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usmc-my.sharepoint-mil.us/personal/anthony_l_potter_ctr_usmc_mil/Documents/Desktop/BFRS/"/>
    </mc:Choice>
  </mc:AlternateContent>
  <xr:revisionPtr revIDLastSave="37" documentId="14_{AA70CF51-3040-42CE-A277-454A34E696C3}" xr6:coauthVersionLast="47" xr6:coauthVersionMax="47" xr10:uidLastSave="{E59359A5-D521-4511-9E98-620426FDC3CB}"/>
  <bookViews>
    <workbookView xWindow="-38510" yWindow="-110" windowWidth="38620" windowHeight="21100" tabRatio="853" firstSheet="1" activeTab="1" xr2:uid="{00000000-000D-0000-FFFF-FFFF00000000}"/>
  </bookViews>
  <sheets>
    <sheet name="Header " sheetId="1" state="hidden" r:id="rId1"/>
    <sheet name="UNIT_ROLLUP" sheetId="2" r:id="rId2"/>
    <sheet name="Mission Statement" sheetId="3" r:id="rId3"/>
    <sheet name="TO" sheetId="4" r:id="rId4"/>
    <sheet name="TE" sheetId="5" r:id="rId5"/>
    <sheet name="14312" sheetId="6" state="hidden" r:id="rId6"/>
    <sheet name="14326" sheetId="7" state="hidden" r:id="rId7"/>
    <sheet name="14345" sheetId="8" r:id="rId8"/>
    <sheet name="21451" sheetId="9" r:id="rId9"/>
    <sheet name="21710" sheetId="10" state="hidden" r:id="rId10"/>
    <sheet name="21730" sheetId="11" state="hidden" r:id="rId11"/>
    <sheet name="44112" sheetId="12" state="hidden" r:id="rId12"/>
    <sheet name="45110" sheetId="13" state="hidden" r:id="rId13"/>
    <sheet name="21455" sheetId="14" r:id="rId14"/>
    <sheet name="61072" sheetId="15" r:id="rId15"/>
    <sheet name="TAMCN Info" sheetId="16" state="hidden" r:id="rId16"/>
    <sheet name="TAMCN &amp; CCN" sheetId="17" state="hidden" r:id="rId17"/>
    <sheet name="CCN &amp; Description" sheetId="18" state="hidden" r:id="rId18"/>
  </sheets>
  <definedNames>
    <definedName name="_xlnm._FilterDatabase" localSheetId="16" hidden="1">'TAMCN &amp; CCN'!$A$1:$Q$5223</definedName>
    <definedName name="_xlnm._FilterDatabase" localSheetId="15" hidden="1">'TAMCN Info'!$A$1:$S$5830</definedName>
    <definedName name="_xlnm._FilterDatabase" localSheetId="4" hidden="1">TE!$B$4:$U$408</definedName>
    <definedName name="_Order1" hidden="1">255</definedName>
    <definedName name="a" localSheetId="8">#REF!</definedName>
    <definedName name="a" localSheetId="13">#REF!</definedName>
    <definedName name="a">#REF!</definedName>
    <definedName name="Comment" localSheetId="8">#REF!</definedName>
    <definedName name="Comment" localSheetId="13">#REF!</definedName>
    <definedName name="Comment" localSheetId="10">#REF!</definedName>
    <definedName name="Comment">#REF!</definedName>
    <definedName name="CostCode" localSheetId="8">#REF!</definedName>
    <definedName name="CostCode" localSheetId="13">#REF!</definedName>
    <definedName name="CostCode" localSheetId="10">#REF!</definedName>
    <definedName name="CostCode" localSheetId="4">#REF!</definedName>
    <definedName name="CostCode" localSheetId="3">#REF!</definedName>
    <definedName name="CostCode">#REF!</definedName>
    <definedName name="d" localSheetId="7">#REF!</definedName>
    <definedName name="d" localSheetId="8">#REF!</definedName>
    <definedName name="d" localSheetId="13">#REF!</definedName>
    <definedName name="d" localSheetId="10">#REF!</definedName>
    <definedName name="d" localSheetId="12">#REF!</definedName>
    <definedName name="d" localSheetId="17">#REF!</definedName>
    <definedName name="d" localSheetId="16">#REF!</definedName>
    <definedName name="d" localSheetId="15">#REF!</definedName>
    <definedName name="d" localSheetId="4">#REF!</definedName>
    <definedName name="d" localSheetId="3">#REF!</definedName>
    <definedName name="d">#REF!</definedName>
    <definedName name="DDD" localSheetId="7">#REF!</definedName>
    <definedName name="DDD" localSheetId="8">#REF!</definedName>
    <definedName name="DDD" localSheetId="13">#REF!</definedName>
    <definedName name="DDD" localSheetId="10">#REF!</definedName>
    <definedName name="DDD" localSheetId="4">#REF!</definedName>
    <definedName name="DDD" localSheetId="3">#REF!</definedName>
    <definedName name="DDD">#REF!</definedName>
    <definedName name="delete1" localSheetId="7">#REF!</definedName>
    <definedName name="delete1" localSheetId="8">#REF!</definedName>
    <definedName name="delete1" localSheetId="13">#REF!</definedName>
    <definedName name="delete1" localSheetId="10">#REF!</definedName>
    <definedName name="delete1" localSheetId="12">#REF!</definedName>
    <definedName name="delete1" localSheetId="17">#REF!</definedName>
    <definedName name="delete1" localSheetId="16">#REF!</definedName>
    <definedName name="delete1" localSheetId="15">#REF!</definedName>
    <definedName name="delete1" localSheetId="4">#REF!</definedName>
    <definedName name="delete1" localSheetId="3">#REF!</definedName>
    <definedName name="delete1">#REF!</definedName>
    <definedName name="EWC" comment="UIC FOR DET EW/C">"M00873"</definedName>
    <definedName name="GDSGSDG" localSheetId="7">#REF!</definedName>
    <definedName name="GDSGSDG" localSheetId="8">#REF!</definedName>
    <definedName name="GDSGSDG" localSheetId="13">#REF!</definedName>
    <definedName name="GDSGSDG" localSheetId="10">#REF!</definedName>
    <definedName name="GDSGSDG" localSheetId="17">#REF!</definedName>
    <definedName name="GDSGSDG" localSheetId="16">#REF!</definedName>
    <definedName name="GDSGSDG" localSheetId="15">#REF!</definedName>
    <definedName name="GDSGSDG" localSheetId="4">#REF!</definedName>
    <definedName name="GDSGSDG" localSheetId="3">#REF!</definedName>
    <definedName name="GDSGSDG">#REF!</definedName>
    <definedName name="ghhghg" localSheetId="7">#REF!</definedName>
    <definedName name="ghhghg" localSheetId="8">#REF!</definedName>
    <definedName name="ghhghg" localSheetId="13">#REF!</definedName>
    <definedName name="ghhghg" localSheetId="10">#REF!</definedName>
    <definedName name="ghhghg" localSheetId="17">#REF!</definedName>
    <definedName name="ghhghg" localSheetId="16">#REF!</definedName>
    <definedName name="ghhghg" localSheetId="15">#REF!</definedName>
    <definedName name="ghhghg" localSheetId="4">#REF!</definedName>
    <definedName name="ghhghg" localSheetId="3">#REF!</definedName>
    <definedName name="ghhghg">#REF!</definedName>
    <definedName name="gsg" localSheetId="7">#REF!</definedName>
    <definedName name="gsg" localSheetId="8">#REF!</definedName>
    <definedName name="gsg" localSheetId="13">#REF!</definedName>
    <definedName name="gsg" localSheetId="10">#REF!</definedName>
    <definedName name="gsg" localSheetId="17">#REF!</definedName>
    <definedName name="gsg" localSheetId="16">#REF!</definedName>
    <definedName name="gsg" localSheetId="15">#REF!</definedName>
    <definedName name="gsg" localSheetId="4">#REF!</definedName>
    <definedName name="gsg" localSheetId="3">#REF!</definedName>
    <definedName name="gsg">#REF!</definedName>
    <definedName name="Hello" localSheetId="7">#REF!</definedName>
    <definedName name="Hello" localSheetId="8">#REF!</definedName>
    <definedName name="Hello" localSheetId="13">#REF!</definedName>
    <definedName name="Hello" localSheetId="10">#REF!</definedName>
    <definedName name="Hello" localSheetId="12">#REF!</definedName>
    <definedName name="Hello" localSheetId="17">#REF!</definedName>
    <definedName name="Hello" localSheetId="16">#REF!</definedName>
    <definedName name="Hello" localSheetId="15">#REF!</definedName>
    <definedName name="Hello" localSheetId="4">#REF!</definedName>
    <definedName name="Hello" localSheetId="3">#REF!</definedName>
    <definedName name="Hello">#REF!</definedName>
    <definedName name="HELLO1" localSheetId="8">#REF!</definedName>
    <definedName name="HELLO1" localSheetId="13">#REF!</definedName>
    <definedName name="HELLO1" localSheetId="10">#REF!</definedName>
    <definedName name="HELLO1" localSheetId="4">#REF!</definedName>
    <definedName name="HELLO1" localSheetId="3">#REF!</definedName>
    <definedName name="HELLO1">#REF!</definedName>
    <definedName name="heloo" localSheetId="7">#REF!</definedName>
    <definedName name="heloo" localSheetId="8">#REF!</definedName>
    <definedName name="heloo" localSheetId="13">#REF!</definedName>
    <definedName name="heloo" localSheetId="10">#REF!</definedName>
    <definedName name="heloo" localSheetId="17">#REF!</definedName>
    <definedName name="heloo" localSheetId="16">#REF!</definedName>
    <definedName name="heloo" localSheetId="15">#REF!</definedName>
    <definedName name="heloo" localSheetId="4">#REF!</definedName>
    <definedName name="heloo" localSheetId="3">#REF!</definedName>
    <definedName name="heloo">#REF!</definedName>
    <definedName name="HQ" comment="UIC for HQ">"M00871"</definedName>
    <definedName name="M12301_" localSheetId="7">[0]!UIC_HQ</definedName>
    <definedName name="M12301_" localSheetId="8">[0]!UIC_HQ</definedName>
    <definedName name="M12301_" localSheetId="13">[0]!UIC_HQ</definedName>
    <definedName name="M12301_" localSheetId="10">[0]!UIC_HQ</definedName>
    <definedName name="M12301_" localSheetId="17">#N/A</definedName>
    <definedName name="M12301_" localSheetId="16">#N/A</definedName>
    <definedName name="M12301_" localSheetId="15">#N/A</definedName>
    <definedName name="M12301_" localSheetId="4">#N/A</definedName>
    <definedName name="M12301_" localSheetId="3">#N/A</definedName>
    <definedName name="M12301_">UIC_HQ</definedName>
    <definedName name="new" localSheetId="7">#REF!</definedName>
    <definedName name="new" localSheetId="8">#REF!</definedName>
    <definedName name="new" localSheetId="13">#REF!</definedName>
    <definedName name="new" localSheetId="10">#REF!</definedName>
    <definedName name="new" localSheetId="17">#REF!</definedName>
    <definedName name="new" localSheetId="16">#REF!</definedName>
    <definedName name="new" localSheetId="15">#REF!</definedName>
    <definedName name="new" localSheetId="4">#REF!</definedName>
    <definedName name="new" localSheetId="3">#REF!</definedName>
    <definedName name="new">#REF!</definedName>
    <definedName name="oc" localSheetId="7">#REF!</definedName>
    <definedName name="oc" localSheetId="8">#REF!</definedName>
    <definedName name="oc" localSheetId="13">#REF!</definedName>
    <definedName name="oc" localSheetId="10">#REF!</definedName>
    <definedName name="oc" localSheetId="17">#REF!</definedName>
    <definedName name="oc" localSheetId="16">#REF!</definedName>
    <definedName name="oc" localSheetId="15">#REF!</definedName>
    <definedName name="oc" localSheetId="4">#REF!</definedName>
    <definedName name="oc" localSheetId="3">#REF!</definedName>
    <definedName name="oc">#REF!</definedName>
    <definedName name="Ordnance" localSheetId="7">#REF!</definedName>
    <definedName name="Ordnance" localSheetId="8">#REF!</definedName>
    <definedName name="Ordnance" localSheetId="13">#REF!</definedName>
    <definedName name="Ordnance" localSheetId="10">#REF!</definedName>
    <definedName name="Ordnance" localSheetId="4">#REF!</definedName>
    <definedName name="Ordnance" localSheetId="3">#REF!</definedName>
    <definedName name="Ordnance">#REF!</definedName>
    <definedName name="_xlnm.Print_Area" localSheetId="5">'14312'!$A$1:$AF$181</definedName>
    <definedName name="_xlnm.Print_Area" localSheetId="7">'14345'!$A$1:$AF$36</definedName>
    <definedName name="_xlnm.Print_Area" localSheetId="8">'21451'!$A$1:$AF$37</definedName>
    <definedName name="_xlnm.Print_Area" localSheetId="13">'21455'!$A$1:$AG$37</definedName>
    <definedName name="_xlnm.Print_Area" localSheetId="9">'21710'!$A$1:$AF$84</definedName>
    <definedName name="_xlnm.Print_Area" localSheetId="10">'21730'!$A$1:$AF$84</definedName>
    <definedName name="_xlnm.Print_Area" localSheetId="12">'45110'!$A$1:$AF$90</definedName>
    <definedName name="_xlnm.Print_Area" localSheetId="14">'61072'!$A$1:$AE$34</definedName>
    <definedName name="_xlnm.Print_Area" localSheetId="4">TE!$B$4:$V$408</definedName>
    <definedName name="_xlnm.Print_Area" localSheetId="3">TO!$D$4:$O$6</definedName>
    <definedName name="_xlnm.Print_Area" localSheetId="1">UNIT_ROLLUP!$A$1:$AF$42</definedName>
    <definedName name="_xlnm.Print_Titles" localSheetId="4">TE!$4:$4</definedName>
    <definedName name="_xlnm.Print_Titles" localSheetId="3">TO!$4:$6</definedName>
    <definedName name="sds">#N/A</definedName>
    <definedName name="TableName">"Dummy"</definedName>
    <definedName name="TAOC" comment="UIC for TAOC">"M00872"</definedName>
    <definedName name="TE_2" localSheetId="8">#REF!</definedName>
    <definedName name="TE_2" localSheetId="13">#REF!</definedName>
    <definedName name="TE_2" localSheetId="10">#REF!</definedName>
    <definedName name="TE_2" localSheetId="4">#REF!</definedName>
    <definedName name="TE_2" localSheetId="3">#REF!</definedName>
    <definedName name="TE_2">#REF!</definedName>
    <definedName name="TE_3" localSheetId="8">#REF!</definedName>
    <definedName name="TE_3" localSheetId="13">#REF!</definedName>
    <definedName name="TE_3" localSheetId="10">#REF!</definedName>
    <definedName name="TE_3" localSheetId="4">#REF!</definedName>
    <definedName name="TE_3" localSheetId="3">#REF!</definedName>
    <definedName name="TE_3">#REF!</definedName>
    <definedName name="TE_orignial" localSheetId="8">#REF!</definedName>
    <definedName name="TE_orignial" localSheetId="13">#REF!</definedName>
    <definedName name="TE_orignial" localSheetId="10">#REF!</definedName>
    <definedName name="TE_orignial" localSheetId="4">#REF!</definedName>
    <definedName name="TE_orignial" localSheetId="3">#REF!</definedName>
    <definedName name="TE_orignial">#REF!</definedName>
    <definedName name="te_table" localSheetId="7">#REF!</definedName>
    <definedName name="te_table" localSheetId="8">#REF!</definedName>
    <definedName name="te_table" localSheetId="13">#REF!</definedName>
    <definedName name="te_table" localSheetId="10">#REF!</definedName>
    <definedName name="te_table" localSheetId="12">#REF!</definedName>
    <definedName name="te_table" localSheetId="17">#REF!</definedName>
    <definedName name="te_table" localSheetId="16">#REF!</definedName>
    <definedName name="te_table" localSheetId="15">#REF!</definedName>
    <definedName name="te_table" localSheetId="4">#REF!</definedName>
    <definedName name="te_table" localSheetId="3">#REF!</definedName>
    <definedName name="te_table">#REF!</definedName>
    <definedName name="UIC_HQ" localSheetId="7">'14312'!#REF!</definedName>
    <definedName name="UIC_HQ" localSheetId="8">'14312'!#REF!</definedName>
    <definedName name="UIC_HQ" localSheetId="13">'14312'!#REF!</definedName>
    <definedName name="UIC_HQ" localSheetId="10">'14312'!#REF!</definedName>
    <definedName name="UIC_HQ" localSheetId="17">'14312'!#REF!</definedName>
    <definedName name="UIC_HQ" localSheetId="16">'14312'!#REF!</definedName>
    <definedName name="UIC_HQ" localSheetId="15">'14312'!#REF!</definedName>
    <definedName name="UIC_HQ">'14312'!#REF!</definedName>
    <definedName name="UIC_HS" localSheetId="7">'14312'!$C$51</definedName>
    <definedName name="UIC_HS" localSheetId="8">'14312'!$C$51</definedName>
    <definedName name="UIC_HS" localSheetId="17">'14312'!$C$51</definedName>
    <definedName name="UIC_HS" localSheetId="16">'14312'!$C$51</definedName>
    <definedName name="UIC_HS" localSheetId="15">'14312'!$C$51</definedName>
    <definedName name="UIC_HS">'14312'!$C$52</definedName>
    <definedName name="x" localSheetId="7">#REF!</definedName>
    <definedName name="x" localSheetId="8">#REF!</definedName>
    <definedName name="x" localSheetId="13">#REF!</definedName>
    <definedName name="x" localSheetId="10">#REF!</definedName>
    <definedName name="x" localSheetId="17">#REF!</definedName>
    <definedName name="x" localSheetId="16">#REF!</definedName>
    <definedName name="x" localSheetId="15">#REF!</definedName>
    <definedName name="x" localSheetId="4">#REF!</definedName>
    <definedName name="x" localSheetId="3">#REF!</definedName>
    <definedName name="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6" i="15" l="1"/>
  <c r="AB15" i="15"/>
  <c r="AB17" i="15" s="1"/>
  <c r="AB20" i="15" s="1"/>
  <c r="H34" i="15" s="1"/>
  <c r="AB19" i="14" l="1"/>
  <c r="AB20" i="14" s="1"/>
  <c r="AB23" i="14" s="1"/>
  <c r="H34" i="14" s="1"/>
  <c r="AB15" i="14"/>
  <c r="AB19" i="9"/>
  <c r="AB20" i="9" s="1"/>
  <c r="AB18" i="9"/>
  <c r="AB10" i="9"/>
  <c r="AB9" i="9"/>
  <c r="AB11" i="9" s="1"/>
  <c r="AB23" i="9" s="1"/>
  <c r="AB24" i="9" s="1"/>
  <c r="H37" i="9" s="1"/>
  <c r="AB13" i="8"/>
  <c r="AB12" i="8"/>
  <c r="AB11" i="8"/>
  <c r="AB10" i="8"/>
  <c r="AB9" i="8"/>
  <c r="AB8" i="8"/>
  <c r="AB15" i="8" s="1"/>
  <c r="AB16" i="8" s="1"/>
  <c r="H37" i="8" s="1"/>
  <c r="E5223" i="17" l="1"/>
  <c r="D5223" i="17"/>
  <c r="C5223" i="17"/>
  <c r="E5222" i="17"/>
  <c r="D5222" i="17"/>
  <c r="C5222" i="17"/>
  <c r="E5221" i="17"/>
  <c r="D5221" i="17"/>
  <c r="C5221" i="17"/>
  <c r="E5220" i="17"/>
  <c r="D5220" i="17"/>
  <c r="C5220" i="17"/>
  <c r="E5219" i="17"/>
  <c r="D5219" i="17"/>
  <c r="C5219" i="17"/>
  <c r="E5218" i="17"/>
  <c r="D5218" i="17"/>
  <c r="C5218" i="17"/>
  <c r="E5217" i="17"/>
  <c r="D5217" i="17"/>
  <c r="C5217" i="17"/>
  <c r="E5216" i="17"/>
  <c r="D5216" i="17"/>
  <c r="C5216" i="17"/>
  <c r="E5215" i="17"/>
  <c r="D5215" i="17"/>
  <c r="C5215" i="17"/>
  <c r="E5214" i="17"/>
  <c r="D5214" i="17"/>
  <c r="C5214" i="17"/>
  <c r="E5213" i="17"/>
  <c r="D5213" i="17"/>
  <c r="C5213" i="17"/>
  <c r="E5212" i="17"/>
  <c r="D5212" i="17"/>
  <c r="C5212" i="17"/>
  <c r="E5211" i="17"/>
  <c r="D5211" i="17"/>
  <c r="C5211" i="17"/>
  <c r="E5210" i="17"/>
  <c r="D5210" i="17"/>
  <c r="C5210" i="17"/>
  <c r="E5209" i="17"/>
  <c r="D5209" i="17"/>
  <c r="C5209" i="17"/>
  <c r="E5208" i="17"/>
  <c r="D5208" i="17"/>
  <c r="C5208" i="17"/>
  <c r="E5207" i="17"/>
  <c r="D5207" i="17"/>
  <c r="C5207" i="17"/>
  <c r="E5206" i="17"/>
  <c r="D5206" i="17"/>
  <c r="C5206" i="17"/>
  <c r="E5205" i="17"/>
  <c r="D5205" i="17"/>
  <c r="C5205" i="17"/>
  <c r="E5204" i="17"/>
  <c r="D5204" i="17"/>
  <c r="C5204" i="17"/>
  <c r="E5203" i="17"/>
  <c r="D5203" i="17"/>
  <c r="C5203" i="17"/>
  <c r="E5202" i="17"/>
  <c r="D5202" i="17"/>
  <c r="C5202" i="17"/>
  <c r="E5201" i="17"/>
  <c r="D5201" i="17"/>
  <c r="C5201" i="17"/>
  <c r="E5200" i="17"/>
  <c r="D5200" i="17"/>
  <c r="C5200" i="17"/>
  <c r="E5199" i="17"/>
  <c r="D5199" i="17"/>
  <c r="C5199" i="17"/>
  <c r="E5198" i="17"/>
  <c r="D5198" i="17"/>
  <c r="C5198" i="17"/>
  <c r="E5197" i="17"/>
  <c r="D5197" i="17"/>
  <c r="C5197" i="17"/>
  <c r="E5196" i="17"/>
  <c r="D5196" i="17"/>
  <c r="C5196" i="17"/>
  <c r="E5195" i="17"/>
  <c r="D5195" i="17"/>
  <c r="C5195" i="17"/>
  <c r="E5194" i="17"/>
  <c r="D5194" i="17"/>
  <c r="C5194" i="17"/>
  <c r="E5193" i="17"/>
  <c r="D5193" i="17"/>
  <c r="C5193" i="17"/>
  <c r="E5192" i="17"/>
  <c r="D5192" i="17"/>
  <c r="C5192" i="17"/>
  <c r="E5191" i="17"/>
  <c r="D5191" i="17"/>
  <c r="C5191" i="17"/>
  <c r="E5190" i="17"/>
  <c r="D5190" i="17"/>
  <c r="C5190" i="17"/>
  <c r="E5189" i="17"/>
  <c r="D5189" i="17"/>
  <c r="C5189" i="17"/>
  <c r="E5188" i="17"/>
  <c r="D5188" i="17"/>
  <c r="C5188" i="17"/>
  <c r="E5187" i="17"/>
  <c r="D5187" i="17"/>
  <c r="C5187" i="17"/>
  <c r="E5186" i="17"/>
  <c r="D5186" i="17"/>
  <c r="C5186" i="17"/>
  <c r="E5185" i="17"/>
  <c r="D5185" i="17"/>
  <c r="C5185" i="17"/>
  <c r="E5184" i="17"/>
  <c r="D5184" i="17"/>
  <c r="C5184" i="17"/>
  <c r="E5183" i="17"/>
  <c r="D5183" i="17"/>
  <c r="C5183" i="17"/>
  <c r="E5182" i="17"/>
  <c r="D5182" i="17"/>
  <c r="C5182" i="17"/>
  <c r="E5181" i="17"/>
  <c r="D5181" i="17"/>
  <c r="C5181" i="17"/>
  <c r="E5180" i="17"/>
  <c r="D5180" i="17"/>
  <c r="C5180" i="17"/>
  <c r="E5179" i="17"/>
  <c r="D5179" i="17"/>
  <c r="C5179" i="17"/>
  <c r="E5178" i="17"/>
  <c r="D5178" i="17"/>
  <c r="C5178" i="17"/>
  <c r="E5177" i="17"/>
  <c r="D5177" i="17"/>
  <c r="C5177" i="17"/>
  <c r="E5176" i="17"/>
  <c r="D5176" i="17"/>
  <c r="C5176" i="17"/>
  <c r="E5175" i="17"/>
  <c r="D5175" i="17"/>
  <c r="C5175" i="17"/>
  <c r="E5174" i="17"/>
  <c r="D5174" i="17"/>
  <c r="C5174" i="17"/>
  <c r="E5173" i="17"/>
  <c r="D5173" i="17"/>
  <c r="C5173" i="17"/>
  <c r="E5172" i="17"/>
  <c r="D5172" i="17"/>
  <c r="C5172" i="17"/>
  <c r="E5171" i="17"/>
  <c r="D5171" i="17"/>
  <c r="C5171" i="17"/>
  <c r="E5170" i="17"/>
  <c r="D5170" i="17"/>
  <c r="C5170" i="17"/>
  <c r="E5169" i="17"/>
  <c r="D5169" i="17"/>
  <c r="C5169" i="17"/>
  <c r="E5168" i="17"/>
  <c r="D5168" i="17"/>
  <c r="C5168" i="17"/>
  <c r="E5167" i="17"/>
  <c r="D5167" i="17"/>
  <c r="C5167" i="17"/>
  <c r="E5166" i="17"/>
  <c r="D5166" i="17"/>
  <c r="C5166" i="17"/>
  <c r="E5165" i="17"/>
  <c r="D5165" i="17"/>
  <c r="C5165" i="17"/>
  <c r="E5164" i="17"/>
  <c r="D5164" i="17"/>
  <c r="C5164" i="17"/>
  <c r="E5163" i="17"/>
  <c r="D5163" i="17"/>
  <c r="C5163" i="17"/>
  <c r="E5162" i="17"/>
  <c r="D5162" i="17"/>
  <c r="C5162" i="17"/>
  <c r="E5161" i="17"/>
  <c r="D5161" i="17"/>
  <c r="C5161" i="17"/>
  <c r="E5160" i="17"/>
  <c r="D5160" i="17"/>
  <c r="C5160" i="17"/>
  <c r="E5159" i="17"/>
  <c r="D5159" i="17"/>
  <c r="C5159" i="17"/>
  <c r="E5158" i="17"/>
  <c r="D5158" i="17"/>
  <c r="C5158" i="17"/>
  <c r="E5157" i="17"/>
  <c r="D5157" i="17"/>
  <c r="C5157" i="17"/>
  <c r="E5156" i="17"/>
  <c r="D5156" i="17"/>
  <c r="C5156" i="17"/>
  <c r="E5155" i="17"/>
  <c r="D5155" i="17"/>
  <c r="C5155" i="17"/>
  <c r="E5154" i="17"/>
  <c r="D5154" i="17"/>
  <c r="C5154" i="17"/>
  <c r="E5153" i="17"/>
  <c r="D5153" i="17"/>
  <c r="C5153" i="17"/>
  <c r="E5152" i="17"/>
  <c r="D5152" i="17"/>
  <c r="C5152" i="17"/>
  <c r="E5151" i="17"/>
  <c r="D5151" i="17"/>
  <c r="C5151" i="17"/>
  <c r="E5150" i="17"/>
  <c r="D5150" i="17"/>
  <c r="C5150" i="17"/>
  <c r="E5149" i="17"/>
  <c r="D5149" i="17"/>
  <c r="C5149" i="17"/>
  <c r="E5148" i="17"/>
  <c r="D5148" i="17"/>
  <c r="C5148" i="17"/>
  <c r="E5147" i="17"/>
  <c r="D5147" i="17"/>
  <c r="C5147" i="17"/>
  <c r="E5146" i="17"/>
  <c r="D5146" i="17"/>
  <c r="C5146" i="17"/>
  <c r="E5145" i="17"/>
  <c r="D5145" i="17"/>
  <c r="C5145" i="17"/>
  <c r="E5144" i="17"/>
  <c r="D5144" i="17"/>
  <c r="C5144" i="17"/>
  <c r="E5143" i="17"/>
  <c r="D5143" i="17"/>
  <c r="C5143" i="17"/>
  <c r="E5142" i="17"/>
  <c r="D5142" i="17"/>
  <c r="C5142" i="17"/>
  <c r="E5141" i="17"/>
  <c r="D5141" i="17"/>
  <c r="C5141" i="17"/>
  <c r="E5140" i="17"/>
  <c r="D5140" i="17"/>
  <c r="C5140" i="17"/>
  <c r="E5139" i="17"/>
  <c r="D5139" i="17"/>
  <c r="C5139" i="17"/>
  <c r="E5138" i="17"/>
  <c r="D5138" i="17"/>
  <c r="C5138" i="17"/>
  <c r="E5137" i="17"/>
  <c r="D5137" i="17"/>
  <c r="C5137" i="17"/>
  <c r="E5136" i="17"/>
  <c r="D5136" i="17"/>
  <c r="C5136" i="17"/>
  <c r="E5135" i="17"/>
  <c r="D5135" i="17"/>
  <c r="C5135" i="17"/>
  <c r="E5134" i="17"/>
  <c r="D5134" i="17"/>
  <c r="C5134" i="17"/>
  <c r="E5133" i="17"/>
  <c r="D5133" i="17"/>
  <c r="C5133" i="17"/>
  <c r="E5132" i="17"/>
  <c r="D5132" i="17"/>
  <c r="C5132" i="17"/>
  <c r="E5131" i="17"/>
  <c r="D5131" i="17"/>
  <c r="C5131" i="17"/>
  <c r="E5130" i="17"/>
  <c r="D5130" i="17"/>
  <c r="C5130" i="17"/>
  <c r="E5129" i="17"/>
  <c r="D5129" i="17"/>
  <c r="C5129" i="17"/>
  <c r="E5128" i="17"/>
  <c r="D5128" i="17"/>
  <c r="C5128" i="17"/>
  <c r="E5127" i="17"/>
  <c r="D5127" i="17"/>
  <c r="C5127" i="17"/>
  <c r="E5126" i="17"/>
  <c r="D5126" i="17"/>
  <c r="C5126" i="17"/>
  <c r="E5125" i="17"/>
  <c r="D5125" i="17"/>
  <c r="C5125" i="17"/>
  <c r="E5124" i="17"/>
  <c r="D5124" i="17"/>
  <c r="C5124" i="17"/>
  <c r="E5123" i="17"/>
  <c r="D5123" i="17"/>
  <c r="C5123" i="17"/>
  <c r="E5122" i="17"/>
  <c r="D5122" i="17"/>
  <c r="C5122" i="17"/>
  <c r="E5121" i="17"/>
  <c r="D5121" i="17"/>
  <c r="C5121" i="17"/>
  <c r="E5120" i="17"/>
  <c r="D5120" i="17"/>
  <c r="C5120" i="17"/>
  <c r="E5119" i="17"/>
  <c r="D5119" i="17"/>
  <c r="C5119" i="17"/>
  <c r="E5118" i="17"/>
  <c r="D5118" i="17"/>
  <c r="C5118" i="17"/>
  <c r="E5117" i="17"/>
  <c r="D5117" i="17"/>
  <c r="C5117" i="17"/>
  <c r="E5116" i="17"/>
  <c r="D5116" i="17"/>
  <c r="C5116" i="17"/>
  <c r="E5115" i="17"/>
  <c r="D5115" i="17"/>
  <c r="C5115" i="17"/>
  <c r="E5114" i="17"/>
  <c r="D5114" i="17"/>
  <c r="C5114" i="17"/>
  <c r="E5113" i="17"/>
  <c r="D5113" i="17"/>
  <c r="C5113" i="17"/>
  <c r="E5112" i="17"/>
  <c r="D5112" i="17"/>
  <c r="C5112" i="17"/>
  <c r="E5111" i="17"/>
  <c r="D5111" i="17"/>
  <c r="C5111" i="17"/>
  <c r="E5110" i="17"/>
  <c r="D5110" i="17"/>
  <c r="C5110" i="17"/>
  <c r="E5109" i="17"/>
  <c r="D5109" i="17"/>
  <c r="C5109" i="17"/>
  <c r="E5108" i="17"/>
  <c r="D5108" i="17"/>
  <c r="C5108" i="17"/>
  <c r="E5107" i="17"/>
  <c r="D5107" i="17"/>
  <c r="C5107" i="17"/>
  <c r="E5106" i="17"/>
  <c r="D5106" i="17"/>
  <c r="C5106" i="17"/>
  <c r="E5105" i="17"/>
  <c r="D5105" i="17"/>
  <c r="C5105" i="17"/>
  <c r="E5104" i="17"/>
  <c r="D5104" i="17"/>
  <c r="C5104" i="17"/>
  <c r="E5103" i="17"/>
  <c r="D5103" i="17"/>
  <c r="C5103" i="17"/>
  <c r="E5102" i="17"/>
  <c r="D5102" i="17"/>
  <c r="C5102" i="17"/>
  <c r="E5101" i="17"/>
  <c r="D5101" i="17"/>
  <c r="C5101" i="17"/>
  <c r="E5100" i="17"/>
  <c r="D5100" i="17"/>
  <c r="C5100" i="17"/>
  <c r="E5099" i="17"/>
  <c r="D5099" i="17"/>
  <c r="C5099" i="17"/>
  <c r="E5098" i="17"/>
  <c r="D5098" i="17"/>
  <c r="C5098" i="17"/>
  <c r="E5097" i="17"/>
  <c r="D5097" i="17"/>
  <c r="C5097" i="17"/>
  <c r="E5096" i="17"/>
  <c r="D5096" i="17"/>
  <c r="C5096" i="17"/>
  <c r="E5095" i="17"/>
  <c r="D5095" i="17"/>
  <c r="C5095" i="17"/>
  <c r="E5094" i="17"/>
  <c r="D5094" i="17"/>
  <c r="C5094" i="17"/>
  <c r="E5093" i="17"/>
  <c r="D5093" i="17"/>
  <c r="C5093" i="17"/>
  <c r="E5092" i="17"/>
  <c r="D5092" i="17"/>
  <c r="C5092" i="17"/>
  <c r="E5091" i="17"/>
  <c r="D5091" i="17"/>
  <c r="C5091" i="17"/>
  <c r="E5090" i="17"/>
  <c r="D5090" i="17"/>
  <c r="C5090" i="17"/>
  <c r="E5089" i="17"/>
  <c r="D5089" i="17"/>
  <c r="C5089" i="17"/>
  <c r="E5088" i="17"/>
  <c r="D5088" i="17"/>
  <c r="C5088" i="17"/>
  <c r="E5087" i="17"/>
  <c r="D5087" i="17"/>
  <c r="C5087" i="17"/>
  <c r="E5086" i="17"/>
  <c r="D5086" i="17"/>
  <c r="C5086" i="17"/>
  <c r="E5085" i="17"/>
  <c r="D5085" i="17"/>
  <c r="C5085" i="17"/>
  <c r="E5084" i="17"/>
  <c r="D5084" i="17"/>
  <c r="C5084" i="17"/>
  <c r="E5083" i="17"/>
  <c r="D5083" i="17"/>
  <c r="C5083" i="17"/>
  <c r="E5082" i="17"/>
  <c r="D5082" i="17"/>
  <c r="C5082" i="17"/>
  <c r="E5081" i="17"/>
  <c r="D5081" i="17"/>
  <c r="C5081" i="17"/>
  <c r="E5080" i="17"/>
  <c r="D5080" i="17"/>
  <c r="C5080" i="17"/>
  <c r="E5079" i="17"/>
  <c r="D5079" i="17"/>
  <c r="C5079" i="17"/>
  <c r="E5078" i="17"/>
  <c r="D5078" i="17"/>
  <c r="C5078" i="17"/>
  <c r="E5077" i="17"/>
  <c r="D5077" i="17"/>
  <c r="C5077" i="17"/>
  <c r="E5076" i="17"/>
  <c r="D5076" i="17"/>
  <c r="C5076" i="17"/>
  <c r="E5075" i="17"/>
  <c r="D5075" i="17"/>
  <c r="C5075" i="17"/>
  <c r="E5074" i="17"/>
  <c r="D5074" i="17"/>
  <c r="C5074" i="17"/>
  <c r="E5073" i="17"/>
  <c r="D5073" i="17"/>
  <c r="C5073" i="17"/>
  <c r="E5072" i="17"/>
  <c r="D5072" i="17"/>
  <c r="C5072" i="17"/>
  <c r="E5071" i="17"/>
  <c r="D5071" i="17"/>
  <c r="C5071" i="17"/>
  <c r="E5070" i="17"/>
  <c r="D5070" i="17"/>
  <c r="C5070" i="17"/>
  <c r="E5069" i="17"/>
  <c r="D5069" i="17"/>
  <c r="C5069" i="17"/>
  <c r="E5068" i="17"/>
  <c r="D5068" i="17"/>
  <c r="C5068" i="17"/>
  <c r="E5067" i="17"/>
  <c r="D5067" i="17"/>
  <c r="C5067" i="17"/>
  <c r="E5066" i="17"/>
  <c r="D5066" i="17"/>
  <c r="C5066" i="17"/>
  <c r="E5065" i="17"/>
  <c r="D5065" i="17"/>
  <c r="C5065" i="17"/>
  <c r="E5064" i="17"/>
  <c r="D5064" i="17"/>
  <c r="C5064" i="17"/>
  <c r="E5063" i="17"/>
  <c r="D5063" i="17"/>
  <c r="C5063" i="17"/>
  <c r="E5062" i="17"/>
  <c r="D5062" i="17"/>
  <c r="C5062" i="17"/>
  <c r="E5061" i="17"/>
  <c r="D5061" i="17"/>
  <c r="C5061" i="17"/>
  <c r="E5060" i="17"/>
  <c r="D5060" i="17"/>
  <c r="C5060" i="17"/>
  <c r="E5059" i="17"/>
  <c r="D5059" i="17"/>
  <c r="C5059" i="17"/>
  <c r="E5058" i="17"/>
  <c r="D5058" i="17"/>
  <c r="C5058" i="17"/>
  <c r="E5057" i="17"/>
  <c r="D5057" i="17"/>
  <c r="C5057" i="17"/>
  <c r="E5056" i="17"/>
  <c r="D5056" i="17"/>
  <c r="C5056" i="17"/>
  <c r="E5055" i="17"/>
  <c r="D5055" i="17"/>
  <c r="C5055" i="17"/>
  <c r="E5054" i="17"/>
  <c r="D5054" i="17"/>
  <c r="C5054" i="17"/>
  <c r="E5053" i="17"/>
  <c r="D5053" i="17"/>
  <c r="C5053" i="17"/>
  <c r="E5052" i="17"/>
  <c r="D5052" i="17"/>
  <c r="C5052" i="17"/>
  <c r="E5051" i="17"/>
  <c r="D5051" i="17"/>
  <c r="C5051" i="17"/>
  <c r="E5050" i="17"/>
  <c r="D5050" i="17"/>
  <c r="C5050" i="17"/>
  <c r="E5049" i="17"/>
  <c r="D5049" i="17"/>
  <c r="C5049" i="17"/>
  <c r="E5048" i="17"/>
  <c r="D5048" i="17"/>
  <c r="C5048" i="17"/>
  <c r="E5047" i="17"/>
  <c r="D5047" i="17"/>
  <c r="C5047" i="17"/>
  <c r="E5046" i="17"/>
  <c r="D5046" i="17"/>
  <c r="C5046" i="17"/>
  <c r="E5045" i="17"/>
  <c r="D5045" i="17"/>
  <c r="C5045" i="17"/>
  <c r="E5044" i="17"/>
  <c r="D5044" i="17"/>
  <c r="C5044" i="17"/>
  <c r="E5043" i="17"/>
  <c r="D5043" i="17"/>
  <c r="C5043" i="17"/>
  <c r="E5042" i="17"/>
  <c r="D5042" i="17"/>
  <c r="C5042" i="17"/>
  <c r="E5041" i="17"/>
  <c r="D5041" i="17"/>
  <c r="C5041" i="17"/>
  <c r="E5040" i="17"/>
  <c r="D5040" i="17"/>
  <c r="C5040" i="17"/>
  <c r="E5039" i="17"/>
  <c r="D5039" i="17"/>
  <c r="C5039" i="17"/>
  <c r="E5038" i="17"/>
  <c r="D5038" i="17"/>
  <c r="C5038" i="17"/>
  <c r="E5037" i="17"/>
  <c r="D5037" i="17"/>
  <c r="C5037" i="17"/>
  <c r="E5036" i="17"/>
  <c r="D5036" i="17"/>
  <c r="C5036" i="17"/>
  <c r="E5035" i="17"/>
  <c r="D5035" i="17"/>
  <c r="C5035" i="17"/>
  <c r="E5034" i="17"/>
  <c r="D5034" i="17"/>
  <c r="C5034" i="17"/>
  <c r="E5033" i="17"/>
  <c r="D5033" i="17"/>
  <c r="C5033" i="17"/>
  <c r="E5032" i="17"/>
  <c r="D5032" i="17"/>
  <c r="C5032" i="17"/>
  <c r="E5031" i="17"/>
  <c r="D5031" i="17"/>
  <c r="C5031" i="17"/>
  <c r="E5030" i="17"/>
  <c r="D5030" i="17"/>
  <c r="C5030" i="17"/>
  <c r="E5029" i="17"/>
  <c r="D5029" i="17"/>
  <c r="C5029" i="17"/>
  <c r="E5028" i="17"/>
  <c r="D5028" i="17"/>
  <c r="C5028" i="17"/>
  <c r="E5027" i="17"/>
  <c r="D5027" i="17"/>
  <c r="C5027" i="17"/>
  <c r="E5026" i="17"/>
  <c r="D5026" i="17"/>
  <c r="C5026" i="17"/>
  <c r="E5025" i="17"/>
  <c r="D5025" i="17"/>
  <c r="C5025" i="17"/>
  <c r="E5024" i="17"/>
  <c r="D5024" i="17"/>
  <c r="C5024" i="17"/>
  <c r="E5023" i="17"/>
  <c r="D5023" i="17"/>
  <c r="C5023" i="17"/>
  <c r="E5022" i="17"/>
  <c r="D5022" i="17"/>
  <c r="C5022" i="17"/>
  <c r="E5021" i="17"/>
  <c r="D5021" i="17"/>
  <c r="C5021" i="17"/>
  <c r="E5020" i="17"/>
  <c r="D5020" i="17"/>
  <c r="C5020" i="17"/>
  <c r="E5019" i="17"/>
  <c r="D5019" i="17"/>
  <c r="C5019" i="17"/>
  <c r="E5018" i="17"/>
  <c r="D5018" i="17"/>
  <c r="C5018" i="17"/>
  <c r="E5017" i="17"/>
  <c r="D5017" i="17"/>
  <c r="C5017" i="17"/>
  <c r="E5016" i="17"/>
  <c r="D5016" i="17"/>
  <c r="C5016" i="17"/>
  <c r="E5015" i="17"/>
  <c r="D5015" i="17"/>
  <c r="C5015" i="17"/>
  <c r="E5014" i="17"/>
  <c r="D5014" i="17"/>
  <c r="C5014" i="17"/>
  <c r="E5013" i="17"/>
  <c r="D5013" i="17"/>
  <c r="C5013" i="17"/>
  <c r="E5012" i="17"/>
  <c r="D5012" i="17"/>
  <c r="C5012" i="17"/>
  <c r="E5011" i="17"/>
  <c r="D5011" i="17"/>
  <c r="C5011" i="17"/>
  <c r="E5010" i="17"/>
  <c r="D5010" i="17"/>
  <c r="C5010" i="17"/>
  <c r="E5009" i="17"/>
  <c r="D5009" i="17"/>
  <c r="C5009" i="17"/>
  <c r="E5008" i="17"/>
  <c r="D5008" i="17"/>
  <c r="C5008" i="17"/>
  <c r="E5007" i="17"/>
  <c r="D5007" i="17"/>
  <c r="C5007" i="17"/>
  <c r="E5006" i="17"/>
  <c r="D5006" i="17"/>
  <c r="C5006" i="17"/>
  <c r="E5005" i="17"/>
  <c r="D5005" i="17"/>
  <c r="C5005" i="17"/>
  <c r="E5004" i="17"/>
  <c r="D5004" i="17"/>
  <c r="C5004" i="17"/>
  <c r="E5003" i="17"/>
  <c r="D5003" i="17"/>
  <c r="C5003" i="17"/>
  <c r="E5002" i="17"/>
  <c r="D5002" i="17"/>
  <c r="C5002" i="17"/>
  <c r="E5001" i="17"/>
  <c r="D5001" i="17"/>
  <c r="C5001" i="17"/>
  <c r="E5000" i="17"/>
  <c r="D5000" i="17"/>
  <c r="C5000" i="17"/>
  <c r="E4999" i="17"/>
  <c r="D4999" i="17"/>
  <c r="C4999" i="17"/>
  <c r="E4998" i="17"/>
  <c r="D4998" i="17"/>
  <c r="C4998" i="17"/>
  <c r="E4997" i="17"/>
  <c r="D4997" i="17"/>
  <c r="C4997" i="17"/>
  <c r="E4996" i="17"/>
  <c r="D4996" i="17"/>
  <c r="C4996" i="17"/>
  <c r="E4995" i="17"/>
  <c r="D4995" i="17"/>
  <c r="C4995" i="17"/>
  <c r="E4994" i="17"/>
  <c r="D4994" i="17"/>
  <c r="C4994" i="17"/>
  <c r="E4993" i="17"/>
  <c r="D4993" i="17"/>
  <c r="C4993" i="17"/>
  <c r="E4992" i="17"/>
  <c r="D4992" i="17"/>
  <c r="C4992" i="17"/>
  <c r="E4991" i="17"/>
  <c r="D4991" i="17"/>
  <c r="C4991" i="17"/>
  <c r="E4990" i="17"/>
  <c r="D4990" i="17"/>
  <c r="C4990" i="17"/>
  <c r="E4989" i="17"/>
  <c r="D4989" i="17"/>
  <c r="C4989" i="17"/>
  <c r="E4988" i="17"/>
  <c r="D4988" i="17"/>
  <c r="C4988" i="17"/>
  <c r="E4987" i="17"/>
  <c r="D4987" i="17"/>
  <c r="C4987" i="17"/>
  <c r="E4986" i="17"/>
  <c r="D4986" i="17"/>
  <c r="C4986" i="17"/>
  <c r="E4985" i="17"/>
  <c r="D4985" i="17"/>
  <c r="C4985" i="17"/>
  <c r="E4984" i="17"/>
  <c r="D4984" i="17"/>
  <c r="C4984" i="17"/>
  <c r="E4983" i="17"/>
  <c r="D4983" i="17"/>
  <c r="C4983" i="17"/>
  <c r="E4982" i="17"/>
  <c r="D4982" i="17"/>
  <c r="C4982" i="17"/>
  <c r="E4981" i="17"/>
  <c r="D4981" i="17"/>
  <c r="C4981" i="17"/>
  <c r="E4980" i="17"/>
  <c r="D4980" i="17"/>
  <c r="C4980" i="17"/>
  <c r="E4979" i="17"/>
  <c r="D4979" i="17"/>
  <c r="C4979" i="17"/>
  <c r="E4978" i="17"/>
  <c r="D4978" i="17"/>
  <c r="C4978" i="17"/>
  <c r="E4977" i="17"/>
  <c r="D4977" i="17"/>
  <c r="C4977" i="17"/>
  <c r="E4976" i="17"/>
  <c r="D4976" i="17"/>
  <c r="C4976" i="17"/>
  <c r="E4975" i="17"/>
  <c r="D4975" i="17"/>
  <c r="C4975" i="17"/>
  <c r="E4974" i="17"/>
  <c r="D4974" i="17"/>
  <c r="C4974" i="17"/>
  <c r="E4973" i="17"/>
  <c r="D4973" i="17"/>
  <c r="C4973" i="17"/>
  <c r="E4972" i="17"/>
  <c r="D4972" i="17"/>
  <c r="C4972" i="17"/>
  <c r="E4971" i="17"/>
  <c r="D4971" i="17"/>
  <c r="C4971" i="17"/>
  <c r="E4970" i="17"/>
  <c r="D4970" i="17"/>
  <c r="C4970" i="17"/>
  <c r="E4969" i="17"/>
  <c r="D4969" i="17"/>
  <c r="C4969" i="17"/>
  <c r="E4968" i="17"/>
  <c r="D4968" i="17"/>
  <c r="C4968" i="17"/>
  <c r="E4967" i="17"/>
  <c r="D4967" i="17"/>
  <c r="C4967" i="17"/>
  <c r="E4966" i="17"/>
  <c r="D4966" i="17"/>
  <c r="C4966" i="17"/>
  <c r="E4965" i="17"/>
  <c r="D4965" i="17"/>
  <c r="C4965" i="17"/>
  <c r="E4964" i="17"/>
  <c r="D4964" i="17"/>
  <c r="C4964" i="17"/>
  <c r="E4963" i="17"/>
  <c r="D4963" i="17"/>
  <c r="C4963" i="17"/>
  <c r="E4962" i="17"/>
  <c r="D4962" i="17"/>
  <c r="C4962" i="17"/>
  <c r="E4961" i="17"/>
  <c r="D4961" i="17"/>
  <c r="C4961" i="17"/>
  <c r="E4960" i="17"/>
  <c r="D4960" i="17"/>
  <c r="C4960" i="17"/>
  <c r="E4959" i="17"/>
  <c r="D4959" i="17"/>
  <c r="C4959" i="17"/>
  <c r="E4958" i="17"/>
  <c r="D4958" i="17"/>
  <c r="C4958" i="17"/>
  <c r="E4957" i="17"/>
  <c r="D4957" i="17"/>
  <c r="C4957" i="17"/>
  <c r="E4956" i="17"/>
  <c r="D4956" i="17"/>
  <c r="C4956" i="17"/>
  <c r="E4955" i="17"/>
  <c r="D4955" i="17"/>
  <c r="C4955" i="17"/>
  <c r="E4954" i="17"/>
  <c r="D4954" i="17"/>
  <c r="C4954" i="17"/>
  <c r="E4953" i="17"/>
  <c r="D4953" i="17"/>
  <c r="C4953" i="17"/>
  <c r="E4952" i="17"/>
  <c r="D4952" i="17"/>
  <c r="C4952" i="17"/>
  <c r="E4951" i="17"/>
  <c r="D4951" i="17"/>
  <c r="C4951" i="17"/>
  <c r="E4950" i="17"/>
  <c r="D4950" i="17"/>
  <c r="C4950" i="17"/>
  <c r="E4949" i="17"/>
  <c r="D4949" i="17"/>
  <c r="C4949" i="17"/>
  <c r="E4948" i="17"/>
  <c r="D4948" i="17"/>
  <c r="C4948" i="17"/>
  <c r="E4947" i="17"/>
  <c r="D4947" i="17"/>
  <c r="C4947" i="17"/>
  <c r="E4946" i="17"/>
  <c r="D4946" i="17"/>
  <c r="C4946" i="17"/>
  <c r="E4945" i="17"/>
  <c r="D4945" i="17"/>
  <c r="C4945" i="17"/>
  <c r="E4944" i="17"/>
  <c r="D4944" i="17"/>
  <c r="C4944" i="17"/>
  <c r="E4943" i="17"/>
  <c r="D4943" i="17"/>
  <c r="C4943" i="17"/>
  <c r="E4942" i="17"/>
  <c r="D4942" i="17"/>
  <c r="C4942" i="17"/>
  <c r="E4941" i="17"/>
  <c r="D4941" i="17"/>
  <c r="C4941" i="17"/>
  <c r="E4940" i="17"/>
  <c r="D4940" i="17"/>
  <c r="C4940" i="17"/>
  <c r="E4939" i="17"/>
  <c r="D4939" i="17"/>
  <c r="C4939" i="17"/>
  <c r="E4938" i="17"/>
  <c r="D4938" i="17"/>
  <c r="C4938" i="17"/>
  <c r="E4937" i="17"/>
  <c r="D4937" i="17"/>
  <c r="C4937" i="17"/>
  <c r="E4936" i="17"/>
  <c r="D4936" i="17"/>
  <c r="C4936" i="17"/>
  <c r="E4935" i="17"/>
  <c r="D4935" i="17"/>
  <c r="C4935" i="17"/>
  <c r="E4934" i="17"/>
  <c r="D4934" i="17"/>
  <c r="C4934" i="17"/>
  <c r="E4933" i="17"/>
  <c r="D4933" i="17"/>
  <c r="C4933" i="17"/>
  <c r="E4932" i="17"/>
  <c r="D4932" i="17"/>
  <c r="C4932" i="17"/>
  <c r="E4931" i="17"/>
  <c r="D4931" i="17"/>
  <c r="C4931" i="17"/>
  <c r="E4930" i="17"/>
  <c r="D4930" i="17"/>
  <c r="C4930" i="17"/>
  <c r="E4929" i="17"/>
  <c r="D4929" i="17"/>
  <c r="C4929" i="17"/>
  <c r="E4928" i="17"/>
  <c r="D4928" i="17"/>
  <c r="C4928" i="17"/>
  <c r="E4927" i="17"/>
  <c r="D4927" i="17"/>
  <c r="C4927" i="17"/>
  <c r="E4926" i="17"/>
  <c r="D4926" i="17"/>
  <c r="C4926" i="17"/>
  <c r="E4925" i="17"/>
  <c r="D4925" i="17"/>
  <c r="C4925" i="17"/>
  <c r="E4924" i="17"/>
  <c r="D4924" i="17"/>
  <c r="C4924" i="17"/>
  <c r="E4923" i="17"/>
  <c r="D4923" i="17"/>
  <c r="C4923" i="17"/>
  <c r="E4922" i="17"/>
  <c r="D4922" i="17"/>
  <c r="C4922" i="17"/>
  <c r="E4921" i="17"/>
  <c r="D4921" i="17"/>
  <c r="C4921" i="17"/>
  <c r="E4920" i="17"/>
  <c r="D4920" i="17"/>
  <c r="C4920" i="17"/>
  <c r="E4919" i="17"/>
  <c r="D4919" i="17"/>
  <c r="C4919" i="17"/>
  <c r="E4918" i="17"/>
  <c r="D4918" i="17"/>
  <c r="C4918" i="17"/>
  <c r="E4917" i="17"/>
  <c r="D4917" i="17"/>
  <c r="C4917" i="17"/>
  <c r="E4916" i="17"/>
  <c r="D4916" i="17"/>
  <c r="C4916" i="17"/>
  <c r="E4915" i="17"/>
  <c r="D4915" i="17"/>
  <c r="C4915" i="17"/>
  <c r="E4914" i="17"/>
  <c r="D4914" i="17"/>
  <c r="C4914" i="17"/>
  <c r="E4913" i="17"/>
  <c r="D4913" i="17"/>
  <c r="C4913" i="17"/>
  <c r="E4912" i="17"/>
  <c r="D4912" i="17"/>
  <c r="C4912" i="17"/>
  <c r="E4911" i="17"/>
  <c r="D4911" i="17"/>
  <c r="C4911" i="17"/>
  <c r="E4910" i="17"/>
  <c r="D4910" i="17"/>
  <c r="C4910" i="17"/>
  <c r="E4909" i="17"/>
  <c r="D4909" i="17"/>
  <c r="C4909" i="17"/>
  <c r="E4908" i="17"/>
  <c r="D4908" i="17"/>
  <c r="C4908" i="17"/>
  <c r="E4907" i="17"/>
  <c r="D4907" i="17"/>
  <c r="C4907" i="17"/>
  <c r="E4906" i="17"/>
  <c r="D4906" i="17"/>
  <c r="C4906" i="17"/>
  <c r="E4905" i="17"/>
  <c r="D4905" i="17"/>
  <c r="C4905" i="17"/>
  <c r="E4904" i="17"/>
  <c r="D4904" i="17"/>
  <c r="C4904" i="17"/>
  <c r="E4903" i="17"/>
  <c r="D4903" i="17"/>
  <c r="C4903" i="17"/>
  <c r="E4902" i="17"/>
  <c r="D4902" i="17"/>
  <c r="C4902" i="17"/>
  <c r="E4901" i="17"/>
  <c r="D4901" i="17"/>
  <c r="C4901" i="17"/>
  <c r="E4900" i="17"/>
  <c r="D4900" i="17"/>
  <c r="C4900" i="17"/>
  <c r="E4899" i="17"/>
  <c r="D4899" i="17"/>
  <c r="C4899" i="17"/>
  <c r="E4898" i="17"/>
  <c r="D4898" i="17"/>
  <c r="C4898" i="17"/>
  <c r="E4897" i="17"/>
  <c r="D4897" i="17"/>
  <c r="C4897" i="17"/>
  <c r="E4896" i="17"/>
  <c r="D4896" i="17"/>
  <c r="C4896" i="17"/>
  <c r="E4895" i="17"/>
  <c r="D4895" i="17"/>
  <c r="C4895" i="17"/>
  <c r="E4894" i="17"/>
  <c r="D4894" i="17"/>
  <c r="C4894" i="17"/>
  <c r="E4893" i="17"/>
  <c r="D4893" i="17"/>
  <c r="C4893" i="17"/>
  <c r="E4892" i="17"/>
  <c r="D4892" i="17"/>
  <c r="C4892" i="17"/>
  <c r="E4891" i="17"/>
  <c r="D4891" i="17"/>
  <c r="C4891" i="17"/>
  <c r="E4890" i="17"/>
  <c r="D4890" i="17"/>
  <c r="C4890" i="17"/>
  <c r="E4889" i="17"/>
  <c r="D4889" i="17"/>
  <c r="C4889" i="17"/>
  <c r="E4888" i="17"/>
  <c r="D4888" i="17"/>
  <c r="C4888" i="17"/>
  <c r="E4887" i="17"/>
  <c r="D4887" i="17"/>
  <c r="C4887" i="17"/>
  <c r="E4886" i="17"/>
  <c r="D4886" i="17"/>
  <c r="C4886" i="17"/>
  <c r="E4885" i="17"/>
  <c r="D4885" i="17"/>
  <c r="C4885" i="17"/>
  <c r="E4884" i="17"/>
  <c r="D4884" i="17"/>
  <c r="C4884" i="17"/>
  <c r="E4883" i="17"/>
  <c r="D4883" i="17"/>
  <c r="C4883" i="17"/>
  <c r="E4882" i="17"/>
  <c r="D4882" i="17"/>
  <c r="C4882" i="17"/>
  <c r="E4881" i="17"/>
  <c r="D4881" i="17"/>
  <c r="C4881" i="17"/>
  <c r="E4880" i="17"/>
  <c r="D4880" i="17"/>
  <c r="C4880" i="17"/>
  <c r="E4879" i="17"/>
  <c r="D4879" i="17"/>
  <c r="C4879" i="17"/>
  <c r="E4878" i="17"/>
  <c r="D4878" i="17"/>
  <c r="C4878" i="17"/>
  <c r="E4877" i="17"/>
  <c r="D4877" i="17"/>
  <c r="C4877" i="17"/>
  <c r="E4876" i="17"/>
  <c r="D4876" i="17"/>
  <c r="C4876" i="17"/>
  <c r="E4875" i="17"/>
  <c r="D4875" i="17"/>
  <c r="C4875" i="17"/>
  <c r="E4874" i="17"/>
  <c r="D4874" i="17"/>
  <c r="C4874" i="17"/>
  <c r="E4873" i="17"/>
  <c r="D4873" i="17"/>
  <c r="C4873" i="17"/>
  <c r="E4872" i="17"/>
  <c r="D4872" i="17"/>
  <c r="C4872" i="17"/>
  <c r="E4871" i="17"/>
  <c r="D4871" i="17"/>
  <c r="C4871" i="17"/>
  <c r="E4870" i="17"/>
  <c r="D4870" i="17"/>
  <c r="C4870" i="17"/>
  <c r="E4869" i="17"/>
  <c r="D4869" i="17"/>
  <c r="C4869" i="17"/>
  <c r="E4868" i="17"/>
  <c r="D4868" i="17"/>
  <c r="C4868" i="17"/>
  <c r="E4867" i="17"/>
  <c r="D4867" i="17"/>
  <c r="C4867" i="17"/>
  <c r="E4866" i="17"/>
  <c r="D4866" i="17"/>
  <c r="C4866" i="17"/>
  <c r="E4865" i="17"/>
  <c r="D4865" i="17"/>
  <c r="C4865" i="17"/>
  <c r="E4864" i="17"/>
  <c r="D4864" i="17"/>
  <c r="C4864" i="17"/>
  <c r="E4863" i="17"/>
  <c r="D4863" i="17"/>
  <c r="C4863" i="17"/>
  <c r="E4862" i="17"/>
  <c r="D4862" i="17"/>
  <c r="C4862" i="17"/>
  <c r="E4861" i="17"/>
  <c r="D4861" i="17"/>
  <c r="C4861" i="17"/>
  <c r="E4860" i="17"/>
  <c r="D4860" i="17"/>
  <c r="C4860" i="17"/>
  <c r="E4859" i="17"/>
  <c r="D4859" i="17"/>
  <c r="C4859" i="17"/>
  <c r="E4858" i="17"/>
  <c r="D4858" i="17"/>
  <c r="C4858" i="17"/>
  <c r="E4857" i="17"/>
  <c r="D4857" i="17"/>
  <c r="C4857" i="17"/>
  <c r="E4856" i="17"/>
  <c r="D4856" i="17"/>
  <c r="C4856" i="17"/>
  <c r="E4855" i="17"/>
  <c r="D4855" i="17"/>
  <c r="C4855" i="17"/>
  <c r="E4854" i="17"/>
  <c r="D4854" i="17"/>
  <c r="C4854" i="17"/>
  <c r="E4853" i="17"/>
  <c r="D4853" i="17"/>
  <c r="C4853" i="17"/>
  <c r="E4852" i="17"/>
  <c r="D4852" i="17"/>
  <c r="C4852" i="17"/>
  <c r="E4851" i="17"/>
  <c r="D4851" i="17"/>
  <c r="C4851" i="17"/>
  <c r="E4850" i="17"/>
  <c r="D4850" i="17"/>
  <c r="C4850" i="17"/>
  <c r="E4849" i="17"/>
  <c r="D4849" i="17"/>
  <c r="C4849" i="17"/>
  <c r="E4848" i="17"/>
  <c r="D4848" i="17"/>
  <c r="C4848" i="17"/>
  <c r="E4847" i="17"/>
  <c r="D4847" i="17"/>
  <c r="C4847" i="17"/>
  <c r="E4846" i="17"/>
  <c r="D4846" i="17"/>
  <c r="C4846" i="17"/>
  <c r="E4845" i="17"/>
  <c r="D4845" i="17"/>
  <c r="C4845" i="17"/>
  <c r="E4844" i="17"/>
  <c r="D4844" i="17"/>
  <c r="C4844" i="17"/>
  <c r="E4843" i="17"/>
  <c r="D4843" i="17"/>
  <c r="C4843" i="17"/>
  <c r="E4842" i="17"/>
  <c r="D4842" i="17"/>
  <c r="C4842" i="17"/>
  <c r="E4841" i="17"/>
  <c r="D4841" i="17"/>
  <c r="C4841" i="17"/>
  <c r="E4840" i="17"/>
  <c r="D4840" i="17"/>
  <c r="C4840" i="17"/>
  <c r="E4839" i="17"/>
  <c r="D4839" i="17"/>
  <c r="C4839" i="17"/>
  <c r="E4838" i="17"/>
  <c r="D4838" i="17"/>
  <c r="C4838" i="17"/>
  <c r="E4837" i="17"/>
  <c r="D4837" i="17"/>
  <c r="C4837" i="17"/>
  <c r="E4836" i="17"/>
  <c r="D4836" i="17"/>
  <c r="C4836" i="17"/>
  <c r="E4835" i="17"/>
  <c r="D4835" i="17"/>
  <c r="C4835" i="17"/>
  <c r="E4834" i="17"/>
  <c r="D4834" i="17"/>
  <c r="C4834" i="17"/>
  <c r="E4833" i="17"/>
  <c r="D4833" i="17"/>
  <c r="C4833" i="17"/>
  <c r="E4832" i="17"/>
  <c r="D4832" i="17"/>
  <c r="C4832" i="17"/>
  <c r="E4831" i="17"/>
  <c r="D4831" i="17"/>
  <c r="C4831" i="17"/>
  <c r="E4830" i="17"/>
  <c r="D4830" i="17"/>
  <c r="C4830" i="17"/>
  <c r="E4829" i="17"/>
  <c r="D4829" i="17"/>
  <c r="C4829" i="17"/>
  <c r="E4828" i="17"/>
  <c r="D4828" i="17"/>
  <c r="C4828" i="17"/>
  <c r="E4827" i="17"/>
  <c r="D4827" i="17"/>
  <c r="C4827" i="17"/>
  <c r="E4826" i="17"/>
  <c r="D4826" i="17"/>
  <c r="C4826" i="17"/>
  <c r="E4825" i="17"/>
  <c r="D4825" i="17"/>
  <c r="C4825" i="17"/>
  <c r="E4824" i="17"/>
  <c r="D4824" i="17"/>
  <c r="C4824" i="17"/>
  <c r="E4823" i="17"/>
  <c r="D4823" i="17"/>
  <c r="C4823" i="17"/>
  <c r="E4822" i="17"/>
  <c r="D4822" i="17"/>
  <c r="C4822" i="17"/>
  <c r="E4821" i="17"/>
  <c r="D4821" i="17"/>
  <c r="C4821" i="17"/>
  <c r="E4820" i="17"/>
  <c r="D4820" i="17"/>
  <c r="C4820" i="17"/>
  <c r="E4819" i="17"/>
  <c r="D4819" i="17"/>
  <c r="C4819" i="17"/>
  <c r="E4818" i="17"/>
  <c r="D4818" i="17"/>
  <c r="C4818" i="17"/>
  <c r="E4817" i="17"/>
  <c r="D4817" i="17"/>
  <c r="C4817" i="17"/>
  <c r="E4816" i="17"/>
  <c r="D4816" i="17"/>
  <c r="C4816" i="17"/>
  <c r="E4815" i="17"/>
  <c r="D4815" i="17"/>
  <c r="C4815" i="17"/>
  <c r="E4814" i="17"/>
  <c r="D4814" i="17"/>
  <c r="C4814" i="17"/>
  <c r="E4813" i="17"/>
  <c r="D4813" i="17"/>
  <c r="C4813" i="17"/>
  <c r="E4812" i="17"/>
  <c r="D4812" i="17"/>
  <c r="C4812" i="17"/>
  <c r="E4811" i="17"/>
  <c r="D4811" i="17"/>
  <c r="C4811" i="17"/>
  <c r="E4810" i="17"/>
  <c r="D4810" i="17"/>
  <c r="C4810" i="17"/>
  <c r="E4809" i="17"/>
  <c r="D4809" i="17"/>
  <c r="C4809" i="17"/>
  <c r="E4808" i="17"/>
  <c r="D4808" i="17"/>
  <c r="C4808" i="17"/>
  <c r="E4807" i="17"/>
  <c r="D4807" i="17"/>
  <c r="C4807" i="17"/>
  <c r="E4806" i="17"/>
  <c r="D4806" i="17"/>
  <c r="C4806" i="17"/>
  <c r="E4805" i="17"/>
  <c r="D4805" i="17"/>
  <c r="C4805" i="17"/>
  <c r="E4804" i="17"/>
  <c r="D4804" i="17"/>
  <c r="C4804" i="17"/>
  <c r="E4803" i="17"/>
  <c r="D4803" i="17"/>
  <c r="C4803" i="17"/>
  <c r="E4802" i="17"/>
  <c r="D4802" i="17"/>
  <c r="C4802" i="17"/>
  <c r="E4801" i="17"/>
  <c r="D4801" i="17"/>
  <c r="C4801" i="17"/>
  <c r="E4800" i="17"/>
  <c r="D4800" i="17"/>
  <c r="C4800" i="17"/>
  <c r="E4799" i="17"/>
  <c r="D4799" i="17"/>
  <c r="C4799" i="17"/>
  <c r="E4798" i="17"/>
  <c r="D4798" i="17"/>
  <c r="C4798" i="17"/>
  <c r="E4797" i="17"/>
  <c r="D4797" i="17"/>
  <c r="C4797" i="17"/>
  <c r="E4796" i="17"/>
  <c r="D4796" i="17"/>
  <c r="C4796" i="17"/>
  <c r="E4795" i="17"/>
  <c r="D4795" i="17"/>
  <c r="C4795" i="17"/>
  <c r="E4794" i="17"/>
  <c r="D4794" i="17"/>
  <c r="C4794" i="17"/>
  <c r="E4793" i="17"/>
  <c r="D4793" i="17"/>
  <c r="C4793" i="17"/>
  <c r="E4792" i="17"/>
  <c r="D4792" i="17"/>
  <c r="C4792" i="17"/>
  <c r="E4791" i="17"/>
  <c r="D4791" i="17"/>
  <c r="C4791" i="17"/>
  <c r="E4790" i="17"/>
  <c r="D4790" i="17"/>
  <c r="C4790" i="17"/>
  <c r="E4789" i="17"/>
  <c r="D4789" i="17"/>
  <c r="C4789" i="17"/>
  <c r="E4788" i="17"/>
  <c r="D4788" i="17"/>
  <c r="C4788" i="17"/>
  <c r="E4787" i="17"/>
  <c r="D4787" i="17"/>
  <c r="C4787" i="17"/>
  <c r="E4786" i="17"/>
  <c r="D4786" i="17"/>
  <c r="C4786" i="17"/>
  <c r="E4785" i="17"/>
  <c r="D4785" i="17"/>
  <c r="C4785" i="17"/>
  <c r="E4784" i="17"/>
  <c r="D4784" i="17"/>
  <c r="C4784" i="17"/>
  <c r="E4783" i="17"/>
  <c r="D4783" i="17"/>
  <c r="C4783" i="17"/>
  <c r="E4782" i="17"/>
  <c r="D4782" i="17"/>
  <c r="C4782" i="17"/>
  <c r="E4781" i="17"/>
  <c r="D4781" i="17"/>
  <c r="C4781" i="17"/>
  <c r="E4780" i="17"/>
  <c r="D4780" i="17"/>
  <c r="C4780" i="17"/>
  <c r="E4779" i="17"/>
  <c r="D4779" i="17"/>
  <c r="C4779" i="17"/>
  <c r="E4778" i="17"/>
  <c r="D4778" i="17"/>
  <c r="C4778" i="17"/>
  <c r="E4777" i="17"/>
  <c r="D4777" i="17"/>
  <c r="C4777" i="17"/>
  <c r="E4776" i="17"/>
  <c r="D4776" i="17"/>
  <c r="C4776" i="17"/>
  <c r="E4775" i="17"/>
  <c r="D4775" i="17"/>
  <c r="C4775" i="17"/>
  <c r="E4774" i="17"/>
  <c r="D4774" i="17"/>
  <c r="C4774" i="17"/>
  <c r="E4773" i="17"/>
  <c r="D4773" i="17"/>
  <c r="C4773" i="17"/>
  <c r="E4772" i="17"/>
  <c r="D4772" i="17"/>
  <c r="C4772" i="17"/>
  <c r="E4771" i="17"/>
  <c r="D4771" i="17"/>
  <c r="C4771" i="17"/>
  <c r="E4770" i="17"/>
  <c r="D4770" i="17"/>
  <c r="C4770" i="17"/>
  <c r="E4769" i="17"/>
  <c r="D4769" i="17"/>
  <c r="C4769" i="17"/>
  <c r="E4768" i="17"/>
  <c r="D4768" i="17"/>
  <c r="C4768" i="17"/>
  <c r="E4767" i="17"/>
  <c r="D4767" i="17"/>
  <c r="C4767" i="17"/>
  <c r="E4766" i="17"/>
  <c r="D4766" i="17"/>
  <c r="C4766" i="17"/>
  <c r="E4765" i="17"/>
  <c r="D4765" i="17"/>
  <c r="C4765" i="17"/>
  <c r="E4764" i="17"/>
  <c r="D4764" i="17"/>
  <c r="C4764" i="17"/>
  <c r="E4763" i="17"/>
  <c r="D4763" i="17"/>
  <c r="C4763" i="17"/>
  <c r="E4762" i="17"/>
  <c r="D4762" i="17"/>
  <c r="C4762" i="17"/>
  <c r="E4761" i="17"/>
  <c r="D4761" i="17"/>
  <c r="C4761" i="17"/>
  <c r="E4760" i="17"/>
  <c r="D4760" i="17"/>
  <c r="C4760" i="17"/>
  <c r="E4759" i="17"/>
  <c r="D4759" i="17"/>
  <c r="C4759" i="17"/>
  <c r="E4758" i="17"/>
  <c r="D4758" i="17"/>
  <c r="C4758" i="17"/>
  <c r="E4757" i="17"/>
  <c r="D4757" i="17"/>
  <c r="C4757" i="17"/>
  <c r="E4756" i="17"/>
  <c r="D4756" i="17"/>
  <c r="C4756" i="17"/>
  <c r="E4755" i="17"/>
  <c r="D4755" i="17"/>
  <c r="C4755" i="17"/>
  <c r="E4754" i="17"/>
  <c r="D4754" i="17"/>
  <c r="C4754" i="17"/>
  <c r="E4753" i="17"/>
  <c r="D4753" i="17"/>
  <c r="C4753" i="17"/>
  <c r="E4752" i="17"/>
  <c r="D4752" i="17"/>
  <c r="C4752" i="17"/>
  <c r="E4751" i="17"/>
  <c r="D4751" i="17"/>
  <c r="C4751" i="17"/>
  <c r="E4750" i="17"/>
  <c r="D4750" i="17"/>
  <c r="C4750" i="17"/>
  <c r="E4749" i="17"/>
  <c r="D4749" i="17"/>
  <c r="C4749" i="17"/>
  <c r="E4748" i="17"/>
  <c r="D4748" i="17"/>
  <c r="C4748" i="17"/>
  <c r="E4747" i="17"/>
  <c r="D4747" i="17"/>
  <c r="C4747" i="17"/>
  <c r="E4746" i="17"/>
  <c r="D4746" i="17"/>
  <c r="C4746" i="17"/>
  <c r="E4745" i="17"/>
  <c r="D4745" i="17"/>
  <c r="C4745" i="17"/>
  <c r="E4744" i="17"/>
  <c r="D4744" i="17"/>
  <c r="C4744" i="17"/>
  <c r="E4743" i="17"/>
  <c r="D4743" i="17"/>
  <c r="C4743" i="17"/>
  <c r="E4742" i="17"/>
  <c r="D4742" i="17"/>
  <c r="C4742" i="17"/>
  <c r="E4741" i="17"/>
  <c r="D4741" i="17"/>
  <c r="C4741" i="17"/>
  <c r="E4740" i="17"/>
  <c r="D4740" i="17"/>
  <c r="C4740" i="17"/>
  <c r="E4739" i="17"/>
  <c r="D4739" i="17"/>
  <c r="C4739" i="17"/>
  <c r="E4738" i="17"/>
  <c r="D4738" i="17"/>
  <c r="C4738" i="17"/>
  <c r="E4737" i="17"/>
  <c r="D4737" i="17"/>
  <c r="C4737" i="17"/>
  <c r="E4736" i="17"/>
  <c r="D4736" i="17"/>
  <c r="C4736" i="17"/>
  <c r="E4735" i="17"/>
  <c r="D4735" i="17"/>
  <c r="C4735" i="17"/>
  <c r="E4734" i="17"/>
  <c r="D4734" i="17"/>
  <c r="C4734" i="17"/>
  <c r="E4733" i="17"/>
  <c r="D4733" i="17"/>
  <c r="C4733" i="17"/>
  <c r="E4732" i="17"/>
  <c r="D4732" i="17"/>
  <c r="C4732" i="17"/>
  <c r="E4731" i="17"/>
  <c r="D4731" i="17"/>
  <c r="C4731" i="17"/>
  <c r="E4730" i="17"/>
  <c r="D4730" i="17"/>
  <c r="C4730" i="17"/>
  <c r="E4729" i="17"/>
  <c r="D4729" i="17"/>
  <c r="C4729" i="17"/>
  <c r="E4728" i="17"/>
  <c r="D4728" i="17"/>
  <c r="C4728" i="17"/>
  <c r="E4727" i="17"/>
  <c r="D4727" i="17"/>
  <c r="C4727" i="17"/>
  <c r="E4726" i="17"/>
  <c r="D4726" i="17"/>
  <c r="C4726" i="17"/>
  <c r="E4725" i="17"/>
  <c r="D4725" i="17"/>
  <c r="C4725" i="17"/>
  <c r="E4724" i="17"/>
  <c r="D4724" i="17"/>
  <c r="C4724" i="17"/>
  <c r="E4723" i="17"/>
  <c r="D4723" i="17"/>
  <c r="C4723" i="17"/>
  <c r="E4722" i="17"/>
  <c r="D4722" i="17"/>
  <c r="C4722" i="17"/>
  <c r="E4721" i="17"/>
  <c r="D4721" i="17"/>
  <c r="C4721" i="17"/>
  <c r="E4720" i="17"/>
  <c r="D4720" i="17"/>
  <c r="C4720" i="17"/>
  <c r="E4719" i="17"/>
  <c r="D4719" i="17"/>
  <c r="C4719" i="17"/>
  <c r="E4718" i="17"/>
  <c r="D4718" i="17"/>
  <c r="C4718" i="17"/>
  <c r="E4717" i="17"/>
  <c r="D4717" i="17"/>
  <c r="C4717" i="17"/>
  <c r="E4716" i="17"/>
  <c r="D4716" i="17"/>
  <c r="C4716" i="17"/>
  <c r="E4715" i="17"/>
  <c r="D4715" i="17"/>
  <c r="C4715" i="17"/>
  <c r="E4714" i="17"/>
  <c r="D4714" i="17"/>
  <c r="C4714" i="17"/>
  <c r="E4713" i="17"/>
  <c r="D4713" i="17"/>
  <c r="C4713" i="17"/>
  <c r="E4712" i="17"/>
  <c r="D4712" i="17"/>
  <c r="C4712" i="17"/>
  <c r="E4711" i="17"/>
  <c r="D4711" i="17"/>
  <c r="C4711" i="17"/>
  <c r="E4710" i="17"/>
  <c r="D4710" i="17"/>
  <c r="C4710" i="17"/>
  <c r="E4709" i="17"/>
  <c r="D4709" i="17"/>
  <c r="C4709" i="17"/>
  <c r="E4708" i="17"/>
  <c r="D4708" i="17"/>
  <c r="C4708" i="17"/>
  <c r="E4707" i="17"/>
  <c r="D4707" i="17"/>
  <c r="C4707" i="17"/>
  <c r="E4706" i="17"/>
  <c r="D4706" i="17"/>
  <c r="C4706" i="17"/>
  <c r="E4705" i="17"/>
  <c r="D4705" i="17"/>
  <c r="C4705" i="17"/>
  <c r="E4704" i="17"/>
  <c r="D4704" i="17"/>
  <c r="C4704" i="17"/>
  <c r="E4703" i="17"/>
  <c r="D4703" i="17"/>
  <c r="C4703" i="17"/>
  <c r="E4702" i="17"/>
  <c r="D4702" i="17"/>
  <c r="C4702" i="17"/>
  <c r="E4701" i="17"/>
  <c r="D4701" i="17"/>
  <c r="C4701" i="17"/>
  <c r="E4700" i="17"/>
  <c r="D4700" i="17"/>
  <c r="C4700" i="17"/>
  <c r="E4699" i="17"/>
  <c r="D4699" i="17"/>
  <c r="C4699" i="17"/>
  <c r="E4698" i="17"/>
  <c r="D4698" i="17"/>
  <c r="C4698" i="17"/>
  <c r="E4697" i="17"/>
  <c r="D4697" i="17"/>
  <c r="C4697" i="17"/>
  <c r="E4696" i="17"/>
  <c r="D4696" i="17"/>
  <c r="C4696" i="17"/>
  <c r="E4695" i="17"/>
  <c r="D4695" i="17"/>
  <c r="C4695" i="17"/>
  <c r="E4694" i="17"/>
  <c r="D4694" i="17"/>
  <c r="C4694" i="17"/>
  <c r="E4693" i="17"/>
  <c r="D4693" i="17"/>
  <c r="C4693" i="17"/>
  <c r="E4692" i="17"/>
  <c r="D4692" i="17"/>
  <c r="C4692" i="17"/>
  <c r="E4691" i="17"/>
  <c r="D4691" i="17"/>
  <c r="C4691" i="17"/>
  <c r="E4690" i="17"/>
  <c r="D4690" i="17"/>
  <c r="C4690" i="17"/>
  <c r="E4689" i="17"/>
  <c r="D4689" i="17"/>
  <c r="C4689" i="17"/>
  <c r="E4688" i="17"/>
  <c r="D4688" i="17"/>
  <c r="C4688" i="17"/>
  <c r="E4687" i="17"/>
  <c r="D4687" i="17"/>
  <c r="C4687" i="17"/>
  <c r="E4686" i="17"/>
  <c r="D4686" i="17"/>
  <c r="C4686" i="17"/>
  <c r="E4685" i="17"/>
  <c r="D4685" i="17"/>
  <c r="C4685" i="17"/>
  <c r="E4684" i="17"/>
  <c r="D4684" i="17"/>
  <c r="C4684" i="17"/>
  <c r="E4683" i="17"/>
  <c r="D4683" i="17"/>
  <c r="C4683" i="17"/>
  <c r="E4682" i="17"/>
  <c r="D4682" i="17"/>
  <c r="C4682" i="17"/>
  <c r="E4681" i="17"/>
  <c r="D4681" i="17"/>
  <c r="C4681" i="17"/>
  <c r="E4680" i="17"/>
  <c r="D4680" i="17"/>
  <c r="C4680" i="17"/>
  <c r="E4679" i="17"/>
  <c r="D4679" i="17"/>
  <c r="C4679" i="17"/>
  <c r="E4678" i="17"/>
  <c r="D4678" i="17"/>
  <c r="C4678" i="17"/>
  <c r="E4677" i="17"/>
  <c r="D4677" i="17"/>
  <c r="C4677" i="17"/>
  <c r="E4676" i="17"/>
  <c r="D4676" i="17"/>
  <c r="C4676" i="17"/>
  <c r="E4675" i="17"/>
  <c r="D4675" i="17"/>
  <c r="C4675" i="17"/>
  <c r="E4674" i="17"/>
  <c r="D4674" i="17"/>
  <c r="C4674" i="17"/>
  <c r="E4673" i="17"/>
  <c r="D4673" i="17"/>
  <c r="C4673" i="17"/>
  <c r="E4672" i="17"/>
  <c r="D4672" i="17"/>
  <c r="C4672" i="17"/>
  <c r="E4671" i="17"/>
  <c r="D4671" i="17"/>
  <c r="C4671" i="17"/>
  <c r="E4670" i="17"/>
  <c r="D4670" i="17"/>
  <c r="C4670" i="17"/>
  <c r="E4669" i="17"/>
  <c r="D4669" i="17"/>
  <c r="C4669" i="17"/>
  <c r="E4668" i="17"/>
  <c r="D4668" i="17"/>
  <c r="C4668" i="17"/>
  <c r="E4667" i="17"/>
  <c r="D4667" i="17"/>
  <c r="C4667" i="17"/>
  <c r="E4666" i="17"/>
  <c r="D4666" i="17"/>
  <c r="C4666" i="17"/>
  <c r="E4665" i="17"/>
  <c r="D4665" i="17"/>
  <c r="C4665" i="17"/>
  <c r="E4664" i="17"/>
  <c r="D4664" i="17"/>
  <c r="C4664" i="17"/>
  <c r="E4663" i="17"/>
  <c r="D4663" i="17"/>
  <c r="C4663" i="17"/>
  <c r="E4662" i="17"/>
  <c r="D4662" i="17"/>
  <c r="C4662" i="17"/>
  <c r="E4661" i="17"/>
  <c r="D4661" i="17"/>
  <c r="C4661" i="17"/>
  <c r="E4660" i="17"/>
  <c r="D4660" i="17"/>
  <c r="C4660" i="17"/>
  <c r="E4659" i="17"/>
  <c r="D4659" i="17"/>
  <c r="C4659" i="17"/>
  <c r="E4658" i="17"/>
  <c r="D4658" i="17"/>
  <c r="C4658" i="17"/>
  <c r="E4657" i="17"/>
  <c r="D4657" i="17"/>
  <c r="C4657" i="17"/>
  <c r="E4656" i="17"/>
  <c r="D4656" i="17"/>
  <c r="C4656" i="17"/>
  <c r="E4655" i="17"/>
  <c r="D4655" i="17"/>
  <c r="C4655" i="17"/>
  <c r="E4654" i="17"/>
  <c r="D4654" i="17"/>
  <c r="C4654" i="17"/>
  <c r="E4653" i="17"/>
  <c r="D4653" i="17"/>
  <c r="C4653" i="17"/>
  <c r="E4652" i="17"/>
  <c r="D4652" i="17"/>
  <c r="C4652" i="17"/>
  <c r="E4651" i="17"/>
  <c r="D4651" i="17"/>
  <c r="C4651" i="17"/>
  <c r="E4650" i="17"/>
  <c r="D4650" i="17"/>
  <c r="C4650" i="17"/>
  <c r="E4649" i="17"/>
  <c r="D4649" i="17"/>
  <c r="C4649" i="17"/>
  <c r="E4648" i="17"/>
  <c r="D4648" i="17"/>
  <c r="C4648" i="17"/>
  <c r="E4647" i="17"/>
  <c r="D4647" i="17"/>
  <c r="C4647" i="17"/>
  <c r="E4646" i="17"/>
  <c r="D4646" i="17"/>
  <c r="C4646" i="17"/>
  <c r="E4645" i="17"/>
  <c r="D4645" i="17"/>
  <c r="C4645" i="17"/>
  <c r="E4644" i="17"/>
  <c r="D4644" i="17"/>
  <c r="C4644" i="17"/>
  <c r="E4643" i="17"/>
  <c r="D4643" i="17"/>
  <c r="C4643" i="17"/>
  <c r="E4642" i="17"/>
  <c r="D4642" i="17"/>
  <c r="C4642" i="17"/>
  <c r="E4641" i="17"/>
  <c r="D4641" i="17"/>
  <c r="C4641" i="17"/>
  <c r="E4640" i="17"/>
  <c r="D4640" i="17"/>
  <c r="C4640" i="17"/>
  <c r="E4639" i="17"/>
  <c r="D4639" i="17"/>
  <c r="C4639" i="17"/>
  <c r="E4638" i="17"/>
  <c r="D4638" i="17"/>
  <c r="C4638" i="17"/>
  <c r="E4637" i="17"/>
  <c r="D4637" i="17"/>
  <c r="C4637" i="17"/>
  <c r="E4636" i="17"/>
  <c r="D4636" i="17"/>
  <c r="C4636" i="17"/>
  <c r="E4635" i="17"/>
  <c r="D4635" i="17"/>
  <c r="C4635" i="17"/>
  <c r="E4634" i="17"/>
  <c r="D4634" i="17"/>
  <c r="C4634" i="17"/>
  <c r="E4633" i="17"/>
  <c r="D4633" i="17"/>
  <c r="C4633" i="17"/>
  <c r="E4632" i="17"/>
  <c r="D4632" i="17"/>
  <c r="C4632" i="17"/>
  <c r="E4631" i="17"/>
  <c r="D4631" i="17"/>
  <c r="C4631" i="17"/>
  <c r="E4630" i="17"/>
  <c r="D4630" i="17"/>
  <c r="C4630" i="17"/>
  <c r="E4629" i="17"/>
  <c r="D4629" i="17"/>
  <c r="C4629" i="17"/>
  <c r="E4628" i="17"/>
  <c r="D4628" i="17"/>
  <c r="C4628" i="17"/>
  <c r="E4627" i="17"/>
  <c r="D4627" i="17"/>
  <c r="C4627" i="17"/>
  <c r="E4626" i="17"/>
  <c r="D4626" i="17"/>
  <c r="C4626" i="17"/>
  <c r="E4625" i="17"/>
  <c r="D4625" i="17"/>
  <c r="C4625" i="17"/>
  <c r="E4624" i="17"/>
  <c r="D4624" i="17"/>
  <c r="C4624" i="17"/>
  <c r="E4623" i="17"/>
  <c r="D4623" i="17"/>
  <c r="C4623" i="17"/>
  <c r="E4622" i="17"/>
  <c r="D4622" i="17"/>
  <c r="C4622" i="17"/>
  <c r="E4621" i="17"/>
  <c r="D4621" i="17"/>
  <c r="C4621" i="17"/>
  <c r="E4620" i="17"/>
  <c r="D4620" i="17"/>
  <c r="C4620" i="17"/>
  <c r="E4619" i="17"/>
  <c r="D4619" i="17"/>
  <c r="C4619" i="17"/>
  <c r="E4618" i="17"/>
  <c r="D4618" i="17"/>
  <c r="C4618" i="17"/>
  <c r="E4617" i="17"/>
  <c r="D4617" i="17"/>
  <c r="C4617" i="17"/>
  <c r="E4616" i="17"/>
  <c r="D4616" i="17"/>
  <c r="C4616" i="17"/>
  <c r="E4615" i="17"/>
  <c r="D4615" i="17"/>
  <c r="C4615" i="17"/>
  <c r="E4614" i="17"/>
  <c r="D4614" i="17"/>
  <c r="C4614" i="17"/>
  <c r="E4613" i="17"/>
  <c r="D4613" i="17"/>
  <c r="C4613" i="17"/>
  <c r="E4612" i="17"/>
  <c r="D4612" i="17"/>
  <c r="C4612" i="17"/>
  <c r="E4611" i="17"/>
  <c r="D4611" i="17"/>
  <c r="C4611" i="17"/>
  <c r="E4610" i="17"/>
  <c r="D4610" i="17"/>
  <c r="C4610" i="17"/>
  <c r="E4609" i="17"/>
  <c r="D4609" i="17"/>
  <c r="C4609" i="17"/>
  <c r="E4608" i="17"/>
  <c r="D4608" i="17"/>
  <c r="C4608" i="17"/>
  <c r="E4607" i="17"/>
  <c r="D4607" i="17"/>
  <c r="C4607" i="17"/>
  <c r="E4606" i="17"/>
  <c r="D4606" i="17"/>
  <c r="C4606" i="17"/>
  <c r="E4605" i="17"/>
  <c r="D4605" i="17"/>
  <c r="C4605" i="17"/>
  <c r="E4604" i="17"/>
  <c r="D4604" i="17"/>
  <c r="C4604" i="17"/>
  <c r="E4603" i="17"/>
  <c r="D4603" i="17"/>
  <c r="C4603" i="17"/>
  <c r="E4602" i="17"/>
  <c r="D4602" i="17"/>
  <c r="C4602" i="17"/>
  <c r="E4601" i="17"/>
  <c r="D4601" i="17"/>
  <c r="C4601" i="17"/>
  <c r="E4600" i="17"/>
  <c r="D4600" i="17"/>
  <c r="C4600" i="17"/>
  <c r="E4599" i="17"/>
  <c r="D4599" i="17"/>
  <c r="C4599" i="17"/>
  <c r="E4598" i="17"/>
  <c r="D4598" i="17"/>
  <c r="C4598" i="17"/>
  <c r="E4597" i="17"/>
  <c r="D4597" i="17"/>
  <c r="C4597" i="17"/>
  <c r="E4596" i="17"/>
  <c r="D4596" i="17"/>
  <c r="C4596" i="17"/>
  <c r="E4595" i="17"/>
  <c r="D4595" i="17"/>
  <c r="C4595" i="17"/>
  <c r="E4594" i="17"/>
  <c r="D4594" i="17"/>
  <c r="C4594" i="17"/>
  <c r="E4593" i="17"/>
  <c r="D4593" i="17"/>
  <c r="C4593" i="17"/>
  <c r="E4592" i="17"/>
  <c r="D4592" i="17"/>
  <c r="C4592" i="17"/>
  <c r="E4591" i="17"/>
  <c r="D4591" i="17"/>
  <c r="C4591" i="17"/>
  <c r="E4590" i="17"/>
  <c r="D4590" i="17"/>
  <c r="C4590" i="17"/>
  <c r="E4589" i="17"/>
  <c r="D4589" i="17"/>
  <c r="C4589" i="17"/>
  <c r="E4588" i="17"/>
  <c r="D4588" i="17"/>
  <c r="C4588" i="17"/>
  <c r="E4587" i="17"/>
  <c r="D4587" i="17"/>
  <c r="C4587" i="17"/>
  <c r="E4586" i="17"/>
  <c r="D4586" i="17"/>
  <c r="C4586" i="17"/>
  <c r="E4585" i="17"/>
  <c r="D4585" i="17"/>
  <c r="C4585" i="17"/>
  <c r="E4584" i="17"/>
  <c r="D4584" i="17"/>
  <c r="C4584" i="17"/>
  <c r="E4583" i="17"/>
  <c r="D4583" i="17"/>
  <c r="C4583" i="17"/>
  <c r="E4582" i="17"/>
  <c r="D4582" i="17"/>
  <c r="C4582" i="17"/>
  <c r="E4581" i="17"/>
  <c r="D4581" i="17"/>
  <c r="C4581" i="17"/>
  <c r="E4580" i="17"/>
  <c r="D4580" i="17"/>
  <c r="C4580" i="17"/>
  <c r="E4579" i="17"/>
  <c r="D4579" i="17"/>
  <c r="C4579" i="17"/>
  <c r="E4578" i="17"/>
  <c r="D4578" i="17"/>
  <c r="C4578" i="17"/>
  <c r="E4577" i="17"/>
  <c r="D4577" i="17"/>
  <c r="C4577" i="17"/>
  <c r="E4576" i="17"/>
  <c r="D4576" i="17"/>
  <c r="C4576" i="17"/>
  <c r="E4575" i="17"/>
  <c r="D4575" i="17"/>
  <c r="C4575" i="17"/>
  <c r="E4574" i="17"/>
  <c r="D4574" i="17"/>
  <c r="C4574" i="17"/>
  <c r="E4573" i="17"/>
  <c r="D4573" i="17"/>
  <c r="C4573" i="17"/>
  <c r="E4572" i="17"/>
  <c r="D4572" i="17"/>
  <c r="C4572" i="17"/>
  <c r="E4571" i="17"/>
  <c r="D4571" i="17"/>
  <c r="C4571" i="17"/>
  <c r="E4570" i="17"/>
  <c r="D4570" i="17"/>
  <c r="C4570" i="17"/>
  <c r="E4569" i="17"/>
  <c r="D4569" i="17"/>
  <c r="C4569" i="17"/>
  <c r="E4568" i="17"/>
  <c r="D4568" i="17"/>
  <c r="C4568" i="17"/>
  <c r="E4567" i="17"/>
  <c r="D4567" i="17"/>
  <c r="C4567" i="17"/>
  <c r="E4566" i="17"/>
  <c r="D4566" i="17"/>
  <c r="C4566" i="17"/>
  <c r="E4565" i="17"/>
  <c r="D4565" i="17"/>
  <c r="C4565" i="17"/>
  <c r="E4564" i="17"/>
  <c r="D4564" i="17"/>
  <c r="C4564" i="17"/>
  <c r="E4563" i="17"/>
  <c r="D4563" i="17"/>
  <c r="C4563" i="17"/>
  <c r="E4562" i="17"/>
  <c r="D4562" i="17"/>
  <c r="C4562" i="17"/>
  <c r="E4561" i="17"/>
  <c r="D4561" i="17"/>
  <c r="C4561" i="17"/>
  <c r="E4560" i="17"/>
  <c r="D4560" i="17"/>
  <c r="C4560" i="17"/>
  <c r="E4559" i="17"/>
  <c r="D4559" i="17"/>
  <c r="C4559" i="17"/>
  <c r="E4558" i="17"/>
  <c r="D4558" i="17"/>
  <c r="C4558" i="17"/>
  <c r="E4557" i="17"/>
  <c r="D4557" i="17"/>
  <c r="C4557" i="17"/>
  <c r="E4556" i="17"/>
  <c r="D4556" i="17"/>
  <c r="C4556" i="17"/>
  <c r="E4555" i="17"/>
  <c r="D4555" i="17"/>
  <c r="C4555" i="17"/>
  <c r="E4554" i="17"/>
  <c r="D4554" i="17"/>
  <c r="C4554" i="17"/>
  <c r="E4553" i="17"/>
  <c r="D4553" i="17"/>
  <c r="C4553" i="17"/>
  <c r="E4552" i="17"/>
  <c r="D4552" i="17"/>
  <c r="C4552" i="17"/>
  <c r="E4551" i="17"/>
  <c r="D4551" i="17"/>
  <c r="C4551" i="17"/>
  <c r="E4550" i="17"/>
  <c r="D4550" i="17"/>
  <c r="C4550" i="17"/>
  <c r="E4549" i="17"/>
  <c r="D4549" i="17"/>
  <c r="C4549" i="17"/>
  <c r="E4548" i="17"/>
  <c r="D4548" i="17"/>
  <c r="C4548" i="17"/>
  <c r="E4547" i="17"/>
  <c r="D4547" i="17"/>
  <c r="C4547" i="17"/>
  <c r="E4546" i="17"/>
  <c r="D4546" i="17"/>
  <c r="C4546" i="17"/>
  <c r="E4545" i="17"/>
  <c r="D4545" i="17"/>
  <c r="C4545" i="17"/>
  <c r="E4544" i="17"/>
  <c r="D4544" i="17"/>
  <c r="C4544" i="17"/>
  <c r="E4543" i="17"/>
  <c r="D4543" i="17"/>
  <c r="C4543" i="17"/>
  <c r="E4542" i="17"/>
  <c r="D4542" i="17"/>
  <c r="C4542" i="17"/>
  <c r="E4541" i="17"/>
  <c r="D4541" i="17"/>
  <c r="C4541" i="17"/>
  <c r="E4540" i="17"/>
  <c r="D4540" i="17"/>
  <c r="C4540" i="17"/>
  <c r="E4539" i="17"/>
  <c r="D4539" i="17"/>
  <c r="C4539" i="17"/>
  <c r="E4538" i="17"/>
  <c r="D4538" i="17"/>
  <c r="C4538" i="17"/>
  <c r="E4537" i="17"/>
  <c r="D4537" i="17"/>
  <c r="C4537" i="17"/>
  <c r="E4536" i="17"/>
  <c r="D4536" i="17"/>
  <c r="C4536" i="17"/>
  <c r="E4535" i="17"/>
  <c r="D4535" i="17"/>
  <c r="C4535" i="17"/>
  <c r="E4534" i="17"/>
  <c r="D4534" i="17"/>
  <c r="C4534" i="17"/>
  <c r="E4533" i="17"/>
  <c r="D4533" i="17"/>
  <c r="C4533" i="17"/>
  <c r="E4532" i="17"/>
  <c r="D4532" i="17"/>
  <c r="C4532" i="17"/>
  <c r="E4531" i="17"/>
  <c r="D4531" i="17"/>
  <c r="C4531" i="17"/>
  <c r="E4530" i="17"/>
  <c r="D4530" i="17"/>
  <c r="C4530" i="17"/>
  <c r="E4529" i="17"/>
  <c r="D4529" i="17"/>
  <c r="C4529" i="17"/>
  <c r="E4528" i="17"/>
  <c r="D4528" i="17"/>
  <c r="C4528" i="17"/>
  <c r="E4527" i="17"/>
  <c r="D4527" i="17"/>
  <c r="C4527" i="17"/>
  <c r="E4526" i="17"/>
  <c r="D4526" i="17"/>
  <c r="C4526" i="17"/>
  <c r="E4525" i="17"/>
  <c r="D4525" i="17"/>
  <c r="C4525" i="17"/>
  <c r="E4524" i="17"/>
  <c r="D4524" i="17"/>
  <c r="C4524" i="17"/>
  <c r="E4523" i="17"/>
  <c r="D4523" i="17"/>
  <c r="C4523" i="17"/>
  <c r="E4522" i="17"/>
  <c r="D4522" i="17"/>
  <c r="C4522" i="17"/>
  <c r="E4521" i="17"/>
  <c r="D4521" i="17"/>
  <c r="C4521" i="17"/>
  <c r="E4520" i="17"/>
  <c r="D4520" i="17"/>
  <c r="C4520" i="17"/>
  <c r="E4519" i="17"/>
  <c r="D4519" i="17"/>
  <c r="C4519" i="17"/>
  <c r="E4518" i="17"/>
  <c r="D4518" i="17"/>
  <c r="C4518" i="17"/>
  <c r="E4517" i="17"/>
  <c r="D4517" i="17"/>
  <c r="C4517" i="17"/>
  <c r="E4516" i="17"/>
  <c r="D4516" i="17"/>
  <c r="C4516" i="17"/>
  <c r="E4515" i="17"/>
  <c r="D4515" i="17"/>
  <c r="C4515" i="17"/>
  <c r="E4514" i="17"/>
  <c r="D4514" i="17"/>
  <c r="C4514" i="17"/>
  <c r="E4513" i="17"/>
  <c r="D4513" i="17"/>
  <c r="C4513" i="17"/>
  <c r="E4512" i="17"/>
  <c r="D4512" i="17"/>
  <c r="C4512" i="17"/>
  <c r="E4511" i="17"/>
  <c r="D4511" i="17"/>
  <c r="C4511" i="17"/>
  <c r="E4510" i="17"/>
  <c r="D4510" i="17"/>
  <c r="C4510" i="17"/>
  <c r="E4509" i="17"/>
  <c r="D4509" i="17"/>
  <c r="C4509" i="17"/>
  <c r="E4508" i="17"/>
  <c r="D4508" i="17"/>
  <c r="C4508" i="17"/>
  <c r="E4507" i="17"/>
  <c r="D4507" i="17"/>
  <c r="C4507" i="17"/>
  <c r="E4506" i="17"/>
  <c r="D4506" i="17"/>
  <c r="C4506" i="17"/>
  <c r="E4505" i="17"/>
  <c r="D4505" i="17"/>
  <c r="C4505" i="17"/>
  <c r="E4504" i="17"/>
  <c r="D4504" i="17"/>
  <c r="C4504" i="17"/>
  <c r="E4503" i="17"/>
  <c r="D4503" i="17"/>
  <c r="C4503" i="17"/>
  <c r="E4502" i="17"/>
  <c r="D4502" i="17"/>
  <c r="C4502" i="17"/>
  <c r="E4501" i="17"/>
  <c r="D4501" i="17"/>
  <c r="C4501" i="17"/>
  <c r="E4500" i="17"/>
  <c r="D4500" i="17"/>
  <c r="C4500" i="17"/>
  <c r="E4499" i="17"/>
  <c r="D4499" i="17"/>
  <c r="C4499" i="17"/>
  <c r="E4498" i="17"/>
  <c r="D4498" i="17"/>
  <c r="C4498" i="17"/>
  <c r="E4497" i="17"/>
  <c r="D4497" i="17"/>
  <c r="C4497" i="17"/>
  <c r="E4496" i="17"/>
  <c r="D4496" i="17"/>
  <c r="C4496" i="17"/>
  <c r="E4495" i="17"/>
  <c r="D4495" i="17"/>
  <c r="C4495" i="17"/>
  <c r="E4494" i="17"/>
  <c r="D4494" i="17"/>
  <c r="C4494" i="17"/>
  <c r="E4493" i="17"/>
  <c r="D4493" i="17"/>
  <c r="C4493" i="17"/>
  <c r="E4492" i="17"/>
  <c r="D4492" i="17"/>
  <c r="C4492" i="17"/>
  <c r="E4491" i="17"/>
  <c r="D4491" i="17"/>
  <c r="C4491" i="17"/>
  <c r="E4490" i="17"/>
  <c r="D4490" i="17"/>
  <c r="C4490" i="17"/>
  <c r="E4489" i="17"/>
  <c r="D4489" i="17"/>
  <c r="C4489" i="17"/>
  <c r="E4488" i="17"/>
  <c r="D4488" i="17"/>
  <c r="C4488" i="17"/>
  <c r="E4487" i="17"/>
  <c r="D4487" i="17"/>
  <c r="C4487" i="17"/>
  <c r="E4486" i="17"/>
  <c r="D4486" i="17"/>
  <c r="C4486" i="17"/>
  <c r="E4485" i="17"/>
  <c r="D4485" i="17"/>
  <c r="C4485" i="17"/>
  <c r="E4484" i="17"/>
  <c r="D4484" i="17"/>
  <c r="C4484" i="17"/>
  <c r="E4483" i="17"/>
  <c r="D4483" i="17"/>
  <c r="C4483" i="17"/>
  <c r="E4482" i="17"/>
  <c r="D4482" i="17"/>
  <c r="C4482" i="17"/>
  <c r="E4481" i="17"/>
  <c r="D4481" i="17"/>
  <c r="C4481" i="17"/>
  <c r="E4480" i="17"/>
  <c r="D4480" i="17"/>
  <c r="C4480" i="17"/>
  <c r="E4479" i="17"/>
  <c r="D4479" i="17"/>
  <c r="C4479" i="17"/>
  <c r="E4478" i="17"/>
  <c r="D4478" i="17"/>
  <c r="C4478" i="17"/>
  <c r="E4477" i="17"/>
  <c r="D4477" i="17"/>
  <c r="C4477" i="17"/>
  <c r="E4476" i="17"/>
  <c r="D4476" i="17"/>
  <c r="C4476" i="17"/>
  <c r="E4475" i="17"/>
  <c r="D4475" i="17"/>
  <c r="C4475" i="17"/>
  <c r="E4474" i="17"/>
  <c r="D4474" i="17"/>
  <c r="C4474" i="17"/>
  <c r="E4473" i="17"/>
  <c r="D4473" i="17"/>
  <c r="C4473" i="17"/>
  <c r="E4472" i="17"/>
  <c r="D4472" i="17"/>
  <c r="C4472" i="17"/>
  <c r="E4471" i="17"/>
  <c r="D4471" i="17"/>
  <c r="C4471" i="17"/>
  <c r="E4470" i="17"/>
  <c r="D4470" i="17"/>
  <c r="C4470" i="17"/>
  <c r="E4469" i="17"/>
  <c r="D4469" i="17"/>
  <c r="C4469" i="17"/>
  <c r="E4468" i="17"/>
  <c r="D4468" i="17"/>
  <c r="C4468" i="17"/>
  <c r="E4467" i="17"/>
  <c r="D4467" i="17"/>
  <c r="C4467" i="17"/>
  <c r="E4466" i="17"/>
  <c r="D4466" i="17"/>
  <c r="C4466" i="17"/>
  <c r="E4465" i="17"/>
  <c r="D4465" i="17"/>
  <c r="C4465" i="17"/>
  <c r="E4464" i="17"/>
  <c r="D4464" i="17"/>
  <c r="C4464" i="17"/>
  <c r="E4463" i="17"/>
  <c r="D4463" i="17"/>
  <c r="C4463" i="17"/>
  <c r="E4462" i="17"/>
  <c r="D4462" i="17"/>
  <c r="C4462" i="17"/>
  <c r="E4461" i="17"/>
  <c r="D4461" i="17"/>
  <c r="C4461" i="17"/>
  <c r="E4460" i="17"/>
  <c r="D4460" i="17"/>
  <c r="C4460" i="17"/>
  <c r="E4459" i="17"/>
  <c r="D4459" i="17"/>
  <c r="C4459" i="17"/>
  <c r="E4458" i="17"/>
  <c r="D4458" i="17"/>
  <c r="C4458" i="17"/>
  <c r="E4457" i="17"/>
  <c r="D4457" i="17"/>
  <c r="C4457" i="17"/>
  <c r="E4456" i="17"/>
  <c r="D4456" i="17"/>
  <c r="C4456" i="17"/>
  <c r="E4455" i="17"/>
  <c r="D4455" i="17"/>
  <c r="C4455" i="17"/>
  <c r="E4454" i="17"/>
  <c r="D4454" i="17"/>
  <c r="C4454" i="17"/>
  <c r="E4453" i="17"/>
  <c r="D4453" i="17"/>
  <c r="C4453" i="17"/>
  <c r="E4452" i="17"/>
  <c r="D4452" i="17"/>
  <c r="C4452" i="17"/>
  <c r="E4451" i="17"/>
  <c r="D4451" i="17"/>
  <c r="C4451" i="17"/>
  <c r="E4450" i="17"/>
  <c r="D4450" i="17"/>
  <c r="C4450" i="17"/>
  <c r="E4449" i="17"/>
  <c r="D4449" i="17"/>
  <c r="C4449" i="17"/>
  <c r="E4448" i="17"/>
  <c r="D4448" i="17"/>
  <c r="C4448" i="17"/>
  <c r="E4447" i="17"/>
  <c r="D4447" i="17"/>
  <c r="C4447" i="17"/>
  <c r="E4446" i="17"/>
  <c r="D4446" i="17"/>
  <c r="C4446" i="17"/>
  <c r="E4445" i="17"/>
  <c r="D4445" i="17"/>
  <c r="C4445" i="17"/>
  <c r="E4444" i="17"/>
  <c r="D4444" i="17"/>
  <c r="C4444" i="17"/>
  <c r="E4443" i="17"/>
  <c r="D4443" i="17"/>
  <c r="C4443" i="17"/>
  <c r="E4442" i="17"/>
  <c r="D4442" i="17"/>
  <c r="C4442" i="17"/>
  <c r="E4441" i="17"/>
  <c r="D4441" i="17"/>
  <c r="C4441" i="17"/>
  <c r="E4440" i="17"/>
  <c r="D4440" i="17"/>
  <c r="C4440" i="17"/>
  <c r="E4439" i="17"/>
  <c r="D4439" i="17"/>
  <c r="C4439" i="17"/>
  <c r="E4438" i="17"/>
  <c r="D4438" i="17"/>
  <c r="C4438" i="17"/>
  <c r="E4437" i="17"/>
  <c r="D4437" i="17"/>
  <c r="C4437" i="17"/>
  <c r="E4436" i="17"/>
  <c r="D4436" i="17"/>
  <c r="C4436" i="17"/>
  <c r="E4435" i="17"/>
  <c r="D4435" i="17"/>
  <c r="C4435" i="17"/>
  <c r="E4434" i="17"/>
  <c r="D4434" i="17"/>
  <c r="C4434" i="17"/>
  <c r="E4433" i="17"/>
  <c r="D4433" i="17"/>
  <c r="C4433" i="17"/>
  <c r="E4432" i="17"/>
  <c r="D4432" i="17"/>
  <c r="C4432" i="17"/>
  <c r="E4431" i="17"/>
  <c r="D4431" i="17"/>
  <c r="C4431" i="17"/>
  <c r="E4430" i="17"/>
  <c r="D4430" i="17"/>
  <c r="C4430" i="17"/>
  <c r="E4429" i="17"/>
  <c r="D4429" i="17"/>
  <c r="C4429" i="17"/>
  <c r="E4428" i="17"/>
  <c r="D4428" i="17"/>
  <c r="C4428" i="17"/>
  <c r="E4427" i="17"/>
  <c r="D4427" i="17"/>
  <c r="C4427" i="17"/>
  <c r="E4426" i="17"/>
  <c r="D4426" i="17"/>
  <c r="C4426" i="17"/>
  <c r="E4425" i="17"/>
  <c r="D4425" i="17"/>
  <c r="C4425" i="17"/>
  <c r="E4424" i="17"/>
  <c r="D4424" i="17"/>
  <c r="C4424" i="17"/>
  <c r="E4423" i="17"/>
  <c r="D4423" i="17"/>
  <c r="C4423" i="17"/>
  <c r="E4422" i="17"/>
  <c r="D4422" i="17"/>
  <c r="C4422" i="17"/>
  <c r="E4421" i="17"/>
  <c r="D4421" i="17"/>
  <c r="C4421" i="17"/>
  <c r="E4420" i="17"/>
  <c r="D4420" i="17"/>
  <c r="C4420" i="17"/>
  <c r="E4419" i="17"/>
  <c r="D4419" i="17"/>
  <c r="C4419" i="17"/>
  <c r="E4418" i="17"/>
  <c r="D4418" i="17"/>
  <c r="C4418" i="17"/>
  <c r="E4417" i="17"/>
  <c r="D4417" i="17"/>
  <c r="C4417" i="17"/>
  <c r="E4416" i="17"/>
  <c r="D4416" i="17"/>
  <c r="C4416" i="17"/>
  <c r="E4415" i="17"/>
  <c r="D4415" i="17"/>
  <c r="C4415" i="17"/>
  <c r="E4414" i="17"/>
  <c r="D4414" i="17"/>
  <c r="C4414" i="17"/>
  <c r="E4413" i="17"/>
  <c r="D4413" i="17"/>
  <c r="C4413" i="17"/>
  <c r="E4412" i="17"/>
  <c r="D4412" i="17"/>
  <c r="C4412" i="17"/>
  <c r="E4411" i="17"/>
  <c r="D4411" i="17"/>
  <c r="C4411" i="17"/>
  <c r="E4410" i="17"/>
  <c r="D4410" i="17"/>
  <c r="C4410" i="17"/>
  <c r="E4409" i="17"/>
  <c r="D4409" i="17"/>
  <c r="C4409" i="17"/>
  <c r="E4408" i="17"/>
  <c r="D4408" i="17"/>
  <c r="C4408" i="17"/>
  <c r="E4407" i="17"/>
  <c r="D4407" i="17"/>
  <c r="C4407" i="17"/>
  <c r="E4406" i="17"/>
  <c r="D4406" i="17"/>
  <c r="C4406" i="17"/>
  <c r="E4405" i="17"/>
  <c r="D4405" i="17"/>
  <c r="C4405" i="17"/>
  <c r="E4404" i="17"/>
  <c r="D4404" i="17"/>
  <c r="C4404" i="17"/>
  <c r="E4403" i="17"/>
  <c r="D4403" i="17"/>
  <c r="C4403" i="17"/>
  <c r="E4402" i="17"/>
  <c r="D4402" i="17"/>
  <c r="C4402" i="17"/>
  <c r="E4401" i="17"/>
  <c r="D4401" i="17"/>
  <c r="C4401" i="17"/>
  <c r="E4400" i="17"/>
  <c r="D4400" i="17"/>
  <c r="C4400" i="17"/>
  <c r="E4399" i="17"/>
  <c r="D4399" i="17"/>
  <c r="C4399" i="17"/>
  <c r="E4398" i="17"/>
  <c r="D4398" i="17"/>
  <c r="C4398" i="17"/>
  <c r="E4397" i="17"/>
  <c r="D4397" i="17"/>
  <c r="C4397" i="17"/>
  <c r="E4396" i="17"/>
  <c r="D4396" i="17"/>
  <c r="C4396" i="17"/>
  <c r="E4395" i="17"/>
  <c r="D4395" i="17"/>
  <c r="C4395" i="17"/>
  <c r="E4394" i="17"/>
  <c r="D4394" i="17"/>
  <c r="C4394" i="17"/>
  <c r="E4393" i="17"/>
  <c r="D4393" i="17"/>
  <c r="C4393" i="17"/>
  <c r="E4392" i="17"/>
  <c r="D4392" i="17"/>
  <c r="C4392" i="17"/>
  <c r="E4391" i="17"/>
  <c r="D4391" i="17"/>
  <c r="C4391" i="17"/>
  <c r="E4390" i="17"/>
  <c r="D4390" i="17"/>
  <c r="C4390" i="17"/>
  <c r="E4389" i="17"/>
  <c r="D4389" i="17"/>
  <c r="C4389" i="17"/>
  <c r="E4388" i="17"/>
  <c r="D4388" i="17"/>
  <c r="C4388" i="17"/>
  <c r="E4387" i="17"/>
  <c r="D4387" i="17"/>
  <c r="C4387" i="17"/>
  <c r="E4386" i="17"/>
  <c r="D4386" i="17"/>
  <c r="C4386" i="17"/>
  <c r="E4385" i="17"/>
  <c r="D4385" i="17"/>
  <c r="C4385" i="17"/>
  <c r="E4384" i="17"/>
  <c r="D4384" i="17"/>
  <c r="C4384" i="17"/>
  <c r="E4383" i="17"/>
  <c r="D4383" i="17"/>
  <c r="C4383" i="17"/>
  <c r="E4382" i="17"/>
  <c r="D4382" i="17"/>
  <c r="C4382" i="17"/>
  <c r="E4381" i="17"/>
  <c r="D4381" i="17"/>
  <c r="C4381" i="17"/>
  <c r="E4380" i="17"/>
  <c r="D4380" i="17"/>
  <c r="C4380" i="17"/>
  <c r="E4379" i="17"/>
  <c r="D4379" i="17"/>
  <c r="C4379" i="17"/>
  <c r="E4378" i="17"/>
  <c r="D4378" i="17"/>
  <c r="C4378" i="17"/>
  <c r="E4377" i="17"/>
  <c r="D4377" i="17"/>
  <c r="C4377" i="17"/>
  <c r="E4376" i="17"/>
  <c r="D4376" i="17"/>
  <c r="C4376" i="17"/>
  <c r="E4375" i="17"/>
  <c r="D4375" i="17"/>
  <c r="C4375" i="17"/>
  <c r="E4374" i="17"/>
  <c r="D4374" i="17"/>
  <c r="C4374" i="17"/>
  <c r="E4373" i="17"/>
  <c r="D4373" i="17"/>
  <c r="C4373" i="17"/>
  <c r="E4372" i="17"/>
  <c r="D4372" i="17"/>
  <c r="C4372" i="17"/>
  <c r="E4371" i="17"/>
  <c r="D4371" i="17"/>
  <c r="C4371" i="17"/>
  <c r="E4370" i="17"/>
  <c r="D4370" i="17"/>
  <c r="C4370" i="17"/>
  <c r="E4369" i="17"/>
  <c r="D4369" i="17"/>
  <c r="C4369" i="17"/>
  <c r="E4368" i="17"/>
  <c r="D4368" i="17"/>
  <c r="C4368" i="17"/>
  <c r="E4367" i="17"/>
  <c r="D4367" i="17"/>
  <c r="C4367" i="17"/>
  <c r="E4366" i="17"/>
  <c r="D4366" i="17"/>
  <c r="C4366" i="17"/>
  <c r="E4365" i="17"/>
  <c r="D4365" i="17"/>
  <c r="C4365" i="17"/>
  <c r="E4364" i="17"/>
  <c r="D4364" i="17"/>
  <c r="C4364" i="17"/>
  <c r="E4363" i="17"/>
  <c r="D4363" i="17"/>
  <c r="C4363" i="17"/>
  <c r="E4362" i="17"/>
  <c r="D4362" i="17"/>
  <c r="C4362" i="17"/>
  <c r="E4361" i="17"/>
  <c r="D4361" i="17"/>
  <c r="C4361" i="17"/>
  <c r="E4360" i="17"/>
  <c r="D4360" i="17"/>
  <c r="C4360" i="17"/>
  <c r="E4359" i="17"/>
  <c r="D4359" i="17"/>
  <c r="C4359" i="17"/>
  <c r="E4358" i="17"/>
  <c r="D4358" i="17"/>
  <c r="C4358" i="17"/>
  <c r="E4357" i="17"/>
  <c r="D4357" i="17"/>
  <c r="C4357" i="17"/>
  <c r="E4356" i="17"/>
  <c r="D4356" i="17"/>
  <c r="C4356" i="17"/>
  <c r="E4355" i="17"/>
  <c r="D4355" i="17"/>
  <c r="C4355" i="17"/>
  <c r="E4354" i="17"/>
  <c r="D4354" i="17"/>
  <c r="C4354" i="17"/>
  <c r="E4353" i="17"/>
  <c r="D4353" i="17"/>
  <c r="C4353" i="17"/>
  <c r="E4352" i="17"/>
  <c r="D4352" i="17"/>
  <c r="C4352" i="17"/>
  <c r="E4351" i="17"/>
  <c r="D4351" i="17"/>
  <c r="C4351" i="17"/>
  <c r="E4350" i="17"/>
  <c r="D4350" i="17"/>
  <c r="C4350" i="17"/>
  <c r="E4349" i="17"/>
  <c r="D4349" i="17"/>
  <c r="C4349" i="17"/>
  <c r="E4348" i="17"/>
  <c r="D4348" i="17"/>
  <c r="C4348" i="17"/>
  <c r="E4347" i="17"/>
  <c r="D4347" i="17"/>
  <c r="C4347" i="17"/>
  <c r="E4346" i="17"/>
  <c r="D4346" i="17"/>
  <c r="C4346" i="17"/>
  <c r="E4345" i="17"/>
  <c r="D4345" i="17"/>
  <c r="C4345" i="17"/>
  <c r="E4344" i="17"/>
  <c r="D4344" i="17"/>
  <c r="C4344" i="17"/>
  <c r="E4343" i="17"/>
  <c r="D4343" i="17"/>
  <c r="C4343" i="17"/>
  <c r="E4342" i="17"/>
  <c r="D4342" i="17"/>
  <c r="C4342" i="17"/>
  <c r="E4341" i="17"/>
  <c r="D4341" i="17"/>
  <c r="C4341" i="17"/>
  <c r="E4340" i="17"/>
  <c r="D4340" i="17"/>
  <c r="C4340" i="17"/>
  <c r="E4339" i="17"/>
  <c r="D4339" i="17"/>
  <c r="C4339" i="17"/>
  <c r="E4338" i="17"/>
  <c r="D4338" i="17"/>
  <c r="C4338" i="17"/>
  <c r="E4337" i="17"/>
  <c r="D4337" i="17"/>
  <c r="C4337" i="17"/>
  <c r="E4336" i="17"/>
  <c r="D4336" i="17"/>
  <c r="C4336" i="17"/>
  <c r="E4335" i="17"/>
  <c r="D4335" i="17"/>
  <c r="C4335" i="17"/>
  <c r="E4334" i="17"/>
  <c r="D4334" i="17"/>
  <c r="C4334" i="17"/>
  <c r="E4333" i="17"/>
  <c r="D4333" i="17"/>
  <c r="C4333" i="17"/>
  <c r="E4332" i="17"/>
  <c r="D4332" i="17"/>
  <c r="C4332" i="17"/>
  <c r="E4331" i="17"/>
  <c r="D4331" i="17"/>
  <c r="C4331" i="17"/>
  <c r="E4330" i="17"/>
  <c r="D4330" i="17"/>
  <c r="C4330" i="17"/>
  <c r="E4329" i="17"/>
  <c r="D4329" i="17"/>
  <c r="C4329" i="17"/>
  <c r="E4328" i="17"/>
  <c r="D4328" i="17"/>
  <c r="C4328" i="17"/>
  <c r="E4327" i="17"/>
  <c r="D4327" i="17"/>
  <c r="C4327" i="17"/>
  <c r="E4326" i="17"/>
  <c r="D4326" i="17"/>
  <c r="C4326" i="17"/>
  <c r="E4325" i="17"/>
  <c r="D4325" i="17"/>
  <c r="C4325" i="17"/>
  <c r="E4324" i="17"/>
  <c r="D4324" i="17"/>
  <c r="C4324" i="17"/>
  <c r="E4323" i="17"/>
  <c r="D4323" i="17"/>
  <c r="C4323" i="17"/>
  <c r="E4322" i="17"/>
  <c r="D4322" i="17"/>
  <c r="C4322" i="17"/>
  <c r="E4321" i="17"/>
  <c r="D4321" i="17"/>
  <c r="C4321" i="17"/>
  <c r="E4320" i="17"/>
  <c r="D4320" i="17"/>
  <c r="C4320" i="17"/>
  <c r="E4319" i="17"/>
  <c r="D4319" i="17"/>
  <c r="C4319" i="17"/>
  <c r="E4318" i="17"/>
  <c r="D4318" i="17"/>
  <c r="C4318" i="17"/>
  <c r="E4317" i="17"/>
  <c r="D4317" i="17"/>
  <c r="C4317" i="17"/>
  <c r="E4316" i="17"/>
  <c r="D4316" i="17"/>
  <c r="C4316" i="17"/>
  <c r="E4315" i="17"/>
  <c r="D4315" i="17"/>
  <c r="C4315" i="17"/>
  <c r="E4314" i="17"/>
  <c r="D4314" i="17"/>
  <c r="C4314" i="17"/>
  <c r="E4313" i="17"/>
  <c r="D4313" i="17"/>
  <c r="C4313" i="17"/>
  <c r="E4312" i="17"/>
  <c r="D4312" i="17"/>
  <c r="C4312" i="17"/>
  <c r="E4311" i="17"/>
  <c r="D4311" i="17"/>
  <c r="C4311" i="17"/>
  <c r="E4310" i="17"/>
  <c r="D4310" i="17"/>
  <c r="C4310" i="17"/>
  <c r="E4309" i="17"/>
  <c r="D4309" i="17"/>
  <c r="C4309" i="17"/>
  <c r="E4308" i="17"/>
  <c r="D4308" i="17"/>
  <c r="C4308" i="17"/>
  <c r="E4307" i="17"/>
  <c r="D4307" i="17"/>
  <c r="C4307" i="17"/>
  <c r="E4306" i="17"/>
  <c r="D4306" i="17"/>
  <c r="C4306" i="17"/>
  <c r="E4305" i="17"/>
  <c r="D4305" i="17"/>
  <c r="C4305" i="17"/>
  <c r="E4304" i="17"/>
  <c r="D4304" i="17"/>
  <c r="C4304" i="17"/>
  <c r="E4303" i="17"/>
  <c r="D4303" i="17"/>
  <c r="C4303" i="17"/>
  <c r="E4302" i="17"/>
  <c r="D4302" i="17"/>
  <c r="C4302" i="17"/>
  <c r="E4301" i="17"/>
  <c r="D4301" i="17"/>
  <c r="C4301" i="17"/>
  <c r="E4300" i="17"/>
  <c r="D4300" i="17"/>
  <c r="C4300" i="17"/>
  <c r="E4299" i="17"/>
  <c r="D4299" i="17"/>
  <c r="C4299" i="17"/>
  <c r="E4298" i="17"/>
  <c r="D4298" i="17"/>
  <c r="C4298" i="17"/>
  <c r="E4297" i="17"/>
  <c r="D4297" i="17"/>
  <c r="C4297" i="17"/>
  <c r="E4296" i="17"/>
  <c r="D4296" i="17"/>
  <c r="C4296" i="17"/>
  <c r="E4295" i="17"/>
  <c r="D4295" i="17"/>
  <c r="C4295" i="17"/>
  <c r="E4294" i="17"/>
  <c r="D4294" i="17"/>
  <c r="C4294" i="17"/>
  <c r="E4293" i="17"/>
  <c r="D4293" i="17"/>
  <c r="C4293" i="17"/>
  <c r="E4292" i="17"/>
  <c r="D4292" i="17"/>
  <c r="C4292" i="17"/>
  <c r="E4291" i="17"/>
  <c r="D4291" i="17"/>
  <c r="C4291" i="17"/>
  <c r="E4290" i="17"/>
  <c r="D4290" i="17"/>
  <c r="C4290" i="17"/>
  <c r="E4289" i="17"/>
  <c r="D4289" i="17"/>
  <c r="C4289" i="17"/>
  <c r="E4288" i="17"/>
  <c r="D4288" i="17"/>
  <c r="C4288" i="17"/>
  <c r="E4287" i="17"/>
  <c r="D4287" i="17"/>
  <c r="C4287" i="17"/>
  <c r="E4286" i="17"/>
  <c r="D4286" i="17"/>
  <c r="C4286" i="17"/>
  <c r="E4285" i="17"/>
  <c r="D4285" i="17"/>
  <c r="C4285" i="17"/>
  <c r="E4284" i="17"/>
  <c r="D4284" i="17"/>
  <c r="C4284" i="17"/>
  <c r="E4283" i="17"/>
  <c r="D4283" i="17"/>
  <c r="C4283" i="17"/>
  <c r="E4282" i="17"/>
  <c r="D4282" i="17"/>
  <c r="C4282" i="17"/>
  <c r="E4281" i="17"/>
  <c r="D4281" i="17"/>
  <c r="C4281" i="17"/>
  <c r="E4280" i="17"/>
  <c r="D4280" i="17"/>
  <c r="C4280" i="17"/>
  <c r="E4279" i="17"/>
  <c r="D4279" i="17"/>
  <c r="C4279" i="17"/>
  <c r="E4278" i="17"/>
  <c r="D4278" i="17"/>
  <c r="C4278" i="17"/>
  <c r="E4277" i="17"/>
  <c r="D4277" i="17"/>
  <c r="C4277" i="17"/>
  <c r="E4276" i="17"/>
  <c r="D4276" i="17"/>
  <c r="C4276" i="17"/>
  <c r="E4275" i="17"/>
  <c r="D4275" i="17"/>
  <c r="C4275" i="17"/>
  <c r="E4274" i="17"/>
  <c r="D4274" i="17"/>
  <c r="C4274" i="17"/>
  <c r="E4273" i="17"/>
  <c r="D4273" i="17"/>
  <c r="C4273" i="17"/>
  <c r="E4272" i="17"/>
  <c r="D4272" i="17"/>
  <c r="C4272" i="17"/>
  <c r="E4271" i="17"/>
  <c r="D4271" i="17"/>
  <c r="C4271" i="17"/>
  <c r="E4270" i="17"/>
  <c r="D4270" i="17"/>
  <c r="C4270" i="17"/>
  <c r="E4269" i="17"/>
  <c r="D4269" i="17"/>
  <c r="C4269" i="17"/>
  <c r="E4268" i="17"/>
  <c r="D4268" i="17"/>
  <c r="C4268" i="17"/>
  <c r="E4267" i="17"/>
  <c r="D4267" i="17"/>
  <c r="C4267" i="17"/>
  <c r="E4266" i="17"/>
  <c r="D4266" i="17"/>
  <c r="C4266" i="17"/>
  <c r="E4265" i="17"/>
  <c r="D4265" i="17"/>
  <c r="C4265" i="17"/>
  <c r="E4264" i="17"/>
  <c r="D4264" i="17"/>
  <c r="C4264" i="17"/>
  <c r="E4263" i="17"/>
  <c r="D4263" i="17"/>
  <c r="C4263" i="17"/>
  <c r="E4262" i="17"/>
  <c r="D4262" i="17"/>
  <c r="C4262" i="17"/>
  <c r="E4261" i="17"/>
  <c r="D4261" i="17"/>
  <c r="C4261" i="17"/>
  <c r="E4260" i="17"/>
  <c r="D4260" i="17"/>
  <c r="C4260" i="17"/>
  <c r="E4259" i="17"/>
  <c r="D4259" i="17"/>
  <c r="C4259" i="17"/>
  <c r="E4258" i="17"/>
  <c r="D4258" i="17"/>
  <c r="C4258" i="17"/>
  <c r="E4257" i="17"/>
  <c r="D4257" i="17"/>
  <c r="C4257" i="17"/>
  <c r="E4256" i="17"/>
  <c r="D4256" i="17"/>
  <c r="C4256" i="17"/>
  <c r="E4255" i="17"/>
  <c r="D4255" i="17"/>
  <c r="C4255" i="17"/>
  <c r="E4254" i="17"/>
  <c r="D4254" i="17"/>
  <c r="C4254" i="17"/>
  <c r="E4253" i="17"/>
  <c r="D4253" i="17"/>
  <c r="C4253" i="17"/>
  <c r="E4252" i="17"/>
  <c r="D4252" i="17"/>
  <c r="C4252" i="17"/>
  <c r="E4251" i="17"/>
  <c r="D4251" i="17"/>
  <c r="C4251" i="17"/>
  <c r="E4250" i="17"/>
  <c r="D4250" i="17"/>
  <c r="C4250" i="17"/>
  <c r="E4249" i="17"/>
  <c r="D4249" i="17"/>
  <c r="C4249" i="17"/>
  <c r="E4248" i="17"/>
  <c r="D4248" i="17"/>
  <c r="C4248" i="17"/>
  <c r="E4247" i="17"/>
  <c r="D4247" i="17"/>
  <c r="C4247" i="17"/>
  <c r="E4246" i="17"/>
  <c r="D4246" i="17"/>
  <c r="C4246" i="17"/>
  <c r="E4245" i="17"/>
  <c r="D4245" i="17"/>
  <c r="C4245" i="17"/>
  <c r="E4244" i="17"/>
  <c r="D4244" i="17"/>
  <c r="C4244" i="17"/>
  <c r="E4243" i="17"/>
  <c r="D4243" i="17"/>
  <c r="C4243" i="17"/>
  <c r="E4242" i="17"/>
  <c r="D4242" i="17"/>
  <c r="C4242" i="17"/>
  <c r="E4241" i="17"/>
  <c r="D4241" i="17"/>
  <c r="C4241" i="17"/>
  <c r="E4240" i="17"/>
  <c r="D4240" i="17"/>
  <c r="C4240" i="17"/>
  <c r="E4239" i="17"/>
  <c r="D4239" i="17"/>
  <c r="C4239" i="17"/>
  <c r="E4238" i="17"/>
  <c r="D4238" i="17"/>
  <c r="C4238" i="17"/>
  <c r="E4237" i="17"/>
  <c r="D4237" i="17"/>
  <c r="C4237" i="17"/>
  <c r="E4236" i="17"/>
  <c r="D4236" i="17"/>
  <c r="C4236" i="17"/>
  <c r="E4235" i="17"/>
  <c r="D4235" i="17"/>
  <c r="C4235" i="17"/>
  <c r="E4234" i="17"/>
  <c r="D4234" i="17"/>
  <c r="C4234" i="17"/>
  <c r="E4233" i="17"/>
  <c r="D4233" i="17"/>
  <c r="C4233" i="17"/>
  <c r="E4232" i="17"/>
  <c r="D4232" i="17"/>
  <c r="C4232" i="17"/>
  <c r="E4231" i="17"/>
  <c r="D4231" i="17"/>
  <c r="C4231" i="17"/>
  <c r="E4230" i="17"/>
  <c r="D4230" i="17"/>
  <c r="C4230" i="17"/>
  <c r="E4229" i="17"/>
  <c r="D4229" i="17"/>
  <c r="C4229" i="17"/>
  <c r="E4228" i="17"/>
  <c r="D4228" i="17"/>
  <c r="C4228" i="17"/>
  <c r="E4227" i="17"/>
  <c r="D4227" i="17"/>
  <c r="C4227" i="17"/>
  <c r="E4226" i="17"/>
  <c r="D4226" i="17"/>
  <c r="C4226" i="17"/>
  <c r="E4225" i="17"/>
  <c r="D4225" i="17"/>
  <c r="C4225" i="17"/>
  <c r="E4224" i="17"/>
  <c r="D4224" i="17"/>
  <c r="C4224" i="17"/>
  <c r="E4223" i="17"/>
  <c r="D4223" i="17"/>
  <c r="C4223" i="17"/>
  <c r="E4222" i="17"/>
  <c r="D4222" i="17"/>
  <c r="C4222" i="17"/>
  <c r="E4221" i="17"/>
  <c r="D4221" i="17"/>
  <c r="C4221" i="17"/>
  <c r="E4220" i="17"/>
  <c r="D4220" i="17"/>
  <c r="C4220" i="17"/>
  <c r="E4219" i="17"/>
  <c r="D4219" i="17"/>
  <c r="C4219" i="17"/>
  <c r="E4218" i="17"/>
  <c r="D4218" i="17"/>
  <c r="C4218" i="17"/>
  <c r="E4217" i="17"/>
  <c r="D4217" i="17"/>
  <c r="C4217" i="17"/>
  <c r="E4216" i="17"/>
  <c r="D4216" i="17"/>
  <c r="C4216" i="17"/>
  <c r="E4215" i="17"/>
  <c r="D4215" i="17"/>
  <c r="C4215" i="17"/>
  <c r="E4214" i="17"/>
  <c r="D4214" i="17"/>
  <c r="C4214" i="17"/>
  <c r="E4213" i="17"/>
  <c r="D4213" i="17"/>
  <c r="C4213" i="17"/>
  <c r="E4212" i="17"/>
  <c r="D4212" i="17"/>
  <c r="C4212" i="17"/>
  <c r="E4211" i="17"/>
  <c r="D4211" i="17"/>
  <c r="C4211" i="17"/>
  <c r="E4210" i="17"/>
  <c r="D4210" i="17"/>
  <c r="C4210" i="17"/>
  <c r="E4209" i="17"/>
  <c r="D4209" i="17"/>
  <c r="C4209" i="17"/>
  <c r="E4208" i="17"/>
  <c r="D4208" i="17"/>
  <c r="C4208" i="17"/>
  <c r="E4207" i="17"/>
  <c r="D4207" i="17"/>
  <c r="C4207" i="17"/>
  <c r="E4206" i="17"/>
  <c r="D4206" i="17"/>
  <c r="C4206" i="17"/>
  <c r="E4205" i="17"/>
  <c r="D4205" i="17"/>
  <c r="C4205" i="17"/>
  <c r="E4204" i="17"/>
  <c r="D4204" i="17"/>
  <c r="C4204" i="17"/>
  <c r="E4203" i="17"/>
  <c r="D4203" i="17"/>
  <c r="C4203" i="17"/>
  <c r="E4202" i="17"/>
  <c r="D4202" i="17"/>
  <c r="C4202" i="17"/>
  <c r="E4201" i="17"/>
  <c r="D4201" i="17"/>
  <c r="C4201" i="17"/>
  <c r="E4200" i="17"/>
  <c r="D4200" i="17"/>
  <c r="C4200" i="17"/>
  <c r="E4199" i="17"/>
  <c r="D4199" i="17"/>
  <c r="C4199" i="17"/>
  <c r="E4198" i="17"/>
  <c r="D4198" i="17"/>
  <c r="C4198" i="17"/>
  <c r="E4197" i="17"/>
  <c r="D4197" i="17"/>
  <c r="C4197" i="17"/>
  <c r="E4196" i="17"/>
  <c r="D4196" i="17"/>
  <c r="C4196" i="17"/>
  <c r="E4195" i="17"/>
  <c r="D4195" i="17"/>
  <c r="C4195" i="17"/>
  <c r="E4194" i="17"/>
  <c r="D4194" i="17"/>
  <c r="C4194" i="17"/>
  <c r="E4193" i="17"/>
  <c r="D4193" i="17"/>
  <c r="C4193" i="17"/>
  <c r="E4192" i="17"/>
  <c r="D4192" i="17"/>
  <c r="C4192" i="17"/>
  <c r="E4191" i="17"/>
  <c r="D4191" i="17"/>
  <c r="C4191" i="17"/>
  <c r="E4190" i="17"/>
  <c r="D4190" i="17"/>
  <c r="C4190" i="17"/>
  <c r="E4189" i="17"/>
  <c r="D4189" i="17"/>
  <c r="C4189" i="17"/>
  <c r="E4188" i="17"/>
  <c r="D4188" i="17"/>
  <c r="C4188" i="17"/>
  <c r="E4187" i="17"/>
  <c r="D4187" i="17"/>
  <c r="C4187" i="17"/>
  <c r="E4186" i="17"/>
  <c r="D4186" i="17"/>
  <c r="C4186" i="17"/>
  <c r="E4185" i="17"/>
  <c r="D4185" i="17"/>
  <c r="C4185" i="17"/>
  <c r="E4184" i="17"/>
  <c r="D4184" i="17"/>
  <c r="C4184" i="17"/>
  <c r="E4183" i="17"/>
  <c r="D4183" i="17"/>
  <c r="C4183" i="17"/>
  <c r="E4182" i="17"/>
  <c r="D4182" i="17"/>
  <c r="C4182" i="17"/>
  <c r="E4181" i="17"/>
  <c r="D4181" i="17"/>
  <c r="C4181" i="17"/>
  <c r="E4180" i="17"/>
  <c r="D4180" i="17"/>
  <c r="C4180" i="17"/>
  <c r="E4179" i="17"/>
  <c r="D4179" i="17"/>
  <c r="C4179" i="17"/>
  <c r="E4178" i="17"/>
  <c r="D4178" i="17"/>
  <c r="C4178" i="17"/>
  <c r="E4177" i="17"/>
  <c r="D4177" i="17"/>
  <c r="C4177" i="17"/>
  <c r="E4176" i="17"/>
  <c r="D4176" i="17"/>
  <c r="C4176" i="17"/>
  <c r="E4175" i="17"/>
  <c r="D4175" i="17"/>
  <c r="C4175" i="17"/>
  <c r="E4174" i="17"/>
  <c r="D4174" i="17"/>
  <c r="C4174" i="17"/>
  <c r="E4173" i="17"/>
  <c r="D4173" i="17"/>
  <c r="C4173" i="17"/>
  <c r="E4172" i="17"/>
  <c r="D4172" i="17"/>
  <c r="C4172" i="17"/>
  <c r="E4171" i="17"/>
  <c r="D4171" i="17"/>
  <c r="C4171" i="17"/>
  <c r="E4170" i="17"/>
  <c r="D4170" i="17"/>
  <c r="C4170" i="17"/>
  <c r="E4169" i="17"/>
  <c r="D4169" i="17"/>
  <c r="C4169" i="17"/>
  <c r="E4168" i="17"/>
  <c r="D4168" i="17"/>
  <c r="C4168" i="17"/>
  <c r="E4167" i="17"/>
  <c r="D4167" i="17"/>
  <c r="C4167" i="17"/>
  <c r="E4166" i="17"/>
  <c r="D4166" i="17"/>
  <c r="C4166" i="17"/>
  <c r="E4165" i="17"/>
  <c r="D4165" i="17"/>
  <c r="C4165" i="17"/>
  <c r="E4164" i="17"/>
  <c r="D4164" i="17"/>
  <c r="C4164" i="17"/>
  <c r="E4163" i="17"/>
  <c r="D4163" i="17"/>
  <c r="C4163" i="17"/>
  <c r="E4162" i="17"/>
  <c r="D4162" i="17"/>
  <c r="C4162" i="17"/>
  <c r="E4161" i="17"/>
  <c r="D4161" i="17"/>
  <c r="C4161" i="17"/>
  <c r="E4160" i="17"/>
  <c r="D4160" i="17"/>
  <c r="C4160" i="17"/>
  <c r="E4159" i="17"/>
  <c r="D4159" i="17"/>
  <c r="C4159" i="17"/>
  <c r="E4158" i="17"/>
  <c r="D4158" i="17"/>
  <c r="C4158" i="17"/>
  <c r="E4157" i="17"/>
  <c r="D4157" i="17"/>
  <c r="C4157" i="17"/>
  <c r="E4156" i="17"/>
  <c r="D4156" i="17"/>
  <c r="C4156" i="17"/>
  <c r="E4155" i="17"/>
  <c r="D4155" i="17"/>
  <c r="C4155" i="17"/>
  <c r="E4154" i="17"/>
  <c r="D4154" i="17"/>
  <c r="C4154" i="17"/>
  <c r="E4153" i="17"/>
  <c r="D4153" i="17"/>
  <c r="C4153" i="17"/>
  <c r="E4152" i="17"/>
  <c r="D4152" i="17"/>
  <c r="C4152" i="17"/>
  <c r="E4151" i="17"/>
  <c r="D4151" i="17"/>
  <c r="C4151" i="17"/>
  <c r="E4150" i="17"/>
  <c r="D4150" i="17"/>
  <c r="C4150" i="17"/>
  <c r="E4149" i="17"/>
  <c r="D4149" i="17"/>
  <c r="C4149" i="17"/>
  <c r="E4148" i="17"/>
  <c r="D4148" i="17"/>
  <c r="C4148" i="17"/>
  <c r="E4147" i="17"/>
  <c r="D4147" i="17"/>
  <c r="C4147" i="17"/>
  <c r="E4146" i="17"/>
  <c r="D4146" i="17"/>
  <c r="C4146" i="17"/>
  <c r="E4145" i="17"/>
  <c r="D4145" i="17"/>
  <c r="C4145" i="17"/>
  <c r="E4144" i="17"/>
  <c r="D4144" i="17"/>
  <c r="C4144" i="17"/>
  <c r="E4143" i="17"/>
  <c r="D4143" i="17"/>
  <c r="C4143" i="17"/>
  <c r="E4142" i="17"/>
  <c r="D4142" i="17"/>
  <c r="C4142" i="17"/>
  <c r="E4141" i="17"/>
  <c r="D4141" i="17"/>
  <c r="C4141" i="17"/>
  <c r="E4140" i="17"/>
  <c r="D4140" i="17"/>
  <c r="C4140" i="17"/>
  <c r="E4139" i="17"/>
  <c r="D4139" i="17"/>
  <c r="C4139" i="17"/>
  <c r="E4138" i="17"/>
  <c r="D4138" i="17"/>
  <c r="C4138" i="17"/>
  <c r="E4137" i="17"/>
  <c r="D4137" i="17"/>
  <c r="C4137" i="17"/>
  <c r="E4136" i="17"/>
  <c r="D4136" i="17"/>
  <c r="C4136" i="17"/>
  <c r="E4135" i="17"/>
  <c r="D4135" i="17"/>
  <c r="C4135" i="17"/>
  <c r="E4134" i="17"/>
  <c r="D4134" i="17"/>
  <c r="C4134" i="17"/>
  <c r="E4133" i="17"/>
  <c r="D4133" i="17"/>
  <c r="C4133" i="17"/>
  <c r="E4132" i="17"/>
  <c r="D4132" i="17"/>
  <c r="C4132" i="17"/>
  <c r="E4131" i="17"/>
  <c r="D4131" i="17"/>
  <c r="C4131" i="17"/>
  <c r="E4130" i="17"/>
  <c r="D4130" i="17"/>
  <c r="C4130" i="17"/>
  <c r="E4129" i="17"/>
  <c r="D4129" i="17"/>
  <c r="C4129" i="17"/>
  <c r="E4128" i="17"/>
  <c r="D4128" i="17"/>
  <c r="C4128" i="17"/>
  <c r="E4127" i="17"/>
  <c r="D4127" i="17"/>
  <c r="C4127" i="17"/>
  <c r="E4126" i="17"/>
  <c r="D4126" i="17"/>
  <c r="C4126" i="17"/>
  <c r="E4125" i="17"/>
  <c r="D4125" i="17"/>
  <c r="C4125" i="17"/>
  <c r="E4124" i="17"/>
  <c r="D4124" i="17"/>
  <c r="C4124" i="17"/>
  <c r="E4123" i="17"/>
  <c r="D4123" i="17"/>
  <c r="C4123" i="17"/>
  <c r="E4122" i="17"/>
  <c r="D4122" i="17"/>
  <c r="C4122" i="17"/>
  <c r="E4121" i="17"/>
  <c r="D4121" i="17"/>
  <c r="C4121" i="17"/>
  <c r="E4120" i="17"/>
  <c r="D4120" i="17"/>
  <c r="C4120" i="17"/>
  <c r="E4119" i="17"/>
  <c r="D4119" i="17"/>
  <c r="C4119" i="17"/>
  <c r="E4118" i="17"/>
  <c r="D4118" i="17"/>
  <c r="C4118" i="17"/>
  <c r="E4117" i="17"/>
  <c r="D4117" i="17"/>
  <c r="C4117" i="17"/>
  <c r="E4116" i="17"/>
  <c r="D4116" i="17"/>
  <c r="C4116" i="17"/>
  <c r="E4115" i="17"/>
  <c r="D4115" i="17"/>
  <c r="C4115" i="17"/>
  <c r="E4114" i="17"/>
  <c r="D4114" i="17"/>
  <c r="C4114" i="17"/>
  <c r="E4113" i="17"/>
  <c r="D4113" i="17"/>
  <c r="C4113" i="17"/>
  <c r="E4112" i="17"/>
  <c r="D4112" i="17"/>
  <c r="C4112" i="17"/>
  <c r="E4111" i="17"/>
  <c r="D4111" i="17"/>
  <c r="C4111" i="17"/>
  <c r="E4110" i="17"/>
  <c r="D4110" i="17"/>
  <c r="C4110" i="17"/>
  <c r="E4109" i="17"/>
  <c r="D4109" i="17"/>
  <c r="C4109" i="17"/>
  <c r="E4108" i="17"/>
  <c r="D4108" i="17"/>
  <c r="C4108" i="17"/>
  <c r="E4107" i="17"/>
  <c r="D4107" i="17"/>
  <c r="C4107" i="17"/>
  <c r="E4106" i="17"/>
  <c r="D4106" i="17"/>
  <c r="C4106" i="17"/>
  <c r="E4105" i="17"/>
  <c r="D4105" i="17"/>
  <c r="C4105" i="17"/>
  <c r="E4104" i="17"/>
  <c r="D4104" i="17"/>
  <c r="C4104" i="17"/>
  <c r="E4103" i="17"/>
  <c r="D4103" i="17"/>
  <c r="C4103" i="17"/>
  <c r="E4102" i="17"/>
  <c r="D4102" i="17"/>
  <c r="C4102" i="17"/>
  <c r="E4101" i="17"/>
  <c r="D4101" i="17"/>
  <c r="C4101" i="17"/>
  <c r="E4100" i="17"/>
  <c r="D4100" i="17"/>
  <c r="C4100" i="17"/>
  <c r="E4099" i="17"/>
  <c r="D4099" i="17"/>
  <c r="C4099" i="17"/>
  <c r="E4098" i="17"/>
  <c r="D4098" i="17"/>
  <c r="C4098" i="17"/>
  <c r="E4097" i="17"/>
  <c r="D4097" i="17"/>
  <c r="C4097" i="17"/>
  <c r="E4096" i="17"/>
  <c r="D4096" i="17"/>
  <c r="C4096" i="17"/>
  <c r="E4095" i="17"/>
  <c r="D4095" i="17"/>
  <c r="C4095" i="17"/>
  <c r="E4094" i="17"/>
  <c r="D4094" i="17"/>
  <c r="C4094" i="17"/>
  <c r="E4093" i="17"/>
  <c r="D4093" i="17"/>
  <c r="C4093" i="17"/>
  <c r="E4092" i="17"/>
  <c r="D4092" i="17"/>
  <c r="C4092" i="17"/>
  <c r="E4091" i="17"/>
  <c r="D4091" i="17"/>
  <c r="C4091" i="17"/>
  <c r="E4090" i="17"/>
  <c r="D4090" i="17"/>
  <c r="C4090" i="17"/>
  <c r="E4089" i="17"/>
  <c r="D4089" i="17"/>
  <c r="C4089" i="17"/>
  <c r="E4088" i="17"/>
  <c r="D4088" i="17"/>
  <c r="C4088" i="17"/>
  <c r="E4087" i="17"/>
  <c r="D4087" i="17"/>
  <c r="C4087" i="17"/>
  <c r="E4086" i="17"/>
  <c r="D4086" i="17"/>
  <c r="C4086" i="17"/>
  <c r="E4085" i="17"/>
  <c r="D4085" i="17"/>
  <c r="C4085" i="17"/>
  <c r="E4084" i="17"/>
  <c r="D4084" i="17"/>
  <c r="C4084" i="17"/>
  <c r="E4083" i="17"/>
  <c r="D4083" i="17"/>
  <c r="C4083" i="17"/>
  <c r="E4082" i="17"/>
  <c r="D4082" i="17"/>
  <c r="C4082" i="17"/>
  <c r="E4081" i="17"/>
  <c r="D4081" i="17"/>
  <c r="C4081" i="17"/>
  <c r="E4080" i="17"/>
  <c r="D4080" i="17"/>
  <c r="C4080" i="17"/>
  <c r="E4079" i="17"/>
  <c r="D4079" i="17"/>
  <c r="C4079" i="17"/>
  <c r="E4078" i="17"/>
  <c r="D4078" i="17"/>
  <c r="C4078" i="17"/>
  <c r="E4077" i="17"/>
  <c r="D4077" i="17"/>
  <c r="C4077" i="17"/>
  <c r="E4076" i="17"/>
  <c r="D4076" i="17"/>
  <c r="C4076" i="17"/>
  <c r="E4075" i="17"/>
  <c r="D4075" i="17"/>
  <c r="C4075" i="17"/>
  <c r="E4074" i="17"/>
  <c r="D4074" i="17"/>
  <c r="C4074" i="17"/>
  <c r="E4073" i="17"/>
  <c r="D4073" i="17"/>
  <c r="C4073" i="17"/>
  <c r="E4072" i="17"/>
  <c r="D4072" i="17"/>
  <c r="C4072" i="17"/>
  <c r="E4071" i="17"/>
  <c r="D4071" i="17"/>
  <c r="C4071" i="17"/>
  <c r="E4070" i="17"/>
  <c r="D4070" i="17"/>
  <c r="C4070" i="17"/>
  <c r="E4069" i="17"/>
  <c r="D4069" i="17"/>
  <c r="C4069" i="17"/>
  <c r="E4068" i="17"/>
  <c r="D4068" i="17"/>
  <c r="C4068" i="17"/>
  <c r="E4067" i="17"/>
  <c r="D4067" i="17"/>
  <c r="C4067" i="17"/>
  <c r="E4066" i="17"/>
  <c r="D4066" i="17"/>
  <c r="C4066" i="17"/>
  <c r="E4065" i="17"/>
  <c r="D4065" i="17"/>
  <c r="C4065" i="17"/>
  <c r="E4064" i="17"/>
  <c r="D4064" i="17"/>
  <c r="C4064" i="17"/>
  <c r="E4063" i="17"/>
  <c r="D4063" i="17"/>
  <c r="C4063" i="17"/>
  <c r="E4062" i="17"/>
  <c r="D4062" i="17"/>
  <c r="C4062" i="17"/>
  <c r="E4061" i="17"/>
  <c r="D4061" i="17"/>
  <c r="C4061" i="17"/>
  <c r="E4060" i="17"/>
  <c r="D4060" i="17"/>
  <c r="C4060" i="17"/>
  <c r="E4059" i="17"/>
  <c r="D4059" i="17"/>
  <c r="C4059" i="17"/>
  <c r="E4058" i="17"/>
  <c r="D4058" i="17"/>
  <c r="C4058" i="17"/>
  <c r="E4057" i="17"/>
  <c r="D4057" i="17"/>
  <c r="C4057" i="17"/>
  <c r="E4056" i="17"/>
  <c r="D4056" i="17"/>
  <c r="C4056" i="17"/>
  <c r="E4055" i="17"/>
  <c r="D4055" i="17"/>
  <c r="C4055" i="17"/>
  <c r="E4054" i="17"/>
  <c r="D4054" i="17"/>
  <c r="C4054" i="17"/>
  <c r="E4053" i="17"/>
  <c r="D4053" i="17"/>
  <c r="C4053" i="17"/>
  <c r="E4052" i="17"/>
  <c r="D4052" i="17"/>
  <c r="C4052" i="17"/>
  <c r="E4051" i="17"/>
  <c r="D4051" i="17"/>
  <c r="C4051" i="17"/>
  <c r="E4050" i="17"/>
  <c r="D4050" i="17"/>
  <c r="C4050" i="17"/>
  <c r="E4049" i="17"/>
  <c r="D4049" i="17"/>
  <c r="C4049" i="17"/>
  <c r="E4048" i="17"/>
  <c r="D4048" i="17"/>
  <c r="C4048" i="17"/>
  <c r="E4047" i="17"/>
  <c r="D4047" i="17"/>
  <c r="C4047" i="17"/>
  <c r="E4046" i="17"/>
  <c r="D4046" i="17"/>
  <c r="C4046" i="17"/>
  <c r="E4045" i="17"/>
  <c r="D4045" i="17"/>
  <c r="C4045" i="17"/>
  <c r="E4044" i="17"/>
  <c r="D4044" i="17"/>
  <c r="C4044" i="17"/>
  <c r="E4043" i="17"/>
  <c r="D4043" i="17"/>
  <c r="C4043" i="17"/>
  <c r="E4042" i="17"/>
  <c r="D4042" i="17"/>
  <c r="C4042" i="17"/>
  <c r="E4041" i="17"/>
  <c r="D4041" i="17"/>
  <c r="C4041" i="17"/>
  <c r="E4040" i="17"/>
  <c r="D4040" i="17"/>
  <c r="C4040" i="17"/>
  <c r="E4039" i="17"/>
  <c r="D4039" i="17"/>
  <c r="C4039" i="17"/>
  <c r="E4038" i="17"/>
  <c r="D4038" i="17"/>
  <c r="C4038" i="17"/>
  <c r="E4037" i="17"/>
  <c r="D4037" i="17"/>
  <c r="C4037" i="17"/>
  <c r="E4036" i="17"/>
  <c r="D4036" i="17"/>
  <c r="C4036" i="17"/>
  <c r="E4035" i="17"/>
  <c r="D4035" i="17"/>
  <c r="C4035" i="17"/>
  <c r="E4034" i="17"/>
  <c r="D4034" i="17"/>
  <c r="C4034" i="17"/>
  <c r="E4033" i="17"/>
  <c r="D4033" i="17"/>
  <c r="C4033" i="17"/>
  <c r="E4032" i="17"/>
  <c r="D4032" i="17"/>
  <c r="C4032" i="17"/>
  <c r="E4031" i="17"/>
  <c r="D4031" i="17"/>
  <c r="C4031" i="17"/>
  <c r="E4030" i="17"/>
  <c r="D4030" i="17"/>
  <c r="C4030" i="17"/>
  <c r="E4029" i="17"/>
  <c r="D4029" i="17"/>
  <c r="C4029" i="17"/>
  <c r="E4028" i="17"/>
  <c r="D4028" i="17"/>
  <c r="C4028" i="17"/>
  <c r="E4027" i="17"/>
  <c r="D4027" i="17"/>
  <c r="C4027" i="17"/>
  <c r="E4026" i="17"/>
  <c r="D4026" i="17"/>
  <c r="C4026" i="17"/>
  <c r="E4025" i="17"/>
  <c r="D4025" i="17"/>
  <c r="C4025" i="17"/>
  <c r="E4024" i="17"/>
  <c r="D4024" i="17"/>
  <c r="C4024" i="17"/>
  <c r="E4023" i="17"/>
  <c r="D4023" i="17"/>
  <c r="C4023" i="17"/>
  <c r="E4022" i="17"/>
  <c r="D4022" i="17"/>
  <c r="C4022" i="17"/>
  <c r="E4021" i="17"/>
  <c r="D4021" i="17"/>
  <c r="C4021" i="17"/>
  <c r="E4020" i="17"/>
  <c r="D4020" i="17"/>
  <c r="C4020" i="17"/>
  <c r="E4019" i="17"/>
  <c r="D4019" i="17"/>
  <c r="C4019" i="17"/>
  <c r="E4018" i="17"/>
  <c r="D4018" i="17"/>
  <c r="C4018" i="17"/>
  <c r="E4017" i="17"/>
  <c r="D4017" i="17"/>
  <c r="C4017" i="17"/>
  <c r="E4016" i="17"/>
  <c r="D4016" i="17"/>
  <c r="C4016" i="17"/>
  <c r="E4015" i="17"/>
  <c r="D4015" i="17"/>
  <c r="C4015" i="17"/>
  <c r="E4014" i="17"/>
  <c r="D4014" i="17"/>
  <c r="C4014" i="17"/>
  <c r="E4013" i="17"/>
  <c r="D4013" i="17"/>
  <c r="C4013" i="17"/>
  <c r="E4012" i="17"/>
  <c r="D4012" i="17"/>
  <c r="C4012" i="17"/>
  <c r="E4011" i="17"/>
  <c r="D4011" i="17"/>
  <c r="C4011" i="17"/>
  <c r="E4010" i="17"/>
  <c r="D4010" i="17"/>
  <c r="C4010" i="17"/>
  <c r="E4009" i="17"/>
  <c r="D4009" i="17"/>
  <c r="C4009" i="17"/>
  <c r="E4008" i="17"/>
  <c r="D4008" i="17"/>
  <c r="C4008" i="17"/>
  <c r="E4007" i="17"/>
  <c r="D4007" i="17"/>
  <c r="C4007" i="17"/>
  <c r="E4006" i="17"/>
  <c r="D4006" i="17"/>
  <c r="C4006" i="17"/>
  <c r="E4005" i="17"/>
  <c r="D4005" i="17"/>
  <c r="C4005" i="17"/>
  <c r="E4004" i="17"/>
  <c r="D4004" i="17"/>
  <c r="C4004" i="17"/>
  <c r="E4003" i="17"/>
  <c r="D4003" i="17"/>
  <c r="C4003" i="17"/>
  <c r="E4002" i="17"/>
  <c r="D4002" i="17"/>
  <c r="C4002" i="17"/>
  <c r="E4001" i="17"/>
  <c r="D4001" i="17"/>
  <c r="C4001" i="17"/>
  <c r="E4000" i="17"/>
  <c r="D4000" i="17"/>
  <c r="C4000" i="17"/>
  <c r="E3999" i="17"/>
  <c r="D3999" i="17"/>
  <c r="C3999" i="17"/>
  <c r="E3998" i="17"/>
  <c r="D3998" i="17"/>
  <c r="C3998" i="17"/>
  <c r="E3997" i="17"/>
  <c r="D3997" i="17"/>
  <c r="C3997" i="17"/>
  <c r="E3996" i="17"/>
  <c r="D3996" i="17"/>
  <c r="C3996" i="17"/>
  <c r="E3995" i="17"/>
  <c r="D3995" i="17"/>
  <c r="C3995" i="17"/>
  <c r="E3994" i="17"/>
  <c r="D3994" i="17"/>
  <c r="C3994" i="17"/>
  <c r="E3993" i="17"/>
  <c r="D3993" i="17"/>
  <c r="C3993" i="17"/>
  <c r="E3992" i="17"/>
  <c r="D3992" i="17"/>
  <c r="C3992" i="17"/>
  <c r="E3991" i="17"/>
  <c r="D3991" i="17"/>
  <c r="C3991" i="17"/>
  <c r="E3990" i="17"/>
  <c r="D3990" i="17"/>
  <c r="C3990" i="17"/>
  <c r="E3989" i="17"/>
  <c r="D3989" i="17"/>
  <c r="C3989" i="17"/>
  <c r="E3988" i="17"/>
  <c r="D3988" i="17"/>
  <c r="C3988" i="17"/>
  <c r="E3987" i="17"/>
  <c r="D3987" i="17"/>
  <c r="C3987" i="17"/>
  <c r="E3986" i="17"/>
  <c r="D3986" i="17"/>
  <c r="C3986" i="17"/>
  <c r="E3985" i="17"/>
  <c r="D3985" i="17"/>
  <c r="C3985" i="17"/>
  <c r="E3984" i="17"/>
  <c r="D3984" i="17"/>
  <c r="C3984" i="17"/>
  <c r="E3983" i="17"/>
  <c r="D3983" i="17"/>
  <c r="C3983" i="17"/>
  <c r="E3982" i="17"/>
  <c r="D3982" i="17"/>
  <c r="C3982" i="17"/>
  <c r="E3981" i="17"/>
  <c r="D3981" i="17"/>
  <c r="C3981" i="17"/>
  <c r="E3980" i="17"/>
  <c r="D3980" i="17"/>
  <c r="C3980" i="17"/>
  <c r="E3979" i="17"/>
  <c r="D3979" i="17"/>
  <c r="C3979" i="17"/>
  <c r="E3978" i="17"/>
  <c r="D3978" i="17"/>
  <c r="C3978" i="17"/>
  <c r="E3977" i="17"/>
  <c r="D3977" i="17"/>
  <c r="C3977" i="17"/>
  <c r="E3976" i="17"/>
  <c r="D3976" i="17"/>
  <c r="C3976" i="17"/>
  <c r="E3975" i="17"/>
  <c r="D3975" i="17"/>
  <c r="C3975" i="17"/>
  <c r="E3974" i="17"/>
  <c r="D3974" i="17"/>
  <c r="C3974" i="17"/>
  <c r="E3973" i="17"/>
  <c r="D3973" i="17"/>
  <c r="C3973" i="17"/>
  <c r="E3972" i="17"/>
  <c r="D3972" i="17"/>
  <c r="C3972" i="17"/>
  <c r="E3971" i="17"/>
  <c r="D3971" i="17"/>
  <c r="C3971" i="17"/>
  <c r="E3970" i="17"/>
  <c r="D3970" i="17"/>
  <c r="C3970" i="17"/>
  <c r="E3969" i="17"/>
  <c r="D3969" i="17"/>
  <c r="C3969" i="17"/>
  <c r="E3968" i="17"/>
  <c r="D3968" i="17"/>
  <c r="C3968" i="17"/>
  <c r="E3967" i="17"/>
  <c r="D3967" i="17"/>
  <c r="C3967" i="17"/>
  <c r="E3966" i="17"/>
  <c r="D3966" i="17"/>
  <c r="C3966" i="17"/>
  <c r="E3965" i="17"/>
  <c r="D3965" i="17"/>
  <c r="C3965" i="17"/>
  <c r="E3964" i="17"/>
  <c r="D3964" i="17"/>
  <c r="C3964" i="17"/>
  <c r="E3963" i="17"/>
  <c r="D3963" i="17"/>
  <c r="C3963" i="17"/>
  <c r="E3962" i="17"/>
  <c r="D3962" i="17"/>
  <c r="C3962" i="17"/>
  <c r="E3961" i="17"/>
  <c r="D3961" i="17"/>
  <c r="C3961" i="17"/>
  <c r="E3960" i="17"/>
  <c r="D3960" i="17"/>
  <c r="C3960" i="17"/>
  <c r="E3959" i="17"/>
  <c r="D3959" i="17"/>
  <c r="C3959" i="17"/>
  <c r="E3958" i="17"/>
  <c r="D3958" i="17"/>
  <c r="C3958" i="17"/>
  <c r="E3957" i="17"/>
  <c r="D3957" i="17"/>
  <c r="C3957" i="17"/>
  <c r="E3956" i="17"/>
  <c r="D3956" i="17"/>
  <c r="C3956" i="17"/>
  <c r="E3955" i="17"/>
  <c r="D3955" i="17"/>
  <c r="C3955" i="17"/>
  <c r="E3954" i="17"/>
  <c r="D3954" i="17"/>
  <c r="C3954" i="17"/>
  <c r="E3953" i="17"/>
  <c r="D3953" i="17"/>
  <c r="C3953" i="17"/>
  <c r="E3952" i="17"/>
  <c r="D3952" i="17"/>
  <c r="C3952" i="17"/>
  <c r="E3951" i="17"/>
  <c r="D3951" i="17"/>
  <c r="C3951" i="17"/>
  <c r="E3950" i="17"/>
  <c r="D3950" i="17"/>
  <c r="C3950" i="17"/>
  <c r="E3949" i="17"/>
  <c r="D3949" i="17"/>
  <c r="C3949" i="17"/>
  <c r="E3948" i="17"/>
  <c r="D3948" i="17"/>
  <c r="C3948" i="17"/>
  <c r="E3947" i="17"/>
  <c r="D3947" i="17"/>
  <c r="C3947" i="17"/>
  <c r="E3946" i="17"/>
  <c r="D3946" i="17"/>
  <c r="C3946" i="17"/>
  <c r="E3945" i="17"/>
  <c r="D3945" i="17"/>
  <c r="C3945" i="17"/>
  <c r="E3944" i="17"/>
  <c r="D3944" i="17"/>
  <c r="C3944" i="17"/>
  <c r="E3943" i="17"/>
  <c r="D3943" i="17"/>
  <c r="C3943" i="17"/>
  <c r="E3942" i="17"/>
  <c r="D3942" i="17"/>
  <c r="C3942" i="17"/>
  <c r="E3941" i="17"/>
  <c r="D3941" i="17"/>
  <c r="C3941" i="17"/>
  <c r="E3940" i="17"/>
  <c r="D3940" i="17"/>
  <c r="C3940" i="17"/>
  <c r="E3939" i="17"/>
  <c r="D3939" i="17"/>
  <c r="C3939" i="17"/>
  <c r="E3938" i="17"/>
  <c r="D3938" i="17"/>
  <c r="C3938" i="17"/>
  <c r="E3937" i="17"/>
  <c r="D3937" i="17"/>
  <c r="C3937" i="17"/>
  <c r="E3936" i="17"/>
  <c r="D3936" i="17"/>
  <c r="C3936" i="17"/>
  <c r="E3935" i="17"/>
  <c r="D3935" i="17"/>
  <c r="C3935" i="17"/>
  <c r="E3934" i="17"/>
  <c r="D3934" i="17"/>
  <c r="C3934" i="17"/>
  <c r="E3933" i="17"/>
  <c r="D3933" i="17"/>
  <c r="C3933" i="17"/>
  <c r="E3932" i="17"/>
  <c r="D3932" i="17"/>
  <c r="C3932" i="17"/>
  <c r="E3931" i="17"/>
  <c r="D3931" i="17"/>
  <c r="C3931" i="17"/>
  <c r="E3930" i="17"/>
  <c r="D3930" i="17"/>
  <c r="C3930" i="17"/>
  <c r="E3929" i="17"/>
  <c r="D3929" i="17"/>
  <c r="C3929" i="17"/>
  <c r="E3928" i="17"/>
  <c r="D3928" i="17"/>
  <c r="C3928" i="17"/>
  <c r="E3927" i="17"/>
  <c r="D3927" i="17"/>
  <c r="C3927" i="17"/>
  <c r="E3926" i="17"/>
  <c r="D3926" i="17"/>
  <c r="C3926" i="17"/>
  <c r="E3925" i="17"/>
  <c r="D3925" i="17"/>
  <c r="C3925" i="17"/>
  <c r="E3924" i="17"/>
  <c r="D3924" i="17"/>
  <c r="C3924" i="17"/>
  <c r="E3923" i="17"/>
  <c r="D3923" i="17"/>
  <c r="C3923" i="17"/>
  <c r="E3922" i="17"/>
  <c r="D3922" i="17"/>
  <c r="C3922" i="17"/>
  <c r="E3921" i="17"/>
  <c r="D3921" i="17"/>
  <c r="C3921" i="17"/>
  <c r="E3920" i="17"/>
  <c r="D3920" i="17"/>
  <c r="C3920" i="17"/>
  <c r="E3919" i="17"/>
  <c r="D3919" i="17"/>
  <c r="C3919" i="17"/>
  <c r="E3918" i="17"/>
  <c r="D3918" i="17"/>
  <c r="C3918" i="17"/>
  <c r="E3917" i="17"/>
  <c r="D3917" i="17"/>
  <c r="C3917" i="17"/>
  <c r="E3916" i="17"/>
  <c r="D3916" i="17"/>
  <c r="C3916" i="17"/>
  <c r="E3915" i="17"/>
  <c r="D3915" i="17"/>
  <c r="C3915" i="17"/>
  <c r="E3914" i="17"/>
  <c r="D3914" i="17"/>
  <c r="C3914" i="17"/>
  <c r="E3913" i="17"/>
  <c r="D3913" i="17"/>
  <c r="C3913" i="17"/>
  <c r="E3912" i="17"/>
  <c r="D3912" i="17"/>
  <c r="C3912" i="17"/>
  <c r="E3911" i="17"/>
  <c r="D3911" i="17"/>
  <c r="C3911" i="17"/>
  <c r="E3910" i="17"/>
  <c r="D3910" i="17"/>
  <c r="C3910" i="17"/>
  <c r="E3909" i="17"/>
  <c r="D3909" i="17"/>
  <c r="C3909" i="17"/>
  <c r="E3908" i="17"/>
  <c r="D3908" i="17"/>
  <c r="C3908" i="17"/>
  <c r="E3907" i="17"/>
  <c r="D3907" i="17"/>
  <c r="C3907" i="17"/>
  <c r="E3906" i="17"/>
  <c r="D3906" i="17"/>
  <c r="C3906" i="17"/>
  <c r="E3905" i="17"/>
  <c r="D3905" i="17"/>
  <c r="C3905" i="17"/>
  <c r="E3904" i="17"/>
  <c r="D3904" i="17"/>
  <c r="C3904" i="17"/>
  <c r="E3903" i="17"/>
  <c r="D3903" i="17"/>
  <c r="C3903" i="17"/>
  <c r="E3902" i="17"/>
  <c r="D3902" i="17"/>
  <c r="C3902" i="17"/>
  <c r="E3901" i="17"/>
  <c r="D3901" i="17"/>
  <c r="C3901" i="17"/>
  <c r="E3900" i="17"/>
  <c r="D3900" i="17"/>
  <c r="C3900" i="17"/>
  <c r="E3899" i="17"/>
  <c r="D3899" i="17"/>
  <c r="C3899" i="17"/>
  <c r="E3898" i="17"/>
  <c r="D3898" i="17"/>
  <c r="C3898" i="17"/>
  <c r="E3897" i="17"/>
  <c r="D3897" i="17"/>
  <c r="C3897" i="17"/>
  <c r="E3896" i="17"/>
  <c r="D3896" i="17"/>
  <c r="C3896" i="17"/>
  <c r="E3895" i="17"/>
  <c r="D3895" i="17"/>
  <c r="C3895" i="17"/>
  <c r="E3894" i="17"/>
  <c r="D3894" i="17"/>
  <c r="C3894" i="17"/>
  <c r="E3893" i="17"/>
  <c r="D3893" i="17"/>
  <c r="C3893" i="17"/>
  <c r="E3892" i="17"/>
  <c r="D3892" i="17"/>
  <c r="C3892" i="17"/>
  <c r="E3891" i="17"/>
  <c r="D3891" i="17"/>
  <c r="C3891" i="17"/>
  <c r="E3890" i="17"/>
  <c r="D3890" i="17"/>
  <c r="C3890" i="17"/>
  <c r="E3889" i="17"/>
  <c r="D3889" i="17"/>
  <c r="C3889" i="17"/>
  <c r="E3888" i="17"/>
  <c r="D3888" i="17"/>
  <c r="C3888" i="17"/>
  <c r="E3887" i="17"/>
  <c r="D3887" i="17"/>
  <c r="C3887" i="17"/>
  <c r="E3886" i="17"/>
  <c r="D3886" i="17"/>
  <c r="C3886" i="17"/>
  <c r="E3885" i="17"/>
  <c r="D3885" i="17"/>
  <c r="C3885" i="17"/>
  <c r="E3884" i="17"/>
  <c r="D3884" i="17"/>
  <c r="C3884" i="17"/>
  <c r="E3883" i="17"/>
  <c r="D3883" i="17"/>
  <c r="C3883" i="17"/>
  <c r="E3882" i="17"/>
  <c r="D3882" i="17"/>
  <c r="C3882" i="17"/>
  <c r="E3881" i="17"/>
  <c r="D3881" i="17"/>
  <c r="C3881" i="17"/>
  <c r="E3880" i="17"/>
  <c r="D3880" i="17"/>
  <c r="C3880" i="17"/>
  <c r="E3879" i="17"/>
  <c r="D3879" i="17"/>
  <c r="C3879" i="17"/>
  <c r="E3878" i="17"/>
  <c r="D3878" i="17"/>
  <c r="C3878" i="17"/>
  <c r="E3877" i="17"/>
  <c r="D3877" i="17"/>
  <c r="C3877" i="17"/>
  <c r="E3876" i="17"/>
  <c r="D3876" i="17"/>
  <c r="C3876" i="17"/>
  <c r="E3875" i="17"/>
  <c r="D3875" i="17"/>
  <c r="C3875" i="17"/>
  <c r="E3874" i="17"/>
  <c r="D3874" i="17"/>
  <c r="C3874" i="17"/>
  <c r="E3873" i="17"/>
  <c r="D3873" i="17"/>
  <c r="C3873" i="17"/>
  <c r="E3872" i="17"/>
  <c r="D3872" i="17"/>
  <c r="C3872" i="17"/>
  <c r="E3871" i="17"/>
  <c r="D3871" i="17"/>
  <c r="C3871" i="17"/>
  <c r="E3870" i="17"/>
  <c r="D3870" i="17"/>
  <c r="C3870" i="17"/>
  <c r="E3869" i="17"/>
  <c r="D3869" i="17"/>
  <c r="C3869" i="17"/>
  <c r="E3868" i="17"/>
  <c r="D3868" i="17"/>
  <c r="C3868" i="17"/>
  <c r="E3867" i="17"/>
  <c r="D3867" i="17"/>
  <c r="C3867" i="17"/>
  <c r="E3866" i="17"/>
  <c r="D3866" i="17"/>
  <c r="C3866" i="17"/>
  <c r="E3865" i="17"/>
  <c r="D3865" i="17"/>
  <c r="C3865" i="17"/>
  <c r="E3864" i="17"/>
  <c r="D3864" i="17"/>
  <c r="C3864" i="17"/>
  <c r="E3863" i="17"/>
  <c r="D3863" i="17"/>
  <c r="C3863" i="17"/>
  <c r="E3862" i="17"/>
  <c r="D3862" i="17"/>
  <c r="C3862" i="17"/>
  <c r="E3861" i="17"/>
  <c r="D3861" i="17"/>
  <c r="C3861" i="17"/>
  <c r="E3860" i="17"/>
  <c r="D3860" i="17"/>
  <c r="C3860" i="17"/>
  <c r="E3859" i="17"/>
  <c r="D3859" i="17"/>
  <c r="C3859" i="17"/>
  <c r="E3858" i="17"/>
  <c r="D3858" i="17"/>
  <c r="C3858" i="17"/>
  <c r="E3857" i="17"/>
  <c r="D3857" i="17"/>
  <c r="C3857" i="17"/>
  <c r="E3856" i="17"/>
  <c r="D3856" i="17"/>
  <c r="C3856" i="17"/>
  <c r="E3855" i="17"/>
  <c r="D3855" i="17"/>
  <c r="C3855" i="17"/>
  <c r="E3854" i="17"/>
  <c r="D3854" i="17"/>
  <c r="C3854" i="17"/>
  <c r="E3853" i="17"/>
  <c r="D3853" i="17"/>
  <c r="C3853" i="17"/>
  <c r="E3852" i="17"/>
  <c r="D3852" i="17"/>
  <c r="C3852" i="17"/>
  <c r="E3851" i="17"/>
  <c r="D3851" i="17"/>
  <c r="C3851" i="17"/>
  <c r="E3850" i="17"/>
  <c r="D3850" i="17"/>
  <c r="C3850" i="17"/>
  <c r="E3849" i="17"/>
  <c r="D3849" i="17"/>
  <c r="C3849" i="17"/>
  <c r="E3848" i="17"/>
  <c r="D3848" i="17"/>
  <c r="C3848" i="17"/>
  <c r="E3847" i="17"/>
  <c r="D3847" i="17"/>
  <c r="C3847" i="17"/>
  <c r="E3846" i="17"/>
  <c r="D3846" i="17"/>
  <c r="C3846" i="17"/>
  <c r="E3845" i="17"/>
  <c r="D3845" i="17"/>
  <c r="C3845" i="17"/>
  <c r="E3844" i="17"/>
  <c r="D3844" i="17"/>
  <c r="C3844" i="17"/>
  <c r="E3843" i="17"/>
  <c r="D3843" i="17"/>
  <c r="C3843" i="17"/>
  <c r="E3842" i="17"/>
  <c r="D3842" i="17"/>
  <c r="C3842" i="17"/>
  <c r="E3841" i="17"/>
  <c r="D3841" i="17"/>
  <c r="C3841" i="17"/>
  <c r="E3840" i="17"/>
  <c r="D3840" i="17"/>
  <c r="C3840" i="17"/>
  <c r="E3839" i="17"/>
  <c r="D3839" i="17"/>
  <c r="C3839" i="17"/>
  <c r="E3838" i="17"/>
  <c r="D3838" i="17"/>
  <c r="C3838" i="17"/>
  <c r="E3837" i="17"/>
  <c r="D3837" i="17"/>
  <c r="C3837" i="17"/>
  <c r="E3836" i="17"/>
  <c r="D3836" i="17"/>
  <c r="C3836" i="17"/>
  <c r="E3835" i="17"/>
  <c r="D3835" i="17"/>
  <c r="C3835" i="17"/>
  <c r="E3834" i="17"/>
  <c r="D3834" i="17"/>
  <c r="C3834" i="17"/>
  <c r="E3833" i="17"/>
  <c r="D3833" i="17"/>
  <c r="C3833" i="17"/>
  <c r="E3832" i="17"/>
  <c r="D3832" i="17"/>
  <c r="C3832" i="17"/>
  <c r="E3831" i="17"/>
  <c r="D3831" i="17"/>
  <c r="C3831" i="17"/>
  <c r="E3830" i="17"/>
  <c r="D3830" i="17"/>
  <c r="C3830" i="17"/>
  <c r="E3829" i="17"/>
  <c r="D3829" i="17"/>
  <c r="C3829" i="17"/>
  <c r="E3828" i="17"/>
  <c r="D3828" i="17"/>
  <c r="C3828" i="17"/>
  <c r="E3827" i="17"/>
  <c r="D3827" i="17"/>
  <c r="C3827" i="17"/>
  <c r="E3826" i="17"/>
  <c r="D3826" i="17"/>
  <c r="C3826" i="17"/>
  <c r="E3825" i="17"/>
  <c r="D3825" i="17"/>
  <c r="C3825" i="17"/>
  <c r="E3824" i="17"/>
  <c r="D3824" i="17"/>
  <c r="C3824" i="17"/>
  <c r="E3823" i="17"/>
  <c r="D3823" i="17"/>
  <c r="C3823" i="17"/>
  <c r="E3822" i="17"/>
  <c r="D3822" i="17"/>
  <c r="C3822" i="17"/>
  <c r="E3821" i="17"/>
  <c r="D3821" i="17"/>
  <c r="C3821" i="17"/>
  <c r="E3820" i="17"/>
  <c r="D3820" i="17"/>
  <c r="C3820" i="17"/>
  <c r="E3819" i="17"/>
  <c r="D3819" i="17"/>
  <c r="C3819" i="17"/>
  <c r="E3818" i="17"/>
  <c r="D3818" i="17"/>
  <c r="C3818" i="17"/>
  <c r="E3817" i="17"/>
  <c r="D3817" i="17"/>
  <c r="C3817" i="17"/>
  <c r="E3816" i="17"/>
  <c r="D3816" i="17"/>
  <c r="C3816" i="17"/>
  <c r="E3815" i="17"/>
  <c r="D3815" i="17"/>
  <c r="C3815" i="17"/>
  <c r="E3814" i="17"/>
  <c r="D3814" i="17"/>
  <c r="C3814" i="17"/>
  <c r="E3813" i="17"/>
  <c r="D3813" i="17"/>
  <c r="C3813" i="17"/>
  <c r="E3812" i="17"/>
  <c r="D3812" i="17"/>
  <c r="C3812" i="17"/>
  <c r="E3811" i="17"/>
  <c r="D3811" i="17"/>
  <c r="C3811" i="17"/>
  <c r="E3810" i="17"/>
  <c r="D3810" i="17"/>
  <c r="C3810" i="17"/>
  <c r="E3809" i="17"/>
  <c r="D3809" i="17"/>
  <c r="C3809" i="17"/>
  <c r="E3808" i="17"/>
  <c r="D3808" i="17"/>
  <c r="C3808" i="17"/>
  <c r="E3807" i="17"/>
  <c r="D3807" i="17"/>
  <c r="C3807" i="17"/>
  <c r="E3806" i="17"/>
  <c r="D3806" i="17"/>
  <c r="C3806" i="17"/>
  <c r="E3805" i="17"/>
  <c r="D3805" i="17"/>
  <c r="C3805" i="17"/>
  <c r="E3804" i="17"/>
  <c r="D3804" i="17"/>
  <c r="C3804" i="17"/>
  <c r="E3803" i="17"/>
  <c r="D3803" i="17"/>
  <c r="C3803" i="17"/>
  <c r="E3802" i="17"/>
  <c r="D3802" i="17"/>
  <c r="C3802" i="17"/>
  <c r="E3801" i="17"/>
  <c r="D3801" i="17"/>
  <c r="C3801" i="17"/>
  <c r="E3800" i="17"/>
  <c r="D3800" i="17"/>
  <c r="C3800" i="17"/>
  <c r="E3799" i="17"/>
  <c r="D3799" i="17"/>
  <c r="C3799" i="17"/>
  <c r="E3798" i="17"/>
  <c r="D3798" i="17"/>
  <c r="C3798" i="17"/>
  <c r="E3797" i="17"/>
  <c r="D3797" i="17"/>
  <c r="C3797" i="17"/>
  <c r="E3796" i="17"/>
  <c r="D3796" i="17"/>
  <c r="C3796" i="17"/>
  <c r="E3795" i="17"/>
  <c r="D3795" i="17"/>
  <c r="C3795" i="17"/>
  <c r="E3794" i="17"/>
  <c r="D3794" i="17"/>
  <c r="C3794" i="17"/>
  <c r="E3793" i="17"/>
  <c r="D3793" i="17"/>
  <c r="C3793" i="17"/>
  <c r="E3792" i="17"/>
  <c r="D3792" i="17"/>
  <c r="C3792" i="17"/>
  <c r="E3791" i="17"/>
  <c r="D3791" i="17"/>
  <c r="C3791" i="17"/>
  <c r="E3790" i="17"/>
  <c r="D3790" i="17"/>
  <c r="C3790" i="17"/>
  <c r="E3789" i="17"/>
  <c r="D3789" i="17"/>
  <c r="C3789" i="17"/>
  <c r="E3788" i="17"/>
  <c r="D3788" i="17"/>
  <c r="C3788" i="17"/>
  <c r="E3787" i="17"/>
  <c r="D3787" i="17"/>
  <c r="C3787" i="17"/>
  <c r="E3786" i="17"/>
  <c r="D3786" i="17"/>
  <c r="C3786" i="17"/>
  <c r="E3785" i="17"/>
  <c r="D3785" i="17"/>
  <c r="C3785" i="17"/>
  <c r="E3784" i="17"/>
  <c r="D3784" i="17"/>
  <c r="C3784" i="17"/>
  <c r="E3783" i="17"/>
  <c r="D3783" i="17"/>
  <c r="C3783" i="17"/>
  <c r="E3782" i="17"/>
  <c r="D3782" i="17"/>
  <c r="C3782" i="17"/>
  <c r="E3781" i="17"/>
  <c r="D3781" i="17"/>
  <c r="C3781" i="17"/>
  <c r="E3780" i="17"/>
  <c r="D3780" i="17"/>
  <c r="C3780" i="17"/>
  <c r="E3779" i="17"/>
  <c r="D3779" i="17"/>
  <c r="C3779" i="17"/>
  <c r="E3778" i="17"/>
  <c r="D3778" i="17"/>
  <c r="C3778" i="17"/>
  <c r="E3777" i="17"/>
  <c r="D3777" i="17"/>
  <c r="C3777" i="17"/>
  <c r="E3776" i="17"/>
  <c r="D3776" i="17"/>
  <c r="C3776" i="17"/>
  <c r="E3775" i="17"/>
  <c r="D3775" i="17"/>
  <c r="C3775" i="17"/>
  <c r="E3774" i="17"/>
  <c r="D3774" i="17"/>
  <c r="C3774" i="17"/>
  <c r="E3773" i="17"/>
  <c r="D3773" i="17"/>
  <c r="C3773" i="17"/>
  <c r="E3772" i="17"/>
  <c r="D3772" i="17"/>
  <c r="C3772" i="17"/>
  <c r="E3771" i="17"/>
  <c r="D3771" i="17"/>
  <c r="C3771" i="17"/>
  <c r="E3770" i="17"/>
  <c r="D3770" i="17"/>
  <c r="C3770" i="17"/>
  <c r="E3769" i="17"/>
  <c r="D3769" i="17"/>
  <c r="C3769" i="17"/>
  <c r="E3768" i="17"/>
  <c r="D3768" i="17"/>
  <c r="C3768" i="17"/>
  <c r="E3767" i="17"/>
  <c r="D3767" i="17"/>
  <c r="C3767" i="17"/>
  <c r="E3766" i="17"/>
  <c r="D3766" i="17"/>
  <c r="C3766" i="17"/>
  <c r="E3765" i="17"/>
  <c r="D3765" i="17"/>
  <c r="C3765" i="17"/>
  <c r="E3764" i="17"/>
  <c r="D3764" i="17"/>
  <c r="C3764" i="17"/>
  <c r="E3763" i="17"/>
  <c r="D3763" i="17"/>
  <c r="C3763" i="17"/>
  <c r="E3762" i="17"/>
  <c r="D3762" i="17"/>
  <c r="C3762" i="17"/>
  <c r="E3761" i="17"/>
  <c r="D3761" i="17"/>
  <c r="C3761" i="17"/>
  <c r="E3760" i="17"/>
  <c r="D3760" i="17"/>
  <c r="C3760" i="17"/>
  <c r="E3759" i="17"/>
  <c r="D3759" i="17"/>
  <c r="C3759" i="17"/>
  <c r="E3758" i="17"/>
  <c r="D3758" i="17"/>
  <c r="C3758" i="17"/>
  <c r="E3757" i="17"/>
  <c r="D3757" i="17"/>
  <c r="C3757" i="17"/>
  <c r="E3756" i="17"/>
  <c r="D3756" i="17"/>
  <c r="C3756" i="17"/>
  <c r="E3755" i="17"/>
  <c r="D3755" i="17"/>
  <c r="C3755" i="17"/>
  <c r="E3754" i="17"/>
  <c r="D3754" i="17"/>
  <c r="C3754" i="17"/>
  <c r="E3753" i="17"/>
  <c r="D3753" i="17"/>
  <c r="C3753" i="17"/>
  <c r="E3752" i="17"/>
  <c r="D3752" i="17"/>
  <c r="C3752" i="17"/>
  <c r="E3751" i="17"/>
  <c r="D3751" i="17"/>
  <c r="C3751" i="17"/>
  <c r="E3750" i="17"/>
  <c r="D3750" i="17"/>
  <c r="C3750" i="17"/>
  <c r="E3749" i="17"/>
  <c r="D3749" i="17"/>
  <c r="C3749" i="17"/>
  <c r="E3748" i="17"/>
  <c r="D3748" i="17"/>
  <c r="C3748" i="17"/>
  <c r="E3747" i="17"/>
  <c r="D3747" i="17"/>
  <c r="C3747" i="17"/>
  <c r="E3746" i="17"/>
  <c r="D3746" i="17"/>
  <c r="C3746" i="17"/>
  <c r="E3745" i="17"/>
  <c r="D3745" i="17"/>
  <c r="C3745" i="17"/>
  <c r="E3744" i="17"/>
  <c r="D3744" i="17"/>
  <c r="C3744" i="17"/>
  <c r="E3743" i="17"/>
  <c r="D3743" i="17"/>
  <c r="C3743" i="17"/>
  <c r="E3742" i="17"/>
  <c r="D3742" i="17"/>
  <c r="C3742" i="17"/>
  <c r="E3741" i="17"/>
  <c r="D3741" i="17"/>
  <c r="C3741" i="17"/>
  <c r="E3740" i="17"/>
  <c r="D3740" i="17"/>
  <c r="C3740" i="17"/>
  <c r="E3739" i="17"/>
  <c r="D3739" i="17"/>
  <c r="C3739" i="17"/>
  <c r="E3738" i="17"/>
  <c r="D3738" i="17"/>
  <c r="C3738" i="17"/>
  <c r="E3737" i="17"/>
  <c r="D3737" i="17"/>
  <c r="C3737" i="17"/>
  <c r="E3736" i="17"/>
  <c r="D3736" i="17"/>
  <c r="C3736" i="17"/>
  <c r="E3735" i="17"/>
  <c r="D3735" i="17"/>
  <c r="C3735" i="17"/>
  <c r="E3734" i="17"/>
  <c r="D3734" i="17"/>
  <c r="C3734" i="17"/>
  <c r="E3733" i="17"/>
  <c r="D3733" i="17"/>
  <c r="C3733" i="17"/>
  <c r="E3732" i="17"/>
  <c r="D3732" i="17"/>
  <c r="C3732" i="17"/>
  <c r="E3731" i="17"/>
  <c r="D3731" i="17"/>
  <c r="C3731" i="17"/>
  <c r="E3730" i="17"/>
  <c r="D3730" i="17"/>
  <c r="C3730" i="17"/>
  <c r="E3729" i="17"/>
  <c r="D3729" i="17"/>
  <c r="C3729" i="17"/>
  <c r="E3728" i="17"/>
  <c r="D3728" i="17"/>
  <c r="C3728" i="17"/>
  <c r="E3727" i="17"/>
  <c r="D3727" i="17"/>
  <c r="C3727" i="17"/>
  <c r="E3726" i="17"/>
  <c r="D3726" i="17"/>
  <c r="C3726" i="17"/>
  <c r="E3725" i="17"/>
  <c r="D3725" i="17"/>
  <c r="C3725" i="17"/>
  <c r="E3724" i="17"/>
  <c r="D3724" i="17"/>
  <c r="C3724" i="17"/>
  <c r="E3723" i="17"/>
  <c r="D3723" i="17"/>
  <c r="C3723" i="17"/>
  <c r="E3722" i="17"/>
  <c r="D3722" i="17"/>
  <c r="C3722" i="17"/>
  <c r="E3721" i="17"/>
  <c r="D3721" i="17"/>
  <c r="C3721" i="17"/>
  <c r="E3720" i="17"/>
  <c r="D3720" i="17"/>
  <c r="C3720" i="17"/>
  <c r="E3719" i="17"/>
  <c r="D3719" i="17"/>
  <c r="C3719" i="17"/>
  <c r="E3718" i="17"/>
  <c r="D3718" i="17"/>
  <c r="C3718" i="17"/>
  <c r="E3717" i="17"/>
  <c r="D3717" i="17"/>
  <c r="C3717" i="17"/>
  <c r="E3716" i="17"/>
  <c r="D3716" i="17"/>
  <c r="C3716" i="17"/>
  <c r="E3715" i="17"/>
  <c r="D3715" i="17"/>
  <c r="C3715" i="17"/>
  <c r="E3714" i="17"/>
  <c r="D3714" i="17"/>
  <c r="C3714" i="17"/>
  <c r="E3713" i="17"/>
  <c r="D3713" i="17"/>
  <c r="C3713" i="17"/>
  <c r="E3712" i="17"/>
  <c r="D3712" i="17"/>
  <c r="C3712" i="17"/>
  <c r="E3711" i="17"/>
  <c r="D3711" i="17"/>
  <c r="C3711" i="17"/>
  <c r="E3710" i="17"/>
  <c r="D3710" i="17"/>
  <c r="C3710" i="17"/>
  <c r="E3709" i="17"/>
  <c r="D3709" i="17"/>
  <c r="C3709" i="17"/>
  <c r="E3708" i="17"/>
  <c r="D3708" i="17"/>
  <c r="C3708" i="17"/>
  <c r="E3707" i="17"/>
  <c r="D3707" i="17"/>
  <c r="C3707" i="17"/>
  <c r="E3706" i="17"/>
  <c r="D3706" i="17"/>
  <c r="C3706" i="17"/>
  <c r="E3705" i="17"/>
  <c r="D3705" i="17"/>
  <c r="C3705" i="17"/>
  <c r="E3704" i="17"/>
  <c r="D3704" i="17"/>
  <c r="C3704" i="17"/>
  <c r="E3703" i="17"/>
  <c r="D3703" i="17"/>
  <c r="C3703" i="17"/>
  <c r="E3702" i="17"/>
  <c r="D3702" i="17"/>
  <c r="C3702" i="17"/>
  <c r="E3701" i="17"/>
  <c r="D3701" i="17"/>
  <c r="C3701" i="17"/>
  <c r="E3700" i="17"/>
  <c r="D3700" i="17"/>
  <c r="C3700" i="17"/>
  <c r="E3699" i="17"/>
  <c r="D3699" i="17"/>
  <c r="C3699" i="17"/>
  <c r="E3698" i="17"/>
  <c r="D3698" i="17"/>
  <c r="C3698" i="17"/>
  <c r="E3697" i="17"/>
  <c r="D3697" i="17"/>
  <c r="C3697" i="17"/>
  <c r="E3696" i="17"/>
  <c r="D3696" i="17"/>
  <c r="C3696" i="17"/>
  <c r="E3695" i="17"/>
  <c r="D3695" i="17"/>
  <c r="C3695" i="17"/>
  <c r="E3694" i="17"/>
  <c r="D3694" i="17"/>
  <c r="C3694" i="17"/>
  <c r="E3693" i="17"/>
  <c r="D3693" i="17"/>
  <c r="C3693" i="17"/>
  <c r="E3692" i="17"/>
  <c r="D3692" i="17"/>
  <c r="C3692" i="17"/>
  <c r="E3691" i="17"/>
  <c r="D3691" i="17"/>
  <c r="C3691" i="17"/>
  <c r="E3690" i="17"/>
  <c r="D3690" i="17"/>
  <c r="C3690" i="17"/>
  <c r="E3689" i="17"/>
  <c r="D3689" i="17"/>
  <c r="C3689" i="17"/>
  <c r="E3688" i="17"/>
  <c r="D3688" i="17"/>
  <c r="C3688" i="17"/>
  <c r="E3687" i="17"/>
  <c r="D3687" i="17"/>
  <c r="C3687" i="17"/>
  <c r="E3686" i="17"/>
  <c r="D3686" i="17"/>
  <c r="C3686" i="17"/>
  <c r="E3685" i="17"/>
  <c r="D3685" i="17"/>
  <c r="C3685" i="17"/>
  <c r="E3684" i="17"/>
  <c r="D3684" i="17"/>
  <c r="C3684" i="17"/>
  <c r="E3683" i="17"/>
  <c r="D3683" i="17"/>
  <c r="C3683" i="17"/>
  <c r="E3682" i="17"/>
  <c r="D3682" i="17"/>
  <c r="C3682" i="17"/>
  <c r="E3681" i="17"/>
  <c r="D3681" i="17"/>
  <c r="C3681" i="17"/>
  <c r="E3680" i="17"/>
  <c r="D3680" i="17"/>
  <c r="C3680" i="17"/>
  <c r="E3679" i="17"/>
  <c r="D3679" i="17"/>
  <c r="C3679" i="17"/>
  <c r="E3678" i="17"/>
  <c r="D3678" i="17"/>
  <c r="C3678" i="17"/>
  <c r="E3677" i="17"/>
  <c r="D3677" i="17"/>
  <c r="C3677" i="17"/>
  <c r="E3676" i="17"/>
  <c r="D3676" i="17"/>
  <c r="C3676" i="17"/>
  <c r="E3675" i="17"/>
  <c r="D3675" i="17"/>
  <c r="C3675" i="17"/>
  <c r="E3674" i="17"/>
  <c r="D3674" i="17"/>
  <c r="C3674" i="17"/>
  <c r="E3673" i="17"/>
  <c r="D3673" i="17"/>
  <c r="C3673" i="17"/>
  <c r="E3672" i="17"/>
  <c r="D3672" i="17"/>
  <c r="C3672" i="17"/>
  <c r="E3671" i="17"/>
  <c r="D3671" i="17"/>
  <c r="C3671" i="17"/>
  <c r="E3670" i="17"/>
  <c r="D3670" i="17"/>
  <c r="C3670" i="17"/>
  <c r="E3669" i="17"/>
  <c r="D3669" i="17"/>
  <c r="C3669" i="17"/>
  <c r="E3668" i="17"/>
  <c r="D3668" i="17"/>
  <c r="C3668" i="17"/>
  <c r="E3667" i="17"/>
  <c r="D3667" i="17"/>
  <c r="C3667" i="17"/>
  <c r="E3666" i="17"/>
  <c r="D3666" i="17"/>
  <c r="C3666" i="17"/>
  <c r="E3665" i="17"/>
  <c r="D3665" i="17"/>
  <c r="C3665" i="17"/>
  <c r="E3664" i="17"/>
  <c r="D3664" i="17"/>
  <c r="C3664" i="17"/>
  <c r="E3663" i="17"/>
  <c r="D3663" i="17"/>
  <c r="C3663" i="17"/>
  <c r="E3662" i="17"/>
  <c r="D3662" i="17"/>
  <c r="C3662" i="17"/>
  <c r="E3661" i="17"/>
  <c r="D3661" i="17"/>
  <c r="C3661" i="17"/>
  <c r="E3660" i="17"/>
  <c r="D3660" i="17"/>
  <c r="C3660" i="17"/>
  <c r="E3659" i="17"/>
  <c r="D3659" i="17"/>
  <c r="C3659" i="17"/>
  <c r="E3658" i="17"/>
  <c r="D3658" i="17"/>
  <c r="C3658" i="17"/>
  <c r="E3657" i="17"/>
  <c r="D3657" i="17"/>
  <c r="C3657" i="17"/>
  <c r="E3656" i="17"/>
  <c r="D3656" i="17"/>
  <c r="C3656" i="17"/>
  <c r="E3655" i="17"/>
  <c r="D3655" i="17"/>
  <c r="C3655" i="17"/>
  <c r="E3654" i="17"/>
  <c r="D3654" i="17"/>
  <c r="C3654" i="17"/>
  <c r="E3653" i="17"/>
  <c r="D3653" i="17"/>
  <c r="C3653" i="17"/>
  <c r="E3652" i="17"/>
  <c r="D3652" i="17"/>
  <c r="C3652" i="17"/>
  <c r="E3651" i="17"/>
  <c r="D3651" i="17"/>
  <c r="C3651" i="17"/>
  <c r="E3650" i="17"/>
  <c r="D3650" i="17"/>
  <c r="C3650" i="17"/>
  <c r="E3649" i="17"/>
  <c r="D3649" i="17"/>
  <c r="C3649" i="17"/>
  <c r="E3648" i="17"/>
  <c r="D3648" i="17"/>
  <c r="C3648" i="17"/>
  <c r="E3647" i="17"/>
  <c r="D3647" i="17"/>
  <c r="C3647" i="17"/>
  <c r="E3646" i="17"/>
  <c r="D3646" i="17"/>
  <c r="C3646" i="17"/>
  <c r="E3645" i="17"/>
  <c r="D3645" i="17"/>
  <c r="C3645" i="17"/>
  <c r="E3644" i="17"/>
  <c r="D3644" i="17"/>
  <c r="C3644" i="17"/>
  <c r="E3643" i="17"/>
  <c r="D3643" i="17"/>
  <c r="C3643" i="17"/>
  <c r="E3642" i="17"/>
  <c r="D3642" i="17"/>
  <c r="C3642" i="17"/>
  <c r="E3641" i="17"/>
  <c r="D3641" i="17"/>
  <c r="C3641" i="17"/>
  <c r="E3640" i="17"/>
  <c r="D3640" i="17"/>
  <c r="C3640" i="17"/>
  <c r="E3639" i="17"/>
  <c r="D3639" i="17"/>
  <c r="C3639" i="17"/>
  <c r="E3638" i="17"/>
  <c r="D3638" i="17"/>
  <c r="C3638" i="17"/>
  <c r="E3637" i="17"/>
  <c r="D3637" i="17"/>
  <c r="C3637" i="17"/>
  <c r="E3636" i="17"/>
  <c r="D3636" i="17"/>
  <c r="C3636" i="17"/>
  <c r="E3635" i="17"/>
  <c r="D3635" i="17"/>
  <c r="C3635" i="17"/>
  <c r="E3634" i="17"/>
  <c r="D3634" i="17"/>
  <c r="C3634" i="17"/>
  <c r="E3633" i="17"/>
  <c r="D3633" i="17"/>
  <c r="C3633" i="17"/>
  <c r="E3632" i="17"/>
  <c r="D3632" i="17"/>
  <c r="C3632" i="17"/>
  <c r="E3631" i="17"/>
  <c r="D3631" i="17"/>
  <c r="C3631" i="17"/>
  <c r="E3630" i="17"/>
  <c r="D3630" i="17"/>
  <c r="C3630" i="17"/>
  <c r="E3629" i="17"/>
  <c r="D3629" i="17"/>
  <c r="C3629" i="17"/>
  <c r="E3628" i="17"/>
  <c r="D3628" i="17"/>
  <c r="C3628" i="17"/>
  <c r="E3627" i="17"/>
  <c r="D3627" i="17"/>
  <c r="C3627" i="17"/>
  <c r="E3626" i="17"/>
  <c r="D3626" i="17"/>
  <c r="C3626" i="17"/>
  <c r="E3625" i="17"/>
  <c r="D3625" i="17"/>
  <c r="C3625" i="17"/>
  <c r="E3624" i="17"/>
  <c r="D3624" i="17"/>
  <c r="C3624" i="17"/>
  <c r="E3623" i="17"/>
  <c r="D3623" i="17"/>
  <c r="C3623" i="17"/>
  <c r="E3622" i="17"/>
  <c r="D3622" i="17"/>
  <c r="C3622" i="17"/>
  <c r="E3621" i="17"/>
  <c r="D3621" i="17"/>
  <c r="C3621" i="17"/>
  <c r="E3620" i="17"/>
  <c r="D3620" i="17"/>
  <c r="C3620" i="17"/>
  <c r="E3619" i="17"/>
  <c r="D3619" i="17"/>
  <c r="C3619" i="17"/>
  <c r="E3618" i="17"/>
  <c r="D3618" i="17"/>
  <c r="C3618" i="17"/>
  <c r="E3617" i="17"/>
  <c r="D3617" i="17"/>
  <c r="C3617" i="17"/>
  <c r="E3616" i="17"/>
  <c r="D3616" i="17"/>
  <c r="C3616" i="17"/>
  <c r="E3615" i="17"/>
  <c r="D3615" i="17"/>
  <c r="C3615" i="17"/>
  <c r="E3614" i="17"/>
  <c r="D3614" i="17"/>
  <c r="C3614" i="17"/>
  <c r="E3613" i="17"/>
  <c r="D3613" i="17"/>
  <c r="C3613" i="17"/>
  <c r="E3612" i="17"/>
  <c r="D3612" i="17"/>
  <c r="C3612" i="17"/>
  <c r="E3611" i="17"/>
  <c r="D3611" i="17"/>
  <c r="C3611" i="17"/>
  <c r="E3610" i="17"/>
  <c r="D3610" i="17"/>
  <c r="C3610" i="17"/>
  <c r="E3609" i="17"/>
  <c r="D3609" i="17"/>
  <c r="C3609" i="17"/>
  <c r="E3608" i="17"/>
  <c r="D3608" i="17"/>
  <c r="C3608" i="17"/>
  <c r="E3607" i="17"/>
  <c r="D3607" i="17"/>
  <c r="C3607" i="17"/>
  <c r="E3606" i="17"/>
  <c r="D3606" i="17"/>
  <c r="C3606" i="17"/>
  <c r="E3605" i="17"/>
  <c r="D3605" i="17"/>
  <c r="C3605" i="17"/>
  <c r="E3604" i="17"/>
  <c r="D3604" i="17"/>
  <c r="C3604" i="17"/>
  <c r="E3603" i="17"/>
  <c r="D3603" i="17"/>
  <c r="C3603" i="17"/>
  <c r="E3602" i="17"/>
  <c r="D3602" i="17"/>
  <c r="C3602" i="17"/>
  <c r="E3601" i="17"/>
  <c r="D3601" i="17"/>
  <c r="C3601" i="17"/>
  <c r="E3600" i="17"/>
  <c r="D3600" i="17"/>
  <c r="C3600" i="17"/>
  <c r="E3599" i="17"/>
  <c r="D3599" i="17"/>
  <c r="C3599" i="17"/>
  <c r="E3598" i="17"/>
  <c r="D3598" i="17"/>
  <c r="C3598" i="17"/>
  <c r="E3597" i="17"/>
  <c r="D3597" i="17"/>
  <c r="C3597" i="17"/>
  <c r="E3596" i="17"/>
  <c r="D3596" i="17"/>
  <c r="C3596" i="17"/>
  <c r="E3595" i="17"/>
  <c r="D3595" i="17"/>
  <c r="C3595" i="17"/>
  <c r="E3594" i="17"/>
  <c r="D3594" i="17"/>
  <c r="C3594" i="17"/>
  <c r="E3593" i="17"/>
  <c r="D3593" i="17"/>
  <c r="C3593" i="17"/>
  <c r="E3592" i="17"/>
  <c r="D3592" i="17"/>
  <c r="C3592" i="17"/>
  <c r="E3591" i="17"/>
  <c r="D3591" i="17"/>
  <c r="C3591" i="17"/>
  <c r="E3590" i="17"/>
  <c r="D3590" i="17"/>
  <c r="C3590" i="17"/>
  <c r="E3589" i="17"/>
  <c r="D3589" i="17"/>
  <c r="C3589" i="17"/>
  <c r="E3588" i="17"/>
  <c r="D3588" i="17"/>
  <c r="C3588" i="17"/>
  <c r="E3587" i="17"/>
  <c r="D3587" i="17"/>
  <c r="C3587" i="17"/>
  <c r="E3586" i="17"/>
  <c r="D3586" i="17"/>
  <c r="C3586" i="17"/>
  <c r="E3585" i="17"/>
  <c r="D3585" i="17"/>
  <c r="C3585" i="17"/>
  <c r="E3584" i="17"/>
  <c r="D3584" i="17"/>
  <c r="C3584" i="17"/>
  <c r="E3583" i="17"/>
  <c r="D3583" i="17"/>
  <c r="C3583" i="17"/>
  <c r="E3582" i="17"/>
  <c r="D3582" i="17"/>
  <c r="C3582" i="17"/>
  <c r="E3581" i="17"/>
  <c r="D3581" i="17"/>
  <c r="C3581" i="17"/>
  <c r="E3580" i="17"/>
  <c r="D3580" i="17"/>
  <c r="C3580" i="17"/>
  <c r="E3579" i="17"/>
  <c r="D3579" i="17"/>
  <c r="C3579" i="17"/>
  <c r="E3578" i="17"/>
  <c r="D3578" i="17"/>
  <c r="C3578" i="17"/>
  <c r="E3577" i="17"/>
  <c r="D3577" i="17"/>
  <c r="C3577" i="17"/>
  <c r="E3576" i="17"/>
  <c r="D3576" i="17"/>
  <c r="C3576" i="17"/>
  <c r="E3575" i="17"/>
  <c r="D3575" i="17"/>
  <c r="C3575" i="17"/>
  <c r="E3574" i="17"/>
  <c r="D3574" i="17"/>
  <c r="C3574" i="17"/>
  <c r="E3573" i="17"/>
  <c r="D3573" i="17"/>
  <c r="C3573" i="17"/>
  <c r="E3572" i="17"/>
  <c r="D3572" i="17"/>
  <c r="C3572" i="17"/>
  <c r="E3571" i="17"/>
  <c r="D3571" i="17"/>
  <c r="C3571" i="17"/>
  <c r="E3570" i="17"/>
  <c r="D3570" i="17"/>
  <c r="C3570" i="17"/>
  <c r="E3569" i="17"/>
  <c r="D3569" i="17"/>
  <c r="C3569" i="17"/>
  <c r="E3568" i="17"/>
  <c r="D3568" i="17"/>
  <c r="C3568" i="17"/>
  <c r="E3567" i="17"/>
  <c r="D3567" i="17"/>
  <c r="C3567" i="17"/>
  <c r="E3566" i="17"/>
  <c r="D3566" i="17"/>
  <c r="C3566" i="17"/>
  <c r="E3565" i="17"/>
  <c r="D3565" i="17"/>
  <c r="C3565" i="17"/>
  <c r="E3564" i="17"/>
  <c r="D3564" i="17"/>
  <c r="C3564" i="17"/>
  <c r="E3563" i="17"/>
  <c r="D3563" i="17"/>
  <c r="C3563" i="17"/>
  <c r="E3562" i="17"/>
  <c r="D3562" i="17"/>
  <c r="C3562" i="17"/>
  <c r="E3561" i="17"/>
  <c r="D3561" i="17"/>
  <c r="C3561" i="17"/>
  <c r="E3560" i="17"/>
  <c r="D3560" i="17"/>
  <c r="C3560" i="17"/>
  <c r="E3559" i="17"/>
  <c r="D3559" i="17"/>
  <c r="C3559" i="17"/>
  <c r="E3558" i="17"/>
  <c r="D3558" i="17"/>
  <c r="C3558" i="17"/>
  <c r="E3557" i="17"/>
  <c r="D3557" i="17"/>
  <c r="C3557" i="17"/>
  <c r="E3556" i="17"/>
  <c r="D3556" i="17"/>
  <c r="C3556" i="17"/>
  <c r="E3555" i="17"/>
  <c r="D3555" i="17"/>
  <c r="C3555" i="17"/>
  <c r="E3554" i="17"/>
  <c r="D3554" i="17"/>
  <c r="C3554" i="17"/>
  <c r="E3553" i="17"/>
  <c r="D3553" i="17"/>
  <c r="C3553" i="17"/>
  <c r="E3552" i="17"/>
  <c r="D3552" i="17"/>
  <c r="C3552" i="17"/>
  <c r="E3551" i="17"/>
  <c r="D3551" i="17"/>
  <c r="C3551" i="17"/>
  <c r="E3550" i="17"/>
  <c r="D3550" i="17"/>
  <c r="C3550" i="17"/>
  <c r="E3549" i="17"/>
  <c r="D3549" i="17"/>
  <c r="C3549" i="17"/>
  <c r="E3548" i="17"/>
  <c r="D3548" i="17"/>
  <c r="C3548" i="17"/>
  <c r="E3547" i="17"/>
  <c r="D3547" i="17"/>
  <c r="C3547" i="17"/>
  <c r="E3546" i="17"/>
  <c r="D3546" i="17"/>
  <c r="C3546" i="17"/>
  <c r="E3545" i="17"/>
  <c r="D3545" i="17"/>
  <c r="C3545" i="17"/>
  <c r="E3544" i="17"/>
  <c r="D3544" i="17"/>
  <c r="C3544" i="17"/>
  <c r="E3543" i="17"/>
  <c r="D3543" i="17"/>
  <c r="C3543" i="17"/>
  <c r="E3542" i="17"/>
  <c r="D3542" i="17"/>
  <c r="C3542" i="17"/>
  <c r="E3541" i="17"/>
  <c r="D3541" i="17"/>
  <c r="C3541" i="17"/>
  <c r="E3540" i="17"/>
  <c r="D3540" i="17"/>
  <c r="C3540" i="17"/>
  <c r="E3539" i="17"/>
  <c r="D3539" i="17"/>
  <c r="C3539" i="17"/>
  <c r="E3538" i="17"/>
  <c r="D3538" i="17"/>
  <c r="C3538" i="17"/>
  <c r="E3537" i="17"/>
  <c r="D3537" i="17"/>
  <c r="C3537" i="17"/>
  <c r="E3536" i="17"/>
  <c r="D3536" i="17"/>
  <c r="C3536" i="17"/>
  <c r="E3535" i="17"/>
  <c r="D3535" i="17"/>
  <c r="C3535" i="17"/>
  <c r="E3534" i="17"/>
  <c r="D3534" i="17"/>
  <c r="C3534" i="17"/>
  <c r="E3533" i="17"/>
  <c r="D3533" i="17"/>
  <c r="C3533" i="17"/>
  <c r="E3532" i="17"/>
  <c r="D3532" i="17"/>
  <c r="C3532" i="17"/>
  <c r="E3531" i="17"/>
  <c r="D3531" i="17"/>
  <c r="C3531" i="17"/>
  <c r="E3530" i="17"/>
  <c r="D3530" i="17"/>
  <c r="C3530" i="17"/>
  <c r="E3529" i="17"/>
  <c r="D3529" i="17"/>
  <c r="C3529" i="17"/>
  <c r="E3528" i="17"/>
  <c r="D3528" i="17"/>
  <c r="C3528" i="17"/>
  <c r="E3527" i="17"/>
  <c r="D3527" i="17"/>
  <c r="C3527" i="17"/>
  <c r="E3526" i="17"/>
  <c r="D3526" i="17"/>
  <c r="C3526" i="17"/>
  <c r="E3525" i="17"/>
  <c r="D3525" i="17"/>
  <c r="C3525" i="17"/>
  <c r="E3524" i="17"/>
  <c r="D3524" i="17"/>
  <c r="C3524" i="17"/>
  <c r="E3523" i="17"/>
  <c r="D3523" i="17"/>
  <c r="C3523" i="17"/>
  <c r="E3522" i="17"/>
  <c r="D3522" i="17"/>
  <c r="C3522" i="17"/>
  <c r="E3521" i="17"/>
  <c r="D3521" i="17"/>
  <c r="C3521" i="17"/>
  <c r="E3520" i="17"/>
  <c r="D3520" i="17"/>
  <c r="C3520" i="17"/>
  <c r="E3519" i="17"/>
  <c r="D3519" i="17"/>
  <c r="C3519" i="17"/>
  <c r="E3518" i="17"/>
  <c r="D3518" i="17"/>
  <c r="C3518" i="17"/>
  <c r="E3517" i="17"/>
  <c r="D3517" i="17"/>
  <c r="C3517" i="17"/>
  <c r="E3516" i="17"/>
  <c r="D3516" i="17"/>
  <c r="C3516" i="17"/>
  <c r="E3515" i="17"/>
  <c r="D3515" i="17"/>
  <c r="C3515" i="17"/>
  <c r="E3514" i="17"/>
  <c r="D3514" i="17"/>
  <c r="C3514" i="17"/>
  <c r="E3513" i="17"/>
  <c r="D3513" i="17"/>
  <c r="C3513" i="17"/>
  <c r="E3512" i="17"/>
  <c r="D3512" i="17"/>
  <c r="C3512" i="17"/>
  <c r="E3511" i="17"/>
  <c r="D3511" i="17"/>
  <c r="C3511" i="17"/>
  <c r="E3510" i="17"/>
  <c r="D3510" i="17"/>
  <c r="C3510" i="17"/>
  <c r="E3509" i="17"/>
  <c r="D3509" i="17"/>
  <c r="C3509" i="17"/>
  <c r="E3508" i="17"/>
  <c r="D3508" i="17"/>
  <c r="C3508" i="17"/>
  <c r="E3507" i="17"/>
  <c r="D3507" i="17"/>
  <c r="C3507" i="17"/>
  <c r="E3506" i="17"/>
  <c r="D3506" i="17"/>
  <c r="C3506" i="17"/>
  <c r="E3505" i="17"/>
  <c r="D3505" i="17"/>
  <c r="C3505" i="17"/>
  <c r="E3504" i="17"/>
  <c r="D3504" i="17"/>
  <c r="C3504" i="17"/>
  <c r="E3503" i="17"/>
  <c r="D3503" i="17"/>
  <c r="C3503" i="17"/>
  <c r="E3502" i="17"/>
  <c r="D3502" i="17"/>
  <c r="C3502" i="17"/>
  <c r="E3501" i="17"/>
  <c r="D3501" i="17"/>
  <c r="C3501" i="17"/>
  <c r="E3500" i="17"/>
  <c r="D3500" i="17"/>
  <c r="C3500" i="17"/>
  <c r="E3499" i="17"/>
  <c r="D3499" i="17"/>
  <c r="C3499" i="17"/>
  <c r="E3498" i="17"/>
  <c r="D3498" i="17"/>
  <c r="C3498" i="17"/>
  <c r="E3497" i="17"/>
  <c r="D3497" i="17"/>
  <c r="C3497" i="17"/>
  <c r="E3496" i="17"/>
  <c r="D3496" i="17"/>
  <c r="C3496" i="17"/>
  <c r="E3495" i="17"/>
  <c r="D3495" i="17"/>
  <c r="C3495" i="17"/>
  <c r="E3494" i="17"/>
  <c r="D3494" i="17"/>
  <c r="C3494" i="17"/>
  <c r="E3493" i="17"/>
  <c r="D3493" i="17"/>
  <c r="C3493" i="17"/>
  <c r="E3492" i="17"/>
  <c r="D3492" i="17"/>
  <c r="C3492" i="17"/>
  <c r="E3491" i="17"/>
  <c r="D3491" i="17"/>
  <c r="C3491" i="17"/>
  <c r="E3490" i="17"/>
  <c r="D3490" i="17"/>
  <c r="C3490" i="17"/>
  <c r="E3489" i="17"/>
  <c r="D3489" i="17"/>
  <c r="C3489" i="17"/>
  <c r="E3488" i="17"/>
  <c r="D3488" i="17"/>
  <c r="C3488" i="17"/>
  <c r="E3487" i="17"/>
  <c r="D3487" i="17"/>
  <c r="C3487" i="17"/>
  <c r="E3486" i="17"/>
  <c r="D3486" i="17"/>
  <c r="C3486" i="17"/>
  <c r="E3485" i="17"/>
  <c r="D3485" i="17"/>
  <c r="C3485" i="17"/>
  <c r="E3484" i="17"/>
  <c r="D3484" i="17"/>
  <c r="C3484" i="17"/>
  <c r="E3483" i="17"/>
  <c r="D3483" i="17"/>
  <c r="C3483" i="17"/>
  <c r="E3482" i="17"/>
  <c r="D3482" i="17"/>
  <c r="C3482" i="17"/>
  <c r="E3481" i="17"/>
  <c r="D3481" i="17"/>
  <c r="C3481" i="17"/>
  <c r="E3480" i="17"/>
  <c r="D3480" i="17"/>
  <c r="C3480" i="17"/>
  <c r="E3479" i="17"/>
  <c r="D3479" i="17"/>
  <c r="C3479" i="17"/>
  <c r="E3478" i="17"/>
  <c r="D3478" i="17"/>
  <c r="C3478" i="17"/>
  <c r="E3477" i="17"/>
  <c r="D3477" i="17"/>
  <c r="C3477" i="17"/>
  <c r="E3476" i="17"/>
  <c r="D3476" i="17"/>
  <c r="C3476" i="17"/>
  <c r="E3475" i="17"/>
  <c r="D3475" i="17"/>
  <c r="C3475" i="17"/>
  <c r="E3474" i="17"/>
  <c r="D3474" i="17"/>
  <c r="C3474" i="17"/>
  <c r="E3473" i="17"/>
  <c r="D3473" i="17"/>
  <c r="C3473" i="17"/>
  <c r="E3472" i="17"/>
  <c r="D3472" i="17"/>
  <c r="C3472" i="17"/>
  <c r="E3471" i="17"/>
  <c r="D3471" i="17"/>
  <c r="C3471" i="17"/>
  <c r="E3470" i="17"/>
  <c r="D3470" i="17"/>
  <c r="C3470" i="17"/>
  <c r="E3469" i="17"/>
  <c r="D3469" i="17"/>
  <c r="C3469" i="17"/>
  <c r="E3468" i="17"/>
  <c r="D3468" i="17"/>
  <c r="C3468" i="17"/>
  <c r="E3467" i="17"/>
  <c r="D3467" i="17"/>
  <c r="C3467" i="17"/>
  <c r="E3466" i="17"/>
  <c r="D3466" i="17"/>
  <c r="C3466" i="17"/>
  <c r="E3465" i="17"/>
  <c r="D3465" i="17"/>
  <c r="C3465" i="17"/>
  <c r="E3464" i="17"/>
  <c r="D3464" i="17"/>
  <c r="C3464" i="17"/>
  <c r="E3463" i="17"/>
  <c r="D3463" i="17"/>
  <c r="C3463" i="17"/>
  <c r="E3462" i="17"/>
  <c r="D3462" i="17"/>
  <c r="C3462" i="17"/>
  <c r="E3461" i="17"/>
  <c r="D3461" i="17"/>
  <c r="C3461" i="17"/>
  <c r="E3460" i="17"/>
  <c r="D3460" i="17"/>
  <c r="C3460" i="17"/>
  <c r="E3459" i="17"/>
  <c r="D3459" i="17"/>
  <c r="C3459" i="17"/>
  <c r="E3458" i="17"/>
  <c r="D3458" i="17"/>
  <c r="C3458" i="17"/>
  <c r="E3457" i="17"/>
  <c r="D3457" i="17"/>
  <c r="C3457" i="17"/>
  <c r="E3456" i="17"/>
  <c r="D3456" i="17"/>
  <c r="C3456" i="17"/>
  <c r="E3455" i="17"/>
  <c r="D3455" i="17"/>
  <c r="C3455" i="17"/>
  <c r="E3454" i="17"/>
  <c r="D3454" i="17"/>
  <c r="C3454" i="17"/>
  <c r="E3453" i="17"/>
  <c r="D3453" i="17"/>
  <c r="C3453" i="17"/>
  <c r="E3452" i="17"/>
  <c r="D3452" i="17"/>
  <c r="C3452" i="17"/>
  <c r="E3451" i="17"/>
  <c r="D3451" i="17"/>
  <c r="C3451" i="17"/>
  <c r="E3450" i="17"/>
  <c r="D3450" i="17"/>
  <c r="C3450" i="17"/>
  <c r="E3449" i="17"/>
  <c r="D3449" i="17"/>
  <c r="C3449" i="17"/>
  <c r="E3448" i="17"/>
  <c r="D3448" i="17"/>
  <c r="C3448" i="17"/>
  <c r="E3447" i="17"/>
  <c r="D3447" i="17"/>
  <c r="C3447" i="17"/>
  <c r="E3446" i="17"/>
  <c r="D3446" i="17"/>
  <c r="C3446" i="17"/>
  <c r="E3445" i="17"/>
  <c r="D3445" i="17"/>
  <c r="C3445" i="17"/>
  <c r="E3444" i="17"/>
  <c r="D3444" i="17"/>
  <c r="C3444" i="17"/>
  <c r="E3443" i="17"/>
  <c r="D3443" i="17"/>
  <c r="C3443" i="17"/>
  <c r="E3442" i="17"/>
  <c r="D3442" i="17"/>
  <c r="C3442" i="17"/>
  <c r="E3441" i="17"/>
  <c r="D3441" i="17"/>
  <c r="C3441" i="17"/>
  <c r="E3440" i="17"/>
  <c r="D3440" i="17"/>
  <c r="C3440" i="17"/>
  <c r="E3439" i="17"/>
  <c r="D3439" i="17"/>
  <c r="C3439" i="17"/>
  <c r="E3438" i="17"/>
  <c r="D3438" i="17"/>
  <c r="C3438" i="17"/>
  <c r="E3437" i="17"/>
  <c r="D3437" i="17"/>
  <c r="C3437" i="17"/>
  <c r="E3436" i="17"/>
  <c r="D3436" i="17"/>
  <c r="C3436" i="17"/>
  <c r="E3435" i="17"/>
  <c r="D3435" i="17"/>
  <c r="C3435" i="17"/>
  <c r="E3434" i="17"/>
  <c r="D3434" i="17"/>
  <c r="C3434" i="17"/>
  <c r="E3433" i="17"/>
  <c r="D3433" i="17"/>
  <c r="C3433" i="17"/>
  <c r="E3432" i="17"/>
  <c r="D3432" i="17"/>
  <c r="C3432" i="17"/>
  <c r="E3431" i="17"/>
  <c r="D3431" i="17"/>
  <c r="C3431" i="17"/>
  <c r="E3430" i="17"/>
  <c r="D3430" i="17"/>
  <c r="C3430" i="17"/>
  <c r="E3429" i="17"/>
  <c r="D3429" i="17"/>
  <c r="C3429" i="17"/>
  <c r="E3428" i="17"/>
  <c r="D3428" i="17"/>
  <c r="C3428" i="17"/>
  <c r="E3427" i="17"/>
  <c r="D3427" i="17"/>
  <c r="C3427" i="17"/>
  <c r="E3426" i="17"/>
  <c r="D3426" i="17"/>
  <c r="C3426" i="17"/>
  <c r="E3425" i="17"/>
  <c r="D3425" i="17"/>
  <c r="C3425" i="17"/>
  <c r="E3424" i="17"/>
  <c r="D3424" i="17"/>
  <c r="C3424" i="17"/>
  <c r="E3423" i="17"/>
  <c r="D3423" i="17"/>
  <c r="C3423" i="17"/>
  <c r="E3422" i="17"/>
  <c r="D3422" i="17"/>
  <c r="C3422" i="17"/>
  <c r="E3421" i="17"/>
  <c r="D3421" i="17"/>
  <c r="C3421" i="17"/>
  <c r="E3420" i="17"/>
  <c r="D3420" i="17"/>
  <c r="C3420" i="17"/>
  <c r="E3419" i="17"/>
  <c r="D3419" i="17"/>
  <c r="C3419" i="17"/>
  <c r="E3418" i="17"/>
  <c r="D3418" i="17"/>
  <c r="C3418" i="17"/>
  <c r="E3417" i="17"/>
  <c r="D3417" i="17"/>
  <c r="C3417" i="17"/>
  <c r="E3416" i="17"/>
  <c r="D3416" i="17"/>
  <c r="C3416" i="17"/>
  <c r="E3415" i="17"/>
  <c r="D3415" i="17"/>
  <c r="C3415" i="17"/>
  <c r="E3414" i="17"/>
  <c r="D3414" i="17"/>
  <c r="C3414" i="17"/>
  <c r="E3413" i="17"/>
  <c r="D3413" i="17"/>
  <c r="C3413" i="17"/>
  <c r="E3412" i="17"/>
  <c r="D3412" i="17"/>
  <c r="C3412" i="17"/>
  <c r="E3411" i="17"/>
  <c r="D3411" i="17"/>
  <c r="C3411" i="17"/>
  <c r="E3410" i="17"/>
  <c r="D3410" i="17"/>
  <c r="C3410" i="17"/>
  <c r="E3409" i="17"/>
  <c r="D3409" i="17"/>
  <c r="C3409" i="17"/>
  <c r="E3408" i="17"/>
  <c r="D3408" i="17"/>
  <c r="C3408" i="17"/>
  <c r="E3407" i="17"/>
  <c r="D3407" i="17"/>
  <c r="C3407" i="17"/>
  <c r="E3406" i="17"/>
  <c r="D3406" i="17"/>
  <c r="C3406" i="17"/>
  <c r="E3405" i="17"/>
  <c r="D3405" i="17"/>
  <c r="C3405" i="17"/>
  <c r="E3404" i="17"/>
  <c r="D3404" i="17"/>
  <c r="C3404" i="17"/>
  <c r="E3403" i="17"/>
  <c r="D3403" i="17"/>
  <c r="C3403" i="17"/>
  <c r="E3402" i="17"/>
  <c r="D3402" i="17"/>
  <c r="C3402" i="17"/>
  <c r="E3401" i="17"/>
  <c r="D3401" i="17"/>
  <c r="C3401" i="17"/>
  <c r="E3400" i="17"/>
  <c r="D3400" i="17"/>
  <c r="C3400" i="17"/>
  <c r="E3399" i="17"/>
  <c r="D3399" i="17"/>
  <c r="C3399" i="17"/>
  <c r="E3398" i="17"/>
  <c r="D3398" i="17"/>
  <c r="C3398" i="17"/>
  <c r="E3397" i="17"/>
  <c r="D3397" i="17"/>
  <c r="C3397" i="17"/>
  <c r="E3396" i="17"/>
  <c r="D3396" i="17"/>
  <c r="C3396" i="17"/>
  <c r="E3395" i="17"/>
  <c r="D3395" i="17"/>
  <c r="C3395" i="17"/>
  <c r="E3394" i="17"/>
  <c r="D3394" i="17"/>
  <c r="C3394" i="17"/>
  <c r="E3393" i="17"/>
  <c r="D3393" i="17"/>
  <c r="C3393" i="17"/>
  <c r="E3392" i="17"/>
  <c r="D3392" i="17"/>
  <c r="C3392" i="17"/>
  <c r="E3391" i="17"/>
  <c r="D3391" i="17"/>
  <c r="C3391" i="17"/>
  <c r="E3390" i="17"/>
  <c r="D3390" i="17"/>
  <c r="C3390" i="17"/>
  <c r="E3389" i="17"/>
  <c r="D3389" i="17"/>
  <c r="C3389" i="17"/>
  <c r="E3388" i="17"/>
  <c r="D3388" i="17"/>
  <c r="C3388" i="17"/>
  <c r="E3387" i="17"/>
  <c r="D3387" i="17"/>
  <c r="C3387" i="17"/>
  <c r="E3386" i="17"/>
  <c r="D3386" i="17"/>
  <c r="C3386" i="17"/>
  <c r="E3385" i="17"/>
  <c r="D3385" i="17"/>
  <c r="C3385" i="17"/>
  <c r="E3384" i="17"/>
  <c r="D3384" i="17"/>
  <c r="C3384" i="17"/>
  <c r="E3383" i="17"/>
  <c r="D3383" i="17"/>
  <c r="C3383" i="17"/>
  <c r="E3382" i="17"/>
  <c r="D3382" i="17"/>
  <c r="C3382" i="17"/>
  <c r="E3381" i="17"/>
  <c r="D3381" i="17"/>
  <c r="C3381" i="17"/>
  <c r="E3380" i="17"/>
  <c r="D3380" i="17"/>
  <c r="C3380" i="17"/>
  <c r="E3379" i="17"/>
  <c r="D3379" i="17"/>
  <c r="C3379" i="17"/>
  <c r="E3378" i="17"/>
  <c r="D3378" i="17"/>
  <c r="C3378" i="17"/>
  <c r="E3377" i="17"/>
  <c r="D3377" i="17"/>
  <c r="C3377" i="17"/>
  <c r="E3376" i="17"/>
  <c r="D3376" i="17"/>
  <c r="C3376" i="17"/>
  <c r="E3375" i="17"/>
  <c r="D3375" i="17"/>
  <c r="C3375" i="17"/>
  <c r="E3374" i="17"/>
  <c r="D3374" i="17"/>
  <c r="C3374" i="17"/>
  <c r="E3373" i="17"/>
  <c r="D3373" i="17"/>
  <c r="C3373" i="17"/>
  <c r="E3372" i="17"/>
  <c r="D3372" i="17"/>
  <c r="C3372" i="17"/>
  <c r="E3371" i="17"/>
  <c r="D3371" i="17"/>
  <c r="C3371" i="17"/>
  <c r="E3370" i="17"/>
  <c r="D3370" i="17"/>
  <c r="C3370" i="17"/>
  <c r="E3369" i="17"/>
  <c r="D3369" i="17"/>
  <c r="C3369" i="17"/>
  <c r="E3368" i="17"/>
  <c r="D3368" i="17"/>
  <c r="C3368" i="17"/>
  <c r="E3367" i="17"/>
  <c r="D3367" i="17"/>
  <c r="C3367" i="17"/>
  <c r="E3366" i="17"/>
  <c r="D3366" i="17"/>
  <c r="C3366" i="17"/>
  <c r="E3365" i="17"/>
  <c r="D3365" i="17"/>
  <c r="C3365" i="17"/>
  <c r="E3364" i="17"/>
  <c r="D3364" i="17"/>
  <c r="C3364" i="17"/>
  <c r="E3363" i="17"/>
  <c r="D3363" i="17"/>
  <c r="C3363" i="17"/>
  <c r="E3362" i="17"/>
  <c r="D3362" i="17"/>
  <c r="C3362" i="17"/>
  <c r="E3361" i="17"/>
  <c r="D3361" i="17"/>
  <c r="C3361" i="17"/>
  <c r="E3360" i="17"/>
  <c r="D3360" i="17"/>
  <c r="C3360" i="17"/>
  <c r="E3359" i="17"/>
  <c r="D3359" i="17"/>
  <c r="C3359" i="17"/>
  <c r="E3358" i="17"/>
  <c r="D3358" i="17"/>
  <c r="C3358" i="17"/>
  <c r="E3357" i="17"/>
  <c r="D3357" i="17"/>
  <c r="C3357" i="17"/>
  <c r="E3356" i="17"/>
  <c r="D3356" i="17"/>
  <c r="C3356" i="17"/>
  <c r="E3355" i="17"/>
  <c r="D3355" i="17"/>
  <c r="C3355" i="17"/>
  <c r="E3354" i="17"/>
  <c r="D3354" i="17"/>
  <c r="C3354" i="17"/>
  <c r="E3353" i="17"/>
  <c r="D3353" i="17"/>
  <c r="C3353" i="17"/>
  <c r="E3352" i="17"/>
  <c r="D3352" i="17"/>
  <c r="C3352" i="17"/>
  <c r="E3351" i="17"/>
  <c r="D3351" i="17"/>
  <c r="C3351" i="17"/>
  <c r="E3350" i="17"/>
  <c r="D3350" i="17"/>
  <c r="C3350" i="17"/>
  <c r="E3349" i="17"/>
  <c r="D3349" i="17"/>
  <c r="C3349" i="17"/>
  <c r="E3348" i="17"/>
  <c r="D3348" i="17"/>
  <c r="C3348" i="17"/>
  <c r="E3347" i="17"/>
  <c r="D3347" i="17"/>
  <c r="C3347" i="17"/>
  <c r="E3346" i="17"/>
  <c r="D3346" i="17"/>
  <c r="C3346" i="17"/>
  <c r="E3345" i="17"/>
  <c r="D3345" i="17"/>
  <c r="C3345" i="17"/>
  <c r="E3344" i="17"/>
  <c r="D3344" i="17"/>
  <c r="C3344" i="17"/>
  <c r="E3343" i="17"/>
  <c r="D3343" i="17"/>
  <c r="C3343" i="17"/>
  <c r="E3342" i="17"/>
  <c r="D3342" i="17"/>
  <c r="C3342" i="17"/>
  <c r="E3341" i="17"/>
  <c r="D3341" i="17"/>
  <c r="C3341" i="17"/>
  <c r="E3340" i="17"/>
  <c r="D3340" i="17"/>
  <c r="C3340" i="17"/>
  <c r="E3339" i="17"/>
  <c r="D3339" i="17"/>
  <c r="C3339" i="17"/>
  <c r="E3338" i="17"/>
  <c r="D3338" i="17"/>
  <c r="C3338" i="17"/>
  <c r="E3337" i="17"/>
  <c r="D3337" i="17"/>
  <c r="C3337" i="17"/>
  <c r="E3336" i="17"/>
  <c r="D3336" i="17"/>
  <c r="C3336" i="17"/>
  <c r="E3335" i="17"/>
  <c r="D3335" i="17"/>
  <c r="C3335" i="17"/>
  <c r="E3334" i="17"/>
  <c r="D3334" i="17"/>
  <c r="C3334" i="17"/>
  <c r="E3333" i="17"/>
  <c r="D3333" i="17"/>
  <c r="C3333" i="17"/>
  <c r="E3332" i="17"/>
  <c r="D3332" i="17"/>
  <c r="C3332" i="17"/>
  <c r="E3331" i="17"/>
  <c r="D3331" i="17"/>
  <c r="C3331" i="17"/>
  <c r="E3330" i="17"/>
  <c r="D3330" i="17"/>
  <c r="C3330" i="17"/>
  <c r="E3329" i="17"/>
  <c r="D3329" i="17"/>
  <c r="C3329" i="17"/>
  <c r="E3328" i="17"/>
  <c r="D3328" i="17"/>
  <c r="C3328" i="17"/>
  <c r="E3327" i="17"/>
  <c r="D3327" i="17"/>
  <c r="C3327" i="17"/>
  <c r="E3326" i="17"/>
  <c r="D3326" i="17"/>
  <c r="C3326" i="17"/>
  <c r="E3325" i="17"/>
  <c r="D3325" i="17"/>
  <c r="C3325" i="17"/>
  <c r="E3324" i="17"/>
  <c r="D3324" i="17"/>
  <c r="C3324" i="17"/>
  <c r="E3323" i="17"/>
  <c r="D3323" i="17"/>
  <c r="C3323" i="17"/>
  <c r="E3322" i="17"/>
  <c r="D3322" i="17"/>
  <c r="C3322" i="17"/>
  <c r="E3321" i="17"/>
  <c r="D3321" i="17"/>
  <c r="C3321" i="17"/>
  <c r="E3320" i="17"/>
  <c r="D3320" i="17"/>
  <c r="C3320" i="17"/>
  <c r="E3319" i="17"/>
  <c r="D3319" i="17"/>
  <c r="C3319" i="17"/>
  <c r="E3318" i="17"/>
  <c r="D3318" i="17"/>
  <c r="C3318" i="17"/>
  <c r="E3317" i="17"/>
  <c r="D3317" i="17"/>
  <c r="C3317" i="17"/>
  <c r="E3316" i="17"/>
  <c r="D3316" i="17"/>
  <c r="C3316" i="17"/>
  <c r="E3315" i="17"/>
  <c r="D3315" i="17"/>
  <c r="C3315" i="17"/>
  <c r="E3314" i="17"/>
  <c r="D3314" i="17"/>
  <c r="C3314" i="17"/>
  <c r="E3313" i="17"/>
  <c r="D3313" i="17"/>
  <c r="C3313" i="17"/>
  <c r="E3312" i="17"/>
  <c r="D3312" i="17"/>
  <c r="C3312" i="17"/>
  <c r="E3311" i="17"/>
  <c r="D3311" i="17"/>
  <c r="C3311" i="17"/>
  <c r="E3310" i="17"/>
  <c r="D3310" i="17"/>
  <c r="C3310" i="17"/>
  <c r="E3309" i="17"/>
  <c r="D3309" i="17"/>
  <c r="C3309" i="17"/>
  <c r="E3308" i="17"/>
  <c r="D3308" i="17"/>
  <c r="C3308" i="17"/>
  <c r="E3307" i="17"/>
  <c r="D3307" i="17"/>
  <c r="C3307" i="17"/>
  <c r="E3306" i="17"/>
  <c r="D3306" i="17"/>
  <c r="C3306" i="17"/>
  <c r="E3305" i="17"/>
  <c r="D3305" i="17"/>
  <c r="C3305" i="17"/>
  <c r="E3304" i="17"/>
  <c r="D3304" i="17"/>
  <c r="C3304" i="17"/>
  <c r="E3303" i="17"/>
  <c r="D3303" i="17"/>
  <c r="C3303" i="17"/>
  <c r="E3302" i="17"/>
  <c r="D3302" i="17"/>
  <c r="C3302" i="17"/>
  <c r="E3301" i="17"/>
  <c r="D3301" i="17"/>
  <c r="C3301" i="17"/>
  <c r="E3300" i="17"/>
  <c r="D3300" i="17"/>
  <c r="C3300" i="17"/>
  <c r="E3299" i="17"/>
  <c r="D3299" i="17"/>
  <c r="C3299" i="17"/>
  <c r="E3298" i="17"/>
  <c r="D3298" i="17"/>
  <c r="C3298" i="17"/>
  <c r="E3297" i="17"/>
  <c r="D3297" i="17"/>
  <c r="C3297" i="17"/>
  <c r="E3296" i="17"/>
  <c r="D3296" i="17"/>
  <c r="C3296" i="17"/>
  <c r="E3295" i="17"/>
  <c r="D3295" i="17"/>
  <c r="C3295" i="17"/>
  <c r="E3294" i="17"/>
  <c r="D3294" i="17"/>
  <c r="C3294" i="17"/>
  <c r="E3293" i="17"/>
  <c r="D3293" i="17"/>
  <c r="C3293" i="17"/>
  <c r="E3292" i="17"/>
  <c r="D3292" i="17"/>
  <c r="C3292" i="17"/>
  <c r="E3291" i="17"/>
  <c r="D3291" i="17"/>
  <c r="C3291" i="17"/>
  <c r="E3290" i="17"/>
  <c r="D3290" i="17"/>
  <c r="C3290" i="17"/>
  <c r="E3289" i="17"/>
  <c r="D3289" i="17"/>
  <c r="C3289" i="17"/>
  <c r="E3288" i="17"/>
  <c r="D3288" i="17"/>
  <c r="C3288" i="17"/>
  <c r="E3287" i="17"/>
  <c r="D3287" i="17"/>
  <c r="C3287" i="17"/>
  <c r="E3286" i="17"/>
  <c r="D3286" i="17"/>
  <c r="C3286" i="17"/>
  <c r="E3285" i="17"/>
  <c r="D3285" i="17"/>
  <c r="C3285" i="17"/>
  <c r="E3284" i="17"/>
  <c r="D3284" i="17"/>
  <c r="C3284" i="17"/>
  <c r="E3283" i="17"/>
  <c r="D3283" i="17"/>
  <c r="C3283" i="17"/>
  <c r="E3282" i="17"/>
  <c r="D3282" i="17"/>
  <c r="C3282" i="17"/>
  <c r="E3281" i="17"/>
  <c r="D3281" i="17"/>
  <c r="C3281" i="17"/>
  <c r="E3280" i="17"/>
  <c r="D3280" i="17"/>
  <c r="C3280" i="17"/>
  <c r="E3279" i="17"/>
  <c r="D3279" i="17"/>
  <c r="C3279" i="17"/>
  <c r="E3278" i="17"/>
  <c r="D3278" i="17"/>
  <c r="C3278" i="17"/>
  <c r="E3277" i="17"/>
  <c r="D3277" i="17"/>
  <c r="C3277" i="17"/>
  <c r="E3276" i="17"/>
  <c r="D3276" i="17"/>
  <c r="C3276" i="17"/>
  <c r="E3275" i="17"/>
  <c r="D3275" i="17"/>
  <c r="C3275" i="17"/>
  <c r="E3274" i="17"/>
  <c r="D3274" i="17"/>
  <c r="C3274" i="17"/>
  <c r="E3273" i="17"/>
  <c r="D3273" i="17"/>
  <c r="C3273" i="17"/>
  <c r="E3272" i="17"/>
  <c r="D3272" i="17"/>
  <c r="C3272" i="17"/>
  <c r="E3271" i="17"/>
  <c r="D3271" i="17"/>
  <c r="C3271" i="17"/>
  <c r="E3270" i="17"/>
  <c r="D3270" i="17"/>
  <c r="C3270" i="17"/>
  <c r="E3269" i="17"/>
  <c r="D3269" i="17"/>
  <c r="C3269" i="17"/>
  <c r="E3268" i="17"/>
  <c r="D3268" i="17"/>
  <c r="C3268" i="17"/>
  <c r="E3267" i="17"/>
  <c r="D3267" i="17"/>
  <c r="C3267" i="17"/>
  <c r="E3266" i="17"/>
  <c r="D3266" i="17"/>
  <c r="C3266" i="17"/>
  <c r="E3265" i="17"/>
  <c r="D3265" i="17"/>
  <c r="C3265" i="17"/>
  <c r="E3264" i="17"/>
  <c r="D3264" i="17"/>
  <c r="C3264" i="17"/>
  <c r="E3263" i="17"/>
  <c r="D3263" i="17"/>
  <c r="C3263" i="17"/>
  <c r="E3262" i="17"/>
  <c r="D3262" i="17"/>
  <c r="C3262" i="17"/>
  <c r="E3261" i="17"/>
  <c r="D3261" i="17"/>
  <c r="C3261" i="17"/>
  <c r="E3260" i="17"/>
  <c r="D3260" i="17"/>
  <c r="C3260" i="17"/>
  <c r="E3259" i="17"/>
  <c r="D3259" i="17"/>
  <c r="C3259" i="17"/>
  <c r="E3258" i="17"/>
  <c r="D3258" i="17"/>
  <c r="C3258" i="17"/>
  <c r="E3257" i="17"/>
  <c r="D3257" i="17"/>
  <c r="C3257" i="17"/>
  <c r="E3256" i="17"/>
  <c r="D3256" i="17"/>
  <c r="C3256" i="17"/>
  <c r="E3255" i="17"/>
  <c r="D3255" i="17"/>
  <c r="C3255" i="17"/>
  <c r="E3254" i="17"/>
  <c r="D3254" i="17"/>
  <c r="C3254" i="17"/>
  <c r="E3253" i="17"/>
  <c r="D3253" i="17"/>
  <c r="C3253" i="17"/>
  <c r="E3252" i="17"/>
  <c r="D3252" i="17"/>
  <c r="C3252" i="17"/>
  <c r="E3251" i="17"/>
  <c r="D3251" i="17"/>
  <c r="C3251" i="17"/>
  <c r="E3250" i="17"/>
  <c r="D3250" i="17"/>
  <c r="C3250" i="17"/>
  <c r="E3249" i="17"/>
  <c r="D3249" i="17"/>
  <c r="C3249" i="17"/>
  <c r="E3248" i="17"/>
  <c r="D3248" i="17"/>
  <c r="C3248" i="17"/>
  <c r="E3247" i="17"/>
  <c r="D3247" i="17"/>
  <c r="C3247" i="17"/>
  <c r="E3246" i="17"/>
  <c r="D3246" i="17"/>
  <c r="C3246" i="17"/>
  <c r="E3245" i="17"/>
  <c r="D3245" i="17"/>
  <c r="C3245" i="17"/>
  <c r="E3244" i="17"/>
  <c r="D3244" i="17"/>
  <c r="C3244" i="17"/>
  <c r="E3243" i="17"/>
  <c r="D3243" i="17"/>
  <c r="C3243" i="17"/>
  <c r="E3242" i="17"/>
  <c r="D3242" i="17"/>
  <c r="C3242" i="17"/>
  <c r="E3241" i="17"/>
  <c r="D3241" i="17"/>
  <c r="C3241" i="17"/>
  <c r="E3240" i="17"/>
  <c r="D3240" i="17"/>
  <c r="C3240" i="17"/>
  <c r="E3239" i="17"/>
  <c r="D3239" i="17"/>
  <c r="C3239" i="17"/>
  <c r="E3238" i="17"/>
  <c r="D3238" i="17"/>
  <c r="C3238" i="17"/>
  <c r="E3237" i="17"/>
  <c r="D3237" i="17"/>
  <c r="C3237" i="17"/>
  <c r="E3236" i="17"/>
  <c r="D3236" i="17"/>
  <c r="C3236" i="17"/>
  <c r="E3235" i="17"/>
  <c r="D3235" i="17"/>
  <c r="C3235" i="17"/>
  <c r="E3234" i="17"/>
  <c r="D3234" i="17"/>
  <c r="C3234" i="17"/>
  <c r="E3233" i="17"/>
  <c r="D3233" i="17"/>
  <c r="C3233" i="17"/>
  <c r="E3232" i="17"/>
  <c r="D3232" i="17"/>
  <c r="C3232" i="17"/>
  <c r="E3231" i="17"/>
  <c r="D3231" i="17"/>
  <c r="C3231" i="17"/>
  <c r="E3230" i="17"/>
  <c r="D3230" i="17"/>
  <c r="C3230" i="17"/>
  <c r="E3229" i="17"/>
  <c r="D3229" i="17"/>
  <c r="C3229" i="17"/>
  <c r="E3228" i="17"/>
  <c r="D3228" i="17"/>
  <c r="C3228" i="17"/>
  <c r="E3227" i="17"/>
  <c r="D3227" i="17"/>
  <c r="C3227" i="17"/>
  <c r="E3226" i="17"/>
  <c r="D3226" i="17"/>
  <c r="C3226" i="17"/>
  <c r="E3225" i="17"/>
  <c r="D3225" i="17"/>
  <c r="C3225" i="17"/>
  <c r="E3224" i="17"/>
  <c r="D3224" i="17"/>
  <c r="C3224" i="17"/>
  <c r="E3223" i="17"/>
  <c r="D3223" i="17"/>
  <c r="C3223" i="17"/>
  <c r="E3222" i="17"/>
  <c r="D3222" i="17"/>
  <c r="C3222" i="17"/>
  <c r="E3221" i="17"/>
  <c r="D3221" i="17"/>
  <c r="C3221" i="17"/>
  <c r="E3220" i="17"/>
  <c r="D3220" i="17"/>
  <c r="C3220" i="17"/>
  <c r="E3219" i="17"/>
  <c r="D3219" i="17"/>
  <c r="C3219" i="17"/>
  <c r="E3218" i="17"/>
  <c r="D3218" i="17"/>
  <c r="C3218" i="17"/>
  <c r="E3217" i="17"/>
  <c r="D3217" i="17"/>
  <c r="C3217" i="17"/>
  <c r="E3216" i="17"/>
  <c r="D3216" i="17"/>
  <c r="C3216" i="17"/>
  <c r="E3215" i="17"/>
  <c r="D3215" i="17"/>
  <c r="C3215" i="17"/>
  <c r="E3214" i="17"/>
  <c r="D3214" i="17"/>
  <c r="C3214" i="17"/>
  <c r="E3213" i="17"/>
  <c r="D3213" i="17"/>
  <c r="C3213" i="17"/>
  <c r="E3212" i="17"/>
  <c r="D3212" i="17"/>
  <c r="C3212" i="17"/>
  <c r="E3211" i="17"/>
  <c r="D3211" i="17"/>
  <c r="C3211" i="17"/>
  <c r="E3210" i="17"/>
  <c r="D3210" i="17"/>
  <c r="C3210" i="17"/>
  <c r="E3209" i="17"/>
  <c r="D3209" i="17"/>
  <c r="C3209" i="17"/>
  <c r="E3208" i="17"/>
  <c r="D3208" i="17"/>
  <c r="C3208" i="17"/>
  <c r="E3207" i="17"/>
  <c r="D3207" i="17"/>
  <c r="C3207" i="17"/>
  <c r="E3206" i="17"/>
  <c r="D3206" i="17"/>
  <c r="C3206" i="17"/>
  <c r="E3205" i="17"/>
  <c r="D3205" i="17"/>
  <c r="C3205" i="17"/>
  <c r="E3204" i="17"/>
  <c r="D3204" i="17"/>
  <c r="C3204" i="17"/>
  <c r="E3203" i="17"/>
  <c r="D3203" i="17"/>
  <c r="C3203" i="17"/>
  <c r="E3202" i="17"/>
  <c r="D3202" i="17"/>
  <c r="C3202" i="17"/>
  <c r="E3201" i="17"/>
  <c r="D3201" i="17"/>
  <c r="C3201" i="17"/>
  <c r="E3200" i="17"/>
  <c r="D3200" i="17"/>
  <c r="C3200" i="17"/>
  <c r="E3199" i="17"/>
  <c r="D3199" i="17"/>
  <c r="C3199" i="17"/>
  <c r="E3198" i="17"/>
  <c r="D3198" i="17"/>
  <c r="C3198" i="17"/>
  <c r="E3197" i="17"/>
  <c r="D3197" i="17"/>
  <c r="C3197" i="17"/>
  <c r="E3196" i="17"/>
  <c r="D3196" i="17"/>
  <c r="C3196" i="17"/>
  <c r="E3195" i="17"/>
  <c r="D3195" i="17"/>
  <c r="C3195" i="17"/>
  <c r="E3194" i="17"/>
  <c r="D3194" i="17"/>
  <c r="C3194" i="17"/>
  <c r="E3193" i="17"/>
  <c r="D3193" i="17"/>
  <c r="C3193" i="17"/>
  <c r="E3192" i="17"/>
  <c r="D3192" i="17"/>
  <c r="C3192" i="17"/>
  <c r="E3191" i="17"/>
  <c r="D3191" i="17"/>
  <c r="C3191" i="17"/>
  <c r="E3190" i="17"/>
  <c r="D3190" i="17"/>
  <c r="C3190" i="17"/>
  <c r="E3189" i="17"/>
  <c r="D3189" i="17"/>
  <c r="C3189" i="17"/>
  <c r="E3188" i="17"/>
  <c r="D3188" i="17"/>
  <c r="C3188" i="17"/>
  <c r="E3187" i="17"/>
  <c r="D3187" i="17"/>
  <c r="C3187" i="17"/>
  <c r="E3186" i="17"/>
  <c r="D3186" i="17"/>
  <c r="C3186" i="17"/>
  <c r="E3185" i="17"/>
  <c r="D3185" i="17"/>
  <c r="C3185" i="17"/>
  <c r="E3184" i="17"/>
  <c r="D3184" i="17"/>
  <c r="C3184" i="17"/>
  <c r="E3183" i="17"/>
  <c r="D3183" i="17"/>
  <c r="C3183" i="17"/>
  <c r="E3182" i="17"/>
  <c r="D3182" i="17"/>
  <c r="C3182" i="17"/>
  <c r="E3181" i="17"/>
  <c r="D3181" i="17"/>
  <c r="C3181" i="17"/>
  <c r="E3180" i="17"/>
  <c r="D3180" i="17"/>
  <c r="C3180" i="17"/>
  <c r="E3179" i="17"/>
  <c r="D3179" i="17"/>
  <c r="C3179" i="17"/>
  <c r="E3178" i="17"/>
  <c r="D3178" i="17"/>
  <c r="C3178" i="17"/>
  <c r="E3177" i="17"/>
  <c r="D3177" i="17"/>
  <c r="C3177" i="17"/>
  <c r="E3176" i="17"/>
  <c r="D3176" i="17"/>
  <c r="C3176" i="17"/>
  <c r="E3175" i="17"/>
  <c r="D3175" i="17"/>
  <c r="C3175" i="17"/>
  <c r="E3174" i="17"/>
  <c r="D3174" i="17"/>
  <c r="C3174" i="17"/>
  <c r="E3173" i="17"/>
  <c r="D3173" i="17"/>
  <c r="C3173" i="17"/>
  <c r="E3172" i="17"/>
  <c r="D3172" i="17"/>
  <c r="C3172" i="17"/>
  <c r="E3171" i="17"/>
  <c r="D3171" i="17"/>
  <c r="C3171" i="17"/>
  <c r="E3170" i="17"/>
  <c r="D3170" i="17"/>
  <c r="C3170" i="17"/>
  <c r="E3169" i="17"/>
  <c r="D3169" i="17"/>
  <c r="C3169" i="17"/>
  <c r="E3168" i="17"/>
  <c r="D3168" i="17"/>
  <c r="C3168" i="17"/>
  <c r="E3167" i="17"/>
  <c r="D3167" i="17"/>
  <c r="C3167" i="17"/>
  <c r="E3166" i="17"/>
  <c r="D3166" i="17"/>
  <c r="C3166" i="17"/>
  <c r="E3165" i="17"/>
  <c r="D3165" i="17"/>
  <c r="C3165" i="17"/>
  <c r="E3164" i="17"/>
  <c r="D3164" i="17"/>
  <c r="C3164" i="17"/>
  <c r="E3163" i="17"/>
  <c r="D3163" i="17"/>
  <c r="C3163" i="17"/>
  <c r="E3162" i="17"/>
  <c r="D3162" i="17"/>
  <c r="C3162" i="17"/>
  <c r="E3161" i="17"/>
  <c r="D3161" i="17"/>
  <c r="C3161" i="17"/>
  <c r="E3160" i="17"/>
  <c r="D3160" i="17"/>
  <c r="C3160" i="17"/>
  <c r="E3159" i="17"/>
  <c r="D3159" i="17"/>
  <c r="C3159" i="17"/>
  <c r="E3158" i="17"/>
  <c r="D3158" i="17"/>
  <c r="C3158" i="17"/>
  <c r="E3157" i="17"/>
  <c r="D3157" i="17"/>
  <c r="C3157" i="17"/>
  <c r="E3156" i="17"/>
  <c r="D3156" i="17"/>
  <c r="C3156" i="17"/>
  <c r="E3155" i="17"/>
  <c r="D3155" i="17"/>
  <c r="C3155" i="17"/>
  <c r="E3154" i="17"/>
  <c r="D3154" i="17"/>
  <c r="C3154" i="17"/>
  <c r="E3153" i="17"/>
  <c r="D3153" i="17"/>
  <c r="C3153" i="17"/>
  <c r="E3152" i="17"/>
  <c r="D3152" i="17"/>
  <c r="C3152" i="17"/>
  <c r="E3151" i="17"/>
  <c r="D3151" i="17"/>
  <c r="C3151" i="17"/>
  <c r="E3150" i="17"/>
  <c r="D3150" i="17"/>
  <c r="C3150" i="17"/>
  <c r="E3149" i="17"/>
  <c r="D3149" i="17"/>
  <c r="C3149" i="17"/>
  <c r="E3148" i="17"/>
  <c r="D3148" i="17"/>
  <c r="C3148" i="17"/>
  <c r="E3147" i="17"/>
  <c r="D3147" i="17"/>
  <c r="C3147" i="17"/>
  <c r="E3146" i="17"/>
  <c r="D3146" i="17"/>
  <c r="C3146" i="17"/>
  <c r="E3145" i="17"/>
  <c r="D3145" i="17"/>
  <c r="C3145" i="17"/>
  <c r="E3144" i="17"/>
  <c r="D3144" i="17"/>
  <c r="C3144" i="17"/>
  <c r="E3143" i="17"/>
  <c r="D3143" i="17"/>
  <c r="C3143" i="17"/>
  <c r="E3142" i="17"/>
  <c r="D3142" i="17"/>
  <c r="C3142" i="17"/>
  <c r="E3141" i="17"/>
  <c r="D3141" i="17"/>
  <c r="C3141" i="17"/>
  <c r="E3140" i="17"/>
  <c r="D3140" i="17"/>
  <c r="C3140" i="17"/>
  <c r="E3139" i="17"/>
  <c r="D3139" i="17"/>
  <c r="C3139" i="17"/>
  <c r="E3138" i="17"/>
  <c r="D3138" i="17"/>
  <c r="C3138" i="17"/>
  <c r="E3137" i="17"/>
  <c r="D3137" i="17"/>
  <c r="C3137" i="17"/>
  <c r="E3136" i="17"/>
  <c r="D3136" i="17"/>
  <c r="C3136" i="17"/>
  <c r="E3135" i="17"/>
  <c r="D3135" i="17"/>
  <c r="C3135" i="17"/>
  <c r="E3134" i="17"/>
  <c r="D3134" i="17"/>
  <c r="C3134" i="17"/>
  <c r="E3133" i="17"/>
  <c r="D3133" i="17"/>
  <c r="C3133" i="17"/>
  <c r="E3132" i="17"/>
  <c r="D3132" i="17"/>
  <c r="C3132" i="17"/>
  <c r="E3131" i="17"/>
  <c r="D3131" i="17"/>
  <c r="C3131" i="17"/>
  <c r="E3130" i="17"/>
  <c r="D3130" i="17"/>
  <c r="C3130" i="17"/>
  <c r="E3129" i="17"/>
  <c r="D3129" i="17"/>
  <c r="C3129" i="17"/>
  <c r="E3128" i="17"/>
  <c r="D3128" i="17"/>
  <c r="C3128" i="17"/>
  <c r="E3127" i="17"/>
  <c r="D3127" i="17"/>
  <c r="C3127" i="17"/>
  <c r="E3126" i="17"/>
  <c r="D3126" i="17"/>
  <c r="C3126" i="17"/>
  <c r="E3125" i="17"/>
  <c r="D3125" i="17"/>
  <c r="C3125" i="17"/>
  <c r="E3124" i="17"/>
  <c r="D3124" i="17"/>
  <c r="C3124" i="17"/>
  <c r="E3123" i="17"/>
  <c r="D3123" i="17"/>
  <c r="C3123" i="17"/>
  <c r="E3122" i="17"/>
  <c r="D3122" i="17"/>
  <c r="C3122" i="17"/>
  <c r="E3121" i="17"/>
  <c r="D3121" i="17"/>
  <c r="C3121" i="17"/>
  <c r="E3120" i="17"/>
  <c r="D3120" i="17"/>
  <c r="C3120" i="17"/>
  <c r="E3119" i="17"/>
  <c r="D3119" i="17"/>
  <c r="C3119" i="17"/>
  <c r="E3118" i="17"/>
  <c r="D3118" i="17"/>
  <c r="C3118" i="17"/>
  <c r="E3117" i="17"/>
  <c r="D3117" i="17"/>
  <c r="C3117" i="17"/>
  <c r="E3116" i="17"/>
  <c r="D3116" i="17"/>
  <c r="C3116" i="17"/>
  <c r="E3115" i="17"/>
  <c r="D3115" i="17"/>
  <c r="C3115" i="17"/>
  <c r="E3114" i="17"/>
  <c r="D3114" i="17"/>
  <c r="C3114" i="17"/>
  <c r="E3113" i="17"/>
  <c r="D3113" i="17"/>
  <c r="C3113" i="17"/>
  <c r="E3112" i="17"/>
  <c r="D3112" i="17"/>
  <c r="C3112" i="17"/>
  <c r="E3111" i="17"/>
  <c r="D3111" i="17"/>
  <c r="C3111" i="17"/>
  <c r="E3110" i="17"/>
  <c r="D3110" i="17"/>
  <c r="C3110" i="17"/>
  <c r="E3109" i="17"/>
  <c r="D3109" i="17"/>
  <c r="C3109" i="17"/>
  <c r="E3108" i="17"/>
  <c r="D3108" i="17"/>
  <c r="C3108" i="17"/>
  <c r="E3107" i="17"/>
  <c r="D3107" i="17"/>
  <c r="C3107" i="17"/>
  <c r="E3106" i="17"/>
  <c r="D3106" i="17"/>
  <c r="C3106" i="17"/>
  <c r="E3105" i="17"/>
  <c r="D3105" i="17"/>
  <c r="C3105" i="17"/>
  <c r="E3104" i="17"/>
  <c r="D3104" i="17"/>
  <c r="C3104" i="17"/>
  <c r="E3103" i="17"/>
  <c r="D3103" i="17"/>
  <c r="C3103" i="17"/>
  <c r="E3102" i="17"/>
  <c r="D3102" i="17"/>
  <c r="C3102" i="17"/>
  <c r="E3101" i="17"/>
  <c r="D3101" i="17"/>
  <c r="C3101" i="17"/>
  <c r="E3100" i="17"/>
  <c r="D3100" i="17"/>
  <c r="C3100" i="17"/>
  <c r="E3099" i="17"/>
  <c r="D3099" i="17"/>
  <c r="C3099" i="17"/>
  <c r="E3098" i="17"/>
  <c r="D3098" i="17"/>
  <c r="C3098" i="17"/>
  <c r="E3097" i="17"/>
  <c r="D3097" i="17"/>
  <c r="C3097" i="17"/>
  <c r="E3096" i="17"/>
  <c r="D3096" i="17"/>
  <c r="C3096" i="17"/>
  <c r="E3095" i="17"/>
  <c r="D3095" i="17"/>
  <c r="C3095" i="17"/>
  <c r="E3094" i="17"/>
  <c r="D3094" i="17"/>
  <c r="C3094" i="17"/>
  <c r="E3093" i="17"/>
  <c r="D3093" i="17"/>
  <c r="C3093" i="17"/>
  <c r="E3092" i="17"/>
  <c r="D3092" i="17"/>
  <c r="C3092" i="17"/>
  <c r="E3091" i="17"/>
  <c r="D3091" i="17"/>
  <c r="C3091" i="17"/>
  <c r="E3090" i="17"/>
  <c r="D3090" i="17"/>
  <c r="C3090" i="17"/>
  <c r="E3089" i="17"/>
  <c r="D3089" i="17"/>
  <c r="C3089" i="17"/>
  <c r="E3088" i="17"/>
  <c r="D3088" i="17"/>
  <c r="C3088" i="17"/>
  <c r="E3087" i="17"/>
  <c r="D3087" i="17"/>
  <c r="C3087" i="17"/>
  <c r="E3086" i="17"/>
  <c r="D3086" i="17"/>
  <c r="C3086" i="17"/>
  <c r="E3085" i="17"/>
  <c r="D3085" i="17"/>
  <c r="C3085" i="17"/>
  <c r="E3084" i="17"/>
  <c r="D3084" i="17"/>
  <c r="C3084" i="17"/>
  <c r="E3083" i="17"/>
  <c r="D3083" i="17"/>
  <c r="C3083" i="17"/>
  <c r="E3082" i="17"/>
  <c r="D3082" i="17"/>
  <c r="C3082" i="17"/>
  <c r="E3081" i="17"/>
  <c r="D3081" i="17"/>
  <c r="C3081" i="17"/>
  <c r="E3080" i="17"/>
  <c r="D3080" i="17"/>
  <c r="C3080" i="17"/>
  <c r="E3079" i="17"/>
  <c r="D3079" i="17"/>
  <c r="C3079" i="17"/>
  <c r="E3078" i="17"/>
  <c r="D3078" i="17"/>
  <c r="C3078" i="17"/>
  <c r="E3077" i="17"/>
  <c r="D3077" i="17"/>
  <c r="C3077" i="17"/>
  <c r="E3076" i="17"/>
  <c r="D3076" i="17"/>
  <c r="C3076" i="17"/>
  <c r="E3075" i="17"/>
  <c r="D3075" i="17"/>
  <c r="C3075" i="17"/>
  <c r="E3074" i="17"/>
  <c r="D3074" i="17"/>
  <c r="C3074" i="17"/>
  <c r="E3073" i="17"/>
  <c r="D3073" i="17"/>
  <c r="C3073" i="17"/>
  <c r="E3072" i="17"/>
  <c r="D3072" i="17"/>
  <c r="C3072" i="17"/>
  <c r="E3071" i="17"/>
  <c r="D3071" i="17"/>
  <c r="C3071" i="17"/>
  <c r="E3070" i="17"/>
  <c r="D3070" i="17"/>
  <c r="C3070" i="17"/>
  <c r="E3069" i="17"/>
  <c r="D3069" i="17"/>
  <c r="C3069" i="17"/>
  <c r="E3068" i="17"/>
  <c r="D3068" i="17"/>
  <c r="C3068" i="17"/>
  <c r="E3067" i="17"/>
  <c r="D3067" i="17"/>
  <c r="C3067" i="17"/>
  <c r="E3066" i="17"/>
  <c r="D3066" i="17"/>
  <c r="C3066" i="17"/>
  <c r="E3065" i="17"/>
  <c r="D3065" i="17"/>
  <c r="C3065" i="17"/>
  <c r="E3064" i="17"/>
  <c r="D3064" i="17"/>
  <c r="C3064" i="17"/>
  <c r="E3063" i="17"/>
  <c r="D3063" i="17"/>
  <c r="C3063" i="17"/>
  <c r="E3062" i="17"/>
  <c r="D3062" i="17"/>
  <c r="C3062" i="17"/>
  <c r="E3061" i="17"/>
  <c r="D3061" i="17"/>
  <c r="C3061" i="17"/>
  <c r="E3060" i="17"/>
  <c r="D3060" i="17"/>
  <c r="C3060" i="17"/>
  <c r="E3059" i="17"/>
  <c r="D3059" i="17"/>
  <c r="C3059" i="17"/>
  <c r="E3058" i="17"/>
  <c r="D3058" i="17"/>
  <c r="C3058" i="17"/>
  <c r="E3057" i="17"/>
  <c r="D3057" i="17"/>
  <c r="C3057" i="17"/>
  <c r="E3056" i="17"/>
  <c r="D3056" i="17"/>
  <c r="C3056" i="17"/>
  <c r="E3055" i="17"/>
  <c r="D3055" i="17"/>
  <c r="C3055" i="17"/>
  <c r="E3054" i="17"/>
  <c r="D3054" i="17"/>
  <c r="C3054" i="17"/>
  <c r="E3053" i="17"/>
  <c r="D3053" i="17"/>
  <c r="C3053" i="17"/>
  <c r="E3052" i="17"/>
  <c r="D3052" i="17"/>
  <c r="C3052" i="17"/>
  <c r="E3051" i="17"/>
  <c r="D3051" i="17"/>
  <c r="C3051" i="17"/>
  <c r="E3050" i="17"/>
  <c r="D3050" i="17"/>
  <c r="C3050" i="17"/>
  <c r="E3049" i="17"/>
  <c r="D3049" i="17"/>
  <c r="C3049" i="17"/>
  <c r="E3048" i="17"/>
  <c r="D3048" i="17"/>
  <c r="C3048" i="17"/>
  <c r="E3047" i="17"/>
  <c r="D3047" i="17"/>
  <c r="C3047" i="17"/>
  <c r="E3046" i="17"/>
  <c r="D3046" i="17"/>
  <c r="C3046" i="17"/>
  <c r="E3045" i="17"/>
  <c r="D3045" i="17"/>
  <c r="C3045" i="17"/>
  <c r="E3044" i="17"/>
  <c r="D3044" i="17"/>
  <c r="C3044" i="17"/>
  <c r="E3043" i="17"/>
  <c r="D3043" i="17"/>
  <c r="C3043" i="17"/>
  <c r="E3042" i="17"/>
  <c r="D3042" i="17"/>
  <c r="C3042" i="17"/>
  <c r="E3041" i="17"/>
  <c r="D3041" i="17"/>
  <c r="C3041" i="17"/>
  <c r="E3040" i="17"/>
  <c r="D3040" i="17"/>
  <c r="C3040" i="17"/>
  <c r="E3039" i="17"/>
  <c r="D3039" i="17"/>
  <c r="C3039" i="17"/>
  <c r="E3038" i="17"/>
  <c r="D3038" i="17"/>
  <c r="C3038" i="17"/>
  <c r="E3037" i="17"/>
  <c r="D3037" i="17"/>
  <c r="C3037" i="17"/>
  <c r="E3036" i="17"/>
  <c r="D3036" i="17"/>
  <c r="C3036" i="17"/>
  <c r="E3035" i="17"/>
  <c r="D3035" i="17"/>
  <c r="C3035" i="17"/>
  <c r="E3034" i="17"/>
  <c r="D3034" i="17"/>
  <c r="C3034" i="17"/>
  <c r="E3033" i="17"/>
  <c r="D3033" i="17"/>
  <c r="C3033" i="17"/>
  <c r="E3032" i="17"/>
  <c r="D3032" i="17"/>
  <c r="C3032" i="17"/>
  <c r="E3031" i="17"/>
  <c r="D3031" i="17"/>
  <c r="C3031" i="17"/>
  <c r="E3030" i="17"/>
  <c r="D3030" i="17"/>
  <c r="C3030" i="17"/>
  <c r="E3029" i="17"/>
  <c r="D3029" i="17"/>
  <c r="C3029" i="17"/>
  <c r="E3028" i="17"/>
  <c r="D3028" i="17"/>
  <c r="C3028" i="17"/>
  <c r="E3027" i="17"/>
  <c r="D3027" i="17"/>
  <c r="C3027" i="17"/>
  <c r="E3026" i="17"/>
  <c r="D3026" i="17"/>
  <c r="C3026" i="17"/>
  <c r="E3025" i="17"/>
  <c r="D3025" i="17"/>
  <c r="C3025" i="17"/>
  <c r="E3024" i="17"/>
  <c r="D3024" i="17"/>
  <c r="C3024" i="17"/>
  <c r="E3023" i="17"/>
  <c r="D3023" i="17"/>
  <c r="C3023" i="17"/>
  <c r="E3022" i="17"/>
  <c r="D3022" i="17"/>
  <c r="C3022" i="17"/>
  <c r="E3021" i="17"/>
  <c r="D3021" i="17"/>
  <c r="C3021" i="17"/>
  <c r="E3020" i="17"/>
  <c r="D3020" i="17"/>
  <c r="C3020" i="17"/>
  <c r="E3019" i="17"/>
  <c r="D3019" i="17"/>
  <c r="C3019" i="17"/>
  <c r="E3018" i="17"/>
  <c r="D3018" i="17"/>
  <c r="C3018" i="17"/>
  <c r="E3017" i="17"/>
  <c r="D3017" i="17"/>
  <c r="C3017" i="17"/>
  <c r="E3016" i="17"/>
  <c r="D3016" i="17"/>
  <c r="C3016" i="17"/>
  <c r="E3015" i="17"/>
  <c r="D3015" i="17"/>
  <c r="C3015" i="17"/>
  <c r="E3014" i="17"/>
  <c r="D3014" i="17"/>
  <c r="C3014" i="17"/>
  <c r="E3013" i="17"/>
  <c r="D3013" i="17"/>
  <c r="C3013" i="17"/>
  <c r="E3012" i="17"/>
  <c r="D3012" i="17"/>
  <c r="C3012" i="17"/>
  <c r="E3011" i="17"/>
  <c r="D3011" i="17"/>
  <c r="C3011" i="17"/>
  <c r="E3010" i="17"/>
  <c r="D3010" i="17"/>
  <c r="C3010" i="17"/>
  <c r="E3009" i="17"/>
  <c r="D3009" i="17"/>
  <c r="C3009" i="17"/>
  <c r="E3008" i="17"/>
  <c r="D3008" i="17"/>
  <c r="C3008" i="17"/>
  <c r="E3007" i="17"/>
  <c r="D3007" i="17"/>
  <c r="C3007" i="17"/>
  <c r="E3006" i="17"/>
  <c r="D3006" i="17"/>
  <c r="C3006" i="17"/>
  <c r="E3005" i="17"/>
  <c r="D3005" i="17"/>
  <c r="C3005" i="17"/>
  <c r="E3004" i="17"/>
  <c r="D3004" i="17"/>
  <c r="C3004" i="17"/>
  <c r="E3003" i="17"/>
  <c r="D3003" i="17"/>
  <c r="C3003" i="17"/>
  <c r="E3002" i="17"/>
  <c r="D3002" i="17"/>
  <c r="C3002" i="17"/>
  <c r="E3001" i="17"/>
  <c r="D3001" i="17"/>
  <c r="C3001" i="17"/>
  <c r="E3000" i="17"/>
  <c r="D3000" i="17"/>
  <c r="C3000" i="17"/>
  <c r="E2999" i="17"/>
  <c r="D2999" i="17"/>
  <c r="C2999" i="17"/>
  <c r="E2998" i="17"/>
  <c r="D2998" i="17"/>
  <c r="C2998" i="17"/>
  <c r="E2997" i="17"/>
  <c r="D2997" i="17"/>
  <c r="C2997" i="17"/>
  <c r="E2996" i="17"/>
  <c r="D2996" i="17"/>
  <c r="C2996" i="17"/>
  <c r="E2995" i="17"/>
  <c r="D2995" i="17"/>
  <c r="C2995" i="17"/>
  <c r="E2994" i="17"/>
  <c r="D2994" i="17"/>
  <c r="C2994" i="17"/>
  <c r="E2993" i="17"/>
  <c r="D2993" i="17"/>
  <c r="C2993" i="17"/>
  <c r="E2992" i="17"/>
  <c r="D2992" i="17"/>
  <c r="C2992" i="17"/>
  <c r="E2991" i="17"/>
  <c r="D2991" i="17"/>
  <c r="C2991" i="17"/>
  <c r="E2990" i="17"/>
  <c r="D2990" i="17"/>
  <c r="C2990" i="17"/>
  <c r="E2989" i="17"/>
  <c r="D2989" i="17"/>
  <c r="C2989" i="17"/>
  <c r="E2988" i="17"/>
  <c r="D2988" i="17"/>
  <c r="C2988" i="17"/>
  <c r="E2987" i="17"/>
  <c r="D2987" i="17"/>
  <c r="C2987" i="17"/>
  <c r="E2986" i="17"/>
  <c r="D2986" i="17"/>
  <c r="C2986" i="17"/>
  <c r="E2985" i="17"/>
  <c r="D2985" i="17"/>
  <c r="C2985" i="17"/>
  <c r="E2984" i="17"/>
  <c r="D2984" i="17"/>
  <c r="C2984" i="17"/>
  <c r="E2983" i="17"/>
  <c r="D2983" i="17"/>
  <c r="C2983" i="17"/>
  <c r="E2982" i="17"/>
  <c r="D2982" i="17"/>
  <c r="C2982" i="17"/>
  <c r="E2981" i="17"/>
  <c r="D2981" i="17"/>
  <c r="C2981" i="17"/>
  <c r="E2980" i="17"/>
  <c r="D2980" i="17"/>
  <c r="C2980" i="17"/>
  <c r="E2979" i="17"/>
  <c r="D2979" i="17"/>
  <c r="C2979" i="17"/>
  <c r="E2978" i="17"/>
  <c r="D2978" i="17"/>
  <c r="C2978" i="17"/>
  <c r="E2977" i="17"/>
  <c r="D2977" i="17"/>
  <c r="C2977" i="17"/>
  <c r="E2976" i="17"/>
  <c r="D2976" i="17"/>
  <c r="C2976" i="17"/>
  <c r="E2975" i="17"/>
  <c r="D2975" i="17"/>
  <c r="C2975" i="17"/>
  <c r="E2974" i="17"/>
  <c r="D2974" i="17"/>
  <c r="C2974" i="17"/>
  <c r="E2973" i="17"/>
  <c r="D2973" i="17"/>
  <c r="C2973" i="17"/>
  <c r="E2972" i="17"/>
  <c r="D2972" i="17"/>
  <c r="C2972" i="17"/>
  <c r="E2971" i="17"/>
  <c r="D2971" i="17"/>
  <c r="C2971" i="17"/>
  <c r="E2970" i="17"/>
  <c r="D2970" i="17"/>
  <c r="C2970" i="17"/>
  <c r="E2969" i="17"/>
  <c r="D2969" i="17"/>
  <c r="C2969" i="17"/>
  <c r="E2968" i="17"/>
  <c r="D2968" i="17"/>
  <c r="C2968" i="17"/>
  <c r="E2967" i="17"/>
  <c r="D2967" i="17"/>
  <c r="C2967" i="17"/>
  <c r="E2966" i="17"/>
  <c r="D2966" i="17"/>
  <c r="C2966" i="17"/>
  <c r="E2965" i="17"/>
  <c r="D2965" i="17"/>
  <c r="C2965" i="17"/>
  <c r="E2964" i="17"/>
  <c r="D2964" i="17"/>
  <c r="C2964" i="17"/>
  <c r="E2963" i="17"/>
  <c r="D2963" i="17"/>
  <c r="C2963" i="17"/>
  <c r="E2962" i="17"/>
  <c r="D2962" i="17"/>
  <c r="C2962" i="17"/>
  <c r="E2961" i="17"/>
  <c r="D2961" i="17"/>
  <c r="C2961" i="17"/>
  <c r="E2960" i="17"/>
  <c r="D2960" i="17"/>
  <c r="C2960" i="17"/>
  <c r="E2959" i="17"/>
  <c r="D2959" i="17"/>
  <c r="C2959" i="17"/>
  <c r="E2958" i="17"/>
  <c r="D2958" i="17"/>
  <c r="C2958" i="17"/>
  <c r="E2957" i="17"/>
  <c r="D2957" i="17"/>
  <c r="C2957" i="17"/>
  <c r="E2956" i="17"/>
  <c r="D2956" i="17"/>
  <c r="C2956" i="17"/>
  <c r="E2955" i="17"/>
  <c r="D2955" i="17"/>
  <c r="C2955" i="17"/>
  <c r="E2954" i="17"/>
  <c r="D2954" i="17"/>
  <c r="C2954" i="17"/>
  <c r="E2953" i="17"/>
  <c r="D2953" i="17"/>
  <c r="C2953" i="17"/>
  <c r="E2952" i="17"/>
  <c r="D2952" i="17"/>
  <c r="C2952" i="17"/>
  <c r="E2951" i="17"/>
  <c r="D2951" i="17"/>
  <c r="C2951" i="17"/>
  <c r="E2950" i="17"/>
  <c r="D2950" i="17"/>
  <c r="C2950" i="17"/>
  <c r="E2949" i="17"/>
  <c r="D2949" i="17"/>
  <c r="C2949" i="17"/>
  <c r="E2948" i="17"/>
  <c r="D2948" i="17"/>
  <c r="C2948" i="17"/>
  <c r="E2947" i="17"/>
  <c r="D2947" i="17"/>
  <c r="C2947" i="17"/>
  <c r="E2946" i="17"/>
  <c r="D2946" i="17"/>
  <c r="C2946" i="17"/>
  <c r="E2945" i="17"/>
  <c r="D2945" i="17"/>
  <c r="C2945" i="17"/>
  <c r="E2944" i="17"/>
  <c r="D2944" i="17"/>
  <c r="C2944" i="17"/>
  <c r="E2943" i="17"/>
  <c r="D2943" i="17"/>
  <c r="C2943" i="17"/>
  <c r="E2942" i="17"/>
  <c r="D2942" i="17"/>
  <c r="C2942" i="17"/>
  <c r="E2941" i="17"/>
  <c r="D2941" i="17"/>
  <c r="C2941" i="17"/>
  <c r="E2940" i="17"/>
  <c r="D2940" i="17"/>
  <c r="C2940" i="17"/>
  <c r="E2939" i="17"/>
  <c r="D2939" i="17"/>
  <c r="C2939" i="17"/>
  <c r="E2938" i="17"/>
  <c r="D2938" i="17"/>
  <c r="C2938" i="17"/>
  <c r="E2937" i="17"/>
  <c r="D2937" i="17"/>
  <c r="C2937" i="17"/>
  <c r="E2936" i="17"/>
  <c r="D2936" i="17"/>
  <c r="C2936" i="17"/>
  <c r="E2935" i="17"/>
  <c r="D2935" i="17"/>
  <c r="C2935" i="17"/>
  <c r="E2934" i="17"/>
  <c r="D2934" i="17"/>
  <c r="C2934" i="17"/>
  <c r="E2933" i="17"/>
  <c r="D2933" i="17"/>
  <c r="C2933" i="17"/>
  <c r="E2932" i="17"/>
  <c r="D2932" i="17"/>
  <c r="C2932" i="17"/>
  <c r="E2931" i="17"/>
  <c r="D2931" i="17"/>
  <c r="C2931" i="17"/>
  <c r="E2930" i="17"/>
  <c r="D2930" i="17"/>
  <c r="C2930" i="17"/>
  <c r="E2929" i="17"/>
  <c r="D2929" i="17"/>
  <c r="C2929" i="17"/>
  <c r="E2928" i="17"/>
  <c r="D2928" i="17"/>
  <c r="C2928" i="17"/>
  <c r="E2927" i="17"/>
  <c r="D2927" i="17"/>
  <c r="C2927" i="17"/>
  <c r="E2926" i="17"/>
  <c r="D2926" i="17"/>
  <c r="C2926" i="17"/>
  <c r="E2925" i="17"/>
  <c r="D2925" i="17"/>
  <c r="C2925" i="17"/>
  <c r="E2924" i="17"/>
  <c r="D2924" i="17"/>
  <c r="C2924" i="17"/>
  <c r="E2923" i="17"/>
  <c r="D2923" i="17"/>
  <c r="C2923" i="17"/>
  <c r="E2922" i="17"/>
  <c r="D2922" i="17"/>
  <c r="C2922" i="17"/>
  <c r="E2921" i="17"/>
  <c r="D2921" i="17"/>
  <c r="C2921" i="17"/>
  <c r="E2920" i="17"/>
  <c r="D2920" i="17"/>
  <c r="C2920" i="17"/>
  <c r="E2919" i="17"/>
  <c r="D2919" i="17"/>
  <c r="C2919" i="17"/>
  <c r="E2918" i="17"/>
  <c r="D2918" i="17"/>
  <c r="C2918" i="17"/>
  <c r="E2917" i="17"/>
  <c r="D2917" i="17"/>
  <c r="C2917" i="17"/>
  <c r="E2916" i="17"/>
  <c r="D2916" i="17"/>
  <c r="C2916" i="17"/>
  <c r="E2915" i="17"/>
  <c r="D2915" i="17"/>
  <c r="C2915" i="17"/>
  <c r="E2914" i="17"/>
  <c r="D2914" i="17"/>
  <c r="C2914" i="17"/>
  <c r="E2913" i="17"/>
  <c r="D2913" i="17"/>
  <c r="C2913" i="17"/>
  <c r="E2912" i="17"/>
  <c r="D2912" i="17"/>
  <c r="C2912" i="17"/>
  <c r="E2911" i="17"/>
  <c r="D2911" i="17"/>
  <c r="C2911" i="17"/>
  <c r="E2910" i="17"/>
  <c r="D2910" i="17"/>
  <c r="C2910" i="17"/>
  <c r="E2909" i="17"/>
  <c r="D2909" i="17"/>
  <c r="C2909" i="17"/>
  <c r="E2908" i="17"/>
  <c r="D2908" i="17"/>
  <c r="C2908" i="17"/>
  <c r="E2907" i="17"/>
  <c r="D2907" i="17"/>
  <c r="C2907" i="17"/>
  <c r="E2906" i="17"/>
  <c r="D2906" i="17"/>
  <c r="C2906" i="17"/>
  <c r="E2905" i="17"/>
  <c r="D2905" i="17"/>
  <c r="C2905" i="17"/>
  <c r="E2904" i="17"/>
  <c r="D2904" i="17"/>
  <c r="C2904" i="17"/>
  <c r="E2903" i="17"/>
  <c r="D2903" i="17"/>
  <c r="C2903" i="17"/>
  <c r="E2902" i="17"/>
  <c r="D2902" i="17"/>
  <c r="C2902" i="17"/>
  <c r="E2901" i="17"/>
  <c r="D2901" i="17"/>
  <c r="C2901" i="17"/>
  <c r="E2900" i="17"/>
  <c r="D2900" i="17"/>
  <c r="C2900" i="17"/>
  <c r="E2899" i="17"/>
  <c r="D2899" i="17"/>
  <c r="C2899" i="17"/>
  <c r="E2898" i="17"/>
  <c r="D2898" i="17"/>
  <c r="C2898" i="17"/>
  <c r="E2897" i="17"/>
  <c r="D2897" i="17"/>
  <c r="C2897" i="17"/>
  <c r="E2896" i="17"/>
  <c r="D2896" i="17"/>
  <c r="C2896" i="17"/>
  <c r="E2895" i="17"/>
  <c r="D2895" i="17"/>
  <c r="C2895" i="17"/>
  <c r="E2894" i="17"/>
  <c r="D2894" i="17"/>
  <c r="C2894" i="17"/>
  <c r="E2893" i="17"/>
  <c r="D2893" i="17"/>
  <c r="C2893" i="17"/>
  <c r="E2892" i="17"/>
  <c r="D2892" i="17"/>
  <c r="C2892" i="17"/>
  <c r="E2891" i="17"/>
  <c r="D2891" i="17"/>
  <c r="C2891" i="17"/>
  <c r="E2890" i="17"/>
  <c r="D2890" i="17"/>
  <c r="C2890" i="17"/>
  <c r="E2889" i="17"/>
  <c r="D2889" i="17"/>
  <c r="C2889" i="17"/>
  <c r="E2888" i="17"/>
  <c r="D2888" i="17"/>
  <c r="C2888" i="17"/>
  <c r="E2887" i="17"/>
  <c r="D2887" i="17"/>
  <c r="C2887" i="17"/>
  <c r="E2886" i="17"/>
  <c r="D2886" i="17"/>
  <c r="C2886" i="17"/>
  <c r="E2885" i="17"/>
  <c r="D2885" i="17"/>
  <c r="C2885" i="17"/>
  <c r="E2884" i="17"/>
  <c r="D2884" i="17"/>
  <c r="C2884" i="17"/>
  <c r="E2883" i="17"/>
  <c r="D2883" i="17"/>
  <c r="C2883" i="17"/>
  <c r="E2882" i="17"/>
  <c r="D2882" i="17"/>
  <c r="C2882" i="17"/>
  <c r="E2881" i="17"/>
  <c r="D2881" i="17"/>
  <c r="C2881" i="17"/>
  <c r="E2880" i="17"/>
  <c r="D2880" i="17"/>
  <c r="C2880" i="17"/>
  <c r="E2879" i="17"/>
  <c r="D2879" i="17"/>
  <c r="C2879" i="17"/>
  <c r="E2878" i="17"/>
  <c r="D2878" i="17"/>
  <c r="C2878" i="17"/>
  <c r="E2877" i="17"/>
  <c r="D2877" i="17"/>
  <c r="C2877" i="17"/>
  <c r="E2876" i="17"/>
  <c r="D2876" i="17"/>
  <c r="C2876" i="17"/>
  <c r="E2875" i="17"/>
  <c r="D2875" i="17"/>
  <c r="C2875" i="17"/>
  <c r="E2874" i="17"/>
  <c r="D2874" i="17"/>
  <c r="C2874" i="17"/>
  <c r="E2873" i="17"/>
  <c r="D2873" i="17"/>
  <c r="C2873" i="17"/>
  <c r="E2872" i="17"/>
  <c r="D2872" i="17"/>
  <c r="C2872" i="17"/>
  <c r="E2871" i="17"/>
  <c r="D2871" i="17"/>
  <c r="C2871" i="17"/>
  <c r="E2870" i="17"/>
  <c r="D2870" i="17"/>
  <c r="C2870" i="17"/>
  <c r="E2869" i="17"/>
  <c r="D2869" i="17"/>
  <c r="C2869" i="17"/>
  <c r="E2868" i="17"/>
  <c r="D2868" i="17"/>
  <c r="C2868" i="17"/>
  <c r="E2867" i="17"/>
  <c r="D2867" i="17"/>
  <c r="C2867" i="17"/>
  <c r="E2866" i="17"/>
  <c r="D2866" i="17"/>
  <c r="C2866" i="17"/>
  <c r="E2865" i="17"/>
  <c r="D2865" i="17"/>
  <c r="C2865" i="17"/>
  <c r="E2864" i="17"/>
  <c r="D2864" i="17"/>
  <c r="C2864" i="17"/>
  <c r="E2863" i="17"/>
  <c r="D2863" i="17"/>
  <c r="C2863" i="17"/>
  <c r="E2862" i="17"/>
  <c r="D2862" i="17"/>
  <c r="C2862" i="17"/>
  <c r="E2861" i="17"/>
  <c r="D2861" i="17"/>
  <c r="C2861" i="17"/>
  <c r="E2860" i="17"/>
  <c r="D2860" i="17"/>
  <c r="C2860" i="17"/>
  <c r="E2859" i="17"/>
  <c r="D2859" i="17"/>
  <c r="C2859" i="17"/>
  <c r="E2858" i="17"/>
  <c r="D2858" i="17"/>
  <c r="C2858" i="17"/>
  <c r="E2857" i="17"/>
  <c r="D2857" i="17"/>
  <c r="C2857" i="17"/>
  <c r="E2856" i="17"/>
  <c r="D2856" i="17"/>
  <c r="C2856" i="17"/>
  <c r="E2855" i="17"/>
  <c r="D2855" i="17"/>
  <c r="C2855" i="17"/>
  <c r="E2854" i="17"/>
  <c r="D2854" i="17"/>
  <c r="C2854" i="17"/>
  <c r="E2853" i="17"/>
  <c r="D2853" i="17"/>
  <c r="C2853" i="17"/>
  <c r="E2852" i="17"/>
  <c r="D2852" i="17"/>
  <c r="C2852" i="17"/>
  <c r="E2851" i="17"/>
  <c r="D2851" i="17"/>
  <c r="C2851" i="17"/>
  <c r="E2850" i="17"/>
  <c r="D2850" i="17"/>
  <c r="C2850" i="17"/>
  <c r="E2849" i="17"/>
  <c r="D2849" i="17"/>
  <c r="C2849" i="17"/>
  <c r="E2848" i="17"/>
  <c r="D2848" i="17"/>
  <c r="C2848" i="17"/>
  <c r="E2847" i="17"/>
  <c r="D2847" i="17"/>
  <c r="C2847" i="17"/>
  <c r="E2846" i="17"/>
  <c r="D2846" i="17"/>
  <c r="C2846" i="17"/>
  <c r="E2845" i="17"/>
  <c r="D2845" i="17"/>
  <c r="C2845" i="17"/>
  <c r="E2844" i="17"/>
  <c r="D2844" i="17"/>
  <c r="C2844" i="17"/>
  <c r="E2843" i="17"/>
  <c r="D2843" i="17"/>
  <c r="C2843" i="17"/>
  <c r="E2842" i="17"/>
  <c r="D2842" i="17"/>
  <c r="C2842" i="17"/>
  <c r="E2841" i="17"/>
  <c r="D2841" i="17"/>
  <c r="C2841" i="17"/>
  <c r="E2840" i="17"/>
  <c r="D2840" i="17"/>
  <c r="C2840" i="17"/>
  <c r="E2839" i="17"/>
  <c r="D2839" i="17"/>
  <c r="C2839" i="17"/>
  <c r="E2838" i="17"/>
  <c r="D2838" i="17"/>
  <c r="C2838" i="17"/>
  <c r="E2837" i="17"/>
  <c r="D2837" i="17"/>
  <c r="C2837" i="17"/>
  <c r="E2836" i="17"/>
  <c r="D2836" i="17"/>
  <c r="C2836" i="17"/>
  <c r="E2835" i="17"/>
  <c r="D2835" i="17"/>
  <c r="C2835" i="17"/>
  <c r="E2834" i="17"/>
  <c r="D2834" i="17"/>
  <c r="C2834" i="17"/>
  <c r="E2833" i="17"/>
  <c r="D2833" i="17"/>
  <c r="C2833" i="17"/>
  <c r="E2832" i="17"/>
  <c r="D2832" i="17"/>
  <c r="C2832" i="17"/>
  <c r="E2831" i="17"/>
  <c r="D2831" i="17"/>
  <c r="C2831" i="17"/>
  <c r="E2830" i="17"/>
  <c r="D2830" i="17"/>
  <c r="C2830" i="17"/>
  <c r="E2829" i="17"/>
  <c r="D2829" i="17"/>
  <c r="C2829" i="17"/>
  <c r="E2828" i="17"/>
  <c r="D2828" i="17"/>
  <c r="C2828" i="17"/>
  <c r="E2827" i="17"/>
  <c r="D2827" i="17"/>
  <c r="C2827" i="17"/>
  <c r="E2826" i="17"/>
  <c r="D2826" i="17"/>
  <c r="C2826" i="17"/>
  <c r="E2825" i="17"/>
  <c r="D2825" i="17"/>
  <c r="C2825" i="17"/>
  <c r="E2824" i="17"/>
  <c r="D2824" i="17"/>
  <c r="C2824" i="17"/>
  <c r="E2823" i="17"/>
  <c r="D2823" i="17"/>
  <c r="C2823" i="17"/>
  <c r="E2822" i="17"/>
  <c r="D2822" i="17"/>
  <c r="C2822" i="17"/>
  <c r="E2821" i="17"/>
  <c r="D2821" i="17"/>
  <c r="C2821" i="17"/>
  <c r="E2820" i="17"/>
  <c r="D2820" i="17"/>
  <c r="C2820" i="17"/>
  <c r="E2819" i="17"/>
  <c r="D2819" i="17"/>
  <c r="C2819" i="17"/>
  <c r="E2818" i="17"/>
  <c r="D2818" i="17"/>
  <c r="C2818" i="17"/>
  <c r="E2817" i="17"/>
  <c r="D2817" i="17"/>
  <c r="C2817" i="17"/>
  <c r="E2816" i="17"/>
  <c r="D2816" i="17"/>
  <c r="C2816" i="17"/>
  <c r="E2815" i="17"/>
  <c r="D2815" i="17"/>
  <c r="C2815" i="17"/>
  <c r="E2814" i="17"/>
  <c r="D2814" i="17"/>
  <c r="C2814" i="17"/>
  <c r="E2813" i="17"/>
  <c r="D2813" i="17"/>
  <c r="C2813" i="17"/>
  <c r="E2812" i="17"/>
  <c r="D2812" i="17"/>
  <c r="C2812" i="17"/>
  <c r="E2811" i="17"/>
  <c r="D2811" i="17"/>
  <c r="C2811" i="17"/>
  <c r="E2810" i="17"/>
  <c r="D2810" i="17"/>
  <c r="C2810" i="17"/>
  <c r="E2809" i="17"/>
  <c r="D2809" i="17"/>
  <c r="C2809" i="17"/>
  <c r="E2808" i="17"/>
  <c r="D2808" i="17"/>
  <c r="C2808" i="17"/>
  <c r="E2807" i="17"/>
  <c r="D2807" i="17"/>
  <c r="C2807" i="17"/>
  <c r="E2806" i="17"/>
  <c r="D2806" i="17"/>
  <c r="C2806" i="17"/>
  <c r="E2805" i="17"/>
  <c r="D2805" i="17"/>
  <c r="C2805" i="17"/>
  <c r="E2804" i="17"/>
  <c r="D2804" i="17"/>
  <c r="C2804" i="17"/>
  <c r="E2803" i="17"/>
  <c r="D2803" i="17"/>
  <c r="C2803" i="17"/>
  <c r="E2802" i="17"/>
  <c r="D2802" i="17"/>
  <c r="C2802" i="17"/>
  <c r="E2801" i="17"/>
  <c r="D2801" i="17"/>
  <c r="C2801" i="17"/>
  <c r="E2800" i="17"/>
  <c r="D2800" i="17"/>
  <c r="C2800" i="17"/>
  <c r="E2799" i="17"/>
  <c r="D2799" i="17"/>
  <c r="C2799" i="17"/>
  <c r="E2798" i="17"/>
  <c r="D2798" i="17"/>
  <c r="C2798" i="17"/>
  <c r="E2797" i="17"/>
  <c r="D2797" i="17"/>
  <c r="C2797" i="17"/>
  <c r="E2796" i="17"/>
  <c r="D2796" i="17"/>
  <c r="C2796" i="17"/>
  <c r="E2795" i="17"/>
  <c r="D2795" i="17"/>
  <c r="C2795" i="17"/>
  <c r="E2794" i="17"/>
  <c r="D2794" i="17"/>
  <c r="C2794" i="17"/>
  <c r="E2793" i="17"/>
  <c r="D2793" i="17"/>
  <c r="C2793" i="17"/>
  <c r="E2792" i="17"/>
  <c r="D2792" i="17"/>
  <c r="C2792" i="17"/>
  <c r="E2791" i="17"/>
  <c r="D2791" i="17"/>
  <c r="C2791" i="17"/>
  <c r="E2790" i="17"/>
  <c r="D2790" i="17"/>
  <c r="C2790" i="17"/>
  <c r="E2789" i="17"/>
  <c r="D2789" i="17"/>
  <c r="C2789" i="17"/>
  <c r="E2788" i="17"/>
  <c r="D2788" i="17"/>
  <c r="C2788" i="17"/>
  <c r="E2787" i="17"/>
  <c r="D2787" i="17"/>
  <c r="C2787" i="17"/>
  <c r="E2786" i="17"/>
  <c r="D2786" i="17"/>
  <c r="C2786" i="17"/>
  <c r="E2785" i="17"/>
  <c r="D2785" i="17"/>
  <c r="C2785" i="17"/>
  <c r="E2784" i="17"/>
  <c r="D2784" i="17"/>
  <c r="C2784" i="17"/>
  <c r="E2783" i="17"/>
  <c r="D2783" i="17"/>
  <c r="C2783" i="17"/>
  <c r="E2782" i="17"/>
  <c r="D2782" i="17"/>
  <c r="C2782" i="17"/>
  <c r="E2781" i="17"/>
  <c r="D2781" i="17"/>
  <c r="C2781" i="17"/>
  <c r="E2780" i="17"/>
  <c r="D2780" i="17"/>
  <c r="C2780" i="17"/>
  <c r="E2779" i="17"/>
  <c r="D2779" i="17"/>
  <c r="C2779" i="17"/>
  <c r="E2778" i="17"/>
  <c r="D2778" i="17"/>
  <c r="C2778" i="17"/>
  <c r="E2777" i="17"/>
  <c r="D2777" i="17"/>
  <c r="C2777" i="17"/>
  <c r="E2776" i="17"/>
  <c r="D2776" i="17"/>
  <c r="C2776" i="17"/>
  <c r="E2775" i="17"/>
  <c r="D2775" i="17"/>
  <c r="C2775" i="17"/>
  <c r="E2774" i="17"/>
  <c r="D2774" i="17"/>
  <c r="C2774" i="17"/>
  <c r="E2773" i="17"/>
  <c r="D2773" i="17"/>
  <c r="C2773" i="17"/>
  <c r="E2772" i="17"/>
  <c r="D2772" i="17"/>
  <c r="C2772" i="17"/>
  <c r="E2771" i="17"/>
  <c r="D2771" i="17"/>
  <c r="C2771" i="17"/>
  <c r="E2770" i="17"/>
  <c r="D2770" i="17"/>
  <c r="C2770" i="17"/>
  <c r="E2769" i="17"/>
  <c r="D2769" i="17"/>
  <c r="C2769" i="17"/>
  <c r="E2768" i="17"/>
  <c r="D2768" i="17"/>
  <c r="C2768" i="17"/>
  <c r="E2767" i="17"/>
  <c r="D2767" i="17"/>
  <c r="C2767" i="17"/>
  <c r="E2766" i="17"/>
  <c r="D2766" i="17"/>
  <c r="C2766" i="17"/>
  <c r="E2765" i="17"/>
  <c r="D2765" i="17"/>
  <c r="C2765" i="17"/>
  <c r="E2764" i="17"/>
  <c r="D2764" i="17"/>
  <c r="C2764" i="17"/>
  <c r="E2763" i="17"/>
  <c r="D2763" i="17"/>
  <c r="C2763" i="17"/>
  <c r="E2762" i="17"/>
  <c r="D2762" i="17"/>
  <c r="C2762" i="17"/>
  <c r="E2761" i="17"/>
  <c r="D2761" i="17"/>
  <c r="C2761" i="17"/>
  <c r="E2760" i="17"/>
  <c r="D2760" i="17"/>
  <c r="C2760" i="17"/>
  <c r="E2759" i="17"/>
  <c r="D2759" i="17"/>
  <c r="C2759" i="17"/>
  <c r="E2758" i="17"/>
  <c r="D2758" i="17"/>
  <c r="C2758" i="17"/>
  <c r="E2757" i="17"/>
  <c r="D2757" i="17"/>
  <c r="C2757" i="17"/>
  <c r="E2756" i="17"/>
  <c r="D2756" i="17"/>
  <c r="C2756" i="17"/>
  <c r="E2755" i="17"/>
  <c r="D2755" i="17"/>
  <c r="C2755" i="17"/>
  <c r="E2754" i="17"/>
  <c r="D2754" i="17"/>
  <c r="C2754" i="17"/>
  <c r="E2753" i="17"/>
  <c r="D2753" i="17"/>
  <c r="C2753" i="17"/>
  <c r="E2752" i="17"/>
  <c r="D2752" i="17"/>
  <c r="C2752" i="17"/>
  <c r="E2751" i="17"/>
  <c r="D2751" i="17"/>
  <c r="C2751" i="17"/>
  <c r="E2750" i="17"/>
  <c r="D2750" i="17"/>
  <c r="C2750" i="17"/>
  <c r="E2749" i="17"/>
  <c r="D2749" i="17"/>
  <c r="C2749" i="17"/>
  <c r="E2748" i="17"/>
  <c r="D2748" i="17"/>
  <c r="C2748" i="17"/>
  <c r="E2747" i="17"/>
  <c r="D2747" i="17"/>
  <c r="C2747" i="17"/>
  <c r="E2746" i="17"/>
  <c r="D2746" i="17"/>
  <c r="C2746" i="17"/>
  <c r="E2745" i="17"/>
  <c r="D2745" i="17"/>
  <c r="C2745" i="17"/>
  <c r="E2744" i="17"/>
  <c r="D2744" i="17"/>
  <c r="C2744" i="17"/>
  <c r="E2743" i="17"/>
  <c r="D2743" i="17"/>
  <c r="C2743" i="17"/>
  <c r="E2742" i="17"/>
  <c r="D2742" i="17"/>
  <c r="C2742" i="17"/>
  <c r="E2741" i="17"/>
  <c r="D2741" i="17"/>
  <c r="C2741" i="17"/>
  <c r="E2740" i="17"/>
  <c r="D2740" i="17"/>
  <c r="C2740" i="17"/>
  <c r="E2739" i="17"/>
  <c r="D2739" i="17"/>
  <c r="C2739" i="17"/>
  <c r="E2738" i="17"/>
  <c r="D2738" i="17"/>
  <c r="C2738" i="17"/>
  <c r="E2737" i="17"/>
  <c r="D2737" i="17"/>
  <c r="C2737" i="17"/>
  <c r="E2736" i="17"/>
  <c r="D2736" i="17"/>
  <c r="C2736" i="17"/>
  <c r="E2735" i="17"/>
  <c r="D2735" i="17"/>
  <c r="C2735" i="17"/>
  <c r="E2734" i="17"/>
  <c r="D2734" i="17"/>
  <c r="C2734" i="17"/>
  <c r="E2733" i="17"/>
  <c r="D2733" i="17"/>
  <c r="C2733" i="17"/>
  <c r="E2732" i="17"/>
  <c r="D2732" i="17"/>
  <c r="C2732" i="17"/>
  <c r="E2731" i="17"/>
  <c r="D2731" i="17"/>
  <c r="C2731" i="17"/>
  <c r="E2730" i="17"/>
  <c r="D2730" i="17"/>
  <c r="C2730" i="17"/>
  <c r="E2729" i="17"/>
  <c r="D2729" i="17"/>
  <c r="C2729" i="17"/>
  <c r="E2728" i="17"/>
  <c r="D2728" i="17"/>
  <c r="C2728" i="17"/>
  <c r="E2727" i="17"/>
  <c r="D2727" i="17"/>
  <c r="C2727" i="17"/>
  <c r="E2726" i="17"/>
  <c r="D2726" i="17"/>
  <c r="C2726" i="17"/>
  <c r="E2725" i="17"/>
  <c r="D2725" i="17"/>
  <c r="C2725" i="17"/>
  <c r="E2724" i="17"/>
  <c r="D2724" i="17"/>
  <c r="C2724" i="17"/>
  <c r="E2723" i="17"/>
  <c r="D2723" i="17"/>
  <c r="C2723" i="17"/>
  <c r="E2722" i="17"/>
  <c r="D2722" i="17"/>
  <c r="C2722" i="17"/>
  <c r="E2721" i="17"/>
  <c r="D2721" i="17"/>
  <c r="C2721" i="17"/>
  <c r="E2720" i="17"/>
  <c r="D2720" i="17"/>
  <c r="C2720" i="17"/>
  <c r="E2719" i="17"/>
  <c r="D2719" i="17"/>
  <c r="C2719" i="17"/>
  <c r="E2718" i="17"/>
  <c r="D2718" i="17"/>
  <c r="C2718" i="17"/>
  <c r="E2717" i="17"/>
  <c r="D2717" i="17"/>
  <c r="C2717" i="17"/>
  <c r="E2716" i="17"/>
  <c r="D2716" i="17"/>
  <c r="C2716" i="17"/>
  <c r="E2715" i="17"/>
  <c r="D2715" i="17"/>
  <c r="C2715" i="17"/>
  <c r="E2714" i="17"/>
  <c r="D2714" i="17"/>
  <c r="C2714" i="17"/>
  <c r="E2713" i="17"/>
  <c r="D2713" i="17"/>
  <c r="C2713" i="17"/>
  <c r="E2712" i="17"/>
  <c r="D2712" i="17"/>
  <c r="C2712" i="17"/>
  <c r="E2711" i="17"/>
  <c r="D2711" i="17"/>
  <c r="C2711" i="17"/>
  <c r="E2710" i="17"/>
  <c r="D2710" i="17"/>
  <c r="C2710" i="17"/>
  <c r="E2709" i="17"/>
  <c r="D2709" i="17"/>
  <c r="C2709" i="17"/>
  <c r="E2708" i="17"/>
  <c r="D2708" i="17"/>
  <c r="C2708" i="17"/>
  <c r="E2707" i="17"/>
  <c r="D2707" i="17"/>
  <c r="C2707" i="17"/>
  <c r="E2706" i="17"/>
  <c r="D2706" i="17"/>
  <c r="C2706" i="17"/>
  <c r="E2705" i="17"/>
  <c r="D2705" i="17"/>
  <c r="C2705" i="17"/>
  <c r="E2704" i="17"/>
  <c r="D2704" i="17"/>
  <c r="C2704" i="17"/>
  <c r="E2703" i="17"/>
  <c r="D2703" i="17"/>
  <c r="C2703" i="17"/>
  <c r="E2702" i="17"/>
  <c r="D2702" i="17"/>
  <c r="C2702" i="17"/>
  <c r="E2701" i="17"/>
  <c r="D2701" i="17"/>
  <c r="C2701" i="17"/>
  <c r="E2700" i="17"/>
  <c r="D2700" i="17"/>
  <c r="C2700" i="17"/>
  <c r="E2699" i="17"/>
  <c r="D2699" i="17"/>
  <c r="C2699" i="17"/>
  <c r="E2698" i="17"/>
  <c r="D2698" i="17"/>
  <c r="C2698" i="17"/>
  <c r="E2697" i="17"/>
  <c r="D2697" i="17"/>
  <c r="C2697" i="17"/>
  <c r="E2696" i="17"/>
  <c r="D2696" i="17"/>
  <c r="C2696" i="17"/>
  <c r="E2695" i="17"/>
  <c r="D2695" i="17"/>
  <c r="C2695" i="17"/>
  <c r="E2694" i="17"/>
  <c r="D2694" i="17"/>
  <c r="C2694" i="17"/>
  <c r="E2693" i="17"/>
  <c r="D2693" i="17"/>
  <c r="C2693" i="17"/>
  <c r="E2692" i="17"/>
  <c r="D2692" i="17"/>
  <c r="C2692" i="17"/>
  <c r="E2691" i="17"/>
  <c r="D2691" i="17"/>
  <c r="C2691" i="17"/>
  <c r="E2690" i="17"/>
  <c r="D2690" i="17"/>
  <c r="C2690" i="17"/>
  <c r="E2689" i="17"/>
  <c r="D2689" i="17"/>
  <c r="C2689" i="17"/>
  <c r="E2688" i="17"/>
  <c r="D2688" i="17"/>
  <c r="C2688" i="17"/>
  <c r="E2687" i="17"/>
  <c r="D2687" i="17"/>
  <c r="C2687" i="17"/>
  <c r="E2686" i="17"/>
  <c r="D2686" i="17"/>
  <c r="C2686" i="17"/>
  <c r="E2685" i="17"/>
  <c r="D2685" i="17"/>
  <c r="C2685" i="17"/>
  <c r="E2684" i="17"/>
  <c r="D2684" i="17"/>
  <c r="C2684" i="17"/>
  <c r="E2683" i="17"/>
  <c r="D2683" i="17"/>
  <c r="C2683" i="17"/>
  <c r="E2682" i="17"/>
  <c r="D2682" i="17"/>
  <c r="C2682" i="17"/>
  <c r="E2681" i="17"/>
  <c r="D2681" i="17"/>
  <c r="C2681" i="17"/>
  <c r="E2680" i="17"/>
  <c r="D2680" i="17"/>
  <c r="C2680" i="17"/>
  <c r="E2679" i="17"/>
  <c r="D2679" i="17"/>
  <c r="C2679" i="17"/>
  <c r="E2678" i="17"/>
  <c r="D2678" i="17"/>
  <c r="C2678" i="17"/>
  <c r="E2677" i="17"/>
  <c r="D2677" i="17"/>
  <c r="C2677" i="17"/>
  <c r="E2676" i="17"/>
  <c r="D2676" i="17"/>
  <c r="C2676" i="17"/>
  <c r="E2675" i="17"/>
  <c r="D2675" i="17"/>
  <c r="C2675" i="17"/>
  <c r="E2674" i="17"/>
  <c r="D2674" i="17"/>
  <c r="C2674" i="17"/>
  <c r="E2673" i="17"/>
  <c r="D2673" i="17"/>
  <c r="C2673" i="17"/>
  <c r="E2672" i="17"/>
  <c r="D2672" i="17"/>
  <c r="C2672" i="17"/>
  <c r="E2671" i="17"/>
  <c r="D2671" i="17"/>
  <c r="C2671" i="17"/>
  <c r="E2670" i="17"/>
  <c r="D2670" i="17"/>
  <c r="C2670" i="17"/>
  <c r="E2669" i="17"/>
  <c r="D2669" i="17"/>
  <c r="C2669" i="17"/>
  <c r="E2668" i="17"/>
  <c r="D2668" i="17"/>
  <c r="C2668" i="17"/>
  <c r="E2667" i="17"/>
  <c r="D2667" i="17"/>
  <c r="C2667" i="17"/>
  <c r="E2666" i="17"/>
  <c r="D2666" i="17"/>
  <c r="C2666" i="17"/>
  <c r="E2665" i="17"/>
  <c r="D2665" i="17"/>
  <c r="C2665" i="17"/>
  <c r="E2664" i="17"/>
  <c r="D2664" i="17"/>
  <c r="C2664" i="17"/>
  <c r="E2663" i="17"/>
  <c r="D2663" i="17"/>
  <c r="C2663" i="17"/>
  <c r="E2662" i="17"/>
  <c r="D2662" i="17"/>
  <c r="C2662" i="17"/>
  <c r="E2661" i="17"/>
  <c r="D2661" i="17"/>
  <c r="C2661" i="17"/>
  <c r="E2660" i="17"/>
  <c r="D2660" i="17"/>
  <c r="C2660" i="17"/>
  <c r="E2659" i="17"/>
  <c r="D2659" i="17"/>
  <c r="C2659" i="17"/>
  <c r="E2658" i="17"/>
  <c r="D2658" i="17"/>
  <c r="C2658" i="17"/>
  <c r="E2657" i="17"/>
  <c r="D2657" i="17"/>
  <c r="C2657" i="17"/>
  <c r="E2656" i="17"/>
  <c r="D2656" i="17"/>
  <c r="C2656" i="17"/>
  <c r="E2655" i="17"/>
  <c r="D2655" i="17"/>
  <c r="C2655" i="17"/>
  <c r="E2654" i="17"/>
  <c r="D2654" i="17"/>
  <c r="C2654" i="17"/>
  <c r="E2653" i="17"/>
  <c r="D2653" i="17"/>
  <c r="C2653" i="17"/>
  <c r="E2652" i="17"/>
  <c r="D2652" i="17"/>
  <c r="C2652" i="17"/>
  <c r="E2651" i="17"/>
  <c r="D2651" i="17"/>
  <c r="C2651" i="17"/>
  <c r="E2650" i="17"/>
  <c r="D2650" i="17"/>
  <c r="C2650" i="17"/>
  <c r="E2649" i="17"/>
  <c r="D2649" i="17"/>
  <c r="C2649" i="17"/>
  <c r="E2648" i="17"/>
  <c r="D2648" i="17"/>
  <c r="C2648" i="17"/>
  <c r="E2647" i="17"/>
  <c r="D2647" i="17"/>
  <c r="C2647" i="17"/>
  <c r="E2646" i="17"/>
  <c r="D2646" i="17"/>
  <c r="C2646" i="17"/>
  <c r="E2645" i="17"/>
  <c r="D2645" i="17"/>
  <c r="C2645" i="17"/>
  <c r="E2644" i="17"/>
  <c r="D2644" i="17"/>
  <c r="C2644" i="17"/>
  <c r="E2643" i="17"/>
  <c r="D2643" i="17"/>
  <c r="C2643" i="17"/>
  <c r="E2642" i="17"/>
  <c r="D2642" i="17"/>
  <c r="C2642" i="17"/>
  <c r="E2641" i="17"/>
  <c r="D2641" i="17"/>
  <c r="C2641" i="17"/>
  <c r="E2640" i="17"/>
  <c r="D2640" i="17"/>
  <c r="C2640" i="17"/>
  <c r="E2639" i="17"/>
  <c r="D2639" i="17"/>
  <c r="C2639" i="17"/>
  <c r="E2638" i="17"/>
  <c r="D2638" i="17"/>
  <c r="C2638" i="17"/>
  <c r="E2637" i="17"/>
  <c r="D2637" i="17"/>
  <c r="C2637" i="17"/>
  <c r="E2636" i="17"/>
  <c r="D2636" i="17"/>
  <c r="C2636" i="17"/>
  <c r="E2635" i="17"/>
  <c r="D2635" i="17"/>
  <c r="C2635" i="17"/>
  <c r="E2634" i="17"/>
  <c r="D2634" i="17"/>
  <c r="C2634" i="17"/>
  <c r="E2633" i="17"/>
  <c r="D2633" i="17"/>
  <c r="C2633" i="17"/>
  <c r="E2632" i="17"/>
  <c r="D2632" i="17"/>
  <c r="C2632" i="17"/>
  <c r="E2631" i="17"/>
  <c r="D2631" i="17"/>
  <c r="C2631" i="17"/>
  <c r="E2630" i="17"/>
  <c r="D2630" i="17"/>
  <c r="C2630" i="17"/>
  <c r="E2629" i="17"/>
  <c r="D2629" i="17"/>
  <c r="C2629" i="17"/>
  <c r="E2628" i="17"/>
  <c r="D2628" i="17"/>
  <c r="C2628" i="17"/>
  <c r="E2627" i="17"/>
  <c r="D2627" i="17"/>
  <c r="C2627" i="17"/>
  <c r="E2626" i="17"/>
  <c r="D2626" i="17"/>
  <c r="C2626" i="17"/>
  <c r="E2625" i="17"/>
  <c r="D2625" i="17"/>
  <c r="C2625" i="17"/>
  <c r="E2624" i="17"/>
  <c r="D2624" i="17"/>
  <c r="C2624" i="17"/>
  <c r="E2623" i="17"/>
  <c r="D2623" i="17"/>
  <c r="C2623" i="17"/>
  <c r="E2622" i="17"/>
  <c r="D2622" i="17"/>
  <c r="C2622" i="17"/>
  <c r="E2621" i="17"/>
  <c r="D2621" i="17"/>
  <c r="C2621" i="17"/>
  <c r="E2620" i="17"/>
  <c r="D2620" i="17"/>
  <c r="C2620" i="17"/>
  <c r="E2619" i="17"/>
  <c r="D2619" i="17"/>
  <c r="C2619" i="17"/>
  <c r="E2618" i="17"/>
  <c r="D2618" i="17"/>
  <c r="C2618" i="17"/>
  <c r="E2617" i="17"/>
  <c r="D2617" i="17"/>
  <c r="C2617" i="17"/>
  <c r="E2616" i="17"/>
  <c r="D2616" i="17"/>
  <c r="C2616" i="17"/>
  <c r="E2615" i="17"/>
  <c r="D2615" i="17"/>
  <c r="C2615" i="17"/>
  <c r="E2614" i="17"/>
  <c r="D2614" i="17"/>
  <c r="C2614" i="17"/>
  <c r="E2613" i="17"/>
  <c r="D2613" i="17"/>
  <c r="C2613" i="17"/>
  <c r="E2612" i="17"/>
  <c r="D2612" i="17"/>
  <c r="C2612" i="17"/>
  <c r="E2611" i="17"/>
  <c r="D2611" i="17"/>
  <c r="C2611" i="17"/>
  <c r="E2610" i="17"/>
  <c r="D2610" i="17"/>
  <c r="C2610" i="17"/>
  <c r="E2609" i="17"/>
  <c r="D2609" i="17"/>
  <c r="C2609" i="17"/>
  <c r="E2608" i="17"/>
  <c r="D2608" i="17"/>
  <c r="C2608" i="17"/>
  <c r="E2607" i="17"/>
  <c r="D2607" i="17"/>
  <c r="C2607" i="17"/>
  <c r="E2606" i="17"/>
  <c r="D2606" i="17"/>
  <c r="C2606" i="17"/>
  <c r="E2605" i="17"/>
  <c r="D2605" i="17"/>
  <c r="C2605" i="17"/>
  <c r="E2604" i="17"/>
  <c r="D2604" i="17"/>
  <c r="C2604" i="17"/>
  <c r="E2603" i="17"/>
  <c r="D2603" i="17"/>
  <c r="C2603" i="17"/>
  <c r="E2602" i="17"/>
  <c r="D2602" i="17"/>
  <c r="C2602" i="17"/>
  <c r="E2601" i="17"/>
  <c r="D2601" i="17"/>
  <c r="C2601" i="17"/>
  <c r="E2600" i="17"/>
  <c r="D2600" i="17"/>
  <c r="C2600" i="17"/>
  <c r="E2599" i="17"/>
  <c r="D2599" i="17"/>
  <c r="C2599" i="17"/>
  <c r="E2598" i="17"/>
  <c r="D2598" i="17"/>
  <c r="C2598" i="17"/>
  <c r="E2597" i="17"/>
  <c r="D2597" i="17"/>
  <c r="C2597" i="17"/>
  <c r="E2596" i="17"/>
  <c r="D2596" i="17"/>
  <c r="C2596" i="17"/>
  <c r="E2595" i="17"/>
  <c r="D2595" i="17"/>
  <c r="C2595" i="17"/>
  <c r="E2594" i="17"/>
  <c r="D2594" i="17"/>
  <c r="C2594" i="17"/>
  <c r="E2593" i="17"/>
  <c r="D2593" i="17"/>
  <c r="C2593" i="17"/>
  <c r="E2592" i="17"/>
  <c r="D2592" i="17"/>
  <c r="C2592" i="17"/>
  <c r="E2591" i="17"/>
  <c r="D2591" i="17"/>
  <c r="C2591" i="17"/>
  <c r="E2590" i="17"/>
  <c r="D2590" i="17"/>
  <c r="C2590" i="17"/>
  <c r="E2589" i="17"/>
  <c r="D2589" i="17"/>
  <c r="C2589" i="17"/>
  <c r="E2588" i="17"/>
  <c r="D2588" i="17"/>
  <c r="C2588" i="17"/>
  <c r="E2587" i="17"/>
  <c r="D2587" i="17"/>
  <c r="C2587" i="17"/>
  <c r="E2586" i="17"/>
  <c r="D2586" i="17"/>
  <c r="C2586" i="17"/>
  <c r="E2585" i="17"/>
  <c r="D2585" i="17"/>
  <c r="C2585" i="17"/>
  <c r="E2584" i="17"/>
  <c r="D2584" i="17"/>
  <c r="C2584" i="17"/>
  <c r="E2583" i="17"/>
  <c r="D2583" i="17"/>
  <c r="C2583" i="17"/>
  <c r="E2582" i="17"/>
  <c r="D2582" i="17"/>
  <c r="C2582" i="17"/>
  <c r="E2581" i="17"/>
  <c r="D2581" i="17"/>
  <c r="C2581" i="17"/>
  <c r="E2580" i="17"/>
  <c r="D2580" i="17"/>
  <c r="C2580" i="17"/>
  <c r="E2579" i="17"/>
  <c r="D2579" i="17"/>
  <c r="C2579" i="17"/>
  <c r="E2578" i="17"/>
  <c r="D2578" i="17"/>
  <c r="C2578" i="17"/>
  <c r="E2577" i="17"/>
  <c r="D2577" i="17"/>
  <c r="C2577" i="17"/>
  <c r="E2576" i="17"/>
  <c r="D2576" i="17"/>
  <c r="C2576" i="17"/>
  <c r="E2575" i="17"/>
  <c r="D2575" i="17"/>
  <c r="C2575" i="17"/>
  <c r="E2574" i="17"/>
  <c r="D2574" i="17"/>
  <c r="C2574" i="17"/>
  <c r="E2573" i="17"/>
  <c r="D2573" i="17"/>
  <c r="C2573" i="17"/>
  <c r="E2572" i="17"/>
  <c r="D2572" i="17"/>
  <c r="C2572" i="17"/>
  <c r="E2571" i="17"/>
  <c r="D2571" i="17"/>
  <c r="C2571" i="17"/>
  <c r="E2570" i="17"/>
  <c r="D2570" i="17"/>
  <c r="C2570" i="17"/>
  <c r="E2569" i="17"/>
  <c r="D2569" i="17"/>
  <c r="C2569" i="17"/>
  <c r="E2568" i="17"/>
  <c r="D2568" i="17"/>
  <c r="C2568" i="17"/>
  <c r="E2567" i="17"/>
  <c r="D2567" i="17"/>
  <c r="C2567" i="17"/>
  <c r="E2566" i="17"/>
  <c r="D2566" i="17"/>
  <c r="C2566" i="17"/>
  <c r="E2565" i="17"/>
  <c r="D2565" i="17"/>
  <c r="C2565" i="17"/>
  <c r="E2564" i="17"/>
  <c r="D2564" i="17"/>
  <c r="C2564" i="17"/>
  <c r="E2563" i="17"/>
  <c r="D2563" i="17"/>
  <c r="C2563" i="17"/>
  <c r="E2562" i="17"/>
  <c r="D2562" i="17"/>
  <c r="C2562" i="17"/>
  <c r="E2561" i="17"/>
  <c r="D2561" i="17"/>
  <c r="C2561" i="17"/>
  <c r="E2560" i="17"/>
  <c r="D2560" i="17"/>
  <c r="C2560" i="17"/>
  <c r="E2559" i="17"/>
  <c r="D2559" i="17"/>
  <c r="C2559" i="17"/>
  <c r="E2558" i="17"/>
  <c r="D2558" i="17"/>
  <c r="C2558" i="17"/>
  <c r="E2557" i="17"/>
  <c r="D2557" i="17"/>
  <c r="C2557" i="17"/>
  <c r="E2556" i="17"/>
  <c r="D2556" i="17"/>
  <c r="C2556" i="17"/>
  <c r="E2555" i="17"/>
  <c r="D2555" i="17"/>
  <c r="C2555" i="17"/>
  <c r="E2554" i="17"/>
  <c r="D2554" i="17"/>
  <c r="C2554" i="17"/>
  <c r="E2553" i="17"/>
  <c r="D2553" i="17"/>
  <c r="C2553" i="17"/>
  <c r="E2552" i="17"/>
  <c r="D2552" i="17"/>
  <c r="C2552" i="17"/>
  <c r="E2551" i="17"/>
  <c r="D2551" i="17"/>
  <c r="C2551" i="17"/>
  <c r="E2550" i="17"/>
  <c r="D2550" i="17"/>
  <c r="C2550" i="17"/>
  <c r="E2549" i="17"/>
  <c r="D2549" i="17"/>
  <c r="C2549" i="17"/>
  <c r="E2548" i="17"/>
  <c r="D2548" i="17"/>
  <c r="C2548" i="17"/>
  <c r="E2547" i="17"/>
  <c r="D2547" i="17"/>
  <c r="C2547" i="17"/>
  <c r="E2546" i="17"/>
  <c r="D2546" i="17"/>
  <c r="C2546" i="17"/>
  <c r="E2545" i="17"/>
  <c r="D2545" i="17"/>
  <c r="C2545" i="17"/>
  <c r="E2544" i="17"/>
  <c r="D2544" i="17"/>
  <c r="C2544" i="17"/>
  <c r="E2543" i="17"/>
  <c r="D2543" i="17"/>
  <c r="C2543" i="17"/>
  <c r="E2542" i="17"/>
  <c r="D2542" i="17"/>
  <c r="C2542" i="17"/>
  <c r="E2541" i="17"/>
  <c r="D2541" i="17"/>
  <c r="C2541" i="17"/>
  <c r="E2540" i="17"/>
  <c r="D2540" i="17"/>
  <c r="C2540" i="17"/>
  <c r="E2539" i="17"/>
  <c r="D2539" i="17"/>
  <c r="C2539" i="17"/>
  <c r="E2538" i="17"/>
  <c r="D2538" i="17"/>
  <c r="C2538" i="17"/>
  <c r="E2537" i="17"/>
  <c r="D2537" i="17"/>
  <c r="C2537" i="17"/>
  <c r="E2536" i="17"/>
  <c r="D2536" i="17"/>
  <c r="C2536" i="17"/>
  <c r="E2535" i="17"/>
  <c r="D2535" i="17"/>
  <c r="C2535" i="17"/>
  <c r="E2534" i="17"/>
  <c r="D2534" i="17"/>
  <c r="C2534" i="17"/>
  <c r="E2533" i="17"/>
  <c r="D2533" i="17"/>
  <c r="C2533" i="17"/>
  <c r="E2532" i="17"/>
  <c r="D2532" i="17"/>
  <c r="C2532" i="17"/>
  <c r="E2531" i="17"/>
  <c r="D2531" i="17"/>
  <c r="C2531" i="17"/>
  <c r="E2530" i="17"/>
  <c r="D2530" i="17"/>
  <c r="C2530" i="17"/>
  <c r="E2529" i="17"/>
  <c r="D2529" i="17"/>
  <c r="C2529" i="17"/>
  <c r="E2528" i="17"/>
  <c r="D2528" i="17"/>
  <c r="C2528" i="17"/>
  <c r="E2527" i="17"/>
  <c r="D2527" i="17"/>
  <c r="C2527" i="17"/>
  <c r="E2526" i="17"/>
  <c r="D2526" i="17"/>
  <c r="C2526" i="17"/>
  <c r="E2525" i="17"/>
  <c r="D2525" i="17"/>
  <c r="C2525" i="17"/>
  <c r="E2524" i="17"/>
  <c r="D2524" i="17"/>
  <c r="C2524" i="17"/>
  <c r="E2523" i="17"/>
  <c r="D2523" i="17"/>
  <c r="C2523" i="17"/>
  <c r="E2522" i="17"/>
  <c r="D2522" i="17"/>
  <c r="C2522" i="17"/>
  <c r="E2521" i="17"/>
  <c r="D2521" i="17"/>
  <c r="C2521" i="17"/>
  <c r="E2520" i="17"/>
  <c r="D2520" i="17"/>
  <c r="C2520" i="17"/>
  <c r="E2519" i="17"/>
  <c r="D2519" i="17"/>
  <c r="C2519" i="17"/>
  <c r="E2518" i="17"/>
  <c r="D2518" i="17"/>
  <c r="C2518" i="17"/>
  <c r="E2517" i="17"/>
  <c r="D2517" i="17"/>
  <c r="C2517" i="17"/>
  <c r="E2516" i="17"/>
  <c r="D2516" i="17"/>
  <c r="C2516" i="17"/>
  <c r="E2515" i="17"/>
  <c r="D2515" i="17"/>
  <c r="C2515" i="17"/>
  <c r="E2514" i="17"/>
  <c r="D2514" i="17"/>
  <c r="C2514" i="17"/>
  <c r="E2513" i="17"/>
  <c r="D2513" i="17"/>
  <c r="C2513" i="17"/>
  <c r="E2512" i="17"/>
  <c r="D2512" i="17"/>
  <c r="C2512" i="17"/>
  <c r="E2511" i="17"/>
  <c r="D2511" i="17"/>
  <c r="C2511" i="17"/>
  <c r="E2510" i="17"/>
  <c r="D2510" i="17"/>
  <c r="C2510" i="17"/>
  <c r="E2509" i="17"/>
  <c r="D2509" i="17"/>
  <c r="C2509" i="17"/>
  <c r="E2508" i="17"/>
  <c r="D2508" i="17"/>
  <c r="C2508" i="17"/>
  <c r="E2507" i="17"/>
  <c r="D2507" i="17"/>
  <c r="C2507" i="17"/>
  <c r="E2506" i="17"/>
  <c r="D2506" i="17"/>
  <c r="C2506" i="17"/>
  <c r="E2505" i="17"/>
  <c r="D2505" i="17"/>
  <c r="C2505" i="17"/>
  <c r="E2504" i="17"/>
  <c r="D2504" i="17"/>
  <c r="C2504" i="17"/>
  <c r="E2503" i="17"/>
  <c r="D2503" i="17"/>
  <c r="C2503" i="17"/>
  <c r="E2502" i="17"/>
  <c r="D2502" i="17"/>
  <c r="C2502" i="17"/>
  <c r="E2501" i="17"/>
  <c r="D2501" i="17"/>
  <c r="C2501" i="17"/>
  <c r="E2500" i="17"/>
  <c r="D2500" i="17"/>
  <c r="C2500" i="17"/>
  <c r="E2499" i="17"/>
  <c r="D2499" i="17"/>
  <c r="C2499" i="17"/>
  <c r="E2498" i="17"/>
  <c r="D2498" i="17"/>
  <c r="C2498" i="17"/>
  <c r="E2497" i="17"/>
  <c r="D2497" i="17"/>
  <c r="C2497" i="17"/>
  <c r="E2496" i="17"/>
  <c r="D2496" i="17"/>
  <c r="C2496" i="17"/>
  <c r="E2495" i="17"/>
  <c r="D2495" i="17"/>
  <c r="C2495" i="17"/>
  <c r="E2494" i="17"/>
  <c r="D2494" i="17"/>
  <c r="C2494" i="17"/>
  <c r="E2493" i="17"/>
  <c r="D2493" i="17"/>
  <c r="C2493" i="17"/>
  <c r="E2492" i="17"/>
  <c r="D2492" i="17"/>
  <c r="C2492" i="17"/>
  <c r="E2491" i="17"/>
  <c r="D2491" i="17"/>
  <c r="C2491" i="17"/>
  <c r="E2490" i="17"/>
  <c r="D2490" i="17"/>
  <c r="C2490" i="17"/>
  <c r="E2489" i="17"/>
  <c r="D2489" i="17"/>
  <c r="C2489" i="17"/>
  <c r="E2488" i="17"/>
  <c r="D2488" i="17"/>
  <c r="C2488" i="17"/>
  <c r="E2487" i="17"/>
  <c r="D2487" i="17"/>
  <c r="C2487" i="17"/>
  <c r="E2486" i="17"/>
  <c r="D2486" i="17"/>
  <c r="C2486" i="17"/>
  <c r="E2485" i="17"/>
  <c r="D2485" i="17"/>
  <c r="C2485" i="17"/>
  <c r="E2484" i="17"/>
  <c r="D2484" i="17"/>
  <c r="C2484" i="17"/>
  <c r="E2483" i="17"/>
  <c r="D2483" i="17"/>
  <c r="C2483" i="17"/>
  <c r="E2482" i="17"/>
  <c r="D2482" i="17"/>
  <c r="C2482" i="17"/>
  <c r="E2481" i="17"/>
  <c r="D2481" i="17"/>
  <c r="C2481" i="17"/>
  <c r="E2480" i="17"/>
  <c r="D2480" i="17"/>
  <c r="C2480" i="17"/>
  <c r="E2479" i="17"/>
  <c r="D2479" i="17"/>
  <c r="C2479" i="17"/>
  <c r="E2478" i="17"/>
  <c r="D2478" i="17"/>
  <c r="C2478" i="17"/>
  <c r="E2477" i="17"/>
  <c r="D2477" i="17"/>
  <c r="C2477" i="17"/>
  <c r="E2476" i="17"/>
  <c r="D2476" i="17"/>
  <c r="C2476" i="17"/>
  <c r="E2475" i="17"/>
  <c r="D2475" i="17"/>
  <c r="C2475" i="17"/>
  <c r="E2474" i="17"/>
  <c r="D2474" i="17"/>
  <c r="C2474" i="17"/>
  <c r="E2473" i="17"/>
  <c r="D2473" i="17"/>
  <c r="C2473" i="17"/>
  <c r="E2472" i="17"/>
  <c r="D2472" i="17"/>
  <c r="C2472" i="17"/>
  <c r="E2471" i="17"/>
  <c r="D2471" i="17"/>
  <c r="C2471" i="17"/>
  <c r="E2470" i="17"/>
  <c r="D2470" i="17"/>
  <c r="C2470" i="17"/>
  <c r="E2469" i="17"/>
  <c r="D2469" i="17"/>
  <c r="C2469" i="17"/>
  <c r="E2468" i="17"/>
  <c r="D2468" i="17"/>
  <c r="C2468" i="17"/>
  <c r="E2467" i="17"/>
  <c r="D2467" i="17"/>
  <c r="C2467" i="17"/>
  <c r="E2466" i="17"/>
  <c r="D2466" i="17"/>
  <c r="C2466" i="17"/>
  <c r="E2465" i="17"/>
  <c r="D2465" i="17"/>
  <c r="C2465" i="17"/>
  <c r="E2464" i="17"/>
  <c r="D2464" i="17"/>
  <c r="C2464" i="17"/>
  <c r="E2463" i="17"/>
  <c r="D2463" i="17"/>
  <c r="C2463" i="17"/>
  <c r="E2462" i="17"/>
  <c r="D2462" i="17"/>
  <c r="C2462" i="17"/>
  <c r="E2461" i="17"/>
  <c r="D2461" i="17"/>
  <c r="C2461" i="17"/>
  <c r="E2460" i="17"/>
  <c r="D2460" i="17"/>
  <c r="C2460" i="17"/>
  <c r="E2459" i="17"/>
  <c r="D2459" i="17"/>
  <c r="C2459" i="17"/>
  <c r="E2458" i="17"/>
  <c r="D2458" i="17"/>
  <c r="C2458" i="17"/>
  <c r="E2457" i="17"/>
  <c r="D2457" i="17"/>
  <c r="C2457" i="17"/>
  <c r="E2456" i="17"/>
  <c r="D2456" i="17"/>
  <c r="C2456" i="17"/>
  <c r="E2455" i="17"/>
  <c r="D2455" i="17"/>
  <c r="C2455" i="17"/>
  <c r="E2454" i="17"/>
  <c r="D2454" i="17"/>
  <c r="C2454" i="17"/>
  <c r="E2453" i="17"/>
  <c r="D2453" i="17"/>
  <c r="C2453" i="17"/>
  <c r="E2452" i="17"/>
  <c r="D2452" i="17"/>
  <c r="C2452" i="17"/>
  <c r="E2451" i="17"/>
  <c r="D2451" i="17"/>
  <c r="C2451" i="17"/>
  <c r="E2450" i="17"/>
  <c r="D2450" i="17"/>
  <c r="C2450" i="17"/>
  <c r="E2449" i="17"/>
  <c r="D2449" i="17"/>
  <c r="C2449" i="17"/>
  <c r="E2448" i="17"/>
  <c r="D2448" i="17"/>
  <c r="C2448" i="17"/>
  <c r="E2447" i="17"/>
  <c r="D2447" i="17"/>
  <c r="C2447" i="17"/>
  <c r="E2446" i="17"/>
  <c r="D2446" i="17"/>
  <c r="C2446" i="17"/>
  <c r="E2445" i="17"/>
  <c r="D2445" i="17"/>
  <c r="C2445" i="17"/>
  <c r="E2444" i="17"/>
  <c r="D2444" i="17"/>
  <c r="C2444" i="17"/>
  <c r="E2443" i="17"/>
  <c r="D2443" i="17"/>
  <c r="C2443" i="17"/>
  <c r="E2442" i="17"/>
  <c r="D2442" i="17"/>
  <c r="C2442" i="17"/>
  <c r="E2441" i="17"/>
  <c r="D2441" i="17"/>
  <c r="C2441" i="17"/>
  <c r="E2440" i="17"/>
  <c r="D2440" i="17"/>
  <c r="C2440" i="17"/>
  <c r="E2439" i="17"/>
  <c r="D2439" i="17"/>
  <c r="C2439" i="17"/>
  <c r="E2438" i="17"/>
  <c r="D2438" i="17"/>
  <c r="C2438" i="17"/>
  <c r="E2437" i="17"/>
  <c r="D2437" i="17"/>
  <c r="C2437" i="17"/>
  <c r="E2436" i="17"/>
  <c r="D2436" i="17"/>
  <c r="C2436" i="17"/>
  <c r="E2435" i="17"/>
  <c r="D2435" i="17"/>
  <c r="C2435" i="17"/>
  <c r="E2434" i="17"/>
  <c r="D2434" i="17"/>
  <c r="C2434" i="17"/>
  <c r="E2433" i="17"/>
  <c r="D2433" i="17"/>
  <c r="C2433" i="17"/>
  <c r="E2432" i="17"/>
  <c r="D2432" i="17"/>
  <c r="C2432" i="17"/>
  <c r="E2431" i="17"/>
  <c r="D2431" i="17"/>
  <c r="C2431" i="17"/>
  <c r="E2430" i="17"/>
  <c r="D2430" i="17"/>
  <c r="C2430" i="17"/>
  <c r="E2429" i="17"/>
  <c r="D2429" i="17"/>
  <c r="C2429" i="17"/>
  <c r="E2428" i="17"/>
  <c r="D2428" i="17"/>
  <c r="C2428" i="17"/>
  <c r="E2427" i="17"/>
  <c r="D2427" i="17"/>
  <c r="C2427" i="17"/>
  <c r="E2426" i="17"/>
  <c r="D2426" i="17"/>
  <c r="C2426" i="17"/>
  <c r="E2425" i="17"/>
  <c r="D2425" i="17"/>
  <c r="C2425" i="17"/>
  <c r="E2424" i="17"/>
  <c r="D2424" i="17"/>
  <c r="C2424" i="17"/>
  <c r="E2423" i="17"/>
  <c r="D2423" i="17"/>
  <c r="C2423" i="17"/>
  <c r="E2422" i="17"/>
  <c r="D2422" i="17"/>
  <c r="C2422" i="17"/>
  <c r="E2421" i="17"/>
  <c r="D2421" i="17"/>
  <c r="C2421" i="17"/>
  <c r="E2420" i="17"/>
  <c r="D2420" i="17"/>
  <c r="C2420" i="17"/>
  <c r="E2419" i="17"/>
  <c r="D2419" i="17"/>
  <c r="C2419" i="17"/>
  <c r="E2418" i="17"/>
  <c r="D2418" i="17"/>
  <c r="C2418" i="17"/>
  <c r="E2417" i="17"/>
  <c r="D2417" i="17"/>
  <c r="C2417" i="17"/>
  <c r="E2416" i="17"/>
  <c r="D2416" i="17"/>
  <c r="C2416" i="17"/>
  <c r="E2415" i="17"/>
  <c r="D2415" i="17"/>
  <c r="C2415" i="17"/>
  <c r="E2414" i="17"/>
  <c r="D2414" i="17"/>
  <c r="C2414" i="17"/>
  <c r="E2413" i="17"/>
  <c r="D2413" i="17"/>
  <c r="C2413" i="17"/>
  <c r="E2412" i="17"/>
  <c r="D2412" i="17"/>
  <c r="C2412" i="17"/>
  <c r="E2411" i="17"/>
  <c r="D2411" i="17"/>
  <c r="C2411" i="17"/>
  <c r="E2410" i="17"/>
  <c r="D2410" i="17"/>
  <c r="C2410" i="17"/>
  <c r="E2409" i="17"/>
  <c r="D2409" i="17"/>
  <c r="C2409" i="17"/>
  <c r="E2408" i="17"/>
  <c r="D2408" i="17"/>
  <c r="C2408" i="17"/>
  <c r="E2407" i="17"/>
  <c r="D2407" i="17"/>
  <c r="C2407" i="17"/>
  <c r="E2406" i="17"/>
  <c r="D2406" i="17"/>
  <c r="C2406" i="17"/>
  <c r="E2405" i="17"/>
  <c r="D2405" i="17"/>
  <c r="C2405" i="17"/>
  <c r="E2404" i="17"/>
  <c r="D2404" i="17"/>
  <c r="C2404" i="17"/>
  <c r="E2403" i="17"/>
  <c r="D2403" i="17"/>
  <c r="C2403" i="17"/>
  <c r="E2402" i="17"/>
  <c r="D2402" i="17"/>
  <c r="C2402" i="17"/>
  <c r="E2401" i="17"/>
  <c r="D2401" i="17"/>
  <c r="C2401" i="17"/>
  <c r="E2400" i="17"/>
  <c r="D2400" i="17"/>
  <c r="C2400" i="17"/>
  <c r="E2399" i="17"/>
  <c r="D2399" i="17"/>
  <c r="C2399" i="17"/>
  <c r="E2398" i="17"/>
  <c r="D2398" i="17"/>
  <c r="C2398" i="17"/>
  <c r="E2397" i="17"/>
  <c r="D2397" i="17"/>
  <c r="C2397" i="17"/>
  <c r="E2396" i="17"/>
  <c r="D2396" i="17"/>
  <c r="C2396" i="17"/>
  <c r="E2395" i="17"/>
  <c r="D2395" i="17"/>
  <c r="C2395" i="17"/>
  <c r="E2394" i="17"/>
  <c r="D2394" i="17"/>
  <c r="C2394" i="17"/>
  <c r="E2393" i="17"/>
  <c r="D2393" i="17"/>
  <c r="C2393" i="17"/>
  <c r="E2392" i="17"/>
  <c r="D2392" i="17"/>
  <c r="C2392" i="17"/>
  <c r="E2391" i="17"/>
  <c r="D2391" i="17"/>
  <c r="C2391" i="17"/>
  <c r="E2390" i="17"/>
  <c r="D2390" i="17"/>
  <c r="C2390" i="17"/>
  <c r="E2389" i="17"/>
  <c r="D2389" i="17"/>
  <c r="C2389" i="17"/>
  <c r="E2388" i="17"/>
  <c r="D2388" i="17"/>
  <c r="C2388" i="17"/>
  <c r="E2387" i="17"/>
  <c r="D2387" i="17"/>
  <c r="C2387" i="17"/>
  <c r="E2386" i="17"/>
  <c r="D2386" i="17"/>
  <c r="C2386" i="17"/>
  <c r="E2385" i="17"/>
  <c r="D2385" i="17"/>
  <c r="C2385" i="17"/>
  <c r="E2384" i="17"/>
  <c r="D2384" i="17"/>
  <c r="C2384" i="17"/>
  <c r="E2383" i="17"/>
  <c r="D2383" i="17"/>
  <c r="C2383" i="17"/>
  <c r="E2382" i="17"/>
  <c r="D2382" i="17"/>
  <c r="C2382" i="17"/>
  <c r="E2381" i="17"/>
  <c r="D2381" i="17"/>
  <c r="C2381" i="17"/>
  <c r="E2380" i="17"/>
  <c r="D2380" i="17"/>
  <c r="C2380" i="17"/>
  <c r="E2379" i="17"/>
  <c r="D2379" i="17"/>
  <c r="C2379" i="17"/>
  <c r="E2378" i="17"/>
  <c r="D2378" i="17"/>
  <c r="C2378" i="17"/>
  <c r="E2377" i="17"/>
  <c r="D2377" i="17"/>
  <c r="C2377" i="17"/>
  <c r="E2376" i="17"/>
  <c r="D2376" i="17"/>
  <c r="C2376" i="17"/>
  <c r="E2375" i="17"/>
  <c r="D2375" i="17"/>
  <c r="C2375" i="17"/>
  <c r="E2374" i="17"/>
  <c r="D2374" i="17"/>
  <c r="C2374" i="17"/>
  <c r="E2373" i="17"/>
  <c r="D2373" i="17"/>
  <c r="C2373" i="17"/>
  <c r="E2372" i="17"/>
  <c r="D2372" i="17"/>
  <c r="C2372" i="17"/>
  <c r="E2371" i="17"/>
  <c r="D2371" i="17"/>
  <c r="C2371" i="17"/>
  <c r="E2370" i="17"/>
  <c r="D2370" i="17"/>
  <c r="C2370" i="17"/>
  <c r="E2369" i="17"/>
  <c r="D2369" i="17"/>
  <c r="C2369" i="17"/>
  <c r="E2368" i="17"/>
  <c r="D2368" i="17"/>
  <c r="C2368" i="17"/>
  <c r="E2367" i="17"/>
  <c r="D2367" i="17"/>
  <c r="C2367" i="17"/>
  <c r="E2366" i="17"/>
  <c r="D2366" i="17"/>
  <c r="C2366" i="17"/>
  <c r="E2365" i="17"/>
  <c r="D2365" i="17"/>
  <c r="C2365" i="17"/>
  <c r="E2364" i="17"/>
  <c r="D2364" i="17"/>
  <c r="C2364" i="17"/>
  <c r="E2363" i="17"/>
  <c r="D2363" i="17"/>
  <c r="C2363" i="17"/>
  <c r="E2362" i="17"/>
  <c r="D2362" i="17"/>
  <c r="C2362" i="17"/>
  <c r="E2361" i="17"/>
  <c r="D2361" i="17"/>
  <c r="C2361" i="17"/>
  <c r="E2360" i="17"/>
  <c r="D2360" i="17"/>
  <c r="C2360" i="17"/>
  <c r="E2359" i="17"/>
  <c r="D2359" i="17"/>
  <c r="C2359" i="17"/>
  <c r="E2358" i="17"/>
  <c r="D2358" i="17"/>
  <c r="C2358" i="17"/>
  <c r="E2357" i="17"/>
  <c r="D2357" i="17"/>
  <c r="C2357" i="17"/>
  <c r="E2356" i="17"/>
  <c r="D2356" i="17"/>
  <c r="C2356" i="17"/>
  <c r="E2355" i="17"/>
  <c r="D2355" i="17"/>
  <c r="C2355" i="17"/>
  <c r="E2354" i="17"/>
  <c r="D2354" i="17"/>
  <c r="C2354" i="17"/>
  <c r="E2353" i="17"/>
  <c r="D2353" i="17"/>
  <c r="C2353" i="17"/>
  <c r="E2352" i="17"/>
  <c r="D2352" i="17"/>
  <c r="C2352" i="17"/>
  <c r="E2351" i="17"/>
  <c r="D2351" i="17"/>
  <c r="C2351" i="17"/>
  <c r="E2350" i="17"/>
  <c r="D2350" i="17"/>
  <c r="C2350" i="17"/>
  <c r="E2349" i="17"/>
  <c r="D2349" i="17"/>
  <c r="C2349" i="17"/>
  <c r="E2348" i="17"/>
  <c r="D2348" i="17"/>
  <c r="C2348" i="17"/>
  <c r="E2347" i="17"/>
  <c r="D2347" i="17"/>
  <c r="C2347" i="17"/>
  <c r="E2346" i="17"/>
  <c r="D2346" i="17"/>
  <c r="C2346" i="17"/>
  <c r="E2345" i="17"/>
  <c r="D2345" i="17"/>
  <c r="C2345" i="17"/>
  <c r="E2344" i="17"/>
  <c r="D2344" i="17"/>
  <c r="C2344" i="17"/>
  <c r="E2343" i="17"/>
  <c r="D2343" i="17"/>
  <c r="C2343" i="17"/>
  <c r="E2342" i="17"/>
  <c r="D2342" i="17"/>
  <c r="C2342" i="17"/>
  <c r="E2341" i="17"/>
  <c r="D2341" i="17"/>
  <c r="C2341" i="17"/>
  <c r="E2340" i="17"/>
  <c r="D2340" i="17"/>
  <c r="C2340" i="17"/>
  <c r="E2339" i="17"/>
  <c r="D2339" i="17"/>
  <c r="C2339" i="17"/>
  <c r="E2338" i="17"/>
  <c r="D2338" i="17"/>
  <c r="C2338" i="17"/>
  <c r="E2337" i="17"/>
  <c r="D2337" i="17"/>
  <c r="C2337" i="17"/>
  <c r="E2336" i="17"/>
  <c r="D2336" i="17"/>
  <c r="C2336" i="17"/>
  <c r="E2335" i="17"/>
  <c r="D2335" i="17"/>
  <c r="C2335" i="17"/>
  <c r="E2334" i="17"/>
  <c r="D2334" i="17"/>
  <c r="C2334" i="17"/>
  <c r="E2333" i="17"/>
  <c r="D2333" i="17"/>
  <c r="C2333" i="17"/>
  <c r="E2332" i="17"/>
  <c r="D2332" i="17"/>
  <c r="C2332" i="17"/>
  <c r="E2331" i="17"/>
  <c r="D2331" i="17"/>
  <c r="C2331" i="17"/>
  <c r="E2330" i="17"/>
  <c r="D2330" i="17"/>
  <c r="C2330" i="17"/>
  <c r="E2329" i="17"/>
  <c r="D2329" i="17"/>
  <c r="C2329" i="17"/>
  <c r="E2328" i="17"/>
  <c r="D2328" i="17"/>
  <c r="C2328" i="17"/>
  <c r="E2327" i="17"/>
  <c r="D2327" i="17"/>
  <c r="C2327" i="17"/>
  <c r="E2326" i="17"/>
  <c r="D2326" i="17"/>
  <c r="C2326" i="17"/>
  <c r="E2325" i="17"/>
  <c r="D2325" i="17"/>
  <c r="C2325" i="17"/>
  <c r="E2324" i="17"/>
  <c r="D2324" i="17"/>
  <c r="C2324" i="17"/>
  <c r="E2323" i="17"/>
  <c r="D2323" i="17"/>
  <c r="C2323" i="17"/>
  <c r="E2322" i="17"/>
  <c r="D2322" i="17"/>
  <c r="C2322" i="17"/>
  <c r="E2321" i="17"/>
  <c r="D2321" i="17"/>
  <c r="C2321" i="17"/>
  <c r="E2320" i="17"/>
  <c r="D2320" i="17"/>
  <c r="C2320" i="17"/>
  <c r="E2319" i="17"/>
  <c r="D2319" i="17"/>
  <c r="C2319" i="17"/>
  <c r="E2318" i="17"/>
  <c r="D2318" i="17"/>
  <c r="C2318" i="17"/>
  <c r="E2317" i="17"/>
  <c r="D2317" i="17"/>
  <c r="C2317" i="17"/>
  <c r="E2316" i="17"/>
  <c r="D2316" i="17"/>
  <c r="C2316" i="17"/>
  <c r="E2315" i="17"/>
  <c r="D2315" i="17"/>
  <c r="C2315" i="17"/>
  <c r="E2314" i="17"/>
  <c r="D2314" i="17"/>
  <c r="C2314" i="17"/>
  <c r="E2313" i="17"/>
  <c r="D2313" i="17"/>
  <c r="C2313" i="17"/>
  <c r="E2312" i="17"/>
  <c r="D2312" i="17"/>
  <c r="C2312" i="17"/>
  <c r="E2311" i="17"/>
  <c r="D2311" i="17"/>
  <c r="C2311" i="17"/>
  <c r="E2310" i="17"/>
  <c r="D2310" i="17"/>
  <c r="C2310" i="17"/>
  <c r="E2309" i="17"/>
  <c r="D2309" i="17"/>
  <c r="C2309" i="17"/>
  <c r="E2308" i="17"/>
  <c r="D2308" i="17"/>
  <c r="C2308" i="17"/>
  <c r="E2307" i="17"/>
  <c r="D2307" i="17"/>
  <c r="C2307" i="17"/>
  <c r="E2306" i="17"/>
  <c r="D2306" i="17"/>
  <c r="C2306" i="17"/>
  <c r="E2305" i="17"/>
  <c r="D2305" i="17"/>
  <c r="C2305" i="17"/>
  <c r="E2304" i="17"/>
  <c r="D2304" i="17"/>
  <c r="C2304" i="17"/>
  <c r="E2303" i="17"/>
  <c r="D2303" i="17"/>
  <c r="C2303" i="17"/>
  <c r="E2302" i="17"/>
  <c r="D2302" i="17"/>
  <c r="C2302" i="17"/>
  <c r="E2301" i="17"/>
  <c r="D2301" i="17"/>
  <c r="C2301" i="17"/>
  <c r="E2300" i="17"/>
  <c r="D2300" i="17"/>
  <c r="C2300" i="17"/>
  <c r="E2299" i="17"/>
  <c r="D2299" i="17"/>
  <c r="C2299" i="17"/>
  <c r="E2298" i="17"/>
  <c r="D2298" i="17"/>
  <c r="C2298" i="17"/>
  <c r="E2297" i="17"/>
  <c r="D2297" i="17"/>
  <c r="C2297" i="17"/>
  <c r="E2296" i="17"/>
  <c r="D2296" i="17"/>
  <c r="C2296" i="17"/>
  <c r="E2295" i="17"/>
  <c r="D2295" i="17"/>
  <c r="C2295" i="17"/>
  <c r="E2294" i="17"/>
  <c r="D2294" i="17"/>
  <c r="C2294" i="17"/>
  <c r="E2293" i="17"/>
  <c r="D2293" i="17"/>
  <c r="C2293" i="17"/>
  <c r="E2292" i="17"/>
  <c r="D2292" i="17"/>
  <c r="C2292" i="17"/>
  <c r="E2291" i="17"/>
  <c r="D2291" i="17"/>
  <c r="C2291" i="17"/>
  <c r="E2290" i="17"/>
  <c r="D2290" i="17"/>
  <c r="C2290" i="17"/>
  <c r="E2289" i="17"/>
  <c r="D2289" i="17"/>
  <c r="C2289" i="17"/>
  <c r="E2288" i="17"/>
  <c r="D2288" i="17"/>
  <c r="C2288" i="17"/>
  <c r="E2287" i="17"/>
  <c r="D2287" i="17"/>
  <c r="C2287" i="17"/>
  <c r="E2286" i="17"/>
  <c r="D2286" i="17"/>
  <c r="C2286" i="17"/>
  <c r="E2285" i="17"/>
  <c r="D2285" i="17"/>
  <c r="C2285" i="17"/>
  <c r="E2284" i="17"/>
  <c r="D2284" i="17"/>
  <c r="C2284" i="17"/>
  <c r="E2283" i="17"/>
  <c r="D2283" i="17"/>
  <c r="C2283" i="17"/>
  <c r="E2282" i="17"/>
  <c r="D2282" i="17"/>
  <c r="C2282" i="17"/>
  <c r="E2281" i="17"/>
  <c r="D2281" i="17"/>
  <c r="C2281" i="17"/>
  <c r="E2280" i="17"/>
  <c r="D2280" i="17"/>
  <c r="C2280" i="17"/>
  <c r="E2279" i="17"/>
  <c r="D2279" i="17"/>
  <c r="C2279" i="17"/>
  <c r="E2278" i="17"/>
  <c r="D2278" i="17"/>
  <c r="C2278" i="17"/>
  <c r="E2277" i="17"/>
  <c r="D2277" i="17"/>
  <c r="C2277" i="17"/>
  <c r="E2276" i="17"/>
  <c r="D2276" i="17"/>
  <c r="C2276" i="17"/>
  <c r="E2275" i="17"/>
  <c r="D2275" i="17"/>
  <c r="C2275" i="17"/>
  <c r="E2274" i="17"/>
  <c r="D2274" i="17"/>
  <c r="C2274" i="17"/>
  <c r="E2273" i="17"/>
  <c r="D2273" i="17"/>
  <c r="C2273" i="17"/>
  <c r="E2272" i="17"/>
  <c r="D2272" i="17"/>
  <c r="C2272" i="17"/>
  <c r="E2271" i="17"/>
  <c r="D2271" i="17"/>
  <c r="C2271" i="17"/>
  <c r="E2270" i="17"/>
  <c r="D2270" i="17"/>
  <c r="C2270" i="17"/>
  <c r="E2269" i="17"/>
  <c r="D2269" i="17"/>
  <c r="C2269" i="17"/>
  <c r="E2268" i="17"/>
  <c r="D2268" i="17"/>
  <c r="C2268" i="17"/>
  <c r="E2267" i="17"/>
  <c r="D2267" i="17"/>
  <c r="C2267" i="17"/>
  <c r="E2266" i="17"/>
  <c r="D2266" i="17"/>
  <c r="C2266" i="17"/>
  <c r="E2265" i="17"/>
  <c r="D2265" i="17"/>
  <c r="C2265" i="17"/>
  <c r="E2264" i="17"/>
  <c r="D2264" i="17"/>
  <c r="C2264" i="17"/>
  <c r="E2263" i="17"/>
  <c r="D2263" i="17"/>
  <c r="C2263" i="17"/>
  <c r="E2262" i="17"/>
  <c r="D2262" i="17"/>
  <c r="C2262" i="17"/>
  <c r="E2261" i="17"/>
  <c r="D2261" i="17"/>
  <c r="C2261" i="17"/>
  <c r="E2260" i="17"/>
  <c r="D2260" i="17"/>
  <c r="C2260" i="17"/>
  <c r="E2259" i="17"/>
  <c r="D2259" i="17"/>
  <c r="C2259" i="17"/>
  <c r="E2258" i="17"/>
  <c r="D2258" i="17"/>
  <c r="C2258" i="17"/>
  <c r="E2257" i="17"/>
  <c r="D2257" i="17"/>
  <c r="C2257" i="17"/>
  <c r="E2256" i="17"/>
  <c r="D2256" i="17"/>
  <c r="C2256" i="17"/>
  <c r="E2255" i="17"/>
  <c r="D2255" i="17"/>
  <c r="C2255" i="17"/>
  <c r="E2254" i="17"/>
  <c r="D2254" i="17"/>
  <c r="C2254" i="17"/>
  <c r="E2253" i="17"/>
  <c r="D2253" i="17"/>
  <c r="C2253" i="17"/>
  <c r="E2252" i="17"/>
  <c r="D2252" i="17"/>
  <c r="C2252" i="17"/>
  <c r="E2251" i="17"/>
  <c r="D2251" i="17"/>
  <c r="C2251" i="17"/>
  <c r="E2250" i="17"/>
  <c r="D2250" i="17"/>
  <c r="C2250" i="17"/>
  <c r="E2249" i="17"/>
  <c r="D2249" i="17"/>
  <c r="C2249" i="17"/>
  <c r="E2248" i="17"/>
  <c r="D2248" i="17"/>
  <c r="C2248" i="17"/>
  <c r="E2247" i="17"/>
  <c r="D2247" i="17"/>
  <c r="C2247" i="17"/>
  <c r="E2246" i="17"/>
  <c r="D2246" i="17"/>
  <c r="C2246" i="17"/>
  <c r="E2245" i="17"/>
  <c r="D2245" i="17"/>
  <c r="C2245" i="17"/>
  <c r="E2244" i="17"/>
  <c r="D2244" i="17"/>
  <c r="C2244" i="17"/>
  <c r="E2243" i="17"/>
  <c r="D2243" i="17"/>
  <c r="C2243" i="17"/>
  <c r="E2242" i="17"/>
  <c r="D2242" i="17"/>
  <c r="C2242" i="17"/>
  <c r="E2241" i="17"/>
  <c r="D2241" i="17"/>
  <c r="C2241" i="17"/>
  <c r="E2240" i="17"/>
  <c r="D2240" i="17"/>
  <c r="C2240" i="17"/>
  <c r="E2239" i="17"/>
  <c r="D2239" i="17"/>
  <c r="C2239" i="17"/>
  <c r="E2238" i="17"/>
  <c r="D2238" i="17"/>
  <c r="C2238" i="17"/>
  <c r="E2237" i="17"/>
  <c r="D2237" i="17"/>
  <c r="C2237" i="17"/>
  <c r="E2236" i="17"/>
  <c r="D2236" i="17"/>
  <c r="C2236" i="17"/>
  <c r="E2235" i="17"/>
  <c r="D2235" i="17"/>
  <c r="C2235" i="17"/>
  <c r="E2234" i="17"/>
  <c r="D2234" i="17"/>
  <c r="C2234" i="17"/>
  <c r="E2233" i="17"/>
  <c r="D2233" i="17"/>
  <c r="C2233" i="17"/>
  <c r="E2232" i="17"/>
  <c r="D2232" i="17"/>
  <c r="C2232" i="17"/>
  <c r="E2231" i="17"/>
  <c r="D2231" i="17"/>
  <c r="C2231" i="17"/>
  <c r="E2230" i="17"/>
  <c r="D2230" i="17"/>
  <c r="C2230" i="17"/>
  <c r="E2229" i="17"/>
  <c r="D2229" i="17"/>
  <c r="C2229" i="17"/>
  <c r="E2228" i="17"/>
  <c r="D2228" i="17"/>
  <c r="C2228" i="17"/>
  <c r="E2227" i="17"/>
  <c r="D2227" i="17"/>
  <c r="C2227" i="17"/>
  <c r="E2226" i="17"/>
  <c r="D2226" i="17"/>
  <c r="C2226" i="17"/>
  <c r="E2225" i="17"/>
  <c r="D2225" i="17"/>
  <c r="C2225" i="17"/>
  <c r="E2224" i="17"/>
  <c r="D2224" i="17"/>
  <c r="C2224" i="17"/>
  <c r="E2223" i="17"/>
  <c r="D2223" i="17"/>
  <c r="C2223" i="17"/>
  <c r="E2222" i="17"/>
  <c r="D2222" i="17"/>
  <c r="C2222" i="17"/>
  <c r="E2221" i="17"/>
  <c r="D2221" i="17"/>
  <c r="C2221" i="17"/>
  <c r="E2220" i="17"/>
  <c r="D2220" i="17"/>
  <c r="C2220" i="17"/>
  <c r="E2219" i="17"/>
  <c r="D2219" i="17"/>
  <c r="C2219" i="17"/>
  <c r="E2218" i="17"/>
  <c r="D2218" i="17"/>
  <c r="C2218" i="17"/>
  <c r="E2217" i="17"/>
  <c r="D2217" i="17"/>
  <c r="C2217" i="17"/>
  <c r="E2216" i="17"/>
  <c r="D2216" i="17"/>
  <c r="C2216" i="17"/>
  <c r="E2215" i="17"/>
  <c r="D2215" i="17"/>
  <c r="C2215" i="17"/>
  <c r="E2214" i="17"/>
  <c r="D2214" i="17"/>
  <c r="C2214" i="17"/>
  <c r="E2213" i="17"/>
  <c r="D2213" i="17"/>
  <c r="C2213" i="17"/>
  <c r="E2212" i="17"/>
  <c r="D2212" i="17"/>
  <c r="C2212" i="17"/>
  <c r="E2211" i="17"/>
  <c r="D2211" i="17"/>
  <c r="C2211" i="17"/>
  <c r="E2210" i="17"/>
  <c r="D2210" i="17"/>
  <c r="C2210" i="17"/>
  <c r="E2209" i="17"/>
  <c r="D2209" i="17"/>
  <c r="C2209" i="17"/>
  <c r="E2208" i="17"/>
  <c r="D2208" i="17"/>
  <c r="C2208" i="17"/>
  <c r="E2207" i="17"/>
  <c r="D2207" i="17"/>
  <c r="C2207" i="17"/>
  <c r="E2206" i="17"/>
  <c r="D2206" i="17"/>
  <c r="C2206" i="17"/>
  <c r="E2205" i="17"/>
  <c r="D2205" i="17"/>
  <c r="C2205" i="17"/>
  <c r="E2204" i="17"/>
  <c r="D2204" i="17"/>
  <c r="C2204" i="17"/>
  <c r="E2203" i="17"/>
  <c r="D2203" i="17"/>
  <c r="C2203" i="17"/>
  <c r="E2202" i="17"/>
  <c r="D2202" i="17"/>
  <c r="C2202" i="17"/>
  <c r="E2201" i="17"/>
  <c r="D2201" i="17"/>
  <c r="C2201" i="17"/>
  <c r="E2200" i="17"/>
  <c r="D2200" i="17"/>
  <c r="C2200" i="17"/>
  <c r="E2199" i="17"/>
  <c r="D2199" i="17"/>
  <c r="C2199" i="17"/>
  <c r="E2198" i="17"/>
  <c r="D2198" i="17"/>
  <c r="C2198" i="17"/>
  <c r="E2197" i="17"/>
  <c r="D2197" i="17"/>
  <c r="C2197" i="17"/>
  <c r="E2196" i="17"/>
  <c r="D2196" i="17"/>
  <c r="C2196" i="17"/>
  <c r="E2195" i="17"/>
  <c r="D2195" i="17"/>
  <c r="C2195" i="17"/>
  <c r="E2194" i="17"/>
  <c r="D2194" i="17"/>
  <c r="C2194" i="17"/>
  <c r="E2193" i="17"/>
  <c r="D2193" i="17"/>
  <c r="C2193" i="17"/>
  <c r="E2192" i="17"/>
  <c r="D2192" i="17"/>
  <c r="C2192" i="17"/>
  <c r="E2191" i="17"/>
  <c r="D2191" i="17"/>
  <c r="C2191" i="17"/>
  <c r="E2190" i="17"/>
  <c r="D2190" i="17"/>
  <c r="C2190" i="17"/>
  <c r="E2189" i="17"/>
  <c r="D2189" i="17"/>
  <c r="C2189" i="17"/>
  <c r="E2188" i="17"/>
  <c r="D2188" i="17"/>
  <c r="C2188" i="17"/>
  <c r="E2187" i="17"/>
  <c r="D2187" i="17"/>
  <c r="C2187" i="17"/>
  <c r="E2186" i="17"/>
  <c r="D2186" i="17"/>
  <c r="C2186" i="17"/>
  <c r="E2185" i="17"/>
  <c r="D2185" i="17"/>
  <c r="C2185" i="17"/>
  <c r="E2184" i="17"/>
  <c r="D2184" i="17"/>
  <c r="C2184" i="17"/>
  <c r="E2183" i="17"/>
  <c r="D2183" i="17"/>
  <c r="C2183" i="17"/>
  <c r="E2182" i="17"/>
  <c r="D2182" i="17"/>
  <c r="C2182" i="17"/>
  <c r="E2181" i="17"/>
  <c r="D2181" i="17"/>
  <c r="C2181" i="17"/>
  <c r="E2180" i="17"/>
  <c r="D2180" i="17"/>
  <c r="C2180" i="17"/>
  <c r="E2179" i="17"/>
  <c r="D2179" i="17"/>
  <c r="C2179" i="17"/>
  <c r="E2178" i="17"/>
  <c r="D2178" i="17"/>
  <c r="C2178" i="17"/>
  <c r="E2177" i="17"/>
  <c r="D2177" i="17"/>
  <c r="C2177" i="17"/>
  <c r="E2176" i="17"/>
  <c r="D2176" i="17"/>
  <c r="C2176" i="17"/>
  <c r="E2175" i="17"/>
  <c r="D2175" i="17"/>
  <c r="C2175" i="17"/>
  <c r="E2174" i="17"/>
  <c r="D2174" i="17"/>
  <c r="C2174" i="17"/>
  <c r="E2173" i="17"/>
  <c r="D2173" i="17"/>
  <c r="C2173" i="17"/>
  <c r="E2172" i="17"/>
  <c r="D2172" i="17"/>
  <c r="C2172" i="17"/>
  <c r="E2171" i="17"/>
  <c r="D2171" i="17"/>
  <c r="C2171" i="17"/>
  <c r="E2170" i="17"/>
  <c r="D2170" i="17"/>
  <c r="C2170" i="17"/>
  <c r="E2169" i="17"/>
  <c r="D2169" i="17"/>
  <c r="C2169" i="17"/>
  <c r="E2168" i="17"/>
  <c r="D2168" i="17"/>
  <c r="C2168" i="17"/>
  <c r="E2167" i="17"/>
  <c r="D2167" i="17"/>
  <c r="C2167" i="17"/>
  <c r="E2166" i="17"/>
  <c r="D2166" i="17"/>
  <c r="C2166" i="17"/>
  <c r="E2165" i="17"/>
  <c r="D2165" i="17"/>
  <c r="C2165" i="17"/>
  <c r="E2164" i="17"/>
  <c r="D2164" i="17"/>
  <c r="C2164" i="17"/>
  <c r="E2163" i="17"/>
  <c r="D2163" i="17"/>
  <c r="C2163" i="17"/>
  <c r="E2162" i="17"/>
  <c r="D2162" i="17"/>
  <c r="C2162" i="17"/>
  <c r="E2161" i="17"/>
  <c r="D2161" i="17"/>
  <c r="C2161" i="17"/>
  <c r="E2160" i="17"/>
  <c r="D2160" i="17"/>
  <c r="C2160" i="17"/>
  <c r="E2159" i="17"/>
  <c r="D2159" i="17"/>
  <c r="C2159" i="17"/>
  <c r="E2158" i="17"/>
  <c r="D2158" i="17"/>
  <c r="C2158" i="17"/>
  <c r="E2157" i="17"/>
  <c r="D2157" i="17"/>
  <c r="C2157" i="17"/>
  <c r="E2156" i="17"/>
  <c r="D2156" i="17"/>
  <c r="C2156" i="17"/>
  <c r="E2155" i="17"/>
  <c r="D2155" i="17"/>
  <c r="C2155" i="17"/>
  <c r="E2154" i="17"/>
  <c r="D2154" i="17"/>
  <c r="C2154" i="17"/>
  <c r="E2153" i="17"/>
  <c r="D2153" i="17"/>
  <c r="C2153" i="17"/>
  <c r="E2152" i="17"/>
  <c r="D2152" i="17"/>
  <c r="C2152" i="17"/>
  <c r="E2151" i="17"/>
  <c r="D2151" i="17"/>
  <c r="C2151" i="17"/>
  <c r="E2150" i="17"/>
  <c r="D2150" i="17"/>
  <c r="C2150" i="17"/>
  <c r="E2149" i="17"/>
  <c r="D2149" i="17"/>
  <c r="C2149" i="17"/>
  <c r="E2148" i="17"/>
  <c r="D2148" i="17"/>
  <c r="C2148" i="17"/>
  <c r="E2147" i="17"/>
  <c r="D2147" i="17"/>
  <c r="C2147" i="17"/>
  <c r="E2146" i="17"/>
  <c r="D2146" i="17"/>
  <c r="C2146" i="17"/>
  <c r="E2145" i="17"/>
  <c r="D2145" i="17"/>
  <c r="C2145" i="17"/>
  <c r="E2144" i="17"/>
  <c r="D2144" i="17"/>
  <c r="C2144" i="17"/>
  <c r="E2143" i="17"/>
  <c r="D2143" i="17"/>
  <c r="C2143" i="17"/>
  <c r="E2142" i="17"/>
  <c r="D2142" i="17"/>
  <c r="C2142" i="17"/>
  <c r="E2141" i="17"/>
  <c r="D2141" i="17"/>
  <c r="C2141" i="17"/>
  <c r="E2140" i="17"/>
  <c r="D2140" i="17"/>
  <c r="C2140" i="17"/>
  <c r="E2139" i="17"/>
  <c r="D2139" i="17"/>
  <c r="C2139" i="17"/>
  <c r="E2138" i="17"/>
  <c r="D2138" i="17"/>
  <c r="C2138" i="17"/>
  <c r="E2137" i="17"/>
  <c r="D2137" i="17"/>
  <c r="C2137" i="17"/>
  <c r="E2136" i="17"/>
  <c r="D2136" i="17"/>
  <c r="C2136" i="17"/>
  <c r="E2135" i="17"/>
  <c r="D2135" i="17"/>
  <c r="C2135" i="17"/>
  <c r="E2134" i="17"/>
  <c r="D2134" i="17"/>
  <c r="C2134" i="17"/>
  <c r="E2133" i="17"/>
  <c r="D2133" i="17"/>
  <c r="C2133" i="17"/>
  <c r="E2132" i="17"/>
  <c r="D2132" i="17"/>
  <c r="C2132" i="17"/>
  <c r="E2131" i="17"/>
  <c r="D2131" i="17"/>
  <c r="C2131" i="17"/>
  <c r="E2130" i="17"/>
  <c r="D2130" i="17"/>
  <c r="C2130" i="17"/>
  <c r="E2129" i="17"/>
  <c r="D2129" i="17"/>
  <c r="C2129" i="17"/>
  <c r="E2128" i="17"/>
  <c r="D2128" i="17"/>
  <c r="C2128" i="17"/>
  <c r="E2127" i="17"/>
  <c r="D2127" i="17"/>
  <c r="C2127" i="17"/>
  <c r="E2126" i="17"/>
  <c r="D2126" i="17"/>
  <c r="C2126" i="17"/>
  <c r="E2125" i="17"/>
  <c r="D2125" i="17"/>
  <c r="C2125" i="17"/>
  <c r="E2124" i="17"/>
  <c r="D2124" i="17"/>
  <c r="C2124" i="17"/>
  <c r="E2123" i="17"/>
  <c r="D2123" i="17"/>
  <c r="C2123" i="17"/>
  <c r="E2122" i="17"/>
  <c r="D2122" i="17"/>
  <c r="C2122" i="17"/>
  <c r="E2121" i="17"/>
  <c r="D2121" i="17"/>
  <c r="C2121" i="17"/>
  <c r="E2120" i="17"/>
  <c r="D2120" i="17"/>
  <c r="C2120" i="17"/>
  <c r="E2119" i="17"/>
  <c r="D2119" i="17"/>
  <c r="C2119" i="17"/>
  <c r="E2118" i="17"/>
  <c r="D2118" i="17"/>
  <c r="C2118" i="17"/>
  <c r="E2117" i="17"/>
  <c r="D2117" i="17"/>
  <c r="C2117" i="17"/>
  <c r="E2116" i="17"/>
  <c r="D2116" i="17"/>
  <c r="C2116" i="17"/>
  <c r="E2115" i="17"/>
  <c r="D2115" i="17"/>
  <c r="C2115" i="17"/>
  <c r="E2114" i="17"/>
  <c r="D2114" i="17"/>
  <c r="C2114" i="17"/>
  <c r="E2113" i="17"/>
  <c r="D2113" i="17"/>
  <c r="C2113" i="17"/>
  <c r="E2112" i="17"/>
  <c r="D2112" i="17"/>
  <c r="C2112" i="17"/>
  <c r="E2111" i="17"/>
  <c r="D2111" i="17"/>
  <c r="C2111" i="17"/>
  <c r="E2110" i="17"/>
  <c r="D2110" i="17"/>
  <c r="C2110" i="17"/>
  <c r="E2109" i="17"/>
  <c r="D2109" i="17"/>
  <c r="C2109" i="17"/>
  <c r="E2108" i="17"/>
  <c r="D2108" i="17"/>
  <c r="C2108" i="17"/>
  <c r="E2107" i="17"/>
  <c r="D2107" i="17"/>
  <c r="C2107" i="17"/>
  <c r="E2106" i="17"/>
  <c r="D2106" i="17"/>
  <c r="C2106" i="17"/>
  <c r="E2105" i="17"/>
  <c r="D2105" i="17"/>
  <c r="C2105" i="17"/>
  <c r="E2104" i="17"/>
  <c r="D2104" i="17"/>
  <c r="C2104" i="17"/>
  <c r="E2103" i="17"/>
  <c r="D2103" i="17"/>
  <c r="C2103" i="17"/>
  <c r="E2102" i="17"/>
  <c r="D2102" i="17"/>
  <c r="C2102" i="17"/>
  <c r="E2101" i="17"/>
  <c r="D2101" i="17"/>
  <c r="C2101" i="17"/>
  <c r="E2100" i="17"/>
  <c r="D2100" i="17"/>
  <c r="C2100" i="17"/>
  <c r="E2099" i="17"/>
  <c r="D2099" i="17"/>
  <c r="C2099" i="17"/>
  <c r="E2098" i="17"/>
  <c r="D2098" i="17"/>
  <c r="C2098" i="17"/>
  <c r="E2097" i="17"/>
  <c r="D2097" i="17"/>
  <c r="C2097" i="17"/>
  <c r="E2096" i="17"/>
  <c r="D2096" i="17"/>
  <c r="C2096" i="17"/>
  <c r="E2095" i="17"/>
  <c r="D2095" i="17"/>
  <c r="C2095" i="17"/>
  <c r="E2094" i="17"/>
  <c r="D2094" i="17"/>
  <c r="C2094" i="17"/>
  <c r="E2093" i="17"/>
  <c r="D2093" i="17"/>
  <c r="C2093" i="17"/>
  <c r="E2092" i="17"/>
  <c r="D2092" i="17"/>
  <c r="C2092" i="17"/>
  <c r="E2091" i="17"/>
  <c r="D2091" i="17"/>
  <c r="C2091" i="17"/>
  <c r="E2090" i="17"/>
  <c r="D2090" i="17"/>
  <c r="C2090" i="17"/>
  <c r="E2089" i="17"/>
  <c r="D2089" i="17"/>
  <c r="C2089" i="17"/>
  <c r="E2088" i="17"/>
  <c r="D2088" i="17"/>
  <c r="C2088" i="17"/>
  <c r="E2087" i="17"/>
  <c r="D2087" i="17"/>
  <c r="C2087" i="17"/>
  <c r="E2086" i="17"/>
  <c r="D2086" i="17"/>
  <c r="C2086" i="17"/>
  <c r="E2085" i="17"/>
  <c r="D2085" i="17"/>
  <c r="C2085" i="17"/>
  <c r="E2084" i="17"/>
  <c r="D2084" i="17"/>
  <c r="C2084" i="17"/>
  <c r="E2083" i="17"/>
  <c r="D2083" i="17"/>
  <c r="C2083" i="17"/>
  <c r="E2082" i="17"/>
  <c r="D2082" i="17"/>
  <c r="C2082" i="17"/>
  <c r="E2081" i="17"/>
  <c r="D2081" i="17"/>
  <c r="C2081" i="17"/>
  <c r="E2080" i="17"/>
  <c r="D2080" i="17"/>
  <c r="C2080" i="17"/>
  <c r="E2079" i="17"/>
  <c r="D2079" i="17"/>
  <c r="C2079" i="17"/>
  <c r="E2078" i="17"/>
  <c r="D2078" i="17"/>
  <c r="C2078" i="17"/>
  <c r="E2077" i="17"/>
  <c r="D2077" i="17"/>
  <c r="C2077" i="17"/>
  <c r="E2076" i="17"/>
  <c r="D2076" i="17"/>
  <c r="C2076" i="17"/>
  <c r="E2075" i="17"/>
  <c r="D2075" i="17"/>
  <c r="C2075" i="17"/>
  <c r="E2074" i="17"/>
  <c r="D2074" i="17"/>
  <c r="C2074" i="17"/>
  <c r="E2073" i="17"/>
  <c r="D2073" i="17"/>
  <c r="C2073" i="17"/>
  <c r="E2072" i="17"/>
  <c r="D2072" i="17"/>
  <c r="C2072" i="17"/>
  <c r="E2071" i="17"/>
  <c r="D2071" i="17"/>
  <c r="C2071" i="17"/>
  <c r="E2070" i="17"/>
  <c r="D2070" i="17"/>
  <c r="C2070" i="17"/>
  <c r="E2069" i="17"/>
  <c r="D2069" i="17"/>
  <c r="C2069" i="17"/>
  <c r="E2068" i="17"/>
  <c r="D2068" i="17"/>
  <c r="C2068" i="17"/>
  <c r="E2067" i="17"/>
  <c r="D2067" i="17"/>
  <c r="C2067" i="17"/>
  <c r="E2066" i="17"/>
  <c r="D2066" i="17"/>
  <c r="C2066" i="17"/>
  <c r="E2065" i="17"/>
  <c r="D2065" i="17"/>
  <c r="C2065" i="17"/>
  <c r="E2064" i="17"/>
  <c r="D2064" i="17"/>
  <c r="C2064" i="17"/>
  <c r="E2063" i="17"/>
  <c r="D2063" i="17"/>
  <c r="C2063" i="17"/>
  <c r="E2062" i="17"/>
  <c r="D2062" i="17"/>
  <c r="C2062" i="17"/>
  <c r="E2061" i="17"/>
  <c r="D2061" i="17"/>
  <c r="C2061" i="17"/>
  <c r="E2060" i="17"/>
  <c r="D2060" i="17"/>
  <c r="C2060" i="17"/>
  <c r="E2059" i="17"/>
  <c r="D2059" i="17"/>
  <c r="C2059" i="17"/>
  <c r="E2058" i="17"/>
  <c r="D2058" i="17"/>
  <c r="C2058" i="17"/>
  <c r="E2057" i="17"/>
  <c r="D2057" i="17"/>
  <c r="C2057" i="17"/>
  <c r="E2056" i="17"/>
  <c r="D2056" i="17"/>
  <c r="C2056" i="17"/>
  <c r="E2055" i="17"/>
  <c r="D2055" i="17"/>
  <c r="C2055" i="17"/>
  <c r="E2054" i="17"/>
  <c r="D2054" i="17"/>
  <c r="C2054" i="17"/>
  <c r="E2053" i="17"/>
  <c r="D2053" i="17"/>
  <c r="C2053" i="17"/>
  <c r="E2052" i="17"/>
  <c r="D2052" i="17"/>
  <c r="C2052" i="17"/>
  <c r="E2051" i="17"/>
  <c r="D2051" i="17"/>
  <c r="C2051" i="17"/>
  <c r="E2050" i="17"/>
  <c r="D2050" i="17"/>
  <c r="C2050" i="17"/>
  <c r="E2049" i="17"/>
  <c r="D2049" i="17"/>
  <c r="C2049" i="17"/>
  <c r="E2048" i="17"/>
  <c r="D2048" i="17"/>
  <c r="C2048" i="17"/>
  <c r="E2047" i="17"/>
  <c r="D2047" i="17"/>
  <c r="C2047" i="17"/>
  <c r="E2046" i="17"/>
  <c r="D2046" i="17"/>
  <c r="C2046" i="17"/>
  <c r="E2045" i="17"/>
  <c r="D2045" i="17"/>
  <c r="C2045" i="17"/>
  <c r="E2044" i="17"/>
  <c r="D2044" i="17"/>
  <c r="C2044" i="17"/>
  <c r="E2043" i="17"/>
  <c r="D2043" i="17"/>
  <c r="C2043" i="17"/>
  <c r="E2042" i="17"/>
  <c r="D2042" i="17"/>
  <c r="C2042" i="17"/>
  <c r="E2041" i="17"/>
  <c r="D2041" i="17"/>
  <c r="C2041" i="17"/>
  <c r="E2040" i="17"/>
  <c r="D2040" i="17"/>
  <c r="C2040" i="17"/>
  <c r="E2039" i="17"/>
  <c r="D2039" i="17"/>
  <c r="C2039" i="17"/>
  <c r="E2038" i="17"/>
  <c r="D2038" i="17"/>
  <c r="C2038" i="17"/>
  <c r="E2037" i="17"/>
  <c r="D2037" i="17"/>
  <c r="C2037" i="17"/>
  <c r="E2036" i="17"/>
  <c r="D2036" i="17"/>
  <c r="C2036" i="17"/>
  <c r="E2035" i="17"/>
  <c r="D2035" i="17"/>
  <c r="C2035" i="17"/>
  <c r="E2034" i="17"/>
  <c r="D2034" i="17"/>
  <c r="C2034" i="17"/>
  <c r="E2033" i="17"/>
  <c r="D2033" i="17"/>
  <c r="C2033" i="17"/>
  <c r="E2032" i="17"/>
  <c r="D2032" i="17"/>
  <c r="C2032" i="17"/>
  <c r="E2031" i="17"/>
  <c r="D2031" i="17"/>
  <c r="C2031" i="17"/>
  <c r="E2030" i="17"/>
  <c r="D2030" i="17"/>
  <c r="C2030" i="17"/>
  <c r="E2029" i="17"/>
  <c r="D2029" i="17"/>
  <c r="C2029" i="17"/>
  <c r="E2028" i="17"/>
  <c r="D2028" i="17"/>
  <c r="C2028" i="17"/>
  <c r="E2027" i="17"/>
  <c r="D2027" i="17"/>
  <c r="C2027" i="17"/>
  <c r="E2026" i="17"/>
  <c r="D2026" i="17"/>
  <c r="C2026" i="17"/>
  <c r="E2025" i="17"/>
  <c r="D2025" i="17"/>
  <c r="C2025" i="17"/>
  <c r="E2024" i="17"/>
  <c r="D2024" i="17"/>
  <c r="C2024" i="17"/>
  <c r="E2023" i="17"/>
  <c r="D2023" i="17"/>
  <c r="C2023" i="17"/>
  <c r="E2022" i="17"/>
  <c r="D2022" i="17"/>
  <c r="C2022" i="17"/>
  <c r="E2021" i="17"/>
  <c r="D2021" i="17"/>
  <c r="C2021" i="17"/>
  <c r="E2020" i="17"/>
  <c r="D2020" i="17"/>
  <c r="C2020" i="17"/>
  <c r="E2019" i="17"/>
  <c r="D2019" i="17"/>
  <c r="C2019" i="17"/>
  <c r="E2018" i="17"/>
  <c r="D2018" i="17"/>
  <c r="C2018" i="17"/>
  <c r="E2017" i="17"/>
  <c r="D2017" i="17"/>
  <c r="C2017" i="17"/>
  <c r="E2016" i="17"/>
  <c r="D2016" i="17"/>
  <c r="C2016" i="17"/>
  <c r="E2015" i="17"/>
  <c r="D2015" i="17"/>
  <c r="C2015" i="17"/>
  <c r="E2014" i="17"/>
  <c r="D2014" i="17"/>
  <c r="C2014" i="17"/>
  <c r="E2013" i="17"/>
  <c r="D2013" i="17"/>
  <c r="C2013" i="17"/>
  <c r="E2012" i="17"/>
  <c r="D2012" i="17"/>
  <c r="C2012" i="17"/>
  <c r="E2011" i="17"/>
  <c r="D2011" i="17"/>
  <c r="C2011" i="17"/>
  <c r="E2010" i="17"/>
  <c r="D2010" i="17"/>
  <c r="C2010" i="17"/>
  <c r="E2009" i="17"/>
  <c r="D2009" i="17"/>
  <c r="C2009" i="17"/>
  <c r="E2008" i="17"/>
  <c r="D2008" i="17"/>
  <c r="C2008" i="17"/>
  <c r="E2007" i="17"/>
  <c r="D2007" i="17"/>
  <c r="C2007" i="17"/>
  <c r="E2006" i="17"/>
  <c r="D2006" i="17"/>
  <c r="C2006" i="17"/>
  <c r="E2005" i="17"/>
  <c r="D2005" i="17"/>
  <c r="C2005" i="17"/>
  <c r="E2004" i="17"/>
  <c r="D2004" i="17"/>
  <c r="C2004" i="17"/>
  <c r="E2003" i="17"/>
  <c r="D2003" i="17"/>
  <c r="C2003" i="17"/>
  <c r="E2002" i="17"/>
  <c r="D2002" i="17"/>
  <c r="C2002" i="17"/>
  <c r="E2001" i="17"/>
  <c r="D2001" i="17"/>
  <c r="C2001" i="17"/>
  <c r="E2000" i="17"/>
  <c r="D2000" i="17"/>
  <c r="C2000" i="17"/>
  <c r="E1999" i="17"/>
  <c r="D1999" i="17"/>
  <c r="C1999" i="17"/>
  <c r="E1998" i="17"/>
  <c r="D1998" i="17"/>
  <c r="C1998" i="17"/>
  <c r="E1997" i="17"/>
  <c r="D1997" i="17"/>
  <c r="C1997" i="17"/>
  <c r="E1996" i="17"/>
  <c r="D1996" i="17"/>
  <c r="C1996" i="17"/>
  <c r="E1995" i="17"/>
  <c r="D1995" i="17"/>
  <c r="C1995" i="17"/>
  <c r="E1994" i="17"/>
  <c r="D1994" i="17"/>
  <c r="C1994" i="17"/>
  <c r="E1993" i="17"/>
  <c r="D1993" i="17"/>
  <c r="C1993" i="17"/>
  <c r="E1992" i="17"/>
  <c r="D1992" i="17"/>
  <c r="C1992" i="17"/>
  <c r="E1991" i="17"/>
  <c r="D1991" i="17"/>
  <c r="C1991" i="17"/>
  <c r="E1990" i="17"/>
  <c r="D1990" i="17"/>
  <c r="C1990" i="17"/>
  <c r="E1989" i="17"/>
  <c r="D1989" i="17"/>
  <c r="C1989" i="17"/>
  <c r="E1988" i="17"/>
  <c r="D1988" i="17"/>
  <c r="C1988" i="17"/>
  <c r="E1987" i="17"/>
  <c r="D1987" i="17"/>
  <c r="C1987" i="17"/>
  <c r="E1986" i="17"/>
  <c r="D1986" i="17"/>
  <c r="C1986" i="17"/>
  <c r="E1985" i="17"/>
  <c r="D1985" i="17"/>
  <c r="C1985" i="17"/>
  <c r="E1984" i="17"/>
  <c r="D1984" i="17"/>
  <c r="C1984" i="17"/>
  <c r="E1983" i="17"/>
  <c r="D1983" i="17"/>
  <c r="C1983" i="17"/>
  <c r="E1982" i="17"/>
  <c r="D1982" i="17"/>
  <c r="C1982" i="17"/>
  <c r="E1981" i="17"/>
  <c r="D1981" i="17"/>
  <c r="C1981" i="17"/>
  <c r="E1980" i="17"/>
  <c r="D1980" i="17"/>
  <c r="C1980" i="17"/>
  <c r="E1979" i="17"/>
  <c r="D1979" i="17"/>
  <c r="C1979" i="17"/>
  <c r="E1978" i="17"/>
  <c r="D1978" i="17"/>
  <c r="C1978" i="17"/>
  <c r="E1977" i="17"/>
  <c r="D1977" i="17"/>
  <c r="C1977" i="17"/>
  <c r="E1976" i="17"/>
  <c r="D1976" i="17"/>
  <c r="C1976" i="17"/>
  <c r="E1975" i="17"/>
  <c r="D1975" i="17"/>
  <c r="C1975" i="17"/>
  <c r="E1974" i="17"/>
  <c r="D1974" i="17"/>
  <c r="C1974" i="17"/>
  <c r="E1973" i="17"/>
  <c r="D1973" i="17"/>
  <c r="C1973" i="17"/>
  <c r="E1972" i="17"/>
  <c r="D1972" i="17"/>
  <c r="C1972" i="17"/>
  <c r="E1971" i="17"/>
  <c r="D1971" i="17"/>
  <c r="C1971" i="17"/>
  <c r="E1970" i="17"/>
  <c r="D1970" i="17"/>
  <c r="C1970" i="17"/>
  <c r="E1969" i="17"/>
  <c r="D1969" i="17"/>
  <c r="C1969" i="17"/>
  <c r="E1968" i="17"/>
  <c r="D1968" i="17"/>
  <c r="C1968" i="17"/>
  <c r="E1967" i="17"/>
  <c r="D1967" i="17"/>
  <c r="C1967" i="17"/>
  <c r="E1966" i="17"/>
  <c r="D1966" i="17"/>
  <c r="C1966" i="17"/>
  <c r="E1965" i="17"/>
  <c r="D1965" i="17"/>
  <c r="C1965" i="17"/>
  <c r="E1964" i="17"/>
  <c r="D1964" i="17"/>
  <c r="C1964" i="17"/>
  <c r="E1963" i="17"/>
  <c r="D1963" i="17"/>
  <c r="C1963" i="17"/>
  <c r="E1962" i="17"/>
  <c r="D1962" i="17"/>
  <c r="C1962" i="17"/>
  <c r="E1961" i="17"/>
  <c r="D1961" i="17"/>
  <c r="C1961" i="17"/>
  <c r="E1960" i="17"/>
  <c r="D1960" i="17"/>
  <c r="C1960" i="17"/>
  <c r="E1959" i="17"/>
  <c r="D1959" i="17"/>
  <c r="C1959" i="17"/>
  <c r="E1958" i="17"/>
  <c r="D1958" i="17"/>
  <c r="C1958" i="17"/>
  <c r="E1957" i="17"/>
  <c r="D1957" i="17"/>
  <c r="C1957" i="17"/>
  <c r="E1956" i="17"/>
  <c r="D1956" i="17"/>
  <c r="C1956" i="17"/>
  <c r="E1955" i="17"/>
  <c r="D1955" i="17"/>
  <c r="C1955" i="17"/>
  <c r="E1954" i="17"/>
  <c r="D1954" i="17"/>
  <c r="C1954" i="17"/>
  <c r="E1953" i="17"/>
  <c r="D1953" i="17"/>
  <c r="C1953" i="17"/>
  <c r="E1952" i="17"/>
  <c r="D1952" i="17"/>
  <c r="C1952" i="17"/>
  <c r="E1951" i="17"/>
  <c r="D1951" i="17"/>
  <c r="C1951" i="17"/>
  <c r="E1950" i="17"/>
  <c r="D1950" i="17"/>
  <c r="C1950" i="17"/>
  <c r="E1949" i="17"/>
  <c r="D1949" i="17"/>
  <c r="C1949" i="17"/>
  <c r="E1948" i="17"/>
  <c r="D1948" i="17"/>
  <c r="C1948" i="17"/>
  <c r="E1947" i="17"/>
  <c r="D1947" i="17"/>
  <c r="C1947" i="17"/>
  <c r="E1946" i="17"/>
  <c r="D1946" i="17"/>
  <c r="C1946" i="17"/>
  <c r="E1945" i="17"/>
  <c r="D1945" i="17"/>
  <c r="C1945" i="17"/>
  <c r="E1944" i="17"/>
  <c r="D1944" i="17"/>
  <c r="C1944" i="17"/>
  <c r="E1943" i="17"/>
  <c r="D1943" i="17"/>
  <c r="C1943" i="17"/>
  <c r="E1942" i="17"/>
  <c r="D1942" i="17"/>
  <c r="C1942" i="17"/>
  <c r="E1941" i="17"/>
  <c r="D1941" i="17"/>
  <c r="C1941" i="17"/>
  <c r="E1940" i="17"/>
  <c r="D1940" i="17"/>
  <c r="C1940" i="17"/>
  <c r="E1939" i="17"/>
  <c r="D1939" i="17"/>
  <c r="C1939" i="17"/>
  <c r="E1938" i="17"/>
  <c r="D1938" i="17"/>
  <c r="C1938" i="17"/>
  <c r="E1937" i="17"/>
  <c r="D1937" i="17"/>
  <c r="C1937" i="17"/>
  <c r="E1936" i="17"/>
  <c r="D1936" i="17"/>
  <c r="C1936" i="17"/>
  <c r="E1935" i="17"/>
  <c r="D1935" i="17"/>
  <c r="C1935" i="17"/>
  <c r="E1934" i="17"/>
  <c r="D1934" i="17"/>
  <c r="C1934" i="17"/>
  <c r="E1933" i="17"/>
  <c r="D1933" i="17"/>
  <c r="C1933" i="17"/>
  <c r="E1932" i="17"/>
  <c r="D1932" i="17"/>
  <c r="C1932" i="17"/>
  <c r="E1931" i="17"/>
  <c r="D1931" i="17"/>
  <c r="C1931" i="17"/>
  <c r="E1930" i="17"/>
  <c r="D1930" i="17"/>
  <c r="C1930" i="17"/>
  <c r="E1929" i="17"/>
  <c r="D1929" i="17"/>
  <c r="C1929" i="17"/>
  <c r="E1928" i="17"/>
  <c r="D1928" i="17"/>
  <c r="C1928" i="17"/>
  <c r="E1927" i="17"/>
  <c r="D1927" i="17"/>
  <c r="C1927" i="17"/>
  <c r="E1926" i="17"/>
  <c r="D1926" i="17"/>
  <c r="C1926" i="17"/>
  <c r="E1925" i="17"/>
  <c r="D1925" i="17"/>
  <c r="C1925" i="17"/>
  <c r="E1924" i="17"/>
  <c r="D1924" i="17"/>
  <c r="C1924" i="17"/>
  <c r="E1923" i="17"/>
  <c r="D1923" i="17"/>
  <c r="C1923" i="17"/>
  <c r="E1922" i="17"/>
  <c r="D1922" i="17"/>
  <c r="C1922" i="17"/>
  <c r="E1921" i="17"/>
  <c r="D1921" i="17"/>
  <c r="C1921" i="17"/>
  <c r="E1920" i="17"/>
  <c r="D1920" i="17"/>
  <c r="C1920" i="17"/>
  <c r="E1919" i="17"/>
  <c r="D1919" i="17"/>
  <c r="C1919" i="17"/>
  <c r="E1918" i="17"/>
  <c r="D1918" i="17"/>
  <c r="C1918" i="17"/>
  <c r="E1917" i="17"/>
  <c r="D1917" i="17"/>
  <c r="C1917" i="17"/>
  <c r="E1916" i="17"/>
  <c r="D1916" i="17"/>
  <c r="C1916" i="17"/>
  <c r="E1915" i="17"/>
  <c r="D1915" i="17"/>
  <c r="C1915" i="17"/>
  <c r="E1914" i="17"/>
  <c r="D1914" i="17"/>
  <c r="C1914" i="17"/>
  <c r="E1913" i="17"/>
  <c r="D1913" i="17"/>
  <c r="C1913" i="17"/>
  <c r="E1912" i="17"/>
  <c r="D1912" i="17"/>
  <c r="C1912" i="17"/>
  <c r="E1911" i="17"/>
  <c r="D1911" i="17"/>
  <c r="C1911" i="17"/>
  <c r="E1910" i="17"/>
  <c r="D1910" i="17"/>
  <c r="C1910" i="17"/>
  <c r="E1909" i="17"/>
  <c r="D1909" i="17"/>
  <c r="C1909" i="17"/>
  <c r="E1908" i="17"/>
  <c r="D1908" i="17"/>
  <c r="C1908" i="17"/>
  <c r="E1907" i="17"/>
  <c r="D1907" i="17"/>
  <c r="C1907" i="17"/>
  <c r="E1906" i="17"/>
  <c r="D1906" i="17"/>
  <c r="C1906" i="17"/>
  <c r="E1905" i="17"/>
  <c r="D1905" i="17"/>
  <c r="C1905" i="17"/>
  <c r="E1904" i="17"/>
  <c r="D1904" i="17"/>
  <c r="C1904" i="17"/>
  <c r="E1903" i="17"/>
  <c r="D1903" i="17"/>
  <c r="C1903" i="17"/>
  <c r="E1902" i="17"/>
  <c r="D1902" i="17"/>
  <c r="C1902" i="17"/>
  <c r="E1901" i="17"/>
  <c r="D1901" i="17"/>
  <c r="C1901" i="17"/>
  <c r="E1900" i="17"/>
  <c r="D1900" i="17"/>
  <c r="C1900" i="17"/>
  <c r="E1899" i="17"/>
  <c r="D1899" i="17"/>
  <c r="C1899" i="17"/>
  <c r="E1898" i="17"/>
  <c r="D1898" i="17"/>
  <c r="C1898" i="17"/>
  <c r="E1897" i="17"/>
  <c r="D1897" i="17"/>
  <c r="C1897" i="17"/>
  <c r="E1896" i="17"/>
  <c r="D1896" i="17"/>
  <c r="C1896" i="17"/>
  <c r="E1895" i="17"/>
  <c r="D1895" i="17"/>
  <c r="C1895" i="17"/>
  <c r="E1894" i="17"/>
  <c r="D1894" i="17"/>
  <c r="C1894" i="17"/>
  <c r="E1893" i="17"/>
  <c r="D1893" i="17"/>
  <c r="C1893" i="17"/>
  <c r="E1892" i="17"/>
  <c r="D1892" i="17"/>
  <c r="C1892" i="17"/>
  <c r="E1891" i="17"/>
  <c r="D1891" i="17"/>
  <c r="C1891" i="17"/>
  <c r="E1890" i="17"/>
  <c r="D1890" i="17"/>
  <c r="C1890" i="17"/>
  <c r="E1889" i="17"/>
  <c r="D1889" i="17"/>
  <c r="C1889" i="17"/>
  <c r="E1888" i="17"/>
  <c r="D1888" i="17"/>
  <c r="C1888" i="17"/>
  <c r="E1887" i="17"/>
  <c r="D1887" i="17"/>
  <c r="C1887" i="17"/>
  <c r="E1886" i="17"/>
  <c r="D1886" i="17"/>
  <c r="C1886" i="17"/>
  <c r="E1885" i="17"/>
  <c r="D1885" i="17"/>
  <c r="C1885" i="17"/>
  <c r="E1884" i="17"/>
  <c r="D1884" i="17"/>
  <c r="C1884" i="17"/>
  <c r="E1883" i="17"/>
  <c r="D1883" i="17"/>
  <c r="C1883" i="17"/>
  <c r="E1882" i="17"/>
  <c r="D1882" i="17"/>
  <c r="C1882" i="17"/>
  <c r="E1881" i="17"/>
  <c r="D1881" i="17"/>
  <c r="C1881" i="17"/>
  <c r="E1880" i="17"/>
  <c r="D1880" i="17"/>
  <c r="C1880" i="17"/>
  <c r="E1879" i="17"/>
  <c r="D1879" i="17"/>
  <c r="C1879" i="17"/>
  <c r="E1878" i="17"/>
  <c r="D1878" i="17"/>
  <c r="C1878" i="17"/>
  <c r="E1877" i="17"/>
  <c r="D1877" i="17"/>
  <c r="C1877" i="17"/>
  <c r="E1876" i="17"/>
  <c r="D1876" i="17"/>
  <c r="C1876" i="17"/>
  <c r="E1875" i="17"/>
  <c r="D1875" i="17"/>
  <c r="C1875" i="17"/>
  <c r="E1874" i="17"/>
  <c r="D1874" i="17"/>
  <c r="C1874" i="17"/>
  <c r="E1873" i="17"/>
  <c r="D1873" i="17"/>
  <c r="C1873" i="17"/>
  <c r="E1872" i="17"/>
  <c r="D1872" i="17"/>
  <c r="C1872" i="17"/>
  <c r="E1871" i="17"/>
  <c r="D1871" i="17"/>
  <c r="C1871" i="17"/>
  <c r="E1870" i="17"/>
  <c r="D1870" i="17"/>
  <c r="C1870" i="17"/>
  <c r="E1869" i="17"/>
  <c r="D1869" i="17"/>
  <c r="C1869" i="17"/>
  <c r="E1868" i="17"/>
  <c r="D1868" i="17"/>
  <c r="C1868" i="17"/>
  <c r="E1867" i="17"/>
  <c r="D1867" i="17"/>
  <c r="C1867" i="17"/>
  <c r="E1866" i="17"/>
  <c r="D1866" i="17"/>
  <c r="C1866" i="17"/>
  <c r="E1865" i="17"/>
  <c r="D1865" i="17"/>
  <c r="C1865" i="17"/>
  <c r="E1864" i="17"/>
  <c r="D1864" i="17"/>
  <c r="C1864" i="17"/>
  <c r="E1863" i="17"/>
  <c r="D1863" i="17"/>
  <c r="C1863" i="17"/>
  <c r="E1862" i="17"/>
  <c r="D1862" i="17"/>
  <c r="C1862" i="17"/>
  <c r="E1861" i="17"/>
  <c r="D1861" i="17"/>
  <c r="C1861" i="17"/>
  <c r="E1860" i="17"/>
  <c r="D1860" i="17"/>
  <c r="C1860" i="17"/>
  <c r="E1859" i="17"/>
  <c r="D1859" i="17"/>
  <c r="C1859" i="17"/>
  <c r="E1858" i="17"/>
  <c r="D1858" i="17"/>
  <c r="C1858" i="17"/>
  <c r="E1857" i="17"/>
  <c r="D1857" i="17"/>
  <c r="C1857" i="17"/>
  <c r="E1856" i="17"/>
  <c r="D1856" i="17"/>
  <c r="C1856" i="17"/>
  <c r="E1855" i="17"/>
  <c r="D1855" i="17"/>
  <c r="C1855" i="17"/>
  <c r="E1854" i="17"/>
  <c r="D1854" i="17"/>
  <c r="C1854" i="17"/>
  <c r="E1853" i="17"/>
  <c r="D1853" i="17"/>
  <c r="C1853" i="17"/>
  <c r="E1852" i="17"/>
  <c r="D1852" i="17"/>
  <c r="C1852" i="17"/>
  <c r="E1851" i="17"/>
  <c r="D1851" i="17"/>
  <c r="C1851" i="17"/>
  <c r="E1850" i="17"/>
  <c r="D1850" i="17"/>
  <c r="C1850" i="17"/>
  <c r="E1849" i="17"/>
  <c r="D1849" i="17"/>
  <c r="C1849" i="17"/>
  <c r="E1848" i="17"/>
  <c r="D1848" i="17"/>
  <c r="C1848" i="17"/>
  <c r="E1847" i="17"/>
  <c r="D1847" i="17"/>
  <c r="C1847" i="17"/>
  <c r="E1846" i="17"/>
  <c r="D1846" i="17"/>
  <c r="C1846" i="17"/>
  <c r="E1845" i="17"/>
  <c r="D1845" i="17"/>
  <c r="C1845" i="17"/>
  <c r="E1844" i="17"/>
  <c r="D1844" i="17"/>
  <c r="C1844" i="17"/>
  <c r="E1843" i="17"/>
  <c r="D1843" i="17"/>
  <c r="C1843" i="17"/>
  <c r="E1842" i="17"/>
  <c r="D1842" i="17"/>
  <c r="C1842" i="17"/>
  <c r="E1841" i="17"/>
  <c r="D1841" i="17"/>
  <c r="C1841" i="17"/>
  <c r="E1840" i="17"/>
  <c r="D1840" i="17"/>
  <c r="C1840" i="17"/>
  <c r="E1839" i="17"/>
  <c r="D1839" i="17"/>
  <c r="C1839" i="17"/>
  <c r="E1838" i="17"/>
  <c r="D1838" i="17"/>
  <c r="C1838" i="17"/>
  <c r="E1837" i="17"/>
  <c r="D1837" i="17"/>
  <c r="C1837" i="17"/>
  <c r="E1836" i="17"/>
  <c r="D1836" i="17"/>
  <c r="C1836" i="17"/>
  <c r="E1835" i="17"/>
  <c r="D1835" i="17"/>
  <c r="C1835" i="17"/>
  <c r="E1834" i="17"/>
  <c r="D1834" i="17"/>
  <c r="C1834" i="17"/>
  <c r="E1833" i="17"/>
  <c r="D1833" i="17"/>
  <c r="C1833" i="17"/>
  <c r="E1832" i="17"/>
  <c r="D1832" i="17"/>
  <c r="C1832" i="17"/>
  <c r="E1831" i="17"/>
  <c r="D1831" i="17"/>
  <c r="C1831" i="17"/>
  <c r="E1830" i="17"/>
  <c r="D1830" i="17"/>
  <c r="C1830" i="17"/>
  <c r="E1829" i="17"/>
  <c r="D1829" i="17"/>
  <c r="C1829" i="17"/>
  <c r="E1828" i="17"/>
  <c r="D1828" i="17"/>
  <c r="C1828" i="17"/>
  <c r="E1827" i="17"/>
  <c r="D1827" i="17"/>
  <c r="C1827" i="17"/>
  <c r="E1826" i="17"/>
  <c r="D1826" i="17"/>
  <c r="C1826" i="17"/>
  <c r="E1825" i="17"/>
  <c r="D1825" i="17"/>
  <c r="C1825" i="17"/>
  <c r="E1824" i="17"/>
  <c r="D1824" i="17"/>
  <c r="C1824" i="17"/>
  <c r="E1823" i="17"/>
  <c r="D1823" i="17"/>
  <c r="C1823" i="17"/>
  <c r="E1822" i="17"/>
  <c r="D1822" i="17"/>
  <c r="C1822" i="17"/>
  <c r="E1821" i="17"/>
  <c r="D1821" i="17"/>
  <c r="C1821" i="17"/>
  <c r="E1820" i="17"/>
  <c r="D1820" i="17"/>
  <c r="C1820" i="17"/>
  <c r="E1819" i="17"/>
  <c r="D1819" i="17"/>
  <c r="C1819" i="17"/>
  <c r="E1818" i="17"/>
  <c r="D1818" i="17"/>
  <c r="C1818" i="17"/>
  <c r="E1817" i="17"/>
  <c r="D1817" i="17"/>
  <c r="C1817" i="17"/>
  <c r="E1816" i="17"/>
  <c r="D1816" i="17"/>
  <c r="C1816" i="17"/>
  <c r="E1815" i="17"/>
  <c r="D1815" i="17"/>
  <c r="C1815" i="17"/>
  <c r="E1814" i="17"/>
  <c r="D1814" i="17"/>
  <c r="C1814" i="17"/>
  <c r="E1813" i="17"/>
  <c r="D1813" i="17"/>
  <c r="C1813" i="17"/>
  <c r="E1812" i="17"/>
  <c r="D1812" i="17"/>
  <c r="C1812" i="17"/>
  <c r="E1811" i="17"/>
  <c r="D1811" i="17"/>
  <c r="C1811" i="17"/>
  <c r="E1810" i="17"/>
  <c r="D1810" i="17"/>
  <c r="C1810" i="17"/>
  <c r="E1809" i="17"/>
  <c r="D1809" i="17"/>
  <c r="C1809" i="17"/>
  <c r="E1808" i="17"/>
  <c r="D1808" i="17"/>
  <c r="C1808" i="17"/>
  <c r="E1807" i="17"/>
  <c r="D1807" i="17"/>
  <c r="C1807" i="17"/>
  <c r="E1806" i="17"/>
  <c r="D1806" i="17"/>
  <c r="C1806" i="17"/>
  <c r="E1805" i="17"/>
  <c r="D1805" i="17"/>
  <c r="C1805" i="17"/>
  <c r="E1804" i="17"/>
  <c r="D1804" i="17"/>
  <c r="C1804" i="17"/>
  <c r="E1803" i="17"/>
  <c r="D1803" i="17"/>
  <c r="C1803" i="17"/>
  <c r="E1802" i="17"/>
  <c r="D1802" i="17"/>
  <c r="C1802" i="17"/>
  <c r="E1801" i="17"/>
  <c r="D1801" i="17"/>
  <c r="C1801" i="17"/>
  <c r="E1800" i="17"/>
  <c r="D1800" i="17"/>
  <c r="C1800" i="17"/>
  <c r="E1799" i="17"/>
  <c r="D1799" i="17"/>
  <c r="C1799" i="17"/>
  <c r="E1798" i="17"/>
  <c r="D1798" i="17"/>
  <c r="C1798" i="17"/>
  <c r="E1797" i="17"/>
  <c r="D1797" i="17"/>
  <c r="C1797" i="17"/>
  <c r="E1796" i="17"/>
  <c r="D1796" i="17"/>
  <c r="C1796" i="17"/>
  <c r="E1795" i="17"/>
  <c r="D1795" i="17"/>
  <c r="C1795" i="17"/>
  <c r="E1794" i="17"/>
  <c r="D1794" i="17"/>
  <c r="C1794" i="17"/>
  <c r="E1793" i="17"/>
  <c r="D1793" i="17"/>
  <c r="C1793" i="17"/>
  <c r="E1792" i="17"/>
  <c r="D1792" i="17"/>
  <c r="C1792" i="17"/>
  <c r="E1791" i="17"/>
  <c r="D1791" i="17"/>
  <c r="C1791" i="17"/>
  <c r="E1790" i="17"/>
  <c r="D1790" i="17"/>
  <c r="C1790" i="17"/>
  <c r="E1789" i="17"/>
  <c r="D1789" i="17"/>
  <c r="C1789" i="17"/>
  <c r="E1788" i="17"/>
  <c r="D1788" i="17"/>
  <c r="C1788" i="17"/>
  <c r="E1787" i="17"/>
  <c r="D1787" i="17"/>
  <c r="C1787" i="17"/>
  <c r="E1786" i="17"/>
  <c r="D1786" i="17"/>
  <c r="C1786" i="17"/>
  <c r="E1785" i="17"/>
  <c r="D1785" i="17"/>
  <c r="C1785" i="17"/>
  <c r="E1784" i="17"/>
  <c r="D1784" i="17"/>
  <c r="C1784" i="17"/>
  <c r="E1783" i="17"/>
  <c r="D1783" i="17"/>
  <c r="C1783" i="17"/>
  <c r="E1782" i="17"/>
  <c r="D1782" i="17"/>
  <c r="C1782" i="17"/>
  <c r="E1781" i="17"/>
  <c r="D1781" i="17"/>
  <c r="C1781" i="17"/>
  <c r="E1780" i="17"/>
  <c r="D1780" i="17"/>
  <c r="C1780" i="17"/>
  <c r="E1779" i="17"/>
  <c r="D1779" i="17"/>
  <c r="C1779" i="17"/>
  <c r="E1778" i="17"/>
  <c r="D1778" i="17"/>
  <c r="C1778" i="17"/>
  <c r="E1777" i="17"/>
  <c r="D1777" i="17"/>
  <c r="C1777" i="17"/>
  <c r="E1776" i="17"/>
  <c r="D1776" i="17"/>
  <c r="C1776" i="17"/>
  <c r="E1775" i="17"/>
  <c r="D1775" i="17"/>
  <c r="C1775" i="17"/>
  <c r="E1774" i="17"/>
  <c r="D1774" i="17"/>
  <c r="C1774" i="17"/>
  <c r="E1773" i="17"/>
  <c r="D1773" i="17"/>
  <c r="C1773" i="17"/>
  <c r="E1772" i="17"/>
  <c r="D1772" i="17"/>
  <c r="C1772" i="17"/>
  <c r="E1771" i="17"/>
  <c r="D1771" i="17"/>
  <c r="C1771" i="17"/>
  <c r="E1770" i="17"/>
  <c r="D1770" i="17"/>
  <c r="C1770" i="17"/>
  <c r="E1769" i="17"/>
  <c r="D1769" i="17"/>
  <c r="C1769" i="17"/>
  <c r="E1768" i="17"/>
  <c r="D1768" i="17"/>
  <c r="C1768" i="17"/>
  <c r="E1767" i="17"/>
  <c r="D1767" i="17"/>
  <c r="C1767" i="17"/>
  <c r="E1766" i="17"/>
  <c r="D1766" i="17"/>
  <c r="C1766" i="17"/>
  <c r="E1765" i="17"/>
  <c r="D1765" i="17"/>
  <c r="C1765" i="17"/>
  <c r="E1764" i="17"/>
  <c r="D1764" i="17"/>
  <c r="C1764" i="17"/>
  <c r="E1763" i="17"/>
  <c r="D1763" i="17"/>
  <c r="C1763" i="17"/>
  <c r="E1762" i="17"/>
  <c r="D1762" i="17"/>
  <c r="C1762" i="17"/>
  <c r="E1761" i="17"/>
  <c r="D1761" i="17"/>
  <c r="C1761" i="17"/>
  <c r="E1760" i="17"/>
  <c r="D1760" i="17"/>
  <c r="C1760" i="17"/>
  <c r="E1759" i="17"/>
  <c r="D1759" i="17"/>
  <c r="C1759" i="17"/>
  <c r="E1758" i="17"/>
  <c r="D1758" i="17"/>
  <c r="C1758" i="17"/>
  <c r="E1757" i="17"/>
  <c r="D1757" i="17"/>
  <c r="C1757" i="17"/>
  <c r="E1756" i="17"/>
  <c r="D1756" i="17"/>
  <c r="C1756" i="17"/>
  <c r="E1755" i="17"/>
  <c r="D1755" i="17"/>
  <c r="C1755" i="17"/>
  <c r="E1754" i="17"/>
  <c r="D1754" i="17"/>
  <c r="C1754" i="17"/>
  <c r="E1753" i="17"/>
  <c r="D1753" i="17"/>
  <c r="C1753" i="17"/>
  <c r="E1752" i="17"/>
  <c r="D1752" i="17"/>
  <c r="C1752" i="17"/>
  <c r="E1751" i="17"/>
  <c r="D1751" i="17"/>
  <c r="C1751" i="17"/>
  <c r="E1750" i="17"/>
  <c r="D1750" i="17"/>
  <c r="C1750" i="17"/>
  <c r="E1749" i="17"/>
  <c r="D1749" i="17"/>
  <c r="C1749" i="17"/>
  <c r="E1748" i="17"/>
  <c r="D1748" i="17"/>
  <c r="C1748" i="17"/>
  <c r="E1747" i="17"/>
  <c r="D1747" i="17"/>
  <c r="C1747" i="17"/>
  <c r="E1746" i="17"/>
  <c r="D1746" i="17"/>
  <c r="C1746" i="17"/>
  <c r="E1745" i="17"/>
  <c r="D1745" i="17"/>
  <c r="C1745" i="17"/>
  <c r="E1744" i="17"/>
  <c r="D1744" i="17"/>
  <c r="C1744" i="17"/>
  <c r="E1743" i="17"/>
  <c r="D1743" i="17"/>
  <c r="C1743" i="17"/>
  <c r="E1742" i="17"/>
  <c r="D1742" i="17"/>
  <c r="C1742" i="17"/>
  <c r="E1741" i="17"/>
  <c r="D1741" i="17"/>
  <c r="C1741" i="17"/>
  <c r="E1740" i="17"/>
  <c r="D1740" i="17"/>
  <c r="C1740" i="17"/>
  <c r="E1739" i="17"/>
  <c r="D1739" i="17"/>
  <c r="C1739" i="17"/>
  <c r="E1738" i="17"/>
  <c r="D1738" i="17"/>
  <c r="C1738" i="17"/>
  <c r="E1737" i="17"/>
  <c r="D1737" i="17"/>
  <c r="C1737" i="17"/>
  <c r="E1736" i="17"/>
  <c r="D1736" i="17"/>
  <c r="C1736" i="17"/>
  <c r="E1735" i="17"/>
  <c r="D1735" i="17"/>
  <c r="C1735" i="17"/>
  <c r="E1734" i="17"/>
  <c r="D1734" i="17"/>
  <c r="C1734" i="17"/>
  <c r="E1733" i="17"/>
  <c r="D1733" i="17"/>
  <c r="C1733" i="17"/>
  <c r="E1732" i="17"/>
  <c r="D1732" i="17"/>
  <c r="C1732" i="17"/>
  <c r="E1731" i="17"/>
  <c r="D1731" i="17"/>
  <c r="C1731" i="17"/>
  <c r="E1730" i="17"/>
  <c r="D1730" i="17"/>
  <c r="C1730" i="17"/>
  <c r="E1729" i="17"/>
  <c r="D1729" i="17"/>
  <c r="C1729" i="17"/>
  <c r="E1728" i="17"/>
  <c r="D1728" i="17"/>
  <c r="C1728" i="17"/>
  <c r="E1727" i="17"/>
  <c r="D1727" i="17"/>
  <c r="C1727" i="17"/>
  <c r="E1726" i="17"/>
  <c r="D1726" i="17"/>
  <c r="C1726" i="17"/>
  <c r="E1725" i="17"/>
  <c r="D1725" i="17"/>
  <c r="C1725" i="17"/>
  <c r="E1724" i="17"/>
  <c r="D1724" i="17"/>
  <c r="C1724" i="17"/>
  <c r="E1723" i="17"/>
  <c r="D1723" i="17"/>
  <c r="C1723" i="17"/>
  <c r="E1722" i="17"/>
  <c r="D1722" i="17"/>
  <c r="C1722" i="17"/>
  <c r="E1721" i="17"/>
  <c r="D1721" i="17"/>
  <c r="C1721" i="17"/>
  <c r="E1720" i="17"/>
  <c r="D1720" i="17"/>
  <c r="C1720" i="17"/>
  <c r="E1719" i="17"/>
  <c r="D1719" i="17"/>
  <c r="C1719" i="17"/>
  <c r="E1718" i="17"/>
  <c r="D1718" i="17"/>
  <c r="C1718" i="17"/>
  <c r="E1717" i="17"/>
  <c r="D1717" i="17"/>
  <c r="C1717" i="17"/>
  <c r="E1716" i="17"/>
  <c r="D1716" i="17"/>
  <c r="C1716" i="17"/>
  <c r="E1715" i="17"/>
  <c r="D1715" i="17"/>
  <c r="C1715" i="17"/>
  <c r="E1714" i="17"/>
  <c r="D1714" i="17"/>
  <c r="C1714" i="17"/>
  <c r="E1713" i="17"/>
  <c r="D1713" i="17"/>
  <c r="C1713" i="17"/>
  <c r="E1712" i="17"/>
  <c r="D1712" i="17"/>
  <c r="C1712" i="17"/>
  <c r="E1711" i="17"/>
  <c r="D1711" i="17"/>
  <c r="C1711" i="17"/>
  <c r="E1710" i="17"/>
  <c r="D1710" i="17"/>
  <c r="C1710" i="17"/>
  <c r="E1709" i="17"/>
  <c r="D1709" i="17"/>
  <c r="C1709" i="17"/>
  <c r="E1708" i="17"/>
  <c r="D1708" i="17"/>
  <c r="C1708" i="17"/>
  <c r="E1707" i="17"/>
  <c r="D1707" i="17"/>
  <c r="C1707" i="17"/>
  <c r="E1706" i="17"/>
  <c r="D1706" i="17"/>
  <c r="C1706" i="17"/>
  <c r="E1705" i="17"/>
  <c r="D1705" i="17"/>
  <c r="C1705" i="17"/>
  <c r="E1704" i="17"/>
  <c r="D1704" i="17"/>
  <c r="C1704" i="17"/>
  <c r="E1703" i="17"/>
  <c r="D1703" i="17"/>
  <c r="C1703" i="17"/>
  <c r="E1702" i="17"/>
  <c r="D1702" i="17"/>
  <c r="C1702" i="17"/>
  <c r="E1701" i="17"/>
  <c r="D1701" i="17"/>
  <c r="C1701" i="17"/>
  <c r="E1700" i="17"/>
  <c r="D1700" i="17"/>
  <c r="C1700" i="17"/>
  <c r="E1699" i="17"/>
  <c r="D1699" i="17"/>
  <c r="C1699" i="17"/>
  <c r="E1698" i="17"/>
  <c r="D1698" i="17"/>
  <c r="C1698" i="17"/>
  <c r="E1697" i="17"/>
  <c r="D1697" i="17"/>
  <c r="C1697" i="17"/>
  <c r="E1696" i="17"/>
  <c r="D1696" i="17"/>
  <c r="C1696" i="17"/>
  <c r="E1695" i="17"/>
  <c r="D1695" i="17"/>
  <c r="C1695" i="17"/>
  <c r="E1694" i="17"/>
  <c r="D1694" i="17"/>
  <c r="C1694" i="17"/>
  <c r="E1693" i="17"/>
  <c r="D1693" i="17"/>
  <c r="C1693" i="17"/>
  <c r="E1692" i="17"/>
  <c r="D1692" i="17"/>
  <c r="C1692" i="17"/>
  <c r="E1691" i="17"/>
  <c r="D1691" i="17"/>
  <c r="C1691" i="17"/>
  <c r="E1690" i="17"/>
  <c r="D1690" i="17"/>
  <c r="C1690" i="17"/>
  <c r="E1689" i="17"/>
  <c r="D1689" i="17"/>
  <c r="C1689" i="17"/>
  <c r="E1688" i="17"/>
  <c r="D1688" i="17"/>
  <c r="C1688" i="17"/>
  <c r="E1687" i="17"/>
  <c r="D1687" i="17"/>
  <c r="C1687" i="17"/>
  <c r="E1686" i="17"/>
  <c r="D1686" i="17"/>
  <c r="C1686" i="17"/>
  <c r="E1685" i="17"/>
  <c r="D1685" i="17"/>
  <c r="C1685" i="17"/>
  <c r="E1684" i="17"/>
  <c r="D1684" i="17"/>
  <c r="C1684" i="17"/>
  <c r="E1683" i="17"/>
  <c r="D1683" i="17"/>
  <c r="C1683" i="17"/>
  <c r="E1682" i="17"/>
  <c r="D1682" i="17"/>
  <c r="C1682" i="17"/>
  <c r="E1681" i="17"/>
  <c r="D1681" i="17"/>
  <c r="C1681" i="17"/>
  <c r="E1680" i="17"/>
  <c r="D1680" i="17"/>
  <c r="C1680" i="17"/>
  <c r="E1679" i="17"/>
  <c r="D1679" i="17"/>
  <c r="C1679" i="17"/>
  <c r="E1678" i="17"/>
  <c r="D1678" i="17"/>
  <c r="C1678" i="17"/>
  <c r="E1677" i="17"/>
  <c r="D1677" i="17"/>
  <c r="C1677" i="17"/>
  <c r="E1676" i="17"/>
  <c r="D1676" i="17"/>
  <c r="C1676" i="17"/>
  <c r="E1675" i="17"/>
  <c r="D1675" i="17"/>
  <c r="C1675" i="17"/>
  <c r="E1674" i="17"/>
  <c r="D1674" i="17"/>
  <c r="C1674" i="17"/>
  <c r="E1673" i="17"/>
  <c r="D1673" i="17"/>
  <c r="C1673" i="17"/>
  <c r="E1672" i="17"/>
  <c r="D1672" i="17"/>
  <c r="C1672" i="17"/>
  <c r="E1671" i="17"/>
  <c r="D1671" i="17"/>
  <c r="C1671" i="17"/>
  <c r="E1670" i="17"/>
  <c r="D1670" i="17"/>
  <c r="C1670" i="17"/>
  <c r="E1669" i="17"/>
  <c r="D1669" i="17"/>
  <c r="C1669" i="17"/>
  <c r="E1668" i="17"/>
  <c r="D1668" i="17"/>
  <c r="C1668" i="17"/>
  <c r="E1667" i="17"/>
  <c r="D1667" i="17"/>
  <c r="C1667" i="17"/>
  <c r="E1666" i="17"/>
  <c r="D1666" i="17"/>
  <c r="C1666" i="17"/>
  <c r="E1665" i="17"/>
  <c r="D1665" i="17"/>
  <c r="C1665" i="17"/>
  <c r="E1664" i="17"/>
  <c r="D1664" i="17"/>
  <c r="C1664" i="17"/>
  <c r="E1663" i="17"/>
  <c r="D1663" i="17"/>
  <c r="C1663" i="17"/>
  <c r="E1662" i="17"/>
  <c r="D1662" i="17"/>
  <c r="C1662" i="17"/>
  <c r="E1661" i="17"/>
  <c r="D1661" i="17"/>
  <c r="C1661" i="17"/>
  <c r="E1660" i="17"/>
  <c r="D1660" i="17"/>
  <c r="C1660" i="17"/>
  <c r="E1659" i="17"/>
  <c r="D1659" i="17"/>
  <c r="C1659" i="17"/>
  <c r="E1658" i="17"/>
  <c r="D1658" i="17"/>
  <c r="C1658" i="17"/>
  <c r="E1657" i="17"/>
  <c r="D1657" i="17"/>
  <c r="C1657" i="17"/>
  <c r="E1656" i="17"/>
  <c r="D1656" i="17"/>
  <c r="C1656" i="17"/>
  <c r="E1655" i="17"/>
  <c r="D1655" i="17"/>
  <c r="C1655" i="17"/>
  <c r="E1654" i="17"/>
  <c r="D1654" i="17"/>
  <c r="C1654" i="17"/>
  <c r="E1653" i="17"/>
  <c r="D1653" i="17"/>
  <c r="C1653" i="17"/>
  <c r="E1652" i="17"/>
  <c r="D1652" i="17"/>
  <c r="C1652" i="17"/>
  <c r="E1651" i="17"/>
  <c r="D1651" i="17"/>
  <c r="C1651" i="17"/>
  <c r="E1650" i="17"/>
  <c r="D1650" i="17"/>
  <c r="C1650" i="17"/>
  <c r="E1649" i="17"/>
  <c r="D1649" i="17"/>
  <c r="C1649" i="17"/>
  <c r="E1648" i="17"/>
  <c r="D1648" i="17"/>
  <c r="C1648" i="17"/>
  <c r="E1647" i="17"/>
  <c r="D1647" i="17"/>
  <c r="C1647" i="17"/>
  <c r="E1646" i="17"/>
  <c r="D1646" i="17"/>
  <c r="C1646" i="17"/>
  <c r="E1645" i="17"/>
  <c r="D1645" i="17"/>
  <c r="C1645" i="17"/>
  <c r="E1644" i="17"/>
  <c r="D1644" i="17"/>
  <c r="C1644" i="17"/>
  <c r="E1643" i="17"/>
  <c r="D1643" i="17"/>
  <c r="C1643" i="17"/>
  <c r="E1642" i="17"/>
  <c r="D1642" i="17"/>
  <c r="C1642" i="17"/>
  <c r="E1641" i="17"/>
  <c r="D1641" i="17"/>
  <c r="C1641" i="17"/>
  <c r="E1640" i="17"/>
  <c r="D1640" i="17"/>
  <c r="C1640" i="17"/>
  <c r="E1639" i="17"/>
  <c r="D1639" i="17"/>
  <c r="C1639" i="17"/>
  <c r="E1638" i="17"/>
  <c r="D1638" i="17"/>
  <c r="C1638" i="17"/>
  <c r="E1637" i="17"/>
  <c r="D1637" i="17"/>
  <c r="C1637" i="17"/>
  <c r="E1636" i="17"/>
  <c r="D1636" i="17"/>
  <c r="C1636" i="17"/>
  <c r="E1635" i="17"/>
  <c r="D1635" i="17"/>
  <c r="C1635" i="17"/>
  <c r="E1634" i="17"/>
  <c r="D1634" i="17"/>
  <c r="C1634" i="17"/>
  <c r="E1633" i="17"/>
  <c r="D1633" i="17"/>
  <c r="C1633" i="17"/>
  <c r="E1632" i="17"/>
  <c r="D1632" i="17"/>
  <c r="C1632" i="17"/>
  <c r="E1631" i="17"/>
  <c r="D1631" i="17"/>
  <c r="C1631" i="17"/>
  <c r="E1630" i="17"/>
  <c r="D1630" i="17"/>
  <c r="C1630" i="17"/>
  <c r="E1629" i="17"/>
  <c r="D1629" i="17"/>
  <c r="C1629" i="17"/>
  <c r="E1628" i="17"/>
  <c r="D1628" i="17"/>
  <c r="C1628" i="17"/>
  <c r="E1627" i="17"/>
  <c r="D1627" i="17"/>
  <c r="C1627" i="17"/>
  <c r="E1626" i="17"/>
  <c r="D1626" i="17"/>
  <c r="C1626" i="17"/>
  <c r="E1625" i="17"/>
  <c r="D1625" i="17"/>
  <c r="C1625" i="17"/>
  <c r="E1624" i="17"/>
  <c r="D1624" i="17"/>
  <c r="C1624" i="17"/>
  <c r="E1623" i="17"/>
  <c r="D1623" i="17"/>
  <c r="C1623" i="17"/>
  <c r="E1622" i="17"/>
  <c r="D1622" i="17"/>
  <c r="C1622" i="17"/>
  <c r="E1621" i="17"/>
  <c r="D1621" i="17"/>
  <c r="C1621" i="17"/>
  <c r="E1620" i="17"/>
  <c r="D1620" i="17"/>
  <c r="C1620" i="17"/>
  <c r="E1619" i="17"/>
  <c r="D1619" i="17"/>
  <c r="C1619" i="17"/>
  <c r="E1618" i="17"/>
  <c r="D1618" i="17"/>
  <c r="C1618" i="17"/>
  <c r="E1617" i="17"/>
  <c r="D1617" i="17"/>
  <c r="C1617" i="17"/>
  <c r="E1616" i="17"/>
  <c r="D1616" i="17"/>
  <c r="C1616" i="17"/>
  <c r="E1615" i="17"/>
  <c r="D1615" i="17"/>
  <c r="C1615" i="17"/>
  <c r="E1614" i="17"/>
  <c r="D1614" i="17"/>
  <c r="C1614" i="17"/>
  <c r="E1613" i="17"/>
  <c r="D1613" i="17"/>
  <c r="C1613" i="17"/>
  <c r="E1612" i="17"/>
  <c r="D1612" i="17"/>
  <c r="C1612" i="17"/>
  <c r="E1611" i="17"/>
  <c r="D1611" i="17"/>
  <c r="C1611" i="17"/>
  <c r="E1610" i="17"/>
  <c r="D1610" i="17"/>
  <c r="C1610" i="17"/>
  <c r="E1609" i="17"/>
  <c r="D1609" i="17"/>
  <c r="C1609" i="17"/>
  <c r="E1608" i="17"/>
  <c r="D1608" i="17"/>
  <c r="C1608" i="17"/>
  <c r="E1607" i="17"/>
  <c r="D1607" i="17"/>
  <c r="C1607" i="17"/>
  <c r="E1606" i="17"/>
  <c r="D1606" i="17"/>
  <c r="C1606" i="17"/>
  <c r="E1605" i="17"/>
  <c r="D1605" i="17"/>
  <c r="C1605" i="17"/>
  <c r="E1604" i="17"/>
  <c r="D1604" i="17"/>
  <c r="C1604" i="17"/>
  <c r="E1603" i="17"/>
  <c r="D1603" i="17"/>
  <c r="C1603" i="17"/>
  <c r="E1602" i="17"/>
  <c r="D1602" i="17"/>
  <c r="C1602" i="17"/>
  <c r="E1601" i="17"/>
  <c r="D1601" i="17"/>
  <c r="C1601" i="17"/>
  <c r="E1600" i="17"/>
  <c r="D1600" i="17"/>
  <c r="C1600" i="17"/>
  <c r="E1599" i="17"/>
  <c r="D1599" i="17"/>
  <c r="C1599" i="17"/>
  <c r="E1598" i="17"/>
  <c r="D1598" i="17"/>
  <c r="C1598" i="17"/>
  <c r="E1597" i="17"/>
  <c r="D1597" i="17"/>
  <c r="C1597" i="17"/>
  <c r="E1596" i="17"/>
  <c r="D1596" i="17"/>
  <c r="C1596" i="17"/>
  <c r="E1595" i="17"/>
  <c r="D1595" i="17"/>
  <c r="C1595" i="17"/>
  <c r="E1594" i="17"/>
  <c r="D1594" i="17"/>
  <c r="C1594" i="17"/>
  <c r="E1593" i="17"/>
  <c r="D1593" i="17"/>
  <c r="C1593" i="17"/>
  <c r="E1592" i="17"/>
  <c r="D1592" i="17"/>
  <c r="C1592" i="17"/>
  <c r="E1591" i="17"/>
  <c r="D1591" i="17"/>
  <c r="C1591" i="17"/>
  <c r="E1590" i="17"/>
  <c r="D1590" i="17"/>
  <c r="C1590" i="17"/>
  <c r="E1589" i="17"/>
  <c r="D1589" i="17"/>
  <c r="C1589" i="17"/>
  <c r="E1588" i="17"/>
  <c r="D1588" i="17"/>
  <c r="C1588" i="17"/>
  <c r="E1587" i="17"/>
  <c r="D1587" i="17"/>
  <c r="C1587" i="17"/>
  <c r="E1586" i="17"/>
  <c r="D1586" i="17"/>
  <c r="C1586" i="17"/>
  <c r="E1585" i="17"/>
  <c r="D1585" i="17"/>
  <c r="C1585" i="17"/>
  <c r="E1584" i="17"/>
  <c r="D1584" i="17"/>
  <c r="C1584" i="17"/>
  <c r="E1583" i="17"/>
  <c r="D1583" i="17"/>
  <c r="C1583" i="17"/>
  <c r="E1582" i="17"/>
  <c r="D1582" i="17"/>
  <c r="C1582" i="17"/>
  <c r="E1581" i="17"/>
  <c r="D1581" i="17"/>
  <c r="C1581" i="17"/>
  <c r="E1580" i="17"/>
  <c r="D1580" i="17"/>
  <c r="C1580" i="17"/>
  <c r="E1579" i="17"/>
  <c r="D1579" i="17"/>
  <c r="C1579" i="17"/>
  <c r="E1578" i="17"/>
  <c r="D1578" i="17"/>
  <c r="C1578" i="17"/>
  <c r="E1577" i="17"/>
  <c r="D1577" i="17"/>
  <c r="C1577" i="17"/>
  <c r="E1576" i="17"/>
  <c r="D1576" i="17"/>
  <c r="C1576" i="17"/>
  <c r="E1575" i="17"/>
  <c r="D1575" i="17"/>
  <c r="C1575" i="17"/>
  <c r="E1574" i="17"/>
  <c r="D1574" i="17"/>
  <c r="C1574" i="17"/>
  <c r="E1573" i="17"/>
  <c r="D1573" i="17"/>
  <c r="C1573" i="17"/>
  <c r="E1572" i="17"/>
  <c r="D1572" i="17"/>
  <c r="C1572" i="17"/>
  <c r="E1571" i="17"/>
  <c r="D1571" i="17"/>
  <c r="C1571" i="17"/>
  <c r="E1570" i="17"/>
  <c r="D1570" i="17"/>
  <c r="C1570" i="17"/>
  <c r="E1569" i="17"/>
  <c r="D1569" i="17"/>
  <c r="C1569" i="17"/>
  <c r="E1568" i="17"/>
  <c r="D1568" i="17"/>
  <c r="C1568" i="17"/>
  <c r="E1567" i="17"/>
  <c r="D1567" i="17"/>
  <c r="C1567" i="17"/>
  <c r="E1566" i="17"/>
  <c r="D1566" i="17"/>
  <c r="C1566" i="17"/>
  <c r="E1565" i="17"/>
  <c r="D1565" i="17"/>
  <c r="C1565" i="17"/>
  <c r="E1564" i="17"/>
  <c r="D1564" i="17"/>
  <c r="C1564" i="17"/>
  <c r="E1563" i="17"/>
  <c r="D1563" i="17"/>
  <c r="C1563" i="17"/>
  <c r="E1562" i="17"/>
  <c r="D1562" i="17"/>
  <c r="C1562" i="17"/>
  <c r="E1561" i="17"/>
  <c r="D1561" i="17"/>
  <c r="C1561" i="17"/>
  <c r="E1560" i="17"/>
  <c r="D1560" i="17"/>
  <c r="C1560" i="17"/>
  <c r="E1559" i="17"/>
  <c r="D1559" i="17"/>
  <c r="C1559" i="17"/>
  <c r="E1558" i="17"/>
  <c r="D1558" i="17"/>
  <c r="C1558" i="17"/>
  <c r="E1557" i="17"/>
  <c r="D1557" i="17"/>
  <c r="C1557" i="17"/>
  <c r="E1556" i="17"/>
  <c r="D1556" i="17"/>
  <c r="C1556" i="17"/>
  <c r="E1555" i="17"/>
  <c r="D1555" i="17"/>
  <c r="C1555" i="17"/>
  <c r="E1554" i="17"/>
  <c r="D1554" i="17"/>
  <c r="C1554" i="17"/>
  <c r="E1553" i="17"/>
  <c r="D1553" i="17"/>
  <c r="C1553" i="17"/>
  <c r="E1552" i="17"/>
  <c r="D1552" i="17"/>
  <c r="C1552" i="17"/>
  <c r="E1551" i="17"/>
  <c r="D1551" i="17"/>
  <c r="C1551" i="17"/>
  <c r="E1550" i="17"/>
  <c r="D1550" i="17"/>
  <c r="C1550" i="17"/>
  <c r="E1549" i="17"/>
  <c r="D1549" i="17"/>
  <c r="C1549" i="17"/>
  <c r="E1548" i="17"/>
  <c r="D1548" i="17"/>
  <c r="C1548" i="17"/>
  <c r="E1547" i="17"/>
  <c r="D1547" i="17"/>
  <c r="C1547" i="17"/>
  <c r="E1546" i="17"/>
  <c r="D1546" i="17"/>
  <c r="C1546" i="17"/>
  <c r="E1545" i="17"/>
  <c r="D1545" i="17"/>
  <c r="C1545" i="17"/>
  <c r="E1544" i="17"/>
  <c r="D1544" i="17"/>
  <c r="C1544" i="17"/>
  <c r="E1543" i="17"/>
  <c r="D1543" i="17"/>
  <c r="C1543" i="17"/>
  <c r="E1542" i="17"/>
  <c r="D1542" i="17"/>
  <c r="C1542" i="17"/>
  <c r="E1541" i="17"/>
  <c r="D1541" i="17"/>
  <c r="C1541" i="17"/>
  <c r="E1540" i="17"/>
  <c r="D1540" i="17"/>
  <c r="C1540" i="17"/>
  <c r="E1539" i="17"/>
  <c r="D1539" i="17"/>
  <c r="C1539" i="17"/>
  <c r="E1538" i="17"/>
  <c r="D1538" i="17"/>
  <c r="C1538" i="17"/>
  <c r="E1537" i="17"/>
  <c r="D1537" i="17"/>
  <c r="C1537" i="17"/>
  <c r="E1536" i="17"/>
  <c r="D1536" i="17"/>
  <c r="C1536" i="17"/>
  <c r="E1535" i="17"/>
  <c r="D1535" i="17"/>
  <c r="C1535" i="17"/>
  <c r="E1534" i="17"/>
  <c r="D1534" i="17"/>
  <c r="C1534" i="17"/>
  <c r="E1533" i="17"/>
  <c r="D1533" i="17"/>
  <c r="C1533" i="17"/>
  <c r="E1532" i="17"/>
  <c r="D1532" i="17"/>
  <c r="C1532" i="17"/>
  <c r="E1531" i="17"/>
  <c r="D1531" i="17"/>
  <c r="C1531" i="17"/>
  <c r="E1530" i="17"/>
  <c r="D1530" i="17"/>
  <c r="C1530" i="17"/>
  <c r="E1529" i="17"/>
  <c r="D1529" i="17"/>
  <c r="C1529" i="17"/>
  <c r="E1528" i="17"/>
  <c r="D1528" i="17"/>
  <c r="C1528" i="17"/>
  <c r="E1527" i="17"/>
  <c r="D1527" i="17"/>
  <c r="C1527" i="17"/>
  <c r="E1526" i="17"/>
  <c r="D1526" i="17"/>
  <c r="C1526" i="17"/>
  <c r="E1525" i="17"/>
  <c r="D1525" i="17"/>
  <c r="C1525" i="17"/>
  <c r="E1524" i="17"/>
  <c r="D1524" i="17"/>
  <c r="C1524" i="17"/>
  <c r="E1523" i="17"/>
  <c r="D1523" i="17"/>
  <c r="C1523" i="17"/>
  <c r="E1522" i="17"/>
  <c r="D1522" i="17"/>
  <c r="C1522" i="17"/>
  <c r="E1521" i="17"/>
  <c r="D1521" i="17"/>
  <c r="C1521" i="17"/>
  <c r="E1520" i="17"/>
  <c r="D1520" i="17"/>
  <c r="C1520" i="17"/>
  <c r="E1519" i="17"/>
  <c r="D1519" i="17"/>
  <c r="C1519" i="17"/>
  <c r="E1518" i="17"/>
  <c r="D1518" i="17"/>
  <c r="C1518" i="17"/>
  <c r="E1517" i="17"/>
  <c r="D1517" i="17"/>
  <c r="C1517" i="17"/>
  <c r="E1516" i="17"/>
  <c r="D1516" i="17"/>
  <c r="C1516" i="17"/>
  <c r="E1515" i="17"/>
  <c r="D1515" i="17"/>
  <c r="C1515" i="17"/>
  <c r="E1514" i="17"/>
  <c r="D1514" i="17"/>
  <c r="C1514" i="17"/>
  <c r="E1513" i="17"/>
  <c r="D1513" i="17"/>
  <c r="C1513" i="17"/>
  <c r="E1512" i="17"/>
  <c r="D1512" i="17"/>
  <c r="C1512" i="17"/>
  <c r="E1511" i="17"/>
  <c r="D1511" i="17"/>
  <c r="C1511" i="17"/>
  <c r="E1510" i="17"/>
  <c r="D1510" i="17"/>
  <c r="C1510" i="17"/>
  <c r="E1509" i="17"/>
  <c r="D1509" i="17"/>
  <c r="C1509" i="17"/>
  <c r="E1508" i="17"/>
  <c r="D1508" i="17"/>
  <c r="C1508" i="17"/>
  <c r="E1507" i="17"/>
  <c r="D1507" i="17"/>
  <c r="C1507" i="17"/>
  <c r="E1506" i="17"/>
  <c r="D1506" i="17"/>
  <c r="C1506" i="17"/>
  <c r="E1505" i="17"/>
  <c r="D1505" i="17"/>
  <c r="C1505" i="17"/>
  <c r="E1504" i="17"/>
  <c r="D1504" i="17"/>
  <c r="C1504" i="17"/>
  <c r="E1503" i="17"/>
  <c r="D1503" i="17"/>
  <c r="C1503" i="17"/>
  <c r="E1502" i="17"/>
  <c r="D1502" i="17"/>
  <c r="C1502" i="17"/>
  <c r="E1501" i="17"/>
  <c r="D1501" i="17"/>
  <c r="C1501" i="17"/>
  <c r="E1500" i="17"/>
  <c r="D1500" i="17"/>
  <c r="C1500" i="17"/>
  <c r="E1499" i="17"/>
  <c r="D1499" i="17"/>
  <c r="C1499" i="17"/>
  <c r="E1498" i="17"/>
  <c r="D1498" i="17"/>
  <c r="C1498" i="17"/>
  <c r="E1497" i="17"/>
  <c r="D1497" i="17"/>
  <c r="C1497" i="17"/>
  <c r="E1496" i="17"/>
  <c r="D1496" i="17"/>
  <c r="C1496" i="17"/>
  <c r="E1495" i="17"/>
  <c r="D1495" i="17"/>
  <c r="C1495" i="17"/>
  <c r="E1494" i="17"/>
  <c r="D1494" i="17"/>
  <c r="C1494" i="17"/>
  <c r="E1493" i="17"/>
  <c r="D1493" i="17"/>
  <c r="C1493" i="17"/>
  <c r="E1492" i="17"/>
  <c r="D1492" i="17"/>
  <c r="C1492" i="17"/>
  <c r="E1491" i="17"/>
  <c r="D1491" i="17"/>
  <c r="C1491" i="17"/>
  <c r="E1490" i="17"/>
  <c r="D1490" i="17"/>
  <c r="C1490" i="17"/>
  <c r="E1489" i="17"/>
  <c r="D1489" i="17"/>
  <c r="C1489" i="17"/>
  <c r="E1488" i="17"/>
  <c r="D1488" i="17"/>
  <c r="C1488" i="17"/>
  <c r="E1487" i="17"/>
  <c r="D1487" i="17"/>
  <c r="C1487" i="17"/>
  <c r="E1486" i="17"/>
  <c r="D1486" i="17"/>
  <c r="C1486" i="17"/>
  <c r="E1485" i="17"/>
  <c r="D1485" i="17"/>
  <c r="C1485" i="17"/>
  <c r="E1484" i="17"/>
  <c r="D1484" i="17"/>
  <c r="C1484" i="17"/>
  <c r="E1483" i="17"/>
  <c r="D1483" i="17"/>
  <c r="C1483" i="17"/>
  <c r="E1482" i="17"/>
  <c r="D1482" i="17"/>
  <c r="C1482" i="17"/>
  <c r="E1481" i="17"/>
  <c r="D1481" i="17"/>
  <c r="C1481" i="17"/>
  <c r="E1480" i="17"/>
  <c r="D1480" i="17"/>
  <c r="C1480" i="17"/>
  <c r="E1479" i="17"/>
  <c r="D1479" i="17"/>
  <c r="C1479" i="17"/>
  <c r="E1478" i="17"/>
  <c r="D1478" i="17"/>
  <c r="C1478" i="17"/>
  <c r="E1477" i="17"/>
  <c r="D1477" i="17"/>
  <c r="C1477" i="17"/>
  <c r="E1476" i="17"/>
  <c r="D1476" i="17"/>
  <c r="C1476" i="17"/>
  <c r="E1475" i="17"/>
  <c r="D1475" i="17"/>
  <c r="C1475" i="17"/>
  <c r="E1474" i="17"/>
  <c r="D1474" i="17"/>
  <c r="C1474" i="17"/>
  <c r="E1473" i="17"/>
  <c r="D1473" i="17"/>
  <c r="C1473" i="17"/>
  <c r="E1472" i="17"/>
  <c r="D1472" i="17"/>
  <c r="C1472" i="17"/>
  <c r="E1471" i="17"/>
  <c r="D1471" i="17"/>
  <c r="C1471" i="17"/>
  <c r="E1470" i="17"/>
  <c r="D1470" i="17"/>
  <c r="C1470" i="17"/>
  <c r="E1469" i="17"/>
  <c r="D1469" i="17"/>
  <c r="C1469" i="17"/>
  <c r="E1468" i="17"/>
  <c r="D1468" i="17"/>
  <c r="C1468" i="17"/>
  <c r="E1467" i="17"/>
  <c r="D1467" i="17"/>
  <c r="C1467" i="17"/>
  <c r="E1466" i="17"/>
  <c r="D1466" i="17"/>
  <c r="C1466" i="17"/>
  <c r="E1465" i="17"/>
  <c r="D1465" i="17"/>
  <c r="C1465" i="17"/>
  <c r="E1464" i="17"/>
  <c r="D1464" i="17"/>
  <c r="C1464" i="17"/>
  <c r="E1463" i="17"/>
  <c r="D1463" i="17"/>
  <c r="C1463" i="17"/>
  <c r="E1462" i="17"/>
  <c r="D1462" i="17"/>
  <c r="C1462" i="17"/>
  <c r="E1461" i="17"/>
  <c r="D1461" i="17"/>
  <c r="C1461" i="17"/>
  <c r="E1460" i="17"/>
  <c r="D1460" i="17"/>
  <c r="C1460" i="17"/>
  <c r="E1459" i="17"/>
  <c r="D1459" i="17"/>
  <c r="C1459" i="17"/>
  <c r="E1458" i="17"/>
  <c r="D1458" i="17"/>
  <c r="C1458" i="17"/>
  <c r="E1457" i="17"/>
  <c r="D1457" i="17"/>
  <c r="C1457" i="17"/>
  <c r="E1456" i="17"/>
  <c r="D1456" i="17"/>
  <c r="C1456" i="17"/>
  <c r="E1455" i="17"/>
  <c r="D1455" i="17"/>
  <c r="C1455" i="17"/>
  <c r="E1454" i="17"/>
  <c r="D1454" i="17"/>
  <c r="C1454" i="17"/>
  <c r="E1453" i="17"/>
  <c r="D1453" i="17"/>
  <c r="C1453" i="17"/>
  <c r="E1452" i="17"/>
  <c r="D1452" i="17"/>
  <c r="C1452" i="17"/>
  <c r="E1451" i="17"/>
  <c r="D1451" i="17"/>
  <c r="C1451" i="17"/>
  <c r="E1450" i="17"/>
  <c r="D1450" i="17"/>
  <c r="C1450" i="17"/>
  <c r="E1449" i="17"/>
  <c r="D1449" i="17"/>
  <c r="C1449" i="17"/>
  <c r="E1448" i="17"/>
  <c r="D1448" i="17"/>
  <c r="C1448" i="17"/>
  <c r="E1447" i="17"/>
  <c r="D1447" i="17"/>
  <c r="C1447" i="17"/>
  <c r="E1446" i="17"/>
  <c r="D1446" i="17"/>
  <c r="C1446" i="17"/>
  <c r="E1445" i="17"/>
  <c r="D1445" i="17"/>
  <c r="C1445" i="17"/>
  <c r="E1444" i="17"/>
  <c r="D1444" i="17"/>
  <c r="C1444" i="17"/>
  <c r="E1443" i="17"/>
  <c r="D1443" i="17"/>
  <c r="C1443" i="17"/>
  <c r="E1442" i="17"/>
  <c r="D1442" i="17"/>
  <c r="C1442" i="17"/>
  <c r="E1441" i="17"/>
  <c r="D1441" i="17"/>
  <c r="C1441" i="17"/>
  <c r="E1440" i="17"/>
  <c r="D1440" i="17"/>
  <c r="C1440" i="17"/>
  <c r="E1439" i="17"/>
  <c r="D1439" i="17"/>
  <c r="C1439" i="17"/>
  <c r="E1438" i="17"/>
  <c r="D1438" i="17"/>
  <c r="C1438" i="17"/>
  <c r="E1437" i="17"/>
  <c r="D1437" i="17"/>
  <c r="C1437" i="17"/>
  <c r="E1436" i="17"/>
  <c r="D1436" i="17"/>
  <c r="C1436" i="17"/>
  <c r="E1435" i="17"/>
  <c r="D1435" i="17"/>
  <c r="C1435" i="17"/>
  <c r="E1434" i="17"/>
  <c r="D1434" i="17"/>
  <c r="C1434" i="17"/>
  <c r="E1433" i="17"/>
  <c r="D1433" i="17"/>
  <c r="C1433" i="17"/>
  <c r="E1432" i="17"/>
  <c r="D1432" i="17"/>
  <c r="C1432" i="17"/>
  <c r="E1431" i="17"/>
  <c r="D1431" i="17"/>
  <c r="C1431" i="17"/>
  <c r="E1430" i="17"/>
  <c r="D1430" i="17"/>
  <c r="C1430" i="17"/>
  <c r="E1429" i="17"/>
  <c r="D1429" i="17"/>
  <c r="C1429" i="17"/>
  <c r="E1428" i="17"/>
  <c r="D1428" i="17"/>
  <c r="C1428" i="17"/>
  <c r="E1427" i="17"/>
  <c r="D1427" i="17"/>
  <c r="C1427" i="17"/>
  <c r="E1426" i="17"/>
  <c r="D1426" i="17"/>
  <c r="C1426" i="17"/>
  <c r="E1425" i="17"/>
  <c r="D1425" i="17"/>
  <c r="C1425" i="17"/>
  <c r="E1424" i="17"/>
  <c r="D1424" i="17"/>
  <c r="C1424" i="17"/>
  <c r="E1423" i="17"/>
  <c r="D1423" i="17"/>
  <c r="C1423" i="17"/>
  <c r="E1422" i="17"/>
  <c r="D1422" i="17"/>
  <c r="C1422" i="17"/>
  <c r="E1421" i="17"/>
  <c r="D1421" i="17"/>
  <c r="C1421" i="17"/>
  <c r="E1420" i="17"/>
  <c r="D1420" i="17"/>
  <c r="C1420" i="17"/>
  <c r="E1419" i="17"/>
  <c r="D1419" i="17"/>
  <c r="C1419" i="17"/>
  <c r="E1418" i="17"/>
  <c r="D1418" i="17"/>
  <c r="C1418" i="17"/>
  <c r="E1417" i="17"/>
  <c r="D1417" i="17"/>
  <c r="C1417" i="17"/>
  <c r="E1416" i="17"/>
  <c r="D1416" i="17"/>
  <c r="C1416" i="17"/>
  <c r="E1415" i="17"/>
  <c r="D1415" i="17"/>
  <c r="C1415" i="17"/>
  <c r="E1414" i="17"/>
  <c r="D1414" i="17"/>
  <c r="C1414" i="17"/>
  <c r="E1413" i="17"/>
  <c r="D1413" i="17"/>
  <c r="C1413" i="17"/>
  <c r="E1412" i="17"/>
  <c r="D1412" i="17"/>
  <c r="C1412" i="17"/>
  <c r="E1411" i="17"/>
  <c r="D1411" i="17"/>
  <c r="C1411" i="17"/>
  <c r="E1410" i="17"/>
  <c r="D1410" i="17"/>
  <c r="C1410" i="17"/>
  <c r="E1409" i="17"/>
  <c r="D1409" i="17"/>
  <c r="C1409" i="17"/>
  <c r="E1408" i="17"/>
  <c r="D1408" i="17"/>
  <c r="C1408" i="17"/>
  <c r="E1407" i="17"/>
  <c r="D1407" i="17"/>
  <c r="C1407" i="17"/>
  <c r="E1406" i="17"/>
  <c r="D1406" i="17"/>
  <c r="C1406" i="17"/>
  <c r="E1405" i="17"/>
  <c r="D1405" i="17"/>
  <c r="C1405" i="17"/>
  <c r="E1404" i="17"/>
  <c r="D1404" i="17"/>
  <c r="C1404" i="17"/>
  <c r="E1403" i="17"/>
  <c r="D1403" i="17"/>
  <c r="C1403" i="17"/>
  <c r="E1402" i="17"/>
  <c r="D1402" i="17"/>
  <c r="C1402" i="17"/>
  <c r="E1401" i="17"/>
  <c r="D1401" i="17"/>
  <c r="C1401" i="17"/>
  <c r="E1400" i="17"/>
  <c r="D1400" i="17"/>
  <c r="C1400" i="17"/>
  <c r="E1399" i="17"/>
  <c r="D1399" i="17"/>
  <c r="C1399" i="17"/>
  <c r="E1398" i="17"/>
  <c r="D1398" i="17"/>
  <c r="C1398" i="17"/>
  <c r="E1397" i="17"/>
  <c r="D1397" i="17"/>
  <c r="C1397" i="17"/>
  <c r="E1396" i="17"/>
  <c r="D1396" i="17"/>
  <c r="C1396" i="17"/>
  <c r="E1395" i="17"/>
  <c r="D1395" i="17"/>
  <c r="C1395" i="17"/>
  <c r="E1394" i="17"/>
  <c r="D1394" i="17"/>
  <c r="C1394" i="17"/>
  <c r="E1393" i="17"/>
  <c r="D1393" i="17"/>
  <c r="C1393" i="17"/>
  <c r="E1392" i="17"/>
  <c r="D1392" i="17"/>
  <c r="C1392" i="17"/>
  <c r="E1391" i="17"/>
  <c r="D1391" i="17"/>
  <c r="C1391" i="17"/>
  <c r="E1390" i="17"/>
  <c r="D1390" i="17"/>
  <c r="C1390" i="17"/>
  <c r="E1389" i="17"/>
  <c r="D1389" i="17"/>
  <c r="C1389" i="17"/>
  <c r="E1388" i="17"/>
  <c r="D1388" i="17"/>
  <c r="C1388" i="17"/>
  <c r="E1387" i="17"/>
  <c r="D1387" i="17"/>
  <c r="C1387" i="17"/>
  <c r="E1386" i="17"/>
  <c r="D1386" i="17"/>
  <c r="C1386" i="17"/>
  <c r="E1385" i="17"/>
  <c r="D1385" i="17"/>
  <c r="C1385" i="17"/>
  <c r="E1384" i="17"/>
  <c r="D1384" i="17"/>
  <c r="C1384" i="17"/>
  <c r="E1383" i="17"/>
  <c r="D1383" i="17"/>
  <c r="C1383" i="17"/>
  <c r="E1382" i="17"/>
  <c r="D1382" i="17"/>
  <c r="C1382" i="17"/>
  <c r="E1381" i="17"/>
  <c r="D1381" i="17"/>
  <c r="C1381" i="17"/>
  <c r="E1380" i="17"/>
  <c r="D1380" i="17"/>
  <c r="C1380" i="17"/>
  <c r="E1379" i="17"/>
  <c r="D1379" i="17"/>
  <c r="C1379" i="17"/>
  <c r="E1378" i="17"/>
  <c r="D1378" i="17"/>
  <c r="C1378" i="17"/>
  <c r="E1377" i="17"/>
  <c r="D1377" i="17"/>
  <c r="C1377" i="17"/>
  <c r="E1376" i="17"/>
  <c r="D1376" i="17"/>
  <c r="C1376" i="17"/>
  <c r="E1375" i="17"/>
  <c r="D1375" i="17"/>
  <c r="C1375" i="17"/>
  <c r="E1374" i="17"/>
  <c r="D1374" i="17"/>
  <c r="C1374" i="17"/>
  <c r="E1373" i="17"/>
  <c r="D1373" i="17"/>
  <c r="C1373" i="17"/>
  <c r="E1372" i="17"/>
  <c r="D1372" i="17"/>
  <c r="C1372" i="17"/>
  <c r="E1371" i="17"/>
  <c r="D1371" i="17"/>
  <c r="C1371" i="17"/>
  <c r="E1370" i="17"/>
  <c r="D1370" i="17"/>
  <c r="C1370" i="17"/>
  <c r="E1369" i="17"/>
  <c r="D1369" i="17"/>
  <c r="C1369" i="17"/>
  <c r="E1368" i="17"/>
  <c r="D1368" i="17"/>
  <c r="C1368" i="17"/>
  <c r="E1367" i="17"/>
  <c r="D1367" i="17"/>
  <c r="C1367" i="17"/>
  <c r="E1366" i="17"/>
  <c r="D1366" i="17"/>
  <c r="C1366" i="17"/>
  <c r="E1365" i="17"/>
  <c r="D1365" i="17"/>
  <c r="C1365" i="17"/>
  <c r="E1364" i="17"/>
  <c r="D1364" i="17"/>
  <c r="C1364" i="17"/>
  <c r="E1363" i="17"/>
  <c r="D1363" i="17"/>
  <c r="C1363" i="17"/>
  <c r="E1362" i="17"/>
  <c r="D1362" i="17"/>
  <c r="C1362" i="17"/>
  <c r="E1361" i="17"/>
  <c r="D1361" i="17"/>
  <c r="C1361" i="17"/>
  <c r="E1360" i="17"/>
  <c r="D1360" i="17"/>
  <c r="C1360" i="17"/>
  <c r="E1359" i="17"/>
  <c r="D1359" i="17"/>
  <c r="C1359" i="17"/>
  <c r="E1358" i="17"/>
  <c r="D1358" i="17"/>
  <c r="C1358" i="17"/>
  <c r="E1357" i="17"/>
  <c r="D1357" i="17"/>
  <c r="C1357" i="17"/>
  <c r="E1356" i="17"/>
  <c r="D1356" i="17"/>
  <c r="C1356" i="17"/>
  <c r="E1355" i="17"/>
  <c r="D1355" i="17"/>
  <c r="C1355" i="17"/>
  <c r="E1354" i="17"/>
  <c r="D1354" i="17"/>
  <c r="C1354" i="17"/>
  <c r="E1353" i="17"/>
  <c r="D1353" i="17"/>
  <c r="C1353" i="17"/>
  <c r="E1352" i="17"/>
  <c r="D1352" i="17"/>
  <c r="C1352" i="17"/>
  <c r="E1351" i="17"/>
  <c r="D1351" i="17"/>
  <c r="C1351" i="17"/>
  <c r="E1350" i="17"/>
  <c r="D1350" i="17"/>
  <c r="C1350" i="17"/>
  <c r="E1349" i="17"/>
  <c r="D1349" i="17"/>
  <c r="C1349" i="17"/>
  <c r="E1348" i="17"/>
  <c r="D1348" i="17"/>
  <c r="C1348" i="17"/>
  <c r="E1347" i="17"/>
  <c r="D1347" i="17"/>
  <c r="C1347" i="17"/>
  <c r="E1346" i="17"/>
  <c r="D1346" i="17"/>
  <c r="C1346" i="17"/>
  <c r="E1345" i="17"/>
  <c r="D1345" i="17"/>
  <c r="C1345" i="17"/>
  <c r="E1344" i="17"/>
  <c r="D1344" i="17"/>
  <c r="C1344" i="17"/>
  <c r="E1343" i="17"/>
  <c r="D1343" i="17"/>
  <c r="C1343" i="17"/>
  <c r="E1342" i="17"/>
  <c r="D1342" i="17"/>
  <c r="C1342" i="17"/>
  <c r="E1341" i="17"/>
  <c r="D1341" i="17"/>
  <c r="C1341" i="17"/>
  <c r="E1340" i="17"/>
  <c r="D1340" i="17"/>
  <c r="C1340" i="17"/>
  <c r="E1339" i="17"/>
  <c r="D1339" i="17"/>
  <c r="C1339" i="17"/>
  <c r="E1338" i="17"/>
  <c r="D1338" i="17"/>
  <c r="C1338" i="17"/>
  <c r="E1337" i="17"/>
  <c r="D1337" i="17"/>
  <c r="C1337" i="17"/>
  <c r="E1336" i="17"/>
  <c r="D1336" i="17"/>
  <c r="C1336" i="17"/>
  <c r="E1335" i="17"/>
  <c r="D1335" i="17"/>
  <c r="C1335" i="17"/>
  <c r="E1334" i="17"/>
  <c r="D1334" i="17"/>
  <c r="C1334" i="17"/>
  <c r="E1333" i="17"/>
  <c r="D1333" i="17"/>
  <c r="C1333" i="17"/>
  <c r="E1332" i="17"/>
  <c r="D1332" i="17"/>
  <c r="C1332" i="17"/>
  <c r="E1331" i="17"/>
  <c r="D1331" i="17"/>
  <c r="C1331" i="17"/>
  <c r="E1330" i="17"/>
  <c r="D1330" i="17"/>
  <c r="C1330" i="17"/>
  <c r="E1329" i="17"/>
  <c r="D1329" i="17"/>
  <c r="C1329" i="17"/>
  <c r="E1328" i="17"/>
  <c r="D1328" i="17"/>
  <c r="C1328" i="17"/>
  <c r="E1327" i="17"/>
  <c r="D1327" i="17"/>
  <c r="C1327" i="17"/>
  <c r="E1326" i="17"/>
  <c r="D1326" i="17"/>
  <c r="C1326" i="17"/>
  <c r="E1325" i="17"/>
  <c r="D1325" i="17"/>
  <c r="C1325" i="17"/>
  <c r="E1324" i="17"/>
  <c r="D1324" i="17"/>
  <c r="C1324" i="17"/>
  <c r="E1323" i="17"/>
  <c r="D1323" i="17"/>
  <c r="C1323" i="17"/>
  <c r="E1322" i="17"/>
  <c r="D1322" i="17"/>
  <c r="C1322" i="17"/>
  <c r="E1321" i="17"/>
  <c r="D1321" i="17"/>
  <c r="C1321" i="17"/>
  <c r="E1320" i="17"/>
  <c r="D1320" i="17"/>
  <c r="C1320" i="17"/>
  <c r="E1319" i="17"/>
  <c r="D1319" i="17"/>
  <c r="C1319" i="17"/>
  <c r="E1318" i="17"/>
  <c r="D1318" i="17"/>
  <c r="C1318" i="17"/>
  <c r="E1317" i="17"/>
  <c r="D1317" i="17"/>
  <c r="C1317" i="17"/>
  <c r="E1316" i="17"/>
  <c r="D1316" i="17"/>
  <c r="C1316" i="17"/>
  <c r="E1315" i="17"/>
  <c r="D1315" i="17"/>
  <c r="C1315" i="17"/>
  <c r="E1314" i="17"/>
  <c r="D1314" i="17"/>
  <c r="C1314" i="17"/>
  <c r="E1313" i="17"/>
  <c r="D1313" i="17"/>
  <c r="C1313" i="17"/>
  <c r="E1312" i="17"/>
  <c r="D1312" i="17"/>
  <c r="C1312" i="17"/>
  <c r="E1311" i="17"/>
  <c r="D1311" i="17"/>
  <c r="C1311" i="17"/>
  <c r="E1310" i="17"/>
  <c r="D1310" i="17"/>
  <c r="C1310" i="17"/>
  <c r="E1309" i="17"/>
  <c r="D1309" i="17"/>
  <c r="C1309" i="17"/>
  <c r="E1308" i="17"/>
  <c r="D1308" i="17"/>
  <c r="C1308" i="17"/>
  <c r="E1307" i="17"/>
  <c r="D1307" i="17"/>
  <c r="C1307" i="17"/>
  <c r="E1306" i="17"/>
  <c r="D1306" i="17"/>
  <c r="C1306" i="17"/>
  <c r="E1305" i="17"/>
  <c r="D1305" i="17"/>
  <c r="C1305" i="17"/>
  <c r="E1304" i="17"/>
  <c r="D1304" i="17"/>
  <c r="C1304" i="17"/>
  <c r="E1303" i="17"/>
  <c r="D1303" i="17"/>
  <c r="C1303" i="17"/>
  <c r="E1302" i="17"/>
  <c r="D1302" i="17"/>
  <c r="C1302" i="17"/>
  <c r="E1301" i="17"/>
  <c r="D1301" i="17"/>
  <c r="C1301" i="17"/>
  <c r="E1300" i="17"/>
  <c r="D1300" i="17"/>
  <c r="C1300" i="17"/>
  <c r="E1299" i="17"/>
  <c r="D1299" i="17"/>
  <c r="C1299" i="17"/>
  <c r="E1298" i="17"/>
  <c r="D1298" i="17"/>
  <c r="C1298" i="17"/>
  <c r="E1297" i="17"/>
  <c r="D1297" i="17"/>
  <c r="C1297" i="17"/>
  <c r="E1296" i="17"/>
  <c r="D1296" i="17"/>
  <c r="C1296" i="17"/>
  <c r="E1295" i="17"/>
  <c r="D1295" i="17"/>
  <c r="C1295" i="17"/>
  <c r="E1294" i="17"/>
  <c r="D1294" i="17"/>
  <c r="C1294" i="17"/>
  <c r="E1293" i="17"/>
  <c r="D1293" i="17"/>
  <c r="C1293" i="17"/>
  <c r="E1292" i="17"/>
  <c r="D1292" i="17"/>
  <c r="C1292" i="17"/>
  <c r="E1291" i="17"/>
  <c r="D1291" i="17"/>
  <c r="C1291" i="17"/>
  <c r="E1290" i="17"/>
  <c r="D1290" i="17"/>
  <c r="C1290" i="17"/>
  <c r="E1289" i="17"/>
  <c r="D1289" i="17"/>
  <c r="C1289" i="17"/>
  <c r="E1288" i="17"/>
  <c r="D1288" i="17"/>
  <c r="C1288" i="17"/>
  <c r="E1287" i="17"/>
  <c r="D1287" i="17"/>
  <c r="C1287" i="17"/>
  <c r="E1286" i="17"/>
  <c r="D1286" i="17"/>
  <c r="C1286" i="17"/>
  <c r="E1285" i="17"/>
  <c r="D1285" i="17"/>
  <c r="C1285" i="17"/>
  <c r="E1284" i="17"/>
  <c r="D1284" i="17"/>
  <c r="C1284" i="17"/>
  <c r="E1283" i="17"/>
  <c r="D1283" i="17"/>
  <c r="C1283" i="17"/>
  <c r="E1282" i="17"/>
  <c r="D1282" i="17"/>
  <c r="C1282" i="17"/>
  <c r="E1281" i="17"/>
  <c r="D1281" i="17"/>
  <c r="C1281" i="17"/>
  <c r="E1280" i="17"/>
  <c r="D1280" i="17"/>
  <c r="C1280" i="17"/>
  <c r="E1279" i="17"/>
  <c r="D1279" i="17"/>
  <c r="C1279" i="17"/>
  <c r="E1278" i="17"/>
  <c r="D1278" i="17"/>
  <c r="C1278" i="17"/>
  <c r="E1277" i="17"/>
  <c r="D1277" i="17"/>
  <c r="C1277" i="17"/>
  <c r="E1276" i="17"/>
  <c r="D1276" i="17"/>
  <c r="C1276" i="17"/>
  <c r="E1275" i="17"/>
  <c r="D1275" i="17"/>
  <c r="C1275" i="17"/>
  <c r="E1274" i="17"/>
  <c r="D1274" i="17"/>
  <c r="C1274" i="17"/>
  <c r="E1273" i="17"/>
  <c r="D1273" i="17"/>
  <c r="C1273" i="17"/>
  <c r="E1272" i="17"/>
  <c r="D1272" i="17"/>
  <c r="C1272" i="17"/>
  <c r="E1271" i="17"/>
  <c r="D1271" i="17"/>
  <c r="C1271" i="17"/>
  <c r="E1270" i="17"/>
  <c r="D1270" i="17"/>
  <c r="C1270" i="17"/>
  <c r="E1269" i="17"/>
  <c r="D1269" i="17"/>
  <c r="C1269" i="17"/>
  <c r="E1268" i="17"/>
  <c r="D1268" i="17"/>
  <c r="C1268" i="17"/>
  <c r="E1267" i="17"/>
  <c r="D1267" i="17"/>
  <c r="C1267" i="17"/>
  <c r="E1266" i="17"/>
  <c r="D1266" i="17"/>
  <c r="C1266" i="17"/>
  <c r="E1265" i="17"/>
  <c r="D1265" i="17"/>
  <c r="C1265" i="17"/>
  <c r="E1264" i="17"/>
  <c r="D1264" i="17"/>
  <c r="C1264" i="17"/>
  <c r="E1263" i="17"/>
  <c r="D1263" i="17"/>
  <c r="C1263" i="17"/>
  <c r="E1262" i="17"/>
  <c r="D1262" i="17"/>
  <c r="C1262" i="17"/>
  <c r="E1261" i="17"/>
  <c r="D1261" i="17"/>
  <c r="C1261" i="17"/>
  <c r="E1260" i="17"/>
  <c r="D1260" i="17"/>
  <c r="C1260" i="17"/>
  <c r="E1259" i="17"/>
  <c r="D1259" i="17"/>
  <c r="C1259" i="17"/>
  <c r="E1258" i="17"/>
  <c r="D1258" i="17"/>
  <c r="C1258" i="17"/>
  <c r="E1257" i="17"/>
  <c r="D1257" i="17"/>
  <c r="C1257" i="17"/>
  <c r="E1256" i="17"/>
  <c r="D1256" i="17"/>
  <c r="C1256" i="17"/>
  <c r="E1255" i="17"/>
  <c r="D1255" i="17"/>
  <c r="C1255" i="17"/>
  <c r="E1254" i="17"/>
  <c r="D1254" i="17"/>
  <c r="C1254" i="17"/>
  <c r="E1253" i="17"/>
  <c r="D1253" i="17"/>
  <c r="C1253" i="17"/>
  <c r="E1252" i="17"/>
  <c r="D1252" i="17"/>
  <c r="C1252" i="17"/>
  <c r="E1251" i="17"/>
  <c r="D1251" i="17"/>
  <c r="C1251" i="17"/>
  <c r="E1250" i="17"/>
  <c r="D1250" i="17"/>
  <c r="C1250" i="17"/>
  <c r="E1249" i="17"/>
  <c r="D1249" i="17"/>
  <c r="C1249" i="17"/>
  <c r="E1248" i="17"/>
  <c r="D1248" i="17"/>
  <c r="C1248" i="17"/>
  <c r="E1247" i="17"/>
  <c r="D1247" i="17"/>
  <c r="C1247" i="17"/>
  <c r="E1246" i="17"/>
  <c r="D1246" i="17"/>
  <c r="C1246" i="17"/>
  <c r="E1245" i="17"/>
  <c r="D1245" i="17"/>
  <c r="C1245" i="17"/>
  <c r="E1244" i="17"/>
  <c r="D1244" i="17"/>
  <c r="C1244" i="17"/>
  <c r="E1243" i="17"/>
  <c r="D1243" i="17"/>
  <c r="C1243" i="17"/>
  <c r="E1242" i="17"/>
  <c r="D1242" i="17"/>
  <c r="C1242" i="17"/>
  <c r="E1241" i="17"/>
  <c r="D1241" i="17"/>
  <c r="C1241" i="17"/>
  <c r="E1240" i="17"/>
  <c r="D1240" i="17"/>
  <c r="C1240" i="17"/>
  <c r="E1239" i="17"/>
  <c r="D1239" i="17"/>
  <c r="C1239" i="17"/>
  <c r="E1238" i="17"/>
  <c r="D1238" i="17"/>
  <c r="C1238" i="17"/>
  <c r="E1237" i="17"/>
  <c r="D1237" i="17"/>
  <c r="C1237" i="17"/>
  <c r="E1236" i="17"/>
  <c r="D1236" i="17"/>
  <c r="C1236" i="17"/>
  <c r="E1235" i="17"/>
  <c r="D1235" i="17"/>
  <c r="C1235" i="17"/>
  <c r="E1234" i="17"/>
  <c r="D1234" i="17"/>
  <c r="C1234" i="17"/>
  <c r="E1233" i="17"/>
  <c r="D1233" i="17"/>
  <c r="C1233" i="17"/>
  <c r="E1232" i="17"/>
  <c r="D1232" i="17"/>
  <c r="C1232" i="17"/>
  <c r="E1231" i="17"/>
  <c r="D1231" i="17"/>
  <c r="C1231" i="17"/>
  <c r="E1230" i="17"/>
  <c r="D1230" i="17"/>
  <c r="C1230" i="17"/>
  <c r="E1229" i="17"/>
  <c r="D1229" i="17"/>
  <c r="C1229" i="17"/>
  <c r="E1228" i="17"/>
  <c r="D1228" i="17"/>
  <c r="C1228" i="17"/>
  <c r="E1227" i="17"/>
  <c r="D1227" i="17"/>
  <c r="C1227" i="17"/>
  <c r="E1226" i="17"/>
  <c r="D1226" i="17"/>
  <c r="C1226" i="17"/>
  <c r="E1225" i="17"/>
  <c r="D1225" i="17"/>
  <c r="C1225" i="17"/>
  <c r="E1224" i="17"/>
  <c r="D1224" i="17"/>
  <c r="C1224" i="17"/>
  <c r="E1223" i="17"/>
  <c r="D1223" i="17"/>
  <c r="C1223" i="17"/>
  <c r="E1222" i="17"/>
  <c r="D1222" i="17"/>
  <c r="C1222" i="17"/>
  <c r="E1221" i="17"/>
  <c r="D1221" i="17"/>
  <c r="C1221" i="17"/>
  <c r="E1220" i="17"/>
  <c r="D1220" i="17"/>
  <c r="C1220" i="17"/>
  <c r="E1219" i="17"/>
  <c r="D1219" i="17"/>
  <c r="C1219" i="17"/>
  <c r="E1218" i="17"/>
  <c r="D1218" i="17"/>
  <c r="C1218" i="17"/>
  <c r="E1217" i="17"/>
  <c r="D1217" i="17"/>
  <c r="C1217" i="17"/>
  <c r="E1216" i="17"/>
  <c r="D1216" i="17"/>
  <c r="C1216" i="17"/>
  <c r="E1215" i="17"/>
  <c r="D1215" i="17"/>
  <c r="C1215" i="17"/>
  <c r="E1214" i="17"/>
  <c r="D1214" i="17"/>
  <c r="C1214" i="17"/>
  <c r="E1213" i="17"/>
  <c r="D1213" i="17"/>
  <c r="C1213" i="17"/>
  <c r="E1212" i="17"/>
  <c r="D1212" i="17"/>
  <c r="C1212" i="17"/>
  <c r="E1211" i="17"/>
  <c r="D1211" i="17"/>
  <c r="C1211" i="17"/>
  <c r="E1210" i="17"/>
  <c r="D1210" i="17"/>
  <c r="C1210" i="17"/>
  <c r="E1209" i="17"/>
  <c r="D1209" i="17"/>
  <c r="C1209" i="17"/>
  <c r="E1208" i="17"/>
  <c r="D1208" i="17"/>
  <c r="C1208" i="17"/>
  <c r="E1207" i="17"/>
  <c r="D1207" i="17"/>
  <c r="C1207" i="17"/>
  <c r="E1206" i="17"/>
  <c r="D1206" i="17"/>
  <c r="C1206" i="17"/>
  <c r="E1205" i="17"/>
  <c r="D1205" i="17"/>
  <c r="C1205" i="17"/>
  <c r="E1204" i="17"/>
  <c r="D1204" i="17"/>
  <c r="C1204" i="17"/>
  <c r="E1203" i="17"/>
  <c r="D1203" i="17"/>
  <c r="C1203" i="17"/>
  <c r="E1202" i="17"/>
  <c r="D1202" i="17"/>
  <c r="C1202" i="17"/>
  <c r="E1201" i="17"/>
  <c r="D1201" i="17"/>
  <c r="C1201" i="17"/>
  <c r="E1200" i="17"/>
  <c r="D1200" i="17"/>
  <c r="C1200" i="17"/>
  <c r="E1199" i="17"/>
  <c r="D1199" i="17"/>
  <c r="C1199" i="17"/>
  <c r="E1198" i="17"/>
  <c r="D1198" i="17"/>
  <c r="C1198" i="17"/>
  <c r="E1197" i="17"/>
  <c r="D1197" i="17"/>
  <c r="C1197" i="17"/>
  <c r="E1196" i="17"/>
  <c r="D1196" i="17"/>
  <c r="C1196" i="17"/>
  <c r="E1195" i="17"/>
  <c r="D1195" i="17"/>
  <c r="C1195" i="17"/>
  <c r="E1194" i="17"/>
  <c r="D1194" i="17"/>
  <c r="C1194" i="17"/>
  <c r="E1193" i="17"/>
  <c r="D1193" i="17"/>
  <c r="C1193" i="17"/>
  <c r="E1192" i="17"/>
  <c r="D1192" i="17"/>
  <c r="C1192" i="17"/>
  <c r="E1191" i="17"/>
  <c r="D1191" i="17"/>
  <c r="C1191" i="17"/>
  <c r="E1190" i="17"/>
  <c r="D1190" i="17"/>
  <c r="C1190" i="17"/>
  <c r="E1189" i="17"/>
  <c r="D1189" i="17"/>
  <c r="C1189" i="17"/>
  <c r="E1188" i="17"/>
  <c r="D1188" i="17"/>
  <c r="C1188" i="17"/>
  <c r="E1187" i="17"/>
  <c r="D1187" i="17"/>
  <c r="C1187" i="17"/>
  <c r="E1186" i="17"/>
  <c r="D1186" i="17"/>
  <c r="C1186" i="17"/>
  <c r="E1185" i="17"/>
  <c r="D1185" i="17"/>
  <c r="C1185" i="17"/>
  <c r="E1184" i="17"/>
  <c r="D1184" i="17"/>
  <c r="C1184" i="17"/>
  <c r="E1183" i="17"/>
  <c r="D1183" i="17"/>
  <c r="C1183" i="17"/>
  <c r="E1182" i="17"/>
  <c r="D1182" i="17"/>
  <c r="C1182" i="17"/>
  <c r="E1181" i="17"/>
  <c r="D1181" i="17"/>
  <c r="C1181" i="17"/>
  <c r="E1180" i="17"/>
  <c r="D1180" i="17"/>
  <c r="C1180" i="17"/>
  <c r="E1179" i="17"/>
  <c r="D1179" i="17"/>
  <c r="C1179" i="17"/>
  <c r="E1178" i="17"/>
  <c r="D1178" i="17"/>
  <c r="C1178" i="17"/>
  <c r="E1177" i="17"/>
  <c r="D1177" i="17"/>
  <c r="C1177" i="17"/>
  <c r="E1176" i="17"/>
  <c r="D1176" i="17"/>
  <c r="C1176" i="17"/>
  <c r="E1175" i="17"/>
  <c r="D1175" i="17"/>
  <c r="C1175" i="17"/>
  <c r="E1174" i="17"/>
  <c r="D1174" i="17"/>
  <c r="C1174" i="17"/>
  <c r="E1173" i="17"/>
  <c r="D1173" i="17"/>
  <c r="C1173" i="17"/>
  <c r="E1172" i="17"/>
  <c r="D1172" i="17"/>
  <c r="C1172" i="17"/>
  <c r="E1171" i="17"/>
  <c r="D1171" i="17"/>
  <c r="C1171" i="17"/>
  <c r="E1170" i="17"/>
  <c r="D1170" i="17"/>
  <c r="C1170" i="17"/>
  <c r="E1169" i="17"/>
  <c r="D1169" i="17"/>
  <c r="C1169" i="17"/>
  <c r="E1168" i="17"/>
  <c r="D1168" i="17"/>
  <c r="C1168" i="17"/>
  <c r="E1167" i="17"/>
  <c r="D1167" i="17"/>
  <c r="C1167" i="17"/>
  <c r="E1166" i="17"/>
  <c r="D1166" i="17"/>
  <c r="C1166" i="17"/>
  <c r="E1165" i="17"/>
  <c r="D1165" i="17"/>
  <c r="C1165" i="17"/>
  <c r="E1164" i="17"/>
  <c r="D1164" i="17"/>
  <c r="C1164" i="17"/>
  <c r="E1163" i="17"/>
  <c r="D1163" i="17"/>
  <c r="C1163" i="17"/>
  <c r="E1162" i="17"/>
  <c r="D1162" i="17"/>
  <c r="C1162" i="17"/>
  <c r="E1161" i="17"/>
  <c r="D1161" i="17"/>
  <c r="C1161" i="17"/>
  <c r="E1160" i="17"/>
  <c r="D1160" i="17"/>
  <c r="C1160" i="17"/>
  <c r="E1159" i="17"/>
  <c r="D1159" i="17"/>
  <c r="C1159" i="17"/>
  <c r="E1158" i="17"/>
  <c r="D1158" i="17"/>
  <c r="C1158" i="17"/>
  <c r="E1157" i="17"/>
  <c r="D1157" i="17"/>
  <c r="C1157" i="17"/>
  <c r="E1156" i="17"/>
  <c r="D1156" i="17"/>
  <c r="C1156" i="17"/>
  <c r="E1155" i="17"/>
  <c r="D1155" i="17"/>
  <c r="C1155" i="17"/>
  <c r="E1154" i="17"/>
  <c r="D1154" i="17"/>
  <c r="C1154" i="17"/>
  <c r="E1153" i="17"/>
  <c r="D1153" i="17"/>
  <c r="C1153" i="17"/>
  <c r="E1152" i="17"/>
  <c r="D1152" i="17"/>
  <c r="C1152" i="17"/>
  <c r="E1151" i="17"/>
  <c r="D1151" i="17"/>
  <c r="C1151" i="17"/>
  <c r="E1150" i="17"/>
  <c r="D1150" i="17"/>
  <c r="C1150" i="17"/>
  <c r="E1149" i="17"/>
  <c r="D1149" i="17"/>
  <c r="C1149" i="17"/>
  <c r="E1148" i="17"/>
  <c r="D1148" i="17"/>
  <c r="C1148" i="17"/>
  <c r="E1147" i="17"/>
  <c r="D1147" i="17"/>
  <c r="C1147" i="17"/>
  <c r="E1146" i="17"/>
  <c r="D1146" i="17"/>
  <c r="C1146" i="17"/>
  <c r="E1145" i="17"/>
  <c r="D1145" i="17"/>
  <c r="C1145" i="17"/>
  <c r="E1144" i="17"/>
  <c r="D1144" i="17"/>
  <c r="C1144" i="17"/>
  <c r="E1143" i="17"/>
  <c r="D1143" i="17"/>
  <c r="C1143" i="17"/>
  <c r="E1142" i="17"/>
  <c r="D1142" i="17"/>
  <c r="C1142" i="17"/>
  <c r="E1141" i="17"/>
  <c r="D1141" i="17"/>
  <c r="C1141" i="17"/>
  <c r="E1140" i="17"/>
  <c r="D1140" i="17"/>
  <c r="C1140" i="17"/>
  <c r="E1139" i="17"/>
  <c r="D1139" i="17"/>
  <c r="C1139" i="17"/>
  <c r="E1138" i="17"/>
  <c r="D1138" i="17"/>
  <c r="C1138" i="17"/>
  <c r="E1137" i="17"/>
  <c r="D1137" i="17"/>
  <c r="C1137" i="17"/>
  <c r="E1136" i="17"/>
  <c r="D1136" i="17"/>
  <c r="C1136" i="17"/>
  <c r="E1135" i="17"/>
  <c r="D1135" i="17"/>
  <c r="C1135" i="17"/>
  <c r="E1134" i="17"/>
  <c r="D1134" i="17"/>
  <c r="C1134" i="17"/>
  <c r="E1133" i="17"/>
  <c r="D1133" i="17"/>
  <c r="C1133" i="17"/>
  <c r="E1132" i="17"/>
  <c r="D1132" i="17"/>
  <c r="C1132" i="17"/>
  <c r="E1131" i="17"/>
  <c r="D1131" i="17"/>
  <c r="C1131" i="17"/>
  <c r="E1130" i="17"/>
  <c r="D1130" i="17"/>
  <c r="C1130" i="17"/>
  <c r="E1129" i="17"/>
  <c r="D1129" i="17"/>
  <c r="C1129" i="17"/>
  <c r="E1128" i="17"/>
  <c r="D1128" i="17"/>
  <c r="C1128" i="17"/>
  <c r="E1127" i="17"/>
  <c r="D1127" i="17"/>
  <c r="C1127" i="17"/>
  <c r="E1126" i="17"/>
  <c r="D1126" i="17"/>
  <c r="C1126" i="17"/>
  <c r="E1125" i="17"/>
  <c r="D1125" i="17"/>
  <c r="C1125" i="17"/>
  <c r="E1124" i="17"/>
  <c r="D1124" i="17"/>
  <c r="C1124" i="17"/>
  <c r="E1123" i="17"/>
  <c r="D1123" i="17"/>
  <c r="C1123" i="17"/>
  <c r="E1122" i="17"/>
  <c r="D1122" i="17"/>
  <c r="C1122" i="17"/>
  <c r="E1121" i="17"/>
  <c r="D1121" i="17"/>
  <c r="C1121" i="17"/>
  <c r="E1120" i="17"/>
  <c r="D1120" i="17"/>
  <c r="C1120" i="17"/>
  <c r="E1119" i="17"/>
  <c r="D1119" i="17"/>
  <c r="C1119" i="17"/>
  <c r="E1118" i="17"/>
  <c r="D1118" i="17"/>
  <c r="C1118" i="17"/>
  <c r="E1117" i="17"/>
  <c r="D1117" i="17"/>
  <c r="C1117" i="17"/>
  <c r="E1116" i="17"/>
  <c r="D1116" i="17"/>
  <c r="C1116" i="17"/>
  <c r="E1115" i="17"/>
  <c r="D1115" i="17"/>
  <c r="C1115" i="17"/>
  <c r="E1114" i="17"/>
  <c r="D1114" i="17"/>
  <c r="C1114" i="17"/>
  <c r="E1113" i="17"/>
  <c r="D1113" i="17"/>
  <c r="C1113" i="17"/>
  <c r="E1112" i="17"/>
  <c r="D1112" i="17"/>
  <c r="C1112" i="17"/>
  <c r="E1111" i="17"/>
  <c r="D1111" i="17"/>
  <c r="C1111" i="17"/>
  <c r="E1110" i="17"/>
  <c r="D1110" i="17"/>
  <c r="C1110" i="17"/>
  <c r="E1109" i="17"/>
  <c r="D1109" i="17"/>
  <c r="C1109" i="17"/>
  <c r="E1108" i="17"/>
  <c r="D1108" i="17"/>
  <c r="C1108" i="17"/>
  <c r="E1107" i="17"/>
  <c r="D1107" i="17"/>
  <c r="C1107" i="17"/>
  <c r="E1106" i="17"/>
  <c r="D1106" i="17"/>
  <c r="C1106" i="17"/>
  <c r="E1105" i="17"/>
  <c r="D1105" i="17"/>
  <c r="C1105" i="17"/>
  <c r="E1104" i="17"/>
  <c r="D1104" i="17"/>
  <c r="C1104" i="17"/>
  <c r="E1103" i="17"/>
  <c r="D1103" i="17"/>
  <c r="C1103" i="17"/>
  <c r="E1102" i="17"/>
  <c r="D1102" i="17"/>
  <c r="C1102" i="17"/>
  <c r="E1101" i="17"/>
  <c r="D1101" i="17"/>
  <c r="C1101" i="17"/>
  <c r="E1100" i="17"/>
  <c r="D1100" i="17"/>
  <c r="C1100" i="17"/>
  <c r="E1099" i="17"/>
  <c r="D1099" i="17"/>
  <c r="C1099" i="17"/>
  <c r="E1098" i="17"/>
  <c r="D1098" i="17"/>
  <c r="C1098" i="17"/>
  <c r="E1097" i="17"/>
  <c r="D1097" i="17"/>
  <c r="C1097" i="17"/>
  <c r="E1096" i="17"/>
  <c r="D1096" i="17"/>
  <c r="C1096" i="17"/>
  <c r="E1095" i="17"/>
  <c r="D1095" i="17"/>
  <c r="C1095" i="17"/>
  <c r="E1094" i="17"/>
  <c r="D1094" i="17"/>
  <c r="C1094" i="17"/>
  <c r="E1093" i="17"/>
  <c r="D1093" i="17"/>
  <c r="C1093" i="17"/>
  <c r="E1092" i="17"/>
  <c r="D1092" i="17"/>
  <c r="C1092" i="17"/>
  <c r="E1091" i="17"/>
  <c r="D1091" i="17"/>
  <c r="C1091" i="17"/>
  <c r="E1090" i="17"/>
  <c r="D1090" i="17"/>
  <c r="C1090" i="17"/>
  <c r="E1089" i="17"/>
  <c r="D1089" i="17"/>
  <c r="C1089" i="17"/>
  <c r="E1088" i="17"/>
  <c r="D1088" i="17"/>
  <c r="C1088" i="17"/>
  <c r="E1087" i="17"/>
  <c r="D1087" i="17"/>
  <c r="C1087" i="17"/>
  <c r="E1086" i="17"/>
  <c r="D1086" i="17"/>
  <c r="C1086" i="17"/>
  <c r="E1085" i="17"/>
  <c r="D1085" i="17"/>
  <c r="C1085" i="17"/>
  <c r="E1084" i="17"/>
  <c r="D1084" i="17"/>
  <c r="C1084" i="17"/>
  <c r="E1083" i="17"/>
  <c r="D1083" i="17"/>
  <c r="C1083" i="17"/>
  <c r="E1082" i="17"/>
  <c r="D1082" i="17"/>
  <c r="C1082" i="17"/>
  <c r="E1081" i="17"/>
  <c r="D1081" i="17"/>
  <c r="C1081" i="17"/>
  <c r="E1080" i="17"/>
  <c r="D1080" i="17"/>
  <c r="C1080" i="17"/>
  <c r="E1079" i="17"/>
  <c r="D1079" i="17"/>
  <c r="C1079" i="17"/>
  <c r="E1078" i="17"/>
  <c r="D1078" i="17"/>
  <c r="C1078" i="17"/>
  <c r="E1077" i="17"/>
  <c r="D1077" i="17"/>
  <c r="C1077" i="17"/>
  <c r="E1076" i="17"/>
  <c r="D1076" i="17"/>
  <c r="C1076" i="17"/>
  <c r="E1075" i="17"/>
  <c r="D1075" i="17"/>
  <c r="C1075" i="17"/>
  <c r="E1074" i="17"/>
  <c r="D1074" i="17"/>
  <c r="C1074" i="17"/>
  <c r="E1073" i="17"/>
  <c r="D1073" i="17"/>
  <c r="C1073" i="17"/>
  <c r="E1072" i="17"/>
  <c r="D1072" i="17"/>
  <c r="C1072" i="17"/>
  <c r="E1071" i="17"/>
  <c r="D1071" i="17"/>
  <c r="C1071" i="17"/>
  <c r="E1070" i="17"/>
  <c r="D1070" i="17"/>
  <c r="C1070" i="17"/>
  <c r="E1069" i="17"/>
  <c r="D1069" i="17"/>
  <c r="C1069" i="17"/>
  <c r="E1068" i="17"/>
  <c r="D1068" i="17"/>
  <c r="C1068" i="17"/>
  <c r="E1067" i="17"/>
  <c r="D1067" i="17"/>
  <c r="C1067" i="17"/>
  <c r="E1066" i="17"/>
  <c r="D1066" i="17"/>
  <c r="C1066" i="17"/>
  <c r="E1065" i="17"/>
  <c r="D1065" i="17"/>
  <c r="C1065" i="17"/>
  <c r="E1064" i="17"/>
  <c r="D1064" i="17"/>
  <c r="C1064" i="17"/>
  <c r="E1063" i="17"/>
  <c r="D1063" i="17"/>
  <c r="C1063" i="17"/>
  <c r="E1062" i="17"/>
  <c r="D1062" i="17"/>
  <c r="C1062" i="17"/>
  <c r="E1061" i="17"/>
  <c r="D1061" i="17"/>
  <c r="C1061" i="17"/>
  <c r="E1060" i="17"/>
  <c r="D1060" i="17"/>
  <c r="C1060" i="17"/>
  <c r="E1059" i="17"/>
  <c r="D1059" i="17"/>
  <c r="C1059" i="17"/>
  <c r="E1058" i="17"/>
  <c r="D1058" i="17"/>
  <c r="C1058" i="17"/>
  <c r="E1057" i="17"/>
  <c r="D1057" i="17"/>
  <c r="C1057" i="17"/>
  <c r="E1056" i="17"/>
  <c r="D1056" i="17"/>
  <c r="C1056" i="17"/>
  <c r="E1055" i="17"/>
  <c r="D1055" i="17"/>
  <c r="C1055" i="17"/>
  <c r="E1054" i="17"/>
  <c r="D1054" i="17"/>
  <c r="C1054" i="17"/>
  <c r="E1053" i="17"/>
  <c r="D1053" i="17"/>
  <c r="C1053" i="17"/>
  <c r="E1052" i="17"/>
  <c r="D1052" i="17"/>
  <c r="C1052" i="17"/>
  <c r="E1051" i="17"/>
  <c r="D1051" i="17"/>
  <c r="C1051" i="17"/>
  <c r="E1050" i="17"/>
  <c r="D1050" i="17"/>
  <c r="C1050" i="17"/>
  <c r="E1049" i="17"/>
  <c r="D1049" i="17"/>
  <c r="C1049" i="17"/>
  <c r="E1048" i="17"/>
  <c r="D1048" i="17"/>
  <c r="C1048" i="17"/>
  <c r="E1047" i="17"/>
  <c r="D1047" i="17"/>
  <c r="C1047" i="17"/>
  <c r="E1046" i="17"/>
  <c r="D1046" i="17"/>
  <c r="C1046" i="17"/>
  <c r="E1045" i="17"/>
  <c r="D1045" i="17"/>
  <c r="C1045" i="17"/>
  <c r="E1044" i="17"/>
  <c r="D1044" i="17"/>
  <c r="C1044" i="17"/>
  <c r="E1043" i="17"/>
  <c r="D1043" i="17"/>
  <c r="C1043" i="17"/>
  <c r="E1042" i="17"/>
  <c r="D1042" i="17"/>
  <c r="C1042" i="17"/>
  <c r="E1041" i="17"/>
  <c r="D1041" i="17"/>
  <c r="C1041" i="17"/>
  <c r="E1040" i="17"/>
  <c r="D1040" i="17"/>
  <c r="C1040" i="17"/>
  <c r="E1039" i="17"/>
  <c r="D1039" i="17"/>
  <c r="C1039" i="17"/>
  <c r="E1038" i="17"/>
  <c r="D1038" i="17"/>
  <c r="C1038" i="17"/>
  <c r="E1037" i="17"/>
  <c r="D1037" i="17"/>
  <c r="C1037" i="17"/>
  <c r="E1036" i="17"/>
  <c r="D1036" i="17"/>
  <c r="C1036" i="17"/>
  <c r="E1035" i="17"/>
  <c r="D1035" i="17"/>
  <c r="C1035" i="17"/>
  <c r="E1034" i="17"/>
  <c r="D1034" i="17"/>
  <c r="C1034" i="17"/>
  <c r="E1033" i="17"/>
  <c r="D1033" i="17"/>
  <c r="C1033" i="17"/>
  <c r="E1032" i="17"/>
  <c r="D1032" i="17"/>
  <c r="C1032" i="17"/>
  <c r="E1031" i="17"/>
  <c r="D1031" i="17"/>
  <c r="C1031" i="17"/>
  <c r="E1030" i="17"/>
  <c r="D1030" i="17"/>
  <c r="C1030" i="17"/>
  <c r="E1029" i="17"/>
  <c r="D1029" i="17"/>
  <c r="C1029" i="17"/>
  <c r="E1028" i="17"/>
  <c r="D1028" i="17"/>
  <c r="C1028" i="17"/>
  <c r="E1027" i="17"/>
  <c r="D1027" i="17"/>
  <c r="C1027" i="17"/>
  <c r="E1026" i="17"/>
  <c r="D1026" i="17"/>
  <c r="C1026" i="17"/>
  <c r="E1025" i="17"/>
  <c r="D1025" i="17"/>
  <c r="C1025" i="17"/>
  <c r="E1024" i="17"/>
  <c r="D1024" i="17"/>
  <c r="C1024" i="17"/>
  <c r="E1023" i="17"/>
  <c r="D1023" i="17"/>
  <c r="C1023" i="17"/>
  <c r="E1022" i="17"/>
  <c r="D1022" i="17"/>
  <c r="C1022" i="17"/>
  <c r="E1021" i="17"/>
  <c r="D1021" i="17"/>
  <c r="C1021" i="17"/>
  <c r="E1020" i="17"/>
  <c r="D1020" i="17"/>
  <c r="C1020" i="17"/>
  <c r="E1019" i="17"/>
  <c r="D1019" i="17"/>
  <c r="C1019" i="17"/>
  <c r="E1018" i="17"/>
  <c r="D1018" i="17"/>
  <c r="C1018" i="17"/>
  <c r="E1017" i="17"/>
  <c r="D1017" i="17"/>
  <c r="C1017" i="17"/>
  <c r="E1016" i="17"/>
  <c r="D1016" i="17"/>
  <c r="C1016" i="17"/>
  <c r="E1015" i="17"/>
  <c r="D1015" i="17"/>
  <c r="C1015" i="17"/>
  <c r="E1014" i="17"/>
  <c r="D1014" i="17"/>
  <c r="C1014" i="17"/>
  <c r="E1013" i="17"/>
  <c r="D1013" i="17"/>
  <c r="C1013" i="17"/>
  <c r="E1012" i="17"/>
  <c r="D1012" i="17"/>
  <c r="C1012" i="17"/>
  <c r="E1011" i="17"/>
  <c r="D1011" i="17"/>
  <c r="C1011" i="17"/>
  <c r="E1010" i="17"/>
  <c r="D1010" i="17"/>
  <c r="C1010" i="17"/>
  <c r="E1009" i="17"/>
  <c r="D1009" i="17"/>
  <c r="C1009" i="17"/>
  <c r="E1008" i="17"/>
  <c r="D1008" i="17"/>
  <c r="C1008" i="17"/>
  <c r="E1007" i="17"/>
  <c r="D1007" i="17"/>
  <c r="C1007" i="17"/>
  <c r="E1006" i="17"/>
  <c r="D1006" i="17"/>
  <c r="C1006" i="17"/>
  <c r="E1005" i="17"/>
  <c r="D1005" i="17"/>
  <c r="C1005" i="17"/>
  <c r="E1004" i="17"/>
  <c r="D1004" i="17"/>
  <c r="C1004" i="17"/>
  <c r="E1003" i="17"/>
  <c r="D1003" i="17"/>
  <c r="C1003" i="17"/>
  <c r="E1002" i="17"/>
  <c r="D1002" i="17"/>
  <c r="C1002" i="17"/>
  <c r="E1001" i="17"/>
  <c r="D1001" i="17"/>
  <c r="C1001" i="17"/>
  <c r="E1000" i="17"/>
  <c r="D1000" i="17"/>
  <c r="C1000" i="17"/>
  <c r="E999" i="17"/>
  <c r="D999" i="17"/>
  <c r="C999" i="17"/>
  <c r="E998" i="17"/>
  <c r="D998" i="17"/>
  <c r="C998" i="17"/>
  <c r="E997" i="17"/>
  <c r="D997" i="17"/>
  <c r="C997" i="17"/>
  <c r="E996" i="17"/>
  <c r="D996" i="17"/>
  <c r="C996" i="17"/>
  <c r="E995" i="17"/>
  <c r="D995" i="17"/>
  <c r="C995" i="17"/>
  <c r="E994" i="17"/>
  <c r="D994" i="17"/>
  <c r="C994" i="17"/>
  <c r="E993" i="17"/>
  <c r="D993" i="17"/>
  <c r="C993" i="17"/>
  <c r="E992" i="17"/>
  <c r="D992" i="17"/>
  <c r="C992" i="17"/>
  <c r="E991" i="17"/>
  <c r="D991" i="17"/>
  <c r="C991" i="17"/>
  <c r="E990" i="17"/>
  <c r="D990" i="17"/>
  <c r="C990" i="17"/>
  <c r="E989" i="17"/>
  <c r="D989" i="17"/>
  <c r="C989" i="17"/>
  <c r="E988" i="17"/>
  <c r="D988" i="17"/>
  <c r="C988" i="17"/>
  <c r="E987" i="17"/>
  <c r="D987" i="17"/>
  <c r="C987" i="17"/>
  <c r="E986" i="17"/>
  <c r="D986" i="17"/>
  <c r="C986" i="17"/>
  <c r="E985" i="17"/>
  <c r="D985" i="17"/>
  <c r="C985" i="17"/>
  <c r="E984" i="17"/>
  <c r="D984" i="17"/>
  <c r="C984" i="17"/>
  <c r="E983" i="17"/>
  <c r="D983" i="17"/>
  <c r="C983" i="17"/>
  <c r="E982" i="17"/>
  <c r="D982" i="17"/>
  <c r="C982" i="17"/>
  <c r="E981" i="17"/>
  <c r="D981" i="17"/>
  <c r="C981" i="17"/>
  <c r="E980" i="17"/>
  <c r="D980" i="17"/>
  <c r="C980" i="17"/>
  <c r="E979" i="17"/>
  <c r="D979" i="17"/>
  <c r="C979" i="17"/>
  <c r="E978" i="17"/>
  <c r="D978" i="17"/>
  <c r="C978" i="17"/>
  <c r="E977" i="17"/>
  <c r="D977" i="17"/>
  <c r="C977" i="17"/>
  <c r="E976" i="17"/>
  <c r="D976" i="17"/>
  <c r="C976" i="17"/>
  <c r="E975" i="17"/>
  <c r="D975" i="17"/>
  <c r="C975" i="17"/>
  <c r="E974" i="17"/>
  <c r="D974" i="17"/>
  <c r="C974" i="17"/>
  <c r="E973" i="17"/>
  <c r="D973" i="17"/>
  <c r="C973" i="17"/>
  <c r="E972" i="17"/>
  <c r="D972" i="17"/>
  <c r="C972" i="17"/>
  <c r="E971" i="17"/>
  <c r="D971" i="17"/>
  <c r="C971" i="17"/>
  <c r="E970" i="17"/>
  <c r="D970" i="17"/>
  <c r="C970" i="17"/>
  <c r="E969" i="17"/>
  <c r="D969" i="17"/>
  <c r="C969" i="17"/>
  <c r="E968" i="17"/>
  <c r="D968" i="17"/>
  <c r="C968" i="17"/>
  <c r="E967" i="17"/>
  <c r="D967" i="17"/>
  <c r="C967" i="17"/>
  <c r="E966" i="17"/>
  <c r="D966" i="17"/>
  <c r="C966" i="17"/>
  <c r="E965" i="17"/>
  <c r="D965" i="17"/>
  <c r="C965" i="17"/>
  <c r="E964" i="17"/>
  <c r="D964" i="17"/>
  <c r="C964" i="17"/>
  <c r="E963" i="17"/>
  <c r="D963" i="17"/>
  <c r="C963" i="17"/>
  <c r="E962" i="17"/>
  <c r="D962" i="17"/>
  <c r="C962" i="17"/>
  <c r="E961" i="17"/>
  <c r="D961" i="17"/>
  <c r="C961" i="17"/>
  <c r="E960" i="17"/>
  <c r="D960" i="17"/>
  <c r="C960" i="17"/>
  <c r="E959" i="17"/>
  <c r="D959" i="17"/>
  <c r="C959" i="17"/>
  <c r="E958" i="17"/>
  <c r="D958" i="17"/>
  <c r="C958" i="17"/>
  <c r="E957" i="17"/>
  <c r="D957" i="17"/>
  <c r="C957" i="17"/>
  <c r="E956" i="17"/>
  <c r="D956" i="17"/>
  <c r="C956" i="17"/>
  <c r="E955" i="17"/>
  <c r="D955" i="17"/>
  <c r="C955" i="17"/>
  <c r="E954" i="17"/>
  <c r="D954" i="17"/>
  <c r="C954" i="17"/>
  <c r="E953" i="17"/>
  <c r="D953" i="17"/>
  <c r="C953" i="17"/>
  <c r="E952" i="17"/>
  <c r="D952" i="17"/>
  <c r="C952" i="17"/>
  <c r="E951" i="17"/>
  <c r="D951" i="17"/>
  <c r="C951" i="17"/>
  <c r="E950" i="17"/>
  <c r="D950" i="17"/>
  <c r="C950" i="17"/>
  <c r="E949" i="17"/>
  <c r="D949" i="17"/>
  <c r="C949" i="17"/>
  <c r="E948" i="17"/>
  <c r="D948" i="17"/>
  <c r="C948" i="17"/>
  <c r="E947" i="17"/>
  <c r="D947" i="17"/>
  <c r="C947" i="17"/>
  <c r="E946" i="17"/>
  <c r="D946" i="17"/>
  <c r="C946" i="17"/>
  <c r="E945" i="17"/>
  <c r="D945" i="17"/>
  <c r="C945" i="17"/>
  <c r="E944" i="17"/>
  <c r="D944" i="17"/>
  <c r="C944" i="17"/>
  <c r="E943" i="17"/>
  <c r="D943" i="17"/>
  <c r="C943" i="17"/>
  <c r="E942" i="17"/>
  <c r="D942" i="17"/>
  <c r="C942" i="17"/>
  <c r="E941" i="17"/>
  <c r="D941" i="17"/>
  <c r="C941" i="17"/>
  <c r="E940" i="17"/>
  <c r="D940" i="17"/>
  <c r="C940" i="17"/>
  <c r="E939" i="17"/>
  <c r="D939" i="17"/>
  <c r="C939" i="17"/>
  <c r="E938" i="17"/>
  <c r="D938" i="17"/>
  <c r="C938" i="17"/>
  <c r="E937" i="17"/>
  <c r="D937" i="17"/>
  <c r="C937" i="17"/>
  <c r="E936" i="17"/>
  <c r="D936" i="17"/>
  <c r="C936" i="17"/>
  <c r="E935" i="17"/>
  <c r="D935" i="17"/>
  <c r="C935" i="17"/>
  <c r="E934" i="17"/>
  <c r="D934" i="17"/>
  <c r="C934" i="17"/>
  <c r="E933" i="17"/>
  <c r="D933" i="17"/>
  <c r="C933" i="17"/>
  <c r="E932" i="17"/>
  <c r="D932" i="17"/>
  <c r="C932" i="17"/>
  <c r="E931" i="17"/>
  <c r="D931" i="17"/>
  <c r="C931" i="17"/>
  <c r="E930" i="17"/>
  <c r="D930" i="17"/>
  <c r="C930" i="17"/>
  <c r="E929" i="17"/>
  <c r="D929" i="17"/>
  <c r="C929" i="17"/>
  <c r="E928" i="17"/>
  <c r="D928" i="17"/>
  <c r="C928" i="17"/>
  <c r="E927" i="17"/>
  <c r="D927" i="17"/>
  <c r="C927" i="17"/>
  <c r="E926" i="17"/>
  <c r="D926" i="17"/>
  <c r="C926" i="17"/>
  <c r="E925" i="17"/>
  <c r="D925" i="17"/>
  <c r="C925" i="17"/>
  <c r="E924" i="17"/>
  <c r="D924" i="17"/>
  <c r="C924" i="17"/>
  <c r="E923" i="17"/>
  <c r="D923" i="17"/>
  <c r="C923" i="17"/>
  <c r="E922" i="17"/>
  <c r="D922" i="17"/>
  <c r="C922" i="17"/>
  <c r="E921" i="17"/>
  <c r="D921" i="17"/>
  <c r="C921" i="17"/>
  <c r="E920" i="17"/>
  <c r="D920" i="17"/>
  <c r="C920" i="17"/>
  <c r="E919" i="17"/>
  <c r="D919" i="17"/>
  <c r="C919" i="17"/>
  <c r="E918" i="17"/>
  <c r="D918" i="17"/>
  <c r="C918" i="17"/>
  <c r="E917" i="17"/>
  <c r="D917" i="17"/>
  <c r="C917" i="17"/>
  <c r="E916" i="17"/>
  <c r="D916" i="17"/>
  <c r="C916" i="17"/>
  <c r="E915" i="17"/>
  <c r="D915" i="17"/>
  <c r="C915" i="17"/>
  <c r="E914" i="17"/>
  <c r="D914" i="17"/>
  <c r="C914" i="17"/>
  <c r="E913" i="17"/>
  <c r="D913" i="17"/>
  <c r="C913" i="17"/>
  <c r="E912" i="17"/>
  <c r="D912" i="17"/>
  <c r="C912" i="17"/>
  <c r="E911" i="17"/>
  <c r="D911" i="17"/>
  <c r="C911" i="17"/>
  <c r="E910" i="17"/>
  <c r="D910" i="17"/>
  <c r="C910" i="17"/>
  <c r="E909" i="17"/>
  <c r="D909" i="17"/>
  <c r="C909" i="17"/>
  <c r="E908" i="17"/>
  <c r="D908" i="17"/>
  <c r="C908" i="17"/>
  <c r="E907" i="17"/>
  <c r="D907" i="17"/>
  <c r="C907" i="17"/>
  <c r="E906" i="17"/>
  <c r="D906" i="17"/>
  <c r="C906" i="17"/>
  <c r="E905" i="17"/>
  <c r="D905" i="17"/>
  <c r="C905" i="17"/>
  <c r="E904" i="17"/>
  <c r="D904" i="17"/>
  <c r="C904" i="17"/>
  <c r="E903" i="17"/>
  <c r="D903" i="17"/>
  <c r="C903" i="17"/>
  <c r="E902" i="17"/>
  <c r="D902" i="17"/>
  <c r="C902" i="17"/>
  <c r="E901" i="17"/>
  <c r="D901" i="17"/>
  <c r="C901" i="17"/>
  <c r="E900" i="17"/>
  <c r="D900" i="17"/>
  <c r="C900" i="17"/>
  <c r="E899" i="17"/>
  <c r="D899" i="17"/>
  <c r="C899" i="17"/>
  <c r="E898" i="17"/>
  <c r="D898" i="17"/>
  <c r="C898" i="17"/>
  <c r="E897" i="17"/>
  <c r="D897" i="17"/>
  <c r="C897" i="17"/>
  <c r="E896" i="17"/>
  <c r="D896" i="17"/>
  <c r="C896" i="17"/>
  <c r="E895" i="17"/>
  <c r="D895" i="17"/>
  <c r="C895" i="17"/>
  <c r="E894" i="17"/>
  <c r="D894" i="17"/>
  <c r="C894" i="17"/>
  <c r="E893" i="17"/>
  <c r="D893" i="17"/>
  <c r="C893" i="17"/>
  <c r="E892" i="17"/>
  <c r="D892" i="17"/>
  <c r="C892" i="17"/>
  <c r="E891" i="17"/>
  <c r="D891" i="17"/>
  <c r="C891" i="17"/>
  <c r="E890" i="17"/>
  <c r="D890" i="17"/>
  <c r="C890" i="17"/>
  <c r="E889" i="17"/>
  <c r="D889" i="17"/>
  <c r="C889" i="17"/>
  <c r="E888" i="17"/>
  <c r="D888" i="17"/>
  <c r="C888" i="17"/>
  <c r="E887" i="17"/>
  <c r="D887" i="17"/>
  <c r="C887" i="17"/>
  <c r="E886" i="17"/>
  <c r="D886" i="17"/>
  <c r="C886" i="17"/>
  <c r="E885" i="17"/>
  <c r="D885" i="17"/>
  <c r="C885" i="17"/>
  <c r="E884" i="17"/>
  <c r="D884" i="17"/>
  <c r="C884" i="17"/>
  <c r="E883" i="17"/>
  <c r="D883" i="17"/>
  <c r="C883" i="17"/>
  <c r="E882" i="17"/>
  <c r="D882" i="17"/>
  <c r="C882" i="17"/>
  <c r="E881" i="17"/>
  <c r="D881" i="17"/>
  <c r="C881" i="17"/>
  <c r="E880" i="17"/>
  <c r="D880" i="17"/>
  <c r="C880" i="17"/>
  <c r="E879" i="17"/>
  <c r="D879" i="17"/>
  <c r="C879" i="17"/>
  <c r="E878" i="17"/>
  <c r="D878" i="17"/>
  <c r="C878" i="17"/>
  <c r="E877" i="17"/>
  <c r="D877" i="17"/>
  <c r="C877" i="17"/>
  <c r="E876" i="17"/>
  <c r="D876" i="17"/>
  <c r="C876" i="17"/>
  <c r="E875" i="17"/>
  <c r="D875" i="17"/>
  <c r="C875" i="17"/>
  <c r="E874" i="17"/>
  <c r="D874" i="17"/>
  <c r="C874" i="17"/>
  <c r="E873" i="17"/>
  <c r="D873" i="17"/>
  <c r="C873" i="17"/>
  <c r="E872" i="17"/>
  <c r="D872" i="17"/>
  <c r="C872" i="17"/>
  <c r="E871" i="17"/>
  <c r="D871" i="17"/>
  <c r="C871" i="17"/>
  <c r="E870" i="17"/>
  <c r="D870" i="17"/>
  <c r="C870" i="17"/>
  <c r="E869" i="17"/>
  <c r="D869" i="17"/>
  <c r="C869" i="17"/>
  <c r="E868" i="17"/>
  <c r="D868" i="17"/>
  <c r="C868" i="17"/>
  <c r="E867" i="17"/>
  <c r="D867" i="17"/>
  <c r="C867" i="17"/>
  <c r="E866" i="17"/>
  <c r="D866" i="17"/>
  <c r="C866" i="17"/>
  <c r="E865" i="17"/>
  <c r="D865" i="17"/>
  <c r="C865" i="17"/>
  <c r="E864" i="17"/>
  <c r="D864" i="17"/>
  <c r="C864" i="17"/>
  <c r="E863" i="17"/>
  <c r="D863" i="17"/>
  <c r="C863" i="17"/>
  <c r="E862" i="17"/>
  <c r="D862" i="17"/>
  <c r="C862" i="17"/>
  <c r="E861" i="17"/>
  <c r="D861" i="17"/>
  <c r="C861" i="17"/>
  <c r="E860" i="17"/>
  <c r="D860" i="17"/>
  <c r="C860" i="17"/>
  <c r="E859" i="17"/>
  <c r="D859" i="17"/>
  <c r="C859" i="17"/>
  <c r="E858" i="17"/>
  <c r="D858" i="17"/>
  <c r="C858" i="17"/>
  <c r="E857" i="17"/>
  <c r="D857" i="17"/>
  <c r="C857" i="17"/>
  <c r="E856" i="17"/>
  <c r="D856" i="17"/>
  <c r="C856" i="17"/>
  <c r="E855" i="17"/>
  <c r="D855" i="17"/>
  <c r="C855" i="17"/>
  <c r="E854" i="17"/>
  <c r="D854" i="17"/>
  <c r="C854" i="17"/>
  <c r="E853" i="17"/>
  <c r="D853" i="17"/>
  <c r="C853" i="17"/>
  <c r="E852" i="17"/>
  <c r="D852" i="17"/>
  <c r="C852" i="17"/>
  <c r="E851" i="17"/>
  <c r="D851" i="17"/>
  <c r="C851" i="17"/>
  <c r="E850" i="17"/>
  <c r="D850" i="17"/>
  <c r="C850" i="17"/>
  <c r="E849" i="17"/>
  <c r="D849" i="17"/>
  <c r="C849" i="17"/>
  <c r="E848" i="17"/>
  <c r="D848" i="17"/>
  <c r="C848" i="17"/>
  <c r="E847" i="17"/>
  <c r="D847" i="17"/>
  <c r="C847" i="17"/>
  <c r="E846" i="17"/>
  <c r="D846" i="17"/>
  <c r="C846" i="17"/>
  <c r="E845" i="17"/>
  <c r="D845" i="17"/>
  <c r="C845" i="17"/>
  <c r="E844" i="17"/>
  <c r="D844" i="17"/>
  <c r="C844" i="17"/>
  <c r="E843" i="17"/>
  <c r="D843" i="17"/>
  <c r="C843" i="17"/>
  <c r="E842" i="17"/>
  <c r="D842" i="17"/>
  <c r="C842" i="17"/>
  <c r="E841" i="17"/>
  <c r="D841" i="17"/>
  <c r="C841" i="17"/>
  <c r="E840" i="17"/>
  <c r="D840" i="17"/>
  <c r="C840" i="17"/>
  <c r="E839" i="17"/>
  <c r="D839" i="17"/>
  <c r="C839" i="17"/>
  <c r="E838" i="17"/>
  <c r="D838" i="17"/>
  <c r="C838" i="17"/>
  <c r="E837" i="17"/>
  <c r="D837" i="17"/>
  <c r="C837" i="17"/>
  <c r="E836" i="17"/>
  <c r="D836" i="17"/>
  <c r="C836" i="17"/>
  <c r="E835" i="17"/>
  <c r="D835" i="17"/>
  <c r="C835" i="17"/>
  <c r="E834" i="17"/>
  <c r="D834" i="17"/>
  <c r="C834" i="17"/>
  <c r="E833" i="17"/>
  <c r="D833" i="17"/>
  <c r="C833" i="17"/>
  <c r="E832" i="17"/>
  <c r="D832" i="17"/>
  <c r="C832" i="17"/>
  <c r="E831" i="17"/>
  <c r="D831" i="17"/>
  <c r="C831" i="17"/>
  <c r="E830" i="17"/>
  <c r="D830" i="17"/>
  <c r="C830" i="17"/>
  <c r="E829" i="17"/>
  <c r="D829" i="17"/>
  <c r="C829" i="17"/>
  <c r="E828" i="17"/>
  <c r="D828" i="17"/>
  <c r="C828" i="17"/>
  <c r="E827" i="17"/>
  <c r="D827" i="17"/>
  <c r="C827" i="17"/>
  <c r="E826" i="17"/>
  <c r="D826" i="17"/>
  <c r="C826" i="17"/>
  <c r="E825" i="17"/>
  <c r="D825" i="17"/>
  <c r="C825" i="17"/>
  <c r="E824" i="17"/>
  <c r="D824" i="17"/>
  <c r="C824" i="17"/>
  <c r="E823" i="17"/>
  <c r="D823" i="17"/>
  <c r="C823" i="17"/>
  <c r="E822" i="17"/>
  <c r="D822" i="17"/>
  <c r="C822" i="17"/>
  <c r="E821" i="17"/>
  <c r="D821" i="17"/>
  <c r="C821" i="17"/>
  <c r="E820" i="17"/>
  <c r="D820" i="17"/>
  <c r="C820" i="17"/>
  <c r="E819" i="17"/>
  <c r="D819" i="17"/>
  <c r="C819" i="17"/>
  <c r="E818" i="17"/>
  <c r="D818" i="17"/>
  <c r="C818" i="17"/>
  <c r="E817" i="17"/>
  <c r="D817" i="17"/>
  <c r="C817" i="17"/>
  <c r="E816" i="17"/>
  <c r="D816" i="17"/>
  <c r="C816" i="17"/>
  <c r="E815" i="17"/>
  <c r="D815" i="17"/>
  <c r="C815" i="17"/>
  <c r="E814" i="17"/>
  <c r="D814" i="17"/>
  <c r="C814" i="17"/>
  <c r="E813" i="17"/>
  <c r="D813" i="17"/>
  <c r="C813" i="17"/>
  <c r="E812" i="17"/>
  <c r="D812" i="17"/>
  <c r="C812" i="17"/>
  <c r="E811" i="17"/>
  <c r="D811" i="17"/>
  <c r="C811" i="17"/>
  <c r="E810" i="17"/>
  <c r="D810" i="17"/>
  <c r="C810" i="17"/>
  <c r="E809" i="17"/>
  <c r="D809" i="17"/>
  <c r="C809" i="17"/>
  <c r="E808" i="17"/>
  <c r="D808" i="17"/>
  <c r="C808" i="17"/>
  <c r="E807" i="17"/>
  <c r="D807" i="17"/>
  <c r="C807" i="17"/>
  <c r="E806" i="17"/>
  <c r="D806" i="17"/>
  <c r="C806" i="17"/>
  <c r="E805" i="17"/>
  <c r="D805" i="17"/>
  <c r="C805" i="17"/>
  <c r="E804" i="17"/>
  <c r="D804" i="17"/>
  <c r="C804" i="17"/>
  <c r="E803" i="17"/>
  <c r="D803" i="17"/>
  <c r="C803" i="17"/>
  <c r="E802" i="17"/>
  <c r="D802" i="17"/>
  <c r="C802" i="17"/>
  <c r="E801" i="17"/>
  <c r="D801" i="17"/>
  <c r="C801" i="17"/>
  <c r="E800" i="17"/>
  <c r="D800" i="17"/>
  <c r="C800" i="17"/>
  <c r="E799" i="17"/>
  <c r="D799" i="17"/>
  <c r="C799" i="17"/>
  <c r="E798" i="17"/>
  <c r="D798" i="17"/>
  <c r="C798" i="17"/>
  <c r="E797" i="17"/>
  <c r="D797" i="17"/>
  <c r="C797" i="17"/>
  <c r="E796" i="17"/>
  <c r="D796" i="17"/>
  <c r="C796" i="17"/>
  <c r="E795" i="17"/>
  <c r="D795" i="17"/>
  <c r="C795" i="17"/>
  <c r="E794" i="17"/>
  <c r="D794" i="17"/>
  <c r="C794" i="17"/>
  <c r="E793" i="17"/>
  <c r="D793" i="17"/>
  <c r="C793" i="17"/>
  <c r="E792" i="17"/>
  <c r="D792" i="17"/>
  <c r="C792" i="17"/>
  <c r="E791" i="17"/>
  <c r="D791" i="17"/>
  <c r="C791" i="17"/>
  <c r="E790" i="17"/>
  <c r="D790" i="17"/>
  <c r="C790" i="17"/>
  <c r="E789" i="17"/>
  <c r="D789" i="17"/>
  <c r="C789" i="17"/>
  <c r="E788" i="17"/>
  <c r="D788" i="17"/>
  <c r="C788" i="17"/>
  <c r="E787" i="17"/>
  <c r="D787" i="17"/>
  <c r="C787" i="17"/>
  <c r="E786" i="17"/>
  <c r="D786" i="17"/>
  <c r="C786" i="17"/>
  <c r="E785" i="17"/>
  <c r="D785" i="17"/>
  <c r="C785" i="17"/>
  <c r="E784" i="17"/>
  <c r="D784" i="17"/>
  <c r="C784" i="17"/>
  <c r="E783" i="17"/>
  <c r="D783" i="17"/>
  <c r="C783" i="17"/>
  <c r="E782" i="17"/>
  <c r="D782" i="17"/>
  <c r="C782" i="17"/>
  <c r="E781" i="17"/>
  <c r="D781" i="17"/>
  <c r="C781" i="17"/>
  <c r="E780" i="17"/>
  <c r="D780" i="17"/>
  <c r="C780" i="17"/>
  <c r="E779" i="17"/>
  <c r="D779" i="17"/>
  <c r="C779" i="17"/>
  <c r="E778" i="17"/>
  <c r="D778" i="17"/>
  <c r="C778" i="17"/>
  <c r="E777" i="17"/>
  <c r="D777" i="17"/>
  <c r="C777" i="17"/>
  <c r="E776" i="17"/>
  <c r="D776" i="17"/>
  <c r="C776" i="17"/>
  <c r="E775" i="17"/>
  <c r="D775" i="17"/>
  <c r="C775" i="17"/>
  <c r="E774" i="17"/>
  <c r="D774" i="17"/>
  <c r="C774" i="17"/>
  <c r="E773" i="17"/>
  <c r="D773" i="17"/>
  <c r="C773" i="17"/>
  <c r="E772" i="17"/>
  <c r="D772" i="17"/>
  <c r="C772" i="17"/>
  <c r="E771" i="17"/>
  <c r="D771" i="17"/>
  <c r="C771" i="17"/>
  <c r="E770" i="17"/>
  <c r="D770" i="17"/>
  <c r="C770" i="17"/>
  <c r="E769" i="17"/>
  <c r="D769" i="17"/>
  <c r="C769" i="17"/>
  <c r="E768" i="17"/>
  <c r="D768" i="17"/>
  <c r="C768" i="17"/>
  <c r="E767" i="17"/>
  <c r="D767" i="17"/>
  <c r="C767" i="17"/>
  <c r="E766" i="17"/>
  <c r="D766" i="17"/>
  <c r="C766" i="17"/>
  <c r="E765" i="17"/>
  <c r="D765" i="17"/>
  <c r="C765" i="17"/>
  <c r="E764" i="17"/>
  <c r="D764" i="17"/>
  <c r="C764" i="17"/>
  <c r="E763" i="17"/>
  <c r="D763" i="17"/>
  <c r="C763" i="17"/>
  <c r="E762" i="17"/>
  <c r="D762" i="17"/>
  <c r="C762" i="17"/>
  <c r="E761" i="17"/>
  <c r="D761" i="17"/>
  <c r="C761" i="17"/>
  <c r="E760" i="17"/>
  <c r="D760" i="17"/>
  <c r="C760" i="17"/>
  <c r="E759" i="17"/>
  <c r="D759" i="17"/>
  <c r="C759" i="17"/>
  <c r="E758" i="17"/>
  <c r="D758" i="17"/>
  <c r="C758" i="17"/>
  <c r="E757" i="17"/>
  <c r="D757" i="17"/>
  <c r="C757" i="17"/>
  <c r="E756" i="17"/>
  <c r="D756" i="17"/>
  <c r="C756" i="17"/>
  <c r="E755" i="17"/>
  <c r="D755" i="17"/>
  <c r="C755" i="17"/>
  <c r="E754" i="17"/>
  <c r="D754" i="17"/>
  <c r="C754" i="17"/>
  <c r="E753" i="17"/>
  <c r="D753" i="17"/>
  <c r="C753" i="17"/>
  <c r="E752" i="17"/>
  <c r="D752" i="17"/>
  <c r="C752" i="17"/>
  <c r="E751" i="17"/>
  <c r="D751" i="17"/>
  <c r="C751" i="17"/>
  <c r="E750" i="17"/>
  <c r="D750" i="17"/>
  <c r="C750" i="17"/>
  <c r="E749" i="17"/>
  <c r="D749" i="17"/>
  <c r="C749" i="17"/>
  <c r="E748" i="17"/>
  <c r="D748" i="17"/>
  <c r="C748" i="17"/>
  <c r="E747" i="17"/>
  <c r="D747" i="17"/>
  <c r="C747" i="17"/>
  <c r="E746" i="17"/>
  <c r="D746" i="17"/>
  <c r="C746" i="17"/>
  <c r="E745" i="17"/>
  <c r="D745" i="17"/>
  <c r="C745" i="17"/>
  <c r="E744" i="17"/>
  <c r="D744" i="17"/>
  <c r="C744" i="17"/>
  <c r="E743" i="17"/>
  <c r="D743" i="17"/>
  <c r="C743" i="17"/>
  <c r="E742" i="17"/>
  <c r="D742" i="17"/>
  <c r="C742" i="17"/>
  <c r="E741" i="17"/>
  <c r="D741" i="17"/>
  <c r="C741" i="17"/>
  <c r="E740" i="17"/>
  <c r="D740" i="17"/>
  <c r="C740" i="17"/>
  <c r="E739" i="17"/>
  <c r="D739" i="17"/>
  <c r="C739" i="17"/>
  <c r="E738" i="17"/>
  <c r="D738" i="17"/>
  <c r="C738" i="17"/>
  <c r="E737" i="17"/>
  <c r="D737" i="17"/>
  <c r="C737" i="17"/>
  <c r="E736" i="17"/>
  <c r="D736" i="17"/>
  <c r="C736" i="17"/>
  <c r="E735" i="17"/>
  <c r="D735" i="17"/>
  <c r="C735" i="17"/>
  <c r="E734" i="17"/>
  <c r="D734" i="17"/>
  <c r="C734" i="17"/>
  <c r="E733" i="17"/>
  <c r="D733" i="17"/>
  <c r="C733" i="17"/>
  <c r="E732" i="17"/>
  <c r="D732" i="17"/>
  <c r="C732" i="17"/>
  <c r="E731" i="17"/>
  <c r="D731" i="17"/>
  <c r="C731" i="17"/>
  <c r="E730" i="17"/>
  <c r="D730" i="17"/>
  <c r="C730" i="17"/>
  <c r="E729" i="17"/>
  <c r="D729" i="17"/>
  <c r="C729" i="17"/>
  <c r="E728" i="17"/>
  <c r="D728" i="17"/>
  <c r="C728" i="17"/>
  <c r="E727" i="17"/>
  <c r="D727" i="17"/>
  <c r="C727" i="17"/>
  <c r="E726" i="17"/>
  <c r="D726" i="17"/>
  <c r="C726" i="17"/>
  <c r="E725" i="17"/>
  <c r="D725" i="17"/>
  <c r="C725" i="17"/>
  <c r="E724" i="17"/>
  <c r="D724" i="17"/>
  <c r="C724" i="17"/>
  <c r="E723" i="17"/>
  <c r="D723" i="17"/>
  <c r="C723" i="17"/>
  <c r="E722" i="17"/>
  <c r="D722" i="17"/>
  <c r="C722" i="17"/>
  <c r="E721" i="17"/>
  <c r="D721" i="17"/>
  <c r="C721" i="17"/>
  <c r="E720" i="17"/>
  <c r="D720" i="17"/>
  <c r="C720" i="17"/>
  <c r="E719" i="17"/>
  <c r="D719" i="17"/>
  <c r="C719" i="17"/>
  <c r="E718" i="17"/>
  <c r="D718" i="17"/>
  <c r="C718" i="17"/>
  <c r="E717" i="17"/>
  <c r="D717" i="17"/>
  <c r="C717" i="17"/>
  <c r="E716" i="17"/>
  <c r="D716" i="17"/>
  <c r="C716" i="17"/>
  <c r="E715" i="17"/>
  <c r="D715" i="17"/>
  <c r="C715" i="17"/>
  <c r="E714" i="17"/>
  <c r="D714" i="17"/>
  <c r="C714" i="17"/>
  <c r="E713" i="17"/>
  <c r="D713" i="17"/>
  <c r="C713" i="17"/>
  <c r="E712" i="17"/>
  <c r="D712" i="17"/>
  <c r="C712" i="17"/>
  <c r="E711" i="17"/>
  <c r="D711" i="17"/>
  <c r="C711" i="17"/>
  <c r="E710" i="17"/>
  <c r="D710" i="17"/>
  <c r="C710" i="17"/>
  <c r="E709" i="17"/>
  <c r="D709" i="17"/>
  <c r="C709" i="17"/>
  <c r="E708" i="17"/>
  <c r="D708" i="17"/>
  <c r="C708" i="17"/>
  <c r="E707" i="17"/>
  <c r="D707" i="17"/>
  <c r="C707" i="17"/>
  <c r="E706" i="17"/>
  <c r="D706" i="17"/>
  <c r="C706" i="17"/>
  <c r="E705" i="17"/>
  <c r="D705" i="17"/>
  <c r="C705" i="17"/>
  <c r="E704" i="17"/>
  <c r="D704" i="17"/>
  <c r="C704" i="17"/>
  <c r="E703" i="17"/>
  <c r="D703" i="17"/>
  <c r="C703" i="17"/>
  <c r="E702" i="17"/>
  <c r="D702" i="17"/>
  <c r="C702" i="17"/>
  <c r="E701" i="17"/>
  <c r="D701" i="17"/>
  <c r="C701" i="17"/>
  <c r="E700" i="17"/>
  <c r="D700" i="17"/>
  <c r="C700" i="17"/>
  <c r="E699" i="17"/>
  <c r="D699" i="17"/>
  <c r="C699" i="17"/>
  <c r="E698" i="17"/>
  <c r="D698" i="17"/>
  <c r="C698" i="17"/>
  <c r="E697" i="17"/>
  <c r="D697" i="17"/>
  <c r="C697" i="17"/>
  <c r="E696" i="17"/>
  <c r="D696" i="17"/>
  <c r="C696" i="17"/>
  <c r="E695" i="17"/>
  <c r="D695" i="17"/>
  <c r="C695" i="17"/>
  <c r="E694" i="17"/>
  <c r="D694" i="17"/>
  <c r="C694" i="17"/>
  <c r="E693" i="17"/>
  <c r="D693" i="17"/>
  <c r="C693" i="17"/>
  <c r="E692" i="17"/>
  <c r="D692" i="17"/>
  <c r="C692" i="17"/>
  <c r="E691" i="17"/>
  <c r="D691" i="17"/>
  <c r="C691" i="17"/>
  <c r="E690" i="17"/>
  <c r="D690" i="17"/>
  <c r="C690" i="17"/>
  <c r="E689" i="17"/>
  <c r="D689" i="17"/>
  <c r="C689" i="17"/>
  <c r="E688" i="17"/>
  <c r="D688" i="17"/>
  <c r="C688" i="17"/>
  <c r="E687" i="17"/>
  <c r="D687" i="17"/>
  <c r="C687" i="17"/>
  <c r="E686" i="17"/>
  <c r="D686" i="17"/>
  <c r="C686" i="17"/>
  <c r="E685" i="17"/>
  <c r="D685" i="17"/>
  <c r="C685" i="17"/>
  <c r="E684" i="17"/>
  <c r="D684" i="17"/>
  <c r="C684" i="17"/>
  <c r="E683" i="17"/>
  <c r="D683" i="17"/>
  <c r="C683" i="17"/>
  <c r="E682" i="17"/>
  <c r="D682" i="17"/>
  <c r="C682" i="17"/>
  <c r="E681" i="17"/>
  <c r="D681" i="17"/>
  <c r="C681" i="17"/>
  <c r="E680" i="17"/>
  <c r="D680" i="17"/>
  <c r="C680" i="17"/>
  <c r="E679" i="17"/>
  <c r="D679" i="17"/>
  <c r="C679" i="17"/>
  <c r="E678" i="17"/>
  <c r="D678" i="17"/>
  <c r="C678" i="17"/>
  <c r="E677" i="17"/>
  <c r="D677" i="17"/>
  <c r="C677" i="17"/>
  <c r="E676" i="17"/>
  <c r="D676" i="17"/>
  <c r="C676" i="17"/>
  <c r="E675" i="17"/>
  <c r="D675" i="17"/>
  <c r="C675" i="17"/>
  <c r="E674" i="17"/>
  <c r="D674" i="17"/>
  <c r="C674" i="17"/>
  <c r="E673" i="17"/>
  <c r="D673" i="17"/>
  <c r="C673" i="17"/>
  <c r="E672" i="17"/>
  <c r="D672" i="17"/>
  <c r="C672" i="17"/>
  <c r="E671" i="17"/>
  <c r="D671" i="17"/>
  <c r="C671" i="17"/>
  <c r="E670" i="17"/>
  <c r="D670" i="17"/>
  <c r="C670" i="17"/>
  <c r="E669" i="17"/>
  <c r="D669" i="17"/>
  <c r="C669" i="17"/>
  <c r="E668" i="17"/>
  <c r="D668" i="17"/>
  <c r="C668" i="17"/>
  <c r="E667" i="17"/>
  <c r="D667" i="17"/>
  <c r="C667" i="17"/>
  <c r="E666" i="17"/>
  <c r="D666" i="17"/>
  <c r="C666" i="17"/>
  <c r="E665" i="17"/>
  <c r="D665" i="17"/>
  <c r="C665" i="17"/>
  <c r="E664" i="17"/>
  <c r="D664" i="17"/>
  <c r="C664" i="17"/>
  <c r="E663" i="17"/>
  <c r="D663" i="17"/>
  <c r="C663" i="17"/>
  <c r="E662" i="17"/>
  <c r="D662" i="17"/>
  <c r="C662" i="17"/>
  <c r="E661" i="17"/>
  <c r="D661" i="17"/>
  <c r="C661" i="17"/>
  <c r="E660" i="17"/>
  <c r="D660" i="17"/>
  <c r="C660" i="17"/>
  <c r="E659" i="17"/>
  <c r="D659" i="17"/>
  <c r="C659" i="17"/>
  <c r="E658" i="17"/>
  <c r="D658" i="17"/>
  <c r="C658" i="17"/>
  <c r="E657" i="17"/>
  <c r="D657" i="17"/>
  <c r="C657" i="17"/>
  <c r="E656" i="17"/>
  <c r="D656" i="17"/>
  <c r="C656" i="17"/>
  <c r="E655" i="17"/>
  <c r="D655" i="17"/>
  <c r="C655" i="17"/>
  <c r="E654" i="17"/>
  <c r="D654" i="17"/>
  <c r="C654" i="17"/>
  <c r="E653" i="17"/>
  <c r="D653" i="17"/>
  <c r="C653" i="17"/>
  <c r="E652" i="17"/>
  <c r="D652" i="17"/>
  <c r="C652" i="17"/>
  <c r="E651" i="17"/>
  <c r="D651" i="17"/>
  <c r="C651" i="17"/>
  <c r="E650" i="17"/>
  <c r="D650" i="17"/>
  <c r="C650" i="17"/>
  <c r="E649" i="17"/>
  <c r="D649" i="17"/>
  <c r="C649" i="17"/>
  <c r="E648" i="17"/>
  <c r="D648" i="17"/>
  <c r="C648" i="17"/>
  <c r="E647" i="17"/>
  <c r="D647" i="17"/>
  <c r="C647" i="17"/>
  <c r="E646" i="17"/>
  <c r="D646" i="17"/>
  <c r="C646" i="17"/>
  <c r="E645" i="17"/>
  <c r="D645" i="17"/>
  <c r="C645" i="17"/>
  <c r="E644" i="17"/>
  <c r="D644" i="17"/>
  <c r="C644" i="17"/>
  <c r="E643" i="17"/>
  <c r="D643" i="17"/>
  <c r="C643" i="17"/>
  <c r="E642" i="17"/>
  <c r="D642" i="17"/>
  <c r="C642" i="17"/>
  <c r="E641" i="17"/>
  <c r="D641" i="17"/>
  <c r="C641" i="17"/>
  <c r="E640" i="17"/>
  <c r="D640" i="17"/>
  <c r="C640" i="17"/>
  <c r="E639" i="17"/>
  <c r="D639" i="17"/>
  <c r="C639" i="17"/>
  <c r="E638" i="17"/>
  <c r="D638" i="17"/>
  <c r="C638" i="17"/>
  <c r="E637" i="17"/>
  <c r="D637" i="17"/>
  <c r="C637" i="17"/>
  <c r="E636" i="17"/>
  <c r="D636" i="17"/>
  <c r="C636" i="17"/>
  <c r="E635" i="17"/>
  <c r="D635" i="17"/>
  <c r="C635" i="17"/>
  <c r="E634" i="17"/>
  <c r="D634" i="17"/>
  <c r="C634" i="17"/>
  <c r="E633" i="17"/>
  <c r="D633" i="17"/>
  <c r="C633" i="17"/>
  <c r="E632" i="17"/>
  <c r="D632" i="17"/>
  <c r="C632" i="17"/>
  <c r="E631" i="17"/>
  <c r="D631" i="17"/>
  <c r="C631" i="17"/>
  <c r="E630" i="17"/>
  <c r="D630" i="17"/>
  <c r="C630" i="17"/>
  <c r="E629" i="17"/>
  <c r="D629" i="17"/>
  <c r="C629" i="17"/>
  <c r="E628" i="17"/>
  <c r="D628" i="17"/>
  <c r="C628" i="17"/>
  <c r="E627" i="17"/>
  <c r="D627" i="17"/>
  <c r="C627" i="17"/>
  <c r="E626" i="17"/>
  <c r="D626" i="17"/>
  <c r="C626" i="17"/>
  <c r="E625" i="17"/>
  <c r="D625" i="17"/>
  <c r="C625" i="17"/>
  <c r="E624" i="17"/>
  <c r="D624" i="17"/>
  <c r="C624" i="17"/>
  <c r="E623" i="17"/>
  <c r="D623" i="17"/>
  <c r="C623" i="17"/>
  <c r="E622" i="17"/>
  <c r="D622" i="17"/>
  <c r="C622" i="17"/>
  <c r="E621" i="17"/>
  <c r="D621" i="17"/>
  <c r="C621" i="17"/>
  <c r="E620" i="17"/>
  <c r="D620" i="17"/>
  <c r="C620" i="17"/>
  <c r="E619" i="17"/>
  <c r="D619" i="17"/>
  <c r="C619" i="17"/>
  <c r="E618" i="17"/>
  <c r="D618" i="17"/>
  <c r="C618" i="17"/>
  <c r="E617" i="17"/>
  <c r="D617" i="17"/>
  <c r="C617" i="17"/>
  <c r="E616" i="17"/>
  <c r="D616" i="17"/>
  <c r="C616" i="17"/>
  <c r="E615" i="17"/>
  <c r="D615" i="17"/>
  <c r="C615" i="17"/>
  <c r="E614" i="17"/>
  <c r="D614" i="17"/>
  <c r="C614" i="17"/>
  <c r="E613" i="17"/>
  <c r="D613" i="17"/>
  <c r="C613" i="17"/>
  <c r="E612" i="17"/>
  <c r="D612" i="17"/>
  <c r="C612" i="17"/>
  <c r="E611" i="17"/>
  <c r="D611" i="17"/>
  <c r="C611" i="17"/>
  <c r="E610" i="17"/>
  <c r="D610" i="17"/>
  <c r="C610" i="17"/>
  <c r="E609" i="17"/>
  <c r="D609" i="17"/>
  <c r="C609" i="17"/>
  <c r="E608" i="17"/>
  <c r="D608" i="17"/>
  <c r="C608" i="17"/>
  <c r="E607" i="17"/>
  <c r="D607" i="17"/>
  <c r="C607" i="17"/>
  <c r="E606" i="17"/>
  <c r="D606" i="17"/>
  <c r="C606" i="17"/>
  <c r="E605" i="17"/>
  <c r="D605" i="17"/>
  <c r="C605" i="17"/>
  <c r="E604" i="17"/>
  <c r="D604" i="17"/>
  <c r="C604" i="17"/>
  <c r="E603" i="17"/>
  <c r="D603" i="17"/>
  <c r="C603" i="17"/>
  <c r="E602" i="17"/>
  <c r="D602" i="17"/>
  <c r="C602" i="17"/>
  <c r="E601" i="17"/>
  <c r="D601" i="17"/>
  <c r="C601" i="17"/>
  <c r="E600" i="17"/>
  <c r="D600" i="17"/>
  <c r="C600" i="17"/>
  <c r="E599" i="17"/>
  <c r="D599" i="17"/>
  <c r="C599" i="17"/>
  <c r="E598" i="17"/>
  <c r="D598" i="17"/>
  <c r="C598" i="17"/>
  <c r="E597" i="17"/>
  <c r="D597" i="17"/>
  <c r="C597" i="17"/>
  <c r="E596" i="17"/>
  <c r="D596" i="17"/>
  <c r="C596" i="17"/>
  <c r="E595" i="17"/>
  <c r="D595" i="17"/>
  <c r="C595" i="17"/>
  <c r="E594" i="17"/>
  <c r="D594" i="17"/>
  <c r="C594" i="17"/>
  <c r="E593" i="17"/>
  <c r="D593" i="17"/>
  <c r="C593" i="17"/>
  <c r="E592" i="17"/>
  <c r="D592" i="17"/>
  <c r="C592" i="17"/>
  <c r="E591" i="17"/>
  <c r="D591" i="17"/>
  <c r="C591" i="17"/>
  <c r="E590" i="17"/>
  <c r="D590" i="17"/>
  <c r="C590" i="17"/>
  <c r="E589" i="17"/>
  <c r="D589" i="17"/>
  <c r="C589" i="17"/>
  <c r="E588" i="17"/>
  <c r="D588" i="17"/>
  <c r="C588" i="17"/>
  <c r="E587" i="17"/>
  <c r="D587" i="17"/>
  <c r="C587" i="17"/>
  <c r="E586" i="17"/>
  <c r="D586" i="17"/>
  <c r="C586" i="17"/>
  <c r="E585" i="17"/>
  <c r="D585" i="17"/>
  <c r="C585" i="17"/>
  <c r="E584" i="17"/>
  <c r="D584" i="17"/>
  <c r="C584" i="17"/>
  <c r="E583" i="17"/>
  <c r="D583" i="17"/>
  <c r="C583" i="17"/>
  <c r="E582" i="17"/>
  <c r="D582" i="17"/>
  <c r="C582" i="17"/>
  <c r="E581" i="17"/>
  <c r="D581" i="17"/>
  <c r="C581" i="17"/>
  <c r="E580" i="17"/>
  <c r="D580" i="17"/>
  <c r="C580" i="17"/>
  <c r="E579" i="17"/>
  <c r="D579" i="17"/>
  <c r="C579" i="17"/>
  <c r="E578" i="17"/>
  <c r="D578" i="17"/>
  <c r="C578" i="17"/>
  <c r="E577" i="17"/>
  <c r="D577" i="17"/>
  <c r="C577" i="17"/>
  <c r="E576" i="17"/>
  <c r="D576" i="17"/>
  <c r="C576" i="17"/>
  <c r="E575" i="17"/>
  <c r="D575" i="17"/>
  <c r="C575" i="17"/>
  <c r="E574" i="17"/>
  <c r="D574" i="17"/>
  <c r="C574" i="17"/>
  <c r="E573" i="17"/>
  <c r="D573" i="17"/>
  <c r="C573" i="17"/>
  <c r="E572" i="17"/>
  <c r="D572" i="17"/>
  <c r="C572" i="17"/>
  <c r="E571" i="17"/>
  <c r="D571" i="17"/>
  <c r="C571" i="17"/>
  <c r="E570" i="17"/>
  <c r="D570" i="17"/>
  <c r="C570" i="17"/>
  <c r="E569" i="17"/>
  <c r="D569" i="17"/>
  <c r="C569" i="17"/>
  <c r="E568" i="17"/>
  <c r="D568" i="17"/>
  <c r="C568" i="17"/>
  <c r="E567" i="17"/>
  <c r="D567" i="17"/>
  <c r="C567" i="17"/>
  <c r="E566" i="17"/>
  <c r="D566" i="17"/>
  <c r="C566" i="17"/>
  <c r="E565" i="17"/>
  <c r="D565" i="17"/>
  <c r="C565" i="17"/>
  <c r="E564" i="17"/>
  <c r="D564" i="17"/>
  <c r="C564" i="17"/>
  <c r="E563" i="17"/>
  <c r="D563" i="17"/>
  <c r="C563" i="17"/>
  <c r="E562" i="17"/>
  <c r="D562" i="17"/>
  <c r="C562" i="17"/>
  <c r="E561" i="17"/>
  <c r="D561" i="17"/>
  <c r="C561" i="17"/>
  <c r="E560" i="17"/>
  <c r="D560" i="17"/>
  <c r="C560" i="17"/>
  <c r="E559" i="17"/>
  <c r="D559" i="17"/>
  <c r="C559" i="17"/>
  <c r="E558" i="17"/>
  <c r="D558" i="17"/>
  <c r="C558" i="17"/>
  <c r="E557" i="17"/>
  <c r="D557" i="17"/>
  <c r="C557" i="17"/>
  <c r="E556" i="17"/>
  <c r="D556" i="17"/>
  <c r="C556" i="17"/>
  <c r="E555" i="17"/>
  <c r="D555" i="17"/>
  <c r="C555" i="17"/>
  <c r="E554" i="17"/>
  <c r="D554" i="17"/>
  <c r="C554" i="17"/>
  <c r="E553" i="17"/>
  <c r="D553" i="17"/>
  <c r="C553" i="17"/>
  <c r="E552" i="17"/>
  <c r="D552" i="17"/>
  <c r="C552" i="17"/>
  <c r="E551" i="17"/>
  <c r="D551" i="17"/>
  <c r="C551" i="17"/>
  <c r="E550" i="17"/>
  <c r="D550" i="17"/>
  <c r="C550" i="17"/>
  <c r="E549" i="17"/>
  <c r="D549" i="17"/>
  <c r="C549" i="17"/>
  <c r="E548" i="17"/>
  <c r="D548" i="17"/>
  <c r="C548" i="17"/>
  <c r="E547" i="17"/>
  <c r="D547" i="17"/>
  <c r="C547" i="17"/>
  <c r="E546" i="17"/>
  <c r="D546" i="17"/>
  <c r="C546" i="17"/>
  <c r="E545" i="17"/>
  <c r="D545" i="17"/>
  <c r="C545" i="17"/>
  <c r="E544" i="17"/>
  <c r="D544" i="17"/>
  <c r="C544" i="17"/>
  <c r="E543" i="17"/>
  <c r="D543" i="17"/>
  <c r="C543" i="17"/>
  <c r="E542" i="17"/>
  <c r="D542" i="17"/>
  <c r="C542" i="17"/>
  <c r="E541" i="17"/>
  <c r="D541" i="17"/>
  <c r="C541" i="17"/>
  <c r="E540" i="17"/>
  <c r="D540" i="17"/>
  <c r="C540" i="17"/>
  <c r="E539" i="17"/>
  <c r="D539" i="17"/>
  <c r="C539" i="17"/>
  <c r="E538" i="17"/>
  <c r="D538" i="17"/>
  <c r="C538" i="17"/>
  <c r="E537" i="17"/>
  <c r="D537" i="17"/>
  <c r="C537" i="17"/>
  <c r="E536" i="17"/>
  <c r="D536" i="17"/>
  <c r="C536" i="17"/>
  <c r="E535" i="17"/>
  <c r="D535" i="17"/>
  <c r="C535" i="17"/>
  <c r="E534" i="17"/>
  <c r="D534" i="17"/>
  <c r="C534" i="17"/>
  <c r="E533" i="17"/>
  <c r="D533" i="17"/>
  <c r="C533" i="17"/>
  <c r="E532" i="17"/>
  <c r="D532" i="17"/>
  <c r="C532" i="17"/>
  <c r="E531" i="17"/>
  <c r="D531" i="17"/>
  <c r="C531" i="17"/>
  <c r="E530" i="17"/>
  <c r="D530" i="17"/>
  <c r="C530" i="17"/>
  <c r="E529" i="17"/>
  <c r="D529" i="17"/>
  <c r="C529" i="17"/>
  <c r="E528" i="17"/>
  <c r="D528" i="17"/>
  <c r="C528" i="17"/>
  <c r="E527" i="17"/>
  <c r="D527" i="17"/>
  <c r="C527" i="17"/>
  <c r="E526" i="17"/>
  <c r="D526" i="17"/>
  <c r="C526" i="17"/>
  <c r="E525" i="17"/>
  <c r="D525" i="17"/>
  <c r="C525" i="17"/>
  <c r="E524" i="17"/>
  <c r="D524" i="17"/>
  <c r="C524" i="17"/>
  <c r="E523" i="17"/>
  <c r="D523" i="17"/>
  <c r="C523" i="17"/>
  <c r="E522" i="17"/>
  <c r="D522" i="17"/>
  <c r="C522" i="17"/>
  <c r="E521" i="17"/>
  <c r="D521" i="17"/>
  <c r="C521" i="17"/>
  <c r="E520" i="17"/>
  <c r="D520" i="17"/>
  <c r="C520" i="17"/>
  <c r="E519" i="17"/>
  <c r="D519" i="17"/>
  <c r="C519" i="17"/>
  <c r="E518" i="17"/>
  <c r="D518" i="17"/>
  <c r="C518" i="17"/>
  <c r="E517" i="17"/>
  <c r="D517" i="17"/>
  <c r="C517" i="17"/>
  <c r="E516" i="17"/>
  <c r="D516" i="17"/>
  <c r="C516" i="17"/>
  <c r="E515" i="17"/>
  <c r="D515" i="17"/>
  <c r="C515" i="17"/>
  <c r="E514" i="17"/>
  <c r="D514" i="17"/>
  <c r="C514" i="17"/>
  <c r="E513" i="17"/>
  <c r="D513" i="17"/>
  <c r="C513" i="17"/>
  <c r="E512" i="17"/>
  <c r="D512" i="17"/>
  <c r="C512" i="17"/>
  <c r="E511" i="17"/>
  <c r="D511" i="17"/>
  <c r="C511" i="17"/>
  <c r="E510" i="17"/>
  <c r="D510" i="17"/>
  <c r="C510" i="17"/>
  <c r="E509" i="17"/>
  <c r="D509" i="17"/>
  <c r="C509" i="17"/>
  <c r="E508" i="17"/>
  <c r="D508" i="17"/>
  <c r="C508" i="17"/>
  <c r="E507" i="17"/>
  <c r="D507" i="17"/>
  <c r="C507" i="17"/>
  <c r="E506" i="17"/>
  <c r="D506" i="17"/>
  <c r="C506" i="17"/>
  <c r="E505" i="17"/>
  <c r="D505" i="17"/>
  <c r="C505" i="17"/>
  <c r="E504" i="17"/>
  <c r="D504" i="17"/>
  <c r="C504" i="17"/>
  <c r="E503" i="17"/>
  <c r="D503" i="17"/>
  <c r="C503" i="17"/>
  <c r="E502" i="17"/>
  <c r="D502" i="17"/>
  <c r="C502" i="17"/>
  <c r="E501" i="17"/>
  <c r="D501" i="17"/>
  <c r="C501" i="17"/>
  <c r="E500" i="17"/>
  <c r="D500" i="17"/>
  <c r="C500" i="17"/>
  <c r="E499" i="17"/>
  <c r="D499" i="17"/>
  <c r="C499" i="17"/>
  <c r="E498" i="17"/>
  <c r="D498" i="17"/>
  <c r="C498" i="17"/>
  <c r="E497" i="17"/>
  <c r="D497" i="17"/>
  <c r="C497" i="17"/>
  <c r="E496" i="17"/>
  <c r="D496" i="17"/>
  <c r="C496" i="17"/>
  <c r="E495" i="17"/>
  <c r="D495" i="17"/>
  <c r="C495" i="17"/>
  <c r="E494" i="17"/>
  <c r="D494" i="17"/>
  <c r="C494" i="17"/>
  <c r="E493" i="17"/>
  <c r="D493" i="17"/>
  <c r="C493" i="17"/>
  <c r="E492" i="17"/>
  <c r="D492" i="17"/>
  <c r="C492" i="17"/>
  <c r="E491" i="17"/>
  <c r="D491" i="17"/>
  <c r="C491" i="17"/>
  <c r="E490" i="17"/>
  <c r="D490" i="17"/>
  <c r="C490" i="17"/>
  <c r="E489" i="17"/>
  <c r="D489" i="17"/>
  <c r="C489" i="17"/>
  <c r="E488" i="17"/>
  <c r="D488" i="17"/>
  <c r="C488" i="17"/>
  <c r="E487" i="17"/>
  <c r="D487" i="17"/>
  <c r="C487" i="17"/>
  <c r="E486" i="17"/>
  <c r="D486" i="17"/>
  <c r="C486" i="17"/>
  <c r="E485" i="17"/>
  <c r="D485" i="17"/>
  <c r="C485" i="17"/>
  <c r="E484" i="17"/>
  <c r="D484" i="17"/>
  <c r="C484" i="17"/>
  <c r="E483" i="17"/>
  <c r="D483" i="17"/>
  <c r="C483" i="17"/>
  <c r="E482" i="17"/>
  <c r="D482" i="17"/>
  <c r="C482" i="17"/>
  <c r="E481" i="17"/>
  <c r="D481" i="17"/>
  <c r="C481" i="17"/>
  <c r="E480" i="17"/>
  <c r="D480" i="17"/>
  <c r="C480" i="17"/>
  <c r="E479" i="17"/>
  <c r="D479" i="17"/>
  <c r="C479" i="17"/>
  <c r="E478" i="17"/>
  <c r="D478" i="17"/>
  <c r="C478" i="17"/>
  <c r="E477" i="17"/>
  <c r="D477" i="17"/>
  <c r="C477" i="17"/>
  <c r="E476" i="17"/>
  <c r="D476" i="17"/>
  <c r="C476" i="17"/>
  <c r="E475" i="17"/>
  <c r="D475" i="17"/>
  <c r="C475" i="17"/>
  <c r="E474" i="17"/>
  <c r="D474" i="17"/>
  <c r="C474" i="17"/>
  <c r="E473" i="17"/>
  <c r="D473" i="17"/>
  <c r="C473" i="17"/>
  <c r="E472" i="17"/>
  <c r="D472" i="17"/>
  <c r="C472" i="17"/>
  <c r="E471" i="17"/>
  <c r="D471" i="17"/>
  <c r="C471" i="17"/>
  <c r="E470" i="17"/>
  <c r="D470" i="17"/>
  <c r="C470" i="17"/>
  <c r="E469" i="17"/>
  <c r="D469" i="17"/>
  <c r="C469" i="17"/>
  <c r="E468" i="17"/>
  <c r="D468" i="17"/>
  <c r="C468" i="17"/>
  <c r="E467" i="17"/>
  <c r="D467" i="17"/>
  <c r="C467" i="17"/>
  <c r="E466" i="17"/>
  <c r="D466" i="17"/>
  <c r="C466" i="17"/>
  <c r="E465" i="17"/>
  <c r="D465" i="17"/>
  <c r="C465" i="17"/>
  <c r="E464" i="17"/>
  <c r="D464" i="17"/>
  <c r="C464" i="17"/>
  <c r="E463" i="17"/>
  <c r="D463" i="17"/>
  <c r="C463" i="17"/>
  <c r="E462" i="17"/>
  <c r="D462" i="17"/>
  <c r="C462" i="17"/>
  <c r="E461" i="17"/>
  <c r="D461" i="17"/>
  <c r="C461" i="17"/>
  <c r="E460" i="17"/>
  <c r="D460" i="17"/>
  <c r="C460" i="17"/>
  <c r="E459" i="17"/>
  <c r="D459" i="17"/>
  <c r="C459" i="17"/>
  <c r="E458" i="17"/>
  <c r="D458" i="17"/>
  <c r="C458" i="17"/>
  <c r="E457" i="17"/>
  <c r="D457" i="17"/>
  <c r="C457" i="17"/>
  <c r="E456" i="17"/>
  <c r="D456" i="17"/>
  <c r="C456" i="17"/>
  <c r="E455" i="17"/>
  <c r="D455" i="17"/>
  <c r="C455" i="17"/>
  <c r="E454" i="17"/>
  <c r="D454" i="17"/>
  <c r="C454" i="17"/>
  <c r="E453" i="17"/>
  <c r="D453" i="17"/>
  <c r="C453" i="17"/>
  <c r="E452" i="17"/>
  <c r="D452" i="17"/>
  <c r="C452" i="17"/>
  <c r="E451" i="17"/>
  <c r="D451" i="17"/>
  <c r="C451" i="17"/>
  <c r="E450" i="17"/>
  <c r="D450" i="17"/>
  <c r="C450" i="17"/>
  <c r="E449" i="17"/>
  <c r="D449" i="17"/>
  <c r="C449" i="17"/>
  <c r="E448" i="17"/>
  <c r="D448" i="17"/>
  <c r="C448" i="17"/>
  <c r="E447" i="17"/>
  <c r="D447" i="17"/>
  <c r="C447" i="17"/>
  <c r="E446" i="17"/>
  <c r="D446" i="17"/>
  <c r="C446" i="17"/>
  <c r="E445" i="17"/>
  <c r="D445" i="17"/>
  <c r="C445" i="17"/>
  <c r="E444" i="17"/>
  <c r="D444" i="17"/>
  <c r="C444" i="17"/>
  <c r="E443" i="17"/>
  <c r="D443" i="17"/>
  <c r="C443" i="17"/>
  <c r="E442" i="17"/>
  <c r="D442" i="17"/>
  <c r="C442" i="17"/>
  <c r="E441" i="17"/>
  <c r="D441" i="17"/>
  <c r="C441" i="17"/>
  <c r="E440" i="17"/>
  <c r="D440" i="17"/>
  <c r="C440" i="17"/>
  <c r="E439" i="17"/>
  <c r="D439" i="17"/>
  <c r="C439" i="17"/>
  <c r="E438" i="17"/>
  <c r="D438" i="17"/>
  <c r="C438" i="17"/>
  <c r="E437" i="17"/>
  <c r="D437" i="17"/>
  <c r="C437" i="17"/>
  <c r="E436" i="17"/>
  <c r="D436" i="17"/>
  <c r="C436" i="17"/>
  <c r="E435" i="17"/>
  <c r="D435" i="17"/>
  <c r="C435" i="17"/>
  <c r="E434" i="17"/>
  <c r="D434" i="17"/>
  <c r="C434" i="17"/>
  <c r="E433" i="17"/>
  <c r="D433" i="17"/>
  <c r="C433" i="17"/>
  <c r="E432" i="17"/>
  <c r="D432" i="17"/>
  <c r="C432" i="17"/>
  <c r="E431" i="17"/>
  <c r="D431" i="17"/>
  <c r="C431" i="17"/>
  <c r="E430" i="17"/>
  <c r="D430" i="17"/>
  <c r="C430" i="17"/>
  <c r="E429" i="17"/>
  <c r="D429" i="17"/>
  <c r="C429" i="17"/>
  <c r="E428" i="17"/>
  <c r="D428" i="17"/>
  <c r="C428" i="17"/>
  <c r="E427" i="17"/>
  <c r="D427" i="17"/>
  <c r="C427" i="17"/>
  <c r="E426" i="17"/>
  <c r="D426" i="17"/>
  <c r="C426" i="17"/>
  <c r="E425" i="17"/>
  <c r="D425" i="17"/>
  <c r="C425" i="17"/>
  <c r="E424" i="17"/>
  <c r="D424" i="17"/>
  <c r="C424" i="17"/>
  <c r="E423" i="17"/>
  <c r="D423" i="17"/>
  <c r="C423" i="17"/>
  <c r="E422" i="17"/>
  <c r="D422" i="17"/>
  <c r="C422" i="17"/>
  <c r="E421" i="17"/>
  <c r="D421" i="17"/>
  <c r="C421" i="17"/>
  <c r="E420" i="17"/>
  <c r="D420" i="17"/>
  <c r="C420" i="17"/>
  <c r="E419" i="17"/>
  <c r="D419" i="17"/>
  <c r="C419" i="17"/>
  <c r="E418" i="17"/>
  <c r="D418" i="17"/>
  <c r="C418" i="17"/>
  <c r="E417" i="17"/>
  <c r="D417" i="17"/>
  <c r="C417" i="17"/>
  <c r="E416" i="17"/>
  <c r="D416" i="17"/>
  <c r="C416" i="17"/>
  <c r="E415" i="17"/>
  <c r="D415" i="17"/>
  <c r="C415" i="17"/>
  <c r="E414" i="17"/>
  <c r="D414" i="17"/>
  <c r="C414" i="17"/>
  <c r="E413" i="17"/>
  <c r="D413" i="17"/>
  <c r="C413" i="17"/>
  <c r="E412" i="17"/>
  <c r="D412" i="17"/>
  <c r="C412" i="17"/>
  <c r="E411" i="17"/>
  <c r="D411" i="17"/>
  <c r="C411" i="17"/>
  <c r="E410" i="17"/>
  <c r="D410" i="17"/>
  <c r="C410" i="17"/>
  <c r="E409" i="17"/>
  <c r="D409" i="17"/>
  <c r="C409" i="17"/>
  <c r="E408" i="17"/>
  <c r="D408" i="17"/>
  <c r="C408" i="17"/>
  <c r="E407" i="17"/>
  <c r="D407" i="17"/>
  <c r="C407" i="17"/>
  <c r="E406" i="17"/>
  <c r="D406" i="17"/>
  <c r="C406" i="17"/>
  <c r="E405" i="17"/>
  <c r="D405" i="17"/>
  <c r="C405" i="17"/>
  <c r="E404" i="17"/>
  <c r="D404" i="17"/>
  <c r="C404" i="17"/>
  <c r="E403" i="17"/>
  <c r="D403" i="17"/>
  <c r="C403" i="17"/>
  <c r="E402" i="17"/>
  <c r="D402" i="17"/>
  <c r="C402" i="17"/>
  <c r="E401" i="17"/>
  <c r="D401" i="17"/>
  <c r="C401" i="17"/>
  <c r="E400" i="17"/>
  <c r="D400" i="17"/>
  <c r="C400" i="17"/>
  <c r="E399" i="17"/>
  <c r="D399" i="17"/>
  <c r="C399" i="17"/>
  <c r="E398" i="17"/>
  <c r="D398" i="17"/>
  <c r="C398" i="17"/>
  <c r="E397" i="17"/>
  <c r="D397" i="17"/>
  <c r="C397" i="17"/>
  <c r="E396" i="17"/>
  <c r="D396" i="17"/>
  <c r="C396" i="17"/>
  <c r="E395" i="17"/>
  <c r="D395" i="17"/>
  <c r="C395" i="17"/>
  <c r="E394" i="17"/>
  <c r="D394" i="17"/>
  <c r="C394" i="17"/>
  <c r="E393" i="17"/>
  <c r="D393" i="17"/>
  <c r="C393" i="17"/>
  <c r="E392" i="17"/>
  <c r="D392" i="17"/>
  <c r="C392" i="17"/>
  <c r="E391" i="17"/>
  <c r="D391" i="17"/>
  <c r="C391" i="17"/>
  <c r="E390" i="17"/>
  <c r="D390" i="17"/>
  <c r="C390" i="17"/>
  <c r="E389" i="17"/>
  <c r="D389" i="17"/>
  <c r="C389" i="17"/>
  <c r="E388" i="17"/>
  <c r="D388" i="17"/>
  <c r="C388" i="17"/>
  <c r="E387" i="17"/>
  <c r="D387" i="17"/>
  <c r="C387" i="17"/>
  <c r="E386" i="17"/>
  <c r="D386" i="17"/>
  <c r="C386" i="17"/>
  <c r="E385" i="17"/>
  <c r="D385" i="17"/>
  <c r="C385" i="17"/>
  <c r="E384" i="17"/>
  <c r="D384" i="17"/>
  <c r="C384" i="17"/>
  <c r="E383" i="17"/>
  <c r="D383" i="17"/>
  <c r="C383" i="17"/>
  <c r="E382" i="17"/>
  <c r="D382" i="17"/>
  <c r="C382" i="17"/>
  <c r="E381" i="17"/>
  <c r="D381" i="17"/>
  <c r="C381" i="17"/>
  <c r="E380" i="17"/>
  <c r="D380" i="17"/>
  <c r="C380" i="17"/>
  <c r="E379" i="17"/>
  <c r="D379" i="17"/>
  <c r="C379" i="17"/>
  <c r="E378" i="17"/>
  <c r="D378" i="17"/>
  <c r="C378" i="17"/>
  <c r="E377" i="17"/>
  <c r="D377" i="17"/>
  <c r="C377" i="17"/>
  <c r="E376" i="17"/>
  <c r="D376" i="17"/>
  <c r="C376" i="17"/>
  <c r="E375" i="17"/>
  <c r="D375" i="17"/>
  <c r="C375" i="17"/>
  <c r="E374" i="17"/>
  <c r="D374" i="17"/>
  <c r="C374" i="17"/>
  <c r="E373" i="17"/>
  <c r="D373" i="17"/>
  <c r="C373" i="17"/>
  <c r="E372" i="17"/>
  <c r="D372" i="17"/>
  <c r="C372" i="17"/>
  <c r="E371" i="17"/>
  <c r="D371" i="17"/>
  <c r="C371" i="17"/>
  <c r="E370" i="17"/>
  <c r="D370" i="17"/>
  <c r="C370" i="17"/>
  <c r="E369" i="17"/>
  <c r="D369" i="17"/>
  <c r="C369" i="17"/>
  <c r="E368" i="17"/>
  <c r="D368" i="17"/>
  <c r="C368" i="17"/>
  <c r="E367" i="17"/>
  <c r="D367" i="17"/>
  <c r="C367" i="17"/>
  <c r="E366" i="17"/>
  <c r="D366" i="17"/>
  <c r="C366" i="17"/>
  <c r="E365" i="17"/>
  <c r="D365" i="17"/>
  <c r="C365" i="17"/>
  <c r="E364" i="17"/>
  <c r="D364" i="17"/>
  <c r="C364" i="17"/>
  <c r="E363" i="17"/>
  <c r="D363" i="17"/>
  <c r="C363" i="17"/>
  <c r="E362" i="17"/>
  <c r="D362" i="17"/>
  <c r="C362" i="17"/>
  <c r="E361" i="17"/>
  <c r="D361" i="17"/>
  <c r="C361" i="17"/>
  <c r="E360" i="17"/>
  <c r="D360" i="17"/>
  <c r="C360" i="17"/>
  <c r="E359" i="17"/>
  <c r="D359" i="17"/>
  <c r="C359" i="17"/>
  <c r="E358" i="17"/>
  <c r="D358" i="17"/>
  <c r="C358" i="17"/>
  <c r="E357" i="17"/>
  <c r="D357" i="17"/>
  <c r="C357" i="17"/>
  <c r="E356" i="17"/>
  <c r="D356" i="17"/>
  <c r="C356" i="17"/>
  <c r="E355" i="17"/>
  <c r="D355" i="17"/>
  <c r="C355" i="17"/>
  <c r="E354" i="17"/>
  <c r="D354" i="17"/>
  <c r="C354" i="17"/>
  <c r="E353" i="17"/>
  <c r="D353" i="17"/>
  <c r="C353" i="17"/>
  <c r="E352" i="17"/>
  <c r="D352" i="17"/>
  <c r="C352" i="17"/>
  <c r="E351" i="17"/>
  <c r="D351" i="17"/>
  <c r="C351" i="17"/>
  <c r="E350" i="17"/>
  <c r="D350" i="17"/>
  <c r="C350" i="17"/>
  <c r="E349" i="17"/>
  <c r="D349" i="17"/>
  <c r="C349" i="17"/>
  <c r="E348" i="17"/>
  <c r="D348" i="17"/>
  <c r="C348" i="17"/>
  <c r="E347" i="17"/>
  <c r="D347" i="17"/>
  <c r="C347" i="17"/>
  <c r="E346" i="17"/>
  <c r="D346" i="17"/>
  <c r="C346" i="17"/>
  <c r="E345" i="17"/>
  <c r="D345" i="17"/>
  <c r="C345" i="17"/>
  <c r="E344" i="17"/>
  <c r="D344" i="17"/>
  <c r="C344" i="17"/>
  <c r="E343" i="17"/>
  <c r="D343" i="17"/>
  <c r="C343" i="17"/>
  <c r="E342" i="17"/>
  <c r="D342" i="17"/>
  <c r="C342" i="17"/>
  <c r="E341" i="17"/>
  <c r="D341" i="17"/>
  <c r="C341" i="17"/>
  <c r="E340" i="17"/>
  <c r="D340" i="17"/>
  <c r="C340" i="17"/>
  <c r="E339" i="17"/>
  <c r="D339" i="17"/>
  <c r="C339" i="17"/>
  <c r="E338" i="17"/>
  <c r="D338" i="17"/>
  <c r="C338" i="17"/>
  <c r="E337" i="17"/>
  <c r="D337" i="17"/>
  <c r="C337" i="17"/>
  <c r="E336" i="17"/>
  <c r="D336" i="17"/>
  <c r="C336" i="17"/>
  <c r="E335" i="17"/>
  <c r="D335" i="17"/>
  <c r="C335" i="17"/>
  <c r="E334" i="17"/>
  <c r="D334" i="17"/>
  <c r="C334" i="17"/>
  <c r="E333" i="17"/>
  <c r="D333" i="17"/>
  <c r="C333" i="17"/>
  <c r="E332" i="17"/>
  <c r="D332" i="17"/>
  <c r="C332" i="17"/>
  <c r="E331" i="17"/>
  <c r="D331" i="17"/>
  <c r="C331" i="17"/>
  <c r="E330" i="17"/>
  <c r="D330" i="17"/>
  <c r="C330" i="17"/>
  <c r="E329" i="17"/>
  <c r="D329" i="17"/>
  <c r="C329" i="17"/>
  <c r="E328" i="17"/>
  <c r="D328" i="17"/>
  <c r="C328" i="17"/>
  <c r="E327" i="17"/>
  <c r="D327" i="17"/>
  <c r="C327" i="17"/>
  <c r="E326" i="17"/>
  <c r="D326" i="17"/>
  <c r="C326" i="17"/>
  <c r="E325" i="17"/>
  <c r="D325" i="17"/>
  <c r="C325" i="17"/>
  <c r="E324" i="17"/>
  <c r="D324" i="17"/>
  <c r="C324" i="17"/>
  <c r="E323" i="17"/>
  <c r="D323" i="17"/>
  <c r="C323" i="17"/>
  <c r="E322" i="17"/>
  <c r="D322" i="17"/>
  <c r="C322" i="17"/>
  <c r="E321" i="17"/>
  <c r="D321" i="17"/>
  <c r="C321" i="17"/>
  <c r="E320" i="17"/>
  <c r="D320" i="17"/>
  <c r="C320" i="17"/>
  <c r="E319" i="17"/>
  <c r="D319" i="17"/>
  <c r="C319" i="17"/>
  <c r="E318" i="17"/>
  <c r="D318" i="17"/>
  <c r="C318" i="17"/>
  <c r="E317" i="17"/>
  <c r="D317" i="17"/>
  <c r="C317" i="17"/>
  <c r="E316" i="17"/>
  <c r="D316" i="17"/>
  <c r="C316" i="17"/>
  <c r="E315" i="17"/>
  <c r="D315" i="17"/>
  <c r="C315" i="17"/>
  <c r="E314" i="17"/>
  <c r="D314" i="17"/>
  <c r="C314" i="17"/>
  <c r="E313" i="17"/>
  <c r="D313" i="17"/>
  <c r="C313" i="17"/>
  <c r="E312" i="17"/>
  <c r="D312" i="17"/>
  <c r="C312" i="17"/>
  <c r="E311" i="17"/>
  <c r="D311" i="17"/>
  <c r="C311" i="17"/>
  <c r="E310" i="17"/>
  <c r="D310" i="17"/>
  <c r="C310" i="17"/>
  <c r="E309" i="17"/>
  <c r="D309" i="17"/>
  <c r="C309" i="17"/>
  <c r="E308" i="17"/>
  <c r="D308" i="17"/>
  <c r="C308" i="17"/>
  <c r="E307" i="17"/>
  <c r="D307" i="17"/>
  <c r="C307" i="17"/>
  <c r="E306" i="17"/>
  <c r="D306" i="17"/>
  <c r="C306" i="17"/>
  <c r="E305" i="17"/>
  <c r="D305" i="17"/>
  <c r="C305" i="17"/>
  <c r="E304" i="17"/>
  <c r="D304" i="17"/>
  <c r="C304" i="17"/>
  <c r="E303" i="17"/>
  <c r="D303" i="17"/>
  <c r="C303" i="17"/>
  <c r="E302" i="17"/>
  <c r="D302" i="17"/>
  <c r="C302" i="17"/>
  <c r="E301" i="17"/>
  <c r="D301" i="17"/>
  <c r="C301" i="17"/>
  <c r="E300" i="17"/>
  <c r="D300" i="17"/>
  <c r="C300" i="17"/>
  <c r="E299" i="17"/>
  <c r="D299" i="17"/>
  <c r="C299" i="17"/>
  <c r="E298" i="17"/>
  <c r="D298" i="17"/>
  <c r="C298" i="17"/>
  <c r="E297" i="17"/>
  <c r="D297" i="17"/>
  <c r="C297" i="17"/>
  <c r="E296" i="17"/>
  <c r="D296" i="17"/>
  <c r="C296" i="17"/>
  <c r="E295" i="17"/>
  <c r="D295" i="17"/>
  <c r="C295" i="17"/>
  <c r="E294" i="17"/>
  <c r="D294" i="17"/>
  <c r="C294" i="17"/>
  <c r="E293" i="17"/>
  <c r="D293" i="17"/>
  <c r="C293" i="17"/>
  <c r="E292" i="17"/>
  <c r="D292" i="17"/>
  <c r="C292" i="17"/>
  <c r="E291" i="17"/>
  <c r="D291" i="17"/>
  <c r="C291" i="17"/>
  <c r="E290" i="17"/>
  <c r="D290" i="17"/>
  <c r="C290" i="17"/>
  <c r="E289" i="17"/>
  <c r="D289" i="17"/>
  <c r="C289" i="17"/>
  <c r="E288" i="17"/>
  <c r="D288" i="17"/>
  <c r="C288" i="17"/>
  <c r="E287" i="17"/>
  <c r="D287" i="17"/>
  <c r="C287" i="17"/>
  <c r="E286" i="17"/>
  <c r="D286" i="17"/>
  <c r="C286" i="17"/>
  <c r="E285" i="17"/>
  <c r="D285" i="17"/>
  <c r="C285" i="17"/>
  <c r="E284" i="17"/>
  <c r="D284" i="17"/>
  <c r="C284" i="17"/>
  <c r="E283" i="17"/>
  <c r="D283" i="17"/>
  <c r="C283" i="17"/>
  <c r="E282" i="17"/>
  <c r="D282" i="17"/>
  <c r="C282" i="17"/>
  <c r="E281" i="17"/>
  <c r="D281" i="17"/>
  <c r="C281" i="17"/>
  <c r="E280" i="17"/>
  <c r="D280" i="17"/>
  <c r="C280" i="17"/>
  <c r="E279" i="17"/>
  <c r="D279" i="17"/>
  <c r="C279" i="17"/>
  <c r="E278" i="17"/>
  <c r="D278" i="17"/>
  <c r="C278" i="17"/>
  <c r="E277" i="17"/>
  <c r="D277" i="17"/>
  <c r="C277" i="17"/>
  <c r="E276" i="17"/>
  <c r="D276" i="17"/>
  <c r="C276" i="17"/>
  <c r="E275" i="17"/>
  <c r="D275" i="17"/>
  <c r="C275" i="17"/>
  <c r="E274" i="17"/>
  <c r="D274" i="17"/>
  <c r="C274" i="17"/>
  <c r="E273" i="17"/>
  <c r="D273" i="17"/>
  <c r="C273" i="17"/>
  <c r="E272" i="17"/>
  <c r="D272" i="17"/>
  <c r="C272" i="17"/>
  <c r="E271" i="17"/>
  <c r="D271" i="17"/>
  <c r="C271" i="17"/>
  <c r="E270" i="17"/>
  <c r="D270" i="17"/>
  <c r="C270" i="17"/>
  <c r="E269" i="17"/>
  <c r="D269" i="17"/>
  <c r="C269" i="17"/>
  <c r="E268" i="17"/>
  <c r="D268" i="17"/>
  <c r="C268" i="17"/>
  <c r="E267" i="17"/>
  <c r="D267" i="17"/>
  <c r="C267" i="17"/>
  <c r="E266" i="17"/>
  <c r="D266" i="17"/>
  <c r="C266" i="17"/>
  <c r="E265" i="17"/>
  <c r="D265" i="17"/>
  <c r="C265" i="17"/>
  <c r="E264" i="17"/>
  <c r="D264" i="17"/>
  <c r="C264" i="17"/>
  <c r="E263" i="17"/>
  <c r="D263" i="17"/>
  <c r="C263" i="17"/>
  <c r="E262" i="17"/>
  <c r="D262" i="17"/>
  <c r="C262" i="17"/>
  <c r="E261" i="17"/>
  <c r="D261" i="17"/>
  <c r="C261" i="17"/>
  <c r="E260" i="17"/>
  <c r="D260" i="17"/>
  <c r="C260" i="17"/>
  <c r="E259" i="17"/>
  <c r="D259" i="17"/>
  <c r="C259" i="17"/>
  <c r="E258" i="17"/>
  <c r="D258" i="17"/>
  <c r="C258" i="17"/>
  <c r="E257" i="17"/>
  <c r="D257" i="17"/>
  <c r="C257" i="17"/>
  <c r="E256" i="17"/>
  <c r="D256" i="17"/>
  <c r="C256" i="17"/>
  <c r="E255" i="17"/>
  <c r="D255" i="17"/>
  <c r="C255" i="17"/>
  <c r="E254" i="17"/>
  <c r="D254" i="17"/>
  <c r="C254" i="17"/>
  <c r="E253" i="17"/>
  <c r="D253" i="17"/>
  <c r="C253" i="17"/>
  <c r="E252" i="17"/>
  <c r="D252" i="17"/>
  <c r="C252" i="17"/>
  <c r="E251" i="17"/>
  <c r="D251" i="17"/>
  <c r="C251" i="17"/>
  <c r="E250" i="17"/>
  <c r="D250" i="17"/>
  <c r="C250" i="17"/>
  <c r="E249" i="17"/>
  <c r="D249" i="17"/>
  <c r="C249" i="17"/>
  <c r="E248" i="17"/>
  <c r="D248" i="17"/>
  <c r="C248" i="17"/>
  <c r="E247" i="17"/>
  <c r="D247" i="17"/>
  <c r="C247" i="17"/>
  <c r="E246" i="17"/>
  <c r="D246" i="17"/>
  <c r="C246" i="17"/>
  <c r="E245" i="17"/>
  <c r="D245" i="17"/>
  <c r="C245" i="17"/>
  <c r="E244" i="17"/>
  <c r="D244" i="17"/>
  <c r="C244" i="17"/>
  <c r="E243" i="17"/>
  <c r="D243" i="17"/>
  <c r="C243" i="17"/>
  <c r="E242" i="17"/>
  <c r="D242" i="17"/>
  <c r="C242" i="17"/>
  <c r="E241" i="17"/>
  <c r="D241" i="17"/>
  <c r="C241" i="17"/>
  <c r="E240" i="17"/>
  <c r="D240" i="17"/>
  <c r="C240" i="17"/>
  <c r="E239" i="17"/>
  <c r="D239" i="17"/>
  <c r="C239" i="17"/>
  <c r="E238" i="17"/>
  <c r="D238" i="17"/>
  <c r="C238" i="17"/>
  <c r="E237" i="17"/>
  <c r="D237" i="17"/>
  <c r="C237" i="17"/>
  <c r="E236" i="17"/>
  <c r="D236" i="17"/>
  <c r="C236" i="17"/>
  <c r="E235" i="17"/>
  <c r="D235" i="17"/>
  <c r="C235" i="17"/>
  <c r="E234" i="17"/>
  <c r="D234" i="17"/>
  <c r="C234" i="17"/>
  <c r="E233" i="17"/>
  <c r="D233" i="17"/>
  <c r="C233" i="17"/>
  <c r="E232" i="17"/>
  <c r="D232" i="17"/>
  <c r="C232" i="17"/>
  <c r="E231" i="17"/>
  <c r="D231" i="17"/>
  <c r="C231" i="17"/>
  <c r="E230" i="17"/>
  <c r="D230" i="17"/>
  <c r="C230" i="17"/>
  <c r="E229" i="17"/>
  <c r="D229" i="17"/>
  <c r="C229" i="17"/>
  <c r="E228" i="17"/>
  <c r="D228" i="17"/>
  <c r="C228" i="17"/>
  <c r="E227" i="17"/>
  <c r="D227" i="17"/>
  <c r="C227" i="17"/>
  <c r="E226" i="17"/>
  <c r="D226" i="17"/>
  <c r="C226" i="17"/>
  <c r="E225" i="17"/>
  <c r="D225" i="17"/>
  <c r="C225" i="17"/>
  <c r="E224" i="17"/>
  <c r="D224" i="17"/>
  <c r="C224" i="17"/>
  <c r="E223" i="17"/>
  <c r="D223" i="17"/>
  <c r="C223" i="17"/>
  <c r="E222" i="17"/>
  <c r="D222" i="17"/>
  <c r="C222" i="17"/>
  <c r="E221" i="17"/>
  <c r="D221" i="17"/>
  <c r="C221" i="17"/>
  <c r="E220" i="17"/>
  <c r="D220" i="17"/>
  <c r="C220" i="17"/>
  <c r="E219" i="17"/>
  <c r="D219" i="17"/>
  <c r="C219" i="17"/>
  <c r="E218" i="17"/>
  <c r="D218" i="17"/>
  <c r="C218" i="17"/>
  <c r="E217" i="17"/>
  <c r="D217" i="17"/>
  <c r="C217" i="17"/>
  <c r="E216" i="17"/>
  <c r="D216" i="17"/>
  <c r="C216" i="17"/>
  <c r="E215" i="17"/>
  <c r="D215" i="17"/>
  <c r="C215" i="17"/>
  <c r="E214" i="17"/>
  <c r="D214" i="17"/>
  <c r="C214" i="17"/>
  <c r="E213" i="17"/>
  <c r="D213" i="17"/>
  <c r="C213" i="17"/>
  <c r="E212" i="17"/>
  <c r="D212" i="17"/>
  <c r="C212" i="17"/>
  <c r="E211" i="17"/>
  <c r="D211" i="17"/>
  <c r="C211" i="17"/>
  <c r="E210" i="17"/>
  <c r="D210" i="17"/>
  <c r="C210" i="17"/>
  <c r="E209" i="17"/>
  <c r="D209" i="17"/>
  <c r="C209" i="17"/>
  <c r="E208" i="17"/>
  <c r="D208" i="17"/>
  <c r="C208" i="17"/>
  <c r="E207" i="17"/>
  <c r="D207" i="17"/>
  <c r="C207" i="17"/>
  <c r="E206" i="17"/>
  <c r="D206" i="17"/>
  <c r="C206" i="17"/>
  <c r="E205" i="17"/>
  <c r="D205" i="17"/>
  <c r="C205" i="17"/>
  <c r="E204" i="17"/>
  <c r="D204" i="17"/>
  <c r="C204" i="17"/>
  <c r="E203" i="17"/>
  <c r="D203" i="17"/>
  <c r="C203" i="17"/>
  <c r="E202" i="17"/>
  <c r="D202" i="17"/>
  <c r="C202" i="17"/>
  <c r="E201" i="17"/>
  <c r="D201" i="17"/>
  <c r="C201" i="17"/>
  <c r="E200" i="17"/>
  <c r="D200" i="17"/>
  <c r="C200" i="17"/>
  <c r="E199" i="17"/>
  <c r="D199" i="17"/>
  <c r="C199" i="17"/>
  <c r="E198" i="17"/>
  <c r="D198" i="17"/>
  <c r="C198" i="17"/>
  <c r="E197" i="17"/>
  <c r="D197" i="17"/>
  <c r="C197" i="17"/>
  <c r="E196" i="17"/>
  <c r="D196" i="17"/>
  <c r="C196" i="17"/>
  <c r="E195" i="17"/>
  <c r="D195" i="17"/>
  <c r="C195" i="17"/>
  <c r="E194" i="17"/>
  <c r="D194" i="17"/>
  <c r="C194" i="17"/>
  <c r="E193" i="17"/>
  <c r="D193" i="17"/>
  <c r="C193" i="17"/>
  <c r="E192" i="17"/>
  <c r="D192" i="17"/>
  <c r="C192" i="17"/>
  <c r="E191" i="17"/>
  <c r="D191" i="17"/>
  <c r="C191" i="17"/>
  <c r="E190" i="17"/>
  <c r="D190" i="17"/>
  <c r="C190" i="17"/>
  <c r="E189" i="17"/>
  <c r="D189" i="17"/>
  <c r="C189" i="17"/>
  <c r="E188" i="17"/>
  <c r="D188" i="17"/>
  <c r="C188" i="17"/>
  <c r="E187" i="17"/>
  <c r="D187" i="17"/>
  <c r="C187" i="17"/>
  <c r="E186" i="17"/>
  <c r="D186" i="17"/>
  <c r="C186" i="17"/>
  <c r="E185" i="17"/>
  <c r="D185" i="17"/>
  <c r="C185" i="17"/>
  <c r="E184" i="17"/>
  <c r="D184" i="17"/>
  <c r="C184" i="17"/>
  <c r="E183" i="17"/>
  <c r="D183" i="17"/>
  <c r="C183" i="17"/>
  <c r="E182" i="17"/>
  <c r="D182" i="17"/>
  <c r="C182" i="17"/>
  <c r="E181" i="17"/>
  <c r="D181" i="17"/>
  <c r="C181" i="17"/>
  <c r="E180" i="17"/>
  <c r="D180" i="17"/>
  <c r="C180" i="17"/>
  <c r="E179" i="17"/>
  <c r="D179" i="17"/>
  <c r="C179" i="17"/>
  <c r="E178" i="17"/>
  <c r="D178" i="17"/>
  <c r="C178" i="17"/>
  <c r="E177" i="17"/>
  <c r="D177" i="17"/>
  <c r="C177" i="17"/>
  <c r="E176" i="17"/>
  <c r="D176" i="17"/>
  <c r="C176" i="17"/>
  <c r="E175" i="17"/>
  <c r="D175" i="17"/>
  <c r="C175" i="17"/>
  <c r="E174" i="17"/>
  <c r="D174" i="17"/>
  <c r="C174" i="17"/>
  <c r="E173" i="17"/>
  <c r="D173" i="17"/>
  <c r="C173" i="17"/>
  <c r="E172" i="17"/>
  <c r="D172" i="17"/>
  <c r="C172" i="17"/>
  <c r="E171" i="17"/>
  <c r="D171" i="17"/>
  <c r="C171" i="17"/>
  <c r="E170" i="17"/>
  <c r="D170" i="17"/>
  <c r="C170" i="17"/>
  <c r="E169" i="17"/>
  <c r="D169" i="17"/>
  <c r="C169" i="17"/>
  <c r="E168" i="17"/>
  <c r="D168" i="17"/>
  <c r="C168" i="17"/>
  <c r="E167" i="17"/>
  <c r="D167" i="17"/>
  <c r="C167" i="17"/>
  <c r="E166" i="17"/>
  <c r="D166" i="17"/>
  <c r="C166" i="17"/>
  <c r="E165" i="17"/>
  <c r="D165" i="17"/>
  <c r="C165" i="17"/>
  <c r="E164" i="17"/>
  <c r="D164" i="17"/>
  <c r="C164" i="17"/>
  <c r="E163" i="17"/>
  <c r="D163" i="17"/>
  <c r="C163" i="17"/>
  <c r="E162" i="17"/>
  <c r="D162" i="17"/>
  <c r="C162" i="17"/>
  <c r="E161" i="17"/>
  <c r="D161" i="17"/>
  <c r="C161" i="17"/>
  <c r="E160" i="17"/>
  <c r="D160" i="17"/>
  <c r="C160" i="17"/>
  <c r="E159" i="17"/>
  <c r="D159" i="17"/>
  <c r="C159" i="17"/>
  <c r="E158" i="17"/>
  <c r="D158" i="17"/>
  <c r="C158" i="17"/>
  <c r="E157" i="17"/>
  <c r="D157" i="17"/>
  <c r="C157" i="17"/>
  <c r="E156" i="17"/>
  <c r="D156" i="17"/>
  <c r="C156" i="17"/>
  <c r="E155" i="17"/>
  <c r="D155" i="17"/>
  <c r="C155" i="17"/>
  <c r="E154" i="17"/>
  <c r="D154" i="17"/>
  <c r="C154" i="17"/>
  <c r="E153" i="17"/>
  <c r="D153" i="17"/>
  <c r="C153" i="17"/>
  <c r="E152" i="17"/>
  <c r="D152" i="17"/>
  <c r="C152" i="17"/>
  <c r="E151" i="17"/>
  <c r="D151" i="17"/>
  <c r="C151" i="17"/>
  <c r="E150" i="17"/>
  <c r="D150" i="17"/>
  <c r="C150" i="17"/>
  <c r="E149" i="17"/>
  <c r="D149" i="17"/>
  <c r="C149" i="17"/>
  <c r="E148" i="17"/>
  <c r="D148" i="17"/>
  <c r="C148" i="17"/>
  <c r="E147" i="17"/>
  <c r="D147" i="17"/>
  <c r="C147" i="17"/>
  <c r="E146" i="17"/>
  <c r="D146" i="17"/>
  <c r="C146" i="17"/>
  <c r="E145" i="17"/>
  <c r="D145" i="17"/>
  <c r="C145" i="17"/>
  <c r="E144" i="17"/>
  <c r="D144" i="17"/>
  <c r="C144" i="17"/>
  <c r="E143" i="17"/>
  <c r="D143" i="17"/>
  <c r="C143" i="17"/>
  <c r="E142" i="17"/>
  <c r="D142" i="17"/>
  <c r="C142" i="17"/>
  <c r="E141" i="17"/>
  <c r="D141" i="17"/>
  <c r="C141" i="17"/>
  <c r="E140" i="17"/>
  <c r="D140" i="17"/>
  <c r="C140" i="17"/>
  <c r="E139" i="17"/>
  <c r="D139" i="17"/>
  <c r="C139" i="17"/>
  <c r="E138" i="17"/>
  <c r="D138" i="17"/>
  <c r="C138" i="17"/>
  <c r="E137" i="17"/>
  <c r="D137" i="17"/>
  <c r="C137" i="17"/>
  <c r="E136" i="17"/>
  <c r="D136" i="17"/>
  <c r="C136" i="17"/>
  <c r="E135" i="17"/>
  <c r="D135" i="17"/>
  <c r="C135" i="17"/>
  <c r="E134" i="17"/>
  <c r="D134" i="17"/>
  <c r="C134" i="17"/>
  <c r="E133" i="17"/>
  <c r="D133" i="17"/>
  <c r="C133" i="17"/>
  <c r="E132" i="17"/>
  <c r="D132" i="17"/>
  <c r="C132" i="17"/>
  <c r="E131" i="17"/>
  <c r="D131" i="17"/>
  <c r="C131" i="17"/>
  <c r="E130" i="17"/>
  <c r="D130" i="17"/>
  <c r="C130" i="17"/>
  <c r="E129" i="17"/>
  <c r="D129" i="17"/>
  <c r="C129" i="17"/>
  <c r="E128" i="17"/>
  <c r="D128" i="17"/>
  <c r="C128" i="17"/>
  <c r="E127" i="17"/>
  <c r="D127" i="17"/>
  <c r="C127" i="17"/>
  <c r="E126" i="17"/>
  <c r="D126" i="17"/>
  <c r="C126" i="17"/>
  <c r="E125" i="17"/>
  <c r="D125" i="17"/>
  <c r="C125" i="17"/>
  <c r="E124" i="17"/>
  <c r="D124" i="17"/>
  <c r="C124" i="17"/>
  <c r="E123" i="17"/>
  <c r="D123" i="17"/>
  <c r="C123" i="17"/>
  <c r="E122" i="17"/>
  <c r="D122" i="17"/>
  <c r="C122" i="17"/>
  <c r="E121" i="17"/>
  <c r="D121" i="17"/>
  <c r="C121" i="17"/>
  <c r="E120" i="17"/>
  <c r="D120" i="17"/>
  <c r="C120" i="17"/>
  <c r="E119" i="17"/>
  <c r="D119" i="17"/>
  <c r="C119" i="17"/>
  <c r="E118" i="17"/>
  <c r="D118" i="17"/>
  <c r="C118" i="17"/>
  <c r="E117" i="17"/>
  <c r="D117" i="17"/>
  <c r="C117" i="17"/>
  <c r="E116" i="17"/>
  <c r="D116" i="17"/>
  <c r="C116" i="17"/>
  <c r="E115" i="17"/>
  <c r="D115" i="17"/>
  <c r="C115" i="17"/>
  <c r="E114" i="17"/>
  <c r="D114" i="17"/>
  <c r="C114" i="17"/>
  <c r="E113" i="17"/>
  <c r="D113" i="17"/>
  <c r="C113" i="17"/>
  <c r="E112" i="17"/>
  <c r="D112" i="17"/>
  <c r="C112" i="17"/>
  <c r="E111" i="17"/>
  <c r="D111" i="17"/>
  <c r="C111" i="17"/>
  <c r="E110" i="17"/>
  <c r="D110" i="17"/>
  <c r="C110" i="17"/>
  <c r="E109" i="17"/>
  <c r="D109" i="17"/>
  <c r="C109" i="17"/>
  <c r="E108" i="17"/>
  <c r="D108" i="17"/>
  <c r="C108" i="17"/>
  <c r="E107" i="17"/>
  <c r="D107" i="17"/>
  <c r="C107" i="17"/>
  <c r="E106" i="17"/>
  <c r="D106" i="17"/>
  <c r="C106" i="17"/>
  <c r="E105" i="17"/>
  <c r="D105" i="17"/>
  <c r="C105" i="17"/>
  <c r="E104" i="17"/>
  <c r="D104" i="17"/>
  <c r="C104" i="17"/>
  <c r="E103" i="17"/>
  <c r="D103" i="17"/>
  <c r="C103" i="17"/>
  <c r="E102" i="17"/>
  <c r="D102" i="17"/>
  <c r="C102" i="17"/>
  <c r="E101" i="17"/>
  <c r="D101" i="17"/>
  <c r="C101" i="17"/>
  <c r="E100" i="17"/>
  <c r="D100" i="17"/>
  <c r="C100" i="17"/>
  <c r="E99" i="17"/>
  <c r="D99" i="17"/>
  <c r="C99" i="17"/>
  <c r="E98" i="17"/>
  <c r="D98" i="17"/>
  <c r="C98" i="17"/>
  <c r="E97" i="17"/>
  <c r="D97" i="17"/>
  <c r="C97" i="17"/>
  <c r="E96" i="17"/>
  <c r="D96" i="17"/>
  <c r="C96" i="17"/>
  <c r="E95" i="17"/>
  <c r="D95" i="17"/>
  <c r="C95" i="17"/>
  <c r="E94" i="17"/>
  <c r="D94" i="17"/>
  <c r="C94" i="17"/>
  <c r="E93" i="17"/>
  <c r="D93" i="17"/>
  <c r="C93" i="17"/>
  <c r="E92" i="17"/>
  <c r="D92" i="17"/>
  <c r="C92" i="17"/>
  <c r="E91" i="17"/>
  <c r="D91" i="17"/>
  <c r="C91" i="17"/>
  <c r="E90" i="17"/>
  <c r="D90" i="17"/>
  <c r="C90" i="17"/>
  <c r="E89" i="17"/>
  <c r="D89" i="17"/>
  <c r="C89" i="17"/>
  <c r="E88" i="17"/>
  <c r="D88" i="17"/>
  <c r="C88" i="17"/>
  <c r="E87" i="17"/>
  <c r="D87" i="17"/>
  <c r="C87" i="17"/>
  <c r="E86" i="17"/>
  <c r="D86" i="17"/>
  <c r="C86" i="17"/>
  <c r="E85" i="17"/>
  <c r="D85" i="17"/>
  <c r="C85" i="17"/>
  <c r="E84" i="17"/>
  <c r="D84" i="17"/>
  <c r="C84" i="17"/>
  <c r="E83" i="17"/>
  <c r="D83" i="17"/>
  <c r="C83" i="17"/>
  <c r="E82" i="17"/>
  <c r="D82" i="17"/>
  <c r="C82" i="17"/>
  <c r="E81" i="17"/>
  <c r="D81" i="17"/>
  <c r="C81" i="17"/>
  <c r="E80" i="17"/>
  <c r="D80" i="17"/>
  <c r="C80" i="17"/>
  <c r="E79" i="17"/>
  <c r="D79" i="17"/>
  <c r="C79" i="17"/>
  <c r="E78" i="17"/>
  <c r="D78" i="17"/>
  <c r="C78" i="17"/>
  <c r="E77" i="17"/>
  <c r="D77" i="17"/>
  <c r="C77" i="17"/>
  <c r="E76" i="17"/>
  <c r="D76" i="17"/>
  <c r="C76" i="17"/>
  <c r="E75" i="17"/>
  <c r="D75" i="17"/>
  <c r="C75" i="17"/>
  <c r="E74" i="17"/>
  <c r="D74" i="17"/>
  <c r="C74" i="17"/>
  <c r="E73" i="17"/>
  <c r="D73" i="17"/>
  <c r="C73" i="17"/>
  <c r="E72" i="17"/>
  <c r="D72" i="17"/>
  <c r="C72" i="17"/>
  <c r="E71" i="17"/>
  <c r="D71" i="17"/>
  <c r="C71" i="17"/>
  <c r="E70" i="17"/>
  <c r="D70" i="17"/>
  <c r="C70" i="17"/>
  <c r="E69" i="17"/>
  <c r="D69" i="17"/>
  <c r="C69" i="17"/>
  <c r="E68" i="17"/>
  <c r="D68" i="17"/>
  <c r="C68" i="17"/>
  <c r="E67" i="17"/>
  <c r="D67" i="17"/>
  <c r="C67" i="17"/>
  <c r="E66" i="17"/>
  <c r="D66" i="17"/>
  <c r="C66" i="17"/>
  <c r="E65" i="17"/>
  <c r="D65" i="17"/>
  <c r="C65" i="17"/>
  <c r="E64" i="17"/>
  <c r="D64" i="17"/>
  <c r="C64" i="17"/>
  <c r="E63" i="17"/>
  <c r="D63" i="17"/>
  <c r="C63" i="17"/>
  <c r="E62" i="17"/>
  <c r="D62" i="17"/>
  <c r="C62" i="17"/>
  <c r="E61" i="17"/>
  <c r="D61" i="17"/>
  <c r="C61" i="17"/>
  <c r="E60" i="17"/>
  <c r="D60" i="17"/>
  <c r="C60" i="17"/>
  <c r="E59" i="17"/>
  <c r="D59" i="17"/>
  <c r="C59" i="17"/>
  <c r="E58" i="17"/>
  <c r="D58" i="17"/>
  <c r="C58" i="17"/>
  <c r="E57" i="17"/>
  <c r="D57" i="17"/>
  <c r="C57" i="17"/>
  <c r="E56" i="17"/>
  <c r="D56" i="17"/>
  <c r="C56" i="17"/>
  <c r="E55" i="17"/>
  <c r="D55" i="17"/>
  <c r="C55" i="17"/>
  <c r="E54" i="17"/>
  <c r="D54" i="17"/>
  <c r="C54" i="17"/>
  <c r="E53" i="17"/>
  <c r="D53" i="17"/>
  <c r="C53" i="17"/>
  <c r="E52" i="17"/>
  <c r="D52" i="17"/>
  <c r="C52" i="17"/>
  <c r="E51" i="17"/>
  <c r="D51" i="17"/>
  <c r="C51" i="17"/>
  <c r="E50" i="17"/>
  <c r="D50" i="17"/>
  <c r="C50" i="17"/>
  <c r="E49" i="17"/>
  <c r="D49" i="17"/>
  <c r="C49" i="17"/>
  <c r="E48" i="17"/>
  <c r="D48" i="17"/>
  <c r="C48" i="17"/>
  <c r="E47" i="17"/>
  <c r="D47" i="17"/>
  <c r="C47" i="17"/>
  <c r="E46" i="17"/>
  <c r="D46" i="17"/>
  <c r="C46" i="17"/>
  <c r="E45" i="17"/>
  <c r="D45" i="17"/>
  <c r="C45" i="17"/>
  <c r="E44" i="17"/>
  <c r="D44" i="17"/>
  <c r="C44" i="17"/>
  <c r="E43" i="17"/>
  <c r="D43" i="17"/>
  <c r="C43" i="17"/>
  <c r="E42" i="17"/>
  <c r="D42" i="17"/>
  <c r="C42" i="17"/>
  <c r="E41" i="17"/>
  <c r="D41" i="17"/>
  <c r="C41" i="17"/>
  <c r="E40" i="17"/>
  <c r="D40" i="17"/>
  <c r="C40" i="17"/>
  <c r="E39" i="17"/>
  <c r="D39" i="17"/>
  <c r="C39" i="17"/>
  <c r="E38" i="17"/>
  <c r="D38" i="17"/>
  <c r="C38" i="17"/>
  <c r="E37" i="17"/>
  <c r="D37" i="17"/>
  <c r="C37" i="17"/>
  <c r="E36" i="17"/>
  <c r="D36" i="17"/>
  <c r="C36" i="17"/>
  <c r="E35" i="17"/>
  <c r="D35" i="17"/>
  <c r="C35" i="17"/>
  <c r="E34" i="17"/>
  <c r="D34" i="17"/>
  <c r="C34" i="17"/>
  <c r="E33" i="17"/>
  <c r="D33" i="17"/>
  <c r="C33" i="17"/>
  <c r="E32" i="17"/>
  <c r="D32" i="17"/>
  <c r="C32" i="17"/>
  <c r="E31" i="17"/>
  <c r="D31" i="17"/>
  <c r="C31" i="17"/>
  <c r="E30" i="17"/>
  <c r="D30" i="17"/>
  <c r="C30" i="17"/>
  <c r="E29" i="17"/>
  <c r="D29" i="17"/>
  <c r="C29" i="17"/>
  <c r="E28" i="17"/>
  <c r="D28" i="17"/>
  <c r="C28" i="17"/>
  <c r="E27" i="17"/>
  <c r="D27" i="17"/>
  <c r="C27" i="17"/>
  <c r="E26" i="17"/>
  <c r="D26" i="17"/>
  <c r="C26" i="17"/>
  <c r="E25" i="17"/>
  <c r="D25" i="17"/>
  <c r="C25" i="17"/>
  <c r="E24" i="17"/>
  <c r="D24" i="17"/>
  <c r="C24" i="17"/>
  <c r="E23" i="17"/>
  <c r="D23" i="17"/>
  <c r="C23" i="17"/>
  <c r="E22" i="17"/>
  <c r="D22" i="17"/>
  <c r="C22" i="17"/>
  <c r="E21" i="17"/>
  <c r="D21" i="17"/>
  <c r="C21" i="17"/>
  <c r="E20" i="17"/>
  <c r="D20" i="17"/>
  <c r="C20" i="17"/>
  <c r="E19" i="17"/>
  <c r="D19" i="17"/>
  <c r="C19" i="17"/>
  <c r="E18" i="17"/>
  <c r="D18" i="17"/>
  <c r="C18" i="17"/>
  <c r="E17" i="17"/>
  <c r="D17" i="17"/>
  <c r="C17" i="17"/>
  <c r="E16" i="17"/>
  <c r="D16" i="17"/>
  <c r="C16" i="17"/>
  <c r="E15" i="17"/>
  <c r="D15" i="17"/>
  <c r="C15" i="17"/>
  <c r="E14" i="17"/>
  <c r="D14" i="17"/>
  <c r="C14" i="17"/>
  <c r="E13" i="17"/>
  <c r="D13" i="17"/>
  <c r="C13" i="17"/>
  <c r="E12" i="17"/>
  <c r="D12" i="17"/>
  <c r="C12" i="17"/>
  <c r="E11" i="17"/>
  <c r="D11" i="17"/>
  <c r="C11" i="17"/>
  <c r="E10" i="17"/>
  <c r="D10" i="17"/>
  <c r="C10" i="17"/>
  <c r="E9" i="17"/>
  <c r="D9" i="17"/>
  <c r="C9" i="17"/>
  <c r="E8" i="17"/>
  <c r="D8" i="17"/>
  <c r="C8" i="17"/>
  <c r="E7" i="17"/>
  <c r="D7" i="17"/>
  <c r="C7" i="17"/>
  <c r="E6" i="17"/>
  <c r="D6" i="17"/>
  <c r="C6" i="17"/>
  <c r="E5" i="17"/>
  <c r="D5" i="17"/>
  <c r="C5" i="17"/>
  <c r="E4" i="17"/>
  <c r="D4" i="17"/>
  <c r="C4" i="17"/>
  <c r="E3" i="17"/>
  <c r="D3" i="17"/>
  <c r="C3" i="17"/>
  <c r="E2" i="17"/>
  <c r="D2" i="17"/>
  <c r="C2" i="17"/>
  <c r="A5830" i="16"/>
  <c r="A5829" i="16"/>
  <c r="A5828" i="16"/>
  <c r="A5827" i="16"/>
  <c r="A5826" i="16"/>
  <c r="A5825" i="16"/>
  <c r="A5824" i="16"/>
  <c r="A5823" i="16"/>
  <c r="A5822" i="16"/>
  <c r="A5821" i="16"/>
  <c r="A5820" i="16"/>
  <c r="A5819" i="16"/>
  <c r="A5818" i="16"/>
  <c r="A5817" i="16"/>
  <c r="A5816" i="16"/>
  <c r="A5815" i="16"/>
  <c r="A5814" i="16"/>
  <c r="A5813" i="16"/>
  <c r="A5812" i="16"/>
  <c r="A5811" i="16"/>
  <c r="A5810" i="16"/>
  <c r="A5809" i="16"/>
  <c r="A5808" i="16"/>
  <c r="A5807" i="16"/>
  <c r="A5806" i="16"/>
  <c r="A5805" i="16"/>
  <c r="A5804" i="16"/>
  <c r="A5803" i="16"/>
  <c r="A5802" i="16"/>
  <c r="A5801" i="16"/>
  <c r="A5800" i="16"/>
  <c r="A5799" i="16"/>
  <c r="A5798" i="16"/>
  <c r="A5797" i="16"/>
  <c r="A5796" i="16"/>
  <c r="A5795" i="16"/>
  <c r="A5794" i="16"/>
  <c r="A5793" i="16"/>
  <c r="A5792" i="16"/>
  <c r="A5791" i="16"/>
  <c r="A5790" i="16"/>
  <c r="A5789" i="16"/>
  <c r="A5788" i="16"/>
  <c r="A5787" i="16"/>
  <c r="A5786" i="16"/>
  <c r="A5785" i="16"/>
  <c r="A5784" i="16"/>
  <c r="A5783" i="16"/>
  <c r="A5782" i="16"/>
  <c r="A5781" i="16"/>
  <c r="A5780" i="16"/>
  <c r="A5779" i="16"/>
  <c r="A5778" i="16"/>
  <c r="A5777" i="16"/>
  <c r="A5776" i="16"/>
  <c r="A5775" i="16"/>
  <c r="A5774" i="16"/>
  <c r="A5773" i="16"/>
  <c r="A5772" i="16"/>
  <c r="A5771" i="16"/>
  <c r="A5770" i="16"/>
  <c r="A5769" i="16"/>
  <c r="A5768" i="16"/>
  <c r="A5767" i="16"/>
  <c r="A5766" i="16"/>
  <c r="A5765" i="16"/>
  <c r="A5764" i="16"/>
  <c r="A5763" i="16"/>
  <c r="A5762" i="16"/>
  <c r="A5761" i="16"/>
  <c r="A5760" i="16"/>
  <c r="A5759" i="16"/>
  <c r="A5758" i="16"/>
  <c r="A5757" i="16"/>
  <c r="A5756" i="16"/>
  <c r="A5755" i="16"/>
  <c r="A5754" i="16"/>
  <c r="A5753" i="16"/>
  <c r="A5752" i="16"/>
  <c r="A5751" i="16"/>
  <c r="A5750" i="16"/>
  <c r="A5749" i="16"/>
  <c r="A5748" i="16"/>
  <c r="A5747" i="16"/>
  <c r="A5746" i="16"/>
  <c r="A5745" i="16"/>
  <c r="A5744" i="16"/>
  <c r="A5743" i="16"/>
  <c r="A5742" i="16"/>
  <c r="A5741" i="16"/>
  <c r="A5740" i="16"/>
  <c r="A5739" i="16"/>
  <c r="A5738" i="16"/>
  <c r="A5737" i="16"/>
  <c r="A5736" i="16"/>
  <c r="A5735" i="16"/>
  <c r="A5734" i="16"/>
  <c r="A5733" i="16"/>
  <c r="A5732" i="16"/>
  <c r="A5731" i="16"/>
  <c r="A5730" i="16"/>
  <c r="A5729" i="16"/>
  <c r="A5728" i="16"/>
  <c r="A5727" i="16"/>
  <c r="A5726" i="16"/>
  <c r="A5725" i="16"/>
  <c r="A5724" i="16"/>
  <c r="A5723" i="16"/>
  <c r="A5722" i="16"/>
  <c r="A5721" i="16"/>
  <c r="A5720" i="16"/>
  <c r="A5719" i="16"/>
  <c r="A5718" i="16"/>
  <c r="A5717" i="16"/>
  <c r="A5716" i="16"/>
  <c r="A5715" i="16"/>
  <c r="A5714" i="16"/>
  <c r="A5713" i="16"/>
  <c r="A5712" i="16"/>
  <c r="A5711" i="16"/>
  <c r="A5710" i="16"/>
  <c r="A5709" i="16"/>
  <c r="A5708" i="16"/>
  <c r="A5707" i="16"/>
  <c r="A5706" i="16"/>
  <c r="A5705" i="16"/>
  <c r="A5704" i="16"/>
  <c r="A5703" i="16"/>
  <c r="A5702" i="16"/>
  <c r="A5701" i="16"/>
  <c r="A5700" i="16"/>
  <c r="A5699" i="16"/>
  <c r="A5698" i="16"/>
  <c r="A5697" i="16"/>
  <c r="A5696" i="16"/>
  <c r="A5695" i="16"/>
  <c r="A5694" i="16"/>
  <c r="A5693" i="16"/>
  <c r="A5692" i="16"/>
  <c r="A5691" i="16"/>
  <c r="A5690" i="16"/>
  <c r="A5689" i="16"/>
  <c r="A5688" i="16"/>
  <c r="A5687" i="16"/>
  <c r="A5686" i="16"/>
  <c r="A5685" i="16"/>
  <c r="A5684" i="16"/>
  <c r="A5683" i="16"/>
  <c r="A5682" i="16"/>
  <c r="A5681" i="16"/>
  <c r="A5680" i="16"/>
  <c r="A5679" i="16"/>
  <c r="A5678" i="16"/>
  <c r="A5677" i="16"/>
  <c r="A5676" i="16"/>
  <c r="A5675" i="16"/>
  <c r="A5674" i="16"/>
  <c r="A5673" i="16"/>
  <c r="A5672" i="16"/>
  <c r="A5671" i="16"/>
  <c r="A5670" i="16"/>
  <c r="A5669" i="16"/>
  <c r="A5668" i="16"/>
  <c r="A5667" i="16"/>
  <c r="A5666" i="16"/>
  <c r="A5665" i="16"/>
  <c r="A5664" i="16"/>
  <c r="A5663" i="16"/>
  <c r="A5662" i="16"/>
  <c r="A5661" i="16"/>
  <c r="A5660" i="16"/>
  <c r="A5659" i="16"/>
  <c r="A5658" i="16"/>
  <c r="A5657" i="16"/>
  <c r="A5656" i="16"/>
  <c r="A5655" i="16"/>
  <c r="A5654" i="16"/>
  <c r="A5653" i="16"/>
  <c r="A5652" i="16"/>
  <c r="A5651" i="16"/>
  <c r="A5650" i="16"/>
  <c r="A5649" i="16"/>
  <c r="A5648" i="16"/>
  <c r="A5647" i="16"/>
  <c r="A5646" i="16"/>
  <c r="A5645" i="16"/>
  <c r="A5644" i="16"/>
  <c r="A5643" i="16"/>
  <c r="A5642" i="16"/>
  <c r="A5641" i="16"/>
  <c r="A5640" i="16"/>
  <c r="A5639" i="16"/>
  <c r="A5638" i="16"/>
  <c r="A5637" i="16"/>
  <c r="A5636" i="16"/>
  <c r="A5635" i="16"/>
  <c r="A5634" i="16"/>
  <c r="A5633" i="16"/>
  <c r="A5632" i="16"/>
  <c r="A5631" i="16"/>
  <c r="A5630" i="16"/>
  <c r="A5629" i="16"/>
  <c r="A5628" i="16"/>
  <c r="A5627" i="16"/>
  <c r="A5626" i="16"/>
  <c r="A5625" i="16"/>
  <c r="A5624" i="16"/>
  <c r="A5623" i="16"/>
  <c r="A5622" i="16"/>
  <c r="A5621" i="16"/>
  <c r="A5620" i="16"/>
  <c r="A5619" i="16"/>
  <c r="A5618" i="16"/>
  <c r="A5617" i="16"/>
  <c r="A5616" i="16"/>
  <c r="A5615" i="16"/>
  <c r="A5614" i="16"/>
  <c r="A5613" i="16"/>
  <c r="A5612" i="16"/>
  <c r="A5611" i="16"/>
  <c r="A5610" i="16"/>
  <c r="A5609" i="16"/>
  <c r="A5608" i="16"/>
  <c r="A5607" i="16"/>
  <c r="A5606" i="16"/>
  <c r="A5605" i="16"/>
  <c r="A5604" i="16"/>
  <c r="A5603" i="16"/>
  <c r="A5602" i="16"/>
  <c r="A5601" i="16"/>
  <c r="A5600" i="16"/>
  <c r="A5599" i="16"/>
  <c r="A5598" i="16"/>
  <c r="A5597" i="16"/>
  <c r="A5596" i="16"/>
  <c r="A5595" i="16"/>
  <c r="A5594" i="16"/>
  <c r="A5593" i="16"/>
  <c r="A5592" i="16"/>
  <c r="A5591" i="16"/>
  <c r="A5590" i="16"/>
  <c r="A5589" i="16"/>
  <c r="A5588" i="16"/>
  <c r="A5587" i="16"/>
  <c r="A5586" i="16"/>
  <c r="A5585" i="16"/>
  <c r="A5584" i="16"/>
  <c r="A5583" i="16"/>
  <c r="A5582" i="16"/>
  <c r="A5581" i="16"/>
  <c r="A5580" i="16"/>
  <c r="A5579" i="16"/>
  <c r="A5578" i="16"/>
  <c r="A5577" i="16"/>
  <c r="A5576" i="16"/>
  <c r="A5575" i="16"/>
  <c r="A5574" i="16"/>
  <c r="A5573" i="16"/>
  <c r="A5572" i="16"/>
  <c r="A5571" i="16"/>
  <c r="A5570" i="16"/>
  <c r="A5569" i="16"/>
  <c r="A5568" i="16"/>
  <c r="A5567" i="16"/>
  <c r="A5566" i="16"/>
  <c r="A5565" i="16"/>
  <c r="A5564" i="16"/>
  <c r="A5563" i="16"/>
  <c r="A5562" i="16"/>
  <c r="A5561" i="16"/>
  <c r="A5560" i="16"/>
  <c r="A5559" i="16"/>
  <c r="A5558" i="16"/>
  <c r="A5557" i="16"/>
  <c r="A5556" i="16"/>
  <c r="A5555" i="16"/>
  <c r="A5554" i="16"/>
  <c r="A5553" i="16"/>
  <c r="A5552" i="16"/>
  <c r="A5551" i="16"/>
  <c r="A5550" i="16"/>
  <c r="A5549" i="16"/>
  <c r="A5548" i="16"/>
  <c r="A5547" i="16"/>
  <c r="A5546" i="16"/>
  <c r="A5545" i="16"/>
  <c r="A5544" i="16"/>
  <c r="A5543" i="16"/>
  <c r="A5542" i="16"/>
  <c r="A5541" i="16"/>
  <c r="A5540" i="16"/>
  <c r="A5539" i="16"/>
  <c r="A5538" i="16"/>
  <c r="A5537" i="16"/>
  <c r="A5536" i="16"/>
  <c r="A5535" i="16"/>
  <c r="A5534" i="16"/>
  <c r="A5533" i="16"/>
  <c r="A5532" i="16"/>
  <c r="A5531" i="16"/>
  <c r="A5530" i="16"/>
  <c r="A5529" i="16"/>
  <c r="A5528" i="16"/>
  <c r="A5527" i="16"/>
  <c r="A5526" i="16"/>
  <c r="A5525" i="16"/>
  <c r="A5524" i="16"/>
  <c r="A5523" i="16"/>
  <c r="A5522" i="16"/>
  <c r="A5521" i="16"/>
  <c r="A5520" i="16"/>
  <c r="A5519" i="16"/>
  <c r="A5518" i="16"/>
  <c r="A5517" i="16"/>
  <c r="A5516" i="16"/>
  <c r="A5515" i="16"/>
  <c r="A5514" i="16"/>
  <c r="A5513" i="16"/>
  <c r="A5512" i="16"/>
  <c r="A5511" i="16"/>
  <c r="A5510" i="16"/>
  <c r="A5509" i="16"/>
  <c r="A5508" i="16"/>
  <c r="A5507" i="16"/>
  <c r="A5506" i="16"/>
  <c r="A5505" i="16"/>
  <c r="A5504" i="16"/>
  <c r="A5503" i="16"/>
  <c r="A5502" i="16"/>
  <c r="A5501" i="16"/>
  <c r="A5500" i="16"/>
  <c r="A5499" i="16"/>
  <c r="A5498" i="16"/>
  <c r="A5497" i="16"/>
  <c r="A5496" i="16"/>
  <c r="A5495" i="16"/>
  <c r="A5494" i="16"/>
  <c r="A5493" i="16"/>
  <c r="A5492" i="16"/>
  <c r="A5491" i="16"/>
  <c r="A5490" i="16"/>
  <c r="A5489" i="16"/>
  <c r="A5488" i="16"/>
  <c r="A5487" i="16"/>
  <c r="A5486" i="16"/>
  <c r="A5485" i="16"/>
  <c r="A5484" i="16"/>
  <c r="A5483" i="16"/>
  <c r="A5482" i="16"/>
  <c r="A5481" i="16"/>
  <c r="A5480" i="16"/>
  <c r="A5479" i="16"/>
  <c r="A5478" i="16"/>
  <c r="A5477" i="16"/>
  <c r="A5476" i="16"/>
  <c r="A5475" i="16"/>
  <c r="A5474" i="16"/>
  <c r="A5473" i="16"/>
  <c r="A5472" i="16"/>
  <c r="A5471" i="16"/>
  <c r="A5470" i="16"/>
  <c r="A5469" i="16"/>
  <c r="A5468" i="16"/>
  <c r="A5467" i="16"/>
  <c r="A5466" i="16"/>
  <c r="A5465" i="16"/>
  <c r="A5464" i="16"/>
  <c r="A5463" i="16"/>
  <c r="A5462" i="16"/>
  <c r="A5461" i="16"/>
  <c r="A5460" i="16"/>
  <c r="A5459" i="16"/>
  <c r="A5458" i="16"/>
  <c r="A5457" i="16"/>
  <c r="A5456" i="16"/>
  <c r="A5455" i="16"/>
  <c r="A5454" i="16"/>
  <c r="A5453" i="16"/>
  <c r="A5452" i="16"/>
  <c r="A5451" i="16"/>
  <c r="A5450" i="16"/>
  <c r="A5449" i="16"/>
  <c r="A5448" i="16"/>
  <c r="A5447" i="16"/>
  <c r="A5446" i="16"/>
  <c r="A5445" i="16"/>
  <c r="A5444" i="16"/>
  <c r="A5443" i="16"/>
  <c r="A5442" i="16"/>
  <c r="A5441" i="16"/>
  <c r="A5440" i="16"/>
  <c r="A5439" i="16"/>
  <c r="A5438" i="16"/>
  <c r="A5437" i="16"/>
  <c r="A5436" i="16"/>
  <c r="A5435" i="16"/>
  <c r="A5434" i="16"/>
  <c r="A5433" i="16"/>
  <c r="A5432" i="16"/>
  <c r="A5431" i="16"/>
  <c r="A5430" i="16"/>
  <c r="A5429" i="16"/>
  <c r="A5428" i="16"/>
  <c r="A5427" i="16"/>
  <c r="A5426" i="16"/>
  <c r="A5425" i="16"/>
  <c r="A5424" i="16"/>
  <c r="A5423" i="16"/>
  <c r="A5422" i="16"/>
  <c r="A5421" i="16"/>
  <c r="A5420" i="16"/>
  <c r="A5419" i="16"/>
  <c r="A5418" i="16"/>
  <c r="A5417" i="16"/>
  <c r="A5416" i="16"/>
  <c r="A5415" i="16"/>
  <c r="A5414" i="16"/>
  <c r="A5413" i="16"/>
  <c r="A5412" i="16"/>
  <c r="A5411" i="16"/>
  <c r="A5410" i="16"/>
  <c r="A5409" i="16"/>
  <c r="A5408" i="16"/>
  <c r="A5407" i="16"/>
  <c r="A5406" i="16"/>
  <c r="A5405" i="16"/>
  <c r="A5404" i="16"/>
  <c r="A5403" i="16"/>
  <c r="A5402" i="16"/>
  <c r="A5401" i="16"/>
  <c r="A5400" i="16"/>
  <c r="A5399" i="16"/>
  <c r="A5398" i="16"/>
  <c r="A5397" i="16"/>
  <c r="A5396" i="16"/>
  <c r="A5395" i="16"/>
  <c r="A5394" i="16"/>
  <c r="A5393" i="16"/>
  <c r="A5392" i="16"/>
  <c r="A5391" i="16"/>
  <c r="A5390" i="16"/>
  <c r="A5389" i="16"/>
  <c r="A5388" i="16"/>
  <c r="A5387" i="16"/>
  <c r="A5386" i="16"/>
  <c r="A5385" i="16"/>
  <c r="A5384" i="16"/>
  <c r="A5383" i="16"/>
  <c r="A5382" i="16"/>
  <c r="A5381" i="16"/>
  <c r="A5380" i="16"/>
  <c r="A5379" i="16"/>
  <c r="A5378" i="16"/>
  <c r="A5377" i="16"/>
  <c r="A5376" i="16"/>
  <c r="A5375" i="16"/>
  <c r="A5374" i="16"/>
  <c r="A5373" i="16"/>
  <c r="A5372" i="16"/>
  <c r="A5371" i="16"/>
  <c r="A5370" i="16"/>
  <c r="A5369" i="16"/>
  <c r="A5368" i="16"/>
  <c r="A5367" i="16"/>
  <c r="A5366" i="16"/>
  <c r="A5365" i="16"/>
  <c r="A5364" i="16"/>
  <c r="A5363" i="16"/>
  <c r="A5362" i="16"/>
  <c r="A5361" i="16"/>
  <c r="A5360" i="16"/>
  <c r="A5359" i="16"/>
  <c r="A5358" i="16"/>
  <c r="A5357" i="16"/>
  <c r="A5356" i="16"/>
  <c r="A5355" i="16"/>
  <c r="A5354" i="16"/>
  <c r="A5353" i="16"/>
  <c r="A5352" i="16"/>
  <c r="A5351" i="16"/>
  <c r="A5350" i="16"/>
  <c r="A5349" i="16"/>
  <c r="A5348" i="16"/>
  <c r="A5347" i="16"/>
  <c r="A5346" i="16"/>
  <c r="A5345" i="16"/>
  <c r="A5344" i="16"/>
  <c r="A5343" i="16"/>
  <c r="A5342" i="16"/>
  <c r="A5341" i="16"/>
  <c r="A5340" i="16"/>
  <c r="A5339" i="16"/>
  <c r="A5338" i="16"/>
  <c r="A5337" i="16"/>
  <c r="A5336" i="16"/>
  <c r="A5335" i="16"/>
  <c r="A5334" i="16"/>
  <c r="A5333" i="16"/>
  <c r="A5332" i="16"/>
  <c r="A5331" i="16"/>
  <c r="A5330" i="16"/>
  <c r="A5329" i="16"/>
  <c r="A5328" i="16"/>
  <c r="A5327" i="16"/>
  <c r="A5326" i="16"/>
  <c r="A5325" i="16"/>
  <c r="A5324" i="16"/>
  <c r="A5323" i="16"/>
  <c r="A5322" i="16"/>
  <c r="A5321" i="16"/>
  <c r="A5320" i="16"/>
  <c r="A5319" i="16"/>
  <c r="A5318" i="16"/>
  <c r="A5317" i="16"/>
  <c r="A5316" i="16"/>
  <c r="A5315" i="16"/>
  <c r="A5314" i="16"/>
  <c r="A5313" i="16"/>
  <c r="A5312" i="16"/>
  <c r="A5311" i="16"/>
  <c r="A5310" i="16"/>
  <c r="A5309" i="16"/>
  <c r="A5308" i="16"/>
  <c r="A5307" i="16"/>
  <c r="A5306" i="16"/>
  <c r="A5305" i="16"/>
  <c r="A5304" i="16"/>
  <c r="A5303" i="16"/>
  <c r="A5302" i="16"/>
  <c r="A5301" i="16"/>
  <c r="A5300" i="16"/>
  <c r="A5299" i="16"/>
  <c r="A5298" i="16"/>
  <c r="A5297" i="16"/>
  <c r="A5296" i="16"/>
  <c r="A5295" i="16"/>
  <c r="A5294" i="16"/>
  <c r="A5293" i="16"/>
  <c r="A5292" i="16"/>
  <c r="A5291" i="16"/>
  <c r="A5290" i="16"/>
  <c r="A5289" i="16"/>
  <c r="A5288" i="16"/>
  <c r="A5287" i="16"/>
  <c r="A5286" i="16"/>
  <c r="A5285" i="16"/>
  <c r="A5284" i="16"/>
  <c r="A5283" i="16"/>
  <c r="A5282" i="16"/>
  <c r="A5281" i="16"/>
  <c r="A5280" i="16"/>
  <c r="A5279" i="16"/>
  <c r="A5278" i="16"/>
  <c r="A5277" i="16"/>
  <c r="A5276" i="16"/>
  <c r="A5275" i="16"/>
  <c r="A5274" i="16"/>
  <c r="A5273" i="16"/>
  <c r="A5272" i="16"/>
  <c r="A5271" i="16"/>
  <c r="A5270" i="16"/>
  <c r="A5269" i="16"/>
  <c r="A5268" i="16"/>
  <c r="A5267" i="16"/>
  <c r="A5266" i="16"/>
  <c r="A5265" i="16"/>
  <c r="A5264" i="16"/>
  <c r="A5263" i="16"/>
  <c r="A5262" i="16"/>
  <c r="A5261" i="16"/>
  <c r="A5260" i="16"/>
  <c r="A5259" i="16"/>
  <c r="A5258" i="16"/>
  <c r="A5257" i="16"/>
  <c r="A5256" i="16"/>
  <c r="A5255" i="16"/>
  <c r="A5254" i="16"/>
  <c r="A5253" i="16"/>
  <c r="A5252" i="16"/>
  <c r="A5251" i="16"/>
  <c r="A5250" i="16"/>
  <c r="A5249" i="16"/>
  <c r="A5248" i="16"/>
  <c r="A5247" i="16"/>
  <c r="A5246" i="16"/>
  <c r="A5245" i="16"/>
  <c r="A5244" i="16"/>
  <c r="A5243" i="16"/>
  <c r="A5242" i="16"/>
  <c r="A5241" i="16"/>
  <c r="A5240" i="16"/>
  <c r="A5239" i="16"/>
  <c r="A5238" i="16"/>
  <c r="A5237" i="16"/>
  <c r="A5236" i="16"/>
  <c r="A5235" i="16"/>
  <c r="A5234" i="16"/>
  <c r="A5233" i="16"/>
  <c r="A5232" i="16"/>
  <c r="A5231" i="16"/>
  <c r="A5230" i="16"/>
  <c r="A5229" i="16"/>
  <c r="A5228" i="16"/>
  <c r="A5227" i="16"/>
  <c r="A5226" i="16"/>
  <c r="A5225" i="16"/>
  <c r="A5224" i="16"/>
  <c r="A5223" i="16"/>
  <c r="A5222" i="16"/>
  <c r="A5221" i="16"/>
  <c r="A5220" i="16"/>
  <c r="A5219" i="16"/>
  <c r="A5218" i="16"/>
  <c r="A5217" i="16"/>
  <c r="A5216" i="16"/>
  <c r="A5215" i="16"/>
  <c r="A5214" i="16"/>
  <c r="A5213" i="16"/>
  <c r="A5212" i="16"/>
  <c r="A5211" i="16"/>
  <c r="A5210" i="16"/>
  <c r="A5209" i="16"/>
  <c r="A5208" i="16"/>
  <c r="A5207" i="16"/>
  <c r="A5206" i="16"/>
  <c r="A5205" i="16"/>
  <c r="A5204" i="16"/>
  <c r="A5203" i="16"/>
  <c r="A5202" i="16"/>
  <c r="A5201" i="16"/>
  <c r="A5200" i="16"/>
  <c r="A5199" i="16"/>
  <c r="A5198" i="16"/>
  <c r="A5197" i="16"/>
  <c r="A5196" i="16"/>
  <c r="A5195" i="16"/>
  <c r="A5194" i="16"/>
  <c r="A5193" i="16"/>
  <c r="A5192" i="16"/>
  <c r="A5191" i="16"/>
  <c r="A5190" i="16"/>
  <c r="A5189" i="16"/>
  <c r="A5188" i="16"/>
  <c r="A5187" i="16"/>
  <c r="A5186" i="16"/>
  <c r="A5185" i="16"/>
  <c r="A5184" i="16"/>
  <c r="A5183" i="16"/>
  <c r="A5182" i="16"/>
  <c r="A5181" i="16"/>
  <c r="A5180" i="16"/>
  <c r="A5179" i="16"/>
  <c r="A5178" i="16"/>
  <c r="A5177" i="16"/>
  <c r="A5176" i="16"/>
  <c r="A5175" i="16"/>
  <c r="A5174" i="16"/>
  <c r="A5173" i="16"/>
  <c r="A5172" i="16"/>
  <c r="A5171" i="16"/>
  <c r="A5170" i="16"/>
  <c r="A5169" i="16"/>
  <c r="A5168" i="16"/>
  <c r="A5167" i="16"/>
  <c r="A5166" i="16"/>
  <c r="A5165" i="16"/>
  <c r="A5164" i="16"/>
  <c r="A5163" i="16"/>
  <c r="A5162" i="16"/>
  <c r="A5161" i="16"/>
  <c r="A5160" i="16"/>
  <c r="A5159" i="16"/>
  <c r="A5158" i="16"/>
  <c r="A5157" i="16"/>
  <c r="A5156" i="16"/>
  <c r="A5155" i="16"/>
  <c r="A5154" i="16"/>
  <c r="A5153" i="16"/>
  <c r="A5152" i="16"/>
  <c r="A5151" i="16"/>
  <c r="A5150" i="16"/>
  <c r="A5149" i="16"/>
  <c r="A5148" i="16"/>
  <c r="A5147" i="16"/>
  <c r="A5146" i="16"/>
  <c r="A5145" i="16"/>
  <c r="A5144" i="16"/>
  <c r="A5143" i="16"/>
  <c r="A5142" i="16"/>
  <c r="A5141" i="16"/>
  <c r="A5140" i="16"/>
  <c r="A5139" i="16"/>
  <c r="A5138" i="16"/>
  <c r="A5137" i="16"/>
  <c r="A5136" i="16"/>
  <c r="A5135" i="16"/>
  <c r="A5134" i="16"/>
  <c r="A5133" i="16"/>
  <c r="A5132" i="16"/>
  <c r="A5131" i="16"/>
  <c r="A5130" i="16"/>
  <c r="A5129" i="16"/>
  <c r="A5128" i="16"/>
  <c r="A5127" i="16"/>
  <c r="A5126" i="16"/>
  <c r="A5125" i="16"/>
  <c r="A5124" i="16"/>
  <c r="A5123" i="16"/>
  <c r="A5122" i="16"/>
  <c r="A5121" i="16"/>
  <c r="A5120" i="16"/>
  <c r="A5119" i="16"/>
  <c r="A5118" i="16"/>
  <c r="A5117" i="16"/>
  <c r="A5116" i="16"/>
  <c r="A5115" i="16"/>
  <c r="A5114" i="16"/>
  <c r="A5113" i="16"/>
  <c r="A5112" i="16"/>
  <c r="A5111" i="16"/>
  <c r="A5110" i="16"/>
  <c r="A5109" i="16"/>
  <c r="A5108" i="16"/>
  <c r="A5107" i="16"/>
  <c r="A5106" i="16"/>
  <c r="A5105" i="16"/>
  <c r="A5104" i="16"/>
  <c r="A5103" i="16"/>
  <c r="A5102" i="16"/>
  <c r="A5101" i="16"/>
  <c r="A5100" i="16"/>
  <c r="A5099" i="16"/>
  <c r="A5098" i="16"/>
  <c r="A5097" i="16"/>
  <c r="A5096" i="16"/>
  <c r="A5095" i="16"/>
  <c r="A5094" i="16"/>
  <c r="A5093" i="16"/>
  <c r="A5092" i="16"/>
  <c r="A5091" i="16"/>
  <c r="A5090" i="16"/>
  <c r="A5089" i="16"/>
  <c r="A5088" i="16"/>
  <c r="A5087" i="16"/>
  <c r="A5086" i="16"/>
  <c r="A5085" i="16"/>
  <c r="A5084" i="16"/>
  <c r="A5083" i="16"/>
  <c r="A5082" i="16"/>
  <c r="A5081" i="16"/>
  <c r="A5080" i="16"/>
  <c r="A5079" i="16"/>
  <c r="A5078" i="16"/>
  <c r="A5077" i="16"/>
  <c r="A5076" i="16"/>
  <c r="A5075" i="16"/>
  <c r="A5074" i="16"/>
  <c r="A5073" i="16"/>
  <c r="A5072" i="16"/>
  <c r="A5071" i="16"/>
  <c r="A5070" i="16"/>
  <c r="A5069" i="16"/>
  <c r="A5068" i="16"/>
  <c r="A5067" i="16"/>
  <c r="A5066" i="16"/>
  <c r="A5065" i="16"/>
  <c r="A5064" i="16"/>
  <c r="A5063" i="16"/>
  <c r="A5062" i="16"/>
  <c r="A5061" i="16"/>
  <c r="A5060" i="16"/>
  <c r="A5059" i="16"/>
  <c r="A5058" i="16"/>
  <c r="A5057" i="16"/>
  <c r="A5056" i="16"/>
  <c r="A5055" i="16"/>
  <c r="A5054" i="16"/>
  <c r="A5053" i="16"/>
  <c r="A5052" i="16"/>
  <c r="A5051" i="16"/>
  <c r="A5050" i="16"/>
  <c r="A5049" i="16"/>
  <c r="A5048" i="16"/>
  <c r="A5047" i="16"/>
  <c r="A5046" i="16"/>
  <c r="A5045" i="16"/>
  <c r="A5044" i="16"/>
  <c r="A5043" i="16"/>
  <c r="A5042" i="16"/>
  <c r="A5041" i="16"/>
  <c r="A5040" i="16"/>
  <c r="A5039" i="16"/>
  <c r="A5038" i="16"/>
  <c r="A5037" i="16"/>
  <c r="A5036" i="16"/>
  <c r="A5035" i="16"/>
  <c r="A5034" i="16"/>
  <c r="A5033" i="16"/>
  <c r="A5032" i="16"/>
  <c r="A5031" i="16"/>
  <c r="A5030" i="16"/>
  <c r="A5029" i="16"/>
  <c r="A5028" i="16"/>
  <c r="A5027" i="16"/>
  <c r="A5026" i="16"/>
  <c r="A5025" i="16"/>
  <c r="A5024" i="16"/>
  <c r="A5023" i="16"/>
  <c r="A5022" i="16"/>
  <c r="A5021" i="16"/>
  <c r="A5020" i="16"/>
  <c r="A5019" i="16"/>
  <c r="A5018" i="16"/>
  <c r="A5017" i="16"/>
  <c r="A5016" i="16"/>
  <c r="A5015" i="16"/>
  <c r="A5014" i="16"/>
  <c r="A5013" i="16"/>
  <c r="A5012" i="16"/>
  <c r="A5011" i="16"/>
  <c r="A5010" i="16"/>
  <c r="A5009" i="16"/>
  <c r="A5008" i="16"/>
  <c r="A5007" i="16"/>
  <c r="A5006" i="16"/>
  <c r="A5005" i="16"/>
  <c r="A5004" i="16"/>
  <c r="A5003" i="16"/>
  <c r="A5002" i="16"/>
  <c r="A5001" i="16"/>
  <c r="A5000" i="16"/>
  <c r="A4999" i="16"/>
  <c r="A4998" i="16"/>
  <c r="A4997" i="16"/>
  <c r="A4996" i="16"/>
  <c r="A4995" i="16"/>
  <c r="A4994" i="16"/>
  <c r="A4993" i="16"/>
  <c r="A4992" i="16"/>
  <c r="A4991" i="16"/>
  <c r="A4990" i="16"/>
  <c r="A4989" i="16"/>
  <c r="A4988" i="16"/>
  <c r="A4987" i="16"/>
  <c r="A4986" i="16"/>
  <c r="A4985" i="16"/>
  <c r="A4984" i="16"/>
  <c r="A4983" i="16"/>
  <c r="A4982" i="16"/>
  <c r="A4981" i="16"/>
  <c r="A4980" i="16"/>
  <c r="A4979" i="16"/>
  <c r="A4978" i="16"/>
  <c r="A4977" i="16"/>
  <c r="A4976" i="16"/>
  <c r="A4975" i="16"/>
  <c r="A4974" i="16"/>
  <c r="A4973" i="16"/>
  <c r="A4972" i="16"/>
  <c r="A4971" i="16"/>
  <c r="A4970" i="16"/>
  <c r="A4969" i="16"/>
  <c r="A4968" i="16"/>
  <c r="A4967" i="16"/>
  <c r="A4966" i="16"/>
  <c r="A4965" i="16"/>
  <c r="A4964" i="16"/>
  <c r="A4963" i="16"/>
  <c r="A4962" i="16"/>
  <c r="A4961" i="16"/>
  <c r="A4960" i="16"/>
  <c r="A4959" i="16"/>
  <c r="A4958" i="16"/>
  <c r="A4957" i="16"/>
  <c r="A4956" i="16"/>
  <c r="A4955" i="16"/>
  <c r="A4954" i="16"/>
  <c r="A4953" i="16"/>
  <c r="A4952" i="16"/>
  <c r="A4951" i="16"/>
  <c r="A4950" i="16"/>
  <c r="A4949" i="16"/>
  <c r="A4948" i="16"/>
  <c r="A4947" i="16"/>
  <c r="A4946" i="16"/>
  <c r="A4945" i="16"/>
  <c r="A4944" i="16"/>
  <c r="A4943" i="16"/>
  <c r="A4942" i="16"/>
  <c r="A4941" i="16"/>
  <c r="A4940" i="16"/>
  <c r="A4939" i="16"/>
  <c r="A4938" i="16"/>
  <c r="A4937" i="16"/>
  <c r="A4936" i="16"/>
  <c r="A4935" i="16"/>
  <c r="A4934" i="16"/>
  <c r="A4933" i="16"/>
  <c r="A4932" i="16"/>
  <c r="A4931" i="16"/>
  <c r="A4930" i="16"/>
  <c r="A4929" i="16"/>
  <c r="A4928" i="16"/>
  <c r="A4927" i="16"/>
  <c r="A4926" i="16"/>
  <c r="A4925" i="16"/>
  <c r="A4924" i="16"/>
  <c r="A4923" i="16"/>
  <c r="A4922" i="16"/>
  <c r="A4921" i="16"/>
  <c r="A4920" i="16"/>
  <c r="A4919" i="16"/>
  <c r="A4918" i="16"/>
  <c r="A4917" i="16"/>
  <c r="A4916" i="16"/>
  <c r="A4915" i="16"/>
  <c r="A4914" i="16"/>
  <c r="A4913" i="16"/>
  <c r="A4912" i="16"/>
  <c r="A4911" i="16"/>
  <c r="A4910" i="16"/>
  <c r="A4909" i="16"/>
  <c r="A4908" i="16"/>
  <c r="A4907" i="16"/>
  <c r="A4906" i="16"/>
  <c r="A4905" i="16"/>
  <c r="A4904" i="16"/>
  <c r="A4903" i="16"/>
  <c r="A4902" i="16"/>
  <c r="A4901" i="16"/>
  <c r="A4900" i="16"/>
  <c r="A4899" i="16"/>
  <c r="A4898" i="16"/>
  <c r="A4897" i="16"/>
  <c r="A4896" i="16"/>
  <c r="A4895" i="16"/>
  <c r="A4894" i="16"/>
  <c r="A4893" i="16"/>
  <c r="A4892" i="16"/>
  <c r="A4891" i="16"/>
  <c r="A4890" i="16"/>
  <c r="A4889" i="16"/>
  <c r="A4888" i="16"/>
  <c r="A4887" i="16"/>
  <c r="A4886" i="16"/>
  <c r="A4885" i="16"/>
  <c r="A4884" i="16"/>
  <c r="A4883" i="16"/>
  <c r="A4882" i="16"/>
  <c r="A4881" i="16"/>
  <c r="A4880" i="16"/>
  <c r="A4879" i="16"/>
  <c r="A4878" i="16"/>
  <c r="A4877" i="16"/>
  <c r="A4876" i="16"/>
  <c r="A4875" i="16"/>
  <c r="A4874" i="16"/>
  <c r="A4873" i="16"/>
  <c r="A4872" i="16"/>
  <c r="A4871" i="16"/>
  <c r="A4870" i="16"/>
  <c r="A4869" i="16"/>
  <c r="A4868" i="16"/>
  <c r="A4867" i="16"/>
  <c r="A4866" i="16"/>
  <c r="A4865" i="16"/>
  <c r="A4864" i="16"/>
  <c r="A4863" i="16"/>
  <c r="A4862" i="16"/>
  <c r="A4861" i="16"/>
  <c r="A4860" i="16"/>
  <c r="A4859" i="16"/>
  <c r="A4858" i="16"/>
  <c r="A4857" i="16"/>
  <c r="A4856" i="16"/>
  <c r="A4855" i="16"/>
  <c r="A4854" i="16"/>
  <c r="A4853" i="16"/>
  <c r="A4852" i="16"/>
  <c r="A4851" i="16"/>
  <c r="A4850" i="16"/>
  <c r="A4849" i="16"/>
  <c r="A4848" i="16"/>
  <c r="A4847" i="16"/>
  <c r="A4846" i="16"/>
  <c r="A4845" i="16"/>
  <c r="A4844" i="16"/>
  <c r="A4843" i="16"/>
  <c r="A4842" i="16"/>
  <c r="A4841" i="16"/>
  <c r="A4840" i="16"/>
  <c r="A4839" i="16"/>
  <c r="A4838" i="16"/>
  <c r="A4837" i="16"/>
  <c r="A4836" i="16"/>
  <c r="A4835" i="16"/>
  <c r="A4834" i="16"/>
  <c r="A4833" i="16"/>
  <c r="A4832" i="16"/>
  <c r="A4831" i="16"/>
  <c r="A4830" i="16"/>
  <c r="A4829" i="16"/>
  <c r="A4828" i="16"/>
  <c r="A4827" i="16"/>
  <c r="A4826" i="16"/>
  <c r="A4825" i="16"/>
  <c r="A4824" i="16"/>
  <c r="A4823" i="16"/>
  <c r="A4822" i="16"/>
  <c r="A4821" i="16"/>
  <c r="A4820" i="16"/>
  <c r="A4819" i="16"/>
  <c r="A4818" i="16"/>
  <c r="A4817" i="16"/>
  <c r="A4816" i="16"/>
  <c r="A4815" i="16"/>
  <c r="A4814" i="16"/>
  <c r="A4813" i="16"/>
  <c r="A4812" i="16"/>
  <c r="A4811" i="16"/>
  <c r="A4810" i="16"/>
  <c r="A4809" i="16"/>
  <c r="A4808" i="16"/>
  <c r="A4807" i="16"/>
  <c r="A4806" i="16"/>
  <c r="A4805" i="16"/>
  <c r="A4804" i="16"/>
  <c r="A4803" i="16"/>
  <c r="A4802" i="16"/>
  <c r="A4801" i="16"/>
  <c r="A4800" i="16"/>
  <c r="A4799" i="16"/>
  <c r="A4798" i="16"/>
  <c r="A4797" i="16"/>
  <c r="A4796" i="16"/>
  <c r="A4795" i="16"/>
  <c r="A4794" i="16"/>
  <c r="A4793" i="16"/>
  <c r="A4792" i="16"/>
  <c r="A4791" i="16"/>
  <c r="A4790" i="16"/>
  <c r="A4789" i="16"/>
  <c r="A4788" i="16"/>
  <c r="A4787" i="16"/>
  <c r="A4786" i="16"/>
  <c r="A4785" i="16"/>
  <c r="A4784" i="16"/>
  <c r="A4783" i="16"/>
  <c r="A4782" i="16"/>
  <c r="A4781" i="16"/>
  <c r="A4780" i="16"/>
  <c r="A4779" i="16"/>
  <c r="A4778" i="16"/>
  <c r="A4777" i="16"/>
  <c r="A4776" i="16"/>
  <c r="A4775" i="16"/>
  <c r="A4774" i="16"/>
  <c r="A4773" i="16"/>
  <c r="A4772" i="16"/>
  <c r="A4771" i="16"/>
  <c r="A4770" i="16"/>
  <c r="A4769" i="16"/>
  <c r="A4768" i="16"/>
  <c r="A4767" i="16"/>
  <c r="A4766" i="16"/>
  <c r="A4765" i="16"/>
  <c r="A4764" i="16"/>
  <c r="A4763" i="16"/>
  <c r="A4762" i="16"/>
  <c r="A4761" i="16"/>
  <c r="A4760" i="16"/>
  <c r="A4759" i="16"/>
  <c r="A4758" i="16"/>
  <c r="A4757" i="16"/>
  <c r="A4756" i="16"/>
  <c r="A4755" i="16"/>
  <c r="A4754" i="16"/>
  <c r="A4753" i="16"/>
  <c r="A4752" i="16"/>
  <c r="A4751" i="16"/>
  <c r="A4750" i="16"/>
  <c r="A4749" i="16"/>
  <c r="A4748" i="16"/>
  <c r="A4747" i="16"/>
  <c r="A4746" i="16"/>
  <c r="A4745" i="16"/>
  <c r="A4744" i="16"/>
  <c r="A4743" i="16"/>
  <c r="A4742" i="16"/>
  <c r="A4741" i="16"/>
  <c r="A4740" i="16"/>
  <c r="A4739" i="16"/>
  <c r="A4738" i="16"/>
  <c r="A4737" i="16"/>
  <c r="A4736" i="16"/>
  <c r="A4735" i="16"/>
  <c r="A4734" i="16"/>
  <c r="A4733" i="16"/>
  <c r="A4732" i="16"/>
  <c r="A4731" i="16"/>
  <c r="A4730" i="16"/>
  <c r="A4729" i="16"/>
  <c r="A4728" i="16"/>
  <c r="A4727" i="16"/>
  <c r="A4726" i="16"/>
  <c r="A4725" i="16"/>
  <c r="A4724" i="16"/>
  <c r="A4723" i="16"/>
  <c r="A4722" i="16"/>
  <c r="A4721" i="16"/>
  <c r="A4720" i="16"/>
  <c r="A4719" i="16"/>
  <c r="A4718" i="16"/>
  <c r="A4717" i="16"/>
  <c r="A4716" i="16"/>
  <c r="A4715" i="16"/>
  <c r="A4714" i="16"/>
  <c r="A4713" i="16"/>
  <c r="A4712" i="16"/>
  <c r="A4711" i="16"/>
  <c r="A4710" i="16"/>
  <c r="A4709" i="16"/>
  <c r="A4708" i="16"/>
  <c r="A4707" i="16"/>
  <c r="A4706" i="16"/>
  <c r="A4705" i="16"/>
  <c r="A4704" i="16"/>
  <c r="A4703" i="16"/>
  <c r="A4702" i="16"/>
  <c r="A4701" i="16"/>
  <c r="A4700" i="16"/>
  <c r="A4699" i="16"/>
  <c r="A4698" i="16"/>
  <c r="A4697" i="16"/>
  <c r="A4696" i="16"/>
  <c r="A4695" i="16"/>
  <c r="A4694" i="16"/>
  <c r="A4693" i="16"/>
  <c r="A4692" i="16"/>
  <c r="A4691" i="16"/>
  <c r="A4690" i="16"/>
  <c r="A4689" i="16"/>
  <c r="A4688" i="16"/>
  <c r="A4687" i="16"/>
  <c r="A4686" i="16"/>
  <c r="A4685" i="16"/>
  <c r="A4684" i="16"/>
  <c r="A4683" i="16"/>
  <c r="A4682" i="16"/>
  <c r="A4681" i="16"/>
  <c r="A4680" i="16"/>
  <c r="A4679" i="16"/>
  <c r="A4678" i="16"/>
  <c r="A4677" i="16"/>
  <c r="A4676" i="16"/>
  <c r="A4675" i="16"/>
  <c r="A4674" i="16"/>
  <c r="A4673" i="16"/>
  <c r="A4672" i="16"/>
  <c r="A4671" i="16"/>
  <c r="A4670" i="16"/>
  <c r="A4669" i="16"/>
  <c r="A4668" i="16"/>
  <c r="A4667" i="16"/>
  <c r="A4666" i="16"/>
  <c r="A4665" i="16"/>
  <c r="A4664" i="16"/>
  <c r="A4663" i="16"/>
  <c r="A4662" i="16"/>
  <c r="A4661" i="16"/>
  <c r="A4660" i="16"/>
  <c r="A4659" i="16"/>
  <c r="A4658" i="16"/>
  <c r="A4657" i="16"/>
  <c r="A4656" i="16"/>
  <c r="A4655" i="16"/>
  <c r="A4654" i="16"/>
  <c r="A4653" i="16"/>
  <c r="A4652" i="16"/>
  <c r="A4651" i="16"/>
  <c r="A4650" i="16"/>
  <c r="A4649" i="16"/>
  <c r="A4648" i="16"/>
  <c r="A4647" i="16"/>
  <c r="A4646" i="16"/>
  <c r="A4645" i="16"/>
  <c r="A4644" i="16"/>
  <c r="A4643" i="16"/>
  <c r="A4642" i="16"/>
  <c r="A4641" i="16"/>
  <c r="A4640" i="16"/>
  <c r="A4639" i="16"/>
  <c r="A4638" i="16"/>
  <c r="A4637" i="16"/>
  <c r="A4636" i="16"/>
  <c r="A4635" i="16"/>
  <c r="A4634" i="16"/>
  <c r="A4633" i="16"/>
  <c r="A4632" i="16"/>
  <c r="A4631" i="16"/>
  <c r="A4630" i="16"/>
  <c r="A4629" i="16"/>
  <c r="A4628" i="16"/>
  <c r="A4627" i="16"/>
  <c r="A4626" i="16"/>
  <c r="A4625" i="16"/>
  <c r="A4624" i="16"/>
  <c r="A4623" i="16"/>
  <c r="A4622" i="16"/>
  <c r="A4621" i="16"/>
  <c r="A4620" i="16"/>
  <c r="A4619" i="16"/>
  <c r="A4618" i="16"/>
  <c r="A4617" i="16"/>
  <c r="A4616" i="16"/>
  <c r="A4615" i="16"/>
  <c r="A4614" i="16"/>
  <c r="A4613" i="16"/>
  <c r="A4612" i="16"/>
  <c r="A4611" i="16"/>
  <c r="A4610" i="16"/>
  <c r="A4609" i="16"/>
  <c r="A4608" i="16"/>
  <c r="A4607" i="16"/>
  <c r="A4606" i="16"/>
  <c r="A4605" i="16"/>
  <c r="A4604" i="16"/>
  <c r="A4603" i="16"/>
  <c r="A4602" i="16"/>
  <c r="A4601" i="16"/>
  <c r="A4600" i="16"/>
  <c r="A4599" i="16"/>
  <c r="A4598" i="16"/>
  <c r="A4597" i="16"/>
  <c r="A4596" i="16"/>
  <c r="A4595" i="16"/>
  <c r="A4594" i="16"/>
  <c r="A4593" i="16"/>
  <c r="A4592" i="16"/>
  <c r="A4591" i="16"/>
  <c r="A4590" i="16"/>
  <c r="A4589" i="16"/>
  <c r="A4588" i="16"/>
  <c r="A4587" i="16"/>
  <c r="A4586" i="16"/>
  <c r="A4585" i="16"/>
  <c r="A4584" i="16"/>
  <c r="A4583" i="16"/>
  <c r="A4582" i="16"/>
  <c r="A4581" i="16"/>
  <c r="A4580" i="16"/>
  <c r="A4579" i="16"/>
  <c r="A4578" i="16"/>
  <c r="A4577" i="16"/>
  <c r="A4576" i="16"/>
  <c r="A4575" i="16"/>
  <c r="A4574" i="16"/>
  <c r="A4573" i="16"/>
  <c r="A4572" i="16"/>
  <c r="A4571" i="16"/>
  <c r="A4570" i="16"/>
  <c r="A4569" i="16"/>
  <c r="A4568" i="16"/>
  <c r="A4567" i="16"/>
  <c r="A4566" i="16"/>
  <c r="A4565" i="16"/>
  <c r="A4564" i="16"/>
  <c r="A4563" i="16"/>
  <c r="A4562" i="16"/>
  <c r="A4561" i="16"/>
  <c r="A4560" i="16"/>
  <c r="A4559" i="16"/>
  <c r="A4558" i="16"/>
  <c r="A4557" i="16"/>
  <c r="A4556" i="16"/>
  <c r="A4555" i="16"/>
  <c r="A4554" i="16"/>
  <c r="A4553" i="16"/>
  <c r="A4552" i="16"/>
  <c r="A4551" i="16"/>
  <c r="A4550" i="16"/>
  <c r="A4549" i="16"/>
  <c r="A4548" i="16"/>
  <c r="A4547" i="16"/>
  <c r="A4546" i="16"/>
  <c r="A4545" i="16"/>
  <c r="A4544" i="16"/>
  <c r="A4543" i="16"/>
  <c r="A4542" i="16"/>
  <c r="A4541" i="16"/>
  <c r="A4540" i="16"/>
  <c r="A4539" i="16"/>
  <c r="A4538" i="16"/>
  <c r="A4537" i="16"/>
  <c r="A4536" i="16"/>
  <c r="A4535" i="16"/>
  <c r="A4534" i="16"/>
  <c r="A4533" i="16"/>
  <c r="A4532" i="16"/>
  <c r="A4531" i="16"/>
  <c r="A4530" i="16"/>
  <c r="A4529" i="16"/>
  <c r="A4528" i="16"/>
  <c r="A4527" i="16"/>
  <c r="A4526" i="16"/>
  <c r="A4525" i="16"/>
  <c r="A4524" i="16"/>
  <c r="A4523" i="16"/>
  <c r="A4522" i="16"/>
  <c r="A4521" i="16"/>
  <c r="A4520" i="16"/>
  <c r="A4519" i="16"/>
  <c r="A4518" i="16"/>
  <c r="A4517" i="16"/>
  <c r="A4516" i="16"/>
  <c r="A4515" i="16"/>
  <c r="A4514" i="16"/>
  <c r="A4513" i="16"/>
  <c r="A4512" i="16"/>
  <c r="A4511" i="16"/>
  <c r="A4510" i="16"/>
  <c r="A4509" i="16"/>
  <c r="A4508" i="16"/>
  <c r="A4507" i="16"/>
  <c r="A4506" i="16"/>
  <c r="A4505" i="16"/>
  <c r="A4504" i="16"/>
  <c r="A4503" i="16"/>
  <c r="A4502" i="16"/>
  <c r="A4501" i="16"/>
  <c r="A4500" i="16"/>
  <c r="A4499" i="16"/>
  <c r="A4498" i="16"/>
  <c r="A4497" i="16"/>
  <c r="A4496" i="16"/>
  <c r="A4495" i="16"/>
  <c r="A4494" i="16"/>
  <c r="A4493" i="16"/>
  <c r="A4492" i="16"/>
  <c r="A4491" i="16"/>
  <c r="A4490" i="16"/>
  <c r="A4489" i="16"/>
  <c r="A4488" i="16"/>
  <c r="A4487" i="16"/>
  <c r="A4486" i="16"/>
  <c r="A4485" i="16"/>
  <c r="A4484" i="16"/>
  <c r="A4483" i="16"/>
  <c r="A4482" i="16"/>
  <c r="A4481" i="16"/>
  <c r="A4480" i="16"/>
  <c r="A4479" i="16"/>
  <c r="A4478" i="16"/>
  <c r="A4477" i="16"/>
  <c r="A4476" i="16"/>
  <c r="A4475" i="16"/>
  <c r="A4474" i="16"/>
  <c r="A4473" i="16"/>
  <c r="A4472" i="16"/>
  <c r="A4471" i="16"/>
  <c r="A4470" i="16"/>
  <c r="A4469" i="16"/>
  <c r="A4468" i="16"/>
  <c r="A4467" i="16"/>
  <c r="A4466" i="16"/>
  <c r="A4465" i="16"/>
  <c r="A4464" i="16"/>
  <c r="A4463" i="16"/>
  <c r="A4462" i="16"/>
  <c r="A4461" i="16"/>
  <c r="A4460" i="16"/>
  <c r="A4459" i="16"/>
  <c r="A4458" i="16"/>
  <c r="A4457" i="16"/>
  <c r="A4456" i="16"/>
  <c r="A4455" i="16"/>
  <c r="A4454" i="16"/>
  <c r="A4453" i="16"/>
  <c r="A4452" i="16"/>
  <c r="A4451" i="16"/>
  <c r="A4450" i="16"/>
  <c r="A4449" i="16"/>
  <c r="A4448" i="16"/>
  <c r="A4447" i="16"/>
  <c r="A4446" i="16"/>
  <c r="A4445" i="16"/>
  <c r="A4444" i="16"/>
  <c r="A4443" i="16"/>
  <c r="A4442" i="16"/>
  <c r="A4441" i="16"/>
  <c r="A4440" i="16"/>
  <c r="A4439" i="16"/>
  <c r="A4438" i="16"/>
  <c r="A4437" i="16"/>
  <c r="A4436" i="16"/>
  <c r="A4435" i="16"/>
  <c r="A4434" i="16"/>
  <c r="A4433" i="16"/>
  <c r="A4432" i="16"/>
  <c r="A4431" i="16"/>
  <c r="A4430" i="16"/>
  <c r="A4429" i="16"/>
  <c r="A4428" i="16"/>
  <c r="A4427" i="16"/>
  <c r="A4426" i="16"/>
  <c r="A4425" i="16"/>
  <c r="A4424" i="16"/>
  <c r="A4423" i="16"/>
  <c r="A4422" i="16"/>
  <c r="A4421" i="16"/>
  <c r="A4420" i="16"/>
  <c r="A4419" i="16"/>
  <c r="A4418" i="16"/>
  <c r="A4417" i="16"/>
  <c r="A4416" i="16"/>
  <c r="A4415" i="16"/>
  <c r="A4414" i="16"/>
  <c r="A4413" i="16"/>
  <c r="A4412" i="16"/>
  <c r="A4411" i="16"/>
  <c r="A4410" i="16"/>
  <c r="A4409" i="16"/>
  <c r="A4408" i="16"/>
  <c r="A4407" i="16"/>
  <c r="A4406" i="16"/>
  <c r="A4405" i="16"/>
  <c r="A4404" i="16"/>
  <c r="A4403" i="16"/>
  <c r="A4402" i="16"/>
  <c r="A4401" i="16"/>
  <c r="A4400" i="16"/>
  <c r="A4399" i="16"/>
  <c r="A4398" i="16"/>
  <c r="A4397" i="16"/>
  <c r="A4396" i="16"/>
  <c r="A4395" i="16"/>
  <c r="A4394" i="16"/>
  <c r="A4393" i="16"/>
  <c r="A4392" i="16"/>
  <c r="A4391" i="16"/>
  <c r="A4390" i="16"/>
  <c r="A4389" i="16"/>
  <c r="A4388" i="16"/>
  <c r="A4387" i="16"/>
  <c r="A4386" i="16"/>
  <c r="A4385" i="16"/>
  <c r="A4384" i="16"/>
  <c r="A4383" i="16"/>
  <c r="A4382" i="16"/>
  <c r="A4381" i="16"/>
  <c r="A4380" i="16"/>
  <c r="A4379" i="16"/>
  <c r="A4378" i="16"/>
  <c r="A4377" i="16"/>
  <c r="A4376" i="16"/>
  <c r="A4375" i="16"/>
  <c r="A4374" i="16"/>
  <c r="A4373" i="16"/>
  <c r="A4372" i="16"/>
  <c r="A4371" i="16"/>
  <c r="A4370" i="16"/>
  <c r="A4369" i="16"/>
  <c r="A4368" i="16"/>
  <c r="A4367" i="16"/>
  <c r="A4366" i="16"/>
  <c r="A4365" i="16"/>
  <c r="A4364" i="16"/>
  <c r="A4363" i="16"/>
  <c r="A4362" i="16"/>
  <c r="A4361" i="16"/>
  <c r="A4360" i="16"/>
  <c r="A4359" i="16"/>
  <c r="A4358" i="16"/>
  <c r="A4357" i="16"/>
  <c r="A4356" i="16"/>
  <c r="A4355" i="16"/>
  <c r="A4354" i="16"/>
  <c r="A4353" i="16"/>
  <c r="A4352" i="16"/>
  <c r="A4351" i="16"/>
  <c r="A4350" i="16"/>
  <c r="A4349" i="16"/>
  <c r="A4348" i="16"/>
  <c r="A4347" i="16"/>
  <c r="A4346" i="16"/>
  <c r="A4345" i="16"/>
  <c r="A4344" i="16"/>
  <c r="A4343" i="16"/>
  <c r="A4342" i="16"/>
  <c r="A4341" i="16"/>
  <c r="A4340" i="16"/>
  <c r="A4339" i="16"/>
  <c r="A4338" i="16"/>
  <c r="A4337" i="16"/>
  <c r="A4336" i="16"/>
  <c r="A4335" i="16"/>
  <c r="A4334" i="16"/>
  <c r="A4333" i="16"/>
  <c r="A4332" i="16"/>
  <c r="A4331" i="16"/>
  <c r="A4330" i="16"/>
  <c r="A4329" i="16"/>
  <c r="A4328" i="16"/>
  <c r="A4327" i="16"/>
  <c r="A4326" i="16"/>
  <c r="A4325" i="16"/>
  <c r="A4324" i="16"/>
  <c r="A4323" i="16"/>
  <c r="A4322" i="16"/>
  <c r="A4321" i="16"/>
  <c r="A4320" i="16"/>
  <c r="A4319" i="16"/>
  <c r="A4318" i="16"/>
  <c r="A4317" i="16"/>
  <c r="A4316" i="16"/>
  <c r="A4315" i="16"/>
  <c r="A4314" i="16"/>
  <c r="A4313" i="16"/>
  <c r="A4312" i="16"/>
  <c r="A4311" i="16"/>
  <c r="A4310" i="16"/>
  <c r="A4309" i="16"/>
  <c r="A4308" i="16"/>
  <c r="A4307" i="16"/>
  <c r="A4306" i="16"/>
  <c r="A4305" i="16"/>
  <c r="A4304" i="16"/>
  <c r="A4303" i="16"/>
  <c r="A4302" i="16"/>
  <c r="A4301" i="16"/>
  <c r="A4300" i="16"/>
  <c r="A4299" i="16"/>
  <c r="A4298" i="16"/>
  <c r="A4297" i="16"/>
  <c r="A4296" i="16"/>
  <c r="A4295" i="16"/>
  <c r="A4294" i="16"/>
  <c r="A4293" i="16"/>
  <c r="A4292" i="16"/>
  <c r="A4291" i="16"/>
  <c r="A4290" i="16"/>
  <c r="A4289" i="16"/>
  <c r="A4288" i="16"/>
  <c r="A4287" i="16"/>
  <c r="A4286" i="16"/>
  <c r="A4285" i="16"/>
  <c r="A4284" i="16"/>
  <c r="A4283" i="16"/>
  <c r="A4282" i="16"/>
  <c r="A4281" i="16"/>
  <c r="A4280" i="16"/>
  <c r="A4279" i="16"/>
  <c r="A4278" i="16"/>
  <c r="A4277" i="16"/>
  <c r="A4276" i="16"/>
  <c r="A4275" i="16"/>
  <c r="A4274" i="16"/>
  <c r="A4273" i="16"/>
  <c r="A4272" i="16"/>
  <c r="A4271" i="16"/>
  <c r="A4270" i="16"/>
  <c r="A4269" i="16"/>
  <c r="A4268" i="16"/>
  <c r="A4267" i="16"/>
  <c r="A4266" i="16"/>
  <c r="A4265" i="16"/>
  <c r="A4264" i="16"/>
  <c r="A4263" i="16"/>
  <c r="A4262" i="16"/>
  <c r="A4261" i="16"/>
  <c r="A4260" i="16"/>
  <c r="A4259" i="16"/>
  <c r="A4258" i="16"/>
  <c r="A4257" i="16"/>
  <c r="A4256" i="16"/>
  <c r="A4255" i="16"/>
  <c r="A4254" i="16"/>
  <c r="A4253" i="16"/>
  <c r="A4252" i="16"/>
  <c r="A4251" i="16"/>
  <c r="A4250" i="16"/>
  <c r="A4249" i="16"/>
  <c r="A4248" i="16"/>
  <c r="A4247" i="16"/>
  <c r="A4246" i="16"/>
  <c r="A4245" i="16"/>
  <c r="A4244" i="16"/>
  <c r="A4243" i="16"/>
  <c r="A4242" i="16"/>
  <c r="A4241" i="16"/>
  <c r="A4240" i="16"/>
  <c r="A4239" i="16"/>
  <c r="A4238" i="16"/>
  <c r="A4237" i="16"/>
  <c r="A4236" i="16"/>
  <c r="A4235" i="16"/>
  <c r="A4234" i="16"/>
  <c r="A4233" i="16"/>
  <c r="A4232" i="16"/>
  <c r="A4231" i="16"/>
  <c r="A4230" i="16"/>
  <c r="A4229" i="16"/>
  <c r="A4228" i="16"/>
  <c r="A4227" i="16"/>
  <c r="A4226" i="16"/>
  <c r="A4225" i="16"/>
  <c r="A4224" i="16"/>
  <c r="A4223" i="16"/>
  <c r="A4222" i="16"/>
  <c r="A4221" i="16"/>
  <c r="A4220" i="16"/>
  <c r="A4219" i="16"/>
  <c r="A4218" i="16"/>
  <c r="A4217" i="16"/>
  <c r="A4216" i="16"/>
  <c r="A4215" i="16"/>
  <c r="A4214" i="16"/>
  <c r="A4213" i="16"/>
  <c r="A4212" i="16"/>
  <c r="A4211" i="16"/>
  <c r="A4210" i="16"/>
  <c r="A4209" i="16"/>
  <c r="A4208" i="16"/>
  <c r="A4207" i="16"/>
  <c r="A4206" i="16"/>
  <c r="A4205" i="16"/>
  <c r="A4204" i="16"/>
  <c r="A4203" i="16"/>
  <c r="A4202" i="16"/>
  <c r="A4201" i="16"/>
  <c r="A4200" i="16"/>
  <c r="A4199" i="16"/>
  <c r="A4198" i="16"/>
  <c r="A4197" i="16"/>
  <c r="A4196" i="16"/>
  <c r="A4195" i="16"/>
  <c r="A4194" i="16"/>
  <c r="A4193" i="16"/>
  <c r="A4192" i="16"/>
  <c r="A4191" i="16"/>
  <c r="A4190" i="16"/>
  <c r="A4189" i="16"/>
  <c r="A4188" i="16"/>
  <c r="A4187" i="16"/>
  <c r="A4186" i="16"/>
  <c r="A4185" i="16"/>
  <c r="A4184" i="16"/>
  <c r="A4183" i="16"/>
  <c r="A4182" i="16"/>
  <c r="A4181" i="16"/>
  <c r="A4180" i="16"/>
  <c r="A4179" i="16"/>
  <c r="A4178" i="16"/>
  <c r="A4177" i="16"/>
  <c r="A4176" i="16"/>
  <c r="A4175" i="16"/>
  <c r="A4174" i="16"/>
  <c r="A4173" i="16"/>
  <c r="A4172" i="16"/>
  <c r="A4171" i="16"/>
  <c r="A4170" i="16"/>
  <c r="A4169" i="16"/>
  <c r="A4168" i="16"/>
  <c r="A4167" i="16"/>
  <c r="A4166" i="16"/>
  <c r="A4165" i="16"/>
  <c r="A4164" i="16"/>
  <c r="A4163" i="16"/>
  <c r="A4162" i="16"/>
  <c r="A4161" i="16"/>
  <c r="A4160" i="16"/>
  <c r="A4159" i="16"/>
  <c r="A4158" i="16"/>
  <c r="A4157" i="16"/>
  <c r="A4156" i="16"/>
  <c r="A4155" i="16"/>
  <c r="A4154" i="16"/>
  <c r="A4153" i="16"/>
  <c r="A4152" i="16"/>
  <c r="A4151" i="16"/>
  <c r="A4150" i="16"/>
  <c r="A4149" i="16"/>
  <c r="A4148" i="16"/>
  <c r="A4147" i="16"/>
  <c r="A4146" i="16"/>
  <c r="A4145" i="16"/>
  <c r="A4144" i="16"/>
  <c r="A4143" i="16"/>
  <c r="A4142" i="16"/>
  <c r="A4141" i="16"/>
  <c r="A4140" i="16"/>
  <c r="A4139" i="16"/>
  <c r="A4138" i="16"/>
  <c r="A4137" i="16"/>
  <c r="A4136" i="16"/>
  <c r="A4135" i="16"/>
  <c r="A4134" i="16"/>
  <c r="A4133" i="16"/>
  <c r="A4132" i="16"/>
  <c r="A4131" i="16"/>
  <c r="A4130" i="16"/>
  <c r="A4129" i="16"/>
  <c r="A4128" i="16"/>
  <c r="A4127" i="16"/>
  <c r="A4126" i="16"/>
  <c r="A4125" i="16"/>
  <c r="A4124" i="16"/>
  <c r="A4123" i="16"/>
  <c r="A4122" i="16"/>
  <c r="A4121" i="16"/>
  <c r="A4120" i="16"/>
  <c r="A4119" i="16"/>
  <c r="A4118" i="16"/>
  <c r="A4117" i="16"/>
  <c r="A4116" i="16"/>
  <c r="A4115" i="16"/>
  <c r="A4114" i="16"/>
  <c r="A4113" i="16"/>
  <c r="A4112" i="16"/>
  <c r="A4111" i="16"/>
  <c r="A4110" i="16"/>
  <c r="A4109" i="16"/>
  <c r="A4108" i="16"/>
  <c r="A4107" i="16"/>
  <c r="A4106" i="16"/>
  <c r="A4105" i="16"/>
  <c r="A4104" i="16"/>
  <c r="A4103" i="16"/>
  <c r="A4102" i="16"/>
  <c r="A4101" i="16"/>
  <c r="A4100" i="16"/>
  <c r="A4099" i="16"/>
  <c r="A4098" i="16"/>
  <c r="A4097" i="16"/>
  <c r="A4096" i="16"/>
  <c r="A4095" i="16"/>
  <c r="A4094" i="16"/>
  <c r="A4093" i="16"/>
  <c r="A4092" i="16"/>
  <c r="A4091" i="16"/>
  <c r="A4090" i="16"/>
  <c r="A4089" i="16"/>
  <c r="A4088" i="16"/>
  <c r="A4087" i="16"/>
  <c r="A4086" i="16"/>
  <c r="A4085" i="16"/>
  <c r="A4084" i="16"/>
  <c r="A4083" i="16"/>
  <c r="A4082" i="16"/>
  <c r="A4081" i="16"/>
  <c r="A4080" i="16"/>
  <c r="A4079" i="16"/>
  <c r="A4078" i="16"/>
  <c r="A4077" i="16"/>
  <c r="A4076" i="16"/>
  <c r="A4075" i="16"/>
  <c r="A4074" i="16"/>
  <c r="A4073" i="16"/>
  <c r="A4072" i="16"/>
  <c r="A4071" i="16"/>
  <c r="A4070" i="16"/>
  <c r="A4069" i="16"/>
  <c r="A4068" i="16"/>
  <c r="A4067" i="16"/>
  <c r="A4066" i="16"/>
  <c r="A4065" i="16"/>
  <c r="A4064" i="16"/>
  <c r="A4063" i="16"/>
  <c r="A4062" i="16"/>
  <c r="A4061" i="16"/>
  <c r="A4060" i="16"/>
  <c r="A4059" i="16"/>
  <c r="A4058" i="16"/>
  <c r="A4057" i="16"/>
  <c r="A4056" i="16"/>
  <c r="A4055" i="16"/>
  <c r="A4054" i="16"/>
  <c r="A4053" i="16"/>
  <c r="A4052" i="16"/>
  <c r="A4051" i="16"/>
  <c r="A4050" i="16"/>
  <c r="A4049" i="16"/>
  <c r="A4048" i="16"/>
  <c r="A4047" i="16"/>
  <c r="A4046" i="16"/>
  <c r="A4045" i="16"/>
  <c r="A4044" i="16"/>
  <c r="A4043" i="16"/>
  <c r="A4042" i="16"/>
  <c r="A4041" i="16"/>
  <c r="A4040" i="16"/>
  <c r="A4039" i="16"/>
  <c r="A4038" i="16"/>
  <c r="A4037" i="16"/>
  <c r="A4036" i="16"/>
  <c r="A4035" i="16"/>
  <c r="A4034" i="16"/>
  <c r="A4033" i="16"/>
  <c r="A4032" i="16"/>
  <c r="A4031" i="16"/>
  <c r="A4030" i="16"/>
  <c r="A4029" i="16"/>
  <c r="A4028" i="16"/>
  <c r="A4027" i="16"/>
  <c r="A4026" i="16"/>
  <c r="A4025" i="16"/>
  <c r="A4024" i="16"/>
  <c r="A4023" i="16"/>
  <c r="A4022" i="16"/>
  <c r="A4021" i="16"/>
  <c r="A4020" i="16"/>
  <c r="A4019" i="16"/>
  <c r="A4018" i="16"/>
  <c r="A4017" i="16"/>
  <c r="A4016" i="16"/>
  <c r="A4015" i="16"/>
  <c r="A4014" i="16"/>
  <c r="A4013" i="16"/>
  <c r="A4012" i="16"/>
  <c r="A4011" i="16"/>
  <c r="A4010" i="16"/>
  <c r="A4009" i="16"/>
  <c r="A4008" i="16"/>
  <c r="A4007" i="16"/>
  <c r="A4006" i="16"/>
  <c r="A4005" i="16"/>
  <c r="A4004" i="16"/>
  <c r="A4003" i="16"/>
  <c r="A4002" i="16"/>
  <c r="A4001" i="16"/>
  <c r="A4000" i="16"/>
  <c r="A3999" i="16"/>
  <c r="A3998" i="16"/>
  <c r="A3997" i="16"/>
  <c r="A3996" i="16"/>
  <c r="A3995" i="16"/>
  <c r="A3994" i="16"/>
  <c r="A3993" i="16"/>
  <c r="A3992" i="16"/>
  <c r="A3991" i="16"/>
  <c r="A3990" i="16"/>
  <c r="A3989" i="16"/>
  <c r="A3988" i="16"/>
  <c r="A3987" i="16"/>
  <c r="A3986" i="16"/>
  <c r="A3985" i="16"/>
  <c r="A3984" i="16"/>
  <c r="A3983" i="16"/>
  <c r="A3982" i="16"/>
  <c r="A3981" i="16"/>
  <c r="A3980" i="16"/>
  <c r="A3979" i="16"/>
  <c r="A3978" i="16"/>
  <c r="A3977" i="16"/>
  <c r="A3976" i="16"/>
  <c r="A3975" i="16"/>
  <c r="A3974" i="16"/>
  <c r="A3973" i="16"/>
  <c r="A3972" i="16"/>
  <c r="A3971" i="16"/>
  <c r="A3970" i="16"/>
  <c r="A3969" i="16"/>
  <c r="A3968" i="16"/>
  <c r="A3967" i="16"/>
  <c r="A3966" i="16"/>
  <c r="A3965" i="16"/>
  <c r="A3964" i="16"/>
  <c r="A3963" i="16"/>
  <c r="A3962" i="16"/>
  <c r="A3961" i="16"/>
  <c r="A3960" i="16"/>
  <c r="A3959" i="16"/>
  <c r="A3958" i="16"/>
  <c r="A3957" i="16"/>
  <c r="A3956" i="16"/>
  <c r="A3955" i="16"/>
  <c r="A3954" i="16"/>
  <c r="A3953" i="16"/>
  <c r="A3952" i="16"/>
  <c r="A3951" i="16"/>
  <c r="A3950" i="16"/>
  <c r="A3949" i="16"/>
  <c r="A3948" i="16"/>
  <c r="A3947" i="16"/>
  <c r="A3946" i="16"/>
  <c r="A3945" i="16"/>
  <c r="A3944" i="16"/>
  <c r="A3943" i="16"/>
  <c r="A3942" i="16"/>
  <c r="A3941" i="16"/>
  <c r="A3940" i="16"/>
  <c r="A3939" i="16"/>
  <c r="A3938" i="16"/>
  <c r="A3937" i="16"/>
  <c r="A3936" i="16"/>
  <c r="A3935" i="16"/>
  <c r="A3934" i="16"/>
  <c r="A3933" i="16"/>
  <c r="A3932" i="16"/>
  <c r="A3931" i="16"/>
  <c r="A3930" i="16"/>
  <c r="A3929" i="16"/>
  <c r="A3928" i="16"/>
  <c r="A3927" i="16"/>
  <c r="A3926" i="16"/>
  <c r="A3925" i="16"/>
  <c r="A3924" i="16"/>
  <c r="A3923" i="16"/>
  <c r="A3922" i="16"/>
  <c r="A3921" i="16"/>
  <c r="A3920" i="16"/>
  <c r="A3919" i="16"/>
  <c r="A3918" i="16"/>
  <c r="A3917" i="16"/>
  <c r="A3916" i="16"/>
  <c r="A3915" i="16"/>
  <c r="A3914" i="16"/>
  <c r="A3913" i="16"/>
  <c r="A3912" i="16"/>
  <c r="A3911" i="16"/>
  <c r="A3910" i="16"/>
  <c r="A3909" i="16"/>
  <c r="A3908" i="16"/>
  <c r="A3907" i="16"/>
  <c r="A3906" i="16"/>
  <c r="A3905" i="16"/>
  <c r="A3904" i="16"/>
  <c r="A3903" i="16"/>
  <c r="A3902" i="16"/>
  <c r="A3901" i="16"/>
  <c r="A3900" i="16"/>
  <c r="A3899" i="16"/>
  <c r="A3898" i="16"/>
  <c r="A3897" i="16"/>
  <c r="A3896" i="16"/>
  <c r="A3895" i="16"/>
  <c r="A3894" i="16"/>
  <c r="A3893" i="16"/>
  <c r="A3892" i="16"/>
  <c r="A3891" i="16"/>
  <c r="A3890" i="16"/>
  <c r="A3889" i="16"/>
  <c r="A3888" i="16"/>
  <c r="A3887" i="16"/>
  <c r="A3886" i="16"/>
  <c r="A3885" i="16"/>
  <c r="A3884" i="16"/>
  <c r="A3883" i="16"/>
  <c r="A3882" i="16"/>
  <c r="A3881" i="16"/>
  <c r="A3880" i="16"/>
  <c r="A3879" i="16"/>
  <c r="A3878" i="16"/>
  <c r="A3877" i="16"/>
  <c r="A3876" i="16"/>
  <c r="A3875" i="16"/>
  <c r="A3874" i="16"/>
  <c r="A3873" i="16"/>
  <c r="A3872" i="16"/>
  <c r="A3871" i="16"/>
  <c r="A3870" i="16"/>
  <c r="A3869" i="16"/>
  <c r="A3868" i="16"/>
  <c r="A3867" i="16"/>
  <c r="A3866" i="16"/>
  <c r="A3865" i="16"/>
  <c r="A3864" i="16"/>
  <c r="A3863" i="16"/>
  <c r="A3862" i="16"/>
  <c r="A3861" i="16"/>
  <c r="A3860" i="16"/>
  <c r="A3859" i="16"/>
  <c r="A3858" i="16"/>
  <c r="A3857" i="16"/>
  <c r="A3856" i="16"/>
  <c r="A3855" i="16"/>
  <c r="A3854" i="16"/>
  <c r="A3853" i="16"/>
  <c r="A3852" i="16"/>
  <c r="A3851" i="16"/>
  <c r="A3850" i="16"/>
  <c r="A3849" i="16"/>
  <c r="A3848" i="16"/>
  <c r="A3847" i="16"/>
  <c r="A3846" i="16"/>
  <c r="A3845" i="16"/>
  <c r="A3844" i="16"/>
  <c r="A3843" i="16"/>
  <c r="A3842" i="16"/>
  <c r="A3841" i="16"/>
  <c r="A3840" i="16"/>
  <c r="A3839" i="16"/>
  <c r="A3838" i="16"/>
  <c r="A3837" i="16"/>
  <c r="A3836" i="16"/>
  <c r="A3835" i="16"/>
  <c r="A3834" i="16"/>
  <c r="A3833" i="16"/>
  <c r="A3832" i="16"/>
  <c r="A3831" i="16"/>
  <c r="A3830" i="16"/>
  <c r="A3829" i="16"/>
  <c r="A3828" i="16"/>
  <c r="A3827" i="16"/>
  <c r="A3826" i="16"/>
  <c r="A3825" i="16"/>
  <c r="A3824" i="16"/>
  <c r="A3823" i="16"/>
  <c r="A3822" i="16"/>
  <c r="A3821" i="16"/>
  <c r="A3820" i="16"/>
  <c r="A3819" i="16"/>
  <c r="A3818" i="16"/>
  <c r="A3817" i="16"/>
  <c r="A3816" i="16"/>
  <c r="A3815" i="16"/>
  <c r="A3814" i="16"/>
  <c r="A3813" i="16"/>
  <c r="A3812" i="16"/>
  <c r="A3811" i="16"/>
  <c r="A3810" i="16"/>
  <c r="A3809" i="16"/>
  <c r="A3808" i="16"/>
  <c r="A3807" i="16"/>
  <c r="A3806" i="16"/>
  <c r="A3805" i="16"/>
  <c r="A3804" i="16"/>
  <c r="A3803" i="16"/>
  <c r="A3802" i="16"/>
  <c r="A3801" i="16"/>
  <c r="A3800" i="16"/>
  <c r="A3799" i="16"/>
  <c r="A3798" i="16"/>
  <c r="A3797" i="16"/>
  <c r="A3796" i="16"/>
  <c r="A3795" i="16"/>
  <c r="A3794" i="16"/>
  <c r="A3793" i="16"/>
  <c r="A3792" i="16"/>
  <c r="A3791" i="16"/>
  <c r="A3790" i="16"/>
  <c r="A3789" i="16"/>
  <c r="A3788" i="16"/>
  <c r="A3787" i="16"/>
  <c r="A3786" i="16"/>
  <c r="A3785" i="16"/>
  <c r="A3784" i="16"/>
  <c r="A3783" i="16"/>
  <c r="A3782" i="16"/>
  <c r="A3781" i="16"/>
  <c r="A3780" i="16"/>
  <c r="A3779" i="16"/>
  <c r="A3778" i="16"/>
  <c r="A3777" i="16"/>
  <c r="A3776" i="16"/>
  <c r="A3775" i="16"/>
  <c r="A3774" i="16"/>
  <c r="A3773" i="16"/>
  <c r="A3772" i="16"/>
  <c r="A3771" i="16"/>
  <c r="A3770" i="16"/>
  <c r="A3769" i="16"/>
  <c r="A3768" i="16"/>
  <c r="A3767" i="16"/>
  <c r="A3766" i="16"/>
  <c r="A3765" i="16"/>
  <c r="A3764" i="16"/>
  <c r="A3763" i="16"/>
  <c r="A3762" i="16"/>
  <c r="A3761" i="16"/>
  <c r="A3760" i="16"/>
  <c r="A3759" i="16"/>
  <c r="A3758" i="16"/>
  <c r="A3757" i="16"/>
  <c r="A3756" i="16"/>
  <c r="A3755" i="16"/>
  <c r="A3754" i="16"/>
  <c r="A3753" i="16"/>
  <c r="A3752" i="16"/>
  <c r="A3751" i="16"/>
  <c r="A3750" i="16"/>
  <c r="A3749" i="16"/>
  <c r="A3748" i="16"/>
  <c r="A3747" i="16"/>
  <c r="A3746" i="16"/>
  <c r="A3745" i="16"/>
  <c r="A3744" i="16"/>
  <c r="A3743" i="16"/>
  <c r="A3742" i="16"/>
  <c r="A3741" i="16"/>
  <c r="A3740" i="16"/>
  <c r="A3739" i="16"/>
  <c r="A3738" i="16"/>
  <c r="A3737" i="16"/>
  <c r="A3736" i="16"/>
  <c r="A3735" i="16"/>
  <c r="A3734" i="16"/>
  <c r="A3733" i="16"/>
  <c r="A3732" i="16"/>
  <c r="A3731" i="16"/>
  <c r="A3730" i="16"/>
  <c r="A3729" i="16"/>
  <c r="A3728" i="16"/>
  <c r="A3727" i="16"/>
  <c r="A3726" i="16"/>
  <c r="A3725" i="16"/>
  <c r="A3724" i="16"/>
  <c r="A3723" i="16"/>
  <c r="A3722" i="16"/>
  <c r="A3721" i="16"/>
  <c r="A3720" i="16"/>
  <c r="A3719" i="16"/>
  <c r="A3718" i="16"/>
  <c r="A3717" i="16"/>
  <c r="A3716" i="16"/>
  <c r="A3715" i="16"/>
  <c r="A3714" i="16"/>
  <c r="A3713" i="16"/>
  <c r="A3712" i="16"/>
  <c r="A3711" i="16"/>
  <c r="A3710" i="16"/>
  <c r="A3709" i="16"/>
  <c r="A3708" i="16"/>
  <c r="A3707" i="16"/>
  <c r="A3706" i="16"/>
  <c r="A3705" i="16"/>
  <c r="A3704" i="16"/>
  <c r="A3703" i="16"/>
  <c r="A3702" i="16"/>
  <c r="A3701" i="16"/>
  <c r="A3700" i="16"/>
  <c r="A3699" i="16"/>
  <c r="A3698" i="16"/>
  <c r="A3697" i="16"/>
  <c r="A3696" i="16"/>
  <c r="A3695" i="16"/>
  <c r="A3694" i="16"/>
  <c r="A3693" i="16"/>
  <c r="A3692" i="16"/>
  <c r="A3691" i="16"/>
  <c r="A3690" i="16"/>
  <c r="A3689" i="16"/>
  <c r="A3688" i="16"/>
  <c r="A3687" i="16"/>
  <c r="A3686" i="16"/>
  <c r="A3685" i="16"/>
  <c r="A3684" i="16"/>
  <c r="A3683" i="16"/>
  <c r="A3682" i="16"/>
  <c r="A3681" i="16"/>
  <c r="A3680" i="16"/>
  <c r="A3679" i="16"/>
  <c r="A3678" i="16"/>
  <c r="A3677" i="16"/>
  <c r="A3676" i="16"/>
  <c r="A3675" i="16"/>
  <c r="A3674" i="16"/>
  <c r="A3673" i="16"/>
  <c r="A3672" i="16"/>
  <c r="A3671" i="16"/>
  <c r="A3670" i="16"/>
  <c r="A3669" i="16"/>
  <c r="A3668" i="16"/>
  <c r="A3667" i="16"/>
  <c r="A3666" i="16"/>
  <c r="A3665" i="16"/>
  <c r="A3664" i="16"/>
  <c r="A3663" i="16"/>
  <c r="A3662" i="16"/>
  <c r="A3661" i="16"/>
  <c r="A3660" i="16"/>
  <c r="A3659" i="16"/>
  <c r="A3658" i="16"/>
  <c r="A3657" i="16"/>
  <c r="A3656" i="16"/>
  <c r="A3655" i="16"/>
  <c r="A3654" i="16"/>
  <c r="A3653" i="16"/>
  <c r="A3652" i="16"/>
  <c r="A3651" i="16"/>
  <c r="A3650" i="16"/>
  <c r="A3649" i="16"/>
  <c r="A3648" i="16"/>
  <c r="A3647" i="16"/>
  <c r="A3646" i="16"/>
  <c r="A3645" i="16"/>
  <c r="A3644" i="16"/>
  <c r="A3643" i="16"/>
  <c r="A3642" i="16"/>
  <c r="A3641" i="16"/>
  <c r="A3640" i="16"/>
  <c r="A3639" i="16"/>
  <c r="A3638" i="16"/>
  <c r="A3637" i="16"/>
  <c r="A3636" i="16"/>
  <c r="A3635" i="16"/>
  <c r="A3634" i="16"/>
  <c r="A3633" i="16"/>
  <c r="A3632" i="16"/>
  <c r="A3631" i="16"/>
  <c r="A3630" i="16"/>
  <c r="A3629" i="16"/>
  <c r="A3628" i="16"/>
  <c r="A3627" i="16"/>
  <c r="A3626" i="16"/>
  <c r="A3625" i="16"/>
  <c r="A3624" i="16"/>
  <c r="A3623" i="16"/>
  <c r="A3622" i="16"/>
  <c r="A3621" i="16"/>
  <c r="A3620" i="16"/>
  <c r="A3619" i="16"/>
  <c r="A3618" i="16"/>
  <c r="A3617" i="16"/>
  <c r="A3616" i="16"/>
  <c r="A3615" i="16"/>
  <c r="A3614" i="16"/>
  <c r="A3613" i="16"/>
  <c r="A3612" i="16"/>
  <c r="A3611" i="16"/>
  <c r="A3610" i="16"/>
  <c r="A3609" i="16"/>
  <c r="A3608" i="16"/>
  <c r="A3607" i="16"/>
  <c r="A3606" i="16"/>
  <c r="A3605" i="16"/>
  <c r="A3604" i="16"/>
  <c r="A3603" i="16"/>
  <c r="A3602" i="16"/>
  <c r="A3601" i="16"/>
  <c r="A3600" i="16"/>
  <c r="A3599" i="16"/>
  <c r="A3598" i="16"/>
  <c r="A3597" i="16"/>
  <c r="A3596" i="16"/>
  <c r="A3595" i="16"/>
  <c r="A3594" i="16"/>
  <c r="A3593" i="16"/>
  <c r="A3592" i="16"/>
  <c r="A3591" i="16"/>
  <c r="A3590" i="16"/>
  <c r="A3589" i="16"/>
  <c r="A3588" i="16"/>
  <c r="A3587" i="16"/>
  <c r="A3586" i="16"/>
  <c r="A3585" i="16"/>
  <c r="A3584" i="16"/>
  <c r="A3583" i="16"/>
  <c r="A3582" i="16"/>
  <c r="A3581" i="16"/>
  <c r="A3580" i="16"/>
  <c r="A3579" i="16"/>
  <c r="A3578" i="16"/>
  <c r="A3577" i="16"/>
  <c r="A3576" i="16"/>
  <c r="A3575" i="16"/>
  <c r="A3574" i="16"/>
  <c r="A3573" i="16"/>
  <c r="A3572" i="16"/>
  <c r="A3571" i="16"/>
  <c r="A3570" i="16"/>
  <c r="A3569" i="16"/>
  <c r="A3568" i="16"/>
  <c r="A3567" i="16"/>
  <c r="A3566" i="16"/>
  <c r="A3565" i="16"/>
  <c r="A3564" i="16"/>
  <c r="A3563" i="16"/>
  <c r="A3562" i="16"/>
  <c r="A3561" i="16"/>
  <c r="A3560" i="16"/>
  <c r="A3559" i="16"/>
  <c r="A3558" i="16"/>
  <c r="A3557" i="16"/>
  <c r="A3556" i="16"/>
  <c r="A3555" i="16"/>
  <c r="A3554" i="16"/>
  <c r="A3553" i="16"/>
  <c r="A3552" i="16"/>
  <c r="A3551" i="16"/>
  <c r="A3550" i="16"/>
  <c r="A3549" i="16"/>
  <c r="A3548" i="16"/>
  <c r="A3547" i="16"/>
  <c r="A3546" i="16"/>
  <c r="A3545" i="16"/>
  <c r="A3544" i="16"/>
  <c r="A3543" i="16"/>
  <c r="A3542" i="16"/>
  <c r="A3541" i="16"/>
  <c r="A3540" i="16"/>
  <c r="A3539" i="16"/>
  <c r="A3538" i="16"/>
  <c r="A3537" i="16"/>
  <c r="A3536" i="16"/>
  <c r="A3535" i="16"/>
  <c r="A3534" i="16"/>
  <c r="A3533" i="16"/>
  <c r="A3532" i="16"/>
  <c r="A3531" i="16"/>
  <c r="A3530" i="16"/>
  <c r="A3529" i="16"/>
  <c r="A3528" i="16"/>
  <c r="A3527" i="16"/>
  <c r="A3526" i="16"/>
  <c r="A3525" i="16"/>
  <c r="A3524" i="16"/>
  <c r="A3523" i="16"/>
  <c r="A3522" i="16"/>
  <c r="A3521" i="16"/>
  <c r="A3520" i="16"/>
  <c r="A3519" i="16"/>
  <c r="A3518" i="16"/>
  <c r="A3517" i="16"/>
  <c r="A3516" i="16"/>
  <c r="A3515" i="16"/>
  <c r="A3514" i="16"/>
  <c r="A3513" i="16"/>
  <c r="A3512" i="16"/>
  <c r="A3511" i="16"/>
  <c r="A3510" i="16"/>
  <c r="A3509" i="16"/>
  <c r="A3508" i="16"/>
  <c r="A3507" i="16"/>
  <c r="A3506" i="16"/>
  <c r="A3505" i="16"/>
  <c r="A3504" i="16"/>
  <c r="A3503" i="16"/>
  <c r="A3502" i="16"/>
  <c r="A3501" i="16"/>
  <c r="A3500" i="16"/>
  <c r="A3499" i="16"/>
  <c r="A3498" i="16"/>
  <c r="A3497" i="16"/>
  <c r="A3496" i="16"/>
  <c r="A3495" i="16"/>
  <c r="A3494" i="16"/>
  <c r="A3493" i="16"/>
  <c r="A3492" i="16"/>
  <c r="A3491" i="16"/>
  <c r="A3490" i="16"/>
  <c r="A3489" i="16"/>
  <c r="A3488" i="16"/>
  <c r="A3487" i="16"/>
  <c r="A3486" i="16"/>
  <c r="A3485" i="16"/>
  <c r="A3484" i="16"/>
  <c r="A3483" i="16"/>
  <c r="A3482" i="16"/>
  <c r="A3481" i="16"/>
  <c r="A3480" i="16"/>
  <c r="A3479" i="16"/>
  <c r="A3478" i="16"/>
  <c r="A3477" i="16"/>
  <c r="A3476" i="16"/>
  <c r="A3475" i="16"/>
  <c r="A3474" i="16"/>
  <c r="A3473" i="16"/>
  <c r="A3472" i="16"/>
  <c r="A3471" i="16"/>
  <c r="A3470" i="16"/>
  <c r="A3469" i="16"/>
  <c r="A3468" i="16"/>
  <c r="A3467" i="16"/>
  <c r="A3466" i="16"/>
  <c r="A3465" i="16"/>
  <c r="A3464" i="16"/>
  <c r="A3463" i="16"/>
  <c r="A3462" i="16"/>
  <c r="A3461" i="16"/>
  <c r="A3460" i="16"/>
  <c r="A3459" i="16"/>
  <c r="A3458" i="16"/>
  <c r="A3457" i="16"/>
  <c r="A3456" i="16"/>
  <c r="A3455" i="16"/>
  <c r="A3454" i="16"/>
  <c r="A3453" i="16"/>
  <c r="A3452" i="16"/>
  <c r="A3451" i="16"/>
  <c r="A3450" i="16"/>
  <c r="A3449" i="16"/>
  <c r="A3448" i="16"/>
  <c r="A3447" i="16"/>
  <c r="A3446" i="16"/>
  <c r="A3445" i="16"/>
  <c r="A3444" i="16"/>
  <c r="A3443" i="16"/>
  <c r="A3442" i="16"/>
  <c r="A3441" i="16"/>
  <c r="A3440" i="16"/>
  <c r="A3439" i="16"/>
  <c r="A3438" i="16"/>
  <c r="A3437" i="16"/>
  <c r="A3436" i="16"/>
  <c r="A3435" i="16"/>
  <c r="A3434" i="16"/>
  <c r="A3433" i="16"/>
  <c r="A3432" i="16"/>
  <c r="A3431" i="16"/>
  <c r="A3430" i="16"/>
  <c r="A3429" i="16"/>
  <c r="A3428" i="16"/>
  <c r="A3427" i="16"/>
  <c r="A3426" i="16"/>
  <c r="A3425" i="16"/>
  <c r="A3424" i="16"/>
  <c r="A3423" i="16"/>
  <c r="A3422" i="16"/>
  <c r="A3421" i="16"/>
  <c r="A3420" i="16"/>
  <c r="A3419" i="16"/>
  <c r="A3418" i="16"/>
  <c r="A3417" i="16"/>
  <c r="A3416" i="16"/>
  <c r="A3415" i="16"/>
  <c r="A3414" i="16"/>
  <c r="A3413" i="16"/>
  <c r="A3412" i="16"/>
  <c r="A3411" i="16"/>
  <c r="A3410" i="16"/>
  <c r="A3409" i="16"/>
  <c r="A3408" i="16"/>
  <c r="A3407" i="16"/>
  <c r="A3406" i="16"/>
  <c r="A3405" i="16"/>
  <c r="A3404" i="16"/>
  <c r="A3403" i="16"/>
  <c r="A3402" i="16"/>
  <c r="A3401" i="16"/>
  <c r="A3400" i="16"/>
  <c r="A3399" i="16"/>
  <c r="A3398" i="16"/>
  <c r="A3397" i="16"/>
  <c r="A3396" i="16"/>
  <c r="A3395" i="16"/>
  <c r="A3394" i="16"/>
  <c r="A3393" i="16"/>
  <c r="A3392" i="16"/>
  <c r="A3391" i="16"/>
  <c r="A3390" i="16"/>
  <c r="A3389" i="16"/>
  <c r="A3388" i="16"/>
  <c r="A3387" i="16"/>
  <c r="A3386" i="16"/>
  <c r="A3385" i="16"/>
  <c r="A3384" i="16"/>
  <c r="A3383" i="16"/>
  <c r="A3382" i="16"/>
  <c r="A3381" i="16"/>
  <c r="A3380" i="16"/>
  <c r="A3379" i="16"/>
  <c r="A3378" i="16"/>
  <c r="A3377" i="16"/>
  <c r="A3376" i="16"/>
  <c r="A3375" i="16"/>
  <c r="A3374" i="16"/>
  <c r="A3373" i="16"/>
  <c r="A3372" i="16"/>
  <c r="A3371" i="16"/>
  <c r="A3370" i="16"/>
  <c r="A3369" i="16"/>
  <c r="A3368" i="16"/>
  <c r="A3367" i="16"/>
  <c r="A3366" i="16"/>
  <c r="A3365" i="16"/>
  <c r="A3364" i="16"/>
  <c r="A3363" i="16"/>
  <c r="A3362" i="16"/>
  <c r="A3361" i="16"/>
  <c r="A3360" i="16"/>
  <c r="A3359" i="16"/>
  <c r="A3358" i="16"/>
  <c r="A3357" i="16"/>
  <c r="A3356" i="16"/>
  <c r="A3355" i="16"/>
  <c r="A3354" i="16"/>
  <c r="A3353" i="16"/>
  <c r="A3352" i="16"/>
  <c r="A3351" i="16"/>
  <c r="A3350" i="16"/>
  <c r="A3349" i="16"/>
  <c r="A3348" i="16"/>
  <c r="A3347" i="16"/>
  <c r="A3346" i="16"/>
  <c r="A3345" i="16"/>
  <c r="A3344" i="16"/>
  <c r="A3343" i="16"/>
  <c r="A3342" i="16"/>
  <c r="A3341" i="16"/>
  <c r="A3340" i="16"/>
  <c r="A3339" i="16"/>
  <c r="A3338" i="16"/>
  <c r="A3337" i="16"/>
  <c r="A3336" i="16"/>
  <c r="A3335" i="16"/>
  <c r="A3334" i="16"/>
  <c r="A3333" i="16"/>
  <c r="A3332" i="16"/>
  <c r="A3331" i="16"/>
  <c r="A3330" i="16"/>
  <c r="A3329" i="16"/>
  <c r="A3328" i="16"/>
  <c r="A3327" i="16"/>
  <c r="A3326" i="16"/>
  <c r="A3325" i="16"/>
  <c r="A3324" i="16"/>
  <c r="A3323" i="16"/>
  <c r="A3322" i="16"/>
  <c r="A3321" i="16"/>
  <c r="A3320" i="16"/>
  <c r="A3319" i="16"/>
  <c r="A3318" i="16"/>
  <c r="A3317" i="16"/>
  <c r="A3316" i="16"/>
  <c r="A3315" i="16"/>
  <c r="A3314" i="16"/>
  <c r="A3313" i="16"/>
  <c r="A3312" i="16"/>
  <c r="A3311" i="16"/>
  <c r="A3310" i="16"/>
  <c r="A3309" i="16"/>
  <c r="A3308" i="16"/>
  <c r="A3307" i="16"/>
  <c r="A3306" i="16"/>
  <c r="A3305" i="16"/>
  <c r="A3304" i="16"/>
  <c r="A3303" i="16"/>
  <c r="A3302" i="16"/>
  <c r="A3301" i="16"/>
  <c r="A3300" i="16"/>
  <c r="A3299" i="16"/>
  <c r="A3298" i="16"/>
  <c r="A3297" i="16"/>
  <c r="A3296" i="16"/>
  <c r="A3295" i="16"/>
  <c r="A3294" i="16"/>
  <c r="A3293" i="16"/>
  <c r="A3292" i="16"/>
  <c r="A3291" i="16"/>
  <c r="A3290" i="16"/>
  <c r="A3289" i="16"/>
  <c r="A3288" i="16"/>
  <c r="A3287" i="16"/>
  <c r="A3286" i="16"/>
  <c r="A3285" i="16"/>
  <c r="A3284" i="16"/>
  <c r="A3283" i="16"/>
  <c r="A3282" i="16"/>
  <c r="A3281" i="16"/>
  <c r="A3280" i="16"/>
  <c r="A3279" i="16"/>
  <c r="A3278" i="16"/>
  <c r="A3277" i="16"/>
  <c r="A3276" i="16"/>
  <c r="A3275" i="16"/>
  <c r="A3274" i="16"/>
  <c r="A3273" i="16"/>
  <c r="A3272" i="16"/>
  <c r="A3271" i="16"/>
  <c r="A3270" i="16"/>
  <c r="A3269" i="16"/>
  <c r="A3268" i="16"/>
  <c r="A3267" i="16"/>
  <c r="A3266" i="16"/>
  <c r="A3265" i="16"/>
  <c r="A3264" i="16"/>
  <c r="A3263" i="16"/>
  <c r="A3262" i="16"/>
  <c r="A3261" i="16"/>
  <c r="A3260" i="16"/>
  <c r="A3259" i="16"/>
  <c r="A3258" i="16"/>
  <c r="A3257" i="16"/>
  <c r="A3256" i="16"/>
  <c r="A3255" i="16"/>
  <c r="A3254" i="16"/>
  <c r="A3253" i="16"/>
  <c r="A3252" i="16"/>
  <c r="A3251" i="16"/>
  <c r="A3250" i="16"/>
  <c r="A3249" i="16"/>
  <c r="A3248" i="16"/>
  <c r="A3247" i="16"/>
  <c r="A3246" i="16"/>
  <c r="A3245" i="16"/>
  <c r="A3244" i="16"/>
  <c r="A3243" i="16"/>
  <c r="A3242" i="16"/>
  <c r="A3241" i="16"/>
  <c r="A3240" i="16"/>
  <c r="A3239" i="16"/>
  <c r="A3238" i="16"/>
  <c r="A3237" i="16"/>
  <c r="A3236" i="16"/>
  <c r="A3235" i="16"/>
  <c r="A3234" i="16"/>
  <c r="A3233" i="16"/>
  <c r="A3232" i="16"/>
  <c r="A3231" i="16"/>
  <c r="A3230" i="16"/>
  <c r="A3229" i="16"/>
  <c r="A3228" i="16"/>
  <c r="A3227" i="16"/>
  <c r="A3226" i="16"/>
  <c r="A3225" i="16"/>
  <c r="A3224" i="16"/>
  <c r="A3223" i="16"/>
  <c r="A3222" i="16"/>
  <c r="A3221" i="16"/>
  <c r="A3220" i="16"/>
  <c r="A3219" i="16"/>
  <c r="A3218" i="16"/>
  <c r="A3217" i="16"/>
  <c r="A3216" i="16"/>
  <c r="A3215" i="16"/>
  <c r="A3214" i="16"/>
  <c r="A3213" i="16"/>
  <c r="A3212" i="16"/>
  <c r="A3211" i="16"/>
  <c r="A3210" i="16"/>
  <c r="A3209" i="16"/>
  <c r="A3208" i="16"/>
  <c r="A3207" i="16"/>
  <c r="A3206" i="16"/>
  <c r="A3205" i="16"/>
  <c r="A3204" i="16"/>
  <c r="A3203" i="16"/>
  <c r="A3202" i="16"/>
  <c r="A3201" i="16"/>
  <c r="A3200" i="16"/>
  <c r="A3199" i="16"/>
  <c r="A3198" i="16"/>
  <c r="A3197" i="16"/>
  <c r="A3196" i="16"/>
  <c r="A3195" i="16"/>
  <c r="A3194" i="16"/>
  <c r="A3193" i="16"/>
  <c r="A3192" i="16"/>
  <c r="A3191" i="16"/>
  <c r="A3190" i="16"/>
  <c r="A3189" i="16"/>
  <c r="A3188" i="16"/>
  <c r="A3187" i="16"/>
  <c r="A3186" i="16"/>
  <c r="A3185" i="16"/>
  <c r="A3184" i="16"/>
  <c r="A3183" i="16"/>
  <c r="A3182" i="16"/>
  <c r="A3181" i="16"/>
  <c r="A3180" i="16"/>
  <c r="A3179" i="16"/>
  <c r="A3178" i="16"/>
  <c r="A3177" i="16"/>
  <c r="A3176" i="16"/>
  <c r="A3175" i="16"/>
  <c r="A3174" i="16"/>
  <c r="A3173" i="16"/>
  <c r="A3172" i="16"/>
  <c r="A3171" i="16"/>
  <c r="A3170" i="16"/>
  <c r="A3169" i="16"/>
  <c r="A3168" i="16"/>
  <c r="A3167" i="16"/>
  <c r="A3166" i="16"/>
  <c r="A3165" i="16"/>
  <c r="A3164" i="16"/>
  <c r="A3163" i="16"/>
  <c r="A3162" i="16"/>
  <c r="A3161" i="16"/>
  <c r="A3160" i="16"/>
  <c r="A3159" i="16"/>
  <c r="A3158" i="16"/>
  <c r="A3157" i="16"/>
  <c r="A3156" i="16"/>
  <c r="A3155" i="16"/>
  <c r="A3154" i="16"/>
  <c r="A3153" i="16"/>
  <c r="A3152" i="16"/>
  <c r="A3151" i="16"/>
  <c r="A3150" i="16"/>
  <c r="A3149" i="16"/>
  <c r="A3148" i="16"/>
  <c r="A3147" i="16"/>
  <c r="A3146" i="16"/>
  <c r="A3145" i="16"/>
  <c r="A3144" i="16"/>
  <c r="A3143" i="16"/>
  <c r="A3142" i="16"/>
  <c r="A3141" i="16"/>
  <c r="A3140" i="16"/>
  <c r="A3139" i="16"/>
  <c r="A3138" i="16"/>
  <c r="A3137" i="16"/>
  <c r="A3136" i="16"/>
  <c r="A3135" i="16"/>
  <c r="A3134" i="16"/>
  <c r="A3133" i="16"/>
  <c r="A3132" i="16"/>
  <c r="A3131" i="16"/>
  <c r="A3130" i="16"/>
  <c r="A3129" i="16"/>
  <c r="A3128" i="16"/>
  <c r="A3127" i="16"/>
  <c r="A3126" i="16"/>
  <c r="A3125" i="16"/>
  <c r="A3124" i="16"/>
  <c r="A3123" i="16"/>
  <c r="A3122" i="16"/>
  <c r="A3121" i="16"/>
  <c r="A3120" i="16"/>
  <c r="A3119" i="16"/>
  <c r="A3118" i="16"/>
  <c r="A3117" i="16"/>
  <c r="A3116" i="16"/>
  <c r="A3115" i="16"/>
  <c r="A3114" i="16"/>
  <c r="A3113" i="16"/>
  <c r="A3112" i="16"/>
  <c r="A3111" i="16"/>
  <c r="A3110" i="16"/>
  <c r="A3109" i="16"/>
  <c r="A3108" i="16"/>
  <c r="A3107" i="16"/>
  <c r="A3106" i="16"/>
  <c r="A3105" i="16"/>
  <c r="A3104" i="16"/>
  <c r="A3103" i="16"/>
  <c r="A3102" i="16"/>
  <c r="A3101" i="16"/>
  <c r="A3100" i="16"/>
  <c r="A3099" i="16"/>
  <c r="A3098" i="16"/>
  <c r="A3097" i="16"/>
  <c r="A3096" i="16"/>
  <c r="A3095" i="16"/>
  <c r="A3094" i="16"/>
  <c r="A3093" i="16"/>
  <c r="A3092" i="16"/>
  <c r="A3091" i="16"/>
  <c r="A3090" i="16"/>
  <c r="A3089" i="16"/>
  <c r="A3088" i="16"/>
  <c r="A3087" i="16"/>
  <c r="A3086" i="16"/>
  <c r="A3085" i="16"/>
  <c r="A3084" i="16"/>
  <c r="A3083" i="16"/>
  <c r="A3082" i="16"/>
  <c r="A3081" i="16"/>
  <c r="A3080" i="16"/>
  <c r="A3079" i="16"/>
  <c r="A3078" i="16"/>
  <c r="A3077" i="16"/>
  <c r="A3076" i="16"/>
  <c r="A3075" i="16"/>
  <c r="A3074" i="16"/>
  <c r="A3073" i="16"/>
  <c r="A3072" i="16"/>
  <c r="A3071" i="16"/>
  <c r="A3070" i="16"/>
  <c r="A3069" i="16"/>
  <c r="A3068" i="16"/>
  <c r="A3067" i="16"/>
  <c r="A3066" i="16"/>
  <c r="A3065" i="16"/>
  <c r="A3064" i="16"/>
  <c r="A3063" i="16"/>
  <c r="A3062" i="16"/>
  <c r="A3061" i="16"/>
  <c r="A3060" i="16"/>
  <c r="A3059" i="16"/>
  <c r="A3058" i="16"/>
  <c r="A3057" i="16"/>
  <c r="A3056" i="16"/>
  <c r="A3055" i="16"/>
  <c r="A3054" i="16"/>
  <c r="A3053" i="16"/>
  <c r="A3052" i="16"/>
  <c r="A3051" i="16"/>
  <c r="A3050" i="16"/>
  <c r="A3049" i="16"/>
  <c r="A3048" i="16"/>
  <c r="A3047" i="16"/>
  <c r="A3046" i="16"/>
  <c r="A3045" i="16"/>
  <c r="A3044" i="16"/>
  <c r="A3043" i="16"/>
  <c r="A3042" i="16"/>
  <c r="A3041" i="16"/>
  <c r="A3040" i="16"/>
  <c r="A3039" i="16"/>
  <c r="A3038" i="16"/>
  <c r="A3037" i="16"/>
  <c r="A3036" i="16"/>
  <c r="A3035" i="16"/>
  <c r="A3034" i="16"/>
  <c r="A3033" i="16"/>
  <c r="A3032" i="16"/>
  <c r="A3031" i="16"/>
  <c r="A3030" i="16"/>
  <c r="A3029" i="16"/>
  <c r="A3028" i="16"/>
  <c r="A3027" i="16"/>
  <c r="A3026" i="16"/>
  <c r="A3025" i="16"/>
  <c r="A3024" i="16"/>
  <c r="A3023" i="16"/>
  <c r="A3022" i="16"/>
  <c r="A3021" i="16"/>
  <c r="A3020" i="16"/>
  <c r="A3019" i="16"/>
  <c r="A3018" i="16"/>
  <c r="A3017" i="16"/>
  <c r="A3016" i="16"/>
  <c r="A3015" i="16"/>
  <c r="A3014" i="16"/>
  <c r="A3013" i="16"/>
  <c r="A3012" i="16"/>
  <c r="A3011" i="16"/>
  <c r="A3010" i="16"/>
  <c r="A3009" i="16"/>
  <c r="A3008" i="16"/>
  <c r="A3007" i="16"/>
  <c r="A3006" i="16"/>
  <c r="A3005" i="16"/>
  <c r="A3004" i="16"/>
  <c r="A3003" i="16"/>
  <c r="A3002" i="16"/>
  <c r="A3001" i="16"/>
  <c r="A3000" i="16"/>
  <c r="A2999" i="16"/>
  <c r="A2998" i="16"/>
  <c r="A2997" i="16"/>
  <c r="A2996" i="16"/>
  <c r="A2995" i="16"/>
  <c r="A2994" i="16"/>
  <c r="A2993" i="16"/>
  <c r="A2992" i="16"/>
  <c r="A2991" i="16"/>
  <c r="A2990" i="16"/>
  <c r="A2989" i="16"/>
  <c r="A2988" i="16"/>
  <c r="A2987" i="16"/>
  <c r="A2986" i="16"/>
  <c r="A2985" i="16"/>
  <c r="A2984" i="16"/>
  <c r="A2983" i="16"/>
  <c r="A2982" i="16"/>
  <c r="A2981" i="16"/>
  <c r="A2980" i="16"/>
  <c r="A2979" i="16"/>
  <c r="A2978" i="16"/>
  <c r="A2977" i="16"/>
  <c r="A2976" i="16"/>
  <c r="A2975" i="16"/>
  <c r="A2974" i="16"/>
  <c r="A2973" i="16"/>
  <c r="A2972" i="16"/>
  <c r="A2971" i="16"/>
  <c r="A2970" i="16"/>
  <c r="A2969" i="16"/>
  <c r="A2968" i="16"/>
  <c r="A2967" i="16"/>
  <c r="A2966" i="16"/>
  <c r="A2965" i="16"/>
  <c r="A2964" i="16"/>
  <c r="A2963" i="16"/>
  <c r="A2962" i="16"/>
  <c r="A2961" i="16"/>
  <c r="A2960" i="16"/>
  <c r="A2959" i="16"/>
  <c r="A2958" i="16"/>
  <c r="A2957" i="16"/>
  <c r="A2956" i="16"/>
  <c r="A2955" i="16"/>
  <c r="A2954" i="16"/>
  <c r="A2953" i="16"/>
  <c r="A2952" i="16"/>
  <c r="A2951" i="16"/>
  <c r="A2950" i="16"/>
  <c r="A2949" i="16"/>
  <c r="A2948" i="16"/>
  <c r="A2947" i="16"/>
  <c r="A2946" i="16"/>
  <c r="A2945" i="16"/>
  <c r="A2944" i="16"/>
  <c r="A2943" i="16"/>
  <c r="A2942" i="16"/>
  <c r="A2941" i="16"/>
  <c r="A2940" i="16"/>
  <c r="A2939" i="16"/>
  <c r="A2938" i="16"/>
  <c r="A2937" i="16"/>
  <c r="A2936" i="16"/>
  <c r="A2935" i="16"/>
  <c r="A2934" i="16"/>
  <c r="A2933" i="16"/>
  <c r="A2932" i="16"/>
  <c r="A2931" i="16"/>
  <c r="A2930" i="16"/>
  <c r="A2929" i="16"/>
  <c r="A2928" i="16"/>
  <c r="A2927" i="16"/>
  <c r="A2926" i="16"/>
  <c r="A2925" i="16"/>
  <c r="A2924" i="16"/>
  <c r="A2923" i="16"/>
  <c r="A2922" i="16"/>
  <c r="A2921" i="16"/>
  <c r="A2920" i="16"/>
  <c r="A2919" i="16"/>
  <c r="A2918" i="16"/>
  <c r="A2917" i="16"/>
  <c r="A2916" i="16"/>
  <c r="A2915" i="16"/>
  <c r="A2914" i="16"/>
  <c r="A2913" i="16"/>
  <c r="A2912" i="16"/>
  <c r="A2911" i="16"/>
  <c r="A2910" i="16"/>
  <c r="A2909" i="16"/>
  <c r="A2908" i="16"/>
  <c r="A2907" i="16"/>
  <c r="A2906" i="16"/>
  <c r="A2905" i="16"/>
  <c r="A2904" i="16"/>
  <c r="A2903" i="16"/>
  <c r="A2902" i="16"/>
  <c r="A2901" i="16"/>
  <c r="A2900" i="16"/>
  <c r="A2899" i="16"/>
  <c r="A2898" i="16"/>
  <c r="A2897" i="16"/>
  <c r="A2896" i="16"/>
  <c r="A2895" i="16"/>
  <c r="A2894" i="16"/>
  <c r="A2893" i="16"/>
  <c r="A2892" i="16"/>
  <c r="A2891" i="16"/>
  <c r="A2890" i="16"/>
  <c r="A2889" i="16"/>
  <c r="A2888" i="16"/>
  <c r="A2887" i="16"/>
  <c r="A2886" i="16"/>
  <c r="A2885" i="16"/>
  <c r="A2884" i="16"/>
  <c r="A2883" i="16"/>
  <c r="A2882" i="16"/>
  <c r="A2881" i="16"/>
  <c r="A2880" i="16"/>
  <c r="A2879" i="16"/>
  <c r="A2878" i="16"/>
  <c r="A2877" i="16"/>
  <c r="A2876" i="16"/>
  <c r="A2875" i="16"/>
  <c r="A2874" i="16"/>
  <c r="A2873" i="16"/>
  <c r="A2872" i="16"/>
  <c r="A2871" i="16"/>
  <c r="A2870" i="16"/>
  <c r="A2869" i="16"/>
  <c r="A2868" i="16"/>
  <c r="A2867" i="16"/>
  <c r="A2866" i="16"/>
  <c r="A2865" i="16"/>
  <c r="A2864" i="16"/>
  <c r="A2863" i="16"/>
  <c r="A2862" i="16"/>
  <c r="A2861" i="16"/>
  <c r="A2860" i="16"/>
  <c r="A2859" i="16"/>
  <c r="A2858" i="16"/>
  <c r="A2857" i="16"/>
  <c r="A2856" i="16"/>
  <c r="A2855" i="16"/>
  <c r="A2854" i="16"/>
  <c r="A2853" i="16"/>
  <c r="A2852" i="16"/>
  <c r="A2851" i="16"/>
  <c r="A2850" i="16"/>
  <c r="A2849" i="16"/>
  <c r="A2848" i="16"/>
  <c r="A2847" i="16"/>
  <c r="A2846" i="16"/>
  <c r="A2845" i="16"/>
  <c r="A2844" i="16"/>
  <c r="A2843" i="16"/>
  <c r="A2842" i="16"/>
  <c r="A2841" i="16"/>
  <c r="A2840" i="16"/>
  <c r="A2839" i="16"/>
  <c r="A2838" i="16"/>
  <c r="A2837" i="16"/>
  <c r="A2836" i="16"/>
  <c r="A2835" i="16"/>
  <c r="A2834" i="16"/>
  <c r="A2833" i="16"/>
  <c r="A2832" i="16"/>
  <c r="A2831" i="16"/>
  <c r="A2830" i="16"/>
  <c r="A2829" i="16"/>
  <c r="A2828" i="16"/>
  <c r="A2827" i="16"/>
  <c r="A2826" i="16"/>
  <c r="A2825" i="16"/>
  <c r="A2824" i="16"/>
  <c r="A2823" i="16"/>
  <c r="A2822" i="16"/>
  <c r="A2821" i="16"/>
  <c r="A2820" i="16"/>
  <c r="A2819" i="16"/>
  <c r="A2818" i="16"/>
  <c r="A2817" i="16"/>
  <c r="A2816" i="16"/>
  <c r="A2815" i="16"/>
  <c r="A2814" i="16"/>
  <c r="A2813" i="16"/>
  <c r="A2812" i="16"/>
  <c r="A2811" i="16"/>
  <c r="A2810" i="16"/>
  <c r="A2809" i="16"/>
  <c r="A2808" i="16"/>
  <c r="A2807" i="16"/>
  <c r="A2806" i="16"/>
  <c r="A2805" i="16"/>
  <c r="A2804" i="16"/>
  <c r="A2803" i="16"/>
  <c r="A2802" i="16"/>
  <c r="A2801" i="16"/>
  <c r="A2800" i="16"/>
  <c r="A2799" i="16"/>
  <c r="A2798" i="16"/>
  <c r="A2797" i="16"/>
  <c r="A2796" i="16"/>
  <c r="A2795" i="16"/>
  <c r="A2794" i="16"/>
  <c r="A2793" i="16"/>
  <c r="A2792" i="16"/>
  <c r="A2791" i="16"/>
  <c r="A2790" i="16"/>
  <c r="A2789" i="16"/>
  <c r="A2788" i="16"/>
  <c r="A2787" i="16"/>
  <c r="A2786" i="16"/>
  <c r="A2785" i="16"/>
  <c r="A2784" i="16"/>
  <c r="A2783" i="16"/>
  <c r="A2782" i="16"/>
  <c r="A2781" i="16"/>
  <c r="A2780" i="16"/>
  <c r="A2779" i="16"/>
  <c r="A2778" i="16"/>
  <c r="A2777" i="16"/>
  <c r="A2776" i="16"/>
  <c r="A2775" i="16"/>
  <c r="A2774" i="16"/>
  <c r="A2773" i="16"/>
  <c r="A2772" i="16"/>
  <c r="A2771" i="16"/>
  <c r="A2770" i="16"/>
  <c r="A2769" i="16"/>
  <c r="A2768" i="16"/>
  <c r="A2767" i="16"/>
  <c r="A2766" i="16"/>
  <c r="A2765" i="16"/>
  <c r="A2764" i="16"/>
  <c r="A2763" i="16"/>
  <c r="A2762" i="16"/>
  <c r="A2761" i="16"/>
  <c r="A2760" i="16"/>
  <c r="A2759" i="16"/>
  <c r="A2758" i="16"/>
  <c r="A2757" i="16"/>
  <c r="A2756" i="16"/>
  <c r="A2755" i="16"/>
  <c r="A2754" i="16"/>
  <c r="A2753" i="16"/>
  <c r="A2752" i="16"/>
  <c r="A2751" i="16"/>
  <c r="A2750" i="16"/>
  <c r="A2749" i="16"/>
  <c r="A2748" i="16"/>
  <c r="A2747" i="16"/>
  <c r="A2746" i="16"/>
  <c r="A2745" i="16"/>
  <c r="A2744" i="16"/>
  <c r="A2743" i="16"/>
  <c r="A2742" i="16"/>
  <c r="A2741" i="16"/>
  <c r="A2740" i="16"/>
  <c r="A2739" i="16"/>
  <c r="A2738" i="16"/>
  <c r="A2737" i="16"/>
  <c r="A2736" i="16"/>
  <c r="A2735" i="16"/>
  <c r="A2734" i="16"/>
  <c r="A2733" i="16"/>
  <c r="A2732" i="16"/>
  <c r="A2731" i="16"/>
  <c r="A2730" i="16"/>
  <c r="A2729" i="16"/>
  <c r="A2728" i="16"/>
  <c r="A2727" i="16"/>
  <c r="A2726" i="16"/>
  <c r="A2725" i="16"/>
  <c r="A2724" i="16"/>
  <c r="A2723" i="16"/>
  <c r="A2722" i="16"/>
  <c r="A2721" i="16"/>
  <c r="A2720" i="16"/>
  <c r="A2719" i="16"/>
  <c r="A2718" i="16"/>
  <c r="A2717" i="16"/>
  <c r="A2716" i="16"/>
  <c r="A2715" i="16"/>
  <c r="A2714" i="16"/>
  <c r="A2713" i="16"/>
  <c r="A2712" i="16"/>
  <c r="A2711" i="16"/>
  <c r="A2710" i="16"/>
  <c r="A2709" i="16"/>
  <c r="A2708" i="16"/>
  <c r="A2707" i="16"/>
  <c r="A2706" i="16"/>
  <c r="A2705" i="16"/>
  <c r="A2704" i="16"/>
  <c r="A2703" i="16"/>
  <c r="A2702" i="16"/>
  <c r="A2701" i="16"/>
  <c r="A2700" i="16"/>
  <c r="A2699" i="16"/>
  <c r="A2698" i="16"/>
  <c r="A2697" i="16"/>
  <c r="A2696" i="16"/>
  <c r="A2695" i="16"/>
  <c r="A2694" i="16"/>
  <c r="A2693" i="16"/>
  <c r="A2692" i="16"/>
  <c r="A2691" i="16"/>
  <c r="A2690" i="16"/>
  <c r="A2689" i="16"/>
  <c r="A2688" i="16"/>
  <c r="A2687" i="16"/>
  <c r="A2686" i="16"/>
  <c r="A2685" i="16"/>
  <c r="A2684" i="16"/>
  <c r="A2683" i="16"/>
  <c r="A2682" i="16"/>
  <c r="A2681" i="16"/>
  <c r="A2680" i="16"/>
  <c r="A2679" i="16"/>
  <c r="A2678" i="16"/>
  <c r="A2677" i="16"/>
  <c r="A2676" i="16"/>
  <c r="A2675" i="16"/>
  <c r="A2674" i="16"/>
  <c r="A2673" i="16"/>
  <c r="A2672" i="16"/>
  <c r="A2671" i="16"/>
  <c r="A2670" i="16"/>
  <c r="A2669" i="16"/>
  <c r="A2668" i="16"/>
  <c r="A2667" i="16"/>
  <c r="A2666" i="16"/>
  <c r="A2665" i="16"/>
  <c r="A2664" i="16"/>
  <c r="A2663" i="16"/>
  <c r="A2662" i="16"/>
  <c r="A2661" i="16"/>
  <c r="A2660" i="16"/>
  <c r="A2659" i="16"/>
  <c r="A2658" i="16"/>
  <c r="A2657" i="16"/>
  <c r="A2656" i="16"/>
  <c r="A2655" i="16"/>
  <c r="A2654" i="16"/>
  <c r="A2653" i="16"/>
  <c r="A2652" i="16"/>
  <c r="A2651" i="16"/>
  <c r="A2650" i="16"/>
  <c r="A2649" i="16"/>
  <c r="A2648" i="16"/>
  <c r="A2647" i="16"/>
  <c r="A2646" i="16"/>
  <c r="A2645" i="16"/>
  <c r="A2644" i="16"/>
  <c r="A2643" i="16"/>
  <c r="A2642" i="16"/>
  <c r="A2641" i="16"/>
  <c r="A2640" i="16"/>
  <c r="A2639" i="16"/>
  <c r="A2638" i="16"/>
  <c r="A2637" i="16"/>
  <c r="A2636" i="16"/>
  <c r="A2635" i="16"/>
  <c r="A2634" i="16"/>
  <c r="A2633" i="16"/>
  <c r="A2632" i="16"/>
  <c r="A2631" i="16"/>
  <c r="A2630" i="16"/>
  <c r="A2629" i="16"/>
  <c r="A2628" i="16"/>
  <c r="A2627" i="16"/>
  <c r="A2626" i="16"/>
  <c r="A2625" i="16"/>
  <c r="A2624" i="16"/>
  <c r="A2623" i="16"/>
  <c r="A2622" i="16"/>
  <c r="A2621" i="16"/>
  <c r="A2620" i="16"/>
  <c r="A2619" i="16"/>
  <c r="A2618" i="16"/>
  <c r="A2617" i="16"/>
  <c r="A2616" i="16"/>
  <c r="A2615" i="16"/>
  <c r="A2614" i="16"/>
  <c r="A2613" i="16"/>
  <c r="A2612" i="16"/>
  <c r="A2611" i="16"/>
  <c r="A2610" i="16"/>
  <c r="A2609" i="16"/>
  <c r="A2608" i="16"/>
  <c r="A2607" i="16"/>
  <c r="A2606" i="16"/>
  <c r="A2605" i="16"/>
  <c r="A2604" i="16"/>
  <c r="A2603" i="16"/>
  <c r="A2602" i="16"/>
  <c r="A2601" i="16"/>
  <c r="A2600" i="16"/>
  <c r="A2599" i="16"/>
  <c r="A2598" i="16"/>
  <c r="A2597" i="16"/>
  <c r="A2596" i="16"/>
  <c r="A2595" i="16"/>
  <c r="A2594" i="16"/>
  <c r="A2593" i="16"/>
  <c r="A2592" i="16"/>
  <c r="A2591" i="16"/>
  <c r="A2590" i="16"/>
  <c r="A2589" i="16"/>
  <c r="A2588" i="16"/>
  <c r="A2587" i="16"/>
  <c r="A2586" i="16"/>
  <c r="A2585" i="16"/>
  <c r="A2584" i="16"/>
  <c r="A2583" i="16"/>
  <c r="A2582" i="16"/>
  <c r="A2581" i="16"/>
  <c r="A2580" i="16"/>
  <c r="A2579" i="16"/>
  <c r="A2578" i="16"/>
  <c r="A2577" i="16"/>
  <c r="A2576" i="16"/>
  <c r="A2575" i="16"/>
  <c r="A2574" i="16"/>
  <c r="A2573" i="16"/>
  <c r="A2572" i="16"/>
  <c r="A2571" i="16"/>
  <c r="A2570" i="16"/>
  <c r="A2569" i="16"/>
  <c r="A2568" i="16"/>
  <c r="A2567" i="16"/>
  <c r="A2566" i="16"/>
  <c r="A2565" i="16"/>
  <c r="A2564" i="16"/>
  <c r="A2563" i="16"/>
  <c r="A2562" i="16"/>
  <c r="A2561" i="16"/>
  <c r="A2560" i="16"/>
  <c r="A2559" i="16"/>
  <c r="A2558" i="16"/>
  <c r="A2557" i="16"/>
  <c r="A2556" i="16"/>
  <c r="A2555" i="16"/>
  <c r="A2554" i="16"/>
  <c r="A2553" i="16"/>
  <c r="A2552" i="16"/>
  <c r="A2551" i="16"/>
  <c r="A2550" i="16"/>
  <c r="A2549" i="16"/>
  <c r="A2548" i="16"/>
  <c r="A2547" i="16"/>
  <c r="A2546" i="16"/>
  <c r="A2545" i="16"/>
  <c r="A2544" i="16"/>
  <c r="A2543" i="16"/>
  <c r="A2542" i="16"/>
  <c r="A2541" i="16"/>
  <c r="A2540" i="16"/>
  <c r="A2539" i="16"/>
  <c r="A2538" i="16"/>
  <c r="A2537" i="16"/>
  <c r="A2536" i="16"/>
  <c r="A2535" i="16"/>
  <c r="A2534" i="16"/>
  <c r="A2533" i="16"/>
  <c r="A2532" i="16"/>
  <c r="A2531" i="16"/>
  <c r="A2530" i="16"/>
  <c r="A2529" i="16"/>
  <c r="A2528" i="16"/>
  <c r="A2527" i="16"/>
  <c r="A2526" i="16"/>
  <c r="A2525" i="16"/>
  <c r="A2524" i="16"/>
  <c r="A2523" i="16"/>
  <c r="A2522" i="16"/>
  <c r="A2521" i="16"/>
  <c r="A2520" i="16"/>
  <c r="A2519" i="16"/>
  <c r="A2518" i="16"/>
  <c r="A2517" i="16"/>
  <c r="A2516" i="16"/>
  <c r="A2515" i="16"/>
  <c r="A2514" i="16"/>
  <c r="A2513" i="16"/>
  <c r="A2512" i="16"/>
  <c r="A2511" i="16"/>
  <c r="A2510" i="16"/>
  <c r="A2509" i="16"/>
  <c r="A2508" i="16"/>
  <c r="A2507" i="16"/>
  <c r="A2506" i="16"/>
  <c r="A2505" i="16"/>
  <c r="A2504" i="16"/>
  <c r="A2503" i="16"/>
  <c r="A2502" i="16"/>
  <c r="A2501" i="16"/>
  <c r="A2500" i="16"/>
  <c r="A2499" i="16"/>
  <c r="A2498" i="16"/>
  <c r="A2497" i="16"/>
  <c r="A2496" i="16"/>
  <c r="A2495" i="16"/>
  <c r="A2494" i="16"/>
  <c r="A2493" i="16"/>
  <c r="A2492" i="16"/>
  <c r="A2491" i="16"/>
  <c r="A2490" i="16"/>
  <c r="A2489" i="16"/>
  <c r="A2488" i="16"/>
  <c r="A2487" i="16"/>
  <c r="A2486" i="16"/>
  <c r="A2485" i="16"/>
  <c r="A2484" i="16"/>
  <c r="A2483" i="16"/>
  <c r="A2482" i="16"/>
  <c r="A2481" i="16"/>
  <c r="A2480" i="16"/>
  <c r="A2479" i="16"/>
  <c r="A2478" i="16"/>
  <c r="A2477" i="16"/>
  <c r="A2476" i="16"/>
  <c r="A2475" i="16"/>
  <c r="A2474" i="16"/>
  <c r="A2473" i="16"/>
  <c r="A2472" i="16"/>
  <c r="A2471" i="16"/>
  <c r="A2470" i="16"/>
  <c r="A2469" i="16"/>
  <c r="A2468" i="16"/>
  <c r="A2467" i="16"/>
  <c r="A2466" i="16"/>
  <c r="A2465" i="16"/>
  <c r="A2464" i="16"/>
  <c r="A2463" i="16"/>
  <c r="A2462" i="16"/>
  <c r="A2461" i="16"/>
  <c r="A2460" i="16"/>
  <c r="A2459" i="16"/>
  <c r="A2458" i="16"/>
  <c r="A2457" i="16"/>
  <c r="A2456" i="16"/>
  <c r="A2455" i="16"/>
  <c r="A2454" i="16"/>
  <c r="A2453" i="16"/>
  <c r="A2452" i="16"/>
  <c r="A2451" i="16"/>
  <c r="A2450" i="16"/>
  <c r="A2449" i="16"/>
  <c r="A2448" i="16"/>
  <c r="A2447" i="16"/>
  <c r="A2446" i="16"/>
  <c r="A2445" i="16"/>
  <c r="A2444" i="16"/>
  <c r="A2443" i="16"/>
  <c r="A2442" i="16"/>
  <c r="A2441" i="16"/>
  <c r="A2440" i="16"/>
  <c r="A2439" i="16"/>
  <c r="A2438" i="16"/>
  <c r="A2437" i="16"/>
  <c r="A2436" i="16"/>
  <c r="A2435" i="16"/>
  <c r="A2434" i="16"/>
  <c r="A2433" i="16"/>
  <c r="A2432" i="16"/>
  <c r="A2431" i="16"/>
  <c r="A2430" i="16"/>
  <c r="A2429" i="16"/>
  <c r="A2428" i="16"/>
  <c r="A2427" i="16"/>
  <c r="A2426" i="16"/>
  <c r="A2425" i="16"/>
  <c r="A2424" i="16"/>
  <c r="A2423" i="16"/>
  <c r="A2422" i="16"/>
  <c r="A2421" i="16"/>
  <c r="A2420" i="16"/>
  <c r="A2419" i="16"/>
  <c r="A2418" i="16"/>
  <c r="A2417" i="16"/>
  <c r="A2416" i="16"/>
  <c r="A2415" i="16"/>
  <c r="A2414" i="16"/>
  <c r="A2413" i="16"/>
  <c r="A2412" i="16"/>
  <c r="A2411" i="16"/>
  <c r="A2410" i="16"/>
  <c r="A2409" i="16"/>
  <c r="A2408" i="16"/>
  <c r="A2407" i="16"/>
  <c r="A2406" i="16"/>
  <c r="A2405" i="16"/>
  <c r="A2404" i="16"/>
  <c r="A2403" i="16"/>
  <c r="A2402" i="16"/>
  <c r="A2401" i="16"/>
  <c r="A2400" i="16"/>
  <c r="A2399" i="16"/>
  <c r="A2398" i="16"/>
  <c r="A2397" i="16"/>
  <c r="A2396" i="16"/>
  <c r="A2395" i="16"/>
  <c r="A2394" i="16"/>
  <c r="A2393" i="16"/>
  <c r="A2392" i="16"/>
  <c r="A2391" i="16"/>
  <c r="A2390" i="16"/>
  <c r="A2389" i="16"/>
  <c r="A2388" i="16"/>
  <c r="A2387" i="16"/>
  <c r="A2386" i="16"/>
  <c r="A2385" i="16"/>
  <c r="A2384" i="16"/>
  <c r="A2383" i="16"/>
  <c r="A2382" i="16"/>
  <c r="A2381" i="16"/>
  <c r="A2380" i="16"/>
  <c r="A2379" i="16"/>
  <c r="A2378" i="16"/>
  <c r="A2377" i="16"/>
  <c r="A2376" i="16"/>
  <c r="A2375" i="16"/>
  <c r="A2374" i="16"/>
  <c r="A2373" i="16"/>
  <c r="A2372" i="16"/>
  <c r="A2371" i="16"/>
  <c r="A2370" i="16"/>
  <c r="A2369" i="16"/>
  <c r="A2368" i="16"/>
  <c r="A2367" i="16"/>
  <c r="A2366" i="16"/>
  <c r="A2365" i="16"/>
  <c r="A2364" i="16"/>
  <c r="A2363" i="16"/>
  <c r="A2362" i="16"/>
  <c r="A2361" i="16"/>
  <c r="A2360" i="16"/>
  <c r="A2359" i="16"/>
  <c r="A2358" i="16"/>
  <c r="A2357" i="16"/>
  <c r="A2356" i="16"/>
  <c r="A2355" i="16"/>
  <c r="A2354" i="16"/>
  <c r="A2353" i="16"/>
  <c r="A2352" i="16"/>
  <c r="A2351" i="16"/>
  <c r="A2350" i="16"/>
  <c r="A2349" i="16"/>
  <c r="A2348" i="16"/>
  <c r="A2347" i="16"/>
  <c r="A2346" i="16"/>
  <c r="A2345" i="16"/>
  <c r="A2344" i="16"/>
  <c r="A2343" i="16"/>
  <c r="A2342" i="16"/>
  <c r="A2341" i="16"/>
  <c r="A2340" i="16"/>
  <c r="A2339" i="16"/>
  <c r="A2338" i="16"/>
  <c r="A2337" i="16"/>
  <c r="A2336" i="16"/>
  <c r="A2335" i="16"/>
  <c r="A2334" i="16"/>
  <c r="A2333" i="16"/>
  <c r="A2332" i="16"/>
  <c r="A2331" i="16"/>
  <c r="A2330" i="16"/>
  <c r="A2329" i="16"/>
  <c r="A2328" i="16"/>
  <c r="A2327" i="16"/>
  <c r="A2326" i="16"/>
  <c r="A2325" i="16"/>
  <c r="A2324" i="16"/>
  <c r="A2323" i="16"/>
  <c r="A2322" i="16"/>
  <c r="A2321" i="16"/>
  <c r="A2320" i="16"/>
  <c r="A2319" i="16"/>
  <c r="A2318" i="16"/>
  <c r="A2317" i="16"/>
  <c r="A2316" i="16"/>
  <c r="A2315" i="16"/>
  <c r="A2314" i="16"/>
  <c r="A2313" i="16"/>
  <c r="A2312" i="16"/>
  <c r="A2311" i="16"/>
  <c r="A2310" i="16"/>
  <c r="A2309" i="16"/>
  <c r="A2308" i="16"/>
  <c r="A2307" i="16"/>
  <c r="A2306" i="16"/>
  <c r="A2305" i="16"/>
  <c r="A2304" i="16"/>
  <c r="A2303" i="16"/>
  <c r="A2302" i="16"/>
  <c r="A2301" i="16"/>
  <c r="A2300" i="16"/>
  <c r="A2299" i="16"/>
  <c r="A2298" i="16"/>
  <c r="A2297" i="16"/>
  <c r="A2296" i="16"/>
  <c r="A2295" i="16"/>
  <c r="A2294" i="16"/>
  <c r="A2293" i="16"/>
  <c r="A2292" i="16"/>
  <c r="A2291" i="16"/>
  <c r="A2290" i="16"/>
  <c r="A2289" i="16"/>
  <c r="A2288" i="16"/>
  <c r="A2287" i="16"/>
  <c r="A2286" i="16"/>
  <c r="A2285" i="16"/>
  <c r="A2284" i="16"/>
  <c r="A2283" i="16"/>
  <c r="A2282" i="16"/>
  <c r="A2281" i="16"/>
  <c r="A2280" i="16"/>
  <c r="A2279" i="16"/>
  <c r="A2278" i="16"/>
  <c r="A2277" i="16"/>
  <c r="A2276" i="16"/>
  <c r="A2275" i="16"/>
  <c r="A2274" i="16"/>
  <c r="A2273" i="16"/>
  <c r="A2272" i="16"/>
  <c r="A2271" i="16"/>
  <c r="A2270" i="16"/>
  <c r="A2269" i="16"/>
  <c r="A2268" i="16"/>
  <c r="A2267" i="16"/>
  <c r="A2266" i="16"/>
  <c r="A2265" i="16"/>
  <c r="A2264" i="16"/>
  <c r="A2263" i="16"/>
  <c r="A2262" i="16"/>
  <c r="A2261" i="16"/>
  <c r="A2260" i="16"/>
  <c r="A2259" i="16"/>
  <c r="A2258" i="16"/>
  <c r="A2257" i="16"/>
  <c r="A2256" i="16"/>
  <c r="A2255" i="16"/>
  <c r="A2254" i="16"/>
  <c r="A2253" i="16"/>
  <c r="A2252" i="16"/>
  <c r="A2251" i="16"/>
  <c r="A2250" i="16"/>
  <c r="A2249" i="16"/>
  <c r="A2248" i="16"/>
  <c r="A2247" i="16"/>
  <c r="A2246" i="16"/>
  <c r="A2245" i="16"/>
  <c r="A2244" i="16"/>
  <c r="A2243" i="16"/>
  <c r="A2242" i="16"/>
  <c r="A2241" i="16"/>
  <c r="A2240" i="16"/>
  <c r="A2239" i="16"/>
  <c r="A2238" i="16"/>
  <c r="A2237" i="16"/>
  <c r="A2236" i="16"/>
  <c r="A2235" i="16"/>
  <c r="A2234" i="16"/>
  <c r="A2233" i="16"/>
  <c r="A2232" i="16"/>
  <c r="A2231" i="16"/>
  <c r="A2230" i="16"/>
  <c r="A2229" i="16"/>
  <c r="A2228" i="16"/>
  <c r="A2227" i="16"/>
  <c r="A2226" i="16"/>
  <c r="A2225" i="16"/>
  <c r="A2224" i="16"/>
  <c r="A2223" i="16"/>
  <c r="A2222" i="16"/>
  <c r="A2221" i="16"/>
  <c r="A2220" i="16"/>
  <c r="A2219" i="16"/>
  <c r="A2218" i="16"/>
  <c r="A2217" i="16"/>
  <c r="A2216" i="16"/>
  <c r="A2215" i="16"/>
  <c r="A2214" i="16"/>
  <c r="A2213" i="16"/>
  <c r="A2212" i="16"/>
  <c r="A2211" i="16"/>
  <c r="A2210" i="16"/>
  <c r="A2209" i="16"/>
  <c r="A2208" i="16"/>
  <c r="A2207" i="16"/>
  <c r="A2206" i="16"/>
  <c r="A2205" i="16"/>
  <c r="A2204" i="16"/>
  <c r="A2203" i="16"/>
  <c r="A2202" i="16"/>
  <c r="A2201" i="16"/>
  <c r="A2200" i="16"/>
  <c r="A2199" i="16"/>
  <c r="A2198" i="16"/>
  <c r="A2197" i="16"/>
  <c r="A2196" i="16"/>
  <c r="A2195" i="16"/>
  <c r="A2194" i="16"/>
  <c r="A2193" i="16"/>
  <c r="A2192" i="16"/>
  <c r="A2191" i="16"/>
  <c r="A2190" i="16"/>
  <c r="A2189" i="16"/>
  <c r="A2188" i="16"/>
  <c r="A2187" i="16"/>
  <c r="A2186" i="16"/>
  <c r="A2185" i="16"/>
  <c r="A2184" i="16"/>
  <c r="A2183" i="16"/>
  <c r="A2182" i="16"/>
  <c r="A2181" i="16"/>
  <c r="A2180" i="16"/>
  <c r="A2179" i="16"/>
  <c r="A2178" i="16"/>
  <c r="A2177" i="16"/>
  <c r="A2176" i="16"/>
  <c r="A2175" i="16"/>
  <c r="A2174" i="16"/>
  <c r="A2173" i="16"/>
  <c r="A2172" i="16"/>
  <c r="A2171" i="16"/>
  <c r="A2170" i="16"/>
  <c r="A2169" i="16"/>
  <c r="A2168" i="16"/>
  <c r="A2167" i="16"/>
  <c r="A2166" i="16"/>
  <c r="A2165" i="16"/>
  <c r="A2164" i="16"/>
  <c r="A2163" i="16"/>
  <c r="A2162" i="16"/>
  <c r="A2161" i="16"/>
  <c r="A2160" i="16"/>
  <c r="A2159" i="16"/>
  <c r="A2158" i="16"/>
  <c r="A2157" i="16"/>
  <c r="A2156" i="16"/>
  <c r="A2155" i="16"/>
  <c r="A2154" i="16"/>
  <c r="A2153" i="16"/>
  <c r="A2152" i="16"/>
  <c r="A2151" i="16"/>
  <c r="A2150" i="16"/>
  <c r="A2149" i="16"/>
  <c r="A2148" i="16"/>
  <c r="A2147" i="16"/>
  <c r="A2146" i="16"/>
  <c r="A2145" i="16"/>
  <c r="A2144" i="16"/>
  <c r="A2143" i="16"/>
  <c r="A2142" i="16"/>
  <c r="A2141" i="16"/>
  <c r="A2140" i="16"/>
  <c r="A2139" i="16"/>
  <c r="A2138" i="16"/>
  <c r="A2137" i="16"/>
  <c r="A2136" i="16"/>
  <c r="A2135" i="16"/>
  <c r="A2134" i="16"/>
  <c r="A2133" i="16"/>
  <c r="A2132" i="16"/>
  <c r="A2131" i="16"/>
  <c r="A2130" i="16"/>
  <c r="A2129" i="16"/>
  <c r="A2128" i="16"/>
  <c r="A2127" i="16"/>
  <c r="A2126" i="16"/>
  <c r="A2125" i="16"/>
  <c r="A2124" i="16"/>
  <c r="A2123" i="16"/>
  <c r="A2122" i="16"/>
  <c r="A2121" i="16"/>
  <c r="A2120" i="16"/>
  <c r="A2119" i="16"/>
  <c r="A2118" i="16"/>
  <c r="A2117" i="16"/>
  <c r="A2116" i="16"/>
  <c r="A2115" i="16"/>
  <c r="A2114" i="16"/>
  <c r="A2113" i="16"/>
  <c r="A2112" i="16"/>
  <c r="A2111" i="16"/>
  <c r="A2110" i="16"/>
  <c r="A2109" i="16"/>
  <c r="A2108" i="16"/>
  <c r="A2107" i="16"/>
  <c r="A2106" i="16"/>
  <c r="A2105" i="16"/>
  <c r="A2104" i="16"/>
  <c r="A2103" i="16"/>
  <c r="A2102" i="16"/>
  <c r="A2101" i="16"/>
  <c r="A2100" i="16"/>
  <c r="A2099" i="16"/>
  <c r="A2098" i="16"/>
  <c r="A2097" i="16"/>
  <c r="A2096" i="16"/>
  <c r="A2095" i="16"/>
  <c r="A2094" i="16"/>
  <c r="A2093" i="16"/>
  <c r="A2092" i="16"/>
  <c r="A2091" i="16"/>
  <c r="A2090" i="16"/>
  <c r="A2089" i="16"/>
  <c r="A2088" i="16"/>
  <c r="A2087" i="16"/>
  <c r="A2086" i="16"/>
  <c r="A2085" i="16"/>
  <c r="A2084" i="16"/>
  <c r="A2083" i="16"/>
  <c r="A2082" i="16"/>
  <c r="A2081" i="16"/>
  <c r="A2080" i="16"/>
  <c r="A2079" i="16"/>
  <c r="A2078" i="16"/>
  <c r="A2077" i="16"/>
  <c r="A2076" i="16"/>
  <c r="A2075" i="16"/>
  <c r="A2074" i="16"/>
  <c r="A2073" i="16"/>
  <c r="A2072" i="16"/>
  <c r="A2071" i="16"/>
  <c r="A2070" i="16"/>
  <c r="A2069" i="16"/>
  <c r="A2068" i="16"/>
  <c r="A2067" i="16"/>
  <c r="A2066" i="16"/>
  <c r="A2065" i="16"/>
  <c r="A2064" i="16"/>
  <c r="A2063" i="16"/>
  <c r="A2062" i="16"/>
  <c r="A2061" i="16"/>
  <c r="A2060" i="16"/>
  <c r="A2059" i="16"/>
  <c r="A2058" i="16"/>
  <c r="A2057" i="16"/>
  <c r="A2056" i="16"/>
  <c r="A2055" i="16"/>
  <c r="A2054" i="16"/>
  <c r="A2053" i="16"/>
  <c r="A2052" i="16"/>
  <c r="A2051" i="16"/>
  <c r="A2050" i="16"/>
  <c r="A2049" i="16"/>
  <c r="A2048" i="16"/>
  <c r="A2047" i="16"/>
  <c r="A2046" i="16"/>
  <c r="A2045" i="16"/>
  <c r="A2044" i="16"/>
  <c r="A2043" i="16"/>
  <c r="A2042" i="16"/>
  <c r="A2041" i="16"/>
  <c r="A2040" i="16"/>
  <c r="A2039" i="16"/>
  <c r="A2038" i="16"/>
  <c r="A2037" i="16"/>
  <c r="A2036" i="16"/>
  <c r="A2035" i="16"/>
  <c r="A2034" i="16"/>
  <c r="A2033" i="16"/>
  <c r="A2032" i="16"/>
  <c r="A2031" i="16"/>
  <c r="A2030" i="16"/>
  <c r="A2029" i="16"/>
  <c r="A2028" i="16"/>
  <c r="A2027" i="16"/>
  <c r="A2026" i="16"/>
  <c r="A2025" i="16"/>
  <c r="A2024" i="16"/>
  <c r="A2023" i="16"/>
  <c r="A2022" i="16"/>
  <c r="A2021" i="16"/>
  <c r="A2020" i="16"/>
  <c r="A2019" i="16"/>
  <c r="A2018" i="16"/>
  <c r="A2017" i="16"/>
  <c r="A2016" i="16"/>
  <c r="A2015" i="16"/>
  <c r="A2014" i="16"/>
  <c r="A2013" i="16"/>
  <c r="A2012" i="16"/>
  <c r="A2011" i="16"/>
  <c r="A2010" i="16"/>
  <c r="A2009" i="16"/>
  <c r="A2008" i="16"/>
  <c r="A2007" i="16"/>
  <c r="A2006" i="16"/>
  <c r="A2005" i="16"/>
  <c r="A2004" i="16"/>
  <c r="A2003" i="16"/>
  <c r="A2002" i="16"/>
  <c r="A2001" i="16"/>
  <c r="A2000" i="16"/>
  <c r="A1999" i="16"/>
  <c r="A1998" i="16"/>
  <c r="A1997" i="16"/>
  <c r="A1996" i="16"/>
  <c r="A1995" i="16"/>
  <c r="A1994" i="16"/>
  <c r="A1993" i="16"/>
  <c r="A1992" i="16"/>
  <c r="A1991" i="16"/>
  <c r="A1990" i="16"/>
  <c r="A1989" i="16"/>
  <c r="A1988" i="16"/>
  <c r="A1987" i="16"/>
  <c r="A1986" i="16"/>
  <c r="A1985" i="16"/>
  <c r="A1984" i="16"/>
  <c r="A1983" i="16"/>
  <c r="A1982" i="16"/>
  <c r="A1981" i="16"/>
  <c r="A1980" i="16"/>
  <c r="A1979" i="16"/>
  <c r="A1978" i="16"/>
  <c r="A1977" i="16"/>
  <c r="A1976" i="16"/>
  <c r="A1975" i="16"/>
  <c r="A1974" i="16"/>
  <c r="A1973" i="16"/>
  <c r="A1972" i="16"/>
  <c r="A1971" i="16"/>
  <c r="A1970" i="16"/>
  <c r="A1969" i="16"/>
  <c r="A1968" i="16"/>
  <c r="A1967" i="16"/>
  <c r="A1966" i="16"/>
  <c r="A1965" i="16"/>
  <c r="A1964" i="16"/>
  <c r="A1963" i="16"/>
  <c r="A1962" i="16"/>
  <c r="A1961" i="16"/>
  <c r="A1960" i="16"/>
  <c r="A1959" i="16"/>
  <c r="A1958" i="16"/>
  <c r="A1957" i="16"/>
  <c r="A1956" i="16"/>
  <c r="A1955" i="16"/>
  <c r="A1954" i="16"/>
  <c r="A1953" i="16"/>
  <c r="A1952" i="16"/>
  <c r="A1951" i="16"/>
  <c r="A1950" i="16"/>
  <c r="A1949" i="16"/>
  <c r="A1948" i="16"/>
  <c r="A1947" i="16"/>
  <c r="A1946" i="16"/>
  <c r="A1945" i="16"/>
  <c r="A1944" i="16"/>
  <c r="A1943" i="16"/>
  <c r="A1942" i="16"/>
  <c r="A1941" i="16"/>
  <c r="A1940" i="16"/>
  <c r="A1939" i="16"/>
  <c r="A1938" i="16"/>
  <c r="A1937" i="16"/>
  <c r="A1936" i="16"/>
  <c r="A1935" i="16"/>
  <c r="A1934" i="16"/>
  <c r="A1933" i="16"/>
  <c r="A1932" i="16"/>
  <c r="A1931" i="16"/>
  <c r="A1930" i="16"/>
  <c r="A1929" i="16"/>
  <c r="A1928" i="16"/>
  <c r="A1927" i="16"/>
  <c r="A1926" i="16"/>
  <c r="A1925" i="16"/>
  <c r="A1924" i="16"/>
  <c r="A1923" i="16"/>
  <c r="A1922" i="16"/>
  <c r="A1921" i="16"/>
  <c r="A1920" i="16"/>
  <c r="A1919" i="16"/>
  <c r="A1918" i="16"/>
  <c r="A1917" i="16"/>
  <c r="A1916" i="16"/>
  <c r="A1915" i="16"/>
  <c r="A1914" i="16"/>
  <c r="A1913" i="16"/>
  <c r="A1912" i="16"/>
  <c r="A1911" i="16"/>
  <c r="A1910" i="16"/>
  <c r="A1909" i="16"/>
  <c r="A1908" i="16"/>
  <c r="A1907" i="16"/>
  <c r="A1906" i="16"/>
  <c r="A1905" i="16"/>
  <c r="A1904" i="16"/>
  <c r="A1903" i="16"/>
  <c r="A1902" i="16"/>
  <c r="A1901" i="16"/>
  <c r="A1900" i="16"/>
  <c r="A1899" i="16"/>
  <c r="A1898" i="16"/>
  <c r="A1897" i="16"/>
  <c r="A1896" i="16"/>
  <c r="A1895" i="16"/>
  <c r="A1894" i="16"/>
  <c r="A1893" i="16"/>
  <c r="A1892" i="16"/>
  <c r="A1891" i="16"/>
  <c r="A1890" i="16"/>
  <c r="A1889" i="16"/>
  <c r="A1888" i="16"/>
  <c r="A1887" i="16"/>
  <c r="A1886" i="16"/>
  <c r="A1885" i="16"/>
  <c r="A1884" i="16"/>
  <c r="A1883" i="16"/>
  <c r="A1882" i="16"/>
  <c r="A1881" i="16"/>
  <c r="A1880" i="16"/>
  <c r="A1879" i="16"/>
  <c r="A1878" i="16"/>
  <c r="A1877" i="16"/>
  <c r="A1876" i="16"/>
  <c r="A1875" i="16"/>
  <c r="A1874" i="16"/>
  <c r="A1873" i="16"/>
  <c r="A1872" i="16"/>
  <c r="A1871" i="16"/>
  <c r="A1870" i="16"/>
  <c r="A1869" i="16"/>
  <c r="A1868" i="16"/>
  <c r="A1867" i="16"/>
  <c r="A1866" i="16"/>
  <c r="A1865" i="16"/>
  <c r="A1864" i="16"/>
  <c r="A1863" i="16"/>
  <c r="A1862" i="16"/>
  <c r="A1861" i="16"/>
  <c r="A1860" i="16"/>
  <c r="A1859" i="16"/>
  <c r="A1858" i="16"/>
  <c r="A1857" i="16"/>
  <c r="A1856" i="16"/>
  <c r="A1855" i="16"/>
  <c r="A1854" i="16"/>
  <c r="A1853" i="16"/>
  <c r="A1852" i="16"/>
  <c r="A1851" i="16"/>
  <c r="A1850" i="16"/>
  <c r="A1849" i="16"/>
  <c r="A1848" i="16"/>
  <c r="A1847" i="16"/>
  <c r="A1846" i="16"/>
  <c r="A1845" i="16"/>
  <c r="A1844" i="16"/>
  <c r="A1843" i="16"/>
  <c r="A1842" i="16"/>
  <c r="A1841" i="16"/>
  <c r="A1840" i="16"/>
  <c r="A1839" i="16"/>
  <c r="A1838" i="16"/>
  <c r="A1837" i="16"/>
  <c r="A1836" i="16"/>
  <c r="A1835" i="16"/>
  <c r="A1834" i="16"/>
  <c r="A1833" i="16"/>
  <c r="A1832" i="16"/>
  <c r="A1831" i="16"/>
  <c r="A1830" i="16"/>
  <c r="A1829" i="16"/>
  <c r="A1828" i="16"/>
  <c r="A1827" i="16"/>
  <c r="A1826" i="16"/>
  <c r="A1825" i="16"/>
  <c r="A1824" i="16"/>
  <c r="A1823" i="16"/>
  <c r="A1822" i="16"/>
  <c r="A1821" i="16"/>
  <c r="A1820" i="16"/>
  <c r="A1819" i="16"/>
  <c r="A1818" i="16"/>
  <c r="A1817" i="16"/>
  <c r="A1816" i="16"/>
  <c r="A1815" i="16"/>
  <c r="A1814" i="16"/>
  <c r="A1813" i="16"/>
  <c r="A1812" i="16"/>
  <c r="A1811" i="16"/>
  <c r="A1810" i="16"/>
  <c r="A1809" i="16"/>
  <c r="A1808" i="16"/>
  <c r="A1807" i="16"/>
  <c r="A1806" i="16"/>
  <c r="A1805" i="16"/>
  <c r="A1804" i="16"/>
  <c r="A1803" i="16"/>
  <c r="A1802" i="16"/>
  <c r="A1801" i="16"/>
  <c r="A1800" i="16"/>
  <c r="A1799" i="16"/>
  <c r="A1798" i="16"/>
  <c r="A1797" i="16"/>
  <c r="A1796" i="16"/>
  <c r="A1795" i="16"/>
  <c r="A1794" i="16"/>
  <c r="A1793" i="16"/>
  <c r="A1792" i="16"/>
  <c r="A1791" i="16"/>
  <c r="A1790" i="16"/>
  <c r="A1789" i="16"/>
  <c r="A1788" i="16"/>
  <c r="A1787" i="16"/>
  <c r="A1786" i="16"/>
  <c r="A1785" i="16"/>
  <c r="A1784" i="16"/>
  <c r="A1783" i="16"/>
  <c r="A1782" i="16"/>
  <c r="A1781" i="16"/>
  <c r="A1780" i="16"/>
  <c r="A1779" i="16"/>
  <c r="A1778" i="16"/>
  <c r="A1777" i="16"/>
  <c r="A1776" i="16"/>
  <c r="A1775" i="16"/>
  <c r="A1774" i="16"/>
  <c r="A1773" i="16"/>
  <c r="A1772" i="16"/>
  <c r="A1771" i="16"/>
  <c r="A1770" i="16"/>
  <c r="A1769" i="16"/>
  <c r="A1768" i="16"/>
  <c r="A1767" i="16"/>
  <c r="A1766" i="16"/>
  <c r="A1765" i="16"/>
  <c r="A1764" i="16"/>
  <c r="A1763" i="16"/>
  <c r="A1762" i="16"/>
  <c r="A1761" i="16"/>
  <c r="A1760" i="16"/>
  <c r="A1759" i="16"/>
  <c r="A1758" i="16"/>
  <c r="A1757" i="16"/>
  <c r="A1756" i="16"/>
  <c r="A1755" i="16"/>
  <c r="A1754" i="16"/>
  <c r="A1753" i="16"/>
  <c r="A1752" i="16"/>
  <c r="A1751" i="16"/>
  <c r="A1750" i="16"/>
  <c r="A1749" i="16"/>
  <c r="A1748" i="16"/>
  <c r="A1747" i="16"/>
  <c r="A1746" i="16"/>
  <c r="A1745" i="16"/>
  <c r="A1744" i="16"/>
  <c r="A1743" i="16"/>
  <c r="A1742" i="16"/>
  <c r="A1741" i="16"/>
  <c r="A1740" i="16"/>
  <c r="A1739" i="16"/>
  <c r="A1738" i="16"/>
  <c r="A1737" i="16"/>
  <c r="A1736" i="16"/>
  <c r="A1735" i="16"/>
  <c r="A1734" i="16"/>
  <c r="A1733" i="16"/>
  <c r="A1732" i="16"/>
  <c r="A1731" i="16"/>
  <c r="A1730" i="16"/>
  <c r="A1729" i="16"/>
  <c r="A1728" i="16"/>
  <c r="A1727" i="16"/>
  <c r="A1726" i="16"/>
  <c r="A1725" i="16"/>
  <c r="A1724" i="16"/>
  <c r="A1723" i="16"/>
  <c r="A1722" i="16"/>
  <c r="A1721" i="16"/>
  <c r="A1720" i="16"/>
  <c r="A1719" i="16"/>
  <c r="A1718" i="16"/>
  <c r="A1717" i="16"/>
  <c r="A1716" i="16"/>
  <c r="A1715" i="16"/>
  <c r="A1714" i="16"/>
  <c r="A1713" i="16"/>
  <c r="A1712" i="16"/>
  <c r="A1711" i="16"/>
  <c r="A1710" i="16"/>
  <c r="A1709" i="16"/>
  <c r="A1708" i="16"/>
  <c r="A1707" i="16"/>
  <c r="A1706" i="16"/>
  <c r="A1705" i="16"/>
  <c r="A1704" i="16"/>
  <c r="A1703" i="16"/>
  <c r="A1702" i="16"/>
  <c r="A1701" i="16"/>
  <c r="A1700" i="16"/>
  <c r="A1699" i="16"/>
  <c r="A1698" i="16"/>
  <c r="A1697" i="16"/>
  <c r="A1696" i="16"/>
  <c r="A1695" i="16"/>
  <c r="A1694" i="16"/>
  <c r="A1693" i="16"/>
  <c r="A1692" i="16"/>
  <c r="A1691" i="16"/>
  <c r="A1690" i="16"/>
  <c r="A1689" i="16"/>
  <c r="A1688" i="16"/>
  <c r="A1687" i="16"/>
  <c r="A1686" i="16"/>
  <c r="A1685" i="16"/>
  <c r="A1684" i="16"/>
  <c r="A1683" i="16"/>
  <c r="A1682" i="16"/>
  <c r="A1681" i="16"/>
  <c r="A1680" i="16"/>
  <c r="A1679" i="16"/>
  <c r="A1678" i="16"/>
  <c r="A1677" i="16"/>
  <c r="A1676" i="16"/>
  <c r="A1675" i="16"/>
  <c r="A1674" i="16"/>
  <c r="A1673" i="16"/>
  <c r="A1672" i="16"/>
  <c r="A1671" i="16"/>
  <c r="A1670" i="16"/>
  <c r="A1669" i="16"/>
  <c r="A1668" i="16"/>
  <c r="A1667" i="16"/>
  <c r="A1666" i="16"/>
  <c r="A1665" i="16"/>
  <c r="A1664" i="16"/>
  <c r="A1663" i="16"/>
  <c r="A1662" i="16"/>
  <c r="A1661" i="16"/>
  <c r="A1660" i="16"/>
  <c r="A1659" i="16"/>
  <c r="A1658" i="16"/>
  <c r="A1657" i="16"/>
  <c r="A1656" i="16"/>
  <c r="A1655" i="16"/>
  <c r="A1654" i="16"/>
  <c r="A1653" i="16"/>
  <c r="A1652" i="16"/>
  <c r="A1651" i="16"/>
  <c r="A1650" i="16"/>
  <c r="A1649" i="16"/>
  <c r="A1648" i="16"/>
  <c r="A1647" i="16"/>
  <c r="A1646" i="16"/>
  <c r="A1645" i="16"/>
  <c r="A1644" i="16"/>
  <c r="A1643" i="16"/>
  <c r="A1642" i="16"/>
  <c r="A1641" i="16"/>
  <c r="A1640" i="16"/>
  <c r="A1639" i="16"/>
  <c r="A1638" i="16"/>
  <c r="A1637" i="16"/>
  <c r="A1636" i="16"/>
  <c r="A1635" i="16"/>
  <c r="A1634" i="16"/>
  <c r="A1633" i="16"/>
  <c r="A1632" i="16"/>
  <c r="A1631" i="16"/>
  <c r="A1630" i="16"/>
  <c r="A1629" i="16"/>
  <c r="A1628" i="16"/>
  <c r="A1627" i="16"/>
  <c r="A1626" i="16"/>
  <c r="A1625" i="16"/>
  <c r="A1624" i="16"/>
  <c r="A1623" i="16"/>
  <c r="A1622" i="16"/>
  <c r="A1621" i="16"/>
  <c r="A1620" i="16"/>
  <c r="A1619" i="16"/>
  <c r="A1618" i="16"/>
  <c r="A1617" i="16"/>
  <c r="A1616" i="16"/>
  <c r="A1615" i="16"/>
  <c r="A1614" i="16"/>
  <c r="A1613" i="16"/>
  <c r="A1612" i="16"/>
  <c r="A1611" i="16"/>
  <c r="A1610" i="16"/>
  <c r="A1609" i="16"/>
  <c r="A1608" i="16"/>
  <c r="A1607" i="16"/>
  <c r="A1606" i="16"/>
  <c r="A1605" i="16"/>
  <c r="A1604" i="16"/>
  <c r="A1603" i="16"/>
  <c r="A1602" i="16"/>
  <c r="A1601" i="16"/>
  <c r="A1600" i="16"/>
  <c r="A1599" i="16"/>
  <c r="A1598" i="16"/>
  <c r="A1597" i="16"/>
  <c r="A1596" i="16"/>
  <c r="A1595" i="16"/>
  <c r="A1594" i="16"/>
  <c r="A1593" i="16"/>
  <c r="A1592" i="16"/>
  <c r="A1591" i="16"/>
  <c r="A1590" i="16"/>
  <c r="A1589" i="16"/>
  <c r="A1588" i="16"/>
  <c r="A1587" i="16"/>
  <c r="A1586" i="16"/>
  <c r="A1585" i="16"/>
  <c r="A1584" i="16"/>
  <c r="A1583" i="16"/>
  <c r="A1582" i="16"/>
  <c r="A1581" i="16"/>
  <c r="A1580" i="16"/>
  <c r="A1579" i="16"/>
  <c r="A1578" i="16"/>
  <c r="A1577" i="16"/>
  <c r="A1576" i="16"/>
  <c r="A1575" i="16"/>
  <c r="A1574" i="16"/>
  <c r="A1573" i="16"/>
  <c r="A1572" i="16"/>
  <c r="A1571" i="16"/>
  <c r="A1570" i="16"/>
  <c r="A1569" i="16"/>
  <c r="A1568" i="16"/>
  <c r="A1567" i="16"/>
  <c r="A1566" i="16"/>
  <c r="A1565" i="16"/>
  <c r="A1564" i="16"/>
  <c r="A1563" i="16"/>
  <c r="A1562" i="16"/>
  <c r="A1561" i="16"/>
  <c r="A1560" i="16"/>
  <c r="A1559" i="16"/>
  <c r="A1558" i="16"/>
  <c r="A1557" i="16"/>
  <c r="A1556" i="16"/>
  <c r="A1555" i="16"/>
  <c r="A1554" i="16"/>
  <c r="A1553" i="16"/>
  <c r="A1552" i="16"/>
  <c r="A1551" i="16"/>
  <c r="A1550" i="16"/>
  <c r="A1549" i="16"/>
  <c r="A1548" i="16"/>
  <c r="A1547" i="16"/>
  <c r="A1546" i="16"/>
  <c r="A1545" i="16"/>
  <c r="A1544" i="16"/>
  <c r="A1543" i="16"/>
  <c r="A1542" i="16"/>
  <c r="A1541" i="16"/>
  <c r="A1540" i="16"/>
  <c r="A1539" i="16"/>
  <c r="A1538" i="16"/>
  <c r="A1537" i="16"/>
  <c r="A1536" i="16"/>
  <c r="A1535" i="16"/>
  <c r="A1534" i="16"/>
  <c r="A1533" i="16"/>
  <c r="A1532" i="16"/>
  <c r="A1531" i="16"/>
  <c r="A1530" i="16"/>
  <c r="A1529" i="16"/>
  <c r="A1528" i="16"/>
  <c r="A1527" i="16"/>
  <c r="A1526" i="16"/>
  <c r="A1525" i="16"/>
  <c r="A1524" i="16"/>
  <c r="A1523" i="16"/>
  <c r="A1522" i="16"/>
  <c r="A1521" i="16"/>
  <c r="A1520" i="16"/>
  <c r="A1519" i="16"/>
  <c r="A1518" i="16"/>
  <c r="A1517" i="16"/>
  <c r="A1516" i="16"/>
  <c r="A1515" i="16"/>
  <c r="A1514" i="16"/>
  <c r="A1513" i="16"/>
  <c r="A1512" i="16"/>
  <c r="A1511" i="16"/>
  <c r="A1510" i="16"/>
  <c r="A1509" i="16"/>
  <c r="A1508" i="16"/>
  <c r="A1507" i="16"/>
  <c r="A1506" i="16"/>
  <c r="A1505" i="16"/>
  <c r="A1504" i="16"/>
  <c r="A1503" i="16"/>
  <c r="A1502" i="16"/>
  <c r="A1501" i="16"/>
  <c r="A1500" i="16"/>
  <c r="A1499" i="16"/>
  <c r="A1498" i="16"/>
  <c r="A1497" i="16"/>
  <c r="A1496" i="16"/>
  <c r="A1495" i="16"/>
  <c r="A1494" i="16"/>
  <c r="A1493" i="16"/>
  <c r="A1492" i="16"/>
  <c r="A1491" i="16"/>
  <c r="A1490" i="16"/>
  <c r="A1489" i="16"/>
  <c r="A1488" i="16"/>
  <c r="A1487" i="16"/>
  <c r="A1486" i="16"/>
  <c r="A1485" i="16"/>
  <c r="A1484" i="16"/>
  <c r="A1483" i="16"/>
  <c r="A1482" i="16"/>
  <c r="A1481" i="16"/>
  <c r="A1480" i="16"/>
  <c r="A1479" i="16"/>
  <c r="A1478" i="16"/>
  <c r="A1477" i="16"/>
  <c r="A1476" i="16"/>
  <c r="A1475" i="16"/>
  <c r="A1474" i="16"/>
  <c r="A1473" i="16"/>
  <c r="A1472" i="16"/>
  <c r="A1471" i="16"/>
  <c r="A1470" i="16"/>
  <c r="A1469" i="16"/>
  <c r="A1468" i="16"/>
  <c r="A1467" i="16"/>
  <c r="A1466" i="16"/>
  <c r="A1465" i="16"/>
  <c r="A1464" i="16"/>
  <c r="A1463" i="16"/>
  <c r="A1462" i="16"/>
  <c r="A1461" i="16"/>
  <c r="A1460" i="16"/>
  <c r="A1459" i="16"/>
  <c r="A1458" i="16"/>
  <c r="A1457" i="16"/>
  <c r="A1456" i="16"/>
  <c r="A1455" i="16"/>
  <c r="A1454" i="16"/>
  <c r="A1453" i="16"/>
  <c r="A1452" i="16"/>
  <c r="A1451" i="16"/>
  <c r="A1450" i="16"/>
  <c r="A1449" i="16"/>
  <c r="A1448" i="16"/>
  <c r="A1447" i="16"/>
  <c r="A1446" i="16"/>
  <c r="A1445" i="16"/>
  <c r="A1444" i="16"/>
  <c r="A1443" i="16"/>
  <c r="A1442" i="16"/>
  <c r="A1441" i="16"/>
  <c r="A1440" i="16"/>
  <c r="A1439" i="16"/>
  <c r="A1438" i="16"/>
  <c r="A1437" i="16"/>
  <c r="A1436" i="16"/>
  <c r="A1435" i="16"/>
  <c r="A1434" i="16"/>
  <c r="A1433" i="16"/>
  <c r="A1432" i="16"/>
  <c r="A1431" i="16"/>
  <c r="A1430" i="16"/>
  <c r="A1429" i="16"/>
  <c r="A1428" i="16"/>
  <c r="A1427" i="16"/>
  <c r="A1426" i="16"/>
  <c r="A1425" i="16"/>
  <c r="A1424" i="16"/>
  <c r="A1423" i="16"/>
  <c r="A1422" i="16"/>
  <c r="A1421" i="16"/>
  <c r="A1420" i="16"/>
  <c r="A1419" i="16"/>
  <c r="A1418" i="16"/>
  <c r="A1417" i="16"/>
  <c r="A1416" i="16"/>
  <c r="A1415" i="16"/>
  <c r="A1414" i="16"/>
  <c r="A1413" i="16"/>
  <c r="A1412" i="16"/>
  <c r="A1411" i="16"/>
  <c r="A1410" i="16"/>
  <c r="A1409" i="16"/>
  <c r="A1408" i="16"/>
  <c r="A1407" i="16"/>
  <c r="A1406" i="16"/>
  <c r="A1405" i="16"/>
  <c r="A1404" i="16"/>
  <c r="A1403" i="16"/>
  <c r="A1402" i="16"/>
  <c r="A1401" i="16"/>
  <c r="A1400" i="16"/>
  <c r="A1399" i="16"/>
  <c r="A1398" i="16"/>
  <c r="A1397" i="16"/>
  <c r="A1396" i="16"/>
  <c r="A1395" i="16"/>
  <c r="A1394" i="16"/>
  <c r="A1393" i="16"/>
  <c r="A1392" i="16"/>
  <c r="A1391" i="16"/>
  <c r="A1390" i="16"/>
  <c r="A1389" i="16"/>
  <c r="A1388" i="16"/>
  <c r="A1387" i="16"/>
  <c r="A1386" i="16"/>
  <c r="A1385" i="16"/>
  <c r="A1384" i="16"/>
  <c r="A1383" i="16"/>
  <c r="A1382" i="16"/>
  <c r="A1381" i="16"/>
  <c r="A1380" i="16"/>
  <c r="A1379" i="16"/>
  <c r="A1378" i="16"/>
  <c r="A1377" i="16"/>
  <c r="A1376" i="16"/>
  <c r="A1375" i="16"/>
  <c r="A1374" i="16"/>
  <c r="A1373" i="16"/>
  <c r="A1372" i="16"/>
  <c r="A1371" i="16"/>
  <c r="A1370" i="16"/>
  <c r="A1369" i="16"/>
  <c r="A1368" i="16"/>
  <c r="A1367" i="16"/>
  <c r="A1366" i="16"/>
  <c r="A1365" i="16"/>
  <c r="A1364" i="16"/>
  <c r="A1363" i="16"/>
  <c r="A1362" i="16"/>
  <c r="A1361" i="16"/>
  <c r="A1360" i="16"/>
  <c r="A1359" i="16"/>
  <c r="A1358" i="16"/>
  <c r="A1357" i="16"/>
  <c r="A1356" i="16"/>
  <c r="A1355" i="16"/>
  <c r="A1354" i="16"/>
  <c r="A1353" i="16"/>
  <c r="A1352" i="16"/>
  <c r="A1351" i="16"/>
  <c r="A1350" i="16"/>
  <c r="A1349" i="16"/>
  <c r="A1348" i="16"/>
  <c r="A1347" i="16"/>
  <c r="A1346" i="16"/>
  <c r="A1345" i="16"/>
  <c r="A1344" i="16"/>
  <c r="A1343" i="16"/>
  <c r="A1342" i="16"/>
  <c r="A1341" i="16"/>
  <c r="A1340" i="16"/>
  <c r="A1339" i="16"/>
  <c r="A1338" i="16"/>
  <c r="A1337" i="16"/>
  <c r="A1336" i="16"/>
  <c r="A1335" i="16"/>
  <c r="A1334" i="16"/>
  <c r="A1333" i="16"/>
  <c r="A1332" i="16"/>
  <c r="A1331" i="16"/>
  <c r="A1330" i="16"/>
  <c r="A1329" i="16"/>
  <c r="A1328" i="16"/>
  <c r="A1327" i="16"/>
  <c r="A1326" i="16"/>
  <c r="A1325" i="16"/>
  <c r="A1324" i="16"/>
  <c r="A1323" i="16"/>
  <c r="A1322" i="16"/>
  <c r="A1321" i="16"/>
  <c r="A1320" i="16"/>
  <c r="A1319" i="16"/>
  <c r="A1318" i="16"/>
  <c r="A1317" i="16"/>
  <c r="A1316" i="16"/>
  <c r="A1315" i="16"/>
  <c r="A1314" i="16"/>
  <c r="A1313" i="16"/>
  <c r="A1312" i="16"/>
  <c r="A1311" i="16"/>
  <c r="A1310" i="16"/>
  <c r="A1309" i="16"/>
  <c r="A1308" i="16"/>
  <c r="A1307" i="16"/>
  <c r="A1306" i="16"/>
  <c r="A1305" i="16"/>
  <c r="A1304" i="16"/>
  <c r="A1303" i="16"/>
  <c r="A1302" i="16"/>
  <c r="A1301" i="16"/>
  <c r="A1300" i="16"/>
  <c r="A1299" i="16"/>
  <c r="A1298" i="16"/>
  <c r="A1297" i="16"/>
  <c r="A1296" i="16"/>
  <c r="A1295" i="16"/>
  <c r="A1294" i="16"/>
  <c r="A1293" i="16"/>
  <c r="A1292" i="16"/>
  <c r="A1291" i="16"/>
  <c r="A1290" i="16"/>
  <c r="A1289" i="16"/>
  <c r="A1288" i="16"/>
  <c r="A1287" i="16"/>
  <c r="A1286" i="16"/>
  <c r="A1285" i="16"/>
  <c r="A1284" i="16"/>
  <c r="A1283" i="16"/>
  <c r="A1282" i="16"/>
  <c r="A1281" i="16"/>
  <c r="A1280" i="16"/>
  <c r="A1279" i="16"/>
  <c r="A1278" i="16"/>
  <c r="A1277" i="16"/>
  <c r="A1276" i="16"/>
  <c r="A1275" i="16"/>
  <c r="A1274" i="16"/>
  <c r="A1273" i="16"/>
  <c r="A1272" i="16"/>
  <c r="A1271" i="16"/>
  <c r="A1270" i="16"/>
  <c r="A1269" i="16"/>
  <c r="A1268" i="16"/>
  <c r="A1267" i="16"/>
  <c r="A1266" i="16"/>
  <c r="A1265" i="16"/>
  <c r="A1264" i="16"/>
  <c r="A1263" i="16"/>
  <c r="A1262" i="16"/>
  <c r="A1261" i="16"/>
  <c r="A1260" i="16"/>
  <c r="A1259" i="16"/>
  <c r="A1258" i="16"/>
  <c r="A1257" i="16"/>
  <c r="A1256" i="16"/>
  <c r="A1255" i="16"/>
  <c r="A1254" i="16"/>
  <c r="A1253" i="16"/>
  <c r="A1252" i="16"/>
  <c r="A1251" i="16"/>
  <c r="A1250" i="16"/>
  <c r="A1249" i="16"/>
  <c r="A1248" i="16"/>
  <c r="A1247" i="16"/>
  <c r="A1246" i="16"/>
  <c r="A1245" i="16"/>
  <c r="A1244" i="16"/>
  <c r="A1243" i="16"/>
  <c r="A1242" i="16"/>
  <c r="A1241" i="16"/>
  <c r="A1240" i="16"/>
  <c r="A1239" i="16"/>
  <c r="A1238" i="16"/>
  <c r="A1237" i="16"/>
  <c r="A1236" i="16"/>
  <c r="A1235" i="16"/>
  <c r="A1234" i="16"/>
  <c r="A1233" i="16"/>
  <c r="A1232" i="16"/>
  <c r="A1231" i="16"/>
  <c r="A1230" i="16"/>
  <c r="A1229" i="16"/>
  <c r="A1228" i="16"/>
  <c r="A1227" i="16"/>
  <c r="A1226" i="16"/>
  <c r="A1225" i="16"/>
  <c r="A1224" i="16"/>
  <c r="A1223" i="16"/>
  <c r="A1222" i="16"/>
  <c r="A1221" i="16"/>
  <c r="A1220" i="16"/>
  <c r="A1219" i="16"/>
  <c r="A1218" i="16"/>
  <c r="A1217" i="16"/>
  <c r="A1216" i="16"/>
  <c r="A1215" i="16"/>
  <c r="A1214" i="16"/>
  <c r="A1213" i="16"/>
  <c r="A1212" i="16"/>
  <c r="A1211" i="16"/>
  <c r="A1210" i="16"/>
  <c r="A1209" i="16"/>
  <c r="A1208" i="16"/>
  <c r="A1207" i="16"/>
  <c r="A1206" i="16"/>
  <c r="A1205" i="16"/>
  <c r="A1204" i="16"/>
  <c r="A1203" i="16"/>
  <c r="A1202" i="16"/>
  <c r="A1201" i="16"/>
  <c r="A1200" i="16"/>
  <c r="A1199" i="16"/>
  <c r="A1198" i="16"/>
  <c r="A1197" i="16"/>
  <c r="A1196" i="16"/>
  <c r="A1195" i="16"/>
  <c r="A1194" i="16"/>
  <c r="A1193" i="16"/>
  <c r="A1192" i="16"/>
  <c r="A1191" i="16"/>
  <c r="A1190" i="16"/>
  <c r="A1189" i="16"/>
  <c r="A1188" i="16"/>
  <c r="A1187" i="16"/>
  <c r="A1186" i="16"/>
  <c r="A1185" i="16"/>
  <c r="A1184" i="16"/>
  <c r="A1183" i="16"/>
  <c r="A1182" i="16"/>
  <c r="A1181" i="16"/>
  <c r="A1180" i="16"/>
  <c r="A1179" i="16"/>
  <c r="A1178" i="16"/>
  <c r="A1177" i="16"/>
  <c r="A1176" i="16"/>
  <c r="A1175" i="16"/>
  <c r="A1174" i="16"/>
  <c r="A1173" i="16"/>
  <c r="A1172" i="16"/>
  <c r="A1171" i="16"/>
  <c r="A1170" i="16"/>
  <c r="A1169" i="16"/>
  <c r="A1168" i="16"/>
  <c r="A1167" i="16"/>
  <c r="A1166" i="16"/>
  <c r="A1165" i="16"/>
  <c r="A1164" i="16"/>
  <c r="A1163" i="16"/>
  <c r="A1162" i="16"/>
  <c r="A1161" i="16"/>
  <c r="A1160" i="16"/>
  <c r="A1159" i="16"/>
  <c r="A1158" i="16"/>
  <c r="A1157" i="16"/>
  <c r="A1156" i="16"/>
  <c r="A1155" i="16"/>
  <c r="A1154" i="16"/>
  <c r="A1153" i="16"/>
  <c r="A1152" i="16"/>
  <c r="A1151" i="16"/>
  <c r="A1150" i="16"/>
  <c r="A1149" i="16"/>
  <c r="A1148" i="16"/>
  <c r="A1147" i="16"/>
  <c r="A1146" i="16"/>
  <c r="A1145" i="16"/>
  <c r="A1144" i="16"/>
  <c r="A1143" i="16"/>
  <c r="A1142" i="16"/>
  <c r="A1141" i="16"/>
  <c r="A1140" i="16"/>
  <c r="A1139" i="16"/>
  <c r="A1138" i="16"/>
  <c r="A1137" i="16"/>
  <c r="A1136" i="16"/>
  <c r="A1135" i="16"/>
  <c r="A1134" i="16"/>
  <c r="A1133" i="16"/>
  <c r="A1132" i="16"/>
  <c r="A1131" i="16"/>
  <c r="A1130" i="16"/>
  <c r="A1129" i="16"/>
  <c r="A1128" i="16"/>
  <c r="A1127" i="16"/>
  <c r="A1126" i="16"/>
  <c r="A1125" i="16"/>
  <c r="A1124" i="16"/>
  <c r="A1123" i="16"/>
  <c r="A1122" i="16"/>
  <c r="A1121" i="16"/>
  <c r="A1120" i="16"/>
  <c r="A1119" i="16"/>
  <c r="A1118" i="16"/>
  <c r="A1117" i="16"/>
  <c r="A1116" i="16"/>
  <c r="A1115" i="16"/>
  <c r="A1114" i="16"/>
  <c r="A1113" i="16"/>
  <c r="A1112" i="16"/>
  <c r="A1111" i="16"/>
  <c r="A1110" i="16"/>
  <c r="A1109" i="16"/>
  <c r="A1108" i="16"/>
  <c r="A1107" i="16"/>
  <c r="A1106" i="16"/>
  <c r="A1105" i="16"/>
  <c r="A1104" i="16"/>
  <c r="A1103" i="16"/>
  <c r="A1102" i="16"/>
  <c r="A1101" i="16"/>
  <c r="A1100" i="16"/>
  <c r="A1099" i="16"/>
  <c r="A1098" i="16"/>
  <c r="A1097" i="16"/>
  <c r="A1096" i="16"/>
  <c r="A1095" i="16"/>
  <c r="A1094" i="16"/>
  <c r="A1093" i="16"/>
  <c r="A1092" i="16"/>
  <c r="A1091" i="16"/>
  <c r="A1090" i="16"/>
  <c r="A1089" i="16"/>
  <c r="A1088" i="16"/>
  <c r="A1087" i="16"/>
  <c r="A1086" i="16"/>
  <c r="A1085" i="16"/>
  <c r="A1084" i="16"/>
  <c r="A1083" i="16"/>
  <c r="A1082" i="16"/>
  <c r="A1081" i="16"/>
  <c r="A1080" i="16"/>
  <c r="A1079" i="16"/>
  <c r="A1078" i="16"/>
  <c r="A1077" i="16"/>
  <c r="A1076" i="16"/>
  <c r="A1075" i="16"/>
  <c r="A1074" i="16"/>
  <c r="A1073" i="16"/>
  <c r="A1072" i="16"/>
  <c r="A1071" i="16"/>
  <c r="A1070" i="16"/>
  <c r="A1069" i="16"/>
  <c r="A1068" i="16"/>
  <c r="A1067" i="16"/>
  <c r="A1066" i="16"/>
  <c r="A1065" i="16"/>
  <c r="A1064" i="16"/>
  <c r="A1063" i="16"/>
  <c r="A1062" i="16"/>
  <c r="A1061" i="16"/>
  <c r="A1060" i="16"/>
  <c r="A1059" i="16"/>
  <c r="A1058" i="16"/>
  <c r="A1057" i="16"/>
  <c r="A1056" i="16"/>
  <c r="A1055" i="16"/>
  <c r="A1054" i="16"/>
  <c r="A1053" i="16"/>
  <c r="A1052" i="16"/>
  <c r="A1051" i="16"/>
  <c r="A1050" i="16"/>
  <c r="A1049" i="16"/>
  <c r="A1048" i="16"/>
  <c r="A1047" i="16"/>
  <c r="A1046" i="16"/>
  <c r="A1045" i="16"/>
  <c r="A1044" i="16"/>
  <c r="A1043" i="16"/>
  <c r="A1042" i="16"/>
  <c r="A1041" i="16"/>
  <c r="A1040" i="16"/>
  <c r="A1039" i="16"/>
  <c r="A1038" i="16"/>
  <c r="A1037" i="16"/>
  <c r="A1036" i="16"/>
  <c r="A1035" i="16"/>
  <c r="A1034" i="16"/>
  <c r="A1033" i="16"/>
  <c r="A1032" i="16"/>
  <c r="A1031" i="16"/>
  <c r="A1030" i="16"/>
  <c r="A1029" i="16"/>
  <c r="A1028" i="16"/>
  <c r="A1027" i="16"/>
  <c r="A1026" i="16"/>
  <c r="A1025" i="16"/>
  <c r="A1024" i="16"/>
  <c r="A1023" i="16"/>
  <c r="A1022" i="16"/>
  <c r="A1021" i="16"/>
  <c r="A1020" i="16"/>
  <c r="A1019" i="16"/>
  <c r="A1018" i="16"/>
  <c r="A1017" i="16"/>
  <c r="A1016" i="16"/>
  <c r="A1015" i="16"/>
  <c r="A1014" i="16"/>
  <c r="A1013" i="16"/>
  <c r="A1012" i="16"/>
  <c r="A1011" i="16"/>
  <c r="A1010" i="16"/>
  <c r="A1009" i="16"/>
  <c r="A1008" i="16"/>
  <c r="A1007" i="16"/>
  <c r="A1006" i="16"/>
  <c r="A1005" i="16"/>
  <c r="A1004" i="16"/>
  <c r="A1003" i="16"/>
  <c r="A1002" i="16"/>
  <c r="A1001" i="16"/>
  <c r="A1000" i="16"/>
  <c r="A999" i="16"/>
  <c r="A998" i="16"/>
  <c r="A997" i="16"/>
  <c r="A996" i="16"/>
  <c r="A995" i="16"/>
  <c r="A994" i="16"/>
  <c r="A993" i="16"/>
  <c r="A992" i="16"/>
  <c r="A991" i="16"/>
  <c r="A990" i="16"/>
  <c r="A989" i="16"/>
  <c r="A988" i="16"/>
  <c r="A987" i="16"/>
  <c r="A986" i="16"/>
  <c r="A985" i="16"/>
  <c r="A984" i="16"/>
  <c r="A983" i="16"/>
  <c r="A982" i="16"/>
  <c r="A981" i="16"/>
  <c r="A980" i="16"/>
  <c r="A979" i="16"/>
  <c r="A978" i="16"/>
  <c r="A977" i="16"/>
  <c r="A976" i="16"/>
  <c r="A975" i="16"/>
  <c r="A974" i="16"/>
  <c r="A973" i="16"/>
  <c r="A972" i="16"/>
  <c r="A971" i="16"/>
  <c r="A970" i="16"/>
  <c r="A969" i="16"/>
  <c r="A968" i="16"/>
  <c r="A967" i="16"/>
  <c r="A966" i="16"/>
  <c r="A965" i="16"/>
  <c r="A964" i="16"/>
  <c r="A963" i="16"/>
  <c r="A962" i="16"/>
  <c r="A961" i="16"/>
  <c r="A960" i="16"/>
  <c r="A959" i="16"/>
  <c r="A958" i="16"/>
  <c r="A957" i="16"/>
  <c r="A956" i="16"/>
  <c r="A955" i="16"/>
  <c r="A954" i="16"/>
  <c r="A953" i="16"/>
  <c r="A952" i="16"/>
  <c r="A951" i="16"/>
  <c r="A950" i="16"/>
  <c r="A949" i="16"/>
  <c r="A948" i="16"/>
  <c r="A947" i="16"/>
  <c r="A946" i="16"/>
  <c r="A945" i="16"/>
  <c r="A944" i="16"/>
  <c r="A943" i="16"/>
  <c r="A942" i="16"/>
  <c r="A941" i="16"/>
  <c r="A940" i="16"/>
  <c r="A939" i="16"/>
  <c r="A938" i="16"/>
  <c r="A937" i="16"/>
  <c r="A936" i="16"/>
  <c r="A935" i="16"/>
  <c r="A934" i="16"/>
  <c r="A933" i="16"/>
  <c r="A932" i="16"/>
  <c r="A931" i="16"/>
  <c r="A930" i="16"/>
  <c r="A929" i="16"/>
  <c r="A928" i="16"/>
  <c r="A927" i="16"/>
  <c r="A926" i="16"/>
  <c r="A925" i="16"/>
  <c r="A924" i="16"/>
  <c r="A923" i="16"/>
  <c r="A922" i="16"/>
  <c r="A921" i="16"/>
  <c r="A920" i="16"/>
  <c r="A919" i="16"/>
  <c r="A918" i="16"/>
  <c r="A917" i="16"/>
  <c r="A916" i="16"/>
  <c r="A915" i="16"/>
  <c r="A914" i="16"/>
  <c r="A913" i="16"/>
  <c r="A912" i="16"/>
  <c r="A911" i="16"/>
  <c r="A910" i="16"/>
  <c r="A909" i="16"/>
  <c r="A908" i="16"/>
  <c r="A907" i="16"/>
  <c r="A906" i="16"/>
  <c r="A905" i="16"/>
  <c r="A904" i="16"/>
  <c r="A903" i="16"/>
  <c r="A902" i="16"/>
  <c r="A901" i="16"/>
  <c r="A900" i="16"/>
  <c r="A899" i="16"/>
  <c r="A898" i="16"/>
  <c r="A897" i="16"/>
  <c r="A896" i="16"/>
  <c r="A895" i="16"/>
  <c r="A894" i="16"/>
  <c r="A893" i="16"/>
  <c r="A892" i="16"/>
  <c r="A891" i="16"/>
  <c r="A890" i="16"/>
  <c r="A889" i="16"/>
  <c r="A888" i="16"/>
  <c r="A887" i="16"/>
  <c r="A886" i="16"/>
  <c r="A885" i="16"/>
  <c r="A884" i="16"/>
  <c r="A883" i="16"/>
  <c r="A882" i="16"/>
  <c r="A881" i="16"/>
  <c r="A880" i="16"/>
  <c r="A879" i="16"/>
  <c r="A878" i="16"/>
  <c r="A877" i="16"/>
  <c r="A876" i="16"/>
  <c r="A875" i="16"/>
  <c r="A874" i="16"/>
  <c r="A873" i="16"/>
  <c r="A872" i="16"/>
  <c r="A871" i="16"/>
  <c r="A870" i="16"/>
  <c r="A869" i="16"/>
  <c r="A868" i="16"/>
  <c r="A867" i="16"/>
  <c r="A866" i="16"/>
  <c r="A865" i="16"/>
  <c r="A864" i="16"/>
  <c r="A863" i="16"/>
  <c r="A862" i="16"/>
  <c r="A861" i="16"/>
  <c r="A860" i="16"/>
  <c r="A859" i="16"/>
  <c r="A858" i="16"/>
  <c r="A857" i="16"/>
  <c r="A856" i="16"/>
  <c r="A855" i="16"/>
  <c r="A854" i="16"/>
  <c r="A853" i="16"/>
  <c r="A852" i="16"/>
  <c r="A851" i="16"/>
  <c r="A850" i="16"/>
  <c r="A849" i="16"/>
  <c r="A848" i="16"/>
  <c r="A847" i="16"/>
  <c r="A846" i="16"/>
  <c r="A845" i="16"/>
  <c r="A844" i="16"/>
  <c r="A843" i="16"/>
  <c r="A842" i="16"/>
  <c r="A841" i="16"/>
  <c r="A840" i="16"/>
  <c r="A839" i="16"/>
  <c r="A838" i="16"/>
  <c r="A837" i="16"/>
  <c r="A836" i="16"/>
  <c r="A835" i="16"/>
  <c r="A834" i="16"/>
  <c r="A833" i="16"/>
  <c r="A832" i="16"/>
  <c r="A831" i="16"/>
  <c r="A830" i="16"/>
  <c r="A829" i="16"/>
  <c r="A828" i="16"/>
  <c r="A827" i="16"/>
  <c r="A826" i="16"/>
  <c r="A825" i="16"/>
  <c r="A824" i="16"/>
  <c r="A823" i="16"/>
  <c r="A822" i="16"/>
  <c r="A821" i="16"/>
  <c r="A820" i="16"/>
  <c r="A819" i="16"/>
  <c r="A818" i="16"/>
  <c r="A817" i="16"/>
  <c r="A816" i="16"/>
  <c r="A815" i="16"/>
  <c r="A814" i="16"/>
  <c r="A813" i="16"/>
  <c r="A812" i="16"/>
  <c r="A811" i="16"/>
  <c r="A810" i="16"/>
  <c r="A809" i="16"/>
  <c r="A808" i="16"/>
  <c r="A807" i="16"/>
  <c r="A806" i="16"/>
  <c r="A805" i="16"/>
  <c r="A804" i="16"/>
  <c r="A803" i="16"/>
  <c r="A802" i="16"/>
  <c r="A801" i="16"/>
  <c r="A800" i="16"/>
  <c r="A799" i="16"/>
  <c r="A798" i="16"/>
  <c r="A797" i="16"/>
  <c r="A796" i="16"/>
  <c r="A795" i="16"/>
  <c r="A794" i="16"/>
  <c r="A793" i="16"/>
  <c r="A792" i="16"/>
  <c r="A791" i="16"/>
  <c r="A790" i="16"/>
  <c r="A789" i="16"/>
  <c r="A788" i="16"/>
  <c r="A787" i="16"/>
  <c r="A786" i="16"/>
  <c r="A785" i="16"/>
  <c r="A784" i="16"/>
  <c r="A783" i="16"/>
  <c r="A782" i="16"/>
  <c r="A781" i="16"/>
  <c r="A780" i="16"/>
  <c r="A779" i="16"/>
  <c r="A778" i="16"/>
  <c r="A777" i="16"/>
  <c r="A776" i="16"/>
  <c r="A775" i="16"/>
  <c r="A774" i="16"/>
  <c r="A773" i="16"/>
  <c r="A772" i="16"/>
  <c r="A771" i="16"/>
  <c r="A770" i="16"/>
  <c r="A769" i="16"/>
  <c r="A768" i="16"/>
  <c r="A767" i="16"/>
  <c r="A766" i="16"/>
  <c r="A765" i="16"/>
  <c r="A764" i="16"/>
  <c r="A763" i="16"/>
  <c r="A762" i="16"/>
  <c r="A761" i="16"/>
  <c r="A760" i="16"/>
  <c r="A759" i="16"/>
  <c r="A758" i="16"/>
  <c r="A757" i="16"/>
  <c r="A756" i="16"/>
  <c r="A755" i="16"/>
  <c r="A754" i="16"/>
  <c r="A753" i="16"/>
  <c r="A752" i="16"/>
  <c r="A751" i="16"/>
  <c r="A750" i="16"/>
  <c r="A749" i="16"/>
  <c r="A748" i="16"/>
  <c r="A747" i="16"/>
  <c r="A746" i="16"/>
  <c r="A745" i="16"/>
  <c r="A744" i="16"/>
  <c r="A743" i="16"/>
  <c r="A742" i="16"/>
  <c r="A741" i="16"/>
  <c r="A740" i="16"/>
  <c r="A739" i="16"/>
  <c r="A738" i="16"/>
  <c r="A737" i="16"/>
  <c r="A736" i="16"/>
  <c r="A735" i="16"/>
  <c r="A734" i="16"/>
  <c r="A733" i="16"/>
  <c r="A732" i="16"/>
  <c r="A731" i="16"/>
  <c r="A730" i="16"/>
  <c r="A729" i="16"/>
  <c r="A728" i="16"/>
  <c r="A727" i="16"/>
  <c r="A726" i="16"/>
  <c r="A725" i="16"/>
  <c r="A724" i="16"/>
  <c r="A723" i="16"/>
  <c r="A722" i="16"/>
  <c r="A721" i="16"/>
  <c r="A720" i="16"/>
  <c r="A719" i="16"/>
  <c r="A718" i="16"/>
  <c r="A717" i="16"/>
  <c r="A716" i="16"/>
  <c r="A715" i="16"/>
  <c r="A714" i="16"/>
  <c r="A713" i="16"/>
  <c r="A712" i="16"/>
  <c r="A711" i="16"/>
  <c r="A710" i="16"/>
  <c r="A709" i="16"/>
  <c r="A708" i="16"/>
  <c r="A707" i="16"/>
  <c r="A706" i="16"/>
  <c r="A705" i="16"/>
  <c r="A704" i="16"/>
  <c r="A703" i="16"/>
  <c r="A702" i="16"/>
  <c r="A701" i="16"/>
  <c r="A700" i="16"/>
  <c r="A699" i="16"/>
  <c r="A698" i="16"/>
  <c r="A697" i="16"/>
  <c r="A696" i="16"/>
  <c r="A695" i="16"/>
  <c r="A694" i="16"/>
  <c r="A693" i="16"/>
  <c r="A692" i="16"/>
  <c r="A691" i="16"/>
  <c r="A690" i="16"/>
  <c r="A689" i="16"/>
  <c r="A688" i="16"/>
  <c r="A687" i="16"/>
  <c r="A686" i="16"/>
  <c r="A685" i="16"/>
  <c r="A684" i="16"/>
  <c r="A683" i="16"/>
  <c r="A682" i="16"/>
  <c r="A681" i="16"/>
  <c r="A680" i="16"/>
  <c r="A679" i="16"/>
  <c r="A678" i="16"/>
  <c r="A677" i="16"/>
  <c r="A676" i="16"/>
  <c r="A675" i="16"/>
  <c r="A674" i="16"/>
  <c r="A673" i="16"/>
  <c r="A672" i="16"/>
  <c r="A671" i="16"/>
  <c r="A670" i="16"/>
  <c r="A669" i="16"/>
  <c r="A668" i="16"/>
  <c r="A667" i="16"/>
  <c r="A666" i="16"/>
  <c r="A665" i="16"/>
  <c r="A664" i="16"/>
  <c r="A663" i="16"/>
  <c r="A662" i="16"/>
  <c r="A661" i="16"/>
  <c r="A660" i="16"/>
  <c r="A659" i="16"/>
  <c r="A658" i="16"/>
  <c r="A657" i="16"/>
  <c r="A656" i="16"/>
  <c r="A655" i="16"/>
  <c r="A654" i="16"/>
  <c r="A653" i="16"/>
  <c r="A652" i="16"/>
  <c r="A651" i="16"/>
  <c r="A650" i="16"/>
  <c r="A649" i="16"/>
  <c r="A648" i="16"/>
  <c r="A647" i="16"/>
  <c r="A646" i="16"/>
  <c r="A645" i="16"/>
  <c r="A644" i="16"/>
  <c r="A643" i="16"/>
  <c r="A642" i="16"/>
  <c r="A641" i="16"/>
  <c r="A640" i="16"/>
  <c r="A639" i="16"/>
  <c r="A638" i="16"/>
  <c r="A637" i="16"/>
  <c r="A636" i="16"/>
  <c r="A635" i="16"/>
  <c r="A634" i="16"/>
  <c r="A633" i="16"/>
  <c r="A632" i="16"/>
  <c r="A631" i="16"/>
  <c r="A630" i="16"/>
  <c r="A629" i="16"/>
  <c r="A628" i="16"/>
  <c r="A627" i="16"/>
  <c r="A626" i="16"/>
  <c r="A625" i="16"/>
  <c r="A624" i="16"/>
  <c r="A623" i="16"/>
  <c r="A622" i="16"/>
  <c r="A621" i="16"/>
  <c r="A620" i="16"/>
  <c r="A619" i="16"/>
  <c r="A618" i="16"/>
  <c r="A617" i="16"/>
  <c r="A616" i="16"/>
  <c r="A615" i="16"/>
  <c r="A614" i="16"/>
  <c r="A613" i="16"/>
  <c r="A612" i="16"/>
  <c r="A611" i="16"/>
  <c r="A610" i="16"/>
  <c r="A609" i="16"/>
  <c r="A608" i="16"/>
  <c r="A607" i="16"/>
  <c r="A606" i="16"/>
  <c r="A605" i="16"/>
  <c r="A604" i="16"/>
  <c r="A603" i="16"/>
  <c r="A602" i="16"/>
  <c r="A601" i="16"/>
  <c r="A600" i="16"/>
  <c r="A599" i="16"/>
  <c r="A598" i="16"/>
  <c r="A597" i="16"/>
  <c r="A596" i="16"/>
  <c r="A595" i="16"/>
  <c r="A594" i="16"/>
  <c r="A593" i="16"/>
  <c r="A592" i="16"/>
  <c r="A591" i="16"/>
  <c r="A590" i="16"/>
  <c r="A589" i="16"/>
  <c r="A588" i="16"/>
  <c r="A587" i="16"/>
  <c r="A586" i="16"/>
  <c r="A585" i="16"/>
  <c r="A584" i="16"/>
  <c r="A583" i="16"/>
  <c r="A582" i="16"/>
  <c r="A581" i="16"/>
  <c r="A580" i="16"/>
  <c r="A579" i="16"/>
  <c r="A578" i="16"/>
  <c r="A577" i="16"/>
  <c r="A576" i="16"/>
  <c r="A575" i="16"/>
  <c r="A574" i="16"/>
  <c r="A573" i="16"/>
  <c r="A572" i="16"/>
  <c r="A571" i="16"/>
  <c r="A570" i="16"/>
  <c r="A569" i="16"/>
  <c r="A568" i="16"/>
  <c r="A567" i="16"/>
  <c r="A566" i="16"/>
  <c r="A565" i="16"/>
  <c r="A564" i="16"/>
  <c r="A563" i="16"/>
  <c r="A562" i="16"/>
  <c r="A561" i="16"/>
  <c r="A560" i="16"/>
  <c r="A559" i="16"/>
  <c r="A558" i="16"/>
  <c r="A557" i="16"/>
  <c r="A556" i="16"/>
  <c r="A555" i="16"/>
  <c r="A554" i="16"/>
  <c r="A553" i="16"/>
  <c r="A552" i="16"/>
  <c r="A551" i="16"/>
  <c r="A550" i="16"/>
  <c r="A549" i="16"/>
  <c r="A548" i="16"/>
  <c r="A547" i="16"/>
  <c r="A546" i="16"/>
  <c r="A545" i="16"/>
  <c r="A544" i="16"/>
  <c r="A543" i="16"/>
  <c r="A542" i="16"/>
  <c r="A541" i="16"/>
  <c r="A540" i="16"/>
  <c r="A539" i="16"/>
  <c r="A538" i="16"/>
  <c r="A537" i="16"/>
  <c r="A536" i="16"/>
  <c r="A535" i="16"/>
  <c r="A534" i="16"/>
  <c r="A533" i="16"/>
  <c r="A532" i="16"/>
  <c r="A531" i="16"/>
  <c r="A530" i="16"/>
  <c r="A529" i="16"/>
  <c r="A528" i="16"/>
  <c r="A527" i="16"/>
  <c r="A526" i="16"/>
  <c r="A525" i="16"/>
  <c r="A524" i="16"/>
  <c r="A523" i="16"/>
  <c r="A522" i="16"/>
  <c r="A521" i="16"/>
  <c r="A520" i="16"/>
  <c r="A519" i="16"/>
  <c r="A518" i="16"/>
  <c r="A517" i="16"/>
  <c r="A516" i="16"/>
  <c r="A515" i="16"/>
  <c r="A514" i="16"/>
  <c r="A513" i="16"/>
  <c r="A512" i="16"/>
  <c r="A511" i="16"/>
  <c r="A510" i="16"/>
  <c r="A509" i="16"/>
  <c r="A508" i="16"/>
  <c r="A507" i="16"/>
  <c r="A506" i="16"/>
  <c r="A505" i="16"/>
  <c r="A504" i="16"/>
  <c r="A503" i="16"/>
  <c r="A502" i="16"/>
  <c r="A501" i="16"/>
  <c r="A500" i="16"/>
  <c r="A499" i="16"/>
  <c r="A498" i="16"/>
  <c r="A497" i="16"/>
  <c r="A496" i="16"/>
  <c r="A495" i="16"/>
  <c r="A494" i="16"/>
  <c r="A493" i="16"/>
  <c r="A492" i="16"/>
  <c r="A491" i="16"/>
  <c r="A490" i="16"/>
  <c r="A489" i="16"/>
  <c r="A488" i="16"/>
  <c r="A487" i="16"/>
  <c r="A486"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404" i="16"/>
  <c r="A403" i="16"/>
  <c r="A402"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8" i="16"/>
  <c r="A357" i="16"/>
  <c r="A356" i="16"/>
  <c r="A355" i="16"/>
  <c r="A354" i="16"/>
  <c r="A353"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93" i="16"/>
  <c r="A292" i="16"/>
  <c r="A291" i="16"/>
  <c r="A290"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9" i="16"/>
  <c r="A238" i="16"/>
  <c r="A237" i="16"/>
  <c r="A236" i="16"/>
  <c r="A235"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72" i="16"/>
  <c r="A171" i="16"/>
  <c r="A170" i="16"/>
  <c r="A169" i="16"/>
  <c r="A168"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2" i="16"/>
  <c r="AA68" i="13"/>
  <c r="G25" i="13"/>
  <c r="AE4" i="13"/>
  <c r="R4" i="13"/>
  <c r="F4" i="13"/>
  <c r="R3" i="13"/>
  <c r="F3" i="13"/>
  <c r="AA75" i="12"/>
  <c r="V26" i="12" s="1"/>
  <c r="P74" i="12"/>
  <c r="W74" i="12" s="1"/>
  <c r="AA74" i="12" s="1"/>
  <c r="P73" i="12"/>
  <c r="W73" i="12" s="1"/>
  <c r="AA73" i="12" s="1"/>
  <c r="P72" i="12"/>
  <c r="W72" i="12" s="1"/>
  <c r="AA72" i="12" s="1"/>
  <c r="P71" i="12"/>
  <c r="W71" i="12" s="1"/>
  <c r="AA71" i="12" s="1"/>
  <c r="V63" i="12"/>
  <c r="Z63" i="12" s="1"/>
  <c r="Z64" i="12" s="1"/>
  <c r="S26" i="12" s="1"/>
  <c r="S63" i="12"/>
  <c r="R47" i="12"/>
  <c r="C47" i="12"/>
  <c r="R4" i="12"/>
  <c r="F4" i="12"/>
  <c r="R3" i="12"/>
  <c r="F3" i="12"/>
  <c r="Y60" i="11"/>
  <c r="X26" i="11" s="1"/>
  <c r="R47" i="11"/>
  <c r="C47" i="11"/>
  <c r="E32" i="11"/>
  <c r="E26" i="11"/>
  <c r="AE4" i="11"/>
  <c r="R4" i="11"/>
  <c r="F4" i="11"/>
  <c r="R3" i="11"/>
  <c r="F3" i="11"/>
  <c r="Y60" i="10"/>
  <c r="R47" i="10"/>
  <c r="C47" i="10"/>
  <c r="X26" i="10"/>
  <c r="AE4" i="10"/>
  <c r="R4" i="10"/>
  <c r="F4" i="10"/>
  <c r="R3" i="10"/>
  <c r="F3" i="10"/>
  <c r="W104" i="7"/>
  <c r="R85" i="7"/>
  <c r="AB70" i="7"/>
  <c r="AB69" i="7"/>
  <c r="AB66" i="7"/>
  <c r="AB65" i="7"/>
  <c r="AB64" i="7"/>
  <c r="AB63" i="7"/>
  <c r="AB62" i="7"/>
  <c r="AB61" i="7"/>
  <c r="AB60" i="7"/>
  <c r="AB59" i="7"/>
  <c r="AB58" i="7"/>
  <c r="AB57" i="7"/>
  <c r="AB56" i="7"/>
  <c r="AB55" i="7"/>
  <c r="AB54" i="7"/>
  <c r="AB53" i="7"/>
  <c r="AB52" i="7"/>
  <c r="X52" i="7"/>
  <c r="X51" i="7"/>
  <c r="AB51" i="7" s="1"/>
  <c r="AB72" i="7" s="1"/>
  <c r="AB73" i="7" s="1"/>
  <c r="M22" i="7" s="1"/>
  <c r="M23" i="7" s="1"/>
  <c r="H43" i="7" s="1"/>
  <c r="AB50" i="7"/>
  <c r="R44" i="7"/>
  <c r="C44" i="7"/>
  <c r="C85" i="7" s="1"/>
  <c r="B22" i="7"/>
  <c r="B47" i="7" s="1"/>
  <c r="B87" i="7" s="1"/>
  <c r="AE4" i="7"/>
  <c r="R4" i="7"/>
  <c r="F4" i="7"/>
  <c r="R3" i="7"/>
  <c r="F3" i="7"/>
  <c r="Y179" i="6"/>
  <c r="AC179" i="6" s="1"/>
  <c r="W179" i="6"/>
  <c r="U179" i="6"/>
  <c r="AA179" i="6" s="1"/>
  <c r="G179" i="6"/>
  <c r="AA178" i="6"/>
  <c r="W178" i="6"/>
  <c r="AC178" i="6" s="1"/>
  <c r="U178" i="6"/>
  <c r="Y178" i="6" s="1"/>
  <c r="G178" i="6"/>
  <c r="U177" i="6"/>
  <c r="G177" i="6"/>
  <c r="AA176" i="6"/>
  <c r="W176" i="6"/>
  <c r="U176" i="6"/>
  <c r="Y176" i="6" s="1"/>
  <c r="AC176" i="6" s="1"/>
  <c r="G176" i="6"/>
  <c r="W175" i="6"/>
  <c r="U175" i="6"/>
  <c r="AA175" i="6" s="1"/>
  <c r="G175" i="6"/>
  <c r="W174" i="6"/>
  <c r="U174" i="6"/>
  <c r="AA174" i="6" s="1"/>
  <c r="G174" i="6"/>
  <c r="Y173" i="6"/>
  <c r="W173" i="6"/>
  <c r="AC173" i="6" s="1"/>
  <c r="U173" i="6"/>
  <c r="AA173" i="6" s="1"/>
  <c r="G173" i="6"/>
  <c r="W172" i="6"/>
  <c r="U172" i="6"/>
  <c r="AA172" i="6" s="1"/>
  <c r="G172" i="6"/>
  <c r="W171" i="6"/>
  <c r="U171" i="6"/>
  <c r="AA171" i="6" s="1"/>
  <c r="G171" i="6"/>
  <c r="W170" i="6"/>
  <c r="U170" i="6"/>
  <c r="AA170" i="6" s="1"/>
  <c r="G170" i="6"/>
  <c r="Y169" i="6"/>
  <c r="W169" i="6"/>
  <c r="AC169" i="6" s="1"/>
  <c r="U169" i="6"/>
  <c r="AA169" i="6" s="1"/>
  <c r="G169" i="6"/>
  <c r="W168" i="6"/>
  <c r="U168" i="6"/>
  <c r="AA168" i="6" s="1"/>
  <c r="G168" i="6"/>
  <c r="W167" i="6"/>
  <c r="U167" i="6"/>
  <c r="AA167" i="6" s="1"/>
  <c r="G167" i="6"/>
  <c r="W166" i="6"/>
  <c r="U166" i="6"/>
  <c r="AA166" i="6" s="1"/>
  <c r="G166" i="6"/>
  <c r="Y165" i="6"/>
  <c r="W165" i="6"/>
  <c r="AC165" i="6" s="1"/>
  <c r="U165" i="6"/>
  <c r="AA165" i="6" s="1"/>
  <c r="G165" i="6"/>
  <c r="W164" i="6"/>
  <c r="U164" i="6"/>
  <c r="AA164" i="6" s="1"/>
  <c r="G164" i="6"/>
  <c r="W163" i="6"/>
  <c r="U163" i="6"/>
  <c r="AA163" i="6" s="1"/>
  <c r="G163" i="6"/>
  <c r="W162" i="6"/>
  <c r="U162" i="6"/>
  <c r="AA162" i="6" s="1"/>
  <c r="G162" i="6"/>
  <c r="Y161" i="6"/>
  <c r="W161" i="6"/>
  <c r="AC161" i="6" s="1"/>
  <c r="U161" i="6"/>
  <c r="AA161" i="6" s="1"/>
  <c r="G161" i="6"/>
  <c r="W160" i="6"/>
  <c r="U160" i="6"/>
  <c r="AA160" i="6" s="1"/>
  <c r="G160" i="6"/>
  <c r="W159" i="6"/>
  <c r="U159" i="6"/>
  <c r="AA159" i="6" s="1"/>
  <c r="G159" i="6"/>
  <c r="W158" i="6"/>
  <c r="U158" i="6"/>
  <c r="AA158" i="6" s="1"/>
  <c r="G158" i="6"/>
  <c r="Y157" i="6"/>
  <c r="W157" i="6"/>
  <c r="AC157" i="6" s="1"/>
  <c r="U157" i="6"/>
  <c r="AA157" i="6" s="1"/>
  <c r="G157" i="6"/>
  <c r="W156" i="6"/>
  <c r="U156" i="6"/>
  <c r="AA156" i="6" s="1"/>
  <c r="G156" i="6"/>
  <c r="W155" i="6"/>
  <c r="U155" i="6"/>
  <c r="AA155" i="6" s="1"/>
  <c r="G155" i="6"/>
  <c r="W154" i="6"/>
  <c r="U154" i="6"/>
  <c r="AA154" i="6" s="1"/>
  <c r="G154" i="6"/>
  <c r="Y153" i="6"/>
  <c r="W153" i="6"/>
  <c r="AC153" i="6" s="1"/>
  <c r="U153" i="6"/>
  <c r="AA153" i="6" s="1"/>
  <c r="G153" i="6"/>
  <c r="W152" i="6"/>
  <c r="U152" i="6"/>
  <c r="AA152" i="6" s="1"/>
  <c r="G152" i="6"/>
  <c r="W151" i="6"/>
  <c r="U151" i="6"/>
  <c r="AA151" i="6" s="1"/>
  <c r="G151" i="6"/>
  <c r="W150" i="6"/>
  <c r="U150" i="6"/>
  <c r="AA150" i="6" s="1"/>
  <c r="G150" i="6"/>
  <c r="Y149" i="6"/>
  <c r="W149" i="6"/>
  <c r="AC149" i="6" s="1"/>
  <c r="U149" i="6"/>
  <c r="AA149" i="6" s="1"/>
  <c r="G149" i="6"/>
  <c r="W148" i="6"/>
  <c r="U148" i="6"/>
  <c r="AA148" i="6" s="1"/>
  <c r="G148" i="6"/>
  <c r="W147" i="6"/>
  <c r="U147" i="6"/>
  <c r="AA147" i="6" s="1"/>
  <c r="G147" i="6"/>
  <c r="W146" i="6"/>
  <c r="U146" i="6"/>
  <c r="AA146" i="6" s="1"/>
  <c r="G146" i="6"/>
  <c r="Y145" i="6"/>
  <c r="W145" i="6"/>
  <c r="AC145" i="6" s="1"/>
  <c r="U145" i="6"/>
  <c r="AA145" i="6" s="1"/>
  <c r="G145" i="6"/>
  <c r="W144" i="6"/>
  <c r="U144" i="6"/>
  <c r="AA144" i="6" s="1"/>
  <c r="G144" i="6"/>
  <c r="U143" i="6"/>
  <c r="AA143" i="6" s="1"/>
  <c r="G143" i="6"/>
  <c r="F140" i="6"/>
  <c r="AD136" i="6"/>
  <c r="AD181" i="6" s="1"/>
  <c r="U134" i="6"/>
  <c r="G134" i="6"/>
  <c r="U133" i="6"/>
  <c r="G133" i="6"/>
  <c r="AA132" i="6"/>
  <c r="AC132" i="6" s="1"/>
  <c r="W132" i="6"/>
  <c r="U132" i="6"/>
  <c r="Y132" i="6" s="1"/>
  <c r="G132" i="6"/>
  <c r="U131" i="6"/>
  <c r="G131" i="6"/>
  <c r="W130" i="6"/>
  <c r="U130" i="6"/>
  <c r="Y130" i="6" s="1"/>
  <c r="G130" i="6"/>
  <c r="AA129" i="6"/>
  <c r="U129" i="6"/>
  <c r="G129" i="6"/>
  <c r="U128" i="6"/>
  <c r="G128" i="6"/>
  <c r="U127" i="6"/>
  <c r="G127" i="6"/>
  <c r="AA126" i="6"/>
  <c r="AC126" i="6" s="1"/>
  <c r="W126" i="6"/>
  <c r="U126" i="6"/>
  <c r="Y126" i="6" s="1"/>
  <c r="G126" i="6"/>
  <c r="U125" i="6"/>
  <c r="G125" i="6"/>
  <c r="W124" i="6"/>
  <c r="U124" i="6"/>
  <c r="Y124" i="6" s="1"/>
  <c r="G124" i="6"/>
  <c r="AA123" i="6"/>
  <c r="U123" i="6"/>
  <c r="G123" i="6"/>
  <c r="U122" i="6"/>
  <c r="G122" i="6"/>
  <c r="U121" i="6"/>
  <c r="G121" i="6"/>
  <c r="AA120" i="6"/>
  <c r="AC120" i="6" s="1"/>
  <c r="W120" i="6"/>
  <c r="U120" i="6"/>
  <c r="Y120" i="6" s="1"/>
  <c r="G120" i="6"/>
  <c r="U119" i="6"/>
  <c r="G119" i="6"/>
  <c r="W118" i="6"/>
  <c r="U118" i="6"/>
  <c r="Y118" i="6" s="1"/>
  <c r="G118" i="6"/>
  <c r="AA117" i="6"/>
  <c r="U117" i="6"/>
  <c r="G117" i="6"/>
  <c r="U116" i="6"/>
  <c r="G116" i="6"/>
  <c r="U115" i="6"/>
  <c r="G115" i="6"/>
  <c r="AA114" i="6"/>
  <c r="AC114" i="6" s="1"/>
  <c r="W114" i="6"/>
  <c r="U114" i="6"/>
  <c r="Y114" i="6" s="1"/>
  <c r="G114" i="6"/>
  <c r="U113" i="6"/>
  <c r="G113" i="6"/>
  <c r="W112" i="6"/>
  <c r="U112" i="6"/>
  <c r="Y112" i="6" s="1"/>
  <c r="G112" i="6"/>
  <c r="AA111" i="6"/>
  <c r="U111" i="6"/>
  <c r="G111" i="6"/>
  <c r="U110" i="6"/>
  <c r="G110" i="6"/>
  <c r="U109" i="6"/>
  <c r="G109" i="6"/>
  <c r="AA108" i="6"/>
  <c r="AC108" i="6" s="1"/>
  <c r="W108" i="6"/>
  <c r="U108" i="6"/>
  <c r="Y108" i="6" s="1"/>
  <c r="G108" i="6"/>
  <c r="U107" i="6"/>
  <c r="G107" i="6"/>
  <c r="U106" i="6"/>
  <c r="Y106" i="6" s="1"/>
  <c r="G106" i="6"/>
  <c r="AC105" i="6"/>
  <c r="AA105" i="6"/>
  <c r="Y105" i="6"/>
  <c r="W105" i="6"/>
  <c r="U105" i="6"/>
  <c r="G105" i="6"/>
  <c r="AA104" i="6"/>
  <c r="AC104" i="6" s="1"/>
  <c r="Y104" i="6"/>
  <c r="U104" i="6"/>
  <c r="W104" i="6" s="1"/>
  <c r="G104" i="6"/>
  <c r="AA103" i="6"/>
  <c r="Y103" i="6"/>
  <c r="AC103" i="6" s="1"/>
  <c r="W103" i="6"/>
  <c r="U103" i="6"/>
  <c r="G103" i="6"/>
  <c r="AA102" i="6"/>
  <c r="Y102" i="6"/>
  <c r="U102" i="6"/>
  <c r="W102" i="6" s="1"/>
  <c r="AC102" i="6" s="1"/>
  <c r="G102" i="6"/>
  <c r="AC101" i="6"/>
  <c r="AA101" i="6"/>
  <c r="Y101" i="6"/>
  <c r="W101" i="6"/>
  <c r="U101" i="6"/>
  <c r="G101" i="6"/>
  <c r="U100" i="6"/>
  <c r="G100" i="6"/>
  <c r="AA99" i="6"/>
  <c r="Y99" i="6"/>
  <c r="U99" i="6"/>
  <c r="W99" i="6" s="1"/>
  <c r="AC99" i="6" s="1"/>
  <c r="G99" i="6"/>
  <c r="Y98" i="6"/>
  <c r="U98" i="6"/>
  <c r="W98" i="6" s="1"/>
  <c r="G98" i="6"/>
  <c r="AD91" i="6"/>
  <c r="AA89" i="6"/>
  <c r="Y89" i="6"/>
  <c r="U89" i="6"/>
  <c r="W89" i="6" s="1"/>
  <c r="G89" i="6"/>
  <c r="AA88" i="6"/>
  <c r="Y88" i="6"/>
  <c r="U88" i="6"/>
  <c r="W88" i="6" s="1"/>
  <c r="AC88" i="6" s="1"/>
  <c r="G88" i="6"/>
  <c r="AA87" i="6"/>
  <c r="U87" i="6"/>
  <c r="W87" i="6" s="1"/>
  <c r="G87" i="6"/>
  <c r="AA86" i="6"/>
  <c r="Y86" i="6"/>
  <c r="AC86" i="6" s="1"/>
  <c r="U86" i="6"/>
  <c r="W86" i="6" s="1"/>
  <c r="G86" i="6"/>
  <c r="U85" i="6"/>
  <c r="W85" i="6" s="1"/>
  <c r="G85" i="6"/>
  <c r="AA84" i="6"/>
  <c r="AC84" i="6" s="1"/>
  <c r="Y84" i="6"/>
  <c r="U84" i="6"/>
  <c r="W84" i="6" s="1"/>
  <c r="G84" i="6"/>
  <c r="AA83" i="6"/>
  <c r="Y83" i="6"/>
  <c r="U83" i="6"/>
  <c r="W83" i="6" s="1"/>
  <c r="AC83" i="6" s="1"/>
  <c r="G83" i="6"/>
  <c r="AA82" i="6"/>
  <c r="Y82" i="6"/>
  <c r="U82" i="6"/>
  <c r="W82" i="6" s="1"/>
  <c r="AC82" i="6" s="1"/>
  <c r="G82" i="6"/>
  <c r="U81" i="6"/>
  <c r="W81" i="6" s="1"/>
  <c r="G81" i="6"/>
  <c r="AA80" i="6"/>
  <c r="Y80" i="6"/>
  <c r="AC80" i="6" s="1"/>
  <c r="U80" i="6"/>
  <c r="W80" i="6" s="1"/>
  <c r="G80" i="6"/>
  <c r="U79" i="6"/>
  <c r="W79" i="6" s="1"/>
  <c r="G79" i="6"/>
  <c r="AA78" i="6"/>
  <c r="AC78" i="6" s="1"/>
  <c r="Y78" i="6"/>
  <c r="U78" i="6"/>
  <c r="W78" i="6" s="1"/>
  <c r="G78" i="6"/>
  <c r="AA77" i="6"/>
  <c r="Y77" i="6"/>
  <c r="U77" i="6"/>
  <c r="W77" i="6" s="1"/>
  <c r="G77" i="6"/>
  <c r="AA76" i="6"/>
  <c r="Y76" i="6"/>
  <c r="U76" i="6"/>
  <c r="W76" i="6" s="1"/>
  <c r="AC76" i="6" s="1"/>
  <c r="G76" i="6"/>
  <c r="AA75" i="6"/>
  <c r="U75" i="6"/>
  <c r="W75" i="6" s="1"/>
  <c r="G75" i="6"/>
  <c r="AA74" i="6"/>
  <c r="Y74" i="6"/>
  <c r="AC74" i="6" s="1"/>
  <c r="U74" i="6"/>
  <c r="W74" i="6" s="1"/>
  <c r="G74" i="6"/>
  <c r="U73" i="6"/>
  <c r="W73" i="6" s="1"/>
  <c r="G73" i="6"/>
  <c r="AA72" i="6"/>
  <c r="AC72" i="6" s="1"/>
  <c r="Y72" i="6"/>
  <c r="U72" i="6"/>
  <c r="W72" i="6" s="1"/>
  <c r="G72" i="6"/>
  <c r="AA71" i="6"/>
  <c r="Y71" i="6"/>
  <c r="U71" i="6"/>
  <c r="W71" i="6" s="1"/>
  <c r="G71" i="6"/>
  <c r="U70" i="6"/>
  <c r="G70" i="6"/>
  <c r="U69" i="6"/>
  <c r="W69" i="6" s="1"/>
  <c r="G69" i="6"/>
  <c r="Y68" i="6"/>
  <c r="U68" i="6"/>
  <c r="W68" i="6" s="1"/>
  <c r="G68" i="6"/>
  <c r="U67" i="6"/>
  <c r="W67" i="6" s="1"/>
  <c r="G67" i="6"/>
  <c r="AA66" i="6"/>
  <c r="AC66" i="6" s="1"/>
  <c r="Y66" i="6"/>
  <c r="U66" i="6"/>
  <c r="W66" i="6" s="1"/>
  <c r="G66" i="6"/>
  <c r="AA65" i="6"/>
  <c r="Y65" i="6"/>
  <c r="U65" i="6"/>
  <c r="W65" i="6" s="1"/>
  <c r="G65" i="6"/>
  <c r="U64" i="6"/>
  <c r="G64" i="6"/>
  <c r="AA63" i="6"/>
  <c r="U63" i="6"/>
  <c r="W63" i="6" s="1"/>
  <c r="G63" i="6"/>
  <c r="Y62" i="6"/>
  <c r="U62" i="6"/>
  <c r="W62" i="6" s="1"/>
  <c r="G62" i="6"/>
  <c r="U61" i="6"/>
  <c r="W61" i="6" s="1"/>
  <c r="G61" i="6"/>
  <c r="AA60" i="6"/>
  <c r="AC60" i="6" s="1"/>
  <c r="Y60" i="6"/>
  <c r="U60" i="6"/>
  <c r="W60" i="6" s="1"/>
  <c r="G60" i="6"/>
  <c r="AA59" i="6"/>
  <c r="Y59" i="6"/>
  <c r="U59" i="6"/>
  <c r="W59" i="6" s="1"/>
  <c r="AC59" i="6" s="1"/>
  <c r="G59" i="6"/>
  <c r="U58" i="6"/>
  <c r="G58" i="6"/>
  <c r="U57" i="6"/>
  <c r="W57" i="6" s="1"/>
  <c r="G57" i="6"/>
  <c r="Y56" i="6"/>
  <c r="U56" i="6"/>
  <c r="W56" i="6" s="1"/>
  <c r="G56" i="6"/>
  <c r="U55" i="6"/>
  <c r="W55" i="6" s="1"/>
  <c r="G55" i="6"/>
  <c r="AA54" i="6"/>
  <c r="AC54" i="6" s="1"/>
  <c r="Y54" i="6"/>
  <c r="U54" i="6"/>
  <c r="W54" i="6" s="1"/>
  <c r="G54" i="6"/>
  <c r="AA53" i="6"/>
  <c r="Y53" i="6"/>
  <c r="U53" i="6"/>
  <c r="W53" i="6" s="1"/>
  <c r="G53" i="6"/>
  <c r="R47" i="6"/>
  <c r="R92" i="6" s="1"/>
  <c r="R137" i="6" s="1"/>
  <c r="C47" i="6"/>
  <c r="C92" i="6" s="1"/>
  <c r="C137" i="6" s="1"/>
  <c r="AE4" i="6"/>
  <c r="R4" i="6"/>
  <c r="F4" i="6"/>
  <c r="R3" i="6"/>
  <c r="F3" i="6"/>
  <c r="B15" i="5"/>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B40" i="5" s="1"/>
  <c r="B41" i="5" s="1"/>
  <c r="B42" i="5" s="1"/>
  <c r="B43" i="5" s="1"/>
  <c r="B44" i="5" s="1"/>
  <c r="B45" i="5" s="1"/>
  <c r="B46" i="5" s="1"/>
  <c r="B47" i="5" s="1"/>
  <c r="B48" i="5" s="1"/>
  <c r="B49" i="5" s="1"/>
  <c r="B50" i="5" s="1"/>
  <c r="B51" i="5" s="1"/>
  <c r="B52" i="5" s="1"/>
  <c r="B53" i="5" s="1"/>
  <c r="B54" i="5" s="1"/>
  <c r="B55" i="5" s="1"/>
  <c r="B56" i="5" s="1"/>
  <c r="B57" i="5" s="1"/>
  <c r="B58" i="5" s="1"/>
  <c r="B59" i="5" s="1"/>
  <c r="B60" i="5" s="1"/>
  <c r="B61" i="5" s="1"/>
  <c r="B62" i="5" s="1"/>
  <c r="B63" i="5" s="1"/>
  <c r="B64" i="5" s="1"/>
  <c r="B65" i="5" s="1"/>
  <c r="B66" i="5" s="1"/>
  <c r="B67" i="5" s="1"/>
  <c r="B68" i="5" s="1"/>
  <c r="B69" i="5" s="1"/>
  <c r="B70" i="5" s="1"/>
  <c r="B71" i="5" s="1"/>
  <c r="B72" i="5" s="1"/>
  <c r="B73" i="5" s="1"/>
  <c r="B74" i="5" s="1"/>
  <c r="B75" i="5" s="1"/>
  <c r="B76" i="5" s="1"/>
  <c r="B77" i="5" s="1"/>
  <c r="B78" i="5" s="1"/>
  <c r="B79" i="5" s="1"/>
  <c r="B80" i="5" s="1"/>
  <c r="B81" i="5" s="1"/>
  <c r="B82" i="5" s="1"/>
  <c r="B83" i="5" s="1"/>
  <c r="B84" i="5" s="1"/>
  <c r="B85" i="5" s="1"/>
  <c r="B86" i="5" s="1"/>
  <c r="B87" i="5" s="1"/>
  <c r="B88" i="5" s="1"/>
  <c r="B89" i="5" s="1"/>
  <c r="B90" i="5" s="1"/>
  <c r="B91" i="5" s="1"/>
  <c r="B92" i="5" s="1"/>
  <c r="B93" i="5" s="1"/>
  <c r="B94" i="5" s="1"/>
  <c r="B95" i="5" s="1"/>
  <c r="B96" i="5" s="1"/>
  <c r="B97" i="5" s="1"/>
  <c r="B98" i="5" s="1"/>
  <c r="B99" i="5" s="1"/>
  <c r="B100" i="5" s="1"/>
  <c r="B101" i="5" s="1"/>
  <c r="B102" i="5" s="1"/>
  <c r="B103" i="5" s="1"/>
  <c r="B104" i="5" s="1"/>
  <c r="B105" i="5" s="1"/>
  <c r="B106" i="5" s="1"/>
  <c r="B107" i="5" s="1"/>
  <c r="B108" i="5" s="1"/>
  <c r="B109" i="5" s="1"/>
  <c r="B110" i="5" s="1"/>
  <c r="B111" i="5" s="1"/>
  <c r="B112" i="5" s="1"/>
  <c r="B113" i="5" s="1"/>
  <c r="B114" i="5" s="1"/>
  <c r="B115" i="5" s="1"/>
  <c r="B116" i="5" s="1"/>
  <c r="B117" i="5" s="1"/>
  <c r="B118" i="5" s="1"/>
  <c r="B119" i="5" s="1"/>
  <c r="B120" i="5" s="1"/>
  <c r="B121" i="5" s="1"/>
  <c r="B122" i="5" s="1"/>
  <c r="B123" i="5" s="1"/>
  <c r="B124" i="5" s="1"/>
  <c r="B125" i="5" s="1"/>
  <c r="B126" i="5" s="1"/>
  <c r="B127" i="5" s="1"/>
  <c r="B128" i="5" s="1"/>
  <c r="B129" i="5" s="1"/>
  <c r="B130" i="5" s="1"/>
  <c r="B131" i="5" s="1"/>
  <c r="B132" i="5" s="1"/>
  <c r="B133" i="5" s="1"/>
  <c r="B134" i="5" s="1"/>
  <c r="B135" i="5" s="1"/>
  <c r="B136" i="5" s="1"/>
  <c r="B137" i="5" s="1"/>
  <c r="B138" i="5" s="1"/>
  <c r="B139" i="5" s="1"/>
  <c r="B140" i="5" s="1"/>
  <c r="B141" i="5" s="1"/>
  <c r="B142" i="5" s="1"/>
  <c r="B143" i="5" s="1"/>
  <c r="B144" i="5" s="1"/>
  <c r="B145" i="5" s="1"/>
  <c r="B146" i="5" s="1"/>
  <c r="B147" i="5" s="1"/>
  <c r="B148" i="5" s="1"/>
  <c r="B149" i="5" s="1"/>
  <c r="B150" i="5" s="1"/>
  <c r="B151" i="5" s="1"/>
  <c r="B152" i="5" s="1"/>
  <c r="B153" i="5" s="1"/>
  <c r="B154" i="5" s="1"/>
  <c r="B155" i="5" s="1"/>
  <c r="B156" i="5" s="1"/>
  <c r="B157" i="5" s="1"/>
  <c r="B158" i="5" s="1"/>
  <c r="B159" i="5" s="1"/>
  <c r="B160" i="5" s="1"/>
  <c r="B161" i="5" s="1"/>
  <c r="B162" i="5" s="1"/>
  <c r="B163" i="5" s="1"/>
  <c r="B164" i="5" s="1"/>
  <c r="B165" i="5" s="1"/>
  <c r="B166" i="5" s="1"/>
  <c r="B167" i="5" s="1"/>
  <c r="B168" i="5" s="1"/>
  <c r="B169" i="5" s="1"/>
  <c r="B170" i="5" s="1"/>
  <c r="B171" i="5" s="1"/>
  <c r="B172" i="5" s="1"/>
  <c r="B173" i="5" s="1"/>
  <c r="B174" i="5" s="1"/>
  <c r="B175" i="5" s="1"/>
  <c r="B176" i="5" s="1"/>
  <c r="B177" i="5" s="1"/>
  <c r="B178" i="5" s="1"/>
  <c r="B179" i="5" s="1"/>
  <c r="B180" i="5" s="1"/>
  <c r="B181" i="5" s="1"/>
  <c r="B182" i="5" s="1"/>
  <c r="B183" i="5" s="1"/>
  <c r="B184" i="5" s="1"/>
  <c r="B185" i="5" s="1"/>
  <c r="B186" i="5" s="1"/>
  <c r="B187" i="5" s="1"/>
  <c r="B188" i="5" s="1"/>
  <c r="B189" i="5" s="1"/>
  <c r="B190" i="5" s="1"/>
  <c r="B191" i="5" s="1"/>
  <c r="B192" i="5" s="1"/>
  <c r="B193" i="5" s="1"/>
  <c r="B194" i="5" s="1"/>
  <c r="B195" i="5" s="1"/>
  <c r="B196" i="5" s="1"/>
  <c r="B197" i="5" s="1"/>
  <c r="B198" i="5" s="1"/>
  <c r="B199" i="5" s="1"/>
  <c r="B200" i="5" s="1"/>
  <c r="B201" i="5" s="1"/>
  <c r="B202" i="5" s="1"/>
  <c r="B203" i="5" s="1"/>
  <c r="B204" i="5" s="1"/>
  <c r="B205" i="5" s="1"/>
  <c r="B206" i="5" s="1"/>
  <c r="B207" i="5" s="1"/>
  <c r="B208" i="5" s="1"/>
  <c r="B209" i="5" s="1"/>
  <c r="B210" i="5" s="1"/>
  <c r="B211" i="5" s="1"/>
  <c r="B212" i="5" s="1"/>
  <c r="B213" i="5" s="1"/>
  <c r="B214" i="5" s="1"/>
  <c r="B215" i="5" s="1"/>
  <c r="B216" i="5" s="1"/>
  <c r="B217" i="5" s="1"/>
  <c r="B218" i="5" s="1"/>
  <c r="B219" i="5" s="1"/>
  <c r="B220" i="5" s="1"/>
  <c r="B221" i="5" s="1"/>
  <c r="B222" i="5" s="1"/>
  <c r="B223" i="5" s="1"/>
  <c r="B224" i="5" s="1"/>
  <c r="B225" i="5" s="1"/>
  <c r="B226" i="5" s="1"/>
  <c r="B227" i="5" s="1"/>
  <c r="B228" i="5" s="1"/>
  <c r="B229" i="5" s="1"/>
  <c r="B230" i="5" s="1"/>
  <c r="B231" i="5" s="1"/>
  <c r="B232" i="5" s="1"/>
  <c r="B233" i="5" s="1"/>
  <c r="B234" i="5" s="1"/>
  <c r="B235" i="5" s="1"/>
  <c r="B236" i="5" s="1"/>
  <c r="B237" i="5" s="1"/>
  <c r="B238" i="5" s="1"/>
  <c r="B239" i="5" s="1"/>
  <c r="B240" i="5" s="1"/>
  <c r="B241" i="5" s="1"/>
  <c r="B242" i="5" s="1"/>
  <c r="B243" i="5" s="1"/>
  <c r="B244" i="5" s="1"/>
  <c r="B245" i="5" s="1"/>
  <c r="B246" i="5" s="1"/>
  <c r="B247" i="5" s="1"/>
  <c r="B248" i="5" s="1"/>
  <c r="B249" i="5" s="1"/>
  <c r="B250" i="5" s="1"/>
  <c r="B251" i="5" s="1"/>
  <c r="B252" i="5" s="1"/>
  <c r="B253" i="5" s="1"/>
  <c r="B254" i="5" s="1"/>
  <c r="B255" i="5" s="1"/>
  <c r="B256" i="5" s="1"/>
  <c r="B257" i="5" s="1"/>
  <c r="B258" i="5" s="1"/>
  <c r="B259" i="5" s="1"/>
  <c r="B260" i="5" s="1"/>
  <c r="B261" i="5" s="1"/>
  <c r="B262" i="5" s="1"/>
  <c r="B263" i="5" s="1"/>
  <c r="B264" i="5" s="1"/>
  <c r="B265" i="5" s="1"/>
  <c r="B266" i="5" s="1"/>
  <c r="B267" i="5" s="1"/>
  <c r="B268" i="5" s="1"/>
  <c r="B269" i="5" s="1"/>
  <c r="B270" i="5" s="1"/>
  <c r="B271" i="5" s="1"/>
  <c r="B272" i="5" s="1"/>
  <c r="B273" i="5" s="1"/>
  <c r="B274" i="5" s="1"/>
  <c r="B275" i="5" s="1"/>
  <c r="B276" i="5" s="1"/>
  <c r="B277" i="5" s="1"/>
  <c r="B278" i="5" s="1"/>
  <c r="B279" i="5" s="1"/>
  <c r="B280" i="5" s="1"/>
  <c r="B281" i="5" s="1"/>
  <c r="B282" i="5" s="1"/>
  <c r="B283" i="5" s="1"/>
  <c r="B284" i="5" s="1"/>
  <c r="B285" i="5" s="1"/>
  <c r="B286" i="5" s="1"/>
  <c r="B287" i="5" s="1"/>
  <c r="B288" i="5" s="1"/>
  <c r="B289" i="5" s="1"/>
  <c r="B290" i="5" s="1"/>
  <c r="B291" i="5" s="1"/>
  <c r="B292" i="5" s="1"/>
  <c r="B293" i="5" s="1"/>
  <c r="B294" i="5" s="1"/>
  <c r="B295" i="5" s="1"/>
  <c r="B296" i="5" s="1"/>
  <c r="B297" i="5" s="1"/>
  <c r="B298" i="5" s="1"/>
  <c r="B299" i="5" s="1"/>
  <c r="B300" i="5" s="1"/>
  <c r="B301" i="5" s="1"/>
  <c r="B302" i="5" s="1"/>
  <c r="B303" i="5" s="1"/>
  <c r="B304" i="5" s="1"/>
  <c r="B305" i="5" s="1"/>
  <c r="B306" i="5" s="1"/>
  <c r="B307" i="5" s="1"/>
  <c r="B308" i="5" s="1"/>
  <c r="B309" i="5" s="1"/>
  <c r="B310" i="5" s="1"/>
  <c r="B311" i="5" s="1"/>
  <c r="B312" i="5" s="1"/>
  <c r="B313" i="5" s="1"/>
  <c r="B314" i="5" s="1"/>
  <c r="B315" i="5" s="1"/>
  <c r="B316" i="5" s="1"/>
  <c r="B317" i="5" s="1"/>
  <c r="B318" i="5" s="1"/>
  <c r="B319" i="5" s="1"/>
  <c r="B320" i="5" s="1"/>
  <c r="B321" i="5" s="1"/>
  <c r="B322" i="5" s="1"/>
  <c r="B323" i="5" s="1"/>
  <c r="B324" i="5" s="1"/>
  <c r="B325" i="5" s="1"/>
  <c r="B326" i="5" s="1"/>
  <c r="B327" i="5" s="1"/>
  <c r="B328" i="5" s="1"/>
  <c r="B329" i="5" s="1"/>
  <c r="B330" i="5" s="1"/>
  <c r="B331" i="5" s="1"/>
  <c r="B332" i="5" s="1"/>
  <c r="B333" i="5" s="1"/>
  <c r="B334" i="5" s="1"/>
  <c r="B335" i="5" s="1"/>
  <c r="B336" i="5" s="1"/>
  <c r="B337" i="5" s="1"/>
  <c r="B338" i="5" s="1"/>
  <c r="B339" i="5" s="1"/>
  <c r="B340" i="5" s="1"/>
  <c r="B341" i="5" s="1"/>
  <c r="B342" i="5" s="1"/>
  <c r="B343" i="5" s="1"/>
  <c r="B344" i="5" s="1"/>
  <c r="B345" i="5" s="1"/>
  <c r="B346" i="5" s="1"/>
  <c r="B347" i="5" s="1"/>
  <c r="B348" i="5" s="1"/>
  <c r="B349" i="5" s="1"/>
  <c r="B350" i="5" s="1"/>
  <c r="B351" i="5" s="1"/>
  <c r="B352" i="5" s="1"/>
  <c r="B353" i="5" s="1"/>
  <c r="B354" i="5" s="1"/>
  <c r="B355" i="5" s="1"/>
  <c r="B356" i="5" s="1"/>
  <c r="B357" i="5" s="1"/>
  <c r="B358" i="5" s="1"/>
  <c r="B359" i="5" s="1"/>
  <c r="B360" i="5" s="1"/>
  <c r="B361" i="5" s="1"/>
  <c r="B362" i="5" s="1"/>
  <c r="B363" i="5" s="1"/>
  <c r="B364" i="5" s="1"/>
  <c r="B365" i="5" s="1"/>
  <c r="B366" i="5" s="1"/>
  <c r="B367" i="5" s="1"/>
  <c r="B368" i="5" s="1"/>
  <c r="B369" i="5" s="1"/>
  <c r="B370" i="5" s="1"/>
  <c r="B371" i="5" s="1"/>
  <c r="B372" i="5" s="1"/>
  <c r="B373" i="5" s="1"/>
  <c r="B374" i="5" s="1"/>
  <c r="B375" i="5" s="1"/>
  <c r="B376" i="5" s="1"/>
  <c r="B377" i="5" s="1"/>
  <c r="B378" i="5" s="1"/>
  <c r="B379" i="5" s="1"/>
  <c r="B380" i="5" s="1"/>
  <c r="B381" i="5" s="1"/>
  <c r="B382" i="5" s="1"/>
  <c r="B383" i="5" s="1"/>
  <c r="B384" i="5" s="1"/>
  <c r="B385" i="5" s="1"/>
  <c r="B386" i="5" s="1"/>
  <c r="B387" i="5" s="1"/>
  <c r="B388" i="5" s="1"/>
  <c r="B389" i="5" s="1"/>
  <c r="B390" i="5" s="1"/>
  <c r="B391" i="5" s="1"/>
  <c r="B392" i="5" s="1"/>
  <c r="B393" i="5" s="1"/>
  <c r="B394" i="5" s="1"/>
  <c r="B395" i="5" s="1"/>
  <c r="B396" i="5" s="1"/>
  <c r="B397" i="5" s="1"/>
  <c r="B398" i="5" s="1"/>
  <c r="B399" i="5" s="1"/>
  <c r="B400" i="5" s="1"/>
  <c r="B401" i="5" s="1"/>
  <c r="B402" i="5" s="1"/>
  <c r="B403" i="5" s="1"/>
  <c r="B404" i="5" s="1"/>
  <c r="B405" i="5" s="1"/>
  <c r="B406" i="5" s="1"/>
  <c r="B407" i="5" s="1"/>
  <c r="B408" i="5" s="1"/>
  <c r="B9" i="5"/>
  <c r="B10" i="5" s="1"/>
  <c r="B11" i="5" s="1"/>
  <c r="B12" i="5" s="1"/>
  <c r="B13" i="5" s="1"/>
  <c r="B14" i="5" s="1"/>
  <c r="B6" i="5"/>
  <c r="B7" i="5" s="1"/>
  <c r="B8" i="5" s="1"/>
  <c r="XFD42" i="2"/>
  <c r="XEF42" i="2"/>
  <c r="XDX42" i="2"/>
  <c r="XCZ42" i="2"/>
  <c r="XCR42" i="2"/>
  <c r="XBT42" i="2"/>
  <c r="XBL42" i="2"/>
  <c r="XAN42" i="2"/>
  <c r="XAF42" i="2"/>
  <c r="WZH42" i="2"/>
  <c r="WYZ42" i="2"/>
  <c r="WYB42" i="2"/>
  <c r="WXT42" i="2"/>
  <c r="WWV42" i="2"/>
  <c r="WWN42" i="2"/>
  <c r="WVP42" i="2"/>
  <c r="WVH42" i="2"/>
  <c r="WUJ42" i="2"/>
  <c r="WUB42" i="2"/>
  <c r="WTD42" i="2"/>
  <c r="WSV42" i="2"/>
  <c r="WRX42" i="2"/>
  <c r="WRP42" i="2"/>
  <c r="WQR42" i="2"/>
  <c r="WQJ42" i="2"/>
  <c r="WPL42" i="2"/>
  <c r="WPD42" i="2"/>
  <c r="WOF42" i="2"/>
  <c r="WNX42" i="2"/>
  <c r="WMZ42" i="2"/>
  <c r="WMR42" i="2"/>
  <c r="WLT42" i="2"/>
  <c r="WLL42" i="2"/>
  <c r="WKN42" i="2"/>
  <c r="WKF42" i="2"/>
  <c r="WJH42" i="2"/>
  <c r="WIZ42" i="2"/>
  <c r="WIB42" i="2"/>
  <c r="WHT42" i="2"/>
  <c r="WGV42" i="2"/>
  <c r="WGN42" i="2"/>
  <c r="WFP42" i="2"/>
  <c r="WFH42" i="2"/>
  <c r="WEJ42" i="2"/>
  <c r="WEB42" i="2"/>
  <c r="WDD42" i="2"/>
  <c r="WCV42" i="2"/>
  <c r="WBX42" i="2"/>
  <c r="WBP42" i="2"/>
  <c r="WAR42" i="2"/>
  <c r="WAJ42" i="2"/>
  <c r="VZL42" i="2"/>
  <c r="VZD42" i="2"/>
  <c r="VYF42" i="2"/>
  <c r="VXX42" i="2"/>
  <c r="VWZ42" i="2"/>
  <c r="VWR42" i="2"/>
  <c r="VVT42" i="2"/>
  <c r="VVL42" i="2"/>
  <c r="VUN42" i="2"/>
  <c r="VUF42" i="2"/>
  <c r="VTH42" i="2"/>
  <c r="VSZ42" i="2"/>
  <c r="VSB42" i="2"/>
  <c r="VRT42" i="2"/>
  <c r="VQV42" i="2"/>
  <c r="VQN42" i="2"/>
  <c r="VPP42" i="2"/>
  <c r="VPH42" i="2"/>
  <c r="VOJ42" i="2"/>
  <c r="VOB42" i="2"/>
  <c r="VND42" i="2"/>
  <c r="VMV42" i="2"/>
  <c r="VLX42" i="2"/>
  <c r="VLP42" i="2"/>
  <c r="VKR42" i="2"/>
  <c r="VKJ42" i="2"/>
  <c r="VJL42" i="2"/>
  <c r="VJD42" i="2"/>
  <c r="VIF42" i="2"/>
  <c r="VHX42" i="2"/>
  <c r="VGZ42" i="2"/>
  <c r="VGR42" i="2"/>
  <c r="VFT42" i="2"/>
  <c r="VFL42" i="2"/>
  <c r="VEN42" i="2"/>
  <c r="VEF42" i="2"/>
  <c r="VDH42" i="2"/>
  <c r="VCZ42" i="2"/>
  <c r="VCB42" i="2"/>
  <c r="VBT42" i="2"/>
  <c r="VAV42" i="2"/>
  <c r="VAN42" i="2"/>
  <c r="UZP42" i="2"/>
  <c r="UZH42" i="2"/>
  <c r="UYJ42" i="2"/>
  <c r="UYB42" i="2"/>
  <c r="UXD42" i="2"/>
  <c r="UWV42" i="2"/>
  <c r="UVX42" i="2"/>
  <c r="UVP42" i="2"/>
  <c r="UUR42" i="2"/>
  <c r="UUJ42" i="2"/>
  <c r="UTL42" i="2"/>
  <c r="UTD42" i="2"/>
  <c r="USF42" i="2"/>
  <c r="URX42" i="2"/>
  <c r="UQZ42" i="2"/>
  <c r="UQR42" i="2"/>
  <c r="UPT42" i="2"/>
  <c r="UPL42" i="2"/>
  <c r="UON42" i="2"/>
  <c r="UOF42" i="2"/>
  <c r="UNH42" i="2"/>
  <c r="UMZ42" i="2"/>
  <c r="UMB42" i="2"/>
  <c r="ULT42" i="2"/>
  <c r="UKV42" i="2"/>
  <c r="UKN42" i="2"/>
  <c r="UJP42" i="2"/>
  <c r="UJH42" i="2"/>
  <c r="UIJ42" i="2"/>
  <c r="UIB42" i="2"/>
  <c r="UHD42" i="2"/>
  <c r="UGV42" i="2"/>
  <c r="UFX42" i="2"/>
  <c r="UFP42" i="2"/>
  <c r="UER42" i="2"/>
  <c r="UEJ42" i="2"/>
  <c r="UDL42" i="2"/>
  <c r="UDD42" i="2"/>
  <c r="UCF42" i="2"/>
  <c r="UBX42" i="2"/>
  <c r="UAZ42" i="2"/>
  <c r="UAR42" i="2"/>
  <c r="TZT42" i="2"/>
  <c r="TZL42" i="2"/>
  <c r="TYN42" i="2"/>
  <c r="TYF42" i="2"/>
  <c r="TXH42" i="2"/>
  <c r="TWZ42" i="2"/>
  <c r="TWB42" i="2"/>
  <c r="TVT42" i="2"/>
  <c r="TUV42" i="2"/>
  <c r="TUN42" i="2"/>
  <c r="TTP42" i="2"/>
  <c r="TTH42" i="2"/>
  <c r="TSJ42" i="2"/>
  <c r="TSB42" i="2"/>
  <c r="TRD42" i="2"/>
  <c r="TQV42" i="2"/>
  <c r="TPX42" i="2"/>
  <c r="TPP42" i="2"/>
  <c r="TOR42" i="2"/>
  <c r="TOJ42" i="2"/>
  <c r="TNL42" i="2"/>
  <c r="TND42" i="2"/>
  <c r="TMF42" i="2"/>
  <c r="TLX42" i="2"/>
  <c r="TKZ42" i="2"/>
  <c r="TKR42" i="2"/>
  <c r="TJT42" i="2"/>
  <c r="TJL42" i="2"/>
  <c r="TIN42" i="2"/>
  <c r="TIF42" i="2"/>
  <c r="THH42" i="2"/>
  <c r="TGZ42" i="2"/>
  <c r="TGB42" i="2"/>
  <c r="TFT42" i="2"/>
  <c r="TEV42" i="2"/>
  <c r="TEN42" i="2"/>
  <c r="TDP42" i="2"/>
  <c r="TDH42" i="2"/>
  <c r="TCJ42" i="2"/>
  <c r="TCB42" i="2"/>
  <c r="TBD42" i="2"/>
  <c r="TAV42" i="2"/>
  <c r="SZX42" i="2"/>
  <c r="SZP42" i="2"/>
  <c r="SYR42" i="2"/>
  <c r="SYJ42" i="2"/>
  <c r="SXL42" i="2"/>
  <c r="SXD42" i="2"/>
  <c r="SWF42" i="2"/>
  <c r="SVX42" i="2"/>
  <c r="SUZ42" i="2"/>
  <c r="SUR42" i="2"/>
  <c r="STT42" i="2"/>
  <c r="STL42" i="2"/>
  <c r="SSN42" i="2"/>
  <c r="SSF42" i="2"/>
  <c r="SRH42" i="2"/>
  <c r="SQZ42" i="2"/>
  <c r="SQB42" i="2"/>
  <c r="SPT42" i="2"/>
  <c r="SOV42" i="2"/>
  <c r="SON42" i="2"/>
  <c r="SNP42" i="2"/>
  <c r="SNH42" i="2"/>
  <c r="SMJ42" i="2"/>
  <c r="SMB42" i="2"/>
  <c r="SLD42" i="2"/>
  <c r="SKV42" i="2"/>
  <c r="SJX42" i="2"/>
  <c r="SJP42" i="2"/>
  <c r="SIR42" i="2"/>
  <c r="SIJ42" i="2"/>
  <c r="SHL42" i="2"/>
  <c r="SHD42" i="2"/>
  <c r="SGF42" i="2"/>
  <c r="SFX42" i="2"/>
  <c r="SEZ42" i="2"/>
  <c r="SER42" i="2"/>
  <c r="SDT42" i="2"/>
  <c r="SDL42" i="2"/>
  <c r="SCN42" i="2"/>
  <c r="SCF42" i="2"/>
  <c r="SBH42" i="2"/>
  <c r="SAZ42" i="2"/>
  <c r="SAB42" i="2"/>
  <c r="RZT42" i="2"/>
  <c r="RYV42" i="2"/>
  <c r="RYN42" i="2"/>
  <c r="RXP42" i="2"/>
  <c r="RXH42" i="2"/>
  <c r="RWJ42" i="2"/>
  <c r="RWB42" i="2"/>
  <c r="RVD42" i="2"/>
  <c r="RUV42" i="2"/>
  <c r="RTX42" i="2"/>
  <c r="RTP42" i="2"/>
  <c r="RSR42" i="2"/>
  <c r="RSJ42" i="2"/>
  <c r="RRL42" i="2"/>
  <c r="RRD42" i="2"/>
  <c r="RQF42" i="2"/>
  <c r="RPX42" i="2"/>
  <c r="ROZ42" i="2"/>
  <c r="ROR42" i="2"/>
  <c r="RNT42" i="2"/>
  <c r="RNL42" i="2"/>
  <c r="RMN42" i="2"/>
  <c r="RMF42" i="2"/>
  <c r="RLH42" i="2"/>
  <c r="RKZ42" i="2"/>
  <c r="RKB42" i="2"/>
  <c r="RJT42" i="2"/>
  <c r="RIV42" i="2"/>
  <c r="RIN42" i="2"/>
  <c r="RHP42" i="2"/>
  <c r="RHH42" i="2"/>
  <c r="RGJ42" i="2"/>
  <c r="RGB42" i="2"/>
  <c r="RFD42" i="2"/>
  <c r="REV42" i="2"/>
  <c r="RDX42" i="2"/>
  <c r="RDP42" i="2"/>
  <c r="RCR42" i="2"/>
  <c r="RCJ42" i="2"/>
  <c r="RBL42" i="2"/>
  <c r="RBD42" i="2"/>
  <c r="RAF42" i="2"/>
  <c r="QZX42" i="2"/>
  <c r="QYZ42" i="2"/>
  <c r="QYR42" i="2"/>
  <c r="QXT42" i="2"/>
  <c r="QXL42" i="2"/>
  <c r="QWN42" i="2"/>
  <c r="QWF42" i="2"/>
  <c r="QVH42" i="2"/>
  <c r="QUZ42" i="2"/>
  <c r="QUB42" i="2"/>
  <c r="QTT42" i="2"/>
  <c r="QSV42" i="2"/>
  <c r="QSN42" i="2"/>
  <c r="QRP42" i="2"/>
  <c r="QRH42" i="2"/>
  <c r="QQJ42" i="2"/>
  <c r="QQB42" i="2"/>
  <c r="QPD42" i="2"/>
  <c r="QOV42" i="2"/>
  <c r="QNX42" i="2"/>
  <c r="QNP42" i="2"/>
  <c r="QMR42" i="2"/>
  <c r="QMJ42" i="2"/>
  <c r="QLL42" i="2"/>
  <c r="QLD42" i="2"/>
  <c r="QKF42" i="2"/>
  <c r="QJX42" i="2"/>
  <c r="QIZ42" i="2"/>
  <c r="QIR42" i="2"/>
  <c r="QHT42" i="2"/>
  <c r="QHL42" i="2"/>
  <c r="QGN42" i="2"/>
  <c r="QGF42" i="2"/>
  <c r="QFH42" i="2"/>
  <c r="QEZ42" i="2"/>
  <c r="QEB42" i="2"/>
  <c r="QDT42" i="2"/>
  <c r="QCV42" i="2"/>
  <c r="QCN42" i="2"/>
  <c r="QBP42" i="2"/>
  <c r="QBH42" i="2"/>
  <c r="QAJ42" i="2"/>
  <c r="QAB42" i="2"/>
  <c r="PZD42" i="2"/>
  <c r="PYV42" i="2"/>
  <c r="PXX42" i="2"/>
  <c r="PXP42" i="2"/>
  <c r="PWR42" i="2"/>
  <c r="PWJ42" i="2"/>
  <c r="PVL42" i="2"/>
  <c r="PVD42" i="2"/>
  <c r="PUF42" i="2"/>
  <c r="PTX42" i="2"/>
  <c r="PSZ42" i="2"/>
  <c r="PSR42" i="2"/>
  <c r="PRT42" i="2"/>
  <c r="PRL42" i="2"/>
  <c r="PQN42" i="2"/>
  <c r="PQF42" i="2"/>
  <c r="PPH42" i="2"/>
  <c r="POZ42" i="2"/>
  <c r="POB42" i="2"/>
  <c r="PNT42" i="2"/>
  <c r="PMV42" i="2"/>
  <c r="PMN42" i="2"/>
  <c r="PLP42" i="2"/>
  <c r="PLH42" i="2"/>
  <c r="PKJ42" i="2"/>
  <c r="PKB42" i="2"/>
  <c r="PJD42" i="2"/>
  <c r="PIV42" i="2"/>
  <c r="PHX42" i="2"/>
  <c r="PHP42" i="2"/>
  <c r="PGR42" i="2"/>
  <c r="PGJ42" i="2"/>
  <c r="PFL42" i="2"/>
  <c r="PFD42" i="2"/>
  <c r="PEF42" i="2"/>
  <c r="PDX42" i="2"/>
  <c r="PCZ42" i="2"/>
  <c r="PCR42" i="2"/>
  <c r="PBT42" i="2"/>
  <c r="PBL42" i="2"/>
  <c r="PAN42" i="2"/>
  <c r="PAF42" i="2"/>
  <c r="OZH42" i="2"/>
  <c r="OYZ42" i="2"/>
  <c r="OYB42" i="2"/>
  <c r="OXT42" i="2"/>
  <c r="OWV42" i="2"/>
  <c r="OWN42" i="2"/>
  <c r="OVP42" i="2"/>
  <c r="OVH42" i="2"/>
  <c r="OUJ42" i="2"/>
  <c r="OUB42" i="2"/>
  <c r="OTD42" i="2"/>
  <c r="OSV42" i="2"/>
  <c r="ORX42" i="2"/>
  <c r="ORP42" i="2"/>
  <c r="OQR42" i="2"/>
  <c r="OQJ42" i="2"/>
  <c r="OPL42" i="2"/>
  <c r="OPD42" i="2"/>
  <c r="OOF42" i="2"/>
  <c r="ONX42" i="2"/>
  <c r="OMZ42" i="2"/>
  <c r="OMR42" i="2"/>
  <c r="OLT42" i="2"/>
  <c r="OLL42" i="2"/>
  <c r="OKN42" i="2"/>
  <c r="OKF42" i="2"/>
  <c r="OJH42" i="2"/>
  <c r="OIZ42" i="2"/>
  <c r="OIB42" i="2"/>
  <c r="OHT42" i="2"/>
  <c r="OGV42" i="2"/>
  <c r="OGN42" i="2"/>
  <c r="OFP42" i="2"/>
  <c r="OFH42" i="2"/>
  <c r="OEJ42" i="2"/>
  <c r="OEB42" i="2"/>
  <c r="ODD42" i="2"/>
  <c r="OCV42" i="2"/>
  <c r="OBX42" i="2"/>
  <c r="OBP42" i="2"/>
  <c r="OAR42" i="2"/>
  <c r="OAJ42" i="2"/>
  <c r="NZL42" i="2"/>
  <c r="NZD42" i="2"/>
  <c r="NYF42" i="2"/>
  <c r="NXX42" i="2"/>
  <c r="NWZ42" i="2"/>
  <c r="NWR42" i="2"/>
  <c r="NVT42" i="2"/>
  <c r="NVL42" i="2"/>
  <c r="NUN42" i="2"/>
  <c r="NUF42" i="2"/>
  <c r="NTH42" i="2"/>
  <c r="NSZ42" i="2"/>
  <c r="NSB42" i="2"/>
  <c r="NRT42" i="2"/>
  <c r="NQV42" i="2"/>
  <c r="NQN42" i="2"/>
  <c r="NPP42" i="2"/>
  <c r="NPH42" i="2"/>
  <c r="NOJ42" i="2"/>
  <c r="NOB42" i="2"/>
  <c r="NND42" i="2"/>
  <c r="NMV42" i="2"/>
  <c r="NLX42" i="2"/>
  <c r="NLP42" i="2"/>
  <c r="NKR42" i="2"/>
  <c r="NKJ42" i="2"/>
  <c r="NJL42" i="2"/>
  <c r="NJD42" i="2"/>
  <c r="NIF42" i="2"/>
  <c r="NHX42" i="2"/>
  <c r="NGZ42" i="2"/>
  <c r="NGR42" i="2"/>
  <c r="NFT42" i="2"/>
  <c r="NFL42" i="2"/>
  <c r="NEN42" i="2"/>
  <c r="NEF42" i="2"/>
  <c r="NDH42" i="2"/>
  <c r="NCZ42" i="2"/>
  <c r="NCB42" i="2"/>
  <c r="NBT42" i="2"/>
  <c r="NAV42" i="2"/>
  <c r="NAN42" i="2"/>
  <c r="MZP42" i="2"/>
  <c r="MZH42" i="2"/>
  <c r="MYJ42" i="2"/>
  <c r="MYB42" i="2"/>
  <c r="MXD42" i="2"/>
  <c r="MWV42" i="2"/>
  <c r="MVX42" i="2"/>
  <c r="MVP42" i="2"/>
  <c r="MUR42" i="2"/>
  <c r="MUJ42" i="2"/>
  <c r="MTL42" i="2"/>
  <c r="MTD42" i="2"/>
  <c r="MSF42" i="2"/>
  <c r="MRX42" i="2"/>
  <c r="MQZ42" i="2"/>
  <c r="MQR42" i="2"/>
  <c r="MPT42" i="2"/>
  <c r="MPL42" i="2"/>
  <c r="MON42" i="2"/>
  <c r="MOF42" i="2"/>
  <c r="MNH42" i="2"/>
  <c r="MMZ42" i="2"/>
  <c r="MMB42" i="2"/>
  <c r="MLT42" i="2"/>
  <c r="MKV42" i="2"/>
  <c r="MKN42" i="2"/>
  <c r="MJP42" i="2"/>
  <c r="MJH42" i="2"/>
  <c r="MIJ42" i="2"/>
  <c r="MIB42" i="2"/>
  <c r="MHD42" i="2"/>
  <c r="MGV42" i="2"/>
  <c r="MFX42" i="2"/>
  <c r="MFP42" i="2"/>
  <c r="MER42" i="2"/>
  <c r="MEJ42" i="2"/>
  <c r="MDL42" i="2"/>
  <c r="MDD42" i="2"/>
  <c r="MCF42" i="2"/>
  <c r="MBX42" i="2"/>
  <c r="MAZ42" i="2"/>
  <c r="MAR42" i="2"/>
  <c r="LZT42" i="2"/>
  <c r="LZL42" i="2"/>
  <c r="LYN42" i="2"/>
  <c r="LYF42" i="2"/>
  <c r="LXH42" i="2"/>
  <c r="LWZ42" i="2"/>
  <c r="LWB42" i="2"/>
  <c r="LVT42" i="2"/>
  <c r="LUV42" i="2"/>
  <c r="LUN42" i="2"/>
  <c r="LTP42" i="2"/>
  <c r="LTH42" i="2"/>
  <c r="LSJ42" i="2"/>
  <c r="LSB42" i="2"/>
  <c r="LRD42" i="2"/>
  <c r="LQV42" i="2"/>
  <c r="LPX42" i="2"/>
  <c r="LPP42" i="2"/>
  <c r="LOR42" i="2"/>
  <c r="LOJ42" i="2"/>
  <c r="LNL42" i="2"/>
  <c r="LND42" i="2"/>
  <c r="LMF42" i="2"/>
  <c r="LLX42" i="2"/>
  <c r="LKZ42" i="2"/>
  <c r="LKR42" i="2"/>
  <c r="LJT42" i="2"/>
  <c r="LJL42" i="2"/>
  <c r="LIN42" i="2"/>
  <c r="LIF42" i="2"/>
  <c r="LHH42" i="2"/>
  <c r="LGZ42" i="2"/>
  <c r="LGB42" i="2"/>
  <c r="LFT42" i="2"/>
  <c r="LEV42" i="2"/>
  <c r="LEN42" i="2"/>
  <c r="LDP42" i="2"/>
  <c r="LDH42" i="2"/>
  <c r="LCJ42" i="2"/>
  <c r="LCB42" i="2"/>
  <c r="LBD42" i="2"/>
  <c r="LAV42" i="2"/>
  <c r="KZX42" i="2"/>
  <c r="KZP42" i="2"/>
  <c r="KYR42" i="2"/>
  <c r="KYJ42" i="2"/>
  <c r="KXL42" i="2"/>
  <c r="KXD42" i="2"/>
  <c r="KWF42" i="2"/>
  <c r="KVX42" i="2"/>
  <c r="KUZ42" i="2"/>
  <c r="KUR42" i="2"/>
  <c r="KTT42" i="2"/>
  <c r="KTL42" i="2"/>
  <c r="KSN42" i="2"/>
  <c r="KSF42" i="2"/>
  <c r="KRH42" i="2"/>
  <c r="KQZ42" i="2"/>
  <c r="KQB42" i="2"/>
  <c r="KPT42" i="2"/>
  <c r="KOV42" i="2"/>
  <c r="KON42" i="2"/>
  <c r="KNP42" i="2"/>
  <c r="KNH42" i="2"/>
  <c r="KMJ42" i="2"/>
  <c r="KMB42" i="2"/>
  <c r="KLD42" i="2"/>
  <c r="KKV42" i="2"/>
  <c r="KJX42" i="2"/>
  <c r="KJP42" i="2"/>
  <c r="KIR42" i="2"/>
  <c r="KIJ42" i="2"/>
  <c r="KHL42" i="2"/>
  <c r="KHD42" i="2"/>
  <c r="KGF42" i="2"/>
  <c r="KFX42" i="2"/>
  <c r="KEZ42" i="2"/>
  <c r="KER42" i="2"/>
  <c r="KDT42" i="2"/>
  <c r="KDL42" i="2"/>
  <c r="KCN42" i="2"/>
  <c r="KCF42" i="2"/>
  <c r="KBH42" i="2"/>
  <c r="KAZ42" i="2"/>
  <c r="KAB42" i="2"/>
  <c r="JZT42" i="2"/>
  <c r="JYV42" i="2"/>
  <c r="JYN42" i="2"/>
  <c r="JXP42" i="2"/>
  <c r="JXH42" i="2"/>
  <c r="JWJ42" i="2"/>
  <c r="JWB42" i="2"/>
  <c r="JVD42" i="2"/>
  <c r="JUV42" i="2"/>
  <c r="JTX42" i="2"/>
  <c r="JTP42" i="2"/>
  <c r="JSR42" i="2"/>
  <c r="JSJ42" i="2"/>
  <c r="JRL42" i="2"/>
  <c r="JRD42" i="2"/>
  <c r="JQF42" i="2"/>
  <c r="JPX42" i="2"/>
  <c r="JOZ42" i="2"/>
  <c r="JOR42" i="2"/>
  <c r="JNT42" i="2"/>
  <c r="JNL42" i="2"/>
  <c r="JMN42" i="2"/>
  <c r="JMF42" i="2"/>
  <c r="JLH42" i="2"/>
  <c r="JKZ42" i="2"/>
  <c r="JKB42" i="2"/>
  <c r="JJT42" i="2"/>
  <c r="JIV42" i="2"/>
  <c r="JIN42" i="2"/>
  <c r="JHP42" i="2"/>
  <c r="JHH42" i="2"/>
  <c r="JGJ42" i="2"/>
  <c r="JGB42" i="2"/>
  <c r="JFD42" i="2"/>
  <c r="JEV42" i="2"/>
  <c r="JDX42" i="2"/>
  <c r="JDP42" i="2"/>
  <c r="JCR42" i="2"/>
  <c r="JCJ42" i="2"/>
  <c r="JBL42" i="2"/>
  <c r="JBD42" i="2"/>
  <c r="JAF42" i="2"/>
  <c r="IZX42" i="2"/>
  <c r="IYZ42" i="2"/>
  <c r="IYR42" i="2"/>
  <c r="IXT42" i="2"/>
  <c r="IXL42" i="2"/>
  <c r="IWN42" i="2"/>
  <c r="IWF42" i="2"/>
  <c r="IVH42" i="2"/>
  <c r="IUZ42" i="2"/>
  <c r="IUB42" i="2"/>
  <c r="ITT42" i="2"/>
  <c r="ISV42" i="2"/>
  <c r="ISN42" i="2"/>
  <c r="IRP42" i="2"/>
  <c r="IRH42" i="2"/>
  <c r="IQJ42" i="2"/>
  <c r="IQB42" i="2"/>
  <c r="IPD42" i="2"/>
  <c r="IOV42" i="2"/>
  <c r="INX42" i="2"/>
  <c r="INP42" i="2"/>
  <c r="IMR42" i="2"/>
  <c r="IMJ42" i="2"/>
  <c r="ILL42" i="2"/>
  <c r="ILD42" i="2"/>
  <c r="IKF42" i="2"/>
  <c r="IJX42" i="2"/>
  <c r="IIZ42" i="2"/>
  <c r="IIR42" i="2"/>
  <c r="IHT42" i="2"/>
  <c r="IHL42" i="2"/>
  <c r="IGN42" i="2"/>
  <c r="IGF42" i="2"/>
  <c r="IFH42" i="2"/>
  <c r="IEZ42" i="2"/>
  <c r="IEB42" i="2"/>
  <c r="IDT42" i="2"/>
  <c r="ICV42" i="2"/>
  <c r="ICN42" i="2"/>
  <c r="IBP42" i="2"/>
  <c r="IBH42" i="2"/>
  <c r="IAJ42" i="2"/>
  <c r="IAB42" i="2"/>
  <c r="HZD42" i="2"/>
  <c r="HYV42" i="2"/>
  <c r="HXX42" i="2"/>
  <c r="HXP42" i="2"/>
  <c r="HWR42" i="2"/>
  <c r="HWJ42" i="2"/>
  <c r="HVL42" i="2"/>
  <c r="HVD42" i="2"/>
  <c r="HUF42" i="2"/>
  <c r="HTX42" i="2"/>
  <c r="HSZ42" i="2"/>
  <c r="HSR42" i="2"/>
  <c r="HRT42" i="2"/>
  <c r="HRL42" i="2"/>
  <c r="HQN42" i="2"/>
  <c r="HQF42" i="2"/>
  <c r="HPH42" i="2"/>
  <c r="HOZ42" i="2"/>
  <c r="HOB42" i="2"/>
  <c r="HNT42" i="2"/>
  <c r="HMV42" i="2"/>
  <c r="HMN42" i="2"/>
  <c r="HLP42" i="2"/>
  <c r="HLH42" i="2"/>
  <c r="HKJ42" i="2"/>
  <c r="HKB42" i="2"/>
  <c r="HJD42" i="2"/>
  <c r="HIV42" i="2"/>
  <c r="HHX42" i="2"/>
  <c r="HHP42" i="2"/>
  <c r="HGR42" i="2"/>
  <c r="HGJ42" i="2"/>
  <c r="HFL42" i="2"/>
  <c r="HFD42" i="2"/>
  <c r="HEF42" i="2"/>
  <c r="HDX42" i="2"/>
  <c r="HCZ42" i="2"/>
  <c r="HCR42" i="2"/>
  <c r="HBT42" i="2"/>
  <c r="HBL42" i="2"/>
  <c r="HAN42" i="2"/>
  <c r="HAF42" i="2"/>
  <c r="GZH42" i="2"/>
  <c r="GYZ42" i="2"/>
  <c r="GYB42" i="2"/>
  <c r="GXT42" i="2"/>
  <c r="GWV42" i="2"/>
  <c r="GWN42" i="2"/>
  <c r="GVP42" i="2"/>
  <c r="GVH42" i="2"/>
  <c r="GUJ42" i="2"/>
  <c r="GUB42" i="2"/>
  <c r="GTD42" i="2"/>
  <c r="GSV42" i="2"/>
  <c r="GRX42" i="2"/>
  <c r="GRP42" i="2"/>
  <c r="GQR42" i="2"/>
  <c r="GQJ42" i="2"/>
  <c r="GPL42" i="2"/>
  <c r="GPD42" i="2"/>
  <c r="GOF42" i="2"/>
  <c r="GNX42" i="2"/>
  <c r="GMZ42" i="2"/>
  <c r="GMR42" i="2"/>
  <c r="GLT42" i="2"/>
  <c r="GLL42" i="2"/>
  <c r="GKN42" i="2"/>
  <c r="GKF42" i="2"/>
  <c r="GJH42" i="2"/>
  <c r="GIZ42" i="2"/>
  <c r="GIB42" i="2"/>
  <c r="GHT42" i="2"/>
  <c r="GGV42" i="2"/>
  <c r="GGN42" i="2"/>
  <c r="GFP42" i="2"/>
  <c r="GFH42" i="2"/>
  <c r="GEJ42" i="2"/>
  <c r="GEB42" i="2"/>
  <c r="GDD42" i="2"/>
  <c r="GCV42" i="2"/>
  <c r="GBX42" i="2"/>
  <c r="GBP42" i="2"/>
  <c r="GAR42" i="2"/>
  <c r="GAJ42" i="2"/>
  <c r="FZL42" i="2"/>
  <c r="FZD42" i="2"/>
  <c r="FYF42" i="2"/>
  <c r="FXX42" i="2"/>
  <c r="FWZ42" i="2"/>
  <c r="FWR42" i="2"/>
  <c r="FVT42" i="2"/>
  <c r="FVL42" i="2"/>
  <c r="FUN42" i="2"/>
  <c r="FUF42" i="2"/>
  <c r="FTH42" i="2"/>
  <c r="FSZ42" i="2"/>
  <c r="FSB42" i="2"/>
  <c r="FRT42" i="2"/>
  <c r="FQV42" i="2"/>
  <c r="FQN42" i="2"/>
  <c r="FPP42" i="2"/>
  <c r="FPH42" i="2"/>
  <c r="FOJ42" i="2"/>
  <c r="FOB42" i="2"/>
  <c r="FND42" i="2"/>
  <c r="FMV42" i="2"/>
  <c r="FLX42" i="2"/>
  <c r="FLP42" i="2"/>
  <c r="FKR42" i="2"/>
  <c r="FKJ42" i="2"/>
  <c r="FJL42" i="2"/>
  <c r="FJD42" i="2"/>
  <c r="FIF42" i="2"/>
  <c r="FHX42" i="2"/>
  <c r="FGZ42" i="2"/>
  <c r="FGR42" i="2"/>
  <c r="FFT42" i="2"/>
  <c r="FFL42" i="2"/>
  <c r="FEN42" i="2"/>
  <c r="FEF42" i="2"/>
  <c r="FDH42" i="2"/>
  <c r="FCZ42" i="2"/>
  <c r="FCB42" i="2"/>
  <c r="FBT42" i="2"/>
  <c r="FAV42" i="2"/>
  <c r="FAN42" i="2"/>
  <c r="EZP42" i="2"/>
  <c r="EZH42" i="2"/>
  <c r="EYJ42" i="2"/>
  <c r="EYB42" i="2"/>
  <c r="EXD42" i="2"/>
  <c r="EWV42" i="2"/>
  <c r="EVX42" i="2"/>
  <c r="EVP42" i="2"/>
  <c r="EUR42" i="2"/>
  <c r="EUJ42" i="2"/>
  <c r="ETL42" i="2"/>
  <c r="ETD42" i="2"/>
  <c r="ESF42" i="2"/>
  <c r="ERX42" i="2"/>
  <c r="EQZ42" i="2"/>
  <c r="EQR42" i="2"/>
  <c r="EPT42" i="2"/>
  <c r="EPL42" i="2"/>
  <c r="EON42" i="2"/>
  <c r="EOF42" i="2"/>
  <c r="ENH42" i="2"/>
  <c r="EMZ42" i="2"/>
  <c r="EMB42" i="2"/>
  <c r="ELT42" i="2"/>
  <c r="EKV42" i="2"/>
  <c r="EKN42" i="2"/>
  <c r="EJP42" i="2"/>
  <c r="EJH42" i="2"/>
  <c r="EIJ42" i="2"/>
  <c r="EIB42" i="2"/>
  <c r="EHD42" i="2"/>
  <c r="EGV42" i="2"/>
  <c r="EFX42" i="2"/>
  <c r="EFP42" i="2"/>
  <c r="EER42" i="2"/>
  <c r="EEJ42" i="2"/>
  <c r="EDL42" i="2"/>
  <c r="EDD42" i="2"/>
  <c r="ECF42" i="2"/>
  <c r="EBX42" i="2"/>
  <c r="EAZ42" i="2"/>
  <c r="EAR42" i="2"/>
  <c r="DZT42" i="2"/>
  <c r="DZL42" i="2"/>
  <c r="DYN42" i="2"/>
  <c r="DYF42" i="2"/>
  <c r="DXH42" i="2"/>
  <c r="DWZ42" i="2"/>
  <c r="DWB42" i="2"/>
  <c r="DVT42" i="2"/>
  <c r="DUV42" i="2"/>
  <c r="DUN42" i="2"/>
  <c r="DTP42" i="2"/>
  <c r="DTH42" i="2"/>
  <c r="DSJ42" i="2"/>
  <c r="DSB42" i="2"/>
  <c r="DRD42" i="2"/>
  <c r="DQV42" i="2"/>
  <c r="DPX42" i="2"/>
  <c r="DPP42" i="2"/>
  <c r="DOR42" i="2"/>
  <c r="DOJ42" i="2"/>
  <c r="DNL42" i="2"/>
  <c r="DND42" i="2"/>
  <c r="DMF42" i="2"/>
  <c r="DLX42" i="2"/>
  <c r="DKZ42" i="2"/>
  <c r="DKR42" i="2"/>
  <c r="DJT42" i="2"/>
  <c r="DJL42" i="2"/>
  <c r="DIN42" i="2"/>
  <c r="DIF42" i="2"/>
  <c r="DHH42" i="2"/>
  <c r="DGZ42" i="2"/>
  <c r="DGB42" i="2"/>
  <c r="DFT42" i="2"/>
  <c r="DEV42" i="2"/>
  <c r="DEN42" i="2"/>
  <c r="DDP42" i="2"/>
  <c r="DDH42" i="2"/>
  <c r="DCJ42" i="2"/>
  <c r="DCB42" i="2"/>
  <c r="DBD42" i="2"/>
  <c r="DAV42" i="2"/>
  <c r="CZX42" i="2"/>
  <c r="CZP42" i="2"/>
  <c r="CYR42" i="2"/>
  <c r="CYJ42" i="2"/>
  <c r="CXL42" i="2"/>
  <c r="CXD42" i="2"/>
  <c r="CWF42" i="2"/>
  <c r="CVX42" i="2"/>
  <c r="CUZ42" i="2"/>
  <c r="CUR42" i="2"/>
  <c r="CTT42" i="2"/>
  <c r="CTL42" i="2"/>
  <c r="CSN42" i="2"/>
  <c r="CSF42" i="2"/>
  <c r="CRH42" i="2"/>
  <c r="CQZ42" i="2"/>
  <c r="CQB42" i="2"/>
  <c r="CPT42" i="2"/>
  <c r="COV42" i="2"/>
  <c r="CON42" i="2"/>
  <c r="CNP42" i="2"/>
  <c r="CNH42" i="2"/>
  <c r="CMJ42" i="2"/>
  <c r="CMB42" i="2"/>
  <c r="CLD42" i="2"/>
  <c r="CKV42" i="2"/>
  <c r="CJX42" i="2"/>
  <c r="CJP42" i="2"/>
  <c r="CIR42" i="2"/>
  <c r="CIJ42" i="2"/>
  <c r="CHL42" i="2"/>
  <c r="CHD42" i="2"/>
  <c r="CGF42" i="2"/>
  <c r="CFX42" i="2"/>
  <c r="CEZ42" i="2"/>
  <c r="CER42" i="2"/>
  <c r="CDT42" i="2"/>
  <c r="CDL42" i="2"/>
  <c r="CCN42" i="2"/>
  <c r="CCF42" i="2"/>
  <c r="CBH42" i="2"/>
  <c r="CAZ42" i="2"/>
  <c r="CAB42" i="2"/>
  <c r="BZT42" i="2"/>
  <c r="BYV42" i="2"/>
  <c r="BYN42" i="2"/>
  <c r="BXP42" i="2"/>
  <c r="BXH42" i="2"/>
  <c r="BWJ42" i="2"/>
  <c r="BWB42" i="2"/>
  <c r="BVD42" i="2"/>
  <c r="BUV42" i="2"/>
  <c r="BTX42" i="2"/>
  <c r="BTP42" i="2"/>
  <c r="BSR42" i="2"/>
  <c r="BSJ42" i="2"/>
  <c r="BRL42" i="2"/>
  <c r="BRD42" i="2"/>
  <c r="BQF42" i="2"/>
  <c r="BPX42" i="2"/>
  <c r="BOZ42" i="2"/>
  <c r="BOR42" i="2"/>
  <c r="BNT42" i="2"/>
  <c r="BNL42" i="2"/>
  <c r="BMN42" i="2"/>
  <c r="BMF42" i="2"/>
  <c r="BLH42" i="2"/>
  <c r="BKZ42" i="2"/>
  <c r="BKB42" i="2"/>
  <c r="BJT42" i="2"/>
  <c r="BIV42" i="2"/>
  <c r="BIN42" i="2"/>
  <c r="BHP42" i="2"/>
  <c r="BHH42" i="2"/>
  <c r="BGJ42" i="2"/>
  <c r="BGB42" i="2"/>
  <c r="BFD42" i="2"/>
  <c r="BEV42" i="2"/>
  <c r="BDX42" i="2"/>
  <c r="BDP42" i="2"/>
  <c r="BCR42" i="2"/>
  <c r="BCJ42" i="2"/>
  <c r="BBL42" i="2"/>
  <c r="BBD42" i="2"/>
  <c r="BAF42" i="2"/>
  <c r="AZX42" i="2"/>
  <c r="AYZ42" i="2"/>
  <c r="AYR42" i="2"/>
  <c r="AXT42" i="2"/>
  <c r="AXL42" i="2"/>
  <c r="AWN42" i="2"/>
  <c r="AWF42" i="2"/>
  <c r="AVH42" i="2"/>
  <c r="AUZ42" i="2"/>
  <c r="AUB42" i="2"/>
  <c r="ATT42" i="2"/>
  <c r="ASV42" i="2"/>
  <c r="ASN42" i="2"/>
  <c r="ARP42" i="2"/>
  <c r="ARH42" i="2"/>
  <c r="AQJ42" i="2"/>
  <c r="AQB42" i="2"/>
  <c r="APD42" i="2"/>
  <c r="AOV42" i="2"/>
  <c r="ANX42" i="2"/>
  <c r="ANP42" i="2"/>
  <c r="AMR42" i="2"/>
  <c r="AMJ42" i="2"/>
  <c r="ALL42" i="2"/>
  <c r="ALD42" i="2"/>
  <c r="AKF42" i="2"/>
  <c r="AJX42" i="2"/>
  <c r="AIZ42" i="2"/>
  <c r="AIR42" i="2"/>
  <c r="AHT42" i="2"/>
  <c r="AHL42" i="2"/>
  <c r="AGN42" i="2"/>
  <c r="AGF42" i="2"/>
  <c r="AFH42" i="2"/>
  <c r="AEZ42" i="2"/>
  <c r="AEB42" i="2"/>
  <c r="ADT42" i="2"/>
  <c r="ACV42" i="2"/>
  <c r="ACN42" i="2"/>
  <c r="ABP42" i="2"/>
  <c r="ABH42" i="2"/>
  <c r="AAJ42" i="2"/>
  <c r="AAB42" i="2"/>
  <c r="ZD42" i="2"/>
  <c r="YV42" i="2"/>
  <c r="XX42" i="2"/>
  <c r="XP42" i="2"/>
  <c r="WR42" i="2"/>
  <c r="WJ42" i="2"/>
  <c r="VL42" i="2"/>
  <c r="VD42" i="2"/>
  <c r="UF42" i="2"/>
  <c r="TX42" i="2"/>
  <c r="SZ42" i="2"/>
  <c r="SR42" i="2"/>
  <c r="RT42" i="2"/>
  <c r="RL42" i="2"/>
  <c r="QN42" i="2"/>
  <c r="QF42" i="2"/>
  <c r="PH42" i="2"/>
  <c r="OZ42" i="2"/>
  <c r="OB42" i="2"/>
  <c r="NT42" i="2"/>
  <c r="MV42" i="2"/>
  <c r="MN42" i="2"/>
  <c r="LP42" i="2"/>
  <c r="LH42" i="2"/>
  <c r="KJ42" i="2"/>
  <c r="KB42" i="2"/>
  <c r="JD42" i="2"/>
  <c r="IV42" i="2"/>
  <c r="HX42" i="2"/>
  <c r="HP42" i="2"/>
  <c r="GR42" i="2"/>
  <c r="GJ42" i="2"/>
  <c r="FL42" i="2"/>
  <c r="FD42" i="2"/>
  <c r="EF42" i="2"/>
  <c r="DX42" i="2"/>
  <c r="CZ42" i="2"/>
  <c r="CR42" i="2"/>
  <c r="BT42" i="2"/>
  <c r="BL42" i="2"/>
  <c r="AN42" i="2"/>
  <c r="U15" i="2"/>
  <c r="H42" i="2" s="1"/>
  <c r="B6" i="1"/>
  <c r="E26" i="12" s="1"/>
  <c r="A6" i="1"/>
  <c r="W70" i="6" l="1"/>
  <c r="AA70" i="6"/>
  <c r="Y70" i="6"/>
  <c r="AC77" i="6"/>
  <c r="AC62" i="6"/>
  <c r="Y134" i="6"/>
  <c r="AA134" i="6"/>
  <c r="W134" i="6"/>
  <c r="AC134" i="6" s="1"/>
  <c r="Y116" i="6"/>
  <c r="AA116" i="6"/>
  <c r="W116" i="6"/>
  <c r="AC71" i="6"/>
  <c r="AA177" i="6"/>
  <c r="Y177" i="6"/>
  <c r="W177" i="6"/>
  <c r="AC177" i="6" s="1"/>
  <c r="Y122" i="6"/>
  <c r="AA122" i="6"/>
  <c r="W122" i="6"/>
  <c r="AC122" i="6" s="1"/>
  <c r="W64" i="6"/>
  <c r="AA64" i="6"/>
  <c r="Y64" i="6"/>
  <c r="N96" i="7"/>
  <c r="V96" i="7" s="1"/>
  <c r="N90" i="7"/>
  <c r="V90" i="7" s="1"/>
  <c r="N100" i="7"/>
  <c r="V100" i="7" s="1"/>
  <c r="N94" i="7"/>
  <c r="V94" i="7" s="1"/>
  <c r="N99" i="7"/>
  <c r="V99" i="7" s="1"/>
  <c r="N93" i="7"/>
  <c r="V93" i="7" s="1"/>
  <c r="N97" i="7"/>
  <c r="V97" i="7" s="1"/>
  <c r="N91" i="7"/>
  <c r="V91" i="7" s="1"/>
  <c r="N95" i="7"/>
  <c r="V95" i="7" s="1"/>
  <c r="N92" i="7"/>
  <c r="V92" i="7" s="1"/>
  <c r="N89" i="7"/>
  <c r="V89" i="7" s="1"/>
  <c r="V101" i="7" s="1"/>
  <c r="V102" i="7" s="1"/>
  <c r="N98" i="7"/>
  <c r="V98" i="7" s="1"/>
  <c r="AC53" i="6"/>
  <c r="AC89" i="6"/>
  <c r="AC118" i="6"/>
  <c r="AC163" i="6"/>
  <c r="AC65" i="6"/>
  <c r="W100" i="6"/>
  <c r="AA100" i="6"/>
  <c r="Y100" i="6"/>
  <c r="Y110" i="6"/>
  <c r="AA110" i="6"/>
  <c r="W110" i="6"/>
  <c r="AC110" i="6" s="1"/>
  <c r="Y128" i="6"/>
  <c r="AA128" i="6"/>
  <c r="W128" i="6"/>
  <c r="W58" i="6"/>
  <c r="AA58" i="6"/>
  <c r="Y58" i="6"/>
  <c r="AC124" i="6"/>
  <c r="Y131" i="6"/>
  <c r="W131" i="6"/>
  <c r="AC131" i="6" s="1"/>
  <c r="B23" i="6"/>
  <c r="C140" i="6" s="1"/>
  <c r="B58" i="13"/>
  <c r="B26" i="10"/>
  <c r="AA81" i="6"/>
  <c r="E52" i="11"/>
  <c r="E61" i="11"/>
  <c r="Y119" i="6"/>
  <c r="W119" i="6"/>
  <c r="AA69" i="6"/>
  <c r="E81" i="12"/>
  <c r="E52" i="12"/>
  <c r="E31" i="12"/>
  <c r="B22" i="6"/>
  <c r="C50" i="6" s="1"/>
  <c r="C95" i="6" s="1"/>
  <c r="Y55" i="6"/>
  <c r="AA62" i="6"/>
  <c r="Y67" i="6"/>
  <c r="Y79" i="6"/>
  <c r="AC79" i="6" s="1"/>
  <c r="AA98" i="6"/>
  <c r="AC98" i="6" s="1"/>
  <c r="Y147" i="6"/>
  <c r="AC147" i="6" s="1"/>
  <c r="Y155" i="6"/>
  <c r="AC155" i="6" s="1"/>
  <c r="Y163" i="6"/>
  <c r="Y171" i="6"/>
  <c r="AC171" i="6" s="1"/>
  <c r="B26" i="12"/>
  <c r="Y125" i="6"/>
  <c r="W125" i="6"/>
  <c r="AA57" i="6"/>
  <c r="E22" i="6"/>
  <c r="F50" i="6" s="1"/>
  <c r="F95" i="6" s="1"/>
  <c r="AA55" i="6"/>
  <c r="AA67" i="6"/>
  <c r="AA79" i="6"/>
  <c r="Y111" i="6"/>
  <c r="W111" i="6"/>
  <c r="Y117" i="6"/>
  <c r="W117" i="6"/>
  <c r="AC117" i="6" s="1"/>
  <c r="Y123" i="6"/>
  <c r="W123" i="6"/>
  <c r="AC123" i="6" s="1"/>
  <c r="Y129" i="6"/>
  <c r="W129" i="6"/>
  <c r="AC129" i="6" s="1"/>
  <c r="B24" i="6"/>
  <c r="Y63" i="6"/>
  <c r="AC63" i="6" s="1"/>
  <c r="Y75" i="6"/>
  <c r="AC75" i="6" s="1"/>
  <c r="Y87" i="6"/>
  <c r="AC87" i="6" s="1"/>
  <c r="Y115" i="6"/>
  <c r="W115" i="6"/>
  <c r="Y127" i="6"/>
  <c r="W127" i="6"/>
  <c r="AC127" i="6" s="1"/>
  <c r="Y109" i="6"/>
  <c r="W109" i="6"/>
  <c r="AC109" i="6" s="1"/>
  <c r="Y121" i="6"/>
  <c r="W121" i="6"/>
  <c r="AC121" i="6" s="1"/>
  <c r="Y133" i="6"/>
  <c r="W133" i="6"/>
  <c r="AA56" i="6"/>
  <c r="AC56" i="6" s="1"/>
  <c r="Y61" i="6"/>
  <c r="AA68" i="6"/>
  <c r="AC68" i="6" s="1"/>
  <c r="Y73" i="6"/>
  <c r="AC73" i="6" s="1"/>
  <c r="Y85" i="6"/>
  <c r="AC85" i="6" s="1"/>
  <c r="AA106" i="6"/>
  <c r="AC106" i="6" s="1"/>
  <c r="AA109" i="6"/>
  <c r="AA112" i="6"/>
  <c r="AC112" i="6" s="1"/>
  <c r="AA115" i="6"/>
  <c r="AA118" i="6"/>
  <c r="AA121" i="6"/>
  <c r="AA124" i="6"/>
  <c r="AA127" i="6"/>
  <c r="AA130" i="6"/>
  <c r="AC130" i="6" s="1"/>
  <c r="AA133" i="6"/>
  <c r="Y143" i="6"/>
  <c r="AC143" i="6" s="1"/>
  <c r="Y151" i="6"/>
  <c r="AC151" i="6" s="1"/>
  <c r="Y159" i="6"/>
  <c r="AC159" i="6" s="1"/>
  <c r="Y167" i="6"/>
  <c r="AC167" i="6" s="1"/>
  <c r="Y175" i="6"/>
  <c r="AC175" i="6" s="1"/>
  <c r="E58" i="13"/>
  <c r="AA61" i="6"/>
  <c r="AA73" i="6"/>
  <c r="AA85" i="6"/>
  <c r="E26" i="10"/>
  <c r="Y113" i="6"/>
  <c r="W113" i="6"/>
  <c r="AC113" i="6" s="1"/>
  <c r="Y107" i="6"/>
  <c r="W107" i="6"/>
  <c r="Y57" i="6"/>
  <c r="AC57" i="6" s="1"/>
  <c r="Y69" i="6"/>
  <c r="AC69" i="6" s="1"/>
  <c r="Y81" i="6"/>
  <c r="AC81" i="6" s="1"/>
  <c r="AA107" i="6"/>
  <c r="AA113" i="6"/>
  <c r="AA119" i="6"/>
  <c r="AA125" i="6"/>
  <c r="AA131" i="6"/>
  <c r="E22" i="7"/>
  <c r="E47" i="7" s="1"/>
  <c r="E87" i="7" s="1"/>
  <c r="B26" i="11"/>
  <c r="Y144" i="6"/>
  <c r="AC144" i="6" s="1"/>
  <c r="Y146" i="6"/>
  <c r="AC146" i="6" s="1"/>
  <c r="Y148" i="6"/>
  <c r="AC148" i="6" s="1"/>
  <c r="Y150" i="6"/>
  <c r="AC150" i="6" s="1"/>
  <c r="Y152" i="6"/>
  <c r="AC152" i="6" s="1"/>
  <c r="Y154" i="6"/>
  <c r="AC154" i="6" s="1"/>
  <c r="Y156" i="6"/>
  <c r="AC156" i="6" s="1"/>
  <c r="Y158" i="6"/>
  <c r="AC158" i="6" s="1"/>
  <c r="Y160" i="6"/>
  <c r="AC160" i="6" s="1"/>
  <c r="Y162" i="6"/>
  <c r="AC162" i="6" s="1"/>
  <c r="Y164" i="6"/>
  <c r="AC164" i="6" s="1"/>
  <c r="Y166" i="6"/>
  <c r="AC166" i="6" s="1"/>
  <c r="Y168" i="6"/>
  <c r="AC168" i="6" s="1"/>
  <c r="Y170" i="6"/>
  <c r="AC170" i="6" s="1"/>
  <c r="Y172" i="6"/>
  <c r="AC172" i="6" s="1"/>
  <c r="Y174" i="6"/>
  <c r="AC174" i="6" s="1"/>
  <c r="B81" i="12" l="1"/>
  <c r="M81" i="12" s="1"/>
  <c r="B52" i="12"/>
  <c r="M52" i="12" s="1"/>
  <c r="Q52" i="12" s="1"/>
  <c r="B31" i="12"/>
  <c r="AC107" i="6"/>
  <c r="AC180" i="6"/>
  <c r="M23" i="6" s="1"/>
  <c r="AC115" i="6"/>
  <c r="AC111" i="6"/>
  <c r="AC119" i="6"/>
  <c r="B32" i="11"/>
  <c r="B52" i="11"/>
  <c r="M52" i="11" s="1"/>
  <c r="Q52" i="11" s="1"/>
  <c r="U52" i="11" s="1"/>
  <c r="Y52" i="11" s="1"/>
  <c r="Y53" i="11" s="1"/>
  <c r="P26" i="11"/>
  <c r="B61" i="11"/>
  <c r="AC61" i="6"/>
  <c r="AC58" i="6"/>
  <c r="J105" i="7"/>
  <c r="F105" i="7"/>
  <c r="B105" i="7"/>
  <c r="N105" i="7" s="1"/>
  <c r="AB67" i="7" s="1"/>
  <c r="E32" i="10"/>
  <c r="E52" i="10"/>
  <c r="E61" i="10"/>
  <c r="AC133" i="6"/>
  <c r="AC67" i="6"/>
  <c r="B61" i="10"/>
  <c r="P26" i="10"/>
  <c r="B52" i="10"/>
  <c r="M52" i="10" s="1"/>
  <c r="Q52" i="10" s="1"/>
  <c r="U52" i="10" s="1"/>
  <c r="Y52" i="10" s="1"/>
  <c r="Y53" i="10" s="1"/>
  <c r="B32" i="10"/>
  <c r="AC55" i="6"/>
  <c r="AC90" i="6" s="1"/>
  <c r="Z58" i="13"/>
  <c r="Z63" i="13" s="1"/>
  <c r="Q58" i="13"/>
  <c r="Q63" i="13" s="1"/>
  <c r="M58" i="13"/>
  <c r="M63" i="13" s="1"/>
  <c r="U58" i="13"/>
  <c r="U63" i="13" s="1"/>
  <c r="AC100" i="6"/>
  <c r="AC135" i="6" s="1"/>
  <c r="AC64" i="6"/>
  <c r="AC125" i="6"/>
  <c r="AC128" i="6"/>
  <c r="AC116" i="6"/>
  <c r="AC70" i="6"/>
  <c r="M32" i="11" l="1"/>
  <c r="P32" i="11"/>
  <c r="P33" i="11" s="1"/>
  <c r="F53" i="13"/>
  <c r="N53" i="13" s="1"/>
  <c r="R53" i="13" s="1"/>
  <c r="M24" i="6"/>
  <c r="M22" i="6" s="1"/>
  <c r="M25" i="6" s="1"/>
  <c r="H46" i="6" s="1"/>
  <c r="P32" i="10"/>
  <c r="P33" i="10" s="1"/>
  <c r="M32" i="10"/>
  <c r="S31" i="12"/>
  <c r="S32" i="12" s="1"/>
  <c r="M31" i="12"/>
  <c r="P31" i="12"/>
  <c r="P32" i="12" s="1"/>
  <c r="W61" i="11"/>
  <c r="S61" i="11"/>
  <c r="Q61" i="11"/>
  <c r="M61" i="11"/>
  <c r="U61" i="11"/>
  <c r="O61" i="11"/>
  <c r="U52" i="12"/>
  <c r="Y52" i="12" s="1"/>
  <c r="Q53" i="12"/>
  <c r="F52" i="13"/>
  <c r="N52" i="13" s="1"/>
  <c r="R52" i="13" s="1"/>
  <c r="R54" i="13" s="1"/>
  <c r="B25" i="13" s="1"/>
  <c r="M25" i="13" s="1"/>
  <c r="H47" i="13" s="1"/>
  <c r="U61" i="10"/>
  <c r="M61" i="10"/>
  <c r="AA61" i="10" s="1"/>
  <c r="AD61" i="10" s="1"/>
  <c r="W61" i="10"/>
  <c r="Q61" i="10"/>
  <c r="O61" i="10"/>
  <c r="S61" i="10"/>
  <c r="P81" i="12"/>
  <c r="M82" i="12"/>
  <c r="AD62" i="10" l="1"/>
  <c r="T26" i="10"/>
  <c r="V31" i="12"/>
  <c r="M32" i="12"/>
  <c r="S32" i="10"/>
  <c r="M33" i="10"/>
  <c r="AC52" i="12"/>
  <c r="Y53" i="12"/>
  <c r="P82" i="12"/>
  <c r="Y26" i="12"/>
  <c r="AA61" i="11"/>
  <c r="AD61" i="11" s="1"/>
  <c r="M33" i="11"/>
  <c r="S32" i="11"/>
  <c r="S33" i="10" l="1"/>
  <c r="M26" i="10"/>
  <c r="AB26" i="10" s="1"/>
  <c r="AB27" i="10" s="1"/>
  <c r="H46" i="10" s="1"/>
  <c r="T26" i="11"/>
  <c r="AD62" i="11"/>
  <c r="AC53" i="12"/>
  <c r="P26" i="12"/>
  <c r="M26" i="12"/>
  <c r="V32" i="12"/>
  <c r="M26" i="11"/>
  <c r="AB26" i="11" s="1"/>
  <c r="AB27" i="11" s="1"/>
  <c r="H46" i="11" s="1"/>
  <c r="S33" i="11"/>
  <c r="AB26" i="12" l="1"/>
  <c r="AB27" i="12" s="1"/>
  <c r="H46" i="12" s="1"/>
</calcChain>
</file>

<file path=xl/sharedStrings.xml><?xml version="1.0" encoding="utf-8"?>
<sst xmlns="http://schemas.openxmlformats.org/spreadsheetml/2006/main" count="75706" uniqueCount="18108">
  <si>
    <t>Installation UIC</t>
  </si>
  <si>
    <t>Installation Name</t>
  </si>
  <si>
    <t>M67400</t>
  </si>
  <si>
    <t>MCB Camp Butler</t>
  </si>
  <si>
    <t>Tenant UIC</t>
  </si>
  <si>
    <t>Tenant Name</t>
  </si>
  <si>
    <t>M29030</t>
  </si>
  <si>
    <t>CLB 4</t>
  </si>
  <si>
    <t>Subordinate UIC 1</t>
  </si>
  <si>
    <t>Subordinate Unit 1 Name</t>
  </si>
  <si>
    <t>BASIC FACILITY REQUIREMENTS UNIT ROLLUP</t>
  </si>
  <si>
    <t>Installation:</t>
  </si>
  <si>
    <t>H&amp;S BN MCIPAC MCB CP BUTLER JA</t>
  </si>
  <si>
    <t>Tenant:</t>
  </si>
  <si>
    <t>Installation UIC:</t>
  </si>
  <si>
    <t>Tenant UIC:</t>
  </si>
  <si>
    <t>Planning Area:</t>
  </si>
  <si>
    <t>SW</t>
  </si>
  <si>
    <t>Facilities measured in SF</t>
  </si>
  <si>
    <t>CCN</t>
  </si>
  <si>
    <t>Description</t>
  </si>
  <si>
    <t>Required Area</t>
  </si>
  <si>
    <t>ARMORY</t>
  </si>
  <si>
    <t>AUTO ORGANIZATION SHOP</t>
  </si>
  <si>
    <t>VEHICLE WASH PLATFORM</t>
  </si>
  <si>
    <t>BATTALION SQUADRON HEADQUARTERS, MARINE CORPS</t>
  </si>
  <si>
    <t>Total =</t>
  </si>
  <si>
    <t>TOTAL REQUIREMENT:</t>
  </si>
  <si>
    <t>GSF</t>
  </si>
  <si>
    <t xml:space="preserve">Page </t>
  </si>
  <si>
    <t>of</t>
  </si>
  <si>
    <t>SY</t>
  </si>
  <si>
    <t>*** UNCLASSIFIED // FOR OFFICIAL USE ONLY ***</t>
  </si>
  <si>
    <t>Source: Published</t>
  </si>
  <si>
    <t>United States Marine Corps</t>
  </si>
  <si>
    <t>Report Fiscal Year:</t>
  </si>
  <si>
    <t>2025</t>
  </si>
  <si>
    <t>Structure Data current as of: 09/04/2024</t>
  </si>
  <si>
    <t>Total Force Structure Management System</t>
  </si>
  <si>
    <t>Manning Precedence Level:</t>
  </si>
  <si>
    <t>IIIMEF</t>
  </si>
  <si>
    <t xml:space="preserve">Equipment Data Current as of: </t>
  </si>
  <si>
    <t>Unit TO&amp;E Report</t>
  </si>
  <si>
    <t>Military Unit Level Code:</t>
  </si>
  <si>
    <t>HQS</t>
  </si>
  <si>
    <t>H&amp;S CO CLB 4 CLR 3 3D MLG</t>
  </si>
  <si>
    <t>Unit Descriptor Code:</t>
  </si>
  <si>
    <t>T</t>
  </si>
  <si>
    <t>UNIT 38440</t>
  </si>
  <si>
    <t>Unit Type Code:</t>
  </si>
  <si>
    <t>9VCBF</t>
  </si>
  <si>
    <t>SASSY AAC:</t>
  </si>
  <si>
    <t>SASSY M29030</t>
  </si>
  <si>
    <t>LONG TERM STORAGE -- DATA CONVERSION INITIAL ACCOUNT</t>
  </si>
  <si>
    <t>FPO, AP   963734000</t>
  </si>
  <si>
    <t>MEF Code:</t>
  </si>
  <si>
    <t>C</t>
  </si>
  <si>
    <t>Country: JP</t>
  </si>
  <si>
    <t>Type Support Code:</t>
  </si>
  <si>
    <t>UIC: M29031</t>
  </si>
  <si>
    <t xml:space="preserve">Mission Statement: </t>
  </si>
  <si>
    <t xml:space="preserve">AS OF 17 JAN 17
UNIT IDENTIFICATION               HEADQUARTERS AND SERVICE COMPANY          
CODE....SEE ENCL (1)              COMBAT LOGISTCS BATTALION X
                                                        COMBAT LOGISTCS REGIMENT X 
                                                        MARINE LOGISTICS GROUP 
1.  Promulgation Statement.  This is Headquarters and Service Company (H&amp;S Co), Combat Logistics Battalion (CLB), Combat Logistics Regiment X (CLR x), Marine Logistics Group (MLG) mission statement.  This mission statement defines the unit?s role and responsibilities in support of the Marine Air Ground Task Force and prescribes the unit?s organizational structure and capabilities in accordance with its tasks that manifests in the unit?s table of organization and equipment. 
2.  Organization
	Command Element
         Company Headquarters Section
	S-1 Administration Section
	S-3 Operations Section
	S-4 Logistics Section
	S-6 Communications Section
	Supply Section
	Medical Section/Battalion Aid Station
	Maintenance Services Platoon
3.  Mission and Tasks
	a.  Mission.  Provide command and control, as well as command support functions for the CLB.
	b.  Tasks
	    (1) Provide command support functions, to include internal communications support for the battalion.
	    (2) Provide limited general administration, field-level maintenance, supply, and health services support for the battalion. 
4.  Concept of Organization.  The company is organized to plan, coordinate, and supervise command support functions for the battalion in support of an infantry regiment.
5.  Concept of Employment.  The company provides the necessary command, control, and support functions to plan, coordinate, and supervise the operations conducted by the CLB.
	a.  Maneuver.  The company maneuvers using organic assets to support to the CLB headquarters.
	b.  Intelligence.  Intelligence support and products are provided by headquarters company, CLR x, MLG.
	c.  Fires.  Organic firepower is limited to individual and crew-served weapons for personal and local security.
	d.  Logistics.  The company coordinates tactical logistics support for the battalion.
	e.  Command and Control.  The battalion commander directs and controls the battalion.  The company commander directs and controls command support functions relating to operations, administration, and tactical logistics for the company.
	f.  Force Protection.  Capable of providing personal and local security.
6.  Administrative Capabilities.  Capable of general and operational administration.  Personnel administration is provided by the appropriate consolidated administrative center. 
7.  Logistics Capabilities
	a.  Maintenance.  Capable of field-level maintenance.    
	b.  Supply.  Capable of organic supply support.
	c.  Transportation.  Capable of organic transportation for command and administrative purposes.
	d.  General Engineering.  Engineering support is provided by engineer services company, CLB.
	e.  Health Services.  Capable of organic first responder health care capability.  Dental health care services are provided by dental battalion, MLG.
	f.  Services.  Services support is provided by service company, headquarters regiment, MLG.  Food service support is provided by food service company, headquarters regiment, MLG.
8.  Command and Signal
	a.  Command Relationships.  The company commander reports to the CLB commander.
	b.  Communications and Information Systems.  Capable of organic communications support.  Communications support in excess of organic capability is provided by headquarters company, CLR x, MLG.
9.  Supersession.  This mission statement supersedes the previous mission statement dated 7 October 2015, and is effective upon receipt.
							ROBERT S. WALSH
							Deputy Commandant for
							Combat Development and Integration 
UNIT IDENTIFICATION CODE:
M28361 HEADQUARTERS AND SERVICE COMPANY CLB-1 CLR-1
M28371 HEADQUARTERS AND SERVICE COMPANY CLB-5 CLR-1
M28342 HEADQUARTERS AND SERVICE COMPANY CLB-7 CLR-1 
M27341 HEADQUARTERS AND SERVICE COMPANY CLB-2 CLR-2 
M27351 HEADQUARTERS AND SERVICE COMPANY CLB-6 CLR-2 
M27361 HEADQUARTERS AND SERVICE COMPANY CLB-8 CLR-2
M29031 HEADQUARTERS AND SERVICE COMPANY CLB-4 CLR-3
</t>
  </si>
  <si>
    <t>- 1 -</t>
  </si>
  <si>
    <t>CO</t>
  </si>
  <si>
    <t>MT CO CLB 4 CLR 3 3D MLG</t>
  </si>
  <si>
    <t>UNIT 38420</t>
  </si>
  <si>
    <t>UWLAB</t>
  </si>
  <si>
    <t>UIC: M29044</t>
  </si>
  <si>
    <t xml:space="preserve">AS OF 17 JAN 17
UNIT IDENTIFICATION	             TRANSPORTATION SERVICES COMPANY	               
CODE....SEE ENCL (1)                  COMBAT LOGISTICS BATTALION X 
                                                            COMBAT LOGISTICS REGIMENT X 
                                                            MARINE LOGISTICS GROUP
1.  Promulgation Statement.  This is transportation services company, combat logistics battalion (CLB), Combat Logistics Regiment X (CLR x), Marine Logistics Group (MLG) mission statement.  This mission statement defines the unit?s role and responsibilities in support of the Marine Air Ground Task Force and prescribes the unit?s organizational structure and capabilities in accordance with its tasks that manifests in the unit?s table of organization and equipment.
2.  Organization
	Company Headquarters
	Motor Transport Platoon (3)
	Landing Support Platoon
3.  Mission and Tasks
	a.  Mission.  Provide landing support and medium and heavy-lift motor transport support for an infantry regiment beyond its organic capabilities.
	b.  Tasks
	    (1) Provide distribution of supplies, including bulk liquids, for an infantry regiment.
	    (2) Provide personnel lift capability for an infantry regiment.
	    (3) Provide landing support and port and terminal operations in support of regimental operations.  
4.  Concept of Organization.  The company is organized to plan, coordinate, and supervise the command and transportation support functions for the company in support of regimental operations.
5.  Concept of Employment.  The company is employed as a unit to provide landing support and motor transport support to an infantry regiment.
	a.  Maneuver.  The company maneuvers using organic assets to support CLB operations.
	b.  Intelligence.  Intelligence support and products are provided by headquarters company, CLR x, MLG.
	c.  Fires.  Organic firepower is limited to individual and crew-served weapons for personal and local security.
	d.  Logistics.  Capable of providing landing support and medium- and heavy-lift motor transport support.
	e.  Command and Control.  The company commander directs and controls command support functions relating to operations, administration, and tactical logistics for the company.
	f.  Force Protection.  Capable of providing personal and local security.
6.  Administrative Capabilities.  Capable of general and operational administration.  Personnel administration is provided by the appropriate consolidated administrative center.
7.  Logistics Capabilities
	a.  Maintenance.  Field-level maintenance is provided by headquarters and service company, CLB, MLG.    
	b.  Supply.  Supply support is provided by headquarters and service company, CLB, MLG.
	c.  Transportation.  Capable of organic transportation support for command and administrative purposes.
	d.  General Engineering.  Engineering support is provided by engineer services company, CLB, MLG.
	e.  Health Services.  First responder health care capability is provided by headquarters and service company, CLB, MLG.  Dental health care services are provided by dental battalion, MLG.
	f.  Services.  Services support is provided by service company, headquarters regiment, MLG.  Food service support is provided by food service company, headquarters regiment, MLG.
8.  Command and Signal
	a.  Command Relationships.  The company commander reports to the CLB commander.
	b.  Communications and Information Systems.  Communications support is provided by headquarters and service company, CLB, MLG.
9.  Supersession.  This mission statement supersedes the previous mission statement dated 7 Octob 2015, and is effective upon receipt.
	ROBERT S. WALSH
	Deputy Commandant for
	Combat Development and Integration 
UNIT IDENTIFICATION CODE:
M28338 TRANSPORTATION SERVICES COMPANY CLB-1 CLR-1
M28339 TRANSPORTATION SERVICES COMPANY CLB-5 CLR-1
M28346 TRANSPORTATION SERVICES COMPANY CLB-7 CLR-1 
M27337 TRANSPORTATION SERVICES COMPANY CLB-2 CLR-2 
M27338 TRANSPORTATION SERVICES COMPANY CLB-6 CLR-2 
M29044 TRANSPORTATION SERVICES COMPANY CLB-4 CLR-3
</t>
  </si>
  <si>
    <t>CHARGEABLE</t>
  </si>
  <si>
    <t>NON-CHARGEABLE</t>
  </si>
  <si>
    <t>Has a Desk?</t>
  </si>
  <si>
    <t>MC Act</t>
  </si>
  <si>
    <t>MC Res</t>
  </si>
  <si>
    <t>Civ</t>
  </si>
  <si>
    <t>Other  Active</t>
  </si>
  <si>
    <t>Other  Reserve</t>
  </si>
  <si>
    <t>MT/MF</t>
  </si>
  <si>
    <t>UIC</t>
  </si>
  <si>
    <t>LINE</t>
  </si>
  <si>
    <t>NOTE</t>
  </si>
  <si>
    <t>CCN Decription</t>
  </si>
  <si>
    <t>Rec CD</t>
  </si>
  <si>
    <t>BIC</t>
  </si>
  <si>
    <t>Billet Description</t>
  </si>
  <si>
    <t>Alpha Grade</t>
  </si>
  <si>
    <t>BMOS</t>
  </si>
  <si>
    <t>PMOS</t>
  </si>
  <si>
    <t>B R N</t>
  </si>
  <si>
    <t>T Y P</t>
  </si>
  <si>
    <t>S T A</t>
  </si>
  <si>
    <t>M P R</t>
  </si>
  <si>
    <t>Res Typ</t>
  </si>
  <si>
    <t>S C</t>
  </si>
  <si>
    <t>W P N</t>
  </si>
  <si>
    <t>Billet SPN</t>
  </si>
  <si>
    <t>Off</t>
  </si>
  <si>
    <t>Enl</t>
  </si>
  <si>
    <t>NC</t>
  </si>
  <si>
    <t>T/T</t>
  </si>
  <si>
    <t>A S R</t>
  </si>
  <si>
    <t>IH/CA</t>
  </si>
  <si>
    <t>MCC</t>
  </si>
  <si>
    <t>F T N</t>
  </si>
  <si>
    <t>M29031</t>
  </si>
  <si>
    <t>M2903100007</t>
  </si>
  <si>
    <t>COMMAND ELEMENT</t>
  </si>
  <si>
    <t>BATTALION SQUADRON HEADQUARTERS - CMC ONLY</t>
  </si>
  <si>
    <t>E</t>
  </si>
  <si>
    <t>M2903100126</t>
  </si>
  <si>
    <t>COMMANDING OFFICER</t>
  </si>
  <si>
    <t>LTCOL</t>
  </si>
  <si>
    <t>0402</t>
  </si>
  <si>
    <t>M</t>
  </si>
  <si>
    <t>O</t>
  </si>
  <si>
    <t>A</t>
  </si>
  <si>
    <t>U</t>
  </si>
  <si>
    <t>1</t>
  </si>
  <si>
    <t>A-M510</t>
  </si>
  <si>
    <t>1CJ</t>
  </si>
  <si>
    <t>M2903100127</t>
  </si>
  <si>
    <t>EXECUTIVE OFFICER</t>
  </si>
  <si>
    <t>MAJ</t>
  </si>
  <si>
    <t>M2903100124</t>
  </si>
  <si>
    <t>COMMAND SENIOR ENLISTED LEADER</t>
  </si>
  <si>
    <t>SGTMAJ</t>
  </si>
  <si>
    <t>8999</t>
  </si>
  <si>
    <t>ELECTRONICS / COMMUNICATIONS MAINTENANCE SHOP</t>
  </si>
  <si>
    <t>M2903100125</t>
  </si>
  <si>
    <t>TRANSMISSIONS SYSTEMS OPERATOR</t>
  </si>
  <si>
    <t>CPL</t>
  </si>
  <si>
    <t>0621</t>
  </si>
  <si>
    <t>S</t>
  </si>
  <si>
    <t>A-V441B</t>
  </si>
  <si>
    <t>M2903100002</t>
  </si>
  <si>
    <t>COMPANY HEADQUARTERS SECTION</t>
  </si>
  <si>
    <t>M2903100211</t>
  </si>
  <si>
    <t>COMPANY COMMANDER</t>
  </si>
  <si>
    <t>CAPT</t>
  </si>
  <si>
    <t>M2903100212</t>
  </si>
  <si>
    <t>1STLT</t>
  </si>
  <si>
    <t>M2903100208</t>
  </si>
  <si>
    <t>UNIT SENIOR ENLISTED LEADER</t>
  </si>
  <si>
    <t>1STSGT</t>
  </si>
  <si>
    <t>M2903100209</t>
  </si>
  <si>
    <t>COMPANY GUNNERY SERGEANT</t>
  </si>
  <si>
    <t>GYSGT</t>
  </si>
  <si>
    <t>3047</t>
  </si>
  <si>
    <t>M2903100224</t>
  </si>
  <si>
    <t>TAC CHAPLAIN</t>
  </si>
  <si>
    <t>LT</t>
  </si>
  <si>
    <t>4100</t>
  </si>
  <si>
    <t>N</t>
  </si>
  <si>
    <t>M2903100225</t>
  </si>
  <si>
    <t>RP SPECIALIST</t>
  </si>
  <si>
    <t>RPSN</t>
  </si>
  <si>
    <t>A17A</t>
  </si>
  <si>
    <t>M2903100003</t>
  </si>
  <si>
    <t>S-1</t>
  </si>
  <si>
    <t>M2903100131</t>
  </si>
  <si>
    <t>ADJUTANT</t>
  </si>
  <si>
    <t>0102</t>
  </si>
  <si>
    <t>M2903100129</t>
  </si>
  <si>
    <t>ADMIN CHIEF</t>
  </si>
  <si>
    <t>0111</t>
  </si>
  <si>
    <t>M2903100130</t>
  </si>
  <si>
    <t>ADMIN CLERK</t>
  </si>
  <si>
    <t>M2903100128</t>
  </si>
  <si>
    <t>LCPL</t>
  </si>
  <si>
    <t>M2903100132</t>
  </si>
  <si>
    <t>M2903100004</t>
  </si>
  <si>
    <t>S-3</t>
  </si>
  <si>
    <t>M2903100149</t>
  </si>
  <si>
    <t>OPERATIONS OFFICER</t>
  </si>
  <si>
    <t>0477</t>
  </si>
  <si>
    <t>M2903100133</t>
  </si>
  <si>
    <t>OPERATIONS CHIEF</t>
  </si>
  <si>
    <t>MSGT</t>
  </si>
  <si>
    <t>0491</t>
  </si>
  <si>
    <t>M2903100139</t>
  </si>
  <si>
    <t>WATCH CHIEF</t>
  </si>
  <si>
    <t>SSGT</t>
  </si>
  <si>
    <t>3537</t>
  </si>
  <si>
    <t>M2903100135</t>
  </si>
  <si>
    <t>LOGISTICS CHAIN PLANNING CHIEF</t>
  </si>
  <si>
    <t>M2903100143</t>
  </si>
  <si>
    <t>ORDER MANAGEMENT SPECIALIST</t>
  </si>
  <si>
    <t>SGT</t>
  </si>
  <si>
    <t>M2903100146</t>
  </si>
  <si>
    <t>TRAINING CLERK</t>
  </si>
  <si>
    <t>3531</t>
  </si>
  <si>
    <t>M2903100152</t>
  </si>
  <si>
    <t>INTELLIGENCE OFFICER</t>
  </si>
  <si>
    <t>0234</t>
  </si>
  <si>
    <t>0202</t>
  </si>
  <si>
    <t>I</t>
  </si>
  <si>
    <t>M2903100147</t>
  </si>
  <si>
    <t>INTELLIGENCE ANALYST</t>
  </si>
  <si>
    <t>0239</t>
  </si>
  <si>
    <t>0231</t>
  </si>
  <si>
    <t>M2903100148</t>
  </si>
  <si>
    <t>INTELLIGENCE SYSTEMS TECHNICIAN</t>
  </si>
  <si>
    <t>D</t>
  </si>
  <si>
    <t>M2903100114</t>
  </si>
  <si>
    <t>CURRENT OPERATIONS</t>
  </si>
  <si>
    <t>M2903100151</t>
  </si>
  <si>
    <t>CURRENT OPERATIONS OFFICER</t>
  </si>
  <si>
    <t>M2903100138</t>
  </si>
  <si>
    <t>CURRENT OPERATIONS CHIEF</t>
  </si>
  <si>
    <t>M2903100140</t>
  </si>
  <si>
    <t>CURRENT OPERATIONS NCO</t>
  </si>
  <si>
    <t>M2903100141</t>
  </si>
  <si>
    <t>CURRENT OPERATIONS CLERK</t>
  </si>
  <si>
    <t>0441</t>
  </si>
  <si>
    <t>M2903100113</t>
  </si>
  <si>
    <t>FUTURE OPERATIONS</t>
  </si>
  <si>
    <t>M2903100134</t>
  </si>
  <si>
    <t>FUTURE OPERATIONS CHIEF</t>
  </si>
  <si>
    <t>M2903100136</t>
  </si>
  <si>
    <t>FUTURE OPERATIONS NCO</t>
  </si>
  <si>
    <t>M2903100137</t>
  </si>
  <si>
    <t>FUTURE OPERATIONS CLERK</t>
  </si>
  <si>
    <t>M2903100005</t>
  </si>
  <si>
    <t>S-4</t>
  </si>
  <si>
    <t>M2903100163</t>
  </si>
  <si>
    <t>LOGISTICS OFFICER</t>
  </si>
  <si>
    <t>M2903100389</t>
  </si>
  <si>
    <t>M2903100153</t>
  </si>
  <si>
    <t>LOGISTICS CHIEF</t>
  </si>
  <si>
    <t>M2903100154</t>
  </si>
  <si>
    <t>EMBARKATION NCO</t>
  </si>
  <si>
    <t>M2903100155</t>
  </si>
  <si>
    <t>EMBARKATION CLERK</t>
  </si>
  <si>
    <t>M2903100156</t>
  </si>
  <si>
    <t>MAINTENANCE MANAGEMENT CHIEF</t>
  </si>
  <si>
    <t>0411</t>
  </si>
  <si>
    <t>M2903100157</t>
  </si>
  <si>
    <t>MAINTENANCE MANAGEMENT CLERK/DRIVER</t>
  </si>
  <si>
    <t>M2903100158</t>
  </si>
  <si>
    <t>AMMUNITION TECHNICIAN</t>
  </si>
  <si>
    <t>2311</t>
  </si>
  <si>
    <t>M2903100159</t>
  </si>
  <si>
    <t>M2903100375</t>
  </si>
  <si>
    <t>LANDING SUPPORT SECTION</t>
  </si>
  <si>
    <t>AUTOMOTIVE ORGANIZATIONAL SHOP</t>
  </si>
  <si>
    <t>M2903100376</t>
  </si>
  <si>
    <t>M2903100377</t>
  </si>
  <si>
    <t>LANDING SUPPORT SPECIALIST</t>
  </si>
  <si>
    <t>M2903100378</t>
  </si>
  <si>
    <t>M2903100379</t>
  </si>
  <si>
    <t>M2903100380</t>
  </si>
  <si>
    <t>M2903100381</t>
  </si>
  <si>
    <t>M2903100382</t>
  </si>
  <si>
    <t>M2903100383</t>
  </si>
  <si>
    <t>M2903100006</t>
  </si>
  <si>
    <t>S-6</t>
  </si>
  <si>
    <t>M2903100195</t>
  </si>
  <si>
    <t>COMMUNICATIONS OFFICER</t>
  </si>
  <si>
    <t>0602</t>
  </si>
  <si>
    <t>A-V641B</t>
  </si>
  <si>
    <t>M2903100171</t>
  </si>
  <si>
    <t>ASSISTANT TRANSMISSIONS SYSTEMS CHIEF</t>
  </si>
  <si>
    <t>0629</t>
  </si>
  <si>
    <t>A-V441IM</t>
  </si>
  <si>
    <t>M2903100172</t>
  </si>
  <si>
    <t>M2903100173</t>
  </si>
  <si>
    <t>M2903100174</t>
  </si>
  <si>
    <t>M2903100175</t>
  </si>
  <si>
    <t>M2903100176</t>
  </si>
  <si>
    <t>M2903100177</t>
  </si>
  <si>
    <t>M2903100178</t>
  </si>
  <si>
    <t>M2903100179</t>
  </si>
  <si>
    <t>M2903100180</t>
  </si>
  <si>
    <t>M2903100164</t>
  </si>
  <si>
    <t>NETWORK CHIEF</t>
  </si>
  <si>
    <t>0639</t>
  </si>
  <si>
    <t>M2903100165</t>
  </si>
  <si>
    <t>NETWORK ADMINISTRATOR</t>
  </si>
  <si>
    <t>0631</t>
  </si>
  <si>
    <t>M2903100166</t>
  </si>
  <si>
    <t>M2903100167</t>
  </si>
  <si>
    <t>M2903100169</t>
  </si>
  <si>
    <t>PFC</t>
  </si>
  <si>
    <t>M2903100170</t>
  </si>
  <si>
    <t>M2903100185</t>
  </si>
  <si>
    <t>ASSISTANT DATA SYSTEMS CHIEF</t>
  </si>
  <si>
    <t>0679</t>
  </si>
  <si>
    <t>A-V451IM</t>
  </si>
  <si>
    <t>M2903100186</t>
  </si>
  <si>
    <t>DATA SYSTEMS ADMINISTRATOR</t>
  </si>
  <si>
    <t>0671</t>
  </si>
  <si>
    <t>A-V451B</t>
  </si>
  <si>
    <t>M2903100187</t>
  </si>
  <si>
    <t>M2903100191</t>
  </si>
  <si>
    <t>M2903100192</t>
  </si>
  <si>
    <t>M2903100193</t>
  </si>
  <si>
    <t>M2903100099</t>
  </si>
  <si>
    <t>SUPPLY SECTION</t>
  </si>
  <si>
    <t>STORAGE OF AIR OR GROUND ORGANIC UNITS FOR MARINE CORPS</t>
  </si>
  <si>
    <t>M2903100197</t>
  </si>
  <si>
    <t>SUPPLY ADMIN CHIEF</t>
  </si>
  <si>
    <t>M2903100198</t>
  </si>
  <si>
    <t>SUPPLY ADMIN CLERK</t>
  </si>
  <si>
    <t>3043</t>
  </si>
  <si>
    <t>M2903100199</t>
  </si>
  <si>
    <t>M2903100200</t>
  </si>
  <si>
    <t>M2903100384</t>
  </si>
  <si>
    <t>M2903100385</t>
  </si>
  <si>
    <t>M2903100386</t>
  </si>
  <si>
    <t>M2903100203</t>
  </si>
  <si>
    <t>WAREHOUSE CHIEF</t>
  </si>
  <si>
    <t>M2903100204</t>
  </si>
  <si>
    <t>WAREHOUSE CLERK</t>
  </si>
  <si>
    <t>3051</t>
  </si>
  <si>
    <t>M2903100387</t>
  </si>
  <si>
    <t>M2903100388</t>
  </si>
  <si>
    <t>M2903100116</t>
  </si>
  <si>
    <t>MEDICAL SECTION BATTALION AID STATION</t>
  </si>
  <si>
    <t>M2903100213</t>
  </si>
  <si>
    <t>PHYSICIAN ASST</t>
  </si>
  <si>
    <t>LTJG</t>
  </si>
  <si>
    <t>2300</t>
  </si>
  <si>
    <t>P</t>
  </si>
  <si>
    <t>M2903100214</t>
  </si>
  <si>
    <t>FLD MED TECH</t>
  </si>
  <si>
    <t>HM1</t>
  </si>
  <si>
    <t>L03A</t>
  </si>
  <si>
    <t>M2903100215</t>
  </si>
  <si>
    <t>HM2</t>
  </si>
  <si>
    <t>M2903100216</t>
  </si>
  <si>
    <t>SURFACE IDC</t>
  </si>
  <si>
    <t>L10A</t>
  </si>
  <si>
    <t>M2903100217</t>
  </si>
  <si>
    <t>HM3</t>
  </si>
  <si>
    <t>M2903100218</t>
  </si>
  <si>
    <t>M2903100219</t>
  </si>
  <si>
    <t>M2903100220</t>
  </si>
  <si>
    <t>M2903100221</t>
  </si>
  <si>
    <t>HN</t>
  </si>
  <si>
    <t>M2903100222</t>
  </si>
  <si>
    <t>M2903100223</t>
  </si>
  <si>
    <t>M2903100252</t>
  </si>
  <si>
    <t>MAINTENANCE SERVICES PLATOON</t>
  </si>
  <si>
    <t>M2903100253</t>
  </si>
  <si>
    <t>PLATOON HEADQUARTERS</t>
  </si>
  <si>
    <t>COMPANY/BATTERY HEADQUARTERS - CMC ONLY</t>
  </si>
  <si>
    <t>M2903100305</t>
  </si>
  <si>
    <t>PLATOON COMMANDER/MAINTENANCE OFFICER</t>
  </si>
  <si>
    <t>CWO2</t>
  </si>
  <si>
    <t>3510</t>
  </si>
  <si>
    <t>M2903100304</t>
  </si>
  <si>
    <t>MAINTENANCE CHIEF</t>
  </si>
  <si>
    <t>3529</t>
  </si>
  <si>
    <t>M2903100306</t>
  </si>
  <si>
    <t>AUTOMOTIVE MAINTENANCE TECHNICIAN</t>
  </si>
  <si>
    <t>3521</t>
  </si>
  <si>
    <t>M2903100307</t>
  </si>
  <si>
    <t>OPERATIONS MIMMS/PUBLICATIONS CLERK</t>
  </si>
  <si>
    <t>M2903100254</t>
  </si>
  <si>
    <t>MOTOR TRANSPORT MAINTENANCE SECTION</t>
  </si>
  <si>
    <t>M2903100308</t>
  </si>
  <si>
    <t>MOTOR TRANSPORT MAINTENANCE CHIEF</t>
  </si>
  <si>
    <t>M2903100289</t>
  </si>
  <si>
    <t>M2903100290</t>
  </si>
  <si>
    <t>M2903100291</t>
  </si>
  <si>
    <t>M2903100292</t>
  </si>
  <si>
    <t>M2903100293</t>
  </si>
  <si>
    <t>M2903100283</t>
  </si>
  <si>
    <t>M2903100284</t>
  </si>
  <si>
    <t>M2903100285</t>
  </si>
  <si>
    <t>M2903100286</t>
  </si>
  <si>
    <t>M2903100287</t>
  </si>
  <si>
    <t>M2903100288</t>
  </si>
  <si>
    <t>M2903100294</t>
  </si>
  <si>
    <t>M2903100295</t>
  </si>
  <si>
    <t>M2903100296</t>
  </si>
  <si>
    <t>M2903100297</t>
  </si>
  <si>
    <t>M2903100298</t>
  </si>
  <si>
    <t>M2903100299</t>
  </si>
  <si>
    <t>M2903100300</t>
  </si>
  <si>
    <t>M2903100301</t>
  </si>
  <si>
    <t>M2903100302</t>
  </si>
  <si>
    <t>M2903100303</t>
  </si>
  <si>
    <t>M2903100256</t>
  </si>
  <si>
    <t>ORDNANCE MAINTENANCE SECTION</t>
  </si>
  <si>
    <t>M2903100309</t>
  </si>
  <si>
    <t>SMALL ARMS REPAIRER</t>
  </si>
  <si>
    <t>2111</t>
  </si>
  <si>
    <t>M2903100310</t>
  </si>
  <si>
    <t>M2903100257</t>
  </si>
  <si>
    <t>COMUNICATIONS MAINTENANCE SECTION</t>
  </si>
  <si>
    <t>M2903100311</t>
  </si>
  <si>
    <t>COMMUNICATIONS ELECTRONICS MAINTENANCE SNCO</t>
  </si>
  <si>
    <t>2862</t>
  </si>
  <si>
    <t>M2903100312</t>
  </si>
  <si>
    <t>RADIO REPAIRER</t>
  </si>
  <si>
    <t>2841</t>
  </si>
  <si>
    <t>A-V411B</t>
  </si>
  <si>
    <t>M2903100313</t>
  </si>
  <si>
    <t>M2903100315</t>
  </si>
  <si>
    <t>GROUND ELECTRONICS TRANSMISSION SYSTEMS MAINTAINER</t>
  </si>
  <si>
    <t>2847</t>
  </si>
  <si>
    <t>M2903100314</t>
  </si>
  <si>
    <t>TELEPHONE/COMPUTER REPAIR TECHNICIAN</t>
  </si>
  <si>
    <t>M29044</t>
  </si>
  <si>
    <t>M2904400001</t>
  </si>
  <si>
    <t>M2904400126</t>
  </si>
  <si>
    <t>M2904400127</t>
  </si>
  <si>
    <t>M2904400123</t>
  </si>
  <si>
    <t>M2904400124</t>
  </si>
  <si>
    <t>M2904400125</t>
  </si>
  <si>
    <t>TRAINING NCO</t>
  </si>
  <si>
    <t>M2904400420</t>
  </si>
  <si>
    <t>OPERATIONS SECTION</t>
  </si>
  <si>
    <t>M2904400349</t>
  </si>
  <si>
    <t>M2904400128</t>
  </si>
  <si>
    <t>M2904400132</t>
  </si>
  <si>
    <t>TRUCKMASTER</t>
  </si>
  <si>
    <t>M2904400129</t>
  </si>
  <si>
    <t>TRAINING/LICENSING CHIEF</t>
  </si>
  <si>
    <t>M2904400130</t>
  </si>
  <si>
    <t>CHIEF DISPATCHER/HAZMAT</t>
  </si>
  <si>
    <t>M2904400190</t>
  </si>
  <si>
    <t>HAZARDOUS MATERIALS NCO</t>
  </si>
  <si>
    <t>M2904400208</t>
  </si>
  <si>
    <t>MOTOR VEHICLE OPERATOR</t>
  </si>
  <si>
    <t>M2904400005</t>
  </si>
  <si>
    <t>MOTOR TRANSPORT PLATOON</t>
  </si>
  <si>
    <t>M2904400239</t>
  </si>
  <si>
    <t>PLATOON COMMANDER</t>
  </si>
  <si>
    <t>M2904400236</t>
  </si>
  <si>
    <t>PLATOON SERGEANT</t>
  </si>
  <si>
    <t>M2904400006</t>
  </si>
  <si>
    <t>MEDIUM LIFT SECTION</t>
  </si>
  <si>
    <t>M2904400189</t>
  </si>
  <si>
    <t>SECTION LEADER</t>
  </si>
  <si>
    <t>M2904400414</t>
  </si>
  <si>
    <t>ASSISTANT SECTION LEADER</t>
  </si>
  <si>
    <t>M2904400317</t>
  </si>
  <si>
    <t>VEHICLE RECOVERY OPERATOR</t>
  </si>
  <si>
    <t>3536</t>
  </si>
  <si>
    <t>M2904400415</t>
  </si>
  <si>
    <t>M2904400422</t>
  </si>
  <si>
    <t>MEDIUM LIFT TEAM A</t>
  </si>
  <si>
    <t>M2904400323</t>
  </si>
  <si>
    <t>M2904400332</t>
  </si>
  <si>
    <t>M2904400333</t>
  </si>
  <si>
    <t>M2904400334</t>
  </si>
  <si>
    <t>M2904400231</t>
  </si>
  <si>
    <t>M2904400232</t>
  </si>
  <si>
    <t>M2904400233</t>
  </si>
  <si>
    <t>M2904400234</t>
  </si>
  <si>
    <t>M2904400423</t>
  </si>
  <si>
    <t>MEDIUM LIFT TEAM B</t>
  </si>
  <si>
    <t>M2904400322</t>
  </si>
  <si>
    <t>M2904400324</t>
  </si>
  <si>
    <t>M2904400325</t>
  </si>
  <si>
    <t>M2904400326</t>
  </si>
  <si>
    <t>M2904400336</t>
  </si>
  <si>
    <t>M2904400337</t>
  </si>
  <si>
    <t>M2904400338</t>
  </si>
  <si>
    <t>M2904400339</t>
  </si>
  <si>
    <t>M2904400007</t>
  </si>
  <si>
    <t>HEAVY LIFT SECTION</t>
  </si>
  <si>
    <t>M2904400199</t>
  </si>
  <si>
    <t>M2904400314</t>
  </si>
  <si>
    <t>M2904400321</t>
  </si>
  <si>
    <t>M2904400335</t>
  </si>
  <si>
    <t>M2904400424</t>
  </si>
  <si>
    <t>HEAVY LIFT TEAM A</t>
  </si>
  <si>
    <t>M2904400318</t>
  </si>
  <si>
    <t>M2904400319</t>
  </si>
  <si>
    <t>M2904400320</t>
  </si>
  <si>
    <t>M2904400327</t>
  </si>
  <si>
    <t>M2904400328</t>
  </si>
  <si>
    <t>M2904400329</t>
  </si>
  <si>
    <t>M2904400225</t>
  </si>
  <si>
    <t>M2904400226</t>
  </si>
  <si>
    <t>M2904400425</t>
  </si>
  <si>
    <t>HEAVY LIFT TEAM B</t>
  </si>
  <si>
    <t>M2904400270</t>
  </si>
  <si>
    <t>M2904400271</t>
  </si>
  <si>
    <t>M2904400272</t>
  </si>
  <si>
    <t>M2904400282</t>
  </si>
  <si>
    <t>M2904400283</t>
  </si>
  <si>
    <t>M2904400284</t>
  </si>
  <si>
    <t>M2904400227</t>
  </si>
  <si>
    <t>M2904400228</t>
  </si>
  <si>
    <t>M2904400240</t>
  </si>
  <si>
    <t>M2904400249</t>
  </si>
  <si>
    <t>M2904400246</t>
  </si>
  <si>
    <t>M2904400241</t>
  </si>
  <si>
    <t>M2904400250</t>
  </si>
  <si>
    <t>M2904400416</t>
  </si>
  <si>
    <t>M2904400251</t>
  </si>
  <si>
    <t>M2904400417</t>
  </si>
  <si>
    <t>M2904400426</t>
  </si>
  <si>
    <t>M2904400316</t>
  </si>
  <si>
    <t>M2904400330</t>
  </si>
  <si>
    <t>M2904400331</t>
  </si>
  <si>
    <t>M2904400273</t>
  </si>
  <si>
    <t>M2904400340</t>
  </si>
  <si>
    <t>M2904400252</t>
  </si>
  <si>
    <t>M2904400253</t>
  </si>
  <si>
    <t>M2904400254</t>
  </si>
  <si>
    <t>M2904400427</t>
  </si>
  <si>
    <t>M2904400315</t>
  </si>
  <si>
    <t>M2904400209</t>
  </si>
  <si>
    <t>M2904400210</t>
  </si>
  <si>
    <t>M2904400211</t>
  </si>
  <si>
    <t>M2904400256</t>
  </si>
  <si>
    <t>M2904400257</t>
  </si>
  <si>
    <t>M2904400258</t>
  </si>
  <si>
    <t>M2904400259</t>
  </si>
  <si>
    <t>M2904400242</t>
  </si>
  <si>
    <t>M2904400260</t>
  </si>
  <si>
    <t>M2904400261</t>
  </si>
  <si>
    <t>M2904400280</t>
  </si>
  <si>
    <t>M2904400223</t>
  </si>
  <si>
    <t>M2904400428</t>
  </si>
  <si>
    <t>M2904400265</t>
  </si>
  <si>
    <t>M2904400266</t>
  </si>
  <si>
    <t>M2904400267</t>
  </si>
  <si>
    <t>M2904400274</t>
  </si>
  <si>
    <t>M2904400275</t>
  </si>
  <si>
    <t>M2904400276</t>
  </si>
  <si>
    <t>M2904400285</t>
  </si>
  <si>
    <t>M2904400286</t>
  </si>
  <si>
    <t>M2904400429</t>
  </si>
  <si>
    <t>M2904400264</t>
  </si>
  <si>
    <t>M2904400268</t>
  </si>
  <si>
    <t>M2904400269</t>
  </si>
  <si>
    <t>M2904400277</t>
  </si>
  <si>
    <t>M2904400278</t>
  </si>
  <si>
    <t>M2904400279</t>
  </si>
  <si>
    <t>M2904400287</t>
  </si>
  <si>
    <t>M2904400288</t>
  </si>
  <si>
    <t>M2904400243</t>
  </si>
  <si>
    <t>M2904400300</t>
  </si>
  <si>
    <t>M2904400297</t>
  </si>
  <si>
    <t>M2904400244</t>
  </si>
  <si>
    <t>M2904400301</t>
  </si>
  <si>
    <t>M2904400418</t>
  </si>
  <si>
    <t>M2904400302</t>
  </si>
  <si>
    <t>M2904400419</t>
  </si>
  <si>
    <t>M2904400430</t>
  </si>
  <si>
    <t>M2904400201</t>
  </si>
  <si>
    <t>M2904400212</t>
  </si>
  <si>
    <t>M2904400213</t>
  </si>
  <si>
    <t>M2904400214</t>
  </si>
  <si>
    <t>M2904400303</t>
  </si>
  <si>
    <t>M2904400304</t>
  </si>
  <si>
    <t>M2904400305</t>
  </si>
  <si>
    <t>M2904400306</t>
  </si>
  <si>
    <t>M2904400431</t>
  </si>
  <si>
    <t>M2904400202</t>
  </si>
  <si>
    <t>M2904400215</t>
  </si>
  <si>
    <t>M2904400216</t>
  </si>
  <si>
    <t>M2904400217</t>
  </si>
  <si>
    <t>M2904400307</t>
  </si>
  <si>
    <t>M2904400308</t>
  </si>
  <si>
    <t>M2904400309</t>
  </si>
  <si>
    <t>M2904400310</t>
  </si>
  <si>
    <t>M2904400245</t>
  </si>
  <si>
    <t>M2904400312</t>
  </si>
  <si>
    <t>M2904400203</t>
  </si>
  <si>
    <t>M2904400281</t>
  </si>
  <si>
    <t>M2904400432</t>
  </si>
  <si>
    <t>M2904400204</t>
  </si>
  <si>
    <t>M2904400205</t>
  </si>
  <si>
    <t>M2904400206</t>
  </si>
  <si>
    <t>M2904400218</t>
  </si>
  <si>
    <t>M2904400219</t>
  </si>
  <si>
    <t>M2904400220</t>
  </si>
  <si>
    <t>M2904400289</t>
  </si>
  <si>
    <t>M2904400290</t>
  </si>
  <si>
    <t>M2904400433</t>
  </si>
  <si>
    <t>M2904400191</t>
  </si>
  <si>
    <t>TEAM LEADER</t>
  </si>
  <si>
    <t>M2904400192</t>
  </si>
  <si>
    <t>M2904400207</t>
  </si>
  <si>
    <t>M2904400221</t>
  </si>
  <si>
    <t>M2904400222</t>
  </si>
  <si>
    <t>M2904400291</t>
  </si>
  <si>
    <t>M2904400292</t>
  </si>
  <si>
    <t>M2904400293</t>
  </si>
  <si>
    <t>ROW</t>
  </si>
  <si>
    <t>CCN Description</t>
  </si>
  <si>
    <t>CCN 21451 Equipment Type (if applicable)</t>
  </si>
  <si>
    <t>TAMCN
Short</t>
  </si>
  <si>
    <t>TAMCN</t>
  </si>
  <si>
    <t>Nomenclature (Name - Model)</t>
  </si>
  <si>
    <t>TAM Stat</t>
  </si>
  <si>
    <t>U/I</t>
  </si>
  <si>
    <t>Rdy</t>
  </si>
  <si>
    <t>Ind Qty</t>
  </si>
  <si>
    <t>Org Qty</t>
  </si>
  <si>
    <t>Unit T/E</t>
  </si>
  <si>
    <t>L, Ft</t>
  </si>
  <si>
    <t>W, Ft</t>
  </si>
  <si>
    <t>H, Ft</t>
  </si>
  <si>
    <t>Volume Ea, ft3</t>
  </si>
  <si>
    <t>Volume Total, ft3</t>
  </si>
  <si>
    <t>A0022</t>
  </si>
  <si>
    <t>A00227G</t>
  </si>
  <si>
    <t>COMPUTER SYSTEM,DIG - 16007A0000</t>
  </si>
  <si>
    <t>IS</t>
  </si>
  <si>
    <t>EA</t>
  </si>
  <si>
    <t>A0047</t>
  </si>
  <si>
    <t>A00477B</t>
  </si>
  <si>
    <t>SHELTER,EXPANDABLE - 09021A0000</t>
  </si>
  <si>
    <t>A0061</t>
  </si>
  <si>
    <t>A00617G</t>
  </si>
  <si>
    <t>MAST SECTION - TEAMS TRAILER</t>
  </si>
  <si>
    <t>A0067</t>
  </si>
  <si>
    <t>A00677G</t>
  </si>
  <si>
    <t>RADIO SET - AN/MRC-148A</t>
  </si>
  <si>
    <t>A0073</t>
  </si>
  <si>
    <t>A00732B</t>
  </si>
  <si>
    <t>CHARGER,BATTERY - BTC-70100</t>
  </si>
  <si>
    <t>A0097</t>
  </si>
  <si>
    <t>A00977G</t>
  </si>
  <si>
    <t>RADIO SET - AN/VRC-110</t>
  </si>
  <si>
    <t>DP</t>
  </si>
  <si>
    <t>A0117</t>
  </si>
  <si>
    <t>A01177G</t>
  </si>
  <si>
    <t xml:space="preserve">MARINE ELECTROMAGNETIC WARFARE GROUND FAMILY OF SYSTEMS (MEGFOS) -MOUNTED, HEAVY - </t>
  </si>
  <si>
    <t>PL</t>
  </si>
  <si>
    <t>A0118</t>
  </si>
  <si>
    <t>A01187G</t>
  </si>
  <si>
    <t>RADIO SET - AN/PRC-153(V)1</t>
  </si>
  <si>
    <t>A0126</t>
  </si>
  <si>
    <t>A01267G</t>
  </si>
  <si>
    <t>MULTI-BAND FREQUENC - AN/VRC-103(V)2</t>
  </si>
  <si>
    <t>A0139</t>
  </si>
  <si>
    <t>A01397G</t>
  </si>
  <si>
    <t>RADIO SET - AN/TRC-209A(C)V1</t>
  </si>
  <si>
    <t>R</t>
  </si>
  <si>
    <t>A0162</t>
  </si>
  <si>
    <t>A01627G</t>
  </si>
  <si>
    <t xml:space="preserve">MEGFOS-BACKPACK, USER - </t>
  </si>
  <si>
    <t>A0173</t>
  </si>
  <si>
    <t>A01737G</t>
  </si>
  <si>
    <t>SECURITY DATA SYSTE - AN/GSQ-274A</t>
  </si>
  <si>
    <t>A0174</t>
  </si>
  <si>
    <t>A01747G</t>
  </si>
  <si>
    <t>SWITCHING SET,COMMU - AN/TYQ-148B</t>
  </si>
  <si>
    <t>A0175</t>
  </si>
  <si>
    <t>A01757G</t>
  </si>
  <si>
    <t>COMPUTER,DIGITAL DA - 15021A0000-0</t>
  </si>
  <si>
    <t>A0176</t>
  </si>
  <si>
    <t>A01767G</t>
  </si>
  <si>
    <t>SWITCHING GROUP,DIG - ON-704B/TYC</t>
  </si>
  <si>
    <t>A0177</t>
  </si>
  <si>
    <t>A01777G</t>
  </si>
  <si>
    <t>COMPUTER SYSTEM,DIG - 15017A0000-00</t>
  </si>
  <si>
    <t>A0198</t>
  </si>
  <si>
    <t>A01987G</t>
  </si>
  <si>
    <t>RADIO SET - 12200-1823-01</t>
  </si>
  <si>
    <t>A0205</t>
  </si>
  <si>
    <t>A02057G</t>
  </si>
  <si>
    <t>RADIO SET - 12167-0100-02</t>
  </si>
  <si>
    <t>A0206</t>
  </si>
  <si>
    <t>A02067G</t>
  </si>
  <si>
    <t>RADIO SET - VRC</t>
  </si>
  <si>
    <t>A0207</t>
  </si>
  <si>
    <t>A02077G</t>
  </si>
  <si>
    <t xml:space="preserve">RADIO SET - </t>
  </si>
  <si>
    <t>A0208</t>
  </si>
  <si>
    <t>A02087G</t>
  </si>
  <si>
    <t>AMPLIFIER-POWER SUP - VRC</t>
  </si>
  <si>
    <t>A0210</t>
  </si>
  <si>
    <t>A02107G</t>
  </si>
  <si>
    <t>ANTENNA GROUP - OE-4703/G</t>
  </si>
  <si>
    <t>A0211</t>
  </si>
  <si>
    <t>A02117G</t>
  </si>
  <si>
    <t>ANTENNA GROUP - OE-4702/G</t>
  </si>
  <si>
    <t>A0266</t>
  </si>
  <si>
    <t>A02667G</t>
  </si>
  <si>
    <t>RADIO SET - AN/VRC-104C</t>
  </si>
  <si>
    <t>A0272</t>
  </si>
  <si>
    <t>A02727G</t>
  </si>
  <si>
    <t>RADIO SET CONTROL G - OK-686/PRC</t>
  </si>
  <si>
    <t>A0298</t>
  </si>
  <si>
    <t>A02987G</t>
  </si>
  <si>
    <t>OPTICAL READER,DATA - CN80G</t>
  </si>
  <si>
    <t>A0300</t>
  </si>
  <si>
    <t>A03007G</t>
  </si>
  <si>
    <t>PRINTER,AUTOMATIC D - PD42 PRINTER</t>
  </si>
  <si>
    <t>A0312</t>
  </si>
  <si>
    <t>A03127G</t>
  </si>
  <si>
    <t>INTERFACE UNIT,COMM - J-6884A/TYQ</t>
  </si>
  <si>
    <t>A0331</t>
  </si>
  <si>
    <t>A03317G</t>
  </si>
  <si>
    <t>RADIO SET - AN/VRC-113(C)</t>
  </si>
  <si>
    <t>A0336</t>
  </si>
  <si>
    <t>A03367G</t>
  </si>
  <si>
    <t>RADIO SET - AN/PRC-117G(V)2</t>
  </si>
  <si>
    <t>A0352</t>
  </si>
  <si>
    <t>A03527G</t>
  </si>
  <si>
    <t>RADIO SET - AN/VRC-114(V)1</t>
  </si>
  <si>
    <t>A0403</t>
  </si>
  <si>
    <t>A04037G</t>
  </si>
  <si>
    <t>RADIO SET - AN/MRC-145C</t>
  </si>
  <si>
    <t>A0410</t>
  </si>
  <si>
    <t>A04107G</t>
  </si>
  <si>
    <t xml:space="preserve">COMPUTER GROUP,TACT - </t>
  </si>
  <si>
    <t>A0874</t>
  </si>
  <si>
    <t>A08747G</t>
  </si>
  <si>
    <t>WORKSTATION,PORTABL - AN/PYQ-25</t>
  </si>
  <si>
    <t>A1260</t>
  </si>
  <si>
    <t>A12607GK</t>
  </si>
  <si>
    <t>NAVIGATION SET,SATE - AN/PSN-13(A)</t>
  </si>
  <si>
    <t>A12607G</t>
  </si>
  <si>
    <t>A12607GL</t>
  </si>
  <si>
    <t>RECEIVER,RADIO NAVI - AN/PSN-13(B)</t>
  </si>
  <si>
    <t>A2042</t>
  </si>
  <si>
    <t>A20427G</t>
  </si>
  <si>
    <t>RADIO SET - AN/PRC-150 (C)</t>
  </si>
  <si>
    <t>A2043</t>
  </si>
  <si>
    <t>A20437G</t>
  </si>
  <si>
    <t>MBITR URBAN VERSION - AN/PRC-148(V)2</t>
  </si>
  <si>
    <t>A2068</t>
  </si>
  <si>
    <t>A20687G</t>
  </si>
  <si>
    <t>RADIO SET - AN/PRC-117F(V)1C</t>
  </si>
  <si>
    <t>A2337</t>
  </si>
  <si>
    <t>A23372B</t>
  </si>
  <si>
    <t>SHELTER,NONEXPANDAB - 82A5050B0000</t>
  </si>
  <si>
    <t>A2338</t>
  </si>
  <si>
    <t>A23382B</t>
  </si>
  <si>
    <t>SHELTER,NONEXPANDAB - 87036B0000</t>
  </si>
  <si>
    <t>A7001</t>
  </si>
  <si>
    <t>A70017G</t>
  </si>
  <si>
    <t>TEST SET,OPTICAL PO - PX-D110M</t>
  </si>
  <si>
    <t>A7005</t>
  </si>
  <si>
    <t>A70057G</t>
  </si>
  <si>
    <t>ANALYZER,SPECTRUM - FSV40-N</t>
  </si>
  <si>
    <t>A7059</t>
  </si>
  <si>
    <t>A70597G</t>
  </si>
  <si>
    <t>OHMMETER - R1L-C</t>
  </si>
  <si>
    <t>A7061</t>
  </si>
  <si>
    <t>A70617G</t>
  </si>
  <si>
    <t>OSCILLOSCOPE - FLK199C</t>
  </si>
  <si>
    <t>A7080</t>
  </si>
  <si>
    <t>A70807G</t>
  </si>
  <si>
    <t>TEST SET,RADIO - 3515N</t>
  </si>
  <si>
    <t>A7086</t>
  </si>
  <si>
    <t>A70867G</t>
  </si>
  <si>
    <t>REFLECTOMETER,OPTIC - TB4000-NV-C</t>
  </si>
  <si>
    <t>A7502</t>
  </si>
  <si>
    <t>A75022H</t>
  </si>
  <si>
    <t xml:space="preserve">ADAPTER SET,TEST - </t>
  </si>
  <si>
    <t>A7504</t>
  </si>
  <si>
    <t>A75047G</t>
  </si>
  <si>
    <t>MAINTENANCE KIT,ELE - GETAC B360-GEN2</t>
  </si>
  <si>
    <t>A7505</t>
  </si>
  <si>
    <t>A75057H</t>
  </si>
  <si>
    <t xml:space="preserve">TEST SET,RADIO - </t>
  </si>
  <si>
    <t>KT</t>
  </si>
  <si>
    <t>A7705</t>
  </si>
  <si>
    <t>A77057G</t>
  </si>
  <si>
    <t>POWER SUPPLY 18-30V - PP8474/G</t>
  </si>
  <si>
    <t>A7706</t>
  </si>
  <si>
    <t>A77067G</t>
  </si>
  <si>
    <t>POWER SUPPLY - XHR40-25M106</t>
  </si>
  <si>
    <t>A7902</t>
  </si>
  <si>
    <t>A79022E</t>
  </si>
  <si>
    <t>TOOL KIT,ELECTRONIC - TK-2800</t>
  </si>
  <si>
    <t>A8001</t>
  </si>
  <si>
    <t>A80017GA</t>
  </si>
  <si>
    <t>ENCRYPTION-DECRYPTI - KGV-72</t>
  </si>
  <si>
    <t>A8006</t>
  </si>
  <si>
    <t>A80067GC</t>
  </si>
  <si>
    <t>ENCRYPTION-DECRYPTI - KG-250XS</t>
  </si>
  <si>
    <t>A8023</t>
  </si>
  <si>
    <t>A80237G</t>
  </si>
  <si>
    <t>TRANSFER UNIT,CRYPT - AN/PYQ-10</t>
  </si>
  <si>
    <t>A8084</t>
  </si>
  <si>
    <t>A80847G</t>
  </si>
  <si>
    <t>ENCRYPTION-DECRYPTI - KIV-7M</t>
  </si>
  <si>
    <t>A80847GB</t>
  </si>
  <si>
    <t>A8088</t>
  </si>
  <si>
    <t>A80887G</t>
  </si>
  <si>
    <t>ENCRYPTION-DECRYPTI - KG-175D</t>
  </si>
  <si>
    <t>A80887GB</t>
  </si>
  <si>
    <t>A9012</t>
  </si>
  <si>
    <t>A90122G</t>
  </si>
  <si>
    <t xml:space="preserve">MAINTENANCE KIT,ELE - </t>
  </si>
  <si>
    <t>A9015</t>
  </si>
  <si>
    <t>A90157G</t>
  </si>
  <si>
    <t>THEATER MEDICAL INF - EVO73AV</t>
  </si>
  <si>
    <t>A9023</t>
  </si>
  <si>
    <t>A90237GD</t>
  </si>
  <si>
    <t>COMPUTER SYSTEM,DIG - 210-BDTH</t>
  </si>
  <si>
    <t>A9025</t>
  </si>
  <si>
    <t>A90257GB</t>
  </si>
  <si>
    <t>COMPUTER,SERVER - SEVERAL</t>
  </si>
  <si>
    <t>A9089</t>
  </si>
  <si>
    <t>A90897G</t>
  </si>
  <si>
    <t>COMPUTER SET,DIGITA - AN/GYK-62H</t>
  </si>
  <si>
    <t>A9100</t>
  </si>
  <si>
    <t>A91007GL</t>
  </si>
  <si>
    <t>COMPUTER SYSTEM,DIG - SEVERAL</t>
  </si>
  <si>
    <t>A91007G</t>
  </si>
  <si>
    <t>COMPUTER SYSTEM,DIG - HP ELITEBOOK 645</t>
  </si>
  <si>
    <t>A91007GM</t>
  </si>
  <si>
    <t>COMPUTER SYSTEM,DIG - 210-AFUC</t>
  </si>
  <si>
    <t>CONSTRUCTION /  WEIGHT HANDLING EQUIPMENT SHOP</t>
  </si>
  <si>
    <t>B0008</t>
  </si>
  <si>
    <t>B00087BB</t>
  </si>
  <si>
    <t>AIR CONDITIONER - GL0583ZAADWYX11</t>
  </si>
  <si>
    <t>C0010</t>
  </si>
  <si>
    <t>C00102F</t>
  </si>
  <si>
    <t xml:space="preserve">CARRIER,SMALL ARMS - </t>
  </si>
  <si>
    <t>CSP</t>
  </si>
  <si>
    <t>C0015</t>
  </si>
  <si>
    <t>C00152E</t>
  </si>
  <si>
    <t>INSERT,SMALL ARMS P - 95662</t>
  </si>
  <si>
    <t>C0029</t>
  </si>
  <si>
    <t>C00292F</t>
  </si>
  <si>
    <t>DRAWERS,COLD WEATHE - FRGFDR</t>
  </si>
  <si>
    <t>PR</t>
  </si>
  <si>
    <t>C0040</t>
  </si>
  <si>
    <t>C00402E</t>
  </si>
  <si>
    <t>PAD,KNEE - MEDIUM</t>
  </si>
  <si>
    <t>C0041</t>
  </si>
  <si>
    <t>C00412E</t>
  </si>
  <si>
    <t>ELBOW PADS,EXTERNAL - SMALL</t>
  </si>
  <si>
    <t>C0061</t>
  </si>
  <si>
    <t>C00612F</t>
  </si>
  <si>
    <t>CARRIER,SMALL ARMS - PC GEN II</t>
  </si>
  <si>
    <t>C0062</t>
  </si>
  <si>
    <t>C00622F</t>
  </si>
  <si>
    <t>COAT,CHEMICAL PROTE - UNIVERSAL COAT</t>
  </si>
  <si>
    <t>C0063</t>
  </si>
  <si>
    <t>C00632F</t>
  </si>
  <si>
    <t>TROUSERS,CHEMICAL P - UNIVERSAL TROU</t>
  </si>
  <si>
    <t>C0074</t>
  </si>
  <si>
    <t>C00742E</t>
  </si>
  <si>
    <t>FLASHLIGHT - 14032</t>
  </si>
  <si>
    <t>C0083</t>
  </si>
  <si>
    <t>C00832E</t>
  </si>
  <si>
    <t>STRAP CUTTER,RESCUE - 1431</t>
  </si>
  <si>
    <t>C0115</t>
  </si>
  <si>
    <t>C01152F</t>
  </si>
  <si>
    <t>DRAWERS,COLD WEATHE - FRDRCW</t>
  </si>
  <si>
    <t>C0116</t>
  </si>
  <si>
    <t>C01162F</t>
  </si>
  <si>
    <t>UNDERSHIRT,COLD WEA - FRUSHCW</t>
  </si>
  <si>
    <t>C0117</t>
  </si>
  <si>
    <t>C01172F</t>
  </si>
  <si>
    <t>SHIRT,COLD WEATHER - FRGFP07</t>
  </si>
  <si>
    <t>C0120</t>
  </si>
  <si>
    <t>C01202E</t>
  </si>
  <si>
    <t>HELMET,GROUND TROOP - ECH</t>
  </si>
  <si>
    <t>C0132</t>
  </si>
  <si>
    <t>C01322B</t>
  </si>
  <si>
    <t>PAPER,CHEMICAL AGEN - M8</t>
  </si>
  <si>
    <t>BK</t>
  </si>
  <si>
    <t>C0135</t>
  </si>
  <si>
    <t>C01352F</t>
  </si>
  <si>
    <t>BOOTS,COLD WEATHER - C/W RAT</t>
  </si>
  <si>
    <t>C0136</t>
  </si>
  <si>
    <t>C01362F</t>
  </si>
  <si>
    <t>BOOTS,HOT WEATHER - H/W RAT</t>
  </si>
  <si>
    <t>C0137</t>
  </si>
  <si>
    <t>C01372F</t>
  </si>
  <si>
    <t>JACKET,COMBAT - N/A</t>
  </si>
  <si>
    <t>C0169</t>
  </si>
  <si>
    <t>C01692F</t>
  </si>
  <si>
    <t>MAT,SLEEPING - ISM</t>
  </si>
  <si>
    <t>C0170</t>
  </si>
  <si>
    <t>C01702F</t>
  </si>
  <si>
    <t>LINER,WET WEATHER P - N/A</t>
  </si>
  <si>
    <t>C0180</t>
  </si>
  <si>
    <t>C01802F</t>
  </si>
  <si>
    <t>BELT,INDIVIDUAL EQU - N/A</t>
  </si>
  <si>
    <t>C0188</t>
  </si>
  <si>
    <t>C01882F</t>
  </si>
  <si>
    <t>No Item Name Availa - N/A</t>
  </si>
  <si>
    <t>C0189</t>
  </si>
  <si>
    <t>C01892F</t>
  </si>
  <si>
    <t>POUCH,MONOCULAR NIG - N/A</t>
  </si>
  <si>
    <t>C0190</t>
  </si>
  <si>
    <t>C01902F</t>
  </si>
  <si>
    <t>POUCH,TACTICAL HAND - N/A</t>
  </si>
  <si>
    <t>C0191</t>
  </si>
  <si>
    <t>C01912F</t>
  </si>
  <si>
    <t>CANTEEN,GENERAL PUR - 4015CB</t>
  </si>
  <si>
    <t>C0218</t>
  </si>
  <si>
    <t>C02182B</t>
  </si>
  <si>
    <t>DECONTAMINATION KIT - 10038819</t>
  </si>
  <si>
    <t>BX</t>
  </si>
  <si>
    <t>C0222</t>
  </si>
  <si>
    <t>C02222F</t>
  </si>
  <si>
    <t>HELMET,GROUND TROOP - HC ECH</t>
  </si>
  <si>
    <t>C0260</t>
  </si>
  <si>
    <t>C02602F</t>
  </si>
  <si>
    <t>GAITER,NECK - A-A-55247</t>
  </si>
  <si>
    <t>C1000</t>
  </si>
  <si>
    <t>C10002E</t>
  </si>
  <si>
    <t>No Item Name Availa - 11-04</t>
  </si>
  <si>
    <t>C1023</t>
  </si>
  <si>
    <t>C10232F</t>
  </si>
  <si>
    <t>HOOD,COMBAT VEHICLE - MIL-H-44265</t>
  </si>
  <si>
    <t>C1055</t>
  </si>
  <si>
    <t>C10552F</t>
  </si>
  <si>
    <t>CAP,COLD WEATHER - CR/PD01-09</t>
  </si>
  <si>
    <t>C1107</t>
  </si>
  <si>
    <t>C11072F</t>
  </si>
  <si>
    <t>GLOVES,MEN'S AND WO - SIZE 3</t>
  </si>
  <si>
    <t>C1120</t>
  </si>
  <si>
    <t>C11202F</t>
  </si>
  <si>
    <t>GLOVE INSERTS,COLD - 70113</t>
  </si>
  <si>
    <t>C2110</t>
  </si>
  <si>
    <t>C21102E</t>
  </si>
  <si>
    <t>PAPER,CHEMICAL AGEN - 5-67-280</t>
  </si>
  <si>
    <t>RO</t>
  </si>
  <si>
    <t>C2130</t>
  </si>
  <si>
    <t>C21302F</t>
  </si>
  <si>
    <t>OVERSHOES,NUCLEAR,B - MALO</t>
  </si>
  <si>
    <t>C2150</t>
  </si>
  <si>
    <t>C21502F</t>
  </si>
  <si>
    <t>GLOVE INSERTS,NUCLE - DSSPM330-01</t>
  </si>
  <si>
    <t>C2170</t>
  </si>
  <si>
    <t>C21702E</t>
  </si>
  <si>
    <t xml:space="preserve">SPECTACLES,INDUSTRI - </t>
  </si>
  <si>
    <t>C2171</t>
  </si>
  <si>
    <t>C21712E</t>
  </si>
  <si>
    <t>GOGGLES,INDUSTRIAL - UVEX XMF</t>
  </si>
  <si>
    <t>C2200</t>
  </si>
  <si>
    <t>C22002E</t>
  </si>
  <si>
    <t>REACTIVE SKIN DECON - JSPDS/RSDL</t>
  </si>
  <si>
    <t>PG</t>
  </si>
  <si>
    <t>C3020</t>
  </si>
  <si>
    <t>C30202E</t>
  </si>
  <si>
    <t>INSERTS,ENHANCED SM -  CO/PD 04-10</t>
  </si>
  <si>
    <t>C3060</t>
  </si>
  <si>
    <t>C30602E</t>
  </si>
  <si>
    <t>CANTEEN,WATER - MIL-C-43103</t>
  </si>
  <si>
    <t>C3070</t>
  </si>
  <si>
    <t>C30702E</t>
  </si>
  <si>
    <t>CARRIER,INTRENCHING - 390-04A</t>
  </si>
  <si>
    <t>C3124</t>
  </si>
  <si>
    <t>C31242F</t>
  </si>
  <si>
    <t>C3140</t>
  </si>
  <si>
    <t>C31402E</t>
  </si>
  <si>
    <t>CUP,WATER CANTEEN - MIL-C-73761</t>
  </si>
  <si>
    <t>C3150</t>
  </si>
  <si>
    <t>C31502F</t>
  </si>
  <si>
    <t>FIRST AID KIT,INDIV - 1IFAK</t>
  </si>
  <si>
    <t>C3215</t>
  </si>
  <si>
    <t>C32152E</t>
  </si>
  <si>
    <t>HELMET,GROUND TROOP - A12769</t>
  </si>
  <si>
    <t>C3230</t>
  </si>
  <si>
    <t>C32302E</t>
  </si>
  <si>
    <t>INTRENCHING TOOL,HA - 05940</t>
  </si>
  <si>
    <t>C3250</t>
  </si>
  <si>
    <t>C32502E</t>
  </si>
  <si>
    <t>KNIFE,COMBAT - MIL-K-20277</t>
  </si>
  <si>
    <t>C3400</t>
  </si>
  <si>
    <t>C34002F</t>
  </si>
  <si>
    <t>TARPAULIN - 8405-00-NSH-00</t>
  </si>
  <si>
    <t>C3414</t>
  </si>
  <si>
    <t>C34142E</t>
  </si>
  <si>
    <t>TENT,COMBAT,TWO MAN - 2628916</t>
  </si>
  <si>
    <t>C3421</t>
  </si>
  <si>
    <t>C34212F</t>
  </si>
  <si>
    <t>MODULAR SLEEP SYSTE - W91AZKLG</t>
  </si>
  <si>
    <t>C3423</t>
  </si>
  <si>
    <t>C34232E</t>
  </si>
  <si>
    <t>STAND,CANTEEN CUP - MIL-S-44221</t>
  </si>
  <si>
    <t>C4431</t>
  </si>
  <si>
    <t>C44312E</t>
  </si>
  <si>
    <t>BOX,SHIPPING - 102440</t>
  </si>
  <si>
    <t>C4433</t>
  </si>
  <si>
    <t>C44332E</t>
  </si>
  <si>
    <t>SHIPPING AND STORAG - SB812M</t>
  </si>
  <si>
    <t>C44332EC</t>
  </si>
  <si>
    <t>CONTAINER,FREIGHT,U - GREEN</t>
  </si>
  <si>
    <t>C4915</t>
  </si>
  <si>
    <t>C49152E</t>
  </si>
  <si>
    <t>GLOVE,FIREMAN PROXI - XXX-LARGE</t>
  </si>
  <si>
    <t>C4994</t>
  </si>
  <si>
    <t>C49942F</t>
  </si>
  <si>
    <t>HELMET,COMBAT VEHIC - ECVCH-CVC</t>
  </si>
  <si>
    <t>C5265</t>
  </si>
  <si>
    <t>C52652E</t>
  </si>
  <si>
    <t>MASK SYSTEM,CHEMICA - M50</t>
  </si>
  <si>
    <t>C5440</t>
  </si>
  <si>
    <t>C54402F</t>
  </si>
  <si>
    <t>FIELD PACK - F190186393</t>
  </si>
  <si>
    <t>C5652</t>
  </si>
  <si>
    <t>C56522F</t>
  </si>
  <si>
    <t>No Item Name Availa - APECS 3RD GEN</t>
  </si>
  <si>
    <t>C6030</t>
  </si>
  <si>
    <t>C60302E</t>
  </si>
  <si>
    <t>No Item Name Availa - MIL-S-15754</t>
  </si>
  <si>
    <t>C6632</t>
  </si>
  <si>
    <t>C66322F</t>
  </si>
  <si>
    <t>TROUSERS,CAMOUFLAGE - N/A</t>
  </si>
  <si>
    <t>C6639</t>
  </si>
  <si>
    <t>C66392E</t>
  </si>
  <si>
    <t>FIREMEN'S TROUSER - 36X32</t>
  </si>
  <si>
    <t>C7001</t>
  </si>
  <si>
    <t>C70017B</t>
  </si>
  <si>
    <t>TESTER,AUTOMATIC TR - 94000</t>
  </si>
  <si>
    <t>C7008</t>
  </si>
  <si>
    <t>C70082B</t>
  </si>
  <si>
    <t>MOBILE LASER - MLAS-2005A</t>
  </si>
  <si>
    <t>C7033</t>
  </si>
  <si>
    <t>C70337B</t>
  </si>
  <si>
    <t>SHOP EQUIPMENT,CONT - DFP376</t>
  </si>
  <si>
    <t>C7601</t>
  </si>
  <si>
    <t>C76017B</t>
  </si>
  <si>
    <t>TACTICAL FABRICATIO - TACFAB</t>
  </si>
  <si>
    <t>C7900</t>
  </si>
  <si>
    <t>C79002B</t>
  </si>
  <si>
    <t>TOOL KIT,AIR CONDIT - C20-10C00</t>
  </si>
  <si>
    <t>C7903</t>
  </si>
  <si>
    <t>C79032BA</t>
  </si>
  <si>
    <t>AIR BAG LIFT SYSTEM - KP-I44</t>
  </si>
  <si>
    <t>C79032B</t>
  </si>
  <si>
    <t>C7904</t>
  </si>
  <si>
    <t>C79042B</t>
  </si>
  <si>
    <t>SHOP EQUIPMENT,GENE - BXQASGMCSC-0015</t>
  </si>
  <si>
    <t>C7905</t>
  </si>
  <si>
    <t>C79052B</t>
  </si>
  <si>
    <t>SHOP EGUIPMENT,GP N - 1CSLO-2220701</t>
  </si>
  <si>
    <t>C7907</t>
  </si>
  <si>
    <t>C79072B</t>
  </si>
  <si>
    <t>SHOP EQPT,GEN PURPO - SB812USMCCOM12</t>
  </si>
  <si>
    <t>C7908</t>
  </si>
  <si>
    <t>C79082B</t>
  </si>
  <si>
    <t>LUBRICATING UNIT,PO - ARS61211</t>
  </si>
  <si>
    <t>C7911</t>
  </si>
  <si>
    <t>C79112B</t>
  </si>
  <si>
    <t>SHOP EQUIPMENT,UTIL - USMC24-1000</t>
  </si>
  <si>
    <t>C7915</t>
  </si>
  <si>
    <t>C79152B</t>
  </si>
  <si>
    <t>TOOL KIT,GENERAL ME - DFP-627</t>
  </si>
  <si>
    <t>SE</t>
  </si>
  <si>
    <t>C8008</t>
  </si>
  <si>
    <t>C80088A</t>
  </si>
  <si>
    <t>COMBAT LIFESAVER KI - CLS KIT</t>
  </si>
  <si>
    <t>C8638</t>
  </si>
  <si>
    <t>C86388A</t>
  </si>
  <si>
    <t>AID STATION EQUIPME - AMAL 635</t>
  </si>
  <si>
    <t>C8640</t>
  </si>
  <si>
    <t>C86408A</t>
  </si>
  <si>
    <t>AID STATION CONSUMA - AMAL 636</t>
  </si>
  <si>
    <t>C8740</t>
  </si>
  <si>
    <t>C87408A</t>
  </si>
  <si>
    <t>No Item Name Availa - AMAL 699</t>
  </si>
  <si>
    <t>D0001</t>
  </si>
  <si>
    <t>D00012BA</t>
  </si>
  <si>
    <t>ACCESSORY KIT,VEHIC - 57K8831</t>
  </si>
  <si>
    <t>D0006</t>
  </si>
  <si>
    <t>D00062B</t>
  </si>
  <si>
    <t>SPECIAL TOOL KIT,FI - 4406836</t>
  </si>
  <si>
    <t>D0016</t>
  </si>
  <si>
    <t>D00167KB</t>
  </si>
  <si>
    <t>TRAILER,CARGO - M1102</t>
  </si>
  <si>
    <t>D0019</t>
  </si>
  <si>
    <t>D00192BA</t>
  </si>
  <si>
    <t>ACCESSORY KIT,VEHIC - 57K8832</t>
  </si>
  <si>
    <t>D0022</t>
  </si>
  <si>
    <t>D00227KA</t>
  </si>
  <si>
    <t>TRUCK,UTILITY - M1152</t>
  </si>
  <si>
    <t>D00227KH</t>
  </si>
  <si>
    <t>TRUCK,UTILITY - M1152A1</t>
  </si>
  <si>
    <t>D0045</t>
  </si>
  <si>
    <t>D00457KA</t>
  </si>
  <si>
    <t>TRUCK,UTILITY - M1280A1</t>
  </si>
  <si>
    <t>D00457K</t>
  </si>
  <si>
    <t>D0048</t>
  </si>
  <si>
    <t>D00487KA</t>
  </si>
  <si>
    <t>TRUCK,UTILITY - M1279A1</t>
  </si>
  <si>
    <t>D00487K</t>
  </si>
  <si>
    <t>D0058</t>
  </si>
  <si>
    <t>D00587K</t>
  </si>
  <si>
    <t xml:space="preserve">TRAILER,CARGO - </t>
  </si>
  <si>
    <t>D00587KA</t>
  </si>
  <si>
    <t>D0066</t>
  </si>
  <si>
    <t>D00662B</t>
  </si>
  <si>
    <t xml:space="preserve">TOOL KIT,VEHICLE,TA - </t>
  </si>
  <si>
    <t>D0187</t>
  </si>
  <si>
    <t>D01877K0</t>
  </si>
  <si>
    <t>TRUCK,UTILITY - M1097A2</t>
  </si>
  <si>
    <t>D0475</t>
  </si>
  <si>
    <t>D04752E</t>
  </si>
  <si>
    <t>TOOL KIT,VEHICLE,TA - W</t>
  </si>
  <si>
    <t>D0476</t>
  </si>
  <si>
    <t>D04762E</t>
  </si>
  <si>
    <t>TOOL KIT,VEHICLE,TA - 57K0268</t>
  </si>
  <si>
    <t>D0751</t>
  </si>
  <si>
    <t>D07512E</t>
  </si>
  <si>
    <t>TOOL KIT,VEHICLE,TA - 18004T0006</t>
  </si>
  <si>
    <t>D1158</t>
  </si>
  <si>
    <t>D11587KK</t>
  </si>
  <si>
    <t>TRUCK,UTILITY - M1123</t>
  </si>
  <si>
    <t>D7000</t>
  </si>
  <si>
    <t>D70002B</t>
  </si>
  <si>
    <t>ANALYZER SET,VEHICU - 10010A0000</t>
  </si>
  <si>
    <t>E0013</t>
  </si>
  <si>
    <t>E00132B</t>
  </si>
  <si>
    <t>TELESCOPE,ARTICULAT - M8541</t>
  </si>
  <si>
    <t>E0017</t>
  </si>
  <si>
    <t>E00172B</t>
  </si>
  <si>
    <t>SIGHT,BORE,OPTICAL - M7</t>
  </si>
  <si>
    <t>E0030</t>
  </si>
  <si>
    <t>E00302M</t>
  </si>
  <si>
    <t>PISTOL,9 MILLIMETER - M18</t>
  </si>
  <si>
    <t>E0041</t>
  </si>
  <si>
    <t>E00412B</t>
  </si>
  <si>
    <t>SIGHT,REFLEX - M571</t>
  </si>
  <si>
    <t>E0050</t>
  </si>
  <si>
    <t>E00502E</t>
  </si>
  <si>
    <t>BAYONET-KNIFE - OKC3S</t>
  </si>
  <si>
    <t>E0081</t>
  </si>
  <si>
    <t>E00817B</t>
  </si>
  <si>
    <t>MOUNT,MACHINE GUN - M35</t>
  </si>
  <si>
    <t>E0082</t>
  </si>
  <si>
    <t>E00822B</t>
  </si>
  <si>
    <t>SIGHT UNIT - TA11SDO</t>
  </si>
  <si>
    <t>E0088</t>
  </si>
  <si>
    <t>E00887B</t>
  </si>
  <si>
    <t>SIGHT UNIT - TA648MDO</t>
  </si>
  <si>
    <t>E0099</t>
  </si>
  <si>
    <t>E00992B</t>
  </si>
  <si>
    <t>SIGHT,REFLEX - 552.65A</t>
  </si>
  <si>
    <t>E0100</t>
  </si>
  <si>
    <t>E01002M</t>
  </si>
  <si>
    <t>RIFLE,5.56 MILLIMET - M27 IAR</t>
  </si>
  <si>
    <t>E0113</t>
  </si>
  <si>
    <t>E01132M</t>
  </si>
  <si>
    <t>SILENCER,GUN - SOCOM762-RC-DE</t>
  </si>
  <si>
    <t>E0114</t>
  </si>
  <si>
    <t>E01142B</t>
  </si>
  <si>
    <t>SIGHT,BORE,OPTICAL - M83</t>
  </si>
  <si>
    <t>E0116</t>
  </si>
  <si>
    <t>E01162M</t>
  </si>
  <si>
    <t>STOW AND GO KIT COM - M32A1</t>
  </si>
  <si>
    <t>E0127</t>
  </si>
  <si>
    <t>E01272M</t>
  </si>
  <si>
    <t>SUPPRESSOR,SMALL AR - 96062-2</t>
  </si>
  <si>
    <t>E0173</t>
  </si>
  <si>
    <t>E01732G</t>
  </si>
  <si>
    <t xml:space="preserve">ILLUMINATOR,INTEGRA - </t>
  </si>
  <si>
    <t>E0187</t>
  </si>
  <si>
    <t>E01877B</t>
  </si>
  <si>
    <t>SIGHT,NIGHT VISION - 1019765-101</t>
  </si>
  <si>
    <t>E0190</t>
  </si>
  <si>
    <t>E01902M</t>
  </si>
  <si>
    <t>CARBINE,5.56 MILLIM - M4A1</t>
  </si>
  <si>
    <t>E0195</t>
  </si>
  <si>
    <t>E01952M</t>
  </si>
  <si>
    <t>CARBINE,5.56 MILLIM - M4</t>
  </si>
  <si>
    <t>E0201</t>
  </si>
  <si>
    <t>E02012M</t>
  </si>
  <si>
    <t xml:space="preserve">SUPPRESSOR,SMALL AR - </t>
  </si>
  <si>
    <t>E0202</t>
  </si>
  <si>
    <t>E02022B</t>
  </si>
  <si>
    <t>TELESCOPE,STRAIGHT - M317</t>
  </si>
  <si>
    <t>E0212</t>
  </si>
  <si>
    <t>E02122B</t>
  </si>
  <si>
    <t>TELESCOPE,STRAIGHT - MR PDO</t>
  </si>
  <si>
    <t>E0956</t>
  </si>
  <si>
    <t>E09562B</t>
  </si>
  <si>
    <t>BORELIGHT SYSTEM,LA - LBS-300-A2</t>
  </si>
  <si>
    <t>E0960</t>
  </si>
  <si>
    <t>E09602M</t>
  </si>
  <si>
    <t>MACHINE GUN,5.56 MI - M249</t>
  </si>
  <si>
    <t>E0989</t>
  </si>
  <si>
    <t>E09897M</t>
  </si>
  <si>
    <t>MACHINE GUN,7.62 MI - M240B</t>
  </si>
  <si>
    <t>E0994</t>
  </si>
  <si>
    <t>E09947M</t>
  </si>
  <si>
    <t>MACHINE GUN,GRENADE - MK19 MOD 3</t>
  </si>
  <si>
    <t>E1120</t>
  </si>
  <si>
    <t>E11202B</t>
  </si>
  <si>
    <t>MOUNT,TRIPOD,MACHIN - M122A1</t>
  </si>
  <si>
    <t>E1154</t>
  </si>
  <si>
    <t>E11542B</t>
  </si>
  <si>
    <t>VIEWER,NIGHT VISION - AN/PVS14</t>
  </si>
  <si>
    <t>E1160</t>
  </si>
  <si>
    <t>E11607G</t>
  </si>
  <si>
    <t>NIGHT VISION SIGHT - AN/PVS-17C</t>
  </si>
  <si>
    <t>E1442</t>
  </si>
  <si>
    <t>E14422M</t>
  </si>
  <si>
    <t>RIFLE,5.56 MILLIMET - M16A4</t>
  </si>
  <si>
    <t>E1710</t>
  </si>
  <si>
    <t>E17102B</t>
  </si>
  <si>
    <t>SIGHT,BORE,OPTICAL - TA31RCO-A4</t>
  </si>
  <si>
    <t>E1798</t>
  </si>
  <si>
    <t>E17982G</t>
  </si>
  <si>
    <t>ILLUMINATOR,INFRARE - AN/PEQ-15</t>
  </si>
  <si>
    <t>E1948</t>
  </si>
  <si>
    <t>E19482G</t>
  </si>
  <si>
    <t>TEST SET,ELECTRONIC - TS4348/UV</t>
  </si>
  <si>
    <t>E1975</t>
  </si>
  <si>
    <t>E19757G</t>
  </si>
  <si>
    <t>SIGHT,THERMAL - AN/PAS13D(V2)</t>
  </si>
  <si>
    <t>E1976</t>
  </si>
  <si>
    <t>E19767G</t>
  </si>
  <si>
    <t>SIGHT,THERMAL - AN/PAS13D(V3)</t>
  </si>
  <si>
    <t>E2829</t>
  </si>
  <si>
    <t>E28292E</t>
  </si>
  <si>
    <t xml:space="preserve">TOOL KIT,ORGANIZATI - </t>
  </si>
  <si>
    <t>E3093</t>
  </si>
  <si>
    <t>E30932B</t>
  </si>
  <si>
    <t>TOOL SET,INTERMEDIA - MK19 MOD3</t>
  </si>
  <si>
    <t>E3094</t>
  </si>
  <si>
    <t>E30942B</t>
  </si>
  <si>
    <t>TOOL SET,ORGANIZATI - MK19 MOD3</t>
  </si>
  <si>
    <t>E7900</t>
  </si>
  <si>
    <t>E79007B</t>
  </si>
  <si>
    <t>TOOL KIT,SMALL ARMS - TK-2111A</t>
  </si>
  <si>
    <t>H0005</t>
  </si>
  <si>
    <t>H00052G</t>
  </si>
  <si>
    <t>REPRODUCER,DISK MED - DFX-M1</t>
  </si>
  <si>
    <t>H0016</t>
  </si>
  <si>
    <t>H00162G</t>
  </si>
  <si>
    <t>ADAPTER,POWER SUPPL - MERLIN-3</t>
  </si>
  <si>
    <t>H0023</t>
  </si>
  <si>
    <t>H00237G</t>
  </si>
  <si>
    <t>POWER SUPPLY - VERSION 2</t>
  </si>
  <si>
    <t>H2044</t>
  </si>
  <si>
    <t>H20442E</t>
  </si>
  <si>
    <t>ANTENNA - AS2259</t>
  </si>
  <si>
    <t>H2047</t>
  </si>
  <si>
    <t>H20472G</t>
  </si>
  <si>
    <t>ANTENNA ELEVATOR GR - OE254/GRC</t>
  </si>
  <si>
    <t>H2081</t>
  </si>
  <si>
    <t>H20812B</t>
  </si>
  <si>
    <t xml:space="preserve">CABLE ASSEMBLY AND - </t>
  </si>
  <si>
    <t>H2083</t>
  </si>
  <si>
    <t>H20832B</t>
  </si>
  <si>
    <t>H2086</t>
  </si>
  <si>
    <t>H20862B</t>
  </si>
  <si>
    <t>H2087</t>
  </si>
  <si>
    <t>H20872B</t>
  </si>
  <si>
    <t>CABLE ASSEMBLY,TELE - CX7760A</t>
  </si>
  <si>
    <t>H2207</t>
  </si>
  <si>
    <t>H22072B</t>
  </si>
  <si>
    <t>DISTRIBUTION BOX - J1077A</t>
  </si>
  <si>
    <t>H2385</t>
  </si>
  <si>
    <t>H23852B</t>
  </si>
  <si>
    <t>REEL,CABLE - RL-309</t>
  </si>
  <si>
    <t>H3458</t>
  </si>
  <si>
    <t>H34582B</t>
  </si>
  <si>
    <t>CABLE ASSEMBLY AND - MFCO1PP-300C</t>
  </si>
  <si>
    <t>H3459</t>
  </si>
  <si>
    <t>H34592B</t>
  </si>
  <si>
    <t>CABLE ASSEMBLY AND - MFC01PP-1000C</t>
  </si>
  <si>
    <t>H7003</t>
  </si>
  <si>
    <t>H70032G</t>
  </si>
  <si>
    <t>OHMMETER - 3711M</t>
  </si>
  <si>
    <t>H7030</t>
  </si>
  <si>
    <t>H70302BA</t>
  </si>
  <si>
    <t>MULTIMETER - 77/BN</t>
  </si>
  <si>
    <t>H70302B</t>
  </si>
  <si>
    <t>H7218</t>
  </si>
  <si>
    <t>H72182E</t>
  </si>
  <si>
    <t>DUMMY LOAD,ELECTRIC - 8401</t>
  </si>
  <si>
    <t>H7255</t>
  </si>
  <si>
    <t>H72552B</t>
  </si>
  <si>
    <t>GROUNDING KIT - MK2551A</t>
  </si>
  <si>
    <t>H7715</t>
  </si>
  <si>
    <t>H77152G</t>
  </si>
  <si>
    <t>MULTI RADIO POWER A - GEI24-RPA-T</t>
  </si>
  <si>
    <t>H7800</t>
  </si>
  <si>
    <t>H78002B</t>
  </si>
  <si>
    <t>CABLE KIT,RADIO FRE - 70014</t>
  </si>
  <si>
    <t>H7914</t>
  </si>
  <si>
    <t>H79142B</t>
  </si>
  <si>
    <t>MULTI-TOOL,FOLDING, - 30-000397</t>
  </si>
  <si>
    <t>H7921</t>
  </si>
  <si>
    <t>H79212BA</t>
  </si>
  <si>
    <t>ADAPTER KIT,TEST - MKXXXX/U</t>
  </si>
  <si>
    <t>J0004</t>
  </si>
  <si>
    <t>J00042B</t>
  </si>
  <si>
    <t xml:space="preserve">INSTALLATION KIT,EL - </t>
  </si>
  <si>
    <t>J3120</t>
  </si>
  <si>
    <t>J31202E</t>
  </si>
  <si>
    <t xml:space="preserve">NET,CARGO,AERIAL DE - </t>
  </si>
  <si>
    <t>J3187</t>
  </si>
  <si>
    <t>J31872BA</t>
  </si>
  <si>
    <t xml:space="preserve">REPAIR KIT,PUNCTURE - </t>
  </si>
  <si>
    <t>K0001</t>
  </si>
  <si>
    <t>K00012B</t>
  </si>
  <si>
    <t>CHARGER,BATTERY - PCWV+</t>
  </si>
  <si>
    <t>K0002</t>
  </si>
  <si>
    <t>K00022B</t>
  </si>
  <si>
    <t>ANALYZER-CHARGER,BA - 490PT+</t>
  </si>
  <si>
    <t>K0025</t>
  </si>
  <si>
    <t>K00252B</t>
  </si>
  <si>
    <t>CHARGER,BATTERY - HD PALLET CHARGE</t>
  </si>
  <si>
    <t>K0027</t>
  </si>
  <si>
    <t>K00272B</t>
  </si>
  <si>
    <t>CHARGER,BATTERY - PRO 12</t>
  </si>
  <si>
    <t>K0028</t>
  </si>
  <si>
    <t>K00282B</t>
  </si>
  <si>
    <t>CHARGER,BATTERY - HD JUMP START</t>
  </si>
  <si>
    <t>K4128</t>
  </si>
  <si>
    <t>K41282E</t>
  </si>
  <si>
    <t xml:space="preserve">CAN,MILITARY - </t>
  </si>
  <si>
    <t>K4148</t>
  </si>
  <si>
    <t>K41482E</t>
  </si>
  <si>
    <t>CARRIER,SWORD SCABB - N/A</t>
  </si>
  <si>
    <t>K4236</t>
  </si>
  <si>
    <t>K42362E</t>
  </si>
  <si>
    <t>COT,FOLDING - 2-5-72</t>
  </si>
  <si>
    <t>K4957</t>
  </si>
  <si>
    <t>K49572E</t>
  </si>
  <si>
    <t xml:space="preserve"> - 34"</t>
  </si>
  <si>
    <t>K7900</t>
  </si>
  <si>
    <t>K79002B</t>
  </si>
  <si>
    <t>TOOL KIT,VEHICLE,TA - GOV07176</t>
  </si>
  <si>
    <t>K7902</t>
  </si>
  <si>
    <t>K79022B</t>
  </si>
  <si>
    <t>TOOL KIT,REFRIGERAT - PAC3521</t>
  </si>
  <si>
    <t>M0001</t>
  </si>
  <si>
    <t>M00012E</t>
  </si>
  <si>
    <t xml:space="preserve">TOWBAR,MOTOR VEHICL - </t>
  </si>
  <si>
    <t>M5030</t>
  </si>
  <si>
    <t>M50302E</t>
  </si>
  <si>
    <t>TOWBAR,MOTOR VEHICL - 3428515</t>
  </si>
  <si>
    <t>A0081</t>
  </si>
  <si>
    <t>A00817G</t>
  </si>
  <si>
    <t>RADIAC SET - AN/UDR-13</t>
  </si>
  <si>
    <t>A03317GA</t>
  </si>
  <si>
    <t>A0408</t>
  </si>
  <si>
    <t>A04087G</t>
  </si>
  <si>
    <t>COMPUTER GROUP,TACT - MCH 1.0</t>
  </si>
  <si>
    <t>A9020</t>
  </si>
  <si>
    <t>A90207G</t>
  </si>
  <si>
    <t>COMPUTER SYSTEM,DIG - KP3124VAXKXA</t>
  </si>
  <si>
    <t>A9060</t>
  </si>
  <si>
    <t>A90607G</t>
  </si>
  <si>
    <t>COMPUTER SYSTEM,DIG -  210-BCFT</t>
  </si>
  <si>
    <t>B2035</t>
  </si>
  <si>
    <t>B20357B</t>
  </si>
  <si>
    <t>SLING,MULTIPLE LEG - CH-53E</t>
  </si>
  <si>
    <t>B2085</t>
  </si>
  <si>
    <t>B20857B</t>
  </si>
  <si>
    <t>FUEL TANK ASSEMBLY - 845009A0000</t>
  </si>
  <si>
    <t>AY</t>
  </si>
  <si>
    <t>B2086</t>
  </si>
  <si>
    <t>B20867B</t>
  </si>
  <si>
    <t>TANK,WATER,MODULE - MWT166</t>
  </si>
  <si>
    <t>B2250</t>
  </si>
  <si>
    <t>B22502E</t>
  </si>
  <si>
    <t>PIONEER KIT - KIT PIO 1003-M</t>
  </si>
  <si>
    <t>B2260</t>
  </si>
  <si>
    <t>B22602E</t>
  </si>
  <si>
    <t>PIONEER KIT - KIT PIO 1002-M</t>
  </si>
  <si>
    <t>C0103</t>
  </si>
  <si>
    <t>C01032E</t>
  </si>
  <si>
    <t>CUTTER,WIRE,HAND - 30-000074</t>
  </si>
  <si>
    <t>C0220</t>
  </si>
  <si>
    <t>C02202B</t>
  </si>
  <si>
    <t>CHEMICAL KIT,DECONT - 5-45-9559</t>
  </si>
  <si>
    <t>C2083</t>
  </si>
  <si>
    <t>C20832E</t>
  </si>
  <si>
    <t>DECONTAMINATION SYS - M100</t>
  </si>
  <si>
    <t>C2101</t>
  </si>
  <si>
    <t>C21012E</t>
  </si>
  <si>
    <t>DETECTOR KIT,CHEMIC - M256A2</t>
  </si>
  <si>
    <t>C2104</t>
  </si>
  <si>
    <t>C21042E</t>
  </si>
  <si>
    <t>DETECTOR,CHEMICAL A - M4</t>
  </si>
  <si>
    <t>C5090</t>
  </si>
  <si>
    <t>C50902T</t>
  </si>
  <si>
    <t>JACK,DOLLY TYPE,HYD - GH</t>
  </si>
  <si>
    <t>C6160</t>
  </si>
  <si>
    <t>C61602E</t>
  </si>
  <si>
    <t>SLING,CARGO,AERIAL - A7A</t>
  </si>
  <si>
    <t>C6360</t>
  </si>
  <si>
    <t>C63602E</t>
  </si>
  <si>
    <t xml:space="preserve">TABLE,PARACHUTE PAC - </t>
  </si>
  <si>
    <t>D0003</t>
  </si>
  <si>
    <t>D00037K</t>
  </si>
  <si>
    <t>TRUCK,ARMORED,CARGO - AMK23A1</t>
  </si>
  <si>
    <t>D0011</t>
  </si>
  <si>
    <t>D00117K</t>
  </si>
  <si>
    <t>ARMOR,TROOP CARRIER - 3561815</t>
  </si>
  <si>
    <t>D0015</t>
  </si>
  <si>
    <t>D00157K</t>
  </si>
  <si>
    <t>TRUCK,WRECKER,ARMOR - AMK36</t>
  </si>
  <si>
    <t>D0035</t>
  </si>
  <si>
    <t>D00357K</t>
  </si>
  <si>
    <t>TRAILER,PALLETIZED - M1076</t>
  </si>
  <si>
    <t>D0046</t>
  </si>
  <si>
    <t>D00467K</t>
  </si>
  <si>
    <t>TRUCK,UTILITY - M1278A1</t>
  </si>
  <si>
    <t>D0052</t>
  </si>
  <si>
    <t>D00527K</t>
  </si>
  <si>
    <t>TRUCK,CARGO - AKR18</t>
  </si>
  <si>
    <t>D0054</t>
  </si>
  <si>
    <t>D00547K</t>
  </si>
  <si>
    <t>TRUCK,WRECKER - AMKR 15</t>
  </si>
  <si>
    <t>D0195</t>
  </si>
  <si>
    <t>D01957KA</t>
  </si>
  <si>
    <t>FLATRACK,PALLETIZED - MK1077</t>
  </si>
  <si>
    <t>D0198</t>
  </si>
  <si>
    <t>D01987K</t>
  </si>
  <si>
    <t>TRUCK,RTAA,CARGO,7T - MK23A1</t>
  </si>
  <si>
    <t>D0211</t>
  </si>
  <si>
    <t>D02117K</t>
  </si>
  <si>
    <t>FLATRACK,REFUELER - MK2500</t>
  </si>
  <si>
    <t>D0235</t>
  </si>
  <si>
    <t>D02357K</t>
  </si>
  <si>
    <t>MEDIUM HEAVY EQUIPM - M870A2-S</t>
  </si>
  <si>
    <t>D0862</t>
  </si>
  <si>
    <t>D08627K</t>
  </si>
  <si>
    <t>TRAILER,CARGO - MK593</t>
  </si>
  <si>
    <t>D0880</t>
  </si>
  <si>
    <t>D08807K</t>
  </si>
  <si>
    <t>TRAILER,TANK - M149A2</t>
  </si>
  <si>
    <t>D0886</t>
  </si>
  <si>
    <t>D08867K</t>
  </si>
  <si>
    <t>TRUCK,CARGO - MKR18</t>
  </si>
  <si>
    <t>D0887</t>
  </si>
  <si>
    <t>D08877K</t>
  </si>
  <si>
    <t>TRUCK,TRACTOR LVSR - MKR16</t>
  </si>
  <si>
    <t>D1214</t>
  </si>
  <si>
    <t>D12147K</t>
  </si>
  <si>
    <t>TRUCK,WRECKER,LVSR - MKR15</t>
  </si>
  <si>
    <t>E0012</t>
  </si>
  <si>
    <t>E00127G</t>
  </si>
  <si>
    <t>SIGHT,THERMAL - AN/PAS-28</t>
  </si>
  <si>
    <t>E0025</t>
  </si>
  <si>
    <t>E00252M</t>
  </si>
  <si>
    <t>LAUNCHER,GRENADE - M32A1</t>
  </si>
  <si>
    <t>E0071</t>
  </si>
  <si>
    <t>E00712BD</t>
  </si>
  <si>
    <t>PLATFORM,GUNNER,VEH - RH-GPK</t>
  </si>
  <si>
    <t>E00712BA</t>
  </si>
  <si>
    <t>ARMOR SET,SUPPLEMEN - MCTAGS</t>
  </si>
  <si>
    <t>E0123</t>
  </si>
  <si>
    <t>E01237M</t>
  </si>
  <si>
    <t>MACHINE GUN,CALIBER - M2A1</t>
  </si>
  <si>
    <t>E1123</t>
  </si>
  <si>
    <t>E11232B</t>
  </si>
  <si>
    <t>MOUNT,GUN - MK93 MOD2</t>
  </si>
  <si>
    <t>E1126</t>
  </si>
  <si>
    <t>E11262B</t>
  </si>
  <si>
    <t>MOUNT,TRIPOD,MACHIN - M3</t>
  </si>
  <si>
    <t>K41282EA</t>
  </si>
  <si>
    <t>K4250</t>
  </si>
  <si>
    <t>K42502EA</t>
  </si>
  <si>
    <t>CAN,MILITARY - N/A</t>
  </si>
  <si>
    <t>K5060</t>
  </si>
  <si>
    <t>K50602TA</t>
  </si>
  <si>
    <t xml:space="preserve">WRENCH,IMPACT,PNEUM - </t>
  </si>
  <si>
    <t>M00012EA</t>
  </si>
  <si>
    <t>M50302EA</t>
  </si>
  <si>
    <t>BASIC FACILITY REQUIREMENTS WORKSHEET</t>
  </si>
  <si>
    <t>CCN:</t>
  </si>
  <si>
    <t>Nomenclature:</t>
  </si>
  <si>
    <t>Operational Vehicle Laydown Area</t>
  </si>
  <si>
    <t>LOADING ANALYSIS / JUSTIFICATION OF REQUIREMENT</t>
  </si>
  <si>
    <t>Description:</t>
  </si>
  <si>
    <t xml:space="preserve">Mission:  This Mission Statement prescribes the organizational structure, billet authorization, personnel strength, and individual weapons for the Marine Expeditionary Unit (MEU) Combat Logistics Battalion (CLB), Marine Logistics Group (MLG).  Provide tactical logistics support above the organic capabilities of supported elements of the MEU.
CCN: An operational vehicle parking and/or laydown area consists of an asphalt or concrete paved area large enough to store and provide circulation for the vehicles and equipment for which the command is responsible.
Justification:   CLB 22  requires a laydown area for storage of their assigned vehicles and equipment. </t>
  </si>
  <si>
    <t>Planning Criteria:</t>
  </si>
  <si>
    <t xml:space="preserve">UFC 2-000-05N (P-80) CCN 14312
</t>
  </si>
  <si>
    <t>Loading:</t>
  </si>
  <si>
    <t xml:space="preserve">FY2025 Table of Equipment (attached)   </t>
  </si>
  <si>
    <t>Analysis:</t>
  </si>
  <si>
    <t>Subordinate Unit</t>
  </si>
  <si>
    <t>Area</t>
  </si>
  <si>
    <t>EOD Requirement</t>
  </si>
  <si>
    <t>COMM Laydown</t>
  </si>
  <si>
    <t>Totals =</t>
  </si>
  <si>
    <t>GSY</t>
  </si>
  <si>
    <t>Operational Vehicle Laydown Area per P-80 Table 14312-1</t>
  </si>
  <si>
    <t>L, ft</t>
  </si>
  <si>
    <t>No.</t>
  </si>
  <si>
    <t>Area (NSY)</t>
  </si>
  <si>
    <t>NTG</t>
  </si>
  <si>
    <t>A0255</t>
  </si>
  <si>
    <t>A0457</t>
  </si>
  <si>
    <t>A0458</t>
  </si>
  <si>
    <t>A2335</t>
  </si>
  <si>
    <t>A2336</t>
  </si>
  <si>
    <t>B0036</t>
  </si>
  <si>
    <t>B0037</t>
  </si>
  <si>
    <t>B0040</t>
  </si>
  <si>
    <t>B0043</t>
  </si>
  <si>
    <t>B0063</t>
  </si>
  <si>
    <t>B0071</t>
  </si>
  <si>
    <t>B0076</t>
  </si>
  <si>
    <t>B0077</t>
  </si>
  <si>
    <t>B0103</t>
  </si>
  <si>
    <t>B0395</t>
  </si>
  <si>
    <t>B0570</t>
  </si>
  <si>
    <t>B0573</t>
  </si>
  <si>
    <t>B0579</t>
  </si>
  <si>
    <t>B0626</t>
  </si>
  <si>
    <t>B0640</t>
  </si>
  <si>
    <t>B0676</t>
  </si>
  <si>
    <t>B0953</t>
  </si>
  <si>
    <t>B1021</t>
  </si>
  <si>
    <t>B1570</t>
  </si>
  <si>
    <t>B1580</t>
  </si>
  <si>
    <t>B1620</t>
  </si>
  <si>
    <t>B2130</t>
  </si>
  <si>
    <t>B2460</t>
  </si>
  <si>
    <t>B2483</t>
  </si>
  <si>
    <t>B2561</t>
  </si>
  <si>
    <t>B2565</t>
  </si>
  <si>
    <t>B2566</t>
  </si>
  <si>
    <t>B2685</t>
  </si>
  <si>
    <t>B7900</t>
  </si>
  <si>
    <t>C0187</t>
  </si>
  <si>
    <t>C7913</t>
  </si>
  <si>
    <t>D0005</t>
  </si>
  <si>
    <t>D0030</t>
  </si>
  <si>
    <t>D0031</t>
  </si>
  <si>
    <t>D0033</t>
  </si>
  <si>
    <t>D0034</t>
  </si>
  <si>
    <t>D1001</t>
  </si>
  <si>
    <t>D1002</t>
  </si>
  <si>
    <t>E0856</t>
  </si>
  <si>
    <t>E1378</t>
  </si>
  <si>
    <t>B0571</t>
  </si>
  <si>
    <t>B0647</t>
  </si>
  <si>
    <t>E0070</t>
  </si>
  <si>
    <t>MC Explosive Ordnance Disposal Platoon Facility</t>
  </si>
  <si>
    <t>Mission: The Engineering Support BN provides general engineering support to operational forces. Support includes mobility, counter mobility and survivability enhancements, Explosive Ordnance Disposal (EOD), and the handling, storage and distribution of bulk water and fuel.  
CCN: This facility is responsible for manning, equipping, and training for EOD operations in support of Fleet Marine Forces. It is scaled to match the EOD company of 9 officers and 97 enlisted.
Justification: CLB 22 requires an EOD section, this section is maintained by 8th ESB, EOD Co aboard Camp Lejeune.</t>
  </si>
  <si>
    <t>UFC 2-000-05N</t>
  </si>
  <si>
    <t>FY2025 Table of Organization and Equipment</t>
  </si>
  <si>
    <t>Unit</t>
  </si>
  <si>
    <t>SEE THE ATTACHED PAGES FOR CALCULATIONS</t>
  </si>
  <si>
    <t>SF per Unit</t>
  </si>
  <si>
    <t>PN or
Qty</t>
  </si>
  <si>
    <t>NSF</t>
  </si>
  <si>
    <t>Company Headquarters Administration</t>
  </si>
  <si>
    <t>Offices</t>
  </si>
  <si>
    <t>Cubicles</t>
  </si>
  <si>
    <t>Classified Publications Vault</t>
  </si>
  <si>
    <t>Bathroom/Shower (Male)</t>
  </si>
  <si>
    <t>Water Closet</t>
  </si>
  <si>
    <t>Urinal</t>
  </si>
  <si>
    <t>Lavatory</t>
  </si>
  <si>
    <t>Shower</t>
  </si>
  <si>
    <t>Bathroom/Shower (Female)</t>
  </si>
  <si>
    <t>Personnel Lockers</t>
  </si>
  <si>
    <t>Multi-Purpose/Conference Room</t>
  </si>
  <si>
    <t>Training Aids Library</t>
  </si>
  <si>
    <t>Break Area</t>
  </si>
  <si>
    <t>Material and equipment work area</t>
  </si>
  <si>
    <t>Vehicle Maintenance Bay (see following worksheet)</t>
  </si>
  <si>
    <t>Combat Service Support Teams (from Combat Logistics Battalion)</t>
  </si>
  <si>
    <t>Administration</t>
  </si>
  <si>
    <t>Material, equipment, and storage</t>
  </si>
  <si>
    <t>Subtotal =</t>
  </si>
  <si>
    <t>Net to Gross Factor</t>
  </si>
  <si>
    <t>Maintenance Bay Calculations - per UFC 2-000-05N, Tables 21420-1, 2, &amp; 3</t>
  </si>
  <si>
    <t>Type of Equipment</t>
  </si>
  <si>
    <t>Number</t>
  </si>
  <si>
    <t>Space Factor</t>
  </si>
  <si>
    <t>Repair Bays</t>
  </si>
  <si>
    <t>Automotive</t>
  </si>
  <si>
    <t>0061-0099</t>
  </si>
  <si>
    <t>Buses</t>
  </si>
  <si>
    <t>0102-0299</t>
  </si>
  <si>
    <t>Sedans, ambulances</t>
  </si>
  <si>
    <t>0300-0745</t>
  </si>
  <si>
    <t>Trucks</t>
  </si>
  <si>
    <t>0800-0897</t>
  </si>
  <si>
    <t>Trailers</t>
  </si>
  <si>
    <t>0900-0905</t>
  </si>
  <si>
    <t>Motorcycles</t>
  </si>
  <si>
    <t>MH</t>
  </si>
  <si>
    <t>1100-1900</t>
  </si>
  <si>
    <t>Tractors, forklifts</t>
  </si>
  <si>
    <t>Construction/other</t>
  </si>
  <si>
    <t>2300-2840</t>
  </si>
  <si>
    <t>Crushing, mixing</t>
  </si>
  <si>
    <t>3100-3720</t>
  </si>
  <si>
    <t>Drilling, driving</t>
  </si>
  <si>
    <t>4210-4952</t>
  </si>
  <si>
    <t>Excavating, Grading</t>
  </si>
  <si>
    <t>5110-5930</t>
  </si>
  <si>
    <t>Generators, mowers</t>
  </si>
  <si>
    <t>7100-7501</t>
  </si>
  <si>
    <t>Firefighting</t>
  </si>
  <si>
    <t>8120-8800</t>
  </si>
  <si>
    <t>Weight handling</t>
  </si>
  <si>
    <t>Rounded Total4 =</t>
  </si>
  <si>
    <t>Maint Bays</t>
  </si>
  <si>
    <t>Admin Sppt1</t>
  </si>
  <si>
    <t>Direct Sppt1</t>
  </si>
  <si>
    <t>Total</t>
  </si>
  <si>
    <t>SL3 Storage2</t>
  </si>
  <si>
    <t>Bay Length3</t>
  </si>
  <si>
    <t>Bay Width3</t>
  </si>
  <si>
    <t>Bay NTG</t>
  </si>
  <si>
    <t xml:space="preserve">1 Support space requirements based on UFC 2-000-05N, Table 21420-4 (Space Requirements for Automotive Vehicle Maintenance Facility) and these equations were used to determine the admin and direct support spaces.
2 The 21420 criteria used here is intended for civilian motor transportation shops. The criteria does not account for component equipment (SL3) that must be removed, stored, and secured from operational unit vehicles.  It was assumed that an extra half-bay is required for every calculated repair bay.
3 JLTV is the largest vehicle in the inventory and measures 21'x8' in its largest variant.   A standard 30ft x 16ft (480sf) bay is adequate. 
4 Repair bays are rounded up to the closest whole number. 
</t>
  </si>
  <si>
    <t>SPACE REQUIREMENT ANALYSIS  ·  CCN 14345  ·  UFC 2-000-05N, TABLE 21510-1  |  Planning Factor: 1.25 GSF per Sensitive Item</t>
  </si>
  <si>
    <t>GSF / Item</t>
  </si>
  <si>
    <t>Count</t>
  </si>
  <si>
    <t>Night Vision Devices  (AN/PVS-14, AN/PVS-31D)</t>
  </si>
  <si>
    <t>Machine Guns  (M240B, MK19 MOD 3)</t>
  </si>
  <si>
    <t>Rifles, Carbines, and Shotguns</t>
  </si>
  <si>
    <t>Grenade Launchers  (M320A1)</t>
  </si>
  <si>
    <t>Thermal Sights  (AN/PAS-13D)</t>
  </si>
  <si>
    <t>Other Sensitive Items  (Optics, Accessories, Spare Barrels)</t>
  </si>
  <si>
    <t>Total Sensitive Items = 330  |  Total NSF</t>
  </si>
  <si>
    <t>Required GSF  =  ROUNDUP(Total NSF, 0)  =  413 GSF</t>
  </si>
  <si>
    <t>SPACE REQUIREMENT ANALYSIS  ·  CCN 21451  ·  UFC 2-000-05N / UFC 21440-1.1  |  Net to Gross Factor: 1.33</t>
  </si>
  <si>
    <t>Personnel Category</t>
  </si>
  <si>
    <t>SF / Person</t>
  </si>
  <si>
    <t>Administrative Subtotal</t>
  </si>
  <si>
    <t>SF / Bay</t>
  </si>
  <si>
    <t>Qty</t>
  </si>
  <si>
    <t>Light Utility Vehicles  (JLTV-class: M1280, M1279, M1278, M1123)</t>
  </si>
  <si>
    <t>Medium / Heavy Cargo  (AMK23A1, AMK27A1)</t>
  </si>
  <si>
    <t>Wrecker / Recovery  (AMK36)</t>
  </si>
  <si>
    <t>Total Self-Propelled Vehicles = 59  |  CEILING(59 / 30) = 2 Bays</t>
  </si>
  <si>
    <t>Maintenance Bays  (2 Bays × 420 SF per bay per UFC 21440-1.1)</t>
  </si>
  <si>
    <t>Maintenance Bays Subtotal</t>
  </si>
  <si>
    <t>TOTAL SPACE REQUIREMENT</t>
  </si>
  <si>
    <t>Total NSF  (Administrative + Maintenance Bays)</t>
  </si>
  <si>
    <t>NTG Factor = 1.33  |  Required GSF  =  ROUNDUP(1,740 × 1.33, 0)  =  2,315 GSF</t>
  </si>
  <si>
    <t>Electronic/Communications Maintenance Shop</t>
  </si>
  <si>
    <t xml:space="preserve">Mission: This Mission Statement defines the unit's role and responsibilities in support of the Marine air-ground task force (MAGTF), the supporting element (SE), and/or Joint operations and prescribes the unit's organizational structure and Capabilities in accordance with its tasks that manifests in the unit's table of organization and equipment (T/O&amp;E).
CCN: Provides for maintenance and repair of non-airborne equipment. It contains office and support spaces for the Equipment Maintenance Officer (EMO) and the EMO Staff, equipment maintenance and training areas, and a small storage area for parts and supplies directly under the control of the EMO
Justification: CLR 27  requires a comm/elec shop to support/store their A TAMCN equipment and for outfitting their vehicles/Pn.  </t>
  </si>
  <si>
    <t xml:space="preserve">UFC 2-000-05N (P-80)
</t>
  </si>
  <si>
    <t xml:space="preserve">FY2025 Table of Organization / Equipment (attached)   </t>
  </si>
  <si>
    <t>Total Space Requirement</t>
  </si>
  <si>
    <t>Admin</t>
  </si>
  <si>
    <t>Storage</t>
  </si>
  <si>
    <t>Shop Space</t>
  </si>
  <si>
    <t>Admin Space see attached TO for billet breakdown</t>
  </si>
  <si>
    <t>Off &amp; ≥ E61</t>
  </si>
  <si>
    <t>≤ E52</t>
  </si>
  <si>
    <t>1Shown as 21710o (o = office) in TO.  120GSF = 90 NSF * 1.33 NTG</t>
  </si>
  <si>
    <t xml:space="preserve">2Shown as 21710c (c = cubicle) in TO.  60 GSF = 45 NSF * 1.33 NTG. This label does NOT include marines in the shop spaces; it's intended for Data section type marines who sit at a computer full time. </t>
  </si>
  <si>
    <t>Storage Space (4-Step Method of P-80 Section 440-2.2), see attached TE for item breakdown</t>
  </si>
  <si>
    <t>Net Volume</t>
  </si>
  <si>
    <t>Packed Vol (1.96)</t>
  </si>
  <si>
    <t xml:space="preserve">NSF w/ 7ft1 SH </t>
  </si>
  <si>
    <t>Gross SF</t>
  </si>
  <si>
    <t>1 A 7ft stack height (a standard 6ft shelf with 1ft of storage above) was used as a warehouse type rack system is typically unavailable in a small comm/elec shop and normal garage type shelving is typically used</t>
  </si>
  <si>
    <t>Shop Spaces</t>
  </si>
  <si>
    <t>Section1</t>
  </si>
  <si>
    <t>Maint Bay2</t>
  </si>
  <si>
    <t>Total 
NSF</t>
  </si>
  <si>
    <t>Radio</t>
  </si>
  <si>
    <t>Comm</t>
  </si>
  <si>
    <t>Data</t>
  </si>
  <si>
    <t>Wire</t>
  </si>
  <si>
    <t>SHF</t>
  </si>
  <si>
    <t>Maint</t>
  </si>
  <si>
    <t>Total 
GSF</t>
  </si>
  <si>
    <t>Bay Length2</t>
  </si>
  <si>
    <t>Bay Width2</t>
  </si>
  <si>
    <t xml:space="preserve">1 All Sections will have a 600 NSF space allowance unless it is a Maintenance Section that will require 950 NSF.  Each Section is sized for approximately 15 PN.
2 A standard 30ft x 16ft (480sf) bay is adequate.  </t>
  </si>
  <si>
    <t>Field Maintenance Shop (Comms/Elecs)</t>
  </si>
  <si>
    <t xml:space="preserve">FC 2-000-05N (P-80)
</t>
  </si>
  <si>
    <t xml:space="preserve">FY2029 Table of Organization / Equipment (attached)   </t>
  </si>
  <si>
    <t>SH</t>
  </si>
  <si>
    <t>Storage of Air or Ground Organic Units - USMC</t>
  </si>
  <si>
    <t xml:space="preserve">Mission: This Mission Statement defines the unit's role and responsibilities in support of the Marine air-ground task force (MAGTF), the supporting element (SE), and/or Joint operations and prescribes the unit's organizational structure and Capabilities in accordance with its tasks that manifests in the unit's table of organization and equipment (T/O&amp;E).
CCN: Provides general purpose storage facilities assigned to Marine Corps bases, air installations and Fleet Marine Force (FMF) units for organic requirements
Justification: CLR 27  requires organic supply.  </t>
  </si>
  <si>
    <t xml:space="preserve">UFC 2-000-05N (P-80) 440 4-step method
</t>
  </si>
  <si>
    <t>Warehouse Space</t>
  </si>
  <si>
    <t>Support</t>
  </si>
  <si>
    <t>Pn Effects</t>
  </si>
  <si>
    <t>On TE</t>
  </si>
  <si>
    <t>Non-TE</t>
  </si>
  <si>
    <t>Warehouse  Admin Space see attached TO for billet breakdown</t>
  </si>
  <si>
    <t>Clerks3</t>
  </si>
  <si>
    <t xml:space="preserve">1Shown as 44112o (o = office) in TO. </t>
  </si>
  <si>
    <t xml:space="preserve">2Shown as 44112c (c = cubicle) in TO. </t>
  </si>
  <si>
    <t xml:space="preserve">3Shown as 44112w (w = warehouse) in TO. Assumes 1/3 of the warehouse clerks require a computer station for data entry within the warehouse. The total is calculated in the "Total SF" column and the number of admin spaces is rounded up.  Ex. 4 clerks * 1/3  = 1.33 desks. Therefore round up to 2 desks. </t>
  </si>
  <si>
    <t>Warehouse Space TE (4-Step Method of P-80 Section 440-2.2), see attached TE for item breakdown</t>
  </si>
  <si>
    <t>Net Volume1</t>
  </si>
  <si>
    <t>NSF w/ 12ft SH (CF)</t>
  </si>
  <si>
    <t>Total SF2</t>
  </si>
  <si>
    <t>TCF =</t>
  </si>
  <si>
    <t xml:space="preserve">1Each TAMCN on the TO tab with a 44112 in the CCN column is calculated in this table. The net volume was calculated using the organizational quantities shown on the TO and the dimensions listed in TFSMS, in USMC technical manuals, or through field verification.  These dimensions are shown on the TO tab. Individual equipment was assumed to be supported by the LOGCOM Supply Program (IIF) or stored in the Armory. </t>
  </si>
  <si>
    <t>Warehouse Space Non-TE 1 (modified 4-Step Method of P-80 Section 440-2.2, measured packed volume)</t>
  </si>
  <si>
    <t>L, in</t>
  </si>
  <si>
    <t>W, in</t>
  </si>
  <si>
    <t>H, in</t>
  </si>
  <si>
    <t>Univ Fact</t>
  </si>
  <si>
    <t>Packed Vol CF</t>
  </si>
  <si>
    <t>NSF w/ 12ft SH</t>
  </si>
  <si>
    <t xml:space="preserve">1 Unit Non TE equipment was assumed to be supported by the LOGCOM Supply Program (UIF) for FY2025. 
</t>
  </si>
  <si>
    <t>Support Space Headquarters Company only, Engineering Analysis</t>
  </si>
  <si>
    <t>Function</t>
  </si>
  <si>
    <t>Length</t>
  </si>
  <si>
    <t>Width</t>
  </si>
  <si>
    <t>Area Ea (NSF)</t>
  </si>
  <si>
    <t>Quantity</t>
  </si>
  <si>
    <t>Area (NSF)</t>
  </si>
  <si>
    <t>Shipping and Receiving Area</t>
  </si>
  <si>
    <t>Security Cage</t>
  </si>
  <si>
    <t>Staging Area</t>
  </si>
  <si>
    <t>Forklift Charging Station</t>
  </si>
  <si>
    <t xml:space="preserve">Personal Effects Cages Engineering Analysis - 1.33 GSF per chargeable and deployable billet </t>
  </si>
  <si>
    <t>PN</t>
  </si>
  <si>
    <t>Open Storage Area</t>
  </si>
  <si>
    <t>Mission: This Mission Statement prescribes the organizational structure, billet authorization, personnel strength, and individual weapons for the Marine Expeditionary Unit (MEU) Combat Logistics Battalion (CLB), Marine Logistics Group (MLG).  Provide tactical logistics support above the organic capabilities of supported elements of the MEU.
CCN: This category group consists of non-covered storage areas, paved or otherwise established, for storage of General Supply Materials.
Justification: Open Storage Areas are required by CLB 22  to provide laydown area for shipping containers.</t>
  </si>
  <si>
    <t>Shipping Containers</t>
  </si>
  <si>
    <t>Additional Storage</t>
  </si>
  <si>
    <t>Summary of Shipping Container Space Requirement</t>
  </si>
  <si>
    <t>ITEM</t>
  </si>
  <si>
    <t>Total NSF</t>
  </si>
  <si>
    <t>QUADCON</t>
  </si>
  <si>
    <t>JMIC</t>
  </si>
  <si>
    <t>Calculation of Outdoor Shipping Container Stacks</t>
  </si>
  <si>
    <t>C00772EA</t>
  </si>
  <si>
    <t>C44332EA</t>
  </si>
  <si>
    <t>C00772E</t>
  </si>
  <si>
    <t>Total Containers =</t>
  </si>
  <si>
    <t>Additional Storage Requirements</t>
  </si>
  <si>
    <t>L</t>
  </si>
  <si>
    <t>W</t>
  </si>
  <si>
    <t>Area Ea. (NSF)</t>
  </si>
  <si>
    <t>SPACE REQUIREMENT ANALYSIS  ·  CCN 21455  ·  UFC 2-000-05N / UFC 21455-1  |  Net to Gross Factor: 1.33</t>
  </si>
  <si>
    <t>Company / Unit</t>
  </si>
  <si>
    <t>UFC Factor  (1 Space / 50 Vehicles)</t>
  </si>
  <si>
    <t>Vehicle Count</t>
  </si>
  <si>
    <t/>
  </si>
  <si>
    <t>HQ CO  (M29111)</t>
  </si>
  <si>
    <t>CLC A  (M29112)</t>
  </si>
  <si>
    <t>CLC B  (M29113)</t>
  </si>
  <si>
    <t>GS CO  (M29114)</t>
  </si>
  <si>
    <t>Total Self-Propelled Vehicles</t>
  </si>
  <si>
    <t>Criterion</t>
  </si>
  <si>
    <t>SF / Space</t>
  </si>
  <si>
    <t>Spaces Required</t>
  </si>
  <si>
    <t>Wash Spaces:  CEILING(62 / 50) = 2  (wash bay, sediment basin, oil/water separator)</t>
  </si>
  <si>
    <t>NTG Factor = 1.33  |  Required GSF  =  ROUNDUP(2,400 × 1.33, 0)  =  3,192 GSF</t>
  </si>
  <si>
    <t>SPACE REQUIREMENT ANALYSIS  ·  CCN 61072  ·  UFC 2-000-05N Chapter 61 (Administrative)  |  Net to Gross Factor: 1.33</t>
  </si>
  <si>
    <t>Space Type</t>
  </si>
  <si>
    <t>NTG Factor = 1.33  |  Required GSF  =  ROUNDUP(6,300 × 1.33, 0)  =  8,379 GSF</t>
  </si>
  <si>
    <t>COLLOQUIAL_NAME</t>
  </si>
  <si>
    <t>PROGRAM_OFFICE</t>
  </si>
  <si>
    <t>NATIONAL_STOCK_NUMBER</t>
  </si>
  <si>
    <t>NIIN</t>
  </si>
  <si>
    <t>ITEM_EXIT_DATE</t>
  </si>
  <si>
    <t>TAM_STATUS</t>
  </si>
  <si>
    <t>DIMENSION_LENGTH_IN_INCHES</t>
  </si>
  <si>
    <t>DIMENSION_WIDTH_IN_INCHES</t>
  </si>
  <si>
    <t>DIMENSION_HEIGHT_IN_INCHES</t>
  </si>
  <si>
    <t>STD_PKG_LB_WT</t>
  </si>
  <si>
    <t>CIC</t>
  </si>
  <si>
    <t>CIIC</t>
  </si>
  <si>
    <t>TOS ARMY</t>
  </si>
  <si>
    <t>TOS</t>
  </si>
  <si>
    <t>TOS COMBINED</t>
  </si>
  <si>
    <t>TOS EXPLANATION</t>
  </si>
  <si>
    <t>Vault/Armory</t>
  </si>
  <si>
    <t>A00000 orig.</t>
  </si>
  <si>
    <t>A000000 orig.</t>
  </si>
  <si>
    <t>A00037G</t>
  </si>
  <si>
    <t>ALARM SET,ANTI-INTR - AN/PSQ-21A</t>
  </si>
  <si>
    <t>A001157G orig.</t>
  </si>
  <si>
    <t>A00122B</t>
  </si>
  <si>
    <t>CHARGER, BATTERY (SOLDIER PORTABLE CHARGER)</t>
  </si>
  <si>
    <t>PMM-115.3 PdM EPS</t>
  </si>
  <si>
    <t>6130014952839</t>
  </si>
  <si>
    <t>014952839</t>
  </si>
  <si>
    <t>Heated General Purpose – Heated 40 F and above</t>
  </si>
  <si>
    <t>NO</t>
  </si>
  <si>
    <t>CREW SPC W/REV K SOFTWARE</t>
  </si>
  <si>
    <t>6130016516491</t>
  </si>
  <si>
    <t>016516491</t>
  </si>
  <si>
    <t>A00137G</t>
  </si>
  <si>
    <t>THEATER BATTLE MANAGEMENT CORE SYSTEMS</t>
  </si>
  <si>
    <t>PMM-202 PEOLS AC2SN</t>
  </si>
  <si>
    <t>7010015346285</t>
  </si>
  <si>
    <t>015346285</t>
  </si>
  <si>
    <t>AR</t>
  </si>
  <si>
    <t>J</t>
  </si>
  <si>
    <t>TACTICAL COMMAND SYSTEM (TCS)</t>
  </si>
  <si>
    <t>7010015346283</t>
  </si>
  <si>
    <t>015346283</t>
  </si>
  <si>
    <t>7010016319168</t>
  </si>
  <si>
    <t>016319168</t>
  </si>
  <si>
    <t>A00137G orig.</t>
  </si>
  <si>
    <t>A00157G</t>
  </si>
  <si>
    <t>VIDEO EXPLOITATION WORKSTATION (VEW)</t>
  </si>
  <si>
    <t>PMM-112.1 PdM P-ISR</t>
  </si>
  <si>
    <t>5836016406831</t>
  </si>
  <si>
    <t>016406831</t>
  </si>
  <si>
    <t>WORKSTATION, CAPABILITY, VIDEO EXPLOITATION</t>
  </si>
  <si>
    <t>5836015313140</t>
  </si>
  <si>
    <t>015313140</t>
  </si>
  <si>
    <t>5836090004317</t>
  </si>
  <si>
    <t>090004317</t>
  </si>
  <si>
    <t>A00167G</t>
  </si>
  <si>
    <t>SENSOR, COUNTER FIRE, GROUND</t>
  </si>
  <si>
    <t>PMM-114.1 PdM FSS</t>
  </si>
  <si>
    <t>1290999580742</t>
  </si>
  <si>
    <t>999580742</t>
  </si>
  <si>
    <t>YES</t>
  </si>
  <si>
    <t>1290016562212</t>
  </si>
  <si>
    <t>016562212</t>
  </si>
  <si>
    <t>A00167G orig.</t>
  </si>
  <si>
    <t>MCSC-PMM-141</t>
  </si>
  <si>
    <t>5895015313144</t>
  </si>
  <si>
    <t>015313144</t>
  </si>
  <si>
    <t>A00217G</t>
  </si>
  <si>
    <t>COMM DATA LINK SYTEM (CDLS)</t>
  </si>
  <si>
    <t>5895015128683</t>
  </si>
  <si>
    <t>015128683</t>
  </si>
  <si>
    <t>A00267G</t>
  </si>
  <si>
    <t>RADIATION DETECTION SYSTEM</t>
  </si>
  <si>
    <t>PMM-113.2 PdM ICE</t>
  </si>
  <si>
    <t>6665013476100</t>
  </si>
  <si>
    <t>013476100</t>
  </si>
  <si>
    <t>A00317G orig.</t>
  </si>
  <si>
    <t>AIR COMMAND &amp; CONTROL SYSTEM  (AC2S)</t>
  </si>
  <si>
    <t>5895016285884</t>
  </si>
  <si>
    <t>016285884</t>
  </si>
  <si>
    <t>A00327G</t>
  </si>
  <si>
    <t>COMMUNICATIONS SUB-SYSTEM</t>
  </si>
  <si>
    <t>5895015477697</t>
  </si>
  <si>
    <t>015477697</t>
  </si>
  <si>
    <t>COMMUNICATIONS SYSTEM</t>
  </si>
  <si>
    <t>5895015928791</t>
  </si>
  <si>
    <t>015928791</t>
  </si>
  <si>
    <t>A00337G</t>
  </si>
  <si>
    <t>PROCESSING AND DISPLAY SYSTEM 16 SEATER</t>
  </si>
  <si>
    <t>5895015924467</t>
  </si>
  <si>
    <t>015924467</t>
  </si>
  <si>
    <t>PROCESSING AND DISPLAY SYSTEM WITH MIDS TRAILER</t>
  </si>
  <si>
    <t>5895016272945</t>
  </si>
  <si>
    <t>016272945</t>
  </si>
  <si>
    <t>A00337G orig.</t>
  </si>
  <si>
    <t>PROCESSING AND DISPLAY SUB-SYSTEM (PDS)</t>
  </si>
  <si>
    <t>5895015477675</t>
  </si>
  <si>
    <t>015477675</t>
  </si>
  <si>
    <t>Y</t>
  </si>
  <si>
    <t>A00427G</t>
  </si>
  <si>
    <t>MSIDS LRC</t>
  </si>
  <si>
    <t>6720090004308</t>
  </si>
  <si>
    <t>090004308</t>
  </si>
  <si>
    <t>COMMUNICATION-ELECTRONICS EQUIPMENT MAINTENANCE COMPLEX (CEEMC)</t>
  </si>
  <si>
    <t>PMM-115.1 PdM CSE</t>
  </si>
  <si>
    <t>5411015870839</t>
  </si>
  <si>
    <t>015870839</t>
  </si>
  <si>
    <t>A00557G</t>
  </si>
  <si>
    <t>NOTM-INTERNALLY TRANSPORTABLE VEHICLE (ITV)</t>
  </si>
  <si>
    <t>A00567G</t>
  </si>
  <si>
    <t>CAMERA SET,MOTION P - 4671-1</t>
  </si>
  <si>
    <t>A00577G orig.</t>
  </si>
  <si>
    <t>AIR TRAFFIC CONTROL GROUP</t>
  </si>
  <si>
    <t>PMA213</t>
  </si>
  <si>
    <t>5820016105187</t>
  </si>
  <si>
    <t>016105187</t>
  </si>
  <si>
    <t>A00597G</t>
  </si>
  <si>
    <t>DIGITAL TERRIAN ANALYSIS MAPPING SYSTEMS LIGHT</t>
  </si>
  <si>
    <t>PMM-112.2 PdM DCGSMC</t>
  </si>
  <si>
    <t>6675090004321</t>
  </si>
  <si>
    <t>090004321</t>
  </si>
  <si>
    <t>X</t>
  </si>
  <si>
    <t>5895016245959</t>
  </si>
  <si>
    <t>016245959</t>
  </si>
  <si>
    <t>A00607G</t>
  </si>
  <si>
    <t>JOINT SRVC WORKSTAT -  AN/TSQ-220(V)3</t>
  </si>
  <si>
    <t>TACT ELEVATED ANTENNA MAST SYS (TEAMS)</t>
  </si>
  <si>
    <t>PMM-111.6 PdM TCS</t>
  </si>
  <si>
    <t>5985015678104</t>
  </si>
  <si>
    <t>015678104</t>
  </si>
  <si>
    <t>5985015494609</t>
  </si>
  <si>
    <t>015494609</t>
  </si>
  <si>
    <t>A00627G orig.</t>
  </si>
  <si>
    <t>LANDING SITE TOWER, REMOTE</t>
  </si>
  <si>
    <t>HIGH FREQUENCY VEHICLE SYSTEM</t>
  </si>
  <si>
    <t>5820015336762</t>
  </si>
  <si>
    <t>015336762</t>
  </si>
  <si>
    <t>Z</t>
  </si>
  <si>
    <t>A00687G</t>
  </si>
  <si>
    <t>AN/GRC-256</t>
  </si>
  <si>
    <t>5820015340006</t>
  </si>
  <si>
    <t>015340006</t>
  </si>
  <si>
    <t>B</t>
  </si>
  <si>
    <t>Unheated General Purpose</t>
  </si>
  <si>
    <t>AN/GRC-256A</t>
  </si>
  <si>
    <t>5820015876136</t>
  </si>
  <si>
    <t>015876136</t>
  </si>
  <si>
    <t>RADIAC SET</t>
  </si>
  <si>
    <t>6665014071237</t>
  </si>
  <si>
    <t>014071237</t>
  </si>
  <si>
    <t>A00827G</t>
  </si>
  <si>
    <t>PORTABLE AUTONOMOUS REPORTS COLLECTION SYSTEM</t>
  </si>
  <si>
    <t>PMM-114.3 PdM RS</t>
  </si>
  <si>
    <t>5895014118466</t>
  </si>
  <si>
    <t>014118466</t>
  </si>
  <si>
    <t>A00857G</t>
  </si>
  <si>
    <t>DIRECTION FINDER SE - AN/USQ-223(V)1</t>
  </si>
  <si>
    <t>A00907G</t>
  </si>
  <si>
    <t>TRANSPORTABLE GROUND RECEIVE SUITE, ENHANCED</t>
  </si>
  <si>
    <t>PMM-111.4 PdM NSC</t>
  </si>
  <si>
    <t>5820015306497</t>
  </si>
  <si>
    <t>015306497</t>
  </si>
  <si>
    <t>A00917G</t>
  </si>
  <si>
    <t>VIDEO SCOUT REMOTE VIDEO EXPLOITATION TERMINAL (RVET)</t>
  </si>
  <si>
    <t>5895015674768</t>
  </si>
  <si>
    <t>015674768</t>
  </si>
  <si>
    <t>5998015853681</t>
  </si>
  <si>
    <t>015853681</t>
  </si>
  <si>
    <t>VIDEO SCOUT REMOTE VIDEO EXPLOITATION TERMINAL (RVET) WINDOWS 7 STANDARD UPGRADE</t>
  </si>
  <si>
    <t>5820016259781</t>
  </si>
  <si>
    <t>016259781</t>
  </si>
  <si>
    <t>RADIO SET, DUAL VEHICLE ADAPTER, 50-WATT (DVA)</t>
  </si>
  <si>
    <t>5820015659999</t>
  </si>
  <si>
    <t>015659999</t>
  </si>
  <si>
    <t>A00997G</t>
  </si>
  <si>
    <t>MULTIFUNCTIONAL INFORMATION DISTRIBUTION SYSTEM (MIDS) LOW VOLUME TERMINAL (LVT) 11-DLS</t>
  </si>
  <si>
    <t>MULTIFUNCTIONAL INFORMATION DISTRIBUTION SYSTEM (MIDS) LOW VOLUME TERMINAL (LVT) 11</t>
  </si>
  <si>
    <t>5821015477436</t>
  </si>
  <si>
    <t>015477436</t>
  </si>
  <si>
    <t>A01007G</t>
  </si>
  <si>
    <t>TACTICAL EXPLOITATI - IPANTB19</t>
  </si>
  <si>
    <t>TACTICAL EXPLOITATI - 869</t>
  </si>
  <si>
    <t>A01072G</t>
  </si>
  <si>
    <t>LITHIUM-ION AC CHARGER (LIAC)</t>
  </si>
  <si>
    <t>MCSC-PMM-133</t>
  </si>
  <si>
    <t>6130200022433</t>
  </si>
  <si>
    <t>200022433</t>
  </si>
  <si>
    <t>LIAC DM</t>
  </si>
  <si>
    <t>PMM-113.1 PdM AAS</t>
  </si>
  <si>
    <t>6130016235204</t>
  </si>
  <si>
    <t>016235204</t>
  </si>
  <si>
    <t>6130015878311</t>
  </si>
  <si>
    <t>015878311</t>
  </si>
  <si>
    <t>A01117G orig.</t>
  </si>
  <si>
    <t>NAVIGATION SET, TACAN</t>
  </si>
  <si>
    <t>5825015754990</t>
  </si>
  <si>
    <t>015754990</t>
  </si>
  <si>
    <t>A01137G</t>
  </si>
  <si>
    <t>PROCESSOR,DISPLAY A - 2087200-100</t>
  </si>
  <si>
    <t>A01137G orig.</t>
  </si>
  <si>
    <t>TARGET HANDOFF SYSTEM (THS)</t>
  </si>
  <si>
    <t>A01167G</t>
  </si>
  <si>
    <t>SURVEY INTRUMENT, AZIMUTH</t>
  </si>
  <si>
    <t>6675015154610</t>
  </si>
  <si>
    <t>015154610</t>
  </si>
  <si>
    <t>6675016421270</t>
  </si>
  <si>
    <t>016421270</t>
  </si>
  <si>
    <t>6675015980874</t>
  </si>
  <si>
    <t>015980874</t>
  </si>
  <si>
    <t>RADIO SET, INTEGRATED INTRA-SQUAD</t>
  </si>
  <si>
    <t>5820015450334</t>
  </si>
  <si>
    <t>015450334</t>
  </si>
  <si>
    <t>5820015456349</t>
  </si>
  <si>
    <t>015456349</t>
  </si>
  <si>
    <t>5820015456358</t>
  </si>
  <si>
    <t>015456358</t>
  </si>
  <si>
    <t>A01247G</t>
  </si>
  <si>
    <t>REMOTE SUBSCRIBER ACCESS MODULE - TRANSITION SWITCH MODULE (TSM)</t>
  </si>
  <si>
    <t>5895016296929</t>
  </si>
  <si>
    <t>016296929</t>
  </si>
  <si>
    <t>5895015439861</t>
  </si>
  <si>
    <t>015439861</t>
  </si>
  <si>
    <t>A01257G</t>
  </si>
  <si>
    <t>DEPLOYABLE END OFFICE SUITE - TRANSITION SWITCH MODULE (TSM)</t>
  </si>
  <si>
    <t>5895016320974</t>
  </si>
  <si>
    <t>016320974</t>
  </si>
  <si>
    <t>5895016288130</t>
  </si>
  <si>
    <t>016288130</t>
  </si>
  <si>
    <t>5895015439738</t>
  </si>
  <si>
    <t>015439738</t>
  </si>
  <si>
    <t>MULTI-BAND FREQUENCY, VEHICLE MOUNTED RADIO SYSTEM</t>
  </si>
  <si>
    <t>5820015659629</t>
  </si>
  <si>
    <t>015659629</t>
  </si>
  <si>
    <t>5820015377562</t>
  </si>
  <si>
    <t>015377562</t>
  </si>
  <si>
    <t>A01297G</t>
  </si>
  <si>
    <t>TACTICAL HANDHELD RADIO (THHR)</t>
  </si>
  <si>
    <t>5820015660746</t>
  </si>
  <si>
    <t>015660746</t>
  </si>
  <si>
    <t>A01327G</t>
  </si>
  <si>
    <t>DEPLOYABLE INTEGRATED TRANSPORT SUITE - TRANSITION SWITCH MODULE (TSM)</t>
  </si>
  <si>
    <t>5895015439865</t>
  </si>
  <si>
    <t>015439865</t>
  </si>
  <si>
    <t>5895016299676</t>
  </si>
  <si>
    <t>016299676</t>
  </si>
  <si>
    <t>A01357G</t>
  </si>
  <si>
    <t>RADIO SET, SINGLE VEHICLE ADAPTER (SVA)</t>
  </si>
  <si>
    <t>5820015711613</t>
  </si>
  <si>
    <t>015711613</t>
  </si>
  <si>
    <t>RADIO SET</t>
  </si>
  <si>
    <t>5820015419208</t>
  </si>
  <si>
    <t>015419208</t>
  </si>
  <si>
    <t>A01457G</t>
  </si>
  <si>
    <t>CAMERA SET,STILL PI - 4641-1</t>
  </si>
  <si>
    <t>A01487G</t>
  </si>
  <si>
    <t>RECORDER-REPRODUCER - 4612-1</t>
  </si>
  <si>
    <t>A01497G</t>
  </si>
  <si>
    <t>ANTENNA,COMMUNICATIONS,TRAILER MOUNTED</t>
  </si>
  <si>
    <t>5985015410767</t>
  </si>
  <si>
    <t>015410767</t>
  </si>
  <si>
    <t>A01517G</t>
  </si>
  <si>
    <t>ATARS REMOTE MEMORY MODULE INTERFACE KIT (ARMMIK)</t>
  </si>
  <si>
    <t>7010016536173</t>
  </si>
  <si>
    <t>016536173</t>
  </si>
  <si>
    <t>A01527G</t>
  </si>
  <si>
    <t>DIGITAL STILL CAMERA SUITE, ADVANCED (DSCS-A) THERMAL COMPONENT (TC)</t>
  </si>
  <si>
    <t>6720015868004</t>
  </si>
  <si>
    <t>015868004</t>
  </si>
  <si>
    <t>M18 SWIR</t>
  </si>
  <si>
    <t>5855016103175</t>
  </si>
  <si>
    <t>016103175</t>
  </si>
  <si>
    <t>A01537G</t>
  </si>
  <si>
    <t>5820015456691</t>
  </si>
  <si>
    <t>015456691</t>
  </si>
  <si>
    <t>A01557G</t>
  </si>
  <si>
    <t>TRANSPONDER SET - AN/TSM-215</t>
  </si>
  <si>
    <t>A01567G</t>
  </si>
  <si>
    <t>VEHICLE OPTICS SENSOR SYSTEM</t>
  </si>
  <si>
    <t>PMM-115.2 PdM ES</t>
  </si>
  <si>
    <t>PORTABLE RAPID DEPLOYMENT SURVEILLANCE SYSTEM (PRDSS)</t>
  </si>
  <si>
    <t>5895016101587</t>
  </si>
  <si>
    <t>016101587</t>
  </si>
  <si>
    <t>5895015450098</t>
  </si>
  <si>
    <t>015450098</t>
  </si>
  <si>
    <t>5895015647999</t>
  </si>
  <si>
    <t>015647999</t>
  </si>
  <si>
    <t>A01577G</t>
  </si>
  <si>
    <t>COMMAND AND CONTROL - NOTM AIR INC 2</t>
  </si>
  <si>
    <t>A01697G</t>
  </si>
  <si>
    <t>RADAR SET (LCMR)</t>
  </si>
  <si>
    <t>5840015418783</t>
  </si>
  <si>
    <t>015418783</t>
  </si>
  <si>
    <t>RADAR SET (LCMR MOBILE)</t>
  </si>
  <si>
    <t>5840016418649</t>
  </si>
  <si>
    <t>016418649</t>
  </si>
  <si>
    <t>5840015781768</t>
  </si>
  <si>
    <t>015781768</t>
  </si>
  <si>
    <t>A01727G</t>
  </si>
  <si>
    <t>POWER MODULE</t>
  </si>
  <si>
    <t>6130015460023</t>
  </si>
  <si>
    <t>015460023</t>
  </si>
  <si>
    <t>6130015652835</t>
  </si>
  <si>
    <t>015652835</t>
  </si>
  <si>
    <t>COMM SECURITY MODULE (CSM)</t>
  </si>
  <si>
    <t>5810015460020</t>
  </si>
  <si>
    <t>015460020</t>
  </si>
  <si>
    <t>5810015681184</t>
  </si>
  <si>
    <t>015681184</t>
  </si>
  <si>
    <t>LAN SERVICE MODULE (LSM)</t>
  </si>
  <si>
    <t>5895015460016</t>
  </si>
  <si>
    <t>015460016</t>
  </si>
  <si>
    <t>5895015682669</t>
  </si>
  <si>
    <t>015682669</t>
  </si>
  <si>
    <t>COMPUTER DIGITAL DATA TRANSFER</t>
  </si>
  <si>
    <t>5895016095753</t>
  </si>
  <si>
    <t>016095753</t>
  </si>
  <si>
    <t>5895015681194</t>
  </si>
  <si>
    <t>015681194</t>
  </si>
  <si>
    <t>COMPUTER DIGITALAL DATA TRANSFER</t>
  </si>
  <si>
    <t>5895015466466</t>
  </si>
  <si>
    <t>015466466</t>
  </si>
  <si>
    <t>LAN EXTENSION MODULE</t>
  </si>
  <si>
    <t>5895015725551</t>
  </si>
  <si>
    <t>015725551</t>
  </si>
  <si>
    <t>5895015460013</t>
  </si>
  <si>
    <t>015460013</t>
  </si>
  <si>
    <t>APPLICATION SERVER MODULE(ASM)</t>
  </si>
  <si>
    <t>7010016128831</t>
  </si>
  <si>
    <t>016128831</t>
  </si>
  <si>
    <t>7010015460027</t>
  </si>
  <si>
    <t>015460027</t>
  </si>
  <si>
    <t>7010015681206</t>
  </si>
  <si>
    <t>015681206</t>
  </si>
  <si>
    <t>A01837G</t>
  </si>
  <si>
    <t>CIHEP DATA PROCESSING MODULE</t>
  </si>
  <si>
    <t>5865090004485</t>
  </si>
  <si>
    <t>090004485</t>
  </si>
  <si>
    <t>A01847G</t>
  </si>
  <si>
    <t>CIHEP ADVANCED IMAGERY MODULE</t>
  </si>
  <si>
    <t>5865070001269</t>
  </si>
  <si>
    <t>070001269</t>
  </si>
  <si>
    <t>A01877G</t>
  </si>
  <si>
    <t>CIHEP TAC HANDHELD</t>
  </si>
  <si>
    <t>A01887G</t>
  </si>
  <si>
    <t>COMMUNICATION SET,S - PS400-SPEC-KIT-0</t>
  </si>
  <si>
    <t>A01897G</t>
  </si>
  <si>
    <t>CIHEP HANDHELD SATC</t>
  </si>
  <si>
    <t>A01907G</t>
  </si>
  <si>
    <t>COMMUNICATIONS CONT - AN/TRC-V(1)</t>
  </si>
  <si>
    <t>A01917G</t>
  </si>
  <si>
    <t>CIHEP TECH SURVEILL</t>
  </si>
  <si>
    <t>A01927G</t>
  </si>
  <si>
    <t>DATA DISTRIBUTION S - AN/TSQ-V(1)</t>
  </si>
  <si>
    <t>A01937G</t>
  </si>
  <si>
    <t>TACTICAL EXPLOITATI - AN/PSQ-V(1)</t>
  </si>
  <si>
    <t>A01957G</t>
  </si>
  <si>
    <t>SERVER, INTEL OPS (IOS-OPS)V3</t>
  </si>
  <si>
    <t>MCSC-PMM-123</t>
  </si>
  <si>
    <t>N/A</t>
  </si>
  <si>
    <t>INTEL SERVER, WINDOWS (IS-W)</t>
  </si>
  <si>
    <t>7010016323358</t>
  </si>
  <si>
    <t>016323358</t>
  </si>
  <si>
    <t>7010015762585</t>
  </si>
  <si>
    <t>015762585</t>
  </si>
  <si>
    <t>A01977G</t>
  </si>
  <si>
    <t>CORE MEMORY UNIT</t>
  </si>
  <si>
    <t>5895015494303</t>
  </si>
  <si>
    <t>015494303</t>
  </si>
  <si>
    <t>DATA STORAGE MODULE (DSM)</t>
  </si>
  <si>
    <t>5895015653698</t>
  </si>
  <si>
    <t>015653698</t>
  </si>
  <si>
    <t>5895015924487</t>
  </si>
  <si>
    <t>015924487</t>
  </si>
  <si>
    <t>A02347G</t>
  </si>
  <si>
    <t>VERY SMALL APERTURE TERMINAL-SMALL (VSAT-S)</t>
  </si>
  <si>
    <t>5895016225452</t>
  </si>
  <si>
    <t>016225452</t>
  </si>
  <si>
    <t>VERY SMALL APERTURE TERMINAL - SMALL (VSAT-S)</t>
  </si>
  <si>
    <t>5895015504868</t>
  </si>
  <si>
    <t>015504868</t>
  </si>
  <si>
    <t>A02417G</t>
  </si>
  <si>
    <t>SUPPORT WIDE AREA NETWORK SWAN D V2</t>
  </si>
  <si>
    <t>5895015513530</t>
  </si>
  <si>
    <t>015513530</t>
  </si>
  <si>
    <t>VERY SMALL APERTURE TERMINAL-MEDIUM (VSAT-M)</t>
  </si>
  <si>
    <t>5895016226421</t>
  </si>
  <si>
    <t>016226421</t>
  </si>
  <si>
    <t>A02427G</t>
  </si>
  <si>
    <t>SUPPORT WIDE AREA NETWORK SWAN D V3</t>
  </si>
  <si>
    <t>5895015514320</t>
  </si>
  <si>
    <t>015514320</t>
  </si>
  <si>
    <t>VERY SMALL APERTURE TERMINAL (VSAT) LARGE VSAT-L</t>
  </si>
  <si>
    <t>5895016239479</t>
  </si>
  <si>
    <t>016239479</t>
  </si>
  <si>
    <t>VERY SMALL APERATURE TERMINAL-LARGE</t>
  </si>
  <si>
    <t>5895015805073</t>
  </si>
  <si>
    <t>015805073</t>
  </si>
  <si>
    <t>A02437G</t>
  </si>
  <si>
    <t>NETWORK PACKAGE</t>
  </si>
  <si>
    <t>5895015513590</t>
  </si>
  <si>
    <t>015513590</t>
  </si>
  <si>
    <t>5895015686944</t>
  </si>
  <si>
    <t>015686944</t>
  </si>
  <si>
    <t>A02447G</t>
  </si>
  <si>
    <t xml:space="preserve"> VSAT MASTER REFERENCE TERMINAL (MRT)</t>
  </si>
  <si>
    <t>5895015513833</t>
  </si>
  <si>
    <t>015513833</t>
  </si>
  <si>
    <t>VSAT MASTER REFERENCE TERMINAL (MRT)</t>
  </si>
  <si>
    <t>5895015796850</t>
  </si>
  <si>
    <t>015796850</t>
  </si>
  <si>
    <t>A02517G</t>
  </si>
  <si>
    <t>FIELD RUGGED GAS CHROMATOGRAPH/MASS SPECTROMETER</t>
  </si>
  <si>
    <t>6630014600664</t>
  </si>
  <si>
    <t>014600664</t>
  </si>
  <si>
    <t>FIELD RUGGED GAS CHROMATOGRAPHY / MASS SPECTROMETRY (GC / MS)</t>
  </si>
  <si>
    <t>6665016480897</t>
  </si>
  <si>
    <t>016480897</t>
  </si>
  <si>
    <t>A02547G</t>
  </si>
  <si>
    <t>COMBAT OPERATIONS CENTER (COC) V(3)</t>
  </si>
  <si>
    <t>PMM-111.3 PdM MC2S</t>
  </si>
  <si>
    <t>5895016465533</t>
  </si>
  <si>
    <t>016465533</t>
  </si>
  <si>
    <t>5895015204341</t>
  </si>
  <si>
    <t>015204341</t>
  </si>
  <si>
    <t>A02557G</t>
  </si>
  <si>
    <t>COMBAT OPERATIONS CENTER (COC) V(4)</t>
  </si>
  <si>
    <t>5895015204360</t>
  </si>
  <si>
    <t>015204360</t>
  </si>
  <si>
    <t>5895016465534</t>
  </si>
  <si>
    <t>016465534</t>
  </si>
  <si>
    <t>A02577G</t>
  </si>
  <si>
    <t>COMMAND AND CONTROL SYSTEM (ADVANCED MANPADS)</t>
  </si>
  <si>
    <t>PMM-203 PEOLS G/ATOR</t>
  </si>
  <si>
    <t>7010015524617</t>
  </si>
  <si>
    <t>015524617</t>
  </si>
  <si>
    <t>A02597G</t>
  </si>
  <si>
    <t>DATA DISTRIBUTION S - AN/PSQ-30</t>
  </si>
  <si>
    <t>HF VEHICLE RADIO SYSTEM</t>
  </si>
  <si>
    <t>5820015681631</t>
  </si>
  <si>
    <t>015681631</t>
  </si>
  <si>
    <t>5820015694438</t>
  </si>
  <si>
    <t>015694438</t>
  </si>
  <si>
    <t>A02677G</t>
  </si>
  <si>
    <t>RREP,ADVANCED NETWO - AN/PSQ-35</t>
  </si>
  <si>
    <t>A02697G</t>
  </si>
  <si>
    <t>ENTERPRISE SWITCH MODULE (ESM)</t>
  </si>
  <si>
    <t>5895015750869</t>
  </si>
  <si>
    <t>015750869</t>
  </si>
  <si>
    <t>A02717G</t>
  </si>
  <si>
    <t>COMBAT OPERATIONS CENTER (COC) V(2)</t>
  </si>
  <si>
    <t>5895015573118</t>
  </si>
  <si>
    <t>015573118</t>
  </si>
  <si>
    <t>5895016465532</t>
  </si>
  <si>
    <t>016465532</t>
  </si>
  <si>
    <t>RADIO REMOTE CONTROL UNIT</t>
  </si>
  <si>
    <t>5820015709290</t>
  </si>
  <si>
    <t>015709290</t>
  </si>
  <si>
    <t>A02747G</t>
  </si>
  <si>
    <t>TACTICAL EXPLOITATION GROUP REMOTE WORKSTATION (TEG-RWS) V1</t>
  </si>
  <si>
    <t>7010016502378</t>
  </si>
  <si>
    <t>016502378</t>
  </si>
  <si>
    <t>A02767G</t>
  </si>
  <si>
    <t>INTERFACE UNIT,COMM</t>
  </si>
  <si>
    <t>A02767G orig.</t>
  </si>
  <si>
    <t>WAN SERVICE MODULE (WSM) (V)1</t>
  </si>
  <si>
    <t>5895015751735</t>
  </si>
  <si>
    <t>015751735</t>
  </si>
  <si>
    <t>A02787G</t>
  </si>
  <si>
    <t>WIRELESS POINT TO POINT LINK (WPPL) D</t>
  </si>
  <si>
    <t>5820015631703</t>
  </si>
  <si>
    <t>015631703</t>
  </si>
  <si>
    <t>5820015836833</t>
  </si>
  <si>
    <t>015836833</t>
  </si>
  <si>
    <t>A02797G</t>
  </si>
  <si>
    <t>TARGET ACQUISITION SYSTEM</t>
  </si>
  <si>
    <t>5895015773173</t>
  </si>
  <si>
    <t>015773173</t>
  </si>
  <si>
    <t>A02807G</t>
  </si>
  <si>
    <t>USB- EMBEDDED NATIONAL TACTICAL RECEIVER (ENTR)</t>
  </si>
  <si>
    <t>5895016214960</t>
  </si>
  <si>
    <t>016214960</t>
  </si>
  <si>
    <t>EMBEDDED NATIONAL TACTICAL RECEIVER (ENTR)</t>
  </si>
  <si>
    <t>5895015734226</t>
  </si>
  <si>
    <t>015734226</t>
  </si>
  <si>
    <t>A02867G</t>
  </si>
  <si>
    <t>PERSISTENT SURVEILL - AN/TSD-6A(V)2</t>
  </si>
  <si>
    <t>A02887G</t>
  </si>
  <si>
    <t>PERSISTENT SURVEILL - AN/PSD-2A</t>
  </si>
  <si>
    <t>A02897G</t>
  </si>
  <si>
    <t>MDM, DDS-M</t>
  </si>
  <si>
    <t>5836015725936</t>
  </si>
  <si>
    <t>015725936</t>
  </si>
  <si>
    <t>A02927G</t>
  </si>
  <si>
    <t>MOBILE TACTICAL SHELTER</t>
  </si>
  <si>
    <t>5411015812654</t>
  </si>
  <si>
    <t>015812654</t>
  </si>
  <si>
    <t>A02947G</t>
  </si>
  <si>
    <t>NITES IV - PROCESSI - 0206376-1</t>
  </si>
  <si>
    <t>A02947G orig.</t>
  </si>
  <si>
    <t>NITES IV - PROCESSING</t>
  </si>
  <si>
    <t>PMW-120 METOC</t>
  </si>
  <si>
    <t>6660016186919</t>
  </si>
  <si>
    <t>016186919</t>
  </si>
  <si>
    <t>OPTICAL READER, DATA ENTRY (TDIS)</t>
  </si>
  <si>
    <t>PMM-110.5 PdM TFITS</t>
  </si>
  <si>
    <t>7025014759974</t>
  </si>
  <si>
    <t>014759974</t>
  </si>
  <si>
    <t>7025016325422</t>
  </si>
  <si>
    <t>016325422</t>
  </si>
  <si>
    <t>7025015729542</t>
  </si>
  <si>
    <t>015729542</t>
  </si>
  <si>
    <t>PM-4I PRINTER LABEL (TDIS)</t>
  </si>
  <si>
    <t>MCSC-PMM-103</t>
  </si>
  <si>
    <t>7490015589256</t>
  </si>
  <si>
    <t>015589256</t>
  </si>
  <si>
    <t>PRINTER BARCODE LABEL DESKTOP (TDIS)</t>
  </si>
  <si>
    <t>7490015583570</t>
  </si>
  <si>
    <t>015583570</t>
  </si>
  <si>
    <t>7025015946247</t>
  </si>
  <si>
    <t>015946247</t>
  </si>
  <si>
    <t>MCSC-PMM-106</t>
  </si>
  <si>
    <t>7490014759554</t>
  </si>
  <si>
    <t>014759554</t>
  </si>
  <si>
    <t>A03027G</t>
  </si>
  <si>
    <t>NITES IV - SENSOR</t>
  </si>
  <si>
    <t>A03027G orig.</t>
  </si>
  <si>
    <t>6660016186917</t>
  </si>
  <si>
    <t>016186917</t>
  </si>
  <si>
    <t>A03037G</t>
  </si>
  <si>
    <t>NITES IV - INMARSAT</t>
  </si>
  <si>
    <t>A03037G orig.</t>
  </si>
  <si>
    <t>6660016186918</t>
  </si>
  <si>
    <t>016186918</t>
  </si>
  <si>
    <t>A03047G</t>
  </si>
  <si>
    <t>INFORMATION ASSURANCE MODULE (IAM) DDS-M</t>
  </si>
  <si>
    <t>7025015775943</t>
  </si>
  <si>
    <t>015775943</t>
  </si>
  <si>
    <t>A03057G</t>
  </si>
  <si>
    <t>MOBILE TACTICAL AIR OPERATIONS MODULE (TAOM)</t>
  </si>
  <si>
    <t>5895015759710</t>
  </si>
  <si>
    <t>015759710</t>
  </si>
  <si>
    <t>WAN SERVICES MODULE (WSM) V2</t>
  </si>
  <si>
    <t>5895015795255</t>
  </si>
  <si>
    <t>015795255</t>
  </si>
  <si>
    <t>A03147G</t>
  </si>
  <si>
    <t>DATA DISTRIBUTION S - AN/PSQ-27</t>
  </si>
  <si>
    <t>A03177G</t>
  </si>
  <si>
    <t>BIOMETRICS IDS HANDHELD DEVICE</t>
  </si>
  <si>
    <t>PMM-111.2 PdM FPS</t>
  </si>
  <si>
    <t>6350016440044</t>
  </si>
  <si>
    <t>016440044</t>
  </si>
  <si>
    <t>A03192G</t>
  </si>
  <si>
    <t>SHIPPING AND STORAG - 1660-150374-R2</t>
  </si>
  <si>
    <t>A03207G</t>
  </si>
  <si>
    <t>MANAGEMENT SYSTEM,B - AN/TYK-25</t>
  </si>
  <si>
    <t>A03217G</t>
  </si>
  <si>
    <t>SMALL UNIT REMOTE SCOUTING SYSTEM (SURSS), RAVEN SUAS</t>
  </si>
  <si>
    <t>PMA263</t>
  </si>
  <si>
    <t>1550015780205</t>
  </si>
  <si>
    <t>015780205</t>
  </si>
  <si>
    <t>SMALL UNIT REMOTE SCOUTING SYSTEM (SURSS), RQ11B, RAVEN GIMBAL SUAS UAS, RAVEN</t>
  </si>
  <si>
    <t>1550016410658</t>
  </si>
  <si>
    <t>016410658</t>
  </si>
  <si>
    <t>A03227G</t>
  </si>
  <si>
    <t>DIRECTION FINDER SE - AN/PSQ-28</t>
  </si>
  <si>
    <t>A03237G</t>
  </si>
  <si>
    <t>DATA DISTRIBUTION S</t>
  </si>
  <si>
    <t>A03267G</t>
  </si>
  <si>
    <t>3.1 THOR III DISMOUNTED CREW</t>
  </si>
  <si>
    <t>5865016325424</t>
  </si>
  <si>
    <t>016325424</t>
  </si>
  <si>
    <t>5865015804854</t>
  </si>
  <si>
    <t>015804854</t>
  </si>
  <si>
    <t>A03282G</t>
  </si>
  <si>
    <t>VEHICLE MOUNTED BATTERY CHARGER (VMBC)</t>
  </si>
  <si>
    <t>6130015819480</t>
  </si>
  <si>
    <t>015819480</t>
  </si>
  <si>
    <t>A03292G</t>
  </si>
  <si>
    <t>PADS AC POWER SUPPLY (PAPS)</t>
  </si>
  <si>
    <t>6120015827901</t>
  </si>
  <si>
    <t>015827901</t>
  </si>
  <si>
    <t>RADIO SET, LOW PROFILE SINGLE VEHICLE ADAPTER, 50-WATT</t>
  </si>
  <si>
    <t>5820015826675</t>
  </si>
  <si>
    <t>015826675</t>
  </si>
  <si>
    <t>A03327G</t>
  </si>
  <si>
    <t>PHOENIX NETWORK PLANNING TOOL (PNPT)</t>
  </si>
  <si>
    <t>5895015859031</t>
  </si>
  <si>
    <t>015859031</t>
  </si>
  <si>
    <t>A03337G</t>
  </si>
  <si>
    <t>COMMUNICATION SYSTE - AN/TSQ-239A(V)1</t>
  </si>
  <si>
    <t>SCA MULTIBAND NETWORKING RADIO</t>
  </si>
  <si>
    <t>5820015862327</t>
  </si>
  <si>
    <t>015862327</t>
  </si>
  <si>
    <t>A03377G</t>
  </si>
  <si>
    <t>TACTICAL-COMPUTER, DIGITAL, MISSION PLANNER</t>
  </si>
  <si>
    <t>7021015802599</t>
  </si>
  <si>
    <t>015802599</t>
  </si>
  <si>
    <t>A03387G</t>
  </si>
  <si>
    <t>CAMERA SUITE, DIGITAL, ADVANCED (MSIDS DSCS-A)</t>
  </si>
  <si>
    <t>6720015938038</t>
  </si>
  <si>
    <t>015938038</t>
  </si>
  <si>
    <t>A03397G</t>
  </si>
  <si>
    <t>DIGITAL STILL CAMERA SUITE, BASIC (MSIDS DSCS-B)</t>
  </si>
  <si>
    <t>6720015937979</t>
  </si>
  <si>
    <t>015937979</t>
  </si>
  <si>
    <t>A03427G</t>
  </si>
  <si>
    <t>(TCWS) V2.0 TACTICAL COLLABORTIVE WORK SUITE</t>
  </si>
  <si>
    <t>PMM-110.3 PdM MCES</t>
  </si>
  <si>
    <t>7010015911108</t>
  </si>
  <si>
    <t>015911108</t>
  </si>
  <si>
    <t>A03502G</t>
  </si>
  <si>
    <t>DETECTION SYSTEM,WE</t>
  </si>
  <si>
    <t>A03517G</t>
  </si>
  <si>
    <t>RF-7800R-RC-110</t>
  </si>
  <si>
    <t>5820015883075</t>
  </si>
  <si>
    <t>015883075</t>
  </si>
  <si>
    <t>SCA MULTIBAND NETWORKING VEHICULAR RADIO SYSTEM - SINGLE MOUNT (RF-300M-V150)</t>
  </si>
  <si>
    <t>5820015892203</t>
  </si>
  <si>
    <t>015892203</t>
  </si>
  <si>
    <t>A03557G orig.</t>
  </si>
  <si>
    <t>GROUP 3 UAS, SHADOW</t>
  </si>
  <si>
    <t>1550016121876</t>
  </si>
  <si>
    <t>016121876</t>
  </si>
  <si>
    <t>H</t>
  </si>
  <si>
    <t>1550015343238</t>
  </si>
  <si>
    <t>015343238</t>
  </si>
  <si>
    <t>A03577G</t>
  </si>
  <si>
    <t>CONTROL-MONITOR SET - AN/GSQ-278</t>
  </si>
  <si>
    <t>A03587G</t>
  </si>
  <si>
    <t>CONTROL-MONITOR SET - AN/GSQ-277</t>
  </si>
  <si>
    <t>A03627G</t>
  </si>
  <si>
    <t>GROUP 3 UAS, BLACK JACK</t>
  </si>
  <si>
    <t>1550015917946</t>
  </si>
  <si>
    <t>015917946</t>
  </si>
  <si>
    <t>A03637G orig.</t>
  </si>
  <si>
    <t>VSAT MODEM TEST SET</t>
  </si>
  <si>
    <t>A03657G orig.</t>
  </si>
  <si>
    <t>EXPEDITIONARY COMMAND AND CONTROL SUITE (ECCS)  COMMANDER'S KIT</t>
  </si>
  <si>
    <t>5805016162575</t>
  </si>
  <si>
    <t>016162575</t>
  </si>
  <si>
    <t>A03667G</t>
  </si>
  <si>
    <t>ECCS SCIK</t>
  </si>
  <si>
    <t>5895016162576</t>
  </si>
  <si>
    <t>016162576</t>
  </si>
  <si>
    <t>A03737G</t>
  </si>
  <si>
    <t>JOINT PRECISION AIRDROP SYSTEM-MISSION PLANNER (JPADS-MP)</t>
  </si>
  <si>
    <t>PMM-113.6 PdM RAR</t>
  </si>
  <si>
    <t>7010016005467</t>
  </si>
  <si>
    <t>016005467</t>
  </si>
  <si>
    <t>7010016285347</t>
  </si>
  <si>
    <t>016285347</t>
  </si>
  <si>
    <t>A03747G</t>
  </si>
  <si>
    <t>GLOBAL POSITIONING SYSTEM RETRANSMISSION KIT (GPS-RTK)</t>
  </si>
  <si>
    <t>5998015926823</t>
  </si>
  <si>
    <t>015926823</t>
  </si>
  <si>
    <t>A03757G</t>
  </si>
  <si>
    <t>GROUND RENEWABLE EXPEDITIONARY ENERGY SYSTEM (GREENS)</t>
  </si>
  <si>
    <t>6117016185094</t>
  </si>
  <si>
    <t>016185094</t>
  </si>
  <si>
    <t>GROUND RENEWABLE EXPEDITIONARY ENERGY NETWORK SYSTEM (GREENS)</t>
  </si>
  <si>
    <t>6117015981836</t>
  </si>
  <si>
    <t>015981836</t>
  </si>
  <si>
    <t>A03787G</t>
  </si>
  <si>
    <t>CVRJ MOUNTED V2</t>
  </si>
  <si>
    <t>5865015768585</t>
  </si>
  <si>
    <t>015768585</t>
  </si>
  <si>
    <t>5865015768590</t>
  </si>
  <si>
    <t>015768590</t>
  </si>
  <si>
    <t>A03827G</t>
  </si>
  <si>
    <t>RECEIVER-TRANSMITTE - AN/ULQ-32</t>
  </si>
  <si>
    <t>A03837G</t>
  </si>
  <si>
    <t>TACTICAL EXPLOITATION GROUP - REMOTE WORKSTATION W/ VIDEO SCOUT (TEG-RWS W/ VSF)</t>
  </si>
  <si>
    <t>5895016011041</t>
  </si>
  <si>
    <t>016011041</t>
  </si>
  <si>
    <t>5895015825100</t>
  </si>
  <si>
    <t>015825100</t>
  </si>
  <si>
    <t>5895016011042</t>
  </si>
  <si>
    <t>016011042</t>
  </si>
  <si>
    <t>A03857G</t>
  </si>
  <si>
    <t>TACTICAL EXPLOITATION GROUP - REMOTE WORKSTATION (TEG-RWS SEES)</t>
  </si>
  <si>
    <t>5895016011040</t>
  </si>
  <si>
    <t>016011040</t>
  </si>
  <si>
    <t>A03877G</t>
  </si>
  <si>
    <t>NOTM POINT OF PRESENCE (POP) VEHICLE KIT, HMMWV/MRAP</t>
  </si>
  <si>
    <t>7010016520246</t>
  </si>
  <si>
    <t>016520246</t>
  </si>
  <si>
    <t>7010016051986</t>
  </si>
  <si>
    <t>016051986</t>
  </si>
  <si>
    <t>A03887G</t>
  </si>
  <si>
    <t>NOTM STAFF VEHICLE KIT, HMMWV/MRAP</t>
  </si>
  <si>
    <t>5895016051987</t>
  </si>
  <si>
    <t>016051987</t>
  </si>
  <si>
    <t>5895016520247</t>
  </si>
  <si>
    <t>016520247</t>
  </si>
  <si>
    <t>A03897G</t>
  </si>
  <si>
    <t>BIOMETRIC ENROLLMEN</t>
  </si>
  <si>
    <t>A03957G</t>
  </si>
  <si>
    <t>NOTM TEP MODEM KIT</t>
  </si>
  <si>
    <t>5895016062597</t>
  </si>
  <si>
    <t>016062597</t>
  </si>
  <si>
    <t>A03987G</t>
  </si>
  <si>
    <t>UNMANNED AIRCRAFT - RQ-12A WASP IV</t>
  </si>
  <si>
    <t>A03987G orig.</t>
  </si>
  <si>
    <t>SMALL UNIT REMOTE SCOUTING SYSTEM (SURSS), RQ-12A WASP SUAS</t>
  </si>
  <si>
    <t>1550016287648</t>
  </si>
  <si>
    <t>016287648</t>
  </si>
  <si>
    <t>A03997G orig.</t>
  </si>
  <si>
    <t>METEOROLOGICAL MOBILE FACILITY (REPLACEMENT)</t>
  </si>
  <si>
    <t>A04017G</t>
  </si>
  <si>
    <t>RADIO RECONNAISSANC - AN/USQ-213</t>
  </si>
  <si>
    <t>A04027G orig.</t>
  </si>
  <si>
    <t>METEOROLOGICAL MOBILE FACILITY (REPLACEMENT) NEXGEN</t>
  </si>
  <si>
    <t>AN/MRC-145B (RADIO SET)</t>
  </si>
  <si>
    <t>5820016115963</t>
  </si>
  <si>
    <t>016115963</t>
  </si>
  <si>
    <t>A04057G</t>
  </si>
  <si>
    <t>NETWORK ON THE MOVE (NOTM) STAFF KIT (SK)</t>
  </si>
  <si>
    <t>7010016057276</t>
  </si>
  <si>
    <t>016057276</t>
  </si>
  <si>
    <t>JBC-P DISMOUNTED PRODUCT</t>
  </si>
  <si>
    <t>A04107G orig.</t>
  </si>
  <si>
    <t>PMM-111.1 PdM I2SA</t>
  </si>
  <si>
    <t>A04137G</t>
  </si>
  <si>
    <t>MAN PORTABLE VIDEO DOWNLINK (MPVDL)</t>
  </si>
  <si>
    <t>5820016488440</t>
  </si>
  <si>
    <t>016488440</t>
  </si>
  <si>
    <t>5820016068590</t>
  </si>
  <si>
    <t>016068590</t>
  </si>
  <si>
    <t>A04147G</t>
  </si>
  <si>
    <t>UNMANNED AIRCRAFT - RQ-20A</t>
  </si>
  <si>
    <t>A04147G orig.</t>
  </si>
  <si>
    <t>SMALL UNIT REMOTE SCOUTING SYSTEM (SURSS), RQ20B PUMA SUAS</t>
  </si>
  <si>
    <t>SMALL UNIT REMOTE SCOUTING SYSTEM (SURSS), PUMA SUAS</t>
  </si>
  <si>
    <t>1550016323359</t>
  </si>
  <si>
    <t>016323359</t>
  </si>
  <si>
    <t>A04157G orig.</t>
  </si>
  <si>
    <t>SET, INTERROGATOR</t>
  </si>
  <si>
    <t>5825015491409</t>
  </si>
  <si>
    <t>015491409</t>
  </si>
  <si>
    <t>A04167G orig.</t>
  </si>
  <si>
    <t>PROCESSOR,CONT</t>
  </si>
  <si>
    <t>5895016286445</t>
  </si>
  <si>
    <t>016286445</t>
  </si>
  <si>
    <t>A04242G</t>
  </si>
  <si>
    <t>SOLAR PORTABLE ALTERNATIVE COMMUNICATIONS ENERGY SYSTEM (SPACES)</t>
  </si>
  <si>
    <t>5985016196212</t>
  </si>
  <si>
    <t>016196212</t>
  </si>
  <si>
    <t>A04267G</t>
  </si>
  <si>
    <t>TACTICAL OPERATIONS - TOCNET "V"</t>
  </si>
  <si>
    <t>A04277G</t>
  </si>
  <si>
    <t>COMPUTER SYSTEM,DIG - AN/MYQ-11</t>
  </si>
  <si>
    <t>A04287G</t>
  </si>
  <si>
    <t>RECEIVE SUITE - AN/TSR-11</t>
  </si>
  <si>
    <t>A04327G</t>
  </si>
  <si>
    <t>RECEIVER-TRANSMITTE - RT-2022/TSC</t>
  </si>
  <si>
    <t>A04337G</t>
  </si>
  <si>
    <t>NOTM AAV POINT OF PRESENCE (POP)</t>
  </si>
  <si>
    <t>7010016247677</t>
  </si>
  <si>
    <t>016247677</t>
  </si>
  <si>
    <t>A04347G</t>
  </si>
  <si>
    <t>AIR COMMAND &amp; CONTROL SYSTEM  (AC2S) 176 SEATER</t>
  </si>
  <si>
    <t>5895016285343</t>
  </si>
  <si>
    <t>016285343</t>
  </si>
  <si>
    <t>A04357G</t>
  </si>
  <si>
    <t>NOTM AAV STAFF VEHICLE KIT (SV KIT)</t>
  </si>
  <si>
    <t>5895016247676</t>
  </si>
  <si>
    <t>016247676</t>
  </si>
  <si>
    <t>A04367G</t>
  </si>
  <si>
    <t>AIR TRAFFIC NAVIGATION, INTEGRATION AND COORDINATION SYSTEM (ATNAVICS)</t>
  </si>
  <si>
    <t>5840016220091</t>
  </si>
  <si>
    <t>016220091</t>
  </si>
  <si>
    <t>A04377G orig.</t>
  </si>
  <si>
    <t>TACTICAL TERMINAL CONTROL SYSTEM (TTCS)</t>
  </si>
  <si>
    <t>5895015739935</t>
  </si>
  <si>
    <t>015739935</t>
  </si>
  <si>
    <t>A04387G</t>
  </si>
  <si>
    <t>HIGH BANDWIDTH SPECIAL INTELLIGENCE-PALLETIZED TERMINAL (HBSI-PT)</t>
  </si>
  <si>
    <t>5895016226417</t>
  </si>
  <si>
    <t>016226417</t>
  </si>
  <si>
    <t>A04427G</t>
  </si>
  <si>
    <t>RADIO RECONNAISSANC - 12016B0010</t>
  </si>
  <si>
    <t>A04437G</t>
  </si>
  <si>
    <t>RADIO RECONNAISSANC - AN/PSQ-38(V)1</t>
  </si>
  <si>
    <t>A04447G</t>
  </si>
  <si>
    <t>COUNTERMEASURES SET - AN/ULQ-36 (V) 1</t>
  </si>
  <si>
    <t>A04457G</t>
  </si>
  <si>
    <t>RADIO RECONNAISSANC - 12016C0010</t>
  </si>
  <si>
    <t>A04487G</t>
  </si>
  <si>
    <t>COMPUTER SYSTEM,DIG - AN/PYQ-23(V)1</t>
  </si>
  <si>
    <t>A04497G</t>
  </si>
  <si>
    <t>NETWORK MANAGEMENT</t>
  </si>
  <si>
    <t>A04527G orig.</t>
  </si>
  <si>
    <t xml:space="preserve"> ENTERPRISE LAND MOBILE RADIO (ELMR) SUBSCRIBER UNIT, PORTABLE</t>
  </si>
  <si>
    <t>PMM-110.1 PdM ERS</t>
  </si>
  <si>
    <t>A04577G</t>
  </si>
  <si>
    <t>JOINT LIGHT TACTICAL VEHICLE (JLTV) MRC-145B</t>
  </si>
  <si>
    <t>A04577G orig.</t>
  </si>
  <si>
    <t>A04587G</t>
  </si>
  <si>
    <t>JOINT LIGHT TACTICAL VEHICLE (JLTV) MRC-148</t>
  </si>
  <si>
    <t>A04587G orig.</t>
  </si>
  <si>
    <t>A04627G</t>
  </si>
  <si>
    <t>SMALLER, LIGHTER ANCILLARY TARGET EQUIPMENT (SLATE)</t>
  </si>
  <si>
    <t>1260016128830</t>
  </si>
  <si>
    <t>016128830</t>
  </si>
  <si>
    <t>A04637G</t>
  </si>
  <si>
    <t>COMPUTER,DIGITAL - T7910</t>
  </si>
  <si>
    <t>A04667G orig.</t>
  </si>
  <si>
    <t>MARINE CORPS ENHANCED RADAR DATA DISPLAY SYSTEM (MCERDDS)</t>
  </si>
  <si>
    <t>7010016461731</t>
  </si>
  <si>
    <t>016461731</t>
  </si>
  <si>
    <t>A04737G</t>
  </si>
  <si>
    <t>2.4 METER FIELD BORESIGHT KIT</t>
  </si>
  <si>
    <t>6625016484229</t>
  </si>
  <si>
    <t>016484229</t>
  </si>
  <si>
    <t>A04747G</t>
  </si>
  <si>
    <t>SECURITY DATA SYSTE - AN/UYK-168(V)1</t>
  </si>
  <si>
    <t>A05017G</t>
  </si>
  <si>
    <t>DIGITAL TOPOGRAPHIC - AN/GSQ-281(V)1</t>
  </si>
  <si>
    <t>A05027G</t>
  </si>
  <si>
    <t>DIGITAL TOPOGRAPHIC - AN/GSQ-280(V)1</t>
  </si>
  <si>
    <t>A05037G</t>
  </si>
  <si>
    <t>DIGITAL TOPOGRAPHIC - AN/GSQ-280(V)2</t>
  </si>
  <si>
    <t>A05047G</t>
  </si>
  <si>
    <t>MAPPING SYSTEM, TERRAIN ANALYSIS, DIGITAL (DTAMS)</t>
  </si>
  <si>
    <t>7010090004207</t>
  </si>
  <si>
    <t>090004207</t>
  </si>
  <si>
    <t>5895016245958</t>
  </si>
  <si>
    <t>016245958</t>
  </si>
  <si>
    <t>6675013862679</t>
  </si>
  <si>
    <t>013862679</t>
  </si>
  <si>
    <t>A06667G</t>
  </si>
  <si>
    <t>SYNTHESIZER, FREQUENCY</t>
  </si>
  <si>
    <t>6625013308215</t>
  </si>
  <si>
    <t>013308215</t>
  </si>
  <si>
    <t>A08067G</t>
  </si>
  <si>
    <t>SAT TERMINAL, MULTIBAND, LTWT (LMST) MAXI-HUB</t>
  </si>
  <si>
    <t>5895014959105</t>
  </si>
  <si>
    <t>014959105</t>
  </si>
  <si>
    <t>A08077G</t>
  </si>
  <si>
    <t>SAT TERMINAL, MULTIBAND LTWT (LMST) MINI HUB</t>
  </si>
  <si>
    <t>5895014959106</t>
  </si>
  <si>
    <t>014959106</t>
  </si>
  <si>
    <t>A08087G</t>
  </si>
  <si>
    <t>SURVEY SYSTEM, NAVIGATION</t>
  </si>
  <si>
    <t>6675014677441</t>
  </si>
  <si>
    <t>014677441</t>
  </si>
  <si>
    <t>A08197G</t>
  </si>
  <si>
    <t>GLOBAL COMMAND AND CONTROL SYSTEM (GCCS)</t>
  </si>
  <si>
    <t>7010090004282</t>
  </si>
  <si>
    <t>090004282</t>
  </si>
  <si>
    <t>7010090004281</t>
  </si>
  <si>
    <t>090004281</t>
  </si>
  <si>
    <t>A08197G orig.</t>
  </si>
  <si>
    <t>MCSC-PMM-111</t>
  </si>
  <si>
    <t>7010014759653</t>
  </si>
  <si>
    <t>014759653</t>
  </si>
  <si>
    <t>A08307G orig.</t>
  </si>
  <si>
    <t>SURVEY EQUIPMENT HYDROGRAPHIC TACTICAL</t>
  </si>
  <si>
    <t>A08727G</t>
  </si>
  <si>
    <t>SERVER, INTEL OPS(IOS-OPS)</t>
  </si>
  <si>
    <t>7010015711777</t>
  </si>
  <si>
    <t>015711777</t>
  </si>
  <si>
    <t>TACTICAL COP SERVER</t>
  </si>
  <si>
    <t>7010016100627</t>
  </si>
  <si>
    <t>016100627</t>
  </si>
  <si>
    <t>COMMAND AND CONTROL - 00012A0000-06</t>
  </si>
  <si>
    <t>A08727G orig.</t>
  </si>
  <si>
    <t>MCSC-PMM-121</t>
  </si>
  <si>
    <t>5895090004283</t>
  </si>
  <si>
    <t>090004283</t>
  </si>
  <si>
    <t>5895014824470</t>
  </si>
  <si>
    <t>014824470</t>
  </si>
  <si>
    <t>A08737G</t>
  </si>
  <si>
    <t>COMMAND SYSTEM,TACT - AN/UYQ-91B(V)2</t>
  </si>
  <si>
    <t>WORKSTATION, INTEL (IW)</t>
  </si>
  <si>
    <t>7010090004323</t>
  </si>
  <si>
    <t>090004323</t>
  </si>
  <si>
    <t>IAS TIER III INTELLIGENCE WORKSTATION (IW)</t>
  </si>
  <si>
    <t>5895016239480</t>
  </si>
  <si>
    <t>016239480</t>
  </si>
  <si>
    <t>5895015806326</t>
  </si>
  <si>
    <t>015806326</t>
  </si>
  <si>
    <t>A08807G</t>
  </si>
  <si>
    <t>INTERROGATOR, DIGITAL</t>
  </si>
  <si>
    <t>5895014605448</t>
  </si>
  <si>
    <t>014605448</t>
  </si>
  <si>
    <t>A08927G</t>
  </si>
  <si>
    <t>FACSIMILE SET, BLACKJACK</t>
  </si>
  <si>
    <t>5815014787095</t>
  </si>
  <si>
    <t>014787095</t>
  </si>
  <si>
    <t>A09057G</t>
  </si>
  <si>
    <t>DIGITAL IMAGING SET</t>
  </si>
  <si>
    <t>5895014200425</t>
  </si>
  <si>
    <t>014200425</t>
  </si>
  <si>
    <t>MSIDS SS</t>
  </si>
  <si>
    <t>6760090004316</t>
  </si>
  <si>
    <t>090004316</t>
  </si>
  <si>
    <t>A09077G</t>
  </si>
  <si>
    <t>MSIDS DSCS-A/NVC</t>
  </si>
  <si>
    <t>6720016076672</t>
  </si>
  <si>
    <t>016076672</t>
  </si>
  <si>
    <t>A09087G</t>
  </si>
  <si>
    <t>MSIDS PS</t>
  </si>
  <si>
    <t>6760090004315</t>
  </si>
  <si>
    <t>090004315</t>
  </si>
  <si>
    <t>PRODUCTION SUITE</t>
  </si>
  <si>
    <t>7010014505341</t>
  </si>
  <si>
    <t>014505341</t>
  </si>
  <si>
    <t>A09097G</t>
  </si>
  <si>
    <t>MSIDS OW/CI</t>
  </si>
  <si>
    <t>5895090004314</t>
  </si>
  <si>
    <t>090004314</t>
  </si>
  <si>
    <t>COMPUTER SYSTEM, DIG</t>
  </si>
  <si>
    <t>7010014505076</t>
  </si>
  <si>
    <t>014505076</t>
  </si>
  <si>
    <t>7010014505068</t>
  </si>
  <si>
    <t>014505068</t>
  </si>
  <si>
    <t>A09107G</t>
  </si>
  <si>
    <t>MSIDS BS-WS/CI</t>
  </si>
  <si>
    <t>5895090004307</t>
  </si>
  <si>
    <t>090004307</t>
  </si>
  <si>
    <t>A09217G orig.</t>
  </si>
  <si>
    <t>TELECOMMUNICATIONS EQUIP (TROJAN LITE)</t>
  </si>
  <si>
    <t>5895015036100</t>
  </si>
  <si>
    <t>015036100</t>
  </si>
  <si>
    <t>A09327G</t>
  </si>
  <si>
    <t>INTELLIGENCE OPERATIONS WORKSTATION</t>
  </si>
  <si>
    <t>7010015753698</t>
  </si>
  <si>
    <t>015753698</t>
  </si>
  <si>
    <t>INTELLIGENCE/OPERATIONS WORKSTATION</t>
  </si>
  <si>
    <t>7010090000931</t>
  </si>
  <si>
    <t>090000931</t>
  </si>
  <si>
    <t>TACTICAL COP WORKSTATION</t>
  </si>
  <si>
    <t>7010016177198</t>
  </si>
  <si>
    <t>016177198</t>
  </si>
  <si>
    <t>A12217G</t>
  </si>
  <si>
    <t>HAND HELD PROGRAMME - AN/PSQ22</t>
  </si>
  <si>
    <t>NAVIGATION SET, SATELLITE SIGNALS</t>
  </si>
  <si>
    <t>5825013953513</t>
  </si>
  <si>
    <t>013953513</t>
  </si>
  <si>
    <t>5825015264783</t>
  </si>
  <si>
    <t>015264783</t>
  </si>
  <si>
    <t>5825015168038</t>
  </si>
  <si>
    <t>015168038</t>
  </si>
  <si>
    <t>5825015909534</t>
  </si>
  <si>
    <t>015909534</t>
  </si>
  <si>
    <t>5825013746643</t>
  </si>
  <si>
    <t>013746643</t>
  </si>
  <si>
    <t>A14057G orig.</t>
  </si>
  <si>
    <t>GROUND/AIR TASK ORIENTED RADAR (GATOR)</t>
  </si>
  <si>
    <t>5840016337831</t>
  </si>
  <si>
    <t>016337831</t>
  </si>
  <si>
    <t>A14407G</t>
  </si>
  <si>
    <t>RADAR SET, FIREFINDER</t>
  </si>
  <si>
    <t>5840014506708</t>
  </si>
  <si>
    <t>014506708</t>
  </si>
  <si>
    <t>5840015441338</t>
  </si>
  <si>
    <t>015441338</t>
  </si>
  <si>
    <t>A14407G orig.</t>
  </si>
  <si>
    <t>MCSC-PMM-112</t>
  </si>
  <si>
    <t>5840012291276</t>
  </si>
  <si>
    <t>012291276</t>
  </si>
  <si>
    <t>A15007G</t>
  </si>
  <si>
    <t>RADAR SET, AIR TRAFFIC CONTROL, LTWT</t>
  </si>
  <si>
    <t>5840013550092</t>
  </si>
  <si>
    <t>013550092</t>
  </si>
  <si>
    <t>PMM-111.5 PdM RS</t>
  </si>
  <si>
    <t>5840011463770</t>
  </si>
  <si>
    <t>011463770</t>
  </si>
  <si>
    <t>A15037G</t>
  </si>
  <si>
    <t>RADAR SET</t>
  </si>
  <si>
    <t>5840014129653</t>
  </si>
  <si>
    <t>014129653</t>
  </si>
  <si>
    <t>5840015840224</t>
  </si>
  <si>
    <t>015840224</t>
  </si>
  <si>
    <t>A18187G</t>
  </si>
  <si>
    <t>5820013268947</t>
  </si>
  <si>
    <t>013268947</t>
  </si>
  <si>
    <t>A19577G</t>
  </si>
  <si>
    <t>5820014318931</t>
  </si>
  <si>
    <t>014318931</t>
  </si>
  <si>
    <t>MCSC-PMM-124</t>
  </si>
  <si>
    <t>5820013618536</t>
  </si>
  <si>
    <t>013618536</t>
  </si>
  <si>
    <t>RADIO SET, HIGH FREQUENCY, MANPACK</t>
  </si>
  <si>
    <t>5820014923628</t>
  </si>
  <si>
    <t>014923628</t>
  </si>
  <si>
    <t>5820014787615</t>
  </si>
  <si>
    <t>014787615</t>
  </si>
  <si>
    <t>RADIO SET, MULTIBAND (URBAN)</t>
  </si>
  <si>
    <t>5895014601605</t>
  </si>
  <si>
    <t>014601605</t>
  </si>
  <si>
    <t>5810090000353</t>
  </si>
  <si>
    <t>090000353</t>
  </si>
  <si>
    <t>A20447G</t>
  </si>
  <si>
    <t>RADIO SET, MULTIBAND (MARITIME)</t>
  </si>
  <si>
    <t>5810090000354</t>
  </si>
  <si>
    <t>090000354</t>
  </si>
  <si>
    <t>5820015729367</t>
  </si>
  <si>
    <t>015729367</t>
  </si>
  <si>
    <t>RADIO SET, MULTIBAND, FALCON II</t>
  </si>
  <si>
    <t>5820014622484</t>
  </si>
  <si>
    <t>014622484</t>
  </si>
  <si>
    <t>A20767G</t>
  </si>
  <si>
    <t>RADIO SET, VEHICULAR</t>
  </si>
  <si>
    <t>5820014206618</t>
  </si>
  <si>
    <t>014206618</t>
  </si>
  <si>
    <t>A20787G</t>
  </si>
  <si>
    <t>5820014212605</t>
  </si>
  <si>
    <t>014212605</t>
  </si>
  <si>
    <t>A20797G</t>
  </si>
  <si>
    <t>RADIO SET, MANPACK</t>
  </si>
  <si>
    <t>5820014518252</t>
  </si>
  <si>
    <t>014518252</t>
  </si>
  <si>
    <t>A21527G</t>
  </si>
  <si>
    <t>RADIO SET, EPLRS</t>
  </si>
  <si>
    <t>5820015024040</t>
  </si>
  <si>
    <t>015024040</t>
  </si>
  <si>
    <t>5820014628411</t>
  </si>
  <si>
    <t>014628411</t>
  </si>
  <si>
    <t>5820015024041</t>
  </si>
  <si>
    <t>015024041</t>
  </si>
  <si>
    <t>A21797G</t>
  </si>
  <si>
    <t>TERMINAL, RADIO, TROPOSCATTER, DIGITAL</t>
  </si>
  <si>
    <t>5895013547601</t>
  </si>
  <si>
    <t>013547601</t>
  </si>
  <si>
    <t>Uncovered Space (Open Storage)</t>
  </si>
  <si>
    <t>5895015602957</t>
  </si>
  <si>
    <t>015602957</t>
  </si>
  <si>
    <t>5820011483976</t>
  </si>
  <si>
    <t>011483976</t>
  </si>
  <si>
    <t>5820015505231</t>
  </si>
  <si>
    <t>015505231</t>
  </si>
  <si>
    <t>A22937G</t>
  </si>
  <si>
    <t>SHELTER, RIGID WALL, MODULAR, EXTENDABLE</t>
  </si>
  <si>
    <t>5411013129084</t>
  </si>
  <si>
    <t>013129084</t>
  </si>
  <si>
    <t>A23007G</t>
  </si>
  <si>
    <t>REPEATER RELAY SYST - AN/GRQ32</t>
  </si>
  <si>
    <t>A23337G</t>
  </si>
  <si>
    <t>SHELTER, TACTICAL, EXPANDABLE, TWO-SIDED</t>
  </si>
  <si>
    <t>5411012949866</t>
  </si>
  <si>
    <t>012949866</t>
  </si>
  <si>
    <t>A23352B</t>
  </si>
  <si>
    <t>SHELTER, 10FT, EMI, MAINT COMPLEX</t>
  </si>
  <si>
    <t>5411013046122</t>
  </si>
  <si>
    <t>013046122</t>
  </si>
  <si>
    <t>5411016231897</t>
  </si>
  <si>
    <t>016231897</t>
  </si>
  <si>
    <t>A23362B</t>
  </si>
  <si>
    <t>SHELTER, 20FT, EMI, MAINT COMPLEX</t>
  </si>
  <si>
    <t>5411013046121</t>
  </si>
  <si>
    <t>013046121</t>
  </si>
  <si>
    <t>5411016231899</t>
  </si>
  <si>
    <t>016231899</t>
  </si>
  <si>
    <t>SHELTER, 20FT, RIGID, MAINT COMPLEX</t>
  </si>
  <si>
    <t>5411013057366</t>
  </si>
  <si>
    <t>013057366</t>
  </si>
  <si>
    <t>5411016231898</t>
  </si>
  <si>
    <t>016231898</t>
  </si>
  <si>
    <t>SHELTER, 10FT, RIGID, MAINT COMPLEX</t>
  </si>
  <si>
    <t>5411013046123</t>
  </si>
  <si>
    <t>013046123</t>
  </si>
  <si>
    <t>Special (see the items storage serviceability standard or technical manua</t>
  </si>
  <si>
    <t>5411016231902</t>
  </si>
  <si>
    <t>016231902</t>
  </si>
  <si>
    <t>A24767B</t>
  </si>
  <si>
    <t>TOPOGRAPHIC SUPPORT - AN/GSN-15</t>
  </si>
  <si>
    <t>A24807G</t>
  </si>
  <si>
    <t>SWITCH BOARD</t>
  </si>
  <si>
    <t>5805007156171</t>
  </si>
  <si>
    <t>007156171</t>
  </si>
  <si>
    <t>5805002573602</t>
  </si>
  <si>
    <t>002573602</t>
  </si>
  <si>
    <t>A25467G</t>
  </si>
  <si>
    <t>COMPUTER, RUGGEDIZED, ULTRAPORT, LAPTOP</t>
  </si>
  <si>
    <t>PMM-110.2 PdM ITSS</t>
  </si>
  <si>
    <t>7010090003756</t>
  </si>
  <si>
    <t>090003756</t>
  </si>
  <si>
    <t>7010090004290</t>
  </si>
  <si>
    <t>090004290</t>
  </si>
  <si>
    <t>MCSC-PMM-101</t>
  </si>
  <si>
    <t>7010090003753</t>
  </si>
  <si>
    <t>090003753</t>
  </si>
  <si>
    <t>7010090004288</t>
  </si>
  <si>
    <t>090004288</t>
  </si>
  <si>
    <t>MCHS LAPTOP RUGGED WIN</t>
  </si>
  <si>
    <t>7010090000382</t>
  </si>
  <si>
    <t>090000382</t>
  </si>
  <si>
    <t>7021090006225</t>
  </si>
  <si>
    <t>090006225</t>
  </si>
  <si>
    <t>7022014779089</t>
  </si>
  <si>
    <t>014779089</t>
  </si>
  <si>
    <t>7010090006436</t>
  </si>
  <si>
    <t>090006436</t>
  </si>
  <si>
    <t>7010090000381</t>
  </si>
  <si>
    <t>090000381</t>
  </si>
  <si>
    <t>7010090003755</t>
  </si>
  <si>
    <t>090003755</t>
  </si>
  <si>
    <t>5TH GEN FULLY RUGGED LAPTOP</t>
  </si>
  <si>
    <t>7010016463913</t>
  </si>
  <si>
    <t>016463913</t>
  </si>
  <si>
    <t>MCHS LAPTOP RUGGED</t>
  </si>
  <si>
    <t>7010015892117</t>
  </si>
  <si>
    <t>015892117</t>
  </si>
  <si>
    <t>7010090003754</t>
  </si>
  <si>
    <t>090003754</t>
  </si>
  <si>
    <t>7010090004289</t>
  </si>
  <si>
    <t>090004289</t>
  </si>
  <si>
    <t>A25487G</t>
  </si>
  <si>
    <t>SERVER, ENTRY LEVEL</t>
  </si>
  <si>
    <t>7010090002541</t>
  </si>
  <si>
    <t>090002541</t>
  </si>
  <si>
    <t>7010090000295</t>
  </si>
  <si>
    <t>090000295</t>
  </si>
  <si>
    <t>MCHS ENTRY SERVER WIN</t>
  </si>
  <si>
    <t>7021090006224</t>
  </si>
  <si>
    <t>090006224</t>
  </si>
  <si>
    <t>7010090002542</t>
  </si>
  <si>
    <t>090002542</t>
  </si>
  <si>
    <t>MCHS ENTRY SERVER</t>
  </si>
  <si>
    <t>7010016009732</t>
  </si>
  <si>
    <t>016009732</t>
  </si>
  <si>
    <t>7010090002543</t>
  </si>
  <si>
    <t>090002543</t>
  </si>
  <si>
    <t>7010014725247</t>
  </si>
  <si>
    <t>014725247</t>
  </si>
  <si>
    <t>7010090000352</t>
  </si>
  <si>
    <t>090000352</t>
  </si>
  <si>
    <t>A25557G</t>
  </si>
  <si>
    <t>ADVANCED FIELD ARTY TACTICAL DATA SYSTEM</t>
  </si>
  <si>
    <t>1220015256305</t>
  </si>
  <si>
    <t>015256305</t>
  </si>
  <si>
    <t>7010016573643</t>
  </si>
  <si>
    <t>016573643</t>
  </si>
  <si>
    <t>5895015729499</t>
  </si>
  <si>
    <t>015729499</t>
  </si>
  <si>
    <t>A25607G</t>
  </si>
  <si>
    <t>TARGET LOC, DESIG &amp; HAND-OFF SYS (TLDHS)(BLK II)</t>
  </si>
  <si>
    <t>7010015244120</t>
  </si>
  <si>
    <t>015244120</t>
  </si>
  <si>
    <t>7010090002546</t>
  </si>
  <si>
    <t>090002546</t>
  </si>
  <si>
    <t>MILITARY RUGGEDIZED TABLET B VERSION</t>
  </si>
  <si>
    <t>7010015716450</t>
  </si>
  <si>
    <t>015716450</t>
  </si>
  <si>
    <t>A26007G</t>
  </si>
  <si>
    <t>TRACKING NETWORK, COMPOSITE (CTN)</t>
  </si>
  <si>
    <t>5895015494234</t>
  </si>
  <si>
    <t>015494234</t>
  </si>
  <si>
    <t>5895016128832</t>
  </si>
  <si>
    <t>016128832</t>
  </si>
  <si>
    <t>A26287G</t>
  </si>
  <si>
    <t>COMPUTER,DIGITAL - AN/MYQ-9C</t>
  </si>
  <si>
    <t>A26347G</t>
  </si>
  <si>
    <t>CONTOL-ANALYSIS CEN - AN/UYQ-83F</t>
  </si>
  <si>
    <t>A26967G</t>
  </si>
  <si>
    <t>TEST FIXTURE, AUDIO</t>
  </si>
  <si>
    <t>6625013109885</t>
  </si>
  <si>
    <t>013109885</t>
  </si>
  <si>
    <t>A30137G</t>
  </si>
  <si>
    <t>MAINTENANCE KIT,ELE - MK-3002A/U</t>
  </si>
  <si>
    <t>A32327G</t>
  </si>
  <si>
    <t>TACTICAL SATCOM, TRANSPORTABLE (SMART-T)</t>
  </si>
  <si>
    <t>5895015306459</t>
  </si>
  <si>
    <t>015306459</t>
  </si>
  <si>
    <t>5895014350571</t>
  </si>
  <si>
    <t>014350571</t>
  </si>
  <si>
    <t>A32337G</t>
  </si>
  <si>
    <t>COMPUTER SYSTEM, DIGITAL</t>
  </si>
  <si>
    <t>7010015650196</t>
  </si>
  <si>
    <t>015650196</t>
  </si>
  <si>
    <t>7010015007254</t>
  </si>
  <si>
    <t>015007254</t>
  </si>
  <si>
    <t>A32557G</t>
  </si>
  <si>
    <t>GROUND SENSOR AND A - AN/GSQ-257A</t>
  </si>
  <si>
    <t>A50017G orig.</t>
  </si>
  <si>
    <t>SIMULATOR, TEST EQUIPMENT, RADAR F/AN/TPS59(V)3</t>
  </si>
  <si>
    <t>6625014832654</t>
  </si>
  <si>
    <t>014832654</t>
  </si>
  <si>
    <t>A50087G</t>
  </si>
  <si>
    <t>COMPUTER SYSTEM,DIG</t>
  </si>
  <si>
    <t>A50087G orig.</t>
  </si>
  <si>
    <t>DEPLOYABLE VIRTUAL TRAINING ENVIRONMENT - SUITE(DVTE)</t>
  </si>
  <si>
    <t>PMM-118 PM TRASYS</t>
  </si>
  <si>
    <t>7010015440346</t>
  </si>
  <si>
    <t>015440346</t>
  </si>
  <si>
    <t>A50097G</t>
  </si>
  <si>
    <t>DEPLOYABLE VIRTUAL TRAINING ENVIRONMENT - STANDALONE (DVTE)</t>
  </si>
  <si>
    <t>A50117G</t>
  </si>
  <si>
    <t>BATTLE FORCE TACTIC - DV08TS01</t>
  </si>
  <si>
    <t>A50187G</t>
  </si>
  <si>
    <t>JOINT TERMINAL ATTACK CONTROLLER (JTAC)</t>
  </si>
  <si>
    <t>A50277G</t>
  </si>
  <si>
    <t>TRAINING ACTIVITY SET, TLDHS</t>
  </si>
  <si>
    <t>6940015921775</t>
  </si>
  <si>
    <t>015921775</t>
  </si>
  <si>
    <t>TEST SET, OPTICAL POWER</t>
  </si>
  <si>
    <t>PMM-115.4 PdM TMDE</t>
  </si>
  <si>
    <t>6650015107502</t>
  </si>
  <si>
    <t>015107502</t>
  </si>
  <si>
    <t>A70027G</t>
  </si>
  <si>
    <t>HAND HELD 20GHZ SPECTRUM ANALYZER</t>
  </si>
  <si>
    <t>6625016427875</t>
  </si>
  <si>
    <t>016427875</t>
  </si>
  <si>
    <t>ANALYZER, SPECTRUM HAND HELD</t>
  </si>
  <si>
    <t>6625015306573</t>
  </si>
  <si>
    <t>015306573</t>
  </si>
  <si>
    <t>HAND HELD 6GHZ SPECTRUM ANALYZER</t>
  </si>
  <si>
    <t>MCSC-PMM-161</t>
  </si>
  <si>
    <t>6625015406126</t>
  </si>
  <si>
    <t>015406126</t>
  </si>
  <si>
    <t>6625015868769</t>
  </si>
  <si>
    <t>015868769</t>
  </si>
  <si>
    <t>A70047G</t>
  </si>
  <si>
    <t>MICROSCOPE, OPTICAL</t>
  </si>
  <si>
    <t>6650015309446</t>
  </si>
  <si>
    <t>015309446</t>
  </si>
  <si>
    <t>6650015871666</t>
  </si>
  <si>
    <t>015871666</t>
  </si>
  <si>
    <t>ANLYZER, SPECTRUM</t>
  </si>
  <si>
    <t>6625012707786</t>
  </si>
  <si>
    <t>012707786</t>
  </si>
  <si>
    <t>6625012591060</t>
  </si>
  <si>
    <t>012591060</t>
  </si>
  <si>
    <t>6625015229603</t>
  </si>
  <si>
    <t>015229603</t>
  </si>
  <si>
    <t>6625014651844</t>
  </si>
  <si>
    <t>014651844</t>
  </si>
  <si>
    <t>6625015885515</t>
  </si>
  <si>
    <t>015885515</t>
  </si>
  <si>
    <t>A70117G</t>
  </si>
  <si>
    <t>TEST SET,ELECTRICAL - AN/GTM-3B</t>
  </si>
  <si>
    <t>A70117G orig.</t>
  </si>
  <si>
    <t>26 PAIR CABLE TESTER</t>
  </si>
  <si>
    <t>6625015993857</t>
  </si>
  <si>
    <t>015993857</t>
  </si>
  <si>
    <t>G</t>
  </si>
  <si>
    <t>A70217G</t>
  </si>
  <si>
    <t>COUNTER, ELECTRONIC, DIGITAL READOUT</t>
  </si>
  <si>
    <t>6625012713012</t>
  </si>
  <si>
    <t>012713012</t>
  </si>
  <si>
    <t>3GHZ FREQUENCY COUNTER</t>
  </si>
  <si>
    <t>6625015309444</t>
  </si>
  <si>
    <t>015309444</t>
  </si>
  <si>
    <t>6625015885536</t>
  </si>
  <si>
    <t>015885536</t>
  </si>
  <si>
    <t>A70257G</t>
  </si>
  <si>
    <t>COUNTER, ELECTRONIC</t>
  </si>
  <si>
    <t>6625012891998</t>
  </si>
  <si>
    <t>012891998</t>
  </si>
  <si>
    <t>6625012756268</t>
  </si>
  <si>
    <t>012756268</t>
  </si>
  <si>
    <t>20 GHZ CW FREQUENCY COUNTER</t>
  </si>
  <si>
    <t>6625015483645</t>
  </si>
  <si>
    <t>015483645</t>
  </si>
  <si>
    <t>6625014780915</t>
  </si>
  <si>
    <t>014780915</t>
  </si>
  <si>
    <t>A70307G</t>
  </si>
  <si>
    <t>TEST SET, RADAR (IFF)</t>
  </si>
  <si>
    <t>6625014837194</t>
  </si>
  <si>
    <t>014837194</t>
  </si>
  <si>
    <t>A70357G</t>
  </si>
  <si>
    <t>20 GHZ PW FREQ COUNTER</t>
  </si>
  <si>
    <t>6625013584903</t>
  </si>
  <si>
    <t>013584903</t>
  </si>
  <si>
    <t>CALIBRATOR, FREQUENCY</t>
  </si>
  <si>
    <t>5895012810072</t>
  </si>
  <si>
    <t>012810072</t>
  </si>
  <si>
    <t>6625015983878</t>
  </si>
  <si>
    <t>015983878</t>
  </si>
  <si>
    <t>A70367G</t>
  </si>
  <si>
    <t>15 MHZ FUNCTION GENERATOR</t>
  </si>
  <si>
    <t>6625014164444</t>
  </si>
  <si>
    <t>014164444</t>
  </si>
  <si>
    <t>20 MHZ FUNCTION GENERATOR</t>
  </si>
  <si>
    <t>6625015498266</t>
  </si>
  <si>
    <t>015498266</t>
  </si>
  <si>
    <t>GENERATOR, FUNCTION, ELEC TEST</t>
  </si>
  <si>
    <t>6625012940975</t>
  </si>
  <si>
    <t>012940975</t>
  </si>
  <si>
    <t>6625016042704</t>
  </si>
  <si>
    <t>016042704</t>
  </si>
  <si>
    <t>A70407G</t>
  </si>
  <si>
    <t>ADAPTER,TEST - RPM-007N</t>
  </si>
  <si>
    <t>A70467G</t>
  </si>
  <si>
    <t>GENERATOR, SIGNAL</t>
  </si>
  <si>
    <t>6625013959570</t>
  </si>
  <si>
    <t>013959570</t>
  </si>
  <si>
    <t>40 GHZ SIGNAL GENERATOR</t>
  </si>
  <si>
    <t>6625014955275</t>
  </si>
  <si>
    <t>014955275</t>
  </si>
  <si>
    <t>6625014252550</t>
  </si>
  <si>
    <t>014252550</t>
  </si>
  <si>
    <t>6625015697669</t>
  </si>
  <si>
    <t>015697669</t>
  </si>
  <si>
    <t>A70517G</t>
  </si>
  <si>
    <t>METER, POWER</t>
  </si>
  <si>
    <t>6625014066941</t>
  </si>
  <si>
    <t>014066941</t>
  </si>
  <si>
    <t>6625015311947</t>
  </si>
  <si>
    <t>015311947</t>
  </si>
  <si>
    <t>6625016054326</t>
  </si>
  <si>
    <t>016054326</t>
  </si>
  <si>
    <t>A70527G</t>
  </si>
  <si>
    <t>1 GHZ SIGNAL GENERATOR</t>
  </si>
  <si>
    <t>6625013675551</t>
  </si>
  <si>
    <t>013675551</t>
  </si>
  <si>
    <t>A70537G</t>
  </si>
  <si>
    <t>METER, PEAK POWER</t>
  </si>
  <si>
    <t>6625013815741</t>
  </si>
  <si>
    <t>013815741</t>
  </si>
  <si>
    <t>40GHZ PEAK POWER METER</t>
  </si>
  <si>
    <t>6625016004122</t>
  </si>
  <si>
    <t>016004122</t>
  </si>
  <si>
    <t>6625015440062</t>
  </si>
  <si>
    <t>015440062</t>
  </si>
  <si>
    <t>A70557G</t>
  </si>
  <si>
    <t>MONITOR UNIT, RADIO FREQUENCY</t>
  </si>
  <si>
    <t>6625012175631</t>
  </si>
  <si>
    <t>012175631</t>
  </si>
  <si>
    <t>1GHZ THRULINE WATTMETER</t>
  </si>
  <si>
    <t>6625015134644</t>
  </si>
  <si>
    <t>015134644</t>
  </si>
  <si>
    <t>6625014439916</t>
  </si>
  <si>
    <t>014439916</t>
  </si>
  <si>
    <t>6625015682691</t>
  </si>
  <si>
    <t>015682691</t>
  </si>
  <si>
    <t>A70577G</t>
  </si>
  <si>
    <t>OHMMETER</t>
  </si>
  <si>
    <t>6625013778030</t>
  </si>
  <si>
    <t>013778030</t>
  </si>
  <si>
    <t>CLAMP ON GROUND CONTINUITY TESTER</t>
  </si>
  <si>
    <t>SOIL RESISTIVITY TESTER</t>
  </si>
  <si>
    <t>6625013776166</t>
  </si>
  <si>
    <t>013776166</t>
  </si>
  <si>
    <t>6625016140547</t>
  </si>
  <si>
    <t>016140547</t>
  </si>
  <si>
    <t>A70607G</t>
  </si>
  <si>
    <t>OSCILLOSCOPE</t>
  </si>
  <si>
    <t>6625014518727</t>
  </si>
  <si>
    <t>014518727</t>
  </si>
  <si>
    <t>6625012415276</t>
  </si>
  <si>
    <t>012415276</t>
  </si>
  <si>
    <t>6625015960076</t>
  </si>
  <si>
    <t>015960076</t>
  </si>
  <si>
    <t>6625015196497</t>
  </si>
  <si>
    <t>015196497</t>
  </si>
  <si>
    <t>HAND HELD 200 MHZ OSCILLOSCOPE</t>
  </si>
  <si>
    <t>6625014940438</t>
  </si>
  <si>
    <t>014940438</t>
  </si>
  <si>
    <t>6625012754766</t>
  </si>
  <si>
    <t>012754766</t>
  </si>
  <si>
    <t>6625014735174</t>
  </si>
  <si>
    <t>014735174</t>
  </si>
  <si>
    <t>HAND HELD 500 MHZ OSCILLOSCOPE</t>
  </si>
  <si>
    <t>6625016112985</t>
  </si>
  <si>
    <t>016112985</t>
  </si>
  <si>
    <t>A70727G</t>
  </si>
  <si>
    <t>SINCGARS TEST ADAPTER (JBOX)</t>
  </si>
  <si>
    <t>6625014328368</t>
  </si>
  <si>
    <t>014328368</t>
  </si>
  <si>
    <t>ADAPTER, TEST, SINCGARS RADIO</t>
  </si>
  <si>
    <t>6625013092827</t>
  </si>
  <si>
    <t>013092827</t>
  </si>
  <si>
    <t>TEST SET, RADIO VHF</t>
  </si>
  <si>
    <t>6625012396715</t>
  </si>
  <si>
    <t>012396715</t>
  </si>
  <si>
    <t>HAND HELD 1GHZ RADIO TEST SET</t>
  </si>
  <si>
    <t>6625015380285</t>
  </si>
  <si>
    <t>015380285</t>
  </si>
  <si>
    <t>A70817G</t>
  </si>
  <si>
    <t>FIREBERD 6000</t>
  </si>
  <si>
    <t>6625013401781</t>
  </si>
  <si>
    <t>013401781</t>
  </si>
  <si>
    <t>FIREBERD 6000 BENCHTOP DATA TEST SET</t>
  </si>
  <si>
    <t>6625014001735</t>
  </si>
  <si>
    <t>014001735</t>
  </si>
  <si>
    <t>6625014627492</t>
  </si>
  <si>
    <t>014627492</t>
  </si>
  <si>
    <t>FIREBERD 8000 HAND HELD DATA TEST SET</t>
  </si>
  <si>
    <t>6625015358961</t>
  </si>
  <si>
    <t>015358961</t>
  </si>
  <si>
    <t>DATACOM TEST SET</t>
  </si>
  <si>
    <t>6625016529244</t>
  </si>
  <si>
    <t>016529244</t>
  </si>
  <si>
    <t>6625015970700</t>
  </si>
  <si>
    <t>015970700</t>
  </si>
  <si>
    <t>A70827G</t>
  </si>
  <si>
    <t>1 GHZ RADIO TEST SET</t>
  </si>
  <si>
    <t>6625013092825</t>
  </si>
  <si>
    <t>013092825</t>
  </si>
  <si>
    <t>OPTICAL TIME DOMAIN REFLECTOMETER (OTDR)</t>
  </si>
  <si>
    <t>6625013884989</t>
  </si>
  <si>
    <t>013884989</t>
  </si>
  <si>
    <t>6625015253080</t>
  </si>
  <si>
    <t>015253080</t>
  </si>
  <si>
    <t>OTDR</t>
  </si>
  <si>
    <t>6625015602325</t>
  </si>
  <si>
    <t>015602325</t>
  </si>
  <si>
    <t>TIME DOMAIN REFLECTOMETER (OTDR)</t>
  </si>
  <si>
    <t>6625016004160</t>
  </si>
  <si>
    <t>016004160</t>
  </si>
  <si>
    <t>A70877G</t>
  </si>
  <si>
    <t>ANALOG TELEPHONE TEST SET</t>
  </si>
  <si>
    <t>6625013699813</t>
  </si>
  <si>
    <t>013699813</t>
  </si>
  <si>
    <t>TELECOMM TEST SET</t>
  </si>
  <si>
    <t>6625015540871</t>
  </si>
  <si>
    <t>015540871</t>
  </si>
  <si>
    <t>TELEPHONE TEST SET</t>
  </si>
  <si>
    <t>6625015540857</t>
  </si>
  <si>
    <t>015540857</t>
  </si>
  <si>
    <t>6625015657604</t>
  </si>
  <si>
    <t>015657604</t>
  </si>
  <si>
    <t>A70907G</t>
  </si>
  <si>
    <t>METALLIC TIME-DOMAIN REFLECTOMETER (OTDR)</t>
  </si>
  <si>
    <t>6625012841824</t>
  </si>
  <si>
    <t>012841824</t>
  </si>
  <si>
    <t>METALLIC TDR</t>
  </si>
  <si>
    <t>6625015796793</t>
  </si>
  <si>
    <t>015796793</t>
  </si>
  <si>
    <t>A71007G</t>
  </si>
  <si>
    <t>IMAGERY SYSTEM, STILL, COMBAT</t>
  </si>
  <si>
    <t>PMM-114.2 PdM TANKS</t>
  </si>
  <si>
    <t>6720015007726</t>
  </si>
  <si>
    <t>015007726</t>
  </si>
  <si>
    <t>6720015464674</t>
  </si>
  <si>
    <t>015464674</t>
  </si>
  <si>
    <t>6720016199227</t>
  </si>
  <si>
    <t>016199227</t>
  </si>
  <si>
    <t>A71047G</t>
  </si>
  <si>
    <t>VISUAL INFORMATION IMAGERY EDITING SYSTEM (VIIES)</t>
  </si>
  <si>
    <t>3820015937926</t>
  </si>
  <si>
    <t>015937926</t>
  </si>
  <si>
    <t>A71047G orig.</t>
  </si>
  <si>
    <t>5836015425653</t>
  </si>
  <si>
    <t>015425653</t>
  </si>
  <si>
    <t>A71057G</t>
  </si>
  <si>
    <t>VIDEO ACQUISITION SYS, COMBAT</t>
  </si>
  <si>
    <t>5836015458734</t>
  </si>
  <si>
    <t>015458734</t>
  </si>
  <si>
    <t>5836016204022</t>
  </si>
  <si>
    <t>016204022</t>
  </si>
  <si>
    <t>A71057G orig.</t>
  </si>
  <si>
    <t>5836015003247</t>
  </si>
  <si>
    <t>015003247</t>
  </si>
  <si>
    <t>A71117G</t>
  </si>
  <si>
    <t>NIGHT VISION SYSTEM CAMERA (NVSC)</t>
  </si>
  <si>
    <t>5855015429059</t>
  </si>
  <si>
    <t>015429059</t>
  </si>
  <si>
    <t>A72007G</t>
  </si>
  <si>
    <t>PUBLIC AFFAIRS LAPT - VENUE 11 PRO</t>
  </si>
  <si>
    <t>A72017G</t>
  </si>
  <si>
    <t>FIELD EDITING SYSTEM (FES)</t>
  </si>
  <si>
    <t>6740015430653</t>
  </si>
  <si>
    <t>015430653</t>
  </si>
  <si>
    <t>A72047G</t>
  </si>
  <si>
    <t>PUBLIC AFFAIRS LIVE - 95CM MANPACK</t>
  </si>
  <si>
    <t>A72057G</t>
  </si>
  <si>
    <t>NIGHT VISION SYSTEM</t>
  </si>
  <si>
    <t>A72057G orig.</t>
  </si>
  <si>
    <t>NIGHT CAMERA ADAPTOR SYSTEM</t>
  </si>
  <si>
    <t>5855015579470</t>
  </si>
  <si>
    <t>015579470</t>
  </si>
  <si>
    <t>A74207G</t>
  </si>
  <si>
    <t>MAINTENANCE FACILITY, TRANSPORTABLE</t>
  </si>
  <si>
    <t>4940015512884</t>
  </si>
  <si>
    <t>015512884</t>
  </si>
  <si>
    <t>CALIBRATION FACILITY</t>
  </si>
  <si>
    <t>4940014904064</t>
  </si>
  <si>
    <t>014904064</t>
  </si>
  <si>
    <t>A75007G</t>
  </si>
  <si>
    <t>POWER SUPPLY APPLICATION PROGRAM SET (PSAPS)</t>
  </si>
  <si>
    <t>6625016505160</t>
  </si>
  <si>
    <t>016505160</t>
  </si>
  <si>
    <t>A75017G</t>
  </si>
  <si>
    <t>CCA TEST STATION</t>
  </si>
  <si>
    <t>6625014849160</t>
  </si>
  <si>
    <t>014849160</t>
  </si>
  <si>
    <t>6625013714275</t>
  </si>
  <si>
    <t>013714275</t>
  </si>
  <si>
    <t>6625015347363</t>
  </si>
  <si>
    <t>015347363</t>
  </si>
  <si>
    <t>6625015347365</t>
  </si>
  <si>
    <t>015347365</t>
  </si>
  <si>
    <t>6625014939686</t>
  </si>
  <si>
    <t>014939686</t>
  </si>
  <si>
    <t>A75037G</t>
  </si>
  <si>
    <t>PROGRAM SET, APPLICATION TETS (V2)</t>
  </si>
  <si>
    <t>6625015500389</t>
  </si>
  <si>
    <t>015500389</t>
  </si>
  <si>
    <t>EMSS ELECTRONIC MAINTENANCE DEVICE</t>
  </si>
  <si>
    <t>5999015644048</t>
  </si>
  <si>
    <t>015644048</t>
  </si>
  <si>
    <t>6625016058159</t>
  </si>
  <si>
    <t>016058159</t>
  </si>
  <si>
    <t>A75077G</t>
  </si>
  <si>
    <t>APPLICATION PROGRAM SET (APS)</t>
  </si>
  <si>
    <t>6625015588041</t>
  </si>
  <si>
    <t>015588041</t>
  </si>
  <si>
    <t>A75087G</t>
  </si>
  <si>
    <t>6625015453668</t>
  </si>
  <si>
    <t>015453668</t>
  </si>
  <si>
    <t>A75117G</t>
  </si>
  <si>
    <t>PROGRAM SET, APPLICATION TETS (V)2</t>
  </si>
  <si>
    <t>6625015136372</t>
  </si>
  <si>
    <t>015136372</t>
  </si>
  <si>
    <t>A75137G</t>
  </si>
  <si>
    <t>PROGRAM SET, APPLICATION, 3D ECH, F/TOW II</t>
  </si>
  <si>
    <t>6625015244047</t>
  </si>
  <si>
    <t>015244047</t>
  </si>
  <si>
    <t>A75167G</t>
  </si>
  <si>
    <t>EMSS CHARGER RACK</t>
  </si>
  <si>
    <t>6150015662958</t>
  </si>
  <si>
    <t>015662958</t>
  </si>
  <si>
    <t>A75177G</t>
  </si>
  <si>
    <t>TEST SET, RADIO AN/USM-718</t>
  </si>
  <si>
    <t>6625015634671</t>
  </si>
  <si>
    <t>015634671</t>
  </si>
  <si>
    <t>GROUND RADIO MAINTENANCE AUTOMATIC TEST SYSTEM (GRMATS)</t>
  </si>
  <si>
    <t>6625015892414</t>
  </si>
  <si>
    <t>015892414</t>
  </si>
  <si>
    <t>A75187G</t>
  </si>
  <si>
    <t>PROGRAM SET, APPLICATION, AN/PSM-115 (AAV LRU/CCA)</t>
  </si>
  <si>
    <t>6625015659819</t>
  </si>
  <si>
    <t>015659819</t>
  </si>
  <si>
    <t>A75197G</t>
  </si>
  <si>
    <t>TEST FIXTURE, ELECTRONIC, AN/PSM-118 (M-242)</t>
  </si>
  <si>
    <t>6625015659818</t>
  </si>
  <si>
    <t>015659818</t>
  </si>
  <si>
    <t>A75217G orig.</t>
  </si>
  <si>
    <t>LAV IP/AP/HUD</t>
  </si>
  <si>
    <t>6625015855782</t>
  </si>
  <si>
    <t>015855782</t>
  </si>
  <si>
    <t>A75227G</t>
  </si>
  <si>
    <t>PROGRAM SET, APPLICATION, AN/PSM-123 (LAV25-A2 LRU)</t>
  </si>
  <si>
    <t>6625015754978</t>
  </si>
  <si>
    <t>015754978</t>
  </si>
  <si>
    <t>A75237G orig.</t>
  </si>
  <si>
    <t>VEO-2 COLLIMATOR</t>
  </si>
  <si>
    <t>A75247G</t>
  </si>
  <si>
    <t>GRAPS</t>
  </si>
  <si>
    <t>6625016076675</t>
  </si>
  <si>
    <t>016076675</t>
  </si>
  <si>
    <t>A75257G</t>
  </si>
  <si>
    <t>PROGRAM SET,APPLICA - 10020A0000</t>
  </si>
  <si>
    <t>A75257G orig.</t>
  </si>
  <si>
    <t>VSAT APS</t>
  </si>
  <si>
    <t>6625016295706</t>
  </si>
  <si>
    <t>016295706</t>
  </si>
  <si>
    <t>A75277G orig.</t>
  </si>
  <si>
    <t>117G APS</t>
  </si>
  <si>
    <t>5805016244010</t>
  </si>
  <si>
    <t>016244010</t>
  </si>
  <si>
    <t>A75287G orig.</t>
  </si>
  <si>
    <t>TETS APS TRAINING SYSTEM (TATS).</t>
  </si>
  <si>
    <t>6625016222806</t>
  </si>
  <si>
    <t>016222806</t>
  </si>
  <si>
    <t>A75297G</t>
  </si>
  <si>
    <t>LAV-25A2 CCA APS</t>
  </si>
  <si>
    <t>6625016421200</t>
  </si>
  <si>
    <t>016421200</t>
  </si>
  <si>
    <t>A75307G</t>
  </si>
  <si>
    <t>PROGRAM SET,APPLICA - 14005A0000</t>
  </si>
  <si>
    <t>A75317G</t>
  </si>
  <si>
    <t>SABER LRU APS</t>
  </si>
  <si>
    <t>6625016244285</t>
  </si>
  <si>
    <t>016244285</t>
  </si>
  <si>
    <t>A75327G orig.</t>
  </si>
  <si>
    <t>AN/USM-718A MAINTENANCE KIT</t>
  </si>
  <si>
    <t>6625016445486</t>
  </si>
  <si>
    <t>016445486</t>
  </si>
  <si>
    <t>A75337G orig.</t>
  </si>
  <si>
    <t>TACTICAL RADIO INTERMEDIATE APPLICAITON PROGRAM SET (TRIAPS)</t>
  </si>
  <si>
    <t>A75407G</t>
  </si>
  <si>
    <t>KIT, MAINT, ELECTRONIC EQUIPMENT</t>
  </si>
  <si>
    <t>5895014586373</t>
  </si>
  <si>
    <t>014586373</t>
  </si>
  <si>
    <t>5895015458269</t>
  </si>
  <si>
    <t>015458269</t>
  </si>
  <si>
    <t>A75907G</t>
  </si>
  <si>
    <t>PROGRAM SET, APPLICATION, AN/PSM-109 (AN/TPQ-46 APS)</t>
  </si>
  <si>
    <t>6625015259433</t>
  </si>
  <si>
    <t>015259433</t>
  </si>
  <si>
    <t>A75967G</t>
  </si>
  <si>
    <t>TEST SYSTEM, 3D ECH (RF VERSION)</t>
  </si>
  <si>
    <t>6625014586844</t>
  </si>
  <si>
    <t>014586844</t>
  </si>
  <si>
    <t>TEST STATION, AUTOMATED AN/USM-657B(V)2</t>
  </si>
  <si>
    <t>6625015659249</t>
  </si>
  <si>
    <t>015659249</t>
  </si>
  <si>
    <t>6625015685523</t>
  </si>
  <si>
    <t>015685523</t>
  </si>
  <si>
    <t>TEST STATION, AUTOMATED AN/USM-717(V)2</t>
  </si>
  <si>
    <t>6625015638880</t>
  </si>
  <si>
    <t>015638880</t>
  </si>
  <si>
    <t>A75977G</t>
  </si>
  <si>
    <t>TEST SYSTEM, 3D ECH (EO VERSION)</t>
  </si>
  <si>
    <t>6625014842782</t>
  </si>
  <si>
    <t>014842782</t>
  </si>
  <si>
    <t>TEST SYSTEM, VIPERT EO</t>
  </si>
  <si>
    <t>6625015678650</t>
  </si>
  <si>
    <t>015678650</t>
  </si>
  <si>
    <t>TEST SYSTEM, 3D ECH (EO WITH IC)</t>
  </si>
  <si>
    <t>6625015640121</t>
  </si>
  <si>
    <t>015640121</t>
  </si>
  <si>
    <t>6625015659344</t>
  </si>
  <si>
    <t>015659344</t>
  </si>
  <si>
    <t>POWER SUPPLY, 24 - 28 VDC VDC</t>
  </si>
  <si>
    <t>6130014528403</t>
  </si>
  <si>
    <t>014528403</t>
  </si>
  <si>
    <t>POWER SUPPLY, 18 - 30 VDC</t>
  </si>
  <si>
    <t>6130014754999</t>
  </si>
  <si>
    <t>014754999</t>
  </si>
  <si>
    <t>POWER SUPPLY, 0-40 VDC</t>
  </si>
  <si>
    <t>6130219116149</t>
  </si>
  <si>
    <t>219116149</t>
  </si>
  <si>
    <t>6130015939105</t>
  </si>
  <si>
    <t>015939105</t>
  </si>
  <si>
    <t>POWER SUPPLY</t>
  </si>
  <si>
    <t>6130015319927</t>
  </si>
  <si>
    <t>015319927</t>
  </si>
  <si>
    <t>A78212G</t>
  </si>
  <si>
    <t>MAINTENANCE KIT, VEHICULAR</t>
  </si>
  <si>
    <t>4910016460699</t>
  </si>
  <si>
    <t>016460699</t>
  </si>
  <si>
    <t>4910015702704</t>
  </si>
  <si>
    <t>015702704</t>
  </si>
  <si>
    <t>4910015243379</t>
  </si>
  <si>
    <t>015243379</t>
  </si>
  <si>
    <t>COMM ELEC TOOL KIT</t>
  </si>
  <si>
    <t>4940015540475</t>
  </si>
  <si>
    <t>015540475</t>
  </si>
  <si>
    <t>5180015837579</t>
  </si>
  <si>
    <t>015837579</t>
  </si>
  <si>
    <t>A79037G</t>
  </si>
  <si>
    <t>CABLE ASSEMBLY SET, FIBER OPTIC (HQJ KIT)</t>
  </si>
  <si>
    <t>6625015611613</t>
  </si>
  <si>
    <t>015611613</t>
  </si>
  <si>
    <t>A79052E</t>
  </si>
  <si>
    <t>TOOL KIT, IM, F/TAOM</t>
  </si>
  <si>
    <t>5895014527551</t>
  </si>
  <si>
    <t>014527551</t>
  </si>
  <si>
    <t>A79067G</t>
  </si>
  <si>
    <t>PORTABLE MICRO MIN SOLDER KIT</t>
  </si>
  <si>
    <t>5180015416262</t>
  </si>
  <si>
    <t>015416262</t>
  </si>
  <si>
    <t>A79077B</t>
  </si>
  <si>
    <t>COMMON #2887 RADAR (SECM-V)</t>
  </si>
  <si>
    <t>4940016055734</t>
  </si>
  <si>
    <t>016055734</t>
  </si>
  <si>
    <t>A79082B</t>
  </si>
  <si>
    <t>TECH CONTROLLER TEST KIT</t>
  </si>
  <si>
    <t>6625015989729</t>
  </si>
  <si>
    <t>015989729</t>
  </si>
  <si>
    <t>A79097G</t>
  </si>
  <si>
    <t>MICRO MINIATURE REPAIR STATION (GARRISON)</t>
  </si>
  <si>
    <t>5895015662941</t>
  </si>
  <si>
    <t>015662941</t>
  </si>
  <si>
    <t>A79107G</t>
  </si>
  <si>
    <t>TOOL KIT, FIBER OPTIC, GP</t>
  </si>
  <si>
    <t>5180014763023</t>
  </si>
  <si>
    <t>014763023</t>
  </si>
  <si>
    <t>GENERAL PURPOSE FIBER OPTIC TOOL KIT</t>
  </si>
  <si>
    <t>5180015167227</t>
  </si>
  <si>
    <t>015167227</t>
  </si>
  <si>
    <t>A79207G</t>
  </si>
  <si>
    <t>FIBER OPTICS FUSION SPLICER</t>
  </si>
  <si>
    <t>6080015954196</t>
  </si>
  <si>
    <t>015954196</t>
  </si>
  <si>
    <t>6080015208198</t>
  </si>
  <si>
    <t>015208198</t>
  </si>
  <si>
    <t>A79427B</t>
  </si>
  <si>
    <t>DATA NETWORK TOOL KIT</t>
  </si>
  <si>
    <t>5180015247623</t>
  </si>
  <si>
    <t>015247623</t>
  </si>
  <si>
    <t>A79557G</t>
  </si>
  <si>
    <t>MICRO MINIATURE REPAIR STATION (PACE KIT)</t>
  </si>
  <si>
    <t>5895016254937</t>
  </si>
  <si>
    <t>016254937</t>
  </si>
  <si>
    <t>5895015429039</t>
  </si>
  <si>
    <t>015429039</t>
  </si>
  <si>
    <t>5895013229872</t>
  </si>
  <si>
    <t>013229872</t>
  </si>
  <si>
    <t>A80007G</t>
  </si>
  <si>
    <t>KEY, GENERATOR (KOK-23)</t>
  </si>
  <si>
    <t>5810015902681</t>
  </si>
  <si>
    <t>015902681</t>
  </si>
  <si>
    <t>A80017G</t>
  </si>
  <si>
    <t>A80027G</t>
  </si>
  <si>
    <t>ENCRYPTION-DECRYPTI - KGV-310B</t>
  </si>
  <si>
    <t>A80047G</t>
  </si>
  <si>
    <t>ENCRYPTION-DECRYPTI - KSV-21(US)</t>
  </si>
  <si>
    <t>A80067G</t>
  </si>
  <si>
    <t>A80107G</t>
  </si>
  <si>
    <t>TERMINAL EQUIPMENT, TELEPHONE, SECURE</t>
  </si>
  <si>
    <t>5810014596441</t>
  </si>
  <si>
    <t>014596441</t>
  </si>
  <si>
    <t>Secured (Includes controlled or limited access)</t>
  </si>
  <si>
    <t>5810014596438</t>
  </si>
  <si>
    <t>014596438</t>
  </si>
  <si>
    <t>A80187G</t>
  </si>
  <si>
    <t>INTERROGATOR COMPUTER</t>
  </si>
  <si>
    <t>5810000613388</t>
  </si>
  <si>
    <t>000613388</t>
  </si>
  <si>
    <t>5810012737819</t>
  </si>
  <si>
    <t>012737819</t>
  </si>
  <si>
    <t>A80197G</t>
  </si>
  <si>
    <t>TRANSPONDER COMPUTER</t>
  </si>
  <si>
    <t>5810012737820</t>
  </si>
  <si>
    <t>012737820</t>
  </si>
  <si>
    <t>5810000613386</t>
  </si>
  <si>
    <t>000613386</t>
  </si>
  <si>
    <t>TRANSFER DEVICE, DATA (DTD)</t>
  </si>
  <si>
    <t>5810013931973</t>
  </si>
  <si>
    <t>013931973</t>
  </si>
  <si>
    <t>TRANSFER DEVICE, DATA</t>
  </si>
  <si>
    <t>5810015173587</t>
  </si>
  <si>
    <t>015173587</t>
  </si>
  <si>
    <t>5810013887634</t>
  </si>
  <si>
    <t>013887634</t>
  </si>
  <si>
    <t>5810013841996</t>
  </si>
  <si>
    <t>013841996</t>
  </si>
  <si>
    <t>A80327G</t>
  </si>
  <si>
    <t>SECURITY EQP, SPEECH, TACT, HALF-DUP, W-B AIRBORNE</t>
  </si>
  <si>
    <t>5810010508116</t>
  </si>
  <si>
    <t>010508116</t>
  </si>
  <si>
    <t>5810010842200</t>
  </si>
  <si>
    <t>010842200</t>
  </si>
  <si>
    <t>5810010509968</t>
  </si>
  <si>
    <t>010509968</t>
  </si>
  <si>
    <t>5810004490154</t>
  </si>
  <si>
    <t>004490154</t>
  </si>
  <si>
    <t>5810010508115</t>
  </si>
  <si>
    <t>010508115</t>
  </si>
  <si>
    <t>A80367G</t>
  </si>
  <si>
    <t>GENERATOR, KEY, COMSEC</t>
  </si>
  <si>
    <t>5810013687752</t>
  </si>
  <si>
    <t>013687752</t>
  </si>
  <si>
    <t>A80387G</t>
  </si>
  <si>
    <t>GENERATOR, KEY, ELECTRONIC</t>
  </si>
  <si>
    <t>5810013513000</t>
  </si>
  <si>
    <t>013513000</t>
  </si>
  <si>
    <t>5810010168052</t>
  </si>
  <si>
    <t>010168052</t>
  </si>
  <si>
    <t>A80397G</t>
  </si>
  <si>
    <t>KIK 11</t>
  </si>
  <si>
    <t>5895016082278</t>
  </si>
  <si>
    <t>016082278</t>
  </si>
  <si>
    <t>A80477G</t>
  </si>
  <si>
    <t>SECU VOICE KY 99A - TSEC/KY99A</t>
  </si>
  <si>
    <t>A80817G</t>
  </si>
  <si>
    <t>ANDVT/TACTERM COMSEC MODULE</t>
  </si>
  <si>
    <t>5810012240202</t>
  </si>
  <si>
    <t>012240202</t>
  </si>
  <si>
    <t>A80817G orig.</t>
  </si>
  <si>
    <t>ENCRYPTION-DECRYPTION  KIV-7M</t>
  </si>
  <si>
    <t>5810015302811</t>
  </si>
  <si>
    <t>015302811</t>
  </si>
  <si>
    <t>ENCRYPTION-DECRYPTION KG-93</t>
  </si>
  <si>
    <t>5810011882704</t>
  </si>
  <si>
    <t>011882704</t>
  </si>
  <si>
    <t>ENCRYPTION-DECRYPTION KIV-7HS</t>
  </si>
  <si>
    <t>5810014318264</t>
  </si>
  <si>
    <t>014318264</t>
  </si>
  <si>
    <t>ENCRYPTION-DECRYPTION KIV-7HSA</t>
  </si>
  <si>
    <t>5810014304225</t>
  </si>
  <si>
    <t>014304225</t>
  </si>
  <si>
    <t>ENCRYPTION-DECRYPTION KIV-7HSB</t>
  </si>
  <si>
    <t>5810014876582</t>
  </si>
  <si>
    <t>014876582</t>
  </si>
  <si>
    <t>ENCRYPTION-DECRYPTION KIV-7</t>
  </si>
  <si>
    <t>5810014146656</t>
  </si>
  <si>
    <t>014146656</t>
  </si>
  <si>
    <t>A80857G</t>
  </si>
  <si>
    <t>ENCRYPTION-DECRYPTION EQUIPMENT</t>
  </si>
  <si>
    <t>5810014497179</t>
  </si>
  <si>
    <t>014497179</t>
  </si>
  <si>
    <t>5810014925165</t>
  </si>
  <si>
    <t>014925165</t>
  </si>
  <si>
    <t>ENCRYPTOR, NETWORK, IN-LINE</t>
  </si>
  <si>
    <t>5810014861987</t>
  </si>
  <si>
    <t>014861987</t>
  </si>
  <si>
    <t>5810015474520</t>
  </si>
  <si>
    <t>015474520</t>
  </si>
  <si>
    <t>5810015279296</t>
  </si>
  <si>
    <t>015279296</t>
  </si>
  <si>
    <t>5810014630133</t>
  </si>
  <si>
    <t>014630133</t>
  </si>
  <si>
    <t>A80917GA</t>
  </si>
  <si>
    <t>ENCRYPTOR NETWORK IN-LINE KG-250</t>
  </si>
  <si>
    <t>5810015246615</t>
  </si>
  <si>
    <t>015246615</t>
  </si>
  <si>
    <t>A80917GB</t>
  </si>
  <si>
    <t>ENCRYPTOR NETWORK IN-LINE KG-250X</t>
  </si>
  <si>
    <t>5810015938026</t>
  </si>
  <si>
    <t>015938026</t>
  </si>
  <si>
    <t>A80927G</t>
  </si>
  <si>
    <t>TEST EQUIPMENT, ELECTRONIC, SPECIAL PURPOSE</t>
  </si>
  <si>
    <t>6625001272346</t>
  </si>
  <si>
    <t>001272346</t>
  </si>
  <si>
    <t>A80947G</t>
  </si>
  <si>
    <t>TEST SET, INTERMEDIATE LEVEL</t>
  </si>
  <si>
    <t>5810011114082</t>
  </si>
  <si>
    <t>011114082</t>
  </si>
  <si>
    <t>A80967G</t>
  </si>
  <si>
    <t>TEST EQUIPMENT, AUTOMATIC</t>
  </si>
  <si>
    <t>5810011736242</t>
  </si>
  <si>
    <t>011736242</t>
  </si>
  <si>
    <t>A80977G</t>
  </si>
  <si>
    <t>TEST SET</t>
  </si>
  <si>
    <t>5810012545850</t>
  </si>
  <si>
    <t>012545850</t>
  </si>
  <si>
    <t>A80987G</t>
  </si>
  <si>
    <t>TEST SET, LIMITED MAINT</t>
  </si>
  <si>
    <t>5810013517228</t>
  </si>
  <si>
    <t>013517228</t>
  </si>
  <si>
    <t>5810010060622</t>
  </si>
  <si>
    <t>010060622</t>
  </si>
  <si>
    <t>A81007G</t>
  </si>
  <si>
    <t>CONTROL GROUP, RADIO</t>
  </si>
  <si>
    <t>5895014294556</t>
  </si>
  <si>
    <t>014294556</t>
  </si>
  <si>
    <t>A90017G</t>
  </si>
  <si>
    <t>COMPUTER SET, DIGITAL (BLUE FORCE TRACKER)</t>
  </si>
  <si>
    <t>7010015138459</t>
  </si>
  <si>
    <t>015138459</t>
  </si>
  <si>
    <t>BLUE FORCE TRACKER NEXT GENERATION</t>
  </si>
  <si>
    <t>6605016102239</t>
  </si>
  <si>
    <t>016102239</t>
  </si>
  <si>
    <t>A90047G</t>
  </si>
  <si>
    <t>7010015154227</t>
  </si>
  <si>
    <t>015154227</t>
  </si>
  <si>
    <t>7010016338560</t>
  </si>
  <si>
    <t>016338560</t>
  </si>
  <si>
    <t>7010015154216</t>
  </si>
  <si>
    <t>015154216</t>
  </si>
  <si>
    <t>A90057B</t>
  </si>
  <si>
    <t>MCHS NETWORK ATTACHED STORAGE NAS FIXED CONFIGURATION</t>
  </si>
  <si>
    <t>7025090006220</t>
  </si>
  <si>
    <t>090006220</t>
  </si>
  <si>
    <t>7035015908360</t>
  </si>
  <si>
    <t>015908360</t>
  </si>
  <si>
    <t>A90117G</t>
  </si>
  <si>
    <t>AMS-TAC MINI-DESK (TDIS)</t>
  </si>
  <si>
    <t>7050015444379</t>
  </si>
  <si>
    <t>015444379</t>
  </si>
  <si>
    <t>A90137G</t>
  </si>
  <si>
    <t>THEATRE MEDICAL INFORMATION PROGRAM (TMIP)-H</t>
  </si>
  <si>
    <t>7021015504906</t>
  </si>
  <si>
    <t>015504906</t>
  </si>
  <si>
    <t>A90147G</t>
  </si>
  <si>
    <t>THEATRE MEDICAL INFORMATION PROGRAM (TMIP)-S</t>
  </si>
  <si>
    <t>7022015508555</t>
  </si>
  <si>
    <t>015508555</t>
  </si>
  <si>
    <t>THEATRE MEDICAL INFORMATION PROGRAM CLIENT (TMIP- C)</t>
  </si>
  <si>
    <t>7022015508375</t>
  </si>
  <si>
    <t>015508375</t>
  </si>
  <si>
    <t>A90197G</t>
  </si>
  <si>
    <t>MCHS TABLET</t>
  </si>
  <si>
    <t>7010016325423</t>
  </si>
  <si>
    <t>016325423</t>
  </si>
  <si>
    <t>7021090006205</t>
  </si>
  <si>
    <t>090006205</t>
  </si>
  <si>
    <t>PMM-110.4 PdM MCNIS</t>
  </si>
  <si>
    <t>7010016325425</t>
  </si>
  <si>
    <t>016325425</t>
  </si>
  <si>
    <t>7010015960974</t>
  </si>
  <si>
    <t>015960974</t>
  </si>
  <si>
    <t>MCHS TABLET RUGGED</t>
  </si>
  <si>
    <t>7021090006232</t>
  </si>
  <si>
    <t>090006232</t>
  </si>
  <si>
    <t>7010016062539</t>
  </si>
  <si>
    <t>016062539</t>
  </si>
  <si>
    <t>7010015975387</t>
  </si>
  <si>
    <t>015975387</t>
  </si>
  <si>
    <t>A90237G</t>
  </si>
  <si>
    <t>MCHS HIGH PERFORMANCE LAPTOP WIN</t>
  </si>
  <si>
    <t>7010090006435</t>
  </si>
  <si>
    <t>090006435</t>
  </si>
  <si>
    <t>7021090006463</t>
  </si>
  <si>
    <t>090006463</t>
  </si>
  <si>
    <t>MCHS HIGH PERFORMANCE LAPTOP</t>
  </si>
  <si>
    <t>7010015955256</t>
  </si>
  <si>
    <t>015955256</t>
  </si>
  <si>
    <t>7010016051983</t>
  </si>
  <si>
    <t>016051983</t>
  </si>
  <si>
    <t>A90257G</t>
  </si>
  <si>
    <t>MCHS DEPLOY SERVER</t>
  </si>
  <si>
    <t>7010090006450</t>
  </si>
  <si>
    <t>090006450</t>
  </si>
  <si>
    <t>7025015988334</t>
  </si>
  <si>
    <t>015988334</t>
  </si>
  <si>
    <t>MCHS DEPLOY SERVER WIN</t>
  </si>
  <si>
    <t>7021090006228</t>
  </si>
  <si>
    <t>090006228</t>
  </si>
  <si>
    <t>A90717G</t>
  </si>
  <si>
    <t>MCHS SEMI-RUGGED LAPTOP</t>
  </si>
  <si>
    <t>7010090006216</t>
  </si>
  <si>
    <t>090006216</t>
  </si>
  <si>
    <t>7010016009722</t>
  </si>
  <si>
    <t>016009722</t>
  </si>
  <si>
    <t>TACTICAL OPERATIONS CENTER KIT</t>
  </si>
  <si>
    <t>7010015542356</t>
  </si>
  <si>
    <t>015542356</t>
  </si>
  <si>
    <t>7010015869675</t>
  </si>
  <si>
    <t>015869675</t>
  </si>
  <si>
    <t>7010015978829</t>
  </si>
  <si>
    <t>015978829</t>
  </si>
  <si>
    <t>A90897G orig.</t>
  </si>
  <si>
    <t>7010015690604</t>
  </si>
  <si>
    <t>015690604</t>
  </si>
  <si>
    <t>A91002B</t>
  </si>
  <si>
    <t>COMPUTER, GP, LAPTOP</t>
  </si>
  <si>
    <t>7010090004272</t>
  </si>
  <si>
    <t>090004272</t>
  </si>
  <si>
    <t>MCHS 5TH GEN GP LAPTOP</t>
  </si>
  <si>
    <t>MCHS GP LAPTOP WIN</t>
  </si>
  <si>
    <t>7010090002539</t>
  </si>
  <si>
    <t>090002539</t>
  </si>
  <si>
    <t>7010090000346</t>
  </si>
  <si>
    <t>090000346</t>
  </si>
  <si>
    <t>7010090004448</t>
  </si>
  <si>
    <t>090004448</t>
  </si>
  <si>
    <t>7010090002540</t>
  </si>
  <si>
    <t>090002540</t>
  </si>
  <si>
    <t>7010090006210</t>
  </si>
  <si>
    <t>090006210</t>
  </si>
  <si>
    <t>MCHS GP LAPTOP</t>
  </si>
  <si>
    <t>7010016009733</t>
  </si>
  <si>
    <t>016009733</t>
  </si>
  <si>
    <t>7010090002538</t>
  </si>
  <si>
    <t>090002538</t>
  </si>
  <si>
    <t>7010090006491</t>
  </si>
  <si>
    <t>090006491</t>
  </si>
  <si>
    <t>7010014649363</t>
  </si>
  <si>
    <t>014649363</t>
  </si>
  <si>
    <t>7010090000294</t>
  </si>
  <si>
    <t>090000294</t>
  </si>
  <si>
    <t>7010016447863</t>
  </si>
  <si>
    <t>016447863</t>
  </si>
  <si>
    <t>7022014779043</t>
  </si>
  <si>
    <t>014779043</t>
  </si>
  <si>
    <t>A91002BM</t>
  </si>
  <si>
    <t>A91112G</t>
  </si>
  <si>
    <t>DEPLOYMENT KIT,RADI - DUAL-MODE PDK</t>
  </si>
  <si>
    <t>A93002B</t>
  </si>
  <si>
    <t>MCHS, COMPUTER, GP WORKSTATION</t>
  </si>
  <si>
    <t>7010014649346</t>
  </si>
  <si>
    <t>014649346</t>
  </si>
  <si>
    <t>MCHS GP WORKSTATION WIN</t>
  </si>
  <si>
    <t>7010090002537</t>
  </si>
  <si>
    <t>090002537</t>
  </si>
  <si>
    <t>7022014778695</t>
  </si>
  <si>
    <t>014778695</t>
  </si>
  <si>
    <t>7010090006211</t>
  </si>
  <si>
    <t>090006211</t>
  </si>
  <si>
    <t>7010090000349</t>
  </si>
  <si>
    <t>090000349</t>
  </si>
  <si>
    <t>MCHS GP WORKSTATION</t>
  </si>
  <si>
    <t>7010016009726</t>
  </si>
  <si>
    <t>016009726</t>
  </si>
  <si>
    <t>A94002B</t>
  </si>
  <si>
    <t>SERVER, ENTERPRISE</t>
  </si>
  <si>
    <t>7035014649367</t>
  </si>
  <si>
    <t>014649367</t>
  </si>
  <si>
    <t>MCHS ENTERPRISE SERVER WIN</t>
  </si>
  <si>
    <t>7010090006207</t>
  </si>
  <si>
    <t>090006207</t>
  </si>
  <si>
    <t>7010090002536</t>
  </si>
  <si>
    <t>090002536</t>
  </si>
  <si>
    <t>7035014778957</t>
  </si>
  <si>
    <t>014778957</t>
  </si>
  <si>
    <t>7010090000347</t>
  </si>
  <si>
    <t>090000347</t>
  </si>
  <si>
    <t>A95002B</t>
  </si>
  <si>
    <t>SERVER, DEPARTMENTAL</t>
  </si>
  <si>
    <t>7035014779028</t>
  </si>
  <si>
    <t>014779028</t>
  </si>
  <si>
    <t>7010090002535</t>
  </si>
  <si>
    <t>090002535</t>
  </si>
  <si>
    <t>7035014649366</t>
  </si>
  <si>
    <t>014649366</t>
  </si>
  <si>
    <t>MCHS DEPARTMENTAL SERVER WIN</t>
  </si>
  <si>
    <t>7010090006212</t>
  </si>
  <si>
    <t>090006212</t>
  </si>
  <si>
    <t>7010090002544</t>
  </si>
  <si>
    <t>090002544</t>
  </si>
  <si>
    <t>MCHS DEPARTMENTAL SERVER</t>
  </si>
  <si>
    <t>7010090006488</t>
  </si>
  <si>
    <t>090006488</t>
  </si>
  <si>
    <t>7010016009730</t>
  </si>
  <si>
    <t>016009730</t>
  </si>
  <si>
    <t>7010090000351</t>
  </si>
  <si>
    <t>090000351</t>
  </si>
  <si>
    <t>A95102B</t>
  </si>
  <si>
    <t>MCHS BLADE SERVER WIN</t>
  </si>
  <si>
    <t>7010090004277</t>
  </si>
  <si>
    <t>090004277</t>
  </si>
  <si>
    <t>7010090006213</t>
  </si>
  <si>
    <t>090006213</t>
  </si>
  <si>
    <t>MCHS BLADE SERVER</t>
  </si>
  <si>
    <t>7010016009731</t>
  </si>
  <si>
    <t>016009731</t>
  </si>
  <si>
    <t>B000000 orig.</t>
  </si>
  <si>
    <t>B00037B</t>
  </si>
  <si>
    <t>AIR CONDITIONER, HORIZONTAL, 1.5T, 60HZ, 18K BTU; R-22</t>
  </si>
  <si>
    <t>4120015261588</t>
  </si>
  <si>
    <t>015261588</t>
  </si>
  <si>
    <t>AIR CONDITIONER, 18K, 60HZ, R-410A</t>
  </si>
  <si>
    <t>4120015997691</t>
  </si>
  <si>
    <t>015997691</t>
  </si>
  <si>
    <t>AIR CONDITIONER, 1.5T, 60HZ, R-407C</t>
  </si>
  <si>
    <t>4120015810399</t>
  </si>
  <si>
    <t>015810399</t>
  </si>
  <si>
    <t>B00037B orig.</t>
  </si>
  <si>
    <t>AIR CONDITIONER, HORIZONTAL, 1.5T, 60HZ, 18K BTU</t>
  </si>
  <si>
    <t>MCSC-PMM-153</t>
  </si>
  <si>
    <t>4120012161151</t>
  </si>
  <si>
    <t>012161151</t>
  </si>
  <si>
    <t>B00052B</t>
  </si>
  <si>
    <t>HYDRAULIC EXCAVATOR - HYEX250GR05</t>
  </si>
  <si>
    <t>B00052B orig.</t>
  </si>
  <si>
    <t>HYEX 250GR WORK TOOL ATTACHMENTS</t>
  </si>
  <si>
    <t>3820016533154</t>
  </si>
  <si>
    <t>016533154</t>
  </si>
  <si>
    <t>B00087B</t>
  </si>
  <si>
    <t>AIR CONDITIONER, 5T, 60K; R-22</t>
  </si>
  <si>
    <t>4120015261060</t>
  </si>
  <si>
    <t>015261060</t>
  </si>
  <si>
    <t>AIR CONDITIONER, 5T, 60K R-407C</t>
  </si>
  <si>
    <t>4120015812260</t>
  </si>
  <si>
    <t>015812260</t>
  </si>
  <si>
    <t>4120015997871</t>
  </si>
  <si>
    <t>015997871</t>
  </si>
  <si>
    <t>B00127B</t>
  </si>
  <si>
    <t>AIR CONDITIONER, VERTICAL, 60/400HZ, 18K BTU</t>
  </si>
  <si>
    <t>4120001681775</t>
  </si>
  <si>
    <t>001681775</t>
  </si>
  <si>
    <t>4120011142471</t>
  </si>
  <si>
    <t>011142471</t>
  </si>
  <si>
    <t>4120013291515</t>
  </si>
  <si>
    <t>013291515</t>
  </si>
  <si>
    <t>4120004355397</t>
  </si>
  <si>
    <t>004355397</t>
  </si>
  <si>
    <t>4120004420075</t>
  </si>
  <si>
    <t>004420075</t>
  </si>
  <si>
    <t>4120014959488</t>
  </si>
  <si>
    <t>014959488</t>
  </si>
  <si>
    <t>4120013257062</t>
  </si>
  <si>
    <t>013257062</t>
  </si>
  <si>
    <t>4120003500185</t>
  </si>
  <si>
    <t>003500185</t>
  </si>
  <si>
    <t>B00147B</t>
  </si>
  <si>
    <t>ENVIRONMENTAL CONTROL UNIT, HORIZONTAL, 36K BTU; R-22</t>
  </si>
  <si>
    <t>4120015262397</t>
  </si>
  <si>
    <t>015262397</t>
  </si>
  <si>
    <t>ENVIRONMENTAL CONTROL UNIT, 3-TON R-407C</t>
  </si>
  <si>
    <t>4120015811276</t>
  </si>
  <si>
    <t>015811276</t>
  </si>
  <si>
    <t>4120015997873</t>
  </si>
  <si>
    <t>015997873</t>
  </si>
  <si>
    <t>B00167G</t>
  </si>
  <si>
    <t>GENERATOR SET, SKID MTD, 10KW/60HZ, TQG</t>
  </si>
  <si>
    <t>6115014313062</t>
  </si>
  <si>
    <t>014313062</t>
  </si>
  <si>
    <t>B00172E orig.</t>
  </si>
  <si>
    <t>TOOL BOX, IM/TRAM</t>
  </si>
  <si>
    <t>5280015714894</t>
  </si>
  <si>
    <t>015714894</t>
  </si>
  <si>
    <t>B00187B</t>
  </si>
  <si>
    <t>INTEGRATED TRAILER, ENVIRONMENTAL CONTROL UNIT AND GENERATOR (ITEG II)</t>
  </si>
  <si>
    <t>6115015911161</t>
  </si>
  <si>
    <t>015911161</t>
  </si>
  <si>
    <t>INTEGRATED TRAILER, ENVIRONMENTAL CONTROL UNIT AND GENERATOR (ITEG)</t>
  </si>
  <si>
    <t>2330015569648</t>
  </si>
  <si>
    <t>015569648</t>
  </si>
  <si>
    <t>B00247B</t>
  </si>
  <si>
    <t>DISTRIBUTOR, WATER, TANK TYPE</t>
  </si>
  <si>
    <t>3825014970690</t>
  </si>
  <si>
    <t>014970690</t>
  </si>
  <si>
    <t>B00257B</t>
  </si>
  <si>
    <t>HYDRO SEEDER, TRAILER MOUNTED</t>
  </si>
  <si>
    <t>3710015357449</t>
  </si>
  <si>
    <t>015357449</t>
  </si>
  <si>
    <t>3710015994154</t>
  </si>
  <si>
    <t>015994154</t>
  </si>
  <si>
    <t>B00267B</t>
  </si>
  <si>
    <t>HYDRO SEEDER, SKID MOUNTED</t>
  </si>
  <si>
    <t>3710015349817</t>
  </si>
  <si>
    <t>015349817</t>
  </si>
  <si>
    <t>3710015992472</t>
  </si>
  <si>
    <t>015992472</t>
  </si>
  <si>
    <t>B00277B</t>
  </si>
  <si>
    <t>DISTRIBUTION SYSTEM, MOBILE ELECT PWR, 5KW (INDOOR)</t>
  </si>
  <si>
    <t>6110015321794</t>
  </si>
  <si>
    <t>015321794</t>
  </si>
  <si>
    <t>B00287B</t>
  </si>
  <si>
    <t>DISTRIBUTION SYSTEM, MOBILE ELECT PWR, 5KW (OUTDOOR)</t>
  </si>
  <si>
    <t>6110015321821</t>
  </si>
  <si>
    <t>015321821</t>
  </si>
  <si>
    <t>B00297B</t>
  </si>
  <si>
    <t>DISTRIBUTION SYSTEM, MOBILE ELECT PWR, 15KW</t>
  </si>
  <si>
    <t>6110015321764</t>
  </si>
  <si>
    <t>015321764</t>
  </si>
  <si>
    <t>B00307B</t>
  </si>
  <si>
    <t>DISTRIBUTION SYSTEM, MOBILE ELECT PWR, 30KW</t>
  </si>
  <si>
    <t>6110015321809</t>
  </si>
  <si>
    <t>015321809</t>
  </si>
  <si>
    <t>B00317B</t>
  </si>
  <si>
    <t>DISTRIBUTION SYSTEM, MOBILE ELECT PWR, 100KW</t>
  </si>
  <si>
    <t>6110015321835</t>
  </si>
  <si>
    <t>015321835</t>
  </si>
  <si>
    <t>B00327B</t>
  </si>
  <si>
    <t>DISTRIBUTION SYSTEM, MOBILE ELECT PWR, 300KW</t>
  </si>
  <si>
    <t>6110015321776</t>
  </si>
  <si>
    <t>015321776</t>
  </si>
  <si>
    <t>B00357K</t>
  </si>
  <si>
    <t>CAT III MINE RESISTANT AMBUSH PROTECTED VEHICLE</t>
  </si>
  <si>
    <t>PMM-207 PEOLS PMMRAP</t>
  </si>
  <si>
    <t>CAT III BUFFALO MRAP</t>
  </si>
  <si>
    <t>2355015811171</t>
  </si>
  <si>
    <t>015811171</t>
  </si>
  <si>
    <t>2355016084752</t>
  </si>
  <si>
    <t>016084752</t>
  </si>
  <si>
    <t>2355015316425</t>
  </si>
  <si>
    <t>015316425</t>
  </si>
  <si>
    <t>B00367B</t>
  </si>
  <si>
    <t>GROUND EXPEDIENT FUEL SYSTEM MEDIUM</t>
  </si>
  <si>
    <t>4930015339826</t>
  </si>
  <si>
    <t>015339826</t>
  </si>
  <si>
    <t>B00377B</t>
  </si>
  <si>
    <t>SMALL GROUND EXPEDITIONARY REFUELING SYSTEM (S-GERS)</t>
  </si>
  <si>
    <t>4930015339830</t>
  </si>
  <si>
    <t>015339830</t>
  </si>
  <si>
    <t>B00387B</t>
  </si>
  <si>
    <t>ALL TERRAIN CRANE (ATC) MAC-50</t>
  </si>
  <si>
    <t>3810015384030</t>
  </si>
  <si>
    <t>015384030</t>
  </si>
  <si>
    <t>3810015793981</t>
  </si>
  <si>
    <t>015793981</t>
  </si>
  <si>
    <t>B00397B</t>
  </si>
  <si>
    <t>AIRFIELD DAMAGE REPAIR (ADR) KIT</t>
  </si>
  <si>
    <t>3895015390585</t>
  </si>
  <si>
    <t>015390585</t>
  </si>
  <si>
    <t>3895016131203</t>
  </si>
  <si>
    <t>016131203</t>
  </si>
  <si>
    <t>B00407B</t>
  </si>
  <si>
    <t>277B MULTI-TERRAIN LOADER</t>
  </si>
  <si>
    <t>3805015393925</t>
  </si>
  <si>
    <t>015393925</t>
  </si>
  <si>
    <t>277C MULTI TERRIAN LOADER</t>
  </si>
  <si>
    <t>3805015696091</t>
  </si>
  <si>
    <t>015696091</t>
  </si>
  <si>
    <t>3805015500883</t>
  </si>
  <si>
    <t>015500883</t>
  </si>
  <si>
    <t>ARMORED 277C MULTI TERRIAN LOADER</t>
  </si>
  <si>
    <t>3805015804542</t>
  </si>
  <si>
    <t>015804542</t>
  </si>
  <si>
    <t>B00437B</t>
  </si>
  <si>
    <t>GENERATOR SET, 15 KW, 60 HZ, AMMPS, SKID MOUNTED</t>
  </si>
  <si>
    <t>6115015617634</t>
  </si>
  <si>
    <t>015617634</t>
  </si>
  <si>
    <t>B00447B</t>
  </si>
  <si>
    <t>FULL WIDTH MINE PLOW (FWMP)</t>
  </si>
  <si>
    <t>2590992389283</t>
  </si>
  <si>
    <t>992389283</t>
  </si>
  <si>
    <t>B00477B orig.</t>
  </si>
  <si>
    <t>CAMERA, DIGITAL CHEAP</t>
  </si>
  <si>
    <t>DC SIAT</t>
  </si>
  <si>
    <t>B00487G</t>
  </si>
  <si>
    <t>PACKBOT FASTAC</t>
  </si>
  <si>
    <t>1385015936219</t>
  </si>
  <si>
    <t>015936219</t>
  </si>
  <si>
    <t>R2C ROBOT - PACKBOT 510 W/ MULTIMISSION</t>
  </si>
  <si>
    <t>1385016204061</t>
  </si>
  <si>
    <t>016204061</t>
  </si>
  <si>
    <t>B00497B</t>
  </si>
  <si>
    <t>LARGE FIELD REFRIGERATION SYSTEM (LFRS)</t>
  </si>
  <si>
    <t>4130015629914</t>
  </si>
  <si>
    <t>015629914</t>
  </si>
  <si>
    <t>B00557B</t>
  </si>
  <si>
    <t>BATH SHOWER UNIT, EXPEDITIONARY, FIELD</t>
  </si>
  <si>
    <t>4510011636775</t>
  </si>
  <si>
    <t>011636775</t>
  </si>
  <si>
    <t>B00587B</t>
  </si>
  <si>
    <t>GEN III</t>
  </si>
  <si>
    <t>2590015794990</t>
  </si>
  <si>
    <t>015794990</t>
  </si>
  <si>
    <t>LTWT VEH MOUNTED MINE ROLLER SYS</t>
  </si>
  <si>
    <t>MCSC-PMM-152</t>
  </si>
  <si>
    <t>2590015456682</t>
  </si>
  <si>
    <t>015456682</t>
  </si>
  <si>
    <t>2590999581753</t>
  </si>
  <si>
    <t>999581753</t>
  </si>
  <si>
    <t>2590015447173</t>
  </si>
  <si>
    <t>015447173</t>
  </si>
  <si>
    <t>MINE ROLLER SYSTEM, SCOUT HEAVY</t>
  </si>
  <si>
    <t>2590015890393</t>
  </si>
  <si>
    <t>015890393</t>
  </si>
  <si>
    <t>GEN IV</t>
  </si>
  <si>
    <t>2541016488154</t>
  </si>
  <si>
    <t>016488154</t>
  </si>
  <si>
    <t>2590015439655</t>
  </si>
  <si>
    <t>015439655</t>
  </si>
  <si>
    <t>2590015456776</t>
  </si>
  <si>
    <t>015456776</t>
  </si>
  <si>
    <t>FULL WIDTH MINE ROLLER, ABV</t>
  </si>
  <si>
    <t>2590015981858</t>
  </si>
  <si>
    <t>015981858</t>
  </si>
  <si>
    <t>B00607B</t>
  </si>
  <si>
    <t>MEDIUM CRAWLER TRACTOR (JOHN DEER)</t>
  </si>
  <si>
    <t>2320015585671</t>
  </si>
  <si>
    <t>015585671</t>
  </si>
  <si>
    <t>2320015895117</t>
  </si>
  <si>
    <t>015895117</t>
  </si>
  <si>
    <t>B00612E</t>
  </si>
  <si>
    <t>COOLING AND REFRIGERATION EXPEDITIONARY TOOL KIT (CREK)</t>
  </si>
  <si>
    <t>4120015585664</t>
  </si>
  <si>
    <t>015585664</t>
  </si>
  <si>
    <t>B00622E</t>
  </si>
  <si>
    <t>TOOL KIT, LINEMAN'S ELECTRICIAN</t>
  </si>
  <si>
    <t>5180015500145</t>
  </si>
  <si>
    <t>015500145</t>
  </si>
  <si>
    <t>B00637B</t>
  </si>
  <si>
    <t>TRACTOR, RUBBER TIRE, ARTICULATED STEERING, MP</t>
  </si>
  <si>
    <t>3805015497814</t>
  </si>
  <si>
    <t>015497814</t>
  </si>
  <si>
    <t>3805015891659</t>
  </si>
  <si>
    <t>015891659</t>
  </si>
  <si>
    <t>B00667B</t>
  </si>
  <si>
    <t>BATCH LAUNDRY UNIT, CONTAINERIZED</t>
  </si>
  <si>
    <t>3510015498384</t>
  </si>
  <si>
    <t>015498384</t>
  </si>
  <si>
    <t>B00692B</t>
  </si>
  <si>
    <t>CLIMBER'S SET TREE AND POLE</t>
  </si>
  <si>
    <t>5180015508373</t>
  </si>
  <si>
    <t>015508373</t>
  </si>
  <si>
    <t>B00717B</t>
  </si>
  <si>
    <t>LIGHT WEIGHT WATER PURIFICATION SYSTEM</t>
  </si>
  <si>
    <t>4610015728283</t>
  </si>
  <si>
    <t>015728283</t>
  </si>
  <si>
    <t>B00717B orig.</t>
  </si>
  <si>
    <t>4610016281081</t>
  </si>
  <si>
    <t>016281081</t>
  </si>
  <si>
    <t>B00747B</t>
  </si>
  <si>
    <t>AIR CONDITIONER, MCS HORIZONTAL, 60HZ, 9K BTU; R-22</t>
  </si>
  <si>
    <t>4120015525223</t>
  </si>
  <si>
    <t>015525223</t>
  </si>
  <si>
    <t>AIR CONDITIONER, 60HZ, 9K 1-PH, R-410A</t>
  </si>
  <si>
    <t>4120015975423</t>
  </si>
  <si>
    <t>015975423</t>
  </si>
  <si>
    <t>AIR CONDITIONER, 60HZ, R-407C</t>
  </si>
  <si>
    <t>4120015812650</t>
  </si>
  <si>
    <t>015812650</t>
  </si>
  <si>
    <t>B00757B</t>
  </si>
  <si>
    <t>SMALL FIELD REFRIGERATION SYSTEM (SFRS)</t>
  </si>
  <si>
    <t>4130015657655</t>
  </si>
  <si>
    <t>015657655</t>
  </si>
  <si>
    <t>B00767B</t>
  </si>
  <si>
    <t>WORK TOOL SET 277C MTL MULTI-TERRAIN LOADER</t>
  </si>
  <si>
    <t>3805015534073</t>
  </si>
  <si>
    <t>015534073</t>
  </si>
  <si>
    <t>B00777B</t>
  </si>
  <si>
    <t>DIESEL ENGINE GENERATOR SET 5KW TACTICAL QUIET GENERATOR</t>
  </si>
  <si>
    <t>6115012747387</t>
  </si>
  <si>
    <t>012747387</t>
  </si>
  <si>
    <t>GENERATOR SET, 5KW, 60HZ, AMMPS, SKID MOUNTED</t>
  </si>
  <si>
    <t>6115015617329</t>
  </si>
  <si>
    <t>015617329</t>
  </si>
  <si>
    <t>B00787B</t>
  </si>
  <si>
    <t>GRADER, ROAD, MOTORIZED</t>
  </si>
  <si>
    <t>3805015660558</t>
  </si>
  <si>
    <t>015660558</t>
  </si>
  <si>
    <t>GRADER, ROAD, MOTORIZED, ARMORED</t>
  </si>
  <si>
    <t>3805015982715</t>
  </si>
  <si>
    <t>015982715</t>
  </si>
  <si>
    <t>B00797B</t>
  </si>
  <si>
    <t>RIPPER, ATTACHMENT, 850J</t>
  </si>
  <si>
    <t>3830015626715</t>
  </si>
  <si>
    <t>015626715</t>
  </si>
  <si>
    <t>B00817B</t>
  </si>
  <si>
    <t>WINCH, ATTACHMENT</t>
  </si>
  <si>
    <t>3830015626695</t>
  </si>
  <si>
    <t>015626695</t>
  </si>
  <si>
    <t>B00842B orig.</t>
  </si>
  <si>
    <t>ASSAULT BREACHER VEHICLE (ABV) FIELD LEVEL TOOL KIT</t>
  </si>
  <si>
    <t>5280015768181</t>
  </si>
  <si>
    <t>015768181</t>
  </si>
  <si>
    <t>B00852E</t>
  </si>
  <si>
    <t>TOOL KIT,MEDIUM CRA - MCTTK009</t>
  </si>
  <si>
    <t>B00852E orig.</t>
  </si>
  <si>
    <t>TOOL KIT, IM, MEDIUM CRAWLER TRACTOR</t>
  </si>
  <si>
    <t>3450015700732</t>
  </si>
  <si>
    <t>015700732</t>
  </si>
  <si>
    <t>B00862B</t>
  </si>
  <si>
    <t>ABV COMBAT DOZER BLADE</t>
  </si>
  <si>
    <t>2590991338188</t>
  </si>
  <si>
    <t>991338188</t>
  </si>
  <si>
    <t>B00877B</t>
  </si>
  <si>
    <t>PETROLEUM QUALITY ANALYSIS SYSTEM ENHANCED</t>
  </si>
  <si>
    <t>6640015864078</t>
  </si>
  <si>
    <t>015864078</t>
  </si>
  <si>
    <t>B00887B</t>
  </si>
  <si>
    <t>LIGHTWEIGHT ROUTE CLEARANCE BLADE (LRCB)</t>
  </si>
  <si>
    <t>2590015885057</t>
  </si>
  <si>
    <t>015885057</t>
  </si>
  <si>
    <t>B00897B orig.</t>
  </si>
  <si>
    <t>FOOT MOBILE ASSAULT BRIDGE</t>
  </si>
  <si>
    <t>5420015805748</t>
  </si>
  <si>
    <t>015805748</t>
  </si>
  <si>
    <t>B00902T</t>
  </si>
  <si>
    <t>BLOCK AND TACKLE SET, 1" SISAL ROPE</t>
  </si>
  <si>
    <t>3940002023601</t>
  </si>
  <si>
    <t>002023601</t>
  </si>
  <si>
    <t>B00937B</t>
  </si>
  <si>
    <t>HUSKY VEHICLE OF VMMD</t>
  </si>
  <si>
    <t>2355015602306</t>
  </si>
  <si>
    <t>015602306</t>
  </si>
  <si>
    <t>HUSKY VEHICLE OF VMMD (ARMY-POR)</t>
  </si>
  <si>
    <t>2355015815174</t>
  </si>
  <si>
    <t>015815174</t>
  </si>
  <si>
    <t>B00942B</t>
  </si>
  <si>
    <t>PARTS KIT,VEHICULAR (RED PACK) FOR VMMD</t>
  </si>
  <si>
    <t>2541015602332</t>
  </si>
  <si>
    <t>015602332</t>
  </si>
  <si>
    <t>B00957G</t>
  </si>
  <si>
    <t>HUSKY MOUNTED DETECTION SYSTEM (HMDS)</t>
  </si>
  <si>
    <t>6665016077494</t>
  </si>
  <si>
    <t>016077494</t>
  </si>
  <si>
    <t>6665015750180</t>
  </si>
  <si>
    <t>015750180</t>
  </si>
  <si>
    <t>B00957G orig.</t>
  </si>
  <si>
    <t>6665015894471</t>
  </si>
  <si>
    <t>015894471</t>
  </si>
  <si>
    <t>B01002T</t>
  </si>
  <si>
    <t>BLOCK AND TACKLE SET, 5/8" WIRE ROPE</t>
  </si>
  <si>
    <t>3940002023614</t>
  </si>
  <si>
    <t>002023614</t>
  </si>
  <si>
    <t>B01017B</t>
  </si>
  <si>
    <t>SMALL SCALE DECON</t>
  </si>
  <si>
    <t>4230015550686</t>
  </si>
  <si>
    <t>015550686</t>
  </si>
  <si>
    <t>B01022B</t>
  </si>
  <si>
    <t>LOW METALLIC SIGNATURE MINE DETECTOR</t>
  </si>
  <si>
    <t>6665123895639</t>
  </si>
  <si>
    <t>123895639</t>
  </si>
  <si>
    <t>F</t>
  </si>
  <si>
    <t>6665123710357</t>
  </si>
  <si>
    <t>123710357</t>
  </si>
  <si>
    <t>B01052B</t>
  </si>
  <si>
    <t>LIGHT WEIGHT CARBON ROD DETECTOR</t>
  </si>
  <si>
    <t>6665151952879</t>
  </si>
  <si>
    <t>151952879</t>
  </si>
  <si>
    <t>V</t>
  </si>
  <si>
    <t>B01147B</t>
  </si>
  <si>
    <t>BOAT, BRIDGE ERECTION, INBORD ENGINE</t>
  </si>
  <si>
    <t>1940012189165</t>
  </si>
  <si>
    <t>012189165</t>
  </si>
  <si>
    <t>Freeze – Below 32 F (Below 0 C)</t>
  </si>
  <si>
    <t>1940011055728</t>
  </si>
  <si>
    <t>011055728</t>
  </si>
  <si>
    <t>1940015267164</t>
  </si>
  <si>
    <t>015267164</t>
  </si>
  <si>
    <t>1940015260770</t>
  </si>
  <si>
    <t>015260770</t>
  </si>
  <si>
    <t>B01157B</t>
  </si>
  <si>
    <t>TRLR, BOAT, BRIDGE ERECTION</t>
  </si>
  <si>
    <t>1940015279596</t>
  </si>
  <si>
    <t>015279596</t>
  </si>
  <si>
    <t>B01197B</t>
  </si>
  <si>
    <t>ARMORED EXCAVATOR, HYDRAULIC (HYEX)</t>
  </si>
  <si>
    <t>3815016131204</t>
  </si>
  <si>
    <t>016131204</t>
  </si>
  <si>
    <t>EXCAVATOR, HYDRAULIC (HYEX)</t>
  </si>
  <si>
    <t>3815015975671</t>
  </si>
  <si>
    <t>015975671</t>
  </si>
  <si>
    <t>B01207B</t>
  </si>
  <si>
    <t>BRIDGE ERECTION SET</t>
  </si>
  <si>
    <t>5420001723519</t>
  </si>
  <si>
    <t>001723519</t>
  </si>
  <si>
    <t>B01217B</t>
  </si>
  <si>
    <t>INTERIOR BAY, M17</t>
  </si>
  <si>
    <t>5420014705824</t>
  </si>
  <si>
    <t>014705824</t>
  </si>
  <si>
    <t>B01227B</t>
  </si>
  <si>
    <t>RAMP BAY</t>
  </si>
  <si>
    <t>5420014705825</t>
  </si>
  <si>
    <t>014705825</t>
  </si>
  <si>
    <t>B01297B</t>
  </si>
  <si>
    <t>BOAT CRADLE</t>
  </si>
  <si>
    <t>2090015415277</t>
  </si>
  <si>
    <t>015415277</t>
  </si>
  <si>
    <t>B01297B orig.</t>
  </si>
  <si>
    <t>2090011069789</t>
  </si>
  <si>
    <t>011069789</t>
  </si>
  <si>
    <t>B01307B</t>
  </si>
  <si>
    <t>MARINE CORPS BRIDGE PALLET (MCBP)</t>
  </si>
  <si>
    <t>2330016098618</t>
  </si>
  <si>
    <t>016098618</t>
  </si>
  <si>
    <t>B01327B orig.</t>
  </si>
  <si>
    <t>ENGINEERING FIELD PLANNING, RECONNAISSANCE, SURVEYING, AND SKETCHING SET (ENFIRE)</t>
  </si>
  <si>
    <t>6675015935960</t>
  </si>
  <si>
    <t>015935960</t>
  </si>
  <si>
    <t>6675016179193</t>
  </si>
  <si>
    <t>016179193</t>
  </si>
  <si>
    <t>B01337B orig.</t>
  </si>
  <si>
    <t>INTERROGATION ARM ASSEMBLY (IAA)</t>
  </si>
  <si>
    <t>3830016533380</t>
  </si>
  <si>
    <t>016533380</t>
  </si>
  <si>
    <t>3830016243173</t>
  </si>
  <si>
    <t>016243173</t>
  </si>
  <si>
    <t>B01377B</t>
  </si>
  <si>
    <t>EXPEDITIONARY WATER DISTRIBUTION SYSTEM (EWDS)</t>
  </si>
  <si>
    <t>4320016318775</t>
  </si>
  <si>
    <t>016318775</t>
  </si>
  <si>
    <t>B01387B</t>
  </si>
  <si>
    <t>REEL SYSTEM,HOSE - 98006A0000W</t>
  </si>
  <si>
    <t>B01427B</t>
  </si>
  <si>
    <t>GENERATOR SET,GASOL - 1KW FLEX FUEL GE</t>
  </si>
  <si>
    <t>B01437B</t>
  </si>
  <si>
    <t>MEPDIS-R ECU POWER DISTRIBUTION BOX (PDB)</t>
  </si>
  <si>
    <t>B01437B orig.</t>
  </si>
  <si>
    <t>B01527B</t>
  </si>
  <si>
    <t>BRIDGE, MEDIUM GIRDER, DRY GAP</t>
  </si>
  <si>
    <t>5420001723520</t>
  </si>
  <si>
    <t>001723520</t>
  </si>
  <si>
    <t>B01607B</t>
  </si>
  <si>
    <t>ASSAULT BREACHER VEHICLE</t>
  </si>
  <si>
    <t>2350015117783</t>
  </si>
  <si>
    <t>015117783</t>
  </si>
  <si>
    <t>B01617B</t>
  </si>
  <si>
    <t>PLOW, SURFACE MINE</t>
  </si>
  <si>
    <t>2590994370765</t>
  </si>
  <si>
    <t>994370765</t>
  </si>
  <si>
    <t>B01627B</t>
  </si>
  <si>
    <t>BLADE, MINE CLEARING</t>
  </si>
  <si>
    <t>2590991480141</t>
  </si>
  <si>
    <t>991480141</t>
  </si>
  <si>
    <t>B01717B</t>
  </si>
  <si>
    <t>BUCKET, CLAMSHELL</t>
  </si>
  <si>
    <t>3815012919224</t>
  </si>
  <si>
    <t>012919224</t>
  </si>
  <si>
    <t>3815015515938</t>
  </si>
  <si>
    <t>015515938</t>
  </si>
  <si>
    <t>B01767B</t>
  </si>
  <si>
    <t>BUCKET, CONCRETE</t>
  </si>
  <si>
    <t>3815012919223</t>
  </si>
  <si>
    <t>012919223</t>
  </si>
  <si>
    <t>3815015999074</t>
  </si>
  <si>
    <t>015999074</t>
  </si>
  <si>
    <t>B02157B</t>
  </si>
  <si>
    <t>BUCKET,MULTI-PURPOS - 4 IN 1 2 1/2 YD</t>
  </si>
  <si>
    <t>B03302E</t>
  </si>
  <si>
    <t>CARGO SET, RIGGERS -WIRE ROPE ASSEMBLY SET-</t>
  </si>
  <si>
    <t>3990008793927</t>
  </si>
  <si>
    <t>008793927</t>
  </si>
  <si>
    <t>B03657B</t>
  </si>
  <si>
    <t>COMPRESSOR, PORTABLE, DIESEL DRIVEN (PCDD)</t>
  </si>
  <si>
    <t>4310015009092</t>
  </si>
  <si>
    <t>015009092</t>
  </si>
  <si>
    <t>B03927B</t>
  </si>
  <si>
    <t>CONTAINER HANDLER, RT, KALMAR</t>
  </si>
  <si>
    <t>3930015227364</t>
  </si>
  <si>
    <t>015227364</t>
  </si>
  <si>
    <t>B03957B</t>
  </si>
  <si>
    <t>COMPRESSOR, AIR, 260CFM, W/PNEUMATIC TOOLS</t>
  </si>
  <si>
    <t>3820009508584</t>
  </si>
  <si>
    <t>009508584</t>
  </si>
  <si>
    <t>3820015427652</t>
  </si>
  <si>
    <t>015427652</t>
  </si>
  <si>
    <t>4310014988886</t>
  </si>
  <si>
    <t>014988886</t>
  </si>
  <si>
    <t>B04467B</t>
  </si>
  <si>
    <t>AIR MOBILE CRANE, RT, HYDRAULIC, LT (SLEP)</t>
  </si>
  <si>
    <t>3810011650646</t>
  </si>
  <si>
    <t>011650646</t>
  </si>
  <si>
    <t>3810015169718</t>
  </si>
  <si>
    <t>015169718</t>
  </si>
  <si>
    <t>3810015789682</t>
  </si>
  <si>
    <t>015789682</t>
  </si>
  <si>
    <t>B04712E</t>
  </si>
  <si>
    <t>DEMOLITION EQUIPMENT, ENGINEER SQUAD</t>
  </si>
  <si>
    <t>1375002124589</t>
  </si>
  <si>
    <t>002124589</t>
  </si>
  <si>
    <t>DEMOLITION EQUIPMENT SET, ENGINEER SQUAD</t>
  </si>
  <si>
    <t>1375016062596</t>
  </si>
  <si>
    <t>016062596</t>
  </si>
  <si>
    <t>1375000473750</t>
  </si>
  <si>
    <t>000473750</t>
  </si>
  <si>
    <t>B04722E</t>
  </si>
  <si>
    <t>DEMOLITION EQUIPMENT, INDIV</t>
  </si>
  <si>
    <t>1375000473751</t>
  </si>
  <si>
    <t>000473751</t>
  </si>
  <si>
    <t>B04767B</t>
  </si>
  <si>
    <t>DETECTOR, MINE, ADVANCED</t>
  </si>
  <si>
    <t>6665015047769</t>
  </si>
  <si>
    <t>015047769</t>
  </si>
  <si>
    <t>6665015274643</t>
  </si>
  <si>
    <t>015274643</t>
  </si>
  <si>
    <t>B05707B</t>
  </si>
  <si>
    <t>DRUM, FABRIC, COLLAPSIBLE, LIQUID FUEL, 500 GAL</t>
  </si>
  <si>
    <t>8110009652313</t>
  </si>
  <si>
    <t>009652313</t>
  </si>
  <si>
    <t>B05717B</t>
  </si>
  <si>
    <t>DRUM,FABRIC,COLLAPS - GTA/WD500-S/0</t>
  </si>
  <si>
    <t>B05727B</t>
  </si>
  <si>
    <t>TANK, FABRIC, COLLAPSIBLE, 50K</t>
  </si>
  <si>
    <t>5430015446371</t>
  </si>
  <si>
    <t>015446371</t>
  </si>
  <si>
    <t>TANK, FABRIC, COLLAPSIBLE, 50K WITHOUT CHEST</t>
  </si>
  <si>
    <t>5430014795099</t>
  </si>
  <si>
    <t>014795099</t>
  </si>
  <si>
    <t>B05727B orig.</t>
  </si>
  <si>
    <t>5430014795116</t>
  </si>
  <si>
    <t>014795116</t>
  </si>
  <si>
    <t>B05737B</t>
  </si>
  <si>
    <t>TANK, FUEL, FABRIC, COLLAPSIBLE, 3000-GAL CAP</t>
  </si>
  <si>
    <t>5430014850103</t>
  </si>
  <si>
    <t>014850103</t>
  </si>
  <si>
    <t>2910015391071</t>
  </si>
  <si>
    <t>015391071</t>
  </si>
  <si>
    <t>5430015427938</t>
  </si>
  <si>
    <t>015427938</t>
  </si>
  <si>
    <t>B05747B</t>
  </si>
  <si>
    <t>TANK,FABRIC,COLLAPS - BLNIT420</t>
  </si>
  <si>
    <t>B05797B</t>
  </si>
  <si>
    <t>DUMMY LOAD, GENERATOR SET, ELECT, 100KW, TRLR-MTD</t>
  </si>
  <si>
    <t>5985004710223</t>
  </si>
  <si>
    <t>004710223</t>
  </si>
  <si>
    <t>6150015571304</t>
  </si>
  <si>
    <t>015571304</t>
  </si>
  <si>
    <t>6150013062943</t>
  </si>
  <si>
    <t>013062943</t>
  </si>
  <si>
    <t>6150015571310</t>
  </si>
  <si>
    <t>015571310</t>
  </si>
  <si>
    <t>B05897B</t>
  </si>
  <si>
    <t>EXCAVATOR, COMBAT</t>
  </si>
  <si>
    <t>2350008087100</t>
  </si>
  <si>
    <t>008087100</t>
  </si>
  <si>
    <t>M9 ARMORED COMBAT EARTHMOVER</t>
  </si>
  <si>
    <t>2430015818572</t>
  </si>
  <si>
    <t>015818572</t>
  </si>
  <si>
    <t>B06267B</t>
  </si>
  <si>
    <t>FIRE SUPPRESSION SYSTEM (FSS) MOUNTED ON M1152A1 HMMWV W/IAP</t>
  </si>
  <si>
    <t>4210015791563</t>
  </si>
  <si>
    <t>015791563</t>
  </si>
  <si>
    <t>MOBILE FIRE SUPPRESSION SYSTEM (FSS)</t>
  </si>
  <si>
    <t>4210014944642</t>
  </si>
  <si>
    <t>014944642</t>
  </si>
  <si>
    <t>4210016077717</t>
  </si>
  <si>
    <t>016077717</t>
  </si>
  <si>
    <t>FIRE SUPPRESSION SYSTEM (FSS)  W/B2 FRAG 5 KIT</t>
  </si>
  <si>
    <t>4210015696073</t>
  </si>
  <si>
    <t>015696073</t>
  </si>
  <si>
    <t>B06407B</t>
  </si>
  <si>
    <t>FLOODLIGHT SET</t>
  </si>
  <si>
    <t>6230015308890</t>
  </si>
  <si>
    <t>015308890</t>
  </si>
  <si>
    <t>6230014966523</t>
  </si>
  <si>
    <t>014966523</t>
  </si>
  <si>
    <t>B06477B</t>
  </si>
  <si>
    <t>FORK,3-WAY,HYDRAULI - 91002060</t>
  </si>
  <si>
    <t>B06757B</t>
  </si>
  <si>
    <t>TACTICAL AIRFIELD FUEL DISPENSING SYSTEM (TAFDS) (FIRESTONE)</t>
  </si>
  <si>
    <t>4930010940026</t>
  </si>
  <si>
    <t>010940026</t>
  </si>
  <si>
    <t>4930001813272</t>
  </si>
  <si>
    <t>001813272</t>
  </si>
  <si>
    <t>B06767B</t>
  </si>
  <si>
    <t>WATER POINT SUPPLY SYSTEM, FWD AREA</t>
  </si>
  <si>
    <t>4320011101993</t>
  </si>
  <si>
    <t>011101993</t>
  </si>
  <si>
    <t>B06767B orig.</t>
  </si>
  <si>
    <t>4320013383305</t>
  </si>
  <si>
    <t>013383305</t>
  </si>
  <si>
    <t>4320013590370</t>
  </si>
  <si>
    <t>013590370</t>
  </si>
  <si>
    <t>B06857B</t>
  </si>
  <si>
    <t>AMPHIBOUS ASSAULT FUEL SYSTEM (AAFS)</t>
  </si>
  <si>
    <t>4930011139173</t>
  </si>
  <si>
    <t>011139173</t>
  </si>
  <si>
    <t>4930004116585</t>
  </si>
  <si>
    <t>004116585</t>
  </si>
  <si>
    <t>B06967B</t>
  </si>
  <si>
    <t>TESTER FLASH POINT MC</t>
  </si>
  <si>
    <t>6630015341774</t>
  </si>
  <si>
    <t>015341774</t>
  </si>
  <si>
    <t>B07307B</t>
  </si>
  <si>
    <t>GENERATOR SET, 3KW, 60HZ, SKID-MTD</t>
  </si>
  <si>
    <t>6115012853012</t>
  </si>
  <si>
    <t>012853012</t>
  </si>
  <si>
    <t>6115011504140</t>
  </si>
  <si>
    <t>011504140</t>
  </si>
  <si>
    <t>6115014565046</t>
  </si>
  <si>
    <t>014565046</t>
  </si>
  <si>
    <t>B08917B</t>
  </si>
  <si>
    <t>6115004651030</t>
  </si>
  <si>
    <t>004651030</t>
  </si>
  <si>
    <t>6115012755061</t>
  </si>
  <si>
    <t>012755061</t>
  </si>
  <si>
    <t>GENERATOR SET, 10 KW, 60 HZ, AMMPS, SKID MTD.</t>
  </si>
  <si>
    <t>6115015617455</t>
  </si>
  <si>
    <t>015617455</t>
  </si>
  <si>
    <t>B09217B</t>
  </si>
  <si>
    <t>GENERATOR SET, SKID MTD, 10KW/400HZ, TQG</t>
  </si>
  <si>
    <t>6115012747392</t>
  </si>
  <si>
    <t>012747392</t>
  </si>
  <si>
    <t>GENERATOR SET, 10 KW, 400 HZ, AMMPS,SKID MTD.</t>
  </si>
  <si>
    <t>6115015617466</t>
  </si>
  <si>
    <t>015617466</t>
  </si>
  <si>
    <t>6115004651027</t>
  </si>
  <si>
    <t>004651027</t>
  </si>
  <si>
    <t>B09537B</t>
  </si>
  <si>
    <t>GENERATOR SET, SKID MTD, 30KW/60HZ, TQG</t>
  </si>
  <si>
    <t>6115001181240</t>
  </si>
  <si>
    <t>001181240</t>
  </si>
  <si>
    <t>6115014619335</t>
  </si>
  <si>
    <t>014619335</t>
  </si>
  <si>
    <t>6115012747389</t>
  </si>
  <si>
    <t>012747389</t>
  </si>
  <si>
    <t>GENERATOR SET, 30 KW, 60 HZ, AMMPS,SKID MTD.</t>
  </si>
  <si>
    <t>6115015617718</t>
  </si>
  <si>
    <t>015617718</t>
  </si>
  <si>
    <t>B09807B</t>
  </si>
  <si>
    <t>GENERATOR, LTWT, MAN-PORTABLE</t>
  </si>
  <si>
    <t>6115014351565</t>
  </si>
  <si>
    <t>014351565</t>
  </si>
  <si>
    <t>B10107B</t>
  </si>
  <si>
    <t>COLD WEATHER KIT</t>
  </si>
  <si>
    <t>4610015261561</t>
  </si>
  <si>
    <t>015261561</t>
  </si>
  <si>
    <t>B10167B</t>
  </si>
  <si>
    <t>GENERATOR SET, 60KW, 400HZ, SKID-MTD</t>
  </si>
  <si>
    <t>6115001181253</t>
  </si>
  <si>
    <t>001181253</t>
  </si>
  <si>
    <t>6115014620292</t>
  </si>
  <si>
    <t>014620292</t>
  </si>
  <si>
    <t>6115012747395</t>
  </si>
  <si>
    <t>012747395</t>
  </si>
  <si>
    <t>GENERATOR SET, 60KW, 400HZ, AMMPS, SKID-MTD</t>
  </si>
  <si>
    <t>6115015617895</t>
  </si>
  <si>
    <t>015617895</t>
  </si>
  <si>
    <t>B10217B</t>
  </si>
  <si>
    <t>GENERATOR SET, SKID-MTD, 60KW/60HZ, TQG</t>
  </si>
  <si>
    <t>6115001181243</t>
  </si>
  <si>
    <t>001181243</t>
  </si>
  <si>
    <t>6115012747390</t>
  </si>
  <si>
    <t>012747390</t>
  </si>
  <si>
    <t>6115014620291</t>
  </si>
  <si>
    <t>014620291</t>
  </si>
  <si>
    <t>GENERATOR SET, 60 KW, 60 HZ, AMMPS, SKID-MTD.</t>
  </si>
  <si>
    <t>6115015617788</t>
  </si>
  <si>
    <t>015617788</t>
  </si>
  <si>
    <t>B10457B</t>
  </si>
  <si>
    <t>GENERATOR SET, 100KW, 60HZ, SKID-MTD, TQG</t>
  </si>
  <si>
    <t>6115010366374</t>
  </si>
  <si>
    <t>010366374</t>
  </si>
  <si>
    <t>6115001339101</t>
  </si>
  <si>
    <t>001339101</t>
  </si>
  <si>
    <t>6115012961463</t>
  </si>
  <si>
    <t>012961463</t>
  </si>
  <si>
    <t>B11357B</t>
  </si>
  <si>
    <t>REFUELING SYSTEM, EXPEDIENT, HELO</t>
  </si>
  <si>
    <t>4930011149930</t>
  </si>
  <si>
    <t>011149930</t>
  </si>
  <si>
    <t>4930001881701</t>
  </si>
  <si>
    <t>001881701</t>
  </si>
  <si>
    <t>B11377B</t>
  </si>
  <si>
    <t>HOSE, LTWT, COLLAPSIBLE, 6", 500' SECTION</t>
  </si>
  <si>
    <t>4720014840638</t>
  </si>
  <si>
    <t>014840638</t>
  </si>
  <si>
    <t>B11397B</t>
  </si>
  <si>
    <t>HOSE REEL SYSTEM (HRS)</t>
  </si>
  <si>
    <t>4930014621304</t>
  </si>
  <si>
    <t>014621304</t>
  </si>
  <si>
    <t>B11407B</t>
  </si>
  <si>
    <t>HYPOCHLORINATION UNIT, PURIFICATION, 2-100 GPH</t>
  </si>
  <si>
    <t>4610011541213</t>
  </si>
  <si>
    <t>011541213</t>
  </si>
  <si>
    <t>4610002690163</t>
  </si>
  <si>
    <t>002690163</t>
  </si>
  <si>
    <t>4610013644485</t>
  </si>
  <si>
    <t>013644485</t>
  </si>
  <si>
    <t>B11707B</t>
  </si>
  <si>
    <t>GRADE CONTROL SYSTEM</t>
  </si>
  <si>
    <t>5825015634405</t>
  </si>
  <si>
    <t>015634405</t>
  </si>
  <si>
    <t>5811016200268</t>
  </si>
  <si>
    <t>016200268</t>
  </si>
  <si>
    <t>B11917B orig.</t>
  </si>
  <si>
    <t>TOOL KIT, IM, F/TRACTOR, FT, W/ANGLE BLADE</t>
  </si>
  <si>
    <t>5180012617881</t>
  </si>
  <si>
    <t>012617881</t>
  </si>
  <si>
    <t>B12987B</t>
  </si>
  <si>
    <t>KIT, LAUNCH, LINE CHARGE, TRLR-MTD</t>
  </si>
  <si>
    <t>1055012035883</t>
  </si>
  <si>
    <t>012035883</t>
  </si>
  <si>
    <t>1055012812770</t>
  </si>
  <si>
    <t>012812770</t>
  </si>
  <si>
    <t>B13007B</t>
  </si>
  <si>
    <t>PLATFORM, MAINT, CRANE, AIR MOBILE</t>
  </si>
  <si>
    <t>2320013122616</t>
  </si>
  <si>
    <t>013122616</t>
  </si>
  <si>
    <t>B13157B</t>
  </si>
  <si>
    <t>LAUNCHER, CLEARANCE, MINE</t>
  </si>
  <si>
    <t>1055012266338</t>
  </si>
  <si>
    <t>012266338</t>
  </si>
  <si>
    <t>B13157B orig.</t>
  </si>
  <si>
    <t>1055016436075</t>
  </si>
  <si>
    <t>016436075</t>
  </si>
  <si>
    <t>B13202E</t>
  </si>
  <si>
    <t>MARKING SET, MINEFIELD</t>
  </si>
  <si>
    <t>9905011867253</t>
  </si>
  <si>
    <t>011867253</t>
  </si>
  <si>
    <t>B13202E orig.</t>
  </si>
  <si>
    <t>9905003759180</t>
  </si>
  <si>
    <t>003759180</t>
  </si>
  <si>
    <t>B14202B</t>
  </si>
  <si>
    <t>TESTING KIT,PETROLE - 57K6311</t>
  </si>
  <si>
    <t>B14672E</t>
  </si>
  <si>
    <t>PIPE FITTING ASSORTMENT, PLASTIC</t>
  </si>
  <si>
    <t>4730005422982</t>
  </si>
  <si>
    <t>005422982</t>
  </si>
  <si>
    <t>B14672E orig.</t>
  </si>
  <si>
    <t>4730016084974</t>
  </si>
  <si>
    <t>016084974</t>
  </si>
  <si>
    <t>B15707B</t>
  </si>
  <si>
    <t>EXPEDIENT REFUELING SYSTEM (ERS)</t>
  </si>
  <si>
    <t>4930011825028</t>
  </si>
  <si>
    <t>011825028</t>
  </si>
  <si>
    <t>4320002329236</t>
  </si>
  <si>
    <t>002329236</t>
  </si>
  <si>
    <t>B15807B</t>
  </si>
  <si>
    <t>PUMP MODULE, FUEL (SIXCON)</t>
  </si>
  <si>
    <t>4930012404579</t>
  </si>
  <si>
    <t>012404579</t>
  </si>
  <si>
    <t>B15837B</t>
  </si>
  <si>
    <t>PUMP, FUEL 600 GPM</t>
  </si>
  <si>
    <t>4930013927579</t>
  </si>
  <si>
    <t>013927579</t>
  </si>
  <si>
    <t>K</t>
  </si>
  <si>
    <t>Reserved</t>
  </si>
  <si>
    <t>4930011037609</t>
  </si>
  <si>
    <t>011037609</t>
  </si>
  <si>
    <t>4320015889165</t>
  </si>
  <si>
    <t>015889165</t>
  </si>
  <si>
    <t>4320016177587</t>
  </si>
  <si>
    <t>016177587</t>
  </si>
  <si>
    <t>4320015336417</t>
  </si>
  <si>
    <t>015336417</t>
  </si>
  <si>
    <t>B15837B orig.</t>
  </si>
  <si>
    <t>4930011959723</t>
  </si>
  <si>
    <t>011959723</t>
  </si>
  <si>
    <t>B15857B</t>
  </si>
  <si>
    <t>SEPARATOR, FILTER, 600 GPM</t>
  </si>
  <si>
    <t>4330015338221</t>
  </si>
  <si>
    <t>015338221</t>
  </si>
  <si>
    <t>B15857B orig.</t>
  </si>
  <si>
    <t>SEPARATOR, FILTER, 350 GPM</t>
  </si>
  <si>
    <t>4330001778485</t>
  </si>
  <si>
    <t>001778485</t>
  </si>
  <si>
    <t>B16207B</t>
  </si>
  <si>
    <t>PUMP SET, 65 GPM, 50 FT HEAD</t>
  </si>
  <si>
    <t>4320013571930</t>
  </si>
  <si>
    <t>013571930</t>
  </si>
  <si>
    <t>GENERAL USE PORTABLE WATER PUMP SET</t>
  </si>
  <si>
    <t>4320011497857</t>
  </si>
  <si>
    <t>011497857</t>
  </si>
  <si>
    <t>4320002030197</t>
  </si>
  <si>
    <t>002030197</t>
  </si>
  <si>
    <t>B16207B orig.</t>
  </si>
  <si>
    <t>PUMP SET, 150 GPM, 50 FT HEAD</t>
  </si>
  <si>
    <t>4320014764795</t>
  </si>
  <si>
    <t>014764795</t>
  </si>
  <si>
    <t>B17207B</t>
  </si>
  <si>
    <t>REINFORCEMENT SET  -MGB-</t>
  </si>
  <si>
    <t>5420011391503</t>
  </si>
  <si>
    <t>011391503</t>
  </si>
  <si>
    <t>B17857B</t>
  </si>
  <si>
    <t>ROLLER, COMPACTOR, VIBRATORY,SELF-PROPELLED</t>
  </si>
  <si>
    <t>3895014538573</t>
  </si>
  <si>
    <t>014538573</t>
  </si>
  <si>
    <t>3895015508369</t>
  </si>
  <si>
    <t>015508369</t>
  </si>
  <si>
    <t>3895011353703</t>
  </si>
  <si>
    <t>011353703</t>
  </si>
  <si>
    <t>ARMORED, ROLLER, COMPACTOR, VIBRATORY,SELF-PROPELLED</t>
  </si>
  <si>
    <t>3895015733847</t>
  </si>
  <si>
    <t>015733847</t>
  </si>
  <si>
    <t>B19227B</t>
  </si>
  <si>
    <t>SCRAPER-TRACTOR, WHEELED</t>
  </si>
  <si>
    <t>3805011531854</t>
  </si>
  <si>
    <t>011531854</t>
  </si>
  <si>
    <t>3805015507164</t>
  </si>
  <si>
    <t>015507164</t>
  </si>
  <si>
    <t>SCRAPER-TRACTOR, WHEELED, ARMORED</t>
  </si>
  <si>
    <t>3805016077161</t>
  </si>
  <si>
    <t>016077161</t>
  </si>
  <si>
    <t>3805015820743</t>
  </si>
  <si>
    <t>015820743</t>
  </si>
  <si>
    <t>B19427B</t>
  </si>
  <si>
    <t>SHOP EQUIPMENT KIT, CONSTRUCTION #1</t>
  </si>
  <si>
    <t>5180010619292</t>
  </si>
  <si>
    <t>010619292</t>
  </si>
  <si>
    <t>SHOP KIT, CONSTRUCTION #1</t>
  </si>
  <si>
    <t>4910015507118</t>
  </si>
  <si>
    <t>015507118</t>
  </si>
  <si>
    <t>B19517B</t>
  </si>
  <si>
    <t>MACHINISTS SHOP</t>
  </si>
  <si>
    <t>4940012355080</t>
  </si>
  <si>
    <t>012355080</t>
  </si>
  <si>
    <t>B2030 orig.</t>
  </si>
  <si>
    <t>B20302E</t>
  </si>
  <si>
    <t>SLING,CARGO,AERIAL</t>
  </si>
  <si>
    <t>SLING, MULTILEG, HELO, 40,000 LB</t>
  </si>
  <si>
    <t>3940011832118</t>
  </si>
  <si>
    <t>011832118</t>
  </si>
  <si>
    <t>STORAGE TANK MODULE, FUEL (SIXCON)</t>
  </si>
  <si>
    <t>5430012404578</t>
  </si>
  <si>
    <t>012404578</t>
  </si>
  <si>
    <t>STORAGE TANK MODULE, WATER (SIXCON)</t>
  </si>
  <si>
    <t>5430012039971</t>
  </si>
  <si>
    <t>012039971</t>
  </si>
  <si>
    <t>B21207B</t>
  </si>
  <si>
    <t>SURVEY SET, GP</t>
  </si>
  <si>
    <t>6675012737812</t>
  </si>
  <si>
    <t>012737812</t>
  </si>
  <si>
    <t>6675005145540</t>
  </si>
  <si>
    <t>005145540</t>
  </si>
  <si>
    <t>SURVEY SET</t>
  </si>
  <si>
    <t>6675016200269</t>
  </si>
  <si>
    <t>016200269</t>
  </si>
  <si>
    <t>B21277B</t>
  </si>
  <si>
    <t>SWEEPER, ROTARY, VEHICLE MOUNTING</t>
  </si>
  <si>
    <t>3830015042618</t>
  </si>
  <si>
    <t>015042618</t>
  </si>
  <si>
    <t>3825011362920</t>
  </si>
  <si>
    <t>011362920</t>
  </si>
  <si>
    <t>3830015867713</t>
  </si>
  <si>
    <t>015867713</t>
  </si>
  <si>
    <t>B21307B</t>
  </si>
  <si>
    <t>TANK, FABRIC, COLLAPSIBLE, WATER, 3000 GAL</t>
  </si>
  <si>
    <t>5430011706984</t>
  </si>
  <si>
    <t>011706984</t>
  </si>
  <si>
    <t>5430013594774</t>
  </si>
  <si>
    <t>013594774</t>
  </si>
  <si>
    <t>5430003554486</t>
  </si>
  <si>
    <t>003554486</t>
  </si>
  <si>
    <t>5430014698744</t>
  </si>
  <si>
    <t>014698744</t>
  </si>
  <si>
    <t>5430003554487</t>
  </si>
  <si>
    <t>003554487</t>
  </si>
  <si>
    <t>5430015405357</t>
  </si>
  <si>
    <t>015405357</t>
  </si>
  <si>
    <t>5430014707380</t>
  </si>
  <si>
    <t>014707380</t>
  </si>
  <si>
    <t>B21502E</t>
  </si>
  <si>
    <t>TEST SET, SOIL</t>
  </si>
  <si>
    <t>6635014891524</t>
  </si>
  <si>
    <t>014891524</t>
  </si>
  <si>
    <t>6635015823197</t>
  </si>
  <si>
    <t>015823197</t>
  </si>
  <si>
    <t>6635006413643</t>
  </si>
  <si>
    <t>006413643</t>
  </si>
  <si>
    <t>B21702E</t>
  </si>
  <si>
    <t>KIT, TIE DOWN, F/USE W/500 GAL</t>
  </si>
  <si>
    <t>3990008566245</t>
  </si>
  <si>
    <t>008566245</t>
  </si>
  <si>
    <t>B21902E</t>
  </si>
  <si>
    <t>TOOL KIT, OM (AMC)</t>
  </si>
  <si>
    <t>5180012899051</t>
  </si>
  <si>
    <t>012899051</t>
  </si>
  <si>
    <t>B22102E</t>
  </si>
  <si>
    <t>TOOL KIT, CARPENTER, ENGR PLT</t>
  </si>
  <si>
    <t>5180002932877</t>
  </si>
  <si>
    <t>002932877</t>
  </si>
  <si>
    <t>5180002932873</t>
  </si>
  <si>
    <t>002932873</t>
  </si>
  <si>
    <t>CARPENTER KIT (PLT)</t>
  </si>
  <si>
    <t>5180015518250</t>
  </si>
  <si>
    <t>015518250</t>
  </si>
  <si>
    <t>B22382E</t>
  </si>
  <si>
    <t>TOOL KIT, IM, ENG/CHASSIS REPAIR, CATERPILLAR</t>
  </si>
  <si>
    <t>5180012547723</t>
  </si>
  <si>
    <t>012547723</t>
  </si>
  <si>
    <t>TOOL KIT, PIONEER, ENGR PLT</t>
  </si>
  <si>
    <t>5180005961537</t>
  </si>
  <si>
    <t>005961537</t>
  </si>
  <si>
    <t>PIONEER KIT (PLT)</t>
  </si>
  <si>
    <t>5180015508112</t>
  </si>
  <si>
    <t>015508112</t>
  </si>
  <si>
    <t>PIONEER KIT (SQD)</t>
  </si>
  <si>
    <t>5180015508116</t>
  </si>
  <si>
    <t>015508116</t>
  </si>
  <si>
    <t>B22602E orig.</t>
  </si>
  <si>
    <t>TOOL KIT, PIONEER, ENGR SQUAD</t>
  </si>
  <si>
    <t>5180005961547</t>
  </si>
  <si>
    <t>005961547</t>
  </si>
  <si>
    <t>B23702E</t>
  </si>
  <si>
    <t>TOOL SET, MASON</t>
  </si>
  <si>
    <t>5180005405745</t>
  </si>
  <si>
    <t>005405745</t>
  </si>
  <si>
    <t>MASON KIT</t>
  </si>
  <si>
    <t>5180015513550</t>
  </si>
  <si>
    <t>015513550</t>
  </si>
  <si>
    <t>B23802E</t>
  </si>
  <si>
    <t>TOOL SET, TIRE REMOVING, HYDRAULIC</t>
  </si>
  <si>
    <t>4910007728087</t>
  </si>
  <si>
    <t>007728087</t>
  </si>
  <si>
    <t>B23947B</t>
  </si>
  <si>
    <t>PUMP, WATER 600 GPM</t>
  </si>
  <si>
    <t>4320012616470</t>
  </si>
  <si>
    <t>012616470</t>
  </si>
  <si>
    <t>4320015336418</t>
  </si>
  <si>
    <t>015336418</t>
  </si>
  <si>
    <t>4320016177199</t>
  </si>
  <si>
    <t>016177199</t>
  </si>
  <si>
    <t>4320015891113</t>
  </si>
  <si>
    <t>015891113</t>
  </si>
  <si>
    <t>B23947B orig.</t>
  </si>
  <si>
    <t>4320011847494</t>
  </si>
  <si>
    <t>011847494</t>
  </si>
  <si>
    <t>4320013148844</t>
  </si>
  <si>
    <t>013148844</t>
  </si>
  <si>
    <t>B24102B</t>
  </si>
  <si>
    <t>TOOL KIT, M9 ACE, 2D ECH, OM</t>
  </si>
  <si>
    <t>5180014280959</t>
  </si>
  <si>
    <t>014280959</t>
  </si>
  <si>
    <t>B24202B</t>
  </si>
  <si>
    <t>M9 ACE FIELD MAINTENANCE TOOL KIT</t>
  </si>
  <si>
    <t>5180016189526</t>
  </si>
  <si>
    <t>016189526</t>
  </si>
  <si>
    <t>B24202B orig.</t>
  </si>
  <si>
    <t>TOOL KIT, M9 ACE, 3D/4TH ECH, IM</t>
  </si>
  <si>
    <t>5180014292683</t>
  </si>
  <si>
    <t>014292683</t>
  </si>
  <si>
    <t>B24607B</t>
  </si>
  <si>
    <t>TRACTOR, FT, W/ANGLE BLADE</t>
  </si>
  <si>
    <t>2410012541667</t>
  </si>
  <si>
    <t>012541667</t>
  </si>
  <si>
    <t>3805015735861</t>
  </si>
  <si>
    <t>015735861</t>
  </si>
  <si>
    <t>B24607B orig.</t>
  </si>
  <si>
    <t>2350016294711</t>
  </si>
  <si>
    <t>016294711</t>
  </si>
  <si>
    <t>2410016245963</t>
  </si>
  <si>
    <t>016245963</t>
  </si>
  <si>
    <t>B24647B</t>
  </si>
  <si>
    <t>TRACTOR, FT, W/MULTIPURPOSE BUCKET</t>
  </si>
  <si>
    <t>3805013151091</t>
  </si>
  <si>
    <t>013151091</t>
  </si>
  <si>
    <t>OBSOLETE, DO NOT USE</t>
  </si>
  <si>
    <t>3805001402427</t>
  </si>
  <si>
    <t>001402427</t>
  </si>
  <si>
    <t>3805015735867</t>
  </si>
  <si>
    <t>015735867</t>
  </si>
  <si>
    <t>B24837B</t>
  </si>
  <si>
    <t>LOADER, BACKHOE (BHL)</t>
  </si>
  <si>
    <t>3805015574003</t>
  </si>
  <si>
    <t>015574003</t>
  </si>
  <si>
    <t>3805015147166</t>
  </si>
  <si>
    <t>015147166</t>
  </si>
  <si>
    <t>3805015733850</t>
  </si>
  <si>
    <t>015733850</t>
  </si>
  <si>
    <t>B25617B</t>
  </si>
  <si>
    <t>TRK, FORKLIFT, VARIABLE REACH</t>
  </si>
  <si>
    <t>3930013052111</t>
  </si>
  <si>
    <t>013052111</t>
  </si>
  <si>
    <t>3930014862151</t>
  </si>
  <si>
    <t>014862151</t>
  </si>
  <si>
    <t>3930015080886</t>
  </si>
  <si>
    <t>015080886</t>
  </si>
  <si>
    <t>ARMORED EBFL,TRK, FORKLIFT, VARIABLE REACH</t>
  </si>
  <si>
    <t>3930015735868</t>
  </si>
  <si>
    <t>015735868</t>
  </si>
  <si>
    <t>EXTENDABLE BOOM FORKLIFT - MODERNIZED (EBFL-M)</t>
  </si>
  <si>
    <t>3930016417505</t>
  </si>
  <si>
    <t>016417505</t>
  </si>
  <si>
    <t>B25657K</t>
  </si>
  <si>
    <t>TRLR ENGR EQUIPMENT</t>
  </si>
  <si>
    <t>2330015470272</t>
  </si>
  <si>
    <t>015470272</t>
  </si>
  <si>
    <t>2330015183809</t>
  </si>
  <si>
    <t>015183809</t>
  </si>
  <si>
    <t>2330015877978</t>
  </si>
  <si>
    <t>015877978</t>
  </si>
  <si>
    <t>B25667B</t>
  </si>
  <si>
    <t>FORKLIFT, RT, LT CAPABILITY (LRTF)</t>
  </si>
  <si>
    <t>3930014783519</t>
  </si>
  <si>
    <t>014783519</t>
  </si>
  <si>
    <t>3930012756420</t>
  </si>
  <si>
    <t>012756420</t>
  </si>
  <si>
    <t>3930016051984</t>
  </si>
  <si>
    <t>016051984</t>
  </si>
  <si>
    <t>3930015330855</t>
  </si>
  <si>
    <t>015330855</t>
  </si>
  <si>
    <t>3930015735873</t>
  </si>
  <si>
    <t>015735873</t>
  </si>
  <si>
    <t>B26057B</t>
  </si>
  <si>
    <t>PURIFICATION SYSTEM, WATER, TACTICAL</t>
  </si>
  <si>
    <t>4610014886961</t>
  </si>
  <si>
    <t>014886961</t>
  </si>
  <si>
    <t>B26307B</t>
  </si>
  <si>
    <t>ANALYSIS SET, QUALITY, PURIFICATION, WATER</t>
  </si>
  <si>
    <t>6630013655588</t>
  </si>
  <si>
    <t>013655588</t>
  </si>
  <si>
    <t>6630013438495</t>
  </si>
  <si>
    <t>013438495</t>
  </si>
  <si>
    <t>6630014772395</t>
  </si>
  <si>
    <t>014772395</t>
  </si>
  <si>
    <t>B26317B</t>
  </si>
  <si>
    <t>TANK, WATER, 50K GAL WITH CHEST</t>
  </si>
  <si>
    <t>5430011069677</t>
  </si>
  <si>
    <t>011069677</t>
  </si>
  <si>
    <t>TANK, WATER, 50K GAL</t>
  </si>
  <si>
    <t>5430012004831</t>
  </si>
  <si>
    <t>012004831</t>
  </si>
  <si>
    <t>5430014732317</t>
  </si>
  <si>
    <t>014732317</t>
  </si>
  <si>
    <t>B26327B</t>
  </si>
  <si>
    <t>TANK ASSEMBLY, WATER, FABRIC, COLLAPSIBLE</t>
  </si>
  <si>
    <t>5430011069678</t>
  </si>
  <si>
    <t>011069678</t>
  </si>
  <si>
    <t>5430013517813</t>
  </si>
  <si>
    <t>013517813</t>
  </si>
  <si>
    <t>B26327B orig.</t>
  </si>
  <si>
    <t>5430014795762</t>
  </si>
  <si>
    <t>014795762</t>
  </si>
  <si>
    <t>B26857B</t>
  </si>
  <si>
    <t>WELDING SHOP, MARINE CORPS TACTICAL</t>
  </si>
  <si>
    <t>3431011539585</t>
  </si>
  <si>
    <t>011539585</t>
  </si>
  <si>
    <t>MARINE CORPS TACTICAL WELD SHOP (MCTWS)</t>
  </si>
  <si>
    <t>3431014984423</t>
  </si>
  <si>
    <t>014984423</t>
  </si>
  <si>
    <t>4940016159020</t>
  </si>
  <si>
    <t>016159020</t>
  </si>
  <si>
    <t>B26867B</t>
  </si>
  <si>
    <t>KIT, WELDING, ARMOR</t>
  </si>
  <si>
    <t>3431015050248</t>
  </si>
  <si>
    <t>015050248</t>
  </si>
  <si>
    <t>B26877B</t>
  </si>
  <si>
    <t>KIT, WELDING, TITANIUM</t>
  </si>
  <si>
    <t>3431015050888</t>
  </si>
  <si>
    <t>015050888</t>
  </si>
  <si>
    <t>B27302E</t>
  </si>
  <si>
    <t>YOKE, TOWING AND LIFTING</t>
  </si>
  <si>
    <t>8110008566243</t>
  </si>
  <si>
    <t>008566243</t>
  </si>
  <si>
    <t>B50007B</t>
  </si>
  <si>
    <t>SWEEP MONITORING SYSTEM</t>
  </si>
  <si>
    <t>6665015314689</t>
  </si>
  <si>
    <t>015314689</t>
  </si>
  <si>
    <t>B70002B</t>
  </si>
  <si>
    <t>VEHICLE AUTOMATED DIAGNOSTIC SYSTEM - ENGINEER VARIANT</t>
  </si>
  <si>
    <t>4910015929766</t>
  </si>
  <si>
    <t>015929766</t>
  </si>
  <si>
    <t>B70012G</t>
  </si>
  <si>
    <t>ANALYZER, ELECTRICAL PULSE</t>
  </si>
  <si>
    <t>6625014385312</t>
  </si>
  <si>
    <t>014385312</t>
  </si>
  <si>
    <t>6625015260788</t>
  </si>
  <si>
    <t>015260788</t>
  </si>
  <si>
    <t>3-PHASE POWER ANALYZER</t>
  </si>
  <si>
    <t>6625015840066</t>
  </si>
  <si>
    <t>015840066</t>
  </si>
  <si>
    <t>B79002B</t>
  </si>
  <si>
    <t>INTERMEDIATE LEVEL ELECTRICIANS TOOL KIT</t>
  </si>
  <si>
    <t>5180015468026</t>
  </si>
  <si>
    <t>015468026</t>
  </si>
  <si>
    <t>ELECTRICIANS SHOP, TRAILER MOUNTED</t>
  </si>
  <si>
    <t>4940016070129</t>
  </si>
  <si>
    <t>016070129</t>
  </si>
  <si>
    <t>C000000 orig.</t>
  </si>
  <si>
    <t>C00042E</t>
  </si>
  <si>
    <t>ULTRA HIGH INTENSITY MINIATURE ILLUMINATION SYSTEM</t>
  </si>
  <si>
    <t>5855015279966</t>
  </si>
  <si>
    <t>015279966</t>
  </si>
  <si>
    <t>C00117B orig.</t>
  </si>
  <si>
    <t>CONTAMINATION INDICATOR DECONTAMINATION ASSURANCE SYSTEM (CDIAS) LARGE SCALE APPLICATOR</t>
  </si>
  <si>
    <t>C00122E</t>
  </si>
  <si>
    <t>MARINE INDIVIDUAL A</t>
  </si>
  <si>
    <t>C00122E orig.</t>
  </si>
  <si>
    <t>KIT, ASSAULT, MARINE, INDIV</t>
  </si>
  <si>
    <t>015356367</t>
  </si>
  <si>
    <t>8415015356367</t>
  </si>
  <si>
    <t>C00132F</t>
  </si>
  <si>
    <t>COMBATANT DIVER FULL FACE MASK (CDFFM)</t>
  </si>
  <si>
    <t>4220015612259</t>
  </si>
  <si>
    <t>015612259</t>
  </si>
  <si>
    <t>ENHANCED SIDE INSERT,SMALL ARMS PROTECTIVE</t>
  </si>
  <si>
    <t>8470015406532</t>
  </si>
  <si>
    <t>015406532</t>
  </si>
  <si>
    <t>8470016166645</t>
  </si>
  <si>
    <t>016166645</t>
  </si>
  <si>
    <t>8470015367227</t>
  </si>
  <si>
    <t>015367227</t>
  </si>
  <si>
    <t>8470016166647</t>
  </si>
  <si>
    <t>016166647</t>
  </si>
  <si>
    <t>8470015359878</t>
  </si>
  <si>
    <t>015359878</t>
  </si>
  <si>
    <t>C00187B</t>
  </si>
  <si>
    <t>JOINT PRECISION AIR, AGU 2K</t>
  </si>
  <si>
    <t>C00187B orig.</t>
  </si>
  <si>
    <t>JOINT PRECISION AIR DROP SYSTEMS-2K (JPADS-2K)</t>
  </si>
  <si>
    <t>1670015695340</t>
  </si>
  <si>
    <t>015695340</t>
  </si>
  <si>
    <t>JOINT PRECISION AIR DROP SYSTEMS-2K M (JPADS-2K-M)</t>
  </si>
  <si>
    <t>1670016090728</t>
  </si>
  <si>
    <t>016090728</t>
  </si>
  <si>
    <t>C00222B</t>
  </si>
  <si>
    <t>PARACHUTE SYSTEM, SPECIAL APPLICATION</t>
  </si>
  <si>
    <t>1670090004376</t>
  </si>
  <si>
    <t>090004376</t>
  </si>
  <si>
    <t>1670016091340</t>
  </si>
  <si>
    <t>016091340</t>
  </si>
  <si>
    <t>C00237B orig.</t>
  </si>
  <si>
    <t>JOINT BIOLOGICAL TACTICAL DETECTION SYSTEM (JBTDS) BIOLOGICAL SURFACE SAMPLER</t>
  </si>
  <si>
    <t>C00247B</t>
  </si>
  <si>
    <t>TUBE LAUNCHED NON-LETHAL WEAPON SYSTEM</t>
  </si>
  <si>
    <t>PMM-113.5 PdM ONS</t>
  </si>
  <si>
    <t>1055015636749</t>
  </si>
  <si>
    <t>015636749</t>
  </si>
  <si>
    <t>C00272F</t>
  </si>
  <si>
    <t>MARITIME OPERATIONS SUIT</t>
  </si>
  <si>
    <t>4220016084470</t>
  </si>
  <si>
    <t>016084470</t>
  </si>
  <si>
    <t>4220016084499</t>
  </si>
  <si>
    <t>016084499</t>
  </si>
  <si>
    <t>4220016084478</t>
  </si>
  <si>
    <t>016084478</t>
  </si>
  <si>
    <t>4220016084504</t>
  </si>
  <si>
    <t>016084504</t>
  </si>
  <si>
    <t>4220016084527</t>
  </si>
  <si>
    <t>016084527</t>
  </si>
  <si>
    <t>4220016084520</t>
  </si>
  <si>
    <t>016084520</t>
  </si>
  <si>
    <t>4220016084514</t>
  </si>
  <si>
    <t>016084514</t>
  </si>
  <si>
    <t>C00272F orig.</t>
  </si>
  <si>
    <t>MCSC-PMM-131</t>
  </si>
  <si>
    <t>4220090004399</t>
  </si>
  <si>
    <t>090004399</t>
  </si>
  <si>
    <t>C00282F</t>
  </si>
  <si>
    <t>COMBATANT DIVER DRY SUIT</t>
  </si>
  <si>
    <t>4220090004398</t>
  </si>
  <si>
    <t>090004398</t>
  </si>
  <si>
    <t>4220200070218</t>
  </si>
  <si>
    <t>200070218</t>
  </si>
  <si>
    <t>4220016164305</t>
  </si>
  <si>
    <t>016164305</t>
  </si>
  <si>
    <t>4220200070193</t>
  </si>
  <si>
    <t>200070193</t>
  </si>
  <si>
    <t>4220200070183</t>
  </si>
  <si>
    <t>200070183</t>
  </si>
  <si>
    <t>4220200070194</t>
  </si>
  <si>
    <t>200070194</t>
  </si>
  <si>
    <t>C00282F orig.</t>
  </si>
  <si>
    <t>4220200070195</t>
  </si>
  <si>
    <t>200070195</t>
  </si>
  <si>
    <t>4220200070186</t>
  </si>
  <si>
    <t>200070186</t>
  </si>
  <si>
    <t>DRAWERS, C/W FR GRID FLEECE</t>
  </si>
  <si>
    <t>8415015553809</t>
  </si>
  <si>
    <t>015553809</t>
  </si>
  <si>
    <t>8415015553795</t>
  </si>
  <si>
    <t>015553795</t>
  </si>
  <si>
    <t>8415015553782</t>
  </si>
  <si>
    <t>015553782</t>
  </si>
  <si>
    <t>8415015553826</t>
  </si>
  <si>
    <t>015553826</t>
  </si>
  <si>
    <t>8415015553838</t>
  </si>
  <si>
    <t>015553838</t>
  </si>
  <si>
    <t>8415015553842</t>
  </si>
  <si>
    <t>015553842</t>
  </si>
  <si>
    <t>8415015553851</t>
  </si>
  <si>
    <t>015553851</t>
  </si>
  <si>
    <t>8415015553816</t>
  </si>
  <si>
    <t>015553816</t>
  </si>
  <si>
    <t>C00312E</t>
  </si>
  <si>
    <t>BAG SYSTEM, WATERPROOF, INDIVIDUAL</t>
  </si>
  <si>
    <t>8465090004164</t>
  </si>
  <si>
    <t>090004164</t>
  </si>
  <si>
    <t>C00347B</t>
  </si>
  <si>
    <t>EXPEDITIONARY FIELD KITCHEN</t>
  </si>
  <si>
    <t>7360015791956</t>
  </si>
  <si>
    <t>015791956</t>
  </si>
  <si>
    <t>C00357B</t>
  </si>
  <si>
    <t>ENHANCED HEATING SYSTEM, RATION, TRAY</t>
  </si>
  <si>
    <t>4520015643917</t>
  </si>
  <si>
    <t>015643917</t>
  </si>
  <si>
    <t>C00377B</t>
  </si>
  <si>
    <t>EXPEDITIONARY HYPERBARIC CHAMBER SYSTE (EHCS)</t>
  </si>
  <si>
    <t>C00377B orig.</t>
  </si>
  <si>
    <t>4220090004449</t>
  </si>
  <si>
    <t>090004449</t>
  </si>
  <si>
    <t>C00382E orig.</t>
  </si>
  <si>
    <t>MECHANICAL BREACHER'S KIT (MBK)</t>
  </si>
  <si>
    <t>8465015588195</t>
  </si>
  <si>
    <t>015588195</t>
  </si>
  <si>
    <t>KNEEPAD (LARGE) - MEDIUM</t>
  </si>
  <si>
    <t>C00402E orig.</t>
  </si>
  <si>
    <t>KNEE PADS EXTERNAL</t>
  </si>
  <si>
    <t>8415015521537</t>
  </si>
  <si>
    <t>015521537</t>
  </si>
  <si>
    <t>8415015150364</t>
  </si>
  <si>
    <t>015150364</t>
  </si>
  <si>
    <t>8415015150363</t>
  </si>
  <si>
    <t>015150363</t>
  </si>
  <si>
    <t>C00412E orig.</t>
  </si>
  <si>
    <t>ELBOW PADS EXTERNAL</t>
  </si>
  <si>
    <t>8415015150224</t>
  </si>
  <si>
    <t>015150224</t>
  </si>
  <si>
    <t>8415015150222</t>
  </si>
  <si>
    <t>015150222</t>
  </si>
  <si>
    <t>8415015150219</t>
  </si>
  <si>
    <t>015150219</t>
  </si>
  <si>
    <t>C00442F</t>
  </si>
  <si>
    <t>TENT - 60203SPTN (TAN)</t>
  </si>
  <si>
    <t>C00452F</t>
  </si>
  <si>
    <t>TENT - TAN</t>
  </si>
  <si>
    <t>C00462F</t>
  </si>
  <si>
    <t>COMMUNICATION SYSTE - 900404-000</t>
  </si>
  <si>
    <t>C00462F orig.</t>
  </si>
  <si>
    <t>VOICE COMMUNICATION SYSTEM, UNDERWATER</t>
  </si>
  <si>
    <t>5895015661671</t>
  </si>
  <si>
    <t>015661671</t>
  </si>
  <si>
    <t>C00482F</t>
  </si>
  <si>
    <t>TOPSIDE COMMUNICATION SYSTEM (TCS)</t>
  </si>
  <si>
    <t>5820015666532</t>
  </si>
  <si>
    <t>015666532</t>
  </si>
  <si>
    <t>C00512B</t>
  </si>
  <si>
    <t>JOINT COMBAT VEHICLE CREWMEN COVERALL (JC3)</t>
  </si>
  <si>
    <t>8415015547206</t>
  </si>
  <si>
    <t>015547206</t>
  </si>
  <si>
    <t>8415015547184</t>
  </si>
  <si>
    <t>015547184</t>
  </si>
  <si>
    <t>8415015547248</t>
  </si>
  <si>
    <t>015547248</t>
  </si>
  <si>
    <t>8415015547268</t>
  </si>
  <si>
    <t>015547268</t>
  </si>
  <si>
    <t>8415015547256</t>
  </si>
  <si>
    <t>015547256</t>
  </si>
  <si>
    <t>8415015547263</t>
  </si>
  <si>
    <t>015547263</t>
  </si>
  <si>
    <t>8415015547211</t>
  </si>
  <si>
    <t>015547211</t>
  </si>
  <si>
    <t>8415015547191</t>
  </si>
  <si>
    <t>015547191</t>
  </si>
  <si>
    <t>8415015547189</t>
  </si>
  <si>
    <t>015547189</t>
  </si>
  <si>
    <t>8415015547208</t>
  </si>
  <si>
    <t>015547208</t>
  </si>
  <si>
    <t>8415015547254</t>
  </si>
  <si>
    <t>015547254</t>
  </si>
  <si>
    <t>8415015547267</t>
  </si>
  <si>
    <t>015547267</t>
  </si>
  <si>
    <t>8415015547246</t>
  </si>
  <si>
    <t>015547246</t>
  </si>
  <si>
    <t>8415015547196</t>
  </si>
  <si>
    <t>015547196</t>
  </si>
  <si>
    <t>8415015547233</t>
  </si>
  <si>
    <t>015547233</t>
  </si>
  <si>
    <t>8415015547257</t>
  </si>
  <si>
    <t>015547257</t>
  </si>
  <si>
    <t>8415015547261</t>
  </si>
  <si>
    <t>015547261</t>
  </si>
  <si>
    <t>8415015547201</t>
  </si>
  <si>
    <t>015547201</t>
  </si>
  <si>
    <t>C00522B</t>
  </si>
  <si>
    <t>DIGITAL RADIATION DOSIMETER (DRD)</t>
  </si>
  <si>
    <t>6665014994653</t>
  </si>
  <si>
    <t>014994653</t>
  </si>
  <si>
    <t>ELECTRONIC PERSONAL DOSIMETER (EPD)</t>
  </si>
  <si>
    <t>6665016425317</t>
  </si>
  <si>
    <t>016425317</t>
  </si>
  <si>
    <t>C00532B</t>
  </si>
  <si>
    <t>POWERED AIR PURIFYING RESPIRATOR (PAPR)</t>
  </si>
  <si>
    <t>4240015668250</t>
  </si>
  <si>
    <t>015668250</t>
  </si>
  <si>
    <t>4240015872915</t>
  </si>
  <si>
    <t>015872915</t>
  </si>
  <si>
    <t>CARRIER, SMALL ARMS PROTECTIVE BODY ARMOR</t>
  </si>
  <si>
    <t>8470016315771</t>
  </si>
  <si>
    <t>016315771</t>
  </si>
  <si>
    <t>8470016315757</t>
  </si>
  <si>
    <t>016315757</t>
  </si>
  <si>
    <t>8470016315759</t>
  </si>
  <si>
    <t>016315759</t>
  </si>
  <si>
    <t>8470016315761</t>
  </si>
  <si>
    <t>016315761</t>
  </si>
  <si>
    <t>8470016315763</t>
  </si>
  <si>
    <t>016315763</t>
  </si>
  <si>
    <t>C00612F orig.</t>
  </si>
  <si>
    <t>PLATE CARRIER</t>
  </si>
  <si>
    <t>8470015815052</t>
  </si>
  <si>
    <t>015815052</t>
  </si>
  <si>
    <t>8470015815041</t>
  </si>
  <si>
    <t>015815041</t>
  </si>
  <si>
    <t>8470015815037</t>
  </si>
  <si>
    <t>015815037</t>
  </si>
  <si>
    <t>8470015814880</t>
  </si>
  <si>
    <t>015814880</t>
  </si>
  <si>
    <t>8470015815071</t>
  </si>
  <si>
    <t>015815071</t>
  </si>
  <si>
    <t>COAT, UC, OVERGARMENT, CHEM PROT (JSLIST)</t>
  </si>
  <si>
    <t>8415015530071</t>
  </si>
  <si>
    <t>015530071</t>
  </si>
  <si>
    <t>8415015530070</t>
  </si>
  <si>
    <t>015530070</t>
  </si>
  <si>
    <t>8415015529989</t>
  </si>
  <si>
    <t>015529989</t>
  </si>
  <si>
    <t>8415015530069</t>
  </si>
  <si>
    <t>015530069</t>
  </si>
  <si>
    <t>8415015530037</t>
  </si>
  <si>
    <t>015530037</t>
  </si>
  <si>
    <t>8415015530073</t>
  </si>
  <si>
    <t>015530073</t>
  </si>
  <si>
    <t>8415015530035</t>
  </si>
  <si>
    <t>015530035</t>
  </si>
  <si>
    <t>8415015530034</t>
  </si>
  <si>
    <t>015530034</t>
  </si>
  <si>
    <t>8415015530033</t>
  </si>
  <si>
    <t>015530033</t>
  </si>
  <si>
    <t>8415015529992</t>
  </si>
  <si>
    <t>015529992</t>
  </si>
  <si>
    <t>8415015530072</t>
  </si>
  <si>
    <t>015530072</t>
  </si>
  <si>
    <t>TROU, UC, OVERGARMENT, CHEM PROT (JSLIST)</t>
  </si>
  <si>
    <t>8415015529976</t>
  </si>
  <si>
    <t>015529976</t>
  </si>
  <si>
    <t>8415015529977</t>
  </si>
  <si>
    <t>015529977</t>
  </si>
  <si>
    <t>8415015529983</t>
  </si>
  <si>
    <t>015529983</t>
  </si>
  <si>
    <t>8415015529975</t>
  </si>
  <si>
    <t>015529975</t>
  </si>
  <si>
    <t>8415015529974</t>
  </si>
  <si>
    <t>015529974</t>
  </si>
  <si>
    <t>8415015529971</t>
  </si>
  <si>
    <t>015529971</t>
  </si>
  <si>
    <t>8415015529970</t>
  </si>
  <si>
    <t>015529970</t>
  </si>
  <si>
    <t>8415015529968</t>
  </si>
  <si>
    <t>015529968</t>
  </si>
  <si>
    <t>8415015529966</t>
  </si>
  <si>
    <t>015529966</t>
  </si>
  <si>
    <t>8415015529961</t>
  </si>
  <si>
    <t>015529961</t>
  </si>
  <si>
    <t>8415015529981</t>
  </si>
  <si>
    <t>015529981</t>
  </si>
  <si>
    <t>C00642E orig.</t>
  </si>
  <si>
    <t>COAT, FIREMAN, W/O LINER, ALUMINIZED</t>
  </si>
  <si>
    <t>C00652E orig.</t>
  </si>
  <si>
    <t>C00667B</t>
  </si>
  <si>
    <t>DEPLOYABLE METEOROLOGICAL SYSTEM (DMS)</t>
  </si>
  <si>
    <t>C00697B</t>
  </si>
  <si>
    <t>RECONNAISSANCE SYST - 6003-001175</t>
  </si>
  <si>
    <t>C00697B orig.</t>
  </si>
  <si>
    <t>MAGTF CBRN DR SKO</t>
  </si>
  <si>
    <t>6665016216993</t>
  </si>
  <si>
    <t>016216993</t>
  </si>
  <si>
    <t>MAGTF CBRN CONSEQUENCE MANAGEMENT (CM) CAPABILITY</t>
  </si>
  <si>
    <t>6665015666435</t>
  </si>
  <si>
    <t>015666435</t>
  </si>
  <si>
    <t>C00702B</t>
  </si>
  <si>
    <t>HAZMASTER G3, SYSTEM, ULTRA RUGGED, IP67</t>
  </si>
  <si>
    <t>HANDHELD FLASHLIGHT</t>
  </si>
  <si>
    <t>6230015711331</t>
  </si>
  <si>
    <t>015711331</t>
  </si>
  <si>
    <t>C00752B</t>
  </si>
  <si>
    <t>METEOROLOGICAL MEAS - 0845NV</t>
  </si>
  <si>
    <t>C00752B orig.</t>
  </si>
  <si>
    <t>SCOUT SNIPER MOUNTAIN LEADER HAND HELD WEATHER STATION</t>
  </si>
  <si>
    <t>PMM-113.3 PdM IW</t>
  </si>
  <si>
    <t>6660015600930</t>
  </si>
  <si>
    <t>015600930</t>
  </si>
  <si>
    <t>JOINT MODULAR INTERMODAL CONTAINER ASSEMBLY (JMIC)</t>
  </si>
  <si>
    <t>8145015515311</t>
  </si>
  <si>
    <t>015515311</t>
  </si>
  <si>
    <t>8145015645802</t>
  </si>
  <si>
    <t>015645802</t>
  </si>
  <si>
    <t>8145015645795</t>
  </si>
  <si>
    <t>015645795</t>
  </si>
  <si>
    <t>8145015881810</t>
  </si>
  <si>
    <t>015881810</t>
  </si>
  <si>
    <t>8145016533347</t>
  </si>
  <si>
    <t>016533347</t>
  </si>
  <si>
    <t>8145015881830</t>
  </si>
  <si>
    <t>015881830</t>
  </si>
  <si>
    <t>C00822B</t>
  </si>
  <si>
    <t>SELF CONTAINED BREATHING APPARATUS (SCBA)</t>
  </si>
  <si>
    <t>4240016425377</t>
  </si>
  <si>
    <t>016425377</t>
  </si>
  <si>
    <t>MARINE CORPS UTILITY CUTTER (MCUC)</t>
  </si>
  <si>
    <t>4240015700319</t>
  </si>
  <si>
    <t>015700319</t>
  </si>
  <si>
    <t>C00842B</t>
  </si>
  <si>
    <t>COMPRESSOR, SCBA REFILL STATION, BAUER</t>
  </si>
  <si>
    <t>4310016328868</t>
  </si>
  <si>
    <t>016328868</t>
  </si>
  <si>
    <t>C00862B</t>
  </si>
  <si>
    <t>FIRST DEFENDER</t>
  </si>
  <si>
    <t>C00892B</t>
  </si>
  <si>
    <t>CART, MULTI-PURPOSE, CHARLIE'S HORSE</t>
  </si>
  <si>
    <t>C00912B</t>
  </si>
  <si>
    <t>CHIP MEASUREMENT SYSTEM (CMS), DRAEGER</t>
  </si>
  <si>
    <t>6665015867956</t>
  </si>
  <si>
    <t>015867956</t>
  </si>
  <si>
    <t>C00987B orig.</t>
  </si>
  <si>
    <t>JOINT BIOLOGICAL TACTICAL DETECTION SYSTEM (JBTDS) BIOLOGICAL AIR SAMPLER</t>
  </si>
  <si>
    <t>C01022B</t>
  </si>
  <si>
    <t>SAMPLING KIT, COMBAT, QUICKSILVER</t>
  </si>
  <si>
    <t>WIRE CUTTER W/SHEATH</t>
  </si>
  <si>
    <t>5110015768918</t>
  </si>
  <si>
    <t>015768918</t>
  </si>
  <si>
    <t>C01047B</t>
  </si>
  <si>
    <t>ESCALATION OF FORCE-MISSION MODULES (EOF-MM)</t>
  </si>
  <si>
    <t>1367015794067</t>
  </si>
  <si>
    <t>015794067</t>
  </si>
  <si>
    <t>C01072E</t>
  </si>
  <si>
    <t>COMBATANT DIVE VEST (CDV)</t>
  </si>
  <si>
    <t>4220015847592</t>
  </si>
  <si>
    <t>015847592</t>
  </si>
  <si>
    <t>C01107B</t>
  </si>
  <si>
    <t>GENERATOR, GROUP TRAILER, OV-103/U</t>
  </si>
  <si>
    <t>6115014496554</t>
  </si>
  <si>
    <t>014496554</t>
  </si>
  <si>
    <t>6115015583571</t>
  </si>
  <si>
    <t>015583571</t>
  </si>
  <si>
    <t>DRAWERS, C/W FR SILKWEIGHTS</t>
  </si>
  <si>
    <t>8415015674128</t>
  </si>
  <si>
    <t>015674128</t>
  </si>
  <si>
    <t>8415015674033</t>
  </si>
  <si>
    <t>015674033</t>
  </si>
  <si>
    <t>8415015674020</t>
  </si>
  <si>
    <t>015674020</t>
  </si>
  <si>
    <t>8415015673437</t>
  </si>
  <si>
    <t>015673437</t>
  </si>
  <si>
    <t>8415015674164</t>
  </si>
  <si>
    <t>015674164</t>
  </si>
  <si>
    <t>8415015674155</t>
  </si>
  <si>
    <t>015674155</t>
  </si>
  <si>
    <t>8415015674056</t>
  </si>
  <si>
    <t>015674056</t>
  </si>
  <si>
    <t>UNDERSHIRT, C/W, FR, SILKWEIGHTS</t>
  </si>
  <si>
    <t>8415015674285</t>
  </si>
  <si>
    <t>015674285</t>
  </si>
  <si>
    <t>8415015674423</t>
  </si>
  <si>
    <t>015674423</t>
  </si>
  <si>
    <t>8415015674509</t>
  </si>
  <si>
    <t>015674509</t>
  </si>
  <si>
    <t>8415015674525</t>
  </si>
  <si>
    <t>015674525</t>
  </si>
  <si>
    <t>8415015674782</t>
  </si>
  <si>
    <t>015674782</t>
  </si>
  <si>
    <t>8415015674789</t>
  </si>
  <si>
    <t>015674789</t>
  </si>
  <si>
    <t>8415015674279</t>
  </si>
  <si>
    <t>015674279</t>
  </si>
  <si>
    <t>SHIRT, C/W, FR GRID FLEECE</t>
  </si>
  <si>
    <t>8415015553865</t>
  </si>
  <si>
    <t>015553865</t>
  </si>
  <si>
    <t>8415015553941</t>
  </si>
  <si>
    <t>015553941</t>
  </si>
  <si>
    <t>8415015553910</t>
  </si>
  <si>
    <t>015553910</t>
  </si>
  <si>
    <t>8415015553902</t>
  </si>
  <si>
    <t>015553902</t>
  </si>
  <si>
    <t>8415015553959</t>
  </si>
  <si>
    <t>015553959</t>
  </si>
  <si>
    <t>8415015553967</t>
  </si>
  <si>
    <t>015553967</t>
  </si>
  <si>
    <t>8415015553877</t>
  </si>
  <si>
    <t>015553877</t>
  </si>
  <si>
    <t>8415015553895</t>
  </si>
  <si>
    <t>015553895</t>
  </si>
  <si>
    <t>ENHANCED COMBAT HELMET (ECH)</t>
  </si>
  <si>
    <t>8470015927348</t>
  </si>
  <si>
    <t>015927348</t>
  </si>
  <si>
    <t>8470015926226</t>
  </si>
  <si>
    <t>015926226</t>
  </si>
  <si>
    <t>8470015926215</t>
  </si>
  <si>
    <t>015926215</t>
  </si>
  <si>
    <t>8470015926208</t>
  </si>
  <si>
    <t>015926208</t>
  </si>
  <si>
    <t>8470015926235</t>
  </si>
  <si>
    <t>015926235</t>
  </si>
  <si>
    <t>8470015926200</t>
  </si>
  <si>
    <t>015926200</t>
  </si>
  <si>
    <t>C01212B</t>
  </si>
  <si>
    <t>LEVEL B PROTECTIVE COVERALLS</t>
  </si>
  <si>
    <t>8415015975368</t>
  </si>
  <si>
    <t>015975368</t>
  </si>
  <si>
    <t>0000000000000</t>
  </si>
  <si>
    <t>000000000</t>
  </si>
  <si>
    <t>8415015975363</t>
  </si>
  <si>
    <t>015975363</t>
  </si>
  <si>
    <t>8415015975373</t>
  </si>
  <si>
    <t>015975373</t>
  </si>
  <si>
    <t>C01232B</t>
  </si>
  <si>
    <t>KIT, AIR CHECK</t>
  </si>
  <si>
    <t>6640016311914</t>
  </si>
  <si>
    <t>016311914</t>
  </si>
  <si>
    <t>C012425 orig.</t>
  </si>
  <si>
    <t>C01242B</t>
  </si>
  <si>
    <t>HMD SKED SYSTEM</t>
  </si>
  <si>
    <t>6530015227855</t>
  </si>
  <si>
    <t>015227855</t>
  </si>
  <si>
    <t>C01257B orig.</t>
  </si>
  <si>
    <t>JOINT BIOLOGICAL TACTICAL DETECTION SYSTEM (JBTDS) BIOLOGICAL AGENT IDENTIFIER</t>
  </si>
  <si>
    <t>C01272B</t>
  </si>
  <si>
    <t>IDENTIFICATION, RADIOISOTOPE</t>
  </si>
  <si>
    <t>C01282B</t>
  </si>
  <si>
    <t>TEST KIT, GARMENT</t>
  </si>
  <si>
    <t>6665015975272</t>
  </si>
  <si>
    <t>015975272</t>
  </si>
  <si>
    <t>C01322B orig.</t>
  </si>
  <si>
    <t>CBRN M8 CHEMICAL DETECTION PAPER</t>
  </si>
  <si>
    <t>6665000508529</t>
  </si>
  <si>
    <t>000508529</t>
  </si>
  <si>
    <t>C01332B</t>
  </si>
  <si>
    <t>SIGN KIT,CONTAMINAT - M328</t>
  </si>
  <si>
    <t>C01332B orig.</t>
  </si>
  <si>
    <t>M328 CBRN MARKING KIT</t>
  </si>
  <si>
    <t>9905015677295</t>
  </si>
  <si>
    <t>015677295</t>
  </si>
  <si>
    <t>BOOT, CW MOUNTAIN (RAT)</t>
  </si>
  <si>
    <t>8430015636219</t>
  </si>
  <si>
    <t>015636219</t>
  </si>
  <si>
    <t>8430015637641</t>
  </si>
  <si>
    <t>015637641</t>
  </si>
  <si>
    <t>8430015637668</t>
  </si>
  <si>
    <t>015637668</t>
  </si>
  <si>
    <t>8430015636153</t>
  </si>
  <si>
    <t>015636153</t>
  </si>
  <si>
    <t>8430015636916</t>
  </si>
  <si>
    <t>015636916</t>
  </si>
  <si>
    <t>8430015637632</t>
  </si>
  <si>
    <t>015637632</t>
  </si>
  <si>
    <t>8430015636193</t>
  </si>
  <si>
    <t>015636193</t>
  </si>
  <si>
    <t>8430015637669</t>
  </si>
  <si>
    <t>015637669</t>
  </si>
  <si>
    <t>8430015636260</t>
  </si>
  <si>
    <t>015636260</t>
  </si>
  <si>
    <t>8430015636911</t>
  </si>
  <si>
    <t>015636911</t>
  </si>
  <si>
    <t>8430015636130</t>
  </si>
  <si>
    <t>015636130</t>
  </si>
  <si>
    <t>8430015636496</t>
  </si>
  <si>
    <t>015636496</t>
  </si>
  <si>
    <t>8430015636431</t>
  </si>
  <si>
    <t>015636431</t>
  </si>
  <si>
    <t>8430015636432</t>
  </si>
  <si>
    <t>015636432</t>
  </si>
  <si>
    <t>8430015636164</t>
  </si>
  <si>
    <t>015636164</t>
  </si>
  <si>
    <t>8430015637195</t>
  </si>
  <si>
    <t>015637195</t>
  </si>
  <si>
    <t>8430015637624</t>
  </si>
  <si>
    <t>015637624</t>
  </si>
  <si>
    <t>8430015637587</t>
  </si>
  <si>
    <t>015637587</t>
  </si>
  <si>
    <t>8430015637202</t>
  </si>
  <si>
    <t>015637202</t>
  </si>
  <si>
    <t>8430015637560</t>
  </si>
  <si>
    <t>015637560</t>
  </si>
  <si>
    <t>8430015637581</t>
  </si>
  <si>
    <t>015637581</t>
  </si>
  <si>
    <t>8430015637575</t>
  </si>
  <si>
    <t>015637575</t>
  </si>
  <si>
    <t>8430015637180</t>
  </si>
  <si>
    <t>015637180</t>
  </si>
  <si>
    <t>8430015637172</t>
  </si>
  <si>
    <t>015637172</t>
  </si>
  <si>
    <t>8430015637135</t>
  </si>
  <si>
    <t>015637135</t>
  </si>
  <si>
    <t>8430015637118</t>
  </si>
  <si>
    <t>015637118</t>
  </si>
  <si>
    <t>8430015636919</t>
  </si>
  <si>
    <t>015636919</t>
  </si>
  <si>
    <t>8430015637562</t>
  </si>
  <si>
    <t>015637562</t>
  </si>
  <si>
    <t>8430015636256</t>
  </si>
  <si>
    <t>015636256</t>
  </si>
  <si>
    <t>8430015637193</t>
  </si>
  <si>
    <t>015637193</t>
  </si>
  <si>
    <t>8430015637192</t>
  </si>
  <si>
    <t>015637192</t>
  </si>
  <si>
    <t>8430015636937</t>
  </si>
  <si>
    <t>015636937</t>
  </si>
  <si>
    <t>8430015637677</t>
  </si>
  <si>
    <t>015637677</t>
  </si>
  <si>
    <t>8430015637190</t>
  </si>
  <si>
    <t>015637190</t>
  </si>
  <si>
    <t>8430015637680</t>
  </si>
  <si>
    <t>015637680</t>
  </si>
  <si>
    <t>8430015637692</t>
  </si>
  <si>
    <t>015637692</t>
  </si>
  <si>
    <t>8430015638586</t>
  </si>
  <si>
    <t>015638586</t>
  </si>
  <si>
    <t>8430015637699</t>
  </si>
  <si>
    <t>015637699</t>
  </si>
  <si>
    <t>8430015637199</t>
  </si>
  <si>
    <t>015637199</t>
  </si>
  <si>
    <t>8430015636931</t>
  </si>
  <si>
    <t>015636931</t>
  </si>
  <si>
    <t>8430015636815</t>
  </si>
  <si>
    <t>015636815</t>
  </si>
  <si>
    <t>8430015636561</t>
  </si>
  <si>
    <t>015636561</t>
  </si>
  <si>
    <t>8430015635691</t>
  </si>
  <si>
    <t>015635691</t>
  </si>
  <si>
    <t>8430015635694</t>
  </si>
  <si>
    <t>015635694</t>
  </si>
  <si>
    <t>8430015635615</t>
  </si>
  <si>
    <t>015635615</t>
  </si>
  <si>
    <t>8430015635767</t>
  </si>
  <si>
    <t>015635767</t>
  </si>
  <si>
    <t>8430015636574</t>
  </si>
  <si>
    <t>015636574</t>
  </si>
  <si>
    <t>8430015636575</t>
  </si>
  <si>
    <t>015636575</t>
  </si>
  <si>
    <t>8430015638208</t>
  </si>
  <si>
    <t>015638208</t>
  </si>
  <si>
    <t>8430015638518</t>
  </si>
  <si>
    <t>015638518</t>
  </si>
  <si>
    <t>8430015636809</t>
  </si>
  <si>
    <t>015636809</t>
  </si>
  <si>
    <t>8430015638125</t>
  </si>
  <si>
    <t>015638125</t>
  </si>
  <si>
    <t>8430015636522</t>
  </si>
  <si>
    <t>015636522</t>
  </si>
  <si>
    <t>8430015636511</t>
  </si>
  <si>
    <t>015636511</t>
  </si>
  <si>
    <t>8430015636500</t>
  </si>
  <si>
    <t>015636500</t>
  </si>
  <si>
    <t>8430015636819</t>
  </si>
  <si>
    <t>015636819</t>
  </si>
  <si>
    <t>8430015636825</t>
  </si>
  <si>
    <t>015636825</t>
  </si>
  <si>
    <t>8430015636897</t>
  </si>
  <si>
    <t>015636897</t>
  </si>
  <si>
    <t>8430015636433</t>
  </si>
  <si>
    <t>015636433</t>
  </si>
  <si>
    <t>8430015636890</t>
  </si>
  <si>
    <t>015636890</t>
  </si>
  <si>
    <t>8430015636887</t>
  </si>
  <si>
    <t>015636887</t>
  </si>
  <si>
    <t>8430015636886</t>
  </si>
  <si>
    <t>015636886</t>
  </si>
  <si>
    <t>8430015636838</t>
  </si>
  <si>
    <t>015636838</t>
  </si>
  <si>
    <t>8430015636940</t>
  </si>
  <si>
    <t>015636940</t>
  </si>
  <si>
    <t>8430015635683</t>
  </si>
  <si>
    <t>015635683</t>
  </si>
  <si>
    <t>8430015636899</t>
  </si>
  <si>
    <t>015636899</t>
  </si>
  <si>
    <t>8430015636537</t>
  </si>
  <si>
    <t>015636537</t>
  </si>
  <si>
    <t>8430015636895</t>
  </si>
  <si>
    <t>015636895</t>
  </si>
  <si>
    <t>8430015636798</t>
  </si>
  <si>
    <t>015636798</t>
  </si>
  <si>
    <t>8430015636789</t>
  </si>
  <si>
    <t>015636789</t>
  </si>
  <si>
    <t>8430015635681</t>
  </si>
  <si>
    <t>015635681</t>
  </si>
  <si>
    <t>8430015649702</t>
  </si>
  <si>
    <t>015649702</t>
  </si>
  <si>
    <t>8430015638554</t>
  </si>
  <si>
    <t>015638554</t>
  </si>
  <si>
    <t>8430015636909</t>
  </si>
  <si>
    <t>015636909</t>
  </si>
  <si>
    <t>8430015638032</t>
  </si>
  <si>
    <t>015638032</t>
  </si>
  <si>
    <t>8430015636498</t>
  </si>
  <si>
    <t>015636498</t>
  </si>
  <si>
    <t>8430015638010</t>
  </si>
  <si>
    <t>015638010</t>
  </si>
  <si>
    <t>8430015635706</t>
  </si>
  <si>
    <t>015635706</t>
  </si>
  <si>
    <t>8430015635715</t>
  </si>
  <si>
    <t>015635715</t>
  </si>
  <si>
    <t>8430015635726</t>
  </si>
  <si>
    <t>015635726</t>
  </si>
  <si>
    <t>8430015637990</t>
  </si>
  <si>
    <t>015637990</t>
  </si>
  <si>
    <t>8430015635701</t>
  </si>
  <si>
    <t>015635701</t>
  </si>
  <si>
    <t>8430015637980</t>
  </si>
  <si>
    <t>015637980</t>
  </si>
  <si>
    <t>8430015635861</t>
  </si>
  <si>
    <t>015635861</t>
  </si>
  <si>
    <t>8430015636211</t>
  </si>
  <si>
    <t>015636211</t>
  </si>
  <si>
    <t>8430015636214</t>
  </si>
  <si>
    <t>015636214</t>
  </si>
  <si>
    <t>8430015638021</t>
  </si>
  <si>
    <t>015638021</t>
  </si>
  <si>
    <t>8430015636426</t>
  </si>
  <si>
    <t>015636426</t>
  </si>
  <si>
    <t>8430015638018</t>
  </si>
  <si>
    <t>015638018</t>
  </si>
  <si>
    <t>8430015636218</t>
  </si>
  <si>
    <t>015636218</t>
  </si>
  <si>
    <t>8430015636194</t>
  </si>
  <si>
    <t>015636194</t>
  </si>
  <si>
    <t>8430015638120</t>
  </si>
  <si>
    <t>015638120</t>
  </si>
  <si>
    <t>8430015635630</t>
  </si>
  <si>
    <t>015635630</t>
  </si>
  <si>
    <t>8430015636533</t>
  </si>
  <si>
    <t>015636533</t>
  </si>
  <si>
    <t>8430015636923</t>
  </si>
  <si>
    <t>015636923</t>
  </si>
  <si>
    <t>8430015635665</t>
  </si>
  <si>
    <t>015635665</t>
  </si>
  <si>
    <t>8430015635674</t>
  </si>
  <si>
    <t>015635674</t>
  </si>
  <si>
    <t>8430015635747</t>
  </si>
  <si>
    <t>015635747</t>
  </si>
  <si>
    <t>8430015638011</t>
  </si>
  <si>
    <t>015638011</t>
  </si>
  <si>
    <t>8430015635797</t>
  </si>
  <si>
    <t>015635797</t>
  </si>
  <si>
    <t>8430015638017</t>
  </si>
  <si>
    <t>015638017</t>
  </si>
  <si>
    <t>8430015638037</t>
  </si>
  <si>
    <t>015638037</t>
  </si>
  <si>
    <t>8430015638514</t>
  </si>
  <si>
    <t>015638514</t>
  </si>
  <si>
    <t>8430015638505</t>
  </si>
  <si>
    <t>015638505</t>
  </si>
  <si>
    <t>8430015638500</t>
  </si>
  <si>
    <t>015638500</t>
  </si>
  <si>
    <t>8430015638210</t>
  </si>
  <si>
    <t>015638210</t>
  </si>
  <si>
    <t>8430015636526</t>
  </si>
  <si>
    <t>015636526</t>
  </si>
  <si>
    <t>8430015635765</t>
  </si>
  <si>
    <t>015635765</t>
  </si>
  <si>
    <t>BOOT, HW MOUNTAIN (RAT)</t>
  </si>
  <si>
    <t>8430015910942</t>
  </si>
  <si>
    <t>015910942</t>
  </si>
  <si>
    <t>8430015910956</t>
  </si>
  <si>
    <t>015910956</t>
  </si>
  <si>
    <t>8430015910954</t>
  </si>
  <si>
    <t>015910954</t>
  </si>
  <si>
    <t>8430015910953</t>
  </si>
  <si>
    <t>015910953</t>
  </si>
  <si>
    <t>8430015911067</t>
  </si>
  <si>
    <t>015911067</t>
  </si>
  <si>
    <t>8430015911064</t>
  </si>
  <si>
    <t>015911064</t>
  </si>
  <si>
    <t>8430015910944</t>
  </si>
  <si>
    <t>015910944</t>
  </si>
  <si>
    <t>8430015911056</t>
  </si>
  <si>
    <t>015911056</t>
  </si>
  <si>
    <t>8430015911103</t>
  </si>
  <si>
    <t>015911103</t>
  </si>
  <si>
    <t>8430015910941</t>
  </si>
  <si>
    <t>015910941</t>
  </si>
  <si>
    <t>8430015910937</t>
  </si>
  <si>
    <t>015910937</t>
  </si>
  <si>
    <t>8430015910934</t>
  </si>
  <si>
    <t>015910934</t>
  </si>
  <si>
    <t>8430015910952</t>
  </si>
  <si>
    <t>015910952</t>
  </si>
  <si>
    <t>8430015910949</t>
  </si>
  <si>
    <t>015910949</t>
  </si>
  <si>
    <t>8430015912201</t>
  </si>
  <si>
    <t>015912201</t>
  </si>
  <si>
    <t>8430015911061</t>
  </si>
  <si>
    <t>015911061</t>
  </si>
  <si>
    <t>8430015910927</t>
  </si>
  <si>
    <t>015910927</t>
  </si>
  <si>
    <t>8430015912199</t>
  </si>
  <si>
    <t>015912199</t>
  </si>
  <si>
    <t>8430015911254</t>
  </si>
  <si>
    <t>015911254</t>
  </si>
  <si>
    <t>8430015911249</t>
  </si>
  <si>
    <t>015911249</t>
  </si>
  <si>
    <t>8430015911223</t>
  </si>
  <si>
    <t>015911223</t>
  </si>
  <si>
    <t>8430015911219</t>
  </si>
  <si>
    <t>015911219</t>
  </si>
  <si>
    <t>8430015911276</t>
  </si>
  <si>
    <t>015911276</t>
  </si>
  <si>
    <t>8430015911052</t>
  </si>
  <si>
    <t>015911052</t>
  </si>
  <si>
    <t>8430015911267</t>
  </si>
  <si>
    <t>015911267</t>
  </si>
  <si>
    <t>8430015911079</t>
  </si>
  <si>
    <t>015911079</t>
  </si>
  <si>
    <t>8430015911074</t>
  </si>
  <si>
    <t>015911074</t>
  </si>
  <si>
    <t>8430015911071</t>
  </si>
  <si>
    <t>015911071</t>
  </si>
  <si>
    <t>8430015911069</t>
  </si>
  <si>
    <t>015911069</t>
  </si>
  <si>
    <t>8430015911105</t>
  </si>
  <si>
    <t>015911105</t>
  </si>
  <si>
    <t>8430015911104</t>
  </si>
  <si>
    <t>015911104</t>
  </si>
  <si>
    <t>8430015910794</t>
  </si>
  <si>
    <t>015910794</t>
  </si>
  <si>
    <t>8430015911274</t>
  </si>
  <si>
    <t>015911274</t>
  </si>
  <si>
    <t>8430015910207</t>
  </si>
  <si>
    <t>015910207</t>
  </si>
  <si>
    <t>8430015910349</t>
  </si>
  <si>
    <t>015910349</t>
  </si>
  <si>
    <t>8430015910380</t>
  </si>
  <si>
    <t>015910380</t>
  </si>
  <si>
    <t>8430015910376</t>
  </si>
  <si>
    <t>015910376</t>
  </si>
  <si>
    <t>8430015910372</t>
  </si>
  <si>
    <t>015910372</t>
  </si>
  <si>
    <t>8430015910365</t>
  </si>
  <si>
    <t>015910365</t>
  </si>
  <si>
    <t>8430015910946</t>
  </si>
  <si>
    <t>015910946</t>
  </si>
  <si>
    <t>8430015910208</t>
  </si>
  <si>
    <t>015910208</t>
  </si>
  <si>
    <t>8430015910363</t>
  </si>
  <si>
    <t>015910363</t>
  </si>
  <si>
    <t>8430015910206</t>
  </si>
  <si>
    <t>015910206</t>
  </si>
  <si>
    <t>8430015910346</t>
  </si>
  <si>
    <t>015910346</t>
  </si>
  <si>
    <t>8430015910340</t>
  </si>
  <si>
    <t>015910340</t>
  </si>
  <si>
    <t>8430015910337</t>
  </si>
  <si>
    <t>015910337</t>
  </si>
  <si>
    <t>8430015910323</t>
  </si>
  <si>
    <t>015910323</t>
  </si>
  <si>
    <t>8430015912276</t>
  </si>
  <si>
    <t>015912276</t>
  </si>
  <si>
    <t>8430015910256</t>
  </si>
  <si>
    <t>015910256</t>
  </si>
  <si>
    <t>8430015910458</t>
  </si>
  <si>
    <t>015910458</t>
  </si>
  <si>
    <t>8430015910786</t>
  </si>
  <si>
    <t>015910786</t>
  </si>
  <si>
    <t>8430015910776</t>
  </si>
  <si>
    <t>015910776</t>
  </si>
  <si>
    <t>8430015910766</t>
  </si>
  <si>
    <t>015910766</t>
  </si>
  <si>
    <t>8430015910931</t>
  </si>
  <si>
    <t>015910931</t>
  </si>
  <si>
    <t>8430015910804</t>
  </si>
  <si>
    <t>015910804</t>
  </si>
  <si>
    <t>8430015910801</t>
  </si>
  <si>
    <t>015910801</t>
  </si>
  <si>
    <t>8430015910354</t>
  </si>
  <si>
    <t>015910354</t>
  </si>
  <si>
    <t>8430015910462</t>
  </si>
  <si>
    <t>015910462</t>
  </si>
  <si>
    <t>8430015910361</t>
  </si>
  <si>
    <t>015910361</t>
  </si>
  <si>
    <t>8430015910449</t>
  </si>
  <si>
    <t>015910449</t>
  </si>
  <si>
    <t>8430015910504</t>
  </si>
  <si>
    <t>015910504</t>
  </si>
  <si>
    <t>8430015910503</t>
  </si>
  <si>
    <t>015910503</t>
  </si>
  <si>
    <t>8430015910502</t>
  </si>
  <si>
    <t>015910502</t>
  </si>
  <si>
    <t>8430015910485</t>
  </si>
  <si>
    <t>015910485</t>
  </si>
  <si>
    <t>8430015911271</t>
  </si>
  <si>
    <t>015911271</t>
  </si>
  <si>
    <t>8430015910475</t>
  </si>
  <si>
    <t>015910475</t>
  </si>
  <si>
    <t>8430015913012</t>
  </si>
  <si>
    <t>015913012</t>
  </si>
  <si>
    <t>8430015912245</t>
  </si>
  <si>
    <t>015912245</t>
  </si>
  <si>
    <t>8430015912247</t>
  </si>
  <si>
    <t>015912247</t>
  </si>
  <si>
    <t>8430015912250</t>
  </si>
  <si>
    <t>015912250</t>
  </si>
  <si>
    <t>8430015912251</t>
  </si>
  <si>
    <t>015912251</t>
  </si>
  <si>
    <t>8430015912296</t>
  </si>
  <si>
    <t>015912296</t>
  </si>
  <si>
    <t>8430015912394</t>
  </si>
  <si>
    <t>015912394</t>
  </si>
  <si>
    <t>8430015912395</t>
  </si>
  <si>
    <t>015912395</t>
  </si>
  <si>
    <t>8430015912397</t>
  </si>
  <si>
    <t>015912397</t>
  </si>
  <si>
    <t>8430015912279</t>
  </si>
  <si>
    <t>015912279</t>
  </si>
  <si>
    <t>8430015912270</t>
  </si>
  <si>
    <t>015912270</t>
  </si>
  <si>
    <t>8430015911077</t>
  </si>
  <si>
    <t>015911077</t>
  </si>
  <si>
    <t>8430015912289</t>
  </si>
  <si>
    <t>015912289</t>
  </si>
  <si>
    <t>8430015913018</t>
  </si>
  <si>
    <t>015913018</t>
  </si>
  <si>
    <t>8430015913019</t>
  </si>
  <si>
    <t>015913019</t>
  </si>
  <si>
    <t>8430015912398</t>
  </si>
  <si>
    <t>015912398</t>
  </si>
  <si>
    <t>8430015912399</t>
  </si>
  <si>
    <t>015912399</t>
  </si>
  <si>
    <t>8430015912400</t>
  </si>
  <si>
    <t>015912400</t>
  </si>
  <si>
    <t>8430015912402</t>
  </si>
  <si>
    <t>015912402</t>
  </si>
  <si>
    <t>8430015913022</t>
  </si>
  <si>
    <t>015913022</t>
  </si>
  <si>
    <t>8430015913316</t>
  </si>
  <si>
    <t>015913316</t>
  </si>
  <si>
    <t>8430015913317</t>
  </si>
  <si>
    <t>015913317</t>
  </si>
  <si>
    <t>8430015913318</t>
  </si>
  <si>
    <t>015913318</t>
  </si>
  <si>
    <t>8430015912292</t>
  </si>
  <si>
    <t>015912292</t>
  </si>
  <si>
    <t>8430015912204</t>
  </si>
  <si>
    <t>015912204</t>
  </si>
  <si>
    <t>8430015912183</t>
  </si>
  <si>
    <t>015912183</t>
  </si>
  <si>
    <t>8430015912228</t>
  </si>
  <si>
    <t>015912228</t>
  </si>
  <si>
    <t>8430015913010</t>
  </si>
  <si>
    <t>015913010</t>
  </si>
  <si>
    <t>8430015912174</t>
  </si>
  <si>
    <t>015912174</t>
  </si>
  <si>
    <t>8430015912234</t>
  </si>
  <si>
    <t>015912234</t>
  </si>
  <si>
    <t>8430015912236</t>
  </si>
  <si>
    <t>015912236</t>
  </si>
  <si>
    <t>8430015912241</t>
  </si>
  <si>
    <t>015912241</t>
  </si>
  <si>
    <t>8430015912192</t>
  </si>
  <si>
    <t>015912192</t>
  </si>
  <si>
    <t>8430015912211</t>
  </si>
  <si>
    <t>015912211</t>
  </si>
  <si>
    <t>8430015912217</t>
  </si>
  <si>
    <t>015912217</t>
  </si>
  <si>
    <t>8430015912202</t>
  </si>
  <si>
    <t>015912202</t>
  </si>
  <si>
    <t>8430015912262</t>
  </si>
  <si>
    <t>015912262</t>
  </si>
  <si>
    <t>8430015912222</t>
  </si>
  <si>
    <t>015912222</t>
  </si>
  <si>
    <t>8430015912225</t>
  </si>
  <si>
    <t>015912225</t>
  </si>
  <si>
    <t>8430015912254</t>
  </si>
  <si>
    <t>015912254</t>
  </si>
  <si>
    <t>8430015912257</t>
  </si>
  <si>
    <t>015912257</t>
  </si>
  <si>
    <t>8430015912168</t>
  </si>
  <si>
    <t>015912168</t>
  </si>
  <si>
    <t>C01372F orig.</t>
  </si>
  <si>
    <t>COMBAT DESERT JACKET (CDJ)</t>
  </si>
  <si>
    <t>8415015419416</t>
  </si>
  <si>
    <t>015419416</t>
  </si>
  <si>
    <t>8415015419436</t>
  </si>
  <si>
    <t>015419436</t>
  </si>
  <si>
    <t>8415015419442</t>
  </si>
  <si>
    <t>015419442</t>
  </si>
  <si>
    <t>8415015419432</t>
  </si>
  <si>
    <t>015419432</t>
  </si>
  <si>
    <t>8415015419430</t>
  </si>
  <si>
    <t>015419430</t>
  </si>
  <si>
    <t>8415015419427</t>
  </si>
  <si>
    <t>015419427</t>
  </si>
  <si>
    <t>C01382B</t>
  </si>
  <si>
    <t>HEATER SPACE SHC 60 - SHC60</t>
  </si>
  <si>
    <t>C01552E</t>
  </si>
  <si>
    <t>LIGHT SET,GENERAL I - LED LIGHT</t>
  </si>
  <si>
    <t>C01562E</t>
  </si>
  <si>
    <t>BARRIER,RADIANT - BASE-X 305</t>
  </si>
  <si>
    <t>C01602B</t>
  </si>
  <si>
    <t>PARACHUTIST'S ALTIMETER</t>
  </si>
  <si>
    <t>C01602B orig.</t>
  </si>
  <si>
    <t>C01612B</t>
  </si>
  <si>
    <t>PARACHUTIST'S HELMET AND ACCESSORY KIT</t>
  </si>
  <si>
    <t>C01612B orig.</t>
  </si>
  <si>
    <t>MAT,SLEEPING</t>
  </si>
  <si>
    <t>C01692F orig.</t>
  </si>
  <si>
    <t>IMPROVED SLEEPING MAT</t>
  </si>
  <si>
    <t>8465016068756</t>
  </si>
  <si>
    <t>016068756</t>
  </si>
  <si>
    <t>C01702F orig.</t>
  </si>
  <si>
    <t>ALL PURPOSE LINER</t>
  </si>
  <si>
    <t>8405016071111</t>
  </si>
  <si>
    <t>016071111</t>
  </si>
  <si>
    <t>C01727B</t>
  </si>
  <si>
    <t>JOINT PRECISION AIR, AGU 10K</t>
  </si>
  <si>
    <t>C01727B orig.</t>
  </si>
  <si>
    <t>JOINT PRECISION AIR DROP SYSTEM 10K (JPADS-10K)</t>
  </si>
  <si>
    <t>1670016008309</t>
  </si>
  <si>
    <t>016008309</t>
  </si>
  <si>
    <t>C01732B</t>
  </si>
  <si>
    <t>TOOL KIT,PARACHUTE</t>
  </si>
  <si>
    <t>USMC SUB BELT</t>
  </si>
  <si>
    <t>8465016155141</t>
  </si>
  <si>
    <t>016155141</t>
  </si>
  <si>
    <t>8465016155140</t>
  </si>
  <si>
    <t>016155140</t>
  </si>
  <si>
    <t>8465016155120</t>
  </si>
  <si>
    <t>016155120</t>
  </si>
  <si>
    <t>C01877B</t>
  </si>
  <si>
    <t>QUADCON ROLL-UP DOOR</t>
  </si>
  <si>
    <t>8145016453116</t>
  </si>
  <si>
    <t>016453116</t>
  </si>
  <si>
    <t>POUCH, INTEGRATED INTRA-SQUAD RADIO PRC-153</t>
  </si>
  <si>
    <t>8465016207045</t>
  </si>
  <si>
    <t>016207045</t>
  </si>
  <si>
    <t>POUCH, MONOCULAR NIGHT VISION DEVICE</t>
  </si>
  <si>
    <t>8465016207014</t>
  </si>
  <si>
    <t>016207014</t>
  </si>
  <si>
    <t>POUCH, TACTICAL HAND-HELD RADIO PRC-152</t>
  </si>
  <si>
    <t>8465016207042</t>
  </si>
  <si>
    <t>016207042</t>
  </si>
  <si>
    <t>COVER CANTEEN, GENERAL PURPOSE</t>
  </si>
  <si>
    <t>8465015322303</t>
  </si>
  <si>
    <t>015322303</t>
  </si>
  <si>
    <t>C01922B</t>
  </si>
  <si>
    <t>LOW-COST LOW-VELOCITY CARGO (LCLV) PARACHUTE</t>
  </si>
  <si>
    <t>C01922B orig.</t>
  </si>
  <si>
    <t>C01932B</t>
  </si>
  <si>
    <t>LOW-COST HIGH-VELOCITY (LCHV)  CARGO PARACHUTE</t>
  </si>
  <si>
    <t>C01932B orig.</t>
  </si>
  <si>
    <t>C01942B</t>
  </si>
  <si>
    <t>SINGLE CROSS CARGO PARACHUTE</t>
  </si>
  <si>
    <t>C01942B orig.</t>
  </si>
  <si>
    <t>C01952B</t>
  </si>
  <si>
    <t>LOW-COST CONTAINER DELIVERY (LCCD) SYSTEM</t>
  </si>
  <si>
    <t>C01952B orig.</t>
  </si>
  <si>
    <t>C01962B</t>
  </si>
  <si>
    <t>LOW-COST STRAP ASSEMBLY (LCSA)</t>
  </si>
  <si>
    <t>C01962B orig.</t>
  </si>
  <si>
    <t>C01972B</t>
  </si>
  <si>
    <t>28' CARGO EXTRACTION PARACHUTE</t>
  </si>
  <si>
    <t>C01972B orig.</t>
  </si>
  <si>
    <t>C01982F</t>
  </si>
  <si>
    <t>68' PILOT PARACHUTE</t>
  </si>
  <si>
    <t>C01982F orig.</t>
  </si>
  <si>
    <t>C01997B</t>
  </si>
  <si>
    <t>HEAVY EQUIPMENT AIREAL DELIVERY SYSTEM</t>
  </si>
  <si>
    <t>C01997B orig.</t>
  </si>
  <si>
    <t>PULLOVER, NECK</t>
  </si>
  <si>
    <t>8440013878509</t>
  </si>
  <si>
    <t>013878509</t>
  </si>
  <si>
    <t>MULTI-FAITH CHAPLAIN'S KIT</t>
  </si>
  <si>
    <t>9925015140040</t>
  </si>
  <si>
    <t>015140040</t>
  </si>
  <si>
    <t>BALACLAVA, CREWMAN'S, CMBT VEH</t>
  </si>
  <si>
    <t>8415011111159</t>
  </si>
  <si>
    <t>011111159</t>
  </si>
  <si>
    <t>C10262F</t>
  </si>
  <si>
    <t>BIB OVERALL, INSULATED, CREWMAN'S, CMBT VEH</t>
  </si>
  <si>
    <t>8415011115020</t>
  </si>
  <si>
    <t>011115020</t>
  </si>
  <si>
    <t>CAP, FLEECE, COLD WEATHER, COYOTE</t>
  </si>
  <si>
    <t>8415015029864</t>
  </si>
  <si>
    <t>015029864</t>
  </si>
  <si>
    <t>8415015549623</t>
  </si>
  <si>
    <t>015549623</t>
  </si>
  <si>
    <t>8415015549632</t>
  </si>
  <si>
    <t>015549632</t>
  </si>
  <si>
    <t>C10652F</t>
  </si>
  <si>
    <t>IMPROVED COVERALL, CREWMAN'S, CMBT VEH</t>
  </si>
  <si>
    <t>8415015508047</t>
  </si>
  <si>
    <t>015508047</t>
  </si>
  <si>
    <t>8415015507943</t>
  </si>
  <si>
    <t>015507943</t>
  </si>
  <si>
    <t>8415015508041</t>
  </si>
  <si>
    <t>015508041</t>
  </si>
  <si>
    <t>8415015508055</t>
  </si>
  <si>
    <t>015508055</t>
  </si>
  <si>
    <t>8415015508063</t>
  </si>
  <si>
    <t>015508063</t>
  </si>
  <si>
    <t>8415015507957</t>
  </si>
  <si>
    <t>015507957</t>
  </si>
  <si>
    <t>8415015508017</t>
  </si>
  <si>
    <t>015508017</t>
  </si>
  <si>
    <t>8415015507965</t>
  </si>
  <si>
    <t>015507965</t>
  </si>
  <si>
    <t>8415015507971</t>
  </si>
  <si>
    <t>015507971</t>
  </si>
  <si>
    <t>8415015507954</t>
  </si>
  <si>
    <t>015507954</t>
  </si>
  <si>
    <t>8415015508037</t>
  </si>
  <si>
    <t>015508037</t>
  </si>
  <si>
    <t>8415015508025</t>
  </si>
  <si>
    <t>015508025</t>
  </si>
  <si>
    <t>8415015507962</t>
  </si>
  <si>
    <t>015507962</t>
  </si>
  <si>
    <t>8415015507948</t>
  </si>
  <si>
    <t>015507948</t>
  </si>
  <si>
    <t>8415015507968</t>
  </si>
  <si>
    <t>015507968</t>
  </si>
  <si>
    <t>8415016473072</t>
  </si>
  <si>
    <t>016473072</t>
  </si>
  <si>
    <t>8415016473073</t>
  </si>
  <si>
    <t>016473073</t>
  </si>
  <si>
    <t>8415016473068</t>
  </si>
  <si>
    <t>016473068</t>
  </si>
  <si>
    <t>8415016473069</t>
  </si>
  <si>
    <t>016473069</t>
  </si>
  <si>
    <t>8415016473042</t>
  </si>
  <si>
    <t>016473042</t>
  </si>
  <si>
    <t>8415016473045</t>
  </si>
  <si>
    <t>016473045</t>
  </si>
  <si>
    <t>8415016473043</t>
  </si>
  <si>
    <t>016473043</t>
  </si>
  <si>
    <t>8415016473062</t>
  </si>
  <si>
    <t>016473062</t>
  </si>
  <si>
    <t>8415016473071</t>
  </si>
  <si>
    <t>016473071</t>
  </si>
  <si>
    <t>8415016473060</t>
  </si>
  <si>
    <t>016473060</t>
  </si>
  <si>
    <t>8415016473064</t>
  </si>
  <si>
    <t>016473064</t>
  </si>
  <si>
    <t>8415016473041</t>
  </si>
  <si>
    <t>016473041</t>
  </si>
  <si>
    <t>8415016473038</t>
  </si>
  <si>
    <t>016473038</t>
  </si>
  <si>
    <t>8415016473037</t>
  </si>
  <si>
    <t>016473037</t>
  </si>
  <si>
    <t>8415016473030</t>
  </si>
  <si>
    <t>016473030</t>
  </si>
  <si>
    <t>C10912F</t>
  </si>
  <si>
    <t>DRAWERS, COLD WEATHER, SILK WEIGHT</t>
  </si>
  <si>
    <t>8415014155664</t>
  </si>
  <si>
    <t>014155664</t>
  </si>
  <si>
    <t>DRAWERS, COLD WEATHER, LTWT</t>
  </si>
  <si>
    <t>8415013944098</t>
  </si>
  <si>
    <t>013944098</t>
  </si>
  <si>
    <t>8415014155672</t>
  </si>
  <si>
    <t>014155672</t>
  </si>
  <si>
    <t>8415014155669</t>
  </si>
  <si>
    <t>014155669</t>
  </si>
  <si>
    <t>8415014155761</t>
  </si>
  <si>
    <t>014155761</t>
  </si>
  <si>
    <t>C11052F</t>
  </si>
  <si>
    <t>GLOVE, HOT WEATHER, CREWMAN'S, CMBT VEH</t>
  </si>
  <si>
    <t>8415010290109</t>
  </si>
  <si>
    <t>010290109</t>
  </si>
  <si>
    <t>8415010290111</t>
  </si>
  <si>
    <t>010290111</t>
  </si>
  <si>
    <t>8415010290116</t>
  </si>
  <si>
    <t>010290116</t>
  </si>
  <si>
    <t>8415010290112</t>
  </si>
  <si>
    <t>010290112</t>
  </si>
  <si>
    <t>8415010290113</t>
  </si>
  <si>
    <t>010290113</t>
  </si>
  <si>
    <t>GLOVE, SHELL, LEATHER, BLACK</t>
  </si>
  <si>
    <t>8415016239598</t>
  </si>
  <si>
    <t>016239598</t>
  </si>
  <si>
    <t>8415016239601</t>
  </si>
  <si>
    <t>016239601</t>
  </si>
  <si>
    <t>8415016239603</t>
  </si>
  <si>
    <t>016239603</t>
  </si>
  <si>
    <t>8415016239604</t>
  </si>
  <si>
    <t>016239604</t>
  </si>
  <si>
    <t>8415013107335</t>
  </si>
  <si>
    <t>013107335</t>
  </si>
  <si>
    <t>8415016239605</t>
  </si>
  <si>
    <t>016239605</t>
  </si>
  <si>
    <t>8415013107336</t>
  </si>
  <si>
    <t>013107336</t>
  </si>
  <si>
    <t>8415013107337</t>
  </si>
  <si>
    <t>013107337</t>
  </si>
  <si>
    <t>8415013107338</t>
  </si>
  <si>
    <t>013107338</t>
  </si>
  <si>
    <t>8415013107334</t>
  </si>
  <si>
    <t>013107334</t>
  </si>
  <si>
    <t>GLOVE, CONTACT, COLD WEATHER</t>
  </si>
  <si>
    <t>8415015270480</t>
  </si>
  <si>
    <t>015270480</t>
  </si>
  <si>
    <t>8415015270481</t>
  </si>
  <si>
    <t>015270481</t>
  </si>
  <si>
    <t>8415015270485</t>
  </si>
  <si>
    <t>015270485</t>
  </si>
  <si>
    <t>8415015270483</t>
  </si>
  <si>
    <t>015270483</t>
  </si>
  <si>
    <t>8415015270479</t>
  </si>
  <si>
    <t>015270479</t>
  </si>
  <si>
    <t>8415014632196</t>
  </si>
  <si>
    <t>014632196</t>
  </si>
  <si>
    <t>8415014632385</t>
  </si>
  <si>
    <t>014632385</t>
  </si>
  <si>
    <t>8415014632381</t>
  </si>
  <si>
    <t>014632381</t>
  </si>
  <si>
    <t>8415014632191</t>
  </si>
  <si>
    <t>014632191</t>
  </si>
  <si>
    <t>8415014632374</t>
  </si>
  <si>
    <t>014632374</t>
  </si>
  <si>
    <t>C11302F</t>
  </si>
  <si>
    <t>JACKET, CREWMAN'S, CMBT VEH, EXTREME COLD WEATHER</t>
  </si>
  <si>
    <t>8415010749414</t>
  </si>
  <si>
    <t>010749414</t>
  </si>
  <si>
    <t>MCSC-PMM-162</t>
  </si>
  <si>
    <t>8415010749413</t>
  </si>
  <si>
    <t>010749413</t>
  </si>
  <si>
    <t>C11552F</t>
  </si>
  <si>
    <t>LINER, COVERALL, CREWMAN'S, CMBT VEH</t>
  </si>
  <si>
    <t>8415011101397</t>
  </si>
  <si>
    <t>011101397</t>
  </si>
  <si>
    <t>C11562F</t>
  </si>
  <si>
    <t>LINER, COVERALL, LWR, CREWMAN'S, CMBT VEH</t>
  </si>
  <si>
    <t>8415011104457</t>
  </si>
  <si>
    <t>011104457</t>
  </si>
  <si>
    <t>8415011104456</t>
  </si>
  <si>
    <t>011104456</t>
  </si>
  <si>
    <t>C12502F</t>
  </si>
  <si>
    <t>PULLOVER, POLAR FLEECE</t>
  </si>
  <si>
    <t>8415015030766</t>
  </si>
  <si>
    <t>015030766</t>
  </si>
  <si>
    <t>8415014701136</t>
  </si>
  <si>
    <t>014701136</t>
  </si>
  <si>
    <t>8415014701135</t>
  </si>
  <si>
    <t>014701135</t>
  </si>
  <si>
    <t>8415015030761</t>
  </si>
  <si>
    <t>015030761</t>
  </si>
  <si>
    <t>8415015030763</t>
  </si>
  <si>
    <t>015030763</t>
  </si>
  <si>
    <t>8415015030762</t>
  </si>
  <si>
    <t>015030762</t>
  </si>
  <si>
    <t>8415014701137</t>
  </si>
  <si>
    <t>014701137</t>
  </si>
  <si>
    <t>C12612F</t>
  </si>
  <si>
    <t>UNDERSHIRT, COLD WEATHER, LTWT</t>
  </si>
  <si>
    <t>8415014155906</t>
  </si>
  <si>
    <t>014155906</t>
  </si>
  <si>
    <t>8415014155916</t>
  </si>
  <si>
    <t>014155916</t>
  </si>
  <si>
    <t>8415014155898</t>
  </si>
  <si>
    <t>014155898</t>
  </si>
  <si>
    <t>8415013943960</t>
  </si>
  <si>
    <t>013943960</t>
  </si>
  <si>
    <t>8415014155913</t>
  </si>
  <si>
    <t>014155913</t>
  </si>
  <si>
    <t>8415014155901</t>
  </si>
  <si>
    <t>014155901</t>
  </si>
  <si>
    <t>C12802F</t>
  </si>
  <si>
    <t>BODY ARMOR,FRAGMENT - MIL-B-44194</t>
  </si>
  <si>
    <t>C12802F orig.</t>
  </si>
  <si>
    <t>VEST, FRAGMENTATION, CVC</t>
  </si>
  <si>
    <t>8470011106105</t>
  </si>
  <si>
    <t>011106105</t>
  </si>
  <si>
    <t>8470011106102</t>
  </si>
  <si>
    <t>011106102</t>
  </si>
  <si>
    <t>8470011106103</t>
  </si>
  <si>
    <t>011106103</t>
  </si>
  <si>
    <t>8470011106104</t>
  </si>
  <si>
    <t>011106104</t>
  </si>
  <si>
    <t>8470011106108</t>
  </si>
  <si>
    <t>011106108</t>
  </si>
  <si>
    <t>8470011106109</t>
  </si>
  <si>
    <t>011106109</t>
  </si>
  <si>
    <t>8470011106110</t>
  </si>
  <si>
    <t>011106110</t>
  </si>
  <si>
    <t>8470011106111</t>
  </si>
  <si>
    <t>011106111</t>
  </si>
  <si>
    <t>8470011106107</t>
  </si>
  <si>
    <t>011106107</t>
  </si>
  <si>
    <t>8470011106106</t>
  </si>
  <si>
    <t>011106106</t>
  </si>
  <si>
    <t>C20102F</t>
  </si>
  <si>
    <t>APRON, PROTECTIVE, TOXICOLOGICAL AGENTS</t>
  </si>
  <si>
    <t>8415002817812</t>
  </si>
  <si>
    <t>002817812</t>
  </si>
  <si>
    <t>8415002817813</t>
  </si>
  <si>
    <t>002817813</t>
  </si>
  <si>
    <t>8415002817816</t>
  </si>
  <si>
    <t>002817816</t>
  </si>
  <si>
    <t>8415002817815</t>
  </si>
  <si>
    <t>002817815</t>
  </si>
  <si>
    <t>8415002817814</t>
  </si>
  <si>
    <t>002817814</t>
  </si>
  <si>
    <t>C20202F orig.</t>
  </si>
  <si>
    <t>C20752E</t>
  </si>
  <si>
    <t>DECONTAMINATING KIT, SKIN, M291</t>
  </si>
  <si>
    <t>MCSC-PMM-163</t>
  </si>
  <si>
    <t>4230011013984</t>
  </si>
  <si>
    <t>011013984</t>
  </si>
  <si>
    <t>Ammunition (Class V; Igloos and Magazines)</t>
  </si>
  <si>
    <t>6850012761905</t>
  </si>
  <si>
    <t>012761905</t>
  </si>
  <si>
    <t>DECONTAMINATION SYSTEM, SORBENT (SDS)</t>
  </si>
  <si>
    <t>4230014669095</t>
  </si>
  <si>
    <t>014669095</t>
  </si>
  <si>
    <t>KIT, DETECTOR, CHEM AGENT</t>
  </si>
  <si>
    <t>6665015637473</t>
  </si>
  <si>
    <t>015637473</t>
  </si>
  <si>
    <t>6665011334964</t>
  </si>
  <si>
    <t>011334964</t>
  </si>
  <si>
    <t>DETECTOR, CHEM AGENT, JOINT (JCAD)</t>
  </si>
  <si>
    <t>6665015868286</t>
  </si>
  <si>
    <t>015868286</t>
  </si>
  <si>
    <t>6665015522704</t>
  </si>
  <si>
    <t>015522704</t>
  </si>
  <si>
    <t>DETECTOR, CHEM AGENT, PAPER</t>
  </si>
  <si>
    <t>6665010498982</t>
  </si>
  <si>
    <t>010498982</t>
  </si>
  <si>
    <t>6665012265589</t>
  </si>
  <si>
    <t>012265589</t>
  </si>
  <si>
    <t>ALTERNATIVE FOOTWEAR SOLUTIONS (AFS)</t>
  </si>
  <si>
    <t>8430015365419</t>
  </si>
  <si>
    <t>015365419</t>
  </si>
  <si>
    <t>8430015536283</t>
  </si>
  <si>
    <t>015536283</t>
  </si>
  <si>
    <t>8430015365415</t>
  </si>
  <si>
    <t>015365415</t>
  </si>
  <si>
    <t>8430015365416</t>
  </si>
  <si>
    <t>015365416</t>
  </si>
  <si>
    <t>8430015365413</t>
  </si>
  <si>
    <t>015365413</t>
  </si>
  <si>
    <t>8430015536290</t>
  </si>
  <si>
    <t>015536290</t>
  </si>
  <si>
    <t>GLOVE, PROTECTIVE, CHEM</t>
  </si>
  <si>
    <t>8415219212170</t>
  </si>
  <si>
    <t>219212170</t>
  </si>
  <si>
    <t>8415219212163</t>
  </si>
  <si>
    <t>219212163</t>
  </si>
  <si>
    <t>8415219212167</t>
  </si>
  <si>
    <t>219212167</t>
  </si>
  <si>
    <t>8415219212172</t>
  </si>
  <si>
    <t>219212172</t>
  </si>
  <si>
    <t>8415219212166</t>
  </si>
  <si>
    <t>219212166</t>
  </si>
  <si>
    <t>8415219212169</t>
  </si>
  <si>
    <t>219212169</t>
  </si>
  <si>
    <t>8415219212171</t>
  </si>
  <si>
    <t>219212171</t>
  </si>
  <si>
    <t>8415219212165</t>
  </si>
  <si>
    <t>219212165</t>
  </si>
  <si>
    <t>SPECTACLES,INDUSTRI - ESS CB-UPLC</t>
  </si>
  <si>
    <t>C21702E orig.</t>
  </si>
  <si>
    <t>SPECTICALS, BALLISTIC INDIV</t>
  </si>
  <si>
    <t>4240016308327</t>
  </si>
  <si>
    <t>016308327</t>
  </si>
  <si>
    <t>SPECTICAL EYEWEAR BALLISTIC INDIV</t>
  </si>
  <si>
    <t>4240015545699</t>
  </si>
  <si>
    <t>015545699</t>
  </si>
  <si>
    <t>4240015255085</t>
  </si>
  <si>
    <t>015255085</t>
  </si>
  <si>
    <t>4240016155055</t>
  </si>
  <si>
    <t>016155055</t>
  </si>
  <si>
    <t>4240015835742</t>
  </si>
  <si>
    <t>015835742</t>
  </si>
  <si>
    <t>GOGGLES,INDUSTRIAL - ESS PRO NVG UPLC</t>
  </si>
  <si>
    <t>C21712E orig.</t>
  </si>
  <si>
    <t>GOGGLES, INDUSTRIAL</t>
  </si>
  <si>
    <t>4240016307259</t>
  </si>
  <si>
    <t>016307259</t>
  </si>
  <si>
    <t>4240015045727</t>
  </si>
  <si>
    <t>015045727</t>
  </si>
  <si>
    <t>JOINT SERVICE PERSONNEL/SKIN DECON SYS</t>
  </si>
  <si>
    <t>6505015075074</t>
  </si>
  <si>
    <t>015075074</t>
  </si>
  <si>
    <t>C22772E</t>
  </si>
  <si>
    <t>PUMP SYSTEM, TRANSFER, OXYGEN, RAPID DEPLOYMENT (RDOTPS)</t>
  </si>
  <si>
    <t>4320014831266</t>
  </si>
  <si>
    <t>014831266</t>
  </si>
  <si>
    <t>C22782E</t>
  </si>
  <si>
    <t>MASK, OXYGEN</t>
  </si>
  <si>
    <t>1660090004118</t>
  </si>
  <si>
    <t>090004118</t>
  </si>
  <si>
    <t>1660010737596</t>
  </si>
  <si>
    <t>010737596</t>
  </si>
  <si>
    <t>1660090004120</t>
  </si>
  <si>
    <t>090004120</t>
  </si>
  <si>
    <t>1660090004121</t>
  </si>
  <si>
    <t>090004121</t>
  </si>
  <si>
    <t>1660010737595</t>
  </si>
  <si>
    <t>010737595</t>
  </si>
  <si>
    <t>1670015949294</t>
  </si>
  <si>
    <t>015949294</t>
  </si>
  <si>
    <t>1670015949299</t>
  </si>
  <si>
    <t>015949299</t>
  </si>
  <si>
    <t>1670015949295</t>
  </si>
  <si>
    <t>015949295</t>
  </si>
  <si>
    <t>1670015949296</t>
  </si>
  <si>
    <t>015949296</t>
  </si>
  <si>
    <t>1660090004119</t>
  </si>
  <si>
    <t>090004119</t>
  </si>
  <si>
    <t>C22832B</t>
  </si>
  <si>
    <t>MULTI GAS MONITOR</t>
  </si>
  <si>
    <t>6665014404063</t>
  </si>
  <si>
    <t>014404063</t>
  </si>
  <si>
    <t>MONITOR, CHEMICAL AGENT</t>
  </si>
  <si>
    <t>6665016274490</t>
  </si>
  <si>
    <t>016274490</t>
  </si>
  <si>
    <t>C22842E</t>
  </si>
  <si>
    <t>KIT, RIGGING, AIRCRAFT</t>
  </si>
  <si>
    <t>1670015881237</t>
  </si>
  <si>
    <t>015881237</t>
  </si>
  <si>
    <t>1680013573653</t>
  </si>
  <si>
    <t>013573653</t>
  </si>
  <si>
    <t>C22852E</t>
  </si>
  <si>
    <t>KIT, DROP ZONE</t>
  </si>
  <si>
    <t>9999013573245</t>
  </si>
  <si>
    <t>013573245</t>
  </si>
  <si>
    <t>5865015879946</t>
  </si>
  <si>
    <t>015879946</t>
  </si>
  <si>
    <t>C22862E</t>
  </si>
  <si>
    <t>OXYGEN SYSTEM, PORTABLE</t>
  </si>
  <si>
    <t>1660011388623</t>
  </si>
  <si>
    <t>011388623</t>
  </si>
  <si>
    <t>1660016072979</t>
  </si>
  <si>
    <t>016072979</t>
  </si>
  <si>
    <t>1660090004098</t>
  </si>
  <si>
    <t>090004098</t>
  </si>
  <si>
    <t>C22882E</t>
  </si>
  <si>
    <t>PRE-BREATHER UNIT, OXYGEN, PORTABLE</t>
  </si>
  <si>
    <t>1660011088640</t>
  </si>
  <si>
    <t>011088640</t>
  </si>
  <si>
    <t>1660090004133</t>
  </si>
  <si>
    <t>090004133</t>
  </si>
  <si>
    <t>1660015788120</t>
  </si>
  <si>
    <t>015788120</t>
  </si>
  <si>
    <t>C22952F</t>
  </si>
  <si>
    <t>FOOTWEAR, PROTECTIVE</t>
  </si>
  <si>
    <t>8430014389541</t>
  </si>
  <si>
    <t>014389541</t>
  </si>
  <si>
    <t>8430014389543</t>
  </si>
  <si>
    <t>014389543</t>
  </si>
  <si>
    <t>8430014393069</t>
  </si>
  <si>
    <t>014393069</t>
  </si>
  <si>
    <t>8430014391666</t>
  </si>
  <si>
    <t>014391666</t>
  </si>
  <si>
    <t>8430014389544</t>
  </si>
  <si>
    <t>014389544</t>
  </si>
  <si>
    <t>8430014389545</t>
  </si>
  <si>
    <t>014389545</t>
  </si>
  <si>
    <t>8430014391665</t>
  </si>
  <si>
    <t>014391665</t>
  </si>
  <si>
    <t>8430014389547</t>
  </si>
  <si>
    <t>014389547</t>
  </si>
  <si>
    <t>8430014391664</t>
  </si>
  <si>
    <t>014391664</t>
  </si>
  <si>
    <t>8430014389540</t>
  </si>
  <si>
    <t>014389540</t>
  </si>
  <si>
    <t>C23012F</t>
  </si>
  <si>
    <t>MT94 FE</t>
  </si>
  <si>
    <t>8415014410883</t>
  </si>
  <si>
    <t>014410883</t>
  </si>
  <si>
    <t>SUIT, PROTECTIVE, LEVEL B</t>
  </si>
  <si>
    <t>8415014410884</t>
  </si>
  <si>
    <t>014410884</t>
  </si>
  <si>
    <t>8415014410882</t>
  </si>
  <si>
    <t>014410882</t>
  </si>
  <si>
    <t>CHEMICAL PROTECTIVE SUITE</t>
  </si>
  <si>
    <t>C23022F</t>
  </si>
  <si>
    <t>SUIT, PROTECTIVE, HAZMAT, LEVEL A</t>
  </si>
  <si>
    <t>8415014389536</t>
  </si>
  <si>
    <t>014389536</t>
  </si>
  <si>
    <t>8415014393070</t>
  </si>
  <si>
    <t>014393070</t>
  </si>
  <si>
    <t>8415014389532</t>
  </si>
  <si>
    <t>014389532</t>
  </si>
  <si>
    <t>8415014393071</t>
  </si>
  <si>
    <t>014393071</t>
  </si>
  <si>
    <t>8415015975066</t>
  </si>
  <si>
    <t>015975066</t>
  </si>
  <si>
    <t>8415015975149</t>
  </si>
  <si>
    <t>015975149</t>
  </si>
  <si>
    <t>8415015975144</t>
  </si>
  <si>
    <t>015975144</t>
  </si>
  <si>
    <t>8415015975146</t>
  </si>
  <si>
    <t>015975146</t>
  </si>
  <si>
    <t>C23052F orig.</t>
  </si>
  <si>
    <t>COAT, DESERT, OVERGARMENT, CHEM PROT (JLIST)</t>
  </si>
  <si>
    <t>8415014446131</t>
  </si>
  <si>
    <t>014446131</t>
  </si>
  <si>
    <t>8415014446138</t>
  </si>
  <si>
    <t>014446138</t>
  </si>
  <si>
    <t>8415014445902</t>
  </si>
  <si>
    <t>014445902</t>
  </si>
  <si>
    <t>8415014445905</t>
  </si>
  <si>
    <t>014445905</t>
  </si>
  <si>
    <t>8415014445926</t>
  </si>
  <si>
    <t>014445926</t>
  </si>
  <si>
    <t>8415014446116</t>
  </si>
  <si>
    <t>014446116</t>
  </si>
  <si>
    <t>8415014445913</t>
  </si>
  <si>
    <t>014445913</t>
  </si>
  <si>
    <t>8415015051616</t>
  </si>
  <si>
    <t>015051616</t>
  </si>
  <si>
    <t>8415015067710</t>
  </si>
  <si>
    <t>015067710</t>
  </si>
  <si>
    <t>8415015098314</t>
  </si>
  <si>
    <t>015098314</t>
  </si>
  <si>
    <t>8415015051622</t>
  </si>
  <si>
    <t>015051622</t>
  </si>
  <si>
    <t>C23062F</t>
  </si>
  <si>
    <t>TROUSERS,CHEMICAL P - JSLIST-SM/XSH</t>
  </si>
  <si>
    <t>C23062F orig.</t>
  </si>
  <si>
    <t>TROUSERS, DESERT, OVERGARMENT, CHEM PROT (JLIST)</t>
  </si>
  <si>
    <t>8415014445506</t>
  </si>
  <si>
    <t>014445506</t>
  </si>
  <si>
    <t>8415014445900</t>
  </si>
  <si>
    <t>014445900</t>
  </si>
  <si>
    <t>8415014445898</t>
  </si>
  <si>
    <t>014445898</t>
  </si>
  <si>
    <t>8415014445892</t>
  </si>
  <si>
    <t>014445892</t>
  </si>
  <si>
    <t>8415015098269</t>
  </si>
  <si>
    <t>015098269</t>
  </si>
  <si>
    <t>8415015051567</t>
  </si>
  <si>
    <t>015051567</t>
  </si>
  <si>
    <t>8415015067713</t>
  </si>
  <si>
    <t>015067713</t>
  </si>
  <si>
    <t>8415014445893</t>
  </si>
  <si>
    <t>014445893</t>
  </si>
  <si>
    <t>8415014445417</t>
  </si>
  <si>
    <t>014445417</t>
  </si>
  <si>
    <t>8415014445504</t>
  </si>
  <si>
    <t>014445504</t>
  </si>
  <si>
    <t>8415015051591</t>
  </si>
  <si>
    <t>015051591</t>
  </si>
  <si>
    <t>C23072F</t>
  </si>
  <si>
    <t>COAT,CHEMICAL PROTE - JSLIST - XLL</t>
  </si>
  <si>
    <t>C23072F orig.</t>
  </si>
  <si>
    <t>COAT, WOODLAND, OVERGARMENT, CHEM PROT (JLIST)</t>
  </si>
  <si>
    <t>8415015051241</t>
  </si>
  <si>
    <t>015051241</t>
  </si>
  <si>
    <t>8415015051245</t>
  </si>
  <si>
    <t>015051245</t>
  </si>
  <si>
    <t>8415014441249</t>
  </si>
  <si>
    <t>014441249</t>
  </si>
  <si>
    <t>8415014441265</t>
  </si>
  <si>
    <t>014441265</t>
  </si>
  <si>
    <t>8415014441200</t>
  </si>
  <si>
    <t>014441200</t>
  </si>
  <si>
    <t>8415015067546</t>
  </si>
  <si>
    <t>015067546</t>
  </si>
  <si>
    <t>8415015098296</t>
  </si>
  <si>
    <t>015098296</t>
  </si>
  <si>
    <t>8415014441163</t>
  </si>
  <si>
    <t>014441163</t>
  </si>
  <si>
    <t>8415014441270</t>
  </si>
  <si>
    <t>014441270</t>
  </si>
  <si>
    <t>8415014441169</t>
  </si>
  <si>
    <t>014441169</t>
  </si>
  <si>
    <t>8415014441238</t>
  </si>
  <si>
    <t>014441238</t>
  </si>
  <si>
    <t>C23082F</t>
  </si>
  <si>
    <t>TROUSERS,CHEMICAL P - JSLIST SM/XSH</t>
  </si>
  <si>
    <t>C23082F orig.</t>
  </si>
  <si>
    <t>TROUSERS, WOODLAND, OVERGARMENT, CHEM PROT (JLIST)</t>
  </si>
  <si>
    <t>8415015067698</t>
  </si>
  <si>
    <t>015067698</t>
  </si>
  <si>
    <t>8415014442308</t>
  </si>
  <si>
    <t>014442308</t>
  </si>
  <si>
    <t>8415014442325</t>
  </si>
  <si>
    <t>014442325</t>
  </si>
  <si>
    <t>8415014442338</t>
  </si>
  <si>
    <t>014442338</t>
  </si>
  <si>
    <t>8415014441435</t>
  </si>
  <si>
    <t>014441435</t>
  </si>
  <si>
    <t>8415014441613</t>
  </si>
  <si>
    <t>014441613</t>
  </si>
  <si>
    <t>8415014442310</t>
  </si>
  <si>
    <t>014442310</t>
  </si>
  <si>
    <t>8415015098265</t>
  </si>
  <si>
    <t>015098265</t>
  </si>
  <si>
    <t>8415015051274</t>
  </si>
  <si>
    <t>015051274</t>
  </si>
  <si>
    <t>8415014441439</t>
  </si>
  <si>
    <t>014441439</t>
  </si>
  <si>
    <t>8415015051277</t>
  </si>
  <si>
    <t>015051277</t>
  </si>
  <si>
    <t>C23212F</t>
  </si>
  <si>
    <t>ADVANCED SUIT, BOMB, EOD LARGE</t>
  </si>
  <si>
    <t>8470200022645</t>
  </si>
  <si>
    <t>200022645</t>
  </si>
  <si>
    <t>ADVANCED SUIT, BOMB, EOD MEDIUM</t>
  </si>
  <si>
    <t>8470200019423</t>
  </si>
  <si>
    <t>200019423</t>
  </si>
  <si>
    <t>C23602B</t>
  </si>
  <si>
    <t>METER, PH</t>
  </si>
  <si>
    <t>6630014406935</t>
  </si>
  <si>
    <t>014406935</t>
  </si>
  <si>
    <t>C23752E</t>
  </si>
  <si>
    <t>KIT, TESTING, WATER, AGENTS, CHEM</t>
  </si>
  <si>
    <t>6665011340885</t>
  </si>
  <si>
    <t>011340885</t>
  </si>
  <si>
    <t>ENHANCED, INSERT, PROTECTIVE, SMALL ARMS (ESAPI)</t>
  </si>
  <si>
    <t>8470015207385</t>
  </si>
  <si>
    <t>015207385</t>
  </si>
  <si>
    <t>8470015207382</t>
  </si>
  <si>
    <t>015207382</t>
  </si>
  <si>
    <t>8470015207360</t>
  </si>
  <si>
    <t>015207360</t>
  </si>
  <si>
    <t>8470015207373</t>
  </si>
  <si>
    <t>015207373</t>
  </si>
  <si>
    <t>8470015207370</t>
  </si>
  <si>
    <t>015207370</t>
  </si>
  <si>
    <t>C30402F</t>
  </si>
  <si>
    <t>BELT, EQUIPMENT, INDIV, COTTON WEBBING, OD</t>
  </si>
  <si>
    <t>8465005774924</t>
  </si>
  <si>
    <t>005774924</t>
  </si>
  <si>
    <t>8465013221965</t>
  </si>
  <si>
    <t>013221965</t>
  </si>
  <si>
    <t>8465011200674</t>
  </si>
  <si>
    <t>011200674</t>
  </si>
  <si>
    <t>8465013221966</t>
  </si>
  <si>
    <t>013221966</t>
  </si>
  <si>
    <t>CANTEEN, WATER, PLASTIC OD 1 QT RIGID W/CHEM PROT</t>
  </si>
  <si>
    <t>8465008893744</t>
  </si>
  <si>
    <t>008893744</t>
  </si>
  <si>
    <t>8465011150026</t>
  </si>
  <si>
    <t>011150026</t>
  </si>
  <si>
    <t>C30612B</t>
  </si>
  <si>
    <t>WATER PURIFIER SYSTEM, INDIV (IWPS)</t>
  </si>
  <si>
    <t>4610015138498</t>
  </si>
  <si>
    <t>015138498</t>
  </si>
  <si>
    <t>CARRIER, TOOL, ENTRENCHING, HAND, FOLDING, LTWT</t>
  </si>
  <si>
    <t>8465000016474</t>
  </si>
  <si>
    <t>000016474</t>
  </si>
  <si>
    <t>8465015197815</t>
  </si>
  <si>
    <t>015197815</t>
  </si>
  <si>
    <t>8465009356826</t>
  </si>
  <si>
    <t>009356826</t>
  </si>
  <si>
    <t>C30802E</t>
  </si>
  <si>
    <t>CART, MULTIPURPOSE</t>
  </si>
  <si>
    <t>3920014860218</t>
  </si>
  <si>
    <t>014860218</t>
  </si>
  <si>
    <t>C31152F</t>
  </si>
  <si>
    <t>CASE, AMMO, SML ARMS, 30 RD, F/RIFLE, M16</t>
  </si>
  <si>
    <t>8465000016482</t>
  </si>
  <si>
    <t>000016482</t>
  </si>
  <si>
    <t>8465004642084</t>
  </si>
  <si>
    <t>004642084</t>
  </si>
  <si>
    <t>C31172F</t>
  </si>
  <si>
    <t>CASE, AMMO POUCH, SML ARMS, F/SAW</t>
  </si>
  <si>
    <t>8465011574834</t>
  </si>
  <si>
    <t>011574834</t>
  </si>
  <si>
    <t>HELMET COVER, REVERSIBLE, WDLAND &amp; DESERT</t>
  </si>
  <si>
    <t>8415015588613</t>
  </si>
  <si>
    <t>015588613</t>
  </si>
  <si>
    <t>8415015494948</t>
  </si>
  <si>
    <t>015494948</t>
  </si>
  <si>
    <t>8415015494944</t>
  </si>
  <si>
    <t>015494944</t>
  </si>
  <si>
    <t>8415015494946</t>
  </si>
  <si>
    <t>015494946</t>
  </si>
  <si>
    <t>C31302F</t>
  </si>
  <si>
    <t>COVER, CANTEEN, WATER, COTTON, OD</t>
  </si>
  <si>
    <t>8465008600256</t>
  </si>
  <si>
    <t>008600256</t>
  </si>
  <si>
    <t>8465005774926</t>
  </si>
  <si>
    <t>005774926</t>
  </si>
  <si>
    <t>CUP, WATER, CANTEEN, CRS, W/WIRE HANDLE</t>
  </si>
  <si>
    <t>8465001656838</t>
  </si>
  <si>
    <t>001656838</t>
  </si>
  <si>
    <t>KIT, FIRST AID, INDIV</t>
  </si>
  <si>
    <t>6545070000762</t>
  </si>
  <si>
    <t>070000762</t>
  </si>
  <si>
    <t>6545010948412</t>
  </si>
  <si>
    <t>010948412</t>
  </si>
  <si>
    <t>6545015392732</t>
  </si>
  <si>
    <t>015392732</t>
  </si>
  <si>
    <t>HELMET, PROTECTIVE, FRAG, LTWT</t>
  </si>
  <si>
    <t>8470015603267</t>
  </si>
  <si>
    <t>015603267</t>
  </si>
  <si>
    <t>8470015603076</t>
  </si>
  <si>
    <t>015603076</t>
  </si>
  <si>
    <t>8470015603270</t>
  </si>
  <si>
    <t>015603270</t>
  </si>
  <si>
    <t>8470015603272</t>
  </si>
  <si>
    <t>015603272</t>
  </si>
  <si>
    <t>8470015603271</t>
  </si>
  <si>
    <t>015603271</t>
  </si>
  <si>
    <t>8470015602866</t>
  </si>
  <si>
    <t>015602866</t>
  </si>
  <si>
    <t>TOOL, ENTRENCHING, IMPROVED W/POUCH</t>
  </si>
  <si>
    <t>5120008785932</t>
  </si>
  <si>
    <t>008785932</t>
  </si>
  <si>
    <t>5120014767556</t>
  </si>
  <si>
    <t>014767556</t>
  </si>
  <si>
    <t>KNIFE, CMBT</t>
  </si>
  <si>
    <t>1095003924102</t>
  </si>
  <si>
    <t>003924102</t>
  </si>
  <si>
    <t>C32702F</t>
  </si>
  <si>
    <t>LINER, WET WEATHER, PONCHO</t>
  </si>
  <si>
    <t>8405015458153</t>
  </si>
  <si>
    <t>015458153</t>
  </si>
  <si>
    <t>C33102E</t>
  </si>
  <si>
    <t>PAD, SLEEPING, COLD WEATHER</t>
  </si>
  <si>
    <t>8465011093369</t>
  </si>
  <si>
    <t>011093369</t>
  </si>
  <si>
    <t>C33372F</t>
  </si>
  <si>
    <t>PACK, FLD, MEDIUM</t>
  </si>
  <si>
    <t>8465012535335</t>
  </si>
  <si>
    <t>012535335</t>
  </si>
  <si>
    <t>C33612E</t>
  </si>
  <si>
    <t>HOLSTER, PISTOL</t>
  </si>
  <si>
    <t>1095011943343</t>
  </si>
  <si>
    <t>011943343</t>
  </si>
  <si>
    <t>CARRIER, PISTOL HOLSTER (LH)</t>
  </si>
  <si>
    <t>1095015985722</t>
  </si>
  <si>
    <t>015985722</t>
  </si>
  <si>
    <t>1095015986377</t>
  </si>
  <si>
    <t>015986377</t>
  </si>
  <si>
    <t>PONCHO, WET WEATHER, CAMO, WOODLAND</t>
  </si>
  <si>
    <t>8405009353257</t>
  </si>
  <si>
    <t>009353257</t>
  </si>
  <si>
    <t>8405011000976</t>
  </si>
  <si>
    <t>011000976</t>
  </si>
  <si>
    <t>8340015192701</t>
  </si>
  <si>
    <t>015192701</t>
  </si>
  <si>
    <t>C34092E</t>
  </si>
  <si>
    <t>KIT,LIGHT SET TENT - 31-502BHS</t>
  </si>
  <si>
    <t>C34122F</t>
  </si>
  <si>
    <t>COMMAND POST SYSTEM, MODULAR, GREEN</t>
  </si>
  <si>
    <t>8340013347529</t>
  </si>
  <si>
    <t>013347529</t>
  </si>
  <si>
    <t>8340014598172</t>
  </si>
  <si>
    <t>014598172</t>
  </si>
  <si>
    <t>C34132F</t>
  </si>
  <si>
    <t>TENT - 2480108T</t>
  </si>
  <si>
    <t>TENT, CMBT</t>
  </si>
  <si>
    <t>8340014525919</t>
  </si>
  <si>
    <t>014525919</t>
  </si>
  <si>
    <t>C34142F orig.</t>
  </si>
  <si>
    <t>3 SEASON SLEEP SYSTEM</t>
  </si>
  <si>
    <t>8465015765222</t>
  </si>
  <si>
    <t>015765222</t>
  </si>
  <si>
    <t>8465014456274</t>
  </si>
  <si>
    <t>014456274</t>
  </si>
  <si>
    <t>8465015734326</t>
  </si>
  <si>
    <t>015734326</t>
  </si>
  <si>
    <t>STAND, CUP, CANTEEN</t>
  </si>
  <si>
    <t>8465012503632</t>
  </si>
  <si>
    <t>012503632</t>
  </si>
  <si>
    <t>C34432E</t>
  </si>
  <si>
    <t>SURVIVAL KIT, INDIV</t>
  </si>
  <si>
    <t>1680013257861</t>
  </si>
  <si>
    <t>013257861</t>
  </si>
  <si>
    <t>C34452F</t>
  </si>
  <si>
    <t>SUSPENDERS, BELT, INDIV EQUIPMENT (LINCLOE)</t>
  </si>
  <si>
    <t>8465000016471</t>
  </si>
  <si>
    <t>000016471</t>
  </si>
  <si>
    <t>8465005774922</t>
  </si>
  <si>
    <t>005774922</t>
  </si>
  <si>
    <t>C34942F</t>
  </si>
  <si>
    <t>VEST, TACTICAL, OUTER</t>
  </si>
  <si>
    <t>8470014651863</t>
  </si>
  <si>
    <t>014651863</t>
  </si>
  <si>
    <t>8470014651864</t>
  </si>
  <si>
    <t>014651864</t>
  </si>
  <si>
    <t>8470014651868</t>
  </si>
  <si>
    <t>014651868</t>
  </si>
  <si>
    <t>8470014651867</t>
  </si>
  <si>
    <t>014651867</t>
  </si>
  <si>
    <t>8470014651866</t>
  </si>
  <si>
    <t>014651866</t>
  </si>
  <si>
    <t>C34952E</t>
  </si>
  <si>
    <t>VEST, FRAGMENTATION PROTECTION, GROUND TROOPS</t>
  </si>
  <si>
    <t>8470010928499</t>
  </si>
  <si>
    <t>010928499</t>
  </si>
  <si>
    <t>8470010928497</t>
  </si>
  <si>
    <t>010928497</t>
  </si>
  <si>
    <t>8470005764194</t>
  </si>
  <si>
    <t>005764194</t>
  </si>
  <si>
    <t>8470010928500</t>
  </si>
  <si>
    <t>010928500</t>
  </si>
  <si>
    <t>C34962E</t>
  </si>
  <si>
    <t>BAG SYSTEM, WATERPROOF, RAID VARIANT</t>
  </si>
  <si>
    <t>4220015208175</t>
  </si>
  <si>
    <t>015208175</t>
  </si>
  <si>
    <t>C34972E</t>
  </si>
  <si>
    <t>BAG SYSTEM, WATERPROOF, RECON VARIANT</t>
  </si>
  <si>
    <t>4220015208216</t>
  </si>
  <si>
    <t>015208216</t>
  </si>
  <si>
    <t>C34982F</t>
  </si>
  <si>
    <t>VEST, INDIV, LOAD BEARING, TACT</t>
  </si>
  <si>
    <t>8415012968878</t>
  </si>
  <si>
    <t>012968878</t>
  </si>
  <si>
    <t>C35002E</t>
  </si>
  <si>
    <t>FULL SPECTRUM BATTLE EQUIPMENT (FSBE) SET, PLT CONFIG D</t>
  </si>
  <si>
    <t>8465015880568</t>
  </si>
  <si>
    <t>015880568</t>
  </si>
  <si>
    <t>FULL SPECTRUM BATTLE EQUIPMENT (FSBE) SET, PLT CONFIG B</t>
  </si>
  <si>
    <t>8465015181437</t>
  </si>
  <si>
    <t>015181437</t>
  </si>
  <si>
    <t>FULL SPECTRUM BATTLE EQUIPMENT (FSBE) SET, PLT CONFIG C</t>
  </si>
  <si>
    <t>8465015181439</t>
  </si>
  <si>
    <t>015181439</t>
  </si>
  <si>
    <t>FULL SPECTRUM BATTLE EQUIPMENT (FSBE) SET, PLT CONFIG A</t>
  </si>
  <si>
    <t>8465015181434</t>
  </si>
  <si>
    <t>015181434</t>
  </si>
  <si>
    <t>C35012E</t>
  </si>
  <si>
    <t>FULL SPECTRUM BATTLE EQUIPMENT (FSBE) SET, INDIV</t>
  </si>
  <si>
    <t>8465016039859</t>
  </si>
  <si>
    <t>016039859</t>
  </si>
  <si>
    <t>FULL SPECTRUM BATTLE EQUIPMENT (FSBE) SET, INDIV CONFIG A</t>
  </si>
  <si>
    <t>8465015181441</t>
  </si>
  <si>
    <t>015181441</t>
  </si>
  <si>
    <t>FULL SPECTRUM BATTLE EQUIPMENT (FSBE) SET, INDIV CONFIG C</t>
  </si>
  <si>
    <t>8465015181443</t>
  </si>
  <si>
    <t>015181443</t>
  </si>
  <si>
    <t>FULL SPECTRUM BATTLE EQUIPMENT (FSBE) SET, INDIV CONFIG B</t>
  </si>
  <si>
    <t>8465015181442</t>
  </si>
  <si>
    <t>015181442</t>
  </si>
  <si>
    <t>FULL SPECTRUM BATTLE EQUIPMENT (FSBE) SET, INDIV CONFIG D</t>
  </si>
  <si>
    <t>8465015876311</t>
  </si>
  <si>
    <t>015876311</t>
  </si>
  <si>
    <t>C40702F</t>
  </si>
  <si>
    <t>BAG,CARGO,AERIAL DE</t>
  </si>
  <si>
    <t>C40702F orig.</t>
  </si>
  <si>
    <t>BAG, CARGO, AERIAL DELIVERY</t>
  </si>
  <si>
    <t>1670005873421</t>
  </si>
  <si>
    <t>005873421</t>
  </si>
  <si>
    <t>Controlled Humidity – 40 percent - 50 percent Relative Humidity (RH)</t>
  </si>
  <si>
    <t>1670002429169</t>
  </si>
  <si>
    <t>002429169</t>
  </si>
  <si>
    <t>C41442E</t>
  </si>
  <si>
    <t>MARINE ASSAULT BREACHER'S KIT</t>
  </si>
  <si>
    <t>4240015311165</t>
  </si>
  <si>
    <t>015311165</t>
  </si>
  <si>
    <t>KIT, BREACHER, ASSAULT</t>
  </si>
  <si>
    <t>9999013570748</t>
  </si>
  <si>
    <t>013570748</t>
  </si>
  <si>
    <t>4240016418173</t>
  </si>
  <si>
    <t>016418173</t>
  </si>
  <si>
    <t>C41582E</t>
  </si>
  <si>
    <t>FIREMEN'S BOOT - 15W</t>
  </si>
  <si>
    <t>C41582E orig.</t>
  </si>
  <si>
    <t>BOOTS, FIREMAN</t>
  </si>
  <si>
    <t>4210015456744</t>
  </si>
  <si>
    <t>015456744</t>
  </si>
  <si>
    <t>4210015456763</t>
  </si>
  <si>
    <t>015456763</t>
  </si>
  <si>
    <t>4210015456761</t>
  </si>
  <si>
    <t>015456761</t>
  </si>
  <si>
    <t>4210015456765</t>
  </si>
  <si>
    <t>015456765</t>
  </si>
  <si>
    <t>4210015456751</t>
  </si>
  <si>
    <t>015456751</t>
  </si>
  <si>
    <t>4210015456747</t>
  </si>
  <si>
    <t>015456747</t>
  </si>
  <si>
    <t>4210015456764</t>
  </si>
  <si>
    <t>015456764</t>
  </si>
  <si>
    <t>4210015456741</t>
  </si>
  <si>
    <t>015456741</t>
  </si>
  <si>
    <t>4210015456727</t>
  </si>
  <si>
    <t>015456727</t>
  </si>
  <si>
    <t>4210015456724</t>
  </si>
  <si>
    <t>015456724</t>
  </si>
  <si>
    <t>4210015456697</t>
  </si>
  <si>
    <t>015456697</t>
  </si>
  <si>
    <t>4210015456766</t>
  </si>
  <si>
    <t>015456766</t>
  </si>
  <si>
    <t>4210015456695</t>
  </si>
  <si>
    <t>015456695</t>
  </si>
  <si>
    <t>4210015456665</t>
  </si>
  <si>
    <t>015456665</t>
  </si>
  <si>
    <t>4210015456657</t>
  </si>
  <si>
    <t>015456657</t>
  </si>
  <si>
    <t>4210015456721</t>
  </si>
  <si>
    <t>015456721</t>
  </si>
  <si>
    <t>4210015456888</t>
  </si>
  <si>
    <t>015456888</t>
  </si>
  <si>
    <t>4210015456860</t>
  </si>
  <si>
    <t>015456860</t>
  </si>
  <si>
    <t>4210015456769</t>
  </si>
  <si>
    <t>015456769</t>
  </si>
  <si>
    <t>4210015456891</t>
  </si>
  <si>
    <t>015456891</t>
  </si>
  <si>
    <t>4210015456886</t>
  </si>
  <si>
    <t>015456886</t>
  </si>
  <si>
    <t>4210015456884</t>
  </si>
  <si>
    <t>015456884</t>
  </si>
  <si>
    <t>4210015456883</t>
  </si>
  <si>
    <t>015456883</t>
  </si>
  <si>
    <t>4210015456882</t>
  </si>
  <si>
    <t>015456882</t>
  </si>
  <si>
    <t>4210015456878</t>
  </si>
  <si>
    <t>015456878</t>
  </si>
  <si>
    <t>4210015456876</t>
  </si>
  <si>
    <t>015456876</t>
  </si>
  <si>
    <t>4210015456868</t>
  </si>
  <si>
    <t>015456868</t>
  </si>
  <si>
    <t>4210015456861</t>
  </si>
  <si>
    <t>015456861</t>
  </si>
  <si>
    <t>4210015456771</t>
  </si>
  <si>
    <t>015456771</t>
  </si>
  <si>
    <t>4210015456772</t>
  </si>
  <si>
    <t>015456772</t>
  </si>
  <si>
    <t>4210015456877</t>
  </si>
  <si>
    <t>015456877</t>
  </si>
  <si>
    <t>C41842E</t>
  </si>
  <si>
    <t>BREATHING APPARATUS, SELF-CONTND (SCBA)</t>
  </si>
  <si>
    <t>4240012488036</t>
  </si>
  <si>
    <t>012488036</t>
  </si>
  <si>
    <t>C41852E</t>
  </si>
  <si>
    <t>BREATHING APPARATUS, UNDERWATER MK25</t>
  </si>
  <si>
    <t>4220014462993</t>
  </si>
  <si>
    <t>014462993</t>
  </si>
  <si>
    <t>C42592F</t>
  </si>
  <si>
    <t>CAMOUFLAGE NET SYSTEM, ULTRA LTWT</t>
  </si>
  <si>
    <t>1080014572956</t>
  </si>
  <si>
    <t>014572956</t>
  </si>
  <si>
    <t>C42652F</t>
  </si>
  <si>
    <t>CAMOUFLAGE NET SYST - 191232-0001</t>
  </si>
  <si>
    <t>C42662F</t>
  </si>
  <si>
    <t>CAMOUFLAGE NET SYSTEM, ULTRA LTWT, DESERT, R/S</t>
  </si>
  <si>
    <t>1080014750696</t>
  </si>
  <si>
    <t>014750696</t>
  </si>
  <si>
    <t>C42672F</t>
  </si>
  <si>
    <t>CAMOUFLAGE NET SYSTEM, ULTRA LTWT, WOODLAND, R/T</t>
  </si>
  <si>
    <t>1080014750697</t>
  </si>
  <si>
    <t>014750697</t>
  </si>
  <si>
    <t>C44007B</t>
  </si>
  <si>
    <t>REPAIR SHOP, CLOTHING, EXPENDABLE SUPPLY SET</t>
  </si>
  <si>
    <t>8315000140411</t>
  </si>
  <si>
    <t>000140411</t>
  </si>
  <si>
    <t>C44152E</t>
  </si>
  <si>
    <t>FIREMEN'S COAT - LGE/SH</t>
  </si>
  <si>
    <t>C44152E orig.</t>
  </si>
  <si>
    <t>COAT, FIREMAN, W/ LINER ALUMINIZED</t>
  </si>
  <si>
    <t>4210015456435</t>
  </si>
  <si>
    <t>015456435</t>
  </si>
  <si>
    <t>4210015456385</t>
  </si>
  <si>
    <t>015456385</t>
  </si>
  <si>
    <t>4210015456376</t>
  </si>
  <si>
    <t>015456376</t>
  </si>
  <si>
    <t>4210015456371</t>
  </si>
  <si>
    <t>015456371</t>
  </si>
  <si>
    <t>4210015456368</t>
  </si>
  <si>
    <t>015456368</t>
  </si>
  <si>
    <t>4210015456366</t>
  </si>
  <si>
    <t>015456366</t>
  </si>
  <si>
    <t>4210015456359</t>
  </si>
  <si>
    <t>015456359</t>
  </si>
  <si>
    <t>4210015456356</t>
  </si>
  <si>
    <t>015456356</t>
  </si>
  <si>
    <t>4210015456361</t>
  </si>
  <si>
    <t>015456361</t>
  </si>
  <si>
    <t>4210015456498</t>
  </si>
  <si>
    <t>015456498</t>
  </si>
  <si>
    <t>4210015456462</t>
  </si>
  <si>
    <t>015456462</t>
  </si>
  <si>
    <t>4210015456450</t>
  </si>
  <si>
    <t>015456450</t>
  </si>
  <si>
    <t>4210015456469</t>
  </si>
  <si>
    <t>015456469</t>
  </si>
  <si>
    <t>4210015456321</t>
  </si>
  <si>
    <t>015456321</t>
  </si>
  <si>
    <t>4210015456475</t>
  </si>
  <si>
    <t>015456475</t>
  </si>
  <si>
    <t>4210015456480</t>
  </si>
  <si>
    <t>015456480</t>
  </si>
  <si>
    <t>4210015456482</t>
  </si>
  <si>
    <t>015456482</t>
  </si>
  <si>
    <t>4210015456492</t>
  </si>
  <si>
    <t>015456492</t>
  </si>
  <si>
    <t>4210015456459</t>
  </si>
  <si>
    <t>015456459</t>
  </si>
  <si>
    <t>4210015456455</t>
  </si>
  <si>
    <t>015456455</t>
  </si>
  <si>
    <t>CONTAINER, PALLET (PALCON)</t>
  </si>
  <si>
    <t>8115013713690</t>
  </si>
  <si>
    <t>013713690</t>
  </si>
  <si>
    <t>8115011999207</t>
  </si>
  <si>
    <t>011999207</t>
  </si>
  <si>
    <t>CONTAINER, QUADRUPLE (QUADCON)</t>
  </si>
  <si>
    <t>8115013540797</t>
  </si>
  <si>
    <t>013540797</t>
  </si>
  <si>
    <t>8115014747089</t>
  </si>
  <si>
    <t>014747089</t>
  </si>
  <si>
    <t>8145015561313</t>
  </si>
  <si>
    <t>015561313</t>
  </si>
  <si>
    <t>8115011994017</t>
  </si>
  <si>
    <t>011994017</t>
  </si>
  <si>
    <t>C44402E</t>
  </si>
  <si>
    <t>CONVEYOR,ROLLER,GRA</t>
  </si>
  <si>
    <t>C44402E orig.</t>
  </si>
  <si>
    <t>CONVEYOR, ROLLER, GRAVITY, CURVED 45 DEGREE</t>
  </si>
  <si>
    <t>3910009578691</t>
  </si>
  <si>
    <t>009578691</t>
  </si>
  <si>
    <t>C44502E</t>
  </si>
  <si>
    <t>C44502E orig.</t>
  </si>
  <si>
    <t>CONVEYOR, ROLLER, GRAVITY, STRAIGHT</t>
  </si>
  <si>
    <t>3910002746739</t>
  </si>
  <si>
    <t>002746739</t>
  </si>
  <si>
    <t>C45462E</t>
  </si>
  <si>
    <t>CONTAINER, BEVRG, 5 GAL</t>
  </si>
  <si>
    <t>7320010937371</t>
  </si>
  <si>
    <t>010937371</t>
  </si>
  <si>
    <t>CONTAINER, BEVRG, 3GAL, RUGGEDIZED, W/STEEL INSERT</t>
  </si>
  <si>
    <t>7330014846756</t>
  </si>
  <si>
    <t>014846756</t>
  </si>
  <si>
    <t>7310012456937</t>
  </si>
  <si>
    <t>012456937</t>
  </si>
  <si>
    <t>C45487B</t>
  </si>
  <si>
    <t>PROPULSION SYSTEM, SMALL CRAFT (PUMPJET)</t>
  </si>
  <si>
    <t>2805014760551</t>
  </si>
  <si>
    <t>014760551</t>
  </si>
  <si>
    <t>MULTI FUEL OUTBOARD ENGINE, NON-GASOLINE BURNING OUTBOARD ENGINE (NBOE)</t>
  </si>
  <si>
    <t>2805015556505</t>
  </si>
  <si>
    <t>015556505</t>
  </si>
  <si>
    <t>C45497B</t>
  </si>
  <si>
    <t>DEVICE, PROPULSION, DIVER</t>
  </si>
  <si>
    <t>4220015237085</t>
  </si>
  <si>
    <t>015237085</t>
  </si>
  <si>
    <t>C45502E</t>
  </si>
  <si>
    <t>EQUIPMENT SET, DIVING, OPEN CIRCUIT</t>
  </si>
  <si>
    <t>4220013339861</t>
  </si>
  <si>
    <t>013339861</t>
  </si>
  <si>
    <t>C45607B</t>
  </si>
  <si>
    <t>CHAMBER SYS, RECOMPRESSION, TRANSPORTABLE (TRCS)</t>
  </si>
  <si>
    <t>4220013878787</t>
  </si>
  <si>
    <t>013878787</t>
  </si>
  <si>
    <t>C47657B</t>
  </si>
  <si>
    <t>EXTINGUISHER, FIRE, DRY CHEM, SELF-CONTND</t>
  </si>
  <si>
    <t>4210013549893</t>
  </si>
  <si>
    <t>013549893</t>
  </si>
  <si>
    <t>4210012052246</t>
  </si>
  <si>
    <t>012052246</t>
  </si>
  <si>
    <t>C48702F</t>
  </si>
  <si>
    <t>TENT, FLY, STORAGE</t>
  </si>
  <si>
    <t>8340002673129</t>
  </si>
  <si>
    <t>002673129</t>
  </si>
  <si>
    <t>C48802E</t>
  </si>
  <si>
    <t>CONTAINER, FOOD, INSULATED</t>
  </si>
  <si>
    <t>7330014848988</t>
  </si>
  <si>
    <t>014848988</t>
  </si>
  <si>
    <t>7330002382411</t>
  </si>
  <si>
    <t>002382411</t>
  </si>
  <si>
    <t>7360014084911</t>
  </si>
  <si>
    <t>014084911</t>
  </si>
  <si>
    <t>C49002E</t>
  </si>
  <si>
    <t>TRESTLE,HOIST,PORTA - MIL-G-28673</t>
  </si>
  <si>
    <t>C49002E orig.</t>
  </si>
  <si>
    <t>FRAME A, PORTABLE, ALUMINUM, 12 FT SPAN</t>
  </si>
  <si>
    <t>3950004497004</t>
  </si>
  <si>
    <t>004497004</t>
  </si>
  <si>
    <t>C49012E</t>
  </si>
  <si>
    <t>FRAME A, ADJUSTABLE, 5T</t>
  </si>
  <si>
    <t>3815013356673</t>
  </si>
  <si>
    <t>013356673</t>
  </si>
  <si>
    <t>FIREMEN'S GLOVE - XXX-LARGE</t>
  </si>
  <si>
    <t>C49152E orig.</t>
  </si>
  <si>
    <t>GLOVE, FIREMAN, ALUMINIZED</t>
  </si>
  <si>
    <t>4210013357902</t>
  </si>
  <si>
    <t>013357902</t>
  </si>
  <si>
    <t>8415010033436</t>
  </si>
  <si>
    <t>010033436</t>
  </si>
  <si>
    <t>4210013357903</t>
  </si>
  <si>
    <t>013357903</t>
  </si>
  <si>
    <t>4210013357901</t>
  </si>
  <si>
    <t>013357901</t>
  </si>
  <si>
    <t>4210013357904</t>
  </si>
  <si>
    <t>013357904</t>
  </si>
  <si>
    <t>4210015456809</t>
  </si>
  <si>
    <t>015456809</t>
  </si>
  <si>
    <t>4210015456812</t>
  </si>
  <si>
    <t>015456812</t>
  </si>
  <si>
    <t>4210015456816</t>
  </si>
  <si>
    <t>015456816</t>
  </si>
  <si>
    <t>4210015456817</t>
  </si>
  <si>
    <t>015456817</t>
  </si>
  <si>
    <t>4210015456818</t>
  </si>
  <si>
    <t>015456818</t>
  </si>
  <si>
    <t>4210015456866</t>
  </si>
  <si>
    <t>015456866</t>
  </si>
  <si>
    <t>4210015456865</t>
  </si>
  <si>
    <t>015456865</t>
  </si>
  <si>
    <t>C49502T</t>
  </si>
  <si>
    <t>GRINDING MACHINE, UTILITY, BENCH, 1/3 HP</t>
  </si>
  <si>
    <t>3415005417241</t>
  </si>
  <si>
    <t>005417241</t>
  </si>
  <si>
    <t>C49602T</t>
  </si>
  <si>
    <t>GRINDING MACHINE, UTILITY, BENCH, 1/2 HP</t>
  </si>
  <si>
    <t>3415002669545</t>
  </si>
  <si>
    <t>002669545</t>
  </si>
  <si>
    <t>3415005177754</t>
  </si>
  <si>
    <t>005177754</t>
  </si>
  <si>
    <t>C49702T</t>
  </si>
  <si>
    <t>GRINDING MACHINE, UTILITY, FLOOR PEDESTAL TYPE</t>
  </si>
  <si>
    <t>3415002949570</t>
  </si>
  <si>
    <t>002949570</t>
  </si>
  <si>
    <t>C49772F</t>
  </si>
  <si>
    <t>HARNESS ASSEMBLY, INSERT/EXTRACTION, SPL PATROL</t>
  </si>
  <si>
    <t>1670010688342</t>
  </si>
  <si>
    <t>010688342</t>
  </si>
  <si>
    <t>HELMET, CREWMAN'S, AMPHIB ASLT VEH</t>
  </si>
  <si>
    <t>8470015458195</t>
  </si>
  <si>
    <t>015458195</t>
  </si>
  <si>
    <t>8470015458200</t>
  </si>
  <si>
    <t>015458200</t>
  </si>
  <si>
    <t>C50102T</t>
  </si>
  <si>
    <t>HOIST,CHAIN - MILH904</t>
  </si>
  <si>
    <t>C50102T orig.</t>
  </si>
  <si>
    <t>HOIST, CHAIN, LEVER AND RATCHET, 3,000 LB</t>
  </si>
  <si>
    <t>3950008898745</t>
  </si>
  <si>
    <t>008898745</t>
  </si>
  <si>
    <t>C50202T</t>
  </si>
  <si>
    <t>HOIST,CHAIN - MILH904E</t>
  </si>
  <si>
    <t>C50202T orig.</t>
  </si>
  <si>
    <t>HOIST, CHAIN, SPUR GEAR, 4,000 LB</t>
  </si>
  <si>
    <t>3950002767437</t>
  </si>
  <si>
    <t>002767437</t>
  </si>
  <si>
    <t>3950009650096</t>
  </si>
  <si>
    <t>009650096</t>
  </si>
  <si>
    <t>C50302T orig.</t>
  </si>
  <si>
    <t>HOIST, CHAIN, SPUR GEAR, 10,000 LB</t>
  </si>
  <si>
    <t>3950002767439</t>
  </si>
  <si>
    <t>002767439</t>
  </si>
  <si>
    <t>C50392E</t>
  </si>
  <si>
    <t>FIREMAN'S HELMET - GSAMA000003</t>
  </si>
  <si>
    <t>C50392E orig.</t>
  </si>
  <si>
    <t>HOOD, FIREMAN, ALUMINIZED</t>
  </si>
  <si>
    <t>8415011255341</t>
  </si>
  <si>
    <t>011255341</t>
  </si>
  <si>
    <t>4210015456316</t>
  </si>
  <si>
    <t>015456316</t>
  </si>
  <si>
    <t>C50402F orig.</t>
  </si>
  <si>
    <t>FIREMEANS HOOD</t>
  </si>
  <si>
    <t>4210015456290</t>
  </si>
  <si>
    <t>015456290</t>
  </si>
  <si>
    <t>HOOD, PROTECTION, FLASH FIRE, NOMEX</t>
  </si>
  <si>
    <t>8415011508415</t>
  </si>
  <si>
    <t>011508415</t>
  </si>
  <si>
    <t>C50802T</t>
  </si>
  <si>
    <t>JACK, DOLLY, TYPE-10</t>
  </si>
  <si>
    <t>4910002897233</t>
  </si>
  <si>
    <t>002897233</t>
  </si>
  <si>
    <t>JACK, HYDRAULIC, 4T</t>
  </si>
  <si>
    <t>4910005165806</t>
  </si>
  <si>
    <t>005165806</t>
  </si>
  <si>
    <t>C51002T</t>
  </si>
  <si>
    <t>JACK KIT,HYDRAULIC, - GGG-J-60</t>
  </si>
  <si>
    <t>C51002T orig.</t>
  </si>
  <si>
    <t>KIT, JACK, HYDRAULIC, HAND</t>
  </si>
  <si>
    <t>5120005958388</t>
  </si>
  <si>
    <t>005958388</t>
  </si>
  <si>
    <t>C51602E</t>
  </si>
  <si>
    <t>KIT, COMPLEXING, PASSAGEWAY</t>
  </si>
  <si>
    <t>8340012770620</t>
  </si>
  <si>
    <t>012770620</t>
  </si>
  <si>
    <t>JOINT SERVICE GENERAL PURPOSE MASK, FIELD (M50)</t>
  </si>
  <si>
    <t>4240013703821</t>
  </si>
  <si>
    <t>013703821</t>
  </si>
  <si>
    <t>4240013703822</t>
  </si>
  <si>
    <t>013703822</t>
  </si>
  <si>
    <t>4240013703823</t>
  </si>
  <si>
    <t>013703823</t>
  </si>
  <si>
    <t>4240015124434</t>
  </si>
  <si>
    <t>015124434</t>
  </si>
  <si>
    <t>4240015124431</t>
  </si>
  <si>
    <t>015124431</t>
  </si>
  <si>
    <t>4240015124437</t>
  </si>
  <si>
    <t>015124437</t>
  </si>
  <si>
    <t>C52662E</t>
  </si>
  <si>
    <t>MASK, CHEM-BIO (CB), PROTECTIVE, CV</t>
  </si>
  <si>
    <t>4240015124436</t>
  </si>
  <si>
    <t>015124436</t>
  </si>
  <si>
    <t>4240015124435</t>
  </si>
  <si>
    <t>015124435</t>
  </si>
  <si>
    <t>4240015124429</t>
  </si>
  <si>
    <t>015124429</t>
  </si>
  <si>
    <t>C52692E</t>
  </si>
  <si>
    <t>TESTER, MASK LEAKAGE, JT SVC (JSMLT)</t>
  </si>
  <si>
    <t>6665015069002</t>
  </si>
  <si>
    <t>015069002</t>
  </si>
  <si>
    <t>C52702E orig.</t>
  </si>
  <si>
    <t>MARKING MACHINE, LAUNDRY</t>
  </si>
  <si>
    <t>3510009357813</t>
  </si>
  <si>
    <t>009357813</t>
  </si>
  <si>
    <t>C53312E orig.</t>
  </si>
  <si>
    <t>RECONNAISSANCE IMPROVED LOAD BEARING EQUIPMENT (RILBE)</t>
  </si>
  <si>
    <t>8465015343594</t>
  </si>
  <si>
    <t>015343594</t>
  </si>
  <si>
    <t>C53322E</t>
  </si>
  <si>
    <t>CORPSMAN ASSAULT PACK (CAP)</t>
  </si>
  <si>
    <t>6545015491053</t>
  </si>
  <si>
    <t>015491053</t>
  </si>
  <si>
    <t>C53337B</t>
  </si>
  <si>
    <t>OPEN WATER SAFETY CRAFT</t>
  </si>
  <si>
    <t>4240015433922</t>
  </si>
  <si>
    <t>015433922</t>
  </si>
  <si>
    <t>1905015938454</t>
  </si>
  <si>
    <t>015938454</t>
  </si>
  <si>
    <t>C54302F</t>
  </si>
  <si>
    <t>MARINE LOAD SYSTEM, RIFLEMAN SET</t>
  </si>
  <si>
    <t>8465014596572</t>
  </si>
  <si>
    <t>014596572</t>
  </si>
  <si>
    <t>C54312F</t>
  </si>
  <si>
    <t>MARINE LOAD SYSTEM UNIT LEADER SET</t>
  </si>
  <si>
    <t>8465016408363</t>
  </si>
  <si>
    <t>016408363</t>
  </si>
  <si>
    <t>MARINE LOAD SYSTEM, PISTOLMAN SET</t>
  </si>
  <si>
    <t>8465014596584</t>
  </si>
  <si>
    <t>014596584</t>
  </si>
  <si>
    <t>C54322F</t>
  </si>
  <si>
    <t>MARINE LOAD SYSTEM, GRENADIER SET</t>
  </si>
  <si>
    <t>8465014596582</t>
  </si>
  <si>
    <t>014596582</t>
  </si>
  <si>
    <t>C54332F</t>
  </si>
  <si>
    <t>MARINE LOAD SYSTEM, SAW GUNNER SET</t>
  </si>
  <si>
    <t>8465014596580</t>
  </si>
  <si>
    <t>014596580</t>
  </si>
  <si>
    <t>MARINE LOAD SYSTEM SAW GUNNER POUCH</t>
  </si>
  <si>
    <t>8465015590116</t>
  </si>
  <si>
    <t>015590116</t>
  </si>
  <si>
    <t>USMC PACK</t>
  </si>
  <si>
    <t>8465015987693</t>
  </si>
  <si>
    <t>015987693</t>
  </si>
  <si>
    <t>IMPROVED LOAD BEARING EQUIPMENT (ILBE)</t>
  </si>
  <si>
    <t>8465015158615</t>
  </si>
  <si>
    <t>015158615</t>
  </si>
  <si>
    <t>C54502F</t>
  </si>
  <si>
    <t>PANEL MARKER SET, DEBARKATION POINT</t>
  </si>
  <si>
    <t>8345002206897</t>
  </si>
  <si>
    <t>002206897</t>
  </si>
  <si>
    <t>C54602F</t>
  </si>
  <si>
    <t>PANEL MARKER SET, FLANK AND RANGE, BLUE</t>
  </si>
  <si>
    <t>8345002623711</t>
  </si>
  <si>
    <t>002623711</t>
  </si>
  <si>
    <t>C54702F</t>
  </si>
  <si>
    <t>PANEL MARKER SET, FLANK AND RANGE, GREEN</t>
  </si>
  <si>
    <t>8345002623712</t>
  </si>
  <si>
    <t>002623712</t>
  </si>
  <si>
    <t>C54802F</t>
  </si>
  <si>
    <t>PANEL MARKER SET, FLANK AND RANGE, RED</t>
  </si>
  <si>
    <t>8345002623713</t>
  </si>
  <si>
    <t>002623713</t>
  </si>
  <si>
    <t>C54902F</t>
  </si>
  <si>
    <t>PANEL MARKER SET, FLANK AND RANGE, WHITE</t>
  </si>
  <si>
    <t>8345002623714</t>
  </si>
  <si>
    <t>002623714</t>
  </si>
  <si>
    <t>C55002F</t>
  </si>
  <si>
    <t>PANEL MARKER SET, FLANK AND RANGE, YELLOW</t>
  </si>
  <si>
    <t>8345002623715</t>
  </si>
  <si>
    <t>002623715</t>
  </si>
  <si>
    <t>C55102F</t>
  </si>
  <si>
    <t>PARACHUTE,CARGO G-14</t>
  </si>
  <si>
    <t>C55102F orig.</t>
  </si>
  <si>
    <t>PARACHUTE, CARGO, 34FT DIAM</t>
  </si>
  <si>
    <t>1670009992658</t>
  </si>
  <si>
    <t>009992658</t>
  </si>
  <si>
    <t>C55302F</t>
  </si>
  <si>
    <t>PARACHUTE, CARGO, 65FT DIAM</t>
  </si>
  <si>
    <t>1670010653755</t>
  </si>
  <si>
    <t>010653755</t>
  </si>
  <si>
    <t>1670008932371</t>
  </si>
  <si>
    <t>008932371</t>
  </si>
  <si>
    <t>C55402F</t>
  </si>
  <si>
    <t>PARACHUTE,CARGO G-11</t>
  </si>
  <si>
    <t>C55402F orig.</t>
  </si>
  <si>
    <t>PARACHUTE, CARGO, 100FT DIAM</t>
  </si>
  <si>
    <t>1670010167841</t>
  </si>
  <si>
    <t>010167841</t>
  </si>
  <si>
    <t>C55502F</t>
  </si>
  <si>
    <t>PARACHUTE, CARGO, EXTRACTION, 15FT DIAM</t>
  </si>
  <si>
    <t>1670010633715</t>
  </si>
  <si>
    <t>010633715</t>
  </si>
  <si>
    <t>C55902F</t>
  </si>
  <si>
    <t>PARACHUTE, PERSONNEL, MANEUVERABLE</t>
  </si>
  <si>
    <t>1670005980751</t>
  </si>
  <si>
    <t>005980751</t>
  </si>
  <si>
    <t>1670012622359</t>
  </si>
  <si>
    <t>012622359</t>
  </si>
  <si>
    <t>1670015277537</t>
  </si>
  <si>
    <t>015277537</t>
  </si>
  <si>
    <t>1670014870777</t>
  </si>
  <si>
    <t>014870777</t>
  </si>
  <si>
    <t>1670015750334</t>
  </si>
  <si>
    <t>015750334</t>
  </si>
  <si>
    <t>C56492F</t>
  </si>
  <si>
    <t>PARACHUTE, PERSONNEL, TROOP, BACK</t>
  </si>
  <si>
    <t>1670015316383</t>
  </si>
  <si>
    <t>015316383</t>
  </si>
  <si>
    <t>1670013670304</t>
  </si>
  <si>
    <t>013670304</t>
  </si>
  <si>
    <t>PARKA, COLD WEATHER, APECS, 3D GENE.</t>
  </si>
  <si>
    <t>8415015066258</t>
  </si>
  <si>
    <t>015066258</t>
  </si>
  <si>
    <t>8415015066263</t>
  </si>
  <si>
    <t>015066263</t>
  </si>
  <si>
    <t>8415015066281</t>
  </si>
  <si>
    <t>015066281</t>
  </si>
  <si>
    <t>8415015066260</t>
  </si>
  <si>
    <t>015066260</t>
  </si>
  <si>
    <t>8415015066274</t>
  </si>
  <si>
    <t>015066274</t>
  </si>
  <si>
    <t>8415015066279</t>
  </si>
  <si>
    <t>015066279</t>
  </si>
  <si>
    <t>8415015066268</t>
  </si>
  <si>
    <t>015066268</t>
  </si>
  <si>
    <t>8415015066269</t>
  </si>
  <si>
    <t>015066269</t>
  </si>
  <si>
    <t>8415015066254</t>
  </si>
  <si>
    <t>015066254</t>
  </si>
  <si>
    <t>8415015066256</t>
  </si>
  <si>
    <t>015066256</t>
  </si>
  <si>
    <t>8415015168436</t>
  </si>
  <si>
    <t>015168436</t>
  </si>
  <si>
    <t>8415015066257</t>
  </si>
  <si>
    <t>015066257</t>
  </si>
  <si>
    <t>8415015066282</t>
  </si>
  <si>
    <t>015066282</t>
  </si>
  <si>
    <t>8415015066272</t>
  </si>
  <si>
    <t>015066272</t>
  </si>
  <si>
    <t>8415015066280</t>
  </si>
  <si>
    <t>015066280</t>
  </si>
  <si>
    <t>8415015066270</t>
  </si>
  <si>
    <t>015066270</t>
  </si>
  <si>
    <t>8415015066259</t>
  </si>
  <si>
    <t>015066259</t>
  </si>
  <si>
    <t>8415015066271</t>
  </si>
  <si>
    <t>015066271</t>
  </si>
  <si>
    <t>8415015168423</t>
  </si>
  <si>
    <t>015168423</t>
  </si>
  <si>
    <t>8415015066266</t>
  </si>
  <si>
    <t>015066266</t>
  </si>
  <si>
    <t>8415015066265</t>
  </si>
  <si>
    <t>015066265</t>
  </si>
  <si>
    <t>C56602E</t>
  </si>
  <si>
    <t>PARACHUTIST IINDIVIDUAL EQUIPMENT KIT</t>
  </si>
  <si>
    <t>1670015609971</t>
  </si>
  <si>
    <t>015609971</t>
  </si>
  <si>
    <t>KIT, EQUIPMENT, INDIV, PARACHUTIST</t>
  </si>
  <si>
    <t>1670090003820</t>
  </si>
  <si>
    <t>090003820</t>
  </si>
  <si>
    <t>1670014445006</t>
  </si>
  <si>
    <t>014445006</t>
  </si>
  <si>
    <t>C57312B</t>
  </si>
  <si>
    <t>RESCUE SYSTEM, AIR BAG, PNEUMATIC</t>
  </si>
  <si>
    <t>3990013456619</t>
  </si>
  <si>
    <t>013456619</t>
  </si>
  <si>
    <t>C57502T</t>
  </si>
  <si>
    <t>PRESS,ARBOR,HAND OP - A-A-51199 SIZE2</t>
  </si>
  <si>
    <t>C57502T orig.</t>
  </si>
  <si>
    <t>PRESS, ARBOR, HAND OPERATED, 2 TON</t>
  </si>
  <si>
    <t>3444002669571</t>
  </si>
  <si>
    <t>002669571</t>
  </si>
  <si>
    <t>C57602T orig.</t>
  </si>
  <si>
    <t>PRESS, ARBOR, HAND, FLOOR</t>
  </si>
  <si>
    <t>3444002542125</t>
  </si>
  <si>
    <t>002542125</t>
  </si>
  <si>
    <t>3444001743289</t>
  </si>
  <si>
    <t>001743289</t>
  </si>
  <si>
    <t>C57702E</t>
  </si>
  <si>
    <t>GAUGE, PRESSURE, W/BLEEDER -SCUBA-</t>
  </si>
  <si>
    <t>6685000998024</t>
  </si>
  <si>
    <t>000998024</t>
  </si>
  <si>
    <t>C58107B</t>
  </si>
  <si>
    <t>FOOD SVC SYSTEM, FIELD</t>
  </si>
  <si>
    <t>7360332012934</t>
  </si>
  <si>
    <t>332012934</t>
  </si>
  <si>
    <t>C59017K</t>
  </si>
  <si>
    <t>RAIDING CRAFT, CMBT, RUBBER, INFLATABLE (CRRC)</t>
  </si>
  <si>
    <t>1940014508597</t>
  </si>
  <si>
    <t>014508597</t>
  </si>
  <si>
    <t>1940014591333</t>
  </si>
  <si>
    <t>014591333</t>
  </si>
  <si>
    <t>Hazardous Material</t>
  </si>
  <si>
    <t>1940015991756</t>
  </si>
  <si>
    <t>015991756</t>
  </si>
  <si>
    <t>1940014591335</t>
  </si>
  <si>
    <t>014591335</t>
  </si>
  <si>
    <t>C59052F</t>
  </si>
  <si>
    <t>ROPE ASSEMBLY,SPECIAL PATROL INSERT/EXTRACT (SPIE)</t>
  </si>
  <si>
    <t>1670010650851</t>
  </si>
  <si>
    <t>010650851</t>
  </si>
  <si>
    <t>C59262B</t>
  </si>
  <si>
    <t>SAW ASSEMBLY, MULTI-PURPOSE</t>
  </si>
  <si>
    <t>4240011629360</t>
  </si>
  <si>
    <t>011629360</t>
  </si>
  <si>
    <t>C59502T</t>
  </si>
  <si>
    <t>SANDER, ELECTRIC, PORTABLE</t>
  </si>
  <si>
    <t>5130005969714</t>
  </si>
  <si>
    <t>005969714</t>
  </si>
  <si>
    <t>C60102T</t>
  </si>
  <si>
    <t>SCALE, BEAM INDICATING, PLATFORM, 1,000 LB CAP</t>
  </si>
  <si>
    <t>6670001640556</t>
  </si>
  <si>
    <t>001640556</t>
  </si>
  <si>
    <t>SEAL, HAND, IMPRESSION   -OFFICIAL USMC SEAL-</t>
  </si>
  <si>
    <t>7520002698773</t>
  </si>
  <si>
    <t>002698773</t>
  </si>
  <si>
    <t>C60602T</t>
  </si>
  <si>
    <t>SEWING MACHINE, INDUSTRIAL DARNING</t>
  </si>
  <si>
    <t>3530008924640</t>
  </si>
  <si>
    <t>008924640</t>
  </si>
  <si>
    <t>C60612T</t>
  </si>
  <si>
    <t>SEWING MACHINE, DARNING</t>
  </si>
  <si>
    <t>3530011778589</t>
  </si>
  <si>
    <t>011778589</t>
  </si>
  <si>
    <t>C60702T</t>
  </si>
  <si>
    <t>SEWING MACHINE, INDUSTRIAL, HVY DUTY, LEATHER</t>
  </si>
  <si>
    <t>3530002413282</t>
  </si>
  <si>
    <t>002413282</t>
  </si>
  <si>
    <t>C60802T</t>
  </si>
  <si>
    <t>SEWING MACHINE, INDUSTRIAL, ZIGZAG</t>
  </si>
  <si>
    <t>3530008924647</t>
  </si>
  <si>
    <t>008924647</t>
  </si>
  <si>
    <t>C60802T orig.</t>
  </si>
  <si>
    <t>3530008924646</t>
  </si>
  <si>
    <t>008924646</t>
  </si>
  <si>
    <t>C60812T</t>
  </si>
  <si>
    <t>SEWING MACHINE, ZIGZAG, MED DUTY</t>
  </si>
  <si>
    <t>3530011811420</t>
  </si>
  <si>
    <t>011811420</t>
  </si>
  <si>
    <t>C60852T</t>
  </si>
  <si>
    <t>SEWING MACHINE, ZIGZAG, HVY DUTY</t>
  </si>
  <si>
    <t>3530011811421</t>
  </si>
  <si>
    <t>011811421</t>
  </si>
  <si>
    <t>C60902T</t>
  </si>
  <si>
    <t>SEWING MACHINE,INDU</t>
  </si>
  <si>
    <t>C60902T orig.</t>
  </si>
  <si>
    <t>SEWING MACHINE, IND., EXTRA HVY DUTY, GEN SEWING</t>
  </si>
  <si>
    <t>3530008924651</t>
  </si>
  <si>
    <t>008924651</t>
  </si>
  <si>
    <t>3530015771786</t>
  </si>
  <si>
    <t>015771786</t>
  </si>
  <si>
    <t>C60912T</t>
  </si>
  <si>
    <t>WALKING FOOT KIT-HEAVY DUTY</t>
  </si>
  <si>
    <t>3520015774770</t>
  </si>
  <si>
    <t>015774770</t>
  </si>
  <si>
    <t>SEWING MACHINE, GENERAL, HVY DUTY</t>
  </si>
  <si>
    <t>3530011778588</t>
  </si>
  <si>
    <t>011778588</t>
  </si>
  <si>
    <t>C60952T</t>
  </si>
  <si>
    <t>HEAVY DUTY SINGLE NEEDLE LOCKSTITCH BARREL</t>
  </si>
  <si>
    <t>3530015770598</t>
  </si>
  <si>
    <t>015770598</t>
  </si>
  <si>
    <t>SEWING MACHINE, STATIC STITCH</t>
  </si>
  <si>
    <t>3530011863079</t>
  </si>
  <si>
    <t>011863079</t>
  </si>
  <si>
    <t>C61002T</t>
  </si>
  <si>
    <t>C61002T orig.</t>
  </si>
  <si>
    <t>SEWING MACHINE, INDUSTRIAL, GENERAL SEWING</t>
  </si>
  <si>
    <t>3530008924630</t>
  </si>
  <si>
    <t>008924630</t>
  </si>
  <si>
    <t>3530015770601</t>
  </si>
  <si>
    <t>015770601</t>
  </si>
  <si>
    <t>C61012T</t>
  </si>
  <si>
    <t>SINGLE NEEDLE KIT-MEDIUM WEIGHT</t>
  </si>
  <si>
    <t>3530011778590</t>
  </si>
  <si>
    <t>011778590</t>
  </si>
  <si>
    <t>C61022T</t>
  </si>
  <si>
    <t>SEWING MACHINE, GENERAL, MED DUTY</t>
  </si>
  <si>
    <t>3530011778591</t>
  </si>
  <si>
    <t>011778591</t>
  </si>
  <si>
    <t>C61032T</t>
  </si>
  <si>
    <t>3/16 GAUGE DOUBLE NEEDLE KIT</t>
  </si>
  <si>
    <t>3530008924636</t>
  </si>
  <si>
    <t>008924636</t>
  </si>
  <si>
    <t>C61267B orig.</t>
  </si>
  <si>
    <t>SHOP SET, HOSE FABRICATION</t>
  </si>
  <si>
    <t>4720013809551</t>
  </si>
  <si>
    <t>013809551</t>
  </si>
  <si>
    <t>HYDRAULIC FABRICATION AND REPAIR UNIT</t>
  </si>
  <si>
    <t>8145016062890</t>
  </si>
  <si>
    <t>016062890</t>
  </si>
  <si>
    <t>C61602E orig.</t>
  </si>
  <si>
    <t>SLING, CARGO, AERIAL DELIVERY</t>
  </si>
  <si>
    <t>1670002511153</t>
  </si>
  <si>
    <t>002511153</t>
  </si>
  <si>
    <t>C61622E</t>
  </si>
  <si>
    <t>LOCKER, STORAGE, SMALL ITEM</t>
  </si>
  <si>
    <t>7125013188134</t>
  </si>
  <si>
    <t>013188134</t>
  </si>
  <si>
    <t>C62522B</t>
  </si>
  <si>
    <t>WAND, STATIC DISCHARGE, MXV7864, HGS</t>
  </si>
  <si>
    <t>5920013470728</t>
  </si>
  <si>
    <t>013470728</t>
  </si>
  <si>
    <t>C62542B</t>
  </si>
  <si>
    <t>WAND, STATIC DISCHARGE, MXV786U, HGS</t>
  </si>
  <si>
    <t>AC ALPS</t>
  </si>
  <si>
    <t>5920011925535</t>
  </si>
  <si>
    <t>011925535</t>
  </si>
  <si>
    <t>TABLE,PARACHUTE PAC</t>
  </si>
  <si>
    <t>C63602E orig.</t>
  </si>
  <si>
    <t>TABLE, SECTION, PARACHUTE, PACKING</t>
  </si>
  <si>
    <t>7195009731961</t>
  </si>
  <si>
    <t>009731961</t>
  </si>
  <si>
    <t>C63752E</t>
  </si>
  <si>
    <t>TANDEM OFFSET RESUPPLY DELIVERY SYSTEM(TORDS)</t>
  </si>
  <si>
    <t>1670090004198</t>
  </si>
  <si>
    <t>090004198</t>
  </si>
  <si>
    <t>1670014496447</t>
  </si>
  <si>
    <t>014496447</t>
  </si>
  <si>
    <t>1670015928362</t>
  </si>
  <si>
    <t>015928362</t>
  </si>
  <si>
    <t>C63882F</t>
  </si>
  <si>
    <t>TARPAULIN, 26ft X 22ft</t>
  </si>
  <si>
    <t>8340005775838</t>
  </si>
  <si>
    <t>005775838</t>
  </si>
  <si>
    <t>C64152F</t>
  </si>
  <si>
    <t>LIGHTWEIGHT MAINTEN - LME TAN</t>
  </si>
  <si>
    <t>C65602T</t>
  </si>
  <si>
    <t>TOOL KIT PARACHUTE - LOFT SET A</t>
  </si>
  <si>
    <t>C65602T orig.</t>
  </si>
  <si>
    <t>TOOL KIT, PARACHUTE LOFT, SET A</t>
  </si>
  <si>
    <t>1670006068193</t>
  </si>
  <si>
    <t>006068193</t>
  </si>
  <si>
    <t>1670016060369</t>
  </si>
  <si>
    <t>016060369</t>
  </si>
  <si>
    <t>C65702T</t>
  </si>
  <si>
    <t>PARA SET A EXPENSUP</t>
  </si>
  <si>
    <t>C65702T orig.</t>
  </si>
  <si>
    <t>TOOL KIT, PARACHUTE LOFT, SET A, EXPEND SUPPLIES</t>
  </si>
  <si>
    <t>1670006068194</t>
  </si>
  <si>
    <t>006068194</t>
  </si>
  <si>
    <t>C65802T orig.</t>
  </si>
  <si>
    <t>TOOL KIT, PARACHUTE LOFT, SET B</t>
  </si>
  <si>
    <t>5180016064400</t>
  </si>
  <si>
    <t>016064400</t>
  </si>
  <si>
    <t>1670006068195</t>
  </si>
  <si>
    <t>006068195</t>
  </si>
  <si>
    <t>C65852B</t>
  </si>
  <si>
    <t>TOOL KIT, RIGGERS, RECON</t>
  </si>
  <si>
    <t>5180090003821</t>
  </si>
  <si>
    <t>090003821</t>
  </si>
  <si>
    <t>C66112B</t>
  </si>
  <si>
    <t>TOOL SYSTEM, FORCED ENTRY AND RESCUE</t>
  </si>
  <si>
    <t>4240005744098</t>
  </si>
  <si>
    <t>005744098</t>
  </si>
  <si>
    <t>C66217B</t>
  </si>
  <si>
    <t>HEATING SYSTEM, RATION, TRAY</t>
  </si>
  <si>
    <t>7310012957479</t>
  </si>
  <si>
    <t>012957479</t>
  </si>
  <si>
    <t>C66302T</t>
  </si>
  <si>
    <t>TROLLEY,HOIST - MILH904</t>
  </si>
  <si>
    <t>C66302T orig.</t>
  </si>
  <si>
    <t>TROLLEY, I-BEAM</t>
  </si>
  <si>
    <t>3950003719637</t>
  </si>
  <si>
    <t>003719637</t>
  </si>
  <si>
    <t>TROUSERS, COLD WEATHER, APECS, 3D GENE.</t>
  </si>
  <si>
    <t>8415015065592</t>
  </si>
  <si>
    <t>015065592</t>
  </si>
  <si>
    <t>8415015065575</t>
  </si>
  <si>
    <t>015065575</t>
  </si>
  <si>
    <t>8415015065612</t>
  </si>
  <si>
    <t>015065612</t>
  </si>
  <si>
    <t>8415015065461</t>
  </si>
  <si>
    <t>015065461</t>
  </si>
  <si>
    <t>8415015065476</t>
  </si>
  <si>
    <t>015065476</t>
  </si>
  <si>
    <t>8415015065481</t>
  </si>
  <si>
    <t>015065481</t>
  </si>
  <si>
    <t>8415015065613</t>
  </si>
  <si>
    <t>015065613</t>
  </si>
  <si>
    <t>8415015065472</t>
  </si>
  <si>
    <t>015065472</t>
  </si>
  <si>
    <t>8415015065573</t>
  </si>
  <si>
    <t>015065573</t>
  </si>
  <si>
    <t>8415015065589</t>
  </si>
  <si>
    <t>015065589</t>
  </si>
  <si>
    <t>8415015065473</t>
  </si>
  <si>
    <t>015065473</t>
  </si>
  <si>
    <t>8415015065479</t>
  </si>
  <si>
    <t>015065479</t>
  </si>
  <si>
    <t>8415015065490</t>
  </si>
  <si>
    <t>015065490</t>
  </si>
  <si>
    <t>8415015065590</t>
  </si>
  <si>
    <t>015065590</t>
  </si>
  <si>
    <t>8415015065480</t>
  </si>
  <si>
    <t>015065480</t>
  </si>
  <si>
    <t>8415015065569</t>
  </si>
  <si>
    <t>015065569</t>
  </si>
  <si>
    <t>8415015065591</t>
  </si>
  <si>
    <t>015065591</t>
  </si>
  <si>
    <t>C66392E orig.</t>
  </si>
  <si>
    <t>TROUSERS, ARFF, W/ LINER,PROXIMITY</t>
  </si>
  <si>
    <t>4210015456524</t>
  </si>
  <si>
    <t>015456524</t>
  </si>
  <si>
    <t>4210015456533</t>
  </si>
  <si>
    <t>015456533</t>
  </si>
  <si>
    <t>4210015456530</t>
  </si>
  <si>
    <t>015456530</t>
  </si>
  <si>
    <t>4210015456537</t>
  </si>
  <si>
    <t>015456537</t>
  </si>
  <si>
    <t>4210015456515</t>
  </si>
  <si>
    <t>015456515</t>
  </si>
  <si>
    <t>4210015456501</t>
  </si>
  <si>
    <t>015456501</t>
  </si>
  <si>
    <t>4210015456504</t>
  </si>
  <si>
    <t>015456504</t>
  </si>
  <si>
    <t>4210015456506</t>
  </si>
  <si>
    <t>015456506</t>
  </si>
  <si>
    <t>4210015456528</t>
  </si>
  <si>
    <t>015456528</t>
  </si>
  <si>
    <t>4210015456509</t>
  </si>
  <si>
    <t>015456509</t>
  </si>
  <si>
    <t>4210015456523</t>
  </si>
  <si>
    <t>015456523</t>
  </si>
  <si>
    <t>4210015456536</t>
  </si>
  <si>
    <t>015456536</t>
  </si>
  <si>
    <t>4210015456521</t>
  </si>
  <si>
    <t>015456521</t>
  </si>
  <si>
    <t>4210015456519</t>
  </si>
  <si>
    <t>015456519</t>
  </si>
  <si>
    <t>C66952T orig.</t>
  </si>
  <si>
    <t>WRENCH, IMPACT, PNEUMATIC, 1/2 IN DRIVE</t>
  </si>
  <si>
    <t>5130008892134</t>
  </si>
  <si>
    <t>008892134</t>
  </si>
  <si>
    <t>C70007B</t>
  </si>
  <si>
    <t>MOUNTER AND DEMOUNTER</t>
  </si>
  <si>
    <t>4910015430301</t>
  </si>
  <si>
    <t>015430301</t>
  </si>
  <si>
    <t>TESTER, AUTOMATIC TRANSMISSION</t>
  </si>
  <si>
    <t>4910015592405</t>
  </si>
  <si>
    <t>015592405</t>
  </si>
  <si>
    <t>4910014958155</t>
  </si>
  <si>
    <t>014958155</t>
  </si>
  <si>
    <t>C70037B</t>
  </si>
  <si>
    <t>TIRE PRESS HYDRAULIC</t>
  </si>
  <si>
    <t>4940015508361</t>
  </si>
  <si>
    <t>015508361</t>
  </si>
  <si>
    <t>C70042B</t>
  </si>
  <si>
    <t>SHOP EQUIPMENT, ELECTRIC</t>
  </si>
  <si>
    <t>4910015959481</t>
  </si>
  <si>
    <t>015959481</t>
  </si>
  <si>
    <t>C70052B</t>
  </si>
  <si>
    <t>TEST STAND,DEMAND O - PHAOS TEST STA</t>
  </si>
  <si>
    <t>C70052B orig.</t>
  </si>
  <si>
    <t>TEST STAND, DEMAND OXYGEN REGULATOR</t>
  </si>
  <si>
    <t>4920014328925</t>
  </si>
  <si>
    <t>014328925</t>
  </si>
  <si>
    <t>C70062B</t>
  </si>
  <si>
    <t>SHOP EQUIPMENT, FUEL AND ELECTRICAL  SYSTEMS, ENGINE (F&amp;E)</t>
  </si>
  <si>
    <t>4940016103174</t>
  </si>
  <si>
    <t>016103174</t>
  </si>
  <si>
    <t>C70077B</t>
  </si>
  <si>
    <t>SHOP EQUIP. CONTACT MAINT. COMMON #21</t>
  </si>
  <si>
    <t>COMMON #5953 NAVAIR (SECM-V)</t>
  </si>
  <si>
    <t>4940016331230</t>
  </si>
  <si>
    <t>016331230</t>
  </si>
  <si>
    <t>MOBILE LASER ALINGMENT SYSTEM</t>
  </si>
  <si>
    <t>4910015434606</t>
  </si>
  <si>
    <t>015434606</t>
  </si>
  <si>
    <t>C70092B</t>
  </si>
  <si>
    <t>SHOP EQUIPMENT, HYDRAULIC SYSTEM, TESTER (HST)`</t>
  </si>
  <si>
    <t>C70167B</t>
  </si>
  <si>
    <t>DYNAMOMETER, RUN-IN, 1800HP</t>
  </si>
  <si>
    <t>4910014425597</t>
  </si>
  <si>
    <t>014425597</t>
  </si>
  <si>
    <t>DYNAMOMETER, RUN-IN, 1000HP</t>
  </si>
  <si>
    <t>4910016452311</t>
  </si>
  <si>
    <t>016452311</t>
  </si>
  <si>
    <t>C70177B</t>
  </si>
  <si>
    <t>DYNAMOMETER, TRANSMISSION, 300HP</t>
  </si>
  <si>
    <t>4910014725984</t>
  </si>
  <si>
    <t>014725984</t>
  </si>
  <si>
    <t>C70212B</t>
  </si>
  <si>
    <t>TEST STAND, TRANSMISSION</t>
  </si>
  <si>
    <t>4910012434637</t>
  </si>
  <si>
    <t>012434637</t>
  </si>
  <si>
    <t>DYNAMOMETER, TRANSMISSION</t>
  </si>
  <si>
    <t>4910016452310</t>
  </si>
  <si>
    <t>016452310</t>
  </si>
  <si>
    <t>C70222B orig.</t>
  </si>
  <si>
    <t>C70232B</t>
  </si>
  <si>
    <t>TEST STAND, FUEL INJECTOR PUMP</t>
  </si>
  <si>
    <t>4910014602822</t>
  </si>
  <si>
    <t>014602822</t>
  </si>
  <si>
    <t>4910016134708</t>
  </si>
  <si>
    <t>016134708</t>
  </si>
  <si>
    <t>C70252B</t>
  </si>
  <si>
    <t>TEST SET, HYDRAULIC, IN-LINE</t>
  </si>
  <si>
    <t>4940015475287</t>
  </si>
  <si>
    <t>015475287</t>
  </si>
  <si>
    <t>4940015915785</t>
  </si>
  <si>
    <t>015915785</t>
  </si>
  <si>
    <t>C70282E</t>
  </si>
  <si>
    <t>TEST STAND, HYDRAULIC SYSTEM COMPONENTS</t>
  </si>
  <si>
    <t>4910015046148</t>
  </si>
  <si>
    <t>015046148</t>
  </si>
  <si>
    <t>4910012326899</t>
  </si>
  <si>
    <t>012326899</t>
  </si>
  <si>
    <t>C70292E</t>
  </si>
  <si>
    <t>DIGITAL WHEEL SCALES (DWS)</t>
  </si>
  <si>
    <t>6670015329305</t>
  </si>
  <si>
    <t>015329305</t>
  </si>
  <si>
    <t>C70302B</t>
  </si>
  <si>
    <t>STAND, MAINT, TRANSMISSION, AUTOMOTIVE</t>
  </si>
  <si>
    <t>4910015181300</t>
  </si>
  <si>
    <t>015181300</t>
  </si>
  <si>
    <t>C70322E</t>
  </si>
  <si>
    <t>TEST STAND, HYDRAULIC PUMPING UNIT, 100 HP</t>
  </si>
  <si>
    <t>4910014637242</t>
  </si>
  <si>
    <t>014637242</t>
  </si>
  <si>
    <t>SHOP EQUIP, CONTACT VEHICLE, COMMON #20</t>
  </si>
  <si>
    <t>4940013338471</t>
  </si>
  <si>
    <t>013338471</t>
  </si>
  <si>
    <t>SHOP EQUIPMENT,CONT</t>
  </si>
  <si>
    <t>4940013338470</t>
  </si>
  <si>
    <t>013338470</t>
  </si>
  <si>
    <t>C70382E</t>
  </si>
  <si>
    <t>DYNAMOMETER, TRANSMISSION, TRANSPORTABLE (DTT)</t>
  </si>
  <si>
    <t>4910015975999</t>
  </si>
  <si>
    <t>015975999</t>
  </si>
  <si>
    <t>C70392E</t>
  </si>
  <si>
    <t>DYNAMOMETER, ENGINE TRANSPORTABLE (DET0</t>
  </si>
  <si>
    <t>C70422B</t>
  </si>
  <si>
    <t>NOZZLE, TESTMASTER2</t>
  </si>
  <si>
    <t>5825014731977</t>
  </si>
  <si>
    <t>014731977</t>
  </si>
  <si>
    <t>C70612B</t>
  </si>
  <si>
    <t>TESTER, FUEL INJECTOR</t>
  </si>
  <si>
    <t>4910011249123</t>
  </si>
  <si>
    <t>011249123</t>
  </si>
  <si>
    <t>C70652B</t>
  </si>
  <si>
    <t>BLAST CLEANING MACHINE</t>
  </si>
  <si>
    <t>4940012211544</t>
  </si>
  <si>
    <t>012211544</t>
  </si>
  <si>
    <t>C70722B</t>
  </si>
  <si>
    <t>TEST STAND, GEN/STARTER AND ALTERNTOR</t>
  </si>
  <si>
    <t>4910015978824</t>
  </si>
  <si>
    <t>015978824</t>
  </si>
  <si>
    <t>4910013831130</t>
  </si>
  <si>
    <t>013831130</t>
  </si>
  <si>
    <t>C70802B</t>
  </si>
  <si>
    <t>TEST STAND, HEATER</t>
  </si>
  <si>
    <t>4910013184508</t>
  </si>
  <si>
    <t>013184508</t>
  </si>
  <si>
    <t>4910015043502</t>
  </si>
  <si>
    <t>015043502</t>
  </si>
  <si>
    <t>C70852B</t>
  </si>
  <si>
    <t>TEST STAND, INJECTOR, CUMMINS</t>
  </si>
  <si>
    <t>4910014132575</t>
  </si>
  <si>
    <t>014132575</t>
  </si>
  <si>
    <t>C71107G</t>
  </si>
  <si>
    <t>TACTICAL IMAGERY PRODUCTION SYSTEM (TIPS)</t>
  </si>
  <si>
    <t>5836016162574</t>
  </si>
  <si>
    <t>016162574</t>
  </si>
  <si>
    <t>TACTICAL IMAGERY PRODUCTION SYSTEM (MTVR)</t>
  </si>
  <si>
    <t>5836015450581</t>
  </si>
  <si>
    <t>015450581</t>
  </si>
  <si>
    <t>C71107G orig.</t>
  </si>
  <si>
    <t>5836015016979</t>
  </si>
  <si>
    <t>015016979</t>
  </si>
  <si>
    <t>5836015253637</t>
  </si>
  <si>
    <t>015253637</t>
  </si>
  <si>
    <t>TOOLKIT, AIR CONDITIONING (TKAC)</t>
  </si>
  <si>
    <t>4120015414688</t>
  </si>
  <si>
    <t>015414688</t>
  </si>
  <si>
    <t>C79017B</t>
  </si>
  <si>
    <t>SHOP EQUIPMENT, TIRE</t>
  </si>
  <si>
    <t>4940015223536</t>
  </si>
  <si>
    <t>015223536</t>
  </si>
  <si>
    <t>4940015683817</t>
  </si>
  <si>
    <t>015683817</t>
  </si>
  <si>
    <t>4940015515941</t>
  </si>
  <si>
    <t>015515941</t>
  </si>
  <si>
    <t>4940016444026</t>
  </si>
  <si>
    <t>016444026</t>
  </si>
  <si>
    <t>AIR BAG LIFT KIT</t>
  </si>
  <si>
    <t>4220015041223</t>
  </si>
  <si>
    <t>015041223</t>
  </si>
  <si>
    <t>SHOP EQUIP, GENERAL PURPOSE, COMMON #10</t>
  </si>
  <si>
    <t>4940015219685</t>
  </si>
  <si>
    <t>015219685</t>
  </si>
  <si>
    <t>SHOP EQUIP, GENERAL PURPOSE, COMMON #22</t>
  </si>
  <si>
    <t>4940015504312</t>
  </si>
  <si>
    <t>015504312</t>
  </si>
  <si>
    <t>C79062B</t>
  </si>
  <si>
    <t>TOOL KIT,PARACHUTIS - PHAOS TK</t>
  </si>
  <si>
    <t>C79062B orig.</t>
  </si>
  <si>
    <t>PHAOS TOOL KIT</t>
  </si>
  <si>
    <t>4240015377582</t>
  </si>
  <si>
    <t>015377582</t>
  </si>
  <si>
    <t>SHOP EQUIP, GENERAL PURPOSE, COMMON #12</t>
  </si>
  <si>
    <t>4940015637780</t>
  </si>
  <si>
    <t>015637780</t>
  </si>
  <si>
    <t>LUBRICATING UNIT POWER OPERATED</t>
  </si>
  <si>
    <t>4930015497112</t>
  </si>
  <si>
    <t>015497112</t>
  </si>
  <si>
    <t>C79092B</t>
  </si>
  <si>
    <t>SHOP EQUIP, GENERAL PURPOSE COMMON #32</t>
  </si>
  <si>
    <t>4940015515090</t>
  </si>
  <si>
    <t>015515090</t>
  </si>
  <si>
    <t>SHOP EQUIP, GENERAL PERPOSE, COMMON #24</t>
  </si>
  <si>
    <t>4940015504900</t>
  </si>
  <si>
    <t>015504900</t>
  </si>
  <si>
    <t>C79127B</t>
  </si>
  <si>
    <t>MOBILE MACHINE SHOP (SEMS)</t>
  </si>
  <si>
    <t>3470015752955</t>
  </si>
  <si>
    <t>015752955</t>
  </si>
  <si>
    <t>C79132B</t>
  </si>
  <si>
    <t>SHOP EQUIP, GENERAL PURPOSE COMMON #34</t>
  </si>
  <si>
    <t>4940015659593</t>
  </si>
  <si>
    <t>015659593</t>
  </si>
  <si>
    <t>GENERAL MECHANICS TOOL KIT (GMTK)</t>
  </si>
  <si>
    <t>5180015544224</t>
  </si>
  <si>
    <t>015544224</t>
  </si>
  <si>
    <t>C79172B</t>
  </si>
  <si>
    <t>SHOP EQUIPMENT, HYDRAULIC HOSE, REPAIR (HHR)</t>
  </si>
  <si>
    <t>4910015938607</t>
  </si>
  <si>
    <t>015938607</t>
  </si>
  <si>
    <t>C79187B</t>
  </si>
  <si>
    <t>HYDRALUIC HOSE REPAIR TRAILER (HHRT)</t>
  </si>
  <si>
    <t>4910015638425</t>
  </si>
  <si>
    <t>015638425</t>
  </si>
  <si>
    <t>C79207B</t>
  </si>
  <si>
    <t>ANALYZER SET, VEHICULAR</t>
  </si>
  <si>
    <t>4910014865131</t>
  </si>
  <si>
    <t>014865131</t>
  </si>
  <si>
    <t>4910015350413</t>
  </si>
  <si>
    <t>015350413</t>
  </si>
  <si>
    <t>4910015694435</t>
  </si>
  <si>
    <t>015694435</t>
  </si>
  <si>
    <t>C79307B</t>
  </si>
  <si>
    <t>SHOP EQUIP, GENERAL PURPOSE, COMMON #30</t>
  </si>
  <si>
    <t>5180015187339</t>
  </si>
  <si>
    <t>015187339</t>
  </si>
  <si>
    <t>C80008</t>
  </si>
  <si>
    <t>JBAIDS AUGMENTATION - D326</t>
  </si>
  <si>
    <t>C80048</t>
  </si>
  <si>
    <t>SHORT RANGE CASUALTY EVACUATION (CASEVAC)</t>
  </si>
  <si>
    <t>6515090006457</t>
  </si>
  <si>
    <t>090006457</t>
  </si>
  <si>
    <t>C80068</t>
  </si>
  <si>
    <t>AMAL 650 PMOEHS - AMAL 650</t>
  </si>
  <si>
    <t>C80078</t>
  </si>
  <si>
    <t>AMAL 651 PMENTO - AMAL 651</t>
  </si>
  <si>
    <t>C80088</t>
  </si>
  <si>
    <t>COMBAT LIFESAVER KIT</t>
  </si>
  <si>
    <t>6545015714470</t>
  </si>
  <si>
    <t>015714470</t>
  </si>
  <si>
    <t>C86008</t>
  </si>
  <si>
    <t>AMAL 618, LABORATORY EQUIPMENT</t>
  </si>
  <si>
    <t>6515090006459</t>
  </si>
  <si>
    <t>090006459</t>
  </si>
  <si>
    <t>C86048</t>
  </si>
  <si>
    <t>AMAL 619, LABORATORY CONSUMABLES</t>
  </si>
  <si>
    <t>6515090006455</t>
  </si>
  <si>
    <t>090006455</t>
  </si>
  <si>
    <t>C86148</t>
  </si>
  <si>
    <t>AMAL 627, X-RAY EQUIPMENT</t>
  </si>
  <si>
    <t>6515090006454</t>
  </si>
  <si>
    <t>090006454</t>
  </si>
  <si>
    <t>C86248</t>
  </si>
  <si>
    <t>AMAL 631, SHOCK SURGICAL TRIAGE EQUIPMENT</t>
  </si>
  <si>
    <t>6515090006496</t>
  </si>
  <si>
    <t>090006496</t>
  </si>
  <si>
    <t>C86288</t>
  </si>
  <si>
    <t>AMAL 632, SHOCK SURGICAL TRIAGE CONSUMABLES</t>
  </si>
  <si>
    <t>6515090006494</t>
  </si>
  <si>
    <t>090006494</t>
  </si>
  <si>
    <t>C86308</t>
  </si>
  <si>
    <t>AMAL 633, ACUTE CARE WARD EQUIPMENT</t>
  </si>
  <si>
    <t>6515090006475</t>
  </si>
  <si>
    <t>090006475</t>
  </si>
  <si>
    <t>C86348</t>
  </si>
  <si>
    <t>AMAL 634, ACUTE CARE WARD CONSUMABLES</t>
  </si>
  <si>
    <t>6515090006476</t>
  </si>
  <si>
    <t>090006476</t>
  </si>
  <si>
    <t>C86388</t>
  </si>
  <si>
    <t>AMAL 635, AID STATION EQUIPMENT</t>
  </si>
  <si>
    <t>6545016003232</t>
  </si>
  <si>
    <t>016003232</t>
  </si>
  <si>
    <t>C86408</t>
  </si>
  <si>
    <t>AMAL 636, AID STATION CONSUMABLES</t>
  </si>
  <si>
    <t>6545016003244</t>
  </si>
  <si>
    <t>016003244</t>
  </si>
  <si>
    <t>C86448</t>
  </si>
  <si>
    <t>AMAL 637, PREVENTIVE MEDICINE MANEUVER (PMM)</t>
  </si>
  <si>
    <t>6515090006495</t>
  </si>
  <si>
    <t>090006495</t>
  </si>
  <si>
    <t>C86488</t>
  </si>
  <si>
    <t>AMAL 638, PREVENTIVE MEDICINE TECHNICIAN (PMT)</t>
  </si>
  <si>
    <t>6515090006497</t>
  </si>
  <si>
    <t>090006497</t>
  </si>
  <si>
    <t>C86508</t>
  </si>
  <si>
    <t>AMAL 639, OPERATING ROOM EQUIPMENT</t>
  </si>
  <si>
    <t>6515090006474</t>
  </si>
  <si>
    <t>090006474</t>
  </si>
  <si>
    <t>C86548</t>
  </si>
  <si>
    <t>AMAL 640, OPERATING ROOM CONSUMABLES</t>
  </si>
  <si>
    <t>6515090006479</t>
  </si>
  <si>
    <t>090006479</t>
  </si>
  <si>
    <t>C86568</t>
  </si>
  <si>
    <t>AMAL 646, FORWARD RESUSCITATIVE SURGERY SYSTEM (FRSS) - RESUPPLY</t>
  </si>
  <si>
    <t>6515090006501</t>
  </si>
  <si>
    <t>090006501</t>
  </si>
  <si>
    <t>C86858</t>
  </si>
  <si>
    <t>AMAL 685, COLD WEATHER MEDICAL SUPPLEMENT</t>
  </si>
  <si>
    <t>6515090006498</t>
  </si>
  <si>
    <t>090006498</t>
  </si>
  <si>
    <t>C86868</t>
  </si>
  <si>
    <t>AMAL 686, HOT WEATHER MEDICAL SUPPLEMENT</t>
  </si>
  <si>
    <t>6515090006500</t>
  </si>
  <si>
    <t>090006500</t>
  </si>
  <si>
    <t>C86878</t>
  </si>
  <si>
    <t>AMAL 687, NBC MEDICATIONS PER INDIVIDUAL</t>
  </si>
  <si>
    <t>6515090006499</t>
  </si>
  <si>
    <t>090006499</t>
  </si>
  <si>
    <t>C86888</t>
  </si>
  <si>
    <t>AMAL 688, NBC MEDICATIONS PER 1000 (UNIT)</t>
  </si>
  <si>
    <t>6515090006485</t>
  </si>
  <si>
    <t>090006485</t>
  </si>
  <si>
    <t>C86948</t>
  </si>
  <si>
    <t>AMAL 691, MED LOG TEST &amp; REPAIR EQUIPMENT</t>
  </si>
  <si>
    <t>6515090006480</t>
  </si>
  <si>
    <t>090006480</t>
  </si>
  <si>
    <t>C86988</t>
  </si>
  <si>
    <t>AMAL 692, MED LOG TEST &amp; REPAIR CONSUMABLES</t>
  </si>
  <si>
    <t>6515090006477</t>
  </si>
  <si>
    <t>090006477</t>
  </si>
  <si>
    <t>C87008</t>
  </si>
  <si>
    <t>AMAL 647 EN ROUTE CARE SYSTEM (ERCS)</t>
  </si>
  <si>
    <t>6515090006483</t>
  </si>
  <si>
    <t>090006483</t>
  </si>
  <si>
    <t>C87158</t>
  </si>
  <si>
    <t>ADAL 662, FLD DENTAL OPERATORY EQUIPMENT</t>
  </si>
  <si>
    <t>6515090001996</t>
  </si>
  <si>
    <t>090001996</t>
  </si>
  <si>
    <t>C87408</t>
  </si>
  <si>
    <t>AMAL 699, SICK CALL BLOCK</t>
  </si>
  <si>
    <t>6545016003302</t>
  </si>
  <si>
    <t>016003302</t>
  </si>
  <si>
    <t>C87458</t>
  </si>
  <si>
    <t>AMAL 645, RESUS SURGERY SYS, FORWARD (FRSS)</t>
  </si>
  <si>
    <t>6515090002014</t>
  </si>
  <si>
    <t>090002014</t>
  </si>
  <si>
    <t>C96572E</t>
  </si>
  <si>
    <t>STAND, ENGINE REPAIR</t>
  </si>
  <si>
    <t>4910011174344</t>
  </si>
  <si>
    <t>011174344</t>
  </si>
  <si>
    <t>D00027K</t>
  </si>
  <si>
    <t>EQUIPMENT TRANSPORTER, SEMI-TRLR, LOWBED, 50T</t>
  </si>
  <si>
    <t>PMM-206.2 PEOLS HTV</t>
  </si>
  <si>
    <t>2330014838000</t>
  </si>
  <si>
    <t>014838000</t>
  </si>
  <si>
    <t>TRUCK, ARMORED, CARGO 7 TON, W/O WINCH REDUCIBLE</t>
  </si>
  <si>
    <t>PMM-206.1 PEOLS MTV</t>
  </si>
  <si>
    <t>2320015520273</t>
  </si>
  <si>
    <t>015520273</t>
  </si>
  <si>
    <t>TRUCK, ARMORED, CARGO 7 TON, WITH WINCH REDUCIBLE</t>
  </si>
  <si>
    <t>2320015519433</t>
  </si>
  <si>
    <t>015519433</t>
  </si>
  <si>
    <t>TRUCK, ARMORED, CARGO, 7 TON, WITH WINCH, NON-REDUCIBLE</t>
  </si>
  <si>
    <t>2320015305677</t>
  </si>
  <si>
    <t>015305677</t>
  </si>
  <si>
    <t>TRUCK, ARMORED, CARGO, 7 TON, W/O WINCH, NON-REDUCIBLE</t>
  </si>
  <si>
    <t>2320015305676</t>
  </si>
  <si>
    <t>015305676</t>
  </si>
  <si>
    <t>TRUCK, ARMORED, CARGO 7 TON, W/O WINCH REDUCIBLE W/DFCS</t>
  </si>
  <si>
    <t>2320015891000</t>
  </si>
  <si>
    <t>015891000</t>
  </si>
  <si>
    <t>TRUCK, ARMORED, CARGO 7 TON, WITH WINCH N0N-REDUCIBLE DFCS</t>
  </si>
  <si>
    <t>2320015894386</t>
  </si>
  <si>
    <t>015894386</t>
  </si>
  <si>
    <t>TRUCK, ARMORED, CARGO 7 TON, W/O WINCH N0N-REDUCIBLE W/DFCS</t>
  </si>
  <si>
    <t>2320015890553</t>
  </si>
  <si>
    <t>015890553</t>
  </si>
  <si>
    <t>TRUCK, ARMORED, CARGO 7 TON, WITH WINCH REDUCIBLE DFCS</t>
  </si>
  <si>
    <t>2320015894400</t>
  </si>
  <si>
    <t>015894400</t>
  </si>
  <si>
    <t>D00057K</t>
  </si>
  <si>
    <t>TRUCK, ARMORED, XLWB CARGO, 7 TON, W/O WINCH, NON REDUCIBLE</t>
  </si>
  <si>
    <t>2320015305678</t>
  </si>
  <si>
    <t>015305678</t>
  </si>
  <si>
    <t>TRUCK,ARMORED,XLWB W/O WINCH, REDUCIBLE</t>
  </si>
  <si>
    <t>2320015522762</t>
  </si>
  <si>
    <t>015522762</t>
  </si>
  <si>
    <t>TRUCK,ARMORED,XLWB WITH WINCH REDUCIBLE</t>
  </si>
  <si>
    <t>2320015519434</t>
  </si>
  <si>
    <t>015519434</t>
  </si>
  <si>
    <t>TRUCK, ARMORED, XLWB CARGO, 7 TON, WITH WINCH, NON REDUCIBLE</t>
  </si>
  <si>
    <t>2320015305681</t>
  </si>
  <si>
    <t>015305681</t>
  </si>
  <si>
    <t>D00077K</t>
  </si>
  <si>
    <t>TRUCK,ARMORED,DUMP 7-TON W/O WINCH REDUCIBLE</t>
  </si>
  <si>
    <t>2320015520250</t>
  </si>
  <si>
    <t>015520250</t>
  </si>
  <si>
    <t>TRUCK,ARMORED,DUMP 7-TON W/O WINCH NON-REDUCIBLE</t>
  </si>
  <si>
    <t>2320015305684</t>
  </si>
  <si>
    <t>015305684</t>
  </si>
  <si>
    <t>TRUCK,ARMORED,DUMP 7-TON WITH WINCH NON-REDUCIBLE</t>
  </si>
  <si>
    <t>2320015305685</t>
  </si>
  <si>
    <t>015305685</t>
  </si>
  <si>
    <t>TRUCK,ARMORED,DUMP 7-TON WITH WINCH REDUCIBLE</t>
  </si>
  <si>
    <t>2320015520269</t>
  </si>
  <si>
    <t>015520269</t>
  </si>
  <si>
    <t>D00097K</t>
  </si>
  <si>
    <t>TRUCK TRACTOR</t>
  </si>
  <si>
    <t>MCSC-PMM-MTVR</t>
  </si>
  <si>
    <t>2320015311975</t>
  </si>
  <si>
    <t>015311975</t>
  </si>
  <si>
    <t>TRUCK, RTAA, TRACTOR, 7 TON, W/O WINCH</t>
  </si>
  <si>
    <t>2320015520403</t>
  </si>
  <si>
    <t>015520403</t>
  </si>
  <si>
    <t>TRUCK, TRACTOR, 7 TON, W/O WINCH</t>
  </si>
  <si>
    <t>2320015305693</t>
  </si>
  <si>
    <t>015305693</t>
  </si>
  <si>
    <t>D00102B</t>
  </si>
  <si>
    <t>TOOL KIT, MTVR/LVSR, HYDRAULIC, I/FIELD LOM</t>
  </si>
  <si>
    <t>5180015204069</t>
  </si>
  <si>
    <t>015204069</t>
  </si>
  <si>
    <t>CARRIER, TROOP, ARMORED, MTVR</t>
  </si>
  <si>
    <t>2510015352385</t>
  </si>
  <si>
    <t>015352385</t>
  </si>
  <si>
    <t>CARRIER, TROOP, ARMORED, MTVR W/O GLASS</t>
  </si>
  <si>
    <t>2510015380714</t>
  </si>
  <si>
    <t>015380714</t>
  </si>
  <si>
    <t>D00122B</t>
  </si>
  <si>
    <t>TOOL KIT MTVR/LVSR, HYDRAULIC , O/FIELD LOM</t>
  </si>
  <si>
    <t>5180015204070</t>
  </si>
  <si>
    <t>015204070</t>
  </si>
  <si>
    <t>D00137K</t>
  </si>
  <si>
    <t>TRUCK, ARMORED, TRACTOR, 7 TON, W/O WINCH, NON REDUCIBLE</t>
  </si>
  <si>
    <t>2320015305687</t>
  </si>
  <si>
    <t>015305687</t>
  </si>
  <si>
    <t>TRUCK, ARMORED, TRACTOR,   7 TON, W/O WINCH, REDUCIBLE</t>
  </si>
  <si>
    <t>2320015520282</t>
  </si>
  <si>
    <t>015520282</t>
  </si>
  <si>
    <t>TRUCK, ARMORED, WRECKER,  7 TON, W/WINCH REDUCIBLE</t>
  </si>
  <si>
    <t>2320015520268</t>
  </si>
  <si>
    <t>015520268</t>
  </si>
  <si>
    <t>TRUCK, ARMORED, WRECKER, 7 TON, W/ WINCH, NON-REDUCIBLE</t>
  </si>
  <si>
    <t>2320015305691</t>
  </si>
  <si>
    <t>015305691</t>
  </si>
  <si>
    <t>2355015902719</t>
  </si>
  <si>
    <t>015902719</t>
  </si>
  <si>
    <t>D00167K</t>
  </si>
  <si>
    <t>TRAILER, CARGO (LTT-H)</t>
  </si>
  <si>
    <t>PMM-205 PEOLS PM LTV</t>
  </si>
  <si>
    <t>2330013875426</t>
  </si>
  <si>
    <t>013875426</t>
  </si>
  <si>
    <t>D00177K</t>
  </si>
  <si>
    <t>LIGHT TACTICAL TRAILER, MARINE CORPS CHASSIS (LTT-MCC)</t>
  </si>
  <si>
    <t>2330015435794</t>
  </si>
  <si>
    <t>015435794</t>
  </si>
  <si>
    <t>1.5 TON MOD TRAILER</t>
  </si>
  <si>
    <t>D00182B</t>
  </si>
  <si>
    <t>TOOL KIT,VEHICULAR,</t>
  </si>
  <si>
    <t>D00182B orig.</t>
  </si>
  <si>
    <t>TOOL KIT, RE-SUPPLY VEHICLE SPECIAL TOOLS</t>
  </si>
  <si>
    <t>5180015288089</t>
  </si>
  <si>
    <t>015288089</t>
  </si>
  <si>
    <t>D00227K</t>
  </si>
  <si>
    <t>TRUCK, UTILITY: EXPANDED CAPACITY, ENHANCED, 11,500 GVW, 4X4, M1152, 2 DOOR ; P/N 12479198</t>
  </si>
  <si>
    <t>2320015187332</t>
  </si>
  <si>
    <t>015187332</t>
  </si>
  <si>
    <t>2320015402007</t>
  </si>
  <si>
    <t>015402007</t>
  </si>
  <si>
    <t>D00257K</t>
  </si>
  <si>
    <t>CAT I RG33 SOCOM</t>
  </si>
  <si>
    <t>2355015573100</t>
  </si>
  <si>
    <t>015573100</t>
  </si>
  <si>
    <t>CAT I MAXX PRO</t>
  </si>
  <si>
    <t>2355015534634</t>
  </si>
  <si>
    <t>015534634</t>
  </si>
  <si>
    <t>COUGAR CAT I A1</t>
  </si>
  <si>
    <t>2355015525565</t>
  </si>
  <si>
    <t>015525565</t>
  </si>
  <si>
    <t>JOINT EOD RAPID RESPONSE VEHICLE (JERRV), 4X4</t>
  </si>
  <si>
    <t>2355015322174</t>
  </si>
  <si>
    <t>015322174</t>
  </si>
  <si>
    <t>RG31 CAT I MRAP</t>
  </si>
  <si>
    <t>2355015525581</t>
  </si>
  <si>
    <t>015525581</t>
  </si>
  <si>
    <t>MAXX PRO DASH</t>
  </si>
  <si>
    <t>MCSC-PMM-154</t>
  </si>
  <si>
    <t>2355015672879</t>
  </si>
  <si>
    <t>015672879</t>
  </si>
  <si>
    <t>COUGAR CAT I A2 ISS</t>
  </si>
  <si>
    <t>2355015798929</t>
  </si>
  <si>
    <t>015798929</t>
  </si>
  <si>
    <t>COUGAR CAT I A1 ISS</t>
  </si>
  <si>
    <t>2355015812392</t>
  </si>
  <si>
    <t>015812392</t>
  </si>
  <si>
    <t>COUGAR CAT I A2</t>
  </si>
  <si>
    <t>2355015643420</t>
  </si>
  <si>
    <t>015643420</t>
  </si>
  <si>
    <t>HARDENED ENGINEER VEHICLE 4X4</t>
  </si>
  <si>
    <t>2355015198173</t>
  </si>
  <si>
    <t>015198173</t>
  </si>
  <si>
    <t>D00277K</t>
  </si>
  <si>
    <t>CAT II RG33L MRAP</t>
  </si>
  <si>
    <t>2355015524677</t>
  </si>
  <si>
    <t>015524677</t>
  </si>
  <si>
    <t>COUGAR CAT II A1</t>
  </si>
  <si>
    <t>2355015525199</t>
  </si>
  <si>
    <t>015525199</t>
  </si>
  <si>
    <t>HARDENED ENGINEER VEHICLE 6X6</t>
  </si>
  <si>
    <t>2355015198172</t>
  </si>
  <si>
    <t>015198172</t>
  </si>
  <si>
    <t>JERRV EOD 6X6</t>
  </si>
  <si>
    <t>2355015292246</t>
  </si>
  <si>
    <t>015292246</t>
  </si>
  <si>
    <t>CAT II RG31MK5E MRAP</t>
  </si>
  <si>
    <t>2355015525169</t>
  </si>
  <si>
    <t>015525169</t>
  </si>
  <si>
    <t>COUGAR CAT II A1 ISS</t>
  </si>
  <si>
    <t>2355015798931</t>
  </si>
  <si>
    <t>015798931</t>
  </si>
  <si>
    <t>COUGAR CAT II A2 ISS</t>
  </si>
  <si>
    <t>2355015798920</t>
  </si>
  <si>
    <t>015798920</t>
  </si>
  <si>
    <t>COUGAR CAT II SURGE</t>
  </si>
  <si>
    <t>2355015811076</t>
  </si>
  <si>
    <t>015811076</t>
  </si>
  <si>
    <t>COUGAR CAT II A2</t>
  </si>
  <si>
    <t>2355015643423</t>
  </si>
  <si>
    <t>015643423</t>
  </si>
  <si>
    <t>D00282B orig.</t>
  </si>
  <si>
    <t>TEST SET FLOW RATE</t>
  </si>
  <si>
    <t>6680016315312</t>
  </si>
  <si>
    <t>016315312</t>
  </si>
  <si>
    <t>D00292E orig.</t>
  </si>
  <si>
    <t>INTERNALLY TRANSPORTABLE VEHICLE (ITV) SPECIAL TOOL SET</t>
  </si>
  <si>
    <t>4910015823001</t>
  </si>
  <si>
    <t>015823001</t>
  </si>
  <si>
    <t>D00307K</t>
  </si>
  <si>
    <t>DO NOT USE THIS NSN</t>
  </si>
  <si>
    <t>MCSC-PMM-151</t>
  </si>
  <si>
    <t>2320015187330</t>
  </si>
  <si>
    <t>015187330</t>
  </si>
  <si>
    <t>TRUCK, UTILITY: EXPANDED CAPACITY ARMT CARRIER</t>
  </si>
  <si>
    <t>2320014133739</t>
  </si>
  <si>
    <t>014133739</t>
  </si>
  <si>
    <t>2320015402038</t>
  </si>
  <si>
    <t>015402038</t>
  </si>
  <si>
    <t>D00317K</t>
  </si>
  <si>
    <t>TRUCK, UTILITY: EXPANDED CAPACITY, C2/GP VEHICLE</t>
  </si>
  <si>
    <t>2320015402017</t>
  </si>
  <si>
    <t>015402017</t>
  </si>
  <si>
    <t>2320015401993</t>
  </si>
  <si>
    <t>015401993</t>
  </si>
  <si>
    <t>D00327K</t>
  </si>
  <si>
    <t>TRK, UTIL, ECV, TOW CARRIER, ARMORED</t>
  </si>
  <si>
    <t>2320015449638</t>
  </si>
  <si>
    <t>015449638</t>
  </si>
  <si>
    <t>D00337K</t>
  </si>
  <si>
    <t>TRUCK, UTILITY: EXPANDED CAPACITY, ENHANCED, FULLY ARMORED (2-DOOR)</t>
  </si>
  <si>
    <t>2320015818566</t>
  </si>
  <si>
    <t>015818566</t>
  </si>
  <si>
    <t>D00347K</t>
  </si>
  <si>
    <t>TRUCK, UTILITY: EXPANDED CAPACITY, COMMAND AND CONTROL/GP, IAP/ARMOR READY (4-DOOR)</t>
  </si>
  <si>
    <t>TRUCK, UTILITY: GROUND MOBILITY VEHICLE, ARMORED (4-DOOR)</t>
  </si>
  <si>
    <t>2320015629341</t>
  </si>
  <si>
    <t>015629341</t>
  </si>
  <si>
    <t>TRUCK, UTILITY: EXPANDED CAPACITY, COMMAND AND CONTROL/GP, FULLY ARMORED (4-DOOR)</t>
  </si>
  <si>
    <t>2320015818787</t>
  </si>
  <si>
    <t>015818787</t>
  </si>
  <si>
    <t>TRAILER, PALLETIZED LOADING SYSTEM</t>
  </si>
  <si>
    <t>2330013035197</t>
  </si>
  <si>
    <t>013035197</t>
  </si>
  <si>
    <t>D00367K</t>
  </si>
  <si>
    <t>MRAP ALL TERRAIN VEHICLE (M-ATV)</t>
  </si>
  <si>
    <t>2355015759632</t>
  </si>
  <si>
    <t>015759632</t>
  </si>
  <si>
    <t>M-ATV W/UIK</t>
  </si>
  <si>
    <t>2355015961330</t>
  </si>
  <si>
    <t>015961330</t>
  </si>
  <si>
    <t>D00382E</t>
  </si>
  <si>
    <t>TOOL KIT- INT MAINT FOR FAMILY OF MEDIUM TACTICAL VEHICLES (FMTV)</t>
  </si>
  <si>
    <t>5180015459964</t>
  </si>
  <si>
    <t>015459964</t>
  </si>
  <si>
    <t>D00417K</t>
  </si>
  <si>
    <t>P-19R AIRFIELD RESCUE AND FIRE FIGHTING VEHICLE</t>
  </si>
  <si>
    <t>4210016220440</t>
  </si>
  <si>
    <t>016220440</t>
  </si>
  <si>
    <t>D00422B</t>
  </si>
  <si>
    <t>KIT,KINGPIN LOCK TE</t>
  </si>
  <si>
    <t>D00422B orig.</t>
  </si>
  <si>
    <t>TESTER, LVSR KINGPIN,  O/FIELD LOM</t>
  </si>
  <si>
    <t>2510015986159</t>
  </si>
  <si>
    <t>015986159</t>
  </si>
  <si>
    <t>D00432B</t>
  </si>
  <si>
    <t>KIT,CAC TEST,LVSR</t>
  </si>
  <si>
    <t>D00432B orig.</t>
  </si>
  <si>
    <t>TOOL KIT, LVSR CAC, O/FIELD LOM</t>
  </si>
  <si>
    <t>5220015982100</t>
  </si>
  <si>
    <t>015982100</t>
  </si>
  <si>
    <t>D00442B orig.</t>
  </si>
  <si>
    <t>TESTER, MTVR KINGPIN, O/FIELD LOM</t>
  </si>
  <si>
    <t>2510015998570</t>
  </si>
  <si>
    <t>015998570</t>
  </si>
  <si>
    <t>GENERAL PURPOSE JOINT LIGHT TACTICAL VEHICLE (JLTV)</t>
  </si>
  <si>
    <t>2320016536557</t>
  </si>
  <si>
    <t>016536557</t>
  </si>
  <si>
    <t>2320016525218</t>
  </si>
  <si>
    <t>016525218</t>
  </si>
  <si>
    <t>HVY GUNS CARRIER JLTV</t>
  </si>
  <si>
    <t>2320016536495</t>
  </si>
  <si>
    <t>016536495</t>
  </si>
  <si>
    <t>2320016525250</t>
  </si>
  <si>
    <t>016525250</t>
  </si>
  <si>
    <t>D00477K</t>
  </si>
  <si>
    <t>CLOSE COMBAT WEAPONS CARRIER JLTV</t>
  </si>
  <si>
    <t>2320016525246</t>
  </si>
  <si>
    <t>016525246</t>
  </si>
  <si>
    <t>2320016536534</t>
  </si>
  <si>
    <t>016536534</t>
  </si>
  <si>
    <t>D00487K orig.</t>
  </si>
  <si>
    <t>UTILITY JLTV</t>
  </si>
  <si>
    <t>2320016525208</t>
  </si>
  <si>
    <t>016525208</t>
  </si>
  <si>
    <t>2320016536516</t>
  </si>
  <si>
    <t>016536516</t>
  </si>
  <si>
    <t>D00492B</t>
  </si>
  <si>
    <t>TOOL KIT-FIELD LEVEL MAINTENANCE, FAMILY OF MEDIUM TACTICAL VEHICLES (FMTV)</t>
  </si>
  <si>
    <t>5180015459967</t>
  </si>
  <si>
    <t>015459967</t>
  </si>
  <si>
    <t>D00517K orig.</t>
  </si>
  <si>
    <t>CAT II A1 R2C</t>
  </si>
  <si>
    <t>2355016222041</t>
  </si>
  <si>
    <t>016222041</t>
  </si>
  <si>
    <t>LVSR, ARMORED CARGO VARIANT</t>
  </si>
  <si>
    <t>2320015927347</t>
  </si>
  <si>
    <t>015927347</t>
  </si>
  <si>
    <t>D00537K</t>
  </si>
  <si>
    <t>LVSR, ARMORED TRACTOR VARIANT</t>
  </si>
  <si>
    <t>2320015927353</t>
  </si>
  <si>
    <t>015927353</t>
  </si>
  <si>
    <t>LVSR, ARMORED WRECKER VARIANT</t>
  </si>
  <si>
    <t>2320015939122</t>
  </si>
  <si>
    <t>015939122</t>
  </si>
  <si>
    <t>D00557K</t>
  </si>
  <si>
    <t>ARMORED SEMI-TRLR, REFUELER, 5,000 GAL</t>
  </si>
  <si>
    <t>2330015593657</t>
  </si>
  <si>
    <t>015593657</t>
  </si>
  <si>
    <t>D00807K</t>
  </si>
  <si>
    <t>CHASSIS, TRLR, GP, 3 1/2T, 2-WHL</t>
  </si>
  <si>
    <t>2330005422831</t>
  </si>
  <si>
    <t>005422831</t>
  </si>
  <si>
    <t>D01877K</t>
  </si>
  <si>
    <t>D01957K</t>
  </si>
  <si>
    <t>TRUCK, CARGO, 7 TON, W/O WINCH</t>
  </si>
  <si>
    <t>2320014652174</t>
  </si>
  <si>
    <t>014652174</t>
  </si>
  <si>
    <t>TRUCK, CARGO, 7 TON, W/WINCH</t>
  </si>
  <si>
    <t>2320014652176</t>
  </si>
  <si>
    <t>014652176</t>
  </si>
  <si>
    <t>TRUCK, RTAA, CARGO, 7 TON, W/O WINCH</t>
  </si>
  <si>
    <t>2320015525175</t>
  </si>
  <si>
    <t>015525175</t>
  </si>
  <si>
    <t>TRUCK, RTAA, CARGO, 7 TON, W/WINCH</t>
  </si>
  <si>
    <t>2320015525226</t>
  </si>
  <si>
    <t>015525226</t>
  </si>
  <si>
    <t>TRUCK, RTAA, DFCS, CARGO, 7 TON, W/O WINCH</t>
  </si>
  <si>
    <t>2320015891813</t>
  </si>
  <si>
    <t>015891813</t>
  </si>
  <si>
    <t>TRUCK, RTAA, DFCS, CARGO, 7 TON, W/WINCH</t>
  </si>
  <si>
    <t>2320015987736</t>
  </si>
  <si>
    <t>015987736</t>
  </si>
  <si>
    <t>TRUCK, DFCS, CARGO, 7 TON, W/WINCH</t>
  </si>
  <si>
    <t>2320015894393</t>
  </si>
  <si>
    <t>015894393</t>
  </si>
  <si>
    <t>TRUCK, DFCS, CARGO, 7 TON, W/O WINCH</t>
  </si>
  <si>
    <t>2320015890550</t>
  </si>
  <si>
    <t>015890550</t>
  </si>
  <si>
    <t>FLATRACK REFUELING CAPABILITY (FRC)</t>
  </si>
  <si>
    <t>3990015883373</t>
  </si>
  <si>
    <t>015883373</t>
  </si>
  <si>
    <t>D02157K</t>
  </si>
  <si>
    <t>SEMI-TRLR, REFUELER, 5,000 GAL</t>
  </si>
  <si>
    <t>2330010505635</t>
  </si>
  <si>
    <t>010505635</t>
  </si>
  <si>
    <t>2330015378217</t>
  </si>
  <si>
    <t>015378217</t>
  </si>
  <si>
    <t>D02162E</t>
  </si>
  <si>
    <t>RECHARGING UNIT, HALON 1211</t>
  </si>
  <si>
    <t>4210011910168</t>
  </si>
  <si>
    <t>011910168</t>
  </si>
  <si>
    <t>SEMI-TRLR, LOWBED, 40T</t>
  </si>
  <si>
    <t>2330012249245</t>
  </si>
  <si>
    <t>012249245</t>
  </si>
  <si>
    <t>2330010081377</t>
  </si>
  <si>
    <t>010081377</t>
  </si>
  <si>
    <t>2330014424975</t>
  </si>
  <si>
    <t>014424975</t>
  </si>
  <si>
    <t>2330015344570</t>
  </si>
  <si>
    <t>015344570</t>
  </si>
  <si>
    <t>D04612E orig.</t>
  </si>
  <si>
    <t>TOOL KIT, FM, 3D ECH</t>
  </si>
  <si>
    <t>5180012497985</t>
  </si>
  <si>
    <t>012497985</t>
  </si>
  <si>
    <t>D04622E orig.</t>
  </si>
  <si>
    <t>TOOL KIT, FM, 4TH ECH</t>
  </si>
  <si>
    <t>5180012497986</t>
  </si>
  <si>
    <t>012497986</t>
  </si>
  <si>
    <t>TOOL KIT, OM, 2D ECH, HMMWV</t>
  </si>
  <si>
    <t>5180012168655</t>
  </si>
  <si>
    <t>012168655</t>
  </si>
  <si>
    <t>D04752E orig.</t>
  </si>
  <si>
    <t>TOOL KIT, HMMWV, FM, ORGANIZATIONAL</t>
  </si>
  <si>
    <t>5180015837685</t>
  </si>
  <si>
    <t>015837685</t>
  </si>
  <si>
    <t>D04762E orig.</t>
  </si>
  <si>
    <t>TOOL KIT, FM, 3D ECH, HMMWV</t>
  </si>
  <si>
    <t>5180011987593</t>
  </si>
  <si>
    <t>011987593</t>
  </si>
  <si>
    <t>TOOL KIT, HMMWV, FM, INTERMEDIATE</t>
  </si>
  <si>
    <t>5180013897560</t>
  </si>
  <si>
    <t>013897560</t>
  </si>
  <si>
    <t>D04772E orig.</t>
  </si>
  <si>
    <t>TOOL KIT, HMMWV, FM, COMPONENT REPAIR</t>
  </si>
  <si>
    <t>5180013897561</t>
  </si>
  <si>
    <t>013897561</t>
  </si>
  <si>
    <t>TOOL KIT, FM, 4TH ECH, HMMWV</t>
  </si>
  <si>
    <t>5180011987594</t>
  </si>
  <si>
    <t>011987594</t>
  </si>
  <si>
    <t>TOOL KIT MTVR LVSR</t>
  </si>
  <si>
    <t>D07512E orig.</t>
  </si>
  <si>
    <t>TOOL KIT, MTVR/LVSR, O/FIELD LOM</t>
  </si>
  <si>
    <t>5180014772399</t>
  </si>
  <si>
    <t>014772399</t>
  </si>
  <si>
    <t>D07522E orig.</t>
  </si>
  <si>
    <t>TOOL KIT, MTVR/LVSR, I/FIELD LOM</t>
  </si>
  <si>
    <t>5180014772390</t>
  </si>
  <si>
    <t>014772390</t>
  </si>
  <si>
    <t>D08407K</t>
  </si>
  <si>
    <t>TRAILER, AMMUNITION: INTERNALLY TRANSPORTABLE VEHICLE AMMUNITION TRAILER (ITV-AT)</t>
  </si>
  <si>
    <t>2330007065495</t>
  </si>
  <si>
    <t>007065495</t>
  </si>
  <si>
    <t>2330015317368</t>
  </si>
  <si>
    <t>015317368</t>
  </si>
  <si>
    <t>D08607K</t>
  </si>
  <si>
    <t>TRLR, CARGO, 1 1/2T, 2-WHL</t>
  </si>
  <si>
    <t>2330001418050</t>
  </si>
  <si>
    <t>001418050</t>
  </si>
  <si>
    <t>D08617K</t>
  </si>
  <si>
    <t>TRLR, CARGO, RESUPPLY F/HIMARS</t>
  </si>
  <si>
    <t>2330015045014</t>
  </si>
  <si>
    <t>015045014</t>
  </si>
  <si>
    <t>TRAILER, CARGO, 6 TON, 4 WHEEL, MK 105</t>
  </si>
  <si>
    <t>2330015391567</t>
  </si>
  <si>
    <t>015391567</t>
  </si>
  <si>
    <t>TRAILER, CARGO, 6 TON, 4 WHEEL, MK593</t>
  </si>
  <si>
    <t>2330016272944</t>
  </si>
  <si>
    <t>016272944</t>
  </si>
  <si>
    <t>TRLR, TANK, WATER, 400 GAL, 1 1/2T, 2-WHL</t>
  </si>
  <si>
    <t>2330008328801</t>
  </si>
  <si>
    <t>008328801</t>
  </si>
  <si>
    <t>2330005422039</t>
  </si>
  <si>
    <t>005422039</t>
  </si>
  <si>
    <t>2330011087367</t>
  </si>
  <si>
    <t>011087367</t>
  </si>
  <si>
    <t>TRUCK CARGO 22.5 TON, 10X10, (LVSR)</t>
  </si>
  <si>
    <t>2320015427628</t>
  </si>
  <si>
    <t>015427628</t>
  </si>
  <si>
    <t>TRUCK, TRACTOR, 10X10 (LVSR)</t>
  </si>
  <si>
    <t>2320015429941</t>
  </si>
  <si>
    <t>015429941</t>
  </si>
  <si>
    <t>D10017K</t>
  </si>
  <si>
    <t>TRK, AMBUL, 4-LTR, ARMD, 2 1/4T, HMMWV</t>
  </si>
  <si>
    <t>2310013808225</t>
  </si>
  <si>
    <t>013808225</t>
  </si>
  <si>
    <t>2310011112274</t>
  </si>
  <si>
    <t>011112274</t>
  </si>
  <si>
    <t>2310013723934</t>
  </si>
  <si>
    <t>013723934</t>
  </si>
  <si>
    <t>D10027K</t>
  </si>
  <si>
    <t>TRK, AMBUL, 2-LTR, SOFT TOP, 2 1/4T, HMMWV</t>
  </si>
  <si>
    <t>2310013808290</t>
  </si>
  <si>
    <t>013808290</t>
  </si>
  <si>
    <t>2310013719585</t>
  </si>
  <si>
    <t>013719585</t>
  </si>
  <si>
    <t>2310011467194</t>
  </si>
  <si>
    <t>011467194</t>
  </si>
  <si>
    <t>D10627K</t>
  </si>
  <si>
    <t>TRUCK, CARGO, 7 TON, XLWB, W/O WINCH</t>
  </si>
  <si>
    <t>2320014652180</t>
  </si>
  <si>
    <t>014652180</t>
  </si>
  <si>
    <t>TRUCK, CARGO, 7 TON, XLWB, W/ WINCH</t>
  </si>
  <si>
    <t>2320014652182</t>
  </si>
  <si>
    <t>014652182</t>
  </si>
  <si>
    <t>TRUCK, RTAA, XLWB CARGO, 7 TON,  W/O WINCH</t>
  </si>
  <si>
    <t>2320015562617</t>
  </si>
  <si>
    <t>015562617</t>
  </si>
  <si>
    <t>TRUCK, CHASSIS, XLWB, 7 TON, W/WINCH</t>
  </si>
  <si>
    <t>2320015305692</t>
  </si>
  <si>
    <t>015305692</t>
  </si>
  <si>
    <t>TRUCK, RTAA, XLWB CARGO, 7 TON,  W/ WINCH</t>
  </si>
  <si>
    <t>2320015533395</t>
  </si>
  <si>
    <t>015533395</t>
  </si>
  <si>
    <t>TRUCK, RTAA, CHASSIS, XLWB, 7 TON, W/ WINCH</t>
  </si>
  <si>
    <t>2320015534106</t>
  </si>
  <si>
    <t>015534106</t>
  </si>
  <si>
    <t>D10637K</t>
  </si>
  <si>
    <t>HIMARS RE-SUPPLY VEHICLE</t>
  </si>
  <si>
    <t>2320015045218</t>
  </si>
  <si>
    <t>015045218</t>
  </si>
  <si>
    <t>HIMARS, ARMORED RE-SUPPLY VEHICLE, NON REDUCIBLE</t>
  </si>
  <si>
    <t>2320015640834</t>
  </si>
  <si>
    <t>015640834</t>
  </si>
  <si>
    <t>HIMARS RE-SUPPLY  VEHICLE,  RTAA</t>
  </si>
  <si>
    <t>2320015530136</t>
  </si>
  <si>
    <t>015530136</t>
  </si>
  <si>
    <t>D10637K orig.</t>
  </si>
  <si>
    <t>HIMARS, ARMORED RE-SUPPLY  VEHICLE, W/REDUCIBLE CAB</t>
  </si>
  <si>
    <t>2320015637982</t>
  </si>
  <si>
    <t>015637982</t>
  </si>
  <si>
    <t>D10647K</t>
  </si>
  <si>
    <t>TRK, FIRE FIGHTING, AIRCRAFT AND STRUCTURE</t>
  </si>
  <si>
    <t>4210011379943</t>
  </si>
  <si>
    <t>011379943</t>
  </si>
  <si>
    <t>D10737K</t>
  </si>
  <si>
    <t>TRUCK, DUMP, 7 TON, W/O WINCH</t>
  </si>
  <si>
    <t>2320014652186</t>
  </si>
  <si>
    <t>014652186</t>
  </si>
  <si>
    <t>TRUCK, DUMP, 7 TON, W/WINCH</t>
  </si>
  <si>
    <t>2320014652189</t>
  </si>
  <si>
    <t>014652189</t>
  </si>
  <si>
    <t>TRUCK, RTAA, DUMP, 7 TON, W/WINCH</t>
  </si>
  <si>
    <t>2320015525613</t>
  </si>
  <si>
    <t>015525613</t>
  </si>
  <si>
    <t>TRUCK, RTAA, DUMP, 7 TON, W/O WINCH</t>
  </si>
  <si>
    <t>2320015520383</t>
  </si>
  <si>
    <t>015520383</t>
  </si>
  <si>
    <t>D11257K</t>
  </si>
  <si>
    <t>TRK, UTIL, TOW CARR, W/SA, 2 1/4T, HMMWV</t>
  </si>
  <si>
    <t>2320013719582</t>
  </si>
  <si>
    <t>013719582</t>
  </si>
  <si>
    <t>2320011467188</t>
  </si>
  <si>
    <t>011467188</t>
  </si>
  <si>
    <t>2320013719580</t>
  </si>
  <si>
    <t>013719580</t>
  </si>
  <si>
    <t>2320013808229</t>
  </si>
  <si>
    <t>013808229</t>
  </si>
  <si>
    <t>2320011467191</t>
  </si>
  <si>
    <t>011467191</t>
  </si>
  <si>
    <t>D11587K</t>
  </si>
  <si>
    <t>TRK, UTIL, CARGO/TRP CARR, 1 1/4T, W/EQP, HMMWV</t>
  </si>
  <si>
    <t>2320011077155</t>
  </si>
  <si>
    <t>011077155</t>
  </si>
  <si>
    <t>2320013719577</t>
  </si>
  <si>
    <t>013719577</t>
  </si>
  <si>
    <t>2320011077156</t>
  </si>
  <si>
    <t>011077156</t>
  </si>
  <si>
    <t>2320013719578</t>
  </si>
  <si>
    <t>013719578</t>
  </si>
  <si>
    <t>2320014559593</t>
  </si>
  <si>
    <t>014559593</t>
  </si>
  <si>
    <t>D11617K</t>
  </si>
  <si>
    <t>TRUCK, UTILITY: INTERNALLY TRANSPORTABLE VEHICLE, LIGHT STRIKE VARIANT (ITV-LSV)</t>
  </si>
  <si>
    <t>2320016514158</t>
  </si>
  <si>
    <t>016514158</t>
  </si>
  <si>
    <t>2320015312701</t>
  </si>
  <si>
    <t>015312701</t>
  </si>
  <si>
    <t>D11627K</t>
  </si>
  <si>
    <t>TRUCK, UTILITY: INTERNALLY TRANSPORTABLE VEHICLE, PRIME MOVER (ITV-PM)</t>
  </si>
  <si>
    <t>2320015317659</t>
  </si>
  <si>
    <t>015317659</t>
  </si>
  <si>
    <t>2320016520248</t>
  </si>
  <si>
    <t>016520248</t>
  </si>
  <si>
    <t>2320015323599</t>
  </si>
  <si>
    <t>015323599</t>
  </si>
  <si>
    <t>TRUCK, WRECKER, 10X10 (LVSR)</t>
  </si>
  <si>
    <t>2320015430651</t>
  </si>
  <si>
    <t>015430651</t>
  </si>
  <si>
    <t>ANALYZER SET, VEHICULAR, MOTOR TRANSPORT VARIANT (VADS-MT)</t>
  </si>
  <si>
    <t>4910015923458</t>
  </si>
  <si>
    <t>015923458</t>
  </si>
  <si>
    <t>E00000 orig.</t>
  </si>
  <si>
    <t>E00017G</t>
  </si>
  <si>
    <t>THERMAL LASER SPOT IMAGER</t>
  </si>
  <si>
    <t>5855015629999</t>
  </si>
  <si>
    <t>015629999</t>
  </si>
  <si>
    <t>E00057B</t>
  </si>
  <si>
    <t>BINOCULAR NIGHT VISION SYSTEM</t>
  </si>
  <si>
    <t>5855014199429</t>
  </si>
  <si>
    <t>014199429</t>
  </si>
  <si>
    <t>E00067B</t>
  </si>
  <si>
    <t>HIGH POWERED LASER POINTER</t>
  </si>
  <si>
    <t>5855015026414</t>
  </si>
  <si>
    <t>015026414</t>
  </si>
  <si>
    <t>E00077M</t>
  </si>
  <si>
    <t>FIRING KIT,DEMOLITI - 170109A0000</t>
  </si>
  <si>
    <t>E00087G</t>
  </si>
  <si>
    <t>INDIVIDUAL WEAPON NIGHT SIGHT</t>
  </si>
  <si>
    <t>5855015583616</t>
  </si>
  <si>
    <t>015583616</t>
  </si>
  <si>
    <t>MID-RANGE THERMAL BI-OCULAR</t>
  </si>
  <si>
    <t>5855015350971</t>
  </si>
  <si>
    <t>015350971</t>
  </si>
  <si>
    <t>MEDIUM RANGE THERMAL BI-OCULAR</t>
  </si>
  <si>
    <t>5855015732483</t>
  </si>
  <si>
    <t>015732483</t>
  </si>
  <si>
    <t>E00137B</t>
  </si>
  <si>
    <t>SCOUT SNIPER DAY SCOPE (SSDS)</t>
  </si>
  <si>
    <t>1240015331854</t>
  </si>
  <si>
    <t>015331854</t>
  </si>
  <si>
    <t>1240015869839</t>
  </si>
  <si>
    <t>015869839</t>
  </si>
  <si>
    <t>E00167B</t>
  </si>
  <si>
    <t>TELESCOPE, SCOUT-SNIPER OBSERVATION</t>
  </si>
  <si>
    <t>6650015837651</t>
  </si>
  <si>
    <t>015837651</t>
  </si>
  <si>
    <t>E00177M</t>
  </si>
  <si>
    <t>RIFLE COMBAT OPTIC A4</t>
  </si>
  <si>
    <t>1240015251648</t>
  </si>
  <si>
    <t>015251648</t>
  </si>
  <si>
    <t>RIFLE COMBAT OPTIC M4</t>
  </si>
  <si>
    <t>1240015341114</t>
  </si>
  <si>
    <t>015341114</t>
  </si>
  <si>
    <t>RIFLE COMBAT OPTIC</t>
  </si>
  <si>
    <t>1240016453117</t>
  </si>
  <si>
    <t>016453117</t>
  </si>
  <si>
    <t>E00187M</t>
  </si>
  <si>
    <t>HEAVY MACHINE GUNS (HMG) SIGHT SYSTEMS</t>
  </si>
  <si>
    <t>1010015912226</t>
  </si>
  <si>
    <t>015912226</t>
  </si>
  <si>
    <t>E00207B</t>
  </si>
  <si>
    <t>SCOUT-SNIPER MID-RANGE NIGHT SIGHT</t>
  </si>
  <si>
    <t>5855015479489</t>
  </si>
  <si>
    <t>015479489</t>
  </si>
  <si>
    <t>E00237G</t>
  </si>
  <si>
    <t>ADAPTER SET, TEST</t>
  </si>
  <si>
    <t>4940015630373</t>
  </si>
  <si>
    <t>015630373</t>
  </si>
  <si>
    <t>MULTI SHOT GRENADE LAUNCHER (MSGL)</t>
  </si>
  <si>
    <t>1010015350989</t>
  </si>
  <si>
    <t>015350989</t>
  </si>
  <si>
    <t>1010015840703</t>
  </si>
  <si>
    <t>015840703</t>
  </si>
  <si>
    <t>E00277G</t>
  </si>
  <si>
    <t>BINOCULAR NIGHT VISION GOGGLE</t>
  </si>
  <si>
    <t>E00297K</t>
  </si>
  <si>
    <t>KIT, ARMOR, APPLIQUE, ENHANCED (EAAK)</t>
  </si>
  <si>
    <t>PMM-204.1 PEOLS AAV</t>
  </si>
  <si>
    <t>2350013706105</t>
  </si>
  <si>
    <t>013706105</t>
  </si>
  <si>
    <t>E00317G</t>
  </si>
  <si>
    <t>CLIP-ON THERMAL IMAGER</t>
  </si>
  <si>
    <t>E00327M orig.</t>
  </si>
  <si>
    <t>MISSION PAYLOAD MODULE-NON-LETHAL WEAPONS SYSTEM (MPM-NLWS)</t>
  </si>
  <si>
    <t>E00367B</t>
  </si>
  <si>
    <t>MARINE ARTILLERY SURVEY SET (MASS)</t>
  </si>
  <si>
    <t>6675015637465</t>
  </si>
  <si>
    <t>015637465</t>
  </si>
  <si>
    <t>E00392E</t>
  </si>
  <si>
    <t>EOD TECHNICIANS KIT</t>
  </si>
  <si>
    <t>1385015651626</t>
  </si>
  <si>
    <t>015651626</t>
  </si>
  <si>
    <t>E00427B</t>
  </si>
  <si>
    <t>PORTABLE LIGHTWEIGHT DESIGNATOR RANGEFINDER (PLDR))</t>
  </si>
  <si>
    <t>1240015666510</t>
  </si>
  <si>
    <t>015666510</t>
  </si>
  <si>
    <t>E00437M</t>
  </si>
  <si>
    <t>HIMARS SUPPORT KIT (HSK)</t>
  </si>
  <si>
    <t>2320015535269</t>
  </si>
  <si>
    <t>015535269</t>
  </si>
  <si>
    <t>E00442E</t>
  </si>
  <si>
    <t>SEARCH KIT, EXPLOSIVE ORDNANCE DISPOSAL</t>
  </si>
  <si>
    <t>5850015592664</t>
  </si>
  <si>
    <t>015592664</t>
  </si>
  <si>
    <t>E00452E</t>
  </si>
  <si>
    <t>DISPOSAL KIT, EXPLOSIVE ORDNANCE DISPOSAL</t>
  </si>
  <si>
    <t>1385015594872</t>
  </si>
  <si>
    <t>015594872</t>
  </si>
  <si>
    <t>E00462E</t>
  </si>
  <si>
    <t>DISASSEMBLY KIT, EXPLOSIVE ORDNANCE DISPOSAL</t>
  </si>
  <si>
    <t>1385015595502</t>
  </si>
  <si>
    <t>015595502</t>
  </si>
  <si>
    <t>E00472E</t>
  </si>
  <si>
    <t>GENERAL PURPOSE TOOL KIT, EXPLOSIVE ORDNANCE DISPOSAL</t>
  </si>
  <si>
    <t>5180015592933</t>
  </si>
  <si>
    <t>015592933</t>
  </si>
  <si>
    <t>E00482E</t>
  </si>
  <si>
    <t>CHEMICAL, BIOLOGICAL, RADIOLOGICAL, NUCLEAR KIT, EXPLOSIVE ORDNANCE DISPOSAL</t>
  </si>
  <si>
    <t>4235015773614</t>
  </si>
  <si>
    <t>015773614</t>
  </si>
  <si>
    <t>E00492E</t>
  </si>
  <si>
    <t>IMPROVISED EXPLOSIVE DEVICE TOOL KIT, EXPLOSIVE ORDNANCE DISPOSAL</t>
  </si>
  <si>
    <t>5180015594338</t>
  </si>
  <si>
    <t>015594338</t>
  </si>
  <si>
    <t>BAYONET, MULTI-PURPOSE, W/SCABBARD &amp; LEG STRAP</t>
  </si>
  <si>
    <t>1095000179701</t>
  </si>
  <si>
    <t>000179701</t>
  </si>
  <si>
    <t>1095015063424</t>
  </si>
  <si>
    <t>015063424</t>
  </si>
  <si>
    <t>1095015216087</t>
  </si>
  <si>
    <t>015216087</t>
  </si>
  <si>
    <t>E00512M</t>
  </si>
  <si>
    <t>SPECIAL PURPOSE RIFLE, MK12 5.56</t>
  </si>
  <si>
    <t>1005070001255</t>
  </si>
  <si>
    <t>070001255</t>
  </si>
  <si>
    <t>E00537B</t>
  </si>
  <si>
    <t>LA-9/P</t>
  </si>
  <si>
    <t>5860016131742</t>
  </si>
  <si>
    <t>016131742</t>
  </si>
  <si>
    <t>5860015447175</t>
  </si>
  <si>
    <t>015447175</t>
  </si>
  <si>
    <t>E00547G</t>
  </si>
  <si>
    <t>RANGE FINDER,LASER - AN/PEQ-13</t>
  </si>
  <si>
    <t>E00557M</t>
  </si>
  <si>
    <t>SABER SYSTEM</t>
  </si>
  <si>
    <t>5865015598728</t>
  </si>
  <si>
    <t>015598728</t>
  </si>
  <si>
    <t>5865016063354</t>
  </si>
  <si>
    <t>016063354</t>
  </si>
  <si>
    <t>E00562E</t>
  </si>
  <si>
    <t>ADVANCED RADIOGRAPHIC SYSTEM</t>
  </si>
  <si>
    <t>6635015459905</t>
  </si>
  <si>
    <t>015459905</t>
  </si>
  <si>
    <t>E00587G</t>
  </si>
  <si>
    <t>INTEGRATED POINTER/ILLUMINATOR MODULE (MINI-IPIM)</t>
  </si>
  <si>
    <t>5855015821584</t>
  </si>
  <si>
    <t>015821584</t>
  </si>
  <si>
    <t>5855015502780</t>
  </si>
  <si>
    <t>015502780</t>
  </si>
  <si>
    <t>5865015494506</t>
  </si>
  <si>
    <t>015494506</t>
  </si>
  <si>
    <t>E00597G</t>
  </si>
  <si>
    <t>MODELED METEOROLOGICAL INFORMATION MANAGER (MMIM)</t>
  </si>
  <si>
    <t>6660015935972</t>
  </si>
  <si>
    <t>015935972</t>
  </si>
  <si>
    <t>E00602B</t>
  </si>
  <si>
    <t>SABER ELECTRICAL CIRCUIT TEST SET (ECIRTS)</t>
  </si>
  <si>
    <t>6625015756647</t>
  </si>
  <si>
    <t>015756647</t>
  </si>
  <si>
    <t>E00637G</t>
  </si>
  <si>
    <t>SIGHT,THERMAL - AN/PAS-30</t>
  </si>
  <si>
    <t>E00647G</t>
  </si>
  <si>
    <t>MTRS EOD PACKBOT</t>
  </si>
  <si>
    <t>1385015349828</t>
  </si>
  <si>
    <t>015349828</t>
  </si>
  <si>
    <t>E00667G</t>
  </si>
  <si>
    <t>TALON</t>
  </si>
  <si>
    <t>1385015349826</t>
  </si>
  <si>
    <t>015349826</t>
  </si>
  <si>
    <t>1385015900776</t>
  </si>
  <si>
    <t>015900776</t>
  </si>
  <si>
    <t>E00677B</t>
  </si>
  <si>
    <t>ELECTRO OPTICAL MAINTENANCE SHELTER COMPLEX</t>
  </si>
  <si>
    <t>5410015511127</t>
  </si>
  <si>
    <t>015511127</t>
  </si>
  <si>
    <t>E00697B</t>
  </si>
  <si>
    <t>DIRECT SUPPORT ELECTRICAL SYSTEM TEST SET (DSESTS) SUPPORT (DSS)SHELTER</t>
  </si>
  <si>
    <t>6625015528270</t>
  </si>
  <si>
    <t>015528270</t>
  </si>
  <si>
    <t>E00707B</t>
  </si>
  <si>
    <t>DIRECT SUPPORT ELECTRICAL SYSTEM TEST SET (DSESTS) SUPPORT (DSS) TRAILER</t>
  </si>
  <si>
    <t>2330015528661</t>
  </si>
  <si>
    <t>015528661</t>
  </si>
  <si>
    <t>E00712B</t>
  </si>
  <si>
    <t>E00767B</t>
  </si>
  <si>
    <t>MULTI-PURPOSE TANK BLADE</t>
  </si>
  <si>
    <t>2590995933083</t>
  </si>
  <si>
    <t>995933083</t>
  </si>
  <si>
    <t>E00772E</t>
  </si>
  <si>
    <t>EOD DSS MOBILE FIELD KIT</t>
  </si>
  <si>
    <t>5895015822642</t>
  </si>
  <si>
    <t>015822642</t>
  </si>
  <si>
    <t>E00787B</t>
  </si>
  <si>
    <t>FLAT RACK EQUIPMENT CARRIER</t>
  </si>
  <si>
    <t>2330015561942</t>
  </si>
  <si>
    <t>015561942</t>
  </si>
  <si>
    <t>E00797B</t>
  </si>
  <si>
    <t>MEX-26 MAINTENANCE SHELTER</t>
  </si>
  <si>
    <t>8340200038250</t>
  </si>
  <si>
    <t>200038250</t>
  </si>
  <si>
    <t>E00807B</t>
  </si>
  <si>
    <t>NITROGEN GENERATOR</t>
  </si>
  <si>
    <t>3655015561083</t>
  </si>
  <si>
    <t>015561083</t>
  </si>
  <si>
    <t>M35, MEDIUM MACHINE GUN VEHICLE MOUNT</t>
  </si>
  <si>
    <t>1005015572693</t>
  </si>
  <si>
    <t>015572693</t>
  </si>
  <si>
    <t>MEDIUM MACHINE GUN VEHICLE MOUNT (MMGVM)</t>
  </si>
  <si>
    <t>1005015752924</t>
  </si>
  <si>
    <t>015752924</t>
  </si>
  <si>
    <t>E00827B</t>
  </si>
  <si>
    <t>SQUAD DAY OPTIC</t>
  </si>
  <si>
    <t>1240015751724</t>
  </si>
  <si>
    <t>015751724</t>
  </si>
  <si>
    <t>E00837K</t>
  </si>
  <si>
    <t>LAV UNDER-BODY ARMOR, D KIT</t>
  </si>
  <si>
    <t>PMM-117 PM LAV</t>
  </si>
  <si>
    <t>2590015738437</t>
  </si>
  <si>
    <t>015738437</t>
  </si>
  <si>
    <t>E00847B</t>
  </si>
  <si>
    <t>BINOCULAR 8X42</t>
  </si>
  <si>
    <t>6650015593648</t>
  </si>
  <si>
    <t>015593648</t>
  </si>
  <si>
    <t>E00852E</t>
  </si>
  <si>
    <t>M1021 DIAL BORE GAGE</t>
  </si>
  <si>
    <t>6650015629944</t>
  </si>
  <si>
    <t>015629944</t>
  </si>
  <si>
    <t>E00862E</t>
  </si>
  <si>
    <t>FIRING DEVICE SET,D - MINI DRFD</t>
  </si>
  <si>
    <t>E00862E orig.</t>
  </si>
  <si>
    <t>EOD MARINE AIR SYSTEM (MAS) REMOTE FIRING DEVICE (RFD)</t>
  </si>
  <si>
    <t>1375982065633</t>
  </si>
  <si>
    <t>982065633</t>
  </si>
  <si>
    <t>MACHINEGUN DAY OPTIC (MDO)</t>
  </si>
  <si>
    <t>1240015780211</t>
  </si>
  <si>
    <t>015780211</t>
  </si>
  <si>
    <t>E00892B</t>
  </si>
  <si>
    <t>TURRET CALIBRATION KIT (LAV-25)`</t>
  </si>
  <si>
    <t>6695015602302</t>
  </si>
  <si>
    <t>015602302</t>
  </si>
  <si>
    <t>E00907G</t>
  </si>
  <si>
    <t>EOD AN/PLT-4 TRANSMITTER (CITADEL II)</t>
  </si>
  <si>
    <t>5865015623004</t>
  </si>
  <si>
    <t>015623004</t>
  </si>
  <si>
    <t>E00927G</t>
  </si>
  <si>
    <t>EOD AN/PLT-5 TRANSMITTER (CITADEL III)</t>
  </si>
  <si>
    <t>5865015884011</t>
  </si>
  <si>
    <t>015884011</t>
  </si>
  <si>
    <t>E00942E</t>
  </si>
  <si>
    <t>TOOL KIT,EXPLOSIVE - MK 178 MOD 0</t>
  </si>
  <si>
    <t>E00942E orig.</t>
  </si>
  <si>
    <t>EOD MK 178 MOD 0 MORTAR EXTRACTOR KIT</t>
  </si>
  <si>
    <t>1385013444429</t>
  </si>
  <si>
    <t>013444429</t>
  </si>
  <si>
    <t>E00957B</t>
  </si>
  <si>
    <t>SCOUT SNIPER PERISCOPE</t>
  </si>
  <si>
    <t>1240015715004</t>
  </si>
  <si>
    <t>015715004</t>
  </si>
  <si>
    <t>E00967G</t>
  </si>
  <si>
    <t>SCOUT SNIPER BALLISTIC COMPUTER</t>
  </si>
  <si>
    <t>7021015711374</t>
  </si>
  <si>
    <t>015711374</t>
  </si>
  <si>
    <t>7021015746985</t>
  </si>
  <si>
    <t>015746985</t>
  </si>
  <si>
    <t>E00977B</t>
  </si>
  <si>
    <t>SABER SYSTEM BASIC SKILLS TRAINER (BST)</t>
  </si>
  <si>
    <t>6920015051557</t>
  </si>
  <si>
    <t>015051557</t>
  </si>
  <si>
    <t>6920016228702</t>
  </si>
  <si>
    <t>016228702</t>
  </si>
  <si>
    <t>E00987M</t>
  </si>
  <si>
    <t>ANTI-TANK WEAPON EFFECT SIMULATION SYSTEM (ATWESS)</t>
  </si>
  <si>
    <t>1440015598618</t>
  </si>
  <si>
    <t>015598618</t>
  </si>
  <si>
    <t>SIGHT, HOLOGRAPHIC</t>
  </si>
  <si>
    <t>1005015597993</t>
  </si>
  <si>
    <t>015597993</t>
  </si>
  <si>
    <t>1240014925264</t>
  </si>
  <si>
    <t>014925264</t>
  </si>
  <si>
    <t>M27 INFANTRY AUTOMATIC RIFLE (IAR)</t>
  </si>
  <si>
    <t>1005015795325</t>
  </si>
  <si>
    <t>015795325</t>
  </si>
  <si>
    <t>E01037M</t>
  </si>
  <si>
    <t>SEMI-AUTOMATIC SNIPER SYSTEM (SASS)</t>
  </si>
  <si>
    <t>1005015860114</t>
  </si>
  <si>
    <t>015860114</t>
  </si>
  <si>
    <t>E01042B</t>
  </si>
  <si>
    <t>DRY POWDER SERVICING UNIT (DPSU)</t>
  </si>
  <si>
    <t>4210014889655</t>
  </si>
  <si>
    <t>014889655</t>
  </si>
  <si>
    <t>E01052B</t>
  </si>
  <si>
    <t>SABER COMMANDERS VIEWER</t>
  </si>
  <si>
    <t>5980015917588</t>
  </si>
  <si>
    <t>015917588</t>
  </si>
  <si>
    <t>7025015591217</t>
  </si>
  <si>
    <t>015591217</t>
  </si>
  <si>
    <t>E01062B</t>
  </si>
  <si>
    <t>SABER MAINTENANCE KIT</t>
  </si>
  <si>
    <t>4935015795013</t>
  </si>
  <si>
    <t>015795013</t>
  </si>
  <si>
    <t>E01087B</t>
  </si>
  <si>
    <t>GLARE MOUT 532P-M</t>
  </si>
  <si>
    <t>1265015838057</t>
  </si>
  <si>
    <t>015838057</t>
  </si>
  <si>
    <t>GLARE MOUT 532P-M (MINI GREEN) DAZZLING LAZER</t>
  </si>
  <si>
    <t>PMM-113.4 PdM NLS</t>
  </si>
  <si>
    <t>1265015585814</t>
  </si>
  <si>
    <t>015585814</t>
  </si>
  <si>
    <t>E01097B</t>
  </si>
  <si>
    <t>LASER,DIRECTIONAL A - 532-VPS</t>
  </si>
  <si>
    <t>E01097B orig.</t>
  </si>
  <si>
    <t>OCULAR INTERRUPTION DEVICE</t>
  </si>
  <si>
    <t>5860016573893</t>
  </si>
  <si>
    <t>016573893</t>
  </si>
  <si>
    <t>E01107G</t>
  </si>
  <si>
    <t>UNMANNED VEHICLE,GR - SUGV-310</t>
  </si>
  <si>
    <t>E01107G orig.</t>
  </si>
  <si>
    <t>MAN PORTABLE EOD ROBOT</t>
  </si>
  <si>
    <t>1385016033586</t>
  </si>
  <si>
    <t>016033586</t>
  </si>
  <si>
    <t>E01152E</t>
  </si>
  <si>
    <t>EOD BREATHING APPARATUS</t>
  </si>
  <si>
    <t>4240013333495</t>
  </si>
  <si>
    <t>013333495</t>
  </si>
  <si>
    <t>E01162M orig.</t>
  </si>
  <si>
    <t>TOOL &amp; GAGE SET, OM M32A1</t>
  </si>
  <si>
    <t>1010015862770</t>
  </si>
  <si>
    <t>015862770</t>
  </si>
  <si>
    <t>E01177B</t>
  </si>
  <si>
    <t>JOINT TERMINAL ATTACK CONTROLLER LASER TARGET DESIGNATOR (JTACLTD)</t>
  </si>
  <si>
    <t>1260015961264</t>
  </si>
  <si>
    <t>015961264</t>
  </si>
  <si>
    <t>E01222E</t>
  </si>
  <si>
    <t>TOOL KIT, FIELD LEVEL MAINTENANCE FOR MORTAR, 120MM, RIFLED, TOWED (M327)</t>
  </si>
  <si>
    <t>5180015890146</t>
  </si>
  <si>
    <t>015890146</t>
  </si>
  <si>
    <t>MACHINEGUN .50 CAL QCB</t>
  </si>
  <si>
    <t>1005015111250</t>
  </si>
  <si>
    <t>015111250</t>
  </si>
  <si>
    <t>E01277M</t>
  </si>
  <si>
    <t>SUPPRESSOR,SMALL AR</t>
  </si>
  <si>
    <t>E01277M orig.</t>
  </si>
  <si>
    <t>M4A1 SUPPRESSOR</t>
  </si>
  <si>
    <t>1005014370324</t>
  </si>
  <si>
    <t>014370324</t>
  </si>
  <si>
    <t>E01287G</t>
  </si>
  <si>
    <t>SQUAD THERMAL SIGHT</t>
  </si>
  <si>
    <t>E01287G orig.</t>
  </si>
  <si>
    <t>E01302M orig.</t>
  </si>
  <si>
    <t>MK12 SPR SUPPRESSOR</t>
  </si>
  <si>
    <t>1005015043277</t>
  </si>
  <si>
    <t>015043277</t>
  </si>
  <si>
    <t>E01317M</t>
  </si>
  <si>
    <t>E01317M orig.</t>
  </si>
  <si>
    <t>M110 SASS SUPPRESSOR</t>
  </si>
  <si>
    <t>1005015424487</t>
  </si>
  <si>
    <t>015424487</t>
  </si>
  <si>
    <t>E01322M</t>
  </si>
  <si>
    <t>E01322M orig.</t>
  </si>
  <si>
    <t>M40A5 SUPPRESSOR</t>
  </si>
  <si>
    <t>1005015656164</t>
  </si>
  <si>
    <t>015656164</t>
  </si>
  <si>
    <t>E01337G</t>
  </si>
  <si>
    <t>LAV</t>
  </si>
  <si>
    <t>E01347G</t>
  </si>
  <si>
    <t>GRENADE LAUNCHER SIGHT</t>
  </si>
  <si>
    <t>1240016192962</t>
  </si>
  <si>
    <t>016192962</t>
  </si>
  <si>
    <t>E01352B</t>
  </si>
  <si>
    <t>GAGE KIT,SMALL ARMS</t>
  </si>
  <si>
    <t>E01352B orig.</t>
  </si>
  <si>
    <t>M27 TOOL AND GAGE KIT</t>
  </si>
  <si>
    <t>5280016197537</t>
  </si>
  <si>
    <t>016197537</t>
  </si>
  <si>
    <t>E01392E</t>
  </si>
  <si>
    <t>BORESCOPE, VIDEO</t>
  </si>
  <si>
    <t>6650015629886</t>
  </si>
  <si>
    <t>015629886</t>
  </si>
  <si>
    <t>BORESCOPE, 58MM 8 IN.</t>
  </si>
  <si>
    <t>E01402E</t>
  </si>
  <si>
    <t>BORESIGHT DEVICE, .50 CAL.</t>
  </si>
  <si>
    <t>1240012037442</t>
  </si>
  <si>
    <t>012037442</t>
  </si>
  <si>
    <t>E01422E</t>
  </si>
  <si>
    <t>KIT, BORESIGHT, AAV, UGWS</t>
  </si>
  <si>
    <t>1010012579967</t>
  </si>
  <si>
    <t>012579967</t>
  </si>
  <si>
    <t>E01432E orig.</t>
  </si>
  <si>
    <t>KIT, BORESIGHT</t>
  </si>
  <si>
    <t>4933009301957</t>
  </si>
  <si>
    <t>009301957</t>
  </si>
  <si>
    <t>4920014905100</t>
  </si>
  <si>
    <t>014905100</t>
  </si>
  <si>
    <t>E01442E</t>
  </si>
  <si>
    <t>BORESIGHT, OPTICAL</t>
  </si>
  <si>
    <t>1240010587460</t>
  </si>
  <si>
    <t>010587460</t>
  </si>
  <si>
    <t>E01497B</t>
  </si>
  <si>
    <t>BRIDGE, SCISSOR F/AVLB</t>
  </si>
  <si>
    <t>5420005229599</t>
  </si>
  <si>
    <t>005229599</t>
  </si>
  <si>
    <t>5420013903933</t>
  </si>
  <si>
    <t>013903933</t>
  </si>
  <si>
    <t>E01507B</t>
  </si>
  <si>
    <t>ARMORED VEHICLE, LAUNCHER, BRIDGE</t>
  </si>
  <si>
    <t>5420008892020</t>
  </si>
  <si>
    <t>008892020</t>
  </si>
  <si>
    <t>E01537G</t>
  </si>
  <si>
    <t>RADIAC SET AN/PDX-2</t>
  </si>
  <si>
    <t>6665015648534</t>
  </si>
  <si>
    <t>015648534</t>
  </si>
  <si>
    <t>E01542B</t>
  </si>
  <si>
    <t>SMALL ARMS COLLIMATOR</t>
  </si>
  <si>
    <t>4931016333390</t>
  </si>
  <si>
    <t>016333390</t>
  </si>
  <si>
    <t>E01552B orig.</t>
  </si>
  <si>
    <t>INTERMEDIATE TOOLKIT FOR LIGHTWEIGHT 60MM &amp; 81MM MORTARS</t>
  </si>
  <si>
    <t>5180016119267</t>
  </si>
  <si>
    <t>016119267</t>
  </si>
  <si>
    <t>E01567G</t>
  </si>
  <si>
    <t>SIGHT, WEAPON THERMAL</t>
  </si>
  <si>
    <t>5855016002717</t>
  </si>
  <si>
    <t>016002717</t>
  </si>
  <si>
    <t>E01577K orig.</t>
  </si>
  <si>
    <t>AMPHIBIOUS COMBAT VEHICLE (ACV)</t>
  </si>
  <si>
    <t>E01582B</t>
  </si>
  <si>
    <t>BACKPACK HOOK AND LINE KIT</t>
  </si>
  <si>
    <t>1385996952988</t>
  </si>
  <si>
    <t>996952988</t>
  </si>
  <si>
    <t>E01597G</t>
  </si>
  <si>
    <t>GENERAL OPERATIONS KIT, AN/GSQ-275 RADIOGRAPHIC IMAGING SYSTEM, EOD</t>
  </si>
  <si>
    <t>5865016141910</t>
  </si>
  <si>
    <t>016141910</t>
  </si>
  <si>
    <t>E01607G</t>
  </si>
  <si>
    <t>MOSAIC KIT, RADIOGRAPHIC IMAGING SYSTEM, EOD</t>
  </si>
  <si>
    <t>5865016170292</t>
  </si>
  <si>
    <t>016170292</t>
  </si>
  <si>
    <t>E01617B</t>
  </si>
  <si>
    <t>COMMON LASER RANGE FINDER INTEGRATED CAPABILITY (CLRF IC)</t>
  </si>
  <si>
    <t>1240016476446</t>
  </si>
  <si>
    <t>016476446</t>
  </si>
  <si>
    <t>E01632B</t>
  </si>
  <si>
    <t>FIRE DIRECTION SET,</t>
  </si>
  <si>
    <t>E01632B orig.</t>
  </si>
  <si>
    <t>EFSS FDC KIT</t>
  </si>
  <si>
    <t>1290016095752</t>
  </si>
  <si>
    <t>016095752</t>
  </si>
  <si>
    <t>E01657B</t>
  </si>
  <si>
    <t>BATTERY CHARGER TOW</t>
  </si>
  <si>
    <t>6130010189786</t>
  </si>
  <si>
    <t>010189786</t>
  </si>
  <si>
    <t>E01667B</t>
  </si>
  <si>
    <t>CHARGER, BATTERY, GM SYSTEM (STINGER)(RMP)</t>
  </si>
  <si>
    <t>6130010246922</t>
  </si>
  <si>
    <t>010246922</t>
  </si>
  <si>
    <t>6130011865141</t>
  </si>
  <si>
    <t>011865141</t>
  </si>
  <si>
    <t>E01687G</t>
  </si>
  <si>
    <t>PISTOL AIMING MODULE (PAM)</t>
  </si>
  <si>
    <t>6230016178332</t>
  </si>
  <si>
    <t>016178332</t>
  </si>
  <si>
    <t>E01692B</t>
  </si>
  <si>
    <t>M1A1 TANK DEEP WATER FORDING KIT</t>
  </si>
  <si>
    <t>2540013006502</t>
  </si>
  <si>
    <t>013006502</t>
  </si>
  <si>
    <t>E01702E</t>
  </si>
  <si>
    <t>CHEST, OIL PUMP, W/COMPONENTS</t>
  </si>
  <si>
    <t>4933007122378</t>
  </si>
  <si>
    <t>007122378</t>
  </si>
  <si>
    <t>E01712B</t>
  </si>
  <si>
    <t>MFOM COMMON TEST DE - XM1102</t>
  </si>
  <si>
    <t>E01712B orig.</t>
  </si>
  <si>
    <t>COMMON TEST DEVICE (MCTD), MLRS FAMILY OF MUNITIONS</t>
  </si>
  <si>
    <t>4935016095125</t>
  </si>
  <si>
    <t>016095125</t>
  </si>
  <si>
    <t>E01737G</t>
  </si>
  <si>
    <t>MICRO LASER RANGE FINDER (MLRF)</t>
  </si>
  <si>
    <t>5855016000486</t>
  </si>
  <si>
    <t>016000486</t>
  </si>
  <si>
    <t>E01747G</t>
  </si>
  <si>
    <t>SNIPER RANGE FINDER</t>
  </si>
  <si>
    <t>E01747G orig.</t>
  </si>
  <si>
    <t>E01752B</t>
  </si>
  <si>
    <t>ADAPTER SET,TEST</t>
  </si>
  <si>
    <t>E01752B orig.</t>
  </si>
  <si>
    <t>ADAPTER TEST SET (LAG), UNIVERSAL FIRE CONTROL SYSTEM(UFCS)</t>
  </si>
  <si>
    <t>4940016243607</t>
  </si>
  <si>
    <t>016243607</t>
  </si>
  <si>
    <t>E01772B</t>
  </si>
  <si>
    <t>MINIATURE BINOCULAR</t>
  </si>
  <si>
    <t>1240014993547</t>
  </si>
  <si>
    <t>014993547</t>
  </si>
  <si>
    <t>E01807B</t>
  </si>
  <si>
    <t>CIRCLE, AIMING</t>
  </si>
  <si>
    <t>6675010670687</t>
  </si>
  <si>
    <t>010670687</t>
  </si>
  <si>
    <t>E01817M orig.</t>
  </si>
  <si>
    <t>CAL .50 TANK INBORE TRAINING DEVICE (M2-120)</t>
  </si>
  <si>
    <t>1005014642468</t>
  </si>
  <si>
    <t>014642468</t>
  </si>
  <si>
    <t>E01907M</t>
  </si>
  <si>
    <t>CARBINE, CQBW, 5.56MM</t>
  </si>
  <si>
    <t>1005013820953</t>
  </si>
  <si>
    <t>013820953</t>
  </si>
  <si>
    <t>E01957M</t>
  </si>
  <si>
    <t>CARBINE, MWS, 5.56MM</t>
  </si>
  <si>
    <t>1005012310973</t>
  </si>
  <si>
    <t>012310973</t>
  </si>
  <si>
    <t>E02057M</t>
  </si>
  <si>
    <t>COLLIMATOR, INFINITY AIMING, REFERENCE</t>
  </si>
  <si>
    <t>1240003321780</t>
  </si>
  <si>
    <t>003321780</t>
  </si>
  <si>
    <t>1240014655452</t>
  </si>
  <si>
    <t>014655452</t>
  </si>
  <si>
    <t>E02077B</t>
  </si>
  <si>
    <t>JAVELIN</t>
  </si>
  <si>
    <t>1430015328900</t>
  </si>
  <si>
    <t>015328900</t>
  </si>
  <si>
    <t>COMMAND LAUNCH UNIT, JAVELIN</t>
  </si>
  <si>
    <t>1430014338025</t>
  </si>
  <si>
    <t>014338025</t>
  </si>
  <si>
    <t>1430015426998</t>
  </si>
  <si>
    <t>015426998</t>
  </si>
  <si>
    <t>E02102E</t>
  </si>
  <si>
    <t>COMPASS, MAGNETIC, UNMOUNTED, W/E</t>
  </si>
  <si>
    <t>1290009304260</t>
  </si>
  <si>
    <t>009304260</t>
  </si>
  <si>
    <t>E03307M</t>
  </si>
  <si>
    <t>EQUIPMENT SET, NIGHT VISION</t>
  </si>
  <si>
    <t>5855013010158</t>
  </si>
  <si>
    <t>013010158</t>
  </si>
  <si>
    <t>E03307M orig.</t>
  </si>
  <si>
    <t>5855011528781</t>
  </si>
  <si>
    <t>011528781</t>
  </si>
  <si>
    <t>E03602E</t>
  </si>
  <si>
    <t>FIXTURE, AZIMUTH TEST, W/EQUIP</t>
  </si>
  <si>
    <t>4931007691596</t>
  </si>
  <si>
    <t>007691596</t>
  </si>
  <si>
    <t>4931007868288</t>
  </si>
  <si>
    <t>007868288</t>
  </si>
  <si>
    <t>E03902E</t>
  </si>
  <si>
    <t>FIXTURE, CROSS LEVEL &amp; ELEVATION, W/EQUIP</t>
  </si>
  <si>
    <t>4931005085484</t>
  </si>
  <si>
    <t>005085484</t>
  </si>
  <si>
    <t>E04302E</t>
  </si>
  <si>
    <t>FIXTURE, TELESCOPE TEST, W/EQUIP</t>
  </si>
  <si>
    <t>4931005085434</t>
  </si>
  <si>
    <t>005085434</t>
  </si>
  <si>
    <t>E05002E</t>
  </si>
  <si>
    <t>KIT, GAUGE, PULLOVER, COMPLETE</t>
  </si>
  <si>
    <t>4933003488652</t>
  </si>
  <si>
    <t>003488652</t>
  </si>
  <si>
    <t>E05157G</t>
  </si>
  <si>
    <t>GENERATOR, STEAM, EOD</t>
  </si>
  <si>
    <t>1385011186503</t>
  </si>
  <si>
    <t>011186503</t>
  </si>
  <si>
    <t>4940015592897</t>
  </si>
  <si>
    <t>015592897</t>
  </si>
  <si>
    <t>E06407M</t>
  </si>
  <si>
    <t>HOWITZER, LT, TOWED, 105MM, W/E</t>
  </si>
  <si>
    <t>1015003229752</t>
  </si>
  <si>
    <t>003229752</t>
  </si>
  <si>
    <t>Q</t>
  </si>
  <si>
    <t>E06717M</t>
  </si>
  <si>
    <t>HOWITZER, LTWT, TOWED, 155MM</t>
  </si>
  <si>
    <t>MCSC-PMM-LW155</t>
  </si>
  <si>
    <t>1025014450991</t>
  </si>
  <si>
    <t>014450991</t>
  </si>
  <si>
    <t>PMM-201 PEOLS PM TAS</t>
  </si>
  <si>
    <t>1025994637551</t>
  </si>
  <si>
    <t>994637551</t>
  </si>
  <si>
    <t>HOWITZER, LTWT, TOWED, 155MM M777A1</t>
  </si>
  <si>
    <t>1025994111447</t>
  </si>
  <si>
    <t>994111447</t>
  </si>
  <si>
    <t>E07202B</t>
  </si>
  <si>
    <t>HAL KIT</t>
  </si>
  <si>
    <t>1385999911200</t>
  </si>
  <si>
    <t>999911200</t>
  </si>
  <si>
    <t>E07267B</t>
  </si>
  <si>
    <t>INTERROGATOR SET, PROGRAMMER (STINGER)</t>
  </si>
  <si>
    <t>5895011191273</t>
  </si>
  <si>
    <t>011191273</t>
  </si>
  <si>
    <t>5895010324266</t>
  </si>
  <si>
    <t>010324266</t>
  </si>
  <si>
    <t>E07277B</t>
  </si>
  <si>
    <t>INTERROGATOR SET, IFF (STINGER)</t>
  </si>
  <si>
    <t>5895011269263</t>
  </si>
  <si>
    <t>011269263</t>
  </si>
  <si>
    <t>5895010324263</t>
  </si>
  <si>
    <t>010324263</t>
  </si>
  <si>
    <t>E07592E</t>
  </si>
  <si>
    <t>KIT, DISASSEMBLY, FUZE, MECHANICAL, REMOTE</t>
  </si>
  <si>
    <t>1385012073619</t>
  </si>
  <si>
    <t>012073619</t>
  </si>
  <si>
    <t>EOD REMOTE FUZE DISASSEMBLY SYSTEM (RFDS)</t>
  </si>
  <si>
    <t>1385016223083</t>
  </si>
  <si>
    <t>016223083</t>
  </si>
  <si>
    <t>E07967K</t>
  </si>
  <si>
    <t>ASSAULT AMPHIBIOUS VEHICLE, COMMAND</t>
  </si>
  <si>
    <t>2350010809087</t>
  </si>
  <si>
    <t>010809087</t>
  </si>
  <si>
    <t>2350014587318</t>
  </si>
  <si>
    <t>014587318</t>
  </si>
  <si>
    <t>2350004730017</t>
  </si>
  <si>
    <t>004730017</t>
  </si>
  <si>
    <t>E08467K</t>
  </si>
  <si>
    <t>ASSAULT AMPHIBIOUS VEHICLE, PERSONNEL</t>
  </si>
  <si>
    <t>2350010818138</t>
  </si>
  <si>
    <t>010818138</t>
  </si>
  <si>
    <t>2350014587410</t>
  </si>
  <si>
    <t>014587410</t>
  </si>
  <si>
    <t>2350004063842</t>
  </si>
  <si>
    <t>004063842</t>
  </si>
  <si>
    <t>E08567K</t>
  </si>
  <si>
    <t>ASSAULT AMPHIBIOUS VEHICLE, RECOVERY</t>
  </si>
  <si>
    <t>2350014587550</t>
  </si>
  <si>
    <t>014587550</t>
  </si>
  <si>
    <t>2350010809088</t>
  </si>
  <si>
    <t>010809088</t>
  </si>
  <si>
    <t>2350004730104</t>
  </si>
  <si>
    <t>004730104</t>
  </si>
  <si>
    <t>E08927M</t>
  </si>
  <si>
    <t>LAUNCHER, GRENADE, 40MM</t>
  </si>
  <si>
    <t>1010001796447</t>
  </si>
  <si>
    <t>001796447</t>
  </si>
  <si>
    <t>1010014958511</t>
  </si>
  <si>
    <t>014958511</t>
  </si>
  <si>
    <t>E09157M</t>
  </si>
  <si>
    <t>LAUNCHER, ROCKET, ASSAULT, 83MM</t>
  </si>
  <si>
    <t>1055011644608</t>
  </si>
  <si>
    <t>011644608</t>
  </si>
  <si>
    <t>1055013373605</t>
  </si>
  <si>
    <t>013373605</t>
  </si>
  <si>
    <t>1055016191844</t>
  </si>
  <si>
    <t>016191844</t>
  </si>
  <si>
    <t>E09307B</t>
  </si>
  <si>
    <t>LAUNCH SIMULATOR, STINGER</t>
  </si>
  <si>
    <t>6920011074257</t>
  </si>
  <si>
    <t>011074257</t>
  </si>
  <si>
    <t>6920011197619</t>
  </si>
  <si>
    <t>011197619</t>
  </si>
  <si>
    <t>6920012548378</t>
  </si>
  <si>
    <t>012548378</t>
  </si>
  <si>
    <t>E09357M</t>
  </si>
  <si>
    <t>LAUNCHER, TUBULAR, F/GM TOW WPN SYSTEM</t>
  </si>
  <si>
    <t>1440014118942</t>
  </si>
  <si>
    <t>014118942</t>
  </si>
  <si>
    <t>1440011049834</t>
  </si>
  <si>
    <t>011049834</t>
  </si>
  <si>
    <t>1440012695849</t>
  </si>
  <si>
    <t>012695849</t>
  </si>
  <si>
    <t>1440014108165</t>
  </si>
  <si>
    <t>014108165</t>
  </si>
  <si>
    <t>1440013288286</t>
  </si>
  <si>
    <t>013288286</t>
  </si>
  <si>
    <t>E09427M</t>
  </si>
  <si>
    <t>LAV, ANTI-TANK</t>
  </si>
  <si>
    <t>2355014947616</t>
  </si>
  <si>
    <t>014947616</t>
  </si>
  <si>
    <t>2355015393618</t>
  </si>
  <si>
    <t>015393618</t>
  </si>
  <si>
    <t>LAVMPC</t>
  </si>
  <si>
    <t>2355011231609</t>
  </si>
  <si>
    <t>011231609</t>
  </si>
  <si>
    <t>2355016487839</t>
  </si>
  <si>
    <t>016487839</t>
  </si>
  <si>
    <t>E09467B</t>
  </si>
  <si>
    <t>LAV, COMMAND &amp; CONTROL (BN)</t>
  </si>
  <si>
    <t>2355015393589</t>
  </si>
  <si>
    <t>015393589</t>
  </si>
  <si>
    <t>2355011231606</t>
  </si>
  <si>
    <t>011231606</t>
  </si>
  <si>
    <t>2355014947611</t>
  </si>
  <si>
    <t>014947611</t>
  </si>
  <si>
    <t>2355016487838</t>
  </si>
  <si>
    <t>016487838</t>
  </si>
  <si>
    <t>E09477M</t>
  </si>
  <si>
    <t>LAV, LIGHT ASSAULT, 25MM</t>
  </si>
  <si>
    <t>2355015393639</t>
  </si>
  <si>
    <t>015393639</t>
  </si>
  <si>
    <t>2355011231602</t>
  </si>
  <si>
    <t>011231602</t>
  </si>
  <si>
    <t>2355014947606</t>
  </si>
  <si>
    <t>014947606</t>
  </si>
  <si>
    <t>2355016487836</t>
  </si>
  <si>
    <t>016487836</t>
  </si>
  <si>
    <t>E09487B</t>
  </si>
  <si>
    <t>LAV, LOGISTICS</t>
  </si>
  <si>
    <t>2355015393634</t>
  </si>
  <si>
    <t>015393634</t>
  </si>
  <si>
    <t>2355011231612</t>
  </si>
  <si>
    <t>011231612</t>
  </si>
  <si>
    <t>2355014947618</t>
  </si>
  <si>
    <t>014947618</t>
  </si>
  <si>
    <t>2355016487834</t>
  </si>
  <si>
    <t>016487834</t>
  </si>
  <si>
    <t>E09497M</t>
  </si>
  <si>
    <t>LAV, MORTAR</t>
  </si>
  <si>
    <t>2355015393578</t>
  </si>
  <si>
    <t>015393578</t>
  </si>
  <si>
    <t>2355014947621</t>
  </si>
  <si>
    <t>014947621</t>
  </si>
  <si>
    <t>2355011231607</t>
  </si>
  <si>
    <t>011231607</t>
  </si>
  <si>
    <t>2355016487837</t>
  </si>
  <si>
    <t>016487837</t>
  </si>
  <si>
    <t>E09507B</t>
  </si>
  <si>
    <t>LAV, MAINT/RECOVERY</t>
  </si>
  <si>
    <t>2355015393601</t>
  </si>
  <si>
    <t>015393601</t>
  </si>
  <si>
    <t>2355014947614</t>
  </si>
  <si>
    <t>014947614</t>
  </si>
  <si>
    <t>2355011231608</t>
  </si>
  <si>
    <t>011231608</t>
  </si>
  <si>
    <t>2355016487835</t>
  </si>
  <si>
    <t>016487835</t>
  </si>
  <si>
    <t>E09567B</t>
  </si>
  <si>
    <t>BORESIGHT SYSTEM, LASER</t>
  </si>
  <si>
    <t>5860014712091</t>
  </si>
  <si>
    <t>014712091</t>
  </si>
  <si>
    <t>5860014662087</t>
  </si>
  <si>
    <t>014662087</t>
  </si>
  <si>
    <t>E09582E</t>
  </si>
  <si>
    <t>ADVANCED ORDNANCE LOCATOR, EOD</t>
  </si>
  <si>
    <t>6665015037886</t>
  </si>
  <si>
    <t>015037886</t>
  </si>
  <si>
    <t>1385011360131</t>
  </si>
  <si>
    <t>011360131</t>
  </si>
  <si>
    <t>E09607M</t>
  </si>
  <si>
    <t>MACHINE GUN, LIGHT</t>
  </si>
  <si>
    <t>1005011277510</t>
  </si>
  <si>
    <t>011277510</t>
  </si>
  <si>
    <t>E09807M</t>
  </si>
  <si>
    <t>MACHINE GUN, CAL .50, BROWNING, HB FLEXIBLE</t>
  </si>
  <si>
    <t>1005007265636</t>
  </si>
  <si>
    <t>007265636</t>
  </si>
  <si>
    <t>E09847M</t>
  </si>
  <si>
    <t>MACHINE GUN, CAL .50</t>
  </si>
  <si>
    <t>1005009573893</t>
  </si>
  <si>
    <t>009573893</t>
  </si>
  <si>
    <t>MACHINE GUN, MEDIUM, 7.62MM, GROUND VERSION</t>
  </si>
  <si>
    <t>1005013592714</t>
  </si>
  <si>
    <t>013592714</t>
  </si>
  <si>
    <t>1005014123129</t>
  </si>
  <si>
    <t>014123129</t>
  </si>
  <si>
    <t>HEAVY MACHINE GUN, 40MM</t>
  </si>
  <si>
    <t>1010014909697</t>
  </si>
  <si>
    <t>014909697</t>
  </si>
  <si>
    <t>MACHINE GUN, 40MM</t>
  </si>
  <si>
    <t>1010011269063</t>
  </si>
  <si>
    <t>011269063</t>
  </si>
  <si>
    <t>E09967M</t>
  </si>
  <si>
    <t>2590012308862</t>
  </si>
  <si>
    <t>012308862</t>
  </si>
  <si>
    <t>E09977M</t>
  </si>
  <si>
    <t>MK19 MOD4 (UGWS)</t>
  </si>
  <si>
    <t>1010013626513</t>
  </si>
  <si>
    <t>013626513</t>
  </si>
  <si>
    <t>E09987M</t>
  </si>
  <si>
    <t>MACHINE GUN, 7.62MM, LH</t>
  </si>
  <si>
    <t>1005010258095</t>
  </si>
  <si>
    <t>010258095</t>
  </si>
  <si>
    <t>E09997M</t>
  </si>
  <si>
    <t>MACHINE GUN, CAL .50, HVY BARREL (UGWS)</t>
  </si>
  <si>
    <t>1005013626237</t>
  </si>
  <si>
    <t>013626237</t>
  </si>
  <si>
    <t>E10357G</t>
  </si>
  <si>
    <t>SYSTEM GROUP, METEOROLOGICAL (MSG)</t>
  </si>
  <si>
    <t>6660014289218</t>
  </si>
  <si>
    <t>014289218</t>
  </si>
  <si>
    <t>METEOROLOGICAL STATION, MANUAL</t>
  </si>
  <si>
    <t>6660016339624</t>
  </si>
  <si>
    <t>016339624</t>
  </si>
  <si>
    <t>E10487B</t>
  </si>
  <si>
    <t>COMMON LASER RANGE FINDER SYSTEM</t>
  </si>
  <si>
    <t>1240015615149</t>
  </si>
  <si>
    <t>015615149</t>
  </si>
  <si>
    <t>RANGE FINDER, LASER</t>
  </si>
  <si>
    <t>1240090003576</t>
  </si>
  <si>
    <t>090003576</t>
  </si>
  <si>
    <t>E10657M</t>
  </si>
  <si>
    <t>MORTAR, 60MM, LWCMS</t>
  </si>
  <si>
    <t>1010010205626</t>
  </si>
  <si>
    <t>010205626</t>
  </si>
  <si>
    <t>MORTAR, LW COMPANY, 60MM, M224A1</t>
  </si>
  <si>
    <t>1010015862874</t>
  </si>
  <si>
    <t>015862874</t>
  </si>
  <si>
    <t>E10707M</t>
  </si>
  <si>
    <t>MORTAR, 120MM: RIFLED, TOWED, M327</t>
  </si>
  <si>
    <t>1015015309102</t>
  </si>
  <si>
    <t>015309102</t>
  </si>
  <si>
    <t>E10957M</t>
  </si>
  <si>
    <t>MORTAR, MEDIUM, 81MM, EXTENDED RANGE</t>
  </si>
  <si>
    <t>1015011646651</t>
  </si>
  <si>
    <t>011646651</t>
  </si>
  <si>
    <t>1015016292754</t>
  </si>
  <si>
    <t>016292754</t>
  </si>
  <si>
    <t>MOUNT, TRIPOD, MG, 7.62MM</t>
  </si>
  <si>
    <t>MCSC-PMM-132</t>
  </si>
  <si>
    <t>1005007105599</t>
  </si>
  <si>
    <t>007105599</t>
  </si>
  <si>
    <t>1005014331617</t>
  </si>
  <si>
    <t>014331617</t>
  </si>
  <si>
    <t>MOUNT, STANDARD CONFIGURATION</t>
  </si>
  <si>
    <t>1010011809319</t>
  </si>
  <si>
    <t>011809319</t>
  </si>
  <si>
    <t>MOUNT, HEAVY MACHINE GUN</t>
  </si>
  <si>
    <t>1010015027547</t>
  </si>
  <si>
    <t>015027547</t>
  </si>
  <si>
    <t>MOUNT, TRIPOD, HMG</t>
  </si>
  <si>
    <t>1005003229716</t>
  </si>
  <si>
    <t>003229716</t>
  </si>
  <si>
    <t>E11457G</t>
  </si>
  <si>
    <t>VELOCITY SYSTEM, MUZZLE (MVS)</t>
  </si>
  <si>
    <t>1290014125760</t>
  </si>
  <si>
    <t>014125760</t>
  </si>
  <si>
    <t>INTENSIFIER, IMAGE, NIGHT VISION</t>
  </si>
  <si>
    <t>5855014320524</t>
  </si>
  <si>
    <t>014320524</t>
  </si>
  <si>
    <t>SIGHT, NIGHT VISION, MINI 4.5X</t>
  </si>
  <si>
    <t>5855014916967</t>
  </si>
  <si>
    <t>014916967</t>
  </si>
  <si>
    <t>E11612B</t>
  </si>
  <si>
    <t>RECOVERY/RECHARGE SYSTEM, HALON 1301, ORD, VEH</t>
  </si>
  <si>
    <t>3655014469335</t>
  </si>
  <si>
    <t>014469335</t>
  </si>
  <si>
    <t>E12057B</t>
  </si>
  <si>
    <t>BALLISTIC COMPUTER, MORTAR, HANDHELD, LTWT</t>
  </si>
  <si>
    <t>1220015540753</t>
  </si>
  <si>
    <t>015540753</t>
  </si>
  <si>
    <t>1220015216088</t>
  </si>
  <si>
    <t>015216088</t>
  </si>
  <si>
    <t>E12452M</t>
  </si>
  <si>
    <t>PISTOL 9MM</t>
  </si>
  <si>
    <t>1005015257966</t>
  </si>
  <si>
    <t>015257966</t>
  </si>
  <si>
    <t>E12502M</t>
  </si>
  <si>
    <t>PISTOL, 9MM, SEMIAUTOMATIC</t>
  </si>
  <si>
    <t>1005011182640</t>
  </si>
  <si>
    <t>011182640</t>
  </si>
  <si>
    <t>E12512M</t>
  </si>
  <si>
    <t>PISTOL, MEU (SOC), CAL .45</t>
  </si>
  <si>
    <t>1005013707353</t>
  </si>
  <si>
    <t>013707353</t>
  </si>
  <si>
    <t>PISTOL, CLOSE QUARTER BATTLE (CQBP) .45 CAL</t>
  </si>
  <si>
    <t>1005016126299</t>
  </si>
  <si>
    <t>016126299</t>
  </si>
  <si>
    <t>1005015754072</t>
  </si>
  <si>
    <t>015754072</t>
  </si>
  <si>
    <t>E12542E</t>
  </si>
  <si>
    <t>PRESS, ARBOR</t>
  </si>
  <si>
    <t>3444010760226</t>
  </si>
  <si>
    <t>010760226</t>
  </si>
  <si>
    <t>E12552E</t>
  </si>
  <si>
    <t>KIT, PURGING</t>
  </si>
  <si>
    <t>4931000651110</t>
  </si>
  <si>
    <t>000651110</t>
  </si>
  <si>
    <t>E12572E</t>
  </si>
  <si>
    <t>KIT, PURGE</t>
  </si>
  <si>
    <t>5855012466815</t>
  </si>
  <si>
    <t>012466815</t>
  </si>
  <si>
    <t>E12607B</t>
  </si>
  <si>
    <t>QUADRANT, FIRE CONTROL, W/CASE CARRYING</t>
  </si>
  <si>
    <t>1290008919999</t>
  </si>
  <si>
    <t>008919999</t>
  </si>
  <si>
    <t>E13562E</t>
  </si>
  <si>
    <t>RECHARGING UNIT, COOLANT, TRNG GM SYS (STINGER)</t>
  </si>
  <si>
    <t>6920010249970</t>
  </si>
  <si>
    <t>010249970</t>
  </si>
  <si>
    <t>E13572E</t>
  </si>
  <si>
    <t>FILTRATION UNIT, GAS (RECHARGING UNIT)</t>
  </si>
  <si>
    <t>4935011769354</t>
  </si>
  <si>
    <t>011769354</t>
  </si>
  <si>
    <t>E13787K</t>
  </si>
  <si>
    <t>RECOVERY VEHICLE, FT, HEAVY, W/EQUIP</t>
  </si>
  <si>
    <t>2350013904683</t>
  </si>
  <si>
    <t>013904683</t>
  </si>
  <si>
    <t>E13792E</t>
  </si>
  <si>
    <t>REGULATOR, CHARGING ACCUMULATOR</t>
  </si>
  <si>
    <t>4940010467109</t>
  </si>
  <si>
    <t>010467109</t>
  </si>
  <si>
    <t>E13857G</t>
  </si>
  <si>
    <t>NEUTRALIZATION DEVICE, ORDNANCE, REMOTE</t>
  </si>
  <si>
    <t>1385016452681</t>
  </si>
  <si>
    <t>016452681</t>
  </si>
  <si>
    <t>1385014569129</t>
  </si>
  <si>
    <t>014569129</t>
  </si>
  <si>
    <t>RIFLE, 5.56MM</t>
  </si>
  <si>
    <t>1005013832872</t>
  </si>
  <si>
    <t>013832872</t>
  </si>
  <si>
    <t>E14602M</t>
  </si>
  <si>
    <t>RIFLE, SNIPER, 7.62MM, M40A6</t>
  </si>
  <si>
    <t>1005016440045</t>
  </si>
  <si>
    <t>016440045</t>
  </si>
  <si>
    <t>RIFLE, SNIPER, 7.62MM, M40A5</t>
  </si>
  <si>
    <t>1005015677827</t>
  </si>
  <si>
    <t>015677827</t>
  </si>
  <si>
    <t>RIFLE, SNIPER, 7.62MM, W/EQUIP</t>
  </si>
  <si>
    <t>1005014950843</t>
  </si>
  <si>
    <t>014950843</t>
  </si>
  <si>
    <t>1005010351674</t>
  </si>
  <si>
    <t>010351674</t>
  </si>
  <si>
    <t>E14752M</t>
  </si>
  <si>
    <t>RIFLE, SCOPED, SPECIAL APPLICATION, .50 CAL.</t>
  </si>
  <si>
    <t>1005014711774</t>
  </si>
  <si>
    <t>014711774</t>
  </si>
  <si>
    <t>1005013409519</t>
  </si>
  <si>
    <t>013409519</t>
  </si>
  <si>
    <t>1005014692133</t>
  </si>
  <si>
    <t>014692133</t>
  </si>
  <si>
    <t>E15007M</t>
  </si>
  <si>
    <t>ROCKET SYSTEM, ARTY, HIGH MOB (HIMARS)</t>
  </si>
  <si>
    <t>1055015367106</t>
  </si>
  <si>
    <t>015367106</t>
  </si>
  <si>
    <t>1055014734350</t>
  </si>
  <si>
    <t>014734350</t>
  </si>
  <si>
    <t>E15702B</t>
  </si>
  <si>
    <t>SET, GROUND HOP SUPPORT (GHSS)</t>
  </si>
  <si>
    <t>4910012310343</t>
  </si>
  <si>
    <t>012310343</t>
  </si>
  <si>
    <t>E17107G</t>
  </si>
  <si>
    <t>RIFLE COMBAT OPTIC- A4</t>
  </si>
  <si>
    <t>E17127B</t>
  </si>
  <si>
    <t>SHOP SET, EQUIPMENT, ARTY</t>
  </si>
  <si>
    <t>4933015606595</t>
  </si>
  <si>
    <t>015606595</t>
  </si>
  <si>
    <t>4933015636626</t>
  </si>
  <si>
    <t>015636626</t>
  </si>
  <si>
    <t>4933012671877</t>
  </si>
  <si>
    <t>012671877</t>
  </si>
  <si>
    <t>E17147B</t>
  </si>
  <si>
    <t>SHELTER, SMALL ARMS MAINTENANCE</t>
  </si>
  <si>
    <t>4940015712584</t>
  </si>
  <si>
    <t>015712584</t>
  </si>
  <si>
    <t>SHOP SET, MAINT, SMALL ARMS</t>
  </si>
  <si>
    <t>4940012719053</t>
  </si>
  <si>
    <t>012719053</t>
  </si>
  <si>
    <t>E17612M</t>
  </si>
  <si>
    <t>SHOTGUN, 12 GAUGE, COMBAT</t>
  </si>
  <si>
    <t>1005014723147</t>
  </si>
  <si>
    <t>014723147</t>
  </si>
  <si>
    <t>E17622M</t>
  </si>
  <si>
    <t>SHOTGUN, RIOT CONTROL, 12 GAUGE, MOSSBERG</t>
  </si>
  <si>
    <t>1005012518578</t>
  </si>
  <si>
    <t>012518578</t>
  </si>
  <si>
    <t>1005013715639</t>
  </si>
  <si>
    <t>013715639</t>
  </si>
  <si>
    <t>E17797B</t>
  </si>
  <si>
    <t>SIGHT, GRENADE LAUNCHER</t>
  </si>
  <si>
    <t>1010015160953</t>
  </si>
  <si>
    <t>015160953</t>
  </si>
  <si>
    <t>E17802E</t>
  </si>
  <si>
    <t>SIGHT, BORE, MORTAR, W/CASE</t>
  </si>
  <si>
    <t>1240001523512</t>
  </si>
  <si>
    <t>001523512</t>
  </si>
  <si>
    <t>1240006908811</t>
  </si>
  <si>
    <t>006908811</t>
  </si>
  <si>
    <t>E17852M</t>
  </si>
  <si>
    <t>SYNCHRONIZATION SET, SIGHT, F/LAV</t>
  </si>
  <si>
    <t>1260012471045</t>
  </si>
  <si>
    <t>012471045</t>
  </si>
  <si>
    <t>6650015385130</t>
  </si>
  <si>
    <t>015385130</t>
  </si>
  <si>
    <t>E17987G</t>
  </si>
  <si>
    <t>ILLUMINATOR, INFRARED</t>
  </si>
  <si>
    <t>5855015777174</t>
  </si>
  <si>
    <t>015777174</t>
  </si>
  <si>
    <t>5855015345931</t>
  </si>
  <si>
    <t>015345931</t>
  </si>
  <si>
    <t>MCSC-PMM-135</t>
  </si>
  <si>
    <t>5855014478992</t>
  </si>
  <si>
    <t>014478992</t>
  </si>
  <si>
    <t>E18332E</t>
  </si>
  <si>
    <t>STAND, HANDLING, POWERPLANT ASSEMBLY, F/LVT</t>
  </si>
  <si>
    <t>4910011512874</t>
  </si>
  <si>
    <t>011512874</t>
  </si>
  <si>
    <t>MCSC-PMM-143</t>
  </si>
  <si>
    <t>4910001481541</t>
  </si>
  <si>
    <t>001481541</t>
  </si>
  <si>
    <t>E18342E</t>
  </si>
  <si>
    <t>STAND, GROUND HOP, POWER PACK, F/LAV</t>
  </si>
  <si>
    <t>4910219200678</t>
  </si>
  <si>
    <t>219200678</t>
  </si>
  <si>
    <t>E18377G</t>
  </si>
  <si>
    <t>RECEIVER, INFRARED (STINGER)</t>
  </si>
  <si>
    <t>5850013566542</t>
  </si>
  <si>
    <t>013566542</t>
  </si>
  <si>
    <t>E18397M</t>
  </si>
  <si>
    <t>GUIDED MISSILE BATTERY CONTROL CENTRAL, VEHICLE MOUNTED (ADVANCED MANPADS)</t>
  </si>
  <si>
    <t>1430015312722</t>
  </si>
  <si>
    <t>015312722</t>
  </si>
  <si>
    <t>1430016526078</t>
  </si>
  <si>
    <t>016526078</t>
  </si>
  <si>
    <t>1430015964625</t>
  </si>
  <si>
    <t>015964625</t>
  </si>
  <si>
    <t>E18887M</t>
  </si>
  <si>
    <t>TANK, COMBAT, FT, 120MM GUN</t>
  </si>
  <si>
    <t>2350010871095</t>
  </si>
  <si>
    <t>010871095</t>
  </si>
  <si>
    <t>E19067G</t>
  </si>
  <si>
    <t>TEST SET, ELECT SYSTEM, DIRECT SUPPORT</t>
  </si>
  <si>
    <t>6625011200764</t>
  </si>
  <si>
    <t>011200764</t>
  </si>
  <si>
    <t>6625012637972</t>
  </si>
  <si>
    <t>012637972</t>
  </si>
  <si>
    <t>E19117B</t>
  </si>
  <si>
    <t>TEST SET, MISSILE GUIDANCE</t>
  </si>
  <si>
    <t>4935011475999</t>
  </si>
  <si>
    <t>011475999</t>
  </si>
  <si>
    <t>E19137G</t>
  </si>
  <si>
    <t>KIT, TEST, AFSSS, 3D TO 5TH ECH, F/AAV7A1</t>
  </si>
  <si>
    <t>4931013383040</t>
  </si>
  <si>
    <t>013383040</t>
  </si>
  <si>
    <t>E19487G</t>
  </si>
  <si>
    <t>TEST SET, ELECTRONIC SYSTEMS</t>
  </si>
  <si>
    <t>6625013239584</t>
  </si>
  <si>
    <t>013239584</t>
  </si>
  <si>
    <t>SIGHT, WEAPON, THERMAL, MEDIUM (MTWS)</t>
  </si>
  <si>
    <t>5855015244313</t>
  </si>
  <si>
    <t>015244313</t>
  </si>
  <si>
    <t>5855014643152</t>
  </si>
  <si>
    <t>014643152</t>
  </si>
  <si>
    <t>5855015237713</t>
  </si>
  <si>
    <t>015237713</t>
  </si>
  <si>
    <t>SIGHT, WEAPON, THERMAL, HVY (HTWS)</t>
  </si>
  <si>
    <t>5855015244314</t>
  </si>
  <si>
    <t>015244314</t>
  </si>
  <si>
    <t>5855015237715</t>
  </si>
  <si>
    <t>015237715</t>
  </si>
  <si>
    <t>5855014643151</t>
  </si>
  <si>
    <t>014643151</t>
  </si>
  <si>
    <t>E19787G</t>
  </si>
  <si>
    <t>THERMAL IMAGER, LONG RANGE</t>
  </si>
  <si>
    <t>5855015363532</t>
  </si>
  <si>
    <t>015363532</t>
  </si>
  <si>
    <t>5855145219283</t>
  </si>
  <si>
    <t>145219283</t>
  </si>
  <si>
    <t>E19832E</t>
  </si>
  <si>
    <t>TOOL &amp; GAUGE SET, IM F/M249</t>
  </si>
  <si>
    <t>5180011500357</t>
  </si>
  <si>
    <t>011500357</t>
  </si>
  <si>
    <t>E20282E</t>
  </si>
  <si>
    <t>TOOL KIT, COMMON, ARMOR LAV</t>
  </si>
  <si>
    <t>5180011483733</t>
  </si>
  <si>
    <t>011483733</t>
  </si>
  <si>
    <t>E20702E</t>
  </si>
  <si>
    <t>TOOL KIT, BORESIGHT, FIXTURE, ROCKET LAUNCHER</t>
  </si>
  <si>
    <t>4933012001575</t>
  </si>
  <si>
    <t>012001575</t>
  </si>
  <si>
    <t>4933015685726</t>
  </si>
  <si>
    <t>015685726</t>
  </si>
  <si>
    <t>E22312E</t>
  </si>
  <si>
    <t>TOOL &amp; EQUIPMENT KIT, FLD ARTY F/M777</t>
  </si>
  <si>
    <t>5180015174962</t>
  </si>
  <si>
    <t>015174962</t>
  </si>
  <si>
    <t>E22702E</t>
  </si>
  <si>
    <t>TOOL SET, FM, MACHINE GUN, CAL .50</t>
  </si>
  <si>
    <t>4933007265830</t>
  </si>
  <si>
    <t>007265830</t>
  </si>
  <si>
    <t>E25252E</t>
  </si>
  <si>
    <t>TOOL &amp; GAUGE SET, IM, F/RIFLE</t>
  </si>
  <si>
    <t>1005000567106</t>
  </si>
  <si>
    <t>000567106</t>
  </si>
  <si>
    <t>E26502E</t>
  </si>
  <si>
    <t>TOOL KIT, HAND, NON-MAGNETIC</t>
  </si>
  <si>
    <t>1385011118220</t>
  </si>
  <si>
    <t>011118220</t>
  </si>
  <si>
    <t>E26532B</t>
  </si>
  <si>
    <t>TOOL KIT, IM, F/SASR (M82A3)</t>
  </si>
  <si>
    <t>1005090002295</t>
  </si>
  <si>
    <t>090002295</t>
  </si>
  <si>
    <t>E26562E</t>
  </si>
  <si>
    <t>TOOL KIT, IM, F/M240 MG</t>
  </si>
  <si>
    <t>E26562E orig.</t>
  </si>
  <si>
    <t>5180011472468</t>
  </si>
  <si>
    <t>011472468</t>
  </si>
  <si>
    <t>E26572E</t>
  </si>
  <si>
    <t>TOOL KIT, IM, F/M242 25MM CANNON</t>
  </si>
  <si>
    <t>5180011472469</t>
  </si>
  <si>
    <t>011472469</t>
  </si>
  <si>
    <t>E26582E</t>
  </si>
  <si>
    <t>TOOL KIT, IM, LAV-25, 3D ECH</t>
  </si>
  <si>
    <t>5180011762542</t>
  </si>
  <si>
    <t>011762542</t>
  </si>
  <si>
    <t>E26592E</t>
  </si>
  <si>
    <t>TOOL KIT, IM, LAV-25, 4TH ECH</t>
  </si>
  <si>
    <t>5180011771343</t>
  </si>
  <si>
    <t>011771343</t>
  </si>
  <si>
    <t>E26602E</t>
  </si>
  <si>
    <t>TOOL KIT, OM, LAV-25, 2D ECH</t>
  </si>
  <si>
    <t>5180011755559</t>
  </si>
  <si>
    <t>011755559</t>
  </si>
  <si>
    <t>E26702E</t>
  </si>
  <si>
    <t>TOOL KIT,MACHINISTS</t>
  </si>
  <si>
    <t>E26702E orig.</t>
  </si>
  <si>
    <t>TOOL KIT, OM, MACHINIST</t>
  </si>
  <si>
    <t>5280005111950</t>
  </si>
  <si>
    <t>005111950</t>
  </si>
  <si>
    <t>E28272B</t>
  </si>
  <si>
    <t>TOOL KIT, OM, F/SASR (M82A3)</t>
  </si>
  <si>
    <t>1005090002296</t>
  </si>
  <si>
    <t>090002296</t>
  </si>
  <si>
    <t>TOOL KIT, OM, F/M240 MG</t>
  </si>
  <si>
    <t>5180011472467</t>
  </si>
  <si>
    <t>011472467</t>
  </si>
  <si>
    <t>E28502E orig.</t>
  </si>
  <si>
    <t>TOOL KIT, PRECISION WEAPONS</t>
  </si>
  <si>
    <t>E29292E</t>
  </si>
  <si>
    <t>TOOL KIT, TV, IM, 3D ECH F/M60A1</t>
  </si>
  <si>
    <t>5180006746823</t>
  </si>
  <si>
    <t>006746823</t>
  </si>
  <si>
    <t>E29312G</t>
  </si>
  <si>
    <t>TOOL SET, M1A1 TANK, 4TH ECH,ORD MAINT KIT</t>
  </si>
  <si>
    <t>5180013379983</t>
  </si>
  <si>
    <t>013379983</t>
  </si>
  <si>
    <t>E29322E</t>
  </si>
  <si>
    <t>TOOL SET, M1A1 TANK, 4TH ECH, GS MAINT KIT</t>
  </si>
  <si>
    <t>5180013362879</t>
  </si>
  <si>
    <t>013362879</t>
  </si>
  <si>
    <t>E29332E</t>
  </si>
  <si>
    <t>TOOL SET, M1A1 TANK, 2D ECH</t>
  </si>
  <si>
    <t>5180013362880</t>
  </si>
  <si>
    <t>013362880</t>
  </si>
  <si>
    <t>E29342E</t>
  </si>
  <si>
    <t>TOOL SET, M1A1 TANK, 3D ECH</t>
  </si>
  <si>
    <t>5180013362878</t>
  </si>
  <si>
    <t>013362878</t>
  </si>
  <si>
    <t>E30212E</t>
  </si>
  <si>
    <t>PERCUSSION ACTUATED NON ELECTRIC (PAN) DISRUPTER</t>
  </si>
  <si>
    <t>1385014826168</t>
  </si>
  <si>
    <t>014826168</t>
  </si>
  <si>
    <t>E30702E</t>
  </si>
  <si>
    <t>REMOTE WRENCH,EOD</t>
  </si>
  <si>
    <t>1385010299543</t>
  </si>
  <si>
    <t>010299543</t>
  </si>
  <si>
    <t>E30802E</t>
  </si>
  <si>
    <t xml:space="preserve"> TOOL SET, EOD .50 CAL DEARMER MK 2 MOD 1</t>
  </si>
  <si>
    <t>1385010293190</t>
  </si>
  <si>
    <t>010293190</t>
  </si>
  <si>
    <t>TOOL SET, IM, F/40MM MG</t>
  </si>
  <si>
    <t>5180011439604</t>
  </si>
  <si>
    <t>011439604</t>
  </si>
  <si>
    <t>TOOL SET, OM, F/40MM MG</t>
  </si>
  <si>
    <t>5180011439605</t>
  </si>
  <si>
    <t>011439605</t>
  </si>
  <si>
    <t>E30942B orig.</t>
  </si>
  <si>
    <t>5180014155009</t>
  </si>
  <si>
    <t>014155009</t>
  </si>
  <si>
    <t>E31222E</t>
  </si>
  <si>
    <t>TOOL SET, FM, 4TH ECH</t>
  </si>
  <si>
    <t>5180011386511</t>
  </si>
  <si>
    <t>011386511</t>
  </si>
  <si>
    <t>E31232E</t>
  </si>
  <si>
    <t>5180011386512</t>
  </si>
  <si>
    <t>011386512</t>
  </si>
  <si>
    <t>E31412E</t>
  </si>
  <si>
    <t>TOOL SET, OM, 2D ECH, F/M88A2</t>
  </si>
  <si>
    <t>5180014806998</t>
  </si>
  <si>
    <t>014806998</t>
  </si>
  <si>
    <t>E31422E</t>
  </si>
  <si>
    <t>TOOL SET, FM, 3D ECH, F/M88A2</t>
  </si>
  <si>
    <t>5180014806999</t>
  </si>
  <si>
    <t>014806999</t>
  </si>
  <si>
    <t>E31432E</t>
  </si>
  <si>
    <t>TOOL SET, FM, 4TH ECH, F/M88A2</t>
  </si>
  <si>
    <t>5180014807000</t>
  </si>
  <si>
    <t>014807000</t>
  </si>
  <si>
    <t>E31622E</t>
  </si>
  <si>
    <t>TOOL SET, SPECIAL, 2D ECH, F/AAV</t>
  </si>
  <si>
    <t>5180011310852</t>
  </si>
  <si>
    <t>011310852</t>
  </si>
  <si>
    <t>5180004761828</t>
  </si>
  <si>
    <t>004761828</t>
  </si>
  <si>
    <t>E31632E</t>
  </si>
  <si>
    <t>TOOL SET, FM, 3D/4TH ECH, F/AAV</t>
  </si>
  <si>
    <t>5180011310851</t>
  </si>
  <si>
    <t>011310851</t>
  </si>
  <si>
    <t>E31672E</t>
  </si>
  <si>
    <t>4910011548332</t>
  </si>
  <si>
    <t>011548332</t>
  </si>
  <si>
    <t>E31702E</t>
  </si>
  <si>
    <t>TOOL SET, WRENCH IMPACT</t>
  </si>
  <si>
    <t>5180008934654</t>
  </si>
  <si>
    <t>008934654</t>
  </si>
  <si>
    <t>E31732E</t>
  </si>
  <si>
    <t>LAUNCHER, PRACTICE, SUBCALIBER AMM</t>
  </si>
  <si>
    <t>1055012072684</t>
  </si>
  <si>
    <t>012072684</t>
  </si>
  <si>
    <t>E31917B</t>
  </si>
  <si>
    <t>TRAINER, HANDLING GM LAUNCHER (STINGER)</t>
  </si>
  <si>
    <t>6920010249969</t>
  </si>
  <si>
    <t>010249969</t>
  </si>
  <si>
    <t>E31967B</t>
  </si>
  <si>
    <t>TRAINING SET, GM SYSTEM (STINGER)</t>
  </si>
  <si>
    <t>6920012322562</t>
  </si>
  <si>
    <t>012322562</t>
  </si>
  <si>
    <t>6920010246948</t>
  </si>
  <si>
    <t>010246948</t>
  </si>
  <si>
    <t>E32022B</t>
  </si>
  <si>
    <t>STAND, MAINT, TURRET, F/UGWS</t>
  </si>
  <si>
    <t>4910013390570</t>
  </si>
  <si>
    <t>013390570</t>
  </si>
  <si>
    <t>E32367B</t>
  </si>
  <si>
    <t>VAN, MAINT, TOW WPN SYSTEM</t>
  </si>
  <si>
    <t>4935015581086</t>
  </si>
  <si>
    <t>015581086</t>
  </si>
  <si>
    <t>4935010674792</t>
  </si>
  <si>
    <t>010674792</t>
  </si>
  <si>
    <t>4935013996191</t>
  </si>
  <si>
    <t>013996191</t>
  </si>
  <si>
    <t>6625011752599</t>
  </si>
  <si>
    <t>011752599</t>
  </si>
  <si>
    <t>E50007M</t>
  </si>
  <si>
    <t>RIFLE, 7.62M AK-47 - AK-47</t>
  </si>
  <si>
    <t>E50007M orig.</t>
  </si>
  <si>
    <t>RIFLE, AK-47 ASSAULT</t>
  </si>
  <si>
    <t>1005090007227</t>
  </si>
  <si>
    <t>090007227</t>
  </si>
  <si>
    <t>E50017B</t>
  </si>
  <si>
    <t>PROFICIENCY TRAINER, TROOP, STINGER (STPT)</t>
  </si>
  <si>
    <t>6920015341919</t>
  </si>
  <si>
    <t>015341919</t>
  </si>
  <si>
    <t>E50027B</t>
  </si>
  <si>
    <t>TRAINER LAUNCHER F/LAWS</t>
  </si>
  <si>
    <t>1055014950009</t>
  </si>
  <si>
    <t>014950009</t>
  </si>
  <si>
    <t>1055016096914</t>
  </si>
  <si>
    <t>016096914</t>
  </si>
  <si>
    <t>E50037M</t>
  </si>
  <si>
    <t>GUN, 7.62MM RPD LIG - RPD</t>
  </si>
  <si>
    <t>E50037M orig.</t>
  </si>
  <si>
    <t>GUN, RPD LIGHT MACHINE</t>
  </si>
  <si>
    <t>1005090007226</t>
  </si>
  <si>
    <t>090007226</t>
  </si>
  <si>
    <t>E50047M</t>
  </si>
  <si>
    <t>RIFLE, 5.45MM AK-74 - AK-74</t>
  </si>
  <si>
    <t>E50047M orig.</t>
  </si>
  <si>
    <t>RIFLE, AK-74 ASSAULT</t>
  </si>
  <si>
    <t>1005090007230</t>
  </si>
  <si>
    <t>090007230</t>
  </si>
  <si>
    <t>E50057M</t>
  </si>
  <si>
    <t>LAUNCHER, RPG-7 ROC - RPG-7V</t>
  </si>
  <si>
    <t>E50057M orig.</t>
  </si>
  <si>
    <t>RPG-7V</t>
  </si>
  <si>
    <t>1055090007228</t>
  </si>
  <si>
    <t>090007228</t>
  </si>
  <si>
    <t>E50067M</t>
  </si>
  <si>
    <t>DISPOSABLE ANTI-TAN - RPG-22</t>
  </si>
  <si>
    <t>E50067M orig.</t>
  </si>
  <si>
    <t>ROCKET LAUNCHER (RPG 22)</t>
  </si>
  <si>
    <t>1005090007519</t>
  </si>
  <si>
    <t>090007519</t>
  </si>
  <si>
    <t>E50077M</t>
  </si>
  <si>
    <t>MORTAR, 82MM 2B14 P - M-37</t>
  </si>
  <si>
    <t>E50077M orig.</t>
  </si>
  <si>
    <t>MORTAR, 82MM RUSSIAN</t>
  </si>
  <si>
    <t>1015090007221</t>
  </si>
  <si>
    <t>090007221</t>
  </si>
  <si>
    <t>E50087M</t>
  </si>
  <si>
    <t>GUN, 12.7X108MM DSH - DSHK</t>
  </si>
  <si>
    <t>E50087M orig.</t>
  </si>
  <si>
    <t>GUN, DSHK HEAVY MACHINE</t>
  </si>
  <si>
    <t>1005090007220</t>
  </si>
  <si>
    <t>090007220</t>
  </si>
  <si>
    <t>E50097M</t>
  </si>
  <si>
    <t>RIFLE, 7.62MM SVD S - SVD</t>
  </si>
  <si>
    <t>E50097M orig.</t>
  </si>
  <si>
    <t>RIFLE, SVD SNIPER</t>
  </si>
  <si>
    <t>1005090007224</t>
  </si>
  <si>
    <t>090007224</t>
  </si>
  <si>
    <t>E50107M</t>
  </si>
  <si>
    <t>GUN, 7.62MM PKM GEN - PKM</t>
  </si>
  <si>
    <t>E50107M orig.</t>
  </si>
  <si>
    <t>GUN, PKM GENERAL PURPOSE MACHINE</t>
  </si>
  <si>
    <t>1005090007225</t>
  </si>
  <si>
    <t>090007225</t>
  </si>
  <si>
    <t>E50117M</t>
  </si>
  <si>
    <t>RIFLE, 7.62MM G3 AS - G-3</t>
  </si>
  <si>
    <t>E50117M orig.</t>
  </si>
  <si>
    <t>RIFLE, G-3 ASSAULT</t>
  </si>
  <si>
    <t>1005090007223</t>
  </si>
  <si>
    <t>090007223</t>
  </si>
  <si>
    <t>E50127M</t>
  </si>
  <si>
    <t>RIFLE,7.62 MILLIMET - FAL</t>
  </si>
  <si>
    <t>E50127M orig.</t>
  </si>
  <si>
    <t>7.62X51MM LIGHT AUTOMATIC RIFLE (FN/FAL)</t>
  </si>
  <si>
    <t>1005090007518</t>
  </si>
  <si>
    <t>090007518</t>
  </si>
  <si>
    <t>E50137M</t>
  </si>
  <si>
    <t>ROCKET, INERT RPG-7 - OG-7 ROCKET</t>
  </si>
  <si>
    <t>E50137M orig.</t>
  </si>
  <si>
    <t>ROCKET, OG-7 INERT TRAINER</t>
  </si>
  <si>
    <t>1055090007222</t>
  </si>
  <si>
    <t>090007222</t>
  </si>
  <si>
    <t>E50157B</t>
  </si>
  <si>
    <t>JAVELIN ENHANCED PRODUCIBILITY BASIC SKILLS TRAINER</t>
  </si>
  <si>
    <t>6920015835355</t>
  </si>
  <si>
    <t>015835355</t>
  </si>
  <si>
    <t>6920015856929</t>
  </si>
  <si>
    <t>015856929</t>
  </si>
  <si>
    <t>6920016546484</t>
  </si>
  <si>
    <t>016546484</t>
  </si>
  <si>
    <t>6920015450603</t>
  </si>
  <si>
    <t>015450603</t>
  </si>
  <si>
    <t>E50177M</t>
  </si>
  <si>
    <t>JAVELIN MISSILE SIMULATION ROUND</t>
  </si>
  <si>
    <t>6920013919213</t>
  </si>
  <si>
    <t>013919213</t>
  </si>
  <si>
    <t>6920015497897</t>
  </si>
  <si>
    <t>015497897</t>
  </si>
  <si>
    <t>E50227M orig.</t>
  </si>
  <si>
    <t>IMPROVED MOVING TARGET SIMULATOR (IMTS)</t>
  </si>
  <si>
    <t>6920016547720</t>
  </si>
  <si>
    <t>016547720</t>
  </si>
  <si>
    <t>6920016518354</t>
  </si>
  <si>
    <t>016518354</t>
  </si>
  <si>
    <t>E70002B</t>
  </si>
  <si>
    <t>ANALYZER SET, VEHICULAR, ORDNANCE VARIANT</t>
  </si>
  <si>
    <t>4910015923429</t>
  </si>
  <si>
    <t>015923429</t>
  </si>
  <si>
    <t>TOOL KIT, SMALL ARMS</t>
  </si>
  <si>
    <t>5180015045663</t>
  </si>
  <si>
    <t>015045663</t>
  </si>
  <si>
    <t>5180016067154</t>
  </si>
  <si>
    <t>016067154</t>
  </si>
  <si>
    <t>E79012B</t>
  </si>
  <si>
    <t>ELECTRO-OPTICAL TOOL KIT</t>
  </si>
  <si>
    <t>5180015766593</t>
  </si>
  <si>
    <t>015766593</t>
  </si>
  <si>
    <t>E79022B</t>
  </si>
  <si>
    <t>TOOL KIT, SCOUT SNIPER OBSERVATION TELESCOPE</t>
  </si>
  <si>
    <t>4940015986118</t>
  </si>
  <si>
    <t>015986118</t>
  </si>
  <si>
    <t>E79037B</t>
  </si>
  <si>
    <t>COMMON #2171 ORDNANCE (SECM-V)</t>
  </si>
  <si>
    <t>4940015521599</t>
  </si>
  <si>
    <t>015521599</t>
  </si>
  <si>
    <t>H00022B</t>
  </si>
  <si>
    <t>ALTIMETER TEST CHAMBER</t>
  </si>
  <si>
    <t>6625015440273</t>
  </si>
  <si>
    <t>015440273</t>
  </si>
  <si>
    <t>H00032E</t>
  </si>
  <si>
    <t>TELEPHONE SET - TA-1058/U</t>
  </si>
  <si>
    <t>H00047G</t>
  </si>
  <si>
    <t>INVERTER,POWER,STAT</t>
  </si>
  <si>
    <t>ADAPTER,POWER SUPPL</t>
  </si>
  <si>
    <t>H00212G</t>
  </si>
  <si>
    <t>ANTENNA</t>
  </si>
  <si>
    <t>H20552B</t>
  </si>
  <si>
    <t>AXLE AND CRANK ASSE - RL-27-D</t>
  </si>
  <si>
    <t>H20782B</t>
  </si>
  <si>
    <t>CABLE ASSEMBLY,SPEC</t>
  </si>
  <si>
    <t>H20792B</t>
  </si>
  <si>
    <t>CABLE ASSEMBLY AND</t>
  </si>
  <si>
    <t>H20842B</t>
  </si>
  <si>
    <t>CABLE ASSEMBLY,TELE</t>
  </si>
  <si>
    <t>H22152E</t>
  </si>
  <si>
    <t>FLAG,SIGNAL - 16696 SH 7A</t>
  </si>
  <si>
    <t>H23012B</t>
  </si>
  <si>
    <t>INTERCOMMUNICATION - RF-7800I</t>
  </si>
  <si>
    <t>H23462B</t>
  </si>
  <si>
    <t>PANEL,PATCHING,COMM - SB3659/U</t>
  </si>
  <si>
    <t>H23792B</t>
  </si>
  <si>
    <t>RADIO SET CONTROL G - AN/GRA39B</t>
  </si>
  <si>
    <t>REELING MACHINE,CAB</t>
  </si>
  <si>
    <t>H24422E</t>
  </si>
  <si>
    <t>TELEPHONE SET</t>
  </si>
  <si>
    <t>H24432E</t>
  </si>
  <si>
    <t>H60022B</t>
  </si>
  <si>
    <t>CHARGER,BATTERY</t>
  </si>
  <si>
    <t>H60042G</t>
  </si>
  <si>
    <t>MULTIPLEXER SET</t>
  </si>
  <si>
    <t>H60082G</t>
  </si>
  <si>
    <t>TELEPHONE, SECURE UNIT</t>
  </si>
  <si>
    <t>H70152E</t>
  </si>
  <si>
    <t>TEST SET,ELECTRICAL - 33-993/NV</t>
  </si>
  <si>
    <t>H70172E</t>
  </si>
  <si>
    <t>MULTIMETER</t>
  </si>
  <si>
    <t>H70202B</t>
  </si>
  <si>
    <t>TEST SET,SEMICONDUC - 2700</t>
  </si>
  <si>
    <t>H70252E</t>
  </si>
  <si>
    <t>H70357G</t>
  </si>
  <si>
    <t>TEST SET,BATTERY</t>
  </si>
  <si>
    <t>H72992B</t>
  </si>
  <si>
    <t>WORK STATION KIT,EL - MPW 39221015</t>
  </si>
  <si>
    <t>H77052G</t>
  </si>
  <si>
    <t>POWER SUPPLY - ASAPS-SC</t>
  </si>
  <si>
    <t>H77062G</t>
  </si>
  <si>
    <t>H77102G</t>
  </si>
  <si>
    <t>MULTI RADIO POWER A</t>
  </si>
  <si>
    <t>H77202B</t>
  </si>
  <si>
    <t>CHARGER, BATTERY, UNIVERSAL, PORTABLE</t>
  </si>
  <si>
    <t>CABLE KIT,RADIO FRE</t>
  </si>
  <si>
    <t>H79212B</t>
  </si>
  <si>
    <t>H79402E</t>
  </si>
  <si>
    <t>MAINTENANCE KIT,ELE</t>
  </si>
  <si>
    <t>J3120 orig.</t>
  </si>
  <si>
    <t>NET,CARGO,AERIAL DE</t>
  </si>
  <si>
    <t>J33202E</t>
  </si>
  <si>
    <t>TRUCK,LIFT,HAND</t>
  </si>
  <si>
    <t>ANALYZER-CHARGER,BA</t>
  </si>
  <si>
    <t>K00032B</t>
  </si>
  <si>
    <t>K00042B</t>
  </si>
  <si>
    <t>RELEASE,CARGO PARAC</t>
  </si>
  <si>
    <t>K00042B orig.</t>
  </si>
  <si>
    <t>RELEASE, CARGO PARACHUTE M1</t>
  </si>
  <si>
    <t>1670010978816</t>
  </si>
  <si>
    <t>010978816</t>
  </si>
  <si>
    <t>K00052B</t>
  </si>
  <si>
    <t>12' HIGH VELOCITY CARGO PARACHUTE</t>
  </si>
  <si>
    <t>1670007888666</t>
  </si>
  <si>
    <t>007888666</t>
  </si>
  <si>
    <t>K00062B</t>
  </si>
  <si>
    <t>PARACHUTE, CARGO, 26' HIGH VELOCITY</t>
  </si>
  <si>
    <t>1670008726109</t>
  </si>
  <si>
    <t>008726109</t>
  </si>
  <si>
    <t>K00072B</t>
  </si>
  <si>
    <t>PARACHUTE, CARGO EXTRACTION 22'</t>
  </si>
  <si>
    <t>1670010633716</t>
  </si>
  <si>
    <t>010633716</t>
  </si>
  <si>
    <t>K00082E</t>
  </si>
  <si>
    <t>SCALE, WEIGHING</t>
  </si>
  <si>
    <t>6670013468315</t>
  </si>
  <si>
    <t>013468315</t>
  </si>
  <si>
    <t>K00172T orig.</t>
  </si>
  <si>
    <t>COMPUTER CONTROLLED BARTACK</t>
  </si>
  <si>
    <t>3530015611810</t>
  </si>
  <si>
    <t>015611810</t>
  </si>
  <si>
    <t>3530016100286</t>
  </si>
  <si>
    <t>016100286</t>
  </si>
  <si>
    <t>K00202B</t>
  </si>
  <si>
    <t>ADAPTER CHARGING</t>
  </si>
  <si>
    <t>K00232B</t>
  </si>
  <si>
    <t>CASE,PARACHUTIST'S</t>
  </si>
  <si>
    <t>K00232B orig.</t>
  </si>
  <si>
    <t>CASE, PARACHUTISTS, INDIV WPN, COTTON, OD</t>
  </si>
  <si>
    <t>8465011090702</t>
  </si>
  <si>
    <t>011090702</t>
  </si>
  <si>
    <t>K00352F</t>
  </si>
  <si>
    <t>BAG,WATER CARRYING - MCCWB-MC001</t>
  </si>
  <si>
    <t>K00382B</t>
  </si>
  <si>
    <t>K40162F</t>
  </si>
  <si>
    <t>BELT,MILITARY POLIC - N/A</t>
  </si>
  <si>
    <t>K40312F</t>
  </si>
  <si>
    <t>BAG, STERILIZING, WATER, 36 GAL - N/A</t>
  </si>
  <si>
    <t>K40322F</t>
  </si>
  <si>
    <t>BELT,CEREMONIAL - N/A</t>
  </si>
  <si>
    <t>K40382E</t>
  </si>
  <si>
    <t>BINOCULAR SYSTEM, 7X50 - M22</t>
  </si>
  <si>
    <t>CAN,MILITARY</t>
  </si>
  <si>
    <t>K41432E</t>
  </si>
  <si>
    <t>CANTEEN AND CARRIER - N/A</t>
  </si>
  <si>
    <t>K41472E</t>
  </si>
  <si>
    <t>K41742E</t>
  </si>
  <si>
    <t>KIT, CHAPLAIN, PROTESTANT, CMBT - N/A</t>
  </si>
  <si>
    <t>K42222E</t>
  </si>
  <si>
    <t>COMPASS,MAGNETIC,UN - S AND Y 183</t>
  </si>
  <si>
    <t>K42502E</t>
  </si>
  <si>
    <t>K42862E</t>
  </si>
  <si>
    <t>DISPENSING PUMP,HAN - N/A</t>
  </si>
  <si>
    <t>K42872E</t>
  </si>
  <si>
    <t>K43212E</t>
  </si>
  <si>
    <t>EXTINGUISHER,FIRE</t>
  </si>
  <si>
    <t>K43432E</t>
  </si>
  <si>
    <t>BARBER KIT - MIL-B-1771</t>
  </si>
  <si>
    <t>K43502E</t>
  </si>
  <si>
    <t>FLASHLIGHT - TL122D</t>
  </si>
  <si>
    <t>K44902T</t>
  </si>
  <si>
    <t>TAPE,INSULATION,ELE - N/A</t>
  </si>
  <si>
    <t>K44962F</t>
  </si>
  <si>
    <t>KIT, BAG, FLYER</t>
  </si>
  <si>
    <t>8460006068366</t>
  </si>
  <si>
    <t>006068366</t>
  </si>
  <si>
    <t>K45202E</t>
  </si>
  <si>
    <t>MACHETE,RIGID HANDL - N/A</t>
  </si>
  <si>
    <t>K45212E</t>
  </si>
  <si>
    <t>OUTBOARD ENG MAIN K - 09001A0113</t>
  </si>
  <si>
    <t>K46652E</t>
  </si>
  <si>
    <t>PANEL MARKER - VS17/GVX</t>
  </si>
  <si>
    <t>K47102E</t>
  </si>
  <si>
    <t>LAMINATING MACHINE, - GBC425LM</t>
  </si>
  <si>
    <t>K47332B</t>
  </si>
  <si>
    <t>PUMP-FILTER UNIT - 800DFTG2</t>
  </si>
  <si>
    <t>K47382E</t>
  </si>
  <si>
    <t>DISPENSING PUMP,HAN</t>
  </si>
  <si>
    <t>K48062T</t>
  </si>
  <si>
    <t>SEALER,STEEL STRAPP - N/A</t>
  </si>
  <si>
    <t>K48072T</t>
  </si>
  <si>
    <t>K48102E</t>
  </si>
  <si>
    <t>SHEATH,MACHETE - N/A</t>
  </si>
  <si>
    <t>K48952E</t>
  </si>
  <si>
    <t>SPOUT,CAN,FLEXIBLE - N/A</t>
  </si>
  <si>
    <t>K49182E</t>
  </si>
  <si>
    <t>STENCIL CUTTING MAC - R</t>
  </si>
  <si>
    <t>K49482T</t>
  </si>
  <si>
    <t>STRETCHER,STRAPPING - N/A</t>
  </si>
  <si>
    <t>SWORD AND SCABBARD - 34"</t>
  </si>
  <si>
    <t>K49592E</t>
  </si>
  <si>
    <t>TABLE,FOLDING LEGS -  MILT3338</t>
  </si>
  <si>
    <t>K50162E</t>
  </si>
  <si>
    <t>CLEANER,VACUUM,ELEC - HD448/U</t>
  </si>
  <si>
    <t>K50602T</t>
  </si>
  <si>
    <t>WRENCH,IMPACT,PNEUM</t>
  </si>
  <si>
    <t>K60082G</t>
  </si>
  <si>
    <t>SHREDDING MACHINE,P</t>
  </si>
  <si>
    <t>K60092G</t>
  </si>
  <si>
    <t>DISINTEGRATOR,PAPER</t>
  </si>
  <si>
    <t>K60102B</t>
  </si>
  <si>
    <t>TENT</t>
  </si>
  <si>
    <t>K60142B</t>
  </si>
  <si>
    <t>K60152B</t>
  </si>
  <si>
    <t>TOOL KIT,VEHICULAR, - GOV07176</t>
  </si>
  <si>
    <t>K79012B</t>
  </si>
  <si>
    <t>CABINET,TOOL,MOBILE - MCAT0900</t>
  </si>
  <si>
    <t>TOWBAR,MOTOR VEHICL</t>
  </si>
  <si>
    <t>M50012E</t>
  </si>
  <si>
    <t>N00012B</t>
  </si>
  <si>
    <t>TOOL KIT,GUIDED MIS</t>
  </si>
  <si>
    <t>N00022B</t>
  </si>
  <si>
    <t>N00152G</t>
  </si>
  <si>
    <t>ANEMOMETER</t>
  </si>
  <si>
    <t>N10202B</t>
  </si>
  <si>
    <t>COMPUTER SYSTEM,DIG - HP71</t>
  </si>
  <si>
    <t>N60202E</t>
  </si>
  <si>
    <t>FIXTURE,MEASURING,T</t>
  </si>
  <si>
    <t>U00212B</t>
  </si>
  <si>
    <t>KIT,ARMORED,CAB,HYE - 250GR</t>
  </si>
  <si>
    <t>V00112B</t>
  </si>
  <si>
    <t>MOUNTAIN MODULE,MAR - MACK-MTN</t>
  </si>
  <si>
    <t>V00122B</t>
  </si>
  <si>
    <t>MARINE ASSAULT CLIM - MACK-ICE</t>
  </si>
  <si>
    <t>V45042F</t>
  </si>
  <si>
    <t>PACK, FIELD, CANVAS, DUCK, NYLON, LARGE, OG - MIL-F-43832</t>
  </si>
  <si>
    <t>X60582E</t>
  </si>
  <si>
    <t>KIT, WINTRZ, F/AAVR7A1 - 2617053</t>
  </si>
  <si>
    <t>CCN DESCRIPTION</t>
  </si>
  <si>
    <t>TAMCN 1st</t>
  </si>
  <si>
    <t>Item Name</t>
  </si>
  <si>
    <t>Model Number</t>
  </si>
  <si>
    <t>Dimension: Length in Feet</t>
  </si>
  <si>
    <t>Dimension: Width in Feet</t>
  </si>
  <si>
    <t>Dimension: Lowest Reducible Height in Feet</t>
  </si>
  <si>
    <t>COST_CODE</t>
  </si>
  <si>
    <t>PRODUCTIVE_SPACE_FACTOR</t>
  </si>
  <si>
    <t>Length, ft.</t>
  </si>
  <si>
    <t>Type Code</t>
  </si>
  <si>
    <t>NSY</t>
  </si>
  <si>
    <t>A00017G</t>
  </si>
  <si>
    <t>DETECTING SYSTEM,DA</t>
  </si>
  <si>
    <t>AN/MSQXXX</t>
  </si>
  <si>
    <t>A00027G</t>
  </si>
  <si>
    <t>AN/UYQ-127</t>
  </si>
  <si>
    <t>ALARM SET,ANTI-INTR</t>
  </si>
  <si>
    <t>AN/PSQ21</t>
  </si>
  <si>
    <t>AN/PSQ-21A</t>
  </si>
  <si>
    <t>A00047G</t>
  </si>
  <si>
    <t>A00057G</t>
  </si>
  <si>
    <t>SATELLITE COMMUNICA</t>
  </si>
  <si>
    <t>AN/TSC-180</t>
  </si>
  <si>
    <t>AN/TSC-180B</t>
  </si>
  <si>
    <t>A00067G</t>
  </si>
  <si>
    <t>ADAPTER,TEST</t>
  </si>
  <si>
    <t>MX-10141/TT</t>
  </si>
  <si>
    <t>A00077G</t>
  </si>
  <si>
    <t>MULTI-BAND MANPACK</t>
  </si>
  <si>
    <t>ROVER 111</t>
  </si>
  <si>
    <t>A00087G</t>
  </si>
  <si>
    <t>A00097G</t>
  </si>
  <si>
    <t>TERMINAL SET</t>
  </si>
  <si>
    <t>AN/USC-43(V)2</t>
  </si>
  <si>
    <t>CONVERTER,MODEM,SI</t>
  </si>
  <si>
    <t>CV3591(P)/U</t>
  </si>
  <si>
    <t>A00102G</t>
  </si>
  <si>
    <t>TACTICAL EXPLOITATI</t>
  </si>
  <si>
    <t>63782-C</t>
  </si>
  <si>
    <t>A00117G</t>
  </si>
  <si>
    <t>FIRE SUPPORT COMMAN</t>
  </si>
  <si>
    <t>PP8498/U</t>
  </si>
  <si>
    <t>CREW PP8498/U</t>
  </si>
  <si>
    <t>A00122BA</t>
  </si>
  <si>
    <t>A00122BB</t>
  </si>
  <si>
    <t>TACTICAL COMMAND SY</t>
  </si>
  <si>
    <t>AN/TYY2</t>
  </si>
  <si>
    <t>THEATER BATTLE MANA</t>
  </si>
  <si>
    <t>A00147G</t>
  </si>
  <si>
    <t>CONVERTER,AC POWER</t>
  </si>
  <si>
    <t>PP8035</t>
  </si>
  <si>
    <t>VIDEO EXPLOTATION C</t>
  </si>
  <si>
    <t>BR552</t>
  </si>
  <si>
    <t>VID EXPL WRKSTA(VEW</t>
  </si>
  <si>
    <t>CONTROLLER,EDITING,</t>
  </si>
  <si>
    <t>GROUND COUNTER FIRE</t>
  </si>
  <si>
    <t>V-39-2046-01</t>
  </si>
  <si>
    <t>ACOUSTIC GOUND COUN</t>
  </si>
  <si>
    <t>BR553</t>
  </si>
  <si>
    <t>109328</t>
  </si>
  <si>
    <t>A00177G</t>
  </si>
  <si>
    <t>CONVERTER,DC POWER</t>
  </si>
  <si>
    <t>PP9034</t>
  </si>
  <si>
    <t>A00187G</t>
  </si>
  <si>
    <t>SURVEILLANCE SYSTEM</t>
  </si>
  <si>
    <t>AN/TAS8(V)1</t>
  </si>
  <si>
    <t>A00197G</t>
  </si>
  <si>
    <t>AN/GRC-239</t>
  </si>
  <si>
    <t>A00207G</t>
  </si>
  <si>
    <t>DIRECT AIR SUPPORT</t>
  </si>
  <si>
    <t>AN/UYQ3B</t>
  </si>
  <si>
    <t>COMMUNICATIONS DATA</t>
  </si>
  <si>
    <t>AN/TYQ101A</t>
  </si>
  <si>
    <t>16007A0000</t>
  </si>
  <si>
    <t>A00237G</t>
  </si>
  <si>
    <t>TACTICAL AIR COMMAN</t>
  </si>
  <si>
    <t>AN/TYQ1(V)</t>
  </si>
  <si>
    <t>COMMUNICATION DISTR</t>
  </si>
  <si>
    <t>CDS(V)1</t>
  </si>
  <si>
    <t>A00247G</t>
  </si>
  <si>
    <t>A00257G</t>
  </si>
  <si>
    <t>COMMUNICATION RELAY</t>
  </si>
  <si>
    <t>AN/MSQ124</t>
  </si>
  <si>
    <t>AN/PDR-77</t>
  </si>
  <si>
    <t>csp</t>
  </si>
  <si>
    <t>A00267GA</t>
  </si>
  <si>
    <t>A00277G</t>
  </si>
  <si>
    <t>FM TRANSMITTER KIT</t>
  </si>
  <si>
    <t>A00287G</t>
  </si>
  <si>
    <t>BIOMETRICS AUTOMATE</t>
  </si>
  <si>
    <t>A00297G</t>
  </si>
  <si>
    <t>MOBILE PA SYSTEM</t>
  </si>
  <si>
    <t>AN/VRC-104</t>
  </si>
  <si>
    <t>A00307G</t>
  </si>
  <si>
    <t>COMMAND SYSTEM,TACT</t>
  </si>
  <si>
    <t>On Vehicle</t>
  </si>
  <si>
    <t>A00317G</t>
  </si>
  <si>
    <t>AN/TSQ-297(V)1</t>
  </si>
  <si>
    <t>COMMUNICATION SUBSY</t>
  </si>
  <si>
    <t>AN/TSC-176</t>
  </si>
  <si>
    <t>COMMUNICATION SYSTE</t>
  </si>
  <si>
    <t>AN/MRQ-13(V)1</t>
  </si>
  <si>
    <t>PROCESSING DISPLAY</t>
  </si>
  <si>
    <t>AN/TSQ-254</t>
  </si>
  <si>
    <t>AN/TSQ-273(V)1</t>
  </si>
  <si>
    <t>OPERATIONS CENTRAL</t>
  </si>
  <si>
    <t>AN/TSQ-273(V)5</t>
  </si>
  <si>
    <t>A00347G</t>
  </si>
  <si>
    <t>DEPLOYED KU-BAND EA</t>
  </si>
  <si>
    <t>A00357G</t>
  </si>
  <si>
    <t>JOINT WORLDWIDE INTELLIGENCE COMMUNICATION EXPEDITIONARY SERVER</t>
  </si>
  <si>
    <t>A00367G</t>
  </si>
  <si>
    <t>MOBILE METEROLOGICA</t>
  </si>
  <si>
    <t>A00377G</t>
  </si>
  <si>
    <t>A00387G</t>
  </si>
  <si>
    <t>NRP,MRS REMOTE ENCL</t>
  </si>
  <si>
    <t>A00407G</t>
  </si>
  <si>
    <t>LOC SENSOR SYS(LS)</t>
  </si>
  <si>
    <t>0222762</t>
  </si>
  <si>
    <t>A00417GA</t>
  </si>
  <si>
    <t>VOICE RECOGNITION</t>
  </si>
  <si>
    <t>IWTVRT</t>
  </si>
  <si>
    <t>ACCESSORY KIT,PHOTO</t>
  </si>
  <si>
    <t>A00437G</t>
  </si>
  <si>
    <t>POSITION LOCATION I</t>
  </si>
  <si>
    <t>A00447G</t>
  </si>
  <si>
    <t>DATA STORAGE MODULE</t>
  </si>
  <si>
    <t>A00457G</t>
  </si>
  <si>
    <t>MODULE,POWER</t>
  </si>
  <si>
    <t>A00467G</t>
  </si>
  <si>
    <t>SHELTER,EXPANDABLE</t>
  </si>
  <si>
    <t>09021A0000</t>
  </si>
  <si>
    <t>A00487G</t>
  </si>
  <si>
    <t>UNMANNED AIRCRAFT</t>
  </si>
  <si>
    <t>B-DD-021</t>
  </si>
  <si>
    <t>DRONE DEFENDER</t>
  </si>
  <si>
    <t>A00497G</t>
  </si>
  <si>
    <t>ULTIMA 100MM ED SPO</t>
  </si>
  <si>
    <t>ULTIMA 100MM</t>
  </si>
  <si>
    <t>A00507G</t>
  </si>
  <si>
    <t>COMMUNICATIONS CONT</t>
  </si>
  <si>
    <t>A00517G</t>
  </si>
  <si>
    <t>CAPSAT VEHICLE INMA</t>
  </si>
  <si>
    <t>TT3062A</t>
  </si>
  <si>
    <t>A00537G</t>
  </si>
  <si>
    <t>DEPLOYABLE MISSION SUPPORT SYSTEM (DMSS)</t>
  </si>
  <si>
    <t>A00547G</t>
  </si>
  <si>
    <t>EMS STORM IDU INMAR</t>
  </si>
  <si>
    <t>STORM</t>
  </si>
  <si>
    <t>CAMERA SET,MOTION P</t>
  </si>
  <si>
    <t>4671-1</t>
  </si>
  <si>
    <t>A00577G</t>
  </si>
  <si>
    <t>AIR TRAFFIC CONTROL</t>
  </si>
  <si>
    <t>AN/TSQ-120C</t>
  </si>
  <si>
    <t>A00587G</t>
  </si>
  <si>
    <t>RADOME INTERIOR CON</t>
  </si>
  <si>
    <t>AN/GPA123</t>
  </si>
  <si>
    <t>DIG TER AN MAP SY-L</t>
  </si>
  <si>
    <t>M675XL</t>
  </si>
  <si>
    <t>DIGITAL TOPOGRAPHIC</t>
  </si>
  <si>
    <t>AN/GSQ-279</t>
  </si>
  <si>
    <t>A00597GF</t>
  </si>
  <si>
    <t>A00597GG</t>
  </si>
  <si>
    <t>A00597GH</t>
  </si>
  <si>
    <t>JOINT SRVC WORKSTAT</t>
  </si>
  <si>
    <t xml:space="preserve"> AN/TSQ-220(V)3</t>
  </si>
  <si>
    <t>ANTENNA TRANSCEIVER</t>
  </si>
  <si>
    <t>OV-103/TPQ-46</t>
  </si>
  <si>
    <t>MAST SECTION</t>
  </si>
  <si>
    <t>TEAMS TRAILER</t>
  </si>
  <si>
    <t>TEAMS RR</t>
  </si>
  <si>
    <t>A00627G</t>
  </si>
  <si>
    <t>AN/TSQ-216</t>
  </si>
  <si>
    <t>A00637G</t>
  </si>
  <si>
    <t>A00647G</t>
  </si>
  <si>
    <t>JOINT WORLDWIDE INTELLIGENCE COMMUNICATION SUITE (VTC)</t>
  </si>
  <si>
    <t>A00657G</t>
  </si>
  <si>
    <t>SHELTER INTEGRATION</t>
  </si>
  <si>
    <t>AN/MRC-148</t>
  </si>
  <si>
    <t>RADIO SET, HF</t>
  </si>
  <si>
    <t>A00697G</t>
  </si>
  <si>
    <t>AN/VRC-111</t>
  </si>
  <si>
    <t>AN/PSM-64</t>
  </si>
  <si>
    <t>A00697GA</t>
  </si>
  <si>
    <t>A00707G</t>
  </si>
  <si>
    <t>SATELLITE,METEOROLO</t>
  </si>
  <si>
    <t>A00717G</t>
  </si>
  <si>
    <t>FIELD TEST SET</t>
  </si>
  <si>
    <t>AN/USM656</t>
  </si>
  <si>
    <t>A00727G</t>
  </si>
  <si>
    <t>NOTM-AIRBORNE ANTENNA ASSEMBLY</t>
  </si>
  <si>
    <t>A-KIT</t>
  </si>
  <si>
    <t>BTC-70100</t>
  </si>
  <si>
    <t>A00747G</t>
  </si>
  <si>
    <t>APPLICATION SET</t>
  </si>
  <si>
    <t>AN/PSM90</t>
  </si>
  <si>
    <t>A00757G</t>
  </si>
  <si>
    <t>SPECIAL INTELLIGENCE COALITION FORCES ENCLAVE</t>
  </si>
  <si>
    <t>A00767G</t>
  </si>
  <si>
    <t>RECEIVING SET,RADIO</t>
  </si>
  <si>
    <t>09014L0000-01</t>
  </si>
  <si>
    <t>A00777G</t>
  </si>
  <si>
    <t>FLY AWAY BROADCAST SYSTEM (FABS) MEDIUM</t>
  </si>
  <si>
    <t>A00787G</t>
  </si>
  <si>
    <t>A00787GA</t>
  </si>
  <si>
    <t>A00797G</t>
  </si>
  <si>
    <t>TACTICAL COLLABORTI</t>
  </si>
  <si>
    <t>ST035RCO8-001</t>
  </si>
  <si>
    <t>A00807G</t>
  </si>
  <si>
    <t>FLY AWAY BROADCAST SYSTEM (FABS) HEAVY</t>
  </si>
  <si>
    <t>AN/UDR-13</t>
  </si>
  <si>
    <t>PARCS 2000R,PORT AU</t>
  </si>
  <si>
    <t>2000R</t>
  </si>
  <si>
    <t>A00837G</t>
  </si>
  <si>
    <t>A00847G</t>
  </si>
  <si>
    <t>231378-01</t>
  </si>
  <si>
    <t>DIRECTION FINDER SE</t>
  </si>
  <si>
    <t>AN/USQ-223(V)1</t>
  </si>
  <si>
    <t>A00867G</t>
  </si>
  <si>
    <t>SILK THREAD</t>
  </si>
  <si>
    <t>A00877G</t>
  </si>
  <si>
    <t>ELECTROMAGNETIC SPECTRUM OPERATIONS RANGE</t>
  </si>
  <si>
    <t>A00887G</t>
  </si>
  <si>
    <t>A00897G</t>
  </si>
  <si>
    <t>MEDIUM CAPACITY DEPLOYABLE FIELD PRINTER</t>
  </si>
  <si>
    <t>RECEIVE SUITE</t>
  </si>
  <si>
    <t>AN/TSR-9</t>
  </si>
  <si>
    <t>VIDEO SCOUT,REMOTE</t>
  </si>
  <si>
    <t>VIDEOSCOUT MC2</t>
  </si>
  <si>
    <t>VIDEO TERMINAL,MULT</t>
  </si>
  <si>
    <t>A00917GA</t>
  </si>
  <si>
    <t>A00927G</t>
  </si>
  <si>
    <t>MULTI-LEVEL SEC SYS</t>
  </si>
  <si>
    <t>AN/UYK-166</t>
  </si>
  <si>
    <t>A00937G</t>
  </si>
  <si>
    <t>ELECTRONIC WARFARE TRAINING SYSTEMS</t>
  </si>
  <si>
    <t>A00947G</t>
  </si>
  <si>
    <t>MODEM,COMMUNICATION</t>
  </si>
  <si>
    <t>AN/TRC-170 MUTB</t>
  </si>
  <si>
    <t>A00957G</t>
  </si>
  <si>
    <t>COMPANY LEVEL INTEL</t>
  </si>
  <si>
    <t>A00967G</t>
  </si>
  <si>
    <t>TRANSMITTING SET,CO</t>
  </si>
  <si>
    <t>CHAMELEON</t>
  </si>
  <si>
    <t>AN/VRC-110</t>
  </si>
  <si>
    <t>A00977GA</t>
  </si>
  <si>
    <t>A00987G</t>
  </si>
  <si>
    <t>MISO PRINT - LIGHT (MISOP-L)</t>
  </si>
  <si>
    <t>ANUSQ-140(V) 11</t>
  </si>
  <si>
    <t>A00997GA</t>
  </si>
  <si>
    <t>CIHEP MEDIA EXPLOIT</t>
  </si>
  <si>
    <t>IPANTB19</t>
  </si>
  <si>
    <t>A01012G</t>
  </si>
  <si>
    <t>63782-L</t>
  </si>
  <si>
    <t>A01027G</t>
  </si>
  <si>
    <t>A01037G</t>
  </si>
  <si>
    <t>MODI II (THOR 3.1 )</t>
  </si>
  <si>
    <t>A01047G</t>
  </si>
  <si>
    <t>MODI II SYSTEM SOFTWARE UPGRADES</t>
  </si>
  <si>
    <t>A01057G</t>
  </si>
  <si>
    <t>SIGNATURE MANAGEMENT</t>
  </si>
  <si>
    <t>A01062G</t>
  </si>
  <si>
    <t>63782-M</t>
  </si>
  <si>
    <t>LITHIUM-ION AC CHAR</t>
  </si>
  <si>
    <t>LIAC KIT</t>
  </si>
  <si>
    <t>LIAC, DUAL MODE</t>
  </si>
  <si>
    <t>LIAC600-28MC</t>
  </si>
  <si>
    <t>A01087G</t>
  </si>
  <si>
    <t>RADAR SYSTEM,COUNTE</t>
  </si>
  <si>
    <t>AN/TPQ-54(V)1</t>
  </si>
  <si>
    <t>A01097G</t>
  </si>
  <si>
    <t>JOINT WORLDWIDE INTELLIGENCE COMMUNICATIONS SYSTEM (JWICS) EXPEDITIONARY</t>
  </si>
  <si>
    <t>A01107G</t>
  </si>
  <si>
    <t>FLY AWAY BROADCAST</t>
  </si>
  <si>
    <t>16004H0000-00</t>
  </si>
  <si>
    <t>A01117G</t>
  </si>
  <si>
    <t>NAVIGATION SET,TACA</t>
  </si>
  <si>
    <t>AN/TRN-47(V)1</t>
  </si>
  <si>
    <t>A01127G</t>
  </si>
  <si>
    <t>COMMUNICATIONS SYST</t>
  </si>
  <si>
    <t>AN/TSC-201(V)1</t>
  </si>
  <si>
    <t>A01127GA</t>
  </si>
  <si>
    <t>PROCESSOR,DISPLAY A</t>
  </si>
  <si>
    <t>2087200-100</t>
  </si>
  <si>
    <t>A01147GA</t>
  </si>
  <si>
    <t>GLOBAL POSITIONING DEVICE</t>
  </si>
  <si>
    <t>GPS-12EX</t>
  </si>
  <si>
    <t>A01157G</t>
  </si>
  <si>
    <t>JOINT WORLDWIDE INTELLIGENCE COMMUNICATIONS SYSTEM (JWICS) FIXED SITE</t>
  </si>
  <si>
    <t>SURVEYING INSTRUMEN</t>
  </si>
  <si>
    <t>M111A1</t>
  </si>
  <si>
    <t>M111</t>
  </si>
  <si>
    <t>SURVEYING SYSTEM,TR</t>
  </si>
  <si>
    <t>AN/VSQ-12</t>
  </si>
  <si>
    <t>AN/PRC-153(V)2</t>
  </si>
  <si>
    <t>AN/PRC-153(V)1</t>
  </si>
  <si>
    <t>AN/PRC-153(V)3</t>
  </si>
  <si>
    <t>A01187GA</t>
  </si>
  <si>
    <t>A01197G</t>
  </si>
  <si>
    <t>A01207G</t>
  </si>
  <si>
    <t>JOINT WORLDWIDE INTELLIGENCE COMMUNICATION EXPEDITIONARY SWITCH</t>
  </si>
  <si>
    <t>A01217G</t>
  </si>
  <si>
    <t>A01227G</t>
  </si>
  <si>
    <t>AN/TSC-156C</t>
  </si>
  <si>
    <t>AN/TSC-156B</t>
  </si>
  <si>
    <t>A01237G</t>
  </si>
  <si>
    <t>MICRO CENTRAL SWITCHING UNIT (MCSU)</t>
  </si>
  <si>
    <t>TOCNET "C"</t>
  </si>
  <si>
    <t>A01237GA</t>
  </si>
  <si>
    <t>AN/TTC-63</t>
  </si>
  <si>
    <t>AN/TTC-63A</t>
  </si>
  <si>
    <t>AN/TTC-62B</t>
  </si>
  <si>
    <t>AN/TTC-62</t>
  </si>
  <si>
    <t>AN/TTC-62A</t>
  </si>
  <si>
    <t>MULTI-BAND RADIO,VE</t>
  </si>
  <si>
    <t>AN/VRC-103(V)3</t>
  </si>
  <si>
    <t>MULTI-BAND FREQUENC</t>
  </si>
  <si>
    <t>AN/VRC-103(V)2</t>
  </si>
  <si>
    <t>A01267GB</t>
  </si>
  <si>
    <t>A01267GC</t>
  </si>
  <si>
    <t>A01277G</t>
  </si>
  <si>
    <t>LOW COST S-BAND RECEIVER (LSR)</t>
  </si>
  <si>
    <t>RECEIVER-TRANSMITTE</t>
  </si>
  <si>
    <t>AN/PRC-152(V)1</t>
  </si>
  <si>
    <t>A01297GA</t>
  </si>
  <si>
    <t>A01307G</t>
  </si>
  <si>
    <t>SPARES KIT WPPL</t>
  </si>
  <si>
    <t>A01317B</t>
  </si>
  <si>
    <t>METEOROLOGICAL INST</t>
  </si>
  <si>
    <t>4860-02000-15</t>
  </si>
  <si>
    <t>AN/TTQ-5</t>
  </si>
  <si>
    <t>AN/TTQ-5A</t>
  </si>
  <si>
    <t>A01337G</t>
  </si>
  <si>
    <t>208806-01</t>
  </si>
  <si>
    <t>A01347G</t>
  </si>
  <si>
    <t>WIRELESS POINT TO P</t>
  </si>
  <si>
    <t>AN/TSC-178(V)1</t>
  </si>
  <si>
    <t>AN/VRC-112</t>
  </si>
  <si>
    <t>A01357GA</t>
  </si>
  <si>
    <t>A01367G</t>
  </si>
  <si>
    <t>AN/TSQ-264</t>
  </si>
  <si>
    <t>A01377G</t>
  </si>
  <si>
    <t>UP AIR SUB SYS UAS</t>
  </si>
  <si>
    <t>A01387G</t>
  </si>
  <si>
    <t>TAC EX GRP(TEG-RWS)</t>
  </si>
  <si>
    <t>AN/TSQ-236A</t>
  </si>
  <si>
    <t>X-SERIES</t>
  </si>
  <si>
    <t>OPTIA</t>
  </si>
  <si>
    <t>A01387GA</t>
  </si>
  <si>
    <t>AN/TRC-209A(C)</t>
  </si>
  <si>
    <t>A01407G</t>
  </si>
  <si>
    <t>EMBEDDED NATIONAL TACTICAL RECEIVER (ENTR) SET</t>
  </si>
  <si>
    <t>A01417G</t>
  </si>
  <si>
    <t>TACTICAL AIR CONTRO</t>
  </si>
  <si>
    <t>A01427G</t>
  </si>
  <si>
    <t>A01437G</t>
  </si>
  <si>
    <t>JOINT WORLDWIDE INTELLIGENCE COMMUNICATIONS SYSTEM (JWICS) GARRISON</t>
  </si>
  <si>
    <t>A01447G</t>
  </si>
  <si>
    <t>ARTEMIS/NEMISIS</t>
  </si>
  <si>
    <t>CAMERA SET,STILL PI</t>
  </si>
  <si>
    <t>4641-1</t>
  </si>
  <si>
    <t>A01467G</t>
  </si>
  <si>
    <t>KINGFISH</t>
  </si>
  <si>
    <t>A01477G</t>
  </si>
  <si>
    <t>TIGDL-II TACTICAL I</t>
  </si>
  <si>
    <t>8111104-00</t>
  </si>
  <si>
    <t>A01477GA</t>
  </si>
  <si>
    <t>RECORDER-REPRODUCER</t>
  </si>
  <si>
    <t>4612-1</t>
  </si>
  <si>
    <t>ANTENNA,COMMUNICATI</t>
  </si>
  <si>
    <t>AS-4429D/TSC</t>
  </si>
  <si>
    <t>A01507G</t>
  </si>
  <si>
    <t>WAREHOUSE TO WARFIG</t>
  </si>
  <si>
    <t>W-2-W</t>
  </si>
  <si>
    <t>On Equipment</t>
  </si>
  <si>
    <t>ATARS REMOTE MEMORY</t>
  </si>
  <si>
    <t>09009B3000</t>
  </si>
  <si>
    <t>CAMERA SYSTEM,DIGIT</t>
  </si>
  <si>
    <t>VIEWER,NIGHT VISION</t>
  </si>
  <si>
    <t>RECON M18 SWIR</t>
  </si>
  <si>
    <t>A01527GA</t>
  </si>
  <si>
    <t>RADIO TERMINAL SET</t>
  </si>
  <si>
    <t>AN/MRC-142D</t>
  </si>
  <si>
    <t>AN/MRC-142C</t>
  </si>
  <si>
    <t>A01547G</t>
  </si>
  <si>
    <t>DEFENSE SYSTEM,AIR</t>
  </si>
  <si>
    <t>MRZR-4D</t>
  </si>
  <si>
    <t>TRANSPONDER SET</t>
  </si>
  <si>
    <t>AN/TSM-215</t>
  </si>
  <si>
    <t>TRACKING SYSTEM,ELE</t>
  </si>
  <si>
    <t>AN/VSQ-6B</t>
  </si>
  <si>
    <t>AN/VSQ-6A</t>
  </si>
  <si>
    <t>995-9500-100</t>
  </si>
  <si>
    <t>995-3202-000</t>
  </si>
  <si>
    <t>A01567GA</t>
  </si>
  <si>
    <t>A01567GB</t>
  </si>
  <si>
    <t>COMMAND AND CONTROL</t>
  </si>
  <si>
    <t>NOTM AIR INC 2</t>
  </si>
  <si>
    <t>A01587G</t>
  </si>
  <si>
    <t>SMALL UNIT REMOTE SCOUTING SYSTEM (SURSS) NANO/VERTICAL TAKEOFF AND LANDING (VTOL) SUAS</t>
  </si>
  <si>
    <t>PD-100</t>
  </si>
  <si>
    <t>SKYRANGER</t>
  </si>
  <si>
    <t>INSTANTEYE</t>
  </si>
  <si>
    <t>A01597G</t>
  </si>
  <si>
    <t>NSA WORKSTATION</t>
  </si>
  <si>
    <t>A01607G</t>
  </si>
  <si>
    <t>CONTAINERIZED JOINT WORLDWIDE INTELLIGENCE COMMUNICATION (CJWICS)</t>
  </si>
  <si>
    <t>A01617G</t>
  </si>
  <si>
    <t>JOINT WORLDWIDE INTELLIGENCE COMMUNICATION DESKTOP VTC</t>
  </si>
  <si>
    <t>TWR-TEG015</t>
  </si>
  <si>
    <t>A01637G</t>
  </si>
  <si>
    <t>SATELLITE COMMUNICATION (SATCOM) SUITE</t>
  </si>
  <si>
    <t>A01647G</t>
  </si>
  <si>
    <t>GROUND DATA TERMINAL SURVEILLANCE CONTROL DATA LINK(SCDL)</t>
  </si>
  <si>
    <t>A01657G</t>
  </si>
  <si>
    <t>GWLR (V)1</t>
  </si>
  <si>
    <t>GWLR (V)2</t>
  </si>
  <si>
    <t>A01667G</t>
  </si>
  <si>
    <t>A01677G</t>
  </si>
  <si>
    <t>SUBSTATION,METEOROL</t>
  </si>
  <si>
    <t>A01687G</t>
  </si>
  <si>
    <t>MANAGEMENT SYSTEM,B</t>
  </si>
  <si>
    <t>HIIDE SERIES 4</t>
  </si>
  <si>
    <t>AN/TPQ-48</t>
  </si>
  <si>
    <t>AN/TPQ-49</t>
  </si>
  <si>
    <t>A01697GA</t>
  </si>
  <si>
    <t>A01707G</t>
  </si>
  <si>
    <t>CENTRAL,COMMUNICATI</t>
  </si>
  <si>
    <t>AN/TSQ-226(V3)</t>
  </si>
  <si>
    <t>A01717G</t>
  </si>
  <si>
    <t>ENTERPRISE-LAND MOBILE RADIO (E-LMR) SYSTEM</t>
  </si>
  <si>
    <t>POWER SUPPLY,UNINTE</t>
  </si>
  <si>
    <t>PP-8563/U</t>
  </si>
  <si>
    <t>SECURITY DATA SYSTE</t>
  </si>
  <si>
    <t>AN/GSQ-274A</t>
  </si>
  <si>
    <t>SWITCHING SET,COMMU</t>
  </si>
  <si>
    <t>AN/TYQ-148A</t>
  </si>
  <si>
    <t>COMPUTER,DIGITAL DA</t>
  </si>
  <si>
    <t>15021A0000-0</t>
  </si>
  <si>
    <t>CP2665B/U</t>
  </si>
  <si>
    <t>CP-2665C/U</t>
  </si>
  <si>
    <t>SWITCHING GROUP,DIG</t>
  </si>
  <si>
    <t>ON-704/TYC</t>
  </si>
  <si>
    <t>15017A0000-00</t>
  </si>
  <si>
    <t>AN/TYQ-147A</t>
  </si>
  <si>
    <t>AN/TYQ-147B</t>
  </si>
  <si>
    <t>A01787G</t>
  </si>
  <si>
    <t>DATA STATION</t>
  </si>
  <si>
    <t>A01797G</t>
  </si>
  <si>
    <t>TACTICAL SESSION CO</t>
  </si>
  <si>
    <t>AN/TTC-66</t>
  </si>
  <si>
    <t>A01807G</t>
  </si>
  <si>
    <t>AN/TYQ-145(V)1</t>
  </si>
  <si>
    <t>AN/TYQ-145</t>
  </si>
  <si>
    <t>A01817G</t>
  </si>
  <si>
    <t>SUPPLEMENTARY KIT,R</t>
  </si>
  <si>
    <t>16004G0000</t>
  </si>
  <si>
    <t>A01827G</t>
  </si>
  <si>
    <t>AN/UYQ-103</t>
  </si>
  <si>
    <t>AN/TYQ-V(1)</t>
  </si>
  <si>
    <t>COUNTER INTEL,HUMAN</t>
  </si>
  <si>
    <t>16001A0019-0</t>
  </si>
  <si>
    <t>CIHEP ADV IMAG MODU</t>
  </si>
  <si>
    <t>A01857G</t>
  </si>
  <si>
    <t>REM SENSOR SYS,RSS</t>
  </si>
  <si>
    <t>A01867G</t>
  </si>
  <si>
    <t>CIHEP TACT SATC SET</t>
  </si>
  <si>
    <t>CIHEP COMM SAT SET</t>
  </si>
  <si>
    <t>COMMUNICATION SET,S</t>
  </si>
  <si>
    <t>PS400-SPEC-KIT-0</t>
  </si>
  <si>
    <t>AN/USC-V(1)</t>
  </si>
  <si>
    <t>AN/TRC-V(1)</t>
  </si>
  <si>
    <t>16001A0018-0</t>
  </si>
  <si>
    <t>AN/TSQ-V(1)</t>
  </si>
  <si>
    <t>AN/PSQ-V(1)</t>
  </si>
  <si>
    <t>A01947G</t>
  </si>
  <si>
    <t>INTERFACE UNIT,SURV</t>
  </si>
  <si>
    <t>PERSISTENT SURVEILL</t>
  </si>
  <si>
    <t>AN/TSD-6A(V)1</t>
  </si>
  <si>
    <t>SERVER,INTEL OPS</t>
  </si>
  <si>
    <t>AN/UYQ-91A(V)3</t>
  </si>
  <si>
    <t>SERVER,INTELLIGENCE</t>
  </si>
  <si>
    <t>AN/UYQ-91B(V)2</t>
  </si>
  <si>
    <t>AN/UYQ-91B(V)3</t>
  </si>
  <si>
    <t>A01967G</t>
  </si>
  <si>
    <t>ELMR,  RADIO FREQUENCY SUB-SYSTEM (ELMR-RFSS)</t>
  </si>
  <si>
    <t>MU-1145/TYQ</t>
  </si>
  <si>
    <t>MU-1145A/TYQ</t>
  </si>
  <si>
    <t>MU-1145B/TYQ</t>
  </si>
  <si>
    <t>MOBILE RADIO SET (12 &amp; 24 VDC)</t>
  </si>
  <si>
    <t>A01997G</t>
  </si>
  <si>
    <t>FIXED STATION RADIO SET</t>
  </si>
  <si>
    <t>A02007B</t>
  </si>
  <si>
    <t>CARRYING CASE, SMALL</t>
  </si>
  <si>
    <t>01008A8000-01</t>
  </si>
  <si>
    <t>A02017B</t>
  </si>
  <si>
    <t>LARGE CARRYING CASE</t>
  </si>
  <si>
    <t>01008A7000-01</t>
  </si>
  <si>
    <t>A02027G</t>
  </si>
  <si>
    <t>HEADSET,ELECTRICAL</t>
  </si>
  <si>
    <t>PH-3500</t>
  </si>
  <si>
    <t>A02037G</t>
  </si>
  <si>
    <t>JOINT WORLDWIDE INTELLIGENCE COMMUNICATION TACTICAL POINT OF PRESENCE (POP)</t>
  </si>
  <si>
    <t>A02047G</t>
  </si>
  <si>
    <t>HAND-HELD VIDEO DOWN LINK (HHVDL)</t>
  </si>
  <si>
    <t>A02097G</t>
  </si>
  <si>
    <t>CMA-5100</t>
  </si>
  <si>
    <t>A02147G</t>
  </si>
  <si>
    <t>RADIO AMP/BATTERY ASSEMBLY</t>
  </si>
  <si>
    <t>94008A1700</t>
  </si>
  <si>
    <t>A02177G</t>
  </si>
  <si>
    <t>GENERATOR DIRECT CU</t>
  </si>
  <si>
    <t>94008A1006</t>
  </si>
  <si>
    <t>A02197G</t>
  </si>
  <si>
    <t>VEHICLE ASSEMBLY MOUNT MARINE CORPS VARIANT NGLS</t>
  </si>
  <si>
    <t>A02217B</t>
  </si>
  <si>
    <t>SMALL ACCESSORY TRA</t>
  </si>
  <si>
    <t>MFK1503</t>
  </si>
  <si>
    <t>A02227G</t>
  </si>
  <si>
    <t>SPECIAL PURPOSE RECEIVER KIT</t>
  </si>
  <si>
    <t>01008C0001</t>
  </si>
  <si>
    <t>A02257G</t>
  </si>
  <si>
    <t>LAND MOBILE RADIO, PORTABLE</t>
  </si>
  <si>
    <t>A02267G</t>
  </si>
  <si>
    <t>ELMR NETWORK MANAGER</t>
  </si>
  <si>
    <t>A02277G</t>
  </si>
  <si>
    <t>ELMR ENCRYPTION MANAGER</t>
  </si>
  <si>
    <t>A02287G</t>
  </si>
  <si>
    <t>ELMR MUTUAL AID RADIO</t>
  </si>
  <si>
    <t>A02297G</t>
  </si>
  <si>
    <t>ELMR DISPATCH WORKSTATION</t>
  </si>
  <si>
    <t>A02307G</t>
  </si>
  <si>
    <t>ELMR RADIO SITE</t>
  </si>
  <si>
    <t>A02317G</t>
  </si>
  <si>
    <t>MAXIMUS</t>
  </si>
  <si>
    <t>AN/TSC-186</t>
  </si>
  <si>
    <t>AN/TSC-186A</t>
  </si>
  <si>
    <t>A02357G</t>
  </si>
  <si>
    <t>MAST</t>
  </si>
  <si>
    <t>A02367G</t>
  </si>
  <si>
    <t>A02367GA</t>
  </si>
  <si>
    <t>A02377G</t>
  </si>
  <si>
    <t>WPPL-C</t>
  </si>
  <si>
    <t>A02387G</t>
  </si>
  <si>
    <t>A02397G</t>
  </si>
  <si>
    <t>A02407G</t>
  </si>
  <si>
    <t>07011H1500</t>
  </si>
  <si>
    <t>07011B3000</t>
  </si>
  <si>
    <t>07011C3000</t>
  </si>
  <si>
    <t>07011P3000-01</t>
  </si>
  <si>
    <t>AN/TSC-181C</t>
  </si>
  <si>
    <t>000000</t>
  </si>
  <si>
    <t>AN/TSQ-262</t>
  </si>
  <si>
    <t>07011E3000</t>
  </si>
  <si>
    <t>AN/TSQ-258B</t>
  </si>
  <si>
    <t>A02467G</t>
  </si>
  <si>
    <t>AN/USQ-67V</t>
  </si>
  <si>
    <t>A02477G</t>
  </si>
  <si>
    <t>IPT SUITCASE</t>
  </si>
  <si>
    <t>FIELD RUGGED GC MS</t>
  </si>
  <si>
    <t>HAPSITE ER</t>
  </si>
  <si>
    <t>ANALYZING KIT,CHEMI</t>
  </si>
  <si>
    <t>GUARDIAN</t>
  </si>
  <si>
    <t>COMBAT OPERATIONS C</t>
  </si>
  <si>
    <t>AN/TSQ-239 (V) 3</t>
  </si>
  <si>
    <t>AN/TSQ-239A(V)3</t>
  </si>
  <si>
    <t>AN/TSQ-239 (V) 4</t>
  </si>
  <si>
    <t>00-G60400E</t>
  </si>
  <si>
    <t>A02567G</t>
  </si>
  <si>
    <t>SHELTERIZED TECHNIC</t>
  </si>
  <si>
    <t>AN/MSQ-145</t>
  </si>
  <si>
    <t>AN/PSQ-30</t>
  </si>
  <si>
    <t>A02607G</t>
  </si>
  <si>
    <t>AN/MSQ115</t>
  </si>
  <si>
    <t>A02617G</t>
  </si>
  <si>
    <t>COMPUTER,DIGITAL</t>
  </si>
  <si>
    <t>A02627G</t>
  </si>
  <si>
    <t>HAND HELD RADIO (HHR)</t>
  </si>
  <si>
    <t>XTS5000</t>
  </si>
  <si>
    <t>A02647G</t>
  </si>
  <si>
    <t>LINK MANAGEMENT SYS</t>
  </si>
  <si>
    <t>LMS MT</t>
  </si>
  <si>
    <t>A02657G</t>
  </si>
  <si>
    <t>COMM EMITTER SYS</t>
  </si>
  <si>
    <t>03005A1001</t>
  </si>
  <si>
    <t>AN/VRC-104B(V)3</t>
  </si>
  <si>
    <t>AN/VRC-104A(V)3</t>
  </si>
  <si>
    <t>A02667GA</t>
  </si>
  <si>
    <t>A02667GB</t>
  </si>
  <si>
    <t>RREP,ADVANCED NETWO</t>
  </si>
  <si>
    <t>AN/PSQ-35</t>
  </si>
  <si>
    <t>A02687G</t>
  </si>
  <si>
    <t>PROCESSOR,COMMUNICA</t>
  </si>
  <si>
    <t>SA-2807/T</t>
  </si>
  <si>
    <t>A02707G</t>
  </si>
  <si>
    <t>WIDE FIELD OF VIEW PERSISTENT SURVEILLANCE GROUND RECEIVE STATION</t>
  </si>
  <si>
    <t>AN/TSQ-239(V)2</t>
  </si>
  <si>
    <t>AN/TSQ-239A(V)2</t>
  </si>
  <si>
    <t>A02717GA</t>
  </si>
  <si>
    <t>RADIO SET CONTROL G</t>
  </si>
  <si>
    <t>OK-686/PRC</t>
  </si>
  <si>
    <t>A02737G</t>
  </si>
  <si>
    <t>WORKSTATION,PORTABL</t>
  </si>
  <si>
    <t>AN/TSQ-301(V)1</t>
  </si>
  <si>
    <t>AN/TSQ-301(V)2</t>
  </si>
  <si>
    <t>A02757G</t>
  </si>
  <si>
    <t>DAY/NIGHT IMAGER, VERSION3 (IMAGER-III)</t>
  </si>
  <si>
    <t>J-6883/TYQ</t>
  </si>
  <si>
    <t>A02777G</t>
  </si>
  <si>
    <t>AN/TYQ-158</t>
  </si>
  <si>
    <t>WPPL-D</t>
  </si>
  <si>
    <t>WPPL-D WITH MOXA</t>
  </si>
  <si>
    <t>WIRELESS POINT TO POINT LINK (WPPL) T</t>
  </si>
  <si>
    <t>WPPL-T</t>
  </si>
  <si>
    <t>TARGET PROCESSING S</t>
  </si>
  <si>
    <t>AN/TSQ-267</t>
  </si>
  <si>
    <t>TRAINER,TARGET PROC</t>
  </si>
  <si>
    <t>DECODER-RECEIVER</t>
  </si>
  <si>
    <t>KSV-5B</t>
  </si>
  <si>
    <t>USB ENTAR</t>
  </si>
  <si>
    <t>KSV-5</t>
  </si>
  <si>
    <t>KSR-4</t>
  </si>
  <si>
    <t>A02807GB</t>
  </si>
  <si>
    <t>A02827G</t>
  </si>
  <si>
    <t>TEAM PORTABLE COLLE</t>
  </si>
  <si>
    <t>01008V0000</t>
  </si>
  <si>
    <t>A02837G</t>
  </si>
  <si>
    <t>AN/PSQ9</t>
  </si>
  <si>
    <t>A02847G</t>
  </si>
  <si>
    <t>TERMINAL,COMMUNICAT</t>
  </si>
  <si>
    <t>AN/UGC74C(V)3</t>
  </si>
  <si>
    <t>A02857G</t>
  </si>
  <si>
    <t>AN/PSC13</t>
  </si>
  <si>
    <t>AN/TSD-6A(V)2</t>
  </si>
  <si>
    <t>AN/PSD-6(V)2</t>
  </si>
  <si>
    <t>AN/PSD-2A</t>
  </si>
  <si>
    <t>CONTROLLER,VIDEO DI</t>
  </si>
  <si>
    <t>CD-251/TYQ</t>
  </si>
  <si>
    <t>A02907G</t>
  </si>
  <si>
    <t>DOUBLE SHOT</t>
  </si>
  <si>
    <t>A02917G</t>
  </si>
  <si>
    <t>COUNTERMEASURES SET</t>
  </si>
  <si>
    <t>AN/VLQ-13(V)1</t>
  </si>
  <si>
    <t>A02917GA</t>
  </si>
  <si>
    <t>AN/TSQ-272A</t>
  </si>
  <si>
    <t>TYPE-V</t>
  </si>
  <si>
    <t>NITES IV - PROCESSI</t>
  </si>
  <si>
    <t>0206376-1</t>
  </si>
  <si>
    <t>A02957GA</t>
  </si>
  <si>
    <t>OPTICAL READER,DATA</t>
  </si>
  <si>
    <t>PDT7540</t>
  </si>
  <si>
    <t>A02967G</t>
  </si>
  <si>
    <t>COMPUTER SET</t>
  </si>
  <si>
    <t>AN/UYK7</t>
  </si>
  <si>
    <t>A02967GA</t>
  </si>
  <si>
    <t>A02977G</t>
  </si>
  <si>
    <t>SEVERAL</t>
  </si>
  <si>
    <t>COMPUTER,RUGGEDIZED</t>
  </si>
  <si>
    <t>PDT8146</t>
  </si>
  <si>
    <t>CK71</t>
  </si>
  <si>
    <t>CK61G</t>
  </si>
  <si>
    <t>A02987GA</t>
  </si>
  <si>
    <t>A02987GB</t>
  </si>
  <si>
    <t>A02987GC</t>
  </si>
  <si>
    <t>A02997G</t>
  </si>
  <si>
    <t>PRINTING MACHINE,LA</t>
  </si>
  <si>
    <t>PT400</t>
  </si>
  <si>
    <t>A02997GA</t>
  </si>
  <si>
    <t>PM41 PRINTER</t>
  </si>
  <si>
    <t>PRINTER,BARCODE,DES</t>
  </si>
  <si>
    <t>PRINTER,AUTOMATIC D</t>
  </si>
  <si>
    <t>PD42 PRINTER</t>
  </si>
  <si>
    <t>A03007GA</t>
  </si>
  <si>
    <t>A03007GB</t>
  </si>
  <si>
    <t>A03017G</t>
  </si>
  <si>
    <t>GRAPHICS PLOTTER</t>
  </si>
  <si>
    <t>1050C</t>
  </si>
  <si>
    <t>SERVER,AUTOMATIC DA</t>
  </si>
  <si>
    <t>1502A0000-00</t>
  </si>
  <si>
    <t>NETWORK SECURITY MA</t>
  </si>
  <si>
    <t>AN/TYC-40</t>
  </si>
  <si>
    <t>TACTICAL AIR OPERAT</t>
  </si>
  <si>
    <t>AN/TSQ-269</t>
  </si>
  <si>
    <t>A03067G</t>
  </si>
  <si>
    <t>LIGHT SIGNAL RECEIV</t>
  </si>
  <si>
    <t>TDMS LIGHT</t>
  </si>
  <si>
    <t>J-6884/TYQ</t>
  </si>
  <si>
    <t>AN/PSQ-27</t>
  </si>
  <si>
    <t>A03167G</t>
  </si>
  <si>
    <t>TRANSMITTER GROUP,C</t>
  </si>
  <si>
    <t>AN/PLT-2</t>
  </si>
  <si>
    <t>15005A2000-0</t>
  </si>
  <si>
    <t>SHIPPING AND STORAG</t>
  </si>
  <si>
    <t>1660-150374-R2</t>
  </si>
  <si>
    <t>AN/TYK-25</t>
  </si>
  <si>
    <t>RQ11B RAVN GIMBL</t>
  </si>
  <si>
    <t>DRONE SYSTEM</t>
  </si>
  <si>
    <t>RAVEN DDL</t>
  </si>
  <si>
    <t>AN/PSQ-28</t>
  </si>
  <si>
    <t>AN/PSQ-29</t>
  </si>
  <si>
    <t>A03247G</t>
  </si>
  <si>
    <t>A03257G</t>
  </si>
  <si>
    <t>118600-002</t>
  </si>
  <si>
    <t>AN/PLQ-9(V)1</t>
  </si>
  <si>
    <t>BTC-70870-1</t>
  </si>
  <si>
    <t>AN/VRC-113(C)</t>
  </si>
  <si>
    <t>AN/TSQ-239A(V)1</t>
  </si>
  <si>
    <t>A03357G</t>
  </si>
  <si>
    <t>AN/PRC-117G(V)2</t>
  </si>
  <si>
    <t>A03367GA</t>
  </si>
  <si>
    <t>COMPUTER,DIGITAL,MI</t>
  </si>
  <si>
    <t>AN/PYQ-19</t>
  </si>
  <si>
    <t>CAMERA,STILL PICTUR</t>
  </si>
  <si>
    <t>A03387GA</t>
  </si>
  <si>
    <t>A03397GA</t>
  </si>
  <si>
    <t>A03407G</t>
  </si>
  <si>
    <t>CAMERA-RECORDING,VI</t>
  </si>
  <si>
    <t>A03417G</t>
  </si>
  <si>
    <t>ELECTRONIC COMPONEN</t>
  </si>
  <si>
    <t>EWSY2500</t>
  </si>
  <si>
    <t>TACTICAL COLLABORAT</t>
  </si>
  <si>
    <t>A03437G</t>
  </si>
  <si>
    <t>VIDEO SCOUT COMMUNI</t>
  </si>
  <si>
    <t>A03447G</t>
  </si>
  <si>
    <t>SUPPORT SYSTEM,TACT</t>
  </si>
  <si>
    <t>A03457G</t>
  </si>
  <si>
    <t>A03467G</t>
  </si>
  <si>
    <t>RAPID RESPONSE KIT, DEPLOYABLE JOINT COMMAND AND CONTROL</t>
  </si>
  <si>
    <t>AN/USQ-200(V)2</t>
  </si>
  <si>
    <t>A03477G</t>
  </si>
  <si>
    <t>RELAY FACILITY,TRAN</t>
  </si>
  <si>
    <t>917200</t>
  </si>
  <si>
    <t>A03487G</t>
  </si>
  <si>
    <t>CONTROL,COMMUNICATI</t>
  </si>
  <si>
    <t>917500</t>
  </si>
  <si>
    <t>A03497G</t>
  </si>
  <si>
    <t>AN/TSQ-273(V)2</t>
  </si>
  <si>
    <t>REMOTE CONTROL RADI</t>
  </si>
  <si>
    <t>OK-689/PRC</t>
  </si>
  <si>
    <t>AN/VRC-114(V)1</t>
  </si>
  <si>
    <t>A03527GA</t>
  </si>
  <si>
    <t>A03537G</t>
  </si>
  <si>
    <t>ALL SOURCE ANALYSIS</t>
  </si>
  <si>
    <t>AN/PSQ-31</t>
  </si>
  <si>
    <t>A03557G</t>
  </si>
  <si>
    <t>RQ-7B</t>
  </si>
  <si>
    <t>RQ-7B(V)2</t>
  </si>
  <si>
    <t>A03567G</t>
  </si>
  <si>
    <t>CONTROL-MONITOR SET</t>
  </si>
  <si>
    <t>AN/GSQ-278</t>
  </si>
  <si>
    <t>AN/GSQ-277</t>
  </si>
  <si>
    <t>A03597G</t>
  </si>
  <si>
    <t>NEO TRACKING SYSTEM</t>
  </si>
  <si>
    <t>BIO-004040-NEO-S</t>
  </si>
  <si>
    <t>LEGACY</t>
  </si>
  <si>
    <t>A03607G</t>
  </si>
  <si>
    <t>535749</t>
  </si>
  <si>
    <t>A03617G</t>
  </si>
  <si>
    <t>FIRE CONTROL SYSTEM</t>
  </si>
  <si>
    <t>A03617GA</t>
  </si>
  <si>
    <t>UNMANNED AIRCRAFT S</t>
  </si>
  <si>
    <t>RQ-21A</t>
  </si>
  <si>
    <t>A03637G</t>
  </si>
  <si>
    <t>SWAN D TEST SET</t>
  </si>
  <si>
    <t>A03647G</t>
  </si>
  <si>
    <t>AN/TSC-205(V)1</t>
  </si>
  <si>
    <t>A03657G</t>
  </si>
  <si>
    <t>EXPEDITIONARY COMMA</t>
  </si>
  <si>
    <t>13009A0000-3</t>
  </si>
  <si>
    <t>AN/TSC-205(V)2</t>
  </si>
  <si>
    <t>A03677G</t>
  </si>
  <si>
    <t>A03687G</t>
  </si>
  <si>
    <t>MULTI-INTELLIGENCE ARCHIVE AND ANALYSIS SYSTEM (MAAS)</t>
  </si>
  <si>
    <t>A03692G</t>
  </si>
  <si>
    <t>NRP,TEST SET,COUNTE</t>
  </si>
  <si>
    <t>AN/GLM-11(V)2</t>
  </si>
  <si>
    <t>TEST SET,COUNTERMEA</t>
  </si>
  <si>
    <t>AN/GLM-11</t>
  </si>
  <si>
    <t>A03707G</t>
  </si>
  <si>
    <t>JCREW-MOUNTED</t>
  </si>
  <si>
    <t>A03717G</t>
  </si>
  <si>
    <t>AN/PLQ-14</t>
  </si>
  <si>
    <t>CF-19 MK III</t>
  </si>
  <si>
    <t>CF-19 MK VII</t>
  </si>
  <si>
    <t>GPS RETRANSMISSION</t>
  </si>
  <si>
    <t>11260-701</t>
  </si>
  <si>
    <t>GROUND RENEWABLE EX</t>
  </si>
  <si>
    <t>0754810001 A</t>
  </si>
  <si>
    <t>0754A20-001</t>
  </si>
  <si>
    <t>A03767G</t>
  </si>
  <si>
    <t>DEPLOYABLE JOINT COMMAND AND CONTROL (DJC2) CORE SYSTEM</t>
  </si>
  <si>
    <t>A03777G</t>
  </si>
  <si>
    <t>VIDEO TRACKING GROU</t>
  </si>
  <si>
    <t>AN/VLQ-13(V)2</t>
  </si>
  <si>
    <t>A03787GA</t>
  </si>
  <si>
    <t>A03787GB</t>
  </si>
  <si>
    <t>A03797G</t>
  </si>
  <si>
    <t>PORTAL,DATA (PDEC)</t>
  </si>
  <si>
    <t>224-8479</t>
  </si>
  <si>
    <t>A03807G</t>
  </si>
  <si>
    <t>TECHNICAL SURVEILLA</t>
  </si>
  <si>
    <t>A03817G</t>
  </si>
  <si>
    <t>GROUND RECEIVE STAT</t>
  </si>
  <si>
    <t>GDAP 01</t>
  </si>
  <si>
    <t>AN/ULQ-32</t>
  </si>
  <si>
    <t>09009A0000-02</t>
  </si>
  <si>
    <t>AN/TSQ-236B</t>
  </si>
  <si>
    <t>09009A0000-01</t>
  </si>
  <si>
    <t>A03847G</t>
  </si>
  <si>
    <t>TACTICAL  EXPLOITAT</t>
  </si>
  <si>
    <t>AN/TSQ-236D</t>
  </si>
  <si>
    <t>09009A0000-03</t>
  </si>
  <si>
    <t>A03867G</t>
  </si>
  <si>
    <t>M2C2 STAFF VEHICLE KIT</t>
  </si>
  <si>
    <t>AN/VSQ-8</t>
  </si>
  <si>
    <t>AN/VSQ-8A</t>
  </si>
  <si>
    <t>AN/VSQ-7</t>
  </si>
  <si>
    <t>A03907G</t>
  </si>
  <si>
    <t>LIGHTWEIGHT EXPEDITIONARY AIRBORNE PERSISTENT SURVEILLANCE (LEAPS)</t>
  </si>
  <si>
    <t>A03917G</t>
  </si>
  <si>
    <t>AN/TSQ-293(V)1</t>
  </si>
  <si>
    <t>MD-1389/G</t>
  </si>
  <si>
    <t>A03967G</t>
  </si>
  <si>
    <t>EXPEDITIONARY ENVIRONMENTAL SENSOR</t>
  </si>
  <si>
    <t>A03972G</t>
  </si>
  <si>
    <t>GUNSHOT DETECTION SYSTEM</t>
  </si>
  <si>
    <t>UAS</t>
  </si>
  <si>
    <t>RQ-12A WASP IV</t>
  </si>
  <si>
    <t>A03997G</t>
  </si>
  <si>
    <t>A04007G</t>
  </si>
  <si>
    <t>WOLFHOUND</t>
  </si>
  <si>
    <t>AN/USQ-213</t>
  </si>
  <si>
    <t>A04027G</t>
  </si>
  <si>
    <t>AN/MRC-145B</t>
  </si>
  <si>
    <t>A04047G</t>
  </si>
  <si>
    <t>AN/VRC-114(V)2</t>
  </si>
  <si>
    <t>A04047GA</t>
  </si>
  <si>
    <t>AN/UYQ-119</t>
  </si>
  <si>
    <t>A04077G</t>
  </si>
  <si>
    <t>WIDEBAND TACTICAL HAND HELD RADIO</t>
  </si>
  <si>
    <t>COMPUTER GROUP,TACT</t>
  </si>
  <si>
    <t>A04097G</t>
  </si>
  <si>
    <t>JOINT TACTICAL RADIO SYSTEM 2-CHANNEL MANPACK</t>
  </si>
  <si>
    <t>AN/PRC-155</t>
  </si>
  <si>
    <t>A04117G</t>
  </si>
  <si>
    <t>TERMINAL,SATELLITE</t>
  </si>
  <si>
    <t>A04127GA</t>
  </si>
  <si>
    <t>JAMMING SYSTEM,COMM</t>
  </si>
  <si>
    <t>AN/ULQ19(V)2</t>
  </si>
  <si>
    <t>RECEIVER,RADIO</t>
  </si>
  <si>
    <t>RQ20B</t>
  </si>
  <si>
    <t>RQ-20A</t>
  </si>
  <si>
    <t>A04157G</t>
  </si>
  <si>
    <t>INTERROGATOR SET</t>
  </si>
  <si>
    <t>AN/UPX-41C</t>
  </si>
  <si>
    <t>A04167G</t>
  </si>
  <si>
    <t>CP-2819/UPX</t>
  </si>
  <si>
    <t>A04177G</t>
  </si>
  <si>
    <t>WORKSTATION,PALANTI</t>
  </si>
  <si>
    <t>M6600</t>
  </si>
  <si>
    <t>A04187G</t>
  </si>
  <si>
    <t>SERVER,PALANTIR</t>
  </si>
  <si>
    <t>R810</t>
  </si>
  <si>
    <t>A04197G</t>
  </si>
  <si>
    <t>HBSI-TT SPARES KIT</t>
  </si>
  <si>
    <t>A04227G</t>
  </si>
  <si>
    <t>AMPLIFIER-POWER SUP</t>
  </si>
  <si>
    <t>OG-196/PRC</t>
  </si>
  <si>
    <t>SOLAR PORTABLE ALTE</t>
  </si>
  <si>
    <t>78535-103399</t>
  </si>
  <si>
    <t>A04257G</t>
  </si>
  <si>
    <t>MOUNTED DATA AUTOMA</t>
  </si>
  <si>
    <t>AN/GSC68</t>
  </si>
  <si>
    <t>TACTICAL OPERATIONS</t>
  </si>
  <si>
    <t>TOCNET "V"</t>
  </si>
  <si>
    <t>A04267GA</t>
  </si>
  <si>
    <t>AN/MYQ-11</t>
  </si>
  <si>
    <t>AN/TSR-11</t>
  </si>
  <si>
    <t>A04297G</t>
  </si>
  <si>
    <t>GLOBAL BROADCAST SERVICE (GBS), RUCKSACK PORTABLE RECEIVE SUITE</t>
  </si>
  <si>
    <t>AN/PRS-12</t>
  </si>
  <si>
    <t>A04307G</t>
  </si>
  <si>
    <t>AN/PLQ-13</t>
  </si>
  <si>
    <t>A04317G</t>
  </si>
  <si>
    <t>AN/PRS-11</t>
  </si>
  <si>
    <t>RT-2022/TSC</t>
  </si>
  <si>
    <t>AN/VSQ-10(V)1</t>
  </si>
  <si>
    <t>AN/TSQ-297(V)2</t>
  </si>
  <si>
    <t>AN/VSQ-9(V)1</t>
  </si>
  <si>
    <t>AN/TPN-31(V)5</t>
  </si>
  <si>
    <t>NRP,RADAR SET</t>
  </si>
  <si>
    <t>AN/TPN-31(V)7</t>
  </si>
  <si>
    <t>A04377G</t>
  </si>
  <si>
    <t>TACTICAL TERMINAL C</t>
  </si>
  <si>
    <t>AN/TSQ-263</t>
  </si>
  <si>
    <t>AN/TSC-212</t>
  </si>
  <si>
    <t>A04397G</t>
  </si>
  <si>
    <t>SONIC WAN</t>
  </si>
  <si>
    <t>A04407G</t>
  </si>
  <si>
    <t>SONIC LAN</t>
  </si>
  <si>
    <t>A04417G</t>
  </si>
  <si>
    <t>LINK BAN</t>
  </si>
  <si>
    <t>12016B0010</t>
  </si>
  <si>
    <t>AN/ULQ-36 (V) 1</t>
  </si>
  <si>
    <t>A04467G</t>
  </si>
  <si>
    <t>AN/TSQ-300</t>
  </si>
  <si>
    <t>AN/PYQ-23(V)2</t>
  </si>
  <si>
    <t>AN/PYQ-23(V)1</t>
  </si>
  <si>
    <t>A04497GA</t>
  </si>
  <si>
    <t>A04507G</t>
  </si>
  <si>
    <t>CENTRAL,RADAR SURVE</t>
  </si>
  <si>
    <t>189K300G01</t>
  </si>
  <si>
    <t>A04517G</t>
  </si>
  <si>
    <t>ENTERPRISE LAND MOB</t>
  </si>
  <si>
    <t>XM-100F</t>
  </si>
  <si>
    <t>A04527G</t>
  </si>
  <si>
    <t>XG-100P</t>
  </si>
  <si>
    <t>A04537G</t>
  </si>
  <si>
    <t>XG-100M</t>
  </si>
  <si>
    <t>A04547G</t>
  </si>
  <si>
    <t>INTELLIGENCE SERVER - WINDOWS (CENTRIX)</t>
  </si>
  <si>
    <t>A04557G</t>
  </si>
  <si>
    <t>AN/ASQ-249</t>
  </si>
  <si>
    <t>A04567G</t>
  </si>
  <si>
    <t>INTELLIGENCE WORKSTATION (CENTRIX)</t>
  </si>
  <si>
    <t>A04597G</t>
  </si>
  <si>
    <t>TELEPHONE CIRCUIT,O</t>
  </si>
  <si>
    <t>A04607G</t>
  </si>
  <si>
    <t>AN/PLC-1</t>
  </si>
  <si>
    <t>A04607GA</t>
  </si>
  <si>
    <t>A04617G</t>
  </si>
  <si>
    <t>M10IBASE-AC</t>
  </si>
  <si>
    <t>A04617GA</t>
  </si>
  <si>
    <t>TARGET DESIGNATOR S</t>
  </si>
  <si>
    <t>AN/PSQ-33</t>
  </si>
  <si>
    <t>T7910</t>
  </si>
  <si>
    <t>T7610 1TB</t>
  </si>
  <si>
    <t>A04647G</t>
  </si>
  <si>
    <t>INTERROGATER</t>
  </si>
  <si>
    <t>A04667G</t>
  </si>
  <si>
    <t>COMPUTER SET,DIGITA</t>
  </si>
  <si>
    <t>UDP21AR-U2MC-500</t>
  </si>
  <si>
    <t>A04667GA</t>
  </si>
  <si>
    <t>A04677G</t>
  </si>
  <si>
    <t>A04687G</t>
  </si>
  <si>
    <t>316K47</t>
  </si>
  <si>
    <t>A04697G</t>
  </si>
  <si>
    <t>PUBLIC ADDRESS GROU</t>
  </si>
  <si>
    <t>16004E0000-0</t>
  </si>
  <si>
    <t>A04707G</t>
  </si>
  <si>
    <t>16004F0000-0</t>
  </si>
  <si>
    <t>A04717G</t>
  </si>
  <si>
    <t>MARINE SPECIAL OPER</t>
  </si>
  <si>
    <t>16004B0000-0</t>
  </si>
  <si>
    <t>A04727G</t>
  </si>
  <si>
    <t>SOFT DEPLOYABLE NODE - MEDIUM</t>
  </si>
  <si>
    <t>TEST SET,ANTENNA AL</t>
  </si>
  <si>
    <t>MK-3470/TSC</t>
  </si>
  <si>
    <t>AN/UYK-168(V)1</t>
  </si>
  <si>
    <t>A04987G</t>
  </si>
  <si>
    <t>EM DIGITAL MESSAGE</t>
  </si>
  <si>
    <t>AN/PSC2A</t>
  </si>
  <si>
    <t>DIGITAL MESSAGE SYS</t>
  </si>
  <si>
    <t>AN/PSC2</t>
  </si>
  <si>
    <t>A04997G</t>
  </si>
  <si>
    <t>SYSTEM CONTROL GROU</t>
  </si>
  <si>
    <t>AN/TSQ-227A</t>
  </si>
  <si>
    <t>AN/TSQ227</t>
  </si>
  <si>
    <t>DEP GEO IN LIB(DGIL</t>
  </si>
  <si>
    <t>DX-282GR150SI</t>
  </si>
  <si>
    <t>AN/GSQ-281(V)1</t>
  </si>
  <si>
    <t>TAC GEO IN LIB(TGIL</t>
  </si>
  <si>
    <t>PE6600</t>
  </si>
  <si>
    <t>AN/GSQ-280(V)1</t>
  </si>
  <si>
    <t>DEP GEO IN LIB SVR</t>
  </si>
  <si>
    <t>AN/GSQ-280(V)2</t>
  </si>
  <si>
    <t>DIG TER AN MAP SYS</t>
  </si>
  <si>
    <t>MPSV11083-200-05</t>
  </si>
  <si>
    <t>AN/GSQ-281(V)2</t>
  </si>
  <si>
    <t>DIGITAL TERRAIN ANA</t>
  </si>
  <si>
    <t>AN/PYQ1</t>
  </si>
  <si>
    <t>A05117G</t>
  </si>
  <si>
    <t>ELECTRONIC SHOP,SHE</t>
  </si>
  <si>
    <t>AN/MSM108</t>
  </si>
  <si>
    <t>A06177G</t>
  </si>
  <si>
    <t>TEST SET,ELECTRONIC</t>
  </si>
  <si>
    <t>92006A0000</t>
  </si>
  <si>
    <t>A06527G</t>
  </si>
  <si>
    <t>CONVERTER FIBER OPT</t>
  </si>
  <si>
    <t>AN/GSC54</t>
  </si>
  <si>
    <t>SYNTHESIZER,ELECTRI</t>
  </si>
  <si>
    <t>HP3325B</t>
  </si>
  <si>
    <t>DEFENSE SATELLITE C</t>
  </si>
  <si>
    <t>SURVEY SYSTEM,NAVIG</t>
  </si>
  <si>
    <t>AN/GSN-14</t>
  </si>
  <si>
    <t>A08087GA</t>
  </si>
  <si>
    <t>A08127G</t>
  </si>
  <si>
    <t>COMMUNICATIONS TERM</t>
  </si>
  <si>
    <t>AN/TSC-85D(V)1</t>
  </si>
  <si>
    <t>AN/TSC85B(V)1</t>
  </si>
  <si>
    <t>AN/TSC85C(V)1</t>
  </si>
  <si>
    <t>A08147G</t>
  </si>
  <si>
    <t>AN/TSC93C(V)1</t>
  </si>
  <si>
    <t>AN/TSC93D(V)1</t>
  </si>
  <si>
    <t>GLOBAL COMMAND AND</t>
  </si>
  <si>
    <t>AN/GYQ92</t>
  </si>
  <si>
    <t>GCCS,AN/GYQ-92(V)2</t>
  </si>
  <si>
    <t>00005A0000-02</t>
  </si>
  <si>
    <t>GCCS,AN/GYQ-92(V)1</t>
  </si>
  <si>
    <t>00005A0000-01</t>
  </si>
  <si>
    <t>A08307G</t>
  </si>
  <si>
    <t>A08457G</t>
  </si>
  <si>
    <t>AN/TYQ19(V)</t>
  </si>
  <si>
    <t>A08707G</t>
  </si>
  <si>
    <t>AN/UYQ69(V)2</t>
  </si>
  <si>
    <t>00012A0000-03</t>
  </si>
  <si>
    <t>IOS,INTEL OPER SVR</t>
  </si>
  <si>
    <t>00012A0000-05</t>
  </si>
  <si>
    <t>00012A0000-06</t>
  </si>
  <si>
    <t>AN/UYQ-91(V)2</t>
  </si>
  <si>
    <t>INTEL OPS SVR (V)2</t>
  </si>
  <si>
    <t>04008A0000</t>
  </si>
  <si>
    <t>SERVER, INTEL OPS</t>
  </si>
  <si>
    <t>AN/UYQ-91A(V)2</t>
  </si>
  <si>
    <t>IOW AN/UYQ-88(V)2</t>
  </si>
  <si>
    <t>AN/PYQ-25</t>
  </si>
  <si>
    <t>AN/UYQ-88A(V)2</t>
  </si>
  <si>
    <t>AN/UYQ-88B(V)3</t>
  </si>
  <si>
    <t>A08787G</t>
  </si>
  <si>
    <t>EXPLOITATION WORK S</t>
  </si>
  <si>
    <t>WORKSTATION,GEOSPAT</t>
  </si>
  <si>
    <t>MAXPAC8241XRA2</t>
  </si>
  <si>
    <t>A08797G</t>
  </si>
  <si>
    <t>TACT EXP GROUP MAIN</t>
  </si>
  <si>
    <t>AN/MSQ134</t>
  </si>
  <si>
    <t>08016A0000</t>
  </si>
  <si>
    <t>AN/UPX37</t>
  </si>
  <si>
    <t>A08827G</t>
  </si>
  <si>
    <t>AN/URC107(V)10</t>
  </si>
  <si>
    <t>A08867G</t>
  </si>
  <si>
    <t>01010B0000</t>
  </si>
  <si>
    <t>FACSIMILE SET</t>
  </si>
  <si>
    <t>AN/UXC10</t>
  </si>
  <si>
    <t>A08987G</t>
  </si>
  <si>
    <t>AN/USQ-V (1)</t>
  </si>
  <si>
    <t>RF-3700-22CPSH</t>
  </si>
  <si>
    <t>A09067G</t>
  </si>
  <si>
    <t>DIG VID CAM STE,ADV</t>
  </si>
  <si>
    <t>A09077GA</t>
  </si>
  <si>
    <t>AN/PYH-V (1)</t>
  </si>
  <si>
    <t>97014A0027</t>
  </si>
  <si>
    <t>97014A0011</t>
  </si>
  <si>
    <t>97014A0010</t>
  </si>
  <si>
    <t>CAMERA GROUP,RECONN</t>
  </si>
  <si>
    <t>OW/CI GEN1</t>
  </si>
  <si>
    <t>AN/TYQ-V (1)</t>
  </si>
  <si>
    <t>A09187G</t>
  </si>
  <si>
    <t>PORTABLE SAT TERMIN</t>
  </si>
  <si>
    <t>AN/PSC-5D</t>
  </si>
  <si>
    <t>AN/PSC-5</t>
  </si>
  <si>
    <t>A09217G</t>
  </si>
  <si>
    <t>AN/TSQ226(V)1</t>
  </si>
  <si>
    <t>A09287G</t>
  </si>
  <si>
    <t>COMPUTER, GEN PU WS</t>
  </si>
  <si>
    <t>COMPUTER,GEN PUR WS</t>
  </si>
  <si>
    <t>COMPUTER,WORKSTATIO</t>
  </si>
  <si>
    <t>COMPUTER,GEN PU WS</t>
  </si>
  <si>
    <t>MCHS R1 DESKTOP, GP (SUN)</t>
  </si>
  <si>
    <t>A09287GA</t>
  </si>
  <si>
    <t>A09307G</t>
  </si>
  <si>
    <t>COMPUTER,SERVER</t>
  </si>
  <si>
    <t>SERVER,ENTERPRISE</t>
  </si>
  <si>
    <t>INTEL OPS WS REFRES</t>
  </si>
  <si>
    <t>98004B0000</t>
  </si>
  <si>
    <t>INTELLIGENCE OPERAT</t>
  </si>
  <si>
    <t>98004A0000-03</t>
  </si>
  <si>
    <t>TACTICAL COP WORKST</t>
  </si>
  <si>
    <t>98004B0000-01</t>
  </si>
  <si>
    <t>A09327GA</t>
  </si>
  <si>
    <t>A09347G</t>
  </si>
  <si>
    <t>COMPUTER,SPEC PU DT</t>
  </si>
  <si>
    <t>COMPUTER,SPEC PU RM</t>
  </si>
  <si>
    <t>COMPUTER,DESKTOP,SP</t>
  </si>
  <si>
    <t>COMPUTER,SPEC P RM</t>
  </si>
  <si>
    <t>MCHS,COMPUTER,RISC,</t>
  </si>
  <si>
    <t>A09347GA</t>
  </si>
  <si>
    <t>R1 WORKSTATION</t>
  </si>
  <si>
    <t>A09357G</t>
  </si>
  <si>
    <t>COMPUTER,LAPTOP UNI</t>
  </si>
  <si>
    <t>COMPUTER, LAPTOP</t>
  </si>
  <si>
    <t>MCHSPART-7FY08</t>
  </si>
  <si>
    <t>A09667G</t>
  </si>
  <si>
    <t>MOBILE ELECTRONIC W</t>
  </si>
  <si>
    <t>AN/MLQ36</t>
  </si>
  <si>
    <t>AN/MLQ-36B</t>
  </si>
  <si>
    <t>03011A0000</t>
  </si>
  <si>
    <t>A10007G</t>
  </si>
  <si>
    <t>MAGTF TACTICAL WARF</t>
  </si>
  <si>
    <t>A10107G</t>
  </si>
  <si>
    <t>MEF INTELLIGENCE AN</t>
  </si>
  <si>
    <t>AN/MYQ7</t>
  </si>
  <si>
    <t>MEF IAS AN/MYQ-7A</t>
  </si>
  <si>
    <t>INTELLIGENCE ANALYS</t>
  </si>
  <si>
    <t>AN/MYQ-7B</t>
  </si>
  <si>
    <t>AN/TYQ-166</t>
  </si>
  <si>
    <t>A10787G</t>
  </si>
  <si>
    <t>MULTIPLEXER-COMBINE</t>
  </si>
  <si>
    <t>TD1234</t>
  </si>
  <si>
    <t>A12147G</t>
  </si>
  <si>
    <t>PANEL,PATCHING,COMM</t>
  </si>
  <si>
    <t>SB4097/U</t>
  </si>
  <si>
    <t>A12177G</t>
  </si>
  <si>
    <t>PHOTO INTERPRETATIO</t>
  </si>
  <si>
    <t>A12207G</t>
  </si>
  <si>
    <t>RADIO RECON EQUIP,S</t>
  </si>
  <si>
    <t>SS3</t>
  </si>
  <si>
    <t>HAND HELD PROGRAMME</t>
  </si>
  <si>
    <t>AN/PSQ22</t>
  </si>
  <si>
    <t>MONITOR, PORTABLE, HAND HELD</t>
  </si>
  <si>
    <t>AN/USQ121</t>
  </si>
  <si>
    <t>A12217GA</t>
  </si>
  <si>
    <t>A12257G</t>
  </si>
  <si>
    <t>EPLRS NETWORK MANAG</t>
  </si>
  <si>
    <t>AN/PSQ-25</t>
  </si>
  <si>
    <t>AN/PSQ-25A</t>
  </si>
  <si>
    <t>NAVIGATION SET,SATE</t>
  </si>
  <si>
    <t>AN/PSN-13(A)</t>
  </si>
  <si>
    <t>AN/PSN-11(V)1</t>
  </si>
  <si>
    <t>AN/PSN-13</t>
  </si>
  <si>
    <t>AN/PSN-11</t>
  </si>
  <si>
    <t>RECEIVER,RADIO NAVI</t>
  </si>
  <si>
    <t>AN/PSN-13(B)</t>
  </si>
  <si>
    <t>A12607GB</t>
  </si>
  <si>
    <t>A12607GJ</t>
  </si>
  <si>
    <t>A12757G</t>
  </si>
  <si>
    <t>EM PROGRAM ENTRY DE</t>
  </si>
  <si>
    <t>MU848A/PSC2A</t>
  </si>
  <si>
    <t>PROGRAM ENTRY DEVIC</t>
  </si>
  <si>
    <t>214440-102</t>
  </si>
  <si>
    <t>A12807G</t>
  </si>
  <si>
    <t>COUNTER INTELLIGENC</t>
  </si>
  <si>
    <t>A13807G</t>
  </si>
  <si>
    <t>AS4429/TSC</t>
  </si>
  <si>
    <t>AS-4429B/TSC</t>
  </si>
  <si>
    <t>A13807GB</t>
  </si>
  <si>
    <t>A14057G</t>
  </si>
  <si>
    <t>MULTI ROLE RADAR SY</t>
  </si>
  <si>
    <t>ADSR (V)1</t>
  </si>
  <si>
    <t>AN/TPQ-36(V)5</t>
  </si>
  <si>
    <t>AN/TPQ46A</t>
  </si>
  <si>
    <t>AN/TPQ-46B</t>
  </si>
  <si>
    <t>AN/TPS63</t>
  </si>
  <si>
    <t>AN/TPS63B</t>
  </si>
  <si>
    <t>AN/TPS59(V)3</t>
  </si>
  <si>
    <t>AN/TPS59A(V)3</t>
  </si>
  <si>
    <t>A15207G</t>
  </si>
  <si>
    <t>GROUND STATION,TACT</t>
  </si>
  <si>
    <t>TARGET ACQUISITION</t>
  </si>
  <si>
    <t xml:space="preserve"> AN/TSQ-179B(V)3</t>
  </si>
  <si>
    <t>A17957G</t>
  </si>
  <si>
    <t>AN/GRC193</t>
  </si>
  <si>
    <t>AN/GRC193B(V)</t>
  </si>
  <si>
    <t>A17957GA</t>
  </si>
  <si>
    <t>A18177G</t>
  </si>
  <si>
    <t>AN/GRC171A(V)4</t>
  </si>
  <si>
    <t>AN/GRC171B(V)4</t>
  </si>
  <si>
    <t>A19357G</t>
  </si>
  <si>
    <t>AN/MRC138</t>
  </si>
  <si>
    <t>AN/MRC138B(V)</t>
  </si>
  <si>
    <t>AN/MRC138A</t>
  </si>
  <si>
    <t>A19547G</t>
  </si>
  <si>
    <t>AN/MRC-142B</t>
  </si>
  <si>
    <t>A19557G</t>
  </si>
  <si>
    <t>AN/MRC-142A</t>
  </si>
  <si>
    <t>AN/MRC-142</t>
  </si>
  <si>
    <t>A19567G</t>
  </si>
  <si>
    <t>MK-2713/MRC-142</t>
  </si>
  <si>
    <t>AN/MRC145</t>
  </si>
  <si>
    <t>AN/MRC145A</t>
  </si>
  <si>
    <t>A19587G</t>
  </si>
  <si>
    <t>MK2745</t>
  </si>
  <si>
    <t>A20407G</t>
  </si>
  <si>
    <t>AN/PRC138(V)2</t>
  </si>
  <si>
    <t>A20407GA</t>
  </si>
  <si>
    <t>RADIO,HIGH FREQUENC</t>
  </si>
  <si>
    <t>AN/PRC138B(V)1</t>
  </si>
  <si>
    <t>AN/PRC-150 (C)</t>
  </si>
  <si>
    <t>A20427GA</t>
  </si>
  <si>
    <t>AN/PRC148(V)2C</t>
  </si>
  <si>
    <t>MBITR URBAN VERSION</t>
  </si>
  <si>
    <t>AN/PRC-148(V)2</t>
  </si>
  <si>
    <t>A20437GA</t>
  </si>
  <si>
    <t>AN/PRC-148(V)3(C</t>
  </si>
  <si>
    <t>MBITR MARITIME VERS</t>
  </si>
  <si>
    <t>AN/PRC-148(V)1</t>
  </si>
  <si>
    <t>A20657G</t>
  </si>
  <si>
    <t>AN/PRC104</t>
  </si>
  <si>
    <t>AN/PRC104B(V)</t>
  </si>
  <si>
    <t>A20657GA</t>
  </si>
  <si>
    <t>RADIO SET, F/LVTC7</t>
  </si>
  <si>
    <t>AN/PRC-117F(V)1C</t>
  </si>
  <si>
    <t>A20687GA</t>
  </si>
  <si>
    <t>A20697G</t>
  </si>
  <si>
    <t>RADIO SET, UHF</t>
  </si>
  <si>
    <t>AN/PRC113(V)3</t>
  </si>
  <si>
    <t>A20707G</t>
  </si>
  <si>
    <t>AN/PRC119A</t>
  </si>
  <si>
    <t>A20727GA</t>
  </si>
  <si>
    <t>AN/GRC231A(V)2</t>
  </si>
  <si>
    <t>A20727GB</t>
  </si>
  <si>
    <t>A20727GC</t>
  </si>
  <si>
    <t>A20737G</t>
  </si>
  <si>
    <t>AN/PRC119D</t>
  </si>
  <si>
    <t>A20747G</t>
  </si>
  <si>
    <t>AN/VRC88D</t>
  </si>
  <si>
    <t>A20757G</t>
  </si>
  <si>
    <t>AN/VRC89F</t>
  </si>
  <si>
    <t>AN/VRC89D</t>
  </si>
  <si>
    <t>A20757GA</t>
  </si>
  <si>
    <t>AN/VRC90F</t>
  </si>
  <si>
    <t>A20767GA</t>
  </si>
  <si>
    <t>A20777G</t>
  </si>
  <si>
    <t>AN/VRC91F</t>
  </si>
  <si>
    <t>A20777GA</t>
  </si>
  <si>
    <t>AN/VRC92D</t>
  </si>
  <si>
    <t>AN/VRC-92F</t>
  </si>
  <si>
    <t>A20787GB</t>
  </si>
  <si>
    <t>AN/PRC119F</t>
  </si>
  <si>
    <t>A20797GA</t>
  </si>
  <si>
    <t>A21407G</t>
  </si>
  <si>
    <t>RADIO FREQUENCY MAN</t>
  </si>
  <si>
    <t>TACSAT</t>
  </si>
  <si>
    <t>AN/VSQ-2C(V)2</t>
  </si>
  <si>
    <t>AN/VSQ-2D(V)1</t>
  </si>
  <si>
    <t>AN/VSQ-2D(V)2</t>
  </si>
  <si>
    <t>A21527GA</t>
  </si>
  <si>
    <t>A21527GC</t>
  </si>
  <si>
    <t>A21647G</t>
  </si>
  <si>
    <t>AN/VRC83(V)2</t>
  </si>
  <si>
    <t>A21647GA</t>
  </si>
  <si>
    <t>A21677G</t>
  </si>
  <si>
    <t>AN/VRC88A</t>
  </si>
  <si>
    <t>A21687G</t>
  </si>
  <si>
    <t>AN/VRC89A</t>
  </si>
  <si>
    <t>A21687GC</t>
  </si>
  <si>
    <t>A21697G</t>
  </si>
  <si>
    <t>AN/VRC90A</t>
  </si>
  <si>
    <t>A21697GE</t>
  </si>
  <si>
    <t>A21707G</t>
  </si>
  <si>
    <t>AN/VRC91A</t>
  </si>
  <si>
    <t>A21717G</t>
  </si>
  <si>
    <t>AN/VRC92A</t>
  </si>
  <si>
    <t>A21717GI</t>
  </si>
  <si>
    <t>A21737G</t>
  </si>
  <si>
    <t>AN/VRC102</t>
  </si>
  <si>
    <t>A21737GA</t>
  </si>
  <si>
    <t>AN/TRC170(V)5</t>
  </si>
  <si>
    <t>AN/TRC-170A(V)3</t>
  </si>
  <si>
    <t>AN/TRC-170A(V)5</t>
  </si>
  <si>
    <t>AN/TRC-170(V)3</t>
  </si>
  <si>
    <t>A21797GA</t>
  </si>
  <si>
    <t>A21797GB</t>
  </si>
  <si>
    <t>A22417G</t>
  </si>
  <si>
    <t>R2174A(P)/URR</t>
  </si>
  <si>
    <t>S836/G</t>
  </si>
  <si>
    <t>REPEATER RELAY SYST</t>
  </si>
  <si>
    <t>AN/GRQ32</t>
  </si>
  <si>
    <t>A23067G</t>
  </si>
  <si>
    <t>SENSOR MOBILE MONIT</t>
  </si>
  <si>
    <t>AN/MSC-77</t>
  </si>
  <si>
    <t>GROUND SENSOR SURVE</t>
  </si>
  <si>
    <t>AN/MSC77A</t>
  </si>
  <si>
    <t>A23157G</t>
  </si>
  <si>
    <t>DATA ANALYSIS CENTR</t>
  </si>
  <si>
    <t>AN/TYQ-20(V)</t>
  </si>
  <si>
    <t>RADIO SET GROUP</t>
  </si>
  <si>
    <t>S786/G</t>
  </si>
  <si>
    <t>A23337GA</t>
  </si>
  <si>
    <t>SHELTER,NONEXPANDAB</t>
  </si>
  <si>
    <t>82A5049A000</t>
  </si>
  <si>
    <t>82A5049B0000</t>
  </si>
  <si>
    <t>82A5048A000</t>
  </si>
  <si>
    <t>82A5048B0000</t>
  </si>
  <si>
    <t>A23362BA</t>
  </si>
  <si>
    <t>82A5050A000</t>
  </si>
  <si>
    <t>82A5050B0000</t>
  </si>
  <si>
    <t>SHELTER,10FT RIGID</t>
  </si>
  <si>
    <t>87A036A0000</t>
  </si>
  <si>
    <t>87036B0000</t>
  </si>
  <si>
    <t>A23907G</t>
  </si>
  <si>
    <t>SECTOR ANTI AIR WAR</t>
  </si>
  <si>
    <t>AN/TYQ87</t>
  </si>
  <si>
    <t>SECTOR ANTI-AIR WAR</t>
  </si>
  <si>
    <t>AN/TYQ-87(V)2</t>
  </si>
  <si>
    <t>AN/TYQ87(V)2</t>
  </si>
  <si>
    <t>SURVEY SET,GEODETIC</t>
  </si>
  <si>
    <t>92001A0001</t>
  </si>
  <si>
    <t>TOPOGRAPHIC SUPPORT</t>
  </si>
  <si>
    <t>AN/GSN-15</t>
  </si>
  <si>
    <t>SWITCHBOARD,TELEPHO</t>
  </si>
  <si>
    <t>SB22/PT</t>
  </si>
  <si>
    <t>SB22A/PT</t>
  </si>
  <si>
    <t>A25057G</t>
  </si>
  <si>
    <t>TELEPHONE SYSTEM</t>
  </si>
  <si>
    <t>SB3614(V)TT</t>
  </si>
  <si>
    <t>A25087G</t>
  </si>
  <si>
    <t>TELEPHONE SWITCHBOA</t>
  </si>
  <si>
    <t>SB3865</t>
  </si>
  <si>
    <t>A25257G</t>
  </si>
  <si>
    <t>AN/TYQ23(V)4</t>
  </si>
  <si>
    <t>AN/TYQ-23(XN-1</t>
  </si>
  <si>
    <t>AN/TYQ23(V)1</t>
  </si>
  <si>
    <t>A25337G</t>
  </si>
  <si>
    <t>AN/TSQ228A(V)3</t>
  </si>
  <si>
    <t>AN/TSQ228(V)3</t>
  </si>
  <si>
    <t>A25347G</t>
  </si>
  <si>
    <t>AN/TSQ228(V2)</t>
  </si>
  <si>
    <t>A25357G</t>
  </si>
  <si>
    <t>DATA NETWORK,GATEWA</t>
  </si>
  <si>
    <t>AN/TSQ-222</t>
  </si>
  <si>
    <t>AN/TSQ-222A</t>
  </si>
  <si>
    <t>A25367G</t>
  </si>
  <si>
    <t>TACT DEF MESS SYSTE</t>
  </si>
  <si>
    <t>001AA</t>
  </si>
  <si>
    <t>A25377G</t>
  </si>
  <si>
    <t>TACT ELECT RECON PR</t>
  </si>
  <si>
    <t>AN/TSQ90E(V)1</t>
  </si>
  <si>
    <t>AN/TSQ-90E(V)2</t>
  </si>
  <si>
    <t>A25387G</t>
  </si>
  <si>
    <t>AN/TSQ228A(V)1</t>
  </si>
  <si>
    <t>AN/TSQ228(V1)</t>
  </si>
  <si>
    <t>A25457G</t>
  </si>
  <si>
    <t>COMPUTER SET,FIELD</t>
  </si>
  <si>
    <t>AN/GYK47(V)7</t>
  </si>
  <si>
    <t>COMPUTER,SEMI R LT</t>
  </si>
  <si>
    <t>COMPUTER,RUG UP LAP</t>
  </si>
  <si>
    <t>MCHS,COMPUTER,RUGGE</t>
  </si>
  <si>
    <t>LAPTOP,RUG ULTP TAB</t>
  </si>
  <si>
    <t>LAPTOP,RUGGEDIZED</t>
  </si>
  <si>
    <t>LAPTOP, RUGGEDIZED</t>
  </si>
  <si>
    <t>LAPTOP,RUG UP TOUCH</t>
  </si>
  <si>
    <t>LAPTOP,ULTRA PORT T</t>
  </si>
  <si>
    <t>COMPUTER, LAPTOP RU</t>
  </si>
  <si>
    <t>LAPTOP, SEMI RUGGED</t>
  </si>
  <si>
    <t>LAPTOP,SEMI-RUGGEDI</t>
  </si>
  <si>
    <t>LAPTOP, ULTRA PORTA</t>
  </si>
  <si>
    <t>A25467GA</t>
  </si>
  <si>
    <t>A25467GB</t>
  </si>
  <si>
    <t>A25467GC</t>
  </si>
  <si>
    <t>A25467GE</t>
  </si>
  <si>
    <t>A25467GF</t>
  </si>
  <si>
    <t>A25467GG</t>
  </si>
  <si>
    <t>SERVER,DEPLOYABLE</t>
  </si>
  <si>
    <t>SERVER, 1U RACKMOUN</t>
  </si>
  <si>
    <t>SERVER,ENTRY LEVEL</t>
  </si>
  <si>
    <t>COMPUTER</t>
  </si>
  <si>
    <t>MCHS SERVER PORTABL</t>
  </si>
  <si>
    <t>SERVER,ENTLVPORTABL</t>
  </si>
  <si>
    <t>A25487GA</t>
  </si>
  <si>
    <t>A25487GB</t>
  </si>
  <si>
    <t>A25507G</t>
  </si>
  <si>
    <t>TERMINAL, OBJECTIVE, SINGLE CHANNEL, TACTICAL</t>
  </si>
  <si>
    <t>AN/TSC124</t>
  </si>
  <si>
    <t>A25517G</t>
  </si>
  <si>
    <t>AN/USC55A</t>
  </si>
  <si>
    <t>ADVANCED FIELD ARTI</t>
  </si>
  <si>
    <t>AN/GYK60</t>
  </si>
  <si>
    <t>AN/GYK-60A</t>
  </si>
  <si>
    <t>113539</t>
  </si>
  <si>
    <t>A25557GA</t>
  </si>
  <si>
    <t>TARGET LOCATION,DES</t>
  </si>
  <si>
    <t>AN/PSQ19A</t>
  </si>
  <si>
    <t>TLDHS,BLOCK I</t>
  </si>
  <si>
    <t>AN/PSQ19</t>
  </si>
  <si>
    <t>AN/PSQ-19B</t>
  </si>
  <si>
    <t>AN/MSQ-143 (V)1</t>
  </si>
  <si>
    <t>AN/MSQ-143 A(V)1</t>
  </si>
  <si>
    <t>TECHNICAL CONTROL A</t>
  </si>
  <si>
    <t>AN/MYQ9</t>
  </si>
  <si>
    <t>TCAC TRANS WORKSTAT</t>
  </si>
  <si>
    <t>03012A0000</t>
  </si>
  <si>
    <t>AN/MYQ-9B</t>
  </si>
  <si>
    <t>AN/MYQ-9C</t>
  </si>
  <si>
    <t>A26287GA</t>
  </si>
  <si>
    <t>A26297G</t>
  </si>
  <si>
    <t>AN/MYQ8A</t>
  </si>
  <si>
    <t>TCAC PIP</t>
  </si>
  <si>
    <t>AN/MYQ-8</t>
  </si>
  <si>
    <t>A26307G</t>
  </si>
  <si>
    <t>AN/PTW1</t>
  </si>
  <si>
    <t>COMPUTER,TACTICAL</t>
  </si>
  <si>
    <t>AN/UYQ83</t>
  </si>
  <si>
    <t>CONTOL-ANALYSIS CEN</t>
  </si>
  <si>
    <t>AN/UYQ-83F</t>
  </si>
  <si>
    <t>TCAC RAWS</t>
  </si>
  <si>
    <t>AN/UYQ83B</t>
  </si>
  <si>
    <t>AN/UYQ83C</t>
  </si>
  <si>
    <t>CONTROL-ANALYSIS CE</t>
  </si>
  <si>
    <t>AN/UYQ-83D</t>
  </si>
  <si>
    <t>TCAC REMOTE ANAL WS</t>
  </si>
  <si>
    <t>03008A0000</t>
  </si>
  <si>
    <t>AN/UYQ-83E</t>
  </si>
  <si>
    <t>A26897G</t>
  </si>
  <si>
    <t>AN/USC62(V)1</t>
  </si>
  <si>
    <t>TEST SET,AUDIO</t>
  </si>
  <si>
    <t>622-8014-001</t>
  </si>
  <si>
    <t>A26987G</t>
  </si>
  <si>
    <t>AN/USC62(V)11</t>
  </si>
  <si>
    <t>01-01671-003</t>
  </si>
  <si>
    <t>A27407G</t>
  </si>
  <si>
    <t>TEST SET FIELD CABL</t>
  </si>
  <si>
    <t>AN/GTM-3</t>
  </si>
  <si>
    <t>A27587G</t>
  </si>
  <si>
    <t>TEST SET DIGITAL</t>
  </si>
  <si>
    <t>AN/PSM50</t>
  </si>
  <si>
    <t>A28087G</t>
  </si>
  <si>
    <t>TEST SET OPTICAL CO</t>
  </si>
  <si>
    <t>AN/GSM317</t>
  </si>
  <si>
    <t>A30087G</t>
  </si>
  <si>
    <t>TEST SET,REGENERATI</t>
  </si>
  <si>
    <t>TS3863/URC</t>
  </si>
  <si>
    <t>MAINT KIT, TRSS, ELECTRONIC EQUIP</t>
  </si>
  <si>
    <t>TS4458/GSQ</t>
  </si>
  <si>
    <t>MK-3002A/U</t>
  </si>
  <si>
    <t>MK-3002/U</t>
  </si>
  <si>
    <t>A30867G</t>
  </si>
  <si>
    <t>TEST SET, VINSON INTERCONNECTING BOX</t>
  </si>
  <si>
    <t>AN/USM481</t>
  </si>
  <si>
    <t>A31687G</t>
  </si>
  <si>
    <t>TOPOGRAPHIC PRODUCTION CAPABILITY (TPC) SET</t>
  </si>
  <si>
    <t>AN/TSQ-241</t>
  </si>
  <si>
    <t>AN/TSC154</t>
  </si>
  <si>
    <t>AN/TSC154A</t>
  </si>
  <si>
    <t>AN/PSQ17</t>
  </si>
  <si>
    <t>A32357G</t>
  </si>
  <si>
    <t>AN/TSQ190(V)2</t>
  </si>
  <si>
    <t>A32527G</t>
  </si>
  <si>
    <t>RQ-14</t>
  </si>
  <si>
    <t>RQ-11B</t>
  </si>
  <si>
    <t>UNATTENDED GROUND S</t>
  </si>
  <si>
    <t>AN/GSQ257</t>
  </si>
  <si>
    <t>GROUND SENSOR AND A</t>
  </si>
  <si>
    <t>AN/GSQ-257A</t>
  </si>
  <si>
    <t>A32557GA</t>
  </si>
  <si>
    <t>A32637G</t>
  </si>
  <si>
    <t>J6333/U</t>
  </si>
  <si>
    <t>A32647G</t>
  </si>
  <si>
    <t>J6334/U</t>
  </si>
  <si>
    <t>A32707G</t>
  </si>
  <si>
    <t>COMMUNICATIONS INTE</t>
  </si>
  <si>
    <t>AN/MRQ12(V)1</t>
  </si>
  <si>
    <t>AN/MRQ12(V)3</t>
  </si>
  <si>
    <t>AN/MRQ12(V)4</t>
  </si>
  <si>
    <t>A50007G</t>
  </si>
  <si>
    <t>A50017G</t>
  </si>
  <si>
    <t>SIMULATOR,RADAR SIG</t>
  </si>
  <si>
    <t>A50027G</t>
  </si>
  <si>
    <t>COMBAT OPERATIONS CENTER (COC) LAB SUITE</t>
  </si>
  <si>
    <t>A50037G</t>
  </si>
  <si>
    <t>SIMULATOR,TRAINING,</t>
  </si>
  <si>
    <t>MILODS-2011.0</t>
  </si>
  <si>
    <t>USMC OPERATOR DRIVER SIMULATOR - DEPLOYABLE</t>
  </si>
  <si>
    <t>A50047G</t>
  </si>
  <si>
    <t>06001A0005</t>
  </si>
  <si>
    <t>A50057G</t>
  </si>
  <si>
    <t>AIR DEFENSE COMMUNI</t>
  </si>
  <si>
    <t>AN/MSQ-124</t>
  </si>
  <si>
    <t>A50077G</t>
  </si>
  <si>
    <t>TEST SUITE,AIR DEFE</t>
  </si>
  <si>
    <t>A50107G</t>
  </si>
  <si>
    <t>DEPLOYABLE VIRTUAL TRAINING ENVIRONMENT - AUDIO-VISUAL AND SPARES KIT (DVTE)</t>
  </si>
  <si>
    <t>BATTLE FORCE TACTIC</t>
  </si>
  <si>
    <t>DV08TS01</t>
  </si>
  <si>
    <t>A50127G</t>
  </si>
  <si>
    <t>MTWS SYSTEM</t>
  </si>
  <si>
    <t>A50137G</t>
  </si>
  <si>
    <t>TRAINER,DEPLOYABLE</t>
  </si>
  <si>
    <t>A50147G</t>
  </si>
  <si>
    <t>TRAINER,ELECTRONIC</t>
  </si>
  <si>
    <t>A50157G</t>
  </si>
  <si>
    <t>DIGITAL TECHNICAL CONTROL (DTC) FACILITY TRAINING</t>
  </si>
  <si>
    <t>A50167G</t>
  </si>
  <si>
    <t>A50177G</t>
  </si>
  <si>
    <t>AN/TSQ-273(V)4</t>
  </si>
  <si>
    <t>CAC2S V3 TRNG</t>
  </si>
  <si>
    <t>AN/TSQ-273(V)3</t>
  </si>
  <si>
    <t>A50197G</t>
  </si>
  <si>
    <t>A50207G</t>
  </si>
  <si>
    <t>A50217G</t>
  </si>
  <si>
    <t>CONTROL,SIMULATOR</t>
  </si>
  <si>
    <t>A50237G</t>
  </si>
  <si>
    <t>AN/MRC-142D TRAINING SUITE, BENCH MOUNTED RADIO SET</t>
  </si>
  <si>
    <t>A50247G</t>
  </si>
  <si>
    <t>SUPPORTING ARMS VIR</t>
  </si>
  <si>
    <t>A50257G</t>
  </si>
  <si>
    <t>INDIRECT/FORWARD AIR CONTROLLER TRAINER (IFACT)</t>
  </si>
  <si>
    <t>A50267G</t>
  </si>
  <si>
    <t>LANGUAGE LEARNING RESOURCE CENTER (LLRC)</t>
  </si>
  <si>
    <t>TRAINING SET,TARGET</t>
  </si>
  <si>
    <t>MRT-B</t>
  </si>
  <si>
    <t>A50287G</t>
  </si>
  <si>
    <t>AN/MRQ-13(V)2</t>
  </si>
  <si>
    <t>AN/MRQ-13(V)3</t>
  </si>
  <si>
    <t>A50297G</t>
  </si>
  <si>
    <t>VSAT LARGE TRAINER</t>
  </si>
  <si>
    <t>A50317G</t>
  </si>
  <si>
    <t>M1A1 DEPLOYABLE ADVANCED GUNNERY TRAINING SYSTEM (DAGTS)</t>
  </si>
  <si>
    <t>M1A1 MOBILE ADVANCED GUNNERY TRAINING SYSTEM (MAGTS)</t>
  </si>
  <si>
    <t>M1A1 RE-LOCATABLE ADVANCED GUNNERY TRAINING SYSTEM (RAGTS)</t>
  </si>
  <si>
    <t>M1A1 PRE-BRIEF AFTER ACTION REVIEW (PAAR)</t>
  </si>
  <si>
    <t>COMBAT VEHICLE TRAINING SYSTEM (CVTS)</t>
  </si>
  <si>
    <t>A50327G</t>
  </si>
  <si>
    <t>TACTICAL VIDEO CAPTURE SYSTEM (TVCS)</t>
  </si>
  <si>
    <t>A50337G</t>
  </si>
  <si>
    <t>JOINT INTERFACE CONTROL OFFICER (JICO) SUPPORT SYSTEM (JSS) TESTING SUITE</t>
  </si>
  <si>
    <t>A50347G</t>
  </si>
  <si>
    <t>AN/TSQ-236F</t>
  </si>
  <si>
    <t>A50357G</t>
  </si>
  <si>
    <t>DEP GEOSPATIAL INFO LIBR, (DGIL) ADV WORKSTATION TRNG</t>
  </si>
  <si>
    <t>A50387G</t>
  </si>
  <si>
    <t>CONTROL,CONVERTER-R</t>
  </si>
  <si>
    <t>8486831-001</t>
  </si>
  <si>
    <t>TRACKING NETWORK CO</t>
  </si>
  <si>
    <t>AN/MSQ-143A(V)1</t>
  </si>
  <si>
    <t>TRACKING NETWORK,CO</t>
  </si>
  <si>
    <t>A50397G</t>
  </si>
  <si>
    <t>1052671</t>
  </si>
  <si>
    <t>A50407G</t>
  </si>
  <si>
    <t>TRAINER,RADIO,TERMI</t>
  </si>
  <si>
    <t>AN/TRC 170A</t>
  </si>
  <si>
    <t>A50412G</t>
  </si>
  <si>
    <t>JOINT BATTLE COMMAN</t>
  </si>
  <si>
    <t>12022B1000</t>
  </si>
  <si>
    <t>A50427G</t>
  </si>
  <si>
    <t>AC2S TRAINING SUITE</t>
  </si>
  <si>
    <t>13007A0000-3</t>
  </si>
  <si>
    <t>A50437G</t>
  </si>
  <si>
    <t>AN/TYY-2 (V) 2</t>
  </si>
  <si>
    <t>A50447G</t>
  </si>
  <si>
    <t>DRIVER TESTING AND</t>
  </si>
  <si>
    <t>LAV-25 DT</t>
  </si>
  <si>
    <t>A50457G</t>
  </si>
  <si>
    <t>LIGHT ARMORED VEHICLE 25MM (LAV-25)</t>
  </si>
  <si>
    <t>LAV-25 DEPLOYABLE ADVANCED GUNNERY TRAINING SYSTEM (DAGTS)</t>
  </si>
  <si>
    <t>LAV-25 PRE-BRIEF AFTER ACTION REVIEW (PAAR)</t>
  </si>
  <si>
    <t>TRAINER,ARMORED VEH</t>
  </si>
  <si>
    <t>LAV-25</t>
  </si>
  <si>
    <t>LAV-25 PERMANENT ADVANCED GUNNERY TRAINING SYSTEM (PAGTS)</t>
  </si>
  <si>
    <t>A50467G</t>
  </si>
  <si>
    <t>AAV-TT</t>
  </si>
  <si>
    <t>A50487G</t>
  </si>
  <si>
    <t>COMMAND &amp; CONTROL (C2) SYSTEM NSTRUMENTED TACTICAL ENGAGEMENT SIMULATION SYSTEM (TESS)</t>
  </si>
  <si>
    <t>TEST SET,OPTICAL PO</t>
  </si>
  <si>
    <t>PX-D110M</t>
  </si>
  <si>
    <t>ANALYZER,SPECTRUM</t>
  </si>
  <si>
    <t>FSH6-N</t>
  </si>
  <si>
    <t>N9344CN</t>
  </si>
  <si>
    <t>FSH6-NTG</t>
  </si>
  <si>
    <t>N9342CN</t>
  </si>
  <si>
    <t>A70027GA</t>
  </si>
  <si>
    <t>A70027GB</t>
  </si>
  <si>
    <t>A70037G</t>
  </si>
  <si>
    <t>IP TEST SET</t>
  </si>
  <si>
    <t>HST-3000-NV-P1</t>
  </si>
  <si>
    <t>A70037GA</t>
  </si>
  <si>
    <t>MICROSCOPE,OPTICAL</t>
  </si>
  <si>
    <t>FT600/AN</t>
  </si>
  <si>
    <t>FBP-NAVY-1</t>
  </si>
  <si>
    <t>A70047GA</t>
  </si>
  <si>
    <t>HP8562A/H03</t>
  </si>
  <si>
    <t>E4407S-E57</t>
  </si>
  <si>
    <t>N9010N</t>
  </si>
  <si>
    <t>FSP-38</t>
  </si>
  <si>
    <t>HP8562A/E51</t>
  </si>
  <si>
    <t>FSV40-N</t>
  </si>
  <si>
    <t>A70097G</t>
  </si>
  <si>
    <t>FSH6-NTG(CREW)</t>
  </si>
  <si>
    <t>N9342CNTG</t>
  </si>
  <si>
    <t>A70107G</t>
  </si>
  <si>
    <t>LOGIC ANALYZER SYST</t>
  </si>
  <si>
    <t>AN/PSQ5</t>
  </si>
  <si>
    <t>ANALYZER,DIGITAL DA</t>
  </si>
  <si>
    <t>1672G-EO1-AXT</t>
  </si>
  <si>
    <t>TEST SET,ELECTRICAL</t>
  </si>
  <si>
    <t>AN/GTM-3B</t>
  </si>
  <si>
    <t>COUNTER,ELECTRONIC,</t>
  </si>
  <si>
    <t>AN/USM459A</t>
  </si>
  <si>
    <t>53131A</t>
  </si>
  <si>
    <t>PM 6690/AN</t>
  </si>
  <si>
    <t>53220AN</t>
  </si>
  <si>
    <t>5350B</t>
  </si>
  <si>
    <t>COUNTER,FREQUENCY</t>
  </si>
  <si>
    <t>31801</t>
  </si>
  <si>
    <t>53150A</t>
  </si>
  <si>
    <t>320A-01-SP02</t>
  </si>
  <si>
    <t>TEST SET,RADAR</t>
  </si>
  <si>
    <t>TS-4530()/UPM</t>
  </si>
  <si>
    <t>A70307GA</t>
  </si>
  <si>
    <t>CALIBRATOR,FREQUENC</t>
  </si>
  <si>
    <t>585B</t>
  </si>
  <si>
    <t>COUNTER,MICROWAVE P</t>
  </si>
  <si>
    <t>585C-5809</t>
  </si>
  <si>
    <t>CONVERTER,FREQUENCY</t>
  </si>
  <si>
    <t>585/5801,02,YO</t>
  </si>
  <si>
    <t>188-S-1257</t>
  </si>
  <si>
    <t>GENERATOR,FUNCTION,</t>
  </si>
  <si>
    <t>33120A</t>
  </si>
  <si>
    <t>33220A-H01</t>
  </si>
  <si>
    <t>33521AN</t>
  </si>
  <si>
    <t>A70387G</t>
  </si>
  <si>
    <t>GENERATOR, FUNCTION PROGRAMMABLE</t>
  </si>
  <si>
    <t>TPG-31</t>
  </si>
  <si>
    <t>GENERATOR,PULSE-SWE</t>
  </si>
  <si>
    <t>FLUKE 81N</t>
  </si>
  <si>
    <t>600/6-12</t>
  </si>
  <si>
    <t>RPM-007N</t>
  </si>
  <si>
    <t>GENERATOR,SIGNAL</t>
  </si>
  <si>
    <t>68347M</t>
  </si>
  <si>
    <t>GENERATOR,SWEEP</t>
  </si>
  <si>
    <t>68639A/NV</t>
  </si>
  <si>
    <t>68369NV</t>
  </si>
  <si>
    <t>E8257N</t>
  </si>
  <si>
    <t>A70507G</t>
  </si>
  <si>
    <t>8340B</t>
  </si>
  <si>
    <t>METER,POWER FACTOR</t>
  </si>
  <si>
    <t>437B/E23</t>
  </si>
  <si>
    <t>E4418B-E23</t>
  </si>
  <si>
    <t>N1913A-E23</t>
  </si>
  <si>
    <t>8643A</t>
  </si>
  <si>
    <t>TEST SET,RADIO FREQ</t>
  </si>
  <si>
    <t>N1911A-E01</t>
  </si>
  <si>
    <t>POWER METER,PEAK</t>
  </si>
  <si>
    <t>8541351</t>
  </si>
  <si>
    <t>N1912A-E02</t>
  </si>
  <si>
    <t>4410A-500</t>
  </si>
  <si>
    <t>TS4161/P</t>
  </si>
  <si>
    <t>4410A-530</t>
  </si>
  <si>
    <t>4410A520</t>
  </si>
  <si>
    <t>3710</t>
  </si>
  <si>
    <t>R1L-C</t>
  </si>
  <si>
    <t>6470-BMKIT300FT</t>
  </si>
  <si>
    <t>A70597GA</t>
  </si>
  <si>
    <t>54825N</t>
  </si>
  <si>
    <t>DSO9104AN</t>
  </si>
  <si>
    <t>TDS-5054B</t>
  </si>
  <si>
    <t>2465B-46</t>
  </si>
  <si>
    <t>A70607GA</t>
  </si>
  <si>
    <t>FLK199C</t>
  </si>
  <si>
    <t>2246A</t>
  </si>
  <si>
    <t>FLK199</t>
  </si>
  <si>
    <t>FLK-190-502/AN</t>
  </si>
  <si>
    <t>A70617GA</t>
  </si>
  <si>
    <t>J4843A/GRM122</t>
  </si>
  <si>
    <t>J-4843/GRM114B</t>
  </si>
  <si>
    <t>A70757G</t>
  </si>
  <si>
    <t>AN/UPM155</t>
  </si>
  <si>
    <t>TEST SET GROUP,RADA</t>
  </si>
  <si>
    <t>AN/USM-719</t>
  </si>
  <si>
    <t>TEST SET,RADIO</t>
  </si>
  <si>
    <t>TS4291/P</t>
  </si>
  <si>
    <t>3515N</t>
  </si>
  <si>
    <t>TEST SET,TELECOMMUN</t>
  </si>
  <si>
    <t>FB6000-NVY-P1</t>
  </si>
  <si>
    <t>FB6000-NVY-P2</t>
  </si>
  <si>
    <t>TEST SET, TELECOMMUNICATION SYSTEM</t>
  </si>
  <si>
    <t>FB6000M</t>
  </si>
  <si>
    <t>TB6000AMSAM V2</t>
  </si>
  <si>
    <t>FB8000-NV-P1</t>
  </si>
  <si>
    <t>TB6000A-MSAM-NV-</t>
  </si>
  <si>
    <t>FIREBERD6000N</t>
  </si>
  <si>
    <t>A70817GB</t>
  </si>
  <si>
    <t>TS4317/GRM</t>
  </si>
  <si>
    <t>A70837G</t>
  </si>
  <si>
    <t>ANALYZER,WIDE AREA</t>
  </si>
  <si>
    <t>OPVS2-GIG/PV/RD/</t>
  </si>
  <si>
    <t>OPV-GIG-PSVS/RHD</t>
  </si>
  <si>
    <t>A70847G</t>
  </si>
  <si>
    <t>TEST SET,TRANSMISSI</t>
  </si>
  <si>
    <t>675/BL</t>
  </si>
  <si>
    <t>ANALYZER,NETWORK</t>
  </si>
  <si>
    <t>ITS2PRO-1/AN</t>
  </si>
  <si>
    <t>ES2-700/AN</t>
  </si>
  <si>
    <t>ANALYZER, NETWORK</t>
  </si>
  <si>
    <t>686/AN</t>
  </si>
  <si>
    <t>REFLECTOMETER,OPTIC</t>
  </si>
  <si>
    <t>T-BERD 2000</t>
  </si>
  <si>
    <t>MTS-NV-P3</t>
  </si>
  <si>
    <t>TB6000</t>
  </si>
  <si>
    <t>TB4000-NV-C</t>
  </si>
  <si>
    <t>MW9070NV</t>
  </si>
  <si>
    <t>5200-17</t>
  </si>
  <si>
    <t>TEST SET,TELEPHONE</t>
  </si>
  <si>
    <t>704A-NTS1/NV</t>
  </si>
  <si>
    <t>704A-430</t>
  </si>
  <si>
    <t>704A-PKG2/NV</t>
  </si>
  <si>
    <t>ME562/P</t>
  </si>
  <si>
    <t>TDR CABLE TESTER</t>
  </si>
  <si>
    <t>CT100</t>
  </si>
  <si>
    <t>CMAR434-01</t>
  </si>
  <si>
    <t>CSASV2</t>
  </si>
  <si>
    <t>CSAS V3</t>
  </si>
  <si>
    <t>A71027G</t>
  </si>
  <si>
    <t>RECORDING-REPRODUCI</t>
  </si>
  <si>
    <t>PAS-003</t>
  </si>
  <si>
    <t>A71037G</t>
  </si>
  <si>
    <t>PUBLIC AFFAIRS STIL</t>
  </si>
  <si>
    <t>PAS002</t>
  </si>
  <si>
    <t>VISUAL INFORMATION</t>
  </si>
  <si>
    <t>VIIES-1</t>
  </si>
  <si>
    <t>VIIES-2</t>
  </si>
  <si>
    <t>A71047GA</t>
  </si>
  <si>
    <t>COMBAT VIDEO ACQU</t>
  </si>
  <si>
    <t>CVMC/0001</t>
  </si>
  <si>
    <t>COMBAT VIDEO ACQUIS</t>
  </si>
  <si>
    <t>CVASV2</t>
  </si>
  <si>
    <t xml:space="preserve"> CVAS V3</t>
  </si>
  <si>
    <t>A71087G</t>
  </si>
  <si>
    <t>THERMAL SYSTEM CAMERA (TSC)</t>
  </si>
  <si>
    <t>NVSC-1</t>
  </si>
  <si>
    <t>A71127G</t>
  </si>
  <si>
    <t>COMBAT IMAGERY SEAR</t>
  </si>
  <si>
    <t>CISAD</t>
  </si>
  <si>
    <t>A71137G</t>
  </si>
  <si>
    <t>COMBAT STILL ACQUISITION SYSTEM ADVANCED (CSASA)</t>
  </si>
  <si>
    <t>A71147G</t>
  </si>
  <si>
    <t>LIGHTING SYSTEM VIDEO IR (LSVIR)</t>
  </si>
  <si>
    <t>PUBLIC AFFAIRS LAPT</t>
  </si>
  <si>
    <t>VENUE 11 PRO</t>
  </si>
  <si>
    <t>A72007GA</t>
  </si>
  <si>
    <t>PUBLIC AFFAIRS COMB</t>
  </si>
  <si>
    <t>PACCFES06</t>
  </si>
  <si>
    <t>A72027G</t>
  </si>
  <si>
    <t>PUBLIC AFFAIRS VIDE</t>
  </si>
  <si>
    <t>A72037G</t>
  </si>
  <si>
    <t>PUBLIC AFFAIRS CONT</t>
  </si>
  <si>
    <t>5260B002</t>
  </si>
  <si>
    <t>PUBLIC AFFAIRS LIVE</t>
  </si>
  <si>
    <t>95CM MANPACK</t>
  </si>
  <si>
    <t>A72067G</t>
  </si>
  <si>
    <t>PUBLIC AFFAIRS SECO</t>
  </si>
  <si>
    <t>A72107G</t>
  </si>
  <si>
    <t>AT-PS-001</t>
  </si>
  <si>
    <t>ELECTRONIC LOAD</t>
  </si>
  <si>
    <t>PEL 2K-1</t>
  </si>
  <si>
    <t>A73007G</t>
  </si>
  <si>
    <t>AN/MYM-2</t>
  </si>
  <si>
    <t>A73007GA</t>
  </si>
  <si>
    <t>A74007G</t>
  </si>
  <si>
    <t>DATA ANALYSIS CONTR</t>
  </si>
  <si>
    <t>CALTECS</t>
  </si>
  <si>
    <t>CALIBRATION CONTROL GROUP</t>
  </si>
  <si>
    <t>A74007GA</t>
  </si>
  <si>
    <t>A74017G</t>
  </si>
  <si>
    <t>CALIBRATION SET,SEC</t>
  </si>
  <si>
    <t>M04733</t>
  </si>
  <si>
    <t>A74027G</t>
  </si>
  <si>
    <t>TS04733</t>
  </si>
  <si>
    <t>A74037G</t>
  </si>
  <si>
    <t>ATSS-286191/A</t>
  </si>
  <si>
    <t>A74047G</t>
  </si>
  <si>
    <t>MCS-287174</t>
  </si>
  <si>
    <t>A74107G</t>
  </si>
  <si>
    <t>CALIBRATOR,ELECTRIC</t>
  </si>
  <si>
    <t>5520A/6-USMC</t>
  </si>
  <si>
    <t>5520A</t>
  </si>
  <si>
    <t>A74107GA</t>
  </si>
  <si>
    <t>A74117G</t>
  </si>
  <si>
    <t>CALIBRATOR,OSCILLOS</t>
  </si>
  <si>
    <t>5820A</t>
  </si>
  <si>
    <t>A74117GA</t>
  </si>
  <si>
    <t>MAINTENANCE FACILIT</t>
  </si>
  <si>
    <t>AN/TSM-214A</t>
  </si>
  <si>
    <t>AN/TSM 214</t>
  </si>
  <si>
    <t>PROGRAM SET,APPLICA</t>
  </si>
  <si>
    <t>AN/TSM-220</t>
  </si>
  <si>
    <t>TEST STATION,ELECTR</t>
  </si>
  <si>
    <t>AN/USM-646</t>
  </si>
  <si>
    <t>AN/USM-674(V)2</t>
  </si>
  <si>
    <t>AN/USM-674(V)4</t>
  </si>
  <si>
    <t>AN/USM-674(V)3</t>
  </si>
  <si>
    <t>AN/USM-674(V)1</t>
  </si>
  <si>
    <t>AN/PSM-112</t>
  </si>
  <si>
    <t>ELECTRONIC MAINTENA</t>
  </si>
  <si>
    <t>08015A1000</t>
  </si>
  <si>
    <t>CF-19</t>
  </si>
  <si>
    <t>A75047GA</t>
  </si>
  <si>
    <t>A75067G</t>
  </si>
  <si>
    <t>AN/PSM-116</t>
  </si>
  <si>
    <t>AN/PSM-117</t>
  </si>
  <si>
    <t>TEST PROGRAM SET</t>
  </si>
  <si>
    <t>AN/PSM-119</t>
  </si>
  <si>
    <t>A75097G</t>
  </si>
  <si>
    <t>VIPER T RF-EO TEST</t>
  </si>
  <si>
    <t>AN/USM-717(V)1</t>
  </si>
  <si>
    <t>AN/PSM105</t>
  </si>
  <si>
    <t>A75127G</t>
  </si>
  <si>
    <t>AN/PSM107</t>
  </si>
  <si>
    <t>AN/PSM110</t>
  </si>
  <si>
    <t>A75147G</t>
  </si>
  <si>
    <t>08015A3000</t>
  </si>
  <si>
    <t>A75157G</t>
  </si>
  <si>
    <t>08015A4000</t>
  </si>
  <si>
    <t>DISTRIBUTING SYSTEM</t>
  </si>
  <si>
    <t>08015A2000</t>
  </si>
  <si>
    <t>AN/USM-718A</t>
  </si>
  <si>
    <t>AN/USM-718</t>
  </si>
  <si>
    <t>AN/PSM-115</t>
  </si>
  <si>
    <t>AN/PSM-118</t>
  </si>
  <si>
    <t>A75207G</t>
  </si>
  <si>
    <t>14014A0000</t>
  </si>
  <si>
    <t>A75217G</t>
  </si>
  <si>
    <t>06023A0000</t>
  </si>
  <si>
    <t>08014A0000</t>
  </si>
  <si>
    <t>A75237G</t>
  </si>
  <si>
    <t>COLLIMATOR SET,INFR</t>
  </si>
  <si>
    <t>VEO-2 SYSTEM</t>
  </si>
  <si>
    <t>11020A0000</t>
  </si>
  <si>
    <t>10020B0000</t>
  </si>
  <si>
    <t>A75277G</t>
  </si>
  <si>
    <t>ADVANCED TEST PROGR</t>
  </si>
  <si>
    <t>A75287G</t>
  </si>
  <si>
    <t>AN/PSM-113</t>
  </si>
  <si>
    <t>AN/PSM-130</t>
  </si>
  <si>
    <t>14005A0000</t>
  </si>
  <si>
    <t>A75327G</t>
  </si>
  <si>
    <t>MK-3445/U</t>
  </si>
  <si>
    <t>A75337G</t>
  </si>
  <si>
    <t>AN/TSM-221</t>
  </si>
  <si>
    <t>MK2902/TPQ</t>
  </si>
  <si>
    <t>MK2902A/TPQ</t>
  </si>
  <si>
    <t>A75407GA</t>
  </si>
  <si>
    <t>A75457G</t>
  </si>
  <si>
    <t>MAINT KIT,ELEC EQUI</t>
  </si>
  <si>
    <t>MK2970/USC</t>
  </si>
  <si>
    <t>A75507G</t>
  </si>
  <si>
    <t>APPLICATION PROGRAM</t>
  </si>
  <si>
    <t>AN/PSM-111</t>
  </si>
  <si>
    <t>02005A0000</t>
  </si>
  <si>
    <t>A75937G</t>
  </si>
  <si>
    <t>LAV-25 PROGRAM SET</t>
  </si>
  <si>
    <t>AN/PSM104</t>
  </si>
  <si>
    <t>A75957G</t>
  </si>
  <si>
    <t>THIRD ECHELON TEST</t>
  </si>
  <si>
    <t>AN/USM657(V)1</t>
  </si>
  <si>
    <t>AN/USM-657(V)</t>
  </si>
  <si>
    <t>93006B0000</t>
  </si>
  <si>
    <t>AN/USM-657B(V)2</t>
  </si>
  <si>
    <t>AN/USM-717(V)2</t>
  </si>
  <si>
    <t>AN/USM-657A(V)2</t>
  </si>
  <si>
    <t>TEST SYSTEM,3RD ECH</t>
  </si>
  <si>
    <t>AN/USM-657A(V)3</t>
  </si>
  <si>
    <t>AN/USM-657B(V)3</t>
  </si>
  <si>
    <t>AN/USM-717(V)3</t>
  </si>
  <si>
    <t>AN/USM657(V)3</t>
  </si>
  <si>
    <t>A77007G</t>
  </si>
  <si>
    <t>PP8333/U</t>
  </si>
  <si>
    <t>POWER SUPPLY 18-30V</t>
  </si>
  <si>
    <t>PP8474/G</t>
  </si>
  <si>
    <t>A77057GA</t>
  </si>
  <si>
    <t>A77057GB</t>
  </si>
  <si>
    <t>MODEL XHR40-25M</t>
  </si>
  <si>
    <t>XHR40-25M106</t>
  </si>
  <si>
    <t>XHR40-25CE</t>
  </si>
  <si>
    <t>A77067GA</t>
  </si>
  <si>
    <t>A77067GB</t>
  </si>
  <si>
    <t>A78007G</t>
  </si>
  <si>
    <t>MCCF01CS04</t>
  </si>
  <si>
    <t>A78007GA</t>
  </si>
  <si>
    <t>A78017G</t>
  </si>
  <si>
    <t>MCCF02CS03</t>
  </si>
  <si>
    <t>A78017GA</t>
  </si>
  <si>
    <t>A78027G</t>
  </si>
  <si>
    <t>MCCF03CS02</t>
  </si>
  <si>
    <t>A78027GA</t>
  </si>
  <si>
    <t>A78037G</t>
  </si>
  <si>
    <t>MCCF03CS03</t>
  </si>
  <si>
    <t>A78037GA</t>
  </si>
  <si>
    <t>A78047G</t>
  </si>
  <si>
    <t>MCCF02CS02</t>
  </si>
  <si>
    <t>A78047GA</t>
  </si>
  <si>
    <t>A78057G</t>
  </si>
  <si>
    <t>MCCF01CS01</t>
  </si>
  <si>
    <t>A78057GA</t>
  </si>
  <si>
    <t>A78067G</t>
  </si>
  <si>
    <t>MCCF03CS01</t>
  </si>
  <si>
    <t>A78067GA</t>
  </si>
  <si>
    <t>A78077G</t>
  </si>
  <si>
    <t>MCCF01CS02</t>
  </si>
  <si>
    <t>A78077GA</t>
  </si>
  <si>
    <t>A78087G</t>
  </si>
  <si>
    <t>MCCF03CS04</t>
  </si>
  <si>
    <t>A78087GA</t>
  </si>
  <si>
    <t>A78097G</t>
  </si>
  <si>
    <t>MCCF05CS01</t>
  </si>
  <si>
    <t>A78097GA</t>
  </si>
  <si>
    <t>A78117G</t>
  </si>
  <si>
    <t>MCCF01TRS05</t>
  </si>
  <si>
    <t>A78117GA</t>
  </si>
  <si>
    <t>A78127G</t>
  </si>
  <si>
    <t>MCCF02TRS04</t>
  </si>
  <si>
    <t>A78127GA</t>
  </si>
  <si>
    <t>A78137G</t>
  </si>
  <si>
    <t>MCCF01CS03</t>
  </si>
  <si>
    <t>A78137GA</t>
  </si>
  <si>
    <t>A78147G</t>
  </si>
  <si>
    <t>REFERENCE STANDARD</t>
  </si>
  <si>
    <t>MCCF04CS04</t>
  </si>
  <si>
    <t>A78147GA</t>
  </si>
  <si>
    <t>A78167G</t>
  </si>
  <si>
    <t>MCCF04CS07</t>
  </si>
  <si>
    <t>A78167GA</t>
  </si>
  <si>
    <t>A78177G</t>
  </si>
  <si>
    <t>MCCF04CS02</t>
  </si>
  <si>
    <t>A78177GA</t>
  </si>
  <si>
    <t>A78187G</t>
  </si>
  <si>
    <t>MCCF04CS06</t>
  </si>
  <si>
    <t>A78187GA</t>
  </si>
  <si>
    <t>A78197G</t>
  </si>
  <si>
    <t>SHOP EQUIPMENT,CALI</t>
  </si>
  <si>
    <t>MCCF04CS05</t>
  </si>
  <si>
    <t>A78197GA</t>
  </si>
  <si>
    <t>A78207G</t>
  </si>
  <si>
    <t>MCCF04CS03</t>
  </si>
  <si>
    <t>A78207GA</t>
  </si>
  <si>
    <t>MAINTENANCE KIT,VEH</t>
  </si>
  <si>
    <t>00006B2000</t>
  </si>
  <si>
    <t>00006B1900</t>
  </si>
  <si>
    <t>00006A1900</t>
  </si>
  <si>
    <t>A79002E</t>
  </si>
  <si>
    <t>TOOL KIT,ELECTRONIC</t>
  </si>
  <si>
    <t>MK2569/P</t>
  </si>
  <si>
    <t>TOOL AND EQUIPMENT</t>
  </si>
  <si>
    <t>TK-2844</t>
  </si>
  <si>
    <t>TK-2800</t>
  </si>
  <si>
    <t>FIB OPTIC CABLE KIT</t>
  </si>
  <si>
    <t>0801-8525</t>
  </si>
  <si>
    <t>TOOL KIT INTERMEDIA</t>
  </si>
  <si>
    <t>MK2898U</t>
  </si>
  <si>
    <t>TK-8641</t>
  </si>
  <si>
    <t>SECM-V-2887</t>
  </si>
  <si>
    <t>TECH CONTROLLER TOO</t>
  </si>
  <si>
    <t>TEK-2821</t>
  </si>
  <si>
    <t>MK-2663/U(V3)</t>
  </si>
  <si>
    <t>TOOL KIT,FIBER OPTI</t>
  </si>
  <si>
    <t>0801-8500</t>
  </si>
  <si>
    <t>0801-8510</t>
  </si>
  <si>
    <t>SPLICING KIT,FIBER</t>
  </si>
  <si>
    <t>TK-S121</t>
  </si>
  <si>
    <t>S123MCUST4-KIT</t>
  </si>
  <si>
    <t>TOOL KIT,DATA NETWO</t>
  </si>
  <si>
    <t>TK0656</t>
  </si>
  <si>
    <t>MK-2663/U(V2)</t>
  </si>
  <si>
    <t>MK-2663/U (V4)</t>
  </si>
  <si>
    <t>MK2663/U</t>
  </si>
  <si>
    <t>A79657G</t>
  </si>
  <si>
    <t>KIT, CONNECTOR, FIBER OPTIC</t>
  </si>
  <si>
    <t>0811-1000</t>
  </si>
  <si>
    <t>GENERATOR,KEY</t>
  </si>
  <si>
    <t>KOK-23</t>
  </si>
  <si>
    <t>ENCRYPTION-DECRYPTI</t>
  </si>
  <si>
    <t>KGV-72</t>
  </si>
  <si>
    <t>KGV-310B</t>
  </si>
  <si>
    <t>A80027GA</t>
  </si>
  <si>
    <t>A80037G</t>
  </si>
  <si>
    <t>OMNIXI</t>
  </si>
  <si>
    <t>FNAC21</t>
  </si>
  <si>
    <t>A80037GA</t>
  </si>
  <si>
    <t>KSV-21(US)</t>
  </si>
  <si>
    <t>A80047GA</t>
  </si>
  <si>
    <t>A80057G</t>
  </si>
  <si>
    <t>TELEPHONE,SECURE UN</t>
  </si>
  <si>
    <t>FNBF21</t>
  </si>
  <si>
    <t>FNBE21- PSTN</t>
  </si>
  <si>
    <t>A80057GA</t>
  </si>
  <si>
    <t>KG-250XS</t>
  </si>
  <si>
    <t>KIV-54</t>
  </si>
  <si>
    <t>A80067GA</t>
  </si>
  <si>
    <t>A80077G</t>
  </si>
  <si>
    <t>KOK-22A</t>
  </si>
  <si>
    <t>A80087G</t>
  </si>
  <si>
    <t>AUXILIARY POWER SUP</t>
  </si>
  <si>
    <t>TSEC/HYP71</t>
  </si>
  <si>
    <t>A80097G</t>
  </si>
  <si>
    <t>KOV-26</t>
  </si>
  <si>
    <t>KOV-26B</t>
  </si>
  <si>
    <t>A80097GA</t>
  </si>
  <si>
    <t>STE OFFIC442</t>
  </si>
  <si>
    <t>STE-R SECURE TERMIN</t>
  </si>
  <si>
    <t>K0046389-513</t>
  </si>
  <si>
    <t>TACTICAL STE</t>
  </si>
  <si>
    <t>A80107GA</t>
  </si>
  <si>
    <t>A80107GB</t>
  </si>
  <si>
    <t>A80117G</t>
  </si>
  <si>
    <t>PERSONAL DIGITAL AS</t>
  </si>
  <si>
    <t>SMBP21 GSM</t>
  </si>
  <si>
    <t>A80117GA</t>
  </si>
  <si>
    <t>A80127G</t>
  </si>
  <si>
    <t>AN GRR 43 C</t>
  </si>
  <si>
    <t>A80137G</t>
  </si>
  <si>
    <t>E-HQY</t>
  </si>
  <si>
    <t>A80147G</t>
  </si>
  <si>
    <t>KOK-32</t>
  </si>
  <si>
    <t>A80157G</t>
  </si>
  <si>
    <t>ULTRAFASTLANE KG75A</t>
  </si>
  <si>
    <t>KG 75A</t>
  </si>
  <si>
    <t>A80157GA</t>
  </si>
  <si>
    <t>A80167G</t>
  </si>
  <si>
    <t>CIRCUIT CARD ASSEMB</t>
  </si>
  <si>
    <t>KGV 1113</t>
  </si>
  <si>
    <t>A80167GA</t>
  </si>
  <si>
    <t>A80177G</t>
  </si>
  <si>
    <t>COMMUNICATIONS SECU</t>
  </si>
  <si>
    <t>KIV-78/TSEC</t>
  </si>
  <si>
    <t>A80177GA</t>
  </si>
  <si>
    <t>INTERROGATOR COMPUT</t>
  </si>
  <si>
    <t>TSEC/KIR1C</t>
  </si>
  <si>
    <t>TSEC/KIR-1A CF</t>
  </si>
  <si>
    <t>TRANSPONDER COMPUTE</t>
  </si>
  <si>
    <t>TSEC/KIT1C</t>
  </si>
  <si>
    <t>TSEC/KIT-1A</t>
  </si>
  <si>
    <t>A80207G</t>
  </si>
  <si>
    <t>A80207GA</t>
  </si>
  <si>
    <t>A80217G</t>
  </si>
  <si>
    <t>RANDOM DATA GENERAT</t>
  </si>
  <si>
    <t>AN/CSZ9</t>
  </si>
  <si>
    <t>A80227G</t>
  </si>
  <si>
    <t>KG-175A</t>
  </si>
  <si>
    <t>KG-175GS</t>
  </si>
  <si>
    <t>KG-175GM</t>
  </si>
  <si>
    <t>A80227GA</t>
  </si>
  <si>
    <t>A80227GB</t>
  </si>
  <si>
    <t>A80227GC</t>
  </si>
  <si>
    <t>TRANSFER UNIT,CRYPT</t>
  </si>
  <si>
    <t>AN/CYZ10(V)2</t>
  </si>
  <si>
    <t>AN/CYZ10(V)3</t>
  </si>
  <si>
    <t>AN/CYZ-10(V)1</t>
  </si>
  <si>
    <t>AN/PYQ-10</t>
  </si>
  <si>
    <t>A80237GA</t>
  </si>
  <si>
    <t>A80237GB</t>
  </si>
  <si>
    <t>A80257G</t>
  </si>
  <si>
    <t>ELECTRICAL TRANSFER</t>
  </si>
  <si>
    <t>TSEC/KYK13</t>
  </si>
  <si>
    <t>A80277G</t>
  </si>
  <si>
    <t>VPA ASSEMBLY</t>
  </si>
  <si>
    <t>TSEC/HYP57</t>
  </si>
  <si>
    <t>A80277GA</t>
  </si>
  <si>
    <t>A80287GA</t>
  </si>
  <si>
    <t>WLA ASSEMBLY</t>
  </si>
  <si>
    <t>TSEC/HYX57</t>
  </si>
  <si>
    <t>A80317G</t>
  </si>
  <si>
    <t>SPEECH EQUIPMENT</t>
  </si>
  <si>
    <t>TSEC/KY57</t>
  </si>
  <si>
    <t>SPEECH SECURITY EQU</t>
  </si>
  <si>
    <t>TSEC/KY58_1</t>
  </si>
  <si>
    <t>TSEC/KY58_4</t>
  </si>
  <si>
    <t>KY-58M</t>
  </si>
  <si>
    <t>TSEC/KY58-5</t>
  </si>
  <si>
    <t>TSEC/KY58_3</t>
  </si>
  <si>
    <t>TSEC/KY58_2</t>
  </si>
  <si>
    <t>A80327GA</t>
  </si>
  <si>
    <t>A80337G</t>
  </si>
  <si>
    <t>KGV 26</t>
  </si>
  <si>
    <t>A80337GA</t>
  </si>
  <si>
    <t>A80347G</t>
  </si>
  <si>
    <t>SUPPORT KIT</t>
  </si>
  <si>
    <t>TSEC/RGQ40</t>
  </si>
  <si>
    <t>KGV8C</t>
  </si>
  <si>
    <t>A80377G</t>
  </si>
  <si>
    <t>KGV 68B</t>
  </si>
  <si>
    <t>A80377GA</t>
  </si>
  <si>
    <t>KEY GENERATOR</t>
  </si>
  <si>
    <t>TSEC/KG40A-P</t>
  </si>
  <si>
    <t>TSECKG40 KEY GENERA</t>
  </si>
  <si>
    <t>00283</t>
  </si>
  <si>
    <t>A80387GA</t>
  </si>
  <si>
    <t>NRP,TACTICAL KEY LO</t>
  </si>
  <si>
    <t>A80397GA</t>
  </si>
  <si>
    <t>A80407G</t>
  </si>
  <si>
    <t>KIV 6</t>
  </si>
  <si>
    <t>KIV-6</t>
  </si>
  <si>
    <t>A80417G</t>
  </si>
  <si>
    <t>KIV 16</t>
  </si>
  <si>
    <t>A80417GA</t>
  </si>
  <si>
    <t>A80437G</t>
  </si>
  <si>
    <t>TSEC/RYQ57</t>
  </si>
  <si>
    <t>A80447G</t>
  </si>
  <si>
    <t>TSEC/RYQ58</t>
  </si>
  <si>
    <t>TSEC/KY99M</t>
  </si>
  <si>
    <t>SECU VOICE KY 99A</t>
  </si>
  <si>
    <t>TSEC/KY99A</t>
  </si>
  <si>
    <t>A80477GB</t>
  </si>
  <si>
    <t>A80487G</t>
  </si>
  <si>
    <t>IWF/DNVT</t>
  </si>
  <si>
    <t>INTERWORKING FUNCTION (IWF)</t>
  </si>
  <si>
    <t>RGQ27T5EC</t>
  </si>
  <si>
    <t>A80507G</t>
  </si>
  <si>
    <t>CASE,BATTERY ASSEMB</t>
  </si>
  <si>
    <t>TSEC/ZAIJ</t>
  </si>
  <si>
    <t>A80517G</t>
  </si>
  <si>
    <t>IFF CRYPTO APPLIQUE</t>
  </si>
  <si>
    <t>KIV 119</t>
  </si>
  <si>
    <t>A80517GA</t>
  </si>
  <si>
    <t>A80537G</t>
  </si>
  <si>
    <t>TESTER, BACK TO BACK, KY57</t>
  </si>
  <si>
    <t>TSEC/ST43</t>
  </si>
  <si>
    <t>A80547G</t>
  </si>
  <si>
    <t>TESTER,KY-58</t>
  </si>
  <si>
    <t>TSEC/ST44</t>
  </si>
  <si>
    <t>A80577G</t>
  </si>
  <si>
    <t>PARALLEL RGQ-40A</t>
  </si>
  <si>
    <t>A80577GA</t>
  </si>
  <si>
    <t>A80597G</t>
  </si>
  <si>
    <t>ELECTRONIC KEY GENE</t>
  </si>
  <si>
    <t>TSEC/KG82</t>
  </si>
  <si>
    <t>A80597GA</t>
  </si>
  <si>
    <t>A80607G</t>
  </si>
  <si>
    <t>KIT, REPAIR</t>
  </si>
  <si>
    <t>TSEC/KWQ46R</t>
  </si>
  <si>
    <t>A80617G</t>
  </si>
  <si>
    <t>PARTS KIT,ELECTRONI</t>
  </si>
  <si>
    <t>RYQ99A</t>
  </si>
  <si>
    <t>A80637G</t>
  </si>
  <si>
    <t>KGV11A</t>
  </si>
  <si>
    <t>KGV11C</t>
  </si>
  <si>
    <t>A80647G</t>
  </si>
  <si>
    <t>RACE COMPLETE</t>
  </si>
  <si>
    <t>TSEC/KL51</t>
  </si>
  <si>
    <t>A80657G</t>
  </si>
  <si>
    <t>INTERFACE ASSEMBLY</t>
  </si>
  <si>
    <t>TSEC/ZAHQ</t>
  </si>
  <si>
    <t>A80697G</t>
  </si>
  <si>
    <t>KEY DISTRIBUTION CE</t>
  </si>
  <si>
    <t>TSEC/KGX93</t>
  </si>
  <si>
    <t>A80697GA</t>
  </si>
  <si>
    <t>A80727G</t>
  </si>
  <si>
    <t>KOK13A</t>
  </si>
  <si>
    <t>A80767G</t>
  </si>
  <si>
    <t>TEST FIXTURE</t>
  </si>
  <si>
    <t>ON222036</t>
  </si>
  <si>
    <t>A80787G</t>
  </si>
  <si>
    <t>TSEC/RGQ84C</t>
  </si>
  <si>
    <t>A80797G</t>
  </si>
  <si>
    <t>TSEC/KY90</t>
  </si>
  <si>
    <t>CRYPTOGRAPHIC UNIT</t>
  </si>
  <si>
    <t>TSEC/KYV5</t>
  </si>
  <si>
    <t>A80827G</t>
  </si>
  <si>
    <t>TSEC/KG84A</t>
  </si>
  <si>
    <t>TSEC/KG84C</t>
  </si>
  <si>
    <t>A80837G</t>
  </si>
  <si>
    <t>VOICE TERMINAL</t>
  </si>
  <si>
    <t>TSEC/KY68</t>
  </si>
  <si>
    <t>4075800-0501</t>
  </si>
  <si>
    <t>TSEC/KIV7HS</t>
  </si>
  <si>
    <t>TSEC/KIV7</t>
  </si>
  <si>
    <t>ELECTRONIC KEY GEN</t>
  </si>
  <si>
    <t>TSEC/KG-93</t>
  </si>
  <si>
    <t>KIV-7M</t>
  </si>
  <si>
    <t>KIV 7HSB NETWORK</t>
  </si>
  <si>
    <t>KIV7HSB</t>
  </si>
  <si>
    <t>A80847GA</t>
  </si>
  <si>
    <t>TSEC/KIV19</t>
  </si>
  <si>
    <t>TSEC/KIV19A</t>
  </si>
  <si>
    <t>A80857GB</t>
  </si>
  <si>
    <t>A80877G</t>
  </si>
  <si>
    <t>SPEC TEST SET KT 83</t>
  </si>
  <si>
    <t>KT83</t>
  </si>
  <si>
    <t>KG175</t>
  </si>
  <si>
    <t>KG-175B</t>
  </si>
  <si>
    <t>KG-175E100</t>
  </si>
  <si>
    <t>KG-175D</t>
  </si>
  <si>
    <t>A80897G</t>
  </si>
  <si>
    <t>TACTICAL ELECTRONIC</t>
  </si>
  <si>
    <t>KG-94A</t>
  </si>
  <si>
    <t>T ENC DEV KG 194A</t>
  </si>
  <si>
    <t>TSEC/KG194A</t>
  </si>
  <si>
    <t>A80907G</t>
  </si>
  <si>
    <t>T ENC DEV KG 194</t>
  </si>
  <si>
    <t>TSEC/KG194</t>
  </si>
  <si>
    <t>TRUNK ENCRYPTION DE</t>
  </si>
  <si>
    <t>ON370400</t>
  </si>
  <si>
    <t>A80907GA</t>
  </si>
  <si>
    <t>A80917G</t>
  </si>
  <si>
    <t>KG-250</t>
  </si>
  <si>
    <t>KG-250X</t>
  </si>
  <si>
    <t>TEST SET,TRANSPONDE</t>
  </si>
  <si>
    <t>TSEC/ST21</t>
  </si>
  <si>
    <t>SPEC TEST SET ST 34</t>
  </si>
  <si>
    <t>ST34</t>
  </si>
  <si>
    <t>ST58</t>
  </si>
  <si>
    <t>STX 34 A</t>
  </si>
  <si>
    <t>STX34A</t>
  </si>
  <si>
    <t>TSEC/ST31A</t>
  </si>
  <si>
    <t>TSECST31 TEST SET</t>
  </si>
  <si>
    <t>16008</t>
  </si>
  <si>
    <t>OK648/U</t>
  </si>
  <si>
    <t>A90002B</t>
  </si>
  <si>
    <t>MCHS,COMPUTER,MULTI</t>
  </si>
  <si>
    <t>00001A0009</t>
  </si>
  <si>
    <t>99001A0011</t>
  </si>
  <si>
    <t>COMP,MULTI LAPTOP</t>
  </si>
  <si>
    <t>V4</t>
  </si>
  <si>
    <t>TRACKER,CELESTIAL P</t>
  </si>
  <si>
    <t>12005A0000</t>
  </si>
  <si>
    <t>A90017GA</t>
  </si>
  <si>
    <t>A90017GB</t>
  </si>
  <si>
    <t>A90027G</t>
  </si>
  <si>
    <t>BLUE FORCE TRACKING</t>
  </si>
  <si>
    <t>CF-28</t>
  </si>
  <si>
    <t>A90037G</t>
  </si>
  <si>
    <t>CF-29</t>
  </si>
  <si>
    <t>BUCS</t>
  </si>
  <si>
    <t>A90047GA</t>
  </si>
  <si>
    <t>A90047GB</t>
  </si>
  <si>
    <t>NETWORK ATTACHED ST</t>
  </si>
  <si>
    <t>A90077B</t>
  </si>
  <si>
    <t>NAS STORAGE SOL VC</t>
  </si>
  <si>
    <t>COMPUTER, SERVER</t>
  </si>
  <si>
    <t>A90087B</t>
  </si>
  <si>
    <t>STORAGE AREA NETWOR</t>
  </si>
  <si>
    <t>COMPUTER SERVER</t>
  </si>
  <si>
    <t>SAN STORAGE SOL VC</t>
  </si>
  <si>
    <t>A90087BA</t>
  </si>
  <si>
    <t>A90087BB</t>
  </si>
  <si>
    <t>A90107G</t>
  </si>
  <si>
    <t>UNIT MOVE WORK STAT</t>
  </si>
  <si>
    <t>DELL 620 LAPTOP</t>
  </si>
  <si>
    <t>AMS-TAC MINI-DESK</t>
  </si>
  <si>
    <t>A9011 MINI-DESK</t>
  </si>
  <si>
    <t>A90127G</t>
  </si>
  <si>
    <t>MCS 7835-H2/H1</t>
  </si>
  <si>
    <t>THEATER MEDICAL INF</t>
  </si>
  <si>
    <t>A90177G</t>
  </si>
  <si>
    <t>TFSMS SYSTEM</t>
  </si>
  <si>
    <t>TOTAL FORCE STRUCTURE MANAGEMENT SYSTEM-TFSMS</t>
  </si>
  <si>
    <t>INCREMENT II</t>
  </si>
  <si>
    <t>A90187G</t>
  </si>
  <si>
    <t>COMPUTER, HANDHELD</t>
  </si>
  <si>
    <t>COMPUTER LAPTOP</t>
  </si>
  <si>
    <t>A90197GB</t>
  </si>
  <si>
    <t>A90197GC</t>
  </si>
  <si>
    <t>COMPUTER,LAPTOP</t>
  </si>
  <si>
    <t>A90207GA</t>
  </si>
  <si>
    <t>A90207GB</t>
  </si>
  <si>
    <t>A90217G</t>
  </si>
  <si>
    <t>HIGH PERFOR LAPTOP</t>
  </si>
  <si>
    <t>A90237GA</t>
  </si>
  <si>
    <t>A90237GB</t>
  </si>
  <si>
    <t>A90257GA</t>
  </si>
  <si>
    <t>A90347G</t>
  </si>
  <si>
    <t>COMPUTER, WORKSTATI</t>
  </si>
  <si>
    <t>A90357G</t>
  </si>
  <si>
    <t>MARINE CORPS TRAINING INFORMATION MANAGEMENT SYSTEM(MCTIMS)</t>
  </si>
  <si>
    <t>A90367G</t>
  </si>
  <si>
    <t>AUTOMATED PERFORMANCE EVALUATION SYSTEM (APES)</t>
  </si>
  <si>
    <t>A90377G</t>
  </si>
  <si>
    <t>CLASS I/II/III MAINTANCE (C I/II/III M)</t>
  </si>
  <si>
    <t>A90387G</t>
  </si>
  <si>
    <t>CIVILIAN WORKFORCE DEVELOPMENT APPLICATION (CWDA)</t>
  </si>
  <si>
    <t>A90397G</t>
  </si>
  <si>
    <t>DEFENSE PERSONNEL RECORD IMAGING SYSTEM (DPRIS)</t>
  </si>
  <si>
    <t>A90407G</t>
  </si>
  <si>
    <t>MARINE FOR LIFE (M4L)</t>
  </si>
  <si>
    <t>A90417G</t>
  </si>
  <si>
    <t>MANPOWER ASSIGNMENT SUPPORT SYSTEM (MASS)</t>
  </si>
  <si>
    <t>A90427G</t>
  </si>
  <si>
    <t>MARINE CORPS MEDICAL ENTITLEMENTS DATA SYSTEM (MCMEDS)</t>
  </si>
  <si>
    <t>A90437G</t>
  </si>
  <si>
    <t>MANPOWER MOBILIZATION ASSIGNMENT SYSTEM (MMAS)</t>
  </si>
  <si>
    <t>A90447G</t>
  </si>
  <si>
    <t>OPERATIONAL DATA STORE ENTERPRISE</t>
  </si>
  <si>
    <t>A90457G</t>
  </si>
  <si>
    <t>TOTAL FORCE ADMINISTRATION SYSTEM (TFAS)</t>
  </si>
  <si>
    <t>A90467G</t>
  </si>
  <si>
    <t>TOTAL FORCE RETENTION SYSTEM (TFRS)</t>
  </si>
  <si>
    <t>A90477G</t>
  </si>
  <si>
    <t>MARINE FOR LIFE- HOME TOWN LINK (M4L-HTL)</t>
  </si>
  <si>
    <t>A90497G</t>
  </si>
  <si>
    <t>PUBLIC KEY INFRASTRUCTURE- CAC PIN RESET SUITE(CPR SUITE)</t>
  </si>
  <si>
    <t>A90507G</t>
  </si>
  <si>
    <t>PUBLIC KEY INFRASTRUCTURE- DEPLOYABLE SUITE</t>
  </si>
  <si>
    <t>A90537G</t>
  </si>
  <si>
    <t>A90627G</t>
  </si>
  <si>
    <t>A90637G</t>
  </si>
  <si>
    <t>PUBLIC KEY INFRASTRUCTURE- SUPPORT</t>
  </si>
  <si>
    <t>A90647G</t>
  </si>
  <si>
    <t>PUBLIC KEY INFRASTRUCTURE- ISA SUPPORT</t>
  </si>
  <si>
    <t>A90657G</t>
  </si>
  <si>
    <t>PUBLIC KEY INFRASTRUCTURE- CMS SUPPORT</t>
  </si>
  <si>
    <t>A90667G</t>
  </si>
  <si>
    <t>A90677G</t>
  </si>
  <si>
    <t>PUBLIC KEY INFRASTRUCTURE- CVI SUPPORT</t>
  </si>
  <si>
    <t>A90687G</t>
  </si>
  <si>
    <t>BCS3 COMPUTER WORKS</t>
  </si>
  <si>
    <t>BCS3-T41</t>
  </si>
  <si>
    <t>WORK STATION,COMPUT</t>
  </si>
  <si>
    <t>BCS3-T42</t>
  </si>
  <si>
    <t>BCS3-T43</t>
  </si>
  <si>
    <t>BCS3-T60</t>
  </si>
  <si>
    <t>BCS3-M90</t>
  </si>
  <si>
    <t>BCS3-M6300</t>
  </si>
  <si>
    <t>BCS3-M6400</t>
  </si>
  <si>
    <t>BCS3-M6800</t>
  </si>
  <si>
    <t>BCS3-M6600</t>
  </si>
  <si>
    <t>A90687GA</t>
  </si>
  <si>
    <t>A90697G</t>
  </si>
  <si>
    <t>HP 6120 LAPTOP</t>
  </si>
  <si>
    <t>A90707G</t>
  </si>
  <si>
    <t>WORK STATION CMOS A</t>
  </si>
  <si>
    <t>CMOS V 7.6</t>
  </si>
  <si>
    <t>MCHSPART-37FY08</t>
  </si>
  <si>
    <t>A90717GB</t>
  </si>
  <si>
    <t>A90737G</t>
  </si>
  <si>
    <t>DEPLOYED THEATER ACCOUNTABILITY SYSTEM (DTAS)</t>
  </si>
  <si>
    <t>A90747G</t>
  </si>
  <si>
    <t>SECURE PERSONNEL ACCOUNTING MODULE (SPA) (TFAS)</t>
  </si>
  <si>
    <t>A90797G</t>
  </si>
  <si>
    <t>OFFICIAL MILITARY PERSONNEL FILE (OMPF)</t>
  </si>
  <si>
    <t>A90807G</t>
  </si>
  <si>
    <t>UNIT DIARY MANPOWER INTEGRATED PERSONNEL SYSTEM (UDMIPS)</t>
  </si>
  <si>
    <t>A90817G</t>
  </si>
  <si>
    <t>MARINE CORPS MODELS (MODELS)</t>
  </si>
  <si>
    <t>A90827G</t>
  </si>
  <si>
    <t>TOTAL FORCE DATA WAREHOUSE (TFDW)</t>
  </si>
  <si>
    <t>A90837G</t>
  </si>
  <si>
    <t>TOTAL FORCE MANPOWER MODELS REENGINEERING (TFMMR)</t>
  </si>
  <si>
    <t>A90847G</t>
  </si>
  <si>
    <t>DEFENSE CASUALTY INFORMATION PROCESSING SYSTEM (DCIPS)</t>
  </si>
  <si>
    <t>A90857G</t>
  </si>
  <si>
    <t>JOINT FORCE REQUIREMENTS GENERATOR II (JFRGII)</t>
  </si>
  <si>
    <t>A90867G</t>
  </si>
  <si>
    <t>MARINE CORPS RECRUITING INFORMATION SUPPORT SYSTEM (MCRISS)</t>
  </si>
  <si>
    <t>A90877G</t>
  </si>
  <si>
    <t>MARINE CORPS TOTAL FORCE SYSTEM (MCTFS)</t>
  </si>
  <si>
    <t>AN/GYK-62H</t>
  </si>
  <si>
    <t>AN/GYK-62D</t>
  </si>
  <si>
    <t>AN/GYK-62F</t>
  </si>
  <si>
    <t>A90907G</t>
  </si>
  <si>
    <t>A90927G</t>
  </si>
  <si>
    <t>COMBAT DEVELOPMENT TRACKING SYSTEM (CDTS)</t>
  </si>
  <si>
    <t>A90937G</t>
  </si>
  <si>
    <t>SUPPLEMENTAL TRACKING AND RESET REPORTING SYSTEM (STARRS)</t>
  </si>
  <si>
    <t>A90947G</t>
  </si>
  <si>
    <t>THE ONLINE PROJECT INFORMATION CENTER (TOPIC)</t>
  </si>
  <si>
    <t>A90957G</t>
  </si>
  <si>
    <t>COMPUTER, LAPTOP, H</t>
  </si>
  <si>
    <t>A90967G</t>
  </si>
  <si>
    <t xml:space="preserve"> ITEM UNIQUE IDENTIFICATION (IUID) MOBILE MARKING SYSTEM</t>
  </si>
  <si>
    <t>COMPUTER, GP LAPTOP</t>
  </si>
  <si>
    <t>COMPUTER,GP LAPTOP</t>
  </si>
  <si>
    <t>GPLT2SPINFY03</t>
  </si>
  <si>
    <t>LAPTOP, GENERAL PUR</t>
  </si>
  <si>
    <t>COMPUTER,TABLET</t>
  </si>
  <si>
    <t>COMPUTER,GP,LAPTOP</t>
  </si>
  <si>
    <t>MCHS,COMPUTER,GP LA</t>
  </si>
  <si>
    <t>00001A0010</t>
  </si>
  <si>
    <t>LAPTOP,GP EMBARKABL</t>
  </si>
  <si>
    <t>210-AFUC</t>
  </si>
  <si>
    <t>A91007GA</t>
  </si>
  <si>
    <t>A91007GB</t>
  </si>
  <si>
    <t>A91007GC</t>
  </si>
  <si>
    <t>A91007GD</t>
  </si>
  <si>
    <t>A91007GE</t>
  </si>
  <si>
    <t>A91007GF</t>
  </si>
  <si>
    <t>A91007GG</t>
  </si>
  <si>
    <t>A91017G</t>
  </si>
  <si>
    <t>STANDARD PROCUREMENT SYSTEM (SPS)</t>
  </si>
  <si>
    <t>A91027G</t>
  </si>
  <si>
    <t>A91037G</t>
  </si>
  <si>
    <t>A91047G</t>
  </si>
  <si>
    <t>INFORMATION TECHNOL</t>
  </si>
  <si>
    <t>A9104-001</t>
  </si>
  <si>
    <t>A91077G</t>
  </si>
  <si>
    <t xml:space="preserve"> ITEM UNIQUE IDENTIFICATION (IUID) SCANNING SET LEVEL 1</t>
  </si>
  <si>
    <t>DS3508-SR</t>
  </si>
  <si>
    <t>A91087G</t>
  </si>
  <si>
    <t xml:space="preserve"> ITEM UNIQUE IDENTIFICATION (IUID) SCANNING SET LEVEL 2</t>
  </si>
  <si>
    <t>MC9190-G</t>
  </si>
  <si>
    <t>A91097G</t>
  </si>
  <si>
    <t xml:space="preserve"> ITEM UNIQUE IDENTIFICATION (IUID)  SCANNING SET LEVEL 3</t>
  </si>
  <si>
    <t>DEPLOYMENT KIT,RADI</t>
  </si>
  <si>
    <t>SAVI TECHNOL</t>
  </si>
  <si>
    <t>DUAL-MODE PDK</t>
  </si>
  <si>
    <t>A91122G</t>
  </si>
  <si>
    <t>A91247G</t>
  </si>
  <si>
    <t>MDSS TWO,MLG,MAW,DI</t>
  </si>
  <si>
    <t>A91257G</t>
  </si>
  <si>
    <t>MDSS II MEU USER PA</t>
  </si>
  <si>
    <t>12001A0063</t>
  </si>
  <si>
    <t>A91267G</t>
  </si>
  <si>
    <t>12001A0062</t>
  </si>
  <si>
    <t>A91277G</t>
  </si>
  <si>
    <t>MDSS II MCCSSS PACK</t>
  </si>
  <si>
    <t>A91287G</t>
  </si>
  <si>
    <t>MDSS II MARFORRES P</t>
  </si>
  <si>
    <t>12001A0060</t>
  </si>
  <si>
    <t>A91297G</t>
  </si>
  <si>
    <t>MDSS II EWTGPAC PAC</t>
  </si>
  <si>
    <t>12001A0059</t>
  </si>
  <si>
    <t>A91307G</t>
  </si>
  <si>
    <t>MDSS II BLOUNT ISLA</t>
  </si>
  <si>
    <t>A91317G</t>
  </si>
  <si>
    <t>MAGTF DEPLOYMENT SU</t>
  </si>
  <si>
    <t>12001A0057</t>
  </si>
  <si>
    <t>A91327G</t>
  </si>
  <si>
    <t>AUTOMATED MANIFEST</t>
  </si>
  <si>
    <t>12001A0056</t>
  </si>
  <si>
    <t>A91337G</t>
  </si>
  <si>
    <t>PASSIVE RADIO-FREQUENCY IDENTIFICATION (PRFID)</t>
  </si>
  <si>
    <t>A91347G</t>
  </si>
  <si>
    <t>ACTIVE RADIO-FREQUENCY IDENTIFICATION (ARFID)</t>
  </si>
  <si>
    <t>A91357G</t>
  </si>
  <si>
    <t>SOFTWARE</t>
  </si>
  <si>
    <t>V7.X</t>
  </si>
  <si>
    <t>A91367G</t>
  </si>
  <si>
    <t>OPTICAL/RFID READER</t>
  </si>
  <si>
    <t>A91367GA</t>
  </si>
  <si>
    <t>A91377G</t>
  </si>
  <si>
    <t>DEFENSE READINESS REPORTING SYSTEM (DRRS-MC)</t>
  </si>
  <si>
    <t>A91387G</t>
  </si>
  <si>
    <t>A91437G</t>
  </si>
  <si>
    <t xml:space="preserve"> ITEM UNIQUE IDENTIFICATION (IUID)  SUPPORT KIT</t>
  </si>
  <si>
    <t>A91447G</t>
  </si>
  <si>
    <t xml:space="preserve"> ITEM UNIQUE IDENTIFICATION (IUID) DATA MANAGEMENT SYSTEM</t>
  </si>
  <si>
    <t>A92002B</t>
  </si>
  <si>
    <t>99001A0015</t>
  </si>
  <si>
    <t>COMP,TECH WORKSTATI</t>
  </si>
  <si>
    <t>TECHWSFY02</t>
  </si>
  <si>
    <t>COMPUTER, TECH WS</t>
  </si>
  <si>
    <t>MCHS,COMPUTER,TECHI</t>
  </si>
  <si>
    <t>00001A0011</t>
  </si>
  <si>
    <t>A93007G</t>
  </si>
  <si>
    <t>MCHS,COMPUTER,GP WO</t>
  </si>
  <si>
    <t>COMPUTER,GEN P WS</t>
  </si>
  <si>
    <t>COMP,GP WORKSTATION</t>
  </si>
  <si>
    <t>A93007GB</t>
  </si>
  <si>
    <t>MCHS SERVER,ENTERPR</t>
  </si>
  <si>
    <t>SERVER,DEPARTMENTAL</t>
  </si>
  <si>
    <t>MCHS,SERVER,GP</t>
  </si>
  <si>
    <t>SERVER, DEPARTMENTA</t>
  </si>
  <si>
    <t>A95002BA</t>
  </si>
  <si>
    <t>SERVER, BLADE</t>
  </si>
  <si>
    <t>A95102BA</t>
  </si>
  <si>
    <t>B00017B</t>
  </si>
  <si>
    <t>AIR CONDITIONER</t>
  </si>
  <si>
    <t>TM9KH208360</t>
  </si>
  <si>
    <t>9000 BTU</t>
  </si>
  <si>
    <t>ECU9HC326</t>
  </si>
  <si>
    <t>F9H000H35</t>
  </si>
  <si>
    <t>MAC6H9208</t>
  </si>
  <si>
    <t>B00027B</t>
  </si>
  <si>
    <t>F18H3</t>
  </si>
  <si>
    <t>F18H-35</t>
  </si>
  <si>
    <t>F18H-3SA</t>
  </si>
  <si>
    <t>F18H3A</t>
  </si>
  <si>
    <t>F18H35B</t>
  </si>
  <si>
    <t>CH618-2</t>
  </si>
  <si>
    <t>F18HMPI</t>
  </si>
  <si>
    <t>MIL-A-53089</t>
  </si>
  <si>
    <t>CVP-20-516-08</t>
  </si>
  <si>
    <t>GS1H83ZAANWY011</t>
  </si>
  <si>
    <t>AIR CONDITIONER,1.5</t>
  </si>
  <si>
    <t>GS1H43ZAANWY01</t>
  </si>
  <si>
    <t>GS1H93ZAANWFX11</t>
  </si>
  <si>
    <t>B00037BD</t>
  </si>
  <si>
    <t>B00037BE</t>
  </si>
  <si>
    <t>B00037BF</t>
  </si>
  <si>
    <t>B00047B</t>
  </si>
  <si>
    <t>ENVIRONMENTAL CONTROL UNIT, HZ1, 400FREQ, 18K BTU</t>
  </si>
  <si>
    <t>MHP204-08</t>
  </si>
  <si>
    <t>3789</t>
  </si>
  <si>
    <t>01007A9500</t>
  </si>
  <si>
    <t>CV20-4-08</t>
  </si>
  <si>
    <t>B00047BA</t>
  </si>
  <si>
    <t>HYDRAULIC EXCAVATOR</t>
  </si>
  <si>
    <t>HYEX250GR05</t>
  </si>
  <si>
    <t>B00052BA</t>
  </si>
  <si>
    <t>B00067B</t>
  </si>
  <si>
    <t>9387767</t>
  </si>
  <si>
    <t>13217E6896</t>
  </si>
  <si>
    <t>AIR CONDITIONER, MCS VERTICAL, 400HZ, 36K BTU</t>
  </si>
  <si>
    <t>AIR CONDITIONER GRO</t>
  </si>
  <si>
    <t>3863</t>
  </si>
  <si>
    <t>B00077B</t>
  </si>
  <si>
    <t>PLATOON WATER PURIFICATION SYSTEM (PWPS)</t>
  </si>
  <si>
    <t>AIR CONDITIONER,5 T</t>
  </si>
  <si>
    <t>GL543ZAADWYX01</t>
  </si>
  <si>
    <t>GL0583ZAADWYX11</t>
  </si>
  <si>
    <t>GL0593ZAADWFX11</t>
  </si>
  <si>
    <t>B00087BA</t>
  </si>
  <si>
    <t>B00097B</t>
  </si>
  <si>
    <t>MIXER,CONCRETE,TRAI</t>
  </si>
  <si>
    <t>PCM-001</t>
  </si>
  <si>
    <t>B00107B</t>
  </si>
  <si>
    <t>AIR CONDITIONER 10</t>
  </si>
  <si>
    <t>GL1043ZAADFWA14</t>
  </si>
  <si>
    <t>GL1043ZAADFWA25</t>
  </si>
  <si>
    <t>GL1093ZAADFWA14</t>
  </si>
  <si>
    <t>GL1083ZAADFWA14</t>
  </si>
  <si>
    <t>B00107BA</t>
  </si>
  <si>
    <t>B00112B</t>
  </si>
  <si>
    <t>RECIRCULATION KIT</t>
  </si>
  <si>
    <t>F18T-2S</t>
  </si>
  <si>
    <t>F18T42</t>
  </si>
  <si>
    <t>F18TMPI</t>
  </si>
  <si>
    <t>F18T-NON MP1</t>
  </si>
  <si>
    <t>MAC4V20-6700</t>
  </si>
  <si>
    <t>F18T-2SA</t>
  </si>
  <si>
    <t>825007</t>
  </si>
  <si>
    <t>B00137B</t>
  </si>
  <si>
    <t>LOADER,SCOOP TYPE,F</t>
  </si>
  <si>
    <t>279D</t>
  </si>
  <si>
    <t>AIR CONDITIONER,3 T</t>
  </si>
  <si>
    <t>GL0343ZAADWYX11</t>
  </si>
  <si>
    <t>GL0383ZAADWYX11</t>
  </si>
  <si>
    <t>GL0393ZAADWFX11</t>
  </si>
  <si>
    <t>B00147BA</t>
  </si>
  <si>
    <t>B00157B</t>
  </si>
  <si>
    <t>BACKSCATTER X-RAY V</t>
  </si>
  <si>
    <t>BR560</t>
  </si>
  <si>
    <t>ZBV MILITARY TRAILE</t>
  </si>
  <si>
    <t>GENERATOR SET,DIESE</t>
  </si>
  <si>
    <t>MEP903A</t>
  </si>
  <si>
    <t>B00167GA</t>
  </si>
  <si>
    <t>B00172E</t>
  </si>
  <si>
    <t>TOOL BOX SET</t>
  </si>
  <si>
    <t>624KR</t>
  </si>
  <si>
    <t>GENERATOR,HEATING A</t>
  </si>
  <si>
    <t>MEG 30I/ISO</t>
  </si>
  <si>
    <t>INTEGRATED TRAILER,</t>
  </si>
  <si>
    <t>ITEG</t>
  </si>
  <si>
    <t>B00187BA</t>
  </si>
  <si>
    <t>B00187BB</t>
  </si>
  <si>
    <t>B00192B</t>
  </si>
  <si>
    <t>SICKLE STICK</t>
  </si>
  <si>
    <t>B00207B</t>
  </si>
  <si>
    <t>PANEL,POWER DISTRIB</t>
  </si>
  <si>
    <t>DB200M2C-P3S415-</t>
  </si>
  <si>
    <t>B00217B</t>
  </si>
  <si>
    <t>EXPEDITIONARY WATER</t>
  </si>
  <si>
    <t>57310001</t>
  </si>
  <si>
    <t>B00227B</t>
  </si>
  <si>
    <t>MICROGRID ADVANCED DIGITAL CONTROL SYSTEM (MADCS) KIT</t>
  </si>
  <si>
    <t>DISTRIBUTOR,WATER,T</t>
  </si>
  <si>
    <t>223-9745</t>
  </si>
  <si>
    <t>HYDROSEEDER,TRAILER</t>
  </si>
  <si>
    <t>T90</t>
  </si>
  <si>
    <t>HYDROSEEDER,SKID MO</t>
  </si>
  <si>
    <t>T120</t>
  </si>
  <si>
    <t>5KW INDOOR</t>
  </si>
  <si>
    <t>B00277BA</t>
  </si>
  <si>
    <t>5KW OUTDOOR</t>
  </si>
  <si>
    <t>B00287BA</t>
  </si>
  <si>
    <t>15KW</t>
  </si>
  <si>
    <t>B00297BA</t>
  </si>
  <si>
    <t>30KW</t>
  </si>
  <si>
    <t>B00307BA</t>
  </si>
  <si>
    <t>DB350MA-P2WAS3</t>
  </si>
  <si>
    <t>B00317BA</t>
  </si>
  <si>
    <t>300KW</t>
  </si>
  <si>
    <t>B00327BA</t>
  </si>
  <si>
    <t>B00337K</t>
  </si>
  <si>
    <t>JOINT ENGINEER RAPI</t>
  </si>
  <si>
    <t>B00347B</t>
  </si>
  <si>
    <t>VEHICLE MINE MOUNTE</t>
  </si>
  <si>
    <t>BUFFALO A2 MPCV CAT</t>
  </si>
  <si>
    <t>BUFFALO A2 USMC</t>
  </si>
  <si>
    <t>TRUCK,BOMB SERVICE</t>
  </si>
  <si>
    <t>BUFFALO- MRAP</t>
  </si>
  <si>
    <t>BUFFALO-MK2</t>
  </si>
  <si>
    <t>TANK AND PUMP UNIT,</t>
  </si>
  <si>
    <t>B0116302</t>
  </si>
  <si>
    <t>B0116301</t>
  </si>
  <si>
    <t>ALL TERRAIN CRANE (</t>
  </si>
  <si>
    <t>MAC 50</t>
  </si>
  <si>
    <t>CRANE-TRACTOR</t>
  </si>
  <si>
    <t>AIRFIELD DAMAGE REP</t>
  </si>
  <si>
    <t>GBE RUNWAY REP</t>
  </si>
  <si>
    <t>DSS-ADR</t>
  </si>
  <si>
    <t>GBE RUNAWAY REP</t>
  </si>
  <si>
    <t>MULTI-TERRAIN LOADE</t>
  </si>
  <si>
    <t>277B</t>
  </si>
  <si>
    <t>277C</t>
  </si>
  <si>
    <t>MULTI TERRAIN LOADE</t>
  </si>
  <si>
    <t>B00407BA</t>
  </si>
  <si>
    <t>B00407BB</t>
  </si>
  <si>
    <t>MEP-1050</t>
  </si>
  <si>
    <t>BLADE,MINE CLEARING</t>
  </si>
  <si>
    <t>B00457B</t>
  </si>
  <si>
    <t>FIRE FIGHTING SYSTE</t>
  </si>
  <si>
    <t>UHPS, EX-1836</t>
  </si>
  <si>
    <t>B00467B</t>
  </si>
  <si>
    <t>PANEL BRIDGING</t>
  </si>
  <si>
    <t>B00477B</t>
  </si>
  <si>
    <t>PACKBOT 510 WITH FA</t>
  </si>
  <si>
    <t>18729</t>
  </si>
  <si>
    <t>UNMANNED VEHICLE,GR</t>
  </si>
  <si>
    <t>18729-R2C</t>
  </si>
  <si>
    <t>REFRIGERATION SYSTE</t>
  </si>
  <si>
    <t>SB541.0</t>
  </si>
  <si>
    <t>B00507B</t>
  </si>
  <si>
    <t>PORTABLE FUEL ANALYZER (PFA)</t>
  </si>
  <si>
    <t>B00527G</t>
  </si>
  <si>
    <t>IED INVESTIGATIVE UNMANNED GROUND VEHICLE</t>
  </si>
  <si>
    <t>B00537B</t>
  </si>
  <si>
    <t>ULTRA HIGH PREESURE SYSTEM, FIRE FIGHTING</t>
  </si>
  <si>
    <t>BATH UNIT,PORTABLE</t>
  </si>
  <si>
    <t>MK64 MOD5</t>
  </si>
  <si>
    <t>B00567G</t>
  </si>
  <si>
    <t>ROBOT,EXPLOSIVE ORD</t>
  </si>
  <si>
    <t>MARCBOT-IV</t>
  </si>
  <si>
    <t>B00577B</t>
  </si>
  <si>
    <t>CARRIER,BRIDGE LAUN</t>
  </si>
  <si>
    <t>10110001</t>
  </si>
  <si>
    <t>MINE ROLLER SYSTEM,</t>
  </si>
  <si>
    <t>39114</t>
  </si>
  <si>
    <t>MINE ROLLER</t>
  </si>
  <si>
    <t>PE24589</t>
  </si>
  <si>
    <t>MINE ROLLER SYSTEM</t>
  </si>
  <si>
    <t>9000-001</t>
  </si>
  <si>
    <t>2006E1000</t>
  </si>
  <si>
    <t>LIGHTWEIGHT VEHICLE</t>
  </si>
  <si>
    <t>39050</t>
  </si>
  <si>
    <t>MINE,ROLLER SYSTEM</t>
  </si>
  <si>
    <t>39125</t>
  </si>
  <si>
    <t>LS1057898</t>
  </si>
  <si>
    <t>TRACTOR,MEDIUM CRAW</t>
  </si>
  <si>
    <t>850-JR</t>
  </si>
  <si>
    <t>850-J</t>
  </si>
  <si>
    <t>KIT,COOLING AND REF</t>
  </si>
  <si>
    <t>CREK</t>
  </si>
  <si>
    <t>TOOL KIT,LINEMAN'S</t>
  </si>
  <si>
    <t>TK-1141</t>
  </si>
  <si>
    <t>LOADER,SCOOP TYPE</t>
  </si>
  <si>
    <t>B00647B</t>
  </si>
  <si>
    <t>PUMP, FUEL 125 GPM</t>
  </si>
  <si>
    <t>1B30CS</t>
  </si>
  <si>
    <t>B00657B</t>
  </si>
  <si>
    <t>BACKHOE,EXCAVATOR</t>
  </si>
  <si>
    <t>270D</t>
  </si>
  <si>
    <t>CONTAINERIZED BATCH</t>
  </si>
  <si>
    <t>34240300M-1</t>
  </si>
  <si>
    <t>B00677B</t>
  </si>
  <si>
    <t>BURNER,WEED,TRAILER</t>
  </si>
  <si>
    <t>1400-50</t>
  </si>
  <si>
    <t>B00687B</t>
  </si>
  <si>
    <t>KIT,BEACH ACCESS MA</t>
  </si>
  <si>
    <t>154059</t>
  </si>
  <si>
    <t>CLIMBER'S SET</t>
  </si>
  <si>
    <t>TK-1141/C</t>
  </si>
  <si>
    <t>B00707B</t>
  </si>
  <si>
    <t>BLAST CLEANING MACH</t>
  </si>
  <si>
    <t>30AA-2</t>
  </si>
  <si>
    <t>BLAST CLEANING MACHINE, 125 LBS</t>
  </si>
  <si>
    <t>CJ200</t>
  </si>
  <si>
    <t>WATER PURIFICATION</t>
  </si>
  <si>
    <t>M-PRO</t>
  </si>
  <si>
    <t>LWPS-5001</t>
  </si>
  <si>
    <t>B00737B</t>
  </si>
  <si>
    <t>SKID LOADER,ARMORED</t>
  </si>
  <si>
    <t>JD325</t>
  </si>
  <si>
    <t>GSQ346ZABNW00G1</t>
  </si>
  <si>
    <t>GSQ386ZABNW0011</t>
  </si>
  <si>
    <t>GSQ396ZABNWFX11</t>
  </si>
  <si>
    <t>B00747BA</t>
  </si>
  <si>
    <t>B00747BB</t>
  </si>
  <si>
    <t>B00747BC</t>
  </si>
  <si>
    <t>SMALL FIELD REFRIGE</t>
  </si>
  <si>
    <t>SB531.0</t>
  </si>
  <si>
    <t>B00757BA</t>
  </si>
  <si>
    <t>316-1679</t>
  </si>
  <si>
    <t>MEP-802A</t>
  </si>
  <si>
    <t>MEP-1030</t>
  </si>
  <si>
    <t>B00777BA</t>
  </si>
  <si>
    <t>B00777BB</t>
  </si>
  <si>
    <t>GRADER,ROAD,MOTORIZ</t>
  </si>
  <si>
    <t>120M</t>
  </si>
  <si>
    <t>ARMOR RD GRADER MOT</t>
  </si>
  <si>
    <t>RIPPER,TRACTOR MOUN</t>
  </si>
  <si>
    <t>AT352525</t>
  </si>
  <si>
    <t>B00807B</t>
  </si>
  <si>
    <t>10 CAP BH</t>
  </si>
  <si>
    <t>WINCH,ATTACHMENT</t>
  </si>
  <si>
    <t>AT354444</t>
  </si>
  <si>
    <t>B00837B</t>
  </si>
  <si>
    <t>MEP 809A</t>
  </si>
  <si>
    <t>B00842B</t>
  </si>
  <si>
    <t>ABV FIELD LEVEL TOO</t>
  </si>
  <si>
    <t>ABV001</t>
  </si>
  <si>
    <t>TOOL KIT,MEDIUM CRA</t>
  </si>
  <si>
    <t>MCTTK009</t>
  </si>
  <si>
    <t>BLADE,BULLDOZER,EAR</t>
  </si>
  <si>
    <t>PE21736</t>
  </si>
  <si>
    <t>PETROLEUM QUALITY A</t>
  </si>
  <si>
    <t>RIA152923</t>
  </si>
  <si>
    <t>B00897B</t>
  </si>
  <si>
    <t>FOOT MOBILE ASSAULT</t>
  </si>
  <si>
    <t>FMAB1</t>
  </si>
  <si>
    <t>BLOCK AND TACKLE SE</t>
  </si>
  <si>
    <t>B00917B</t>
  </si>
  <si>
    <t>TANK,FUEL,PORTABLE</t>
  </si>
  <si>
    <t>40DGD</t>
  </si>
  <si>
    <t>B00927B</t>
  </si>
  <si>
    <t>TRAILER SET,MINE DE</t>
  </si>
  <si>
    <t>FA0680</t>
  </si>
  <si>
    <t>MINE DETECTOR SYSTE</t>
  </si>
  <si>
    <t>0002-00020-33</t>
  </si>
  <si>
    <t>0002-00033-33</t>
  </si>
  <si>
    <t>PARTS KIT,VEHICULAR</t>
  </si>
  <si>
    <t>0006-00021</t>
  </si>
  <si>
    <t>DETECTING SET,MINE</t>
  </si>
  <si>
    <t>011087-2-AY</t>
  </si>
  <si>
    <t>B00967B</t>
  </si>
  <si>
    <t>B00977B</t>
  </si>
  <si>
    <t>BERM LINER AND CHES</t>
  </si>
  <si>
    <t>B-3535-BLC</t>
  </si>
  <si>
    <t>SL-3-01264A</t>
  </si>
  <si>
    <t>DECONTAMINATION SYS</t>
  </si>
  <si>
    <t>M26</t>
  </si>
  <si>
    <t>VMR2 MINEHOUND</t>
  </si>
  <si>
    <t xml:space="preserve"> VMR2.5 (VMR2+)</t>
  </si>
  <si>
    <t>B01032B</t>
  </si>
  <si>
    <t>BOX,ACCESSORIES STO</t>
  </si>
  <si>
    <t>1001A003</t>
  </si>
  <si>
    <t>METAL DETECTOR</t>
  </si>
  <si>
    <t>CEIA CMD 2.00</t>
  </si>
  <si>
    <t>B01052BA</t>
  </si>
  <si>
    <t>B01067B</t>
  </si>
  <si>
    <t>MEP-501A</t>
  </si>
  <si>
    <t>SHOP</t>
  </si>
  <si>
    <t>B01067BA</t>
  </si>
  <si>
    <t>B01072B</t>
  </si>
  <si>
    <t>LOADER,SCOOP TYPE,T</t>
  </si>
  <si>
    <t>420000</t>
  </si>
  <si>
    <t>B01082B</t>
  </si>
  <si>
    <t>BUCKET,V DITCH.6CY</t>
  </si>
  <si>
    <t>423700</t>
  </si>
  <si>
    <t>B01092B</t>
  </si>
  <si>
    <t>DRILLING MACHINE,RO</t>
  </si>
  <si>
    <t>HEM550 HYEX</t>
  </si>
  <si>
    <t>B01102B</t>
  </si>
  <si>
    <t>BUCKET,SCOOP TYPE L</t>
  </si>
  <si>
    <t>909325623327</t>
  </si>
  <si>
    <t>B01112B</t>
  </si>
  <si>
    <t>COMPACTOR,REFUSE</t>
  </si>
  <si>
    <t>HYEX 1HC250</t>
  </si>
  <si>
    <t>B01122B</t>
  </si>
  <si>
    <t>CUTTER-BUCKET COMBI</t>
  </si>
  <si>
    <t>CB-D/90 HYEX</t>
  </si>
  <si>
    <t>B01132B</t>
  </si>
  <si>
    <t>LEAD,PILE DRIVER</t>
  </si>
  <si>
    <t>ABI-HVR 60 HYEX</t>
  </si>
  <si>
    <t>BOAT,BRIDGE ERECTIO</t>
  </si>
  <si>
    <t>USCSBMK2</t>
  </si>
  <si>
    <t>USCSBMK1</t>
  </si>
  <si>
    <t>MK2-S</t>
  </si>
  <si>
    <t>USCSBMK3</t>
  </si>
  <si>
    <t>TRAILER,BRIDGE EREC</t>
  </si>
  <si>
    <t>MK3BEBTRAILER/</t>
  </si>
  <si>
    <t>B01157BA</t>
  </si>
  <si>
    <t>B01162B</t>
  </si>
  <si>
    <t>BREAKER,PAVING,TRAC</t>
  </si>
  <si>
    <t>HYEX-HP05500</t>
  </si>
  <si>
    <t>B01172B</t>
  </si>
  <si>
    <t>C909323-623315</t>
  </si>
  <si>
    <t>B01182B</t>
  </si>
  <si>
    <t>AUGER,EARTH,TRACTOR</t>
  </si>
  <si>
    <t>9960T PA40</t>
  </si>
  <si>
    <t>ETN84525</t>
  </si>
  <si>
    <t>250GLCRA</t>
  </si>
  <si>
    <t>BRIDGE,FLOATING</t>
  </si>
  <si>
    <t>M17</t>
  </si>
  <si>
    <t>M16</t>
  </si>
  <si>
    <t>B01237B</t>
  </si>
  <si>
    <t>POWER PLANT,UTILITY</t>
  </si>
  <si>
    <t>B01242B</t>
  </si>
  <si>
    <t>BH80HD-EXC180</t>
  </si>
  <si>
    <t>B01257B</t>
  </si>
  <si>
    <t>A-FRAME,VEHICLE MOU</t>
  </si>
  <si>
    <t>11026C0002</t>
  </si>
  <si>
    <t>B01282B</t>
  </si>
  <si>
    <t>GOLDIE</t>
  </si>
  <si>
    <t>DSP NO. 27</t>
  </si>
  <si>
    <t>BOAT,CRADLE,MODIFIE</t>
  </si>
  <si>
    <t>MK3CRMOD</t>
  </si>
  <si>
    <t>CRADLE,BOAT</t>
  </si>
  <si>
    <t>MARINE CORPS BRIDGE</t>
  </si>
  <si>
    <t>3955850</t>
  </si>
  <si>
    <t>B01317B</t>
  </si>
  <si>
    <t>MSC8</t>
  </si>
  <si>
    <t>B01327B</t>
  </si>
  <si>
    <t>INSTRUMENT SET,RECO</t>
  </si>
  <si>
    <t>ENFR-E-V5</t>
  </si>
  <si>
    <t>B01327BA</t>
  </si>
  <si>
    <t>B01337B</t>
  </si>
  <si>
    <t>INTERROGATION ARM</t>
  </si>
  <si>
    <t>13004A0013</t>
  </si>
  <si>
    <t>INTERROGATION ARM A</t>
  </si>
  <si>
    <t>B01337BA</t>
  </si>
  <si>
    <t>B01347B</t>
  </si>
  <si>
    <t>B01357B</t>
  </si>
  <si>
    <t>BRG11000</t>
  </si>
  <si>
    <t>B01367B</t>
  </si>
  <si>
    <t>INTERIOR BAY</t>
  </si>
  <si>
    <t>15001A0015</t>
  </si>
  <si>
    <t>REEL SYSTEM,HOSE</t>
  </si>
  <si>
    <t>98006A0000W</t>
  </si>
  <si>
    <t>B01387BA</t>
  </si>
  <si>
    <t>B01397B</t>
  </si>
  <si>
    <t>CHILLER,WATER,REFRI</t>
  </si>
  <si>
    <t>TWC</t>
  </si>
  <si>
    <t>B01407G</t>
  </si>
  <si>
    <t>RECON SCOUT XT</t>
  </si>
  <si>
    <t>GENERATOR SET,GASOL</t>
  </si>
  <si>
    <t>1KW FLEX FUEL GE</t>
  </si>
  <si>
    <t>B01427BA</t>
  </si>
  <si>
    <t>DISTRIBUTION BOX</t>
  </si>
  <si>
    <t>DB100MA-P102Q</t>
  </si>
  <si>
    <t>BRIDGE,FIXED</t>
  </si>
  <si>
    <t>(MGB)</t>
  </si>
  <si>
    <t>B01557B</t>
  </si>
  <si>
    <t>BRIDGE,FLOATING,IRB</t>
  </si>
  <si>
    <t>2007-001F</t>
  </si>
  <si>
    <t>ASSAULT BREACHER VE</t>
  </si>
  <si>
    <t>M1150</t>
  </si>
  <si>
    <t>PE22313</t>
  </si>
  <si>
    <t>PE22312</t>
  </si>
  <si>
    <t>BUCKET,CLAMSHELL</t>
  </si>
  <si>
    <t>HSL-100</t>
  </si>
  <si>
    <t>KM602</t>
  </si>
  <si>
    <t>BUCKET,CONCRETE</t>
  </si>
  <si>
    <t>C-150</t>
  </si>
  <si>
    <t>B01767BA</t>
  </si>
  <si>
    <t>BUCKET,MULTI-PURPOS</t>
  </si>
  <si>
    <t>4 IN 1 2 1/2 YD</t>
  </si>
  <si>
    <t>B02157BA</t>
  </si>
  <si>
    <t>B02807B</t>
  </si>
  <si>
    <t>CARGO SET,RIGGER'S</t>
  </si>
  <si>
    <t>PORTABLE COMPRESSOR</t>
  </si>
  <si>
    <t>MII/DV-D45</t>
  </si>
  <si>
    <t>B03917B</t>
  </si>
  <si>
    <t>TRUCK,MATERIAL HAND</t>
  </si>
  <si>
    <t>988B</t>
  </si>
  <si>
    <t>TRUCK,LIFT,FORK</t>
  </si>
  <si>
    <t>ROUGH TERRAIN CONTA</t>
  </si>
  <si>
    <t>TRA240-55S3MV2</t>
  </si>
  <si>
    <t>COMPRESSOR,AIR,260-</t>
  </si>
  <si>
    <t>P260WIRMIL</t>
  </si>
  <si>
    <t>PNEUMATIC TOOL AND</t>
  </si>
  <si>
    <t>COMPRESSOR,AIR,260</t>
  </si>
  <si>
    <t>CRANE,WHEEL MOUNTED</t>
  </si>
  <si>
    <t>LRT 110</t>
  </si>
  <si>
    <t>DEMOLITION SET,EXPL</t>
  </si>
  <si>
    <t>DEMOLITION SET</t>
  </si>
  <si>
    <t>DEMOLITION EQUIPMEN</t>
  </si>
  <si>
    <t>3002</t>
  </si>
  <si>
    <t>SC1375-94-CL-P01</t>
  </si>
  <si>
    <t>B04757G</t>
  </si>
  <si>
    <t>PSS11</t>
  </si>
  <si>
    <t>AN/PSS12</t>
  </si>
  <si>
    <t>P153</t>
  </si>
  <si>
    <t>AN/PSS</t>
  </si>
  <si>
    <t>DETECTOR,MINE</t>
  </si>
  <si>
    <t>AN/PSS14 W/TWD</t>
  </si>
  <si>
    <t>B04902E</t>
  </si>
  <si>
    <t>EQUIPMENT SET, DRAFTING, INDIVIDUAL</t>
  </si>
  <si>
    <t>B05002E</t>
  </si>
  <si>
    <t>EQUIPMENT SET, DRAFTING, SUPPLEMENTARY</t>
  </si>
  <si>
    <t>B05257B</t>
  </si>
  <si>
    <t>DRAWBAR</t>
  </si>
  <si>
    <t>B05657B</t>
  </si>
  <si>
    <t>DRIVER SET,PROJECTI</t>
  </si>
  <si>
    <t>4160</t>
  </si>
  <si>
    <t>DRUM,FABRIC,COLLAPS</t>
  </si>
  <si>
    <t>RD362AS207</t>
  </si>
  <si>
    <t>B05707BA</t>
  </si>
  <si>
    <t>GTA/WD500-S/0</t>
  </si>
  <si>
    <t>B05717BA</t>
  </si>
  <si>
    <t>B05717BB</t>
  </si>
  <si>
    <t>TANK ASSEMBLY,FABRI</t>
  </si>
  <si>
    <t>8000050700</t>
  </si>
  <si>
    <t>TANK,FABRIC,COLLAPS</t>
  </si>
  <si>
    <t>M52983-50A</t>
  </si>
  <si>
    <t>M52973-50</t>
  </si>
  <si>
    <t>B05727BA</t>
  </si>
  <si>
    <t>B05727BB</t>
  </si>
  <si>
    <t>B05727BC</t>
  </si>
  <si>
    <t>TANK FABRIC COLLAPS</t>
  </si>
  <si>
    <t>M52983-03</t>
  </si>
  <si>
    <t>TANK,LIQUID STORAGE</t>
  </si>
  <si>
    <t>8000050500</t>
  </si>
  <si>
    <t>FUEL TANK AND CHEST</t>
  </si>
  <si>
    <t>8000049000A</t>
  </si>
  <si>
    <t>B05737BA</t>
  </si>
  <si>
    <t>BLNIT420</t>
  </si>
  <si>
    <t>B05747BA</t>
  </si>
  <si>
    <t>DUMMY LOAD,ELECTRIC</t>
  </si>
  <si>
    <t>A578</t>
  </si>
  <si>
    <t>LOAD BANK,ELECTRICA</t>
  </si>
  <si>
    <t>DE10001</t>
  </si>
  <si>
    <t>LSH LOAD BANK</t>
  </si>
  <si>
    <t>MODERNIZED M9 ACE</t>
  </si>
  <si>
    <t>M9 MARINE</t>
  </si>
  <si>
    <t>TRACTOR,FULL TRACKE</t>
  </si>
  <si>
    <t>M9 AC442</t>
  </si>
  <si>
    <t>B05957B</t>
  </si>
  <si>
    <t>POWER DISTRIBUTION</t>
  </si>
  <si>
    <t>PD015</t>
  </si>
  <si>
    <t>B06007B</t>
  </si>
  <si>
    <t>PO030</t>
  </si>
  <si>
    <t>B06057B</t>
  </si>
  <si>
    <t>PO100</t>
  </si>
  <si>
    <t>B06087B</t>
  </si>
  <si>
    <t>LIGHT SET,GENERAL I</t>
  </si>
  <si>
    <t>MLK-0000</t>
  </si>
  <si>
    <t>B06257B</t>
  </si>
  <si>
    <t>COMPRESSED AIR-FOAM</t>
  </si>
  <si>
    <t>99001A0023</t>
  </si>
  <si>
    <t>FIRESUPPRESSIONSYST</t>
  </si>
  <si>
    <t>TM280</t>
  </si>
  <si>
    <t>FIRE SUPPRESSION SY</t>
  </si>
  <si>
    <t>TM280-1</t>
  </si>
  <si>
    <t>FIRE SUPPRESION SYS</t>
  </si>
  <si>
    <t>TM-280A</t>
  </si>
  <si>
    <t>B06357B</t>
  </si>
  <si>
    <t>FLOODLIGHT SET,ELEC</t>
  </si>
  <si>
    <t>SM4A30</t>
  </si>
  <si>
    <t>MLT5060MIT</t>
  </si>
  <si>
    <t>FLOOD LIGHT SET MOD</t>
  </si>
  <si>
    <t>FORK,3-WAY,HYDRAULI</t>
  </si>
  <si>
    <t>91002060</t>
  </si>
  <si>
    <t>B06477BA</t>
  </si>
  <si>
    <t>FUEL SYSTEM,SUPPLY</t>
  </si>
  <si>
    <t>M1966</t>
  </si>
  <si>
    <t>FORWARD WATER POINT</t>
  </si>
  <si>
    <t>SC4320-97-CL-</t>
  </si>
  <si>
    <t>FORWARD AREA WATER</t>
  </si>
  <si>
    <t>MIL-F-53043</t>
  </si>
  <si>
    <t>WATER DISTRIBUTION</t>
  </si>
  <si>
    <t>9095-91</t>
  </si>
  <si>
    <t>FUEL SYSTEM,AMPHIBI</t>
  </si>
  <si>
    <t>M69HC</t>
  </si>
  <si>
    <t>B06957B</t>
  </si>
  <si>
    <t>TACTICAL PETROLEUM</t>
  </si>
  <si>
    <t>TPLM100</t>
  </si>
  <si>
    <t>TESTER,FLASH POINT</t>
  </si>
  <si>
    <t>44200</t>
  </si>
  <si>
    <t>B06967BA</t>
  </si>
  <si>
    <t>MEP831A</t>
  </si>
  <si>
    <t>MEP016B</t>
  </si>
  <si>
    <t>B07307BA</t>
  </si>
  <si>
    <t>B07457B</t>
  </si>
  <si>
    <t>GENERATOR,15KW</t>
  </si>
  <si>
    <t>0G15WID3T</t>
  </si>
  <si>
    <t>MEP003A</t>
  </si>
  <si>
    <t>MEP1040</t>
  </si>
  <si>
    <t>MEP803A</t>
  </si>
  <si>
    <t>B08917BA</t>
  </si>
  <si>
    <t>B08917BB</t>
  </si>
  <si>
    <t>MEP813A</t>
  </si>
  <si>
    <t>MEP112A</t>
  </si>
  <si>
    <t>MEP1041</t>
  </si>
  <si>
    <t>B09217BA</t>
  </si>
  <si>
    <t>B09307B</t>
  </si>
  <si>
    <t>MMG25</t>
  </si>
  <si>
    <t>MEP805A</t>
  </si>
  <si>
    <t>MEP005A</t>
  </si>
  <si>
    <t>MEP805B</t>
  </si>
  <si>
    <t>MEP1060</t>
  </si>
  <si>
    <t>B09537BA</t>
  </si>
  <si>
    <t>B09537BB</t>
  </si>
  <si>
    <t>B09717B</t>
  </si>
  <si>
    <t>MEP114A</t>
  </si>
  <si>
    <t>MEP815B</t>
  </si>
  <si>
    <t>MEP-1061</t>
  </si>
  <si>
    <t>MEP815A</t>
  </si>
  <si>
    <t>MEP531A</t>
  </si>
  <si>
    <t>B09807BA</t>
  </si>
  <si>
    <t>MEP115A</t>
  </si>
  <si>
    <t>MEP816B</t>
  </si>
  <si>
    <t>MEP-1071</t>
  </si>
  <si>
    <t>MEP816A</t>
  </si>
  <si>
    <t>B10167BA</t>
  </si>
  <si>
    <t>MEP806B</t>
  </si>
  <si>
    <t>MEP006A</t>
  </si>
  <si>
    <t>MEP-1070</t>
  </si>
  <si>
    <t>MEP806A</t>
  </si>
  <si>
    <t>B10217BA</t>
  </si>
  <si>
    <t>B10217BB</t>
  </si>
  <si>
    <t>MEP007B</t>
  </si>
  <si>
    <t>MEP007A</t>
  </si>
  <si>
    <t>MEP807A</t>
  </si>
  <si>
    <t>GENERATOR SET (LAMPS), 100KW, 60HZ, SKID-MTD, TQG</t>
  </si>
  <si>
    <t>MEP-1080</t>
  </si>
  <si>
    <t>B10487B</t>
  </si>
  <si>
    <t>GENERATOR,8KW</t>
  </si>
  <si>
    <t>GPND-90E</t>
  </si>
  <si>
    <t>B10827B</t>
  </si>
  <si>
    <t>130G</t>
  </si>
  <si>
    <t>130G ARMORED</t>
  </si>
  <si>
    <t>81A5013A0000</t>
  </si>
  <si>
    <t>HELICOPTER FUEL SER</t>
  </si>
  <si>
    <t>HOSE ASSEMBLY</t>
  </si>
  <si>
    <t>98006A0002</t>
  </si>
  <si>
    <t>HOSE REEL SYSTEM</t>
  </si>
  <si>
    <t>98006A0000</t>
  </si>
  <si>
    <t>B11397BA</t>
  </si>
  <si>
    <t>HYPOCHLORINATION UN</t>
  </si>
  <si>
    <t>MIL-H-12732</t>
  </si>
  <si>
    <t>1955-2</t>
  </si>
  <si>
    <t>AHY001</t>
  </si>
  <si>
    <t>B11407BA</t>
  </si>
  <si>
    <t>B11407BB</t>
  </si>
  <si>
    <t>B11407BC</t>
  </si>
  <si>
    <t>RECEIVER,COORDINATE</t>
  </si>
  <si>
    <t>GCS 900</t>
  </si>
  <si>
    <t>28</t>
  </si>
  <si>
    <t>45</t>
  </si>
  <si>
    <t>1.75</t>
  </si>
  <si>
    <t>GCS-USMC-13</t>
  </si>
  <si>
    <t>B11917B</t>
  </si>
  <si>
    <t>TOOL KIT,SPECIAL PU</t>
  </si>
  <si>
    <t>B12207B</t>
  </si>
  <si>
    <t>ROAD AND BEACH ACCE</t>
  </si>
  <si>
    <t>EMS3 MATTING</t>
  </si>
  <si>
    <t>B12917B</t>
  </si>
  <si>
    <t>DECONTAMINATING APP</t>
  </si>
  <si>
    <t>M1731A3</t>
  </si>
  <si>
    <t>M17MCHFS</t>
  </si>
  <si>
    <t>M1731A1</t>
  </si>
  <si>
    <t>On trailer</t>
  </si>
  <si>
    <t>LAUNCHER,MINE CLEAR</t>
  </si>
  <si>
    <t>82A5052A0000</t>
  </si>
  <si>
    <t>LINE CHARGE LAUNCH</t>
  </si>
  <si>
    <t>82A5052B0000MOD1</t>
  </si>
  <si>
    <t>TRUCK,SERVICING PLA</t>
  </si>
  <si>
    <t>709A4533</t>
  </si>
  <si>
    <t>MK 154 MOD1</t>
  </si>
  <si>
    <t>MK154 MOD0</t>
  </si>
  <si>
    <t>00136SL84</t>
  </si>
  <si>
    <t>MINEFIELD MARKING S</t>
  </si>
  <si>
    <t>SM5-4-9905S01</t>
  </si>
  <si>
    <t>TESTING KIT,PETROLE</t>
  </si>
  <si>
    <t>SC6630-97-E09</t>
  </si>
  <si>
    <t>57K6311</t>
  </si>
  <si>
    <t>B14202BA</t>
  </si>
  <si>
    <t>B14202BB</t>
  </si>
  <si>
    <t>B14202BC</t>
  </si>
  <si>
    <t>B14567B</t>
  </si>
  <si>
    <t>PHOTOGRAPHIC LAB MO</t>
  </si>
  <si>
    <t>6780 PMPL</t>
  </si>
  <si>
    <t>PIPE FITTING ASSORT</t>
  </si>
  <si>
    <t>SL3-02475A</t>
  </si>
  <si>
    <t>FITTING KIT,TUBE-PI</t>
  </si>
  <si>
    <t>KIT PFATK-EXP</t>
  </si>
  <si>
    <t>PUMPING ASSEMBLY,FL</t>
  </si>
  <si>
    <t>M81 TDH</t>
  </si>
  <si>
    <t>PUMP ASSY,EXP REFUE</t>
  </si>
  <si>
    <t>FUEL PUMP MODULE AY</t>
  </si>
  <si>
    <t>845010A0000</t>
  </si>
  <si>
    <t>B15817B</t>
  </si>
  <si>
    <t>MODULE,WATER PUMP</t>
  </si>
  <si>
    <t>90002A0001</t>
  </si>
  <si>
    <t>PUMP MODULE, WATER</t>
  </si>
  <si>
    <t>PD83116 CLASS</t>
  </si>
  <si>
    <t>PUMP UNIT,CENTRIFUG</t>
  </si>
  <si>
    <t>A52109H</t>
  </si>
  <si>
    <t>B15827B</t>
  </si>
  <si>
    <t>350PAW</t>
  </si>
  <si>
    <t>LC350BGPM</t>
  </si>
  <si>
    <t>PUMP ASSEMBLY,WHEEL</t>
  </si>
  <si>
    <t>93016A0000</t>
  </si>
  <si>
    <t>PUMP,CENTRIFUGAL</t>
  </si>
  <si>
    <t>600-GPM-FPT</t>
  </si>
  <si>
    <t>600GPMFCPT</t>
  </si>
  <si>
    <t>604B</t>
  </si>
  <si>
    <t>76420CA</t>
  </si>
  <si>
    <t>LE600 TYPE I</t>
  </si>
  <si>
    <t>B15837BA</t>
  </si>
  <si>
    <t>B15837BB</t>
  </si>
  <si>
    <t>B15837BC</t>
  </si>
  <si>
    <t>B15847B</t>
  </si>
  <si>
    <t>PUMP, FUEL, 350 GPM</t>
  </si>
  <si>
    <t>LPP-TM</t>
  </si>
  <si>
    <t>FILTER-SEPARATOR,LI</t>
  </si>
  <si>
    <t>HCS-738-236-FM</t>
  </si>
  <si>
    <t>A1968</t>
  </si>
  <si>
    <t>B15857BA</t>
  </si>
  <si>
    <t>PUMP UNIT SET</t>
  </si>
  <si>
    <t>SL-3-00970D</t>
  </si>
  <si>
    <t>SL-3-00970C</t>
  </si>
  <si>
    <t>PAD125B</t>
  </si>
  <si>
    <t>B16257B</t>
  </si>
  <si>
    <t>RAFTING SET</t>
  </si>
  <si>
    <t>2007-001C</t>
  </si>
  <si>
    <t>CONSTRUCTION OUTFIT</t>
  </si>
  <si>
    <t>B16457B</t>
  </si>
  <si>
    <t>REFRIGERATION UNIT,</t>
  </si>
  <si>
    <t>ERU-4E</t>
  </si>
  <si>
    <t>ENHANCED REFRIGERAT</t>
  </si>
  <si>
    <t>VM105-EL</t>
  </si>
  <si>
    <t>B17107B</t>
  </si>
  <si>
    <t>REFRIGERATOR,PREFAB</t>
  </si>
  <si>
    <t>MRC10</t>
  </si>
  <si>
    <t>B17137B</t>
  </si>
  <si>
    <t>RECLAIMER,REFRIGERA</t>
  </si>
  <si>
    <t>17500B</t>
  </si>
  <si>
    <t>LINK REINFORCEMENT</t>
  </si>
  <si>
    <t>13229E6800</t>
  </si>
  <si>
    <t>B17757B</t>
  </si>
  <si>
    <t>D7G</t>
  </si>
  <si>
    <t>ROLLER,MOTORIZED,PN</t>
  </si>
  <si>
    <t>CS563E</t>
  </si>
  <si>
    <t>ROLLER,MOTORIZED</t>
  </si>
  <si>
    <t>420-C RAYGO</t>
  </si>
  <si>
    <t>VIBRATORY,ROLLER CO</t>
  </si>
  <si>
    <t>CS563D</t>
  </si>
  <si>
    <t>ARMORED ROLLER COMP</t>
  </si>
  <si>
    <t>B18307B</t>
  </si>
  <si>
    <t>SAW, CHAIN, ONE-MAN, PORTABLE</t>
  </si>
  <si>
    <t>PL55A</t>
  </si>
  <si>
    <t>SCRAPER,TRACTOR</t>
  </si>
  <si>
    <t>621B</t>
  </si>
  <si>
    <t>621G</t>
  </si>
  <si>
    <t>621G ARMORED</t>
  </si>
  <si>
    <t>SHOP EQUIPMENT CONS</t>
  </si>
  <si>
    <t>78C5023A0000</t>
  </si>
  <si>
    <t>SHOP KIT,CONSTRUCTI</t>
  </si>
  <si>
    <t>TMSEWWBM-3KT-M</t>
  </si>
  <si>
    <t>B19437B</t>
  </si>
  <si>
    <t>B19447B</t>
  </si>
  <si>
    <t>SHOP EQUIPMENT GENE</t>
  </si>
  <si>
    <t>SGPRSMD</t>
  </si>
  <si>
    <t>B20047B</t>
  </si>
  <si>
    <t>SKID ASSY,AIR CONDI</t>
  </si>
  <si>
    <t>SMV18</t>
  </si>
  <si>
    <t>B20067B</t>
  </si>
  <si>
    <t>SKID ASSEMBLY</t>
  </si>
  <si>
    <t>SMV36</t>
  </si>
  <si>
    <t>SLING,MULTIPLE LEG</t>
  </si>
  <si>
    <t>CH-53E</t>
  </si>
  <si>
    <t>B20607B</t>
  </si>
  <si>
    <t>SPRAY OUTFIT,PAINT</t>
  </si>
  <si>
    <t>FUEL TANK ASSEMBLY</t>
  </si>
  <si>
    <t>845009A0000</t>
  </si>
  <si>
    <t>TANK,WATER,MODULE</t>
  </si>
  <si>
    <t>MWT166</t>
  </si>
  <si>
    <t>B2119</t>
  </si>
  <si>
    <t>SURVEYING SET,GENER</t>
  </si>
  <si>
    <t>SL3-01321A</t>
  </si>
  <si>
    <t>SS-USMC-13</t>
  </si>
  <si>
    <t>SWEEPER,ROTARY,VEHI</t>
  </si>
  <si>
    <t>1067602</t>
  </si>
  <si>
    <t>J MB</t>
  </si>
  <si>
    <t>CLEANER,VACUUM,SELF</t>
  </si>
  <si>
    <t>600</t>
  </si>
  <si>
    <t>GTA-03-OT/PW</t>
  </si>
  <si>
    <t>WT2008</t>
  </si>
  <si>
    <t>TANK,WATER,3000 GAL</t>
  </si>
  <si>
    <t>RCF-3K-W-OT</t>
  </si>
  <si>
    <t>90074</t>
  </si>
  <si>
    <t>10708-1T07</t>
  </si>
  <si>
    <t>B21307BA</t>
  </si>
  <si>
    <t>B21307BB</t>
  </si>
  <si>
    <t>B21307BC</t>
  </si>
  <si>
    <t>B21307BD</t>
  </si>
  <si>
    <t>B21307BE</t>
  </si>
  <si>
    <t>B21307BF</t>
  </si>
  <si>
    <t>B21317B</t>
  </si>
  <si>
    <t>CONNECTION KIT,TANK</t>
  </si>
  <si>
    <t>13225E9114</t>
  </si>
  <si>
    <t>B21327B</t>
  </si>
  <si>
    <t>CONNECTION KIT,BAG</t>
  </si>
  <si>
    <t>13225E9111</t>
  </si>
  <si>
    <t>B21337B</t>
  </si>
  <si>
    <t>CONNECTION SET,HOSE</t>
  </si>
  <si>
    <t>13225E9133</t>
  </si>
  <si>
    <t>B21347B</t>
  </si>
  <si>
    <t>13225E9132</t>
  </si>
  <si>
    <t>B21357B</t>
  </si>
  <si>
    <t>INTERCONNECTION KIT</t>
  </si>
  <si>
    <t>13225E9115</t>
  </si>
  <si>
    <t>B21367B</t>
  </si>
  <si>
    <t>CONNECTION KIT,HOSE</t>
  </si>
  <si>
    <t>13225E9117</t>
  </si>
  <si>
    <t>B21377B</t>
  </si>
  <si>
    <t>KIT,SPARE PARTS,TAN</t>
  </si>
  <si>
    <t>13225E9125</t>
  </si>
  <si>
    <t>B21387B</t>
  </si>
  <si>
    <t>CONNECTION KIT,PUMP</t>
  </si>
  <si>
    <t>13225E9112</t>
  </si>
  <si>
    <t>B21397B</t>
  </si>
  <si>
    <t>13225E9113</t>
  </si>
  <si>
    <t>TEST SET,SOIL</t>
  </si>
  <si>
    <t>K-2000</t>
  </si>
  <si>
    <t>K-2009</t>
  </si>
  <si>
    <t>TIE DOWN,CARGO,VEHI</t>
  </si>
  <si>
    <t>13226E2255</t>
  </si>
  <si>
    <t>TOOL KIT,GENERAL ME</t>
  </si>
  <si>
    <t>B21917B</t>
  </si>
  <si>
    <t>TOOL KIT, GENERAL ME</t>
  </si>
  <si>
    <t>66644</t>
  </si>
  <si>
    <t>B22002E</t>
  </si>
  <si>
    <t>TOOL KIT,CARPENTER'</t>
  </si>
  <si>
    <t>SET2</t>
  </si>
  <si>
    <t>TOOL KIT,CATERPILLA</t>
  </si>
  <si>
    <t>CATERPILLAR</t>
  </si>
  <si>
    <t>B22392E</t>
  </si>
  <si>
    <t>TOOL KIT,INTERMEDIA</t>
  </si>
  <si>
    <t>B22422E</t>
  </si>
  <si>
    <t>B22422EA</t>
  </si>
  <si>
    <t>TOOL KIT,PIONEER,EN</t>
  </si>
  <si>
    <t>PIONEER KIT</t>
  </si>
  <si>
    <t>KIT PIO 1003-M</t>
  </si>
  <si>
    <t>KIT PIO 1002-M</t>
  </si>
  <si>
    <t>B22802E</t>
  </si>
  <si>
    <t>TOOL KIT,REFRIGERAT</t>
  </si>
  <si>
    <t>SL3-02536</t>
  </si>
  <si>
    <t>SC 5180-90-CL-</t>
  </si>
  <si>
    <t>TOOL KIT,MASON AND</t>
  </si>
  <si>
    <t>MAS1000-M</t>
  </si>
  <si>
    <t>TOOL SET,TIRE REMOV</t>
  </si>
  <si>
    <t>100</t>
  </si>
  <si>
    <t>B23917B</t>
  </si>
  <si>
    <t>PUMPING STATION</t>
  </si>
  <si>
    <t>13225E9088</t>
  </si>
  <si>
    <t>B23927B</t>
  </si>
  <si>
    <t>STORAGE ASSEMBLY</t>
  </si>
  <si>
    <t>13225E9089</t>
  </si>
  <si>
    <t>B23937B</t>
  </si>
  <si>
    <t>DISTRIBUTION POINT</t>
  </si>
  <si>
    <t>13225E9091</t>
  </si>
  <si>
    <t>PUMPING ASSEMBLY,DE</t>
  </si>
  <si>
    <t>609-A</t>
  </si>
  <si>
    <t>600-GPM-WPT</t>
  </si>
  <si>
    <t>PUMPING ASSEMBLY,WA</t>
  </si>
  <si>
    <t>609-C</t>
  </si>
  <si>
    <t>600GPMWCPT</t>
  </si>
  <si>
    <t>LE600 TYPE II</t>
  </si>
  <si>
    <t>6X6XP</t>
  </si>
  <si>
    <t>B23947BA</t>
  </si>
  <si>
    <t>B23947BB</t>
  </si>
  <si>
    <t>B23957B</t>
  </si>
  <si>
    <t>SEGMENT KIT 5 MILES</t>
  </si>
  <si>
    <t>93001A0023</t>
  </si>
  <si>
    <t>B23967B</t>
  </si>
  <si>
    <t>HOSE ASSEMBLY, NONMETALIC</t>
  </si>
  <si>
    <t>TOOL KIT M9 ACE ORG</t>
  </si>
  <si>
    <t>96006A0006</t>
  </si>
  <si>
    <t>TOOL KT M9 ACE INTE</t>
  </si>
  <si>
    <t>96005A0005</t>
  </si>
  <si>
    <t>M9 ACE FIELD MAINTE</t>
  </si>
  <si>
    <t>10004U2000</t>
  </si>
  <si>
    <t>MC1150E</t>
  </si>
  <si>
    <t>TRACTOR,FT,WITH ANG</t>
  </si>
  <si>
    <t>MC1150E ARMORED</t>
  </si>
  <si>
    <t>D6K</t>
  </si>
  <si>
    <t>D6K ARMORED</t>
  </si>
  <si>
    <t>B24627B</t>
  </si>
  <si>
    <t>TRACTOR,MEDIUM,FULL</t>
  </si>
  <si>
    <t>MC1150</t>
  </si>
  <si>
    <t>MC1155E</t>
  </si>
  <si>
    <t>TRACTOR,FT,WITH BUC</t>
  </si>
  <si>
    <t>MC1155E ARMORED</t>
  </si>
  <si>
    <t>LOADER,BACKHOE</t>
  </si>
  <si>
    <t>420D IT</t>
  </si>
  <si>
    <t>420E IT</t>
  </si>
  <si>
    <t>LOADER,420D WITH CR</t>
  </si>
  <si>
    <t>420D IT ARMORED</t>
  </si>
  <si>
    <t>MMV</t>
  </si>
  <si>
    <t>TIER II</t>
  </si>
  <si>
    <t>TRUCK,FORKLIFT EBFL</t>
  </si>
  <si>
    <t>6642120</t>
  </si>
  <si>
    <t>MLULL10K</t>
  </si>
  <si>
    <t>EBFL-M</t>
  </si>
  <si>
    <t>TRAILER,FLAT BED</t>
  </si>
  <si>
    <t>GTTU202-30-20</t>
  </si>
  <si>
    <t>ENGINEER EQUIPMENT</t>
  </si>
  <si>
    <t>MT020</t>
  </si>
  <si>
    <t>8606 ARMORED</t>
  </si>
  <si>
    <t>FORKLIFT,ROUGH TERR</t>
  </si>
  <si>
    <t>TX51-19M</t>
  </si>
  <si>
    <t>FORKLIFT,LCRT,5K,AR</t>
  </si>
  <si>
    <t>8606</t>
  </si>
  <si>
    <t>RT- 022</t>
  </si>
  <si>
    <t>LIGHT CAPABILITY,RO</t>
  </si>
  <si>
    <t>TX51-19MD</t>
  </si>
  <si>
    <t>B25677B</t>
  </si>
  <si>
    <t>TRACTOR,644E TRAM,A</t>
  </si>
  <si>
    <t>644E ARMORED</t>
  </si>
  <si>
    <t>644E</t>
  </si>
  <si>
    <t>B26047B</t>
  </si>
  <si>
    <t>099-6108-001</t>
  </si>
  <si>
    <t>WSPES3</t>
  </si>
  <si>
    <t>600-3</t>
  </si>
  <si>
    <t>1500 GPH</t>
  </si>
  <si>
    <t>B26287B</t>
  </si>
  <si>
    <t>3000 LMT</t>
  </si>
  <si>
    <t>WATER QUALITY ANALY</t>
  </si>
  <si>
    <t>WQAS-1</t>
  </si>
  <si>
    <t>TESTER,WATER</t>
  </si>
  <si>
    <t>0688A0000</t>
  </si>
  <si>
    <t>MIL-T-53029</t>
  </si>
  <si>
    <t>03227E6550</t>
  </si>
  <si>
    <t>50K WATER ASSY</t>
  </si>
  <si>
    <t>22085-100</t>
  </si>
  <si>
    <t>RCF-20-K-W-MC</t>
  </si>
  <si>
    <t>T53029B-20</t>
  </si>
  <si>
    <t>WELDING MACHINE,ARC</t>
  </si>
  <si>
    <t>DCC353P</t>
  </si>
  <si>
    <t>WELDING SHOP,MARINE</t>
  </si>
  <si>
    <t>PMIMCTWS-000</t>
  </si>
  <si>
    <t>MCTWS</t>
  </si>
  <si>
    <t>ARMOR WELDING KIT</t>
  </si>
  <si>
    <t>PM1-MCTWS-750</t>
  </si>
  <si>
    <t>TITANIUM WELDING KI</t>
  </si>
  <si>
    <t>B27057B</t>
  </si>
  <si>
    <t>WINCH ATTACHMENT,SI</t>
  </si>
  <si>
    <t>276-2100</t>
  </si>
  <si>
    <t>WINCH,DRUM,VEHICLE</t>
  </si>
  <si>
    <t>57 CATERPILLAR</t>
  </si>
  <si>
    <t>YOKE,TOWING AND LIF</t>
  </si>
  <si>
    <t>13216E7991</t>
  </si>
  <si>
    <t>CONTROL,MINE DETECT</t>
  </si>
  <si>
    <t>54081000</t>
  </si>
  <si>
    <t>B50017K</t>
  </si>
  <si>
    <t>MK1 A0</t>
  </si>
  <si>
    <t>ANALYZER SET,VEHICU</t>
  </si>
  <si>
    <t>10009A0000</t>
  </si>
  <si>
    <t>ANALYZER,ELECTRICAL</t>
  </si>
  <si>
    <t>43B/AN</t>
  </si>
  <si>
    <t>434/AN</t>
  </si>
  <si>
    <t>41B-AV</t>
  </si>
  <si>
    <t>TK-1141/I</t>
  </si>
  <si>
    <t>ELECTRONIC SHOP,TRA</t>
  </si>
  <si>
    <t>SEE-1141/I</t>
  </si>
  <si>
    <t>C00012G</t>
  </si>
  <si>
    <t>MILITARY CYPRES 1 A</t>
  </si>
  <si>
    <t>MILITARY 1500</t>
  </si>
  <si>
    <t>AUTO ACTIVATION DEV</t>
  </si>
  <si>
    <t>1 PIN 1500 FT</t>
  </si>
  <si>
    <t>CYPRESS II, FREE FA</t>
  </si>
  <si>
    <t>C00012GA</t>
  </si>
  <si>
    <t>C00022G</t>
  </si>
  <si>
    <t>TANDEM CYPRES 1 AUT</t>
  </si>
  <si>
    <t>TANDEM 2500</t>
  </si>
  <si>
    <t>CYPRESS II, TANDEM</t>
  </si>
  <si>
    <t>1 PIN 2500 FT</t>
  </si>
  <si>
    <t>CYPRESS II,TANDEM</t>
  </si>
  <si>
    <t>C00022GA</t>
  </si>
  <si>
    <t>C00032G</t>
  </si>
  <si>
    <t>CYPRESS II, BUNDLE</t>
  </si>
  <si>
    <t>1 PIN 1000 FT</t>
  </si>
  <si>
    <t>BUNDLE CYPRES 1 AUT</t>
  </si>
  <si>
    <t>BUNDLE 1000</t>
  </si>
  <si>
    <t>CORD,ELASTIC,PARACH</t>
  </si>
  <si>
    <t>CYPRES II MTTB</t>
  </si>
  <si>
    <t>C00032GA</t>
  </si>
  <si>
    <t>VIEWING SET,INFRARE</t>
  </si>
  <si>
    <t>NH11</t>
  </si>
  <si>
    <t>C00057B</t>
  </si>
  <si>
    <t>PERS,BACKSCATTER IM</t>
  </si>
  <si>
    <t>C00067B</t>
  </si>
  <si>
    <t>BIOLOGICAL SURFACE SAMPLER</t>
  </si>
  <si>
    <t>C00072F</t>
  </si>
  <si>
    <t>COLD WEATHER GLOVE INSERT COYOTE</t>
  </si>
  <si>
    <t>C00087G</t>
  </si>
  <si>
    <t>TRANSLATION DEVICE</t>
  </si>
  <si>
    <t>MAP2</t>
  </si>
  <si>
    <t>C00087GA</t>
  </si>
  <si>
    <t>C00097BA</t>
  </si>
  <si>
    <t>UNDER VEHICLE INSPE</t>
  </si>
  <si>
    <t>C00117B</t>
  </si>
  <si>
    <t>MASK,UNDERWATER</t>
  </si>
  <si>
    <t>C00142F</t>
  </si>
  <si>
    <t>VEST,COOLING</t>
  </si>
  <si>
    <t>CV0311-1</t>
  </si>
  <si>
    <t>INSERT,SMALL ARMS P</t>
  </si>
  <si>
    <t>95662</t>
  </si>
  <si>
    <t>C00162F</t>
  </si>
  <si>
    <t>KIT,QUAD</t>
  </si>
  <si>
    <t>MEDIUM</t>
  </si>
  <si>
    <t>C00162FA</t>
  </si>
  <si>
    <t>SMALL</t>
  </si>
  <si>
    <t>BODY ARMOR,FRAGMENT</t>
  </si>
  <si>
    <t>C00162FB</t>
  </si>
  <si>
    <t>KIT, QUADGARD</t>
  </si>
  <si>
    <t>C00162FC</t>
  </si>
  <si>
    <t>LGE - XLGE</t>
  </si>
  <si>
    <t>C00177B</t>
  </si>
  <si>
    <t>PARACHUTE SYSTEM - 2</t>
  </si>
  <si>
    <t>JOINT PRECISION AIR</t>
  </si>
  <si>
    <t>2K</t>
  </si>
  <si>
    <t>2K-M</t>
  </si>
  <si>
    <t>C00197B</t>
  </si>
  <si>
    <t>NON-LETHAL WEAPONS</t>
  </si>
  <si>
    <t>ATIUSMCNLWCS</t>
  </si>
  <si>
    <t>C00207B</t>
  </si>
  <si>
    <t>ANTI-TERRORISM FORC</t>
  </si>
  <si>
    <t>ATIUSMCATFPCS</t>
  </si>
  <si>
    <t>C00217B</t>
  </si>
  <si>
    <t>WEAPONS CAPABILITIE</t>
  </si>
  <si>
    <t>PARA SYS SPEC APPL</t>
  </si>
  <si>
    <t>HIGH GLIDE</t>
  </si>
  <si>
    <t>DEPLOYMENT SYSTEM,R</t>
  </si>
  <si>
    <t>HIGH GLIDE-380</t>
  </si>
  <si>
    <t>C00237B</t>
  </si>
  <si>
    <t>FIRING DEVICE,NON-L</t>
  </si>
  <si>
    <t>VENOM</t>
  </si>
  <si>
    <t>C00257B</t>
  </si>
  <si>
    <t>EOD SPEC DR SKO SET</t>
  </si>
  <si>
    <t>C00262B</t>
  </si>
  <si>
    <t>VEHICLE MEDICAL KIT</t>
  </si>
  <si>
    <t>VMK</t>
  </si>
  <si>
    <t>DIVER'S SUIT</t>
  </si>
  <si>
    <t>611071</t>
  </si>
  <si>
    <t>611069</t>
  </si>
  <si>
    <t>611068</t>
  </si>
  <si>
    <t>611066</t>
  </si>
  <si>
    <t>2X-LARGE</t>
  </si>
  <si>
    <t>611072</t>
  </si>
  <si>
    <t>611067</t>
  </si>
  <si>
    <t>MARITIME OPS SUIT L</t>
  </si>
  <si>
    <t>LARGE</t>
  </si>
  <si>
    <t>COBT DIV DRY SUIT L</t>
  </si>
  <si>
    <t>DIVER'S DRESS</t>
  </si>
  <si>
    <t>2XLARGE</t>
  </si>
  <si>
    <t>XTRA LARGE</t>
  </si>
  <si>
    <t>LARGE TALL</t>
  </si>
  <si>
    <t>MEDIUM TALL</t>
  </si>
  <si>
    <t>C00282FA</t>
  </si>
  <si>
    <t>DRAWERS,COLD WEATHE</t>
  </si>
  <si>
    <t>FRGFDR</t>
  </si>
  <si>
    <t>C00302E</t>
  </si>
  <si>
    <t>BAG,DUFFEL</t>
  </si>
  <si>
    <t>WATERPROOF BAG SYS</t>
  </si>
  <si>
    <t>RECON VARIANT</t>
  </si>
  <si>
    <t>C00322B</t>
  </si>
  <si>
    <t>ANALYZER,HAZARDOUS</t>
  </si>
  <si>
    <t>HAZMAT ID 360</t>
  </si>
  <si>
    <t>800-00081-01</t>
  </si>
  <si>
    <t>C00337B</t>
  </si>
  <si>
    <t>EOD EXP DR SKO</t>
  </si>
  <si>
    <t>KITCHEN MODULE</t>
  </si>
  <si>
    <t>EFK002</t>
  </si>
  <si>
    <t>EFKOO1</t>
  </si>
  <si>
    <t>ENHANCED HEATING SY</t>
  </si>
  <si>
    <t>ETRHS</t>
  </si>
  <si>
    <t>C00367B</t>
  </si>
  <si>
    <t>PERSONNEL EQUIPMENT</t>
  </si>
  <si>
    <t>BLUE BIRD BUS</t>
  </si>
  <si>
    <t>EXP HYP CHMB SYS</t>
  </si>
  <si>
    <t>C00382E</t>
  </si>
  <si>
    <t>KIT,MECHANICAL BREA</t>
  </si>
  <si>
    <t>MBK</t>
  </si>
  <si>
    <t>C00392B</t>
  </si>
  <si>
    <t>FILTER,WATER PURIFI</t>
  </si>
  <si>
    <t>41207</t>
  </si>
  <si>
    <t>FILTER UNIT,WATER P</t>
  </si>
  <si>
    <t>BLOCK II</t>
  </si>
  <si>
    <t>KNEEPAD (LARGE)</t>
  </si>
  <si>
    <t>ELBOW PADS,EXTERNAL</t>
  </si>
  <si>
    <t>C00427B</t>
  </si>
  <si>
    <t>EOD GP DR SKO</t>
  </si>
  <si>
    <t>C00432F</t>
  </si>
  <si>
    <t>MASK,CHEMICAL-BIOLO</t>
  </si>
  <si>
    <t>M53</t>
  </si>
  <si>
    <t>GREEN</t>
  </si>
  <si>
    <t>60203SPTN (TAN)</t>
  </si>
  <si>
    <t>TAN</t>
  </si>
  <si>
    <t>C00452FA</t>
  </si>
  <si>
    <t>900404-000</t>
  </si>
  <si>
    <t>C00477B</t>
  </si>
  <si>
    <t>IRF DR SKO SET</t>
  </si>
  <si>
    <t>MAG-1003-PS</t>
  </si>
  <si>
    <t>C00497B</t>
  </si>
  <si>
    <t>ALL TERRAIN VEHICLE</t>
  </si>
  <si>
    <t>M-GATOR A-1</t>
  </si>
  <si>
    <t>M-GATOR</t>
  </si>
  <si>
    <t>C00502F</t>
  </si>
  <si>
    <t>SEARCH AND RESCUE V</t>
  </si>
  <si>
    <t>SV008</t>
  </si>
  <si>
    <t>COVERALLS,COMBAT VE</t>
  </si>
  <si>
    <t>JC3</t>
  </si>
  <si>
    <t>POCKET DOSIMETER</t>
  </si>
  <si>
    <t>DMC-2000</t>
  </si>
  <si>
    <t>RADIACMETER</t>
  </si>
  <si>
    <t>MK2</t>
  </si>
  <si>
    <t>C00522BA</t>
  </si>
  <si>
    <t>RESPIRATOR,AIR FILT</t>
  </si>
  <si>
    <t>BREATH EASY 7</t>
  </si>
  <si>
    <t>C00532BA</t>
  </si>
  <si>
    <t>C00542B</t>
  </si>
  <si>
    <t>BACKPACK,LIQUID DIS</t>
  </si>
  <si>
    <t>ALMG-SRS-600</t>
  </si>
  <si>
    <t>C00542BA</t>
  </si>
  <si>
    <t>C00552B</t>
  </si>
  <si>
    <t>MOBILE ANALYTICAL L</t>
  </si>
  <si>
    <t>ECBC-08</t>
  </si>
  <si>
    <t>MOBILE LABORATORY</t>
  </si>
  <si>
    <t>C00562B</t>
  </si>
  <si>
    <t>CHEMICAL RESISTANT</t>
  </si>
  <si>
    <t>CRDS01</t>
  </si>
  <si>
    <t>C00577B</t>
  </si>
  <si>
    <t>PARACHUTE,CARGO</t>
  </si>
  <si>
    <t>ULW</t>
  </si>
  <si>
    <t>C00592E</t>
  </si>
  <si>
    <t>VEST,TACTICAL MODUL</t>
  </si>
  <si>
    <t>VEST,TACTICAL,MODUL</t>
  </si>
  <si>
    <t>CARRIER,SMALL ARMS</t>
  </si>
  <si>
    <t>PC GEN II</t>
  </si>
  <si>
    <t>CARRIER,SCALABLE PL</t>
  </si>
  <si>
    <t>PC</t>
  </si>
  <si>
    <t>C00612FA</t>
  </si>
  <si>
    <t>X-SM</t>
  </si>
  <si>
    <t>C00612FB</t>
  </si>
  <si>
    <t>SM</t>
  </si>
  <si>
    <t>C00612FC</t>
  </si>
  <si>
    <t>MED</t>
  </si>
  <si>
    <t>C00612FD</t>
  </si>
  <si>
    <t>LG</t>
  </si>
  <si>
    <t>COAT,CHEMICAL PROTE</t>
  </si>
  <si>
    <t>UNIVERSAL COAT</t>
  </si>
  <si>
    <t>TROUSERS,CHEMICAL P</t>
  </si>
  <si>
    <t>UNIVERSAL TROU</t>
  </si>
  <si>
    <t>C00642E</t>
  </si>
  <si>
    <t>COAT, FIREMAN, W/ LINER, ALUMINIZED</t>
  </si>
  <si>
    <t>C00652E</t>
  </si>
  <si>
    <t>TACMET II</t>
  </si>
  <si>
    <t>C00677B</t>
  </si>
  <si>
    <t>COMPRESSOR UNIT,ROT</t>
  </si>
  <si>
    <t>ANALOG</t>
  </si>
  <si>
    <t>LIBERTY I</t>
  </si>
  <si>
    <t>C00682B</t>
  </si>
  <si>
    <t>MAGTF CBRN CM SET</t>
  </si>
  <si>
    <t>NONE</t>
  </si>
  <si>
    <t>RECONNAISSANCE SYST</t>
  </si>
  <si>
    <t>6003-001175</t>
  </si>
  <si>
    <t>IP67</t>
  </si>
  <si>
    <t>C00722E</t>
  </si>
  <si>
    <t>INSERT, PROTECTIVE, SMALL ARMS (SAPI)</t>
  </si>
  <si>
    <t>C00737B</t>
  </si>
  <si>
    <t>SPECIAL PURPOSE VEH</t>
  </si>
  <si>
    <t>4 DR MAIN CP</t>
  </si>
  <si>
    <t>2 DR GEN PURPOSE</t>
  </si>
  <si>
    <t>SPECIAL PUROSE VEHI</t>
  </si>
  <si>
    <t>2DR W/SIDE DOORS</t>
  </si>
  <si>
    <t>TRUCK,MAINTENANCE</t>
  </si>
  <si>
    <t>3/4 TON, F350</t>
  </si>
  <si>
    <t>4DR WAGON</t>
  </si>
  <si>
    <t>FLASHLIGHT</t>
  </si>
  <si>
    <t>14032</t>
  </si>
  <si>
    <t>METEOROLOGICAL MEAS</t>
  </si>
  <si>
    <t>0845NV</t>
  </si>
  <si>
    <t>C00752BA</t>
  </si>
  <si>
    <t>C00762E</t>
  </si>
  <si>
    <t>SLING,RESCUE EQUIPM</t>
  </si>
  <si>
    <t>ME1-31BX5X2</t>
  </si>
  <si>
    <t>COLLAPSIBLE JOINT M</t>
  </si>
  <si>
    <t>7516510-1</t>
  </si>
  <si>
    <t>7516510-G</t>
  </si>
  <si>
    <t>7516510-T</t>
  </si>
  <si>
    <t>COLLAPSIBLE,JMIC</t>
  </si>
  <si>
    <t>7517221-1</t>
  </si>
  <si>
    <t>COLLAPSIBLE,JMIC 3.</t>
  </si>
  <si>
    <t>7517221-3</t>
  </si>
  <si>
    <t>COLLAPSIBLE JMIC 3.</t>
  </si>
  <si>
    <t>C00797B</t>
  </si>
  <si>
    <t>TRAILER,ALL TERRAIN</t>
  </si>
  <si>
    <t>C00812B</t>
  </si>
  <si>
    <t>FLASH HEATER</t>
  </si>
  <si>
    <t>G2-I</t>
  </si>
  <si>
    <t>HEATER,WATER,LIQUID</t>
  </si>
  <si>
    <t>WH-500-2-1</t>
  </si>
  <si>
    <t>BREATHING APPARATUS</t>
  </si>
  <si>
    <t>PSS7000</t>
  </si>
  <si>
    <t>AIR-PAK X3 CGA</t>
  </si>
  <si>
    <t>STRAP CUTTER,RESCUE</t>
  </si>
  <si>
    <t>1431</t>
  </si>
  <si>
    <t>COMPRESSOR,SCBA REF</t>
  </si>
  <si>
    <t>BAUER</t>
  </si>
  <si>
    <t>C00852B</t>
  </si>
  <si>
    <t>MSA</t>
  </si>
  <si>
    <t>AHURA</t>
  </si>
  <si>
    <t>C00872B</t>
  </si>
  <si>
    <t>ACT-4</t>
  </si>
  <si>
    <t>C00902B</t>
  </si>
  <si>
    <t>CIVIL DEFENSE SIMULTEST (CDS) KIT, DRAEGER</t>
  </si>
  <si>
    <t>CHIP MEASUREMENT SY</t>
  </si>
  <si>
    <t>C00912BA</t>
  </si>
  <si>
    <t>C00922B</t>
  </si>
  <si>
    <t>PUMP,COOLING SYSTEM</t>
  </si>
  <si>
    <t>FIRE PUMP</t>
  </si>
  <si>
    <t>C00932B</t>
  </si>
  <si>
    <t>SUITE,TRELLTAIN</t>
  </si>
  <si>
    <t>C00942B</t>
  </si>
  <si>
    <t>SUIT, TACTIX CMTM 90 MULTI THREAT CHEM/BIO</t>
  </si>
  <si>
    <t>C00957K</t>
  </si>
  <si>
    <t>AUTOMOBILE,AMBULANC</t>
  </si>
  <si>
    <t>MCSCAMB</t>
  </si>
  <si>
    <t>TRUCK, CONTACT, F-450</t>
  </si>
  <si>
    <t>F-450 EOD</t>
  </si>
  <si>
    <t>F-450 MAINT</t>
  </si>
  <si>
    <t>C00967K</t>
  </si>
  <si>
    <t>TRUCK,CARGO</t>
  </si>
  <si>
    <t>16' FORD E350</t>
  </si>
  <si>
    <t>TRUCK,14 FORD,E350</t>
  </si>
  <si>
    <t>14' FORD E350</t>
  </si>
  <si>
    <t>TRUCK, 16' FORD F550</t>
  </si>
  <si>
    <t>16' FORD F550</t>
  </si>
  <si>
    <t>C00977K</t>
  </si>
  <si>
    <t>F-450</t>
  </si>
  <si>
    <t>MCSC20FOOTBT</t>
  </si>
  <si>
    <t>C00987B</t>
  </si>
  <si>
    <t>C00992B</t>
  </si>
  <si>
    <t>C01002B</t>
  </si>
  <si>
    <t>TESTER,FLOW,POSI-CH</t>
  </si>
  <si>
    <t>54-20-1117-32</t>
  </si>
  <si>
    <t>C01012B</t>
  </si>
  <si>
    <t>SAMPLING KIT,CBR AG</t>
  </si>
  <si>
    <t>QUICKSILVER</t>
  </si>
  <si>
    <t>C01012BA</t>
  </si>
  <si>
    <t>COMBAT</t>
  </si>
  <si>
    <t>CUTTER,WIRE,HAND</t>
  </si>
  <si>
    <t>30-000074</t>
  </si>
  <si>
    <t>C01032EA</t>
  </si>
  <si>
    <t>CAPABILITIES SET,NO</t>
  </si>
  <si>
    <t>EOF-MM</t>
  </si>
  <si>
    <t>C01052B</t>
  </si>
  <si>
    <t>OUTBOARD ENGINE DIA</t>
  </si>
  <si>
    <t>09001A015</t>
  </si>
  <si>
    <t>OUTBOARD ENGINE KIT</t>
  </si>
  <si>
    <t>09001A0115</t>
  </si>
  <si>
    <t>VEST,DIVER'S SUIT</t>
  </si>
  <si>
    <t>CDV</t>
  </si>
  <si>
    <t>C01082B</t>
  </si>
  <si>
    <t>RAKER SHORING SYSTE</t>
  </si>
  <si>
    <t>22-796480</t>
  </si>
  <si>
    <t>C01097K</t>
  </si>
  <si>
    <t>UCS</t>
  </si>
  <si>
    <t>GENERATOR GROUP,TRA</t>
  </si>
  <si>
    <t>OV-103A/U</t>
  </si>
  <si>
    <t>C01107BA</t>
  </si>
  <si>
    <t>C01107BB</t>
  </si>
  <si>
    <t>C01117B</t>
  </si>
  <si>
    <t>CHASSIS,TRAILER</t>
  </si>
  <si>
    <t>2011702</t>
  </si>
  <si>
    <t>C01117BA</t>
  </si>
  <si>
    <t>C01127G</t>
  </si>
  <si>
    <t>ADVANCED LIAISON VE</t>
  </si>
  <si>
    <t>ADVON</t>
  </si>
  <si>
    <t>ADVANCED LIAISON VEHICLE B2</t>
  </si>
  <si>
    <t>ADVON B2</t>
  </si>
  <si>
    <t>C01132B</t>
  </si>
  <si>
    <t>HALLIGAN BAR</t>
  </si>
  <si>
    <t>C01142B</t>
  </si>
  <si>
    <t>FIRE PROTECTION EQU</t>
  </si>
  <si>
    <t>FRDRCW</t>
  </si>
  <si>
    <t>UNDERSHIRT,COLD WEA</t>
  </si>
  <si>
    <t>FRUSHCW</t>
  </si>
  <si>
    <t>SHIRT,COLD WEATHER</t>
  </si>
  <si>
    <t>FRGFP07</t>
  </si>
  <si>
    <t>C01182E</t>
  </si>
  <si>
    <t>CHESTRIG</t>
  </si>
  <si>
    <t>2-6-0801</t>
  </si>
  <si>
    <t>C01192B</t>
  </si>
  <si>
    <t>BOOTS,TOXICOLOGICAL</t>
  </si>
  <si>
    <t>GLOBE</t>
  </si>
  <si>
    <t>BOOTS,FIREMEN'S</t>
  </si>
  <si>
    <t>AIRBOSS</t>
  </si>
  <si>
    <t>HELMET,GROUND TROOP</t>
  </si>
  <si>
    <t>ECH</t>
  </si>
  <si>
    <t>CLOTHING OUTFIT,CHE</t>
  </si>
  <si>
    <t>WZ9435AB</t>
  </si>
  <si>
    <t>C01222B</t>
  </si>
  <si>
    <t>BOX, BLAST, SCBA</t>
  </si>
  <si>
    <t>KIT,AIR CHECK</t>
  </si>
  <si>
    <t>LITTER,NONRIGID,POL</t>
  </si>
  <si>
    <t>C01257B</t>
  </si>
  <si>
    <t>C01262B</t>
  </si>
  <si>
    <t>BIO-SAMPLING KIT</t>
  </si>
  <si>
    <t>JPOBSKT-10</t>
  </si>
  <si>
    <t>IDENTIFINDER</t>
  </si>
  <si>
    <t>TEST KIT,GARMENT</t>
  </si>
  <si>
    <t>LEVEL A TEST KIT</t>
  </si>
  <si>
    <t>C01282BA</t>
  </si>
  <si>
    <t>C01292B</t>
  </si>
  <si>
    <t>TOOL KIT, SCBA</t>
  </si>
  <si>
    <t>C01302B</t>
  </si>
  <si>
    <t>CALIBRATING GAS MIX</t>
  </si>
  <si>
    <t>PGM-50</t>
  </si>
  <si>
    <t>C01312B</t>
  </si>
  <si>
    <t>VEST,SMALL ARMS PRO</t>
  </si>
  <si>
    <t>PAPER,CHEMICAL AGEN</t>
  </si>
  <si>
    <t>M8</t>
  </si>
  <si>
    <t>SIGN KIT,CONTAMINAT</t>
  </si>
  <si>
    <t>M328</t>
  </si>
  <si>
    <t>C01332BA</t>
  </si>
  <si>
    <t>C01342B</t>
  </si>
  <si>
    <t>BREATHABLE AIR COMPRESSOR</t>
  </si>
  <si>
    <t>BOOTS,COLD WEATHER</t>
  </si>
  <si>
    <t>C/W RAT</t>
  </si>
  <si>
    <t>BOOTS,HOT WEATHER</t>
  </si>
  <si>
    <t>H/W RAT</t>
  </si>
  <si>
    <t>JACKET,COMBAT</t>
  </si>
  <si>
    <t>HEATER SPACE SHC 60</t>
  </si>
  <si>
    <t>SHC60</t>
  </si>
  <si>
    <t>C01392B</t>
  </si>
  <si>
    <t>HEATER,SPACE</t>
  </si>
  <si>
    <t>H45</t>
  </si>
  <si>
    <t>C01402F</t>
  </si>
  <si>
    <t>SHIRT,COMBAT</t>
  </si>
  <si>
    <t>IWCSDWOD</t>
  </si>
  <si>
    <t>IWCSDES</t>
  </si>
  <si>
    <t>C01412F</t>
  </si>
  <si>
    <t>MITTEN INSERTS,EXTR</t>
  </si>
  <si>
    <t>MITTEN SHELLS,EXTRE</t>
  </si>
  <si>
    <t>C01422F</t>
  </si>
  <si>
    <t>GLOVE INSERTS,HIGH</t>
  </si>
  <si>
    <t>C01432B</t>
  </si>
  <si>
    <t>CARPENTRY KIT</t>
  </si>
  <si>
    <t>C01442B</t>
  </si>
  <si>
    <t>CONFINED SPACE KIT</t>
  </si>
  <si>
    <t>C01452B</t>
  </si>
  <si>
    <t>CUTTING TOOL KIT</t>
  </si>
  <si>
    <t>RKP-CTK</t>
  </si>
  <si>
    <t>C01462B</t>
  </si>
  <si>
    <t>LIFE DETECTION KIT</t>
  </si>
  <si>
    <t>C01472B</t>
  </si>
  <si>
    <t>ELECTRICAL POWER AN</t>
  </si>
  <si>
    <t>RKP-EPSLK</t>
  </si>
  <si>
    <t>C01482B</t>
  </si>
  <si>
    <t>HAND TOOL KIT</t>
  </si>
  <si>
    <t>C01492B</t>
  </si>
  <si>
    <t>HYDRAULIC BREACHING</t>
  </si>
  <si>
    <t>C01502B</t>
  </si>
  <si>
    <t>PNEUMATIC KIT</t>
  </si>
  <si>
    <t>RKP-PK</t>
  </si>
  <si>
    <t>C01512B</t>
  </si>
  <si>
    <t>ROPE RESCUE KIT</t>
  </si>
  <si>
    <t>C01522B</t>
  </si>
  <si>
    <t>HYDRAULIC EXTRACTION KIT</t>
  </si>
  <si>
    <t>C01532F</t>
  </si>
  <si>
    <t>COVER,HELMET,CAMOUF</t>
  </si>
  <si>
    <t>ECH-XXLRG</t>
  </si>
  <si>
    <t>C01542F</t>
  </si>
  <si>
    <t>ECH-XLRG</t>
  </si>
  <si>
    <t>LED LIGHT</t>
  </si>
  <si>
    <t>BARRIER,RADIANT</t>
  </si>
  <si>
    <t>BASE-X 305</t>
  </si>
  <si>
    <t>C01572G</t>
  </si>
  <si>
    <t>AC VOLTAGE DETECTOR</t>
  </si>
  <si>
    <t>C01582F</t>
  </si>
  <si>
    <t>UNDERGARMENT,PROTEC</t>
  </si>
  <si>
    <t>TIER 1</t>
  </si>
  <si>
    <t>UNDERWEAR,PROTECTIV</t>
  </si>
  <si>
    <t>C01592B</t>
  </si>
  <si>
    <t>MOBILE REFILL SYSTE</t>
  </si>
  <si>
    <t>1007-01</t>
  </si>
  <si>
    <t>C01632F</t>
  </si>
  <si>
    <t>PROTECTIVE OVER GAR</t>
  </si>
  <si>
    <t>0G11P</t>
  </si>
  <si>
    <t>C01642F</t>
  </si>
  <si>
    <t>BASE X DOME TENT</t>
  </si>
  <si>
    <t>C01652F</t>
  </si>
  <si>
    <t>BASE X303 TENT (COC)</t>
  </si>
  <si>
    <t>C01662F</t>
  </si>
  <si>
    <t>BASE - X 307 TENT COC</t>
  </si>
  <si>
    <t>ISM</t>
  </si>
  <si>
    <t>LINER,WET WEATHER P</t>
  </si>
  <si>
    <t>C01712B</t>
  </si>
  <si>
    <t>14510</t>
  </si>
  <si>
    <t>14514</t>
  </si>
  <si>
    <t>C01742B</t>
  </si>
  <si>
    <t>PACK,LIFE RAFT AND</t>
  </si>
  <si>
    <t>AAV-WEC-001</t>
  </si>
  <si>
    <t>C01752B</t>
  </si>
  <si>
    <t xml:space="preserve"> BASE X 203</t>
  </si>
  <si>
    <t>C01762F</t>
  </si>
  <si>
    <t>ENHANCED FLAME RESISTANT COMBAT ENSEMBLE (EFRCE), TROUSERS, WOODLAND</t>
  </si>
  <si>
    <t>C01772F</t>
  </si>
  <si>
    <t>ENHANCED FLAME RESISTANT COMBAT ENSEMBLE (EFRCE), SHIRT, WOODLAND</t>
  </si>
  <si>
    <t>C01782F</t>
  </si>
  <si>
    <t>ENHANCED FLAME RESISTANT COMBAT ENSEMBLE (EFRCE), SHIRT, DESERT</t>
  </si>
  <si>
    <t>C01792F</t>
  </si>
  <si>
    <t>ENHANCED FLAME RESISTANT COMBAT ENSEMBLE (EFRCE), TROUSERS, DESERT</t>
  </si>
  <si>
    <t>BELT,INDIVIDUAL EQU</t>
  </si>
  <si>
    <t>C01817B</t>
  </si>
  <si>
    <t>PASSENGER VAN</t>
  </si>
  <si>
    <t>C01827B</t>
  </si>
  <si>
    <t>TRUCK,RESCUE,TECH</t>
  </si>
  <si>
    <t>MCSC-TECH</t>
  </si>
  <si>
    <t>C01837B</t>
  </si>
  <si>
    <t>TECH RESCUE EXTENDED BOOM FORK LIFT (EBFL)</t>
  </si>
  <si>
    <t>C01847B</t>
  </si>
  <si>
    <t>DEPLOYABLE KENNEL, LONG-TERM</t>
  </si>
  <si>
    <t>C01852B</t>
  </si>
  <si>
    <t>CASE,PHOTOGRAPHIC E</t>
  </si>
  <si>
    <t>1660NF</t>
  </si>
  <si>
    <t>C01862B</t>
  </si>
  <si>
    <t>AUTO INPSECTION SYS</t>
  </si>
  <si>
    <t>174031</t>
  </si>
  <si>
    <t>CMCI377</t>
  </si>
  <si>
    <t>POUCH,INTEGRATED IN</t>
  </si>
  <si>
    <t>POUCH,MONOCULAR NIG</t>
  </si>
  <si>
    <t>POUCH,TACTICAL HAND</t>
  </si>
  <si>
    <t>CANTEEN,GENERAL PUR</t>
  </si>
  <si>
    <t>4015CB</t>
  </si>
  <si>
    <t>C02002B</t>
  </si>
  <si>
    <t>PANEL,POWER BUS,CIR</t>
  </si>
  <si>
    <t>03-1172A</t>
  </si>
  <si>
    <t>C02012F</t>
  </si>
  <si>
    <t>PARACHUTE,PERSONNEL</t>
  </si>
  <si>
    <t>11-1-7400</t>
  </si>
  <si>
    <t>GAITER,NECK</t>
  </si>
  <si>
    <t>A-A-55247</t>
  </si>
  <si>
    <t>C03402F</t>
  </si>
  <si>
    <t>SOCKS</t>
  </si>
  <si>
    <t>KIT,MULTI-FAITH,CHA</t>
  </si>
  <si>
    <t>11-04</t>
  </si>
  <si>
    <t>C10017B</t>
  </si>
  <si>
    <t>CASUALTY EVACUATION KIT, F/LAV-L</t>
  </si>
  <si>
    <t>HOOD,COMBAT VEHICLE</t>
  </si>
  <si>
    <t>MIL-H-44265</t>
  </si>
  <si>
    <t>OVERALLS,COMBAT VEH</t>
  </si>
  <si>
    <t>XSM-SH</t>
  </si>
  <si>
    <t>CAP,EXTREME COLD WE</t>
  </si>
  <si>
    <t>CR/PD01-09</t>
  </si>
  <si>
    <t>CAP,COLD WEATHER</t>
  </si>
  <si>
    <t>440777-FR-LSM</t>
  </si>
  <si>
    <t>ICVCC</t>
  </si>
  <si>
    <t>C10702F</t>
  </si>
  <si>
    <t>LEVEL B COVERALL WI</t>
  </si>
  <si>
    <t>C10702FA</t>
  </si>
  <si>
    <t>X SMALL</t>
  </si>
  <si>
    <t>LGE</t>
  </si>
  <si>
    <t>XLGE</t>
  </si>
  <si>
    <t>GLOVES,FLYERS'</t>
  </si>
  <si>
    <t>MIL-G-81188</t>
  </si>
  <si>
    <t>GLOVES,MEN'S AND WO</t>
  </si>
  <si>
    <t>SIZE 3</t>
  </si>
  <si>
    <t>GLOVES,COLD WEATHER</t>
  </si>
  <si>
    <t>70113</t>
  </si>
  <si>
    <t>GLOVE INSERTS,COLD</t>
  </si>
  <si>
    <t>JACKET,COLD WEATHER</t>
  </si>
  <si>
    <t>XSM/REG</t>
  </si>
  <si>
    <t>XSM/SH</t>
  </si>
  <si>
    <t>C11408</t>
  </si>
  <si>
    <t>RESUSCITATOR-INHALA</t>
  </si>
  <si>
    <t>LINER,COMBAT VEHICL</t>
  </si>
  <si>
    <t>MIL-L-44299</t>
  </si>
  <si>
    <t>PULLOVER,POLAR FLEE</t>
  </si>
  <si>
    <t>8415-00-NSH-03</t>
  </si>
  <si>
    <t>XSM</t>
  </si>
  <si>
    <t>MIL-B-44194</t>
  </si>
  <si>
    <t>C12812F</t>
  </si>
  <si>
    <t>VEST,MICROCLIMATIC</t>
  </si>
  <si>
    <t>D-11-1</t>
  </si>
  <si>
    <t>C13502B</t>
  </si>
  <si>
    <t>DETECTION TUBE ASSE</t>
  </si>
  <si>
    <t>4500818</t>
  </si>
  <si>
    <t>C19027B</t>
  </si>
  <si>
    <t>LIGHT VEHICLE OBSCU</t>
  </si>
  <si>
    <t>M315</t>
  </si>
  <si>
    <t>C19982E</t>
  </si>
  <si>
    <t>KIT, DEMOLITION, ADVANCED</t>
  </si>
  <si>
    <t>APRON,TOXICOLOGICAL</t>
  </si>
  <si>
    <t>C20327A</t>
  </si>
  <si>
    <t>MONITOR,CHEMICAL AG</t>
  </si>
  <si>
    <t>442-301-B</t>
  </si>
  <si>
    <t>442-301</t>
  </si>
  <si>
    <t>482-301-B</t>
  </si>
  <si>
    <t>DECONTAMINATING KIT</t>
  </si>
  <si>
    <t>M258A1</t>
  </si>
  <si>
    <t>M291</t>
  </si>
  <si>
    <t>C20802E</t>
  </si>
  <si>
    <t>M100</t>
  </si>
  <si>
    <t>DETECTOR KIT,CHEMIC</t>
  </si>
  <si>
    <t>5-77-3497</t>
  </si>
  <si>
    <t>M256A1</t>
  </si>
  <si>
    <t>C21012EA</t>
  </si>
  <si>
    <t>C21012EB</t>
  </si>
  <si>
    <t>DETECTOR,CHEMICAL A</t>
  </si>
  <si>
    <t>M4A1</t>
  </si>
  <si>
    <t>M4</t>
  </si>
  <si>
    <t>C21042EA</t>
  </si>
  <si>
    <t>C21087B</t>
  </si>
  <si>
    <t>ALARM,CHEMICAL AGEN</t>
  </si>
  <si>
    <t>M22</t>
  </si>
  <si>
    <t>C21087BA</t>
  </si>
  <si>
    <t>M9</t>
  </si>
  <si>
    <t>5-67-280</t>
  </si>
  <si>
    <t>C21157D</t>
  </si>
  <si>
    <t>TRUCK,VAN</t>
  </si>
  <si>
    <t>FTSS</t>
  </si>
  <si>
    <t>C21207B</t>
  </si>
  <si>
    <t>SET,E-NBC FORCE PRO</t>
  </si>
  <si>
    <t>OVERBOOT,LIGHTWEIGH</t>
  </si>
  <si>
    <t>A006SJ0001</t>
  </si>
  <si>
    <t>GLOVES,NUCLEAR,BIOL</t>
  </si>
  <si>
    <t>DSSPM330-01</t>
  </si>
  <si>
    <t>C21502FB</t>
  </si>
  <si>
    <t>GLOVE SET,CHEMICAL</t>
  </si>
  <si>
    <t>25MIL-SMALL</t>
  </si>
  <si>
    <t>C21502FD</t>
  </si>
  <si>
    <t>25MIL-MEDIUM</t>
  </si>
  <si>
    <t>C21502FE</t>
  </si>
  <si>
    <t>25MIL-LARGE</t>
  </si>
  <si>
    <t>C21502FF</t>
  </si>
  <si>
    <t>25MIL-XLGE</t>
  </si>
  <si>
    <t>C21602B</t>
  </si>
  <si>
    <t>COLLECTIVE PROTECTI</t>
  </si>
  <si>
    <t>03001A0004</t>
  </si>
  <si>
    <t>COLLECTIVE PROCT SY</t>
  </si>
  <si>
    <t>SPECTACLE KIT,INTER</t>
  </si>
  <si>
    <t>ESSICE-2</t>
  </si>
  <si>
    <t>SPECTACLES,INDUSTRI</t>
  </si>
  <si>
    <t>ESS CB-UPLC</t>
  </si>
  <si>
    <t>GOGGLES,BALLISTIC</t>
  </si>
  <si>
    <t>ESSICE-B</t>
  </si>
  <si>
    <t>ESS-CB-2X</t>
  </si>
  <si>
    <t>GOGGLES,INDUSTRIAL</t>
  </si>
  <si>
    <t>EP-01DT1-MSB</t>
  </si>
  <si>
    <t>ESS PRO NVG UPLC</t>
  </si>
  <si>
    <t>REACTIVE SKIN DECON</t>
  </si>
  <si>
    <t>JSPDS/RSDL</t>
  </si>
  <si>
    <t>C22102E</t>
  </si>
  <si>
    <t>PAPER CHEMICAL AGENT</t>
  </si>
  <si>
    <t>TRANSFER,PUMP,SYS</t>
  </si>
  <si>
    <t>MASK ASSEMBLY</t>
  </si>
  <si>
    <t>SIZE LONG</t>
  </si>
  <si>
    <t>SIZE X-LONG</t>
  </si>
  <si>
    <t>MASK,OXYGEN</t>
  </si>
  <si>
    <t>834-75-03</t>
  </si>
  <si>
    <t>834-75-02</t>
  </si>
  <si>
    <t>MASK ASSY</t>
  </si>
  <si>
    <t>SIZE SHORT</t>
  </si>
  <si>
    <t>HARDSHELL,OXYGEN MA</t>
  </si>
  <si>
    <t>SIZE REGULAR</t>
  </si>
  <si>
    <t>603810-8</t>
  </si>
  <si>
    <t>C22782EA</t>
  </si>
  <si>
    <t>C22782EB</t>
  </si>
  <si>
    <t>C22782EC</t>
  </si>
  <si>
    <t>C22782ED</t>
  </si>
  <si>
    <t>PGM-50+</t>
  </si>
  <si>
    <t>MULTIRAE PRO</t>
  </si>
  <si>
    <t>C22832BA</t>
  </si>
  <si>
    <t>C22832BB</t>
  </si>
  <si>
    <t>KIT,RIGGING AIRCRAF</t>
  </si>
  <si>
    <t>10001A0035</t>
  </si>
  <si>
    <t>AIRCRAFT RIGGING KT</t>
  </si>
  <si>
    <t>DROP ZONE KIT</t>
  </si>
  <si>
    <t>920001A0019</t>
  </si>
  <si>
    <t>KIT,MEASUREMENT AND</t>
  </si>
  <si>
    <t>10001A0036</t>
  </si>
  <si>
    <t>OXYGEN SYSTEM,PORTA</t>
  </si>
  <si>
    <t>8020130-3</t>
  </si>
  <si>
    <t>CYLINDER ASSEMBLY,O</t>
  </si>
  <si>
    <t>PHAOS BOTTLE ASSY</t>
  </si>
  <si>
    <t>7920171-1</t>
  </si>
  <si>
    <t>OXCON 6-MAN OXYGEN</t>
  </si>
  <si>
    <t>PHAOS OXCON</t>
  </si>
  <si>
    <t>OXYGEN SYSTEM,AIRCR</t>
  </si>
  <si>
    <t>C22892E</t>
  </si>
  <si>
    <t>HEAT STRESS MONITOR</t>
  </si>
  <si>
    <t>66-4100</t>
  </si>
  <si>
    <t>BATA HAZMAX PROTECT</t>
  </si>
  <si>
    <t>C23002F</t>
  </si>
  <si>
    <t>SUIT,CHEMICAL PROTE</t>
  </si>
  <si>
    <t xml:space="preserve"> XLGE</t>
  </si>
  <si>
    <t>XXX-SMALL</t>
  </si>
  <si>
    <t>LEVEL B PROTECTIVE</t>
  </si>
  <si>
    <t>XX-LARGE</t>
  </si>
  <si>
    <t>76635 LARGE</t>
  </si>
  <si>
    <t>MT94/FE</t>
  </si>
  <si>
    <t>7663 X-LARGE</t>
  </si>
  <si>
    <t>LEVEL A HAZMAT PROT</t>
  </si>
  <si>
    <t>42483-SMALL</t>
  </si>
  <si>
    <t>COVERALLS,CHEMICAL</t>
  </si>
  <si>
    <t>TRELLEBORG VP1</t>
  </si>
  <si>
    <t>FRONTLINE 500 FR</t>
  </si>
  <si>
    <t>C23052F</t>
  </si>
  <si>
    <t>JSLIST</t>
  </si>
  <si>
    <t>JSLIST-SM/XSH</t>
  </si>
  <si>
    <t>JSLIST - XLL</t>
  </si>
  <si>
    <t>JSLIST SM/XSH</t>
  </si>
  <si>
    <t>BODY ARMOR OUTFIT,E</t>
  </si>
  <si>
    <t>EOD 9</t>
  </si>
  <si>
    <t>SMALL, ADVANCED SUIT, BOMB, EOD LARGE</t>
  </si>
  <si>
    <t>METER,PH</t>
  </si>
  <si>
    <t>59002-02</t>
  </si>
  <si>
    <t>C23702B</t>
  </si>
  <si>
    <t>ANALYZER,GAS</t>
  </si>
  <si>
    <t>WATER TESTING KIT,C</t>
  </si>
  <si>
    <t>M272</t>
  </si>
  <si>
    <t>INSERTS,ENHANCED SM</t>
  </si>
  <si>
    <t xml:space="preserve"> CO/PD 04-10</t>
  </si>
  <si>
    <t>MIL-B-43826</t>
  </si>
  <si>
    <t>MIL-C-43103</t>
  </si>
  <si>
    <t>CANTEEN,WATER</t>
  </si>
  <si>
    <t>WATER PURIFIER,PORT</t>
  </si>
  <si>
    <t>356050</t>
  </si>
  <si>
    <t>CARRIER,INTRENCHING</t>
  </si>
  <si>
    <t>MIL-C-43831</t>
  </si>
  <si>
    <t>390-04A</t>
  </si>
  <si>
    <t>CART,GENERAL HAULIN</t>
  </si>
  <si>
    <t>CH101M255</t>
  </si>
  <si>
    <t>CASE,SMALL ARMS AMM</t>
  </si>
  <si>
    <t>MIL-C-28981</t>
  </si>
  <si>
    <t>MIL-C-44082</t>
  </si>
  <si>
    <t>COVER,WATER CANTEEN</t>
  </si>
  <si>
    <t>MIL-C-43742</t>
  </si>
  <si>
    <t>MILC40162</t>
  </si>
  <si>
    <t>CUP,WATER CANTEEN</t>
  </si>
  <si>
    <t>MIL-C-73761</t>
  </si>
  <si>
    <t>FIRST AID KIT,INDIV</t>
  </si>
  <si>
    <t>0-120</t>
  </si>
  <si>
    <t>0300A00032</t>
  </si>
  <si>
    <t>1IFAK</t>
  </si>
  <si>
    <t>C31802E</t>
  </si>
  <si>
    <t>INSECT NET,HEAD</t>
  </si>
  <si>
    <t>C31952F</t>
  </si>
  <si>
    <t>FRAME,FIELD PACK</t>
  </si>
  <si>
    <t>MIL-F-43834</t>
  </si>
  <si>
    <t>A12769</t>
  </si>
  <si>
    <t>C32152EA</t>
  </si>
  <si>
    <t>C32152EB</t>
  </si>
  <si>
    <t>C32152EC</t>
  </si>
  <si>
    <t>C32152ED</t>
  </si>
  <si>
    <t>C32152EE</t>
  </si>
  <si>
    <t>X-LGE</t>
  </si>
  <si>
    <t>C32152EF</t>
  </si>
  <si>
    <t>HELMET,LIGHTWEIGHT</t>
  </si>
  <si>
    <t>XX-LGE</t>
  </si>
  <si>
    <t>INTRENCHING TOOL,HA</t>
  </si>
  <si>
    <t>05940</t>
  </si>
  <si>
    <t>H2B</t>
  </si>
  <si>
    <t>KNIFE,COMBAT,WITH S</t>
  </si>
  <si>
    <t>MIL-K-20277</t>
  </si>
  <si>
    <t>MIL-DTL-43335G</t>
  </si>
  <si>
    <t>C32822E</t>
  </si>
  <si>
    <t>SPECIAL PATROL INSE</t>
  </si>
  <si>
    <t>350-506-000</t>
  </si>
  <si>
    <t>MIL-M-44104</t>
  </si>
  <si>
    <t>FIELD PACK</t>
  </si>
  <si>
    <t>MIL-F-43833</t>
  </si>
  <si>
    <t>HOLSTER,PISTOL</t>
  </si>
  <si>
    <t>9388057</t>
  </si>
  <si>
    <t>MCHOL</t>
  </si>
  <si>
    <t>TARPAULIN</t>
  </si>
  <si>
    <t>8405-00-NSH-00</t>
  </si>
  <si>
    <t>MIL-P-43700</t>
  </si>
  <si>
    <t>KIT,LIGHT SET TENT</t>
  </si>
  <si>
    <t>31-502BHS</t>
  </si>
  <si>
    <t>C34102F</t>
  </si>
  <si>
    <t>SHELTER HALF,TENT</t>
  </si>
  <si>
    <t>SHELTER HALF, TENT, OG</t>
  </si>
  <si>
    <t>NOT AVAILABLE</t>
  </si>
  <si>
    <t>C34112F</t>
  </si>
  <si>
    <t>COMMAND POST SYSTEM, MODULAR, DESERT (MCPS)</t>
  </si>
  <si>
    <t>MCPS</t>
  </si>
  <si>
    <t>5-4-6340-2 TAN</t>
  </si>
  <si>
    <t>2480108</t>
  </si>
  <si>
    <t>TENT,MODULAR,GENERA</t>
  </si>
  <si>
    <t>2480108T</t>
  </si>
  <si>
    <t>TENT,COMBAT,TWO MAN</t>
  </si>
  <si>
    <t>2628916</t>
  </si>
  <si>
    <t>C34202F</t>
  </si>
  <si>
    <t>MODULAR SLEEP SYSTE</t>
  </si>
  <si>
    <t>SLEEP SYSTEM</t>
  </si>
  <si>
    <t>W91AZKLG</t>
  </si>
  <si>
    <t>W91A2K</t>
  </si>
  <si>
    <t>STAND,CANTEEN CUP</t>
  </si>
  <si>
    <t>MIL-S-44221</t>
  </si>
  <si>
    <t>SURVIVAL KIT,INDIVI</t>
  </si>
  <si>
    <t>90002A0006</t>
  </si>
  <si>
    <t>SUSPENDERS,INDIVIDU</t>
  </si>
  <si>
    <t>A-A-55177</t>
  </si>
  <si>
    <t>M1956</t>
  </si>
  <si>
    <t>BODY ARMOR OUTER</t>
  </si>
  <si>
    <t>107</t>
  </si>
  <si>
    <t>MIL-B-44053</t>
  </si>
  <si>
    <t>WATERPROOF BAG SYST</t>
  </si>
  <si>
    <t>VEST,TACTICAL LOAD</t>
  </si>
  <si>
    <t>2-1-1981</t>
  </si>
  <si>
    <t>FULL SPECTRUM BATTL</t>
  </si>
  <si>
    <t>CONFIG D</t>
  </si>
  <si>
    <t>KIT,FSBE,PLATOON B</t>
  </si>
  <si>
    <t>CONFIG B</t>
  </si>
  <si>
    <t>KIT,FSBE,PLATOON C</t>
  </si>
  <si>
    <t>CONFIG C</t>
  </si>
  <si>
    <t>KIT,FSBE,PLATOON A</t>
  </si>
  <si>
    <t>CONFIG A</t>
  </si>
  <si>
    <t>INDIVIDUAL EQUIPMEN</t>
  </si>
  <si>
    <t>CONFIG E</t>
  </si>
  <si>
    <t>KIT,FSBE,INDIVIDUAL</t>
  </si>
  <si>
    <t>C40002E</t>
  </si>
  <si>
    <t>ACCESSORY OUTFIT,GA</t>
  </si>
  <si>
    <t>SC7360-90-CL-NO3</t>
  </si>
  <si>
    <t>MARINE BREAKER KIT,</t>
  </si>
  <si>
    <t>MABK</t>
  </si>
  <si>
    <t>ASSAULT BREACHER KT</t>
  </si>
  <si>
    <t>92001A0018</t>
  </si>
  <si>
    <t>MARINE BREAKER KIT</t>
  </si>
  <si>
    <t>12001A0049</t>
  </si>
  <si>
    <t>C41452E</t>
  </si>
  <si>
    <t>TORCH OUTFIT,OXYHYD</t>
  </si>
  <si>
    <t>PC/TAC-OPS-B</t>
  </si>
  <si>
    <t>C41462E</t>
  </si>
  <si>
    <t>PC/TAC-OPS-A</t>
  </si>
  <si>
    <t>FIREMEN'S BOOT</t>
  </si>
  <si>
    <t>15W</t>
  </si>
  <si>
    <t>C41802E</t>
  </si>
  <si>
    <t>M20</t>
  </si>
  <si>
    <t>60 MIN/4500PSI</t>
  </si>
  <si>
    <t>C41822E</t>
  </si>
  <si>
    <t>484983</t>
  </si>
  <si>
    <t>MK 25 MOD 2 UBA</t>
  </si>
  <si>
    <t>MK25 MOD2</t>
  </si>
  <si>
    <t>C41872E</t>
  </si>
  <si>
    <t>MAINT KIT,SELF CONT</t>
  </si>
  <si>
    <t>CAMOUFLAGE NET SYST</t>
  </si>
  <si>
    <t>ULCANS</t>
  </si>
  <si>
    <t>C42602F</t>
  </si>
  <si>
    <t>SUPPORT,CAMOUFLAGE</t>
  </si>
  <si>
    <t>LCSS</t>
  </si>
  <si>
    <t>C42612F</t>
  </si>
  <si>
    <t>CSS-LTWT, RADAR SCATTER, WOODLAND BLND, W/O SS</t>
  </si>
  <si>
    <t>C42622F</t>
  </si>
  <si>
    <t>CSS-LTWT, RADAR TRANSPARENT, WOODLAND W/O SS</t>
  </si>
  <si>
    <t>C42632E</t>
  </si>
  <si>
    <t>CSS-LTWT, R S DESERT W/O SS</t>
  </si>
  <si>
    <t>C442SS-170560</t>
  </si>
  <si>
    <t>C42642E</t>
  </si>
  <si>
    <t>CSS-LTWT, R T DESERT W/O SS</t>
  </si>
  <si>
    <t>CSS_13226E1357</t>
  </si>
  <si>
    <t>191232-0001</t>
  </si>
  <si>
    <t>C42652FA</t>
  </si>
  <si>
    <t>191225-0001</t>
  </si>
  <si>
    <t>19259-001</t>
  </si>
  <si>
    <t>C42672FA</t>
  </si>
  <si>
    <t>C42802E</t>
  </si>
  <si>
    <t>FILING CABINET</t>
  </si>
  <si>
    <t>AA-F-358</t>
  </si>
  <si>
    <t>C43102F</t>
  </si>
  <si>
    <t>CARRIER ROCKET 83MM</t>
  </si>
  <si>
    <t>C43202E</t>
  </si>
  <si>
    <t>C43952E</t>
  </si>
  <si>
    <t>CLEANER,VACUUM,ELEC</t>
  </si>
  <si>
    <t>25-60_CYCS</t>
  </si>
  <si>
    <t>EXPENDABLE SUPPLY S</t>
  </si>
  <si>
    <t>D04291A</t>
  </si>
  <si>
    <t>FIREMEN'S COAT</t>
  </si>
  <si>
    <t>LGE/SH</t>
  </si>
  <si>
    <t>C44202B</t>
  </si>
  <si>
    <t>COMPRESSED AIR PURI</t>
  </si>
  <si>
    <t>PBC8D</t>
  </si>
  <si>
    <t>BOX,SHIPPING</t>
  </si>
  <si>
    <t>835039A0000</t>
  </si>
  <si>
    <t>102440</t>
  </si>
  <si>
    <t>138K0000</t>
  </si>
  <si>
    <t>CMCI115A</t>
  </si>
  <si>
    <t>SB812M</t>
  </si>
  <si>
    <t>835040A0000</t>
  </si>
  <si>
    <t>C44332EB</t>
  </si>
  <si>
    <t>C44342E</t>
  </si>
  <si>
    <t>INSERT,CONTAINER</t>
  </si>
  <si>
    <t>835043A0000</t>
  </si>
  <si>
    <t>PRC 102438</t>
  </si>
  <si>
    <t>C44352E</t>
  </si>
  <si>
    <t>CONTAINER ASSEMBLY,</t>
  </si>
  <si>
    <t>C44362E</t>
  </si>
  <si>
    <t>CAN WATER MILITARY STEEL</t>
  </si>
  <si>
    <t>C44372E</t>
  </si>
  <si>
    <t>RACK,CONTAINER</t>
  </si>
  <si>
    <t>PRC 102418</t>
  </si>
  <si>
    <t>835041A0000</t>
  </si>
  <si>
    <t>C45452E</t>
  </si>
  <si>
    <t>C4545 INVENTORY ONLY</t>
  </si>
  <si>
    <t>DISPENSER,LIQUID,IN</t>
  </si>
  <si>
    <t>500LCD-G</t>
  </si>
  <si>
    <t>7505</t>
  </si>
  <si>
    <t>C45462EA</t>
  </si>
  <si>
    <t>PROPULSION SYSTEM</t>
  </si>
  <si>
    <t>J55APRL</t>
  </si>
  <si>
    <t>ENGINE,OUTBOARD MUL</t>
  </si>
  <si>
    <t>55 HP MFE MJRL</t>
  </si>
  <si>
    <t>DIVER PROPULSION DE</t>
  </si>
  <si>
    <t>CHAMBER,RECOMPRESSI</t>
  </si>
  <si>
    <t>MK6 MOD0</t>
  </si>
  <si>
    <t>EXTINGUISHER FIRE</t>
  </si>
  <si>
    <t>8403638</t>
  </si>
  <si>
    <t>450/100_08128</t>
  </si>
  <si>
    <t>C47657BA</t>
  </si>
  <si>
    <t>C47657BB</t>
  </si>
  <si>
    <t>FLY,TENT</t>
  </si>
  <si>
    <t>MIL F 18680</t>
  </si>
  <si>
    <t>FOOD CONTAINER,INSU</t>
  </si>
  <si>
    <t>MIL-F-10870</t>
  </si>
  <si>
    <t>FOOD TRANSPORTER,IN</t>
  </si>
  <si>
    <t>A-A-52193</t>
  </si>
  <si>
    <t>CONTAINER,FOOD</t>
  </si>
  <si>
    <t>991.5417.03</t>
  </si>
  <si>
    <t>C48802EA</t>
  </si>
  <si>
    <t>C48812E</t>
  </si>
  <si>
    <t>TRESTLE,HOIST,PORTA</t>
  </si>
  <si>
    <t>MIL-G-28673</t>
  </si>
  <si>
    <t>GANTRY</t>
  </si>
  <si>
    <t>5T2025SS</t>
  </si>
  <si>
    <t>C49057B</t>
  </si>
  <si>
    <t>PALLET,MATERIAL HAN</t>
  </si>
  <si>
    <t>855001B0000</t>
  </si>
  <si>
    <t>C49067B</t>
  </si>
  <si>
    <t>C49082F</t>
  </si>
  <si>
    <t>306762</t>
  </si>
  <si>
    <t>306764</t>
  </si>
  <si>
    <t>MCU2A/P</t>
  </si>
  <si>
    <t>FIREMEN'S GLOVES</t>
  </si>
  <si>
    <t>X-SMALL</t>
  </si>
  <si>
    <t>MIL-G-29141</t>
  </si>
  <si>
    <t>FIREMEN'S GLOVE</t>
  </si>
  <si>
    <t>XXX-LARGE</t>
  </si>
  <si>
    <t>GRINDING MACHINE,UT</t>
  </si>
  <si>
    <t>A-A-51179 STYLE</t>
  </si>
  <si>
    <t>WG656</t>
  </si>
  <si>
    <t>MIL-G-80260</t>
  </si>
  <si>
    <t>C49602TA</t>
  </si>
  <si>
    <t>HARNESS SPIE</t>
  </si>
  <si>
    <t>829AS200-1</t>
  </si>
  <si>
    <t>C49772FA</t>
  </si>
  <si>
    <t>C49802E</t>
  </si>
  <si>
    <t>HEATER,IMMERSION,LI</t>
  </si>
  <si>
    <t>M67</t>
  </si>
  <si>
    <t>C49922F</t>
  </si>
  <si>
    <t>HELMET,HELICOPTER G</t>
  </si>
  <si>
    <t>MC140</t>
  </si>
  <si>
    <t>HELMET,ARTILLERYMAN</t>
  </si>
  <si>
    <t>MC140B</t>
  </si>
  <si>
    <t>HELMET, CVC/SP ARTY W/COMM &amp; KVLR SHL</t>
  </si>
  <si>
    <t>MC140E</t>
  </si>
  <si>
    <t>HELMET,COMBAT VEHIC</t>
  </si>
  <si>
    <t>DH132B(SM)</t>
  </si>
  <si>
    <t>DH132</t>
  </si>
  <si>
    <t>MC140C</t>
  </si>
  <si>
    <t>MC-140C LARGE</t>
  </si>
  <si>
    <t>DH-132A</t>
  </si>
  <si>
    <t>MC-140E LARGE</t>
  </si>
  <si>
    <t>C49932F</t>
  </si>
  <si>
    <t>SHELL,COMBAT VEHICL</t>
  </si>
  <si>
    <t>ECVCH-CVC</t>
  </si>
  <si>
    <t>HOIST,CHAIN</t>
  </si>
  <si>
    <t>MILH904</t>
  </si>
  <si>
    <t>MILH904E</t>
  </si>
  <si>
    <t>C50302T</t>
  </si>
  <si>
    <t>MILH904TYPECCLAS</t>
  </si>
  <si>
    <t>FIREMAN'S HELMET</t>
  </si>
  <si>
    <t>GSAMA000003</t>
  </si>
  <si>
    <t>MIL-H-29144</t>
  </si>
  <si>
    <t>C50402F</t>
  </si>
  <si>
    <t>FIREMAN'S HOOD</t>
  </si>
  <si>
    <t>HD-VFDN</t>
  </si>
  <si>
    <t>JACK,DOLLY TYPE,HYD</t>
  </si>
  <si>
    <t>93660</t>
  </si>
  <si>
    <t>GH</t>
  </si>
  <si>
    <t>JACK KIT,HYDRAULIC,</t>
  </si>
  <si>
    <t>GGG-J-60</t>
  </si>
  <si>
    <t>PASSAGEWAY,TENT</t>
  </si>
  <si>
    <t>S835/G</t>
  </si>
  <si>
    <t>MASK SYSTEM,CHEMICA</t>
  </si>
  <si>
    <t>M51</t>
  </si>
  <si>
    <t>C52662EA</t>
  </si>
  <si>
    <t>M42A2-SMALL</t>
  </si>
  <si>
    <t>C52662EB</t>
  </si>
  <si>
    <t>M42A2-MEDIUM</t>
  </si>
  <si>
    <t>C52662EC</t>
  </si>
  <si>
    <t>M42A2-LARGE</t>
  </si>
  <si>
    <t>C52682E</t>
  </si>
  <si>
    <t>TEST SET, EVALUATION, MASK PROTECTIVE (PATS)</t>
  </si>
  <si>
    <t>M41</t>
  </si>
  <si>
    <t>TESTER,LEAKAGE,PROT</t>
  </si>
  <si>
    <t>M46</t>
  </si>
  <si>
    <t>C52692EA</t>
  </si>
  <si>
    <t>C52702E</t>
  </si>
  <si>
    <t>MARKING MACHINE,DRY</t>
  </si>
  <si>
    <t>RR-06</t>
  </si>
  <si>
    <t>C53302E</t>
  </si>
  <si>
    <t>TRNG KIT, PERSONNEL DECON SYS, JT SVC</t>
  </si>
  <si>
    <t>C53312E</t>
  </si>
  <si>
    <t>F191886393</t>
  </si>
  <si>
    <t>PACK ASSEMBLAGE,MED</t>
  </si>
  <si>
    <t>CAP-1</t>
  </si>
  <si>
    <t>OPEN WATER SAFETY C</t>
  </si>
  <si>
    <t>360</t>
  </si>
  <si>
    <t>31'  DEFENDER</t>
  </si>
  <si>
    <t>C53342E</t>
  </si>
  <si>
    <t>85484</t>
  </si>
  <si>
    <t>C53358</t>
  </si>
  <si>
    <t>TRAINING AID,REACTI</t>
  </si>
  <si>
    <t>RSDL TRAINING</t>
  </si>
  <si>
    <t>C53367B</t>
  </si>
  <si>
    <t>INDOOR/OUTDOOR INFANTRY IMMERSION TRAINER (IIT)</t>
  </si>
  <si>
    <t>C53387B</t>
  </si>
  <si>
    <t>C53902E</t>
  </si>
  <si>
    <t>C5390 INVENTORY ONLY</t>
  </si>
  <si>
    <t>RIFLEMAN SET</t>
  </si>
  <si>
    <t>D9302F205102</t>
  </si>
  <si>
    <t>BAG,INDIVIDUAL EQUI</t>
  </si>
  <si>
    <t>D9302F205103</t>
  </si>
  <si>
    <t>PISTOLMAN SET</t>
  </si>
  <si>
    <t>GRENADIER SET</t>
  </si>
  <si>
    <t>D9302F205101</t>
  </si>
  <si>
    <t>SAW GUNNER SET</t>
  </si>
  <si>
    <t>D9302F205104</t>
  </si>
  <si>
    <t>POUCH,UTILITY</t>
  </si>
  <si>
    <t>F190186393</t>
  </si>
  <si>
    <t>PANEL MARKER SET</t>
  </si>
  <si>
    <t>SL-3-01370A</t>
  </si>
  <si>
    <t>SL-3-01374A</t>
  </si>
  <si>
    <t>SL-3-01375A</t>
  </si>
  <si>
    <t>G14</t>
  </si>
  <si>
    <t>G12D</t>
  </si>
  <si>
    <t>G-12E</t>
  </si>
  <si>
    <t>G11A</t>
  </si>
  <si>
    <t>PARACHUTE,CARGO EXT</t>
  </si>
  <si>
    <t>C55602F</t>
  </si>
  <si>
    <t>PARACHUTE, PERSONNEL, BACK, 28FT DIAM</t>
  </si>
  <si>
    <t>B8</t>
  </si>
  <si>
    <t>MC11B</t>
  </si>
  <si>
    <t>CANOPY,PERSONNEL PA</t>
  </si>
  <si>
    <t>11-1-7790</t>
  </si>
  <si>
    <t>MC1-1C</t>
  </si>
  <si>
    <t>MC1-1D</t>
  </si>
  <si>
    <t>C56002F</t>
  </si>
  <si>
    <t>PARACHUTE, RESERVE, PERSONNEL, TROOP, CHEST</t>
  </si>
  <si>
    <t>TYPE 7A</t>
  </si>
  <si>
    <t>PARACHUTE,RESERVE,P</t>
  </si>
  <si>
    <t>T-10R</t>
  </si>
  <si>
    <t>MULTI MISSION PARAC</t>
  </si>
  <si>
    <t>CPS-MM14-SYSTEM</t>
  </si>
  <si>
    <t>MC-5</t>
  </si>
  <si>
    <t>C56502F</t>
  </si>
  <si>
    <t>PILOT CHUTE</t>
  </si>
  <si>
    <t>PARKA,CAMOUFLAGE</t>
  </si>
  <si>
    <t>APECS 3RD GEN</t>
  </si>
  <si>
    <t>PIEK</t>
  </si>
  <si>
    <t>PARA IND EQ KIT</t>
  </si>
  <si>
    <t>28PIEK-A</t>
  </si>
  <si>
    <t>PARACHUTIST'S KIT,F</t>
  </si>
  <si>
    <t>KEVLAR BAG SYSTEM</t>
  </si>
  <si>
    <t>889112</t>
  </si>
  <si>
    <t>C57352B</t>
  </si>
  <si>
    <t>REBREATHER ASSEMBLY</t>
  </si>
  <si>
    <t>3261112-0102</t>
  </si>
  <si>
    <t>PRESS,ARBOR,HAND OP</t>
  </si>
  <si>
    <t>A-A-51199 SIZE2</t>
  </si>
  <si>
    <t>C57602T</t>
  </si>
  <si>
    <t>00P636</t>
  </si>
  <si>
    <t>37F</t>
  </si>
  <si>
    <t>GAGE,PRESSURE,DIAL</t>
  </si>
  <si>
    <t>KITCHEN,COMPANY LEV</t>
  </si>
  <si>
    <t>101010000000</t>
  </si>
  <si>
    <t>C58202E</t>
  </si>
  <si>
    <t>RANGE OUTFIT,FIELD,</t>
  </si>
  <si>
    <t>M1959</t>
  </si>
  <si>
    <t>C58202EA</t>
  </si>
  <si>
    <t>C58757B</t>
  </si>
  <si>
    <t>REPRODUCTION EQUIPM</t>
  </si>
  <si>
    <t>TIRES5</t>
  </si>
  <si>
    <t>INFLATEABLE BOAT</t>
  </si>
  <si>
    <t>F470 BARE</t>
  </si>
  <si>
    <t>BOAT,LANDING,INFLAT</t>
  </si>
  <si>
    <t>F470 FULL UP</t>
  </si>
  <si>
    <t>BOAT,CMT RECON CRAF</t>
  </si>
  <si>
    <t>F470 MC VARIEN</t>
  </si>
  <si>
    <t>Z80240-MC</t>
  </si>
  <si>
    <t>ROPE ASSEMBLY,INSER</t>
  </si>
  <si>
    <t>829AS201-1</t>
  </si>
  <si>
    <t>SAW ASSEMBLY,MULTI-</t>
  </si>
  <si>
    <t>C5926IIB</t>
  </si>
  <si>
    <t>SANDER,BELT,ELECTRI</t>
  </si>
  <si>
    <t>SCALE,WEIGHING</t>
  </si>
  <si>
    <t>AAA-S-118</t>
  </si>
  <si>
    <t>SEAL,HAND IMPRESSIO</t>
  </si>
  <si>
    <t>MIL-S-15754</t>
  </si>
  <si>
    <t>207</t>
  </si>
  <si>
    <t>97-10</t>
  </si>
  <si>
    <t>17W15</t>
  </si>
  <si>
    <t>199R3</t>
  </si>
  <si>
    <t>146RB3</t>
  </si>
  <si>
    <t>7-33</t>
  </si>
  <si>
    <t>733R-5</t>
  </si>
  <si>
    <t>WALKING FOOT KIT HE</t>
  </si>
  <si>
    <t>1508NH</t>
  </si>
  <si>
    <t>733R</t>
  </si>
  <si>
    <t>HEAVY DUTY SINGLE N</t>
  </si>
  <si>
    <t>204-370</t>
  </si>
  <si>
    <t>SK6F1</t>
  </si>
  <si>
    <t>LH-3528S</t>
  </si>
  <si>
    <t>DLN-9010SS</t>
  </si>
  <si>
    <t>255RB1</t>
  </si>
  <si>
    <t>LU-1560N</t>
  </si>
  <si>
    <t>C61152E</t>
  </si>
  <si>
    <t>C61242E</t>
  </si>
  <si>
    <t>PARTS KIT,PORTABLE</t>
  </si>
  <si>
    <t>SD4-WXA10-GZ</t>
  </si>
  <si>
    <t>EMERG DECON SHELTER</t>
  </si>
  <si>
    <t>8100</t>
  </si>
  <si>
    <t>SHELTER,INFLATABLE,</t>
  </si>
  <si>
    <t>4-LINE DECON SYS</t>
  </si>
  <si>
    <t>C61267B</t>
  </si>
  <si>
    <t>PARTS KIT,HOSE ASSE</t>
  </si>
  <si>
    <t>K1003</t>
  </si>
  <si>
    <t>CONTAIN,FMTV COMPAT</t>
  </si>
  <si>
    <t>HS12-G</t>
  </si>
  <si>
    <t>C61552E</t>
  </si>
  <si>
    <t>BIVY COVER</t>
  </si>
  <si>
    <t>A7A</t>
  </si>
  <si>
    <t>CABINET,STORAGE</t>
  </si>
  <si>
    <t>SISC100</t>
  </si>
  <si>
    <t>C62102E</t>
  </si>
  <si>
    <t>SPOON,TELEGRAPH</t>
  </si>
  <si>
    <t>LC18</t>
  </si>
  <si>
    <t>DISCHARGER,ELECTROS</t>
  </si>
  <si>
    <t>1610AS100-2</t>
  </si>
  <si>
    <t>1610AS100-1</t>
  </si>
  <si>
    <t>TANDEM OFFSET TORDS</t>
  </si>
  <si>
    <t>TT-600 GEN TA SY</t>
  </si>
  <si>
    <t>TANDUM OFFSET RESUP</t>
  </si>
  <si>
    <t>MTVS-421</t>
  </si>
  <si>
    <t>GS8750-3-1</t>
  </si>
  <si>
    <t>C63902E</t>
  </si>
  <si>
    <t>TENT COMMAND POST M1945</t>
  </si>
  <si>
    <t>C64002F</t>
  </si>
  <si>
    <t>MIL-T-41813</t>
  </si>
  <si>
    <t>LIGHTWEIGHT MAINTEN</t>
  </si>
  <si>
    <t>LME GREEN</t>
  </si>
  <si>
    <t>LME TAN</t>
  </si>
  <si>
    <t>C64202F</t>
  </si>
  <si>
    <t>C64252F</t>
  </si>
  <si>
    <t>MILSPEC-T4376</t>
  </si>
  <si>
    <t>C64702E</t>
  </si>
  <si>
    <t>TIE DOWN ASSEMBLY,C</t>
  </si>
  <si>
    <t>C64902E</t>
  </si>
  <si>
    <t>TOOL KIT MECHANICS</t>
  </si>
  <si>
    <t>C65202T</t>
  </si>
  <si>
    <t>TOOL KIT,SCREW THRE</t>
  </si>
  <si>
    <t>0293</t>
  </si>
  <si>
    <t>TOOL KIT PARACHUTE</t>
  </si>
  <si>
    <t>LOFT SET A</t>
  </si>
  <si>
    <t>P/C12300463000</t>
  </si>
  <si>
    <t>C65802T</t>
  </si>
  <si>
    <t>LOFT SET B</t>
  </si>
  <si>
    <t>0295</t>
  </si>
  <si>
    <t>RECON PARA RIG TL K</t>
  </si>
  <si>
    <t>C66002T</t>
  </si>
  <si>
    <t>TOOL KIT,TRIMMERS A</t>
  </si>
  <si>
    <t>SL3-00436A</t>
  </si>
  <si>
    <t>FORCED ENTRY AND RE</t>
  </si>
  <si>
    <t>3620025</t>
  </si>
  <si>
    <t>RATION HEATING SET</t>
  </si>
  <si>
    <t>5-13-5117</t>
  </si>
  <si>
    <t>C66217BB</t>
  </si>
  <si>
    <t>C66272E</t>
  </si>
  <si>
    <t>TROLLEY,HOIST</t>
  </si>
  <si>
    <t>TROUSERS,CAMOUFLAGE</t>
  </si>
  <si>
    <t>FIREMEN'S TROUSER</t>
  </si>
  <si>
    <t>36X32</t>
  </si>
  <si>
    <t>C66502T</t>
  </si>
  <si>
    <t>TRUCK,LIFT,WHEEL</t>
  </si>
  <si>
    <t>MILT14537</t>
  </si>
  <si>
    <t>C66522E</t>
  </si>
  <si>
    <t>TROUSERS,COLD WEATH</t>
  </si>
  <si>
    <t>C66952T</t>
  </si>
  <si>
    <t>TRUCK TIRE CHANGER</t>
  </si>
  <si>
    <t>01365ASSY10003A0</t>
  </si>
  <si>
    <t>C70007BA</t>
  </si>
  <si>
    <t>TESTER,AUTOMATIC TR</t>
  </si>
  <si>
    <t>TRANS_X2000</t>
  </si>
  <si>
    <t>94000</t>
  </si>
  <si>
    <t>PRESS,SOLID TIRE</t>
  </si>
  <si>
    <t>01365ASSY10002A0</t>
  </si>
  <si>
    <t>C70037BA</t>
  </si>
  <si>
    <t>SHOPEQUIPMENT,MOTOR</t>
  </si>
  <si>
    <t>SEEE-ISO</t>
  </si>
  <si>
    <t>TEST STAND,DEMAND O</t>
  </si>
  <si>
    <t>PHAOS TEST STA</t>
  </si>
  <si>
    <t>SHOP EQUIPMENT,ELEC</t>
  </si>
  <si>
    <t>TSF-ISO</t>
  </si>
  <si>
    <t>SHOP EQUIPMENT CONT</t>
  </si>
  <si>
    <t>MTMF-7187</t>
  </si>
  <si>
    <t>SECM-V-5953</t>
  </si>
  <si>
    <t>MOBILE LASER</t>
  </si>
  <si>
    <t>MLAS-2005A</t>
  </si>
  <si>
    <t>DYNAMOMETER,RUN-IN</t>
  </si>
  <si>
    <t>25X18</t>
  </si>
  <si>
    <t>50X02M</t>
  </si>
  <si>
    <t>TEST STAND,AUTOMOTI</t>
  </si>
  <si>
    <t>EDECT2000</t>
  </si>
  <si>
    <t>TEST STAND TRANSMIS</t>
  </si>
  <si>
    <t>850M</t>
  </si>
  <si>
    <t>450E-200M</t>
  </si>
  <si>
    <t>C70222B</t>
  </si>
  <si>
    <t>TEST STAND,FUEL INJ</t>
  </si>
  <si>
    <t>AVM2PC</t>
  </si>
  <si>
    <t>TSF-GAR</t>
  </si>
  <si>
    <t>TESTER,HYDRAULIC HO</t>
  </si>
  <si>
    <t>GOV-4221A</t>
  </si>
  <si>
    <t>HYDRAULIC IN-LINE T</t>
  </si>
  <si>
    <t>HILT2010</t>
  </si>
  <si>
    <t>4221</t>
  </si>
  <si>
    <t>TEST STAND,HYDRAULI</t>
  </si>
  <si>
    <t>VBT2100</t>
  </si>
  <si>
    <t>250</t>
  </si>
  <si>
    <t>WEIGHT SET,COMMERCI</t>
  </si>
  <si>
    <t xml:space="preserve"> MH300-F</t>
  </si>
  <si>
    <t>STAND,MAINTENANCE,A</t>
  </si>
  <si>
    <t>A10006M</t>
  </si>
  <si>
    <t>TEST BENCH,HYDRAUL</t>
  </si>
  <si>
    <t>HTB100E</t>
  </si>
  <si>
    <t>DFP376</t>
  </si>
  <si>
    <t>11B250000</t>
  </si>
  <si>
    <t>C70352B</t>
  </si>
  <si>
    <t>TOOL KIT,TRANSMISSI</t>
  </si>
  <si>
    <t>00173SL85</t>
  </si>
  <si>
    <t>C70362B</t>
  </si>
  <si>
    <t>TOOL KIT, MULTI-CAPABLE</t>
  </si>
  <si>
    <t>001045</t>
  </si>
  <si>
    <t>TOOL KIT,MULTI-CAPA</t>
  </si>
  <si>
    <t>12B472000-1</t>
  </si>
  <si>
    <t>FCT-TD</t>
  </si>
  <si>
    <t>DYNAMOMETER, RUN-IN</t>
  </si>
  <si>
    <t>NOZZLE TEST MASTER2</t>
  </si>
  <si>
    <t>YDA320M</t>
  </si>
  <si>
    <t>TESTER,FUEL INJECTO</t>
  </si>
  <si>
    <t>CD3</t>
  </si>
  <si>
    <t>HH013</t>
  </si>
  <si>
    <t>C70692E</t>
  </si>
  <si>
    <t>TOOL KIT,INTERNAL C</t>
  </si>
  <si>
    <t>001029SL83</t>
  </si>
  <si>
    <t>C70712E</t>
  </si>
  <si>
    <t>001044SL83</t>
  </si>
  <si>
    <t>TSA-GAR</t>
  </si>
  <si>
    <t>931064</t>
  </si>
  <si>
    <t>TEST STAND,HEATER T</t>
  </si>
  <si>
    <t>VHTS-89-102M</t>
  </si>
  <si>
    <t>TEST STAND,HEATER A</t>
  </si>
  <si>
    <t>VHTS89102</t>
  </si>
  <si>
    <t>HA290</t>
  </si>
  <si>
    <t>TACTICAL IMAGERY PR</t>
  </si>
  <si>
    <t>04001A0009</t>
  </si>
  <si>
    <t>PRODUCTION SYSTEM,T</t>
  </si>
  <si>
    <t>TIPS1</t>
  </si>
  <si>
    <t>TIPS03</t>
  </si>
  <si>
    <t>VERSION 3</t>
  </si>
  <si>
    <t>TOOL KIT,AIR CONDIT</t>
  </si>
  <si>
    <t>C20-10C00</t>
  </si>
  <si>
    <t>SHOP EQUIPMENT,TIRE</t>
  </si>
  <si>
    <t>MCSET-30</t>
  </si>
  <si>
    <t>MCSET-40</t>
  </si>
  <si>
    <t>MCSET-41</t>
  </si>
  <si>
    <t>MCSET-40A</t>
  </si>
  <si>
    <t>C79027B</t>
  </si>
  <si>
    <t>FIRE BOTTLE REFILL SHOP (FBRS)</t>
  </si>
  <si>
    <t>AIR BAG LIFT SYSTEM</t>
  </si>
  <si>
    <t>KP-I44</t>
  </si>
  <si>
    <t>SHOP EQUIPMENT,GENE</t>
  </si>
  <si>
    <t>BXQASGMCSC-0015</t>
  </si>
  <si>
    <t>SHOP EGUIPMENT,GP N</t>
  </si>
  <si>
    <t>1CSLO-2220701</t>
  </si>
  <si>
    <t>TOOL KIT,PARACHUTIS</t>
  </si>
  <si>
    <t>PHAOS TK</t>
  </si>
  <si>
    <t>SHOP EQPT,GEN PURPO</t>
  </si>
  <si>
    <t>SB812USMCCOM12</t>
  </si>
  <si>
    <t>LUBRICATING UNIT,PO</t>
  </si>
  <si>
    <t>ARS61211</t>
  </si>
  <si>
    <t>USMC32-1100</t>
  </si>
  <si>
    <t>C79102B</t>
  </si>
  <si>
    <t>CONTROL,RUST KT</t>
  </si>
  <si>
    <t>00981</t>
  </si>
  <si>
    <t>USMC24-1000</t>
  </si>
  <si>
    <t>SHOP EQUIPMENT,MACH</t>
  </si>
  <si>
    <t>MS-2161</t>
  </si>
  <si>
    <t>CMMS23COMP</t>
  </si>
  <si>
    <t>PD484MARINEGMTK</t>
  </si>
  <si>
    <t>MAINTENANCE KIT</t>
  </si>
  <si>
    <t>STMIL0286</t>
  </si>
  <si>
    <t>C79152BA</t>
  </si>
  <si>
    <t>SHOPEQUIPMENT,HYDRA</t>
  </si>
  <si>
    <t>HHR-USMC-ISO</t>
  </si>
  <si>
    <t>SHOP EQUIPMENT,HYDR</t>
  </si>
  <si>
    <t>HHR-T</t>
  </si>
  <si>
    <t>00006A3010</t>
  </si>
  <si>
    <t>00006A0010</t>
  </si>
  <si>
    <t>00006A0000</t>
  </si>
  <si>
    <t>M7</t>
  </si>
  <si>
    <t>JBAIDS AUGMENTATION</t>
  </si>
  <si>
    <t>D326</t>
  </si>
  <si>
    <t>C80017B</t>
  </si>
  <si>
    <t>CARRIER,LITTER NO.2</t>
  </si>
  <si>
    <t>60-013</t>
  </si>
  <si>
    <t>SHORT RANGE,CASEVAC</t>
  </si>
  <si>
    <t>AMAL 648</t>
  </si>
  <si>
    <t>C80058</t>
  </si>
  <si>
    <t>AMAL 652 CBIRF</t>
  </si>
  <si>
    <t>AMAL 652</t>
  </si>
  <si>
    <t>AMAL 650 PMOEHS</t>
  </si>
  <si>
    <t>AMAL 650</t>
  </si>
  <si>
    <t>AMAL 651 PMENTO</t>
  </si>
  <si>
    <t>AMAL 651</t>
  </si>
  <si>
    <t>COMBAT LIFESAVER KI</t>
  </si>
  <si>
    <t>CLS KIT</t>
  </si>
  <si>
    <t>C80098</t>
  </si>
  <si>
    <t>MC SPEC OPS CMD</t>
  </si>
  <si>
    <t>AMAL 660</t>
  </si>
  <si>
    <t>C80108B</t>
  </si>
  <si>
    <t>MOBILE TRAUMA BAY</t>
  </si>
  <si>
    <t>LABORATORY EQUIP</t>
  </si>
  <si>
    <t>AMAL 618</t>
  </si>
  <si>
    <t>AMAL LABORATORY CON</t>
  </si>
  <si>
    <t>619</t>
  </si>
  <si>
    <t>X-RAY EQUIP AMAL627</t>
  </si>
  <si>
    <t>AMAL 631 SURGICAL T</t>
  </si>
  <si>
    <t>AMAL 631</t>
  </si>
  <si>
    <t>AMAL 632 SHK SUR TR</t>
  </si>
  <si>
    <t>AMAL 632</t>
  </si>
  <si>
    <t>AMAL 633 AC CR WDEQ</t>
  </si>
  <si>
    <t>AMAL 633</t>
  </si>
  <si>
    <t>AMAL 634 AC CR WDCN</t>
  </si>
  <si>
    <t>AMAL 634</t>
  </si>
  <si>
    <t>No Space</t>
  </si>
  <si>
    <t>AID STATION EQUIPME</t>
  </si>
  <si>
    <t>AMAL 635</t>
  </si>
  <si>
    <t>AID STATION CONSUMA</t>
  </si>
  <si>
    <t>AMAL 636</t>
  </si>
  <si>
    <t>AMAL 637 PRE MED MN</t>
  </si>
  <si>
    <t>AMAL 637</t>
  </si>
  <si>
    <t>AMAL 638 PREV MED</t>
  </si>
  <si>
    <t>AMAL 638</t>
  </si>
  <si>
    <t>AMAL 639 OPER RM EQ</t>
  </si>
  <si>
    <t>AMAL 639</t>
  </si>
  <si>
    <t>AMAL 640 OPR RM CON</t>
  </si>
  <si>
    <t>AMAL 640</t>
  </si>
  <si>
    <t>AMAL 646 FOR RES SU</t>
  </si>
  <si>
    <t>AMAL 646</t>
  </si>
  <si>
    <t>AMAL 685 COLD WEATH</t>
  </si>
  <si>
    <t>AMAL 685</t>
  </si>
  <si>
    <t>AMAL 686 HOT WEA ME</t>
  </si>
  <si>
    <t>AMAL 686</t>
  </si>
  <si>
    <t>AMAL 687 NBC MEDS</t>
  </si>
  <si>
    <t>AMAL 687</t>
  </si>
  <si>
    <t>AMAL 688 NBC 1000UN</t>
  </si>
  <si>
    <t>AMAL 688</t>
  </si>
  <si>
    <t>AMAL 691 MD LOG TST</t>
  </si>
  <si>
    <t>AMAL 691</t>
  </si>
  <si>
    <t>AMAL 692 MD LG TST</t>
  </si>
  <si>
    <t>AMAL 692</t>
  </si>
  <si>
    <t>AMAL 647 ERCS</t>
  </si>
  <si>
    <t>AMAL 647</t>
  </si>
  <si>
    <t>AUTHORI DENTAL ADAL</t>
  </si>
  <si>
    <t>SICK CALL BLOCK</t>
  </si>
  <si>
    <t>AMAL 699</t>
  </si>
  <si>
    <t>FORWARD RES SUR AMA</t>
  </si>
  <si>
    <t>02001A0016</t>
  </si>
  <si>
    <t>OTC1750A</t>
  </si>
  <si>
    <t>D00012B</t>
  </si>
  <si>
    <t>JLTV ARMOR B-KIT</t>
  </si>
  <si>
    <t>SEMITRAILER,LOW BED</t>
  </si>
  <si>
    <t>M870A2E1</t>
  </si>
  <si>
    <t>TRUCK,ARMORED,CARGO</t>
  </si>
  <si>
    <t>AMK23A1</t>
  </si>
  <si>
    <t>AMK23</t>
  </si>
  <si>
    <t>AMK25</t>
  </si>
  <si>
    <t>AMK25A1</t>
  </si>
  <si>
    <t>D00037KA</t>
  </si>
  <si>
    <t>D00047K</t>
  </si>
  <si>
    <t>TRUCK,ARMORED,XLWB</t>
  </si>
  <si>
    <t>AMK27</t>
  </si>
  <si>
    <t>AMK27A1</t>
  </si>
  <si>
    <t>TRUCK,ARMORED,7-TON</t>
  </si>
  <si>
    <t>AMK28A1</t>
  </si>
  <si>
    <t>TRK,ARMORED,XLWB CA</t>
  </si>
  <si>
    <t>AMK28</t>
  </si>
  <si>
    <t>D00067K</t>
  </si>
  <si>
    <t>TRUCK,ARMORED,CHASS</t>
  </si>
  <si>
    <t>AMK28C</t>
  </si>
  <si>
    <t>AMK28CA1</t>
  </si>
  <si>
    <t>TRUCK,ARMORED,DUMP</t>
  </si>
  <si>
    <t>AMK29</t>
  </si>
  <si>
    <t>TRUCK,ARMORED,DUMP,</t>
  </si>
  <si>
    <t>AMK29A1</t>
  </si>
  <si>
    <t>AMK30</t>
  </si>
  <si>
    <t>AMK30A1</t>
  </si>
  <si>
    <t>D00087K</t>
  </si>
  <si>
    <t>UTILITY VEHICLE,OFF</t>
  </si>
  <si>
    <t>DOES NOT EXIST</t>
  </si>
  <si>
    <t>TRUCK,RTAA,TRACTOR,</t>
  </si>
  <si>
    <t>MK31A1</t>
  </si>
  <si>
    <t>TRUCK TRACTOR,7 TON</t>
  </si>
  <si>
    <t>MK31</t>
  </si>
  <si>
    <t>TOOL KIT,MTVR,LVSR,</t>
  </si>
  <si>
    <t>5SK81</t>
  </si>
  <si>
    <t>ARMOR,TROOP CARRIER</t>
  </si>
  <si>
    <t>3561815</t>
  </si>
  <si>
    <t>TROOP CARRIER ASSEM</t>
  </si>
  <si>
    <t>3602365</t>
  </si>
  <si>
    <t>5SK90</t>
  </si>
  <si>
    <t>TRUCK TRACTOR,ARMOR</t>
  </si>
  <si>
    <t>AMK31</t>
  </si>
  <si>
    <t>TRUCK,TRACTOR,ARMOR</t>
  </si>
  <si>
    <t>AMK31A1</t>
  </si>
  <si>
    <t>D00147K</t>
  </si>
  <si>
    <t>TRAILER INTEGRATION</t>
  </si>
  <si>
    <t>TRUCK,WRECKER,ARMOR</t>
  </si>
  <si>
    <t>AMK36</t>
  </si>
  <si>
    <t>TRUCK,WRECKER,ARM,7</t>
  </si>
  <si>
    <t>AMK36A1</t>
  </si>
  <si>
    <t>TRUCK,WRECKER</t>
  </si>
  <si>
    <t>M1249</t>
  </si>
  <si>
    <t>TRAILER,CARGO</t>
  </si>
  <si>
    <t>M1102</t>
  </si>
  <si>
    <t>LIGHT TACTICAL TRAI</t>
  </si>
  <si>
    <t>M1102 MCC</t>
  </si>
  <si>
    <t>M116A3 MOD</t>
  </si>
  <si>
    <t>D00177KB</t>
  </si>
  <si>
    <t>5SK214</t>
  </si>
  <si>
    <t>D00192B</t>
  </si>
  <si>
    <t>JLTV ARMOR B-KIT 2 SEATS</t>
  </si>
  <si>
    <t>D00202B</t>
  </si>
  <si>
    <t>SPECIAL REPLACEMENT</t>
  </si>
  <si>
    <t>4366093</t>
  </si>
  <si>
    <t>D00217K</t>
  </si>
  <si>
    <t>KIT ASSEMBLY, MAK, CARGO BODY, F/M1043, M1045</t>
  </si>
  <si>
    <t>TRUCK,UTILITY</t>
  </si>
  <si>
    <t>M1152</t>
  </si>
  <si>
    <t>M1152A1</t>
  </si>
  <si>
    <t>D00237K</t>
  </si>
  <si>
    <t>MINE RESISTANT VEHI</t>
  </si>
  <si>
    <t>RG33 HAGA</t>
  </si>
  <si>
    <t>MAXX PRO AMB</t>
  </si>
  <si>
    <t>COUGAR CAT II AM</t>
  </si>
  <si>
    <t>D00247K</t>
  </si>
  <si>
    <t>HARDENED ENGR VEHICLE (HEV), 4X4</t>
  </si>
  <si>
    <t>JERRV</t>
  </si>
  <si>
    <t>JERRV 4X4 EOD</t>
  </si>
  <si>
    <t>CAT I A1 COUGAR</t>
  </si>
  <si>
    <t>RG31</t>
  </si>
  <si>
    <t>MAXX PRO CAT I</t>
  </si>
  <si>
    <t>RG-33 SOCOM</t>
  </si>
  <si>
    <t>DASH</t>
  </si>
  <si>
    <t>CAT I A2</t>
  </si>
  <si>
    <t>CAT I A1 ISS</t>
  </si>
  <si>
    <t>HEV 4X4</t>
  </si>
  <si>
    <t>CAT I A2 ISS</t>
  </si>
  <si>
    <t>D00267K</t>
  </si>
  <si>
    <t>HARDENED ENGINEER VEHICLE (BUFFALO)</t>
  </si>
  <si>
    <t>A1</t>
  </si>
  <si>
    <t>RG-31MK5E</t>
  </si>
  <si>
    <t>CAT II A1 COUGAR</t>
  </si>
  <si>
    <t>RG-33L</t>
  </si>
  <si>
    <t>HEV 6X6</t>
  </si>
  <si>
    <t>CAT II A2 ISS</t>
  </si>
  <si>
    <t>Cougar Cat II Surge</t>
  </si>
  <si>
    <t>CAT II SURGE</t>
  </si>
  <si>
    <t>CAT II A1 ISS</t>
  </si>
  <si>
    <t>CAT II A2</t>
  </si>
  <si>
    <t>D00277KA</t>
  </si>
  <si>
    <t>D00282B</t>
  </si>
  <si>
    <t>TEST SET,FLOW RATE</t>
  </si>
  <si>
    <t>D00292E</t>
  </si>
  <si>
    <t>940706900406</t>
  </si>
  <si>
    <t>M1151</t>
  </si>
  <si>
    <t>M1151A1</t>
  </si>
  <si>
    <t>M1114</t>
  </si>
  <si>
    <t>D00307KA</t>
  </si>
  <si>
    <t>D00307KB</t>
  </si>
  <si>
    <t>M1165</t>
  </si>
  <si>
    <t>M1165A1</t>
  </si>
  <si>
    <t>D00317KA</t>
  </si>
  <si>
    <t>D00317KB</t>
  </si>
  <si>
    <t>M1167A1</t>
  </si>
  <si>
    <t>M1152A1B2FK5</t>
  </si>
  <si>
    <t>D00337KC</t>
  </si>
  <si>
    <t>M1165A1B3FK5</t>
  </si>
  <si>
    <t>GMV-M1165A1B3</t>
  </si>
  <si>
    <t>D00347KA</t>
  </si>
  <si>
    <t>D00347KC</t>
  </si>
  <si>
    <t>TRAILER,PALLETIZED</t>
  </si>
  <si>
    <t>M1076</t>
  </si>
  <si>
    <t>M-ATV</t>
  </si>
  <si>
    <t>MATV UIK</t>
  </si>
  <si>
    <t>D00372B</t>
  </si>
  <si>
    <t>KIT,VEHICLE,ARMOR</t>
  </si>
  <si>
    <t>3709861</t>
  </si>
  <si>
    <t>ARMOR SET,SUPPLEMEN</t>
  </si>
  <si>
    <t>3902301</t>
  </si>
  <si>
    <t>3902303</t>
  </si>
  <si>
    <t>3902302</t>
  </si>
  <si>
    <t>D00392B</t>
  </si>
  <si>
    <t>KIT,M-ATV SPECIAL T</t>
  </si>
  <si>
    <t>D00407K</t>
  </si>
  <si>
    <t>C4FAF</t>
  </si>
  <si>
    <t>TRUCK,FIRE FIGHTING</t>
  </si>
  <si>
    <t>P-19R</t>
  </si>
  <si>
    <t>95SK393</t>
  </si>
  <si>
    <t>D00442B</t>
  </si>
  <si>
    <t>KIT,KINGPIN TESTER</t>
  </si>
  <si>
    <t>5SK493</t>
  </si>
  <si>
    <t>M1280A1</t>
  </si>
  <si>
    <t>M1280</t>
  </si>
  <si>
    <t>M1278A1</t>
  </si>
  <si>
    <t>M1278</t>
  </si>
  <si>
    <t>M1281A1</t>
  </si>
  <si>
    <t>M1281</t>
  </si>
  <si>
    <t>M1279A1</t>
  </si>
  <si>
    <t>M1279</t>
  </si>
  <si>
    <t>D00502B</t>
  </si>
  <si>
    <t>TEST KIT,AFES</t>
  </si>
  <si>
    <t>D00517K</t>
  </si>
  <si>
    <t>AKR18</t>
  </si>
  <si>
    <t>LVSR-TCCB</t>
  </si>
  <si>
    <t>AMKR 15</t>
  </si>
  <si>
    <t>SEMITRAILER,REFUELE</t>
  </si>
  <si>
    <t>AMK970</t>
  </si>
  <si>
    <t>SEMITRAILER,TANK</t>
  </si>
  <si>
    <t>AMK970A1</t>
  </si>
  <si>
    <t>D00567K</t>
  </si>
  <si>
    <t>MRZR D4</t>
  </si>
  <si>
    <t>D00577K</t>
  </si>
  <si>
    <t>D00607K</t>
  </si>
  <si>
    <t>CARRIER,CARGO</t>
  </si>
  <si>
    <t>CARRIER,AMBULANCE</t>
  </si>
  <si>
    <t>M353</t>
  </si>
  <si>
    <t>D00807KC</t>
  </si>
  <si>
    <t>D00817K</t>
  </si>
  <si>
    <t>TRAILER,GENERAL PUR</t>
  </si>
  <si>
    <t>MK353</t>
  </si>
  <si>
    <t>D00857K</t>
  </si>
  <si>
    <t>M116A2</t>
  </si>
  <si>
    <t>M116A2E1</t>
  </si>
  <si>
    <t>M116A3</t>
  </si>
  <si>
    <t>COMM TRAILER</t>
  </si>
  <si>
    <t>93001A4000</t>
  </si>
  <si>
    <t>OPERATIONS TRAILER</t>
  </si>
  <si>
    <t>93001A3000</t>
  </si>
  <si>
    <t>D00857KA</t>
  </si>
  <si>
    <t>D00857KI</t>
  </si>
  <si>
    <t>D00857KK</t>
  </si>
  <si>
    <t>D00857KM</t>
  </si>
  <si>
    <t>D01002E</t>
  </si>
  <si>
    <t>DEGREASER, PORTABLE, 20 GAL CAP.</t>
  </si>
  <si>
    <t>36</t>
  </si>
  <si>
    <t>D01057K</t>
  </si>
  <si>
    <t>DOLLY SET,LIFT,TRAN</t>
  </si>
  <si>
    <t>XM1022</t>
  </si>
  <si>
    <t>M832</t>
  </si>
  <si>
    <t>D01057KA</t>
  </si>
  <si>
    <t>M1097A1</t>
  </si>
  <si>
    <t>M1097A2</t>
  </si>
  <si>
    <t>M1097</t>
  </si>
  <si>
    <t>D01877KB</t>
  </si>
  <si>
    <t>D01877KG</t>
  </si>
  <si>
    <t>D01877KH</t>
  </si>
  <si>
    <t>D01877KZ</t>
  </si>
  <si>
    <t>D01887K</t>
  </si>
  <si>
    <t>TRK, UTIL, HVY, 2 1/4T, HMMWV</t>
  </si>
  <si>
    <t>D01907K</t>
  </si>
  <si>
    <t>LUBRICATING AND SER</t>
  </si>
  <si>
    <t>4A032-11</t>
  </si>
  <si>
    <t>4A032-1</t>
  </si>
  <si>
    <t>FLATRACK,PALLETIZED</t>
  </si>
  <si>
    <t>M1077</t>
  </si>
  <si>
    <t>MK1077</t>
  </si>
  <si>
    <t>D01957KB</t>
  </si>
  <si>
    <t>MK23</t>
  </si>
  <si>
    <t>MK25</t>
  </si>
  <si>
    <t>TRUCK,RTAA,CARGO,7T</t>
  </si>
  <si>
    <t>MK25A1</t>
  </si>
  <si>
    <t>MK23A1</t>
  </si>
  <si>
    <t>D01987KA</t>
  </si>
  <si>
    <t>D01987KB</t>
  </si>
  <si>
    <t>D01987KC</t>
  </si>
  <si>
    <t>D02017B</t>
  </si>
  <si>
    <t>MULTI-FUEL MOTORCYC</t>
  </si>
  <si>
    <t>17654-M1030M1R</t>
  </si>
  <si>
    <t>MOTORCYCLE</t>
  </si>
  <si>
    <t>17654-M1030M2</t>
  </si>
  <si>
    <t>M1030B1</t>
  </si>
  <si>
    <t>M1030</t>
  </si>
  <si>
    <t>D02097K</t>
  </si>
  <si>
    <t>POWER UNIT,FRONT,</t>
  </si>
  <si>
    <t>MK48 MOD0</t>
  </si>
  <si>
    <t>POWER UNIT,FRONT</t>
  </si>
  <si>
    <t>MK48A1 MOD0</t>
  </si>
  <si>
    <t>AMK48A1</t>
  </si>
  <si>
    <t>FLATRACK,REFUELER</t>
  </si>
  <si>
    <t>MK2500</t>
  </si>
  <si>
    <t>MK970</t>
  </si>
  <si>
    <t>MK970A1</t>
  </si>
  <si>
    <t>M970</t>
  </si>
  <si>
    <t>RECHARGING UNIT,MON</t>
  </si>
  <si>
    <t>16005A000</t>
  </si>
  <si>
    <t>RECHARGING UNIT,HAL</t>
  </si>
  <si>
    <t>TRAILER,LOW BED</t>
  </si>
  <si>
    <t>M870A1</t>
  </si>
  <si>
    <t>M870A2</t>
  </si>
  <si>
    <t>MEDIUM HEAVY EQUIPM</t>
  </si>
  <si>
    <t>M870A2-S</t>
  </si>
  <si>
    <t>M870</t>
  </si>
  <si>
    <t>D04052E</t>
  </si>
  <si>
    <t>ADAPTER SET,HYDRAUL</t>
  </si>
  <si>
    <t>0218SL86</t>
  </si>
  <si>
    <t>D04207K</t>
  </si>
  <si>
    <t>TESTER,DIESEL FUEL</t>
  </si>
  <si>
    <t>D04502E</t>
  </si>
  <si>
    <t>TOOL KIT,BODY AND F</t>
  </si>
  <si>
    <t>D04602E</t>
  </si>
  <si>
    <t>TOOL KI3 FM 3D LV2</t>
  </si>
  <si>
    <t>0216S286</t>
  </si>
  <si>
    <t>D04612E</t>
  </si>
  <si>
    <t>A/S32P19A</t>
  </si>
  <si>
    <t>D04622E</t>
  </si>
  <si>
    <t>D04652E</t>
  </si>
  <si>
    <t>TOOL KIT 4TH EC LVS</t>
  </si>
  <si>
    <t>D04722E</t>
  </si>
  <si>
    <t>TOOL KIT MCM</t>
  </si>
  <si>
    <t>57K0268</t>
  </si>
  <si>
    <t>D04772E</t>
  </si>
  <si>
    <t>57K0266</t>
  </si>
  <si>
    <t>D04782E</t>
  </si>
  <si>
    <t>TOOL KIT OM 2D LVS</t>
  </si>
  <si>
    <t>D06212E</t>
  </si>
  <si>
    <t>4SK844</t>
  </si>
  <si>
    <t>D07522E</t>
  </si>
  <si>
    <t>4SK843</t>
  </si>
  <si>
    <t>D07552E</t>
  </si>
  <si>
    <t>M809/M939</t>
  </si>
  <si>
    <t>D07782E</t>
  </si>
  <si>
    <t>TRAILER,AMMUNITION-</t>
  </si>
  <si>
    <t>M1164</t>
  </si>
  <si>
    <t>M416</t>
  </si>
  <si>
    <t>D08507K</t>
  </si>
  <si>
    <t>M101A3</t>
  </si>
  <si>
    <t>D08507KF</t>
  </si>
  <si>
    <t>M105A2</t>
  </si>
  <si>
    <t>HIMARS RE-SUPPLY TR</t>
  </si>
  <si>
    <t>MK38</t>
  </si>
  <si>
    <t>D08617KA</t>
  </si>
  <si>
    <t>TRAILER,CARGO,6 TON</t>
  </si>
  <si>
    <t>MK105</t>
  </si>
  <si>
    <t>MK593</t>
  </si>
  <si>
    <t>D08767K</t>
  </si>
  <si>
    <t>TRAILER,CONTAINER H</t>
  </si>
  <si>
    <t>MK14A1 MOD0</t>
  </si>
  <si>
    <t>MK14</t>
  </si>
  <si>
    <t>D08777K</t>
  </si>
  <si>
    <t>TRAILER,WRECKER,REC</t>
  </si>
  <si>
    <t>MK15 MOD0</t>
  </si>
  <si>
    <t>MK15A1 MOD0</t>
  </si>
  <si>
    <t>D08787K</t>
  </si>
  <si>
    <t>TRAILER,FIFTH WHEEL</t>
  </si>
  <si>
    <t>MK16 MOD0</t>
  </si>
  <si>
    <t>MK16A1 MOD0</t>
  </si>
  <si>
    <t>M149A1</t>
  </si>
  <si>
    <t>M149</t>
  </si>
  <si>
    <t>TRAILER,TANK</t>
  </si>
  <si>
    <t>M149A2</t>
  </si>
  <si>
    <t>D08817K</t>
  </si>
  <si>
    <t>TRAILER,SELF-LOADIN</t>
  </si>
  <si>
    <t>MK18</t>
  </si>
  <si>
    <t>MK18A1</t>
  </si>
  <si>
    <t>D08827K</t>
  </si>
  <si>
    <t>MK149</t>
  </si>
  <si>
    <t>D08857K</t>
  </si>
  <si>
    <t>M1073</t>
  </si>
  <si>
    <t>MKR18</t>
  </si>
  <si>
    <t>TRUCK,TRACTOR LVSR</t>
  </si>
  <si>
    <t>MKR16</t>
  </si>
  <si>
    <t>TRUCK,AMBULANCE</t>
  </si>
  <si>
    <t>M997A2</t>
  </si>
  <si>
    <t>M997</t>
  </si>
  <si>
    <t>M997A1</t>
  </si>
  <si>
    <t>M1035A1</t>
  </si>
  <si>
    <t>M1035</t>
  </si>
  <si>
    <t>M1035A2</t>
  </si>
  <si>
    <t>D10597K</t>
  </si>
  <si>
    <t>M925A1</t>
  </si>
  <si>
    <t>M813A1</t>
  </si>
  <si>
    <t>MK27</t>
  </si>
  <si>
    <t>TRUCK,CHASSIS</t>
  </si>
  <si>
    <t>MK28C</t>
  </si>
  <si>
    <t>TRUCK,RTAA,XLWB,CAR</t>
  </si>
  <si>
    <t>MK27A1</t>
  </si>
  <si>
    <t>TRUCK,RTAA,XLWB CAR</t>
  </si>
  <si>
    <t>MK28A1</t>
  </si>
  <si>
    <t>MK28</t>
  </si>
  <si>
    <t>TRUCK,CHASSIS,RTAA,</t>
  </si>
  <si>
    <t>MK28CA1</t>
  </si>
  <si>
    <t>HIMARS RE-SUPPLY VE</t>
  </si>
  <si>
    <t>MK37</t>
  </si>
  <si>
    <t>MK37A1</t>
  </si>
  <si>
    <t>AMK37</t>
  </si>
  <si>
    <t>HIMARS RE-SUPP VEH,</t>
  </si>
  <si>
    <t>AMK37A1</t>
  </si>
  <si>
    <t>TRUCK,DUMP,7 TON WI</t>
  </si>
  <si>
    <t>MK29</t>
  </si>
  <si>
    <t>TRUCK,RTAA,DUMP,7T,</t>
  </si>
  <si>
    <t>MK29A1</t>
  </si>
  <si>
    <t>TRUCK,RTAA,DUMP,7 T</t>
  </si>
  <si>
    <t>MK30A1</t>
  </si>
  <si>
    <t>TRUCK,DUMP,7TON WIT</t>
  </si>
  <si>
    <t>MK30</t>
  </si>
  <si>
    <t>M1045A1</t>
  </si>
  <si>
    <t>M1046</t>
  </si>
  <si>
    <t>M1045A2</t>
  </si>
  <si>
    <t>M1045</t>
  </si>
  <si>
    <t>D11347K</t>
  </si>
  <si>
    <t>M818</t>
  </si>
  <si>
    <t>M931</t>
  </si>
  <si>
    <t>M931A1</t>
  </si>
  <si>
    <t>M998</t>
  </si>
  <si>
    <t>M1123</t>
  </si>
  <si>
    <t>M998A1</t>
  </si>
  <si>
    <t>M1038</t>
  </si>
  <si>
    <t>M1038A1</t>
  </si>
  <si>
    <t>D11597K</t>
  </si>
  <si>
    <t>M1044</t>
  </si>
  <si>
    <t>M1043A2</t>
  </si>
  <si>
    <t>M1044A1</t>
  </si>
  <si>
    <t>M1043A1</t>
  </si>
  <si>
    <t>M1043</t>
  </si>
  <si>
    <t>D11597KA</t>
  </si>
  <si>
    <t>D11607K</t>
  </si>
  <si>
    <t>FAST ATTACK VEHICLE</t>
  </si>
  <si>
    <t>290 GDT</t>
  </si>
  <si>
    <t>M151A2</t>
  </si>
  <si>
    <t>M151A1</t>
  </si>
  <si>
    <t>INTERIM FAST ATTACK</t>
  </si>
  <si>
    <t>270 CDI</t>
  </si>
  <si>
    <t>TRUCK,UTILITY-INTER</t>
  </si>
  <si>
    <t>M1161</t>
  </si>
  <si>
    <t>M1163</t>
  </si>
  <si>
    <t>INTERNALLY TRANSPOR</t>
  </si>
  <si>
    <t>43012100</t>
  </si>
  <si>
    <t>D12127K</t>
  </si>
  <si>
    <t>M936</t>
  </si>
  <si>
    <t>M936A1</t>
  </si>
  <si>
    <t>M816</t>
  </si>
  <si>
    <t>D12137K</t>
  </si>
  <si>
    <t>TRUCK,WRECKER,7 TON</t>
  </si>
  <si>
    <t>MK36</t>
  </si>
  <si>
    <t>TRUCK,RTAA,WRECKER,</t>
  </si>
  <si>
    <t>MK36A1</t>
  </si>
  <si>
    <t>TRUCK,WRECKER,LVSR</t>
  </si>
  <si>
    <t>MKR15</t>
  </si>
  <si>
    <t>D50007B</t>
  </si>
  <si>
    <t>CARRIER,COMMAND POS</t>
  </si>
  <si>
    <t>M1065</t>
  </si>
  <si>
    <t>M973A1</t>
  </si>
  <si>
    <t>M1067</t>
  </si>
  <si>
    <t>M1066</t>
  </si>
  <si>
    <t>D50017B</t>
  </si>
  <si>
    <t>TRAINING SYS F/MTVR</t>
  </si>
  <si>
    <t>D50027B</t>
  </si>
  <si>
    <t>INTEGRATED MAINT TRNG SYSTEM F/MTVR</t>
  </si>
  <si>
    <t>D50037G</t>
  </si>
  <si>
    <t>HUMAN CENTRIFUGE</t>
  </si>
  <si>
    <t>DV35TS05</t>
  </si>
  <si>
    <t>D50047K</t>
  </si>
  <si>
    <t>COUGAR CABIN MODULE</t>
  </si>
  <si>
    <t>C6FAF</t>
  </si>
  <si>
    <t>BUFFALO CABIN MODUL</t>
  </si>
  <si>
    <t>115-100</t>
  </si>
  <si>
    <t>D50057K</t>
  </si>
  <si>
    <t>RECONFIGURABLE VEHICLE SIMULATOR (RVS)</t>
  </si>
  <si>
    <t>D50067K</t>
  </si>
  <si>
    <t>VEHICLE COMBAT CONVOY TRAINER (VCCT)</t>
  </si>
  <si>
    <t>D50077K</t>
  </si>
  <si>
    <t>MODULAR AMPHIBIOUS</t>
  </si>
  <si>
    <t>DV71TS01</t>
  </si>
  <si>
    <t>D50087K</t>
  </si>
  <si>
    <t>SUBMERGED EGRESS TR</t>
  </si>
  <si>
    <t>DV71TS01-1B</t>
  </si>
  <si>
    <t>D50097K</t>
  </si>
  <si>
    <t>TRAINER,BAIL OUT</t>
  </si>
  <si>
    <t>DV71TS01B</t>
  </si>
  <si>
    <t>D50107K</t>
  </si>
  <si>
    <t>COMBAT VEHICLE TACTICAL ENGAGEMENT SIMULATION SYSTEM (CV-TESS)</t>
  </si>
  <si>
    <t>10010A0000</t>
  </si>
  <si>
    <t>SIGHT,THERMAL</t>
  </si>
  <si>
    <t>AN/PAS-25</t>
  </si>
  <si>
    <t>E00017GA</t>
  </si>
  <si>
    <t>E00027B</t>
  </si>
  <si>
    <t>THERMAL IMAGING SYS</t>
  </si>
  <si>
    <t>E00037G</t>
  </si>
  <si>
    <t>RADIO CONTROLLED IE</t>
  </si>
  <si>
    <t>RED SYSTEM</t>
  </si>
  <si>
    <t>TRANSMITTER,COUNTER</t>
  </si>
  <si>
    <t>E00047B</t>
  </si>
  <si>
    <t>OF-77/TSM</t>
  </si>
  <si>
    <t>COMPUTER,BALLISTICS</t>
  </si>
  <si>
    <t>IMAGE INTENSIFIER,N</t>
  </si>
  <si>
    <t>AN/PVS-15</t>
  </si>
  <si>
    <t>ILLUMINATOR,INFRARE</t>
  </si>
  <si>
    <t>1000P- A1</t>
  </si>
  <si>
    <t>FIRING KIT,DEMOLITI</t>
  </si>
  <si>
    <t>170109A0000</t>
  </si>
  <si>
    <t>NIGHT VISION DEVICE</t>
  </si>
  <si>
    <t>AN/PVS-24A</t>
  </si>
  <si>
    <t>E00092M</t>
  </si>
  <si>
    <t>RIFLE,5.56 MILLIMET</t>
  </si>
  <si>
    <t>M38 SDMR</t>
  </si>
  <si>
    <t>E00102B</t>
  </si>
  <si>
    <t>13060899</t>
  </si>
  <si>
    <t>E00112B</t>
  </si>
  <si>
    <t>SUGV-310 FIELD MAINTENANCE TOOL KIT</t>
  </si>
  <si>
    <t>TRTI</t>
  </si>
  <si>
    <t>AN/PAS-28</t>
  </si>
  <si>
    <t>TELESCOPE,ARTICULAT</t>
  </si>
  <si>
    <t>M8541</t>
  </si>
  <si>
    <t>SIGHT,BORE,OPTICAL</t>
  </si>
  <si>
    <t>M8541A</t>
  </si>
  <si>
    <t>E00142M</t>
  </si>
  <si>
    <t>GRENADE LAUNCHER MODULE</t>
  </si>
  <si>
    <t>M320A1</t>
  </si>
  <si>
    <t>E00152M</t>
  </si>
  <si>
    <t>PISTOL,9 MILLIMETER</t>
  </si>
  <si>
    <t>M007</t>
  </si>
  <si>
    <t>TELESCOPE,STRAIGHT</t>
  </si>
  <si>
    <t>M71</t>
  </si>
  <si>
    <t>TA31 RCO A4</t>
  </si>
  <si>
    <t>TA31RCO-M4</t>
  </si>
  <si>
    <t>SIGHT UNIT,MECHANIC</t>
  </si>
  <si>
    <t>M519</t>
  </si>
  <si>
    <t>E00192E</t>
  </si>
  <si>
    <t>TEST SET,GUN TUBE</t>
  </si>
  <si>
    <t>BG10</t>
  </si>
  <si>
    <t>SIGHT,NIGHT VISION</t>
  </si>
  <si>
    <t>SSMRNS</t>
  </si>
  <si>
    <t>E00212B</t>
  </si>
  <si>
    <t>MODIFICATION KIT,MI</t>
  </si>
  <si>
    <t>2600061-5</t>
  </si>
  <si>
    <t>E00222B</t>
  </si>
  <si>
    <t>FINAL DRIVE OUTPUT</t>
  </si>
  <si>
    <t>7001127</t>
  </si>
  <si>
    <t>E00247M</t>
  </si>
  <si>
    <t>FULL SIZE MODULAR PISTOL, 9 MILLIMETER</t>
  </si>
  <si>
    <t>LAUNCHER,GRENADE</t>
  </si>
  <si>
    <t>M32</t>
  </si>
  <si>
    <t>M32A1</t>
  </si>
  <si>
    <t>E00262B</t>
  </si>
  <si>
    <t>AN/PSM55</t>
  </si>
  <si>
    <t>AN/PVS-31A</t>
  </si>
  <si>
    <t>E00287M</t>
  </si>
  <si>
    <t>RIFLE,SNIPER</t>
  </si>
  <si>
    <t>MK11 MOD 1</t>
  </si>
  <si>
    <t>6669366-1</t>
  </si>
  <si>
    <t>COMPACT MODULAR PISTOL, 9 MILLIMETER</t>
  </si>
  <si>
    <t>M18</t>
  </si>
  <si>
    <t>SURVEILLANCE,THERMA</t>
  </si>
  <si>
    <t>AN/PAS-29A</t>
  </si>
  <si>
    <t>E00327M</t>
  </si>
  <si>
    <t>E00332B</t>
  </si>
  <si>
    <t>MODIFICATION KIT,VE</t>
  </si>
  <si>
    <t>7010116</t>
  </si>
  <si>
    <t>E00347B</t>
  </si>
  <si>
    <t>MULTI-ROLE ANTI-ARMOR WEAPON SYSTEM (MAAWS)</t>
  </si>
  <si>
    <t>E00357K</t>
  </si>
  <si>
    <t>ENHANCED APPLIQUE A</t>
  </si>
  <si>
    <t>P900</t>
  </si>
  <si>
    <t>SURVEYING SET,ARTIL</t>
  </si>
  <si>
    <t>111729</t>
  </si>
  <si>
    <t>MARINE ARTILLERY SU</t>
  </si>
  <si>
    <t>E00377G</t>
  </si>
  <si>
    <t>SUGV-110 FIRST LOOK</t>
  </si>
  <si>
    <t>E00387B</t>
  </si>
  <si>
    <t>M962KIT01</t>
  </si>
  <si>
    <t>TOOL KIT,EXPLOSIVE</t>
  </si>
  <si>
    <t>E00402M</t>
  </si>
  <si>
    <t>LONG RANGE SNIPER RIFLE</t>
  </si>
  <si>
    <t>MK13</t>
  </si>
  <si>
    <t>E00417B</t>
  </si>
  <si>
    <t>MK-13 DAY OPTIC</t>
  </si>
  <si>
    <t>M571</t>
  </si>
  <si>
    <t>RANGE FINDER,LASER</t>
  </si>
  <si>
    <t>AN/PEQ-17</t>
  </si>
  <si>
    <t>E00427BA</t>
  </si>
  <si>
    <t>ORDNANCE SUPPORT SY</t>
  </si>
  <si>
    <t>AN/HSK-1A</t>
  </si>
  <si>
    <t>EOD SEARCH KIT</t>
  </si>
  <si>
    <t>EOD5</t>
  </si>
  <si>
    <t>DISPOSAL KIT,EXPLOS</t>
  </si>
  <si>
    <t>DISASSEMBLY KIT,EXP</t>
  </si>
  <si>
    <t>EOD1</t>
  </si>
  <si>
    <t>TOOL KIT,GENERAL PU</t>
  </si>
  <si>
    <t>CHEMICAL,BIOLOGICAL</t>
  </si>
  <si>
    <t>EODCBRNEKA001-01</t>
  </si>
  <si>
    <t>KIT,TOOL,IED,EOD</t>
  </si>
  <si>
    <t>BAYONET-KNIFE</t>
  </si>
  <si>
    <t>OKC3S</t>
  </si>
  <si>
    <t>RIFLE 5.56 MK 12</t>
  </si>
  <si>
    <t>E00527M</t>
  </si>
  <si>
    <t>AIR DEFENSE INTEGRA</t>
  </si>
  <si>
    <t>MK1</t>
  </si>
  <si>
    <t>LASER,DIRECTIONAL A</t>
  </si>
  <si>
    <t>AN/PEQ-13</t>
  </si>
  <si>
    <t>E00547GA</t>
  </si>
  <si>
    <t>ITAS-7</t>
  </si>
  <si>
    <t>M41A7</t>
  </si>
  <si>
    <t>M41A4</t>
  </si>
  <si>
    <t>X-RAY APPARATUS,RAD</t>
  </si>
  <si>
    <t xml:space="preserve"> MK 41 MOD 1</t>
  </si>
  <si>
    <t>E00572E</t>
  </si>
  <si>
    <t>X-RAY APPARATUS SET</t>
  </si>
  <si>
    <t>MK 32 MOD 4</t>
  </si>
  <si>
    <t>INTEGRATED POINTER</t>
  </si>
  <si>
    <t>MPM-100-A7</t>
  </si>
  <si>
    <t>AN/PEQ-16B</t>
  </si>
  <si>
    <t>ILLUMINATOR,INTEGRA</t>
  </si>
  <si>
    <t>AN/PEQ-16</t>
  </si>
  <si>
    <t>COMPUTER,METEOROLOG</t>
  </si>
  <si>
    <t>AN/GMK-2A</t>
  </si>
  <si>
    <t>AN/GMK-2</t>
  </si>
  <si>
    <t>SABER ELECTRICAL CI</t>
  </si>
  <si>
    <t>SABER ETK</t>
  </si>
  <si>
    <t>E00617B</t>
  </si>
  <si>
    <t>AN/PVS-21</t>
  </si>
  <si>
    <t>E00627G</t>
  </si>
  <si>
    <t>AN/PAS-27</t>
  </si>
  <si>
    <t>AN/PAS-30</t>
  </si>
  <si>
    <t>E00637GA</t>
  </si>
  <si>
    <t>MK 1 MOD 0 EOD</t>
  </si>
  <si>
    <t>E00657K</t>
  </si>
  <si>
    <t>ASSAULT VEHICLE,FUL</t>
  </si>
  <si>
    <t>AAVC7A2</t>
  </si>
  <si>
    <t>MK 2 MOD 0</t>
  </si>
  <si>
    <t>MK 2 MOD 1</t>
  </si>
  <si>
    <t>ELECTRO OPTICAL MAI</t>
  </si>
  <si>
    <t>05332-0001</t>
  </si>
  <si>
    <t>E00687M</t>
  </si>
  <si>
    <t>LETHAL MINATURE AERIAL MISSILE SYSTEM (LMAMS)</t>
  </si>
  <si>
    <t>DSS SHELTER</t>
  </si>
  <si>
    <t>50399</t>
  </si>
  <si>
    <t>E00697BA</t>
  </si>
  <si>
    <t>DSS TRAILER</t>
  </si>
  <si>
    <t>MMC20</t>
  </si>
  <si>
    <t>E00707BA</t>
  </si>
  <si>
    <t>PLATFORM,GUNNER,VEH</t>
  </si>
  <si>
    <t>TGPK</t>
  </si>
  <si>
    <t>OGPK</t>
  </si>
  <si>
    <t>RH-GPK</t>
  </si>
  <si>
    <t>MCTAGS</t>
  </si>
  <si>
    <t>E00712BB</t>
  </si>
  <si>
    <t>E00712BC</t>
  </si>
  <si>
    <t>E00722B</t>
  </si>
  <si>
    <t>E00732B</t>
  </si>
  <si>
    <t>ARMOR,SUPPLEMENTAL,</t>
  </si>
  <si>
    <t>E00742B</t>
  </si>
  <si>
    <t>4273555</t>
  </si>
  <si>
    <t>E00752B</t>
  </si>
  <si>
    <t>4273090</t>
  </si>
  <si>
    <t>TANK DOZER BLADE</t>
  </si>
  <si>
    <t>PE26073</t>
  </si>
  <si>
    <t>DECISION SUPPORT</t>
  </si>
  <si>
    <t>8591100</t>
  </si>
  <si>
    <t>DECISION SUPPORT SY</t>
  </si>
  <si>
    <t>8179611</t>
  </si>
  <si>
    <t>FLAT RACK EQUIPMENT</t>
  </si>
  <si>
    <t>ISO 1C TYPE</t>
  </si>
  <si>
    <t>E00787BA</t>
  </si>
  <si>
    <t>MEX 26</t>
  </si>
  <si>
    <t>E00797BA</t>
  </si>
  <si>
    <t>GENERATOR,OXYGEN-NI</t>
  </si>
  <si>
    <t>N2GEN</t>
  </si>
  <si>
    <t>E00807BA</t>
  </si>
  <si>
    <t>MOUNT,MACHINE GUN</t>
  </si>
  <si>
    <t>M35 MMGVM</t>
  </si>
  <si>
    <t>M35</t>
  </si>
  <si>
    <t>SIGHTUNIT</t>
  </si>
  <si>
    <t>TA11SDO</t>
  </si>
  <si>
    <t>LAV UNDER-BODY ARMO</t>
  </si>
  <si>
    <t>03002A5398</t>
  </si>
  <si>
    <t>BINOCULAR</t>
  </si>
  <si>
    <t>DIAL BORE GAGE,MODE</t>
  </si>
  <si>
    <t>M1021</t>
  </si>
  <si>
    <t>E00852EA</t>
  </si>
  <si>
    <t>FIRING DEVICE SET,D</t>
  </si>
  <si>
    <t>MINI DRFD</t>
  </si>
  <si>
    <t>E00877M</t>
  </si>
  <si>
    <t>TA648MDO</t>
  </si>
  <si>
    <t>CALIBRATION KIT,TUR</t>
  </si>
  <si>
    <t>TRANSMITTER GROUP C</t>
  </si>
  <si>
    <t>AN/PLT-4</t>
  </si>
  <si>
    <t>E00917G</t>
  </si>
  <si>
    <t>CITADEL SYSTEM</t>
  </si>
  <si>
    <t>AN/PLT-3</t>
  </si>
  <si>
    <t>AN/PLT-5</t>
  </si>
  <si>
    <t>E00932E</t>
  </si>
  <si>
    <t>MK 42 MOD 0</t>
  </si>
  <si>
    <t>MK 178 MOD 0</t>
  </si>
  <si>
    <t>PERISCOPE,PORTABLE</t>
  </si>
  <si>
    <t>SU-256/U</t>
  </si>
  <si>
    <t>TOW ITAS BST</t>
  </si>
  <si>
    <t>13586323</t>
  </si>
  <si>
    <t>SIMULATOR,GUIDED MI</t>
  </si>
  <si>
    <t>TUBE,GUIDED MISSILE</t>
  </si>
  <si>
    <t>MSR-ATWESS</t>
  </si>
  <si>
    <t>SIGHT,HOLOGRAPHIC</t>
  </si>
  <si>
    <t>HWS M555</t>
  </si>
  <si>
    <t>552.65A</t>
  </si>
  <si>
    <t>M27 IAR</t>
  </si>
  <si>
    <t>E01002MA</t>
  </si>
  <si>
    <t>E01017M</t>
  </si>
  <si>
    <t>LAUNCHER,ROCKET</t>
  </si>
  <si>
    <t>SMAW II</t>
  </si>
  <si>
    <t>E01022B</t>
  </si>
  <si>
    <t>ARMOR SET, SUPPLEMENTAL, SMALL ARMS-FRAGMENTATION PROTECTIVE KIT AAV</t>
  </si>
  <si>
    <t>RIFLE,7.62 MILLIMET</t>
  </si>
  <si>
    <t>M110</t>
  </si>
  <si>
    <t>RECOVERY-RECHARGER</t>
  </si>
  <si>
    <t>DISPLAY UNIT</t>
  </si>
  <si>
    <t>CVK</t>
  </si>
  <si>
    <t>VIEWER KIT,COMMANDE</t>
  </si>
  <si>
    <t>MAINTENANCE KIT,SAB</t>
  </si>
  <si>
    <t>E01072B</t>
  </si>
  <si>
    <t>TRANSMITTER,LASER</t>
  </si>
  <si>
    <t>532P-M</t>
  </si>
  <si>
    <t>LA-22/U</t>
  </si>
  <si>
    <t>SUGV-310</t>
  </si>
  <si>
    <t>E01117M</t>
  </si>
  <si>
    <t>MARINE AIR DEFENSE INTEGATED SYSTEM (MADIS) INC 0</t>
  </si>
  <si>
    <t>FIELD LEVEL TOOL KIT (FLTK)</t>
  </si>
  <si>
    <t>INTERSPIRO</t>
  </si>
  <si>
    <t>STOW AND GO KIT COM</t>
  </si>
  <si>
    <t>E01162MA</t>
  </si>
  <si>
    <t>LASER DESIGNATOR MO</t>
  </si>
  <si>
    <t>AN/PEQ-19</t>
  </si>
  <si>
    <t>E01187M</t>
  </si>
  <si>
    <t>M521</t>
  </si>
  <si>
    <t>E01187MA</t>
  </si>
  <si>
    <t>E01197M</t>
  </si>
  <si>
    <t>SIGHT,REFLEX</t>
  </si>
  <si>
    <t>M553</t>
  </si>
  <si>
    <t>E01197MA</t>
  </si>
  <si>
    <t>E01207M</t>
  </si>
  <si>
    <t>MOUNT,SIGHT,SMALL A</t>
  </si>
  <si>
    <t>E01207MA</t>
  </si>
  <si>
    <t>E01212B</t>
  </si>
  <si>
    <t>HANDHELD EXPLOSIVE</t>
  </si>
  <si>
    <t>RMX</t>
  </si>
  <si>
    <t>TOOL KIT,FIELD LEVE</t>
  </si>
  <si>
    <t>FTKM237000</t>
  </si>
  <si>
    <t>MACHINE GUN,CALIBER</t>
  </si>
  <si>
    <t>M2A1</t>
  </si>
  <si>
    <t>E01252E</t>
  </si>
  <si>
    <t>E01262E</t>
  </si>
  <si>
    <t>10001A0056</t>
  </si>
  <si>
    <t>E01277MA</t>
  </si>
  <si>
    <t>E01292E</t>
  </si>
  <si>
    <t>AUTO EXPL ORD DISP</t>
  </si>
  <si>
    <t>BOOK SET</t>
  </si>
  <si>
    <t>E01302M</t>
  </si>
  <si>
    <t>LIGHT ARMORED VEHIC</t>
  </si>
  <si>
    <t>LAV-EWA3</t>
  </si>
  <si>
    <t>03002A5819</t>
  </si>
  <si>
    <t>SU-277/PSQ</t>
  </si>
  <si>
    <t>E01367M</t>
  </si>
  <si>
    <t>DISABLE POINT TARGET (DPT)</t>
  </si>
  <si>
    <t>E01377G</t>
  </si>
  <si>
    <t>MACHINE GUN WEAPON SIGHT</t>
  </si>
  <si>
    <t>E01382M</t>
  </si>
  <si>
    <t>PRECISION SNIPER RIFLE (PSR)</t>
  </si>
  <si>
    <t>BORESCOPE,VIDEO</t>
  </si>
  <si>
    <t>M1026A2</t>
  </si>
  <si>
    <t>BORESCOPE</t>
  </si>
  <si>
    <t>M1026</t>
  </si>
  <si>
    <t>M1026A1</t>
  </si>
  <si>
    <t>M3</t>
  </si>
  <si>
    <t>E01392EA</t>
  </si>
  <si>
    <t>KIT,BORESIGHT,MACHI</t>
  </si>
  <si>
    <t>M2</t>
  </si>
  <si>
    <t>E01417K</t>
  </si>
  <si>
    <t>AAVP7A2</t>
  </si>
  <si>
    <t>KIT,BORESIGHT</t>
  </si>
  <si>
    <t>1004025</t>
  </si>
  <si>
    <t>E01432E</t>
  </si>
  <si>
    <t>BORESIGHT KIT</t>
  </si>
  <si>
    <t>11686583</t>
  </si>
  <si>
    <t>1-1000BR</t>
  </si>
  <si>
    <t>M115</t>
  </si>
  <si>
    <t>E01457K</t>
  </si>
  <si>
    <t>MARINE PERSONNEL CARRIER-RECOVERY</t>
  </si>
  <si>
    <t>E01467B</t>
  </si>
  <si>
    <t>STABILIZED BINOCULAR</t>
  </si>
  <si>
    <t>E01472B</t>
  </si>
  <si>
    <t>M192</t>
  </si>
  <si>
    <t>E01482B</t>
  </si>
  <si>
    <t>MOUNT,TRIPOD,MACHIN</t>
  </si>
  <si>
    <t>M205</t>
  </si>
  <si>
    <t>HEAVY ASSAULT BRIDG</t>
  </si>
  <si>
    <t>MLC60</t>
  </si>
  <si>
    <t>MLC70</t>
  </si>
  <si>
    <t>M60A1</t>
  </si>
  <si>
    <t>E01517K</t>
  </si>
  <si>
    <t>MARINE PERSONNEL CARRIER-PERSONNEL</t>
  </si>
  <si>
    <t>E01527K</t>
  </si>
  <si>
    <t>MARINE PERSONNEL CARRIER-COMMAND</t>
  </si>
  <si>
    <t>AN/PDX-2</t>
  </si>
  <si>
    <t>ALIGNMENT DEVICE,OP</t>
  </si>
  <si>
    <t>4500-0047</t>
  </si>
  <si>
    <t>E01552B</t>
  </si>
  <si>
    <t>TOOL KIT,ARTILLERY</t>
  </si>
  <si>
    <t>AN/PAS-13G(V)1</t>
  </si>
  <si>
    <t>E01567GA</t>
  </si>
  <si>
    <t>E01577K</t>
  </si>
  <si>
    <t>AMPHIBIOUS COMBAT V</t>
  </si>
  <si>
    <t>010000D0001</t>
  </si>
  <si>
    <t>HAL SO1/00</t>
  </si>
  <si>
    <t>NRP,GO KIT</t>
  </si>
  <si>
    <t>AN/GSQ-275</t>
  </si>
  <si>
    <t>SENSOR ASSEMBLY,COU</t>
  </si>
  <si>
    <t>E01622B</t>
  </si>
  <si>
    <t>SABER INTERMEDIATE MAINTENANCE KIT</t>
  </si>
  <si>
    <t>E01642B</t>
  </si>
  <si>
    <t>SABER VEHICLE TOOL</t>
  </si>
  <si>
    <t>PP-4884</t>
  </si>
  <si>
    <t>PP7309/T</t>
  </si>
  <si>
    <t>13056832</t>
  </si>
  <si>
    <t>X300U-A</t>
  </si>
  <si>
    <t>FORDING KIT,DEEP WA</t>
  </si>
  <si>
    <t>PUMP KIT,HYDRAULIC</t>
  </si>
  <si>
    <t>MFOM COMMON TEST DE</t>
  </si>
  <si>
    <t>XM1102</t>
  </si>
  <si>
    <t>E01727B</t>
  </si>
  <si>
    <t>ROLLER KIT</t>
  </si>
  <si>
    <t>E01737GA</t>
  </si>
  <si>
    <t>RANGE FINDER-TARGET</t>
  </si>
  <si>
    <t>I-CUGR</t>
  </si>
  <si>
    <t>E01767B</t>
  </si>
  <si>
    <t>ENHANCED JOINT TERM</t>
  </si>
  <si>
    <t>M24</t>
  </si>
  <si>
    <t>E01787G</t>
  </si>
  <si>
    <t>E01792B</t>
  </si>
  <si>
    <t>E01792BA</t>
  </si>
  <si>
    <t>SURVEYING SET,FIELD</t>
  </si>
  <si>
    <t>M2A2</t>
  </si>
  <si>
    <t>E01807BA</t>
  </si>
  <si>
    <t>E01817M</t>
  </si>
  <si>
    <t>CALIBER.50,INBORE T</t>
  </si>
  <si>
    <t>A51125</t>
  </si>
  <si>
    <t>E01827M</t>
  </si>
  <si>
    <t>TEST SET,FIRE CONTR</t>
  </si>
  <si>
    <t>53698-5</t>
  </si>
  <si>
    <t>E01832B</t>
  </si>
  <si>
    <t>MULTIPLE LAUNCH ROC</t>
  </si>
  <si>
    <t>13109646</t>
  </si>
  <si>
    <t>CARBINE,5.56 MILLIM</t>
  </si>
  <si>
    <t>COLLIMATOR,INFINITY</t>
  </si>
  <si>
    <t>M1A2</t>
  </si>
  <si>
    <t>M1A1</t>
  </si>
  <si>
    <t>COMMAND LAUNCH UNIT</t>
  </si>
  <si>
    <t>M98A2</t>
  </si>
  <si>
    <t>LAUNCH UNIT,COMMAND</t>
  </si>
  <si>
    <t>M98A1</t>
  </si>
  <si>
    <t>COMPASS,MAGNETIC,UN</t>
  </si>
  <si>
    <t>E02602E</t>
  </si>
  <si>
    <t>CONTAINER</t>
  </si>
  <si>
    <t>MK633 MOD0</t>
  </si>
  <si>
    <t>E02777B</t>
  </si>
  <si>
    <t>DATA DISPLAY GROUP,</t>
  </si>
  <si>
    <t>OD144(V)3</t>
  </si>
  <si>
    <t>E03092E</t>
  </si>
  <si>
    <t>DATASCOPE SYSTEM II</t>
  </si>
  <si>
    <t>01-0162</t>
  </si>
  <si>
    <t>E03117M</t>
  </si>
  <si>
    <t>M39</t>
  </si>
  <si>
    <t>E03257B</t>
  </si>
  <si>
    <t>EQUIPMENT SET NVS A</t>
  </si>
  <si>
    <t>AN/UAS12C</t>
  </si>
  <si>
    <t>AN/UAS12D</t>
  </si>
  <si>
    <t>AN/UAS12C HYBR</t>
  </si>
  <si>
    <t>EQUIPMENT SET,NIGHT</t>
  </si>
  <si>
    <t>AN/UAS12A</t>
  </si>
  <si>
    <t>E03427B</t>
  </si>
  <si>
    <t>EXTRACTOR,PROJECTIL</t>
  </si>
  <si>
    <t>M712</t>
  </si>
  <si>
    <t>E03592E</t>
  </si>
  <si>
    <t>ADVANCED DEMOLITION KIT</t>
  </si>
  <si>
    <t>MK 152</t>
  </si>
  <si>
    <t>FIRING DEVICE,DEMOL</t>
  </si>
  <si>
    <t>M122</t>
  </si>
  <si>
    <t>E03592EA</t>
  </si>
  <si>
    <t>FIXTURE,AZIMUTH TES</t>
  </si>
  <si>
    <t>FIXTURE,TEST,FIRE C</t>
  </si>
  <si>
    <t>7691596</t>
  </si>
  <si>
    <t>E03602EA</t>
  </si>
  <si>
    <t>E03602EB</t>
  </si>
  <si>
    <t>FIXTURE,CROSSLEVELI</t>
  </si>
  <si>
    <t>E03902EA</t>
  </si>
  <si>
    <t>TEST FIXTURE,TELESC</t>
  </si>
  <si>
    <t>E04302EA</t>
  </si>
  <si>
    <t>E04502E</t>
  </si>
  <si>
    <t>GAUGE ASSEMBLY, PERPENDICULAR, W/LEVEL ASSEMBLY</t>
  </si>
  <si>
    <t>ACCESSORY OUTFIT,FO</t>
  </si>
  <si>
    <t>CLEANER,STEAM,PRESS</t>
  </si>
  <si>
    <t>MK62 MOD 1</t>
  </si>
  <si>
    <t>MK62 MOD0</t>
  </si>
  <si>
    <t>HOWITZER,LIGHT,TOWE</t>
  </si>
  <si>
    <t>M101A1</t>
  </si>
  <si>
    <t>E06657M</t>
  </si>
  <si>
    <t>HOWITZER,MEDIUM,TOW</t>
  </si>
  <si>
    <t>M198</t>
  </si>
  <si>
    <t>M777</t>
  </si>
  <si>
    <t>M777A1</t>
  </si>
  <si>
    <t>M777A2</t>
  </si>
  <si>
    <t>HOOK AND LINE KIT</t>
  </si>
  <si>
    <t>HAL KESP1/00</t>
  </si>
  <si>
    <t>PROGRAMMER,INTERROG</t>
  </si>
  <si>
    <t>AN/GSX1</t>
  </si>
  <si>
    <t>AN/GSX1A</t>
  </si>
  <si>
    <t>INTERROGATOR KIT</t>
  </si>
  <si>
    <t>AN/PPX3B</t>
  </si>
  <si>
    <t>AN/PPX3</t>
  </si>
  <si>
    <t>MK121 MOD0</t>
  </si>
  <si>
    <t>FUZE DISASSEMBLY SY</t>
  </si>
  <si>
    <t>AN/GJQ-134</t>
  </si>
  <si>
    <t>AAVC7A1</t>
  </si>
  <si>
    <t>LANDING VEHICLE,TRA</t>
  </si>
  <si>
    <t>LVTC7 (LVTCX2)</t>
  </si>
  <si>
    <t>7010048</t>
  </si>
  <si>
    <t>AAVP7A1</t>
  </si>
  <si>
    <t>AAVP7A1 RAM/RS</t>
  </si>
  <si>
    <t>LVTP7</t>
  </si>
  <si>
    <t>AAVR7A1 RAM/RS</t>
  </si>
  <si>
    <t>LVTR7 (LYTRX2)</t>
  </si>
  <si>
    <t>AAVR7</t>
  </si>
  <si>
    <t>E08577K</t>
  </si>
  <si>
    <t>EXPEDITIONARY FIGHT</t>
  </si>
  <si>
    <t>SERIES 1</t>
  </si>
  <si>
    <t>E08587K</t>
  </si>
  <si>
    <t>E08707B</t>
  </si>
  <si>
    <t>LASER,INFRARED OBS</t>
  </si>
  <si>
    <t>AN/GVS-5</t>
  </si>
  <si>
    <t>E08907M</t>
  </si>
  <si>
    <t>M79</t>
  </si>
  <si>
    <t>M203</t>
  </si>
  <si>
    <t>M203A2</t>
  </si>
  <si>
    <t>MK153 MOD0</t>
  </si>
  <si>
    <t>MK153 MOD 1</t>
  </si>
  <si>
    <t>MK 153 MOD 2</t>
  </si>
  <si>
    <t>STINGER LAUNCH SIMU</t>
  </si>
  <si>
    <t>M114</t>
  </si>
  <si>
    <t>LAUNCHER TRAINING G</t>
  </si>
  <si>
    <t>13049310</t>
  </si>
  <si>
    <t>TRAINING GROUP,GUID</t>
  </si>
  <si>
    <t>13049475</t>
  </si>
  <si>
    <t>LAUNCHER,TUBULAR,GU</t>
  </si>
  <si>
    <t>M220A3</t>
  </si>
  <si>
    <t>13281240-0307</t>
  </si>
  <si>
    <t>M220E4</t>
  </si>
  <si>
    <t>13195325-0408</t>
  </si>
  <si>
    <t>E09397G</t>
  </si>
  <si>
    <t>TRAINER LAV FIST</t>
  </si>
  <si>
    <t>LAV-AT</t>
  </si>
  <si>
    <t>LAV-ATA1</t>
  </si>
  <si>
    <t>LAV-ATA2</t>
  </si>
  <si>
    <t>LAV-ATA3</t>
  </si>
  <si>
    <t>LAV-C2</t>
  </si>
  <si>
    <t>C2A1</t>
  </si>
  <si>
    <t>LAV-C2 A2</t>
  </si>
  <si>
    <t>LAV-C2A3</t>
  </si>
  <si>
    <t>E09467BA</t>
  </si>
  <si>
    <t>LAV-EW</t>
  </si>
  <si>
    <t>LAV-25A1</t>
  </si>
  <si>
    <t>LAV-25  A2</t>
  </si>
  <si>
    <t>LAV-25A3</t>
  </si>
  <si>
    <t>LAV-L</t>
  </si>
  <si>
    <t>LAV-LA1</t>
  </si>
  <si>
    <t>LAV-LA2</t>
  </si>
  <si>
    <t>LAV-LA3</t>
  </si>
  <si>
    <t>LAV-M</t>
  </si>
  <si>
    <t>LAV-MA1</t>
  </si>
  <si>
    <t>LAV-M A2</t>
  </si>
  <si>
    <t>LAV-MA3</t>
  </si>
  <si>
    <t>LAV-R</t>
  </si>
  <si>
    <t>LAV-RA1</t>
  </si>
  <si>
    <t>LAV-R A2</t>
  </si>
  <si>
    <t>LAV-RA3</t>
  </si>
  <si>
    <t>E09557B</t>
  </si>
  <si>
    <t>INFRARED EQUIPMENT,</t>
  </si>
  <si>
    <t>AN/PAQ4C</t>
  </si>
  <si>
    <t>AIMING LIGHT,INFRAR</t>
  </si>
  <si>
    <t>A314-2000</t>
  </si>
  <si>
    <t>A318700</t>
  </si>
  <si>
    <t>LBS-050</t>
  </si>
  <si>
    <t>BORELIGHT SYSTEM,LA</t>
  </si>
  <si>
    <t>LBS-300-A2</t>
  </si>
  <si>
    <t>E09567BA</t>
  </si>
  <si>
    <t>E09577B</t>
  </si>
  <si>
    <t>INTEGRATED LASER LI</t>
  </si>
  <si>
    <t>AN/PEQ-6A</t>
  </si>
  <si>
    <t>AN/PEQ-14</t>
  </si>
  <si>
    <t>AN/PEQ-10</t>
  </si>
  <si>
    <t>DETECTOR,EXPLOSIVE</t>
  </si>
  <si>
    <t>MK26 MOD 1</t>
  </si>
  <si>
    <t>LOCATOR,FERROUS</t>
  </si>
  <si>
    <t>MK26 MOD0</t>
  </si>
  <si>
    <t>MACHINE GUN,5.56 MI</t>
  </si>
  <si>
    <t>M249</t>
  </si>
  <si>
    <t>E09617M</t>
  </si>
  <si>
    <t>MACHINE GUN,7.62 MI</t>
  </si>
  <si>
    <t>M240E1</t>
  </si>
  <si>
    <t>M48</t>
  </si>
  <si>
    <t>M240G</t>
  </si>
  <si>
    <t>M240B</t>
  </si>
  <si>
    <t>MACHINE GUN,GRENADE</t>
  </si>
  <si>
    <t>12997550</t>
  </si>
  <si>
    <t>MK19 MOD3</t>
  </si>
  <si>
    <t>MACHINE GUN,40MM GR</t>
  </si>
  <si>
    <t>MK19 MOD4</t>
  </si>
  <si>
    <t>M240</t>
  </si>
  <si>
    <t xml:space="preserve"> M2 (UGWS)</t>
  </si>
  <si>
    <t>E10227B</t>
  </si>
  <si>
    <t>AN/TAM6</t>
  </si>
  <si>
    <t>05332-0204</t>
  </si>
  <si>
    <t>E10227BB</t>
  </si>
  <si>
    <t>E10267L</t>
  </si>
  <si>
    <t>MAINTENANCE KIT,TAS</t>
  </si>
  <si>
    <t>E10307B</t>
  </si>
  <si>
    <t>LASER TARGET DESIG</t>
  </si>
  <si>
    <t>AN/PEQ-1B</t>
  </si>
  <si>
    <t>E10317G</t>
  </si>
  <si>
    <t>METASCOPE</t>
  </si>
  <si>
    <t>T-7</t>
  </si>
  <si>
    <t>METEOROLOGICAL STAT</t>
  </si>
  <si>
    <t>AN/TMQ-49</t>
  </si>
  <si>
    <t>AN/TMQ-57</t>
  </si>
  <si>
    <t>E10397G</t>
  </si>
  <si>
    <t>AN/VLQ6</t>
  </si>
  <si>
    <t>E10477B</t>
  </si>
  <si>
    <t>BINOCULAR EYE SAFE</t>
  </si>
  <si>
    <t>PTS180</t>
  </si>
  <si>
    <t>LASER RANGE FINDER</t>
  </si>
  <si>
    <t>VECTOR 21</t>
  </si>
  <si>
    <t>COMMON LASER RANGEF</t>
  </si>
  <si>
    <t>E10487BA</t>
  </si>
  <si>
    <t>E10497B</t>
  </si>
  <si>
    <t>MODULE,NORTH FINDIN</t>
  </si>
  <si>
    <t>MX18204/GSQ</t>
  </si>
  <si>
    <t>MORTAR,60 MILLIMETE</t>
  </si>
  <si>
    <t>M224</t>
  </si>
  <si>
    <t>M224A1</t>
  </si>
  <si>
    <t>MORTAR,120 MILLIMET</t>
  </si>
  <si>
    <t>M327</t>
  </si>
  <si>
    <t>MORTAR,81 MILLIMETE</t>
  </si>
  <si>
    <t>M252A2</t>
  </si>
  <si>
    <t>M252</t>
  </si>
  <si>
    <t>E10967M</t>
  </si>
  <si>
    <t>MK125</t>
  </si>
  <si>
    <t>M122A1</t>
  </si>
  <si>
    <t>E11202BA</t>
  </si>
  <si>
    <t>MOUNT,GUN</t>
  </si>
  <si>
    <t>MK93 MOD2</t>
  </si>
  <si>
    <t>RADAR CHRONOGRAPH S</t>
  </si>
  <si>
    <t>M94</t>
  </si>
  <si>
    <t>E11502B</t>
  </si>
  <si>
    <t>M66</t>
  </si>
  <si>
    <t>E11522B</t>
  </si>
  <si>
    <t>GOGGLES, NIGHT VISION, INDIV</t>
  </si>
  <si>
    <t>AN/PVS7B</t>
  </si>
  <si>
    <t>GOGGLES,NIGHTVISIO</t>
  </si>
  <si>
    <t>AN/PVS7D</t>
  </si>
  <si>
    <t>E11522BA</t>
  </si>
  <si>
    <t>AN/PVS14</t>
  </si>
  <si>
    <t>E11542BC</t>
  </si>
  <si>
    <t>E11587G</t>
  </si>
  <si>
    <t>NIGHT VISION SIGHT,</t>
  </si>
  <si>
    <t>AN/PVS-2B</t>
  </si>
  <si>
    <t>NIGHT VISION SIGHT</t>
  </si>
  <si>
    <t>AN/PVS4</t>
  </si>
  <si>
    <t>E11592B</t>
  </si>
  <si>
    <t>AN/TVS5</t>
  </si>
  <si>
    <t>AN/TVS5A</t>
  </si>
  <si>
    <t>AN/PVS-17C</t>
  </si>
  <si>
    <t>E11607GA</t>
  </si>
  <si>
    <t>HR1301</t>
  </si>
  <si>
    <t>E11627G</t>
  </si>
  <si>
    <t>NIGHT SIGHT VISION</t>
  </si>
  <si>
    <t>AN/PVS17B</t>
  </si>
  <si>
    <t>PISTOL,9MM,SEMIAUTO</t>
  </si>
  <si>
    <t>M9A1</t>
  </si>
  <si>
    <t>PISTOL,MEUSOC,.45 C</t>
  </si>
  <si>
    <t>M1911A1</t>
  </si>
  <si>
    <t>PISTOL,CALIBER .45,</t>
  </si>
  <si>
    <t>M45</t>
  </si>
  <si>
    <t>M45A1</t>
  </si>
  <si>
    <t>OTC Y 330 CA</t>
  </si>
  <si>
    <t>PURGING KIT,FIRE CO</t>
  </si>
  <si>
    <t>E12567B</t>
  </si>
  <si>
    <t>PRCN GUN TNG SYS</t>
  </si>
  <si>
    <t>98001A0020</t>
  </si>
  <si>
    <t>DEVICE,PURGE</t>
  </si>
  <si>
    <t>TS10</t>
  </si>
  <si>
    <t>QUADRANT,FIRE CONTR</t>
  </si>
  <si>
    <t>E12607BA</t>
  </si>
  <si>
    <t>E13532E</t>
  </si>
  <si>
    <t>RECHARGING UNIT,CAR</t>
  </si>
  <si>
    <t>SC5</t>
  </si>
  <si>
    <t>M4306</t>
  </si>
  <si>
    <t>SC-5</t>
  </si>
  <si>
    <t>RECHARGING UNIT COO</t>
  </si>
  <si>
    <t>M80</t>
  </si>
  <si>
    <t>STINGER,FILTRATION</t>
  </si>
  <si>
    <t>RECOVERY VEHICLE,FU</t>
  </si>
  <si>
    <t>M88A2</t>
  </si>
  <si>
    <t>CHARGING KIT,PRESSU</t>
  </si>
  <si>
    <t>E13792EA</t>
  </si>
  <si>
    <t>E13847G</t>
  </si>
  <si>
    <t>MK2 MOD0</t>
  </si>
  <si>
    <t>MK3MOD1</t>
  </si>
  <si>
    <t>MK3MOD0</t>
  </si>
  <si>
    <t>MK 3 MOD 0</t>
  </si>
  <si>
    <t>E14412M</t>
  </si>
  <si>
    <t>M16A2</t>
  </si>
  <si>
    <t>M16A1 W/O EQUI</t>
  </si>
  <si>
    <t>M16A4</t>
  </si>
  <si>
    <t>E14502M</t>
  </si>
  <si>
    <t>RIFLE, 7.62MM, W/O EQUIP</t>
  </si>
  <si>
    <t>M14</t>
  </si>
  <si>
    <t>M40A6</t>
  </si>
  <si>
    <t>M40A5</t>
  </si>
  <si>
    <t>SNIPER RIFLE WITH E</t>
  </si>
  <si>
    <t>M40A1</t>
  </si>
  <si>
    <t>M40A3</t>
  </si>
  <si>
    <t>RIFLE,SEMI-AUTOMATI</t>
  </si>
  <si>
    <t>M82A3</t>
  </si>
  <si>
    <t>82A1</t>
  </si>
  <si>
    <t>M107</t>
  </si>
  <si>
    <t>E14807M</t>
  </si>
  <si>
    <t>RIFLE, 106MM, -MT TRPD &amp; SPOTTING RFL-</t>
  </si>
  <si>
    <t>M40A4</t>
  </si>
  <si>
    <t>LAUNCHER,ROCKET,HIG</t>
  </si>
  <si>
    <t>M142</t>
  </si>
  <si>
    <t>SET,GROUND SUPPORT</t>
  </si>
  <si>
    <t>12345141</t>
  </si>
  <si>
    <t>E16607B</t>
  </si>
  <si>
    <t>SHOP EQUIPMENT,FIRE</t>
  </si>
  <si>
    <t>TA31RCO-A4</t>
  </si>
  <si>
    <t>E17107GA</t>
  </si>
  <si>
    <t>SHOP EQUIPMENT,ARTI</t>
  </si>
  <si>
    <t>SHOP SET,EQUIPMENT,</t>
  </si>
  <si>
    <t>SHOP SET,EQUIPMENT</t>
  </si>
  <si>
    <t>E17137B</t>
  </si>
  <si>
    <t>ELECTRO-OPTICS MAIN</t>
  </si>
  <si>
    <t>05332-1130</t>
  </si>
  <si>
    <t>E17137BB</t>
  </si>
  <si>
    <t>SHOP SET,MAINTENANC</t>
  </si>
  <si>
    <t>E17167B</t>
  </si>
  <si>
    <t>CONTACT VAN ORDNANC</t>
  </si>
  <si>
    <t>ORDNANCE CONTACT SH</t>
  </si>
  <si>
    <t>PD-1716-A2</t>
  </si>
  <si>
    <t>E17207B</t>
  </si>
  <si>
    <t>SHOP SET,SMALL ARMS</t>
  </si>
  <si>
    <t>SHOTGUN,COMBAT</t>
  </si>
  <si>
    <t>M1014</t>
  </si>
  <si>
    <t>SHOTGUN,12 GAGE,RIO</t>
  </si>
  <si>
    <t>590</t>
  </si>
  <si>
    <t>500A2</t>
  </si>
  <si>
    <t>SIGHT,GRENADE LAUNC</t>
  </si>
  <si>
    <t>AN/PSQ18A</t>
  </si>
  <si>
    <t>SIGHT SYNCHRONIZATI</t>
  </si>
  <si>
    <t>TF03661-011</t>
  </si>
  <si>
    <t>TF03661-911</t>
  </si>
  <si>
    <t>E17937G</t>
  </si>
  <si>
    <t>ENHANCEMENT DEVICE, NIGHT, SNIPER/SCOUT</t>
  </si>
  <si>
    <t>AN/PEQ-15</t>
  </si>
  <si>
    <t>AN/PEQ2A</t>
  </si>
  <si>
    <t>E17997G</t>
  </si>
  <si>
    <t>AN/PEQ4</t>
  </si>
  <si>
    <t>LVT7A1</t>
  </si>
  <si>
    <t>2588094</t>
  </si>
  <si>
    <t>RECEIVING SET,INFRA</t>
  </si>
  <si>
    <t>AN/PAS18</t>
  </si>
  <si>
    <t>GUIDED MISSILE BATT</t>
  </si>
  <si>
    <t>AN/TWQ-2</t>
  </si>
  <si>
    <t>E18417M</t>
  </si>
  <si>
    <t>SUBMACHINE GUN,9 MI</t>
  </si>
  <si>
    <t>MP5N</t>
  </si>
  <si>
    <t>TANK,COMBAT,FULL TR</t>
  </si>
  <si>
    <t>E19007B</t>
  </si>
  <si>
    <t>M49</t>
  </si>
  <si>
    <t>E19047B</t>
  </si>
  <si>
    <t>AN/TAM5 TS39</t>
  </si>
  <si>
    <t>AN/USM615</t>
  </si>
  <si>
    <t>TEST SET,SIGHT,THER</t>
  </si>
  <si>
    <t>12596100</t>
  </si>
  <si>
    <t>E19072E</t>
  </si>
  <si>
    <t>57293</t>
  </si>
  <si>
    <t>E19097B</t>
  </si>
  <si>
    <t>TEST SET,BORESIGHT</t>
  </si>
  <si>
    <t>TS3784</t>
  </si>
  <si>
    <t>E19107G</t>
  </si>
  <si>
    <t>TEST CENTRAL GROUP</t>
  </si>
  <si>
    <t>STE/M1A1</t>
  </si>
  <si>
    <t>TEST SET,MISSILE GU</t>
  </si>
  <si>
    <t>AN/TSM152</t>
  </si>
  <si>
    <t>E19127B</t>
  </si>
  <si>
    <t>TEST SET,GUIDED MIS</t>
  </si>
  <si>
    <t>AN/TSM140B</t>
  </si>
  <si>
    <t>TEST SET, GM</t>
  </si>
  <si>
    <t>AN/TSM140</t>
  </si>
  <si>
    <t>53698-2</t>
  </si>
  <si>
    <t>E19477B</t>
  </si>
  <si>
    <t>TEST SET,NIGHT VISI</t>
  </si>
  <si>
    <t>AN/TAM3B</t>
  </si>
  <si>
    <t>AN/TAM-3A</t>
  </si>
  <si>
    <t>TS4348/UV</t>
  </si>
  <si>
    <t>E19487GA</t>
  </si>
  <si>
    <t>E19552E</t>
  </si>
  <si>
    <t>TESTER,AIRFLOW,GAS-</t>
  </si>
  <si>
    <t>AN/PAS13B(V2)</t>
  </si>
  <si>
    <t>AN/PAS13D(V2)</t>
  </si>
  <si>
    <t>AN/PAS-13C(V2)</t>
  </si>
  <si>
    <t>AN/PAS13B(V3)</t>
  </si>
  <si>
    <t>AN/PAS13D(V3)</t>
  </si>
  <si>
    <t>AN/PAS13C(V)3</t>
  </si>
  <si>
    <t>E19767GA</t>
  </si>
  <si>
    <t>E19767GB</t>
  </si>
  <si>
    <t>AN/PAS-22</t>
  </si>
  <si>
    <t>SOPHIE</t>
  </si>
  <si>
    <t>TOOL AND GAGE SET,I</t>
  </si>
  <si>
    <t>E20202B</t>
  </si>
  <si>
    <t>TOOL KIT, AMMO RENOVATION 1ST &amp; 2D ECH</t>
  </si>
  <si>
    <t>TOOL KIT,ARMORER LA</t>
  </si>
  <si>
    <t>TOOL KIT,BORESIGHT</t>
  </si>
  <si>
    <t>MK145 MOD0</t>
  </si>
  <si>
    <t>TOOL KIT,BORESIGHT,</t>
  </si>
  <si>
    <t>E20702EA</t>
  </si>
  <si>
    <t>E20907M</t>
  </si>
  <si>
    <t>E2090 INVENTORY ONLY</t>
  </si>
  <si>
    <t>E21907B</t>
  </si>
  <si>
    <t>TOOL KIT, TECHNICIAN, SMALL MISSILE SYSTEM</t>
  </si>
  <si>
    <t>E21912B</t>
  </si>
  <si>
    <t>TOOL KIT,SHOP,SMALL</t>
  </si>
  <si>
    <t>E22082B</t>
  </si>
  <si>
    <t>TOOL KIT,ELECT OPTI</t>
  </si>
  <si>
    <t>TK-2171</t>
  </si>
  <si>
    <t>E22302E</t>
  </si>
  <si>
    <t>TOOL KIT, FLD ARTY, REPAIR ARTY/COMB VEH,ARM C&amp;E</t>
  </si>
  <si>
    <t>04001A0003</t>
  </si>
  <si>
    <t>E22312EA</t>
  </si>
  <si>
    <t>E22352B</t>
  </si>
  <si>
    <t>04001A008</t>
  </si>
  <si>
    <t>E22352BA</t>
  </si>
  <si>
    <t>E22502E</t>
  </si>
  <si>
    <t>TOOL SET FIELD OPER</t>
  </si>
  <si>
    <t>TOOL SET,DIRECT AND</t>
  </si>
  <si>
    <t>TOOL SET,MK36 MOD 0</t>
  </si>
  <si>
    <t>MK 36 MOD 0</t>
  </si>
  <si>
    <t>TOOL KIT,3RD ECHELO</t>
  </si>
  <si>
    <t>TOOL KIT,4TH ECHELO</t>
  </si>
  <si>
    <t>TOOL KIT,2ND ECHELO</t>
  </si>
  <si>
    <t>E28102E</t>
  </si>
  <si>
    <t>TOOL KIT,FULL TRACK</t>
  </si>
  <si>
    <t>SP109(3)</t>
  </si>
  <si>
    <t>TOOL KIT,ORGANIZATI</t>
  </si>
  <si>
    <t>E28402E</t>
  </si>
  <si>
    <t>M60A1(2)</t>
  </si>
  <si>
    <t>E28502E</t>
  </si>
  <si>
    <t>M60A1(3)</t>
  </si>
  <si>
    <t>TOOL SET,M1A1 ORDNA</t>
  </si>
  <si>
    <t>91001A0023</t>
  </si>
  <si>
    <t>TOOL SET,M1A1 GENER</t>
  </si>
  <si>
    <t>90002A0021</t>
  </si>
  <si>
    <t>TOOL SET,M1A1 SECON</t>
  </si>
  <si>
    <t>90002A0019</t>
  </si>
  <si>
    <t>TOOL SET,M1A1 THIRD</t>
  </si>
  <si>
    <t>90002A0020</t>
  </si>
  <si>
    <t>E30182E</t>
  </si>
  <si>
    <t>X-RAY APPARATUS,RADIOGRAPHIC,INDUSTRIAL</t>
  </si>
  <si>
    <t>TOOL SET,X-RAY</t>
  </si>
  <si>
    <t>MK32 MOD0</t>
  </si>
  <si>
    <t>RADIOGRAPHIC SYSTEM, ADVANCED (ARS)</t>
  </si>
  <si>
    <t>MK32 MOD1</t>
  </si>
  <si>
    <t>E30192E</t>
  </si>
  <si>
    <t>MK 40 MOD 0</t>
  </si>
  <si>
    <t>E30202E</t>
  </si>
  <si>
    <t>MK 38 MOD 0</t>
  </si>
  <si>
    <t>TOOL KIT,IMPROVISED</t>
  </si>
  <si>
    <t>PAN EOD TECH A</t>
  </si>
  <si>
    <t>E30252E</t>
  </si>
  <si>
    <t>TOOL KIT,SUPPLEMENT</t>
  </si>
  <si>
    <t>MK 31 MOD 1</t>
  </si>
  <si>
    <t>E30352E</t>
  </si>
  <si>
    <t>GAGE SET,DIRECT AND</t>
  </si>
  <si>
    <t>MK 1 MOD 3</t>
  </si>
  <si>
    <t>TOOL SET,INTERMEDIA</t>
  </si>
  <si>
    <t>TOOL SET,ORGANI INT</t>
  </si>
  <si>
    <t>MK19 MOD 3 40M</t>
  </si>
  <si>
    <t>TOOL SET,ORGANIZATI</t>
  </si>
  <si>
    <t>E31102E</t>
  </si>
  <si>
    <t>TOOL KIT,EOD FOR NU</t>
  </si>
  <si>
    <t>AVDS 1790</t>
  </si>
  <si>
    <t>TOOL SET,AUTOMATIC</t>
  </si>
  <si>
    <t>XT1410</t>
  </si>
  <si>
    <t>TOOL SET,2ND ECH MA</t>
  </si>
  <si>
    <t>00001A0017</t>
  </si>
  <si>
    <t>TOOL SET,3RD ECH MA</t>
  </si>
  <si>
    <t>00001A1118</t>
  </si>
  <si>
    <t>TOOL SET,4TH ECH MA</t>
  </si>
  <si>
    <t>00001A0019</t>
  </si>
  <si>
    <t>2600061-2</t>
  </si>
  <si>
    <t>2588660-2</t>
  </si>
  <si>
    <t>2600061-3</t>
  </si>
  <si>
    <t>001027SL83</t>
  </si>
  <si>
    <t>SL3-03533A</t>
  </si>
  <si>
    <t>E31722E</t>
  </si>
  <si>
    <t>TRAILER,TRANSPORT,T</t>
  </si>
  <si>
    <t>42-GT-SCS</t>
  </si>
  <si>
    <t>TOTAL CONTAIMENT V</t>
  </si>
  <si>
    <t>ARC5 GT</t>
  </si>
  <si>
    <t>TRLR, TRANSPORT, SUSPECTED MUNITIONS</t>
  </si>
  <si>
    <t>MK634 MOD1</t>
  </si>
  <si>
    <t>LAUNCHER,PRACTICE,S</t>
  </si>
  <si>
    <t>13230106</t>
  </si>
  <si>
    <t>E31757M</t>
  </si>
  <si>
    <t>TRACKER,INFRARED,GU</t>
  </si>
  <si>
    <t>5422779</t>
  </si>
  <si>
    <t>TRAINER,HANDLING,GU</t>
  </si>
  <si>
    <t>M60</t>
  </si>
  <si>
    <t>GUIDED MISSILE,TRAI</t>
  </si>
  <si>
    <t>M160</t>
  </si>
  <si>
    <t>TRAINING SET,GUIDED</t>
  </si>
  <si>
    <t>M134</t>
  </si>
  <si>
    <t>E32357B</t>
  </si>
  <si>
    <t>DRAGON WEAPON SYSTE</t>
  </si>
  <si>
    <t>8703230-501</t>
  </si>
  <si>
    <t>DRAGON MAINT SHELTE</t>
  </si>
  <si>
    <t>94015A0000</t>
  </si>
  <si>
    <t>SHOP EQUIPMENT,GUID</t>
  </si>
  <si>
    <t>TOW WEAPON SYSTEM M</t>
  </si>
  <si>
    <t>AN/TSM161</t>
  </si>
  <si>
    <t>94016A0000</t>
  </si>
  <si>
    <t>VAN,MAINT,TOW WEAPO</t>
  </si>
  <si>
    <t>PD87MMTRBC1D77</t>
  </si>
  <si>
    <t>E32367BA</t>
  </si>
  <si>
    <t>RIFLE, 7.62M AK-47</t>
  </si>
  <si>
    <t>AK-47</t>
  </si>
  <si>
    <t>PROFICIENCY TRAINER</t>
  </si>
  <si>
    <t>44-52A</t>
  </si>
  <si>
    <t>51670-7</t>
  </si>
  <si>
    <t>GUN, 7.62MM RPD LIG</t>
  </si>
  <si>
    <t>RPD</t>
  </si>
  <si>
    <t>RIFLE, 5.45MM AK-74</t>
  </si>
  <si>
    <t>AK-74</t>
  </si>
  <si>
    <t>LAUNCHER, RPG-7 ROC</t>
  </si>
  <si>
    <t>DISPOSABLE ANTI-TAN</t>
  </si>
  <si>
    <t>RPG-22</t>
  </si>
  <si>
    <t>MORTAR, 82MM 2B14 P</t>
  </si>
  <si>
    <t>M-37</t>
  </si>
  <si>
    <t>GUN, 12.7X108MM DSH</t>
  </si>
  <si>
    <t>DSHK</t>
  </si>
  <si>
    <t>RIFLE, 7.62MM SVD S</t>
  </si>
  <si>
    <t>SVD</t>
  </si>
  <si>
    <t>GUN, 7.62MM PKM GEN</t>
  </si>
  <si>
    <t>PKM</t>
  </si>
  <si>
    <t>RIFLE, 7.62MM G3 AS</t>
  </si>
  <si>
    <t>G-3</t>
  </si>
  <si>
    <t>FAL</t>
  </si>
  <si>
    <t>ROCKET, INERT RPG-7</t>
  </si>
  <si>
    <t>OG-7 ROCKET</t>
  </si>
  <si>
    <t>E50147M</t>
  </si>
  <si>
    <t>FOREIGN MILITARY WEAPONS KIT</t>
  </si>
  <si>
    <t>TRAINER,BASIC SKILL</t>
  </si>
  <si>
    <t>JAV-EPBST</t>
  </si>
  <si>
    <t>13622101-019</t>
  </si>
  <si>
    <t>13622101-029</t>
  </si>
  <si>
    <t>13622101-009</t>
  </si>
  <si>
    <t>TRAINER,HANDLING,MI</t>
  </si>
  <si>
    <t>13306100-019</t>
  </si>
  <si>
    <t>E50187M</t>
  </si>
  <si>
    <t>TSR</t>
  </si>
  <si>
    <t>E50192M</t>
  </si>
  <si>
    <t>TRAINER, RPG-7 SUB</t>
  </si>
  <si>
    <t>E50207B</t>
  </si>
  <si>
    <t>CLOSE COMBAT TACTICAL TRAINER (CCTT)</t>
  </si>
  <si>
    <t>E50217B</t>
  </si>
  <si>
    <t>INSTRUMENTED TACTICAL ENGAGEMENT SIMULATION SYSTEM II (I-TESS II)</t>
  </si>
  <si>
    <t>E50227M</t>
  </si>
  <si>
    <t>IMPROVED MOVING TAR</t>
  </si>
  <si>
    <t>LJ-057713-DW-PD0</t>
  </si>
  <si>
    <t>SO421</t>
  </si>
  <si>
    <t>E50237B</t>
  </si>
  <si>
    <t>HELO LIFT TRAINING</t>
  </si>
  <si>
    <t>13017097A</t>
  </si>
  <si>
    <t>E50247G</t>
  </si>
  <si>
    <t>MOBILE FIRE SUPPORT TRAINER (MFST)</t>
  </si>
  <si>
    <t>E50257K</t>
  </si>
  <si>
    <t>GENERAL PURPOSE TRAINER JOINT LIGHT TACTICAL VEHICLE (JLTV)</t>
  </si>
  <si>
    <t>E50267B</t>
  </si>
  <si>
    <t>LAUNCH POD CONTAINER (LP/C) TRAINER</t>
  </si>
  <si>
    <t>10011A0000</t>
  </si>
  <si>
    <t>TOOL KIT,SMALL ARMS</t>
  </si>
  <si>
    <t>TK2111</t>
  </si>
  <si>
    <t>TK-2111A</t>
  </si>
  <si>
    <t>E79007BA</t>
  </si>
  <si>
    <t>E79007BB</t>
  </si>
  <si>
    <t>TOOL KIT,ELECTRO-OP</t>
  </si>
  <si>
    <t>MAINTENANCE KIT,TEL</t>
  </si>
  <si>
    <t>M72</t>
  </si>
  <si>
    <t>SECM-V-2171</t>
  </si>
  <si>
    <t>H00012B</t>
  </si>
  <si>
    <t>HANDSET EMSS IRIDIU</t>
  </si>
  <si>
    <t>SERIES 9505</t>
  </si>
  <si>
    <t>TC-10</t>
  </si>
  <si>
    <t>TA-838A</t>
  </si>
  <si>
    <t>TA-838</t>
  </si>
  <si>
    <t>TA-1058/U</t>
  </si>
  <si>
    <t>QP-1800</t>
  </si>
  <si>
    <t>H00047GA</t>
  </si>
  <si>
    <t>H00062G</t>
  </si>
  <si>
    <t>BATTERY CHARGER</t>
  </si>
  <si>
    <t>H00087G</t>
  </si>
  <si>
    <t>TESTSET</t>
  </si>
  <si>
    <t>RK-CBTMS</t>
  </si>
  <si>
    <t>H00097G</t>
  </si>
  <si>
    <t>XTS2500MODEL2</t>
  </si>
  <si>
    <t>H00102E</t>
  </si>
  <si>
    <t>K-D5002</t>
  </si>
  <si>
    <t>H00112G</t>
  </si>
  <si>
    <t>78535-100799</t>
  </si>
  <si>
    <t>H00122G</t>
  </si>
  <si>
    <t>RUGGEDIZED POWER IN</t>
  </si>
  <si>
    <t>OBX-IC2024S-120/</t>
  </si>
  <si>
    <t>H00137G</t>
  </si>
  <si>
    <t>MULTIPLEXER,DIGITAL</t>
  </si>
  <si>
    <t>PROMINA 800</t>
  </si>
  <si>
    <t>H00147G</t>
  </si>
  <si>
    <t>PROMINA 400</t>
  </si>
  <si>
    <t>MERLIN-3</t>
  </si>
  <si>
    <t>H00172G</t>
  </si>
  <si>
    <t>COMPUTER, LAPTOP, DEP</t>
  </si>
  <si>
    <t>H00182G</t>
  </si>
  <si>
    <t>COMPUTER, DT BLUE</t>
  </si>
  <si>
    <t>H00192B</t>
  </si>
  <si>
    <t>H00202G</t>
  </si>
  <si>
    <t>MAINTENANCE TEST KI</t>
  </si>
  <si>
    <t>0754A22-001</t>
  </si>
  <si>
    <t>RF-291-AT001</t>
  </si>
  <si>
    <t>VERSION 2</t>
  </si>
  <si>
    <t>VERSION 1</t>
  </si>
  <si>
    <t>H00242G</t>
  </si>
  <si>
    <t>SHARK TANK IMMERSION TEST SYSTEM</t>
  </si>
  <si>
    <t>H00252B</t>
  </si>
  <si>
    <t>DTCS</t>
  </si>
  <si>
    <t>H20102E</t>
  </si>
  <si>
    <t>ADAPTER,TONE SIGNAL</t>
  </si>
  <si>
    <t>TA977( )/PT</t>
  </si>
  <si>
    <t>H20152E</t>
  </si>
  <si>
    <t>COUPLER,AUDIO FREQU</t>
  </si>
  <si>
    <t>CU2337/PSC2</t>
  </si>
  <si>
    <t>H20402B</t>
  </si>
  <si>
    <t>ANTENNA COUPLER REM</t>
  </si>
  <si>
    <t>MK2560/GRC193</t>
  </si>
  <si>
    <t>AS2259</t>
  </si>
  <si>
    <t>H20452E</t>
  </si>
  <si>
    <t>RC292</t>
  </si>
  <si>
    <t>H20462E</t>
  </si>
  <si>
    <t>AS2236/GRC</t>
  </si>
  <si>
    <t>ANTENNA ELEVATOR GR</t>
  </si>
  <si>
    <t>OE254/GRC</t>
  </si>
  <si>
    <t>H20472GB</t>
  </si>
  <si>
    <t>AXLE AND CRANK ASSE</t>
  </si>
  <si>
    <t>RL-27-D</t>
  </si>
  <si>
    <t>H20602E</t>
  </si>
  <si>
    <t>706841-802</t>
  </si>
  <si>
    <t>CX11230/AG</t>
  </si>
  <si>
    <t>CX4566A/G</t>
  </si>
  <si>
    <t>CX4566AG25FT</t>
  </si>
  <si>
    <t>H20812BA</t>
  </si>
  <si>
    <t>CABLE ASSEMBLY, TELEPHONE, 250FT</t>
  </si>
  <si>
    <t>CX4566( )/G</t>
  </si>
  <si>
    <t>CX7760A</t>
  </si>
  <si>
    <t>H20892B</t>
  </si>
  <si>
    <t>CABLE LASHING MACHI</t>
  </si>
  <si>
    <t>LC231/FT</t>
  </si>
  <si>
    <t>H20902B</t>
  </si>
  <si>
    <t>CABLE,TELEPHONE</t>
  </si>
  <si>
    <t>WD1A1</t>
  </si>
  <si>
    <t>H21002B</t>
  </si>
  <si>
    <t>WD1/TT</t>
  </si>
  <si>
    <t>H21052B</t>
  </si>
  <si>
    <t>WD1A2</t>
  </si>
  <si>
    <t>H21172B</t>
  </si>
  <si>
    <t>WF16/U</t>
  </si>
  <si>
    <t>H21202B</t>
  </si>
  <si>
    <t>KIT, SPLICING, CABLE</t>
  </si>
  <si>
    <t>MX904/U</t>
  </si>
  <si>
    <t>10351</t>
  </si>
  <si>
    <t>H21392B</t>
  </si>
  <si>
    <t>CASE,RECEIVER-TRANS</t>
  </si>
  <si>
    <t>CY8021/GRC171</t>
  </si>
  <si>
    <t>H21852E</t>
  </si>
  <si>
    <t>COIL,TELEPHONE</t>
  </si>
  <si>
    <t>C114A</t>
  </si>
  <si>
    <t>H21952G</t>
  </si>
  <si>
    <t>CONTROLLER,DATA ENT</t>
  </si>
  <si>
    <t>VDC400</t>
  </si>
  <si>
    <t>H22042E</t>
  </si>
  <si>
    <t>AB577/GRC</t>
  </si>
  <si>
    <t>H22052B</t>
  </si>
  <si>
    <t>CRIMPING TOOL, TERMINAL, HAND</t>
  </si>
  <si>
    <t>TL217</t>
  </si>
  <si>
    <t>CRIMPING TOOL,TERMI</t>
  </si>
  <si>
    <t>TL143</t>
  </si>
  <si>
    <t>J1077A</t>
  </si>
  <si>
    <t>H22092B</t>
  </si>
  <si>
    <t>J2317/U</t>
  </si>
  <si>
    <t>J2317/IP</t>
  </si>
  <si>
    <t>FLAG,SIGNAL</t>
  </si>
  <si>
    <t>16696 SH 7A</t>
  </si>
  <si>
    <t>H22252E</t>
  </si>
  <si>
    <t>FLAG SET</t>
  </si>
  <si>
    <t>M113</t>
  </si>
  <si>
    <t>H22352E</t>
  </si>
  <si>
    <t>M133</t>
  </si>
  <si>
    <t>H22402E</t>
  </si>
  <si>
    <t>GAGE,CLIMBER'S</t>
  </si>
  <si>
    <t>TL144</t>
  </si>
  <si>
    <t>H22682E</t>
  </si>
  <si>
    <t>HEADSET-MICROPHONE</t>
  </si>
  <si>
    <t>H182</t>
  </si>
  <si>
    <t>H22802E</t>
  </si>
  <si>
    <t>HEADSET, MICROPHONE</t>
  </si>
  <si>
    <t>H161A/U</t>
  </si>
  <si>
    <t>H22852B</t>
  </si>
  <si>
    <t>HOOK, RETAINING</t>
  </si>
  <si>
    <t>PF205/G</t>
  </si>
  <si>
    <t>INTERCOMMUNICATION</t>
  </si>
  <si>
    <t>AN/VIC1(V)</t>
  </si>
  <si>
    <t>AN/VIC2(V)</t>
  </si>
  <si>
    <t>RF-7800I</t>
  </si>
  <si>
    <t>H23012BA</t>
  </si>
  <si>
    <t>H23012BB</t>
  </si>
  <si>
    <t>H23022B</t>
  </si>
  <si>
    <t>INTERCONNECTING GRO</t>
  </si>
  <si>
    <t>ON-373/GRC</t>
  </si>
  <si>
    <t>INTERCONNECTING GROUP</t>
  </si>
  <si>
    <t>ON373B/GRC</t>
  </si>
  <si>
    <t>0N373A/GRC</t>
  </si>
  <si>
    <t>H23092E</t>
  </si>
  <si>
    <t>H23152G</t>
  </si>
  <si>
    <t>OS302/U</t>
  </si>
  <si>
    <t>H23242E</t>
  </si>
  <si>
    <t>INSTALLATION KIT,EL</t>
  </si>
  <si>
    <t>MK2137/PRC68</t>
  </si>
  <si>
    <t>H23272E</t>
  </si>
  <si>
    <t>MICROPHONE,DYNAMIC</t>
  </si>
  <si>
    <t>M153/U</t>
  </si>
  <si>
    <t>SB3659/U</t>
  </si>
  <si>
    <t>H23532B</t>
  </si>
  <si>
    <t>6289A</t>
  </si>
  <si>
    <t>H23712E</t>
  </si>
  <si>
    <t>SINGLE PERSONAL ROL</t>
  </si>
  <si>
    <t>P21060100</t>
  </si>
  <si>
    <t>H-100-4855-01</t>
  </si>
  <si>
    <t>H23732G</t>
  </si>
  <si>
    <t>INT SQ RAD HEADSET</t>
  </si>
  <si>
    <t>IC4008M</t>
  </si>
  <si>
    <t>H23762B</t>
  </si>
  <si>
    <t>AN/FRC166</t>
  </si>
  <si>
    <t>H23782B</t>
  </si>
  <si>
    <t>AN/PRC94(V)1</t>
  </si>
  <si>
    <t>AN/GRA39B</t>
  </si>
  <si>
    <t>AN/GRA-39A</t>
  </si>
  <si>
    <t>H23802B</t>
  </si>
  <si>
    <t>REEL EQUIPMENT</t>
  </si>
  <si>
    <t>CE11</t>
  </si>
  <si>
    <t>H23812B</t>
  </si>
  <si>
    <t>REEL,CABLE</t>
  </si>
  <si>
    <t>RC435/U</t>
  </si>
  <si>
    <t>H23822B</t>
  </si>
  <si>
    <t>REEL, CABLE, 500FT</t>
  </si>
  <si>
    <t>RL-31</t>
  </si>
  <si>
    <t>RL-309</t>
  </si>
  <si>
    <t>H23952E</t>
  </si>
  <si>
    <t>REPEATER,TELEPHONE</t>
  </si>
  <si>
    <t>TA287/G</t>
  </si>
  <si>
    <t>H23992B</t>
  </si>
  <si>
    <t>H04RDC9PW5AN</t>
  </si>
  <si>
    <t>H24252B</t>
  </si>
  <si>
    <t>STAPLE</t>
  </si>
  <si>
    <t>IW6</t>
  </si>
  <si>
    <t>H24272B</t>
  </si>
  <si>
    <t>SHELVING,STORAGE AN</t>
  </si>
  <si>
    <t>H24302B</t>
  </si>
  <si>
    <t>SUPPORT POLE</t>
  </si>
  <si>
    <t>LC16</t>
  </si>
  <si>
    <t>H24352E</t>
  </si>
  <si>
    <t>TAG,MARKER</t>
  </si>
  <si>
    <t>MX893/G</t>
  </si>
  <si>
    <t>TA1/PT</t>
  </si>
  <si>
    <t>TA312/PT</t>
  </si>
  <si>
    <t>H24432EA</t>
  </si>
  <si>
    <t>H24442E</t>
  </si>
  <si>
    <t>TA938/G</t>
  </si>
  <si>
    <t>H24452E</t>
  </si>
  <si>
    <t>TA236FT</t>
  </si>
  <si>
    <t>H24602B</t>
  </si>
  <si>
    <t>TERMINAL BOARD</t>
  </si>
  <si>
    <t>TM184</t>
  </si>
  <si>
    <t>H24652B</t>
  </si>
  <si>
    <t>SWITCHBOARD, TELEPHONE, MANUAL</t>
  </si>
  <si>
    <t>H24802B</t>
  </si>
  <si>
    <t>TE27</t>
  </si>
  <si>
    <t>H25102B</t>
  </si>
  <si>
    <t>WIRE,ELECTRICAL</t>
  </si>
  <si>
    <t>W107</t>
  </si>
  <si>
    <t>H32152G</t>
  </si>
  <si>
    <t>CABLE, CLONING</t>
  </si>
  <si>
    <t>H32202B</t>
  </si>
  <si>
    <t>INTERCONNECTING CAB</t>
  </si>
  <si>
    <t>PNON503127</t>
  </si>
  <si>
    <t>H34572G</t>
  </si>
  <si>
    <t>CABLE, GLOBAL POSITIONING SYSTEM (GPS)</t>
  </si>
  <si>
    <t>CABLE ASSEMBLY,FIBE</t>
  </si>
  <si>
    <t>CX13295/G</t>
  </si>
  <si>
    <t>MFCO1PP-300C</t>
  </si>
  <si>
    <t>MFC01PP-1000C</t>
  </si>
  <si>
    <t>H34622B</t>
  </si>
  <si>
    <t>TS4336/G</t>
  </si>
  <si>
    <t>H34652E</t>
  </si>
  <si>
    <t>TA1042</t>
  </si>
  <si>
    <t>H60002G</t>
  </si>
  <si>
    <t>H60017G</t>
  </si>
  <si>
    <t>DEPLOYABLE MISSION</t>
  </si>
  <si>
    <t>ATD3000ADMG</t>
  </si>
  <si>
    <t>FREDDIE001</t>
  </si>
  <si>
    <t>SOFTWARE KIT</t>
  </si>
  <si>
    <t>FIREEYE001</t>
  </si>
  <si>
    <t>SERVER GROUP,NETWOR</t>
  </si>
  <si>
    <t>DMSS001</t>
  </si>
  <si>
    <t>FCN-DMSS-CORE</t>
  </si>
  <si>
    <t>SERVER, DMSS STORAGE CASE</t>
  </si>
  <si>
    <t>BTC-70840</t>
  </si>
  <si>
    <t>BTC-70836</t>
  </si>
  <si>
    <t>H60022BA</t>
  </si>
  <si>
    <t>PP8481B/U</t>
  </si>
  <si>
    <t>H60032G</t>
  </si>
  <si>
    <t>RACK,ELECTRONIC JUN</t>
  </si>
  <si>
    <t>H60052G</t>
  </si>
  <si>
    <t>H60062G</t>
  </si>
  <si>
    <t>H60072G</t>
  </si>
  <si>
    <t>COMPUTER, DIGITAL</t>
  </si>
  <si>
    <t>H69692B</t>
  </si>
  <si>
    <t>H70007G</t>
  </si>
  <si>
    <t>METER,WIRE AND CABL</t>
  </si>
  <si>
    <t>AR0640</t>
  </si>
  <si>
    <t>H70012G</t>
  </si>
  <si>
    <t>H70022G</t>
  </si>
  <si>
    <t>THERMAL IMAGER</t>
  </si>
  <si>
    <t>FLK-TI25/AN</t>
  </si>
  <si>
    <t>3711M</t>
  </si>
  <si>
    <t>H70042G</t>
  </si>
  <si>
    <t>GT104N-TIMS</t>
  </si>
  <si>
    <t>H70057G</t>
  </si>
  <si>
    <t>ATTENUATOR,FIXED</t>
  </si>
  <si>
    <t>300-A-FFN-10</t>
  </si>
  <si>
    <t>H70067G</t>
  </si>
  <si>
    <t>8135</t>
  </si>
  <si>
    <t>H70072G</t>
  </si>
  <si>
    <t>FLUKE 323</t>
  </si>
  <si>
    <t>H70087G</t>
  </si>
  <si>
    <t>SENSOR,AMBIENT TEMP</t>
  </si>
  <si>
    <t>IR THERMOMETER</t>
  </si>
  <si>
    <t>H70092G</t>
  </si>
  <si>
    <t>CHARGER, BATTERY SINGLE STATION (AC ONLY)</t>
  </si>
  <si>
    <t>H70102G</t>
  </si>
  <si>
    <t>ADAPTER SET,ENGINE</t>
  </si>
  <si>
    <t>08015A6000</t>
  </si>
  <si>
    <t>H70112G</t>
  </si>
  <si>
    <t>REFLECTOMETER,METAL</t>
  </si>
  <si>
    <t>CA7027M</t>
  </si>
  <si>
    <t>H70122G</t>
  </si>
  <si>
    <t>CHARGER, BATTERY, MULTIPLE STATION AC/DC</t>
  </si>
  <si>
    <t>H70132G</t>
  </si>
  <si>
    <t>FUNCTION GENERATOR</t>
  </si>
  <si>
    <t>H70142G</t>
  </si>
  <si>
    <t>SIGNAL GENERATOR</t>
  </si>
  <si>
    <t>SMB100N</t>
  </si>
  <si>
    <t>DSP-4300/AN</t>
  </si>
  <si>
    <t>METER,SPECIAL SCALE</t>
  </si>
  <si>
    <t>LANTEX_PRO</t>
  </si>
  <si>
    <t>LANTEK_PRO_XL</t>
  </si>
  <si>
    <t>33-993/NV</t>
  </si>
  <si>
    <t>In toolbox</t>
  </si>
  <si>
    <t>87</t>
  </si>
  <si>
    <t>8025B</t>
  </si>
  <si>
    <t>FLUKE-289</t>
  </si>
  <si>
    <t>FLUKE 189M/AN</t>
  </si>
  <si>
    <t>H70172EA</t>
  </si>
  <si>
    <t>H70192E</t>
  </si>
  <si>
    <t>1026</t>
  </si>
  <si>
    <t>AN/PSM43</t>
  </si>
  <si>
    <t>R1M-A</t>
  </si>
  <si>
    <t>R1M-B</t>
  </si>
  <si>
    <t>TESTER,SEMICONDUCTO</t>
  </si>
  <si>
    <t>2000A</t>
  </si>
  <si>
    <t>TEST SET,SEMICONDUC</t>
  </si>
  <si>
    <t>2000B</t>
  </si>
  <si>
    <t>4000B</t>
  </si>
  <si>
    <t>2700</t>
  </si>
  <si>
    <t>H70232E</t>
  </si>
  <si>
    <t>VOLTMETER</t>
  </si>
  <si>
    <t>3440A-M110</t>
  </si>
  <si>
    <t>3440A-MOD_113</t>
  </si>
  <si>
    <t>H70242E</t>
  </si>
  <si>
    <t>METER,ELECTRICAL FR</t>
  </si>
  <si>
    <t>27/AN</t>
  </si>
  <si>
    <t>H70262E</t>
  </si>
  <si>
    <t>34401A-102</t>
  </si>
  <si>
    <t>8840A/AF</t>
  </si>
  <si>
    <t>34465AN</t>
  </si>
  <si>
    <t>H70292E</t>
  </si>
  <si>
    <t>TESTER,CABLE INTERF</t>
  </si>
  <si>
    <t>1577</t>
  </si>
  <si>
    <t>TSEPQ</t>
  </si>
  <si>
    <t>TEST SET,DATA TRANS</t>
  </si>
  <si>
    <t>700</t>
  </si>
  <si>
    <t>H70292EA</t>
  </si>
  <si>
    <t>H70292EB</t>
  </si>
  <si>
    <t>77/BN</t>
  </si>
  <si>
    <t>TS4403A/U</t>
  </si>
  <si>
    <t>H70522B</t>
  </si>
  <si>
    <t>ATTENUATOR SET</t>
  </si>
  <si>
    <t>H70712B</t>
  </si>
  <si>
    <t>BATTERY,STORAGE</t>
  </si>
  <si>
    <t>H72032E</t>
  </si>
  <si>
    <t>552451716</t>
  </si>
  <si>
    <t>COUPLER,DIRECTIONAL</t>
  </si>
  <si>
    <t>C752A</t>
  </si>
  <si>
    <t>H72042G</t>
  </si>
  <si>
    <t>PROGRAMMER, PERSONAL COMPUTER (PC) COMPATIBLE</t>
  </si>
  <si>
    <t>H72052E</t>
  </si>
  <si>
    <t>COUPLER, DIRECTIONL</t>
  </si>
  <si>
    <t>1083</t>
  </si>
  <si>
    <t>G752D</t>
  </si>
  <si>
    <t>H72112B</t>
  </si>
  <si>
    <t>BOLOMETER,RADIO FRE</t>
  </si>
  <si>
    <t>HP8482A</t>
  </si>
  <si>
    <t>H72132B</t>
  </si>
  <si>
    <t>ROD, GROUND</t>
  </si>
  <si>
    <t>GP16</t>
  </si>
  <si>
    <t>ROD,GROUND</t>
  </si>
  <si>
    <t>AA55804</t>
  </si>
  <si>
    <t>H72132BA</t>
  </si>
  <si>
    <t>8431</t>
  </si>
  <si>
    <t>8401</t>
  </si>
  <si>
    <t>H72182EA</t>
  </si>
  <si>
    <t>H72282E</t>
  </si>
  <si>
    <t>CASE,ELECTRONIC COM</t>
  </si>
  <si>
    <t>BC5</t>
  </si>
  <si>
    <t>H72412E</t>
  </si>
  <si>
    <t>OVEN,THERMAL DRYING</t>
  </si>
  <si>
    <t>PL225</t>
  </si>
  <si>
    <t>H72522E</t>
  </si>
  <si>
    <t>KIT, ATTENUATOR, FIXED</t>
  </si>
  <si>
    <t>CN1461/L</t>
  </si>
  <si>
    <t>H72542E</t>
  </si>
  <si>
    <t>ATTENUATOR,ADJUSTER</t>
  </si>
  <si>
    <t>CN1143/U</t>
  </si>
  <si>
    <t>GROUNDING KIT</t>
  </si>
  <si>
    <t>MK2551A</t>
  </si>
  <si>
    <t>H72552BA</t>
  </si>
  <si>
    <t>H72612E</t>
  </si>
  <si>
    <t>CLEANER-DRYER,ELECT</t>
  </si>
  <si>
    <t>MC62-1</t>
  </si>
  <si>
    <t>H72662B</t>
  </si>
  <si>
    <t>ATTENUATOR,VARIABLE</t>
  </si>
  <si>
    <t>HP-355D</t>
  </si>
  <si>
    <t>H72702B</t>
  </si>
  <si>
    <t>INDICATOR,PHASE SEQ</t>
  </si>
  <si>
    <t>T-471</t>
  </si>
  <si>
    <t>K7</t>
  </si>
  <si>
    <t>H72712B</t>
  </si>
  <si>
    <t>K6</t>
  </si>
  <si>
    <t>H72762E</t>
  </si>
  <si>
    <t>THERMISTOR,MOUNT</t>
  </si>
  <si>
    <t>HP478A</t>
  </si>
  <si>
    <t>WORK STATION KIT,EL</t>
  </si>
  <si>
    <t>M8789302</t>
  </si>
  <si>
    <t>MPW 39221015</t>
  </si>
  <si>
    <t>H72992BA</t>
  </si>
  <si>
    <t>H72992BB</t>
  </si>
  <si>
    <t>ASAPS-SC</t>
  </si>
  <si>
    <t>MRC-93</t>
  </si>
  <si>
    <t>78535-101297</t>
  </si>
  <si>
    <t>PAC-216/U</t>
  </si>
  <si>
    <t>GEI24-RPA-T</t>
  </si>
  <si>
    <t>ASAPS-6</t>
  </si>
  <si>
    <t>PP8444A/U</t>
  </si>
  <si>
    <t>ADAPTER,BATTERY TER</t>
  </si>
  <si>
    <t>AP-390A/U</t>
  </si>
  <si>
    <t>70014</t>
  </si>
  <si>
    <t>TOOL KIT,ELECTRICIA</t>
  </si>
  <si>
    <t>TE33</t>
  </si>
  <si>
    <t>MULTI-TOOL,FOLDING,</t>
  </si>
  <si>
    <t>30-000397</t>
  </si>
  <si>
    <t>H79152B</t>
  </si>
  <si>
    <t>KIT, SPLICING, WIRE</t>
  </si>
  <si>
    <t>MK356G</t>
  </si>
  <si>
    <t>ADAPTER KIT,TEST</t>
  </si>
  <si>
    <t>MKXXXX/U</t>
  </si>
  <si>
    <t>H79242E</t>
  </si>
  <si>
    <t>DATA ANALYSIS-DIAGN</t>
  </si>
  <si>
    <t>E9192B</t>
  </si>
  <si>
    <t>H79302B</t>
  </si>
  <si>
    <t>WRENCH SET,TORQUE</t>
  </si>
  <si>
    <t>85003-00</t>
  </si>
  <si>
    <t>H79322B</t>
  </si>
  <si>
    <t>TOOL KIT,RADAR SET</t>
  </si>
  <si>
    <t>TK-2887/D</t>
  </si>
  <si>
    <t>H79332B</t>
  </si>
  <si>
    <t>TK-2887/G</t>
  </si>
  <si>
    <t>H79342B</t>
  </si>
  <si>
    <t>TK-0842/O</t>
  </si>
  <si>
    <t>552462217</t>
  </si>
  <si>
    <t>TOOL KIT,COMMUNICAT</t>
  </si>
  <si>
    <t>98001A0014</t>
  </si>
  <si>
    <t>H81002B</t>
  </si>
  <si>
    <t>LAPTOP</t>
  </si>
  <si>
    <t>H82002B</t>
  </si>
  <si>
    <t>DESKTOP</t>
  </si>
  <si>
    <t>H84102B</t>
  </si>
  <si>
    <t>PRINTER,LASER JET</t>
  </si>
  <si>
    <t>J00012B</t>
  </si>
  <si>
    <t>LIGHT CAPABILITY ROUGH TERRAIN FORKLIFT (LCRTF) SPECIAL TOOL KIT (STK)</t>
  </si>
  <si>
    <t>J00022B</t>
  </si>
  <si>
    <t>KIT, BREAKOUT CABLE TEST FOR RT 240 RTCH</t>
  </si>
  <si>
    <t>J00032G</t>
  </si>
  <si>
    <t>CEIA CMD</t>
  </si>
  <si>
    <t>MOD ARMOR GUARDPOST</t>
  </si>
  <si>
    <t>J00052G</t>
  </si>
  <si>
    <t>VALLON VMC1</t>
  </si>
  <si>
    <t>J00062G</t>
  </si>
  <si>
    <t>SCHIEBEL MIMID</t>
  </si>
  <si>
    <t>J00072B</t>
  </si>
  <si>
    <t>FASCINE SYSTEM</t>
  </si>
  <si>
    <t>J30262B</t>
  </si>
  <si>
    <t>CABLE ASSEMBLY,POWE</t>
  </si>
  <si>
    <t>J30302B</t>
  </si>
  <si>
    <t>SX70</t>
  </si>
  <si>
    <t>J30312B</t>
  </si>
  <si>
    <t>CAMERA SYSTEM, PHOTO ID</t>
  </si>
  <si>
    <t>J30432E</t>
  </si>
  <si>
    <t>CLOCK,MARINE,MECHAN</t>
  </si>
  <si>
    <t>TD15/U</t>
  </si>
  <si>
    <t>J30692E</t>
  </si>
  <si>
    <t>FUEL DISPENSING UNI</t>
  </si>
  <si>
    <t>2100-1055 STD</t>
  </si>
  <si>
    <t>KIT,FUEL CARRYING S</t>
  </si>
  <si>
    <t>2100-1110</t>
  </si>
  <si>
    <t>TANK UNIT,FUEL DISP</t>
  </si>
  <si>
    <t>2100-1030 STD</t>
  </si>
  <si>
    <t>J30722B</t>
  </si>
  <si>
    <t>GRINDING MACHINE, SAW TOOTH</t>
  </si>
  <si>
    <t>J30732E</t>
  </si>
  <si>
    <t>HOIST,WIRE ROPE</t>
  </si>
  <si>
    <t>T20M</t>
  </si>
  <si>
    <t>J30752E</t>
  </si>
  <si>
    <t>LATRINE BOX,PREFABR</t>
  </si>
  <si>
    <t>J30852E</t>
  </si>
  <si>
    <t>LEVEL,SURVEYING</t>
  </si>
  <si>
    <t>GG-L-261</t>
  </si>
  <si>
    <t>J31002E</t>
  </si>
  <si>
    <t>MAGNIFIER, 2-IN DIAMETER</t>
  </si>
  <si>
    <t>MAGNIFIER</t>
  </si>
  <si>
    <t>J31152E</t>
  </si>
  <si>
    <t>INSTRUMENT SET, DRAFTING</t>
  </si>
  <si>
    <t>J31302E</t>
  </si>
  <si>
    <t>PALLET, MATERIAL HANDLING</t>
  </si>
  <si>
    <t>J31352E</t>
  </si>
  <si>
    <t>J31582B</t>
  </si>
  <si>
    <t>MWD-200</t>
  </si>
  <si>
    <t>J31762E</t>
  </si>
  <si>
    <t>PRESS DRILL, PEDESTAL 1-1/2 IN</t>
  </si>
  <si>
    <t>J31832B</t>
  </si>
  <si>
    <t>SET PROJECTOR STILL</t>
  </si>
  <si>
    <t>J31872B</t>
  </si>
  <si>
    <t>REPAIR KIT,PUNCTURE</t>
  </si>
  <si>
    <t>J31882E</t>
  </si>
  <si>
    <t>REPAIR KIT NET CARG</t>
  </si>
  <si>
    <t>J31892E</t>
  </si>
  <si>
    <t>RETOOTHER, HAND SAW</t>
  </si>
  <si>
    <t>J31912B</t>
  </si>
  <si>
    <t>REFRIGERATOR, MECH HOUSEHOLD</t>
  </si>
  <si>
    <t>REFRIGERATOR-FREEZE</t>
  </si>
  <si>
    <t>J31932B</t>
  </si>
  <si>
    <t>BREAKER,PAVING</t>
  </si>
  <si>
    <t>PIONJAR 120</t>
  </si>
  <si>
    <t>J31952E</t>
  </si>
  <si>
    <t>ROD,STADIA</t>
  </si>
  <si>
    <t>GGR550</t>
  </si>
  <si>
    <t>J32102E</t>
  </si>
  <si>
    <t>ROPE,FIBROUS</t>
  </si>
  <si>
    <t>J32152E</t>
  </si>
  <si>
    <t>J32172F</t>
  </si>
  <si>
    <t>J32182E</t>
  </si>
  <si>
    <t>HELI-VAC FAST ROPE</t>
  </si>
  <si>
    <t>3336680</t>
  </si>
  <si>
    <t>ROPE, FAST, 60 FT</t>
  </si>
  <si>
    <t>6660</t>
  </si>
  <si>
    <t>J32192E</t>
  </si>
  <si>
    <t>HELI VAC FAST ROPE</t>
  </si>
  <si>
    <t>3336679</t>
  </si>
  <si>
    <t>ROPE, POLYESTER, FAST, 90 FT, 1 3/4 IN</t>
  </si>
  <si>
    <t>6661</t>
  </si>
  <si>
    <t>J32202E</t>
  </si>
  <si>
    <t>J32212E</t>
  </si>
  <si>
    <t>ROPE, FAST, 120 FT</t>
  </si>
  <si>
    <t>6663</t>
  </si>
  <si>
    <t>3336678</t>
  </si>
  <si>
    <t>J32252E</t>
  </si>
  <si>
    <t>J32352E</t>
  </si>
  <si>
    <t>SCALE,DRAFTING</t>
  </si>
  <si>
    <t>0667BY</t>
  </si>
  <si>
    <t>J32402E</t>
  </si>
  <si>
    <t>SCALE,PLOTTING</t>
  </si>
  <si>
    <t>GG-S-16117</t>
  </si>
  <si>
    <t>GG-S-161/7</t>
  </si>
  <si>
    <t>J32532E</t>
  </si>
  <si>
    <t>SKETCHING SET,SURVE</t>
  </si>
  <si>
    <t>SC6675-90-CL-NO3</t>
  </si>
  <si>
    <t>J32702E</t>
  </si>
  <si>
    <t>NA</t>
  </si>
  <si>
    <t>J32802E</t>
  </si>
  <si>
    <t>STEREOSCOPE LENS, POCKET TYPE</t>
  </si>
  <si>
    <t>J32852E</t>
  </si>
  <si>
    <t>STRAIGHTEDGE</t>
  </si>
  <si>
    <t>2057S42</t>
  </si>
  <si>
    <t>J33052E</t>
  </si>
  <si>
    <t>TEMPLATE SET, MILITARY SYMBOLS</t>
  </si>
  <si>
    <t>J33122E</t>
  </si>
  <si>
    <t>TOOL KIT, CARPENTER, USMC</t>
  </si>
  <si>
    <t>J33152B</t>
  </si>
  <si>
    <t>TORCH OUTFIT,WELDIN</t>
  </si>
  <si>
    <t>J33302E</t>
  </si>
  <si>
    <t>KIT, ACCESSORY, WELDING</t>
  </si>
  <si>
    <t>WELDING ACCESSORY K</t>
  </si>
  <si>
    <t>J33502E</t>
  </si>
  <si>
    <t>WELDING ROD SET</t>
  </si>
  <si>
    <t>J33652T</t>
  </si>
  <si>
    <t>ROPE,WIRE</t>
  </si>
  <si>
    <t>J33702T</t>
  </si>
  <si>
    <t>J33902T</t>
  </si>
  <si>
    <t>WIRE, STEEL, CARBON, 0.0625 IN DIAMETER</t>
  </si>
  <si>
    <t>PCWV+</t>
  </si>
  <si>
    <t>K00012BA</t>
  </si>
  <si>
    <t>490PT+</t>
  </si>
  <si>
    <t>K00022BA</t>
  </si>
  <si>
    <t>PRO HD</t>
  </si>
  <si>
    <t>K00032BA</t>
  </si>
  <si>
    <t>M1</t>
  </si>
  <si>
    <t>26' H.V.</t>
  </si>
  <si>
    <t>22 FOOT EXT</t>
  </si>
  <si>
    <t>PT-300</t>
  </si>
  <si>
    <t>K00097B</t>
  </si>
  <si>
    <t>DOG/</t>
  </si>
  <si>
    <t>DOG4</t>
  </si>
  <si>
    <t>K00107B</t>
  </si>
  <si>
    <t>KIT,CASUALTY EVACUA</t>
  </si>
  <si>
    <t>03002A5435</t>
  </si>
  <si>
    <t>K00117B</t>
  </si>
  <si>
    <t>DOG2</t>
  </si>
  <si>
    <t>K00127B</t>
  </si>
  <si>
    <t>DOG1</t>
  </si>
  <si>
    <t>K00137B</t>
  </si>
  <si>
    <t>SSD/1</t>
  </si>
  <si>
    <t>K00147B</t>
  </si>
  <si>
    <t>CTD-1</t>
  </si>
  <si>
    <t>K00167B</t>
  </si>
  <si>
    <t>DOG</t>
  </si>
  <si>
    <t>IDD</t>
  </si>
  <si>
    <t>K00172T</t>
  </si>
  <si>
    <t>1900AHS</t>
  </si>
  <si>
    <t>BGDEHM01/1900AHS</t>
  </si>
  <si>
    <t>K00192F</t>
  </si>
  <si>
    <t>LIFE PRESERVER,SARC</t>
  </si>
  <si>
    <t>K00217B</t>
  </si>
  <si>
    <t>DOG3</t>
  </si>
  <si>
    <t>K00222B</t>
  </si>
  <si>
    <t>K00242B</t>
  </si>
  <si>
    <t>SINGLE POINT RELEASE HARNESS</t>
  </si>
  <si>
    <t>HD PALLET CHARGE</t>
  </si>
  <si>
    <t>K00262B</t>
  </si>
  <si>
    <t>CONTAINER,MOBILE IN</t>
  </si>
  <si>
    <t>PRO 12</t>
  </si>
  <si>
    <t>HD JUMP START</t>
  </si>
  <si>
    <t>K00292B</t>
  </si>
  <si>
    <t>CONTAINER,FREIGHT,S</t>
  </si>
  <si>
    <t>K00302B</t>
  </si>
  <si>
    <t>K00322B</t>
  </si>
  <si>
    <t>K00332B</t>
  </si>
  <si>
    <t>FLAG,NATIONAL</t>
  </si>
  <si>
    <t>FLAG, NATIONAL</t>
  </si>
  <si>
    <t>K00342B</t>
  </si>
  <si>
    <t>FLAG,ORGANIZATIONAL</t>
  </si>
  <si>
    <t>FLAG, ORGANIZATIONAL</t>
  </si>
  <si>
    <t>BAG,WATER CARRYING</t>
  </si>
  <si>
    <t>MCCWB-MC001</t>
  </si>
  <si>
    <t>K00372B</t>
  </si>
  <si>
    <t>SPILL CONTAINMENT U</t>
  </si>
  <si>
    <t>746X840</t>
  </si>
  <si>
    <t>K01002E</t>
  </si>
  <si>
    <t>FIELD SHOWER,PORTAB</t>
  </si>
  <si>
    <t>03485</t>
  </si>
  <si>
    <t>K40102F</t>
  </si>
  <si>
    <t>BAG,PERSONAL EFFECT</t>
  </si>
  <si>
    <t>K40122E</t>
  </si>
  <si>
    <t>BAG,MAIL CARRIER'S</t>
  </si>
  <si>
    <t>D1200F</t>
  </si>
  <si>
    <t>BELT,MILITARY POLIC</t>
  </si>
  <si>
    <t>K40302F</t>
  </si>
  <si>
    <t>BAG,CLOTHING</t>
  </si>
  <si>
    <t>BAG, STERILIZING, WATER, 36 GAL</t>
  </si>
  <si>
    <t>BELT,CEREMONIAL</t>
  </si>
  <si>
    <t>K40342F</t>
  </si>
  <si>
    <t>BELT,TROUSERS</t>
  </si>
  <si>
    <t>MIL-B-833</t>
  </si>
  <si>
    <t>BINOCULAR SYSTEM, 7X50</t>
  </si>
  <si>
    <t>K40382EA</t>
  </si>
  <si>
    <t>K40392E</t>
  </si>
  <si>
    <t>K40492F</t>
  </si>
  <si>
    <t>BRASSARD</t>
  </si>
  <si>
    <t>K40512E</t>
  </si>
  <si>
    <t>BRAZING AND SOLDERI</t>
  </si>
  <si>
    <t>30X60</t>
  </si>
  <si>
    <t>K40602E</t>
  </si>
  <si>
    <t>BROOM,UPRIGHT</t>
  </si>
  <si>
    <t>H-B-51</t>
  </si>
  <si>
    <t>K40952E</t>
  </si>
  <si>
    <t>BRUSH,SCRUB</t>
  </si>
  <si>
    <t>K41232E</t>
  </si>
  <si>
    <t>CALCULATOR, PRT DBL, INDEPENDENT REGISTERS CRDT BA</t>
  </si>
  <si>
    <t>210</t>
  </si>
  <si>
    <t>K41252E</t>
  </si>
  <si>
    <t>CALCULATOR SET,RADI</t>
  </si>
  <si>
    <t>M28</t>
  </si>
  <si>
    <t>CANTEEN AND CARRIER</t>
  </si>
  <si>
    <t>K41462E</t>
  </si>
  <si>
    <t>CARRIER,SELF-PROTEC</t>
  </si>
  <si>
    <t>CARRIER,SWORD SCABB</t>
  </si>
  <si>
    <t>K41722E</t>
  </si>
  <si>
    <t>KIT, CHAPLAIN, CATHOLIC, CMBT</t>
  </si>
  <si>
    <t>MILC43469</t>
  </si>
  <si>
    <t>KIT, CHAPLAIN, PROTESTANT, CMBT</t>
  </si>
  <si>
    <t>K41752E</t>
  </si>
  <si>
    <t>CHAPLAIN'S KIT</t>
  </si>
  <si>
    <t>K41782E</t>
  </si>
  <si>
    <t>MARTIAL ARTS TRAINI</t>
  </si>
  <si>
    <t>TRAINING KIT,MARTIA</t>
  </si>
  <si>
    <t>01001A0042</t>
  </si>
  <si>
    <t>334-04 VERSION 2</t>
  </si>
  <si>
    <t>K41812E</t>
  </si>
  <si>
    <t>60-400_CYCS</t>
  </si>
  <si>
    <t>K41822E</t>
  </si>
  <si>
    <t>CHEST, PISTOL, WOOD</t>
  </si>
  <si>
    <t>K41952T</t>
  </si>
  <si>
    <t>CLOTH,ABRASIVE</t>
  </si>
  <si>
    <t>K42002F</t>
  </si>
  <si>
    <t>CLOTH,CLEANING</t>
  </si>
  <si>
    <t>K42052F</t>
  </si>
  <si>
    <t>COAT,CAMOUFLAGE PAT</t>
  </si>
  <si>
    <t>S AND Y 183</t>
  </si>
  <si>
    <t>COMPASS, MAGNETIC, UNMOUNTED</t>
  </si>
  <si>
    <t>MILC10436</t>
  </si>
  <si>
    <t>K42222EA</t>
  </si>
  <si>
    <t>K42322E</t>
  </si>
  <si>
    <t>97001A0012</t>
  </si>
  <si>
    <t>K42332E</t>
  </si>
  <si>
    <t>97001A0010</t>
  </si>
  <si>
    <t>COT,FOLDING</t>
  </si>
  <si>
    <t>2-5-72</t>
  </si>
  <si>
    <t>COT, FOLDING, ALUMINUM AND NYLON</t>
  </si>
  <si>
    <t>K42372E</t>
  </si>
  <si>
    <t>97001A0005</t>
  </si>
  <si>
    <t>K42382F</t>
  </si>
  <si>
    <t>COVERALLS, MEN, COTTON, SATEEN, OG</t>
  </si>
  <si>
    <t>42 SMALL</t>
  </si>
  <si>
    <t>COVERALLS,UTILITY</t>
  </si>
  <si>
    <t>XX-SMALL</t>
  </si>
  <si>
    <t>K42392E</t>
  </si>
  <si>
    <t>K42412E</t>
  </si>
  <si>
    <t>97001A0003</t>
  </si>
  <si>
    <t>K42422E</t>
  </si>
  <si>
    <t>PLATFORM,FREIGHT</t>
  </si>
  <si>
    <t>97001A0007</t>
  </si>
  <si>
    <t>K42432E</t>
  </si>
  <si>
    <t>97001A0006</t>
  </si>
  <si>
    <t>K42462F</t>
  </si>
  <si>
    <t>CUMMERBUND</t>
  </si>
  <si>
    <t>CONTAINER, WATER, PLASTIC</t>
  </si>
  <si>
    <t>11655980</t>
  </si>
  <si>
    <t>K42752E</t>
  </si>
  <si>
    <t>DETERGENT,GENERAL P</t>
  </si>
  <si>
    <t>A-A-39</t>
  </si>
  <si>
    <t>K42852E</t>
  </si>
  <si>
    <t>DISINFECTANT,GENERA</t>
  </si>
  <si>
    <t>A-A-1435</t>
  </si>
  <si>
    <t>K42882T</t>
  </si>
  <si>
    <t>DRILL, ELECTRIC, PORTABLE</t>
  </si>
  <si>
    <t>DRILL,ELECTRIC,PORT</t>
  </si>
  <si>
    <t>K42892E</t>
  </si>
  <si>
    <t>K42902E</t>
  </si>
  <si>
    <t>DRY CHEMICAL,FIRE E</t>
  </si>
  <si>
    <t>K42912T</t>
  </si>
  <si>
    <t>DRILL, ELECT, PORTABLE</t>
  </si>
  <si>
    <t>K42922E</t>
  </si>
  <si>
    <t>K43052E</t>
  </si>
  <si>
    <t>K43102E</t>
  </si>
  <si>
    <t>CLEANING COMPOUND,S</t>
  </si>
  <si>
    <t>K43192E</t>
  </si>
  <si>
    <t>15RH</t>
  </si>
  <si>
    <t>K43192EB</t>
  </si>
  <si>
    <t>K43222E</t>
  </si>
  <si>
    <t>K43232E</t>
  </si>
  <si>
    <t>EXTINGUISHER, FIRE PORT PURPLE K DRY CHEM 30LB CAP</t>
  </si>
  <si>
    <t>K43242E</t>
  </si>
  <si>
    <t>K43312E</t>
  </si>
  <si>
    <t>FAN,CIRCULATING</t>
  </si>
  <si>
    <t>K43322E</t>
  </si>
  <si>
    <t>MIL-F-68</t>
  </si>
  <si>
    <t>K43422E</t>
  </si>
  <si>
    <t>KIT, IDENTIFICATION, FINGERPRINT</t>
  </si>
  <si>
    <t>FINGERPRINT IDENTIF</t>
  </si>
  <si>
    <t>GGF355</t>
  </si>
  <si>
    <t>BARBER KIT</t>
  </si>
  <si>
    <t>MIL-B-1771</t>
  </si>
  <si>
    <t>K43452E</t>
  </si>
  <si>
    <t>928572</t>
  </si>
  <si>
    <t>FLASHLIGHT, BATTERY OPERATED, WATERPROOF</t>
  </si>
  <si>
    <t>TL122D</t>
  </si>
  <si>
    <t>K43502EA</t>
  </si>
  <si>
    <t>K43522E</t>
  </si>
  <si>
    <t>K43602T</t>
  </si>
  <si>
    <t>FLUX,SOLDERING</t>
  </si>
  <si>
    <t>K43702E</t>
  </si>
  <si>
    <t>FUNNEL</t>
  </si>
  <si>
    <t>A-A-1066</t>
  </si>
  <si>
    <t>K43732F</t>
  </si>
  <si>
    <t>ACCESSORY KIT,GHILL</t>
  </si>
  <si>
    <t>K43752F</t>
  </si>
  <si>
    <t>GLOVES,BARBED TAPE-</t>
  </si>
  <si>
    <t>SIZE 5</t>
  </si>
  <si>
    <t>K43852F</t>
  </si>
  <si>
    <t>GLOVES,MEN'S</t>
  </si>
  <si>
    <t>K43902T</t>
  </si>
  <si>
    <t>A-A-1814 CLA</t>
  </si>
  <si>
    <t>K43932E</t>
  </si>
  <si>
    <t>LUBRICATING GUN,HAN</t>
  </si>
  <si>
    <t>7648117</t>
  </si>
  <si>
    <t>G2</t>
  </si>
  <si>
    <t>K43942T</t>
  </si>
  <si>
    <t>GRINDING MACHINE,BE</t>
  </si>
  <si>
    <t>K44002E</t>
  </si>
  <si>
    <t>HANDCUFFS</t>
  </si>
  <si>
    <t>F1850</t>
  </si>
  <si>
    <t>K44082E</t>
  </si>
  <si>
    <t>K44102B</t>
  </si>
  <si>
    <t>KIT, REPAIR, TENTAGE</t>
  </si>
  <si>
    <t>MIL-C-3372</t>
  </si>
  <si>
    <t>K44112E</t>
  </si>
  <si>
    <t>TOOL KIT,CANVAS WOR</t>
  </si>
  <si>
    <t>SL3-00432A</t>
  </si>
  <si>
    <t>K44122E</t>
  </si>
  <si>
    <t>K44132E</t>
  </si>
  <si>
    <t>TOOL KIT,PIONEER,GE</t>
  </si>
  <si>
    <t>K44162E</t>
  </si>
  <si>
    <t>HONOR GUARD EQUIPME</t>
  </si>
  <si>
    <t>SL3-00406A</t>
  </si>
  <si>
    <t>K44292E</t>
  </si>
  <si>
    <t>INSECT NET PROTECTO</t>
  </si>
  <si>
    <t>K44852E</t>
  </si>
  <si>
    <t>INSECTICIDE,PYRETHR</t>
  </si>
  <si>
    <t>PT 565 PLUS</t>
  </si>
  <si>
    <t>INSECTICIDE, 0.6% PYRETHRUM AEROSOL, 12 OZ</t>
  </si>
  <si>
    <t>TAPE,INSULATION,ELE</t>
  </si>
  <si>
    <t>TAPE, INSULATING, ELECTRICAL</t>
  </si>
  <si>
    <t>MX1034/U</t>
  </si>
  <si>
    <t>K44942E</t>
  </si>
  <si>
    <t>KIT,MARINE INDIVIDU</t>
  </si>
  <si>
    <t>KIT BAG,FLYER'S</t>
  </si>
  <si>
    <t>K45002E</t>
  </si>
  <si>
    <t>KNIFE,POCKET</t>
  </si>
  <si>
    <t>K45012E</t>
  </si>
  <si>
    <t>LADDER,EXTENSION</t>
  </si>
  <si>
    <t>K45022E</t>
  </si>
  <si>
    <t>STEPLADDER</t>
  </si>
  <si>
    <t>K45052E</t>
  </si>
  <si>
    <t>LIGHT,MARKER,GROUND</t>
  </si>
  <si>
    <t>K45072E</t>
  </si>
  <si>
    <t>LANTERN,ELECTRIC</t>
  </si>
  <si>
    <t>WL00200</t>
  </si>
  <si>
    <t>K45092E</t>
  </si>
  <si>
    <t>LANTERN KEROSENE</t>
  </si>
  <si>
    <t>K45112E</t>
  </si>
  <si>
    <t>LIFE PRESERVER ACCE</t>
  </si>
  <si>
    <t>K45122E</t>
  </si>
  <si>
    <t>LIGHT,MARKER,DISTRE</t>
  </si>
  <si>
    <t>K45132E</t>
  </si>
  <si>
    <t>K45142E</t>
  </si>
  <si>
    <t>LIFE PRESERVER,YOKE</t>
  </si>
  <si>
    <t>MILL15581</t>
  </si>
  <si>
    <t>MACHETE,RIGID HANDL</t>
  </si>
  <si>
    <t>OUTBOARD MAIN KIT,E</t>
  </si>
  <si>
    <t>99001A008</t>
  </si>
  <si>
    <t>OUTBOARD ENG MAIN K</t>
  </si>
  <si>
    <t>09001A0113</t>
  </si>
  <si>
    <t>K45232E</t>
  </si>
  <si>
    <t>CLIMBER'S EQUIPMENT</t>
  </si>
  <si>
    <t>P-30-AT372</t>
  </si>
  <si>
    <t>K45302E</t>
  </si>
  <si>
    <t>MEASURE,LIQUID</t>
  </si>
  <si>
    <t>K45402E</t>
  </si>
  <si>
    <t>A-A-1751</t>
  </si>
  <si>
    <t>K45422E</t>
  </si>
  <si>
    <t>MP600</t>
  </si>
  <si>
    <t>K45852F</t>
  </si>
  <si>
    <t>K46152E</t>
  </si>
  <si>
    <t>OILER,HAND</t>
  </si>
  <si>
    <t>50-122</t>
  </si>
  <si>
    <t>K46552E</t>
  </si>
  <si>
    <t>PANEL MARKER</t>
  </si>
  <si>
    <t>VS4/U</t>
  </si>
  <si>
    <t>K46602E</t>
  </si>
  <si>
    <t>PANEL MARKER, FLUORESCENT, YELLOW</t>
  </si>
  <si>
    <t>VS6/U</t>
  </si>
  <si>
    <t>VS17/GVX</t>
  </si>
  <si>
    <t>K46702E</t>
  </si>
  <si>
    <t>AP30C</t>
  </si>
  <si>
    <t>K46752E</t>
  </si>
  <si>
    <t>AP30D</t>
  </si>
  <si>
    <t>K47002E</t>
  </si>
  <si>
    <t>PAPER,TOILET</t>
  </si>
  <si>
    <t>K47012F</t>
  </si>
  <si>
    <t>PARKA,INSECT REPELL</t>
  </si>
  <si>
    <t>K47032F</t>
  </si>
  <si>
    <t>PARKA,WET WEATHER</t>
  </si>
  <si>
    <t>K47072F</t>
  </si>
  <si>
    <t>XSMALL</t>
  </si>
  <si>
    <t>LAMINATING MACHINE,</t>
  </si>
  <si>
    <t>GBC425LM</t>
  </si>
  <si>
    <t>K47302E</t>
  </si>
  <si>
    <t>PLOTTING SHEET</t>
  </si>
  <si>
    <t>K47312E</t>
  </si>
  <si>
    <t>POLE,FOLDING COT IN</t>
  </si>
  <si>
    <t>PUMP-FILTER UNIT</t>
  </si>
  <si>
    <t>800DFTG2</t>
  </si>
  <si>
    <t>K47362E</t>
  </si>
  <si>
    <t>PUMP,BUCKET,LUBRICA</t>
  </si>
  <si>
    <t>K47402F</t>
  </si>
  <si>
    <t>RAG,WIPING</t>
  </si>
  <si>
    <t>K47662T</t>
  </si>
  <si>
    <t>SANDER, DISC, ELECTRIC, PORTABLE</t>
  </si>
  <si>
    <t>K47672T</t>
  </si>
  <si>
    <t>SAW, CIRCULAR, PORTABLE, ELECTRIC</t>
  </si>
  <si>
    <t>K47752T</t>
  </si>
  <si>
    <t>K47772T</t>
  </si>
  <si>
    <t>WEIGHT SET,BALANCE</t>
  </si>
  <si>
    <t>K47812T</t>
  </si>
  <si>
    <t>K47852T</t>
  </si>
  <si>
    <t>K47952E</t>
  </si>
  <si>
    <t>SCYTHE</t>
  </si>
  <si>
    <t>K48052E</t>
  </si>
  <si>
    <t>SEAL,STRAPPING</t>
  </si>
  <si>
    <t>SEALER,STEEL STRAPP</t>
  </si>
  <si>
    <t>K48082E</t>
  </si>
  <si>
    <t>SEALING MACHINE</t>
  </si>
  <si>
    <t>SHEATH,MACHETE</t>
  </si>
  <si>
    <t>K48152E</t>
  </si>
  <si>
    <t>SIREN,HAND OPERATED</t>
  </si>
  <si>
    <t>K48332E</t>
  </si>
  <si>
    <t>SNAP LINK,RAPPELLER</t>
  </si>
  <si>
    <t>85</t>
  </si>
  <si>
    <t>K48342E</t>
  </si>
  <si>
    <t>SNAP LINK,MOUNTAIN</t>
  </si>
  <si>
    <t>M42</t>
  </si>
  <si>
    <t>K48602E</t>
  </si>
  <si>
    <t>WATERPROOFING SYSTEM, REFURBISHING, GARMENT</t>
  </si>
  <si>
    <t>K48802T</t>
  </si>
  <si>
    <t>SOLDER,LEAD ALLOY</t>
  </si>
  <si>
    <t>K48852E</t>
  </si>
  <si>
    <t>RIGGING KIT SPIE</t>
  </si>
  <si>
    <t>93001A0006</t>
  </si>
  <si>
    <t>SPOUT,CAN,FLEXIBLE</t>
  </si>
  <si>
    <t>K48982E</t>
  </si>
  <si>
    <t>SPRAYER,PESTICIDE,M</t>
  </si>
  <si>
    <t>K49012T</t>
  </si>
  <si>
    <t>STAND,VEHICLE SUPPO</t>
  </si>
  <si>
    <t>STAND, MAINT, AUTOMOTIVE AXLE, FLOOR, 5T</t>
  </si>
  <si>
    <t>K49032T</t>
  </si>
  <si>
    <t>STAND, PORTABLE, ELECTRIC DRILL, VERTICAL</t>
  </si>
  <si>
    <t>K49052E</t>
  </si>
  <si>
    <t>K49102T</t>
  </si>
  <si>
    <t>STRAPPING</t>
  </si>
  <si>
    <t>K49152E</t>
  </si>
  <si>
    <t>WOOL,METALLIC</t>
  </si>
  <si>
    <t>K49162E</t>
  </si>
  <si>
    <t>STENCIL CUTTING MAC</t>
  </si>
  <si>
    <t>K49172E</t>
  </si>
  <si>
    <t>K49252E</t>
  </si>
  <si>
    <t>STENCILBOARD</t>
  </si>
  <si>
    <t>K49412E</t>
  </si>
  <si>
    <t>STOVE,SURVIVAL,MULT</t>
  </si>
  <si>
    <t>550B749</t>
  </si>
  <si>
    <t>K49462E</t>
  </si>
  <si>
    <t>STRAP,WEBBING</t>
  </si>
  <si>
    <t>K49472T</t>
  </si>
  <si>
    <t>STRETCHER,STRAPPING</t>
  </si>
  <si>
    <t>K49502F</t>
  </si>
  <si>
    <t>SUITCASE</t>
  </si>
  <si>
    <t>K49512E</t>
  </si>
  <si>
    <t>SUPPLY SET, TYPEWRITER</t>
  </si>
  <si>
    <t>TYPEWRITER</t>
  </si>
  <si>
    <t>MS63019</t>
  </si>
  <si>
    <t>K49512EA</t>
  </si>
  <si>
    <t>K49522F</t>
  </si>
  <si>
    <t>STRIPE,TROUSERS,DRE</t>
  </si>
  <si>
    <t>K49552E</t>
  </si>
  <si>
    <t>SUPPLY SET, OFFICE</t>
  </si>
  <si>
    <t>K49562E</t>
  </si>
  <si>
    <t>SET,POSTAL SUPPLY</t>
  </si>
  <si>
    <t>SUPPLY SET, POSTAL</t>
  </si>
  <si>
    <t>SWORD AND SCABBARD</t>
  </si>
  <si>
    <t>34"</t>
  </si>
  <si>
    <t>K49582F</t>
  </si>
  <si>
    <t>ASSAULT SUIT ENSEMB</t>
  </si>
  <si>
    <t>95002A0012</t>
  </si>
  <si>
    <t>TABLE,FOLDING LEGS</t>
  </si>
  <si>
    <t xml:space="preserve"> MILT3338</t>
  </si>
  <si>
    <t>K49622E</t>
  </si>
  <si>
    <t>TABLE,WORK</t>
  </si>
  <si>
    <t>237728S</t>
  </si>
  <si>
    <t>K49632E</t>
  </si>
  <si>
    <t>TABLE,LAUNDRY</t>
  </si>
  <si>
    <t>K49652E</t>
  </si>
  <si>
    <t>TAPE,LUMINOUS</t>
  </si>
  <si>
    <t>K49752F</t>
  </si>
  <si>
    <t>TAPE, PRESSURE SENSITIVE, ADHESIVE</t>
  </si>
  <si>
    <t>TAPE,PRESSURE SENSI</t>
  </si>
  <si>
    <t>K49782F</t>
  </si>
  <si>
    <t>K-P-136</t>
  </si>
  <si>
    <t>K49802E</t>
  </si>
  <si>
    <t>K49842E</t>
  </si>
  <si>
    <t>MINIWORKS/3260</t>
  </si>
  <si>
    <t>K49852E</t>
  </si>
  <si>
    <t>PONCHO,SURVIVAL</t>
  </si>
  <si>
    <t>03120</t>
  </si>
  <si>
    <t>K49902E</t>
  </si>
  <si>
    <t>THERMOMETER,SELF-IN</t>
  </si>
  <si>
    <t>RI-T200-2</t>
  </si>
  <si>
    <t>K49912F</t>
  </si>
  <si>
    <t>M1945</t>
  </si>
  <si>
    <t>K49922E</t>
  </si>
  <si>
    <t>TIE DOWN,CARGO,AIRC</t>
  </si>
  <si>
    <t>K49932F</t>
  </si>
  <si>
    <t>MIL-T-1712</t>
  </si>
  <si>
    <t>K49972E</t>
  </si>
  <si>
    <t>TOOL SET, DIVING EQUIPMENT</t>
  </si>
  <si>
    <t>90002A0036</t>
  </si>
  <si>
    <t>K50002F</t>
  </si>
  <si>
    <t>TOWEL,HAND</t>
  </si>
  <si>
    <t>K50092F</t>
  </si>
  <si>
    <t>TROUSERS,WET WEATHE</t>
  </si>
  <si>
    <t>K50132E</t>
  </si>
  <si>
    <t>HAND TRUCK,STRAPPIN</t>
  </si>
  <si>
    <t>K50142T</t>
  </si>
  <si>
    <t>TRUCK,HAND</t>
  </si>
  <si>
    <t>HD448/U</t>
  </si>
  <si>
    <t>K50182F</t>
  </si>
  <si>
    <t>VEST,AMMUNITION CAR</t>
  </si>
  <si>
    <t>88787</t>
  </si>
  <si>
    <t>K50212E</t>
  </si>
  <si>
    <t>VIEWER,STILL PICTUR</t>
  </si>
  <si>
    <t>K50222E</t>
  </si>
  <si>
    <t>K50232E</t>
  </si>
  <si>
    <t>VIEWER-PRINTER,PROJ</t>
  </si>
  <si>
    <t>K50252F</t>
  </si>
  <si>
    <t>WASTE,MATTED YARNS</t>
  </si>
  <si>
    <t>K50282E</t>
  </si>
  <si>
    <t>STOPWATCH</t>
  </si>
  <si>
    <t>K50402E</t>
  </si>
  <si>
    <t>WHISTLE,BALL</t>
  </si>
  <si>
    <t>K50652B</t>
  </si>
  <si>
    <t>2560</t>
  </si>
  <si>
    <t>K50802T</t>
  </si>
  <si>
    <t>THREADING SET,SCREW</t>
  </si>
  <si>
    <t>41-8789-930-050</t>
  </si>
  <si>
    <t>THREADING SET, SCREW</t>
  </si>
  <si>
    <t>GGG-T-330</t>
  </si>
  <si>
    <t>K50812T</t>
  </si>
  <si>
    <t>312 EXCEPT5AD1ES</t>
  </si>
  <si>
    <t>K60002B</t>
  </si>
  <si>
    <t>CHARG,BAT,MUL,ACDC</t>
  </si>
  <si>
    <t>K60012B</t>
  </si>
  <si>
    <t>K60022B</t>
  </si>
  <si>
    <t>CONTAINER,STACKABLE</t>
  </si>
  <si>
    <t>K60032B</t>
  </si>
  <si>
    <t>K60042B</t>
  </si>
  <si>
    <t>K60052G</t>
  </si>
  <si>
    <t>K60062G</t>
  </si>
  <si>
    <t>K60072G</t>
  </si>
  <si>
    <t>K60112G</t>
  </si>
  <si>
    <t>PRINTER, AUTOMATIC DATA PROCESSING</t>
  </si>
  <si>
    <t>K60122B</t>
  </si>
  <si>
    <t>BASE,WALL MEMBER,TE</t>
  </si>
  <si>
    <t>K60132B</t>
  </si>
  <si>
    <t>K60162B</t>
  </si>
  <si>
    <t>STORAGE CONTAINER,F</t>
  </si>
  <si>
    <t>K60172B</t>
  </si>
  <si>
    <t>CONTAINER,BOH CARGO</t>
  </si>
  <si>
    <t>K60182B</t>
  </si>
  <si>
    <t>K60192B</t>
  </si>
  <si>
    <t>K60202B</t>
  </si>
  <si>
    <t>12598B</t>
  </si>
  <si>
    <t>56202-000</t>
  </si>
  <si>
    <t>K60212B</t>
  </si>
  <si>
    <t>6160 INFLATION, CHAMBER</t>
  </si>
  <si>
    <t>K60222B</t>
  </si>
  <si>
    <t>MEDICAL EQUIPMENT S</t>
  </si>
  <si>
    <t>K60232B</t>
  </si>
  <si>
    <t>KIT,EXTRACTION</t>
  </si>
  <si>
    <t>TICS.00.8100.C</t>
  </si>
  <si>
    <t>K60242B</t>
  </si>
  <si>
    <t>MEDICAL AIRWAY MANA</t>
  </si>
  <si>
    <t>TICS.00.8300.C</t>
  </si>
  <si>
    <t>K60252B</t>
  </si>
  <si>
    <t>LITTER SUPPORT SET</t>
  </si>
  <si>
    <t>TICS.00.8200.C</t>
  </si>
  <si>
    <t>K70002B</t>
  </si>
  <si>
    <t>PLUG-IN UNIT,ELECTR</t>
  </si>
  <si>
    <t>422628</t>
  </si>
  <si>
    <t>K76002B</t>
  </si>
  <si>
    <t>PRINTER,THREE-DIMEN</t>
  </si>
  <si>
    <t>KT-PR0041NA</t>
  </si>
  <si>
    <t>K76012B</t>
  </si>
  <si>
    <t>SPACE SPIDER</t>
  </si>
  <si>
    <t>K76022B</t>
  </si>
  <si>
    <t>MARK TWO</t>
  </si>
  <si>
    <t>K76032B</t>
  </si>
  <si>
    <t>PRINTER, THREE-DIMENSIONAL, LARGE BUILD</t>
  </si>
  <si>
    <t>K76042B</t>
  </si>
  <si>
    <t>MACHINING CENTER</t>
  </si>
  <si>
    <t>CM-1</t>
  </si>
  <si>
    <t>K76052B</t>
  </si>
  <si>
    <t>UMC-750</t>
  </si>
  <si>
    <t>K76062B</t>
  </si>
  <si>
    <t>LASER MEASUREMENT, 3D, BENCH TOP</t>
  </si>
  <si>
    <t>K76072B</t>
  </si>
  <si>
    <t>LASER CUTTER, BENCH TOP</t>
  </si>
  <si>
    <t>K76082B</t>
  </si>
  <si>
    <t>WELDING MACHINE, ARC</t>
  </si>
  <si>
    <t>K76092B</t>
  </si>
  <si>
    <t>PRINTER, THREE-DIMENSIONAL, METAL</t>
  </si>
  <si>
    <t>K76102B</t>
  </si>
  <si>
    <t>MACHINING CENTER, BENCH TOP</t>
  </si>
  <si>
    <t>GOV07176</t>
  </si>
  <si>
    <t>K79002BA</t>
  </si>
  <si>
    <t>CABINET,TOOL,MOBILE</t>
  </si>
  <si>
    <t>MCAT0900</t>
  </si>
  <si>
    <t>PAC3521</t>
  </si>
  <si>
    <t>K79032B</t>
  </si>
  <si>
    <t>K79042B</t>
  </si>
  <si>
    <t>DEGREASER</t>
  </si>
  <si>
    <t>SW-328XE</t>
  </si>
  <si>
    <t>K79052B</t>
  </si>
  <si>
    <t>CLEANER,PRESSURE,SO</t>
  </si>
  <si>
    <t>STMIL0362</t>
  </si>
  <si>
    <t>K79062B</t>
  </si>
  <si>
    <t>RECLAIMER,COOLANT</t>
  </si>
  <si>
    <t>40400017</t>
  </si>
  <si>
    <t>M00022B</t>
  </si>
  <si>
    <t>M00032B</t>
  </si>
  <si>
    <t>LB-36 BLACK</t>
  </si>
  <si>
    <t>M00042B</t>
  </si>
  <si>
    <t>M50002E</t>
  </si>
  <si>
    <t>FILLER AND BLEEDER,</t>
  </si>
  <si>
    <t>5202A</t>
  </si>
  <si>
    <t>M50022E</t>
  </si>
  <si>
    <t>200C</t>
  </si>
  <si>
    <t>CLEANER, STEAM PRESSURE, TRLR MTD</t>
  </si>
  <si>
    <t>JOM1</t>
  </si>
  <si>
    <t>M50052E</t>
  </si>
  <si>
    <t>GAGE,TIRE PRESSURE,</t>
  </si>
  <si>
    <t>M50102E</t>
  </si>
  <si>
    <t>KIT, BATTERY, STORAGE</t>
  </si>
  <si>
    <t>M50152E</t>
  </si>
  <si>
    <t>REFLECTOR SET,HIGHW</t>
  </si>
  <si>
    <t>M50172B</t>
  </si>
  <si>
    <t>REPAIR KIT,ELECTRIC</t>
  </si>
  <si>
    <t>M50252E</t>
  </si>
  <si>
    <t>REFRACTOMETER</t>
  </si>
  <si>
    <t>3428515</t>
  </si>
  <si>
    <t>M50452E</t>
  </si>
  <si>
    <t>CHAIN ASSEMBLY,TIRE</t>
  </si>
  <si>
    <t>M60012B</t>
  </si>
  <si>
    <t>CONTAINER TRAILER,W</t>
  </si>
  <si>
    <t>N00032G</t>
  </si>
  <si>
    <t>DISPLAY CONTROL MODULE (DCM)</t>
  </si>
  <si>
    <t>N00042G</t>
  </si>
  <si>
    <t>EPTM/CM ASSEMBLY DVE FOS</t>
  </si>
  <si>
    <t>N00052B</t>
  </si>
  <si>
    <t>SHORT UNIVERSAL WEAPONS RACKS (UWR)</t>
  </si>
  <si>
    <t>N00062B</t>
  </si>
  <si>
    <t>TALL UNIVERSAL WEAPONS RACK (UWR)</t>
  </si>
  <si>
    <t>N00112G</t>
  </si>
  <si>
    <t>SENSOR ASSEMBLY</t>
  </si>
  <si>
    <t>N00122B</t>
  </si>
  <si>
    <t>N00132M</t>
  </si>
  <si>
    <t>MK11 MOD 1 SUPRRESSOR</t>
  </si>
  <si>
    <t>N10002E</t>
  </si>
  <si>
    <t>ANAMOMETER</t>
  </si>
  <si>
    <t>ML433/PM</t>
  </si>
  <si>
    <t>HP71</t>
  </si>
  <si>
    <t>N10202BA</t>
  </si>
  <si>
    <t>N60012M</t>
  </si>
  <si>
    <t>13019500</t>
  </si>
  <si>
    <t>N60022M</t>
  </si>
  <si>
    <t>PISTOL 9MM 92SB</t>
  </si>
  <si>
    <t>PISTOL 9MM GLOCK</t>
  </si>
  <si>
    <t>N60032M</t>
  </si>
  <si>
    <t>N60042M</t>
  </si>
  <si>
    <t>PLOTTING BOARD,INDI</t>
  </si>
  <si>
    <t>N60052M</t>
  </si>
  <si>
    <t>GUN,SUBCALIBER,7.62</t>
  </si>
  <si>
    <t>401008629</t>
  </si>
  <si>
    <t>N60062M</t>
  </si>
  <si>
    <t>PISTOL 45 ACP SEMI</t>
  </si>
  <si>
    <t>PISTOL45 CAL M1911</t>
  </si>
  <si>
    <t>N60072M</t>
  </si>
  <si>
    <t>PISTOL 22CAL VICTOR</t>
  </si>
  <si>
    <t>PISTOL 22 CAL</t>
  </si>
  <si>
    <t>PISTOL22 CAL PARDIN</t>
  </si>
  <si>
    <t>PISTOL.</t>
  </si>
  <si>
    <t>PISTOL22 CAL HAMERL</t>
  </si>
  <si>
    <t>N60082M</t>
  </si>
  <si>
    <t>RIFLE 223 CAL REMIN</t>
  </si>
  <si>
    <t>RIFLE 223 CAL</t>
  </si>
  <si>
    <t>N60092M</t>
  </si>
  <si>
    <t>RIFLE M15A2 ARMLITE</t>
  </si>
  <si>
    <t>N60112M</t>
  </si>
  <si>
    <t>RIFLE 308 CAL PRA</t>
  </si>
  <si>
    <t>RIFLE 308 CAL LEFT</t>
  </si>
  <si>
    <t>RIFLE 308 CAL</t>
  </si>
  <si>
    <t>N60132M</t>
  </si>
  <si>
    <t>12 GA SHOTGUN</t>
  </si>
  <si>
    <t>SHOTGUN 12 KHOFF M8</t>
  </si>
  <si>
    <t>SHOTGUN 12 KHOFF K8</t>
  </si>
  <si>
    <t>SHOTGUN 12 G</t>
  </si>
  <si>
    <t>SHOTGUN 12 GA BENEL</t>
  </si>
  <si>
    <t>SHOTGUN 12 SPL TRAP</t>
  </si>
  <si>
    <t>N60142M</t>
  </si>
  <si>
    <t>RIFLE 5.56MM M16A4</t>
  </si>
  <si>
    <t>RIFLE 5.56 MM M16A2</t>
  </si>
  <si>
    <t>RIFLE 5.56 MM MR15</t>
  </si>
  <si>
    <t>N60152M</t>
  </si>
  <si>
    <t>ARM ALITE AR-10</t>
  </si>
  <si>
    <t>N60162E</t>
  </si>
  <si>
    <t>FIRING ATTACHMENT,B</t>
  </si>
  <si>
    <t>M12</t>
  </si>
  <si>
    <t>N60172M</t>
  </si>
  <si>
    <t>RTUBB 2000</t>
  </si>
  <si>
    <t>N60217M</t>
  </si>
  <si>
    <t>LAUNCHER, 35MM, PRACTICE, TRAINING</t>
  </si>
  <si>
    <t>M190</t>
  </si>
  <si>
    <t>N60222M</t>
  </si>
  <si>
    <t>MOUNT, MACHINE GUN, AA CAL 50 W/E</t>
  </si>
  <si>
    <t>M63</t>
  </si>
  <si>
    <t>N60272B</t>
  </si>
  <si>
    <t>MOUNTER AND DEMOUNT</t>
  </si>
  <si>
    <t>P501</t>
  </si>
  <si>
    <t>N60372E</t>
  </si>
  <si>
    <t>RADIOSONDE SET</t>
  </si>
  <si>
    <t>AN/AMT4A</t>
  </si>
  <si>
    <t>AN/AMT4D</t>
  </si>
  <si>
    <t>AN/AMT4C</t>
  </si>
  <si>
    <t>N61502G</t>
  </si>
  <si>
    <t>TEST UNIT,TURRET</t>
  </si>
  <si>
    <t>TS-4085/P</t>
  </si>
  <si>
    <t>N61602M</t>
  </si>
  <si>
    <t>N61702E</t>
  </si>
  <si>
    <t>TOOL AND GAUGE SET, F/RIFLE, M14</t>
  </si>
  <si>
    <t>N61722E</t>
  </si>
  <si>
    <t>N61802B</t>
  </si>
  <si>
    <t>PROTECTIVE BLANKET</t>
  </si>
  <si>
    <t>13327601</t>
  </si>
  <si>
    <t>Q00012M</t>
  </si>
  <si>
    <t>Q00032B</t>
  </si>
  <si>
    <t>AXACH68A</t>
  </si>
  <si>
    <t>Q00042B</t>
  </si>
  <si>
    <t>Q00052G</t>
  </si>
  <si>
    <t>INTERROGATOR-TRANSP</t>
  </si>
  <si>
    <t>Q00062G</t>
  </si>
  <si>
    <t>CAMERA SYSTEM,RECON</t>
  </si>
  <si>
    <t>SOTVS-1</t>
  </si>
  <si>
    <t>Q00072B</t>
  </si>
  <si>
    <t>Q00082G</t>
  </si>
  <si>
    <t>Q00092M</t>
  </si>
  <si>
    <t>Q00102M</t>
  </si>
  <si>
    <t>Q00112M</t>
  </si>
  <si>
    <t>Q00122B</t>
  </si>
  <si>
    <t>MARKER,LASER</t>
  </si>
  <si>
    <t>Q00132G</t>
  </si>
  <si>
    <t>Q00142G</t>
  </si>
  <si>
    <t>Q00152G</t>
  </si>
  <si>
    <t>COMMUNICATIONS CENT</t>
  </si>
  <si>
    <t>Q00162G</t>
  </si>
  <si>
    <t>Q00172G</t>
  </si>
  <si>
    <t>Q00182G</t>
  </si>
  <si>
    <t>SDWG3501</t>
  </si>
  <si>
    <t>Q00192G</t>
  </si>
  <si>
    <t>RIS-LITE COMM SYSTE</t>
  </si>
  <si>
    <t>Q00222G</t>
  </si>
  <si>
    <t>Q00232B</t>
  </si>
  <si>
    <t>MINE RESISTANT VEHICLE</t>
  </si>
  <si>
    <t>Q00272M</t>
  </si>
  <si>
    <t>Q00282M</t>
  </si>
  <si>
    <t>Q00297B</t>
  </si>
  <si>
    <t>Q00302G</t>
  </si>
  <si>
    <t>Q00312G</t>
  </si>
  <si>
    <t>Q00327B</t>
  </si>
  <si>
    <t>Q00377B</t>
  </si>
  <si>
    <t>HLM-1000-A1</t>
  </si>
  <si>
    <t>Q00382G</t>
  </si>
  <si>
    <t>Q00397G</t>
  </si>
  <si>
    <t>Q00402G</t>
  </si>
  <si>
    <t>Q00417G</t>
  </si>
  <si>
    <t>BEACON,RADIO</t>
  </si>
  <si>
    <t>Q10012G</t>
  </si>
  <si>
    <t>Q10022G</t>
  </si>
  <si>
    <t>SIGHT,UNS,AN,PVS22</t>
  </si>
  <si>
    <t>23071</t>
  </si>
  <si>
    <t>Q10032G</t>
  </si>
  <si>
    <t>Q10042G</t>
  </si>
  <si>
    <t>ENCODER,COUNTERMEAS</t>
  </si>
  <si>
    <t>Q10052G</t>
  </si>
  <si>
    <t>RECEIVER-TRANSMITTER, RADIO</t>
  </si>
  <si>
    <t>Q10062G</t>
  </si>
  <si>
    <t>Q10072G</t>
  </si>
  <si>
    <t>Q10082G</t>
  </si>
  <si>
    <t>Q10092G</t>
  </si>
  <si>
    <t>Q10102G</t>
  </si>
  <si>
    <t>Q10112G</t>
  </si>
  <si>
    <t>Q10122G</t>
  </si>
  <si>
    <t>CAMERA,RECONNAISSAN</t>
  </si>
  <si>
    <t>Q10132G</t>
  </si>
  <si>
    <t>Q10142G</t>
  </si>
  <si>
    <t>IGT-0585</t>
  </si>
  <si>
    <t>Q10152G</t>
  </si>
  <si>
    <t>Q10162G</t>
  </si>
  <si>
    <t>Q10172G</t>
  </si>
  <si>
    <t>RECORDER SET,VIDEO</t>
  </si>
  <si>
    <t>Q10182G</t>
  </si>
  <si>
    <t>Q10192G</t>
  </si>
  <si>
    <t>Q10202G</t>
  </si>
  <si>
    <t>TOOL KIT,ELECTRICAL</t>
  </si>
  <si>
    <t>Q10212G</t>
  </si>
  <si>
    <t>Q10222G</t>
  </si>
  <si>
    <t>Q10232G</t>
  </si>
  <si>
    <t>CAMERA,MOTION PICTU</t>
  </si>
  <si>
    <t>Q10242G</t>
  </si>
  <si>
    <t>MVR-V1</t>
  </si>
  <si>
    <t>Q10252G</t>
  </si>
  <si>
    <t>OPTICAL READER, DATA ENTRY</t>
  </si>
  <si>
    <t>Q10262G</t>
  </si>
  <si>
    <t>OPTICALREADER, DATA ENTRY</t>
  </si>
  <si>
    <t>925212-998</t>
  </si>
  <si>
    <t>Q10272G</t>
  </si>
  <si>
    <t>OPTICAL READER SET,</t>
  </si>
  <si>
    <t>SSE-BEK1-09</t>
  </si>
  <si>
    <t>Q10282G</t>
  </si>
  <si>
    <t>MANAGEMENT SYSTEM,BIOMETRIC AND IDENTITY</t>
  </si>
  <si>
    <t>NEN-0612</t>
  </si>
  <si>
    <t>Q10292G</t>
  </si>
  <si>
    <t>H92222-10-D-1012</t>
  </si>
  <si>
    <t>MOA-0612</t>
  </si>
  <si>
    <t>Q10302G</t>
  </si>
  <si>
    <t>FREQUENCY MEASURING</t>
  </si>
  <si>
    <t>Q10312G</t>
  </si>
  <si>
    <t>DETECTOR,RADIO FREQ</t>
  </si>
  <si>
    <t>FREQUENCY MEASURING SET</t>
  </si>
  <si>
    <t>Q10322G</t>
  </si>
  <si>
    <t>GDTK00199</t>
  </si>
  <si>
    <t>Q10332G</t>
  </si>
  <si>
    <t>Q10342G</t>
  </si>
  <si>
    <t>PROCESSOR GROUP,SIG</t>
  </si>
  <si>
    <t>Q10352G</t>
  </si>
  <si>
    <t>OT880</t>
  </si>
  <si>
    <t>Q10362G</t>
  </si>
  <si>
    <t>DIRECTION FINDER GR</t>
  </si>
  <si>
    <t>Q10372G</t>
  </si>
  <si>
    <t>Q10382G</t>
  </si>
  <si>
    <t>Q10392G</t>
  </si>
  <si>
    <t>Q10402G</t>
  </si>
  <si>
    <t>Q10412G</t>
  </si>
  <si>
    <t>Q10422G</t>
  </si>
  <si>
    <t>COMBAT SUPPORT SYST</t>
  </si>
  <si>
    <t>5810-AISK-001</t>
  </si>
  <si>
    <t>Q10432G</t>
  </si>
  <si>
    <t>Q10442G</t>
  </si>
  <si>
    <t>DFT-ALFPK-B-001</t>
  </si>
  <si>
    <t>Q10452G</t>
  </si>
  <si>
    <t>BEACON,DISTRESS</t>
  </si>
  <si>
    <t>SHOUT-TS1</t>
  </si>
  <si>
    <t>Q10462G</t>
  </si>
  <si>
    <t>SHOUT-NANO1</t>
  </si>
  <si>
    <t>Q10472G</t>
  </si>
  <si>
    <t>RECORDER SET,SOUND</t>
  </si>
  <si>
    <t>TAG-A3E+ 4096</t>
  </si>
  <si>
    <t>Q10482G</t>
  </si>
  <si>
    <t>BEACON SET,RADIO</t>
  </si>
  <si>
    <t>T606B-KT</t>
  </si>
  <si>
    <t>Q10492G</t>
  </si>
  <si>
    <t>BB013I</t>
  </si>
  <si>
    <t>Q10502G</t>
  </si>
  <si>
    <t>GA115TDK-2-FLPO</t>
  </si>
  <si>
    <t>Q10512G</t>
  </si>
  <si>
    <t>GA58TDK-FLPO</t>
  </si>
  <si>
    <t>Q10522G</t>
  </si>
  <si>
    <t>FILTER ASSEMBLY,INF</t>
  </si>
  <si>
    <t>UV1-KT</t>
  </si>
  <si>
    <t>Q10532G</t>
  </si>
  <si>
    <t>T601B-KT</t>
  </si>
  <si>
    <t>Q10542G</t>
  </si>
  <si>
    <t>BB021</t>
  </si>
  <si>
    <t>Q10552G</t>
  </si>
  <si>
    <t>BB013</t>
  </si>
  <si>
    <t>Q10562G</t>
  </si>
  <si>
    <t>RECORDER,VIDEO</t>
  </si>
  <si>
    <t>PRD2011</t>
  </si>
  <si>
    <t>Q10572G</t>
  </si>
  <si>
    <t>Q10582G</t>
  </si>
  <si>
    <t>VIEWER KIT, NIGHT VISION</t>
  </si>
  <si>
    <t>Q10592G</t>
  </si>
  <si>
    <t>VIEWER KIT,NIGHT VI</t>
  </si>
  <si>
    <t>Q10602G</t>
  </si>
  <si>
    <t>Q10612G</t>
  </si>
  <si>
    <t>DIRECTION FINDER CE</t>
  </si>
  <si>
    <t>12157-0100-01-03</t>
  </si>
  <si>
    <t>Q10622G</t>
  </si>
  <si>
    <t>SDV2/SDDWG-3551</t>
  </si>
  <si>
    <t>Q10642G</t>
  </si>
  <si>
    <t>SWITCHING UNIT,AUDI</t>
  </si>
  <si>
    <t>Q10652G</t>
  </si>
  <si>
    <t>FRQUENCY MEASURING SET</t>
  </si>
  <si>
    <t>200540-002</t>
  </si>
  <si>
    <t>Q10662G</t>
  </si>
  <si>
    <t>Q10672G</t>
  </si>
  <si>
    <t>Q10692G</t>
  </si>
  <si>
    <t>Q10702G</t>
  </si>
  <si>
    <t>INTERROGATOR-TRANSPONDER SET</t>
  </si>
  <si>
    <t>Q10712G</t>
  </si>
  <si>
    <t>Q10722G</t>
  </si>
  <si>
    <t>Q10732G</t>
  </si>
  <si>
    <t>CODEC,DATA SIGNAL</t>
  </si>
  <si>
    <t>Q5003</t>
  </si>
  <si>
    <t>Q10742G</t>
  </si>
  <si>
    <t>Q10752G</t>
  </si>
  <si>
    <t>RECEIVER,INSTANTANE</t>
  </si>
  <si>
    <t>Q10762G</t>
  </si>
  <si>
    <t>Q10772G</t>
  </si>
  <si>
    <t>3238739</t>
  </si>
  <si>
    <t>Q10782G</t>
  </si>
  <si>
    <t>PROCESSOR,SIGNAL DA</t>
  </si>
  <si>
    <t>Q10792G</t>
  </si>
  <si>
    <t>BAK1</t>
  </si>
  <si>
    <t>Q10802G</t>
  </si>
  <si>
    <t>RECEIVER, INSTANTANEOUS FREQUENCY</t>
  </si>
  <si>
    <t>Q10812G</t>
  </si>
  <si>
    <t>G1017856</t>
  </si>
  <si>
    <t>Q10822G</t>
  </si>
  <si>
    <t>Q-3812</t>
  </si>
  <si>
    <t>Q3800-Q3103-3P</t>
  </si>
  <si>
    <t>Q10832G</t>
  </si>
  <si>
    <t>SG500</t>
  </si>
  <si>
    <t>Q10842G</t>
  </si>
  <si>
    <t>G1015294</t>
  </si>
  <si>
    <t>Q10852G</t>
  </si>
  <si>
    <t>V110-TACLAN</t>
  </si>
  <si>
    <t>Q10862G</t>
  </si>
  <si>
    <t>SIGHT, REFLEX</t>
  </si>
  <si>
    <t>Q10872G</t>
  </si>
  <si>
    <t>60099669-001</t>
  </si>
  <si>
    <t>Q10882G</t>
  </si>
  <si>
    <t>Q10892G</t>
  </si>
  <si>
    <t>Q10902G</t>
  </si>
  <si>
    <t>Q10912G</t>
  </si>
  <si>
    <t>RECEIVER COUNTERMEA</t>
  </si>
  <si>
    <t>Q10922G</t>
  </si>
  <si>
    <t>RADIO SET, UNIVERSA</t>
  </si>
  <si>
    <t>Q10932G</t>
  </si>
  <si>
    <t>SWX-002</t>
  </si>
  <si>
    <t>RECEIVER TRANSMITTE</t>
  </si>
  <si>
    <t>Q10942G</t>
  </si>
  <si>
    <t>ANTENNA BOARDBAND</t>
  </si>
  <si>
    <t>ANTENNA, BROADBAND</t>
  </si>
  <si>
    <t>Q10952G</t>
  </si>
  <si>
    <t>12002S</t>
  </si>
  <si>
    <t>Q10962G</t>
  </si>
  <si>
    <t>Q10972G</t>
  </si>
  <si>
    <t>Q10982G</t>
  </si>
  <si>
    <t>Q10992G</t>
  </si>
  <si>
    <t>RECEIVING SET,COUNTERMEASURES</t>
  </si>
  <si>
    <t>Q11007G</t>
  </si>
  <si>
    <t>TRANSMITTING SET,RA</t>
  </si>
  <si>
    <t>PD2-TX-100</t>
  </si>
  <si>
    <t>Q11012G</t>
  </si>
  <si>
    <t>TRANSMITTING SET, TELEMETRIC DATA</t>
  </si>
  <si>
    <t>Q11022G</t>
  </si>
  <si>
    <t>1000302</t>
  </si>
  <si>
    <t>Q11032G</t>
  </si>
  <si>
    <t>BT-IS-ISVB</t>
  </si>
  <si>
    <t>Q11042G</t>
  </si>
  <si>
    <t>ACCESSORY KIT, PHOTOGRAPHIC</t>
  </si>
  <si>
    <t>Q11052G</t>
  </si>
  <si>
    <t>Q11062G</t>
  </si>
  <si>
    <t>PV-1000 TOUCH</t>
  </si>
  <si>
    <t>Q11072G</t>
  </si>
  <si>
    <t>CAMERA, MOTION PICTURE</t>
  </si>
  <si>
    <t>Q11082G</t>
  </si>
  <si>
    <t>RECORDER VIDEO</t>
  </si>
  <si>
    <t>Q11092G</t>
  </si>
  <si>
    <t>H92222-10-D</t>
  </si>
  <si>
    <t>Q11107G</t>
  </si>
  <si>
    <t>DFT-DINVAR</t>
  </si>
  <si>
    <t>Q11117G</t>
  </si>
  <si>
    <t>RECORDER GROUP</t>
  </si>
  <si>
    <t>99004314</t>
  </si>
  <si>
    <t>Q11122G</t>
  </si>
  <si>
    <t>99004098</t>
  </si>
  <si>
    <t>Q11132G</t>
  </si>
  <si>
    <t>RECORDER SET, SOUND</t>
  </si>
  <si>
    <t>Q11142G</t>
  </si>
  <si>
    <t>RECORDER,SOUND</t>
  </si>
  <si>
    <t>BT-NG-A5E-4</t>
  </si>
  <si>
    <t>Q11152G</t>
  </si>
  <si>
    <t>BT-NG-A2E-64</t>
  </si>
  <si>
    <t>Q11162G</t>
  </si>
  <si>
    <t>BT-NG-L2FTP-8</t>
  </si>
  <si>
    <t>Q11172G</t>
  </si>
  <si>
    <t>CCRDS-DODKIT-4GB</t>
  </si>
  <si>
    <t>Q11187G</t>
  </si>
  <si>
    <t>BT-CO-VIZOR</t>
  </si>
  <si>
    <t>Q11192G</t>
  </si>
  <si>
    <t>TRANSMITTER,COORDIN</t>
  </si>
  <si>
    <t>Q11202G</t>
  </si>
  <si>
    <t>Q11212G</t>
  </si>
  <si>
    <t>BB2500-KT</t>
  </si>
  <si>
    <t>Q11227G</t>
  </si>
  <si>
    <t>BT-ST-VCTR-42C</t>
  </si>
  <si>
    <t>Q11232G</t>
  </si>
  <si>
    <t>BB2200</t>
  </si>
  <si>
    <t>Q11242G</t>
  </si>
  <si>
    <t>H92222-10-D-1007</t>
  </si>
  <si>
    <t>Q11252G</t>
  </si>
  <si>
    <t>BB1610</t>
  </si>
  <si>
    <t>Q11262G</t>
  </si>
  <si>
    <t>COMPUTER,NAVIGATION</t>
  </si>
  <si>
    <t>7204</t>
  </si>
  <si>
    <t>Q11277G</t>
  </si>
  <si>
    <t>000-00438</t>
  </si>
  <si>
    <t>Q11287G</t>
  </si>
  <si>
    <t>AMPLIFIER-CONTROL G</t>
  </si>
  <si>
    <t>H92222-10-D-1013</t>
  </si>
  <si>
    <t>Q11297G</t>
  </si>
  <si>
    <t>Q11307G</t>
  </si>
  <si>
    <t>INTERFACE UNIT, COMMUNICATION EQP</t>
  </si>
  <si>
    <t>Q11317G</t>
  </si>
  <si>
    <t>14242000-10</t>
  </si>
  <si>
    <t>Q11327G</t>
  </si>
  <si>
    <t>NETWORK KIT</t>
  </si>
  <si>
    <t>Q11337G</t>
  </si>
  <si>
    <t>RTL-820</t>
  </si>
  <si>
    <t>Q11347G</t>
  </si>
  <si>
    <t>M-M-TACLAN</t>
  </si>
  <si>
    <t>Q11357G</t>
  </si>
  <si>
    <t>L-NM-TACLAN</t>
  </si>
  <si>
    <t>Q11367G</t>
  </si>
  <si>
    <t>Q11377G</t>
  </si>
  <si>
    <t>INSTALLATION AND EQ</t>
  </si>
  <si>
    <t>Q11387G</t>
  </si>
  <si>
    <t>FCD-W-STD-TACLAN</t>
  </si>
  <si>
    <t>Q11397G</t>
  </si>
  <si>
    <t>BT-ST-TOT-KIT</t>
  </si>
  <si>
    <t>Q11407G</t>
  </si>
  <si>
    <t>FCD-W-FAC-TACLAN</t>
  </si>
  <si>
    <t>Q11417G</t>
  </si>
  <si>
    <t>14245-3015-01</t>
  </si>
  <si>
    <t>Q11427G</t>
  </si>
  <si>
    <t>P8HVE-RJC661</t>
  </si>
  <si>
    <t>Q11437G</t>
  </si>
  <si>
    <t>SENSOR UNIT,ANTI-IN</t>
  </si>
  <si>
    <t>DFT-MRAT-ROP-07</t>
  </si>
  <si>
    <t>Q11447G</t>
  </si>
  <si>
    <t>UNMANNED AIRCRAFT SYSTEM</t>
  </si>
  <si>
    <t>Q11457G</t>
  </si>
  <si>
    <t>CF-54-TACLN</t>
  </si>
  <si>
    <t>Q11462G</t>
  </si>
  <si>
    <t>000-00369</t>
  </si>
  <si>
    <t>Q11472G</t>
  </si>
  <si>
    <t>ICS-QP 600</t>
  </si>
  <si>
    <t>Q11487G</t>
  </si>
  <si>
    <t>SOFGPLTOPSIE</t>
  </si>
  <si>
    <t>Q11497G</t>
  </si>
  <si>
    <t>SOFGPDSKTOPSIE</t>
  </si>
  <si>
    <t>Q30012B</t>
  </si>
  <si>
    <t>MULTI-PURPOSE CANIN</t>
  </si>
  <si>
    <t>Q30027G</t>
  </si>
  <si>
    <t>IMNSTALLATION KIT, PHOTOGRAPHIC EQ</t>
  </si>
  <si>
    <t>Q30032G</t>
  </si>
  <si>
    <t>INSTALLATION KIT, PHOTOGRAPHIC EQ</t>
  </si>
  <si>
    <t>Q30047G</t>
  </si>
  <si>
    <t>INSTALLATION KIT,PH</t>
  </si>
  <si>
    <t>BT-ST-EPEIUS-KIT</t>
  </si>
  <si>
    <t>Q30057G</t>
  </si>
  <si>
    <t>TOOL KIT,LOCKSMITH</t>
  </si>
  <si>
    <t>BRI-CMOE-BASIC</t>
  </si>
  <si>
    <t>Q40012B</t>
  </si>
  <si>
    <t>MOTORCYCLE,DIRT BIK</t>
  </si>
  <si>
    <t>Q40022B</t>
  </si>
  <si>
    <t>Q40032B</t>
  </si>
  <si>
    <t>M13XT9EME</t>
  </si>
  <si>
    <t>Q40042B</t>
  </si>
  <si>
    <t>TRUCK,COMMAND RECON</t>
  </si>
  <si>
    <t>Q40052B</t>
  </si>
  <si>
    <t>TRUCK,CARRYALL</t>
  </si>
  <si>
    <t>D000100-L01</t>
  </si>
  <si>
    <t>Q40062B</t>
  </si>
  <si>
    <t>D000100-H02</t>
  </si>
  <si>
    <t>Q40077K</t>
  </si>
  <si>
    <t>MAXXPRO</t>
  </si>
  <si>
    <t>Q50012M</t>
  </si>
  <si>
    <t>RIFLE,RECOILLESS,84</t>
  </si>
  <si>
    <t>Q50022M</t>
  </si>
  <si>
    <t>Q50032M</t>
  </si>
  <si>
    <t>Q50042M</t>
  </si>
  <si>
    <t>MODIFICATION KIT,GU</t>
  </si>
  <si>
    <t>Q50052M</t>
  </si>
  <si>
    <t>Q50062M</t>
  </si>
  <si>
    <t>SILENCER,GUN</t>
  </si>
  <si>
    <t>Q50072M</t>
  </si>
  <si>
    <t>Q50082M</t>
  </si>
  <si>
    <t>SIGHT,INFINITY</t>
  </si>
  <si>
    <t>Q50092M</t>
  </si>
  <si>
    <t>Q50102M</t>
  </si>
  <si>
    <t>Q50112M</t>
  </si>
  <si>
    <t>Q50122M</t>
  </si>
  <si>
    <t>Q50132M</t>
  </si>
  <si>
    <t>Q50142M</t>
  </si>
  <si>
    <t>Q50152M</t>
  </si>
  <si>
    <t>Q50162M</t>
  </si>
  <si>
    <t>SU-280/PAS</t>
  </si>
  <si>
    <t>Q50172G</t>
  </si>
  <si>
    <t>Q3300</t>
  </si>
  <si>
    <t>Q50182M</t>
  </si>
  <si>
    <t>EXPS3-0A</t>
  </si>
  <si>
    <t>Q50197G</t>
  </si>
  <si>
    <t>1006950-101</t>
  </si>
  <si>
    <t>S00011S</t>
  </si>
  <si>
    <t>HEALTH AND COMFORT</t>
  </si>
  <si>
    <t>S00021C</t>
  </si>
  <si>
    <t>UNITIZED GROUP RATI</t>
  </si>
  <si>
    <t>S00031C</t>
  </si>
  <si>
    <t>S00041C</t>
  </si>
  <si>
    <t>S00051C</t>
  </si>
  <si>
    <t>UNITIZED B RATION</t>
  </si>
  <si>
    <t>S00061C</t>
  </si>
  <si>
    <t>S00071C</t>
  </si>
  <si>
    <t>S00081C</t>
  </si>
  <si>
    <t>S00091C</t>
  </si>
  <si>
    <t>S00101C</t>
  </si>
  <si>
    <t>S00111C</t>
  </si>
  <si>
    <t>S00121C</t>
  </si>
  <si>
    <t>S00131C</t>
  </si>
  <si>
    <t>S00141C</t>
  </si>
  <si>
    <t>S00151C</t>
  </si>
  <si>
    <t>S00161C</t>
  </si>
  <si>
    <t>S00171C</t>
  </si>
  <si>
    <t>S00181C</t>
  </si>
  <si>
    <t>S00191C</t>
  </si>
  <si>
    <t>S00201C</t>
  </si>
  <si>
    <t>RATION,COLD WEATHER</t>
  </si>
  <si>
    <t>S00211C</t>
  </si>
  <si>
    <t>S00221C</t>
  </si>
  <si>
    <t>S00231C</t>
  </si>
  <si>
    <t>S00241C</t>
  </si>
  <si>
    <t>S00251C</t>
  </si>
  <si>
    <t>S00261C</t>
  </si>
  <si>
    <t>S00271C</t>
  </si>
  <si>
    <t>S00301C</t>
  </si>
  <si>
    <t>MEAL,INDIVIDUAL</t>
  </si>
  <si>
    <t>S00601C</t>
  </si>
  <si>
    <t>S00611C</t>
  </si>
  <si>
    <t>S00711C</t>
  </si>
  <si>
    <t>S00721C</t>
  </si>
  <si>
    <t>S00731C</t>
  </si>
  <si>
    <t>S00741C</t>
  </si>
  <si>
    <t>S00751C</t>
  </si>
  <si>
    <t>S00761C</t>
  </si>
  <si>
    <t>S00771C</t>
  </si>
  <si>
    <t>S00781C</t>
  </si>
  <si>
    <t>S00791C</t>
  </si>
  <si>
    <t>S00801C</t>
  </si>
  <si>
    <t>S00811C</t>
  </si>
  <si>
    <t>S00821C</t>
  </si>
  <si>
    <t>S00831C</t>
  </si>
  <si>
    <t>DIN NO. 4 BRAT</t>
  </si>
  <si>
    <t>S00841C</t>
  </si>
  <si>
    <t>S00851C</t>
  </si>
  <si>
    <t>S00861C</t>
  </si>
  <si>
    <t>S00871C</t>
  </si>
  <si>
    <t>S00881C</t>
  </si>
  <si>
    <t>S00891C</t>
  </si>
  <si>
    <t>S01301C</t>
  </si>
  <si>
    <t>UNITIZED GRP RATION</t>
  </si>
  <si>
    <t>S01311C</t>
  </si>
  <si>
    <t>BRK NO. 2 UGR</t>
  </si>
  <si>
    <t>S01321C</t>
  </si>
  <si>
    <t>BRK NO. 3 UGR</t>
  </si>
  <si>
    <t>S01331C</t>
  </si>
  <si>
    <t>BRK NO. 4 UGR</t>
  </si>
  <si>
    <t>S01341C</t>
  </si>
  <si>
    <t>UNITIZED GROUP</t>
  </si>
  <si>
    <t>S01351C</t>
  </si>
  <si>
    <t>UNITIZED GROUP RAT</t>
  </si>
  <si>
    <t>S01361C</t>
  </si>
  <si>
    <t>BRK NO. 7 UGR</t>
  </si>
  <si>
    <t>S01401C</t>
  </si>
  <si>
    <t>S01411C</t>
  </si>
  <si>
    <t>S01421C</t>
  </si>
  <si>
    <t>S01431C</t>
  </si>
  <si>
    <t>S01441C</t>
  </si>
  <si>
    <t>S01451C</t>
  </si>
  <si>
    <t>S01461C</t>
  </si>
  <si>
    <t>S01471C</t>
  </si>
  <si>
    <t>S01481C</t>
  </si>
  <si>
    <t>S01491C</t>
  </si>
  <si>
    <t>S01501C</t>
  </si>
  <si>
    <t>S01511C</t>
  </si>
  <si>
    <t>S01521C</t>
  </si>
  <si>
    <t>S01531C</t>
  </si>
  <si>
    <t>U00017B</t>
  </si>
  <si>
    <t>DITCHING MACHINE</t>
  </si>
  <si>
    <t>RT 40</t>
  </si>
  <si>
    <t>U00027B</t>
  </si>
  <si>
    <t>KIT,ARMOR</t>
  </si>
  <si>
    <t>U00037B</t>
  </si>
  <si>
    <t>KIT,ARMOR TRACTOR</t>
  </si>
  <si>
    <t>CPK644E</t>
  </si>
  <si>
    <t>U00057B</t>
  </si>
  <si>
    <t>KIT,ARMOR,CRANE,AIR</t>
  </si>
  <si>
    <t>U00067B</t>
  </si>
  <si>
    <t>U00077B</t>
  </si>
  <si>
    <t>6448627-01M1</t>
  </si>
  <si>
    <t>U00087B</t>
  </si>
  <si>
    <t>KIT,ARMOR,TRACTOR</t>
  </si>
  <si>
    <t>CPKMC1150E</t>
  </si>
  <si>
    <t>U00097B</t>
  </si>
  <si>
    <t>KIT,ARMOR,LOADER SC</t>
  </si>
  <si>
    <t>U00107B</t>
  </si>
  <si>
    <t>KIT,ARMOR,BACKHOE L</t>
  </si>
  <si>
    <t>420D</t>
  </si>
  <si>
    <t>U00117B</t>
  </si>
  <si>
    <t>KIT,ARMOR,TRUCK,FOR</t>
  </si>
  <si>
    <t>CPKMMV</t>
  </si>
  <si>
    <t>CAB,TRUCK LIFT</t>
  </si>
  <si>
    <t>EBFL-M A-CAB</t>
  </si>
  <si>
    <t>U00127B</t>
  </si>
  <si>
    <t>KIT,ARMOR,LRTF</t>
  </si>
  <si>
    <t>U00137B</t>
  </si>
  <si>
    <t>KIT,ARMOR,MEDIUM CR</t>
  </si>
  <si>
    <t>AT351565</t>
  </si>
  <si>
    <t>U00147B</t>
  </si>
  <si>
    <t>6441889-01-M1</t>
  </si>
  <si>
    <t>U00157B</t>
  </si>
  <si>
    <t>KIT,ARMOR BOLT ON</t>
  </si>
  <si>
    <t>CPKMAC50</t>
  </si>
  <si>
    <t>U00167B</t>
  </si>
  <si>
    <t>KIT,ARMOR,ROAD GRAD</t>
  </si>
  <si>
    <t>120M ARMOR KIT</t>
  </si>
  <si>
    <t>U00177B</t>
  </si>
  <si>
    <t>KIT,ARMOR,MULI-TERR</t>
  </si>
  <si>
    <t>277C ARMORED</t>
  </si>
  <si>
    <t>U00187B</t>
  </si>
  <si>
    <t>RAKE,MINE CLEARING,</t>
  </si>
  <si>
    <t>U00197B</t>
  </si>
  <si>
    <t>AARDVARK (FLAIL SYSTEM)</t>
  </si>
  <si>
    <t>U00202B</t>
  </si>
  <si>
    <t>KIT,ARMORED CAB,LCR</t>
  </si>
  <si>
    <t>CPKA001</t>
  </si>
  <si>
    <t>KIT,ARMORED,CAB,HYE</t>
  </si>
  <si>
    <t>250GR</t>
  </si>
  <si>
    <t>U30104</t>
  </si>
  <si>
    <t>BAG,SAND</t>
  </si>
  <si>
    <t>MIL-B-12233</t>
  </si>
  <si>
    <t>MIL-B-52598</t>
  </si>
  <si>
    <t>U30207B</t>
  </si>
  <si>
    <t>MIC120ABM</t>
  </si>
  <si>
    <t>ULTIMATE BUILDING M</t>
  </si>
  <si>
    <t>MIC120UBM</t>
  </si>
  <si>
    <t>U30217B</t>
  </si>
  <si>
    <t>MIC240ABM</t>
  </si>
  <si>
    <t>MIC240UBM</t>
  </si>
  <si>
    <t>U30304</t>
  </si>
  <si>
    <t>WIRE, BARBED, 1320 FT SPOOL</t>
  </si>
  <si>
    <t>U30317B</t>
  </si>
  <si>
    <t>BULLDOZER</t>
  </si>
  <si>
    <t>D8N</t>
  </si>
  <si>
    <t>U30404</t>
  </si>
  <si>
    <t>BARBED TAPE,CONCERT</t>
  </si>
  <si>
    <t>MIL-B-52489</t>
  </si>
  <si>
    <t>U30657B</t>
  </si>
  <si>
    <t>ATTACHMENT, FORK LIFT, (MLRS) EXTENDABLE BOOM</t>
  </si>
  <si>
    <t>U30907B</t>
  </si>
  <si>
    <t>DRILL,PNEUMATIC,DRI</t>
  </si>
  <si>
    <t>G900</t>
  </si>
  <si>
    <t>U31707B</t>
  </si>
  <si>
    <t>MIXER,ROTARY TILLER</t>
  </si>
  <si>
    <t>D47M65</t>
  </si>
  <si>
    <t>U31804</t>
  </si>
  <si>
    <t>PIPE, CULVERT, NESTABLE, 18", 16 GAGE</t>
  </si>
  <si>
    <t>MIL-P-236</t>
  </si>
  <si>
    <t>U31874</t>
  </si>
  <si>
    <t>KIT ASSEMBLY,ARMOR,</t>
  </si>
  <si>
    <t>2005A1500</t>
  </si>
  <si>
    <t>U31904</t>
  </si>
  <si>
    <t>PIPE,CULVERT</t>
  </si>
  <si>
    <t>U32004</t>
  </si>
  <si>
    <t>POST,FENCE,METAL</t>
  </si>
  <si>
    <t>MIL-P-20636</t>
  </si>
  <si>
    <t>U32104</t>
  </si>
  <si>
    <t>U32204</t>
  </si>
  <si>
    <t>U32254</t>
  </si>
  <si>
    <t>V00022E</t>
  </si>
  <si>
    <t>NALGENE,HYDRATION S</t>
  </si>
  <si>
    <t>CWHS-05C</t>
  </si>
  <si>
    <t>V00032F</t>
  </si>
  <si>
    <t>GLOVES,FLAME RESIST</t>
  </si>
  <si>
    <t>MGFRG</t>
  </si>
  <si>
    <t>V00042F</t>
  </si>
  <si>
    <t>SHIRT,LIGHTWEIGHT</t>
  </si>
  <si>
    <t>MMFR2014</t>
  </si>
  <si>
    <t>V00052F</t>
  </si>
  <si>
    <t>BLOUSE,COMBAT</t>
  </si>
  <si>
    <t>XSMSHT</t>
  </si>
  <si>
    <t>BLOUSE, EFRCE, DESERT</t>
  </si>
  <si>
    <t>V00062F</t>
  </si>
  <si>
    <t>BALACLAVA,FACE GUAR</t>
  </si>
  <si>
    <t>MIDWEIGHT</t>
  </si>
  <si>
    <t>MUFR2011</t>
  </si>
  <si>
    <t>V00072F</t>
  </si>
  <si>
    <t>TROUSERS,COMBAT</t>
  </si>
  <si>
    <t>V00092E</t>
  </si>
  <si>
    <t>ENHANCED BED NET SE</t>
  </si>
  <si>
    <t>64561</t>
  </si>
  <si>
    <t>BEDNET,POP-UP</t>
  </si>
  <si>
    <t>80100-WL GREEN</t>
  </si>
  <si>
    <t>80200</t>
  </si>
  <si>
    <t>MOUNTAIN MODULE,MAR</t>
  </si>
  <si>
    <t>MACK-MTN</t>
  </si>
  <si>
    <t>MARINE ASSAULT CLIM</t>
  </si>
  <si>
    <t>MACK-ICE</t>
  </si>
  <si>
    <t>V00132B</t>
  </si>
  <si>
    <t>STOVE,MULTI-FUEL BU</t>
  </si>
  <si>
    <t>XGK-XE</t>
  </si>
  <si>
    <t>V00142F</t>
  </si>
  <si>
    <t>BOOTIES</t>
  </si>
  <si>
    <t>V00152F</t>
  </si>
  <si>
    <t>PARKA,EXTREME COLD</t>
  </si>
  <si>
    <t>ECWPAR</t>
  </si>
  <si>
    <t>ECWP</t>
  </si>
  <si>
    <t>V00162F</t>
  </si>
  <si>
    <t>TROUSERS,EXTREME CO</t>
  </si>
  <si>
    <t>ECWT000</t>
  </si>
  <si>
    <t>V00172F</t>
  </si>
  <si>
    <t>JACKET,EXTREME COLD</t>
  </si>
  <si>
    <t>LWESJ</t>
  </si>
  <si>
    <t>V00182F</t>
  </si>
  <si>
    <t>LWEST</t>
  </si>
  <si>
    <t>V00192B</t>
  </si>
  <si>
    <t>BAG DEPLOYMENT</t>
  </si>
  <si>
    <t>V00202F</t>
  </si>
  <si>
    <t>SLEEPING BAG</t>
  </si>
  <si>
    <t>8415-ECW-SBM</t>
  </si>
  <si>
    <t>V00212F</t>
  </si>
  <si>
    <t>TROUSERS,COMBAT ENS</t>
  </si>
  <si>
    <t>XXLGXXLNG</t>
  </si>
  <si>
    <t>V00222F</t>
  </si>
  <si>
    <t>SHIRT,COMBAT ENSEMB</t>
  </si>
  <si>
    <t>V00232B</t>
  </si>
  <si>
    <t>ARCTIC SHELTER</t>
  </si>
  <si>
    <t>V00242B</t>
  </si>
  <si>
    <t>SKIS</t>
  </si>
  <si>
    <t>540179</t>
  </si>
  <si>
    <t>V00252F</t>
  </si>
  <si>
    <t>70024-014</t>
  </si>
  <si>
    <t>V00262F</t>
  </si>
  <si>
    <t>BOOTS,SKI-MOUNTAIN</t>
  </si>
  <si>
    <t>DCT/PS/1061</t>
  </si>
  <si>
    <t>DC/CID/6843</t>
  </si>
  <si>
    <t>V00272B</t>
  </si>
  <si>
    <t>BINDING ASSEMBLY,SK</t>
  </si>
  <si>
    <t>608-110-20</t>
  </si>
  <si>
    <t>V00282B</t>
  </si>
  <si>
    <t>POLE,SKI</t>
  </si>
  <si>
    <t>GIPRON797</t>
  </si>
  <si>
    <t>V10092F</t>
  </si>
  <si>
    <t>BOOTS,HOT WEATHER,J</t>
  </si>
  <si>
    <t>V40052F</t>
  </si>
  <si>
    <t>HOOD,COLD WEATHER</t>
  </si>
  <si>
    <t>BALACLAVA,HOOD COVE</t>
  </si>
  <si>
    <t>000512</t>
  </si>
  <si>
    <t>V40092F</t>
  </si>
  <si>
    <t>BOOTS, HOT WEATHER, 3 1/2 XW</t>
  </si>
  <si>
    <t>V40102F</t>
  </si>
  <si>
    <t>CAMOUFLAGE SCREENIN</t>
  </si>
  <si>
    <t>CSS</t>
  </si>
  <si>
    <t>V40102FA</t>
  </si>
  <si>
    <t>V40112F</t>
  </si>
  <si>
    <t>V40112FA</t>
  </si>
  <si>
    <t>V40122F</t>
  </si>
  <si>
    <t>SUPPORT ASSEMBLY,CA</t>
  </si>
  <si>
    <t>C442SS</t>
  </si>
  <si>
    <t>V40122FA</t>
  </si>
  <si>
    <t>V40762F</t>
  </si>
  <si>
    <t>V40782F</t>
  </si>
  <si>
    <t>DRAWERS,MEN'S</t>
  </si>
  <si>
    <t>V41202E</t>
  </si>
  <si>
    <t>POUCH,HUMAN REMAINS</t>
  </si>
  <si>
    <t>V41222F</t>
  </si>
  <si>
    <t>BIB OVERALL, COLD WEATHER, FLEECE</t>
  </si>
  <si>
    <t>V41262F</t>
  </si>
  <si>
    <t>WFJDM</t>
  </si>
  <si>
    <t>V41502F</t>
  </si>
  <si>
    <t>V41602F</t>
  </si>
  <si>
    <t>BOOTS,EXTREME COLD</t>
  </si>
  <si>
    <t>V41652F</t>
  </si>
  <si>
    <t>OVERSHOES MEN'S SIZE 3</t>
  </si>
  <si>
    <t>V41882F</t>
  </si>
  <si>
    <t>V42032F</t>
  </si>
  <si>
    <t>V42042F</t>
  </si>
  <si>
    <t>GLOVES, INSERT, COLD</t>
  </si>
  <si>
    <t>A-A-52087</t>
  </si>
  <si>
    <t>V42272F</t>
  </si>
  <si>
    <t>HAT,CAMOUFLAGE PATT</t>
  </si>
  <si>
    <t>COVER,FIELD,MARPAT</t>
  </si>
  <si>
    <t>V42452E</t>
  </si>
  <si>
    <t>LACES,FOOTWEAR</t>
  </si>
  <si>
    <t>LW10119</t>
  </si>
  <si>
    <t>V42602F</t>
  </si>
  <si>
    <t>LINER,SNOW CAMOUFLA</t>
  </si>
  <si>
    <t>MIL-L-43672</t>
  </si>
  <si>
    <t>V42752F</t>
  </si>
  <si>
    <t>MASK,EXTREME COLD W</t>
  </si>
  <si>
    <t>MIL-M-43945</t>
  </si>
  <si>
    <t>V42802F</t>
  </si>
  <si>
    <t>MITTEN INSERTS,COLD</t>
  </si>
  <si>
    <t>MIL-M-809</t>
  </si>
  <si>
    <t>V42902F</t>
  </si>
  <si>
    <t>MITTENS,EXTREME COL</t>
  </si>
  <si>
    <t>V43102F</t>
  </si>
  <si>
    <t>MITTEN SHELLS,SNOW</t>
  </si>
  <si>
    <t>MIL-M-2418</t>
  </si>
  <si>
    <t>V43112F</t>
  </si>
  <si>
    <t>MITTENS,TRIGGER,FIN</t>
  </si>
  <si>
    <t>71800002</t>
  </si>
  <si>
    <t>71800004</t>
  </si>
  <si>
    <t>71800005</t>
  </si>
  <si>
    <t>71800003</t>
  </si>
  <si>
    <t>71800001</t>
  </si>
  <si>
    <t>V43122F</t>
  </si>
  <si>
    <t>SCARF, NECKWEAR, BROWN</t>
  </si>
  <si>
    <t>MIL-N-43741</t>
  </si>
  <si>
    <t>SCARF,NECKWEAR,MEN'</t>
  </si>
  <si>
    <t>MIL-N-43741A</t>
  </si>
  <si>
    <t>V43202F</t>
  </si>
  <si>
    <t>V43402E</t>
  </si>
  <si>
    <t>KIT,COLD WEATHER,IN</t>
  </si>
  <si>
    <t>8465-00-NSH-0029</t>
  </si>
  <si>
    <t>V43512F</t>
  </si>
  <si>
    <t>SCARF, NECKWEAR, COLD WEATHER (NECK GAITER)</t>
  </si>
  <si>
    <t>V43552E</t>
  </si>
  <si>
    <t>SNOWSHOES</t>
  </si>
  <si>
    <t>92600</t>
  </si>
  <si>
    <t>SNOWSHOE,ASSAULT,MI</t>
  </si>
  <si>
    <t>335201</t>
  </si>
  <si>
    <t>V43562F</t>
  </si>
  <si>
    <t>SOCKS,EXTREME COLD</t>
  </si>
  <si>
    <t>V43602F</t>
  </si>
  <si>
    <t>SUSPENDERS,TROUSERS</t>
  </si>
  <si>
    <t>MIL-S-10926</t>
  </si>
  <si>
    <t>V43802F</t>
  </si>
  <si>
    <t>MEDIUM-LONG</t>
  </si>
  <si>
    <t>V43902F</t>
  </si>
  <si>
    <t>V44312E</t>
  </si>
  <si>
    <t>120-M</t>
  </si>
  <si>
    <t>V44402E</t>
  </si>
  <si>
    <t>BINDING, SNOWSHOE, TRAIL</t>
  </si>
  <si>
    <t>BINDING ASSEMBLY,SN</t>
  </si>
  <si>
    <t>MIL-B-44374</t>
  </si>
  <si>
    <t>V44802F</t>
  </si>
  <si>
    <t>COVER, RUCKSACK, WHITE</t>
  </si>
  <si>
    <t>MIL-C-41823</t>
  </si>
  <si>
    <t>COVER,FIELD PACK,CA</t>
  </si>
  <si>
    <t>MIL-C-43830</t>
  </si>
  <si>
    <t>PACCOVSNMAR01</t>
  </si>
  <si>
    <t>V44862F</t>
  </si>
  <si>
    <t>COVER,INDIVIDUAL,CA</t>
  </si>
  <si>
    <t>MIL-C-44358</t>
  </si>
  <si>
    <t>PACK, FIELD, CANVAS, DUCK, NYLON, LARGE, OG</t>
  </si>
  <si>
    <t>MIL-F-43832</t>
  </si>
  <si>
    <t>V45102E</t>
  </si>
  <si>
    <t>HARNESS,MAN'S SLED</t>
  </si>
  <si>
    <t>MIL-H-3697</t>
  </si>
  <si>
    <t>V45402E</t>
  </si>
  <si>
    <t>V45502E</t>
  </si>
  <si>
    <t>M1950</t>
  </si>
  <si>
    <t>MIL-PRF-44494</t>
  </si>
  <si>
    <t>V45602F</t>
  </si>
  <si>
    <t>.01702BI</t>
  </si>
  <si>
    <t>V45612E</t>
  </si>
  <si>
    <t>MIL-P-41806</t>
  </si>
  <si>
    <t>V45662F</t>
  </si>
  <si>
    <t>PROTECTION SYSTEM</t>
  </si>
  <si>
    <t>89005A0000</t>
  </si>
  <si>
    <t>V45702E</t>
  </si>
  <si>
    <t>REPAIR KIT,SKI</t>
  </si>
  <si>
    <t>MIL-R-44085</t>
  </si>
  <si>
    <t>V46012E</t>
  </si>
  <si>
    <t>FJELLSKI MT-65</t>
  </si>
  <si>
    <t>FJELLSKIMT-65</t>
  </si>
  <si>
    <t>V46352E</t>
  </si>
  <si>
    <t>Mil-T-12354</t>
  </si>
  <si>
    <t>V46522F</t>
  </si>
  <si>
    <t>A-A-55266</t>
  </si>
  <si>
    <t>X00017K</t>
  </si>
  <si>
    <t>X60572E</t>
  </si>
  <si>
    <t>WINTERIZATION KIT,VEHICLE</t>
  </si>
  <si>
    <t>2600063</t>
  </si>
  <si>
    <t>KIT, WINTRZ, F/AAVR7A1</t>
  </si>
  <si>
    <t>2617053</t>
  </si>
  <si>
    <t>X60852E</t>
  </si>
  <si>
    <t>KIT, VISOR, F/AAV7A1</t>
  </si>
  <si>
    <t>2587015</t>
  </si>
  <si>
    <t>FIXED-WING RUNWAY, SURFACED</t>
  </si>
  <si>
    <t>RUNWAY, UNSURFACED</t>
  </si>
  <si>
    <t>ROTARY-WING LANDING AREA, SURFACED</t>
  </si>
  <si>
    <t>RUNWAY OVERRUN AREA, SURFACED</t>
  </si>
  <si>
    <t>TAXIWAY, SURFACED</t>
  </si>
  <si>
    <t>AIRCRAFT APRON, SURFACED</t>
  </si>
  <si>
    <t>AIRCRAFT WASHING PAD, SURFACED</t>
  </si>
  <si>
    <t>AIRCRAFT PAVEMENT SHOULDER</t>
  </si>
  <si>
    <t>AIRCRAFT RINSE FACILITY</t>
  </si>
  <si>
    <t>COMPASS CALIBRATION PAD, SURFACED</t>
  </si>
  <si>
    <t>MISCELLANEOUS AIRFIELD PAVEMENT, SURFACED</t>
  </si>
  <si>
    <t>AIRCRAFT FUELING FACILITY</t>
  </si>
  <si>
    <t>AIRCRAFT DEFUELING FACILITY</t>
  </si>
  <si>
    <t>AIRCRAFT OPERATING FUEL STORAGE</t>
  </si>
  <si>
    <t>MARINE FUELING FACILITY</t>
  </si>
  <si>
    <t>VEHICLE FUELING FACILITY</t>
  </si>
  <si>
    <t>UTILITY BUILDING</t>
  </si>
  <si>
    <t>OVERHEAD COVER</t>
  </si>
  <si>
    <t>VEHICLE OPERATING FUEL STORAGE</t>
  </si>
  <si>
    <t>POL PIPELINE</t>
  </si>
  <si>
    <t>POL PUMP STATION</t>
  </si>
  <si>
    <t>POL PIPING</t>
  </si>
  <si>
    <t>OTHER OPERATING FUEL STORAGE</t>
  </si>
  <si>
    <t>LIQUID FUEL LOADING/UNLOADING FACILITY</t>
  </si>
  <si>
    <t>COMMUNICATIONS BUILDING</t>
  </si>
  <si>
    <t>SATELLITE COMMUNICATIONS BUILDING</t>
  </si>
  <si>
    <t>COMMUNICATIONS FACILITY</t>
  </si>
  <si>
    <t>AIRCRAFT NAVIGATION BUILDING</t>
  </si>
  <si>
    <t>AIRCRAFT NAVIGATION FACILITY</t>
  </si>
  <si>
    <t>COMMUNICATIONS LINES</t>
  </si>
  <si>
    <t>AIRFIELD PAVEMENT LIGHTING</t>
  </si>
  <si>
    <t>AIRFIELD LIGHTING</t>
  </si>
  <si>
    <t>SHIP NAVIGATION BUILDING</t>
  </si>
  <si>
    <t>SHIP NAVIGATION FACILITY</t>
  </si>
  <si>
    <t>AVIATION OPERATIONS BUILDING</t>
  </si>
  <si>
    <t>AIRFIELD FIRE AND RESCUE STATION</t>
  </si>
  <si>
    <t>MISCELLANEOUS OPERATIONS SUPPORT BUILDING</t>
  </si>
  <si>
    <t>PHOTO/TV PRODUCTION BUILDING</t>
  </si>
  <si>
    <t>AIR CONTROL TOWER</t>
  </si>
  <si>
    <t>LIQUID OXYGEN STORAGE</t>
  </si>
  <si>
    <t>AIRCRAFT SHELTER, HARDENED</t>
  </si>
  <si>
    <t>HELIUM PRODUCTION/STORAGE BUILDING</t>
  </si>
  <si>
    <t>HELIUM STORAGE FACILITY</t>
  </si>
  <si>
    <t>AMBULANCE SHELTER</t>
  </si>
  <si>
    <t>VEHICLE STAGING AREA, SURFACED</t>
  </si>
  <si>
    <t>RANGE SUPPORT BUILDING</t>
  </si>
  <si>
    <t>OPERATIONS SUPPLY BUILDING</t>
  </si>
  <si>
    <t>AUTOMATED DATA PROCESSING CENTER</t>
  </si>
  <si>
    <t>SHIP OPERATIONS BUILDING</t>
  </si>
  <si>
    <t>SMALL ARMS STORAGE, INSTALLATION</t>
  </si>
  <si>
    <t>SECURITY FORCE BUILDING</t>
  </si>
  <si>
    <t>OPERATIONS SUPPORT LAB</t>
  </si>
  <si>
    <t>NUCLEAR PROPULSION SUPPORT FACILITY</t>
  </si>
  <si>
    <t>NUCLEAR WEAPONS SUPPORT FACILITY</t>
  </si>
  <si>
    <t>MISSILE DEFENSE FACILITY</t>
  </si>
  <si>
    <t>EXPLOSIVE ORDNANCE DISPOSAL AREA</t>
  </si>
  <si>
    <t>EXPLOSIVES HOLDING/TRANSFER AREA</t>
  </si>
  <si>
    <t>EXPLOSIVES RAILWAY HOLDING YARD</t>
  </si>
  <si>
    <t>REVETMENT</t>
  </si>
  <si>
    <t>AIRCRAFT SUPPORT FACILITY</t>
  </si>
  <si>
    <t>AIRCRAFT CATAPULT</t>
  </si>
  <si>
    <t>AIRCRAFT ARRESTING SYSTEM</t>
  </si>
  <si>
    <t>MISCELLANEOUS RDT&amp;E FACILITY</t>
  </si>
  <si>
    <t>AIRCRAFT BLAST DEFLECTOR</t>
  </si>
  <si>
    <t>COVERED STORAGE SHED, INSTALLATION</t>
  </si>
  <si>
    <t>PIER</t>
  </si>
  <si>
    <t>PIER/WHARF ACCESS TRESTLE</t>
  </si>
  <si>
    <t>WHARF</t>
  </si>
  <si>
    <t>MARINE CARGO STAGING AREA</t>
  </si>
  <si>
    <t>SHORE EROSION PREVENTION FACILITY</t>
  </si>
  <si>
    <t>SMALL CRAFT BERTHING</t>
  </si>
  <si>
    <t>SMALL CRAFT BUILDING</t>
  </si>
  <si>
    <t>LOADING PLATFORM/RAMP</t>
  </si>
  <si>
    <t>MISCELLANEOUS WATERFRONT FACILITY</t>
  </si>
  <si>
    <t>HARBOR CONTROL FACILITY</t>
  </si>
  <si>
    <t>MISCELLANEOUS OPERATIONS SUPPORT FACILITY</t>
  </si>
  <si>
    <t>OFFSHORE MOORING FACILITY</t>
  </si>
  <si>
    <t>HARBOR MARINE IMPROVEMENTS</t>
  </si>
  <si>
    <t>LEVEES AND DIKES FOR GROUNDS DRAINAGE</t>
  </si>
  <si>
    <t>GENERAL PURPOSE INSTRUCTION BUILDING</t>
  </si>
  <si>
    <t>RESERVE TRAINING FACILITY</t>
  </si>
  <si>
    <t>APPLIED INSTRUCTION BUILDING</t>
  </si>
  <si>
    <t>AUDITORIUM AND THEATER FACILITY</t>
  </si>
  <si>
    <t>PHYSICAL EDUCATION BUILDING</t>
  </si>
  <si>
    <t>FLIGHT SIMULATOR FACILITY</t>
  </si>
  <si>
    <t>GENERAL PURPOSE SIMULATOR FACILITY</t>
  </si>
  <si>
    <t>TRAINING AIDS SUPPORT BUILDING</t>
  </si>
  <si>
    <t>INDOOR FIRING RANGE AND SUPPORTING FACILITY</t>
  </si>
  <si>
    <t>GENERAL ADMINISTRATIVE BUILDING</t>
  </si>
  <si>
    <t>GAS TRAINING FACILITY</t>
  </si>
  <si>
    <t>TRAINING SUPPORT STRUCTURE</t>
  </si>
  <si>
    <t>MANEUVER/TRAINING LAND, LIGHT FORCES</t>
  </si>
  <si>
    <t>MANEUVER/TRAINING LAND, HEAVY FORCES</t>
  </si>
  <si>
    <t>WEAPONS IMPACT AREA</t>
  </si>
  <si>
    <t>PARACHUTE DROP ZONE</t>
  </si>
  <si>
    <t>GENERAL PURPOSE SMALL ARMS RANGE</t>
  </si>
  <si>
    <t>ZERO RANGE</t>
  </si>
  <si>
    <t>FIELD FIRE RANGE</t>
  </si>
  <si>
    <t>RECORD FIRE RANGE</t>
  </si>
  <si>
    <t>KNOWN DISTANCE RANGE</t>
  </si>
  <si>
    <t>SNIPER RANGE</t>
  </si>
  <si>
    <t>PISTOL RANGE</t>
  </si>
  <si>
    <t>MACHINEGUN RANGE</t>
  </si>
  <si>
    <t>GRENADE LAUNCHER RANGE</t>
  </si>
  <si>
    <t>GRENADE MACHINEGUN RANGE</t>
  </si>
  <si>
    <t>LIGHT ANTIARMOR WEAPON RANGE</t>
  </si>
  <si>
    <t>HEAVY ANTIARMOR WEAPON RANGE</t>
  </si>
  <si>
    <t>ARTILLERY DIRECT FIRE RANGE</t>
  </si>
  <si>
    <t>TANK STATIONARY GUNNERY RANGE</t>
  </si>
  <si>
    <t>INDIRECT FIRE RANGE</t>
  </si>
  <si>
    <t>SCALED INDIRECT FIRE RANGE</t>
  </si>
  <si>
    <t>SCALED GUNNERY RANGE</t>
  </si>
  <si>
    <t>ARMOR VEHICLE CREW TRAINING RANGE</t>
  </si>
  <si>
    <t>ARMOR VEHICLE UNIT TRAINING RANGE</t>
  </si>
  <si>
    <t>FIRE AND MOVEMENT RANGE</t>
  </si>
  <si>
    <t>SQUAD DEFENSE RANGE</t>
  </si>
  <si>
    <t>INFANTRY BATTLE COURSE</t>
  </si>
  <si>
    <t>URBAN COMBAT TRAINING RANGE</t>
  </si>
  <si>
    <t>LIVE HAND GRENADE RANGE</t>
  </si>
  <si>
    <t>ENGINEER QUALIFICATION RANGE</t>
  </si>
  <si>
    <t>LIGHT DEMOLITION AND FLAME TRAINING RANGE</t>
  </si>
  <si>
    <t>MISCELLANEOUS TRAINING FACILITY</t>
  </si>
  <si>
    <t>AIRCRAFT WEAPONS RANGE</t>
  </si>
  <si>
    <t>ATTACK HELICOPTER WEAPONS RANGE</t>
  </si>
  <si>
    <t>OBSERVATION TOWER/BUNKER</t>
  </si>
  <si>
    <t>OFFSHORE RANGE SUPPORT PLATFORM</t>
  </si>
  <si>
    <t>AIR DEFENSE RANGE</t>
  </si>
  <si>
    <t>FIRE AND RESCUE TRAINING FACILITY</t>
  </si>
  <si>
    <t>TRAINING POOL AND TANK</t>
  </si>
  <si>
    <t>PARADE AND DRILL FIELD</t>
  </si>
  <si>
    <t>URBAN COMBAT TRAINING AREA, NON-FIRE</t>
  </si>
  <si>
    <t>INFILTRATION COURSE, LIVE FIRE</t>
  </si>
  <si>
    <t>CONFIDENCE/OBSTACLE COURSE</t>
  </si>
  <si>
    <t>AIRCRAFT ENGINE TEST BUILDING</t>
  </si>
  <si>
    <t>AIRCRAFT CORROSION CONTROL HANGAR</t>
  </si>
  <si>
    <t>AIRCRAFT MAINTENANCE HANGAR</t>
  </si>
  <si>
    <t>AIRCRAFT MAINTENANCE SHOP</t>
  </si>
  <si>
    <t>AIRCRAFT WEAPONS CALIBRATION RANGE</t>
  </si>
  <si>
    <t>AIRCRAFT MAINTENANCE SHOP, DEPOT</t>
  </si>
  <si>
    <t>COVERED STORAGE SHED, DEPOT</t>
  </si>
  <si>
    <t>PARACHUTE AND DINGY MAINTENANCE SHOP</t>
  </si>
  <si>
    <t>AIRCRAFT ENGINE TEST FACILITY</t>
  </si>
  <si>
    <t>HAZARDOUS MATERIALS STORAGE, DEPOT</t>
  </si>
  <si>
    <t>MISSILE MAINTENANCE/ASSEMBLY BUILDING</t>
  </si>
  <si>
    <t>MISSILE/LAUNCHER MAINTENANCE SUPPORT FACILITY</t>
  </si>
  <si>
    <t>MISSILE TEST TOWER</t>
  </si>
  <si>
    <t>INTERCONTINENTAL BALLISTIC MISSILE PROCESSING FACILITY</t>
  </si>
  <si>
    <t>SHIP MAINTENANCE DRY-DOCK</t>
  </si>
  <si>
    <t>MARINE RAILWAY</t>
  </si>
  <si>
    <t>MARINE MAINTENANCE SHOP</t>
  </si>
  <si>
    <t>FIXED CRANE STRUCTURE</t>
  </si>
  <si>
    <t>NUCLEAR REPAIR SHOP</t>
  </si>
  <si>
    <t>MARINE MAINTENANCE SUPPORT FACILITY</t>
  </si>
  <si>
    <t>LANDING CRAFT WASH FACILITY</t>
  </si>
  <si>
    <t>COVERED STORAGE BUILDING, INSTALLATION</t>
  </si>
  <si>
    <t>VEHICLE MAINTENANCE SHOP</t>
  </si>
  <si>
    <t>VEHICLE MAINTENANCE FACILITY</t>
  </si>
  <si>
    <t>WEAPON MAINTENANCE SHOP, DEPOT</t>
  </si>
  <si>
    <t>WEAPON MAINTENANCE SHOP</t>
  </si>
  <si>
    <t>AMMUNITION MAINTENANCE SHOP, DEPOT</t>
  </si>
  <si>
    <t>SPECIAL WEAPON MAINTENANCE SHOP</t>
  </si>
  <si>
    <t>AMMUNITION MAINTENANCE SHOP</t>
  </si>
  <si>
    <t>ELECTRONIC AND COMMUNICATION MAINTENANCE SHOP</t>
  </si>
  <si>
    <t>ELECTRONIC AND COMMUNICATION MAINTENANCE FACILITY</t>
  </si>
  <si>
    <t>INSTALLATION SUPPORT EQUIPMENT MAINTENANCE SHOP</t>
  </si>
  <si>
    <t>INSTALLATION SUPPORT VEHICLE MAINTENANCE SHOP</t>
  </si>
  <si>
    <t>RAILROAD EQUIPMENT SHOP</t>
  </si>
  <si>
    <t>FACILITY ENGINEER MAINTENANCE SHOP</t>
  </si>
  <si>
    <t>FACILITY ENGINEER MAINTENANCE FACILITY</t>
  </si>
  <si>
    <t>AIRCRAFT PRODUCTION PLANT</t>
  </si>
  <si>
    <t>MISSILE PRODUCTION PLANT</t>
  </si>
  <si>
    <t>SHIP PRODUCTION PLANT</t>
  </si>
  <si>
    <t>SHIP BUILDING DRY-DOCK</t>
  </si>
  <si>
    <t>TANK/AUTOMOTIVE PRODUCTION PLANT</t>
  </si>
  <si>
    <t>WEAPON PRODUCTION PLANT</t>
  </si>
  <si>
    <t>AMMUNITION PRODUCTION PLANT</t>
  </si>
  <si>
    <t>AMMUNITION PRODUCTION FACILITY</t>
  </si>
  <si>
    <t>AMMUNITION DEMILITARIZATION PLANT</t>
  </si>
  <si>
    <t>AMMUNITION DEMILITARIZATION FACILITY</t>
  </si>
  <si>
    <t>ELECTRONIC AND COMMUNICATION PRODUCTION PLANT</t>
  </si>
  <si>
    <t>MISCELLANEOUS SUPPORT PRODUCTION PLANT</t>
  </si>
  <si>
    <t>MEDICAL LABORATORY</t>
  </si>
  <si>
    <t>CONSTRUCTION MATERIAL PRODUCTION PLANT</t>
  </si>
  <si>
    <t>PRINTING AND REPRODUCTION PLANT</t>
  </si>
  <si>
    <t>RDT&amp;E LABORATORY</t>
  </si>
  <si>
    <t>MEDICAL RESEARCH LABORATORY</t>
  </si>
  <si>
    <t>BIOSAFETY LEVEL 3 LABORATORY</t>
  </si>
  <si>
    <t>BIOSAFETY LEVEL 4 LABORATORY</t>
  </si>
  <si>
    <t>AIRCRAFT RDT&amp;E FACILITY</t>
  </si>
  <si>
    <t>MISSILE AND SPACE RDT&amp;E FACILITY</t>
  </si>
  <si>
    <t>SHIP AND MARINE RDT&amp;E FACILITY</t>
  </si>
  <si>
    <t>TANK AND AUTOMOTIVE RDT&amp;E FACILITY</t>
  </si>
  <si>
    <t>WEAPONS RDT&amp;E FACILITY</t>
  </si>
  <si>
    <t>AMMUNITION, EXPLOSIVE, AND TOXIC RDT&amp;E FACILITY</t>
  </si>
  <si>
    <t>ELECTRONIC AND COMMUNICATION RDT&amp;E FACILITY</t>
  </si>
  <si>
    <t>PROPULSION RDT&amp;E FACILITY</t>
  </si>
  <si>
    <t>MISCELLANEOUS ITEM AND EQUIPMENT RDT&amp;E FACILITY</t>
  </si>
  <si>
    <t>UNDERWATER EQUIPMENT RDT&amp;E FACILITY</t>
  </si>
  <si>
    <t>RDT&amp;E TECHNICAL SERVICE FACILITY</t>
  </si>
  <si>
    <t>RDT&amp;E RANGE FACILITY</t>
  </si>
  <si>
    <t>BULK LIQUID FUEL STORAGE</t>
  </si>
  <si>
    <t>LARGE BULK LIQUID FUEL STORAGE</t>
  </si>
  <si>
    <t>CUT-AND-COVER BULK LIQUID FUEL STORAGE</t>
  </si>
  <si>
    <t>SMALL BULK STORAGE</t>
  </si>
  <si>
    <t>BULK LIQUID STORAGE, OTHER THAN FUEL</t>
  </si>
  <si>
    <t>AMMUNITION STORAGE, DEPOT AND ARSENAL</t>
  </si>
  <si>
    <t>AMMUNITION STORAGE, INSTALLATION</t>
  </si>
  <si>
    <t>INTERCONTINENTAL BALLISTIC MISSILE STORAGE FACILITY</t>
  </si>
  <si>
    <t>LIQUID PROPELLANT STORAGE, AMMUNITION RELATED</t>
  </si>
  <si>
    <t>BATTERY STORAGE, WEAPON RELATED</t>
  </si>
  <si>
    <t>OPEN AMMUNITION STORAGE</t>
  </si>
  <si>
    <t>COLD STORAGE, DEPOT</t>
  </si>
  <si>
    <t>COVERED STORAGE BUILDING, DEPOT</t>
  </si>
  <si>
    <t>CONTROLLED HUMIDITY STORAGE, INSTALLATION</t>
  </si>
  <si>
    <t>HAZARDOUS MATERIALS STORAGE, INSTALLATION</t>
  </si>
  <si>
    <t>OPEN STORAGE, INSTALLATION</t>
  </si>
  <si>
    <t>HOSPITAL</t>
  </si>
  <si>
    <t>MEDICAL WAREHOUSE</t>
  </si>
  <si>
    <t>DISPENSARY AND CLINIC</t>
  </si>
  <si>
    <t>MORGUE</t>
  </si>
  <si>
    <t>VETERINARY FACILITY</t>
  </si>
  <si>
    <t>DENTAL FACILITY</t>
  </si>
  <si>
    <t>AMBULATORY CARE CLINIC</t>
  </si>
  <si>
    <t>LARGE UNIT HEADQUARTERS BUILDING</t>
  </si>
  <si>
    <t>SMALL UNIT HEADQUARTERS BUILDING</t>
  </si>
  <si>
    <t>ADMINISTRATIVE STRUCTURE, UNDERGROUND</t>
  </si>
  <si>
    <t>ADMINISTRATIVE STRUCTURE, OTHER THAN BUILDINGS</t>
  </si>
  <si>
    <t>FAMILY HOUSING DWELLING</t>
  </si>
  <si>
    <t>FAMILY HOUSING TRAILER/RELOCATABLE</t>
  </si>
  <si>
    <t>FAMILY HOUSING INDIVIDUAL TRAILER SITE</t>
  </si>
  <si>
    <t>FAMILY HOUSING GARAGE</t>
  </si>
  <si>
    <t>FAMILY HOUSING CARPORT</t>
  </si>
  <si>
    <t>MISCELLANEOUS FAMILY HOUSING SUPPORT FACILITY</t>
  </si>
  <si>
    <t>COMMUNITY ACTIVITIES/CONFERENCE CENTER</t>
  </si>
  <si>
    <t>FAMILY HOUSING STORAGE FACILITY</t>
  </si>
  <si>
    <t>ENLISTED UNACCOMPANIED PERSONNEL HOUSING</t>
  </si>
  <si>
    <t>STUDENT BARRACKS</t>
  </si>
  <si>
    <t>RECRUIT/TRAINEE BARRACKS</t>
  </si>
  <si>
    <t>ENLISTED UNACCOMPANIED PERSONNEL HOUSING, TRANSIENT</t>
  </si>
  <si>
    <t>PRISON/CONFINEMENT FACILITY</t>
  </si>
  <si>
    <t>ANNUAL TRAINING/MOBILIZATION BARRACKS</t>
  </si>
  <si>
    <t>DINING FACILITY</t>
  </si>
  <si>
    <t>UNACCOMPANIED HOUSING FOR WOUNDED WARRIORS</t>
  </si>
  <si>
    <t>DINING SUPPORT FACILITY</t>
  </si>
  <si>
    <t>LATRINE/SHOWER FACILITY</t>
  </si>
  <si>
    <t>LAUNDRY/DRY CLEANING FACILITY</t>
  </si>
  <si>
    <t>UNACCOMPANIED PERSONNEL HOUSING GARAGE</t>
  </si>
  <si>
    <t>CENTRAL VEHICLE WASH FACILITY</t>
  </si>
  <si>
    <t>MISCELLANEOUS UPH SUPPORT BUILDING</t>
  </si>
  <si>
    <t>MISCELLANEOUS UPH SUPPORT FACILITY</t>
  </si>
  <si>
    <t>OFFICER UNACCOMPANIED PERSONNEL HOUSING</t>
  </si>
  <si>
    <t>EMERGENCY UNACCOMPANIED PERSONNEL HOUSING</t>
  </si>
  <si>
    <t>EUPH TENT PAD</t>
  </si>
  <si>
    <t>FIRE STATION FACILITY</t>
  </si>
  <si>
    <t>CLOTHING SALES STORE</t>
  </si>
  <si>
    <t>POLICE STATION</t>
  </si>
  <si>
    <t>SECURITY SUPPORT BUILDING</t>
  </si>
  <si>
    <t>BREAD/PASTRY KITCHEN</t>
  </si>
  <si>
    <t>LOCKER ROOM</t>
  </si>
  <si>
    <t>NON-EXCHANGE EATING FACILITY</t>
  </si>
  <si>
    <t>DEPENDENT SCHOOL</t>
  </si>
  <si>
    <t>AIR RAID/FALLOUT/STORM SHELTER</t>
  </si>
  <si>
    <t>MISCELLANEOUS PERSONNEL SHELTER</t>
  </si>
  <si>
    <t>BUS STATION</t>
  </si>
  <si>
    <t>RETAIL KENNEL</t>
  </si>
  <si>
    <t>PUBLIC RESTROOM/SHOWER</t>
  </si>
  <si>
    <t>WORKING ANIMAL SUPPORT BUILDING</t>
  </si>
  <si>
    <t>ICE/DAIRY PRODUCTS PLANT</t>
  </si>
  <si>
    <t>REFUSE COLLECTION AND RECYCLING FACILITY</t>
  </si>
  <si>
    <t>CHAPEL FACILITY</t>
  </si>
  <si>
    <t>POSTAL FACILITY</t>
  </si>
  <si>
    <t>SCHOOL PLAYGROUNDS</t>
  </si>
  <si>
    <t>EXCHANGE SALES FACILITY</t>
  </si>
  <si>
    <t>EXCHANGE SUPPORT FACILITY</t>
  </si>
  <si>
    <t>EXCHANGE EATING FACILITY</t>
  </si>
  <si>
    <t>BANK AND CREDIT UNION</t>
  </si>
  <si>
    <t>TRANSIENT  LODGING</t>
  </si>
  <si>
    <t>COMMISSARY</t>
  </si>
  <si>
    <t>COLD STORAGE, INSTALLATION</t>
  </si>
  <si>
    <t>FAMILY SERVICE CENTER</t>
  </si>
  <si>
    <t>RECREATION CENTER</t>
  </si>
  <si>
    <t>EXCHANGE AUTOMOBILE FACILITY</t>
  </si>
  <si>
    <t>CAR WASH FACILITY</t>
  </si>
  <si>
    <t>THRIFT SHOP</t>
  </si>
  <si>
    <t>HOBBY AND CRAFT CENTER</t>
  </si>
  <si>
    <t>MISCELLANEOUS MWR FACILITY</t>
  </si>
  <si>
    <t>AUTOMOBILE CRAFT CENTER</t>
  </si>
  <si>
    <t>BOWLING CENTER</t>
  </si>
  <si>
    <t>INDOOR PHYSICAL FITNESS FACILITY</t>
  </si>
  <si>
    <t>INDOOR SKATING RINK</t>
  </si>
  <si>
    <t>RECREATIONAL SUPPORT BUILDING</t>
  </si>
  <si>
    <t>INDOOR SWIMMING POOL</t>
  </si>
  <si>
    <t>OPEN MESS AND CLUB FACILITY</t>
  </si>
  <si>
    <t>NURSERY AND CHILD CARE FACILITY</t>
  </si>
  <si>
    <t>CLUB AND ORGANIZATION BUILDING</t>
  </si>
  <si>
    <t>LIBRARY, GENERAL USE</t>
  </si>
  <si>
    <t>PAVILION</t>
  </si>
  <si>
    <t>STABLE</t>
  </si>
  <si>
    <t>GOLF CLUB HOUSE AND SALES</t>
  </si>
  <si>
    <t>RECREATIONAL LODGING</t>
  </si>
  <si>
    <t>EXCHANGE WAREHOUSE</t>
  </si>
  <si>
    <t>BOATHOUSE</t>
  </si>
  <si>
    <t>EDUCATION CENTER</t>
  </si>
  <si>
    <t>TRANSIENT AND RECREATIONAL LODGING SUPPORT FACILITY</t>
  </si>
  <si>
    <t>OUTDOOR PLAYING COURT</t>
  </si>
  <si>
    <t>ATHLETIC FIELD</t>
  </si>
  <si>
    <t>RUNNING TRACK</t>
  </si>
  <si>
    <t>MISCELLANEOUS OUTDOOR RECREATION FACILITY</t>
  </si>
  <si>
    <t>OUTDOOR SWIMMING POOL</t>
  </si>
  <si>
    <t>GOLF COURSE</t>
  </si>
  <si>
    <t>OUTDOOR THEATER</t>
  </si>
  <si>
    <t>GOLF DRIVING RANGE</t>
  </si>
  <si>
    <t>OUTDOOR RECREATION AREA</t>
  </si>
  <si>
    <t>RECREATIONAL CAMP AND TRAILER PARK</t>
  </si>
  <si>
    <t>MARINA</t>
  </si>
  <si>
    <t>RECREATIONAL PIER</t>
  </si>
  <si>
    <t>PLAYGROUND</t>
  </si>
  <si>
    <t>MUSEUM</t>
  </si>
  <si>
    <t>MONUMENT AND MEMORIAL</t>
  </si>
  <si>
    <t>CEMETERY</t>
  </si>
  <si>
    <t>ELECTRICAL POWER SOURCE</t>
  </si>
  <si>
    <t>ELECTRICAL POWER SOURCE, WIND GENERATED</t>
  </si>
  <si>
    <t>ELECTRICAL POWER SOURCE, PHOTOVOLTAIC</t>
  </si>
  <si>
    <t>STAND-BY/EMERGENCY POWER</t>
  </si>
  <si>
    <t>ELECTRICAL POWER TRANSFORMERS</t>
  </si>
  <si>
    <t>EXTERIOR LIGHTING, POLE</t>
  </si>
  <si>
    <t>ELECTRICAL POWER DISTRIBUTION LINE, OVERHEAD</t>
  </si>
  <si>
    <t>ELECTRICAL POWER DISTRIBUTION LINE, UNDERGROUND</t>
  </si>
  <si>
    <t>ELECTRICAL POWER SUBSTATION</t>
  </si>
  <si>
    <t>ELECTRICAL POWER SWITCHING STATION</t>
  </si>
  <si>
    <t>LIGHTNING PROTECTION SYSTEM, STANDALONE</t>
  </si>
  <si>
    <t>HEAT SOURCE</t>
  </si>
  <si>
    <t>MISCELLANEOUS PUMP STATION</t>
  </si>
  <si>
    <t>HEAT DISTRIBUTION LINE</t>
  </si>
  <si>
    <t>HEAT GAS PRODUCTION PLANT</t>
  </si>
  <si>
    <t>HEAT GAS STORAGE</t>
  </si>
  <si>
    <t>HEAT GAS DISTRIBUTION LINE</t>
  </si>
  <si>
    <t>REFRIGERATION AND AIR CONDITIONING SOURCE</t>
  </si>
  <si>
    <t>CHILLED WATER AND REFRIGERANT DISTRIBUTION LINE</t>
  </si>
  <si>
    <t>SEWAGE TREATMENT</t>
  </si>
  <si>
    <t>WATER SEPARATION FACILITY</t>
  </si>
  <si>
    <t>INDUSTRIAL WASTE TREATMENT</t>
  </si>
  <si>
    <t>SEWER AND INDUSTRIAL WASTE LINE</t>
  </si>
  <si>
    <t>SEPTIC TANK AND DRAIN FIELD</t>
  </si>
  <si>
    <t>SEPTIC LAGOON AND SETTLEMENT PONDS</t>
  </si>
  <si>
    <t>HAZARDOUS WASTE STORAGE OR DISPOSAL FACILITY</t>
  </si>
  <si>
    <t>SEWAGE LIFT STATIONS</t>
  </si>
  <si>
    <t>INCINERATOR</t>
  </si>
  <si>
    <t>SANITARY LANDFILL</t>
  </si>
  <si>
    <t>MISCELLANEOUS PAVED AREA</t>
  </si>
  <si>
    <t>WATER TREATMENT FACILITY</t>
  </si>
  <si>
    <t>WATER DISTRIBUTION LINE, POTABLE</t>
  </si>
  <si>
    <t>DESALINIZATION PLANT</t>
  </si>
  <si>
    <t>WATER STORAGE, POTABLE</t>
  </si>
  <si>
    <t>WATER WELL, POTABLE</t>
  </si>
  <si>
    <t>RESERVOIR,  WATER</t>
  </si>
  <si>
    <t>WATER STORAGE, NON-POTABLE</t>
  </si>
  <si>
    <t>WATER PUMP FACILITY, POTABLE</t>
  </si>
  <si>
    <t>WATER DISTRIBUTION LINE, FIRE PROTECTION</t>
  </si>
  <si>
    <t>WATER PUMP FACILITY, FIRE PROTECTION</t>
  </si>
  <si>
    <t>WATER TANK, FIRE PROTECTION</t>
  </si>
  <si>
    <t>WATER IMPOUNDMENT, FIRE PROTECTION</t>
  </si>
  <si>
    <t>WATER SOURCE, FIRE PROTECTION</t>
  </si>
  <si>
    <t>WATER SOURCE, NON-POTABLE</t>
  </si>
  <si>
    <t>WATER PUMP FACILITY, NON-POTABLE</t>
  </si>
  <si>
    <t>WATER DISTRIBUTION LINE, NON-POTABLE</t>
  </si>
  <si>
    <t>ROAD, SURFACED</t>
  </si>
  <si>
    <t>ROAD, UNSURFACED</t>
  </si>
  <si>
    <t>VEHICLE BRIDGE</t>
  </si>
  <si>
    <t>VEHICLE PARKING AND STAGING AREA, UNSURFACED</t>
  </si>
  <si>
    <t>TRAFFIC CONTROL SIGNALS</t>
  </si>
  <si>
    <t>VEHICULAR TUNNEL</t>
  </si>
  <si>
    <t>VEHICLE PARKING, SURFACED</t>
  </si>
  <si>
    <t>PARKING GARAGE/BUILDING</t>
  </si>
  <si>
    <t>SIDEWALK AND WALKWAY</t>
  </si>
  <si>
    <t>PEDESTRIAN BRIDGE</t>
  </si>
  <si>
    <t>RAILROAD TRACK</t>
  </si>
  <si>
    <t>RAILROAD BRIDGE</t>
  </si>
  <si>
    <t>VEHICLE SCALES</t>
  </si>
  <si>
    <t>STORM WATER PONDS</t>
  </si>
  <si>
    <t>STORM DRAINAGE</t>
  </si>
  <si>
    <t>RETAINING STRUCTURE</t>
  </si>
  <si>
    <t>BOUNDARY FENCE AND WALL</t>
  </si>
  <si>
    <t>SECURITY FENCE</t>
  </si>
  <si>
    <t>MECHANICAL SECURITY BARRICADE</t>
  </si>
  <si>
    <t>INSTALLATION GAS DISTRIBUTION LINE</t>
  </si>
  <si>
    <t>INSTALLATION GAS PRODUCTION PLANT</t>
  </si>
  <si>
    <t>UTILITY VAULTS</t>
  </si>
  <si>
    <t>UTILITY TUNNEL</t>
  </si>
  <si>
    <t>UTILITY CHANNELS</t>
  </si>
  <si>
    <t>GOVERNMENT OWNED LAND</t>
  </si>
  <si>
    <t>FEDERAL WITHDRAWN PUBLIC LAND?</t>
  </si>
  <si>
    <t>STATE OWNED LAND</t>
  </si>
  <si>
    <t>LICENSED AND PERMITTED LAND</t>
  </si>
  <si>
    <t>PUBLIC LAND</t>
  </si>
  <si>
    <t>LAND EASEMENT</t>
  </si>
  <si>
    <t>IN-LEASED LAND</t>
  </si>
  <si>
    <t>FOREIGN LAND</t>
  </si>
  <si>
    <t>SECTION 1 - ADMINISTRATIVE SPACE  (UFC 2-000-05N Chapter 21)</t>
  </si>
  <si>
    <t>Officers - Private Offices  (1STLT Platoon Commanders)</t>
  </si>
  <si>
    <t>SNCOs and Staff - Cubicles  (GYSGTs, SSGTs, Senior Enlisted)</t>
  </si>
  <si>
    <t>SECTION 2 - MAINTENANCE BAYS  (UFC 21440-1.1  |  1 Bay per 30 Self-Propelled Vehicles  |  420 SF per Bay)</t>
  </si>
  <si>
    <t>Vehicle Category  (Self-Propelled Only - Trailers and Ambulances Excluded)</t>
  </si>
  <si>
    <t>BILLETS EXCLUDED FROM THIS CCN  (require separate facility CCNs - documented here for record):</t>
  </si>
  <si>
    <t>Medical / BAS billets (34) - medical facility CCN required</t>
  </si>
  <si>
    <t>EOD Section billets (13) - EOD facility CCN required</t>
  </si>
  <si>
    <t>Specialist shop billets (99) - maintenance shop CCN(s) required</t>
  </si>
  <si>
    <t>Ordnance repair billets (10) - ordnance shop CCN required</t>
  </si>
  <si>
    <t>ADMINISTRATIVE SPACE CALCULATION  -  84 In-Scope Billets  (UFC 2-000-05N Chapter 61)</t>
  </si>
  <si>
    <t>Private Offices  -  CO, XO, CSE, Chaplain, S-Staff OICs, Company CDRs/XOs, Warrant Officers  (21 billets)</t>
  </si>
  <si>
    <t>Cubicles  -  S-Staff NCOs, Company Admin, Supply, and Communications Support billets  (63 billets)</t>
  </si>
  <si>
    <t>Planning Area: SW</t>
  </si>
  <si>
    <t>Page 1 of 1</t>
  </si>
  <si>
    <t>NOTE: UFC 2-000-05N does not require a BFR for Vehicle Wash Platforms. This analysis is provided for planning purposes only. No billets assigned — operated by CCN 21451 personnel.</t>
  </si>
  <si>
    <t>VEHICLE COUNT  —  Self-Propelled Only  (Trailers excluded per UFC 21455-1  |  SABAR not present)</t>
  </si>
  <si>
    <t>WASH SPACE CALCULATION  —  UFC 21455-1: 1 Space per 50 Vehicles  |  1,200 SF per Space  |  All wash racks on single pad (UFC 21455-2)</t>
  </si>
  <si>
    <t>Sensitive Item Category  (Primary Items - All Four Companies)</t>
  </si>
  <si>
    <r>
      <rPr>
        <b/>
        <sz val="10"/>
        <rFont val="Arial"/>
        <family val="2"/>
      </rPr>
      <t>CLB-4 (M29030)</t>
    </r>
    <r>
      <rPr>
        <sz val="10"/>
        <rFont val="Arial"/>
        <family val="2"/>
      </rPr>
      <t xml:space="preserve"> has relocated from Camp Foster to Camp Schwab. This BFR consolidates space requirements for CLB-4 and its four subordinate units: Headquarters Company (M29111), Combat Logistics Company Alpha (M29112), Combat Logistics Company Bravo (M29113), and General Support Company (M29114). All four companies are collocated at Camp Schwab under Planning Area SW. Facility requirements are calculated from the FY2026 Table of Organization and Equipment (TO/E) dated 02 February 2026, reflecting 310 total assigned billets. CCNs cover armory storage, automotive organizational maintenance, vehicle wash, and battalion headquarters administrative space.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</si>
</sst>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0\ &quot;GSF&quot;"/>
    <numFmt numFmtId="165" formatCode="#,###.00\ &quot;NTG&quot;"/>
    <numFmt numFmtId="166" formatCode="#,##0\ &quot;GSY&quot;"/>
    <numFmt numFmtId="167" formatCode="#,###&quot;'&quot;"/>
    <numFmt numFmtId="168" formatCode="dd\-mmm\-yy"/>
    <numFmt numFmtId="169" formatCode="_(* #,##0_);_(* \(#,##0\);_(* &quot;-&quot;??_);_(@_)"/>
    <numFmt numFmtId="170" formatCode="0.000"/>
    <numFmt numFmtId="171" formatCode="#,##0.000"/>
    <numFmt numFmtId="172" formatCode="#,##0;\-#,##0;&quot; &quot;"/>
    <numFmt numFmtId="173" formatCode="#,##0;\-#,##0;\ "/>
    <numFmt numFmtId="174" formatCode="mmm\ d\,\ yyyy\ h:mm:ss\ AM/PM"/>
    <numFmt numFmtId="175" formatCode="mmm\ d\,\ yyyy"/>
    <numFmt numFmtId="176" formatCode="#,###\ &quot;NSF&quot;"/>
    <numFmt numFmtId="177" formatCode="#,###&quot; FT&quot;"/>
    <numFmt numFmtId="178" formatCode="#,###\ &quot;GSF&quot;"/>
    <numFmt numFmtId="179" formatCode="#,###\ &quot;PN&quot;"/>
    <numFmt numFmtId="180" formatCode="#,###\ &quot;SF&quot;"/>
  </numFmts>
  <fonts count="6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b/>
      <sz val="18"/>
      <color theme="3"/>
      <name val="Cambria"/>
      <family val="2"/>
      <scheme val="major"/>
    </font>
    <font>
      <sz val="10"/>
      <name val="Arial"/>
      <family val="2"/>
    </font>
    <font>
      <sz val="10"/>
      <color theme="1"/>
      <name val="Tahoma"/>
      <family val="2"/>
    </font>
    <font>
      <sz val="10"/>
      <color rgb="FF000000"/>
      <name val="Calibri"/>
      <family val="2"/>
      <scheme val="minor"/>
    </font>
    <font>
      <sz val="10"/>
      <name val="Calibri"/>
      <family val="2"/>
      <scheme val="minor"/>
    </font>
    <font>
      <sz val="10"/>
      <name val="Calibri"/>
      <family val="2"/>
    </font>
    <font>
      <sz val="10"/>
      <color rgb="FF000000"/>
      <name val="Calibri"/>
      <family val="2"/>
    </font>
    <font>
      <sz val="11"/>
      <color theme="1"/>
      <name val="Calibri"/>
      <family val="2"/>
      <scheme val="minor"/>
    </font>
    <font>
      <sz val="10"/>
      <name val="MS Sans Serif"/>
      <family val="2"/>
    </font>
    <font>
      <b/>
      <sz val="16"/>
      <name val="Calibri"/>
      <family val="2"/>
      <scheme val="minor"/>
    </font>
    <font>
      <b/>
      <sz val="11"/>
      <name val="Calibri"/>
      <family val="2"/>
      <scheme val="minor"/>
    </font>
    <font>
      <sz val="11"/>
      <name val="Calibri"/>
      <family val="2"/>
      <scheme val="minor"/>
    </font>
    <font>
      <b/>
      <sz val="11"/>
      <color theme="0"/>
      <name val="Calibri"/>
      <family val="2"/>
      <scheme val="minor"/>
    </font>
    <font>
      <sz val="11"/>
      <color theme="0"/>
      <name val="Calibri"/>
      <family val="2"/>
      <scheme val="minor"/>
    </font>
    <font>
      <b/>
      <u/>
      <sz val="11"/>
      <name val="Calibri"/>
      <family val="2"/>
      <scheme val="minor"/>
    </font>
    <font>
      <sz val="10"/>
      <color theme="1"/>
      <name val="Calibri"/>
      <family val="2"/>
      <scheme val="minor"/>
    </font>
    <font>
      <b/>
      <sz val="10"/>
      <color theme="1"/>
      <name val="Calibri"/>
      <family val="2"/>
      <scheme val="minor"/>
    </font>
    <font>
      <sz val="8"/>
      <color theme="0" tint="-0.499984740745262"/>
      <name val="Calibri"/>
      <family val="2"/>
      <scheme val="minor"/>
    </font>
    <font>
      <u/>
      <sz val="10"/>
      <name val="Calibri"/>
      <family val="2"/>
      <scheme val="minor"/>
    </font>
    <font>
      <sz val="8"/>
      <color theme="1"/>
      <name val="Calibri"/>
      <family val="2"/>
      <scheme val="minor"/>
    </font>
    <font>
      <b/>
      <sz val="12"/>
      <name val="Calibri"/>
      <family val="2"/>
      <scheme val="minor"/>
    </font>
    <font>
      <sz val="10"/>
      <color theme="0" tint="-0.499984740745262"/>
      <name val="Calibri"/>
      <family val="2"/>
      <scheme val="minor"/>
    </font>
    <font>
      <b/>
      <sz val="10"/>
      <name val="Calibri"/>
      <family val="2"/>
      <scheme val="minor"/>
    </font>
    <font>
      <sz val="8"/>
      <name val="Calibri"/>
      <family val="2"/>
      <scheme val="minor"/>
    </font>
    <font>
      <vertAlign val="superscript"/>
      <sz val="10"/>
      <color theme="0" tint="-0.499984740745262"/>
      <name val="Calibri"/>
      <family val="2"/>
      <scheme val="minor"/>
    </font>
    <font>
      <sz val="9"/>
      <color theme="0" tint="-0.499984740745262"/>
      <name val="Calibri"/>
      <family val="2"/>
      <scheme val="minor"/>
    </font>
    <font>
      <sz val="6.5"/>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FA7D00"/>
      <name val="Calibri"/>
      <family val="2"/>
      <scheme val="minor"/>
    </font>
    <font>
      <sz val="11"/>
      <color indexed="8"/>
      <name val="Calibri"/>
      <family val="2"/>
    </font>
    <font>
      <sz val="18"/>
      <color theme="3"/>
      <name val="Cambria"/>
      <family val="2"/>
      <scheme val="major"/>
    </font>
    <font>
      <b/>
      <sz val="11"/>
      <color theme="1"/>
      <name val="Calibri"/>
      <family val="2"/>
      <scheme val="minor"/>
    </font>
    <font>
      <sz val="11"/>
      <color rgb="FFFF0000"/>
      <name val="Calibri"/>
      <family val="2"/>
      <scheme val="minor"/>
    </font>
    <font>
      <sz val="10"/>
      <color theme="0"/>
      <name val="Calibri"/>
      <family val="2"/>
      <scheme val="minor"/>
    </font>
    <font>
      <sz val="10"/>
      <color theme="0" tint="-0.249977111117893"/>
      <name val="Calibri"/>
      <family val="2"/>
      <scheme val="minor"/>
    </font>
    <font>
      <sz val="10"/>
      <name val="Arial"/>
      <family val="2"/>
    </font>
    <font>
      <sz val="10"/>
      <color indexed="8"/>
      <name val="Arial"/>
      <family val="2"/>
    </font>
    <font>
      <sz val="11"/>
      <color rgb="FF000000"/>
      <name val="Calibri"/>
      <family val="2"/>
    </font>
    <font>
      <sz val="8"/>
      <color theme="1"/>
      <name val="Tahoma"/>
      <family val="2"/>
    </font>
    <font>
      <sz val="10"/>
      <color theme="1" tint="4.9989318521683403E-2"/>
      <name val="Calibri"/>
      <family val="2"/>
      <scheme val="minor"/>
    </font>
    <font>
      <b/>
      <sz val="8"/>
      <color theme="1"/>
      <name val="Andale WT"/>
      <family val="2"/>
    </font>
    <font>
      <b/>
      <sz val="10"/>
      <color theme="0" tint="-0.499984740745262"/>
      <name val="Calibri"/>
      <family val="2"/>
      <scheme val="minor"/>
    </font>
    <font>
      <sz val="9"/>
      <color theme="0" tint="-0.34998626667073579"/>
      <name val="Calibri"/>
      <family val="2"/>
      <scheme val="minor"/>
    </font>
    <font>
      <sz val="10"/>
      <color rgb="FFFF0000"/>
      <name val="Calibri"/>
      <family val="2"/>
      <scheme val="minor"/>
    </font>
    <font>
      <sz val="10"/>
      <color theme="1"/>
      <name val="Arial"/>
      <family val="2"/>
    </font>
    <font>
      <b/>
      <sz val="10"/>
      <color rgb="FF000000"/>
      <name val="Calibri"/>
      <family val="2"/>
      <scheme val="minor"/>
    </font>
    <font>
      <b/>
      <sz val="10"/>
      <name val="Arial"/>
      <family val="2"/>
    </font>
    <font>
      <b/>
      <sz val="10"/>
      <name val="Calibri"/>
      <family val="2"/>
    </font>
    <font>
      <b/>
      <sz val="10"/>
      <color rgb="FF000000"/>
      <name val="Calibri"/>
      <family val="2"/>
    </font>
    <font>
      <sz val="10"/>
      <color rgb="FF000000"/>
      <name val="Arial"/>
      <family val="2"/>
    </font>
    <font>
      <sz val="8"/>
      <color theme="1"/>
      <name val="Andale WT"/>
      <family val="2"/>
    </font>
    <font>
      <b/>
      <sz val="10"/>
      <color theme="1"/>
      <name val="Andale WT"/>
      <family val="2"/>
    </font>
    <font>
      <b/>
      <sz val="8"/>
      <name val="Calibri"/>
      <family val="2"/>
      <scheme val="minor"/>
    </font>
    <font>
      <b/>
      <sz val="9"/>
      <color theme="0"/>
      <name val="Calibri"/>
      <family val="2"/>
      <scheme val="minor"/>
    </font>
    <font>
      <sz val="9"/>
      <name val="Calibri"/>
      <family val="2"/>
      <scheme val="minor"/>
    </font>
    <font>
      <sz val="9"/>
      <color theme="0"/>
      <name val="Calibri"/>
      <family val="2"/>
      <scheme val="minor"/>
    </font>
    <font>
      <sz val="9"/>
      <name val="Arial"/>
      <family val="2"/>
    </font>
    <font>
      <sz val="8"/>
      <color theme="0"/>
      <name val="Calibri"/>
      <family val="2"/>
      <scheme val="minor"/>
    </font>
    <font>
      <sz val="8"/>
      <name val="Arial"/>
      <family val="2"/>
    </font>
  </fonts>
  <fills count="24">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BFD2E2"/>
      </patternFill>
    </fill>
    <fill>
      <patternFill patternType="solid">
        <fgColor indexed="22"/>
        <bgColor indexed="0"/>
      </patternFill>
    </fill>
    <fill>
      <patternFill patternType="solid">
        <fgColor theme="0" tint="-0.34998626667073579"/>
        <bgColor indexed="64"/>
      </patternFill>
    </fill>
    <fill>
      <patternFill patternType="solid">
        <fgColor theme="0" tint="-0.34998626667073579"/>
        <bgColor rgb="FF000000"/>
      </patternFill>
    </fill>
  </fills>
  <borders count="1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indexed="64"/>
      </right>
      <top/>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bottom/>
      <diagonal/>
    </border>
    <border>
      <left/>
      <right style="thin">
        <color theme="0" tint="-0.249977111117893"/>
      </right>
      <top/>
      <bottom/>
      <diagonal/>
    </border>
    <border>
      <left style="thin">
        <color theme="0" tint="-0.249977111117893"/>
      </left>
      <right/>
      <top/>
      <bottom/>
      <diagonal/>
    </border>
    <border>
      <left/>
      <right/>
      <top style="thin">
        <color theme="0" tint="-0.249977111117893"/>
      </top>
      <bottom style="thin">
        <color indexed="64"/>
      </bottom>
      <diagonal/>
    </border>
    <border>
      <left/>
      <right style="thin">
        <color indexed="64"/>
      </right>
      <top style="thin">
        <color theme="0" tint="-0.249977111117893"/>
      </top>
      <bottom style="thin">
        <color indexed="64"/>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indexed="64"/>
      </left>
      <right/>
      <top style="thin">
        <color theme="0" tint="-0.249977111117893"/>
      </top>
      <bottom style="thin">
        <color theme="0" tint="-0.249977111117893"/>
      </bottom>
      <diagonal/>
    </border>
    <border>
      <left style="thin">
        <color indexed="64"/>
      </left>
      <right style="thin">
        <color theme="0" tint="-0.249977111117893"/>
      </right>
      <top/>
      <bottom/>
      <diagonal/>
    </border>
    <border>
      <left style="thin">
        <color indexed="64"/>
      </left>
      <right style="thin">
        <color theme="0" tint="-0.249977111117893"/>
      </right>
      <top/>
      <bottom style="thin">
        <color indexed="64"/>
      </bottom>
      <diagonal/>
    </border>
    <border>
      <left/>
      <right style="thin">
        <color theme="0" tint="-0.34998626667073579"/>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249977111117893"/>
      </right>
      <top style="thin">
        <color theme="0" tint="-0.34998626667073579"/>
      </top>
      <bottom/>
      <diagonal/>
    </border>
    <border>
      <left/>
      <right/>
      <top style="thin">
        <color theme="0" tint="-0.249977111117893"/>
      </top>
      <bottom/>
      <diagonal/>
    </border>
    <border>
      <left/>
      <right style="thin">
        <color indexed="64"/>
      </right>
      <top style="thin">
        <color theme="0" tint="-0.249977111117893"/>
      </top>
      <bottom/>
      <diagonal/>
    </border>
    <border>
      <left/>
      <right style="thin">
        <color theme="0" tint="-0.34998626667073579"/>
      </right>
      <top/>
      <bottom style="thin">
        <color indexed="64"/>
      </bottom>
      <diagonal/>
    </border>
    <border>
      <left style="thin">
        <color theme="0" tint="-0.34998626667073579"/>
      </left>
      <right/>
      <top/>
      <bottom style="thin">
        <color indexed="64"/>
      </bottom>
      <diagonal/>
    </border>
    <border>
      <left style="thin">
        <color indexed="64"/>
      </left>
      <right/>
      <top style="thin">
        <color theme="0" tint="-0.249977111117893"/>
      </top>
      <bottom style="thin">
        <color indexed="64"/>
      </bottom>
      <diagonal/>
    </border>
    <border>
      <left/>
      <right style="thin">
        <color theme="0" tint="-0.24994659260841701"/>
      </right>
      <top/>
      <bottom/>
      <diagonal/>
    </border>
    <border>
      <left style="thin">
        <color theme="0" tint="-0.14999847407452621"/>
      </left>
      <right style="thin">
        <color theme="0" tint="-0.14999847407452621"/>
      </right>
      <top style="thin">
        <color theme="0" tint="-0.14999847407452621"/>
      </top>
      <bottom/>
      <diagonal/>
    </border>
    <border>
      <left/>
      <right/>
      <top/>
      <bottom style="thin">
        <color auto="1"/>
      </bottom>
      <diagonal/>
    </border>
    <border>
      <left style="thin">
        <color theme="0" tint="-0.249977111117893"/>
      </left>
      <right/>
      <top/>
      <bottom style="thin">
        <color auto="1"/>
      </bottom>
      <diagonal/>
    </border>
    <border>
      <left/>
      <right style="thin">
        <color theme="0" tint="-0.249977111117893"/>
      </right>
      <top/>
      <bottom style="thin">
        <color auto="1"/>
      </bottom>
      <diagonal/>
    </border>
    <border>
      <left style="thin">
        <color theme="0" tint="-0.249977111117893"/>
      </left>
      <right/>
      <top style="thin">
        <color theme="0" tint="-0.14999847407452621"/>
      </top>
      <bottom/>
      <diagonal/>
    </border>
    <border>
      <left/>
      <right/>
      <top style="thin">
        <color theme="0" tint="-0.14999847407452621"/>
      </top>
      <bottom/>
      <diagonal/>
    </border>
    <border>
      <left style="medium">
        <color rgb="FF608BB4"/>
      </left>
      <right style="medium">
        <color rgb="FF608BB4"/>
      </right>
      <top style="medium">
        <color rgb="FF608BB4"/>
      </top>
      <bottom style="medium">
        <color rgb="FF608BB4"/>
      </bottom>
      <diagonal/>
    </border>
    <border>
      <left style="medium">
        <color rgb="FFCCCCCC"/>
      </left>
      <right style="medium">
        <color rgb="FFCCCCCC"/>
      </right>
      <top style="medium">
        <color rgb="FFCCCCCC"/>
      </top>
      <bottom style="medium">
        <color rgb="FFCCCCCC"/>
      </bottom>
      <diagonal/>
    </border>
    <border>
      <left style="thin">
        <color indexed="8"/>
      </left>
      <right style="thin">
        <color indexed="8"/>
      </right>
      <top/>
      <bottom/>
      <diagonal/>
    </border>
    <border>
      <left/>
      <right style="thin">
        <color theme="0" tint="-0.14999847407452621"/>
      </right>
      <top/>
      <bottom style="thin">
        <color auto="1"/>
      </bottom>
      <diagonal/>
    </border>
    <border>
      <left/>
      <right style="thin">
        <color theme="0" tint="-0.14999847407452621"/>
      </right>
      <top/>
      <bottom/>
      <diagonal/>
    </border>
    <border>
      <left style="thin">
        <color auto="1"/>
      </left>
      <right/>
      <top/>
      <bottom/>
      <diagonal/>
    </border>
    <border>
      <left/>
      <right/>
      <top style="thin">
        <color theme="0" tint="-0.499984740745262"/>
      </top>
      <bottom/>
      <diagonal/>
    </border>
    <border>
      <left style="hair">
        <color auto="1"/>
      </left>
      <right style="hair">
        <color auto="1"/>
      </right>
      <top style="thin">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hair">
        <color auto="1"/>
      </left>
      <right style="hair">
        <color auto="1"/>
      </right>
      <top/>
      <bottom style="double">
        <color auto="1"/>
      </bottom>
      <diagonal/>
    </border>
    <border>
      <left style="hair">
        <color auto="1"/>
      </left>
      <right/>
      <top/>
      <bottom style="double">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right style="thin">
        <color auto="1"/>
      </right>
      <top/>
      <bottom style="double">
        <color auto="1"/>
      </bottom>
      <diagonal/>
    </border>
    <border>
      <left style="thin">
        <color auto="1"/>
      </left>
      <right style="hair">
        <color auto="1"/>
      </right>
      <top style="hair">
        <color auto="1"/>
      </top>
      <bottom style="hair">
        <color auto="1"/>
      </bottom>
      <diagonal/>
    </border>
    <border>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right style="thin">
        <color auto="1"/>
      </right>
      <top style="hair">
        <color auto="1"/>
      </top>
      <bottom style="thin">
        <color auto="1"/>
      </bottom>
      <diagonal/>
    </border>
    <border>
      <left style="thin">
        <color auto="1"/>
      </left>
      <right style="hair">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style="hair">
        <color auto="1"/>
      </right>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thin">
        <color auto="1"/>
      </right>
      <top/>
      <bottom style="hair">
        <color auto="1"/>
      </bottom>
      <diagonal/>
    </border>
    <border>
      <left/>
      <right/>
      <top/>
      <bottom style="medium">
        <color auto="1"/>
      </bottom>
      <diagonal/>
    </border>
    <border>
      <left style="thin">
        <color auto="1"/>
      </left>
      <right style="hair">
        <color auto="1"/>
      </right>
      <top style="thin">
        <color auto="1"/>
      </top>
      <bottom style="hair">
        <color auto="1"/>
      </bottom>
      <diagonal/>
    </border>
    <border>
      <left style="thin">
        <color theme="0" tint="-0.249977111117893"/>
      </left>
      <right style="thin">
        <color indexed="64"/>
      </right>
      <top/>
      <bottom/>
      <diagonal/>
    </border>
    <border>
      <left/>
      <right style="thin">
        <color theme="0" tint="-0.249977111117893"/>
      </right>
      <top style="thin">
        <color auto="1"/>
      </top>
      <bottom style="thin">
        <color auto="1"/>
      </bottom>
      <diagonal/>
    </border>
    <border>
      <left style="thin">
        <color theme="0" tint="-0.249977111117893"/>
      </left>
      <right style="thin">
        <color indexed="64"/>
      </right>
      <top style="thin">
        <color indexed="64"/>
      </top>
      <bottom style="thin">
        <color indexed="64"/>
      </bottom>
      <diagonal/>
    </border>
    <border>
      <left/>
      <right style="thin">
        <color auto="1"/>
      </right>
      <top/>
      <bottom style="thin">
        <color indexed="64"/>
      </bottom>
      <diagonal/>
    </border>
    <border>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style="thin">
        <color indexed="64"/>
      </top>
      <bottom style="thin">
        <color auto="1"/>
      </bottom>
      <diagonal/>
    </border>
    <border>
      <left style="thin">
        <color indexed="64"/>
      </left>
      <right/>
      <top/>
      <bottom style="thin">
        <color auto="1"/>
      </bottom>
      <diagonal/>
    </border>
    <border>
      <left/>
      <right/>
      <top style="thin">
        <color indexed="64"/>
      </top>
      <bottom style="thin">
        <color auto="1"/>
      </bottom>
      <diagonal/>
    </border>
    <border>
      <left style="thin">
        <color theme="0" tint="-0.249977111117893"/>
      </left>
      <right style="thin">
        <color auto="1"/>
      </right>
      <top/>
      <bottom style="thin">
        <color auto="1"/>
      </bottom>
      <diagonal/>
    </border>
    <border>
      <left style="thin">
        <color theme="0" tint="-0.249977111117893"/>
      </left>
      <right style="thin">
        <color theme="0" tint="-0.249977111117893"/>
      </right>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theme="0" tint="-0.249977111117893"/>
      </bottom>
      <diagonal/>
    </border>
    <border>
      <left style="thin">
        <color theme="0" tint="-0.249977111117893"/>
      </left>
      <right style="thin">
        <color indexed="64"/>
      </right>
      <top style="thin">
        <color theme="0" tint="-0.249977111117893"/>
      </top>
      <bottom style="thin">
        <color indexed="64"/>
      </bottom>
      <diagonal/>
    </border>
    <border>
      <left style="thin">
        <color theme="0" tint="-0.34998626667073579"/>
      </left>
      <right style="thin">
        <color theme="0" tint="-0.249977111117893"/>
      </right>
      <top style="thin">
        <color indexed="64"/>
      </top>
      <bottom style="thin">
        <color theme="0" tint="-0.34998626667073579"/>
      </bottom>
      <diagonal/>
    </border>
    <border>
      <left style="thin">
        <color theme="0" tint="-0.249977111117893"/>
      </left>
      <right style="thin">
        <color theme="0" tint="-0.249977111117893"/>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indexed="64"/>
      </left>
      <right style="thin">
        <color theme="0" tint="-0.34998626667073579"/>
      </right>
      <top style="thin">
        <color indexed="64"/>
      </top>
      <bottom style="thin">
        <color indexed="64"/>
      </bottom>
      <diagonal/>
    </border>
    <border>
      <left style="thin">
        <color theme="0" tint="-0.249977111117893"/>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4659260841701"/>
      </left>
      <right style="thin">
        <color indexed="64"/>
      </right>
      <top style="thin">
        <color indexed="64"/>
      </top>
      <bottom style="thin">
        <color indexed="64"/>
      </bottom>
      <diagonal/>
    </border>
    <border>
      <left/>
      <right style="thin">
        <color theme="0" tint="-0.14999847407452621"/>
      </right>
      <top style="thin">
        <color theme="0" tint="-0.14999847407452621"/>
      </top>
      <bottom/>
      <diagonal/>
    </border>
    <border>
      <left style="thin">
        <color theme="0" tint="-0.24994659260841701"/>
      </left>
      <right style="thin">
        <color indexed="64"/>
      </right>
      <top/>
      <bottom style="thin">
        <color indexed="64"/>
      </bottom>
      <diagonal/>
    </border>
    <border>
      <left style="thin">
        <color theme="0" tint="-0.249977111117893"/>
      </left>
      <right style="thin">
        <color theme="0" tint="-0.14999847407452621"/>
      </right>
      <top/>
      <bottom/>
      <diagonal/>
    </border>
    <border>
      <left style="thin">
        <color theme="0" tint="-0.14999847407452621"/>
      </left>
      <right style="thin">
        <color theme="0" tint="-0.249977111117893"/>
      </right>
      <top/>
      <bottom/>
      <diagonal/>
    </border>
    <border>
      <left style="thin">
        <color theme="0" tint="-0.249977111117893"/>
      </left>
      <right style="thin">
        <color theme="0" tint="-0.14999847407452621"/>
      </right>
      <top/>
      <bottom style="thin">
        <color auto="1"/>
      </bottom>
      <diagonal/>
    </border>
    <border>
      <left style="thin">
        <color theme="0" tint="-0.14999847407452621"/>
      </left>
      <right style="thin">
        <color theme="0" tint="-0.249977111117893"/>
      </right>
      <top/>
      <bottom style="thin">
        <color indexed="64"/>
      </bottom>
      <diagonal/>
    </border>
    <border>
      <left style="thin">
        <color theme="0" tint="-0.24994659260841701"/>
      </left>
      <right style="thin">
        <color indexed="64"/>
      </right>
      <top style="thin">
        <color indexed="64"/>
      </top>
      <bottom/>
      <diagonal/>
    </border>
    <border>
      <left style="thin">
        <color theme="0" tint="-0.24994659260841701"/>
      </left>
      <right style="thin">
        <color indexed="64"/>
      </right>
      <top/>
      <bottom/>
      <diagonal/>
    </border>
    <border>
      <left/>
      <right/>
      <top style="thin">
        <color indexed="64"/>
      </top>
      <bottom style="thin">
        <color theme="0" tint="-0.14999847407452621"/>
      </bottom>
      <diagonal/>
    </border>
    <border>
      <left/>
      <right style="thin">
        <color theme="0" tint="-0.14999847407452621"/>
      </right>
      <top style="thin">
        <color indexed="64"/>
      </top>
      <bottom style="thin">
        <color theme="0" tint="-0.14999847407452621"/>
      </bottom>
      <diagonal/>
    </border>
    <border>
      <left/>
      <right style="thin">
        <color indexed="64"/>
      </right>
      <top style="thin">
        <color indexed="64"/>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auto="1"/>
      </left>
      <right style="hair">
        <color auto="1"/>
      </right>
      <top style="thin">
        <color auto="1"/>
      </top>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right/>
      <top style="thin">
        <color auto="1"/>
      </top>
      <bottom style="hair">
        <color auto="1"/>
      </bottom>
      <diagonal/>
    </border>
    <border>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bottom/>
      <diagonal/>
    </border>
    <border>
      <left/>
      <right style="thin">
        <color theme="0" tint="-0.249977111117893"/>
      </right>
      <top style="thin">
        <color indexed="64"/>
      </top>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top style="thin">
        <color indexed="64"/>
      </top>
      <bottom style="thin">
        <color indexed="64"/>
      </bottom>
      <diagonal/>
    </border>
    <border>
      <left style="thin">
        <color indexed="64"/>
      </left>
      <right/>
      <top style="thin">
        <color indexed="64"/>
      </top>
      <bottom style="thin">
        <color theme="0" tint="-0.249977111117893"/>
      </bottom>
      <diagonal/>
    </border>
    <border>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right style="thin">
        <color theme="0" tint="-0.34998626667073579"/>
      </right>
      <top style="thin">
        <color indexed="64"/>
      </top>
      <bottom/>
      <diagonal/>
    </border>
    <border>
      <left/>
      <right/>
      <top style="thin">
        <color indexed="64"/>
      </top>
      <bottom style="thin">
        <color theme="0" tint="-0.34998626667073579"/>
      </bottom>
      <diagonal/>
    </border>
    <border>
      <left/>
      <right style="thin">
        <color theme="0" tint="-0.249977111117893"/>
      </right>
      <top style="thin">
        <color indexed="64"/>
      </top>
      <bottom style="thin">
        <color theme="0" tint="-0.34998626667073579"/>
      </bottom>
      <diagonal/>
    </border>
    <border>
      <left style="thin">
        <color theme="0" tint="-0.34998626667073579"/>
      </left>
      <right/>
      <top style="thin">
        <color indexed="64"/>
      </top>
      <bottom style="thin">
        <color indexed="64"/>
      </bottom>
      <diagonal/>
    </border>
    <border>
      <left/>
      <right style="thin">
        <color theme="0" tint="-0.249977111117893"/>
      </right>
      <top style="thin">
        <color indexed="64"/>
      </top>
      <bottom style="thin">
        <color theme="0" tint="-0.249977111117893"/>
      </bottom>
      <diagonal/>
    </border>
    <border>
      <left style="thin">
        <color theme="0" tint="-0.14999847407452621"/>
      </left>
      <right style="thin">
        <color indexed="64"/>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249977111117893"/>
      </left>
      <right/>
      <top style="thin">
        <color indexed="64"/>
      </top>
      <bottom/>
      <diagonal/>
    </border>
    <border>
      <left style="thin">
        <color theme="0" tint="-0.14999847407452621"/>
      </left>
      <right/>
      <top style="thin">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821">
    <xf numFmtId="0" fontId="0" fillId="0" borderId="0">
      <alignment vertical="top"/>
    </xf>
    <xf numFmtId="0" fontId="9" fillId="0" borderId="0"/>
    <xf numFmtId="0" fontId="45" fillId="0" borderId="0">
      <alignment vertical="top"/>
    </xf>
    <xf numFmtId="43" fontId="14" fillId="0" borderId="0"/>
    <xf numFmtId="0" fontId="9" fillId="0" borderId="0"/>
    <xf numFmtId="0" fontId="45" fillId="0" borderId="0"/>
    <xf numFmtId="0" fontId="11" fillId="0" borderId="0"/>
    <xf numFmtId="0" fontId="14" fillId="0" borderId="0"/>
    <xf numFmtId="0" fontId="6" fillId="0" borderId="0"/>
    <xf numFmtId="0" fontId="45" fillId="0" borderId="0"/>
    <xf numFmtId="0" fontId="6" fillId="0" borderId="0"/>
    <xf numFmtId="0" fontId="9" fillId="0" borderId="0"/>
    <xf numFmtId="0" fontId="14" fillId="0" borderId="0"/>
    <xf numFmtId="0" fontId="15" fillId="0" borderId="0"/>
    <xf numFmtId="9" fontId="14" fillId="0" borderId="0"/>
    <xf numFmtId="0" fontId="45" fillId="0" borderId="0">
      <alignment vertical="top"/>
    </xf>
    <xf numFmtId="0" fontId="14" fillId="3" borderId="0"/>
    <xf numFmtId="0" fontId="14" fillId="5" borderId="0"/>
    <xf numFmtId="0" fontId="14" fillId="7" borderId="0"/>
    <xf numFmtId="0" fontId="14" fillId="9" borderId="0"/>
    <xf numFmtId="0" fontId="14" fillId="11" borderId="0"/>
    <xf numFmtId="0" fontId="14" fillId="13" borderId="0"/>
    <xf numFmtId="0" fontId="14" fillId="4" borderId="0"/>
    <xf numFmtId="0" fontId="14" fillId="6" borderId="0"/>
    <xf numFmtId="0" fontId="14" fillId="8" borderId="0"/>
    <xf numFmtId="0" fontId="14" fillId="10" borderId="0"/>
    <xf numFmtId="0" fontId="14" fillId="12" borderId="0"/>
    <xf numFmtId="0" fontId="14" fillId="14" borderId="0"/>
    <xf numFmtId="43" fontId="14" fillId="0" borderId="0"/>
    <xf numFmtId="43" fontId="9" fillId="0" borderId="0"/>
    <xf numFmtId="43" fontId="14" fillId="0" borderId="0"/>
    <xf numFmtId="43" fontId="14" fillId="0" borderId="0"/>
    <xf numFmtId="0" fontId="34" fillId="0" borderId="0"/>
    <xf numFmtId="0" fontId="35" fillId="0" borderId="1"/>
    <xf numFmtId="0" fontId="36" fillId="0" borderId="2"/>
    <xf numFmtId="0" fontId="37" fillId="0" borderId="3"/>
    <xf numFmtId="0" fontId="37" fillId="0" borderId="0"/>
    <xf numFmtId="0" fontId="38" fillId="0" borderId="4"/>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6" fillId="0" borderId="0">
      <alignment vertical="top"/>
    </xf>
    <xf numFmtId="0" fontId="46" fillId="0" borderId="0">
      <alignment vertical="top"/>
    </xf>
    <xf numFmtId="0" fontId="46" fillId="0" borderId="0">
      <alignment vertical="top"/>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5" fillId="0" borderId="0"/>
    <xf numFmtId="0" fontId="45" fillId="0" borderId="0"/>
    <xf numFmtId="0" fontId="45" fillId="0" borderId="0"/>
    <xf numFmtId="0" fontId="4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46" fillId="0" borderId="0">
      <alignment vertical="top"/>
    </xf>
    <xf numFmtId="0" fontId="46"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46" fillId="0" borderId="0">
      <alignment vertical="top"/>
    </xf>
    <xf numFmtId="0" fontId="46" fillId="0" borderId="0">
      <alignment vertical="top"/>
    </xf>
    <xf numFmtId="0" fontId="45"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9" fillId="0" borderId="0"/>
    <xf numFmtId="0" fontId="46" fillId="0" borderId="0">
      <alignment vertical="top"/>
    </xf>
    <xf numFmtId="0" fontId="46" fillId="0" borderId="0">
      <alignment vertical="top"/>
    </xf>
    <xf numFmtId="0" fontId="46"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39"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6" fillId="0" borderId="0">
      <alignment vertical="top"/>
    </xf>
    <xf numFmtId="0" fontId="46" fillId="0" borderId="0">
      <alignment vertical="top"/>
    </xf>
    <xf numFmtId="0" fontId="14" fillId="0" borderId="0"/>
    <xf numFmtId="0" fontId="45" fillId="0" borderId="0"/>
    <xf numFmtId="0" fontId="46" fillId="0" borderId="0">
      <alignment vertical="top"/>
    </xf>
    <xf numFmtId="0" fontId="14" fillId="0" borderId="0"/>
    <xf numFmtId="0" fontId="45" fillId="0" borderId="0"/>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5" fillId="0" borderId="0">
      <alignment vertical="top"/>
    </xf>
    <xf numFmtId="0" fontId="46" fillId="0" borderId="0">
      <alignment vertical="top"/>
    </xf>
    <xf numFmtId="0" fontId="46" fillId="0" borderId="0">
      <alignment vertical="top"/>
    </xf>
    <xf numFmtId="0" fontId="46" fillId="0" borderId="0">
      <alignment vertical="top"/>
    </xf>
    <xf numFmtId="0" fontId="14"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9" fillId="2" borderId="5"/>
    <xf numFmtId="0" fontId="14" fillId="2" borderId="5"/>
    <xf numFmtId="0" fontId="7" fillId="0" borderId="0"/>
    <xf numFmtId="0" fontId="40" fillId="0" borderId="0"/>
    <xf numFmtId="0" fontId="41" fillId="0" borderId="6"/>
    <xf numFmtId="0" fontId="42" fillId="0" borderId="0"/>
    <xf numFmtId="43" fontId="45" fillId="0" borderId="0"/>
    <xf numFmtId="0" fontId="6" fillId="0" borderId="0"/>
    <xf numFmtId="9" fontId="9" fillId="0" borderId="0"/>
    <xf numFmtId="9" fontId="45" fillId="0" borderId="0"/>
    <xf numFmtId="43" fontId="45" fillId="0" borderId="0"/>
    <xf numFmtId="0" fontId="14" fillId="0" borderId="0"/>
    <xf numFmtId="43" fontId="14" fillId="0" borderId="0"/>
    <xf numFmtId="0" fontId="14" fillId="0" borderId="0"/>
    <xf numFmtId="0" fontId="45" fillId="0" borderId="0"/>
    <xf numFmtId="0" fontId="14" fillId="0" borderId="0"/>
    <xf numFmtId="0" fontId="14" fillId="0" borderId="0"/>
    <xf numFmtId="0" fontId="14" fillId="0" borderId="0"/>
    <xf numFmtId="43" fontId="14" fillId="0" borderId="0"/>
    <xf numFmtId="9" fontId="14" fillId="0" borderId="0"/>
    <xf numFmtId="0" fontId="46" fillId="0" borderId="0">
      <alignment vertical="top"/>
    </xf>
    <xf numFmtId="43" fontId="14" fillId="0" borderId="0"/>
    <xf numFmtId="0" fontId="16" fillId="0" borderId="0">
      <alignment horizontal="center" vertical="center" wrapText="1"/>
    </xf>
    <xf numFmtId="0" fontId="11" fillId="0" borderId="0">
      <alignment vertical="top"/>
    </xf>
    <xf numFmtId="0" fontId="17" fillId="0" borderId="0">
      <alignment vertical="center"/>
    </xf>
    <xf numFmtId="0" fontId="11" fillId="0" borderId="0">
      <alignment horizontal="left" vertical="top" wrapText="1"/>
    </xf>
    <xf numFmtId="0" fontId="21" fillId="0" borderId="0">
      <alignment vertical="center"/>
    </xf>
    <xf numFmtId="0" fontId="24" fillId="0" borderId="0">
      <alignment horizontal="left" vertical="top" wrapText="1"/>
    </xf>
    <xf numFmtId="0" fontId="25" fillId="0" borderId="0">
      <alignment horizontal="left" vertical="top"/>
      <protection locked="0"/>
    </xf>
    <xf numFmtId="0" fontId="14" fillId="0" borderId="0"/>
    <xf numFmtId="0" fontId="14" fillId="0" borderId="0"/>
    <xf numFmtId="0" fontId="14" fillId="0" borderId="0"/>
    <xf numFmtId="0" fontId="14" fillId="0" borderId="0"/>
    <xf numFmtId="43" fontId="14" fillId="0" borderId="0"/>
    <xf numFmtId="9" fontId="14" fillId="0" borderId="0"/>
    <xf numFmtId="0" fontId="14" fillId="0" borderId="0"/>
    <xf numFmtId="0" fontId="47" fillId="0" borderId="0"/>
    <xf numFmtId="43" fontId="14" fillId="0" borderId="0"/>
    <xf numFmtId="0" fontId="47" fillId="0" borderId="0"/>
    <xf numFmtId="0" fontId="14" fillId="0" borderId="0"/>
    <xf numFmtId="0" fontId="45" fillId="0" borderId="0">
      <alignment vertical="top"/>
    </xf>
    <xf numFmtId="0" fontId="11" fillId="0" borderId="0">
      <alignment vertical="top"/>
    </xf>
    <xf numFmtId="43" fontId="45" fillId="0" borderId="0"/>
    <xf numFmtId="0" fontId="14" fillId="0" borderId="0"/>
    <xf numFmtId="0" fontId="11" fillId="0" borderId="0">
      <alignment vertical="top"/>
    </xf>
    <xf numFmtId="0" fontId="11" fillId="0" borderId="0">
      <alignment vertical="top"/>
    </xf>
    <xf numFmtId="0" fontId="14" fillId="0" borderId="0"/>
    <xf numFmtId="0" fontId="6" fillId="0" borderId="0"/>
    <xf numFmtId="0" fontId="14" fillId="0" borderId="0"/>
    <xf numFmtId="0" fontId="47" fillId="0" borderId="0"/>
    <xf numFmtId="0" fontId="45" fillId="0" borderId="0">
      <alignment vertical="top"/>
    </xf>
  </cellStyleXfs>
  <cellXfs count="950">
    <xf numFmtId="0" fontId="8" fillId="0" borderId="0" xfId="0" applyFont="1" applyAlignment="1">
      <alignment vertical="top"/>
    </xf>
    <xf numFmtId="49" fontId="10" fillId="0" borderId="7" xfId="2" applyNumberFormat="1" applyFont="1" applyBorder="1" applyAlignment="1">
      <alignment horizontal="center" vertical="top" wrapText="1"/>
    </xf>
    <xf numFmtId="49" fontId="10" fillId="0" borderId="7" xfId="2" applyNumberFormat="1" applyFont="1" applyBorder="1" applyAlignment="1">
      <alignment horizontal="left" vertical="top" wrapText="1"/>
    </xf>
    <xf numFmtId="0" fontId="17" fillId="0" borderId="0" xfId="13" applyFont="1" applyAlignment="1">
      <alignment vertical="center"/>
    </xf>
    <xf numFmtId="0" fontId="11" fillId="0" borderId="0" xfId="13" applyFont="1" applyAlignment="1" applyProtection="1">
      <alignment horizontal="right" vertical="center"/>
      <protection locked="0"/>
    </xf>
    <xf numFmtId="0" fontId="11" fillId="0" borderId="0" xfId="13" applyFont="1" applyAlignment="1" applyProtection="1">
      <alignment horizontal="center" vertical="center"/>
      <protection locked="0"/>
    </xf>
    <xf numFmtId="0" fontId="25" fillId="0" borderId="0" xfId="13" applyFont="1" applyAlignment="1" applyProtection="1">
      <alignment horizontal="left" vertical="top"/>
      <protection locked="0"/>
    </xf>
    <xf numFmtId="0" fontId="28" fillId="0" borderId="0" xfId="6" applyFont="1" applyAlignment="1" applyProtection="1">
      <alignment vertical="center"/>
      <protection hidden="1"/>
    </xf>
    <xf numFmtId="0" fontId="18" fillId="0" borderId="0" xfId="13" applyFont="1" applyAlignment="1">
      <alignment vertical="center"/>
    </xf>
    <xf numFmtId="0" fontId="18" fillId="0" borderId="0" xfId="13" applyFont="1" applyAlignment="1">
      <alignment horizontal="right" vertical="center"/>
    </xf>
    <xf numFmtId="0" fontId="18" fillId="0" borderId="0" xfId="13" applyFont="1" applyAlignment="1">
      <alignment horizontal="center" vertical="center"/>
    </xf>
    <xf numFmtId="0" fontId="25" fillId="0" borderId="0" xfId="13" applyFont="1" applyAlignment="1" applyProtection="1">
      <alignment horizontal="left" vertical="center"/>
      <protection locked="0"/>
    </xf>
    <xf numFmtId="0" fontId="28" fillId="0" borderId="0" xfId="7" applyFont="1" applyAlignment="1" applyProtection="1">
      <alignment vertical="top" wrapText="1"/>
      <protection locked="0"/>
    </xf>
    <xf numFmtId="0" fontId="11" fillId="0" borderId="0" xfId="7" applyFont="1" applyAlignment="1" applyProtection="1">
      <alignment horizontal="right" vertical="top"/>
      <protection locked="0"/>
    </xf>
    <xf numFmtId="0" fontId="22" fillId="0" borderId="0" xfId="13" quotePrefix="1" applyFont="1" applyAlignment="1" applyProtection="1">
      <alignment horizontal="left" vertical="top"/>
      <protection locked="0"/>
    </xf>
    <xf numFmtId="3" fontId="11" fillId="0" borderId="0" xfId="13" applyNumberFormat="1" applyFont="1" applyAlignment="1">
      <alignment vertical="center"/>
    </xf>
    <xf numFmtId="0" fontId="11" fillId="0" borderId="0" xfId="13" applyFont="1" applyAlignment="1">
      <alignment vertical="top" wrapText="1"/>
    </xf>
    <xf numFmtId="0" fontId="17" fillId="0" borderId="0" xfId="13" applyFont="1" applyProtection="1">
      <protection locked="0"/>
    </xf>
    <xf numFmtId="0" fontId="17" fillId="0" borderId="0" xfId="13" applyFont="1" applyAlignment="1" applyProtection="1">
      <alignment vertical="center"/>
      <protection locked="0"/>
    </xf>
    <xf numFmtId="0" fontId="23" fillId="0" borderId="0" xfId="42" applyFont="1" applyAlignment="1" applyProtection="1">
      <alignment horizontal="left"/>
      <protection locked="0"/>
    </xf>
    <xf numFmtId="0" fontId="24" fillId="0" borderId="0" xfId="42" applyFont="1" applyAlignment="1" applyProtection="1">
      <alignment vertical="top" wrapText="1"/>
      <protection locked="0"/>
    </xf>
    <xf numFmtId="3" fontId="22" fillId="0" borderId="0" xfId="42" applyNumberFormat="1" applyFont="1" applyAlignment="1">
      <alignment horizontal="right"/>
    </xf>
    <xf numFmtId="0" fontId="28" fillId="0" borderId="0" xfId="42" applyFont="1" applyAlignment="1">
      <alignment vertical="top"/>
    </xf>
    <xf numFmtId="0" fontId="28" fillId="0" borderId="0" xfId="42" applyFont="1" applyAlignment="1">
      <alignment vertical="top" wrapText="1"/>
    </xf>
    <xf numFmtId="0" fontId="32" fillId="0" borderId="0" xfId="42" applyFont="1" applyAlignment="1">
      <alignment vertical="top" wrapText="1"/>
    </xf>
    <xf numFmtId="1" fontId="11" fillId="0" borderId="0" xfId="42" applyNumberFormat="1" applyFont="1" applyProtection="1">
      <protection locked="0"/>
    </xf>
    <xf numFmtId="0" fontId="32" fillId="0" borderId="0" xfId="42" applyFont="1" applyAlignment="1" applyProtection="1">
      <alignment vertical="top" wrapText="1"/>
      <protection locked="0"/>
    </xf>
    <xf numFmtId="0" fontId="19" fillId="0" borderId="0" xfId="13" applyFont="1" applyAlignment="1">
      <alignment horizontal="center" vertical="center"/>
    </xf>
    <xf numFmtId="0" fontId="11" fillId="0" borderId="0" xfId="13" applyFont="1" applyAlignment="1">
      <alignment vertical="center" wrapText="1"/>
    </xf>
    <xf numFmtId="0" fontId="11" fillId="0" borderId="0" xfId="13" applyFont="1" applyAlignment="1">
      <alignment vertical="center"/>
    </xf>
    <xf numFmtId="0" fontId="22" fillId="0" borderId="0" xfId="42" applyFont="1" applyAlignment="1">
      <alignment vertical="center"/>
    </xf>
    <xf numFmtId="0" fontId="28" fillId="0" borderId="0" xfId="13" applyFont="1" applyAlignment="1" applyProtection="1">
      <alignment horizontal="left" vertical="center"/>
      <protection locked="0"/>
    </xf>
    <xf numFmtId="0" fontId="11" fillId="0" borderId="13" xfId="13" applyFont="1" applyBorder="1" applyAlignment="1">
      <alignment vertical="top" wrapText="1"/>
    </xf>
    <xf numFmtId="0" fontId="11" fillId="0" borderId="13" xfId="6" applyBorder="1" applyAlignment="1" applyProtection="1">
      <alignment vertical="center"/>
      <protection hidden="1"/>
    </xf>
    <xf numFmtId="0" fontId="43" fillId="0" borderId="0" xfId="6" applyFont="1" applyAlignment="1" applyProtection="1">
      <alignment vertical="center"/>
      <protection hidden="1"/>
    </xf>
    <xf numFmtId="0" fontId="43" fillId="0" borderId="0" xfId="13" applyFont="1" applyAlignment="1">
      <alignment vertical="top" wrapText="1"/>
    </xf>
    <xf numFmtId="0" fontId="22" fillId="0" borderId="0" xfId="42" applyFont="1" applyProtection="1">
      <protection locked="0"/>
    </xf>
    <xf numFmtId="0" fontId="11" fillId="0" borderId="0" xfId="793" applyAlignment="1" applyProtection="1">
      <alignment vertical="center"/>
      <protection hidden="1"/>
    </xf>
    <xf numFmtId="0" fontId="17" fillId="0" borderId="0" xfId="793" applyFont="1" applyAlignment="1">
      <alignment vertical="center"/>
    </xf>
    <xf numFmtId="0" fontId="11" fillId="0" borderId="0" xfId="793" applyAlignment="1" applyProtection="1">
      <alignment horizontal="left" vertical="center"/>
      <protection locked="0"/>
    </xf>
    <xf numFmtId="0" fontId="25" fillId="0" borderId="0" xfId="793" applyFont="1" applyAlignment="1" applyProtection="1">
      <alignment horizontal="left" vertical="center"/>
      <protection locked="0"/>
    </xf>
    <xf numFmtId="0" fontId="11" fillId="0" borderId="0" xfId="793" applyAlignment="1" applyProtection="1">
      <alignment horizontal="right" vertical="center"/>
      <protection locked="0"/>
    </xf>
    <xf numFmtId="0" fontId="23" fillId="0" borderId="0" xfId="793" applyFont="1" applyAlignment="1" applyProtection="1">
      <alignment horizontal="left"/>
      <protection locked="0"/>
    </xf>
    <xf numFmtId="0" fontId="25" fillId="0" borderId="0" xfId="793" applyFont="1" applyAlignment="1" applyProtection="1">
      <alignment horizontal="left" vertical="top"/>
      <protection locked="0"/>
    </xf>
    <xf numFmtId="0" fontId="32" fillId="0" borderId="0" xfId="793" applyFont="1" applyAlignment="1" applyProtection="1">
      <alignment horizontal="left" vertical="top" wrapText="1"/>
      <protection locked="0"/>
    </xf>
    <xf numFmtId="0" fontId="28" fillId="0" borderId="0" xfId="793" applyFont="1" applyAlignment="1" applyProtection="1">
      <alignment vertical="top" wrapText="1"/>
      <protection locked="0"/>
    </xf>
    <xf numFmtId="0" fontId="31" fillId="0" borderId="0" xfId="793" applyFont="1" applyAlignment="1" applyProtection="1">
      <protection locked="0"/>
    </xf>
    <xf numFmtId="9" fontId="43" fillId="0" borderId="0" xfId="6" applyNumberFormat="1" applyFont="1" applyAlignment="1" applyProtection="1">
      <alignment horizontal="center" vertical="center"/>
      <protection hidden="1"/>
    </xf>
    <xf numFmtId="3" fontId="19" fillId="0" borderId="0" xfId="13" applyNumberFormat="1" applyFont="1" applyAlignment="1">
      <alignment horizontal="center" vertical="center"/>
    </xf>
    <xf numFmtId="0" fontId="11" fillId="0" borderId="0" xfId="0" applyFont="1" applyAlignment="1" applyProtection="1">
      <alignment vertical="center"/>
      <protection hidden="1"/>
    </xf>
    <xf numFmtId="3" fontId="11" fillId="0" borderId="0" xfId="13" applyNumberFormat="1" applyFont="1" applyAlignment="1" applyProtection="1">
      <alignment horizontal="left" vertical="center"/>
      <protection locked="0"/>
    </xf>
    <xf numFmtId="3" fontId="18" fillId="0" borderId="0" xfId="13" applyNumberFormat="1" applyFont="1" applyAlignment="1">
      <alignment horizontal="center" vertical="center"/>
    </xf>
    <xf numFmtId="0" fontId="48" fillId="20" borderId="38" xfId="1" applyFont="1" applyFill="1" applyBorder="1" applyAlignment="1">
      <alignment horizontal="center" vertical="top"/>
    </xf>
    <xf numFmtId="2" fontId="48" fillId="20" borderId="38" xfId="1" applyNumberFormat="1" applyFont="1" applyFill="1" applyBorder="1" applyAlignment="1">
      <alignment horizontal="center" vertical="top"/>
    </xf>
    <xf numFmtId="0" fontId="9" fillId="0" borderId="0" xfId="1" applyAlignment="1">
      <alignment wrapText="1"/>
    </xf>
    <xf numFmtId="0" fontId="9" fillId="0" borderId="0" xfId="1" applyAlignment="1">
      <alignment horizontal="center" wrapText="1"/>
    </xf>
    <xf numFmtId="0" fontId="48" fillId="0" borderId="39" xfId="1" applyFont="1" applyBorder="1" applyAlignment="1">
      <alignment vertical="top"/>
    </xf>
    <xf numFmtId="2" fontId="48" fillId="0" borderId="39" xfId="1" applyNumberFormat="1" applyFont="1" applyBorder="1" applyAlignment="1">
      <alignment vertical="top"/>
    </xf>
    <xf numFmtId="2" fontId="9" fillId="0" borderId="0" xfId="1" applyNumberFormat="1"/>
    <xf numFmtId="0" fontId="9" fillId="0" borderId="39" xfId="1" applyBorder="1"/>
    <xf numFmtId="2" fontId="9" fillId="0" borderId="39" xfId="1" applyNumberFormat="1" applyBorder="1"/>
    <xf numFmtId="0" fontId="48" fillId="0" borderId="0" xfId="1" applyFont="1" applyAlignment="1">
      <alignment vertical="top"/>
    </xf>
    <xf numFmtId="2" fontId="48" fillId="0" borderId="0" xfId="1" applyNumberFormat="1" applyFont="1" applyAlignment="1">
      <alignment vertical="top"/>
    </xf>
    <xf numFmtId="0" fontId="9" fillId="0" borderId="0" xfId="1" applyAlignment="1">
      <alignment horizontal="center"/>
    </xf>
    <xf numFmtId="1" fontId="4" fillId="0" borderId="0" xfId="813" applyNumberFormat="1" applyFont="1" applyAlignment="1">
      <alignment horizontal="left"/>
    </xf>
    <xf numFmtId="0" fontId="4" fillId="0" borderId="0" xfId="813" applyFont="1"/>
    <xf numFmtId="0" fontId="39" fillId="21" borderId="40" xfId="814" applyFont="1" applyFill="1" applyBorder="1" applyAlignment="1">
      <alignment horizontal="center"/>
    </xf>
    <xf numFmtId="0" fontId="39" fillId="0" borderId="0" xfId="814" applyFont="1" applyAlignment="1">
      <alignment horizontal="right"/>
    </xf>
    <xf numFmtId="0" fontId="39" fillId="0" borderId="0" xfId="815" applyFont="1" applyAlignment="1">
      <alignment horizontal="right"/>
    </xf>
    <xf numFmtId="0" fontId="39" fillId="0" borderId="7" xfId="815" applyFont="1" applyBorder="1" applyAlignment="1"/>
    <xf numFmtId="0" fontId="39" fillId="0" borderId="11" xfId="815" applyFont="1" applyBorder="1" applyAlignment="1"/>
    <xf numFmtId="0" fontId="39" fillId="0" borderId="7" xfId="814" applyFont="1" applyBorder="1" applyAlignment="1"/>
    <xf numFmtId="49" fontId="10" fillId="0" borderId="7" xfId="814" applyNumberFormat="1" applyFont="1" applyBorder="1" applyAlignment="1">
      <alignment horizontal="center" vertical="top" wrapText="1"/>
    </xf>
    <xf numFmtId="49" fontId="10" fillId="0" borderId="7" xfId="814" applyNumberFormat="1" applyFont="1" applyBorder="1" applyAlignment="1">
      <alignment horizontal="left" vertical="top" wrapText="1"/>
    </xf>
    <xf numFmtId="49" fontId="10" fillId="0" borderId="7" xfId="815" applyNumberFormat="1" applyFont="1" applyBorder="1" applyAlignment="1">
      <alignment horizontal="center" vertical="top" wrapText="1"/>
    </xf>
    <xf numFmtId="49" fontId="10" fillId="0" borderId="7" xfId="815" applyNumberFormat="1" applyFont="1" applyBorder="1" applyAlignment="1">
      <alignment horizontal="left" vertical="top" wrapText="1"/>
    </xf>
    <xf numFmtId="0" fontId="39" fillId="0" borderId="0" xfId="814" applyFont="1" applyAlignment="1"/>
    <xf numFmtId="0" fontId="39" fillId="0" borderId="0" xfId="815" applyFont="1" applyAlignment="1"/>
    <xf numFmtId="0" fontId="22" fillId="0" borderId="7" xfId="814" applyFont="1" applyBorder="1" applyAlignment="1">
      <alignment horizontal="center" vertical="top"/>
    </xf>
    <xf numFmtId="0" fontId="22" fillId="0" borderId="7" xfId="814" applyFont="1" applyBorder="1" applyAlignment="1">
      <alignment horizontal="left" vertical="top"/>
    </xf>
    <xf numFmtId="0" fontId="22" fillId="0" borderId="7" xfId="815" applyFont="1" applyBorder="1" applyAlignment="1">
      <alignment horizontal="center" vertical="top"/>
    </xf>
    <xf numFmtId="0" fontId="22" fillId="0" borderId="7" xfId="815" applyFont="1" applyBorder="1" applyAlignment="1">
      <alignment horizontal="left" vertical="top"/>
    </xf>
    <xf numFmtId="0" fontId="9" fillId="0" borderId="0" xfId="814" applyFont="1" applyAlignment="1">
      <alignment vertical="top"/>
    </xf>
    <xf numFmtId="0" fontId="11" fillId="0" borderId="7" xfId="814" applyBorder="1" applyAlignment="1">
      <alignment vertical="top"/>
    </xf>
    <xf numFmtId="0" fontId="11" fillId="0" borderId="0" xfId="814" applyAlignment="1">
      <alignment horizontal="right"/>
    </xf>
    <xf numFmtId="0" fontId="11" fillId="0" borderId="0" xfId="814" applyAlignment="1">
      <alignment vertical="top"/>
    </xf>
    <xf numFmtId="0" fontId="11" fillId="0" borderId="7" xfId="815" applyBorder="1" applyAlignment="1">
      <alignment vertical="top"/>
    </xf>
    <xf numFmtId="49" fontId="10" fillId="0" borderId="0" xfId="814" applyNumberFormat="1" applyFont="1" applyAlignment="1">
      <alignment horizontal="center" vertical="top" wrapText="1"/>
    </xf>
    <xf numFmtId="49" fontId="10" fillId="0" borderId="0" xfId="814" applyNumberFormat="1" applyFont="1" applyAlignment="1">
      <alignment horizontal="left" vertical="top" wrapText="1"/>
    </xf>
    <xf numFmtId="49" fontId="10" fillId="0" borderId="0" xfId="815" applyNumberFormat="1" applyFont="1" applyAlignment="1">
      <alignment horizontal="center" vertical="top" wrapText="1"/>
    </xf>
    <xf numFmtId="49" fontId="10" fillId="0" borderId="0" xfId="815" applyNumberFormat="1" applyFont="1" applyAlignment="1">
      <alignment horizontal="left" vertical="top" wrapText="1"/>
    </xf>
    <xf numFmtId="0" fontId="10" fillId="0" borderId="0" xfId="814" applyFont="1" applyAlignment="1">
      <alignment horizontal="center" vertical="top" wrapText="1"/>
    </xf>
    <xf numFmtId="0" fontId="10" fillId="0" borderId="0" xfId="814" applyFont="1" applyAlignment="1">
      <alignment horizontal="left" vertical="top" wrapText="1"/>
    </xf>
    <xf numFmtId="0" fontId="10" fillId="0" borderId="0" xfId="815" applyFont="1" applyAlignment="1">
      <alignment horizontal="center" vertical="top" wrapText="1"/>
    </xf>
    <xf numFmtId="0" fontId="10" fillId="0" borderId="0" xfId="815" applyFont="1" applyAlignment="1">
      <alignment horizontal="left" vertical="top" wrapText="1"/>
    </xf>
    <xf numFmtId="0" fontId="10" fillId="0" borderId="7" xfId="814" applyFont="1" applyBorder="1" applyAlignment="1">
      <alignment horizontal="center" vertical="top" wrapText="1"/>
    </xf>
    <xf numFmtId="0" fontId="10" fillId="0" borderId="7" xfId="814" applyFont="1" applyBorder="1" applyAlignment="1">
      <alignment horizontal="left" vertical="top" wrapText="1"/>
    </xf>
    <xf numFmtId="0" fontId="10" fillId="0" borderId="7" xfId="815" applyFont="1" applyBorder="1" applyAlignment="1">
      <alignment horizontal="center" vertical="top" wrapText="1"/>
    </xf>
    <xf numFmtId="0" fontId="10" fillId="0" borderId="7" xfId="815" applyFont="1" applyBorder="1" applyAlignment="1">
      <alignment horizontal="left" vertical="top" wrapText="1"/>
    </xf>
    <xf numFmtId="0" fontId="11" fillId="0" borderId="0" xfId="815" applyAlignment="1"/>
    <xf numFmtId="0" fontId="11" fillId="0" borderId="11" xfId="815" applyBorder="1" applyAlignment="1">
      <alignment vertical="top"/>
    </xf>
    <xf numFmtId="0" fontId="11" fillId="0" borderId="0" xfId="814" applyAlignment="1"/>
    <xf numFmtId="0" fontId="9" fillId="0" borderId="0" xfId="815" applyFont="1" applyAlignment="1">
      <alignment vertical="top"/>
    </xf>
    <xf numFmtId="0" fontId="11" fillId="0" borderId="0" xfId="815" applyAlignment="1">
      <alignment vertical="top"/>
    </xf>
    <xf numFmtId="0" fontId="11" fillId="0" borderId="0" xfId="815" applyAlignment="1">
      <alignment horizontal="right"/>
    </xf>
    <xf numFmtId="0" fontId="9" fillId="0" borderId="0" xfId="814" applyFont="1" applyAlignment="1">
      <alignment horizontal="center"/>
    </xf>
    <xf numFmtId="0" fontId="9" fillId="18" borderId="0" xfId="1" applyFill="1" applyAlignment="1">
      <alignment wrapText="1"/>
    </xf>
    <xf numFmtId="0" fontId="9" fillId="18" borderId="0" xfId="1" applyFill="1" applyAlignment="1">
      <alignment horizontal="center" wrapText="1"/>
    </xf>
    <xf numFmtId="0" fontId="48" fillId="18" borderId="39" xfId="1" applyFont="1" applyFill="1" applyBorder="1" applyAlignment="1">
      <alignment vertical="top"/>
    </xf>
    <xf numFmtId="2" fontId="48" fillId="18" borderId="39" xfId="1" applyNumberFormat="1" applyFont="1" applyFill="1" applyBorder="1" applyAlignment="1">
      <alignment vertical="top"/>
    </xf>
    <xf numFmtId="0" fontId="9" fillId="18" borderId="0" xfId="1" applyFill="1"/>
    <xf numFmtId="2" fontId="9" fillId="18" borderId="0" xfId="1" applyNumberFormat="1" applyFill="1"/>
    <xf numFmtId="0" fontId="9" fillId="18" borderId="39" xfId="1" applyFill="1" applyBorder="1"/>
    <xf numFmtId="2" fontId="9" fillId="18" borderId="39" xfId="1" applyNumberFormat="1" applyFill="1" applyBorder="1"/>
    <xf numFmtId="0" fontId="11" fillId="0" borderId="0" xfId="13" applyFont="1" applyAlignment="1" applyProtection="1">
      <alignment horizontal="left" vertical="center"/>
      <protection locked="0"/>
    </xf>
    <xf numFmtId="0" fontId="11" fillId="0" borderId="0" xfId="6" applyAlignment="1" applyProtection="1">
      <alignment vertical="center"/>
      <protection hidden="1"/>
    </xf>
    <xf numFmtId="0" fontId="14" fillId="0" borderId="0" xfId="42"/>
    <xf numFmtId="0" fontId="22" fillId="0" borderId="0" xfId="42" applyFont="1"/>
    <xf numFmtId="0" fontId="28" fillId="0" borderId="0" xfId="6" applyFont="1" applyAlignment="1" applyProtection="1">
      <alignment vertical="top" wrapText="1"/>
      <protection hidden="1"/>
    </xf>
    <xf numFmtId="0" fontId="5" fillId="0" borderId="0" xfId="793" applyFont="1" applyAlignment="1">
      <alignment vertical="top"/>
    </xf>
    <xf numFmtId="0" fontId="22" fillId="0" borderId="0" xfId="793" applyFont="1" applyAlignment="1">
      <alignment vertical="center"/>
    </xf>
    <xf numFmtId="0" fontId="49" fillId="0" borderId="0" xfId="6" applyFont="1" applyAlignment="1" applyProtection="1">
      <alignment vertical="center"/>
      <protection hidden="1"/>
    </xf>
    <xf numFmtId="0" fontId="49" fillId="0" borderId="0" xfId="6" applyFont="1" applyAlignment="1" applyProtection="1">
      <alignment vertical="top" wrapText="1"/>
      <protection hidden="1"/>
    </xf>
    <xf numFmtId="0" fontId="0" fillId="0" borderId="0" xfId="13" applyFont="1" applyAlignment="1" applyProtection="1">
      <alignment vertical="center"/>
      <protection locked="0"/>
    </xf>
    <xf numFmtId="0" fontId="18" fillId="0" borderId="0" xfId="13" applyFont="1" applyAlignment="1" applyProtection="1">
      <alignment vertical="center"/>
      <protection locked="0"/>
    </xf>
    <xf numFmtId="0" fontId="22" fillId="0" borderId="0" xfId="793" applyFont="1" applyAlignment="1" applyProtection="1">
      <alignment vertical="top"/>
      <protection locked="0"/>
    </xf>
    <xf numFmtId="0" fontId="51" fillId="0" borderId="0" xfId="793" applyFont="1" applyAlignment="1" applyProtection="1">
      <alignment horizontal="left"/>
      <protection locked="0"/>
    </xf>
    <xf numFmtId="0" fontId="28" fillId="0" borderId="0" xfId="793" applyFont="1" applyAlignment="1" applyProtection="1">
      <alignment vertical="center"/>
      <protection hidden="1"/>
    </xf>
    <xf numFmtId="0" fontId="24" fillId="0" borderId="0" xfId="793" applyFont="1" applyAlignment="1" applyProtection="1">
      <alignment vertical="top" wrapText="1"/>
      <protection locked="0"/>
    </xf>
    <xf numFmtId="0" fontId="22" fillId="0" borderId="0" xfId="793" applyFont="1" applyAlignment="1">
      <alignment horizontal="center"/>
    </xf>
    <xf numFmtId="0" fontId="22" fillId="0" borderId="0" xfId="793" applyFont="1" applyAlignment="1">
      <alignment horizontal="left"/>
    </xf>
    <xf numFmtId="0" fontId="11" fillId="0" borderId="0" xfId="793" applyAlignment="1">
      <alignment vertical="top" wrapText="1"/>
    </xf>
    <xf numFmtId="0" fontId="22" fillId="0" borderId="0" xfId="793" applyFont="1" applyAlignment="1" applyProtection="1">
      <protection locked="0"/>
    </xf>
    <xf numFmtId="0" fontId="22" fillId="0" borderId="43" xfId="793" applyFont="1" applyBorder="1" applyAlignment="1" applyProtection="1">
      <protection locked="0"/>
    </xf>
    <xf numFmtId="1" fontId="22" fillId="0" borderId="0" xfId="793" applyNumberFormat="1" applyFont="1" applyAlignment="1" applyProtection="1">
      <protection locked="0"/>
    </xf>
    <xf numFmtId="0" fontId="11" fillId="18" borderId="0" xfId="793" applyFill="1" applyAlignment="1" applyProtection="1">
      <alignment vertical="center"/>
      <protection hidden="1"/>
    </xf>
    <xf numFmtId="0" fontId="11" fillId="0" borderId="43" xfId="793" applyBorder="1" applyAlignment="1" applyProtection="1">
      <alignment vertical="center"/>
      <protection hidden="1"/>
    </xf>
    <xf numFmtId="0" fontId="11" fillId="0" borderId="8" xfId="793" applyBorder="1" applyAlignment="1" applyProtection="1">
      <alignment vertical="center"/>
      <protection hidden="1"/>
    </xf>
    <xf numFmtId="3" fontId="11" fillId="0" borderId="0" xfId="793" applyNumberFormat="1" applyAlignment="1">
      <alignment horizontal="right" indent="1"/>
    </xf>
    <xf numFmtId="0" fontId="11" fillId="19" borderId="0" xfId="793" applyFill="1" applyAlignment="1" applyProtection="1">
      <alignment vertical="center"/>
      <protection hidden="1"/>
    </xf>
    <xf numFmtId="0" fontId="22" fillId="19" borderId="43" xfId="793" applyFont="1" applyFill="1" applyBorder="1" applyAlignment="1" applyProtection="1">
      <protection locked="0"/>
    </xf>
    <xf numFmtId="0" fontId="22" fillId="19" borderId="0" xfId="793" applyFont="1" applyFill="1" applyAlignment="1" applyProtection="1">
      <protection locked="0"/>
    </xf>
    <xf numFmtId="1" fontId="22" fillId="19" borderId="0" xfId="793" applyNumberFormat="1" applyFont="1" applyFill="1" applyAlignment="1" applyProtection="1">
      <protection locked="0"/>
    </xf>
    <xf numFmtId="0" fontId="11" fillId="19" borderId="43" xfId="793" applyFill="1" applyBorder="1" applyAlignment="1" applyProtection="1">
      <alignment vertical="center"/>
      <protection hidden="1"/>
    </xf>
    <xf numFmtId="0" fontId="11" fillId="19" borderId="8" xfId="793" applyFill="1" applyBorder="1" applyAlignment="1" applyProtection="1">
      <alignment vertical="center"/>
      <protection hidden="1"/>
    </xf>
    <xf numFmtId="0" fontId="11" fillId="0" borderId="33" xfId="793" applyBorder="1" applyAlignment="1" applyProtection="1">
      <alignment vertical="center"/>
      <protection hidden="1"/>
    </xf>
    <xf numFmtId="0" fontId="11" fillId="0" borderId="33" xfId="793" applyBorder="1" applyAlignment="1" applyProtection="1">
      <alignment horizontal="right" vertical="center"/>
      <protection hidden="1"/>
    </xf>
    <xf numFmtId="0" fontId="22" fillId="0" borderId="44" xfId="793" applyFont="1" applyBorder="1" applyAlignment="1" applyProtection="1">
      <protection locked="0"/>
    </xf>
    <xf numFmtId="1" fontId="22" fillId="0" borderId="44" xfId="793" applyNumberFormat="1" applyFont="1" applyBorder="1" applyAlignment="1" applyProtection="1">
      <protection locked="0"/>
    </xf>
    <xf numFmtId="0" fontId="19" fillId="19" borderId="43" xfId="793" applyFont="1" applyFill="1" applyBorder="1" applyAlignment="1">
      <alignment horizontal="left" vertical="center"/>
    </xf>
    <xf numFmtId="0" fontId="20" fillId="19" borderId="0" xfId="793" applyFont="1" applyFill="1" applyAlignment="1" applyProtection="1">
      <alignment horizontal="left" vertical="center"/>
      <protection locked="0"/>
    </xf>
    <xf numFmtId="0" fontId="20" fillId="19" borderId="8" xfId="793" applyFont="1" applyFill="1" applyBorder="1" applyAlignment="1" applyProtection="1">
      <alignment horizontal="left" vertical="center"/>
      <protection locked="0"/>
    </xf>
    <xf numFmtId="170" fontId="22" fillId="0" borderId="0" xfId="793" applyNumberFormat="1" applyFont="1" applyAlignment="1" applyProtection="1">
      <protection locked="0"/>
    </xf>
    <xf numFmtId="171" fontId="11" fillId="0" borderId="0" xfId="793" applyNumberFormat="1" applyAlignment="1"/>
    <xf numFmtId="0" fontId="10" fillId="0" borderId="0" xfId="793" applyFont="1" applyAlignment="1">
      <alignment horizontal="left" vertical="top"/>
    </xf>
    <xf numFmtId="0" fontId="10" fillId="0" borderId="0" xfId="793" applyFont="1" applyAlignment="1">
      <alignment vertical="top"/>
    </xf>
    <xf numFmtId="0" fontId="10" fillId="0" borderId="0" xfId="793" applyFont="1" applyAlignment="1">
      <alignment vertical="top" wrapText="1"/>
    </xf>
    <xf numFmtId="0" fontId="11" fillId="0" borderId="0" xfId="793" applyAlignment="1" applyProtection="1">
      <protection hidden="1"/>
    </xf>
    <xf numFmtId="0" fontId="11" fillId="0" borderId="0" xfId="793" applyAlignment="1" applyProtection="1">
      <alignment horizontal="left"/>
      <protection hidden="1"/>
    </xf>
    <xf numFmtId="2" fontId="22" fillId="0" borderId="0" xfId="793" applyNumberFormat="1" applyFont="1" applyAlignment="1" applyProtection="1">
      <protection locked="0"/>
    </xf>
    <xf numFmtId="4" fontId="22" fillId="0" borderId="0" xfId="793" applyNumberFormat="1" applyFont="1" applyAlignment="1" applyProtection="1">
      <protection locked="0"/>
    </xf>
    <xf numFmtId="0" fontId="44" fillId="0" borderId="0" xfId="6" applyFont="1" applyAlignment="1" applyProtection="1">
      <alignment vertical="center" wrapText="1"/>
      <protection hidden="1"/>
    </xf>
    <xf numFmtId="0" fontId="44" fillId="0" borderId="0" xfId="6" applyFont="1" applyAlignment="1" applyProtection="1">
      <alignment vertical="center"/>
      <protection hidden="1"/>
    </xf>
    <xf numFmtId="0" fontId="22" fillId="0" borderId="0" xfId="42" applyFont="1" applyAlignment="1">
      <alignment horizontal="right" vertical="center"/>
    </xf>
    <xf numFmtId="0" fontId="26" fillId="0" borderId="0" xfId="797" applyFont="1" applyAlignment="1">
      <alignment vertical="top" wrapText="1"/>
    </xf>
    <xf numFmtId="0" fontId="11" fillId="19" borderId="0" xfId="793" applyFill="1" applyAlignment="1">
      <alignment vertical="top"/>
    </xf>
    <xf numFmtId="0" fontId="11" fillId="18" borderId="0" xfId="793" applyFill="1" applyAlignment="1">
      <alignment vertical="top"/>
    </xf>
    <xf numFmtId="0" fontId="11" fillId="0" borderId="0" xfId="793" applyAlignment="1">
      <alignment vertical="top"/>
    </xf>
    <xf numFmtId="0" fontId="24" fillId="0" borderId="0" xfId="797" applyAlignment="1">
      <alignment vertical="top" wrapText="1"/>
    </xf>
    <xf numFmtId="49" fontId="55" fillId="22" borderId="45" xfId="0" applyNumberFormat="1" applyFont="1" applyFill="1" applyBorder="1" applyAlignment="1">
      <alignment wrapText="1"/>
    </xf>
    <xf numFmtId="0" fontId="8" fillId="22" borderId="46" xfId="0" applyFont="1" applyFill="1" applyBorder="1" applyAlignment="1"/>
    <xf numFmtId="49" fontId="12" fillId="23" borderId="47" xfId="0" applyNumberFormat="1" applyFont="1" applyFill="1" applyBorder="1" applyAlignment="1">
      <alignment horizontal="left" wrapText="1"/>
    </xf>
    <xf numFmtId="49" fontId="13" fillId="23" borderId="47" xfId="0" applyNumberFormat="1" applyFont="1" applyFill="1" applyBorder="1" applyAlignment="1">
      <alignment horizontal="center"/>
    </xf>
    <xf numFmtId="49" fontId="10" fillId="22" borderId="47" xfId="0" applyNumberFormat="1" applyFont="1" applyFill="1" applyBorder="1" applyAlignment="1">
      <alignment horizontal="center" wrapText="1"/>
    </xf>
    <xf numFmtId="49" fontId="10" fillId="22" borderId="48" xfId="0" applyNumberFormat="1" applyFont="1" applyFill="1" applyBorder="1" applyAlignment="1">
      <alignment horizontal="center" wrapText="1"/>
    </xf>
    <xf numFmtId="49" fontId="10" fillId="22" borderId="52" xfId="0" applyNumberFormat="1" applyFont="1" applyFill="1" applyBorder="1" applyAlignment="1">
      <alignment horizontal="center" wrapText="1"/>
    </xf>
    <xf numFmtId="49" fontId="10" fillId="22" borderId="46" xfId="0" applyNumberFormat="1" applyFont="1" applyFill="1" applyBorder="1" applyAlignment="1">
      <alignment horizontal="center" wrapText="1"/>
    </xf>
    <xf numFmtId="49" fontId="10" fillId="22" borderId="47" xfId="0" applyNumberFormat="1" applyFont="1" applyFill="1" applyBorder="1" applyAlignment="1">
      <alignment horizontal="center"/>
    </xf>
    <xf numFmtId="0" fontId="8" fillId="22" borderId="8" xfId="0" applyFont="1" applyFill="1" applyBorder="1" applyAlignment="1"/>
    <xf numFmtId="0" fontId="8" fillId="22" borderId="53" xfId="0" applyFont="1" applyFill="1" applyBorder="1" applyAlignment="1"/>
    <xf numFmtId="0" fontId="8" fillId="22" borderId="54" xfId="0" applyFont="1" applyFill="1" applyBorder="1" applyAlignment="1"/>
    <xf numFmtId="49" fontId="12" fillId="22" borderId="55" xfId="0" applyNumberFormat="1" applyFont="1" applyFill="1" applyBorder="1" applyAlignment="1">
      <alignment horizontal="left" wrapText="1"/>
    </xf>
    <xf numFmtId="49" fontId="13" fillId="22" borderId="55" xfId="0" applyNumberFormat="1" applyFont="1" applyFill="1" applyBorder="1" applyAlignment="1">
      <alignment horizontal="center" wrapText="1"/>
    </xf>
    <xf numFmtId="49" fontId="10" fillId="22" borderId="55" xfId="0" applyNumberFormat="1" applyFont="1" applyFill="1" applyBorder="1" applyAlignment="1">
      <alignment horizontal="center" wrapText="1"/>
    </xf>
    <xf numFmtId="49" fontId="10" fillId="22" borderId="56" xfId="0" applyNumberFormat="1" applyFont="1" applyFill="1" applyBorder="1" applyAlignment="1">
      <alignment horizontal="center" wrapText="1"/>
    </xf>
    <xf numFmtId="49" fontId="10" fillId="22" borderId="57" xfId="0" applyNumberFormat="1" applyFont="1" applyFill="1" applyBorder="1" applyAlignment="1">
      <alignment horizontal="center" wrapText="1"/>
    </xf>
    <xf numFmtId="49" fontId="10" fillId="22" borderId="58" xfId="0" applyNumberFormat="1" applyFont="1" applyFill="1" applyBorder="1" applyAlignment="1">
      <alignment horizontal="center" wrapText="1"/>
    </xf>
    <xf numFmtId="0" fontId="10" fillId="22" borderId="58" xfId="0" applyFont="1" applyFill="1" applyBorder="1" applyAlignment="1">
      <alignment horizontal="center" wrapText="1"/>
    </xf>
    <xf numFmtId="0" fontId="11" fillId="22" borderId="58" xfId="0" applyFont="1" applyFill="1" applyBorder="1" applyAlignment="1">
      <alignment wrapText="1"/>
    </xf>
    <xf numFmtId="0" fontId="11" fillId="22" borderId="59" xfId="0" applyFont="1" applyFill="1" applyBorder="1" applyAlignment="1">
      <alignment wrapText="1"/>
    </xf>
    <xf numFmtId="49" fontId="10" fillId="22" borderId="54" xfId="0" applyNumberFormat="1" applyFont="1" applyFill="1" applyBorder="1" applyAlignment="1">
      <alignment horizontal="center" wrapText="1"/>
    </xf>
    <xf numFmtId="49" fontId="10" fillId="22" borderId="55" xfId="0" applyNumberFormat="1" applyFont="1" applyFill="1" applyBorder="1" applyAlignment="1">
      <alignment horizontal="center"/>
    </xf>
    <xf numFmtId="0" fontId="8" fillId="22" borderId="60" xfId="0" applyFont="1" applyFill="1" applyBorder="1" applyAlignment="1"/>
    <xf numFmtId="0" fontId="56" fillId="16" borderId="61" xfId="0" applyFont="1" applyFill="1" applyBorder="1" applyAlignment="1" applyProtection="1">
      <alignment vertical="top" wrapText="1"/>
      <protection locked="0"/>
    </xf>
    <xf numFmtId="0" fontId="57" fillId="16" borderId="51" xfId="0" applyFont="1" applyFill="1" applyBorder="1" applyAlignment="1" applyProtection="1">
      <alignment horizontal="left" vertical="top"/>
      <protection locked="0"/>
    </xf>
    <xf numFmtId="0" fontId="29" fillId="16" borderId="51" xfId="4" applyFont="1" applyFill="1" applyBorder="1" applyAlignment="1" applyProtection="1">
      <alignment horizontal="left" vertical="top"/>
      <protection locked="0"/>
    </xf>
    <xf numFmtId="0" fontId="56" fillId="16" borderId="51" xfId="0" applyFont="1" applyFill="1" applyBorder="1" applyAlignment="1" applyProtection="1">
      <alignment vertical="top"/>
      <protection locked="0"/>
    </xf>
    <xf numFmtId="49" fontId="58" fillId="16" borderId="51" xfId="0" applyNumberFormat="1" applyFont="1" applyFill="1" applyBorder="1" applyAlignment="1" applyProtection="1">
      <alignment vertical="top" wrapText="1"/>
      <protection locked="0"/>
    </xf>
    <xf numFmtId="49" fontId="58" fillId="16" borderId="51" xfId="0" applyNumberFormat="1" applyFont="1" applyFill="1" applyBorder="1" applyAlignment="1" applyProtection="1">
      <alignment horizontal="left" vertical="top" wrapText="1"/>
      <protection locked="0"/>
    </xf>
    <xf numFmtId="49" fontId="58" fillId="16" borderId="50" xfId="0" applyNumberFormat="1" applyFont="1" applyFill="1" applyBorder="1" applyAlignment="1" applyProtection="1">
      <alignment vertical="top" wrapText="1"/>
      <protection locked="0"/>
    </xf>
    <xf numFmtId="0" fontId="56" fillId="16" borderId="62" xfId="0" applyFont="1" applyFill="1" applyBorder="1" applyAlignment="1" applyProtection="1">
      <alignment vertical="top"/>
      <protection locked="0"/>
    </xf>
    <xf numFmtId="0" fontId="8" fillId="0" borderId="61" xfId="0" applyFont="1" applyBorder="1" applyAlignment="1" applyProtection="1">
      <alignment vertical="top" wrapText="1"/>
      <protection locked="0"/>
    </xf>
    <xf numFmtId="0" fontId="12" fillId="0" borderId="51" xfId="0" applyFont="1" applyBorder="1" applyAlignment="1" applyProtection="1">
      <alignment horizontal="left" vertical="top"/>
      <protection locked="0"/>
    </xf>
    <xf numFmtId="0" fontId="11" fillId="0" borderId="51" xfId="4" applyFont="1" applyBorder="1" applyAlignment="1" applyProtection="1">
      <alignment horizontal="left" vertical="top"/>
      <protection locked="0"/>
    </xf>
    <xf numFmtId="0" fontId="8" fillId="0" borderId="51" xfId="0" applyFont="1" applyBorder="1" applyAlignment="1" applyProtection="1">
      <alignment vertical="top"/>
      <protection locked="0"/>
    </xf>
    <xf numFmtId="49" fontId="13" fillId="0" borderId="51" xfId="0" applyNumberFormat="1" applyFont="1" applyBorder="1" applyAlignment="1" applyProtection="1">
      <alignment vertical="top" wrapText="1"/>
      <protection locked="0"/>
    </xf>
    <xf numFmtId="49" fontId="13" fillId="0" borderId="51" xfId="0" applyNumberFormat="1" applyFont="1" applyBorder="1" applyAlignment="1" applyProtection="1">
      <alignment horizontal="left" vertical="top" wrapText="1"/>
      <protection locked="0"/>
    </xf>
    <xf numFmtId="49" fontId="13" fillId="0" borderId="50" xfId="0" applyNumberFormat="1" applyFont="1" applyBorder="1" applyAlignment="1" applyProtection="1">
      <alignment vertical="top" wrapText="1"/>
      <protection locked="0"/>
    </xf>
    <xf numFmtId="0" fontId="8" fillId="0" borderId="62" xfId="0" applyFont="1" applyBorder="1" applyAlignment="1" applyProtection="1">
      <alignment vertical="top"/>
      <protection locked="0"/>
    </xf>
    <xf numFmtId="0" fontId="8" fillId="0" borderId="63" xfId="0" applyFont="1" applyBorder="1" applyAlignment="1" applyProtection="1">
      <alignment vertical="top" wrapText="1"/>
      <protection locked="0"/>
    </xf>
    <xf numFmtId="0" fontId="12" fillId="0" borderId="64" xfId="0" applyFont="1" applyBorder="1" applyAlignment="1" applyProtection="1">
      <alignment horizontal="left" vertical="top"/>
      <protection locked="0"/>
    </xf>
    <xf numFmtId="0" fontId="11" fillId="0" borderId="64" xfId="4" applyFont="1" applyBorder="1" applyAlignment="1" applyProtection="1">
      <alignment horizontal="left" vertical="top"/>
      <protection locked="0"/>
    </xf>
    <xf numFmtId="0" fontId="8" fillId="0" borderId="64" xfId="0" applyFont="1" applyBorder="1" applyAlignment="1" applyProtection="1">
      <alignment vertical="top"/>
      <protection locked="0"/>
    </xf>
    <xf numFmtId="49" fontId="13" fillId="0" borderId="64" xfId="0" applyNumberFormat="1" applyFont="1" applyBorder="1" applyAlignment="1" applyProtection="1">
      <alignment vertical="top" wrapText="1"/>
      <protection locked="0"/>
    </xf>
    <xf numFmtId="49" fontId="13" fillId="0" borderId="64" xfId="0" applyNumberFormat="1" applyFont="1" applyBorder="1" applyAlignment="1" applyProtection="1">
      <alignment horizontal="left" vertical="top" wrapText="1"/>
      <protection locked="0"/>
    </xf>
    <xf numFmtId="49" fontId="13" fillId="0" borderId="65" xfId="0" applyNumberFormat="1" applyFont="1" applyBorder="1" applyAlignment="1" applyProtection="1">
      <alignment vertical="top" wrapText="1"/>
      <protection locked="0"/>
    </xf>
    <xf numFmtId="0" fontId="8" fillId="0" borderId="68" xfId="0" applyFont="1" applyBorder="1" applyAlignment="1" applyProtection="1">
      <alignment vertical="top"/>
      <protection locked="0"/>
    </xf>
    <xf numFmtId="0" fontId="8" fillId="22" borderId="69" xfId="0" applyFont="1" applyFill="1" applyBorder="1" applyAlignment="1"/>
    <xf numFmtId="0" fontId="8" fillId="22" borderId="70" xfId="0" applyFont="1" applyFill="1" applyBorder="1" applyAlignment="1"/>
    <xf numFmtId="0" fontId="8" fillId="22" borderId="71" xfId="2" applyFont="1" applyFill="1" applyBorder="1" applyAlignment="1"/>
    <xf numFmtId="49" fontId="59" fillId="22" borderId="71" xfId="2" applyNumberFormat="1" applyFont="1" applyFill="1" applyBorder="1" applyAlignment="1">
      <alignment wrapText="1"/>
    </xf>
    <xf numFmtId="49" fontId="8" fillId="23" borderId="71" xfId="0" applyNumberFormat="1" applyFont="1" applyFill="1" applyBorder="1" applyAlignment="1">
      <alignment wrapText="1"/>
    </xf>
    <xf numFmtId="0" fontId="8" fillId="22" borderId="71" xfId="2" applyFont="1" applyFill="1" applyBorder="1" applyAlignment="1">
      <alignment wrapText="1"/>
    </xf>
    <xf numFmtId="4" fontId="59" fillId="22" borderId="71" xfId="2" applyNumberFormat="1" applyFont="1" applyFill="1" applyBorder="1" applyAlignment="1">
      <alignment wrapText="1"/>
    </xf>
    <xf numFmtId="49" fontId="59" fillId="22" borderId="72" xfId="2" applyNumberFormat="1" applyFont="1" applyFill="1" applyBorder="1" applyAlignment="1">
      <alignment wrapText="1"/>
    </xf>
    <xf numFmtId="0" fontId="8" fillId="22" borderId="73" xfId="0" applyFont="1" applyFill="1" applyBorder="1" applyAlignment="1"/>
    <xf numFmtId="0" fontId="8" fillId="0" borderId="74" xfId="0" applyFont="1" applyBorder="1" applyAlignment="1">
      <alignment vertical="top" wrapText="1"/>
    </xf>
    <xf numFmtId="0" fontId="8" fillId="0" borderId="75" xfId="0" applyFont="1" applyBorder="1" applyAlignment="1">
      <alignment vertical="top" wrapText="1"/>
    </xf>
    <xf numFmtId="0" fontId="8" fillId="0" borderId="76" xfId="521" applyFont="1" applyBorder="1" applyAlignment="1">
      <alignment vertical="top" wrapText="1"/>
    </xf>
    <xf numFmtId="0" fontId="8" fillId="0" borderId="76" xfId="0" applyFont="1" applyBorder="1" applyAlignment="1">
      <alignment vertical="top" wrapText="1"/>
    </xf>
    <xf numFmtId="2" fontId="59" fillId="0" borderId="76" xfId="521" applyNumberFormat="1" applyFont="1" applyBorder="1" applyAlignment="1">
      <alignment vertical="top" wrapText="1"/>
    </xf>
    <xf numFmtId="2" fontId="59" fillId="0" borderId="77" xfId="521" applyNumberFormat="1" applyFont="1" applyBorder="1" applyAlignment="1">
      <alignment vertical="top" wrapText="1"/>
    </xf>
    <xf numFmtId="0" fontId="8" fillId="0" borderId="78" xfId="0" applyFont="1" applyBorder="1" applyAlignment="1">
      <alignment vertical="top" wrapText="1"/>
    </xf>
    <xf numFmtId="0" fontId="8" fillId="0" borderId="61" xfId="0" applyFont="1" applyBorder="1" applyAlignment="1">
      <alignment vertical="top" wrapText="1"/>
    </xf>
    <xf numFmtId="0" fontId="8" fillId="0" borderId="51" xfId="521" applyFont="1" applyBorder="1" applyAlignment="1">
      <alignment vertical="top" wrapText="1"/>
    </xf>
    <xf numFmtId="0" fontId="8" fillId="0" borderId="51" xfId="0" applyFont="1" applyBorder="1" applyAlignment="1">
      <alignment vertical="top" wrapText="1"/>
    </xf>
    <xf numFmtId="0" fontId="8" fillId="0" borderId="62" xfId="0" applyFont="1" applyBorder="1" applyAlignment="1">
      <alignment vertical="top" wrapText="1"/>
    </xf>
    <xf numFmtId="0" fontId="8" fillId="0" borderId="49" xfId="0" applyFont="1" applyBorder="1" applyAlignment="1">
      <alignment vertical="top" wrapText="1"/>
    </xf>
    <xf numFmtId="0" fontId="8" fillId="0" borderId="63" xfId="0" applyFont="1" applyBorder="1" applyAlignment="1">
      <alignment vertical="top" wrapText="1"/>
    </xf>
    <xf numFmtId="0" fontId="8" fillId="0" borderId="64" xfId="0" applyFont="1" applyBorder="1" applyAlignment="1">
      <alignment vertical="top" wrapText="1"/>
    </xf>
    <xf numFmtId="0" fontId="8" fillId="0" borderId="64" xfId="521" applyFont="1" applyBorder="1" applyAlignment="1">
      <alignment vertical="top" wrapText="1"/>
    </xf>
    <xf numFmtId="2" fontId="59" fillId="0" borderId="64" xfId="521" applyNumberFormat="1" applyFont="1" applyBorder="1" applyAlignment="1">
      <alignment vertical="top" wrapText="1"/>
    </xf>
    <xf numFmtId="2" fontId="59" fillId="0" borderId="65" xfId="521" applyNumberFormat="1" applyFont="1" applyBorder="1" applyAlignment="1">
      <alignment vertical="top" wrapText="1"/>
    </xf>
    <xf numFmtId="0" fontId="8" fillId="0" borderId="68" xfId="0" applyFont="1" applyBorder="1" applyAlignment="1">
      <alignment vertical="top" wrapText="1"/>
    </xf>
    <xf numFmtId="0" fontId="8" fillId="0" borderId="0" xfId="521" applyFont="1" applyAlignment="1">
      <alignment vertical="top"/>
    </xf>
    <xf numFmtId="49" fontId="59" fillId="0" borderId="0" xfId="0" applyNumberFormat="1" applyFont="1" applyAlignment="1">
      <alignment vertical="top" wrapText="1"/>
    </xf>
    <xf numFmtId="3" fontId="59" fillId="0" borderId="0" xfId="0" applyNumberFormat="1" applyFont="1" applyAlignment="1">
      <alignment vertical="top" wrapText="1"/>
    </xf>
    <xf numFmtId="2" fontId="59" fillId="0" borderId="0" xfId="521" applyNumberFormat="1" applyFont="1" applyAlignment="1">
      <alignment vertical="top" wrapText="1"/>
    </xf>
    <xf numFmtId="0" fontId="54" fillId="0" borderId="0" xfId="4" applyFont="1" applyAlignment="1">
      <alignment vertical="top"/>
    </xf>
    <xf numFmtId="3" fontId="54" fillId="0" borderId="0" xfId="4" applyNumberFormat="1" applyFont="1" applyAlignment="1">
      <alignment vertical="top"/>
    </xf>
    <xf numFmtId="1" fontId="8" fillId="0" borderId="0" xfId="521" applyNumberFormat="1" applyFont="1" applyAlignment="1">
      <alignment vertical="top"/>
    </xf>
    <xf numFmtId="49" fontId="59" fillId="0" borderId="0" xfId="521" applyNumberFormat="1" applyFont="1" applyAlignment="1">
      <alignment vertical="top" wrapText="1"/>
    </xf>
    <xf numFmtId="0" fontId="59" fillId="0" borderId="0" xfId="0" applyFont="1" applyAlignment="1">
      <alignment vertical="top" wrapText="1"/>
    </xf>
    <xf numFmtId="2" fontId="59" fillId="19" borderId="0" xfId="521" applyNumberFormat="1" applyFont="1" applyFill="1" applyAlignment="1">
      <alignment vertical="top" wrapText="1"/>
    </xf>
    <xf numFmtId="49" fontId="54" fillId="0" borderId="0" xfId="0" applyNumberFormat="1" applyFont="1" applyAlignment="1">
      <alignment vertical="top"/>
    </xf>
    <xf numFmtId="0" fontId="54" fillId="0" borderId="0" xfId="0" applyFont="1" applyAlignment="1">
      <alignment vertical="top"/>
    </xf>
    <xf numFmtId="3" fontId="54" fillId="0" borderId="0" xfId="0" applyNumberFormat="1" applyFont="1" applyAlignment="1">
      <alignment vertical="top"/>
    </xf>
    <xf numFmtId="0" fontId="8" fillId="0" borderId="0" xfId="2" applyFont="1" applyAlignment="1">
      <alignment vertical="top"/>
    </xf>
    <xf numFmtId="4" fontId="8" fillId="0" borderId="0" xfId="2" applyNumberFormat="1" applyFont="1" applyAlignment="1">
      <alignment vertical="top"/>
    </xf>
    <xf numFmtId="0" fontId="8" fillId="0" borderId="67" xfId="0" applyFont="1" applyBorder="1" applyAlignment="1">
      <alignment vertical="top" wrapText="1"/>
    </xf>
    <xf numFmtId="0" fontId="44" fillId="0" borderId="0" xfId="6" applyFont="1" applyAlignment="1" applyProtection="1">
      <alignment horizontal="left" vertical="center" wrapText="1"/>
      <protection hidden="1"/>
    </xf>
    <xf numFmtId="0" fontId="50" fillId="0" borderId="0" xfId="0" applyFont="1" applyAlignment="1">
      <alignment horizontal="center" vertical="top"/>
    </xf>
    <xf numFmtId="0" fontId="50" fillId="0" borderId="0" xfId="1" applyFont="1" applyAlignment="1">
      <alignment horizontal="center" vertical="center"/>
    </xf>
    <xf numFmtId="0" fontId="60" fillId="0" borderId="0" xfId="1" applyFont="1" applyAlignment="1">
      <alignment horizontal="left" vertical="top"/>
    </xf>
    <xf numFmtId="0" fontId="61" fillId="0" borderId="79" xfId="1" applyFont="1" applyBorder="1" applyAlignment="1">
      <alignment horizontal="center" vertical="top"/>
    </xf>
    <xf numFmtId="0" fontId="60" fillId="0" borderId="0" xfId="1" applyFont="1" applyAlignment="1">
      <alignment horizontal="center" vertical="top"/>
    </xf>
    <xf numFmtId="19" fontId="60" fillId="0" borderId="0" xfId="1" applyNumberFormat="1" applyFont="1" applyAlignment="1">
      <alignment horizontal="right" vertical="top"/>
    </xf>
    <xf numFmtId="0" fontId="50" fillId="0" borderId="0" xfId="0" applyFont="1" applyAlignment="1">
      <alignment horizontal="center" vertical="center"/>
    </xf>
    <xf numFmtId="0" fontId="60" fillId="0" borderId="0" xfId="0" applyFont="1" applyAlignment="1">
      <alignment horizontal="left" vertical="top"/>
    </xf>
    <xf numFmtId="0" fontId="61" fillId="0" borderId="79" xfId="0" applyFont="1" applyBorder="1" applyAlignment="1">
      <alignment horizontal="center" vertical="top"/>
    </xf>
    <xf numFmtId="0" fontId="60" fillId="0" borderId="0" xfId="0" applyFont="1" applyAlignment="1">
      <alignment horizontal="center" vertical="top"/>
    </xf>
    <xf numFmtId="19" fontId="60" fillId="0" borderId="0" xfId="0" applyNumberFormat="1" applyFont="1" applyAlignment="1">
      <alignment horizontal="right" vertical="top"/>
    </xf>
    <xf numFmtId="0" fontId="17" fillId="0" borderId="0" xfId="13" applyFont="1" applyAlignment="1">
      <alignment horizontal="left" vertical="center"/>
    </xf>
    <xf numFmtId="0" fontId="9" fillId="0" borderId="0" xfId="1"/>
    <xf numFmtId="0" fontId="0" fillId="0" borderId="0" xfId="0" applyAlignment="1"/>
    <xf numFmtId="4" fontId="22" fillId="0" borderId="0" xfId="793" applyNumberFormat="1" applyFont="1" applyAlignment="1" applyProtection="1">
      <alignment horizontal="center"/>
      <protection locked="0"/>
    </xf>
    <xf numFmtId="0" fontId="8" fillId="0" borderId="0" xfId="0" applyFont="1" applyAlignment="1">
      <alignment vertical="top"/>
    </xf>
    <xf numFmtId="0" fontId="22" fillId="0" borderId="0" xfId="793" applyFont="1" applyAlignment="1" applyProtection="1">
      <alignment horizontal="left"/>
      <protection locked="0"/>
    </xf>
    <xf numFmtId="174" fontId="60" fillId="0" borderId="0" xfId="1" applyNumberFormat="1" applyFont="1" applyAlignment="1">
      <alignment horizontal="left" vertical="top"/>
    </xf>
    <xf numFmtId="174" fontId="60" fillId="0" borderId="0" xfId="0" applyNumberFormat="1" applyFont="1" applyAlignment="1">
      <alignment horizontal="left" vertical="top"/>
    </xf>
    <xf numFmtId="172" fontId="58" fillId="16" borderId="61" xfId="0" applyNumberFormat="1" applyFont="1" applyFill="1" applyBorder="1" applyAlignment="1" applyProtection="1">
      <alignment horizontal="center" vertical="top" wrapText="1"/>
      <protection locked="0"/>
    </xf>
    <xf numFmtId="172" fontId="58" fillId="16" borderId="51" xfId="0" applyNumberFormat="1" applyFont="1" applyFill="1" applyBorder="1" applyAlignment="1" applyProtection="1">
      <alignment horizontal="center" vertical="top" wrapText="1"/>
      <protection locked="0"/>
    </xf>
    <xf numFmtId="172" fontId="58" fillId="16" borderId="52" xfId="0" applyNumberFormat="1" applyFont="1" applyFill="1" applyBorder="1" applyAlignment="1" applyProtection="1">
      <alignment horizontal="center" vertical="top" wrapText="1"/>
      <protection locked="0"/>
    </xf>
    <xf numFmtId="172" fontId="58" fillId="16" borderId="49" xfId="0" applyNumberFormat="1" applyFont="1" applyFill="1" applyBorder="1" applyAlignment="1" applyProtection="1">
      <alignment horizontal="center" vertical="top" wrapText="1"/>
      <protection locked="0"/>
    </xf>
    <xf numFmtId="172" fontId="58" fillId="16" borderId="50" xfId="0" applyNumberFormat="1" applyFont="1" applyFill="1" applyBorder="1" applyAlignment="1" applyProtection="1">
      <alignment horizontal="center" vertical="top" wrapText="1"/>
      <protection locked="0"/>
    </xf>
    <xf numFmtId="172" fontId="13" fillId="0" borderId="61" xfId="0" applyNumberFormat="1" applyFont="1" applyBorder="1" applyAlignment="1" applyProtection="1">
      <alignment horizontal="center" vertical="top" wrapText="1"/>
      <protection locked="0"/>
    </xf>
    <xf numFmtId="172" fontId="13" fillId="0" borderId="51" xfId="0" applyNumberFormat="1" applyFont="1" applyBorder="1" applyAlignment="1" applyProtection="1">
      <alignment horizontal="center" vertical="top" wrapText="1"/>
      <protection locked="0"/>
    </xf>
    <xf numFmtId="172" fontId="13" fillId="0" borderId="52" xfId="0" applyNumberFormat="1" applyFont="1" applyBorder="1" applyAlignment="1" applyProtection="1">
      <alignment horizontal="center" vertical="top" wrapText="1"/>
      <protection locked="0"/>
    </xf>
    <xf numFmtId="172" fontId="13" fillId="0" borderId="49" xfId="0" applyNumberFormat="1" applyFont="1" applyBorder="1" applyAlignment="1" applyProtection="1">
      <alignment horizontal="center" vertical="top" wrapText="1"/>
      <protection locked="0"/>
    </xf>
    <xf numFmtId="172" fontId="13" fillId="0" borderId="50" xfId="0" applyNumberFormat="1" applyFont="1" applyBorder="1" applyAlignment="1" applyProtection="1">
      <alignment horizontal="center" vertical="top" wrapText="1"/>
      <protection locked="0"/>
    </xf>
    <xf numFmtId="172" fontId="13" fillId="0" borderId="63" xfId="0" applyNumberFormat="1" applyFont="1" applyBorder="1" applyAlignment="1" applyProtection="1">
      <alignment horizontal="center" vertical="top" wrapText="1"/>
      <protection locked="0"/>
    </xf>
    <xf numFmtId="172" fontId="13" fillId="0" borderId="64" xfId="0" applyNumberFormat="1" applyFont="1" applyBorder="1" applyAlignment="1" applyProtection="1">
      <alignment horizontal="center" vertical="top" wrapText="1"/>
      <protection locked="0"/>
    </xf>
    <xf numFmtId="172" fontId="13" fillId="0" borderId="66" xfId="0" applyNumberFormat="1" applyFont="1" applyBorder="1" applyAlignment="1" applyProtection="1">
      <alignment horizontal="center" vertical="top" wrapText="1"/>
      <protection locked="0"/>
    </xf>
    <xf numFmtId="172" fontId="13" fillId="0" borderId="67" xfId="0" applyNumberFormat="1" applyFont="1" applyBorder="1" applyAlignment="1" applyProtection="1">
      <alignment horizontal="center" vertical="top" wrapText="1"/>
      <protection locked="0"/>
    </xf>
    <xf numFmtId="172" fontId="13" fillId="0" borderId="65" xfId="0" applyNumberFormat="1" applyFont="1" applyBorder="1" applyAlignment="1" applyProtection="1">
      <alignment horizontal="center" vertical="top" wrapText="1"/>
      <protection locked="0"/>
    </xf>
    <xf numFmtId="172" fontId="59" fillId="0" borderId="0" xfId="0" applyNumberFormat="1" applyFont="1" applyAlignment="1">
      <alignment vertical="top" wrapText="1"/>
    </xf>
    <xf numFmtId="173" fontId="54" fillId="0" borderId="0" xfId="4" applyNumberFormat="1" applyFont="1" applyAlignment="1">
      <alignment vertical="top"/>
    </xf>
    <xf numFmtId="166" fontId="22" fillId="0" borderId="0" xfId="42" applyNumberFormat="1" applyFont="1"/>
    <xf numFmtId="164" fontId="11" fillId="0" borderId="0" xfId="13" applyNumberFormat="1" applyFont="1" applyAlignment="1" applyProtection="1">
      <alignment vertical="top"/>
      <protection locked="0"/>
    </xf>
    <xf numFmtId="164" fontId="11" fillId="0" borderId="0" xfId="793" applyNumberFormat="1" applyAlignment="1" applyProtection="1">
      <alignment vertical="top"/>
      <protection locked="0"/>
    </xf>
    <xf numFmtId="164" fontId="11" fillId="0" borderId="0" xfId="793" applyNumberFormat="1" applyAlignment="1">
      <alignment horizontal="center"/>
    </xf>
    <xf numFmtId="169" fontId="22" fillId="0" borderId="0" xfId="793" applyNumberFormat="1" applyFont="1" applyAlignment="1" applyProtection="1">
      <protection locked="0"/>
    </xf>
    <xf numFmtId="169" fontId="11" fillId="0" borderId="33" xfId="793" applyNumberFormat="1" applyBorder="1" applyAlignment="1" applyProtection="1">
      <alignment vertical="center"/>
      <protection hidden="1"/>
    </xf>
    <xf numFmtId="169" fontId="11" fillId="0" borderId="0" xfId="776" applyNumberFormat="1" applyFont="1" applyAlignment="1" applyProtection="1">
      <alignment vertical="center"/>
      <protection hidden="1"/>
    </xf>
    <xf numFmtId="165" fontId="11" fillId="0" borderId="0" xfId="13" applyNumberFormat="1" applyFont="1" applyAlignment="1">
      <alignment vertical="center"/>
    </xf>
    <xf numFmtId="166" fontId="11" fillId="0" borderId="0" xfId="793" applyNumberFormat="1" applyAlignment="1" applyProtection="1">
      <alignment horizontal="center" vertical="center"/>
      <protection locked="0"/>
    </xf>
    <xf numFmtId="164" fontId="11" fillId="0" borderId="0" xfId="793" applyNumberFormat="1" applyAlignment="1" applyProtection="1">
      <alignment vertical="center"/>
      <protection locked="0"/>
    </xf>
    <xf numFmtId="164" fontId="11" fillId="0" borderId="0" xfId="793" applyNumberFormat="1" applyAlignment="1" applyProtection="1">
      <alignment horizontal="center" vertical="center"/>
      <protection locked="0"/>
    </xf>
    <xf numFmtId="167" fontId="11" fillId="0" borderId="0" xfId="793" applyNumberFormat="1" applyAlignment="1" applyProtection="1">
      <alignment horizontal="center"/>
      <protection locked="0"/>
    </xf>
    <xf numFmtId="164" fontId="11" fillId="0" borderId="0" xfId="793" applyNumberFormat="1" applyAlignment="1"/>
    <xf numFmtId="168" fontId="39" fillId="0" borderId="0" xfId="815" applyNumberFormat="1" applyFont="1" applyAlignment="1">
      <alignment horizontal="right"/>
    </xf>
    <xf numFmtId="168" fontId="39" fillId="0" borderId="0" xfId="814" applyNumberFormat="1" applyFont="1" applyAlignment="1">
      <alignment horizontal="right"/>
    </xf>
    <xf numFmtId="0" fontId="11" fillId="0" borderId="0" xfId="6" applyAlignment="1" applyProtection="1">
      <alignment vertical="center"/>
      <protection hidden="1"/>
    </xf>
    <xf numFmtId="0" fontId="11" fillId="0" borderId="0" xfId="13" applyFont="1" applyAlignment="1">
      <alignment horizontal="left" vertical="center"/>
    </xf>
    <xf numFmtId="0" fontId="17" fillId="0" borderId="0" xfId="13" applyFont="1" applyAlignment="1">
      <alignment horizontal="left" vertical="center"/>
    </xf>
    <xf numFmtId="0" fontId="9" fillId="0" borderId="0" xfId="1"/>
    <xf numFmtId="0" fontId="60" fillId="0" borderId="0" xfId="0" applyFont="1" applyAlignment="1">
      <alignment horizontal="left" vertical="center"/>
    </xf>
    <xf numFmtId="0" fontId="60" fillId="0" borderId="0" xfId="1" applyFont="1" applyAlignment="1">
      <alignment horizontal="left" vertical="center"/>
    </xf>
    <xf numFmtId="0" fontId="60" fillId="0" borderId="0" xfId="0" applyFont="1" applyAlignment="1">
      <alignment horizontal="center" vertical="center"/>
    </xf>
    <xf numFmtId="0" fontId="60" fillId="0" borderId="0" xfId="1" applyFont="1" applyAlignment="1">
      <alignment horizontal="center" vertical="center"/>
    </xf>
    <xf numFmtId="49" fontId="10" fillId="22" borderId="51" xfId="0" applyNumberFormat="1" applyFont="1" applyFill="1" applyBorder="1" applyAlignment="1">
      <alignment horizontal="center" wrapText="1"/>
    </xf>
    <xf numFmtId="0" fontId="14" fillId="0" borderId="0" xfId="42"/>
    <xf numFmtId="0" fontId="22" fillId="0" borderId="0" xfId="13" applyFont="1" applyAlignment="1" applyProtection="1">
      <alignment horizontal="left" vertical="top" wrapText="1"/>
      <protection locked="0"/>
    </xf>
    <xf numFmtId="0" fontId="22" fillId="0" borderId="0" xfId="42" applyFont="1" applyAlignment="1">
      <alignment horizontal="left"/>
    </xf>
    <xf numFmtId="1" fontId="22" fillId="0" borderId="0" xfId="793" applyNumberFormat="1" applyFont="1" applyAlignment="1" applyProtection="1">
      <alignment horizontal="center"/>
      <protection locked="0"/>
    </xf>
    <xf numFmtId="0" fontId="11" fillId="19" borderId="0" xfId="793" applyFill="1" applyAlignment="1">
      <alignment vertical="top"/>
    </xf>
    <xf numFmtId="0" fontId="11" fillId="0" borderId="0" xfId="793" applyAlignment="1" applyProtection="1">
      <alignment vertical="center"/>
      <protection hidden="1"/>
    </xf>
    <xf numFmtId="1" fontId="22" fillId="0" borderId="0" xfId="793" applyNumberFormat="1" applyFont="1" applyAlignment="1" applyProtection="1">
      <alignment horizontal="right"/>
      <protection locked="0"/>
    </xf>
    <xf numFmtId="169" fontId="22" fillId="0" borderId="43" xfId="793" applyNumberFormat="1" applyFont="1" applyBorder="1" applyAlignment="1" applyProtection="1">
      <protection locked="0"/>
    </xf>
    <xf numFmtId="1" fontId="22" fillId="0" borderId="8" xfId="793" applyNumberFormat="1" applyFont="1" applyBorder="1" applyAlignment="1" applyProtection="1">
      <alignment horizontal="center"/>
      <protection locked="0"/>
    </xf>
    <xf numFmtId="1" fontId="11" fillId="0" borderId="0" xfId="793" applyNumberFormat="1" applyAlignment="1" applyProtection="1">
      <alignment horizontal="center"/>
      <protection hidden="1"/>
    </xf>
    <xf numFmtId="0" fontId="11" fillId="0" borderId="0" xfId="793" applyAlignment="1">
      <alignment vertical="top"/>
    </xf>
    <xf numFmtId="4" fontId="22" fillId="0" borderId="8" xfId="793" applyNumberFormat="1" applyFont="1" applyBorder="1" applyAlignment="1" applyProtection="1">
      <alignment horizontal="center"/>
      <protection locked="0"/>
    </xf>
    <xf numFmtId="0" fontId="11" fillId="0" borderId="0" xfId="793" applyAlignment="1" applyProtection="1">
      <alignment horizontal="center"/>
      <protection hidden="1"/>
    </xf>
    <xf numFmtId="0" fontId="17" fillId="0" borderId="0" xfId="794" applyAlignment="1">
      <alignment vertical="center"/>
    </xf>
    <xf numFmtId="0" fontId="11" fillId="0" borderId="0" xfId="793" applyAlignment="1" applyProtection="1">
      <alignment horizontal="right" vertical="center"/>
      <protection hidden="1"/>
    </xf>
    <xf numFmtId="0" fontId="22" fillId="0" borderId="0" xfId="793" applyFont="1" applyAlignment="1" applyProtection="1">
      <alignment horizontal="right"/>
      <protection locked="0"/>
    </xf>
    <xf numFmtId="0" fontId="22" fillId="0" borderId="0" xfId="793" applyFont="1" applyAlignment="1" applyProtection="1">
      <alignment horizontal="left" vertical="top" wrapText="1"/>
      <protection locked="0"/>
    </xf>
    <xf numFmtId="169" fontId="11" fillId="0" borderId="0" xfId="776" applyNumberFormat="1" applyFont="1" applyAlignment="1" applyProtection="1">
      <alignment horizontal="center"/>
      <protection hidden="1"/>
    </xf>
    <xf numFmtId="0" fontId="28" fillId="0" borderId="0" xfId="6" applyFont="1" applyAlignment="1" applyProtection="1">
      <alignment horizontal="left" vertical="center" wrapText="1"/>
      <protection hidden="1"/>
    </xf>
    <xf numFmtId="164" fontId="28" fillId="0" borderId="0" xfId="13" applyNumberFormat="1" applyFont="1" applyAlignment="1" applyProtection="1">
      <alignment horizontal="left" vertical="top"/>
      <protection locked="0"/>
    </xf>
    <xf numFmtId="0" fontId="11" fillId="0" borderId="0" xfId="6" applyAlignment="1" applyProtection="1">
      <alignment horizontal="right" vertical="center"/>
      <protection hidden="1"/>
    </xf>
    <xf numFmtId="164" fontId="11" fillId="0" borderId="0" xfId="13" applyNumberFormat="1" applyFont="1" applyAlignment="1">
      <alignment horizontal="center"/>
    </xf>
    <xf numFmtId="0" fontId="22" fillId="0" borderId="0" xfId="42" applyFont="1" applyAlignment="1" applyProtection="1">
      <alignment horizontal="right"/>
      <protection locked="0"/>
    </xf>
    <xf numFmtId="1" fontId="11" fillId="0" borderId="0" xfId="793" applyNumberFormat="1" applyAlignment="1" applyProtection="1">
      <alignment horizontal="center"/>
      <protection locked="0"/>
    </xf>
    <xf numFmtId="0" fontId="22" fillId="0" borderId="0" xfId="793" applyFont="1" applyAlignment="1">
      <alignment horizontal="left" vertical="center"/>
    </xf>
    <xf numFmtId="167" fontId="11" fillId="0" borderId="0" xfId="793" quotePrefix="1" applyNumberFormat="1" applyAlignment="1" applyProtection="1">
      <alignment horizontal="center"/>
      <protection locked="0"/>
    </xf>
    <xf numFmtId="3" fontId="11" fillId="0" borderId="0" xfId="793" applyNumberFormat="1" applyAlignment="1" applyProtection="1">
      <alignment horizontal="center" vertical="center"/>
      <protection locked="0"/>
    </xf>
    <xf numFmtId="3" fontId="11" fillId="0" borderId="0" xfId="793" applyNumberFormat="1" applyAlignment="1" applyProtection="1">
      <alignment horizontal="center"/>
      <protection locked="0"/>
    </xf>
    <xf numFmtId="0" fontId="17" fillId="0" borderId="0" xfId="793" applyFont="1" applyAlignment="1">
      <alignment horizontal="left" vertical="center"/>
    </xf>
    <xf numFmtId="0" fontId="8" fillId="16" borderId="117" xfId="0" applyFont="1" applyFill="1" applyBorder="1" applyAlignment="1">
      <alignment vertical="top"/>
    </xf>
    <xf numFmtId="0" fontId="8" fillId="0" borderId="117" xfId="0" applyFont="1" applyBorder="1" applyAlignment="1">
      <alignment vertical="top"/>
    </xf>
    <xf numFmtId="0" fontId="17" fillId="0" borderId="119" xfId="13" applyFont="1" applyBorder="1" applyProtection="1">
      <protection locked="0"/>
    </xf>
    <xf numFmtId="0" fontId="17" fillId="0" borderId="119" xfId="13" applyFont="1" applyBorder="1" applyAlignment="1" applyProtection="1">
      <alignment vertical="center"/>
      <protection locked="0"/>
    </xf>
    <xf numFmtId="0" fontId="18" fillId="0" borderId="119" xfId="13" applyFont="1" applyBorder="1" applyAlignment="1">
      <alignment vertical="center"/>
    </xf>
    <xf numFmtId="0" fontId="18" fillId="0" borderId="119" xfId="13" applyFont="1" applyBorder="1" applyAlignment="1">
      <alignment horizontal="right" vertical="center"/>
    </xf>
    <xf numFmtId="0" fontId="18" fillId="0" borderId="119" xfId="13" applyFont="1" applyBorder="1" applyAlignment="1">
      <alignment horizontal="center" vertical="center"/>
    </xf>
    <xf numFmtId="3" fontId="18" fillId="0" borderId="119" xfId="13" applyNumberFormat="1" applyFont="1" applyBorder="1" applyAlignment="1">
      <alignment horizontal="center" vertical="center"/>
    </xf>
    <xf numFmtId="0" fontId="8" fillId="22" borderId="120" xfId="0" applyFont="1" applyFill="1" applyBorder="1" applyAlignment="1"/>
    <xf numFmtId="0" fontId="8" fillId="22" borderId="121" xfId="0" applyFont="1" applyFill="1" applyBorder="1" applyAlignment="1"/>
    <xf numFmtId="49" fontId="12" fillId="23" borderId="122" xfId="0" applyNumberFormat="1" applyFont="1" applyFill="1" applyBorder="1" applyAlignment="1">
      <alignment horizontal="left" wrapText="1"/>
    </xf>
    <xf numFmtId="49" fontId="13" fillId="23" borderId="122" xfId="0" applyNumberFormat="1" applyFont="1" applyFill="1" applyBorder="1" applyAlignment="1">
      <alignment horizontal="center"/>
    </xf>
    <xf numFmtId="49" fontId="10" fillId="22" borderId="122" xfId="0" applyNumberFormat="1" applyFont="1" applyFill="1" applyBorder="1" applyAlignment="1">
      <alignment horizontal="center" wrapText="1"/>
    </xf>
    <xf numFmtId="49" fontId="10" fillId="22" borderId="123" xfId="0" applyNumberFormat="1" applyFont="1" applyFill="1" applyBorder="1" applyAlignment="1">
      <alignment horizontal="center" wrapText="1"/>
    </xf>
    <xf numFmtId="49" fontId="55" fillId="22" borderId="126" xfId="0" applyNumberFormat="1" applyFont="1" applyFill="1" applyBorder="1" applyAlignment="1">
      <alignment wrapText="1"/>
    </xf>
    <xf numFmtId="49" fontId="10" fillId="22" borderId="121" xfId="0" applyNumberFormat="1" applyFont="1" applyFill="1" applyBorder="1" applyAlignment="1">
      <alignment horizontal="center" wrapText="1"/>
    </xf>
    <xf numFmtId="49" fontId="10" fillId="22" borderId="122" xfId="0" applyNumberFormat="1" applyFont="1" applyFill="1" applyBorder="1" applyAlignment="1">
      <alignment horizontal="center"/>
    </xf>
    <xf numFmtId="0" fontId="8" fillId="22" borderId="86" xfId="0" applyFont="1" applyFill="1" applyBorder="1" applyAlignment="1"/>
    <xf numFmtId="0" fontId="8" fillId="22" borderId="127" xfId="0" applyFont="1" applyFill="1" applyBorder="1" applyAlignment="1"/>
    <xf numFmtId="0" fontId="3" fillId="0" borderId="0" xfId="13" applyFont="1" applyAlignment="1" applyProtection="1">
      <alignment vertical="center"/>
      <protection locked="0"/>
    </xf>
    <xf numFmtId="0" fontId="22" fillId="15" borderId="87" xfId="42" applyFont="1" applyFill="1" applyBorder="1"/>
    <xf numFmtId="0" fontId="22" fillId="15" borderId="89" xfId="42" applyFont="1" applyFill="1" applyBorder="1"/>
    <xf numFmtId="0" fontId="26" fillId="0" borderId="33" xfId="42" applyFont="1" applyBorder="1" applyAlignment="1" applyProtection="1">
      <alignment vertical="top" wrapText="1"/>
      <protection locked="0"/>
    </xf>
    <xf numFmtId="0" fontId="22" fillId="0" borderId="33" xfId="42" applyFont="1" applyBorder="1" applyAlignment="1">
      <alignment horizontal="left"/>
    </xf>
    <xf numFmtId="0" fontId="11" fillId="0" borderId="33" xfId="13" applyFont="1" applyBorder="1" applyAlignment="1">
      <alignment vertical="top" wrapText="1"/>
    </xf>
    <xf numFmtId="0" fontId="22" fillId="0" borderId="118" xfId="42" applyFont="1" applyBorder="1" applyProtection="1">
      <protection locked="0"/>
    </xf>
    <xf numFmtId="0" fontId="22" fillId="0" borderId="119" xfId="42" applyFont="1" applyBorder="1" applyProtection="1">
      <protection locked="0"/>
    </xf>
    <xf numFmtId="0" fontId="22" fillId="0" borderId="43" xfId="42" applyFont="1" applyBorder="1" applyProtection="1">
      <protection locked="0"/>
    </xf>
    <xf numFmtId="0" fontId="22" fillId="0" borderId="88" xfId="42" applyFont="1" applyBorder="1" applyProtection="1">
      <protection locked="0"/>
    </xf>
    <xf numFmtId="0" fontId="22" fillId="0" borderId="33" xfId="42" applyFont="1" applyBorder="1" applyProtection="1">
      <protection locked="0"/>
    </xf>
    <xf numFmtId="0" fontId="11" fillId="0" borderId="33" xfId="6" applyBorder="1" applyAlignment="1" applyProtection="1">
      <alignment vertical="center"/>
      <protection hidden="1"/>
    </xf>
    <xf numFmtId="0" fontId="11" fillId="0" borderId="89" xfId="6" applyBorder="1" applyAlignment="1" applyProtection="1">
      <alignment horizontal="right" vertical="center"/>
      <protection hidden="1"/>
    </xf>
    <xf numFmtId="0" fontId="17" fillId="0" borderId="119" xfId="793" applyFont="1" applyBorder="1" applyAlignment="1" applyProtection="1">
      <protection locked="0"/>
    </xf>
    <xf numFmtId="0" fontId="17" fillId="0" borderId="119" xfId="793" applyFont="1" applyBorder="1" applyAlignment="1" applyProtection="1">
      <alignment vertical="center"/>
      <protection locked="0"/>
    </xf>
    <xf numFmtId="0" fontId="18" fillId="0" borderId="119" xfId="793" applyFont="1" applyBorder="1" applyAlignment="1">
      <alignment vertical="center"/>
    </xf>
    <xf numFmtId="0" fontId="18" fillId="0" borderId="119" xfId="793" applyFont="1" applyBorder="1" applyAlignment="1">
      <alignment horizontal="right" vertical="center"/>
    </xf>
    <xf numFmtId="0" fontId="18" fillId="0" borderId="119" xfId="793" applyFont="1" applyBorder="1" applyAlignment="1">
      <alignment horizontal="center" vertical="center"/>
    </xf>
    <xf numFmtId="0" fontId="22" fillId="0" borderId="118" xfId="793" applyFont="1" applyBorder="1" applyAlignment="1" applyProtection="1">
      <protection locked="0"/>
    </xf>
    <xf numFmtId="0" fontId="22" fillId="0" borderId="119" xfId="793" applyFont="1" applyBorder="1" applyAlignment="1" applyProtection="1">
      <protection locked="0"/>
    </xf>
    <xf numFmtId="1" fontId="22" fillId="0" borderId="119" xfId="793" applyNumberFormat="1" applyFont="1" applyBorder="1" applyAlignment="1" applyProtection="1">
      <protection locked="0"/>
    </xf>
    <xf numFmtId="169" fontId="11" fillId="0" borderId="88" xfId="793" applyNumberFormat="1" applyBorder="1" applyAlignment="1" applyProtection="1">
      <alignment vertical="center"/>
      <protection hidden="1"/>
    </xf>
    <xf numFmtId="0" fontId="11" fillId="0" borderId="84" xfId="793" applyBorder="1" applyAlignment="1" applyProtection="1">
      <alignment vertical="center"/>
      <protection hidden="1"/>
    </xf>
    <xf numFmtId="0" fontId="11" fillId="0" borderId="89" xfId="793" applyBorder="1" applyAlignment="1" applyProtection="1">
      <alignment vertical="center"/>
      <protection hidden="1"/>
    </xf>
    <xf numFmtId="0" fontId="18" fillId="0" borderId="89" xfId="793" applyFont="1" applyBorder="1" applyAlignment="1">
      <alignment vertical="center"/>
    </xf>
    <xf numFmtId="0" fontId="18" fillId="0" borderId="89" xfId="793" applyFont="1" applyBorder="1" applyAlignment="1">
      <alignment horizontal="right" vertical="center"/>
    </xf>
    <xf numFmtId="0" fontId="18" fillId="0" borderId="89" xfId="793" applyFont="1" applyBorder="1" applyAlignment="1">
      <alignment horizontal="center" vertical="center"/>
    </xf>
    <xf numFmtId="0" fontId="30" fillId="0" borderId="129" xfId="6" applyFont="1" applyBorder="1" applyAlignment="1" applyProtection="1">
      <alignment vertical="center" textRotation="90"/>
      <protection hidden="1"/>
    </xf>
    <xf numFmtId="0" fontId="11" fillId="0" borderId="119" xfId="793" applyBorder="1" applyAlignment="1" applyProtection="1">
      <alignment vertical="center"/>
      <protection hidden="1"/>
    </xf>
    <xf numFmtId="0" fontId="22" fillId="15" borderId="82" xfId="42" applyFont="1" applyFill="1" applyBorder="1"/>
    <xf numFmtId="0" fontId="11" fillId="0" borderId="43" xfId="13" applyFont="1" applyBorder="1" applyAlignment="1">
      <alignment vertical="center" wrapText="1"/>
    </xf>
    <xf numFmtId="3" fontId="11" fillId="0" borderId="43" xfId="13" applyNumberFormat="1" applyFont="1" applyBorder="1" applyAlignment="1">
      <alignment vertical="center"/>
    </xf>
    <xf numFmtId="0" fontId="17" fillId="0" borderId="33" xfId="13" applyFont="1" applyBorder="1" applyAlignment="1">
      <alignment horizontal="left" vertical="center"/>
    </xf>
    <xf numFmtId="0" fontId="11" fillId="0" borderId="88" xfId="11" applyFont="1" applyBorder="1" applyAlignment="1">
      <alignment horizontal="left" vertical="top"/>
    </xf>
    <xf numFmtId="0" fontId="11" fillId="0" borderId="33" xfId="11" applyFont="1" applyBorder="1" applyAlignment="1">
      <alignment horizontal="left" vertical="top"/>
    </xf>
    <xf numFmtId="0" fontId="22" fillId="15" borderId="89" xfId="793" applyFont="1" applyFill="1" applyBorder="1" applyAlignment="1"/>
    <xf numFmtId="164" fontId="11" fillId="0" borderId="89" xfId="793" applyNumberFormat="1" applyBorder="1" applyAlignment="1" applyProtection="1">
      <alignment vertical="center"/>
      <protection locked="0"/>
    </xf>
    <xf numFmtId="0" fontId="25" fillId="0" borderId="33" xfId="793" applyFont="1" applyBorder="1" applyAlignment="1" applyProtection="1">
      <alignment horizontal="left" vertical="top"/>
      <protection locked="0"/>
    </xf>
    <xf numFmtId="0" fontId="3" fillId="0" borderId="43" xfId="793" applyFont="1" applyBorder="1" applyAlignment="1">
      <alignment vertical="top"/>
    </xf>
    <xf numFmtId="0" fontId="3" fillId="0" borderId="0" xfId="793" applyFont="1" applyAlignment="1">
      <alignment vertical="top"/>
    </xf>
    <xf numFmtId="0" fontId="39" fillId="21" borderId="143" xfId="814" applyFont="1" applyFill="1" applyBorder="1" applyAlignment="1">
      <alignment horizontal="center"/>
    </xf>
    <xf numFmtId="0" fontId="39" fillId="0" borderId="144" xfId="814" applyFont="1" applyBorder="1" applyAlignment="1"/>
    <xf numFmtId="0" fontId="11" fillId="0" borderId="144" xfId="814" applyBorder="1" applyAlignment="1"/>
    <xf numFmtId="0" fontId="11" fillId="0" borderId="144" xfId="814" applyBorder="1" applyAlignment="1">
      <alignment vertical="top"/>
    </xf>
    <xf numFmtId="0" fontId="11" fillId="0" borderId="144" xfId="815" applyBorder="1" applyAlignment="1">
      <alignment vertical="top"/>
    </xf>
    <xf numFmtId="0" fontId="39" fillId="0" borderId="144" xfId="815" applyFont="1" applyBorder="1" applyAlignment="1"/>
    <xf numFmtId="0" fontId="11" fillId="0" borderId="144" xfId="815" applyBorder="1" applyAlignment="1"/>
    <xf numFmtId="168" fontId="39" fillId="0" borderId="144" xfId="814" applyNumberFormat="1" applyFont="1" applyBorder="1" applyAlignment="1">
      <alignment horizontal="right"/>
    </xf>
    <xf numFmtId="0" fontId="39" fillId="0" borderId="144" xfId="814" applyFont="1" applyBorder="1" applyAlignment="1">
      <alignment horizontal="right"/>
    </xf>
    <xf numFmtId="168" fontId="39" fillId="0" borderId="144" xfId="815" applyNumberFormat="1" applyFont="1" applyBorder="1" applyAlignment="1">
      <alignment horizontal="right"/>
    </xf>
    <xf numFmtId="0" fontId="39" fillId="0" borderId="144" xfId="815" applyFont="1" applyBorder="1" applyAlignment="1">
      <alignment horizontal="right"/>
    </xf>
    <xf numFmtId="49" fontId="10" fillId="0" borderId="144" xfId="814" applyNumberFormat="1" applyFont="1" applyBorder="1" applyAlignment="1">
      <alignment horizontal="center" vertical="top" wrapText="1"/>
    </xf>
    <xf numFmtId="49" fontId="10" fillId="0" borderId="144" xfId="814" applyNumberFormat="1" applyFont="1" applyBorder="1" applyAlignment="1">
      <alignment horizontal="left" vertical="top" wrapText="1"/>
    </xf>
    <xf numFmtId="0" fontId="3" fillId="0" borderId="144" xfId="814" applyFont="1" applyBorder="1" applyAlignment="1"/>
    <xf numFmtId="0" fontId="9" fillId="0" borderId="144" xfId="814" applyFont="1" applyBorder="1" applyAlignment="1">
      <alignment vertical="top"/>
    </xf>
    <xf numFmtId="49" fontId="10" fillId="0" borderId="144" xfId="815" applyNumberFormat="1" applyFont="1" applyBorder="1" applyAlignment="1">
      <alignment horizontal="center" vertical="top" wrapText="1"/>
    </xf>
    <xf numFmtId="49" fontId="10" fillId="0" borderId="144" xfId="815" applyNumberFormat="1" applyFont="1" applyBorder="1" applyAlignment="1">
      <alignment horizontal="left" vertical="top" wrapText="1"/>
    </xf>
    <xf numFmtId="0" fontId="3" fillId="0" borderId="144" xfId="815" applyFont="1" applyBorder="1" applyAlignment="1"/>
    <xf numFmtId="0" fontId="9" fillId="0" borderId="144" xfId="815" applyFont="1" applyBorder="1" applyAlignment="1">
      <alignment vertical="top"/>
    </xf>
    <xf numFmtId="0" fontId="22" fillId="0" borderId="144" xfId="814" applyFont="1" applyBorder="1" applyAlignment="1">
      <alignment horizontal="center" vertical="top"/>
    </xf>
    <xf numFmtId="0" fontId="22" fillId="0" borderId="144" xfId="814" applyFont="1" applyBorder="1" applyAlignment="1">
      <alignment horizontal="left" vertical="top"/>
    </xf>
    <xf numFmtId="0" fontId="22" fillId="0" borderId="144" xfId="815" applyFont="1" applyBorder="1" applyAlignment="1">
      <alignment horizontal="center" vertical="top"/>
    </xf>
    <xf numFmtId="0" fontId="22" fillId="0" borderId="144" xfId="815" applyFont="1" applyBorder="1" applyAlignment="1">
      <alignment horizontal="left" vertical="top"/>
    </xf>
    <xf numFmtId="0" fontId="10" fillId="0" borderId="144" xfId="814" applyFont="1" applyBorder="1" applyAlignment="1">
      <alignment horizontal="center" vertical="top" wrapText="1"/>
    </xf>
    <xf numFmtId="0" fontId="10" fillId="0" borderId="144" xfId="814" applyFont="1" applyBorder="1" applyAlignment="1">
      <alignment horizontal="left" vertical="top" wrapText="1"/>
    </xf>
    <xf numFmtId="0" fontId="10" fillId="0" borderId="144" xfId="815" applyFont="1" applyBorder="1" applyAlignment="1">
      <alignment horizontal="center" vertical="top" wrapText="1"/>
    </xf>
    <xf numFmtId="0" fontId="10" fillId="0" borderId="144" xfId="815" applyFont="1" applyBorder="1" applyAlignment="1">
      <alignment horizontal="left" vertical="top" wrapText="1"/>
    </xf>
    <xf numFmtId="0" fontId="11" fillId="0" borderId="144" xfId="814" applyBorder="1" applyAlignment="1">
      <alignment horizontal="right"/>
    </xf>
    <xf numFmtId="0" fontId="11" fillId="0" borderId="144" xfId="815" applyBorder="1" applyAlignment="1">
      <alignment horizontal="right"/>
    </xf>
    <xf numFmtId="49" fontId="10" fillId="0" borderId="144" xfId="2" applyNumberFormat="1" applyFont="1" applyBorder="1" applyAlignment="1">
      <alignment horizontal="center" vertical="top" wrapText="1"/>
    </xf>
    <xf numFmtId="49" fontId="10" fillId="0" borderId="144" xfId="2" applyNumberFormat="1" applyFont="1" applyBorder="1" applyAlignment="1">
      <alignment horizontal="left" vertical="top" wrapText="1"/>
    </xf>
    <xf numFmtId="0" fontId="3" fillId="0" borderId="0" xfId="814" applyFont="1" applyAlignment="1"/>
    <xf numFmtId="0" fontId="3" fillId="0" borderId="0" xfId="815" applyFont="1" applyAlignment="1"/>
    <xf numFmtId="0" fontId="39" fillId="0" borderId="117" xfId="815" applyFont="1" applyBorder="1" applyAlignment="1"/>
    <xf numFmtId="0" fontId="11" fillId="0" borderId="117" xfId="814" applyBorder="1" applyAlignment="1">
      <alignment vertical="top"/>
    </xf>
    <xf numFmtId="0" fontId="3" fillId="0" borderId="7" xfId="814" applyFont="1" applyBorder="1" applyAlignment="1"/>
    <xf numFmtId="0" fontId="3" fillId="0" borderId="7" xfId="815" applyFont="1" applyBorder="1" applyAlignment="1"/>
    <xf numFmtId="0" fontId="3" fillId="0" borderId="0" xfId="813" applyFont="1" applyAlignment="1">
      <alignment horizontal="center"/>
    </xf>
    <xf numFmtId="0" fontId="3" fillId="18" borderId="0" xfId="813" applyFont="1" applyFill="1" applyAlignment="1">
      <alignment horizontal="center"/>
    </xf>
    <xf numFmtId="1" fontId="3" fillId="0" borderId="0" xfId="813" applyNumberFormat="1" applyFont="1" applyAlignment="1">
      <alignment horizontal="left"/>
    </xf>
    <xf numFmtId="0" fontId="3" fillId="0" borderId="0" xfId="813" applyFont="1"/>
    <xf numFmtId="0" fontId="11" fillId="0" borderId="0" xfId="6" applyAlignment="1" applyProtection="1">
      <alignment vertical="center"/>
      <protection hidden="1"/>
    </xf>
    <xf numFmtId="0" fontId="11" fillId="0" borderId="0" xfId="6" applyAlignment="1" applyProtection="1">
      <alignment vertical="center"/>
      <protection hidden="1"/>
    </xf>
    <xf numFmtId="0" fontId="22" fillId="0" borderId="89" xfId="0" applyFont="1" applyBorder="1" applyAlignment="1">
      <alignment horizontal="left" vertical="center" wrapText="1"/>
    </xf>
    <xf numFmtId="0" fontId="8" fillId="0" borderId="0" xfId="810" applyFont="1">
      <alignment vertical="top"/>
    </xf>
    <xf numFmtId="0" fontId="18" fillId="0" borderId="119" xfId="13" applyFont="1" applyBorder="1" applyAlignment="1">
      <alignment horizontal="center" vertical="center"/>
    </xf>
    <xf numFmtId="0" fontId="2" fillId="0" borderId="0" xfId="809" applyFont="1"/>
    <xf numFmtId="0" fontId="8" fillId="0" borderId="0" xfId="13" applyFont="1" applyAlignment="1" applyProtection="1">
      <alignment vertical="center"/>
      <protection locked="0"/>
    </xf>
    <xf numFmtId="0" fontId="8" fillId="0" borderId="0" xfId="810" applyFont="1" applyAlignment="1">
      <alignment vertical="center"/>
    </xf>
    <xf numFmtId="0" fontId="2" fillId="0" borderId="0" xfId="13" applyFont="1" applyAlignment="1" applyProtection="1">
      <alignment vertical="center"/>
      <protection locked="0"/>
    </xf>
    <xf numFmtId="0" fontId="11" fillId="15" borderId="0" xfId="6" applyFill="1" applyAlignment="1" applyProtection="1">
      <alignment vertical="center"/>
      <protection hidden="1"/>
    </xf>
    <xf numFmtId="0" fontId="11" fillId="19" borderId="0" xfId="6" applyFill="1" applyAlignment="1" applyProtection="1">
      <alignment vertical="center"/>
      <protection hidden="1"/>
    </xf>
    <xf numFmtId="0" fontId="0" fillId="0" borderId="0" xfId="0" applyAlignment="1" applyProtection="1">
      <protection hidden="1"/>
    </xf>
    <xf numFmtId="0" fontId="1" fillId="0" borderId="0" xfId="13" applyFont="1" applyAlignment="1" applyProtection="1">
      <alignment vertical="center"/>
      <protection locked="0"/>
    </xf>
    <xf numFmtId="3" fontId="27" fillId="0" borderId="119" xfId="13" applyNumberFormat="1" applyFont="1" applyBorder="1" applyAlignment="1" applyProtection="1">
      <alignment horizontal="right"/>
      <protection locked="0"/>
    </xf>
    <xf numFmtId="0" fontId="0" fillId="0" borderId="119" xfId="0" applyBorder="1" applyAlignment="1" applyProtection="1">
      <protection locked="0"/>
    </xf>
    <xf numFmtId="0" fontId="17" fillId="0" borderId="119" xfId="13" applyFont="1" applyBorder="1" applyAlignment="1" applyProtection="1">
      <alignment horizontal="center"/>
      <protection locked="0"/>
    </xf>
    <xf numFmtId="0" fontId="17" fillId="0" borderId="119" xfId="13" applyFont="1" applyBorder="1" applyAlignment="1">
      <alignment horizontal="left"/>
    </xf>
    <xf numFmtId="0" fontId="0" fillId="0" borderId="119" xfId="0" applyBorder="1" applyAlignment="1"/>
    <xf numFmtId="0" fontId="11" fillId="16" borderId="119" xfId="13" applyFont="1" applyFill="1" applyBorder="1" applyAlignment="1">
      <alignment horizontal="left" vertical="center" wrapText="1"/>
    </xf>
    <xf numFmtId="0" fontId="11" fillId="0" borderId="43" xfId="13" applyFont="1" applyBorder="1" applyAlignment="1">
      <alignment horizontal="center" vertical="center" wrapText="1"/>
    </xf>
    <xf numFmtId="0" fontId="11" fillId="0" borderId="0" xfId="13" applyFont="1" applyBorder="1" applyAlignment="1">
      <alignment horizontal="center" vertical="center" wrapText="1"/>
    </xf>
    <xf numFmtId="0" fontId="8" fillId="0" borderId="0" xfId="13" applyFont="1" applyAlignment="1" applyProtection="1">
      <alignment horizontal="left" vertical="center"/>
      <protection locked="0"/>
    </xf>
    <xf numFmtId="0" fontId="0" fillId="0" borderId="0" xfId="0" applyAlignment="1" applyProtection="1">
      <protection locked="0"/>
    </xf>
    <xf numFmtId="0" fontId="11" fillId="0" borderId="118" xfId="13" applyFont="1" applyBorder="1" applyAlignment="1">
      <alignment horizontal="center" vertical="center" wrapText="1"/>
    </xf>
    <xf numFmtId="0" fontId="11" fillId="0" borderId="119" xfId="13" applyFont="1" applyBorder="1" applyAlignment="1">
      <alignment horizontal="center" vertical="center" wrapText="1"/>
    </xf>
    <xf numFmtId="0" fontId="11" fillId="0" borderId="0" xfId="13" applyFont="1" applyAlignment="1">
      <alignment horizontal="left" vertical="center" wrapText="1"/>
    </xf>
    <xf numFmtId="164" fontId="11" fillId="0" borderId="0" xfId="13" applyNumberFormat="1" applyFont="1" applyBorder="1" applyAlignment="1">
      <alignment horizontal="center" vertical="center" wrapText="1"/>
    </xf>
    <xf numFmtId="164" fontId="11" fillId="0" borderId="8" xfId="13" applyNumberFormat="1" applyFont="1" applyBorder="1" applyAlignment="1">
      <alignment horizontal="center" vertical="center" wrapText="1"/>
    </xf>
    <xf numFmtId="0" fontId="17" fillId="0" borderId="0" xfId="13" applyFont="1" applyAlignment="1">
      <alignment horizontal="left" vertical="center"/>
    </xf>
    <xf numFmtId="0" fontId="11" fillId="0" borderId="0" xfId="6" applyAlignment="1" applyProtection="1">
      <alignment vertical="center"/>
      <protection hidden="1"/>
    </xf>
    <xf numFmtId="0" fontId="18" fillId="0" borderId="0" xfId="13" applyFont="1" applyAlignment="1" applyProtection="1">
      <alignment horizontal="left" vertical="center"/>
      <protection locked="0"/>
    </xf>
    <xf numFmtId="164" fontId="11" fillId="0" borderId="119" xfId="13" applyNumberFormat="1" applyFont="1" applyBorder="1" applyAlignment="1">
      <alignment horizontal="center" vertical="center" wrapText="1"/>
    </xf>
    <xf numFmtId="164" fontId="11" fillId="0" borderId="86" xfId="13" applyNumberFormat="1" applyFont="1" applyBorder="1" applyAlignment="1">
      <alignment horizontal="center" vertical="center" wrapText="1"/>
    </xf>
    <xf numFmtId="0" fontId="11" fillId="0" borderId="88" xfId="13" applyFont="1" applyBorder="1" applyAlignment="1">
      <alignment horizontal="center" vertical="center" wrapText="1"/>
    </xf>
    <xf numFmtId="0" fontId="11" fillId="0" borderId="33" xfId="13" applyFont="1" applyBorder="1" applyAlignment="1">
      <alignment horizontal="center" vertical="center" wrapText="1"/>
    </xf>
    <xf numFmtId="0" fontId="11" fillId="0" borderId="119" xfId="13" applyFont="1" applyBorder="1" applyAlignment="1">
      <alignment horizontal="left" vertical="center" wrapText="1"/>
    </xf>
    <xf numFmtId="0" fontId="11" fillId="16" borderId="86" xfId="13" applyFont="1" applyFill="1" applyBorder="1" applyAlignment="1">
      <alignment horizontal="center" vertical="center" wrapText="1"/>
    </xf>
    <xf numFmtId="0" fontId="0" fillId="0" borderId="86" xfId="0" applyBorder="1" applyAlignment="1"/>
    <xf numFmtId="0" fontId="8" fillId="0" borderId="0" xfId="13" applyFont="1" applyAlignment="1" applyProtection="1">
      <alignment horizontal="left" vertical="center" wrapText="1"/>
      <protection locked="0"/>
    </xf>
    <xf numFmtId="0" fontId="0" fillId="0" borderId="0" xfId="0" applyAlignment="1" applyProtection="1">
      <alignment wrapText="1"/>
      <protection locked="0"/>
    </xf>
    <xf numFmtId="0" fontId="3" fillId="0" borderId="0" xfId="13" applyFont="1" applyAlignment="1" applyProtection="1">
      <alignment horizontal="left" vertical="center"/>
      <protection locked="0"/>
    </xf>
    <xf numFmtId="3" fontId="11" fillId="0" borderId="0" xfId="13" applyNumberFormat="1" applyFont="1" applyAlignment="1" applyProtection="1">
      <alignment horizontal="right" vertical="center"/>
      <protection locked="0"/>
    </xf>
    <xf numFmtId="164" fontId="11" fillId="0" borderId="0" xfId="13" applyNumberFormat="1" applyFont="1" applyAlignment="1">
      <alignment horizontal="center" vertical="center" wrapText="1"/>
    </xf>
    <xf numFmtId="0" fontId="16" fillId="0" borderId="0" xfId="13" applyFont="1" applyAlignment="1">
      <alignment horizontal="center" vertical="center"/>
    </xf>
    <xf numFmtId="0" fontId="17" fillId="0" borderId="0" xfId="13" applyFont="1" applyAlignment="1">
      <alignment horizontal="right" vertical="center"/>
    </xf>
    <xf numFmtId="0" fontId="11" fillId="0" borderId="0" xfId="13" applyFont="1" applyAlignment="1">
      <alignment horizontal="left" vertical="center"/>
    </xf>
    <xf numFmtId="0" fontId="11" fillId="0" borderId="33" xfId="13" applyFont="1" applyBorder="1" applyAlignment="1">
      <alignment horizontal="left" vertical="center" wrapText="1"/>
    </xf>
    <xf numFmtId="0" fontId="11" fillId="16" borderId="118" xfId="13" applyFont="1" applyFill="1" applyBorder="1" applyAlignment="1">
      <alignment horizontal="center" vertical="center" wrapText="1"/>
    </xf>
    <xf numFmtId="0" fontId="19" fillId="17" borderId="0" xfId="13" applyFont="1" applyFill="1" applyAlignment="1">
      <alignment horizontal="center" vertical="center"/>
    </xf>
    <xf numFmtId="164" fontId="11" fillId="0" borderId="33" xfId="13" applyNumberFormat="1" applyFont="1" applyBorder="1" applyAlignment="1">
      <alignment horizontal="center" vertical="center" wrapText="1"/>
    </xf>
    <xf numFmtId="164" fontId="11" fillId="0" borderId="84" xfId="13" applyNumberFormat="1" applyFont="1" applyBorder="1" applyAlignment="1">
      <alignment horizontal="center" vertical="center" wrapText="1"/>
    </xf>
    <xf numFmtId="0" fontId="8" fillId="0" borderId="0" xfId="0" applyFont="1" applyAlignment="1">
      <alignment horizontal="left" vertical="top" wrapText="1"/>
    </xf>
    <xf numFmtId="0" fontId="60" fillId="0" borderId="0" xfId="1" applyFont="1" applyAlignment="1">
      <alignment horizontal="left" vertical="center"/>
    </xf>
    <xf numFmtId="0" fontId="9" fillId="0" borderId="0" xfId="1" applyAlignment="1"/>
    <xf numFmtId="0" fontId="60" fillId="0" borderId="0" xfId="0" applyFont="1" applyAlignment="1">
      <alignment horizontal="left" vertical="top" wrapText="1"/>
    </xf>
    <xf numFmtId="0" fontId="60" fillId="0" borderId="0" xfId="1" applyFont="1" applyAlignment="1">
      <alignment horizontal="center" vertical="center"/>
    </xf>
    <xf numFmtId="0" fontId="60" fillId="0" borderId="0" xfId="0" applyFont="1" applyAlignment="1">
      <alignment horizontal="left" vertical="center"/>
    </xf>
    <xf numFmtId="175" fontId="60" fillId="0" borderId="0" xfId="1" applyNumberFormat="1" applyFont="1" applyAlignment="1">
      <alignment horizontal="left" vertical="top"/>
    </xf>
    <xf numFmtId="175" fontId="60" fillId="0" borderId="0" xfId="0" applyNumberFormat="1" applyFont="1" applyAlignment="1">
      <alignment horizontal="left" vertical="top"/>
    </xf>
    <xf numFmtId="0" fontId="60" fillId="0" borderId="0" xfId="1" applyFont="1" applyAlignment="1">
      <alignment horizontal="left" vertical="top" wrapText="1"/>
    </xf>
    <xf numFmtId="0" fontId="60" fillId="0" borderId="0" xfId="0" applyFont="1" applyAlignment="1">
      <alignment horizontal="center" vertical="center"/>
    </xf>
    <xf numFmtId="49" fontId="55" fillId="22" borderId="45" xfId="0" applyNumberFormat="1" applyFont="1" applyFill="1" applyBorder="1" applyAlignment="1">
      <alignment horizontal="center" wrapText="1"/>
    </xf>
    <xf numFmtId="0" fontId="0" fillId="0" borderId="124" xfId="0" applyBorder="1" applyAlignment="1"/>
    <xf numFmtId="0" fontId="0" fillId="0" borderId="125" xfId="0" applyBorder="1" applyAlignment="1"/>
    <xf numFmtId="49" fontId="10" fillId="22" borderId="61" xfId="0" applyNumberFormat="1" applyFont="1" applyFill="1" applyBorder="1" applyAlignment="1">
      <alignment horizontal="center" wrapText="1"/>
    </xf>
    <xf numFmtId="0" fontId="0" fillId="0" borderId="49" xfId="0" applyBorder="1" applyAlignment="1"/>
    <xf numFmtId="49" fontId="55" fillId="22" borderId="80" xfId="0" applyNumberFormat="1" applyFont="1" applyFill="1" applyBorder="1" applyAlignment="1">
      <alignment horizontal="center" wrapText="1"/>
    </xf>
    <xf numFmtId="49" fontId="10" fillId="22" borderId="51" xfId="0" applyNumberFormat="1" applyFont="1" applyFill="1" applyBorder="1" applyAlignment="1">
      <alignment horizontal="center" wrapText="1"/>
    </xf>
    <xf numFmtId="0" fontId="22" fillId="0" borderId="0" xfId="13" applyFont="1" applyAlignment="1" applyProtection="1">
      <alignment horizontal="left" vertical="top" wrapText="1"/>
      <protection locked="0"/>
    </xf>
    <xf numFmtId="0" fontId="11" fillId="0" borderId="0" xfId="42" applyFont="1" applyAlignment="1" applyProtection="1">
      <alignment horizontal="center"/>
      <protection locked="0"/>
    </xf>
    <xf numFmtId="1" fontId="11" fillId="0" borderId="13" xfId="42" applyNumberFormat="1" applyFont="1" applyBorder="1" applyAlignment="1" applyProtection="1">
      <alignment horizontal="right" indent="1"/>
      <protection locked="0"/>
    </xf>
    <xf numFmtId="4" fontId="11" fillId="0" borderId="12" xfId="42" applyNumberFormat="1" applyFont="1" applyBorder="1" applyAlignment="1" applyProtection="1">
      <alignment horizontal="center"/>
      <protection locked="0"/>
    </xf>
    <xf numFmtId="0" fontId="0" fillId="0" borderId="12" xfId="0" applyBorder="1" applyAlignment="1" applyProtection="1">
      <protection locked="0"/>
    </xf>
    <xf numFmtId="1" fontId="11" fillId="0" borderId="0" xfId="42" applyNumberFormat="1" applyFont="1" applyAlignment="1" applyProtection="1">
      <alignment horizontal="right" indent="1"/>
      <protection locked="0"/>
    </xf>
    <xf numFmtId="1" fontId="11" fillId="0" borderId="12" xfId="42" applyNumberFormat="1" applyFont="1" applyBorder="1" applyAlignment="1" applyProtection="1">
      <alignment horizontal="left"/>
      <protection locked="0"/>
    </xf>
    <xf numFmtId="166" fontId="22" fillId="0" borderId="83" xfId="42" applyNumberFormat="1" applyFont="1" applyBorder="1" applyAlignment="1">
      <alignment horizontal="center"/>
    </xf>
    <xf numFmtId="0" fontId="0" fillId="0" borderId="89" xfId="0" applyBorder="1" applyAlignment="1"/>
    <xf numFmtId="0" fontId="0" fillId="0" borderId="85" xfId="0" applyBorder="1" applyAlignment="1"/>
    <xf numFmtId="0" fontId="19" fillId="17" borderId="0" xfId="13" applyFont="1" applyFill="1" applyAlignment="1">
      <alignment horizontal="left" vertical="center"/>
    </xf>
    <xf numFmtId="166" fontId="22" fillId="0" borderId="0" xfId="42" applyNumberFormat="1" applyFont="1" applyAlignment="1">
      <alignment horizontal="center" vertical="center"/>
    </xf>
    <xf numFmtId="0" fontId="14" fillId="0" borderId="0" xfId="42" applyAlignment="1"/>
    <xf numFmtId="0" fontId="22" fillId="0" borderId="33" xfId="42" applyFont="1" applyBorder="1" applyAlignment="1">
      <alignment horizontal="center"/>
    </xf>
    <xf numFmtId="0" fontId="0" fillId="0" borderId="33" xfId="0" applyBorder="1" applyAlignment="1"/>
    <xf numFmtId="0" fontId="22" fillId="15" borderId="89" xfId="42" applyFont="1" applyFill="1" applyBorder="1" applyAlignment="1" applyProtection="1">
      <alignment horizontal="left"/>
      <protection locked="0"/>
    </xf>
    <xf numFmtId="0" fontId="0" fillId="0" borderId="33" xfId="0" applyBorder="1" applyAlignment="1" applyProtection="1">
      <protection locked="0"/>
    </xf>
    <xf numFmtId="0" fontId="20" fillId="17" borderId="0" xfId="13" applyFont="1" applyFill="1" applyAlignment="1" applyProtection="1">
      <alignment horizontal="left" vertical="center"/>
      <protection locked="0"/>
    </xf>
    <xf numFmtId="0" fontId="22" fillId="15" borderId="89" xfId="42" applyFont="1" applyFill="1" applyBorder="1" applyAlignment="1" applyProtection="1">
      <alignment horizontal="center" wrapText="1"/>
      <protection locked="0"/>
    </xf>
    <xf numFmtId="0" fontId="22" fillId="0" borderId="82" xfId="42" applyFont="1" applyBorder="1" applyAlignment="1">
      <alignment horizontal="left"/>
    </xf>
    <xf numFmtId="0" fontId="0" fillId="0" borderId="82" xfId="0" applyBorder="1" applyAlignment="1"/>
    <xf numFmtId="3" fontId="11" fillId="0" borderId="81" xfId="13" applyNumberFormat="1" applyFont="1" applyBorder="1" applyAlignment="1">
      <alignment horizontal="right" indent="1"/>
    </xf>
    <xf numFmtId="0" fontId="0" fillId="0" borderId="8" xfId="0" applyBorder="1" applyAlignment="1"/>
    <xf numFmtId="0" fontId="0" fillId="0" borderId="0" xfId="13" applyFont="1" applyAlignment="1" applyProtection="1">
      <alignment horizontal="left" vertical="center"/>
      <protection locked="0"/>
    </xf>
    <xf numFmtId="165" fontId="11" fillId="15" borderId="85" xfId="13" applyNumberFormat="1" applyFont="1" applyFill="1" applyBorder="1" applyAlignment="1">
      <alignment horizontal="center"/>
    </xf>
    <xf numFmtId="0" fontId="0" fillId="0" borderId="84" xfId="0" applyBorder="1" applyAlignment="1"/>
    <xf numFmtId="0" fontId="22" fillId="0" borderId="0" xfId="42" applyFont="1" applyAlignment="1">
      <alignment horizontal="center"/>
    </xf>
    <xf numFmtId="0" fontId="22" fillId="0" borderId="87" xfId="42" applyFont="1" applyBorder="1" applyAlignment="1">
      <alignment horizontal="center"/>
    </xf>
    <xf numFmtId="166" fontId="22" fillId="0" borderId="0" xfId="42" applyNumberFormat="1" applyFont="1" applyAlignment="1">
      <alignment horizontal="center"/>
    </xf>
    <xf numFmtId="0" fontId="22" fillId="0" borderId="0" xfId="42" applyFont="1" applyAlignment="1">
      <alignment horizontal="left"/>
    </xf>
    <xf numFmtId="1" fontId="11" fillId="0" borderId="34" xfId="42" applyNumberFormat="1" applyFont="1" applyBorder="1" applyAlignment="1" applyProtection="1">
      <alignment horizontal="right" indent="1"/>
      <protection locked="0"/>
    </xf>
    <xf numFmtId="3" fontId="11" fillId="0" borderId="89" xfId="6" applyNumberFormat="1" applyBorder="1" applyAlignment="1" applyProtection="1">
      <alignment horizontal="center" vertical="center"/>
      <protection hidden="1"/>
    </xf>
    <xf numFmtId="0" fontId="0" fillId="0" borderId="89" xfId="0" applyBorder="1" applyAlignment="1" applyProtection="1">
      <protection hidden="1"/>
    </xf>
    <xf numFmtId="1" fontId="11" fillId="0" borderId="35" xfId="42" applyNumberFormat="1" applyFont="1" applyBorder="1" applyAlignment="1" applyProtection="1">
      <alignment horizontal="left"/>
      <protection locked="0"/>
    </xf>
    <xf numFmtId="0" fontId="0" fillId="0" borderId="35" xfId="0" applyBorder="1" applyAlignment="1" applyProtection="1">
      <protection locked="0"/>
    </xf>
    <xf numFmtId="0" fontId="22" fillId="15" borderId="87" xfId="42" applyFont="1" applyFill="1" applyBorder="1" applyAlignment="1" applyProtection="1">
      <alignment horizontal="center"/>
      <protection locked="0"/>
    </xf>
    <xf numFmtId="0" fontId="0" fillId="0" borderId="88" xfId="0" applyBorder="1" applyAlignment="1" applyProtection="1">
      <protection locked="0"/>
    </xf>
    <xf numFmtId="1" fontId="11" fillId="0" borderId="128" xfId="42" applyNumberFormat="1" applyFont="1" applyBorder="1" applyAlignment="1" applyProtection="1">
      <alignment horizontal="left"/>
      <protection locked="0"/>
    </xf>
    <xf numFmtId="0" fontId="0" fillId="0" borderId="128" xfId="0" applyBorder="1" applyAlignment="1" applyProtection="1">
      <protection locked="0"/>
    </xf>
    <xf numFmtId="0" fontId="22" fillId="0" borderId="0" xfId="13" quotePrefix="1" applyFont="1" applyAlignment="1" applyProtection="1">
      <alignment horizontal="left" vertical="top" wrapText="1"/>
      <protection locked="0"/>
    </xf>
    <xf numFmtId="164" fontId="11" fillId="0" borderId="0" xfId="13" applyNumberFormat="1" applyFont="1" applyAlignment="1" applyProtection="1">
      <alignment horizontal="center" vertical="center"/>
      <protection locked="0"/>
    </xf>
    <xf numFmtId="0" fontId="11" fillId="0" borderId="0" xfId="13" applyFont="1" applyAlignment="1" applyProtection="1">
      <alignment horizontal="left" vertical="top" wrapText="1"/>
      <protection locked="0"/>
    </xf>
    <xf numFmtId="0" fontId="22" fillId="15" borderId="83" xfId="42" applyFont="1" applyFill="1" applyBorder="1" applyAlignment="1">
      <alignment horizontal="center"/>
    </xf>
    <xf numFmtId="1" fontId="11" fillId="0" borderId="0" xfId="42" applyNumberFormat="1" applyFont="1" applyAlignment="1" applyProtection="1">
      <alignment horizontal="center"/>
      <protection locked="0"/>
    </xf>
    <xf numFmtId="164" fontId="11" fillId="0" borderId="0" xfId="13" applyNumberFormat="1" applyFont="1" applyAlignment="1" applyProtection="1">
      <alignment horizontal="center" vertical="top"/>
      <protection locked="0"/>
    </xf>
    <xf numFmtId="0" fontId="22" fillId="0" borderId="0" xfId="42" applyFont="1" applyAlignment="1">
      <alignment horizontal="right"/>
    </xf>
    <xf numFmtId="0" fontId="21" fillId="0" borderId="0" xfId="13" applyFont="1" applyAlignment="1">
      <alignment horizontal="left" vertical="center"/>
    </xf>
    <xf numFmtId="166" fontId="22" fillId="0" borderId="90" xfId="793" applyNumberFormat="1" applyFont="1" applyBorder="1" applyAlignment="1">
      <alignment horizontal="center"/>
    </xf>
    <xf numFmtId="169" fontId="22" fillId="0" borderId="43" xfId="793" applyNumberFormat="1" applyFont="1" applyBorder="1" applyAlignment="1" applyProtection="1">
      <protection locked="0"/>
    </xf>
    <xf numFmtId="169" fontId="11" fillId="0" borderId="8" xfId="793" applyNumberFormat="1" applyBorder="1" applyAlignment="1">
      <alignment horizontal="center"/>
    </xf>
    <xf numFmtId="0" fontId="11" fillId="0" borderId="0" xfId="793" applyAlignment="1" applyProtection="1">
      <alignment vertical="center"/>
      <protection hidden="1"/>
    </xf>
    <xf numFmtId="0" fontId="22" fillId="15" borderId="89" xfId="793" applyFont="1" applyFill="1" applyBorder="1" applyAlignment="1">
      <alignment horizontal="center"/>
    </xf>
    <xf numFmtId="1" fontId="22" fillId="0" borderId="0" xfId="793" applyNumberFormat="1" applyFont="1" applyAlignment="1" applyProtection="1">
      <alignment horizontal="center"/>
      <protection locked="0"/>
    </xf>
    <xf numFmtId="165" fontId="11" fillId="15" borderId="85" xfId="793" applyNumberFormat="1" applyFill="1" applyBorder="1" applyAlignment="1">
      <alignment horizontal="center"/>
    </xf>
    <xf numFmtId="0" fontId="19" fillId="17" borderId="0" xfId="793" applyFont="1" applyFill="1" applyAlignment="1">
      <alignment horizontal="left" vertical="center"/>
    </xf>
    <xf numFmtId="169" fontId="11" fillId="0" borderId="86" xfId="793" applyNumberFormat="1" applyBorder="1" applyAlignment="1">
      <alignment horizontal="right" indent="1"/>
    </xf>
    <xf numFmtId="0" fontId="11" fillId="0" borderId="0" xfId="795" applyAlignment="1">
      <alignment horizontal="left" vertical="top" wrapText="1"/>
    </xf>
    <xf numFmtId="171" fontId="11" fillId="0" borderId="8" xfId="13" applyNumberFormat="1" applyFont="1" applyBorder="1" applyAlignment="1" applyProtection="1">
      <alignment horizontal="center" vertical="center"/>
      <protection locked="0"/>
    </xf>
    <xf numFmtId="0" fontId="0" fillId="0" borderId="8" xfId="0" applyBorder="1" applyAlignment="1" applyProtection="1">
      <protection locked="0"/>
    </xf>
    <xf numFmtId="0" fontId="22" fillId="0" borderId="0" xfId="7" applyFont="1" applyAlignment="1">
      <alignment horizontal="center"/>
    </xf>
    <xf numFmtId="0" fontId="11" fillId="19" borderId="0" xfId="793" applyFill="1" applyAlignment="1">
      <alignment vertical="top"/>
    </xf>
    <xf numFmtId="171" fontId="11" fillId="0" borderId="0" xfId="13" applyNumberFormat="1" applyFont="1" applyAlignment="1" applyProtection="1">
      <alignment horizontal="center" vertical="center"/>
      <protection locked="0"/>
    </xf>
    <xf numFmtId="0" fontId="11" fillId="0" borderId="21" xfId="6" applyBorder="1" applyAlignment="1" applyProtection="1">
      <alignment horizontal="center" vertical="center" textRotation="90"/>
      <protection hidden="1"/>
    </xf>
    <xf numFmtId="0" fontId="0" fillId="0" borderId="20" xfId="0" applyBorder="1" applyAlignment="1" applyProtection="1">
      <protection hidden="1"/>
    </xf>
    <xf numFmtId="0" fontId="0" fillId="0" borderId="21" xfId="0" applyBorder="1" applyAlignment="1" applyProtection="1">
      <protection hidden="1"/>
    </xf>
    <xf numFmtId="0" fontId="22" fillId="0" borderId="0" xfId="7" applyFont="1" applyAlignment="1">
      <alignment horizontal="left"/>
    </xf>
    <xf numFmtId="1" fontId="22" fillId="0" borderId="0" xfId="793" applyNumberFormat="1" applyFont="1" applyAlignment="1" applyProtection="1">
      <alignment horizontal="right"/>
      <protection locked="0"/>
    </xf>
    <xf numFmtId="0" fontId="22" fillId="0" borderId="33" xfId="793" applyFont="1" applyBorder="1" applyAlignment="1">
      <alignment horizontal="left"/>
    </xf>
    <xf numFmtId="0" fontId="11" fillId="0" borderId="0" xfId="793" applyAlignment="1" applyProtection="1">
      <alignment horizontal="right" vertical="center"/>
      <protection hidden="1"/>
    </xf>
    <xf numFmtId="0" fontId="0" fillId="0" borderId="0" xfId="0" applyAlignment="1" applyProtection="1">
      <protection hidden="1"/>
    </xf>
    <xf numFmtId="0" fontId="24" fillId="0" borderId="0" xfId="793" applyFont="1" applyAlignment="1" applyProtection="1">
      <alignment horizontal="left" vertical="top" wrapText="1"/>
      <protection locked="0"/>
    </xf>
    <xf numFmtId="0" fontId="22" fillId="15" borderId="89" xfId="793" applyFont="1" applyFill="1" applyBorder="1" applyAlignment="1" applyProtection="1">
      <alignment horizontal="left"/>
      <protection locked="0"/>
    </xf>
    <xf numFmtId="0" fontId="17" fillId="0" borderId="0" xfId="794" applyAlignment="1">
      <alignment vertical="center"/>
    </xf>
    <xf numFmtId="0" fontId="20" fillId="17" borderId="0" xfId="793" applyFont="1" applyFill="1" applyAlignment="1" applyProtection="1">
      <alignment horizontal="left" vertical="center"/>
      <protection locked="0"/>
    </xf>
    <xf numFmtId="171" fontId="11" fillId="0" borderId="85" xfId="13" applyNumberFormat="1" applyFont="1" applyBorder="1" applyAlignment="1" applyProtection="1">
      <alignment horizontal="center" vertical="center"/>
      <protection locked="0"/>
    </xf>
    <xf numFmtId="0" fontId="0" fillId="0" borderId="89" xfId="0" applyBorder="1" applyAlignment="1" applyProtection="1">
      <protection locked="0"/>
    </xf>
    <xf numFmtId="0" fontId="0" fillId="0" borderId="85" xfId="0" applyBorder="1" applyAlignment="1" applyProtection="1">
      <protection locked="0"/>
    </xf>
    <xf numFmtId="3" fontId="11" fillId="0" borderId="0" xfId="13" applyNumberFormat="1" applyFont="1" applyAlignment="1" applyProtection="1">
      <alignment horizontal="center" vertical="center"/>
      <protection locked="0"/>
    </xf>
    <xf numFmtId="1" fontId="22" fillId="0" borderId="8" xfId="793" applyNumberFormat="1" applyFont="1" applyBorder="1" applyAlignment="1" applyProtection="1">
      <alignment horizontal="center"/>
      <protection locked="0"/>
    </xf>
    <xf numFmtId="0" fontId="22" fillId="15" borderId="87" xfId="793" applyFont="1" applyFill="1" applyBorder="1" applyAlignment="1" applyProtection="1">
      <alignment horizontal="left"/>
      <protection locked="0"/>
    </xf>
    <xf numFmtId="169" fontId="11" fillId="0" borderId="0" xfId="776" applyNumberFormat="1" applyFont="1" applyAlignment="1" applyProtection="1">
      <alignment horizontal="center"/>
      <protection hidden="1"/>
    </xf>
    <xf numFmtId="0" fontId="22" fillId="15" borderId="89" xfId="793" applyFont="1" applyFill="1" applyBorder="1" applyAlignment="1" applyProtection="1">
      <alignment horizontal="center" wrapText="1"/>
      <protection locked="0"/>
    </xf>
    <xf numFmtId="171" fontId="11" fillId="0" borderId="119" xfId="13" applyNumberFormat="1" applyFont="1" applyBorder="1" applyAlignment="1" applyProtection="1">
      <alignment horizontal="center" vertical="center"/>
      <protection locked="0"/>
    </xf>
    <xf numFmtId="177" fontId="11" fillId="0" borderId="18" xfId="793" applyNumberFormat="1" applyBorder="1" applyAlignment="1">
      <alignment horizontal="center" vertical="center" wrapText="1"/>
    </xf>
    <xf numFmtId="0" fontId="0" fillId="0" borderId="17" xfId="0" applyBorder="1" applyAlignment="1"/>
    <xf numFmtId="0" fontId="0" fillId="0" borderId="18" xfId="0" applyBorder="1" applyAlignment="1"/>
    <xf numFmtId="0" fontId="11" fillId="15" borderId="131" xfId="793" applyFill="1" applyBorder="1" applyAlignment="1">
      <alignment horizontal="center" vertical="top" wrapText="1"/>
    </xf>
    <xf numFmtId="0" fontId="0" fillId="0" borderId="132" xfId="0" applyBorder="1" applyAlignment="1"/>
    <xf numFmtId="0" fontId="22" fillId="0" borderId="0" xfId="793" applyFont="1" applyAlignment="1" applyProtection="1">
      <alignment horizontal="right"/>
      <protection locked="0"/>
    </xf>
    <xf numFmtId="0" fontId="11" fillId="15" borderId="19" xfId="793" applyFill="1" applyBorder="1" applyAlignment="1">
      <alignment horizontal="center" vertical="top" wrapText="1"/>
    </xf>
    <xf numFmtId="0" fontId="20" fillId="17" borderId="86" xfId="793" applyFont="1" applyFill="1" applyBorder="1" applyAlignment="1" applyProtection="1">
      <alignment horizontal="left" vertical="center"/>
      <protection locked="0"/>
    </xf>
    <xf numFmtId="0" fontId="0" fillId="0" borderId="86" xfId="0" applyBorder="1" applyAlignment="1" applyProtection="1">
      <protection locked="0"/>
    </xf>
    <xf numFmtId="4" fontId="22" fillId="0" borderId="8" xfId="793" applyNumberFormat="1" applyFont="1" applyBorder="1" applyAlignment="1" applyProtection="1">
      <alignment horizontal="center"/>
      <protection locked="0"/>
    </xf>
    <xf numFmtId="169" fontId="11" fillId="19" borderId="8" xfId="793" applyNumberFormat="1" applyFill="1" applyBorder="1" applyAlignment="1" applyProtection="1">
      <alignment horizontal="center" vertical="center"/>
      <protection hidden="1"/>
    </xf>
    <xf numFmtId="0" fontId="0" fillId="0" borderId="8" xfId="0" applyBorder="1" applyAlignment="1" applyProtection="1">
      <protection hidden="1"/>
    </xf>
    <xf numFmtId="164" fontId="11" fillId="0" borderId="0" xfId="793" applyNumberFormat="1" applyAlignment="1">
      <alignment horizontal="right"/>
    </xf>
    <xf numFmtId="171" fontId="11" fillId="0" borderId="89" xfId="13" applyNumberFormat="1" applyFont="1" applyBorder="1" applyAlignment="1" applyProtection="1">
      <alignment horizontal="center" vertical="center"/>
      <protection locked="0"/>
    </xf>
    <xf numFmtId="164" fontId="11" fillId="0" borderId="85" xfId="793" applyNumberFormat="1" applyBorder="1" applyAlignment="1" applyProtection="1">
      <alignment horizontal="center" vertical="center"/>
      <protection locked="0"/>
    </xf>
    <xf numFmtId="0" fontId="22" fillId="0" borderId="33" xfId="7" applyFont="1" applyBorder="1" applyAlignment="1">
      <alignment horizontal="center"/>
    </xf>
    <xf numFmtId="0" fontId="19" fillId="17" borderId="119" xfId="793" applyFont="1" applyFill="1" applyBorder="1" applyAlignment="1">
      <alignment horizontal="left" vertical="center"/>
    </xf>
    <xf numFmtId="0" fontId="22" fillId="0" borderId="89" xfId="7" applyFont="1" applyBorder="1" applyAlignment="1">
      <alignment horizontal="center"/>
    </xf>
    <xf numFmtId="0" fontId="11" fillId="0" borderId="119" xfId="793" applyBorder="1" applyAlignment="1">
      <alignment horizontal="right" vertical="top"/>
    </xf>
    <xf numFmtId="1" fontId="22" fillId="0" borderId="119" xfId="793" applyNumberFormat="1" applyFont="1" applyBorder="1" applyAlignment="1" applyProtection="1">
      <alignment horizontal="right"/>
      <protection locked="0"/>
    </xf>
    <xf numFmtId="169" fontId="11" fillId="19" borderId="43" xfId="793" applyNumberFormat="1" applyFill="1" applyBorder="1" applyAlignment="1" applyProtection="1">
      <alignment vertical="center"/>
      <protection hidden="1"/>
    </xf>
    <xf numFmtId="171" fontId="11" fillId="0" borderId="86" xfId="13" applyNumberFormat="1" applyFont="1" applyBorder="1" applyAlignment="1" applyProtection="1">
      <alignment horizontal="center" vertical="center"/>
      <protection locked="0"/>
    </xf>
    <xf numFmtId="0" fontId="22" fillId="0" borderId="87" xfId="793" applyFont="1" applyBorder="1" applyAlignment="1">
      <alignment horizontal="left" vertical="center"/>
    </xf>
    <xf numFmtId="0" fontId="3" fillId="0" borderId="0" xfId="793" applyFont="1" applyAlignment="1" applyProtection="1">
      <alignment horizontal="left" vertical="center"/>
      <protection locked="0"/>
    </xf>
    <xf numFmtId="0" fontId="11" fillId="15" borderId="83" xfId="793" applyFill="1" applyBorder="1" applyAlignment="1" applyProtection="1">
      <alignment horizontal="center"/>
      <protection locked="0"/>
    </xf>
    <xf numFmtId="0" fontId="21" fillId="0" borderId="0" xfId="793" applyFont="1" applyAlignment="1">
      <alignment horizontal="left" vertical="center"/>
    </xf>
    <xf numFmtId="0" fontId="11" fillId="0" borderId="20" xfId="6" applyBorder="1" applyAlignment="1" applyProtection="1">
      <alignment horizontal="center" vertical="center" textRotation="90"/>
      <protection hidden="1"/>
    </xf>
    <xf numFmtId="3" fontId="27" fillId="0" borderId="119" xfId="793" applyNumberFormat="1" applyFont="1" applyBorder="1" applyAlignment="1" applyProtection="1">
      <alignment horizontal="right"/>
      <protection locked="0"/>
    </xf>
    <xf numFmtId="0" fontId="11" fillId="15" borderId="89" xfId="13" applyFont="1" applyFill="1" applyBorder="1" applyAlignment="1" applyProtection="1">
      <alignment horizontal="center"/>
      <protection locked="0"/>
    </xf>
    <xf numFmtId="171" fontId="11" fillId="0" borderId="33" xfId="13" applyNumberFormat="1" applyFont="1" applyBorder="1" applyAlignment="1" applyProtection="1">
      <alignment horizontal="center" vertical="center"/>
      <protection locked="0"/>
    </xf>
    <xf numFmtId="176" fontId="11" fillId="0" borderId="133" xfId="793" applyNumberFormat="1" applyBorder="1" applyAlignment="1">
      <alignment horizontal="center" vertical="center" wrapText="1"/>
    </xf>
    <xf numFmtId="0" fontId="0" fillId="0" borderId="133" xfId="0" applyBorder="1" applyAlignment="1"/>
    <xf numFmtId="0" fontId="16" fillId="0" borderId="0" xfId="792" applyAlignment="1">
      <alignment horizontal="center" vertical="center" wrapText="1"/>
    </xf>
    <xf numFmtId="0" fontId="22" fillId="15" borderId="83" xfId="793" applyFont="1" applyFill="1" applyBorder="1" applyAlignment="1">
      <alignment horizontal="center"/>
    </xf>
    <xf numFmtId="0" fontId="22" fillId="0" borderId="82" xfId="793" applyFont="1" applyBorder="1" applyAlignment="1">
      <alignment horizontal="left" vertical="center"/>
    </xf>
    <xf numFmtId="169" fontId="11" fillId="0" borderId="0" xfId="776" applyNumberFormat="1" applyFont="1" applyAlignment="1" applyProtection="1">
      <alignment horizontal="right" vertical="center"/>
      <protection hidden="1"/>
    </xf>
    <xf numFmtId="2" fontId="11" fillId="0" borderId="0" xfId="793" applyNumberFormat="1" applyAlignment="1">
      <alignment horizontal="right" vertical="center"/>
    </xf>
    <xf numFmtId="0" fontId="17" fillId="0" borderId="119" xfId="793" applyFont="1" applyBorder="1" applyAlignment="1">
      <alignment horizontal="left"/>
    </xf>
    <xf numFmtId="1" fontId="22" fillId="19" borderId="0" xfId="793" applyNumberFormat="1" applyFont="1" applyFill="1" applyAlignment="1" applyProtection="1">
      <alignment horizontal="right"/>
      <protection locked="0"/>
    </xf>
    <xf numFmtId="1" fontId="22" fillId="19" borderId="8" xfId="793" applyNumberFormat="1" applyFont="1" applyFill="1" applyBorder="1" applyAlignment="1" applyProtection="1">
      <alignment horizontal="center"/>
      <protection locked="0"/>
    </xf>
    <xf numFmtId="0" fontId="11" fillId="15" borderId="85" xfId="13" applyFont="1" applyFill="1" applyBorder="1" applyAlignment="1" applyProtection="1">
      <alignment horizontal="center"/>
      <protection locked="0"/>
    </xf>
    <xf numFmtId="169" fontId="11" fillId="19" borderId="8" xfId="793" applyNumberFormat="1" applyFill="1" applyBorder="1" applyAlignment="1">
      <alignment horizontal="center"/>
    </xf>
    <xf numFmtId="0" fontId="11" fillId="18" borderId="0" xfId="793" applyFill="1" applyAlignment="1">
      <alignment vertical="top"/>
    </xf>
    <xf numFmtId="0" fontId="22" fillId="0" borderId="33" xfId="793" applyFont="1" applyBorder="1" applyAlignment="1">
      <alignment horizontal="center"/>
    </xf>
    <xf numFmtId="1" fontId="22" fillId="0" borderId="119" xfId="793" applyNumberFormat="1" applyFont="1" applyBorder="1" applyAlignment="1" applyProtection="1">
      <alignment horizontal="center"/>
      <protection locked="0"/>
    </xf>
    <xf numFmtId="0" fontId="22" fillId="15" borderId="129" xfId="793" applyFont="1" applyFill="1" applyBorder="1" applyAlignment="1">
      <alignment horizontal="left"/>
    </xf>
    <xf numFmtId="0" fontId="11" fillId="0" borderId="0" xfId="795" quotePrefix="1" applyAlignment="1">
      <alignment horizontal="left" vertical="top" wrapText="1"/>
    </xf>
    <xf numFmtId="0" fontId="11" fillId="18" borderId="0" xfId="793" applyFill="1" applyAlignment="1" applyProtection="1">
      <alignment vertical="center"/>
      <protection hidden="1"/>
    </xf>
    <xf numFmtId="0" fontId="22" fillId="0" borderId="0" xfId="793" applyFont="1" applyAlignment="1" applyProtection="1">
      <alignment horizontal="left" vertical="top" wrapText="1"/>
      <protection locked="0"/>
    </xf>
    <xf numFmtId="0" fontId="24" fillId="0" borderId="0" xfId="793" applyFont="1" applyAlignment="1">
      <alignment horizontal="left" vertical="top" wrapText="1"/>
    </xf>
    <xf numFmtId="0" fontId="22" fillId="0" borderId="0" xfId="793" applyFont="1" applyAlignment="1">
      <alignment horizontal="right" vertical="center"/>
    </xf>
    <xf numFmtId="1" fontId="22" fillId="19" borderId="0" xfId="793" applyNumberFormat="1" applyFont="1" applyFill="1" applyAlignment="1" applyProtection="1">
      <alignment horizontal="center"/>
      <protection locked="0"/>
    </xf>
    <xf numFmtId="0" fontId="11" fillId="0" borderId="15" xfId="793" applyBorder="1" applyAlignment="1">
      <alignment horizontal="center" vertical="center" wrapText="1"/>
    </xf>
    <xf numFmtId="0" fontId="0" fillId="0" borderId="14" xfId="0" applyBorder="1" applyAlignment="1"/>
    <xf numFmtId="0" fontId="0" fillId="0" borderId="15" xfId="0" applyBorder="1" applyAlignment="1"/>
    <xf numFmtId="3" fontId="11" fillId="0" borderId="0" xfId="793" applyNumberFormat="1" applyAlignment="1" applyProtection="1">
      <alignment horizontal="center" vertical="center"/>
      <protection hidden="1"/>
    </xf>
    <xf numFmtId="0" fontId="19" fillId="17" borderId="118" xfId="793" applyFont="1" applyFill="1" applyBorder="1" applyAlignment="1">
      <alignment horizontal="left" vertical="center"/>
    </xf>
    <xf numFmtId="1" fontId="11" fillId="0" borderId="0" xfId="793" applyNumberFormat="1" applyAlignment="1" applyProtection="1">
      <alignment horizontal="center"/>
      <protection hidden="1"/>
    </xf>
    <xf numFmtId="0" fontId="20" fillId="17" borderId="119" xfId="793" applyFont="1" applyFill="1" applyBorder="1" applyAlignment="1" applyProtection="1">
      <alignment horizontal="left" vertical="center"/>
      <protection locked="0"/>
    </xf>
    <xf numFmtId="0" fontId="11" fillId="15" borderId="30" xfId="793" applyFill="1" applyBorder="1" applyAlignment="1">
      <alignment horizontal="center" vertical="top" wrapText="1"/>
    </xf>
    <xf numFmtId="0" fontId="52" fillId="0" borderId="0" xfId="797" applyFont="1" applyAlignment="1">
      <alignment horizontal="left" vertical="top" wrapText="1"/>
    </xf>
    <xf numFmtId="0" fontId="11" fillId="0" borderId="0" xfId="793" applyAlignment="1">
      <alignment vertical="top"/>
    </xf>
    <xf numFmtId="164" fontId="11" fillId="0" borderId="89" xfId="793" applyNumberFormat="1" applyBorder="1" applyAlignment="1" applyProtection="1">
      <alignment horizontal="center" vertical="center"/>
      <protection locked="0"/>
    </xf>
    <xf numFmtId="0" fontId="11" fillId="15" borderId="87" xfId="793" applyFill="1" applyBorder="1" applyAlignment="1" applyProtection="1">
      <alignment horizontal="center"/>
      <protection locked="0"/>
    </xf>
    <xf numFmtId="169" fontId="22" fillId="19" borderId="43" xfId="793" applyNumberFormat="1" applyFont="1" applyFill="1" applyBorder="1" applyAlignment="1" applyProtection="1">
      <protection locked="0"/>
    </xf>
    <xf numFmtId="0" fontId="11" fillId="0" borderId="0" xfId="793" applyAlignment="1" applyProtection="1">
      <alignment horizontal="center"/>
      <protection hidden="1"/>
    </xf>
    <xf numFmtId="171" fontId="11" fillId="0" borderId="119" xfId="7" applyNumberFormat="1" applyFont="1" applyBorder="1" applyAlignment="1" applyProtection="1">
      <alignment horizontal="center" vertical="top" wrapText="1"/>
      <protection locked="0"/>
    </xf>
    <xf numFmtId="0" fontId="17" fillId="0" borderId="119" xfId="793" applyFont="1" applyBorder="1" applyAlignment="1" applyProtection="1">
      <alignment horizontal="center"/>
      <protection locked="0"/>
    </xf>
    <xf numFmtId="164" fontId="22" fillId="0" borderId="0" xfId="793" applyNumberFormat="1" applyFont="1" applyAlignment="1">
      <alignment horizontal="center" vertical="center"/>
    </xf>
    <xf numFmtId="4" fontId="22" fillId="0" borderId="86" xfId="793" applyNumberFormat="1" applyFont="1" applyBorder="1" applyAlignment="1" applyProtection="1">
      <alignment horizontal="center"/>
      <protection locked="0"/>
    </xf>
    <xf numFmtId="164" fontId="11" fillId="0" borderId="0" xfId="793" applyNumberFormat="1" applyAlignment="1" applyProtection="1">
      <alignment horizontal="right" vertical="center"/>
      <protection hidden="1"/>
    </xf>
    <xf numFmtId="0" fontId="11" fillId="15" borderId="130" xfId="13" applyFont="1" applyFill="1" applyBorder="1" applyAlignment="1" applyProtection="1">
      <alignment horizontal="center"/>
      <protection locked="0"/>
    </xf>
    <xf numFmtId="169" fontId="11" fillId="0" borderId="103" xfId="793" applyNumberFormat="1" applyBorder="1" applyAlignment="1" applyProtection="1">
      <alignment horizontal="center" vertical="center"/>
      <protection hidden="1"/>
    </xf>
    <xf numFmtId="0" fontId="0" fillId="0" borderId="33" xfId="0" applyBorder="1" applyAlignment="1" applyProtection="1">
      <protection hidden="1"/>
    </xf>
    <xf numFmtId="0" fontId="0" fillId="0" borderId="84" xfId="0" applyBorder="1" applyAlignment="1" applyProtection="1">
      <protection hidden="1"/>
    </xf>
    <xf numFmtId="164" fontId="11" fillId="0" borderId="82" xfId="793" applyNumberFormat="1" applyBorder="1" applyAlignment="1" applyProtection="1">
      <alignment horizontal="center" vertical="center"/>
      <protection locked="0"/>
    </xf>
    <xf numFmtId="0" fontId="0" fillId="0" borderId="82" xfId="0" applyBorder="1" applyAlignment="1" applyProtection="1">
      <protection locked="0"/>
    </xf>
    <xf numFmtId="0" fontId="22" fillId="0" borderId="33" xfId="7" applyFont="1" applyBorder="1" applyAlignment="1">
      <alignment horizontal="left"/>
    </xf>
    <xf numFmtId="0" fontId="22" fillId="0" borderId="89" xfId="7" applyFont="1" applyBorder="1" applyAlignment="1">
      <alignment horizontal="left"/>
    </xf>
    <xf numFmtId="0" fontId="11" fillId="0" borderId="0" xfId="793" applyAlignment="1" applyProtection="1">
      <alignment horizontal="left" vertical="center"/>
      <protection hidden="1"/>
    </xf>
    <xf numFmtId="0" fontId="28" fillId="0" borderId="0" xfId="7" applyFont="1" applyAlignment="1" applyProtection="1">
      <alignment horizontal="center" vertical="top" wrapText="1"/>
      <protection locked="0"/>
    </xf>
    <xf numFmtId="169" fontId="22" fillId="0" borderId="118" xfId="793" applyNumberFormat="1" applyFont="1" applyBorder="1" applyAlignment="1" applyProtection="1">
      <protection locked="0"/>
    </xf>
    <xf numFmtId="171" fontId="11" fillId="0" borderId="84" xfId="13" applyNumberFormat="1" applyFont="1" applyBorder="1" applyAlignment="1" applyProtection="1">
      <alignment horizontal="center" vertical="center"/>
      <protection locked="0"/>
    </xf>
    <xf numFmtId="0" fontId="0" fillId="0" borderId="84" xfId="0" applyBorder="1" applyAlignment="1" applyProtection="1">
      <protection locked="0"/>
    </xf>
    <xf numFmtId="3" fontId="11" fillId="0" borderId="33" xfId="13" applyNumberFormat="1" applyFont="1" applyBorder="1" applyAlignment="1" applyProtection="1">
      <alignment horizontal="center" vertical="center"/>
      <protection locked="0"/>
    </xf>
    <xf numFmtId="0" fontId="22" fillId="15" borderId="129" xfId="7" applyFont="1" applyFill="1" applyBorder="1" applyAlignment="1">
      <alignment horizontal="center"/>
    </xf>
    <xf numFmtId="164" fontId="11" fillId="0" borderId="87" xfId="793" applyNumberFormat="1" applyBorder="1" applyAlignment="1" applyProtection="1">
      <alignment horizontal="center" vertical="center"/>
      <protection locked="0"/>
    </xf>
    <xf numFmtId="3" fontId="11" fillId="0" borderId="89" xfId="13" applyNumberFormat="1" applyFont="1" applyBorder="1" applyAlignment="1" applyProtection="1">
      <alignment horizontal="center" vertical="center"/>
      <protection locked="0"/>
    </xf>
    <xf numFmtId="0" fontId="2" fillId="0" borderId="0" xfId="13" applyFont="1" applyAlignment="1" applyProtection="1">
      <alignment horizontal="left" vertical="center"/>
      <protection locked="0"/>
    </xf>
    <xf numFmtId="0" fontId="8" fillId="0" borderId="0" xfId="13" applyFont="1" applyAlignment="1" applyProtection="1">
      <alignment horizontal="left" vertical="center" wrapText="1"/>
    </xf>
    <xf numFmtId="0" fontId="0" fillId="0" borderId="0" xfId="0" applyAlignment="1" applyProtection="1">
      <alignment wrapText="1"/>
    </xf>
    <xf numFmtId="0" fontId="22" fillId="0" borderId="117" xfId="0" applyFont="1" applyBorder="1" applyAlignment="1">
      <alignment horizontal="left" wrapText="1"/>
    </xf>
    <xf numFmtId="0" fontId="22" fillId="0" borderId="117" xfId="0" applyFont="1" applyBorder="1" applyAlignment="1">
      <alignment horizontal="center"/>
    </xf>
    <xf numFmtId="0" fontId="17" fillId="16" borderId="117" xfId="0" applyFont="1" applyFill="1" applyBorder="1" applyAlignment="1">
      <alignment horizontal="left" vertical="center" wrapText="1"/>
    </xf>
    <xf numFmtId="0" fontId="17" fillId="15" borderId="117" xfId="0" applyFont="1" applyFill="1" applyBorder="1" applyAlignment="1">
      <alignment horizontal="center"/>
    </xf>
    <xf numFmtId="0" fontId="29" fillId="15" borderId="117" xfId="0" applyFont="1" applyFill="1" applyBorder="1" applyAlignment="1">
      <alignment horizontal="center"/>
    </xf>
    <xf numFmtId="0" fontId="18" fillId="0" borderId="119" xfId="13" applyFont="1" applyBorder="1" applyAlignment="1">
      <alignment horizontal="center" vertical="center"/>
    </xf>
    <xf numFmtId="0" fontId="17" fillId="0" borderId="0" xfId="13" applyFont="1" applyAlignment="1">
      <alignment horizontal="center" vertical="center"/>
    </xf>
    <xf numFmtId="0" fontId="17" fillId="16" borderId="117" xfId="0" applyFont="1" applyFill="1" applyBorder="1" applyAlignment="1">
      <alignment horizontal="left"/>
    </xf>
    <xf numFmtId="3" fontId="17" fillId="16" borderId="117" xfId="0" applyNumberFormat="1" applyFont="1" applyFill="1" applyBorder="1" applyAlignment="1">
      <alignment horizontal="center"/>
    </xf>
    <xf numFmtId="0" fontId="17" fillId="16" borderId="117" xfId="0" applyFont="1" applyFill="1" applyBorder="1" applyAlignment="1">
      <alignment horizontal="center"/>
    </xf>
    <xf numFmtId="0" fontId="17" fillId="17" borderId="0" xfId="13" applyFont="1" applyFill="1" applyAlignment="1">
      <alignment horizontal="left" vertical="center"/>
    </xf>
    <xf numFmtId="3" fontId="27" fillId="0" borderId="119" xfId="13" applyNumberFormat="1" applyFont="1" applyBorder="1" applyAlignment="1" applyProtection="1">
      <alignment horizontal="right" vertical="center"/>
      <protection locked="0"/>
    </xf>
    <xf numFmtId="0" fontId="8" fillId="0" borderId="119" xfId="0" applyFont="1" applyBorder="1" applyAlignment="1" applyProtection="1">
      <alignment vertical="center"/>
      <protection locked="0"/>
    </xf>
    <xf numFmtId="0" fontId="8" fillId="0" borderId="0" xfId="0" applyFont="1" applyAlignment="1" applyProtection="1">
      <alignment vertical="center"/>
      <protection locked="0"/>
    </xf>
    <xf numFmtId="0" fontId="18" fillId="17" borderId="0" xfId="13" applyFont="1" applyFill="1" applyAlignment="1" applyProtection="1">
      <alignment horizontal="left" vertical="center"/>
      <protection locked="0"/>
    </xf>
    <xf numFmtId="0" fontId="8" fillId="0" borderId="0" xfId="0" applyFont="1" applyAlignment="1" applyProtection="1">
      <alignment vertical="center" wrapText="1"/>
    </xf>
    <xf numFmtId="0" fontId="17" fillId="0" borderId="119" xfId="13" applyFont="1" applyBorder="1" applyAlignment="1">
      <alignment horizontal="left" vertical="center"/>
    </xf>
    <xf numFmtId="0" fontId="8" fillId="0" borderId="119" xfId="0" applyFont="1" applyBorder="1" applyAlignment="1">
      <alignment vertical="center"/>
    </xf>
    <xf numFmtId="0" fontId="11" fillId="0" borderId="117" xfId="0" applyFont="1" applyBorder="1" applyAlignment="1">
      <alignment horizontal="left" vertical="center" wrapText="1"/>
    </xf>
    <xf numFmtId="0" fontId="11" fillId="0" borderId="117" xfId="0" applyFont="1" applyBorder="1" applyAlignment="1">
      <alignment horizontal="center" vertical="center"/>
    </xf>
    <xf numFmtId="0" fontId="17" fillId="15" borderId="117" xfId="0" applyFont="1" applyFill="1" applyBorder="1" applyAlignment="1">
      <alignment horizontal="center" vertical="center"/>
    </xf>
    <xf numFmtId="0" fontId="17" fillId="15" borderId="117" xfId="0" applyFont="1" applyFill="1" applyBorder="1" applyAlignment="1">
      <alignment horizontal="center" vertical="center" wrapText="1"/>
    </xf>
    <xf numFmtId="0" fontId="17" fillId="16" borderId="117" xfId="0" applyFont="1" applyFill="1" applyBorder="1" applyAlignment="1">
      <alignment horizontal="left" vertical="center"/>
    </xf>
    <xf numFmtId="0" fontId="17" fillId="16" borderId="117" xfId="0" applyFont="1" applyFill="1" applyBorder="1" applyAlignment="1">
      <alignment horizontal="center" vertical="center"/>
    </xf>
    <xf numFmtId="0" fontId="8" fillId="0" borderId="89" xfId="810" applyFont="1" applyBorder="1" applyAlignment="1">
      <alignment vertical="center"/>
    </xf>
    <xf numFmtId="0" fontId="8" fillId="0" borderId="0" xfId="810" applyFont="1" applyAlignment="1">
      <alignment vertical="center"/>
    </xf>
    <xf numFmtId="3" fontId="17" fillId="16" borderId="117" xfId="0" applyNumberFormat="1" applyFont="1" applyFill="1" applyBorder="1" applyAlignment="1">
      <alignment horizontal="center" vertical="center"/>
    </xf>
    <xf numFmtId="180" fontId="33" fillId="15" borderId="35" xfId="13" applyNumberFormat="1" applyFont="1" applyFill="1" applyBorder="1" applyAlignment="1">
      <alignment horizontal="center" wrapText="1"/>
    </xf>
    <xf numFmtId="0" fontId="0" fillId="0" borderId="35" xfId="0" applyBorder="1" applyAlignment="1"/>
    <xf numFmtId="178" fontId="22" fillId="15" borderId="99" xfId="42" applyNumberFormat="1" applyFont="1" applyFill="1" applyBorder="1" applyAlignment="1">
      <alignment horizontal="center"/>
    </xf>
    <xf numFmtId="0" fontId="0" fillId="0" borderId="10" xfId="0" applyBorder="1" applyAlignment="1"/>
    <xf numFmtId="0" fontId="11" fillId="15" borderId="85" xfId="13" applyFont="1" applyFill="1" applyBorder="1" applyAlignment="1">
      <alignment horizontal="center" wrapText="1"/>
    </xf>
    <xf numFmtId="0" fontId="11" fillId="0" borderId="9" xfId="13" applyFont="1" applyBorder="1" applyAlignment="1">
      <alignment horizontal="center" vertical="top" wrapText="1"/>
    </xf>
    <xf numFmtId="0" fontId="0" fillId="0" borderId="9" xfId="0" applyBorder="1" applyAlignment="1"/>
    <xf numFmtId="178" fontId="22" fillId="0" borderId="0" xfId="42" applyNumberFormat="1" applyFont="1" applyAlignment="1">
      <alignment horizontal="center" vertical="center"/>
    </xf>
    <xf numFmtId="0" fontId="22" fillId="15" borderId="96" xfId="42" applyFont="1" applyFill="1" applyBorder="1" applyAlignment="1">
      <alignment horizontal="center"/>
    </xf>
    <xf numFmtId="0" fontId="0" fillId="0" borderId="128" xfId="0" applyBorder="1" applyAlignment="1"/>
    <xf numFmtId="0" fontId="28" fillId="0" borderId="0" xfId="6" applyFont="1" applyAlignment="1" applyProtection="1">
      <alignment horizontal="left" vertical="top" wrapText="1"/>
      <protection hidden="1"/>
    </xf>
    <xf numFmtId="0" fontId="22" fillId="15" borderId="100" xfId="42" applyFont="1" applyFill="1" applyBorder="1" applyAlignment="1">
      <alignment horizontal="left"/>
    </xf>
    <xf numFmtId="0" fontId="0" fillId="0" borderId="134" xfId="0" applyBorder="1" applyAlignment="1"/>
    <xf numFmtId="0" fontId="0" fillId="0" borderId="43" xfId="0" applyBorder="1" applyAlignment="1"/>
    <xf numFmtId="0" fontId="0" fillId="0" borderId="22" xfId="0" applyBorder="1" applyAlignment="1"/>
    <xf numFmtId="0" fontId="0" fillId="0" borderId="88" xfId="0" applyBorder="1" applyAlignment="1"/>
    <xf numFmtId="0" fontId="0" fillId="0" borderId="28" xfId="0" applyBorder="1" applyAlignment="1"/>
    <xf numFmtId="0" fontId="11" fillId="15" borderId="89" xfId="13" applyFont="1" applyFill="1" applyBorder="1" applyAlignment="1">
      <alignment horizontal="center" wrapText="1"/>
    </xf>
    <xf numFmtId="179" fontId="22" fillId="0" borderId="130" xfId="42" applyNumberFormat="1" applyFont="1" applyBorder="1" applyAlignment="1">
      <alignment horizontal="center"/>
    </xf>
    <xf numFmtId="0" fontId="11" fillId="15" borderId="24" xfId="13" applyFont="1" applyFill="1" applyBorder="1" applyAlignment="1">
      <alignment horizontal="center" wrapText="1"/>
    </xf>
    <xf numFmtId="0" fontId="0" fillId="0" borderId="24" xfId="0" applyBorder="1" applyAlignment="1"/>
    <xf numFmtId="164" fontId="11" fillId="0" borderId="83" xfId="13" applyNumberFormat="1" applyFont="1" applyBorder="1" applyAlignment="1" applyProtection="1">
      <alignment horizontal="center" vertical="center"/>
      <protection locked="0"/>
    </xf>
    <xf numFmtId="3" fontId="11" fillId="0" borderId="89" xfId="13" applyNumberFormat="1" applyFont="1" applyBorder="1" applyAlignment="1">
      <alignment horizontal="center" vertical="center" wrapText="1"/>
    </xf>
    <xf numFmtId="0" fontId="11" fillId="15" borderId="24" xfId="13" applyFont="1" applyFill="1" applyBorder="1" applyAlignment="1">
      <alignment horizontal="center"/>
    </xf>
    <xf numFmtId="176" fontId="22" fillId="0" borderId="0" xfId="42" applyNumberFormat="1" applyFont="1" applyAlignment="1">
      <alignment horizontal="right"/>
    </xf>
    <xf numFmtId="0" fontId="11" fillId="15" borderId="83" xfId="13" applyFont="1" applyFill="1" applyBorder="1" applyAlignment="1" applyProtection="1">
      <alignment horizontal="center"/>
      <protection locked="0"/>
    </xf>
    <xf numFmtId="0" fontId="0" fillId="0" borderId="34" xfId="0" applyBorder="1" applyAlignment="1" applyProtection="1">
      <protection locked="0"/>
    </xf>
    <xf numFmtId="0" fontId="28" fillId="0" borderId="0" xfId="42" applyFont="1" applyAlignment="1">
      <alignment horizontal="left" vertical="top" wrapText="1"/>
    </xf>
    <xf numFmtId="165" fontId="11" fillId="0" borderId="94" xfId="13" applyNumberFormat="1" applyFont="1" applyBorder="1" applyAlignment="1">
      <alignment horizontal="center"/>
    </xf>
    <xf numFmtId="0" fontId="11" fillId="15" borderId="95" xfId="13" applyFont="1" applyFill="1" applyBorder="1" applyAlignment="1">
      <alignment horizontal="center" wrapText="1"/>
    </xf>
    <xf numFmtId="0" fontId="0" fillId="0" borderId="135" xfId="0" applyBorder="1" applyAlignment="1"/>
    <xf numFmtId="0" fontId="0" fillId="0" borderId="136" xfId="0" applyBorder="1" applyAlignment="1"/>
    <xf numFmtId="0" fontId="22" fillId="15" borderId="129" xfId="42" applyFont="1" applyFill="1" applyBorder="1" applyAlignment="1">
      <alignment horizontal="left"/>
    </xf>
    <xf numFmtId="0" fontId="11" fillId="15" borderId="16" xfId="13" applyFont="1" applyFill="1" applyBorder="1" applyAlignment="1">
      <alignment horizontal="center" vertical="top" wrapText="1"/>
    </xf>
    <xf numFmtId="3" fontId="11" fillId="0" borderId="130" xfId="13" applyNumberFormat="1" applyFont="1" applyBorder="1" applyAlignment="1">
      <alignment horizontal="center" vertical="center"/>
    </xf>
    <xf numFmtId="0" fontId="11" fillId="15" borderId="25" xfId="13" applyFont="1" applyFill="1" applyBorder="1" applyAlignment="1">
      <alignment horizontal="center" wrapText="1"/>
    </xf>
    <xf numFmtId="0" fontId="0" fillId="0" borderId="25" xfId="0" applyBorder="1" applyAlignment="1"/>
    <xf numFmtId="178" fontId="26" fillId="0" borderId="0" xfId="42" applyNumberFormat="1" applyFont="1" applyAlignment="1">
      <alignment horizontal="center"/>
    </xf>
    <xf numFmtId="3" fontId="11" fillId="0" borderId="85" xfId="3" applyNumberFormat="1" applyFont="1" applyBorder="1" applyAlignment="1" applyProtection="1">
      <alignment horizontal="center" vertical="center"/>
      <protection hidden="1"/>
    </xf>
    <xf numFmtId="0" fontId="0" fillId="0" borderId="85" xfId="0" applyBorder="1" applyAlignment="1" applyProtection="1">
      <protection hidden="1"/>
    </xf>
    <xf numFmtId="1" fontId="11" fillId="0" borderId="137" xfId="3" applyNumberFormat="1" applyFont="1" applyBorder="1" applyAlignment="1">
      <alignment horizontal="center" vertical="top" wrapText="1"/>
    </xf>
    <xf numFmtId="0" fontId="28" fillId="0" borderId="0" xfId="6" applyFont="1" applyAlignment="1" applyProtection="1">
      <alignment horizontal="left" vertical="center"/>
      <protection hidden="1"/>
    </xf>
    <xf numFmtId="164" fontId="11" fillId="0" borderId="89" xfId="13" applyNumberFormat="1" applyFont="1" applyBorder="1" applyAlignment="1" applyProtection="1">
      <alignment horizontal="center" vertical="center"/>
      <protection locked="0"/>
    </xf>
    <xf numFmtId="164" fontId="11" fillId="0" borderId="130" xfId="13" applyNumberFormat="1" applyFont="1" applyBorder="1" applyAlignment="1" applyProtection="1">
      <alignment horizontal="center" vertical="top"/>
      <protection locked="0"/>
    </xf>
    <xf numFmtId="180" fontId="33" fillId="15" borderId="91" xfId="13" applyNumberFormat="1" applyFont="1" applyFill="1" applyBorder="1" applyAlignment="1">
      <alignment horizontal="center"/>
    </xf>
    <xf numFmtId="180" fontId="33" fillId="15" borderId="33" xfId="13" applyNumberFormat="1" applyFont="1" applyFill="1" applyBorder="1" applyAlignment="1">
      <alignment horizontal="center" wrapText="1"/>
    </xf>
    <xf numFmtId="0" fontId="11" fillId="15" borderId="96" xfId="13" applyFont="1" applyFill="1" applyBorder="1" applyAlignment="1">
      <alignment horizontal="center" wrapText="1"/>
    </xf>
    <xf numFmtId="0" fontId="0" fillId="0" borderId="13" xfId="0" applyBorder="1" applyAlignment="1"/>
    <xf numFmtId="0" fontId="0" fillId="0" borderId="12" xfId="0" applyBorder="1" applyAlignment="1"/>
    <xf numFmtId="0" fontId="11" fillId="15" borderId="93" xfId="13" applyFont="1" applyFill="1" applyBorder="1" applyAlignment="1">
      <alignment horizontal="center" wrapText="1"/>
    </xf>
    <xf numFmtId="178" fontId="22" fillId="0" borderId="83" xfId="42" applyNumberFormat="1" applyFont="1" applyBorder="1" applyAlignment="1">
      <alignment horizontal="center"/>
    </xf>
    <xf numFmtId="0" fontId="11" fillId="15" borderId="82" xfId="13" applyFont="1" applyFill="1" applyBorder="1" applyAlignment="1">
      <alignment horizontal="center" wrapText="1"/>
    </xf>
    <xf numFmtId="165" fontId="11" fillId="0" borderId="97" xfId="13" applyNumberFormat="1" applyFont="1" applyBorder="1" applyAlignment="1">
      <alignment horizontal="center" wrapText="1"/>
    </xf>
    <xf numFmtId="1" fontId="11" fillId="0" borderId="92" xfId="3" applyNumberFormat="1" applyFont="1" applyBorder="1" applyAlignment="1" applyProtection="1">
      <alignment horizontal="center" vertical="center"/>
      <protection hidden="1"/>
    </xf>
    <xf numFmtId="0" fontId="0" fillId="0" borderId="82" xfId="0" applyBorder="1" applyAlignment="1" applyProtection="1">
      <protection hidden="1"/>
    </xf>
    <xf numFmtId="179" fontId="22" fillId="0" borderId="89" xfId="42" applyNumberFormat="1" applyFont="1" applyBorder="1" applyAlignment="1">
      <alignment horizontal="center"/>
    </xf>
    <xf numFmtId="3" fontId="11" fillId="0" borderId="82" xfId="13" applyNumberFormat="1" applyFont="1" applyBorder="1" applyAlignment="1">
      <alignment horizontal="center" vertical="center" wrapText="1"/>
    </xf>
    <xf numFmtId="164" fontId="11" fillId="0" borderId="82" xfId="13" applyNumberFormat="1" applyFont="1" applyBorder="1" applyAlignment="1" applyProtection="1">
      <alignment horizontal="center" vertical="center"/>
      <protection locked="0"/>
    </xf>
    <xf numFmtId="0" fontId="11" fillId="15" borderId="23" xfId="13" applyFont="1" applyFill="1" applyBorder="1" applyAlignment="1">
      <alignment horizontal="center" wrapText="1"/>
    </xf>
    <xf numFmtId="0" fontId="28" fillId="0" borderId="0" xfId="6" applyFont="1" applyAlignment="1" applyProtection="1">
      <alignment horizontal="left" vertical="center" wrapText="1"/>
      <protection hidden="1"/>
    </xf>
    <xf numFmtId="0" fontId="11" fillId="15" borderId="82" xfId="13" applyFont="1" applyFill="1" applyBorder="1" applyAlignment="1" applyProtection="1">
      <alignment horizontal="center"/>
      <protection locked="0"/>
    </xf>
    <xf numFmtId="180" fontId="33" fillId="15" borderId="29" xfId="13" applyNumberFormat="1" applyFont="1" applyFill="1" applyBorder="1" applyAlignment="1">
      <alignment horizontal="center" wrapText="1"/>
    </xf>
    <xf numFmtId="0" fontId="22" fillId="15" borderId="129" xfId="42" applyFont="1" applyFill="1" applyBorder="1" applyAlignment="1">
      <alignment horizontal="center"/>
    </xf>
    <xf numFmtId="0" fontId="11" fillId="15" borderId="98" xfId="13" applyFont="1" applyFill="1" applyBorder="1" applyAlignment="1">
      <alignment horizontal="center" wrapText="1"/>
    </xf>
    <xf numFmtId="0" fontId="0" fillId="0" borderId="26" xfId="0" applyBorder="1" applyAlignment="1"/>
    <xf numFmtId="0" fontId="0" fillId="0" borderId="27" xfId="0" applyBorder="1" applyAlignment="1"/>
    <xf numFmtId="0" fontId="11" fillId="15" borderId="130" xfId="13" applyFont="1" applyFill="1" applyBorder="1" applyAlignment="1">
      <alignment horizontal="center" wrapText="1"/>
    </xf>
    <xf numFmtId="0" fontId="0" fillId="0" borderId="34" xfId="0" applyBorder="1" applyAlignment="1"/>
    <xf numFmtId="0" fontId="53" fillId="0" borderId="0" xfId="13" applyFont="1" applyAlignment="1" applyProtection="1">
      <alignment horizontal="left" vertical="top" wrapText="1"/>
      <protection locked="0"/>
    </xf>
    <xf numFmtId="0" fontId="22" fillId="0" borderId="119" xfId="42" applyFont="1" applyBorder="1" applyAlignment="1">
      <alignment horizontal="right" vertical="center"/>
    </xf>
    <xf numFmtId="167" fontId="11" fillId="0" borderId="0" xfId="42" quotePrefix="1" applyNumberFormat="1" applyFont="1" applyAlignment="1" applyProtection="1">
      <alignment horizontal="center"/>
      <protection locked="0"/>
    </xf>
    <xf numFmtId="178" fontId="22" fillId="0" borderId="101" xfId="42" applyNumberFormat="1" applyFont="1" applyBorder="1" applyAlignment="1">
      <alignment horizontal="center"/>
    </xf>
    <xf numFmtId="3" fontId="27" fillId="0" borderId="0" xfId="13" applyNumberFormat="1" applyFont="1" applyAlignment="1" applyProtection="1">
      <alignment horizontal="right"/>
      <protection locked="0"/>
    </xf>
    <xf numFmtId="0" fontId="11" fillId="15" borderId="89" xfId="6" applyFill="1" applyBorder="1" applyAlignment="1" applyProtection="1">
      <alignment horizontal="center"/>
      <protection hidden="1"/>
    </xf>
    <xf numFmtId="0" fontId="0" fillId="0" borderId="119" xfId="0" applyBorder="1" applyAlignment="1" applyProtection="1">
      <protection hidden="1"/>
    </xf>
    <xf numFmtId="0" fontId="22" fillId="0" borderId="118" xfId="42" applyFont="1" applyBorder="1" applyAlignment="1">
      <alignment horizontal="center"/>
    </xf>
    <xf numFmtId="178" fontId="11" fillId="0" borderId="0" xfId="6" applyNumberFormat="1" applyAlignment="1" applyProtection="1">
      <alignment horizontal="center" vertical="center"/>
      <protection hidden="1"/>
    </xf>
    <xf numFmtId="0" fontId="22" fillId="0" borderId="128" xfId="42" applyFont="1" applyBorder="1" applyAlignment="1">
      <alignment horizontal="left"/>
    </xf>
    <xf numFmtId="167" fontId="11" fillId="0" borderId="33" xfId="42" quotePrefix="1" applyNumberFormat="1" applyFont="1" applyBorder="1" applyAlignment="1" applyProtection="1">
      <alignment horizontal="center"/>
      <protection locked="0"/>
    </xf>
    <xf numFmtId="0" fontId="28" fillId="0" borderId="33" xfId="6" applyFont="1" applyBorder="1" applyAlignment="1" applyProtection="1">
      <alignment horizontal="left" vertical="top" wrapText="1"/>
      <protection hidden="1"/>
    </xf>
    <xf numFmtId="178" fontId="22" fillId="0" borderId="119" xfId="42" applyNumberFormat="1" applyFont="1" applyBorder="1" applyAlignment="1">
      <alignment horizontal="center" vertical="center"/>
    </xf>
    <xf numFmtId="3" fontId="11" fillId="0" borderId="8" xfId="42" applyNumberFormat="1" applyFont="1" applyBorder="1" applyAlignment="1" applyProtection="1">
      <alignment horizontal="center"/>
      <protection locked="0"/>
    </xf>
    <xf numFmtId="179" fontId="22" fillId="0" borderId="119" xfId="42" applyNumberFormat="1" applyFont="1" applyBorder="1" applyAlignment="1">
      <alignment horizontal="center" vertical="center"/>
    </xf>
    <xf numFmtId="3" fontId="11" fillId="0" borderId="102" xfId="13" applyNumberFormat="1" applyFont="1" applyBorder="1" applyAlignment="1">
      <alignment horizontal="center"/>
    </xf>
    <xf numFmtId="3" fontId="11" fillId="0" borderId="86" xfId="42" applyNumberFormat="1" applyFont="1" applyBorder="1" applyAlignment="1" applyProtection="1">
      <alignment horizontal="center"/>
      <protection locked="0"/>
    </xf>
    <xf numFmtId="165" fontId="11" fillId="0" borderId="117" xfId="13" applyNumberFormat="1" applyFont="1" applyBorder="1" applyAlignment="1">
      <alignment horizontal="center" vertical="center"/>
    </xf>
    <xf numFmtId="167" fontId="11" fillId="0" borderId="119" xfId="42" quotePrefix="1" applyNumberFormat="1" applyFont="1" applyBorder="1" applyAlignment="1" applyProtection="1">
      <alignment horizontal="center"/>
      <protection locked="0"/>
    </xf>
    <xf numFmtId="0" fontId="22" fillId="0" borderId="118" xfId="42" applyFont="1" applyBorder="1" applyAlignment="1" applyProtection="1">
      <alignment horizontal="left"/>
      <protection locked="0"/>
    </xf>
    <xf numFmtId="179" fontId="22" fillId="0" borderId="82" xfId="42" applyNumberFormat="1" applyFont="1" applyBorder="1" applyAlignment="1">
      <alignment horizontal="center"/>
    </xf>
    <xf numFmtId="3" fontId="11" fillId="0" borderId="35" xfId="13" applyNumberFormat="1" applyFont="1" applyBorder="1" applyAlignment="1">
      <alignment horizontal="center" vertical="center" wrapText="1"/>
    </xf>
    <xf numFmtId="0" fontId="11" fillId="0" borderId="33" xfId="11" applyFont="1" applyBorder="1" applyAlignment="1">
      <alignment horizontal="center" vertical="top"/>
    </xf>
    <xf numFmtId="3" fontId="11" fillId="0" borderId="84" xfId="42" applyNumberFormat="1" applyFont="1" applyBorder="1" applyAlignment="1" applyProtection="1">
      <alignment horizontal="center"/>
      <protection locked="0"/>
    </xf>
    <xf numFmtId="3" fontId="11" fillId="0" borderId="0" xfId="6" applyNumberFormat="1" applyAlignment="1" applyProtection="1">
      <alignment horizontal="center" vertical="center"/>
      <protection hidden="1"/>
    </xf>
    <xf numFmtId="0" fontId="11" fillId="0" borderId="33" xfId="13" applyFont="1" applyBorder="1" applyAlignment="1">
      <alignment horizontal="center" vertical="top" wrapText="1"/>
    </xf>
    <xf numFmtId="178" fontId="22" fillId="0" borderId="84" xfId="42" applyNumberFormat="1" applyFont="1" applyBorder="1" applyAlignment="1">
      <alignment horizontal="center"/>
    </xf>
    <xf numFmtId="0" fontId="11" fillId="15" borderId="92" xfId="13" applyFont="1" applyFill="1" applyBorder="1" applyAlignment="1" applyProtection="1">
      <alignment horizontal="center"/>
      <protection locked="0"/>
    </xf>
    <xf numFmtId="0" fontId="22" fillId="0" borderId="43" xfId="42" applyFont="1" applyBorder="1" applyAlignment="1" applyProtection="1">
      <alignment horizontal="left"/>
      <protection locked="0"/>
    </xf>
    <xf numFmtId="0" fontId="22" fillId="15" borderId="89" xfId="42" applyFont="1" applyFill="1" applyBorder="1" applyAlignment="1" applyProtection="1">
      <alignment horizontal="center"/>
      <protection locked="0"/>
    </xf>
    <xf numFmtId="0" fontId="22" fillId="15" borderId="87" xfId="42" applyFont="1" applyFill="1" applyBorder="1" applyAlignment="1">
      <alignment horizontal="center"/>
    </xf>
    <xf numFmtId="1" fontId="11" fillId="0" borderId="119" xfId="42" applyNumberFormat="1" applyFont="1" applyBorder="1" applyAlignment="1" applyProtection="1">
      <alignment horizontal="center"/>
      <protection locked="0"/>
    </xf>
    <xf numFmtId="0" fontId="11" fillId="0" borderId="0" xfId="6" applyAlignment="1" applyProtection="1">
      <alignment horizontal="right" vertical="center"/>
      <protection hidden="1"/>
    </xf>
    <xf numFmtId="0" fontId="11" fillId="15" borderId="104" xfId="13" applyFont="1" applyFill="1" applyBorder="1" applyAlignment="1" applyProtection="1">
      <alignment horizontal="center"/>
      <protection locked="0"/>
    </xf>
    <xf numFmtId="0" fontId="0" fillId="0" borderId="132" xfId="0" applyBorder="1" applyAlignment="1" applyProtection="1">
      <protection locked="0"/>
    </xf>
    <xf numFmtId="0" fontId="0" fillId="0" borderId="138" xfId="0" applyBorder="1" applyAlignment="1" applyProtection="1">
      <protection locked="0"/>
    </xf>
    <xf numFmtId="165" fontId="11" fillId="0" borderId="99" xfId="13" applyNumberFormat="1" applyFont="1" applyBorder="1" applyAlignment="1">
      <alignment horizontal="center"/>
    </xf>
    <xf numFmtId="0" fontId="11" fillId="15" borderId="34" xfId="13" applyFont="1" applyFill="1" applyBorder="1" applyAlignment="1" applyProtection="1">
      <alignment horizontal="center"/>
      <protection locked="0"/>
    </xf>
    <xf numFmtId="178" fontId="22" fillId="15" borderId="10" xfId="42" applyNumberFormat="1" applyFont="1" applyFill="1" applyBorder="1" applyAlignment="1">
      <alignment horizontal="center"/>
    </xf>
    <xf numFmtId="0" fontId="22" fillId="15" borderId="128" xfId="42" applyFont="1" applyFill="1" applyBorder="1" applyAlignment="1">
      <alignment horizontal="center"/>
    </xf>
    <xf numFmtId="0" fontId="22" fillId="15" borderId="85" xfId="42" applyFont="1" applyFill="1" applyBorder="1" applyAlignment="1" applyProtection="1">
      <alignment horizontal="center"/>
      <protection locked="0"/>
    </xf>
    <xf numFmtId="164" fontId="11" fillId="0" borderId="0" xfId="13" applyNumberFormat="1" applyFont="1" applyAlignment="1">
      <alignment horizontal="center"/>
    </xf>
    <xf numFmtId="164" fontId="28" fillId="0" borderId="0" xfId="13" applyNumberFormat="1" applyFont="1" applyAlignment="1" applyProtection="1">
      <alignment horizontal="left" vertical="top" wrapText="1"/>
      <protection locked="0"/>
    </xf>
    <xf numFmtId="0" fontId="22" fillId="0" borderId="0" xfId="42" applyFont="1" applyAlignment="1" applyProtection="1">
      <alignment horizontal="right"/>
      <protection locked="0"/>
    </xf>
    <xf numFmtId="178" fontId="22" fillId="0" borderId="92" xfId="42" applyNumberFormat="1" applyFont="1" applyBorder="1" applyAlignment="1">
      <alignment horizontal="center"/>
    </xf>
    <xf numFmtId="0" fontId="11" fillId="15" borderId="133" xfId="13" applyFont="1" applyFill="1" applyBorder="1" applyAlignment="1">
      <alignment horizontal="center" wrapText="1"/>
    </xf>
    <xf numFmtId="164" fontId="28" fillId="0" borderId="0" xfId="13" applyNumberFormat="1" applyFont="1" applyAlignment="1" applyProtection="1">
      <alignment horizontal="left" vertical="top"/>
      <protection locked="0"/>
    </xf>
    <xf numFmtId="0" fontId="22" fillId="0" borderId="88" xfId="42" applyFont="1" applyBorder="1" applyAlignment="1" applyProtection="1">
      <alignment horizontal="left"/>
      <protection locked="0"/>
    </xf>
    <xf numFmtId="0" fontId="11" fillId="15" borderId="87" xfId="42" applyFont="1" applyFill="1" applyBorder="1" applyAlignment="1">
      <alignment horizontal="left"/>
    </xf>
    <xf numFmtId="1" fontId="11" fillId="0" borderId="33" xfId="42" applyNumberFormat="1" applyFont="1" applyBorder="1" applyAlignment="1" applyProtection="1">
      <alignment horizontal="center"/>
      <protection locked="0"/>
    </xf>
    <xf numFmtId="179" fontId="22" fillId="0" borderId="96" xfId="42" applyNumberFormat="1" applyFont="1" applyBorder="1" applyAlignment="1">
      <alignment horizontal="center"/>
    </xf>
    <xf numFmtId="9" fontId="11" fillId="0" borderId="15" xfId="13" applyNumberFormat="1" applyFont="1" applyBorder="1" applyAlignment="1">
      <alignment horizontal="center"/>
    </xf>
    <xf numFmtId="3" fontId="11" fillId="0" borderId="103" xfId="13" applyNumberFormat="1" applyFont="1" applyBorder="1" applyAlignment="1">
      <alignment horizontal="center"/>
    </xf>
    <xf numFmtId="3" fontId="11" fillId="0" borderId="97" xfId="13" applyNumberFormat="1" applyFont="1" applyBorder="1" applyAlignment="1">
      <alignment horizontal="center"/>
    </xf>
    <xf numFmtId="3" fontId="11" fillId="0" borderId="33" xfId="13" applyNumberFormat="1" applyFont="1" applyBorder="1" applyAlignment="1">
      <alignment horizontal="center" vertical="center" wrapText="1"/>
    </xf>
    <xf numFmtId="0" fontId="22" fillId="15" borderId="87" xfId="42" applyFont="1" applyFill="1" applyBorder="1" applyAlignment="1" applyProtection="1">
      <alignment horizontal="left"/>
      <protection locked="0"/>
    </xf>
    <xf numFmtId="0" fontId="11" fillId="15" borderId="99" xfId="13" applyFont="1" applyFill="1" applyBorder="1" applyAlignment="1" applyProtection="1">
      <alignment horizontal="center"/>
      <protection locked="0"/>
    </xf>
    <xf numFmtId="0" fontId="0" fillId="0" borderId="14" xfId="0" applyBorder="1" applyAlignment="1" applyProtection="1">
      <protection locked="0"/>
    </xf>
    <xf numFmtId="0" fontId="0" fillId="0" borderId="10" xfId="0" applyBorder="1" applyAlignment="1" applyProtection="1">
      <protection locked="0"/>
    </xf>
    <xf numFmtId="0" fontId="11" fillId="15" borderId="89" xfId="6" applyFill="1" applyBorder="1" applyAlignment="1" applyProtection="1">
      <alignment horizontal="center" wrapText="1"/>
      <protection hidden="1"/>
    </xf>
    <xf numFmtId="0" fontId="22" fillId="15" borderId="92" xfId="42" applyFont="1" applyFill="1" applyBorder="1" applyAlignment="1">
      <alignment horizontal="center"/>
    </xf>
    <xf numFmtId="178" fontId="22" fillId="0" borderId="85" xfId="42" applyNumberFormat="1" applyFont="1" applyBorder="1" applyAlignment="1">
      <alignment horizontal="center"/>
    </xf>
    <xf numFmtId="0" fontId="17" fillId="0" borderId="0" xfId="13" applyFont="1" applyAlignment="1">
      <alignment horizontal="left"/>
    </xf>
    <xf numFmtId="0" fontId="11" fillId="15" borderId="104" xfId="13" applyFont="1" applyFill="1" applyBorder="1" applyAlignment="1">
      <alignment horizontal="center" wrapText="1"/>
    </xf>
    <xf numFmtId="0" fontId="0" fillId="0" borderId="138" xfId="0" applyBorder="1" applyAlignment="1"/>
    <xf numFmtId="0" fontId="17" fillId="0" borderId="0" xfId="793" applyFont="1" applyAlignment="1">
      <alignment horizontal="left" vertical="center"/>
    </xf>
    <xf numFmtId="0" fontId="22" fillId="0" borderId="43" xfId="793" applyFont="1" applyBorder="1" applyAlignment="1">
      <alignment horizontal="center" vertical="center"/>
    </xf>
    <xf numFmtId="1" fontId="22" fillId="0" borderId="108" xfId="793" applyNumberFormat="1" applyFont="1" applyBorder="1" applyAlignment="1">
      <alignment horizontal="center" vertical="center" wrapText="1"/>
    </xf>
    <xf numFmtId="0" fontId="0" fillId="0" borderId="42" xfId="0" applyBorder="1" applyAlignment="1"/>
    <xf numFmtId="0" fontId="22" fillId="15" borderId="89" xfId="793" applyFont="1" applyFill="1" applyBorder="1" applyAlignment="1" applyProtection="1">
      <alignment horizontal="center"/>
      <protection locked="0"/>
    </xf>
    <xf numFmtId="3" fontId="11" fillId="0" borderId="107" xfId="793" applyNumberFormat="1" applyBorder="1" applyAlignment="1">
      <alignment horizontal="center"/>
    </xf>
    <xf numFmtId="1" fontId="11" fillId="0" borderId="119" xfId="793" applyNumberFormat="1" applyBorder="1" applyAlignment="1" applyProtection="1">
      <alignment horizontal="center"/>
      <protection locked="0"/>
    </xf>
    <xf numFmtId="0" fontId="11" fillId="15" borderId="32" xfId="793" applyFill="1" applyBorder="1" applyAlignment="1" applyProtection="1">
      <alignment horizontal="center" vertical="center" wrapText="1"/>
      <protection hidden="1"/>
    </xf>
    <xf numFmtId="0" fontId="0" fillId="0" borderId="37" xfId="0" applyBorder="1" applyAlignment="1" applyProtection="1">
      <protection hidden="1"/>
    </xf>
    <xf numFmtId="0" fontId="0" fillId="0" borderId="106" xfId="0" applyBorder="1" applyAlignment="1" applyProtection="1">
      <protection hidden="1"/>
    </xf>
    <xf numFmtId="3" fontId="11" fillId="0" borderId="0" xfId="793" applyNumberFormat="1" applyAlignment="1" applyProtection="1">
      <alignment horizontal="center" vertical="center"/>
      <protection locked="0"/>
    </xf>
    <xf numFmtId="3" fontId="22" fillId="0" borderId="141" xfId="793" applyNumberFormat="1" applyFont="1" applyBorder="1" applyAlignment="1">
      <alignment horizontal="center" vertical="center"/>
    </xf>
    <xf numFmtId="0" fontId="11" fillId="15" borderId="139" xfId="793" applyFill="1" applyBorder="1" applyAlignment="1" applyProtection="1">
      <alignment horizontal="center" vertical="center" wrapText="1"/>
      <protection hidden="1"/>
    </xf>
    <xf numFmtId="0" fontId="0" fillId="0" borderId="114" xfId="0" applyBorder="1" applyAlignment="1" applyProtection="1">
      <protection hidden="1"/>
    </xf>
    <xf numFmtId="0" fontId="0" fillId="0" borderId="116" xfId="0" applyBorder="1" applyAlignment="1" applyProtection="1">
      <protection hidden="1"/>
    </xf>
    <xf numFmtId="0" fontId="11" fillId="15" borderId="140" xfId="793" applyFill="1" applyBorder="1" applyAlignment="1" applyProtection="1">
      <alignment horizontal="center" vertical="center" wrapText="1"/>
      <protection hidden="1"/>
    </xf>
    <xf numFmtId="0" fontId="0" fillId="0" borderId="115" xfId="0" applyBorder="1" applyAlignment="1" applyProtection="1">
      <protection hidden="1"/>
    </xf>
    <xf numFmtId="166" fontId="11" fillId="0" borderId="85" xfId="793" applyNumberFormat="1" applyBorder="1" applyAlignment="1" applyProtection="1">
      <alignment horizontal="center" vertical="center"/>
      <protection locked="0"/>
    </xf>
    <xf numFmtId="0" fontId="22" fillId="15" borderId="118" xfId="793" applyFont="1" applyFill="1" applyBorder="1" applyAlignment="1">
      <alignment horizontal="center"/>
    </xf>
    <xf numFmtId="1" fontId="22" fillId="0" borderId="141" xfId="793" applyNumberFormat="1" applyFont="1" applyBorder="1" applyAlignment="1">
      <alignment horizontal="center" vertical="center" wrapText="1"/>
    </xf>
    <xf numFmtId="0" fontId="22" fillId="15" borderId="89" xfId="793" applyFont="1" applyFill="1" applyBorder="1" applyAlignment="1">
      <alignment horizontal="center" vertical="center"/>
    </xf>
    <xf numFmtId="0" fontId="22" fillId="0" borderId="118" xfId="793" applyFont="1" applyBorder="1" applyAlignment="1">
      <alignment horizontal="center" vertical="center"/>
    </xf>
    <xf numFmtId="0" fontId="11" fillId="0" borderId="0" xfId="793" applyAlignment="1" applyProtection="1">
      <alignment horizontal="center" vertical="center"/>
      <protection hidden="1"/>
    </xf>
    <xf numFmtId="3" fontId="22" fillId="0" borderId="0" xfId="793" applyNumberFormat="1" applyFont="1" applyAlignment="1">
      <alignment horizontal="center" vertical="center"/>
    </xf>
    <xf numFmtId="0" fontId="3" fillId="0" borderId="0" xfId="793" applyFont="1" applyAlignment="1">
      <alignment vertical="top"/>
    </xf>
    <xf numFmtId="167" fontId="11" fillId="0" borderId="33" xfId="793" quotePrefix="1" applyNumberFormat="1" applyBorder="1" applyAlignment="1" applyProtection="1">
      <alignment horizontal="center"/>
      <protection locked="0"/>
    </xf>
    <xf numFmtId="1" fontId="22" fillId="0" borderId="0" xfId="793" applyNumberFormat="1" applyFont="1" applyAlignment="1">
      <alignment horizontal="center" vertical="center" wrapText="1"/>
    </xf>
    <xf numFmtId="0" fontId="22" fillId="0" borderId="35" xfId="793" applyFont="1" applyBorder="1" applyAlignment="1">
      <alignment horizontal="left" vertical="center"/>
    </xf>
    <xf numFmtId="165" fontId="11" fillId="15" borderId="105" xfId="793" applyNumberFormat="1" applyFill="1" applyBorder="1" applyAlignment="1" applyProtection="1">
      <alignment horizontal="center" vertical="center"/>
      <protection locked="0"/>
    </xf>
    <xf numFmtId="0" fontId="11" fillId="0" borderId="81" xfId="793" applyBorder="1" applyAlignment="1">
      <alignment horizontal="center" vertical="top"/>
    </xf>
    <xf numFmtId="3" fontId="11" fillId="0" borderId="0" xfId="793" applyNumberFormat="1" applyAlignment="1" applyProtection="1">
      <alignment horizontal="center"/>
      <protection hidden="1"/>
    </xf>
    <xf numFmtId="3" fontId="11" fillId="0" borderId="112" xfId="793" applyNumberFormat="1" applyBorder="1" applyAlignment="1">
      <alignment horizontal="center"/>
    </xf>
    <xf numFmtId="164" fontId="11" fillId="0" borderId="0" xfId="793" applyNumberFormat="1" applyAlignment="1">
      <alignment horizontal="center" vertical="center"/>
    </xf>
    <xf numFmtId="0" fontId="22" fillId="15" borderId="36" xfId="793" applyFont="1" applyFill="1" applyBorder="1" applyAlignment="1">
      <alignment horizontal="center"/>
    </xf>
    <xf numFmtId="0" fontId="0" fillId="0" borderId="37" xfId="0" applyBorder="1" applyAlignment="1"/>
    <xf numFmtId="1" fontId="11" fillId="0" borderId="33" xfId="793" applyNumberFormat="1" applyBorder="1" applyAlignment="1" applyProtection="1">
      <alignment horizontal="center"/>
      <protection locked="0"/>
    </xf>
    <xf numFmtId="0" fontId="11" fillId="0" borderId="33" xfId="793" applyBorder="1" applyAlignment="1">
      <alignment horizontal="center" vertical="top" wrapText="1"/>
    </xf>
    <xf numFmtId="0" fontId="22" fillId="0" borderId="0" xfId="793" applyFont="1" applyAlignment="1">
      <alignment horizontal="center" vertical="center"/>
    </xf>
    <xf numFmtId="3" fontId="11" fillId="0" borderId="119" xfId="793" applyNumberFormat="1" applyBorder="1" applyAlignment="1" applyProtection="1">
      <alignment horizontal="center"/>
      <protection locked="0"/>
    </xf>
    <xf numFmtId="0" fontId="22" fillId="0" borderId="0" xfId="793" applyFont="1" applyAlignment="1">
      <alignment horizontal="left" vertical="center"/>
    </xf>
    <xf numFmtId="0" fontId="11" fillId="0" borderId="101" xfId="793" applyBorder="1" applyAlignment="1">
      <alignment horizontal="center" vertical="top"/>
    </xf>
    <xf numFmtId="0" fontId="11" fillId="15" borderId="89" xfId="793" applyFill="1" applyBorder="1" applyAlignment="1" applyProtection="1">
      <alignment horizontal="center" vertical="center"/>
      <protection locked="0"/>
    </xf>
    <xf numFmtId="0" fontId="8" fillId="0" borderId="0" xfId="795" applyFont="1" applyAlignment="1">
      <alignment horizontal="left" vertical="top" wrapText="1"/>
    </xf>
    <xf numFmtId="1" fontId="11" fillId="0" borderId="0" xfId="793" applyNumberFormat="1" applyAlignment="1" applyProtection="1">
      <alignment horizontal="center" wrapText="1"/>
      <protection locked="0"/>
    </xf>
    <xf numFmtId="3" fontId="11" fillId="0" borderId="113" xfId="793" applyNumberFormat="1" applyBorder="1" applyAlignment="1">
      <alignment horizontal="center" vertical="center"/>
    </xf>
    <xf numFmtId="0" fontId="11" fillId="0" borderId="33" xfId="793" applyBorder="1" applyAlignment="1" applyProtection="1">
      <alignment horizontal="center" vertical="center"/>
      <protection hidden="1"/>
    </xf>
    <xf numFmtId="3" fontId="22" fillId="0" borderId="13" xfId="793" applyNumberFormat="1" applyFont="1" applyBorder="1" applyAlignment="1">
      <alignment horizontal="center" vertical="center"/>
    </xf>
    <xf numFmtId="0" fontId="11" fillId="0" borderId="111" xfId="793" applyBorder="1" applyAlignment="1">
      <alignment horizontal="center" vertical="top"/>
    </xf>
    <xf numFmtId="164" fontId="11" fillId="0" borderId="88" xfId="793" applyNumberFormat="1" applyBorder="1" applyAlignment="1" applyProtection="1">
      <alignment horizontal="center" vertical="center"/>
      <protection locked="0"/>
    </xf>
    <xf numFmtId="164" fontId="11" fillId="0" borderId="31" xfId="793" applyNumberFormat="1" applyBorder="1" applyAlignment="1" applyProtection="1">
      <alignment horizontal="center" vertical="center"/>
      <protection locked="0"/>
    </xf>
    <xf numFmtId="0" fontId="0" fillId="0" borderId="31" xfId="0" applyBorder="1" applyAlignment="1" applyProtection="1">
      <protection locked="0"/>
    </xf>
    <xf numFmtId="164" fontId="11" fillId="0" borderId="43" xfId="793" applyNumberFormat="1" applyBorder="1" applyAlignment="1" applyProtection="1">
      <alignment horizontal="center" vertical="center"/>
      <protection locked="0"/>
    </xf>
    <xf numFmtId="165" fontId="11" fillId="0" borderId="105" xfId="793" applyNumberFormat="1" applyBorder="1" applyAlignment="1">
      <alignment horizontal="center" vertical="center"/>
    </xf>
    <xf numFmtId="0" fontId="11" fillId="0" borderId="142" xfId="793" applyBorder="1" applyAlignment="1">
      <alignment horizontal="center" vertical="top"/>
    </xf>
    <xf numFmtId="0" fontId="22" fillId="0" borderId="12" xfId="793" applyFont="1" applyBorder="1" applyAlignment="1">
      <alignment horizontal="left" vertical="center"/>
    </xf>
    <xf numFmtId="0" fontId="11" fillId="15" borderId="85" xfId="793" applyFill="1" applyBorder="1" applyAlignment="1" applyProtection="1">
      <alignment horizontal="center"/>
      <protection locked="0"/>
    </xf>
    <xf numFmtId="166" fontId="11" fillId="0" borderId="89" xfId="793" applyNumberFormat="1" applyBorder="1" applyAlignment="1" applyProtection="1">
      <alignment horizontal="center" vertical="center"/>
      <protection locked="0"/>
    </xf>
    <xf numFmtId="3" fontId="27" fillId="0" borderId="119" xfId="793" applyNumberFormat="1" applyFont="1" applyBorder="1" applyAlignment="1" applyProtection="1">
      <alignment horizontal="center"/>
      <protection locked="0"/>
    </xf>
    <xf numFmtId="0" fontId="22" fillId="0" borderId="118" xfId="793" applyFont="1" applyBorder="1" applyAlignment="1" applyProtection="1">
      <alignment horizontal="left"/>
      <protection locked="0"/>
    </xf>
    <xf numFmtId="3" fontId="22" fillId="0" borderId="34" xfId="793" applyNumberFormat="1" applyFont="1" applyBorder="1" applyAlignment="1">
      <alignment horizontal="center" vertical="center"/>
    </xf>
    <xf numFmtId="0" fontId="11" fillId="15" borderId="87" xfId="793" applyFill="1" applyBorder="1" applyAlignment="1" applyProtection="1">
      <alignment horizontal="center" vertical="center"/>
      <protection locked="0"/>
    </xf>
    <xf numFmtId="3" fontId="11" fillId="0" borderId="113" xfId="793" applyNumberFormat="1" applyBorder="1" applyAlignment="1">
      <alignment horizontal="center"/>
    </xf>
    <xf numFmtId="0" fontId="11" fillId="0" borderId="0" xfId="793" applyAlignment="1">
      <alignment horizontal="center" vertical="top"/>
    </xf>
    <xf numFmtId="3" fontId="11" fillId="0" borderId="0" xfId="793" applyNumberFormat="1" applyAlignment="1" applyProtection="1">
      <alignment horizontal="center"/>
      <protection locked="0"/>
    </xf>
    <xf numFmtId="3" fontId="11" fillId="0" borderId="107" xfId="793" applyNumberFormat="1" applyBorder="1" applyAlignment="1">
      <alignment horizontal="center" vertical="center"/>
    </xf>
    <xf numFmtId="3" fontId="11" fillId="0" borderId="119" xfId="793" applyNumberFormat="1" applyBorder="1" applyAlignment="1">
      <alignment horizontal="center"/>
    </xf>
    <xf numFmtId="164" fontId="11" fillId="0" borderId="33" xfId="793" applyNumberFormat="1" applyBorder="1" applyAlignment="1" applyProtection="1">
      <alignment horizontal="center" vertical="center"/>
      <protection locked="0"/>
    </xf>
    <xf numFmtId="1" fontId="11" fillId="0" borderId="0" xfId="793" applyNumberFormat="1" applyAlignment="1" applyProtection="1">
      <alignment horizontal="center"/>
      <protection locked="0"/>
    </xf>
    <xf numFmtId="0" fontId="22" fillId="0" borderId="88" xfId="793" applyFont="1" applyBorder="1" applyAlignment="1" applyProtection="1">
      <alignment horizontal="left"/>
      <protection locked="0"/>
    </xf>
    <xf numFmtId="0" fontId="22" fillId="0" borderId="88" xfId="793" applyFont="1" applyBorder="1" applyAlignment="1">
      <alignment horizontal="center" vertical="center"/>
    </xf>
    <xf numFmtId="3" fontId="11" fillId="0" borderId="33" xfId="793" applyNumberFormat="1" applyBorder="1" applyAlignment="1" applyProtection="1">
      <alignment horizontal="center" vertical="center"/>
      <protection locked="0"/>
    </xf>
    <xf numFmtId="0" fontId="11" fillId="0" borderId="90" xfId="793" applyBorder="1" applyAlignment="1">
      <alignment horizontal="center" vertical="top"/>
    </xf>
    <xf numFmtId="167" fontId="11" fillId="0" borderId="0" xfId="793" quotePrefix="1" applyNumberFormat="1" applyAlignment="1" applyProtection="1">
      <alignment horizontal="center"/>
      <protection locked="0"/>
    </xf>
    <xf numFmtId="0" fontId="22" fillId="0" borderId="43" xfId="793" applyFont="1" applyBorder="1" applyAlignment="1" applyProtection="1">
      <alignment horizontal="left"/>
      <protection locked="0"/>
    </xf>
    <xf numFmtId="0" fontId="11" fillId="0" borderId="109" xfId="793" applyBorder="1" applyAlignment="1">
      <alignment horizontal="center" vertical="top"/>
    </xf>
    <xf numFmtId="0" fontId="22" fillId="0" borderId="128" xfId="793" applyFont="1" applyBorder="1" applyAlignment="1">
      <alignment horizontal="left" vertical="center"/>
    </xf>
    <xf numFmtId="166" fontId="11" fillId="0" borderId="87" xfId="793" applyNumberFormat="1" applyBorder="1" applyAlignment="1" applyProtection="1">
      <alignment horizontal="center" vertical="center"/>
      <protection locked="0"/>
    </xf>
    <xf numFmtId="3" fontId="11" fillId="0" borderId="33" xfId="793" applyNumberFormat="1" applyBorder="1" applyAlignment="1" applyProtection="1">
      <alignment horizontal="center"/>
      <protection locked="0"/>
    </xf>
    <xf numFmtId="0" fontId="22" fillId="15" borderId="11" xfId="793" applyFont="1" applyFill="1" applyBorder="1" applyAlignment="1">
      <alignment horizontal="center"/>
    </xf>
    <xf numFmtId="167" fontId="11" fillId="0" borderId="119" xfId="793" quotePrefix="1" applyNumberFormat="1" applyBorder="1" applyAlignment="1" applyProtection="1">
      <alignment horizontal="center"/>
      <protection locked="0"/>
    </xf>
    <xf numFmtId="1" fontId="22" fillId="0" borderId="110" xfId="793" applyNumberFormat="1" applyFont="1" applyBorder="1" applyAlignment="1">
      <alignment horizontal="center" vertical="center" wrapText="1"/>
    </xf>
    <xf numFmtId="0" fontId="0" fillId="0" borderId="41" xfId="0" applyBorder="1" applyAlignment="1"/>
    <xf numFmtId="0" fontId="0" fillId="0" borderId="0" xfId="0" applyAlignment="1" applyProtection="1">
      <alignment vertical="center"/>
      <protection locked="0"/>
    </xf>
    <xf numFmtId="0" fontId="0" fillId="0" borderId="0" xfId="13" applyFont="1" applyAlignment="1" applyProtection="1">
      <alignment horizontal="left" vertical="center" wrapText="1"/>
    </xf>
    <xf numFmtId="0" fontId="0" fillId="0" borderId="0" xfId="0" applyAlignment="1" applyProtection="1">
      <alignment vertical="center" wrapText="1"/>
    </xf>
    <xf numFmtId="0" fontId="22" fillId="0" borderId="89" xfId="0" applyFont="1" applyBorder="1" applyAlignment="1">
      <alignment horizontal="left" vertical="center" wrapText="1"/>
    </xf>
    <xf numFmtId="0" fontId="62" fillId="15" borderId="117" xfId="0" applyFont="1" applyFill="1" applyBorder="1" applyAlignment="1">
      <alignment horizontal="center" vertical="center" wrapText="1"/>
    </xf>
    <xf numFmtId="0" fontId="22" fillId="0" borderId="117" xfId="0" applyFont="1" applyBorder="1" applyAlignment="1">
      <alignment horizontal="left" vertical="center" wrapText="1"/>
    </xf>
    <xf numFmtId="0" fontId="22" fillId="0" borderId="117" xfId="0" applyFont="1" applyBorder="1" applyAlignment="1">
      <alignment horizontal="center" vertical="center"/>
    </xf>
    <xf numFmtId="0" fontId="0" fillId="0" borderId="119" xfId="0" applyBorder="1" applyAlignment="1">
      <alignment vertical="center"/>
    </xf>
    <xf numFmtId="0" fontId="0" fillId="0" borderId="119" xfId="0" applyBorder="1" applyAlignment="1" applyProtection="1">
      <alignment vertical="center"/>
      <protection locked="0"/>
    </xf>
    <xf numFmtId="0" fontId="17" fillId="16" borderId="117" xfId="0" applyFont="1" applyFill="1" applyBorder="1" applyAlignment="1">
      <alignment horizontal="right" vertical="center" wrapText="1"/>
    </xf>
    <xf numFmtId="0" fontId="67" fillId="17" borderId="0" xfId="13" applyFont="1" applyFill="1" applyAlignment="1" applyProtection="1">
      <alignment horizontal="left" vertical="center"/>
      <protection locked="0"/>
    </xf>
    <xf numFmtId="0" fontId="68" fillId="0" borderId="0" xfId="0" applyFont="1" applyAlignment="1" applyProtection="1">
      <alignment vertical="center"/>
      <protection locked="0"/>
    </xf>
    <xf numFmtId="0" fontId="63" fillId="17" borderId="0" xfId="13" applyFont="1" applyFill="1" applyAlignment="1">
      <alignment horizontal="left" vertical="center"/>
    </xf>
    <xf numFmtId="0" fontId="64" fillId="0" borderId="0" xfId="6" applyFont="1" applyAlignment="1" applyProtection="1">
      <alignment vertical="center"/>
      <protection hidden="1"/>
    </xf>
    <xf numFmtId="0" fontId="65" fillId="17" borderId="0" xfId="13" applyFont="1" applyFill="1" applyAlignment="1" applyProtection="1">
      <alignment horizontal="left" vertical="center"/>
      <protection locked="0"/>
    </xf>
    <xf numFmtId="0" fontId="66" fillId="0" borderId="0" xfId="0" applyFont="1" applyAlignment="1" applyProtection="1">
      <alignment vertical="center"/>
      <protection locked="0"/>
    </xf>
  </cellXfs>
  <cellStyles count="821">
    <cellStyle name="20% - Accent1 2" xfId="16" xr:uid="{00000000-0005-0000-0000-000039000000}"/>
    <cellStyle name="20% - Accent2 2" xfId="17" xr:uid="{00000000-0005-0000-0000-00003A000000}"/>
    <cellStyle name="20% - Accent3 2" xfId="18" xr:uid="{00000000-0005-0000-0000-00003B000000}"/>
    <cellStyle name="20% - Accent4 2" xfId="19" xr:uid="{00000000-0005-0000-0000-00003C000000}"/>
    <cellStyle name="20% - Accent5 2" xfId="20" xr:uid="{00000000-0005-0000-0000-00003D000000}"/>
    <cellStyle name="20% - Accent6 2" xfId="21" xr:uid="{00000000-0005-0000-0000-00003E000000}"/>
    <cellStyle name="40% - Accent1 2" xfId="22" xr:uid="{00000000-0005-0000-0000-00003F000000}"/>
    <cellStyle name="40% - Accent2 2" xfId="23" xr:uid="{00000000-0005-0000-0000-000040000000}"/>
    <cellStyle name="40% - Accent3 2" xfId="24" xr:uid="{00000000-0005-0000-0000-000041000000}"/>
    <cellStyle name="40% - Accent4 2" xfId="25" xr:uid="{00000000-0005-0000-0000-000042000000}"/>
    <cellStyle name="40% - Accent5 2" xfId="26" xr:uid="{00000000-0005-0000-0000-000043000000}"/>
    <cellStyle name="40% - Accent6 2" xfId="27" xr:uid="{00000000-0005-0000-0000-000044000000}"/>
    <cellStyle name="BFR BODY" xfId="795" xr:uid="{00000000-0005-0000-0000-000044030000}"/>
    <cellStyle name="BFR FOOTNOTES" xfId="797" xr:uid="{00000000-0005-0000-0000-000046030000}"/>
    <cellStyle name="BFR SUBTITLE 1" xfId="796" xr:uid="{00000000-0005-0000-0000-000045030000}"/>
    <cellStyle name="BFR SUBTITLE 2" xfId="794" xr:uid="{00000000-0005-0000-0000-000043030000}"/>
    <cellStyle name="BFR TABLE TITLES" xfId="798" xr:uid="{00000000-0005-0000-0000-000047030000}"/>
    <cellStyle name="BFR TITLE" xfId="792" xr:uid="{00000000-0005-0000-0000-000041030000}"/>
    <cellStyle name="Comma 2" xfId="3" xr:uid="{00000000-0005-0000-0000-00002C000000}"/>
    <cellStyle name="Comma 3" xfId="28" xr:uid="{00000000-0005-0000-0000-000045000000}"/>
    <cellStyle name="Comma 4" xfId="29" xr:uid="{00000000-0005-0000-0000-000046000000}"/>
    <cellStyle name="Comma 5" xfId="30" xr:uid="{00000000-0005-0000-0000-000047000000}"/>
    <cellStyle name="Comma 5 2" xfId="788" xr:uid="{00000000-0005-0000-0000-00003D030000}"/>
    <cellStyle name="Comma 5 2 2" xfId="791" xr:uid="{00000000-0005-0000-0000-000040030000}"/>
    <cellStyle name="Comma 5 2 3" xfId="807" xr:uid="{00000000-0005-0000-0000-000050030000}"/>
    <cellStyle name="Comma 6" xfId="31" xr:uid="{00000000-0005-0000-0000-000048000000}"/>
    <cellStyle name="Comma 7" xfId="776" xr:uid="{00000000-0005-0000-0000-000031030000}"/>
    <cellStyle name="Comma 7 2" xfId="782" xr:uid="{00000000-0005-0000-0000-000037030000}"/>
    <cellStyle name="Comma 8" xfId="780" xr:uid="{00000000-0005-0000-0000-000035030000}"/>
    <cellStyle name="Comma 8 2" xfId="812" xr:uid="{00000000-0005-0000-0000-000055030000}"/>
    <cellStyle name="Comma 9" xfId="803" xr:uid="{00000000-0005-0000-0000-00004C030000}"/>
    <cellStyle name="Explanatory Text 2" xfId="32" xr:uid="{00000000-0005-0000-0000-000049000000}"/>
    <cellStyle name="Heading 1 2" xfId="33" xr:uid="{00000000-0005-0000-0000-00004A000000}"/>
    <cellStyle name="Heading 2 2" xfId="34" xr:uid="{00000000-0005-0000-0000-00004B000000}"/>
    <cellStyle name="Heading 3 2" xfId="35" xr:uid="{00000000-0005-0000-0000-00004C000000}"/>
    <cellStyle name="Heading 4 2" xfId="36" xr:uid="{00000000-0005-0000-0000-00004D000000}"/>
    <cellStyle name="Linked Cell 2" xfId="37" xr:uid="{00000000-0005-0000-0000-00004E000000}"/>
    <cellStyle name="Normal" xfId="0" builtinId="0"/>
    <cellStyle name="Normal 10" xfId="38" xr:uid="{00000000-0005-0000-0000-00004F000000}"/>
    <cellStyle name="Normal 10 10" xfId="39" xr:uid="{00000000-0005-0000-0000-000050000000}"/>
    <cellStyle name="Normal 10 10 2" xfId="40" xr:uid="{00000000-0005-0000-0000-000051000000}"/>
    <cellStyle name="Normal 10 11" xfId="41" xr:uid="{00000000-0005-0000-0000-000052000000}"/>
    <cellStyle name="Normal 10 12" xfId="42" xr:uid="{00000000-0005-0000-0000-000053000000}"/>
    <cellStyle name="Normal 10 12 2" xfId="800" xr:uid="{00000000-0005-0000-0000-000049030000}"/>
    <cellStyle name="Normal 10 12 2 2" xfId="783" xr:uid="{00000000-0005-0000-0000-000038030000}"/>
    <cellStyle name="Normal 10 12 3" xfId="809" xr:uid="{00000000-0005-0000-0000-000052030000}"/>
    <cellStyle name="Normal 10 12 4" xfId="816" xr:uid="{00000000-0005-0000-0000-000059030000}"/>
    <cellStyle name="Normal 10 13" xfId="818" xr:uid="{00000000-0005-0000-0000-00005B030000}"/>
    <cellStyle name="Normal 10 2" xfId="43" xr:uid="{00000000-0005-0000-0000-000054000000}"/>
    <cellStyle name="Normal 10 2 2" xfId="44" xr:uid="{00000000-0005-0000-0000-000055000000}"/>
    <cellStyle name="Normal 10 2 2 2" xfId="45" xr:uid="{00000000-0005-0000-0000-000056000000}"/>
    <cellStyle name="Normal 10 2 3" xfId="46" xr:uid="{00000000-0005-0000-0000-000057000000}"/>
    <cellStyle name="Normal 10 3" xfId="47" xr:uid="{00000000-0005-0000-0000-000058000000}"/>
    <cellStyle name="Normal 10 3 2" xfId="48" xr:uid="{00000000-0005-0000-0000-000059000000}"/>
    <cellStyle name="Normal 10 3 2 2" xfId="49" xr:uid="{00000000-0005-0000-0000-00005A000000}"/>
    <cellStyle name="Normal 10 3 3" xfId="50" xr:uid="{00000000-0005-0000-0000-00005B000000}"/>
    <cellStyle name="Normal 10 4" xfId="51" xr:uid="{00000000-0005-0000-0000-00005C000000}"/>
    <cellStyle name="Normal 10 4 2" xfId="52" xr:uid="{00000000-0005-0000-0000-00005D000000}"/>
    <cellStyle name="Normal 10 4 2 2" xfId="53" xr:uid="{00000000-0005-0000-0000-00005E000000}"/>
    <cellStyle name="Normal 10 4 3" xfId="54" xr:uid="{00000000-0005-0000-0000-00005F000000}"/>
    <cellStyle name="Normal 10 5" xfId="55" xr:uid="{00000000-0005-0000-0000-000060000000}"/>
    <cellStyle name="Normal 10 5 2" xfId="56" xr:uid="{00000000-0005-0000-0000-000061000000}"/>
    <cellStyle name="Normal 10 5 2 2" xfId="57" xr:uid="{00000000-0005-0000-0000-000062000000}"/>
    <cellStyle name="Normal 10 5 3" xfId="58" xr:uid="{00000000-0005-0000-0000-000063000000}"/>
    <cellStyle name="Normal 10 6" xfId="59" xr:uid="{00000000-0005-0000-0000-000064000000}"/>
    <cellStyle name="Normal 10 6 2" xfId="60" xr:uid="{00000000-0005-0000-0000-000065000000}"/>
    <cellStyle name="Normal 10 6 2 2" xfId="61" xr:uid="{00000000-0005-0000-0000-000066000000}"/>
    <cellStyle name="Normal 10 6 3" xfId="62" xr:uid="{00000000-0005-0000-0000-000067000000}"/>
    <cellStyle name="Normal 10 7" xfId="63" xr:uid="{00000000-0005-0000-0000-000068000000}"/>
    <cellStyle name="Normal 10 7 2" xfId="64" xr:uid="{00000000-0005-0000-0000-000069000000}"/>
    <cellStyle name="Normal 10 7 2 2" xfId="65" xr:uid="{00000000-0005-0000-0000-00006A000000}"/>
    <cellStyle name="Normal 10 7 3" xfId="66" xr:uid="{00000000-0005-0000-0000-00006B000000}"/>
    <cellStyle name="Normal 10 8" xfId="67" xr:uid="{00000000-0005-0000-0000-00006C000000}"/>
    <cellStyle name="Normal 10 8 2" xfId="68" xr:uid="{00000000-0005-0000-0000-00006D000000}"/>
    <cellStyle name="Normal 10 8 2 2" xfId="69" xr:uid="{00000000-0005-0000-0000-00006E000000}"/>
    <cellStyle name="Normal 10 8 3" xfId="70" xr:uid="{00000000-0005-0000-0000-00006F000000}"/>
    <cellStyle name="Normal 10 9" xfId="71" xr:uid="{00000000-0005-0000-0000-000070000000}"/>
    <cellStyle name="Normal 10 9 2" xfId="72" xr:uid="{00000000-0005-0000-0000-000071000000}"/>
    <cellStyle name="Normal 10 9 2 2" xfId="73" xr:uid="{00000000-0005-0000-0000-000072000000}"/>
    <cellStyle name="Normal 10 9 3" xfId="74" xr:uid="{00000000-0005-0000-0000-000073000000}"/>
    <cellStyle name="Normal 100" xfId="75" xr:uid="{00000000-0005-0000-0000-000074000000}"/>
    <cellStyle name="Normal 101" xfId="76" xr:uid="{00000000-0005-0000-0000-000075000000}"/>
    <cellStyle name="Normal 102" xfId="77" xr:uid="{00000000-0005-0000-0000-000076000000}"/>
    <cellStyle name="Normal 103" xfId="78" xr:uid="{00000000-0005-0000-0000-000077000000}"/>
    <cellStyle name="Normal 104" xfId="79" xr:uid="{00000000-0005-0000-0000-000078000000}"/>
    <cellStyle name="Normal 105" xfId="80" xr:uid="{00000000-0005-0000-0000-000079000000}"/>
    <cellStyle name="Normal 106" xfId="81" xr:uid="{00000000-0005-0000-0000-00007A000000}"/>
    <cellStyle name="Normal 107" xfId="82" xr:uid="{00000000-0005-0000-0000-00007B000000}"/>
    <cellStyle name="Normal 108" xfId="83" xr:uid="{00000000-0005-0000-0000-00007C000000}"/>
    <cellStyle name="Normal 109" xfId="84" xr:uid="{00000000-0005-0000-0000-00007D000000}"/>
    <cellStyle name="Normal 11" xfId="85" xr:uid="{00000000-0005-0000-0000-00007E000000}"/>
    <cellStyle name="Normal 11 2" xfId="86" xr:uid="{00000000-0005-0000-0000-00007F000000}"/>
    <cellStyle name="Normal 11 2 2" xfId="87" xr:uid="{00000000-0005-0000-0000-000080000000}"/>
    <cellStyle name="Normal 11 2 2 2" xfId="88" xr:uid="{00000000-0005-0000-0000-000081000000}"/>
    <cellStyle name="Normal 11 2 3" xfId="89" xr:uid="{00000000-0005-0000-0000-000082000000}"/>
    <cellStyle name="Normal 11 3" xfId="90" xr:uid="{00000000-0005-0000-0000-000083000000}"/>
    <cellStyle name="Normal 11 3 2" xfId="91" xr:uid="{00000000-0005-0000-0000-000084000000}"/>
    <cellStyle name="Normal 11 3 2 2" xfId="92" xr:uid="{00000000-0005-0000-0000-000085000000}"/>
    <cellStyle name="Normal 11 3 3" xfId="93" xr:uid="{00000000-0005-0000-0000-000086000000}"/>
    <cellStyle name="Normal 11 4" xfId="94" xr:uid="{00000000-0005-0000-0000-000087000000}"/>
    <cellStyle name="Normal 11 4 2" xfId="95" xr:uid="{00000000-0005-0000-0000-000088000000}"/>
    <cellStyle name="Normal 11 5" xfId="96" xr:uid="{00000000-0005-0000-0000-000089000000}"/>
    <cellStyle name="Normal 11 5 2" xfId="97" xr:uid="{00000000-0005-0000-0000-00008A000000}"/>
    <cellStyle name="Normal 110" xfId="98" xr:uid="{00000000-0005-0000-0000-00008B000000}"/>
    <cellStyle name="Normal 111" xfId="99" xr:uid="{00000000-0005-0000-0000-00008C000000}"/>
    <cellStyle name="Normal 112" xfId="100" xr:uid="{00000000-0005-0000-0000-00008D000000}"/>
    <cellStyle name="Normal 113" xfId="101" xr:uid="{00000000-0005-0000-0000-00008E000000}"/>
    <cellStyle name="Normal 114" xfId="102" xr:uid="{00000000-0005-0000-0000-00008F000000}"/>
    <cellStyle name="Normal 115" xfId="103" xr:uid="{00000000-0005-0000-0000-000090000000}"/>
    <cellStyle name="Normal 116" xfId="104" xr:uid="{00000000-0005-0000-0000-000091000000}"/>
    <cellStyle name="Normal 117" xfId="105" xr:uid="{00000000-0005-0000-0000-000092000000}"/>
    <cellStyle name="Normal 118" xfId="106" xr:uid="{00000000-0005-0000-0000-000093000000}"/>
    <cellStyle name="Normal 119" xfId="107" xr:uid="{00000000-0005-0000-0000-000094000000}"/>
    <cellStyle name="Normal 12" xfId="108" xr:uid="{00000000-0005-0000-0000-000095000000}"/>
    <cellStyle name="Normal 12 2" xfId="109" xr:uid="{00000000-0005-0000-0000-000096000000}"/>
    <cellStyle name="Normal 12 2 2" xfId="110" xr:uid="{00000000-0005-0000-0000-000097000000}"/>
    <cellStyle name="Normal 12 2 2 2" xfId="111" xr:uid="{00000000-0005-0000-0000-000098000000}"/>
    <cellStyle name="Normal 12 2 3" xfId="112" xr:uid="{00000000-0005-0000-0000-000099000000}"/>
    <cellStyle name="Normal 12 3" xfId="113" xr:uid="{00000000-0005-0000-0000-00009A000000}"/>
    <cellStyle name="Normal 12 3 2" xfId="114" xr:uid="{00000000-0005-0000-0000-00009B000000}"/>
    <cellStyle name="Normal 12 3 2 2" xfId="115" xr:uid="{00000000-0005-0000-0000-00009C000000}"/>
    <cellStyle name="Normal 12 3 3" xfId="116" xr:uid="{00000000-0005-0000-0000-00009D000000}"/>
    <cellStyle name="Normal 12 4" xfId="117" xr:uid="{00000000-0005-0000-0000-00009E000000}"/>
    <cellStyle name="Normal 120" xfId="118" xr:uid="{00000000-0005-0000-0000-00009F000000}"/>
    <cellStyle name="Normal 121" xfId="119" xr:uid="{00000000-0005-0000-0000-0000A0000000}"/>
    <cellStyle name="Normal 122" xfId="120" xr:uid="{00000000-0005-0000-0000-0000A1000000}"/>
    <cellStyle name="Normal 123" xfId="121" xr:uid="{00000000-0005-0000-0000-0000A2000000}"/>
    <cellStyle name="Normal 124" xfId="122" xr:uid="{00000000-0005-0000-0000-0000A3000000}"/>
    <cellStyle name="Normal 125" xfId="123" xr:uid="{00000000-0005-0000-0000-0000A4000000}"/>
    <cellStyle name="Normal 126" xfId="124" xr:uid="{00000000-0005-0000-0000-0000A5000000}"/>
    <cellStyle name="Normal 127" xfId="125" xr:uid="{00000000-0005-0000-0000-0000A6000000}"/>
    <cellStyle name="Normal 128" xfId="126" xr:uid="{00000000-0005-0000-0000-0000A7000000}"/>
    <cellStyle name="Normal 129" xfId="127" xr:uid="{00000000-0005-0000-0000-0000A8000000}"/>
    <cellStyle name="Normal 13" xfId="128" xr:uid="{00000000-0005-0000-0000-0000A9000000}"/>
    <cellStyle name="Normal 13 2" xfId="129" xr:uid="{00000000-0005-0000-0000-0000AA000000}"/>
    <cellStyle name="Normal 13 2 2" xfId="130" xr:uid="{00000000-0005-0000-0000-0000AB000000}"/>
    <cellStyle name="Normal 13 2 2 2" xfId="131" xr:uid="{00000000-0005-0000-0000-0000AC000000}"/>
    <cellStyle name="Normal 13 2 3" xfId="132" xr:uid="{00000000-0005-0000-0000-0000AD000000}"/>
    <cellStyle name="Normal 13 3" xfId="133" xr:uid="{00000000-0005-0000-0000-0000AE000000}"/>
    <cellStyle name="Normal 13 3 2" xfId="134" xr:uid="{00000000-0005-0000-0000-0000AF000000}"/>
    <cellStyle name="Normal 13 3 2 2" xfId="135" xr:uid="{00000000-0005-0000-0000-0000B0000000}"/>
    <cellStyle name="Normal 13 3 3" xfId="136" xr:uid="{00000000-0005-0000-0000-0000B1000000}"/>
    <cellStyle name="Normal 13 4" xfId="137" xr:uid="{00000000-0005-0000-0000-0000B2000000}"/>
    <cellStyle name="Normal 13 4 2" xfId="138" xr:uid="{00000000-0005-0000-0000-0000B3000000}"/>
    <cellStyle name="Normal 13 5" xfId="139" xr:uid="{00000000-0005-0000-0000-0000B4000000}"/>
    <cellStyle name="Normal 13 6" xfId="140" xr:uid="{00000000-0005-0000-0000-0000B5000000}"/>
    <cellStyle name="Normal 130" xfId="141" xr:uid="{00000000-0005-0000-0000-0000B6000000}"/>
    <cellStyle name="Normal 131" xfId="142" xr:uid="{00000000-0005-0000-0000-0000B7000000}"/>
    <cellStyle name="Normal 132" xfId="143" xr:uid="{00000000-0005-0000-0000-0000B8000000}"/>
    <cellStyle name="Normal 133" xfId="144" xr:uid="{00000000-0005-0000-0000-0000B9000000}"/>
    <cellStyle name="Normal 134" xfId="145" xr:uid="{00000000-0005-0000-0000-0000BA000000}"/>
    <cellStyle name="Normal 135" xfId="146" xr:uid="{00000000-0005-0000-0000-0000BB000000}"/>
    <cellStyle name="Normal 136" xfId="147" xr:uid="{00000000-0005-0000-0000-0000BC000000}"/>
    <cellStyle name="Normal 137" xfId="148" xr:uid="{00000000-0005-0000-0000-0000BD000000}"/>
    <cellStyle name="Normal 138" xfId="149" xr:uid="{00000000-0005-0000-0000-0000BE000000}"/>
    <cellStyle name="Normal 139" xfId="150" xr:uid="{00000000-0005-0000-0000-0000BF000000}"/>
    <cellStyle name="Normal 14" xfId="151" xr:uid="{00000000-0005-0000-0000-0000C0000000}"/>
    <cellStyle name="Normal 140" xfId="152" xr:uid="{00000000-0005-0000-0000-0000C1000000}"/>
    <cellStyle name="Normal 141" xfId="153" xr:uid="{00000000-0005-0000-0000-0000C2000000}"/>
    <cellStyle name="Normal 142" xfId="154" xr:uid="{00000000-0005-0000-0000-0000C3000000}"/>
    <cellStyle name="Normal 143" xfId="155" xr:uid="{00000000-0005-0000-0000-0000C4000000}"/>
    <cellStyle name="Normal 144" xfId="156" xr:uid="{00000000-0005-0000-0000-0000C5000000}"/>
    <cellStyle name="Normal 145" xfId="777" xr:uid="{00000000-0005-0000-0000-000032030000}"/>
    <cellStyle name="Normal 146" xfId="790" xr:uid="{00000000-0005-0000-0000-00003F030000}"/>
    <cellStyle name="Normal 146 2" xfId="784" xr:uid="{00000000-0005-0000-0000-000039030000}"/>
    <cellStyle name="Normal 146 3" xfId="781" xr:uid="{00000000-0005-0000-0000-000036030000}"/>
    <cellStyle name="Normal 146 4" xfId="802" xr:uid="{00000000-0005-0000-0000-00004B030000}"/>
    <cellStyle name="Normal 147" xfId="793" xr:uid="{00000000-0005-0000-0000-000042030000}"/>
    <cellStyle name="Normal 147 2" xfId="815" xr:uid="{00000000-0005-0000-0000-000058030000}"/>
    <cellStyle name="Normal 147 2 2" xfId="819" xr:uid="{00000000-0005-0000-0000-00005C030000}"/>
    <cellStyle name="Normal 148" xfId="801" xr:uid="{00000000-0005-0000-0000-00004A030000}"/>
    <cellStyle name="Normal 149" xfId="806" xr:uid="{00000000-0005-0000-0000-00004F030000}"/>
    <cellStyle name="Normal 15" xfId="157" xr:uid="{00000000-0005-0000-0000-0000C6000000}"/>
    <cellStyle name="Normal 15 2" xfId="158" xr:uid="{00000000-0005-0000-0000-0000C7000000}"/>
    <cellStyle name="Normal 15 2 2" xfId="159" xr:uid="{00000000-0005-0000-0000-0000C8000000}"/>
    <cellStyle name="Normal 15 2 2 2" xfId="160" xr:uid="{00000000-0005-0000-0000-0000C9000000}"/>
    <cellStyle name="Normal 15 2 3" xfId="161" xr:uid="{00000000-0005-0000-0000-0000CA000000}"/>
    <cellStyle name="Normal 15 3" xfId="162" xr:uid="{00000000-0005-0000-0000-0000CB000000}"/>
    <cellStyle name="Normal 15 3 2" xfId="163" xr:uid="{00000000-0005-0000-0000-0000CC000000}"/>
    <cellStyle name="Normal 15 3 2 2" xfId="164" xr:uid="{00000000-0005-0000-0000-0000CD000000}"/>
    <cellStyle name="Normal 15 3 3" xfId="165" xr:uid="{00000000-0005-0000-0000-0000CE000000}"/>
    <cellStyle name="Normal 15 4" xfId="166" xr:uid="{00000000-0005-0000-0000-0000CF000000}"/>
    <cellStyle name="Normal 15 4 2" xfId="167" xr:uid="{00000000-0005-0000-0000-0000D0000000}"/>
    <cellStyle name="Normal 15 4 2 2" xfId="168" xr:uid="{00000000-0005-0000-0000-0000D1000000}"/>
    <cellStyle name="Normal 15 5" xfId="169" xr:uid="{00000000-0005-0000-0000-0000D2000000}"/>
    <cellStyle name="Normal 15 5 2" xfId="170" xr:uid="{00000000-0005-0000-0000-0000D3000000}"/>
    <cellStyle name="Normal 16" xfId="171" xr:uid="{00000000-0005-0000-0000-0000D4000000}"/>
    <cellStyle name="Normal 16 2" xfId="172" xr:uid="{00000000-0005-0000-0000-0000D5000000}"/>
    <cellStyle name="Normal 16 2 2" xfId="173" xr:uid="{00000000-0005-0000-0000-0000D6000000}"/>
    <cellStyle name="Normal 16 2 2 2" xfId="174" xr:uid="{00000000-0005-0000-0000-0000D7000000}"/>
    <cellStyle name="Normal 16 2 3" xfId="175" xr:uid="{00000000-0005-0000-0000-0000D8000000}"/>
    <cellStyle name="Normal 16 3" xfId="176" xr:uid="{00000000-0005-0000-0000-0000D9000000}"/>
    <cellStyle name="Normal 16 3 2" xfId="177" xr:uid="{00000000-0005-0000-0000-0000DA000000}"/>
    <cellStyle name="Normal 16 3 2 2" xfId="178" xr:uid="{00000000-0005-0000-0000-0000DB000000}"/>
    <cellStyle name="Normal 16 3 3" xfId="179" xr:uid="{00000000-0005-0000-0000-0000DC000000}"/>
    <cellStyle name="Normal 16 4" xfId="180" xr:uid="{00000000-0005-0000-0000-0000DD000000}"/>
    <cellStyle name="Normal 16 4 2" xfId="181" xr:uid="{00000000-0005-0000-0000-0000DE000000}"/>
    <cellStyle name="Normal 16 4 2 2" xfId="182" xr:uid="{00000000-0005-0000-0000-0000DF000000}"/>
    <cellStyle name="Normal 16 4 3" xfId="183" xr:uid="{00000000-0005-0000-0000-0000E0000000}"/>
    <cellStyle name="Normal 16 5" xfId="184" xr:uid="{00000000-0005-0000-0000-0000E1000000}"/>
    <cellStyle name="Normal 16 5 2" xfId="185" xr:uid="{00000000-0005-0000-0000-0000E2000000}"/>
    <cellStyle name="Normal 16 6" xfId="186" xr:uid="{00000000-0005-0000-0000-0000E3000000}"/>
    <cellStyle name="Normal 17" xfId="187" xr:uid="{00000000-0005-0000-0000-0000E4000000}"/>
    <cellStyle name="Normal 17 2" xfId="188" xr:uid="{00000000-0005-0000-0000-0000E5000000}"/>
    <cellStyle name="Normal 17 2 2" xfId="189" xr:uid="{00000000-0005-0000-0000-0000E6000000}"/>
    <cellStyle name="Normal 17 2 2 2" xfId="190" xr:uid="{00000000-0005-0000-0000-0000E7000000}"/>
    <cellStyle name="Normal 17 2 3" xfId="191" xr:uid="{00000000-0005-0000-0000-0000E8000000}"/>
    <cellStyle name="Normal 17 3" xfId="192" xr:uid="{00000000-0005-0000-0000-0000E9000000}"/>
    <cellStyle name="Normal 17 3 2" xfId="193" xr:uid="{00000000-0005-0000-0000-0000EA000000}"/>
    <cellStyle name="Normal 17 3 2 2" xfId="194" xr:uid="{00000000-0005-0000-0000-0000EB000000}"/>
    <cellStyle name="Normal 17 3 3" xfId="195" xr:uid="{00000000-0005-0000-0000-0000EC000000}"/>
    <cellStyle name="Normal 17 4" xfId="196" xr:uid="{00000000-0005-0000-0000-0000ED000000}"/>
    <cellStyle name="Normal 17 4 2" xfId="197" xr:uid="{00000000-0005-0000-0000-0000EE000000}"/>
    <cellStyle name="Normal 17 4 2 2" xfId="198" xr:uid="{00000000-0005-0000-0000-0000EF000000}"/>
    <cellStyle name="Normal 17 4 3" xfId="199" xr:uid="{00000000-0005-0000-0000-0000F0000000}"/>
    <cellStyle name="Normal 17 5" xfId="200" xr:uid="{00000000-0005-0000-0000-0000F1000000}"/>
    <cellStyle name="Normal 17 5 2" xfId="201" xr:uid="{00000000-0005-0000-0000-0000F2000000}"/>
    <cellStyle name="Normal 17 6" xfId="202" xr:uid="{00000000-0005-0000-0000-0000F3000000}"/>
    <cellStyle name="Normal 18" xfId="203" xr:uid="{00000000-0005-0000-0000-0000F4000000}"/>
    <cellStyle name="Normal 18 2" xfId="204" xr:uid="{00000000-0005-0000-0000-0000F5000000}"/>
    <cellStyle name="Normal 18 2 2" xfId="205" xr:uid="{00000000-0005-0000-0000-0000F6000000}"/>
    <cellStyle name="Normal 18 2 2 2" xfId="206" xr:uid="{00000000-0005-0000-0000-0000F7000000}"/>
    <cellStyle name="Normal 18 2 3" xfId="207" xr:uid="{00000000-0005-0000-0000-0000F8000000}"/>
    <cellStyle name="Normal 18 3" xfId="208" xr:uid="{00000000-0005-0000-0000-0000F9000000}"/>
    <cellStyle name="Normal 18 3 2" xfId="209" xr:uid="{00000000-0005-0000-0000-0000FA000000}"/>
    <cellStyle name="Normal 18 3 2 2" xfId="210" xr:uid="{00000000-0005-0000-0000-0000FB000000}"/>
    <cellStyle name="Normal 18 3 3" xfId="211" xr:uid="{00000000-0005-0000-0000-0000FC000000}"/>
    <cellStyle name="Normal 18 4" xfId="212" xr:uid="{00000000-0005-0000-0000-0000FD000000}"/>
    <cellStyle name="Normal 18 4 2" xfId="213" xr:uid="{00000000-0005-0000-0000-0000FE000000}"/>
    <cellStyle name="Normal 18 5" xfId="214" xr:uid="{00000000-0005-0000-0000-0000FF000000}"/>
    <cellStyle name="Normal 19" xfId="215" xr:uid="{00000000-0005-0000-0000-000000010000}"/>
    <cellStyle name="Normal 19 2" xfId="216" xr:uid="{00000000-0005-0000-0000-000001010000}"/>
    <cellStyle name="Normal 19 2 2" xfId="217" xr:uid="{00000000-0005-0000-0000-000002010000}"/>
    <cellStyle name="Normal 19 2 2 2" xfId="218" xr:uid="{00000000-0005-0000-0000-000003010000}"/>
    <cellStyle name="Normal 19 2 3" xfId="219" xr:uid="{00000000-0005-0000-0000-000004010000}"/>
    <cellStyle name="Normal 19 3" xfId="220" xr:uid="{00000000-0005-0000-0000-000005010000}"/>
    <cellStyle name="Normal 19 3 2" xfId="221" xr:uid="{00000000-0005-0000-0000-000006010000}"/>
    <cellStyle name="Normal 19 3 2 2" xfId="222" xr:uid="{00000000-0005-0000-0000-000007010000}"/>
    <cellStyle name="Normal 19 3 3" xfId="223" xr:uid="{00000000-0005-0000-0000-000008010000}"/>
    <cellStyle name="Normal 19 4" xfId="224" xr:uid="{00000000-0005-0000-0000-000009010000}"/>
    <cellStyle name="Normal 19 4 2" xfId="225" xr:uid="{00000000-0005-0000-0000-00000A010000}"/>
    <cellStyle name="Normal 19 5" xfId="226" xr:uid="{00000000-0005-0000-0000-00000B010000}"/>
    <cellStyle name="Normal 2" xfId="1" xr:uid="{00000000-0005-0000-0000-00002A000000}"/>
    <cellStyle name="Normal 2 10" xfId="227" xr:uid="{00000000-0005-0000-0000-00000C010000}"/>
    <cellStyle name="Normal 2 10 2" xfId="228" xr:uid="{00000000-0005-0000-0000-00000D010000}"/>
    <cellStyle name="Normal 2 10 2 2" xfId="229" xr:uid="{00000000-0005-0000-0000-00000E010000}"/>
    <cellStyle name="Normal 2 10 3" xfId="230" xr:uid="{00000000-0005-0000-0000-00000F010000}"/>
    <cellStyle name="Normal 2 11" xfId="231" xr:uid="{00000000-0005-0000-0000-000010010000}"/>
    <cellStyle name="Normal 2 12" xfId="232" xr:uid="{00000000-0005-0000-0000-000011010000}"/>
    <cellStyle name="Normal 2 12 2" xfId="233" xr:uid="{00000000-0005-0000-0000-000012010000}"/>
    <cellStyle name="Normal 2 12 2 2" xfId="234" xr:uid="{00000000-0005-0000-0000-000013010000}"/>
    <cellStyle name="Normal 2 13" xfId="235" xr:uid="{00000000-0005-0000-0000-000014010000}"/>
    <cellStyle name="Normal 2 13 2" xfId="236" xr:uid="{00000000-0005-0000-0000-000015010000}"/>
    <cellStyle name="Normal 2 14" xfId="813" xr:uid="{00000000-0005-0000-0000-000056030000}"/>
    <cellStyle name="Normal 2 15" xfId="799" xr:uid="{00000000-0005-0000-0000-000048030000}"/>
    <cellStyle name="Normal 2 2" xfId="4" xr:uid="{00000000-0005-0000-0000-00002D000000}"/>
    <cellStyle name="Normal 2 2 2" xfId="5" xr:uid="{00000000-0005-0000-0000-00002E000000}"/>
    <cellStyle name="Normal 2 2 2 2" xfId="237" xr:uid="{00000000-0005-0000-0000-000016010000}"/>
    <cellStyle name="Normal 2 2 2 2 2" xfId="238" xr:uid="{00000000-0005-0000-0000-000017010000}"/>
    <cellStyle name="Normal 2 2 2 2 2 2" xfId="239" xr:uid="{00000000-0005-0000-0000-000018010000}"/>
    <cellStyle name="Normal 2 2 2 2 3" xfId="240" xr:uid="{00000000-0005-0000-0000-000019010000}"/>
    <cellStyle name="Normal 2 2 2 3" xfId="241" xr:uid="{00000000-0005-0000-0000-00001A010000}"/>
    <cellStyle name="Normal 2 2 2 3 2" xfId="242" xr:uid="{00000000-0005-0000-0000-00001B010000}"/>
    <cellStyle name="Normal 2 2 2 3 2 2" xfId="243" xr:uid="{00000000-0005-0000-0000-00001C010000}"/>
    <cellStyle name="Normal 2 2 2 3 3" xfId="244" xr:uid="{00000000-0005-0000-0000-00001D010000}"/>
    <cellStyle name="Normal 2 2 2 4" xfId="245" xr:uid="{00000000-0005-0000-0000-00001E010000}"/>
    <cellStyle name="Normal 2 2 2 4 2" xfId="246" xr:uid="{00000000-0005-0000-0000-00001F010000}"/>
    <cellStyle name="Normal 2 2 2 5" xfId="247" xr:uid="{00000000-0005-0000-0000-000020010000}"/>
    <cellStyle name="Normal 2 2 2 5 2" xfId="248" xr:uid="{00000000-0005-0000-0000-000021010000}"/>
    <cellStyle name="Normal 2 2 2 6" xfId="249" xr:uid="{00000000-0005-0000-0000-000022010000}"/>
    <cellStyle name="Normal 2 2 2 7" xfId="811" xr:uid="{00000000-0005-0000-0000-000054030000}"/>
    <cellStyle name="Normal 2 3" xfId="6" xr:uid="{00000000-0005-0000-0000-00002F000000}"/>
    <cellStyle name="Normal 2 3 2" xfId="250" xr:uid="{00000000-0005-0000-0000-000023010000}"/>
    <cellStyle name="Normal 2 3 2 2" xfId="251" xr:uid="{00000000-0005-0000-0000-000024010000}"/>
    <cellStyle name="Normal 2 3 2 2 2" xfId="252" xr:uid="{00000000-0005-0000-0000-000025010000}"/>
    <cellStyle name="Normal 2 3 2 3" xfId="253" xr:uid="{00000000-0005-0000-0000-000026010000}"/>
    <cellStyle name="Normal 2 3 3" xfId="254" xr:uid="{00000000-0005-0000-0000-000027010000}"/>
    <cellStyle name="Normal 2 3 3 2" xfId="255" xr:uid="{00000000-0005-0000-0000-000028010000}"/>
    <cellStyle name="Normal 2 3 4" xfId="256" xr:uid="{00000000-0005-0000-0000-000029010000}"/>
    <cellStyle name="Normal 2 4" xfId="7" xr:uid="{00000000-0005-0000-0000-000030000000}"/>
    <cellStyle name="Normal 2 4 2" xfId="257" xr:uid="{00000000-0005-0000-0000-00002A010000}"/>
    <cellStyle name="Normal 2 4 2 2" xfId="258" xr:uid="{00000000-0005-0000-0000-00002B010000}"/>
    <cellStyle name="Normal 2 4 2 3" xfId="787" xr:uid="{00000000-0005-0000-0000-00003C030000}"/>
    <cellStyle name="Normal 2 4 2 3 2" xfId="805" xr:uid="{00000000-0005-0000-0000-00004E030000}"/>
    <cellStyle name="Normal 2 4 3" xfId="259" xr:uid="{00000000-0005-0000-0000-00002C010000}"/>
    <cellStyle name="Normal 2 4 4" xfId="785" xr:uid="{00000000-0005-0000-0000-00003A030000}"/>
    <cellStyle name="Normal 2 5" xfId="260" xr:uid="{00000000-0005-0000-0000-00002D010000}"/>
    <cellStyle name="Normal 2 5 2" xfId="261" xr:uid="{00000000-0005-0000-0000-00002E010000}"/>
    <cellStyle name="Normal 2 5 2 2" xfId="262" xr:uid="{00000000-0005-0000-0000-00002F010000}"/>
    <cellStyle name="Normal 2 5 3" xfId="263" xr:uid="{00000000-0005-0000-0000-000030010000}"/>
    <cellStyle name="Normal 2 6" xfId="264" xr:uid="{00000000-0005-0000-0000-000031010000}"/>
    <cellStyle name="Normal 2 6 2" xfId="265" xr:uid="{00000000-0005-0000-0000-000032010000}"/>
    <cellStyle name="Normal 2 6 2 2" xfId="266" xr:uid="{00000000-0005-0000-0000-000033010000}"/>
    <cellStyle name="Normal 2 6 3" xfId="267" xr:uid="{00000000-0005-0000-0000-000034010000}"/>
    <cellStyle name="Normal 2 7" xfId="268" xr:uid="{00000000-0005-0000-0000-000035010000}"/>
    <cellStyle name="Normal 2 7 2" xfId="269" xr:uid="{00000000-0005-0000-0000-000036010000}"/>
    <cellStyle name="Normal 2 7 2 2" xfId="270" xr:uid="{00000000-0005-0000-0000-000037010000}"/>
    <cellStyle name="Normal 2 7 3" xfId="271" xr:uid="{00000000-0005-0000-0000-000038010000}"/>
    <cellStyle name="Normal 2 8" xfId="272" xr:uid="{00000000-0005-0000-0000-000039010000}"/>
    <cellStyle name="Normal 2 8 2" xfId="273" xr:uid="{00000000-0005-0000-0000-00003A010000}"/>
    <cellStyle name="Normal 2 8 2 2" xfId="274" xr:uid="{00000000-0005-0000-0000-00003B010000}"/>
    <cellStyle name="Normal 2 8 3" xfId="275" xr:uid="{00000000-0005-0000-0000-00003C010000}"/>
    <cellStyle name="Normal 2 9" xfId="276" xr:uid="{00000000-0005-0000-0000-00003D010000}"/>
    <cellStyle name="Normal 2 9 2" xfId="277" xr:uid="{00000000-0005-0000-0000-00003E010000}"/>
    <cellStyle name="Normal 2 9 2 2" xfId="278" xr:uid="{00000000-0005-0000-0000-00003F010000}"/>
    <cellStyle name="Normal 2 9 3" xfId="279" xr:uid="{00000000-0005-0000-0000-000040010000}"/>
    <cellStyle name="Normal 20" xfId="280" xr:uid="{00000000-0005-0000-0000-000041010000}"/>
    <cellStyle name="Normal 20 10" xfId="281" xr:uid="{00000000-0005-0000-0000-000042010000}"/>
    <cellStyle name="Normal 20 10 2" xfId="282" xr:uid="{00000000-0005-0000-0000-000043010000}"/>
    <cellStyle name="Normal 20 11" xfId="283" xr:uid="{00000000-0005-0000-0000-000044010000}"/>
    <cellStyle name="Normal 20 11 2" xfId="284" xr:uid="{00000000-0005-0000-0000-000045010000}"/>
    <cellStyle name="Normal 20 12" xfId="285" xr:uid="{00000000-0005-0000-0000-000046010000}"/>
    <cellStyle name="Normal 20 12 2" xfId="286" xr:uid="{00000000-0005-0000-0000-000047010000}"/>
    <cellStyle name="Normal 20 13" xfId="287" xr:uid="{00000000-0005-0000-0000-000048010000}"/>
    <cellStyle name="Normal 20 2" xfId="288" xr:uid="{00000000-0005-0000-0000-000049010000}"/>
    <cellStyle name="Normal 20 2 2" xfId="289" xr:uid="{00000000-0005-0000-0000-00004A010000}"/>
    <cellStyle name="Normal 20 3" xfId="290" xr:uid="{00000000-0005-0000-0000-00004B010000}"/>
    <cellStyle name="Normal 20 3 2" xfId="291" xr:uid="{00000000-0005-0000-0000-00004C010000}"/>
    <cellStyle name="Normal 20 4" xfId="292" xr:uid="{00000000-0005-0000-0000-00004D010000}"/>
    <cellStyle name="Normal 20 4 2" xfId="293" xr:uid="{00000000-0005-0000-0000-00004E010000}"/>
    <cellStyle name="Normal 20 5" xfId="294" xr:uid="{00000000-0005-0000-0000-00004F010000}"/>
    <cellStyle name="Normal 20 5 2" xfId="295" xr:uid="{00000000-0005-0000-0000-000050010000}"/>
    <cellStyle name="Normal 20 6" xfId="296" xr:uid="{00000000-0005-0000-0000-000051010000}"/>
    <cellStyle name="Normal 20 6 2" xfId="297" xr:uid="{00000000-0005-0000-0000-000052010000}"/>
    <cellStyle name="Normal 20 7" xfId="298" xr:uid="{00000000-0005-0000-0000-000053010000}"/>
    <cellStyle name="Normal 20 7 2" xfId="299" xr:uid="{00000000-0005-0000-0000-000054010000}"/>
    <cellStyle name="Normal 20 8" xfId="300" xr:uid="{00000000-0005-0000-0000-000055010000}"/>
    <cellStyle name="Normal 20 8 2" xfId="301" xr:uid="{00000000-0005-0000-0000-000056010000}"/>
    <cellStyle name="Normal 20 9" xfId="302" xr:uid="{00000000-0005-0000-0000-000057010000}"/>
    <cellStyle name="Normal 20 9 2" xfId="303" xr:uid="{00000000-0005-0000-0000-000058010000}"/>
    <cellStyle name="Normal 21" xfId="304" xr:uid="{00000000-0005-0000-0000-000059010000}"/>
    <cellStyle name="Normal 22" xfId="305" xr:uid="{00000000-0005-0000-0000-00005A010000}"/>
    <cellStyle name="Normal 22 10" xfId="306" xr:uid="{00000000-0005-0000-0000-00005B010000}"/>
    <cellStyle name="Normal 22 10 2" xfId="307" xr:uid="{00000000-0005-0000-0000-00005C010000}"/>
    <cellStyle name="Normal 22 11" xfId="308" xr:uid="{00000000-0005-0000-0000-00005D010000}"/>
    <cellStyle name="Normal 22 11 2" xfId="309" xr:uid="{00000000-0005-0000-0000-00005E010000}"/>
    <cellStyle name="Normal 22 12" xfId="310" xr:uid="{00000000-0005-0000-0000-00005F010000}"/>
    <cellStyle name="Normal 22 12 2" xfId="311" xr:uid="{00000000-0005-0000-0000-000060010000}"/>
    <cellStyle name="Normal 22 13" xfId="312" xr:uid="{00000000-0005-0000-0000-000061010000}"/>
    <cellStyle name="Normal 22 2" xfId="313" xr:uid="{00000000-0005-0000-0000-000062010000}"/>
    <cellStyle name="Normal 22 2 2" xfId="314" xr:uid="{00000000-0005-0000-0000-000063010000}"/>
    <cellStyle name="Normal 22 3" xfId="315" xr:uid="{00000000-0005-0000-0000-000064010000}"/>
    <cellStyle name="Normal 22 3 2" xfId="316" xr:uid="{00000000-0005-0000-0000-000065010000}"/>
    <cellStyle name="Normal 22 4" xfId="317" xr:uid="{00000000-0005-0000-0000-000066010000}"/>
    <cellStyle name="Normal 22 4 2" xfId="318" xr:uid="{00000000-0005-0000-0000-000067010000}"/>
    <cellStyle name="Normal 22 5" xfId="319" xr:uid="{00000000-0005-0000-0000-000068010000}"/>
    <cellStyle name="Normal 22 5 2" xfId="320" xr:uid="{00000000-0005-0000-0000-000069010000}"/>
    <cellStyle name="Normal 22 6" xfId="321" xr:uid="{00000000-0005-0000-0000-00006A010000}"/>
    <cellStyle name="Normal 22 6 2" xfId="322" xr:uid="{00000000-0005-0000-0000-00006B010000}"/>
    <cellStyle name="Normal 22 7" xfId="323" xr:uid="{00000000-0005-0000-0000-00006C010000}"/>
    <cellStyle name="Normal 22 7 2" xfId="324" xr:uid="{00000000-0005-0000-0000-00006D010000}"/>
    <cellStyle name="Normal 22 8" xfId="325" xr:uid="{00000000-0005-0000-0000-00006E010000}"/>
    <cellStyle name="Normal 22 8 2" xfId="326" xr:uid="{00000000-0005-0000-0000-00006F010000}"/>
    <cellStyle name="Normal 22 9" xfId="327" xr:uid="{00000000-0005-0000-0000-000070010000}"/>
    <cellStyle name="Normal 22 9 2" xfId="328" xr:uid="{00000000-0005-0000-0000-000071010000}"/>
    <cellStyle name="Normal 23" xfId="329" xr:uid="{00000000-0005-0000-0000-000072010000}"/>
    <cellStyle name="Normal 23 10" xfId="330" xr:uid="{00000000-0005-0000-0000-000073010000}"/>
    <cellStyle name="Normal 23 10 2" xfId="331" xr:uid="{00000000-0005-0000-0000-000074010000}"/>
    <cellStyle name="Normal 23 11" xfId="332" xr:uid="{00000000-0005-0000-0000-000075010000}"/>
    <cellStyle name="Normal 23 11 2" xfId="333" xr:uid="{00000000-0005-0000-0000-000076010000}"/>
    <cellStyle name="Normal 23 12" xfId="334" xr:uid="{00000000-0005-0000-0000-000077010000}"/>
    <cellStyle name="Normal 23 12 2" xfId="335" xr:uid="{00000000-0005-0000-0000-000078010000}"/>
    <cellStyle name="Normal 23 13" xfId="336" xr:uid="{00000000-0005-0000-0000-000079010000}"/>
    <cellStyle name="Normal 23 2" xfId="337" xr:uid="{00000000-0005-0000-0000-00007A010000}"/>
    <cellStyle name="Normal 23 2 2" xfId="338" xr:uid="{00000000-0005-0000-0000-00007B010000}"/>
    <cellStyle name="Normal 23 3" xfId="339" xr:uid="{00000000-0005-0000-0000-00007C010000}"/>
    <cellStyle name="Normal 23 3 2" xfId="340" xr:uid="{00000000-0005-0000-0000-00007D010000}"/>
    <cellStyle name="Normal 23 4" xfId="341" xr:uid="{00000000-0005-0000-0000-00007E010000}"/>
    <cellStyle name="Normal 23 4 2" xfId="342" xr:uid="{00000000-0005-0000-0000-00007F010000}"/>
    <cellStyle name="Normal 23 5" xfId="343" xr:uid="{00000000-0005-0000-0000-000080010000}"/>
    <cellStyle name="Normal 23 5 2" xfId="344" xr:uid="{00000000-0005-0000-0000-000081010000}"/>
    <cellStyle name="Normal 23 6" xfId="345" xr:uid="{00000000-0005-0000-0000-000082010000}"/>
    <cellStyle name="Normal 23 6 2" xfId="346" xr:uid="{00000000-0005-0000-0000-000083010000}"/>
    <cellStyle name="Normal 23 7" xfId="347" xr:uid="{00000000-0005-0000-0000-000084010000}"/>
    <cellStyle name="Normal 23 7 2" xfId="348" xr:uid="{00000000-0005-0000-0000-000085010000}"/>
    <cellStyle name="Normal 23 8" xfId="349" xr:uid="{00000000-0005-0000-0000-000086010000}"/>
    <cellStyle name="Normal 23 8 2" xfId="350" xr:uid="{00000000-0005-0000-0000-000087010000}"/>
    <cellStyle name="Normal 23 9" xfId="351" xr:uid="{00000000-0005-0000-0000-000088010000}"/>
    <cellStyle name="Normal 23 9 2" xfId="352" xr:uid="{00000000-0005-0000-0000-000089010000}"/>
    <cellStyle name="Normal 24" xfId="353" xr:uid="{00000000-0005-0000-0000-00008A010000}"/>
    <cellStyle name="Normal 25" xfId="354" xr:uid="{00000000-0005-0000-0000-00008B010000}"/>
    <cellStyle name="Normal 26" xfId="355" xr:uid="{00000000-0005-0000-0000-00008C010000}"/>
    <cellStyle name="Normal 27" xfId="356" xr:uid="{00000000-0005-0000-0000-00008D010000}"/>
    <cellStyle name="Normal 27 10" xfId="357" xr:uid="{00000000-0005-0000-0000-00008E010000}"/>
    <cellStyle name="Normal 27 10 2" xfId="358" xr:uid="{00000000-0005-0000-0000-00008F010000}"/>
    <cellStyle name="Normal 27 11" xfId="359" xr:uid="{00000000-0005-0000-0000-000090010000}"/>
    <cellStyle name="Normal 27 11 2" xfId="360" xr:uid="{00000000-0005-0000-0000-000091010000}"/>
    <cellStyle name="Normal 27 12" xfId="361" xr:uid="{00000000-0005-0000-0000-000092010000}"/>
    <cellStyle name="Normal 27 12 2" xfId="362" xr:uid="{00000000-0005-0000-0000-000093010000}"/>
    <cellStyle name="Normal 27 13" xfId="363" xr:uid="{00000000-0005-0000-0000-000094010000}"/>
    <cellStyle name="Normal 27 2" xfId="364" xr:uid="{00000000-0005-0000-0000-000095010000}"/>
    <cellStyle name="Normal 27 2 2" xfId="365" xr:uid="{00000000-0005-0000-0000-000096010000}"/>
    <cellStyle name="Normal 27 3" xfId="366" xr:uid="{00000000-0005-0000-0000-000097010000}"/>
    <cellStyle name="Normal 27 3 2" xfId="367" xr:uid="{00000000-0005-0000-0000-000098010000}"/>
    <cellStyle name="Normal 27 4" xfId="368" xr:uid="{00000000-0005-0000-0000-000099010000}"/>
    <cellStyle name="Normal 27 4 2" xfId="369" xr:uid="{00000000-0005-0000-0000-00009A010000}"/>
    <cellStyle name="Normal 27 5" xfId="370" xr:uid="{00000000-0005-0000-0000-00009B010000}"/>
    <cellStyle name="Normal 27 5 2" xfId="371" xr:uid="{00000000-0005-0000-0000-00009C010000}"/>
    <cellStyle name="Normal 27 6" xfId="372" xr:uid="{00000000-0005-0000-0000-00009D010000}"/>
    <cellStyle name="Normal 27 6 2" xfId="373" xr:uid="{00000000-0005-0000-0000-00009E010000}"/>
    <cellStyle name="Normal 27 7" xfId="374" xr:uid="{00000000-0005-0000-0000-00009F010000}"/>
    <cellStyle name="Normal 27 7 2" xfId="375" xr:uid="{00000000-0005-0000-0000-0000A0010000}"/>
    <cellStyle name="Normal 27 8" xfId="376" xr:uid="{00000000-0005-0000-0000-0000A1010000}"/>
    <cellStyle name="Normal 27 8 2" xfId="377" xr:uid="{00000000-0005-0000-0000-0000A2010000}"/>
    <cellStyle name="Normal 27 9" xfId="378" xr:uid="{00000000-0005-0000-0000-0000A3010000}"/>
    <cellStyle name="Normal 27 9 2" xfId="379" xr:uid="{00000000-0005-0000-0000-0000A4010000}"/>
    <cellStyle name="Normal 28" xfId="380" xr:uid="{00000000-0005-0000-0000-0000A5010000}"/>
    <cellStyle name="Normal 28 10" xfId="381" xr:uid="{00000000-0005-0000-0000-0000A6010000}"/>
    <cellStyle name="Normal 28 10 2" xfId="382" xr:uid="{00000000-0005-0000-0000-0000A7010000}"/>
    <cellStyle name="Normal 28 11" xfId="383" xr:uid="{00000000-0005-0000-0000-0000A8010000}"/>
    <cellStyle name="Normal 28 11 2" xfId="384" xr:uid="{00000000-0005-0000-0000-0000A9010000}"/>
    <cellStyle name="Normal 28 12" xfId="385" xr:uid="{00000000-0005-0000-0000-0000AA010000}"/>
    <cellStyle name="Normal 28 12 2" xfId="386" xr:uid="{00000000-0005-0000-0000-0000AB010000}"/>
    <cellStyle name="Normal 28 13" xfId="387" xr:uid="{00000000-0005-0000-0000-0000AC010000}"/>
    <cellStyle name="Normal 28 2" xfId="388" xr:uid="{00000000-0005-0000-0000-0000AD010000}"/>
    <cellStyle name="Normal 28 2 2" xfId="389" xr:uid="{00000000-0005-0000-0000-0000AE010000}"/>
    <cellStyle name="Normal 28 3" xfId="390" xr:uid="{00000000-0005-0000-0000-0000AF010000}"/>
    <cellStyle name="Normal 28 3 2" xfId="391" xr:uid="{00000000-0005-0000-0000-0000B0010000}"/>
    <cellStyle name="Normal 28 4" xfId="392" xr:uid="{00000000-0005-0000-0000-0000B1010000}"/>
    <cellStyle name="Normal 28 4 2" xfId="393" xr:uid="{00000000-0005-0000-0000-0000B2010000}"/>
    <cellStyle name="Normal 28 5" xfId="394" xr:uid="{00000000-0005-0000-0000-0000B3010000}"/>
    <cellStyle name="Normal 28 5 2" xfId="395" xr:uid="{00000000-0005-0000-0000-0000B4010000}"/>
    <cellStyle name="Normal 28 6" xfId="396" xr:uid="{00000000-0005-0000-0000-0000B5010000}"/>
    <cellStyle name="Normal 28 6 2" xfId="397" xr:uid="{00000000-0005-0000-0000-0000B6010000}"/>
    <cellStyle name="Normal 28 7" xfId="398" xr:uid="{00000000-0005-0000-0000-0000B7010000}"/>
    <cellStyle name="Normal 28 7 2" xfId="399" xr:uid="{00000000-0005-0000-0000-0000B8010000}"/>
    <cellStyle name="Normal 28 8" xfId="400" xr:uid="{00000000-0005-0000-0000-0000B9010000}"/>
    <cellStyle name="Normal 28 8 2" xfId="401" xr:uid="{00000000-0005-0000-0000-0000BA010000}"/>
    <cellStyle name="Normal 28 9" xfId="402" xr:uid="{00000000-0005-0000-0000-0000BB010000}"/>
    <cellStyle name="Normal 28 9 2" xfId="403" xr:uid="{00000000-0005-0000-0000-0000BC010000}"/>
    <cellStyle name="Normal 29" xfId="404" xr:uid="{00000000-0005-0000-0000-0000BD010000}"/>
    <cellStyle name="Normal 3" xfId="8" xr:uid="{00000000-0005-0000-0000-000031000000}"/>
    <cellStyle name="Normal 3 10" xfId="405" xr:uid="{00000000-0005-0000-0000-0000BE010000}"/>
    <cellStyle name="Normal 3 10 2" xfId="406" xr:uid="{00000000-0005-0000-0000-0000BF010000}"/>
    <cellStyle name="Normal 3 11" xfId="814" xr:uid="{00000000-0005-0000-0000-000057030000}"/>
    <cellStyle name="Normal 3 11 2" xfId="817" xr:uid="{00000000-0005-0000-0000-00005A030000}"/>
    <cellStyle name="Normal 3 12" xfId="820" xr:uid="{00000000-0005-0000-0000-00005D030000}"/>
    <cellStyle name="Normal 3 2" xfId="9" xr:uid="{00000000-0005-0000-0000-000032000000}"/>
    <cellStyle name="Normal 3 2 2" xfId="407" xr:uid="{00000000-0005-0000-0000-0000C0010000}"/>
    <cellStyle name="Normal 3 2 2 2" xfId="408" xr:uid="{00000000-0005-0000-0000-0000C1010000}"/>
    <cellStyle name="Normal 3 2 3" xfId="409" xr:uid="{00000000-0005-0000-0000-0000C2010000}"/>
    <cellStyle name="Normal 3 3" xfId="10" xr:uid="{00000000-0005-0000-0000-000033000000}"/>
    <cellStyle name="Normal 3 3 2" xfId="410" xr:uid="{00000000-0005-0000-0000-0000C3010000}"/>
    <cellStyle name="Normal 3 3 2 2" xfId="411" xr:uid="{00000000-0005-0000-0000-0000C4010000}"/>
    <cellStyle name="Normal 3 3 3" xfId="412" xr:uid="{00000000-0005-0000-0000-0000C5010000}"/>
    <cellStyle name="Normal 3 4" xfId="413" xr:uid="{00000000-0005-0000-0000-0000C6010000}"/>
    <cellStyle name="Normal 3 4 2" xfId="414" xr:uid="{00000000-0005-0000-0000-0000C7010000}"/>
    <cellStyle name="Normal 3 4 2 2" xfId="415" xr:uid="{00000000-0005-0000-0000-0000C8010000}"/>
    <cellStyle name="Normal 3 4 3" xfId="416" xr:uid="{00000000-0005-0000-0000-0000C9010000}"/>
    <cellStyle name="Normal 3 5" xfId="417" xr:uid="{00000000-0005-0000-0000-0000CA010000}"/>
    <cellStyle name="Normal 3 5 2" xfId="418" xr:uid="{00000000-0005-0000-0000-0000CB010000}"/>
    <cellStyle name="Normal 3 5 2 2" xfId="419" xr:uid="{00000000-0005-0000-0000-0000CC010000}"/>
    <cellStyle name="Normal 3 5 3" xfId="420" xr:uid="{00000000-0005-0000-0000-0000CD010000}"/>
    <cellStyle name="Normal 3 6" xfId="421" xr:uid="{00000000-0005-0000-0000-0000CE010000}"/>
    <cellStyle name="Normal 3 6 2" xfId="422" xr:uid="{00000000-0005-0000-0000-0000CF010000}"/>
    <cellStyle name="Normal 3 6 2 2" xfId="423" xr:uid="{00000000-0005-0000-0000-0000D0010000}"/>
    <cellStyle name="Normal 3 6 3" xfId="424" xr:uid="{00000000-0005-0000-0000-0000D1010000}"/>
    <cellStyle name="Normal 3 7" xfId="425" xr:uid="{00000000-0005-0000-0000-0000D2010000}"/>
    <cellStyle name="Normal 3 7 2" xfId="426" xr:uid="{00000000-0005-0000-0000-0000D3010000}"/>
    <cellStyle name="Normal 3 7 2 2" xfId="427" xr:uid="{00000000-0005-0000-0000-0000D4010000}"/>
    <cellStyle name="Normal 3 7 3" xfId="428" xr:uid="{00000000-0005-0000-0000-0000D5010000}"/>
    <cellStyle name="Normal 3 8" xfId="429" xr:uid="{00000000-0005-0000-0000-0000D6010000}"/>
    <cellStyle name="Normal 3 8 2" xfId="430" xr:uid="{00000000-0005-0000-0000-0000D7010000}"/>
    <cellStyle name="Normal 3 8 2 2" xfId="431" xr:uid="{00000000-0005-0000-0000-0000D8010000}"/>
    <cellStyle name="Normal 3 8 3" xfId="432" xr:uid="{00000000-0005-0000-0000-0000D9010000}"/>
    <cellStyle name="Normal 3 9" xfId="433" xr:uid="{00000000-0005-0000-0000-0000DA010000}"/>
    <cellStyle name="Normal 3 9 2" xfId="434" xr:uid="{00000000-0005-0000-0000-0000DB010000}"/>
    <cellStyle name="Normal 3 9 2 2" xfId="435" xr:uid="{00000000-0005-0000-0000-0000DC010000}"/>
    <cellStyle name="Normal 3 9 3" xfId="436" xr:uid="{00000000-0005-0000-0000-0000DD010000}"/>
    <cellStyle name="Normal 30" xfId="437" xr:uid="{00000000-0005-0000-0000-0000DE010000}"/>
    <cellStyle name="Normal 30 10" xfId="438" xr:uid="{00000000-0005-0000-0000-0000DF010000}"/>
    <cellStyle name="Normal 30 10 2" xfId="439" xr:uid="{00000000-0005-0000-0000-0000E0010000}"/>
    <cellStyle name="Normal 30 11" xfId="440" xr:uid="{00000000-0005-0000-0000-0000E1010000}"/>
    <cellStyle name="Normal 30 11 2" xfId="441" xr:uid="{00000000-0005-0000-0000-0000E2010000}"/>
    <cellStyle name="Normal 30 12" xfId="442" xr:uid="{00000000-0005-0000-0000-0000E3010000}"/>
    <cellStyle name="Normal 30 12 2" xfId="443" xr:uid="{00000000-0005-0000-0000-0000E4010000}"/>
    <cellStyle name="Normal 30 13" xfId="444" xr:uid="{00000000-0005-0000-0000-0000E5010000}"/>
    <cellStyle name="Normal 30 2" xfId="445" xr:uid="{00000000-0005-0000-0000-0000E6010000}"/>
    <cellStyle name="Normal 30 2 2" xfId="446" xr:uid="{00000000-0005-0000-0000-0000E7010000}"/>
    <cellStyle name="Normal 30 3" xfId="447" xr:uid="{00000000-0005-0000-0000-0000E8010000}"/>
    <cellStyle name="Normal 30 3 2" xfId="448" xr:uid="{00000000-0005-0000-0000-0000E9010000}"/>
    <cellStyle name="Normal 30 4" xfId="449" xr:uid="{00000000-0005-0000-0000-0000EA010000}"/>
    <cellStyle name="Normal 30 4 2" xfId="450" xr:uid="{00000000-0005-0000-0000-0000EB010000}"/>
    <cellStyle name="Normal 30 5" xfId="451" xr:uid="{00000000-0005-0000-0000-0000EC010000}"/>
    <cellStyle name="Normal 30 5 2" xfId="452" xr:uid="{00000000-0005-0000-0000-0000ED010000}"/>
    <cellStyle name="Normal 30 6" xfId="453" xr:uid="{00000000-0005-0000-0000-0000EE010000}"/>
    <cellStyle name="Normal 30 6 2" xfId="454" xr:uid="{00000000-0005-0000-0000-0000EF010000}"/>
    <cellStyle name="Normal 30 7" xfId="455" xr:uid="{00000000-0005-0000-0000-0000F0010000}"/>
    <cellStyle name="Normal 30 7 2" xfId="456" xr:uid="{00000000-0005-0000-0000-0000F1010000}"/>
    <cellStyle name="Normal 30 8" xfId="457" xr:uid="{00000000-0005-0000-0000-0000F2010000}"/>
    <cellStyle name="Normal 30 8 2" xfId="458" xr:uid="{00000000-0005-0000-0000-0000F3010000}"/>
    <cellStyle name="Normal 30 9" xfId="459" xr:uid="{00000000-0005-0000-0000-0000F4010000}"/>
    <cellStyle name="Normal 30 9 2" xfId="460" xr:uid="{00000000-0005-0000-0000-0000F5010000}"/>
    <cellStyle name="Normal 31" xfId="461" xr:uid="{00000000-0005-0000-0000-0000F6010000}"/>
    <cellStyle name="Normal 32" xfId="462" xr:uid="{00000000-0005-0000-0000-0000F7010000}"/>
    <cellStyle name="Normal 33" xfId="463" xr:uid="{00000000-0005-0000-0000-0000F8010000}"/>
    <cellStyle name="Normal 34" xfId="464" xr:uid="{00000000-0005-0000-0000-0000F9010000}"/>
    <cellStyle name="Normal 35" xfId="465" xr:uid="{00000000-0005-0000-0000-0000FA010000}"/>
    <cellStyle name="Normal 36" xfId="466" xr:uid="{00000000-0005-0000-0000-0000FB010000}"/>
    <cellStyle name="Normal 37" xfId="467" xr:uid="{00000000-0005-0000-0000-0000FC010000}"/>
    <cellStyle name="Normal 38" xfId="468" xr:uid="{00000000-0005-0000-0000-0000FD010000}"/>
    <cellStyle name="Normal 39" xfId="469" xr:uid="{00000000-0005-0000-0000-0000FE010000}"/>
    <cellStyle name="Normal 4" xfId="11" xr:uid="{00000000-0005-0000-0000-000034000000}"/>
    <cellStyle name="Normal 4 10" xfId="470" xr:uid="{00000000-0005-0000-0000-0000FF010000}"/>
    <cellStyle name="Normal 4 10 2" xfId="471" xr:uid="{00000000-0005-0000-0000-000000020000}"/>
    <cellStyle name="Normal 4 11" xfId="472" xr:uid="{00000000-0005-0000-0000-000001020000}"/>
    <cellStyle name="Normal 4 12" xfId="473" xr:uid="{00000000-0005-0000-0000-000002020000}"/>
    <cellStyle name="Normal 4 13" xfId="808" xr:uid="{00000000-0005-0000-0000-000051030000}"/>
    <cellStyle name="Normal 4 2" xfId="474" xr:uid="{00000000-0005-0000-0000-000003020000}"/>
    <cellStyle name="Normal 4 2 2" xfId="475" xr:uid="{00000000-0005-0000-0000-000004020000}"/>
    <cellStyle name="Normal 4 2 2 2" xfId="476" xr:uid="{00000000-0005-0000-0000-000005020000}"/>
    <cellStyle name="Normal 4 2 3" xfId="477" xr:uid="{00000000-0005-0000-0000-000006020000}"/>
    <cellStyle name="Normal 4 2 4" xfId="478" xr:uid="{00000000-0005-0000-0000-000007020000}"/>
    <cellStyle name="Normal 4 2 5" xfId="810" xr:uid="{00000000-0005-0000-0000-000053030000}"/>
    <cellStyle name="Normal 4 3" xfId="479" xr:uid="{00000000-0005-0000-0000-000008020000}"/>
    <cellStyle name="Normal 4 3 2" xfId="480" xr:uid="{00000000-0005-0000-0000-000009020000}"/>
    <cellStyle name="Normal 4 3 2 2" xfId="481" xr:uid="{00000000-0005-0000-0000-00000A020000}"/>
    <cellStyle name="Normal 4 3 3" xfId="482" xr:uid="{00000000-0005-0000-0000-00000B020000}"/>
    <cellStyle name="Normal 4 4" xfId="483" xr:uid="{00000000-0005-0000-0000-00000C020000}"/>
    <cellStyle name="Normal 4 4 2" xfId="484" xr:uid="{00000000-0005-0000-0000-00000D020000}"/>
    <cellStyle name="Normal 4 4 2 2" xfId="485" xr:uid="{00000000-0005-0000-0000-00000E020000}"/>
    <cellStyle name="Normal 4 4 3" xfId="486" xr:uid="{00000000-0005-0000-0000-00000F020000}"/>
    <cellStyle name="Normal 4 5" xfId="487" xr:uid="{00000000-0005-0000-0000-000010020000}"/>
    <cellStyle name="Normal 4 5 2" xfId="488" xr:uid="{00000000-0005-0000-0000-000011020000}"/>
    <cellStyle name="Normal 4 5 2 2" xfId="489" xr:uid="{00000000-0005-0000-0000-000012020000}"/>
    <cellStyle name="Normal 4 5 3" xfId="490" xr:uid="{00000000-0005-0000-0000-000013020000}"/>
    <cellStyle name="Normal 4 6" xfId="491" xr:uid="{00000000-0005-0000-0000-000014020000}"/>
    <cellStyle name="Normal 4 6 2" xfId="492" xr:uid="{00000000-0005-0000-0000-000015020000}"/>
    <cellStyle name="Normal 4 6 2 2" xfId="493" xr:uid="{00000000-0005-0000-0000-000016020000}"/>
    <cellStyle name="Normal 4 6 3" xfId="494" xr:uid="{00000000-0005-0000-0000-000017020000}"/>
    <cellStyle name="Normal 4 7" xfId="495" xr:uid="{00000000-0005-0000-0000-000018020000}"/>
    <cellStyle name="Normal 4 7 2" xfId="496" xr:uid="{00000000-0005-0000-0000-000019020000}"/>
    <cellStyle name="Normal 4 7 2 2" xfId="497" xr:uid="{00000000-0005-0000-0000-00001A020000}"/>
    <cellStyle name="Normal 4 7 3" xfId="498" xr:uid="{00000000-0005-0000-0000-00001B020000}"/>
    <cellStyle name="Normal 4 8" xfId="499" xr:uid="{00000000-0005-0000-0000-00001C020000}"/>
    <cellStyle name="Normal 4 8 2" xfId="500" xr:uid="{00000000-0005-0000-0000-00001D020000}"/>
    <cellStyle name="Normal 4 8 2 2" xfId="501" xr:uid="{00000000-0005-0000-0000-00001E020000}"/>
    <cellStyle name="Normal 4 8 3" xfId="502" xr:uid="{00000000-0005-0000-0000-00001F020000}"/>
    <cellStyle name="Normal 4 9" xfId="503" xr:uid="{00000000-0005-0000-0000-000020020000}"/>
    <cellStyle name="Normal 4 9 2" xfId="504" xr:uid="{00000000-0005-0000-0000-000021020000}"/>
    <cellStyle name="Normal 4 9 2 2" xfId="505" xr:uid="{00000000-0005-0000-0000-000022020000}"/>
    <cellStyle name="Normal 4 9 3" xfId="506" xr:uid="{00000000-0005-0000-0000-000023020000}"/>
    <cellStyle name="Normal 4 9 4" xfId="507" xr:uid="{00000000-0005-0000-0000-000024020000}"/>
    <cellStyle name="Normal 40" xfId="508" xr:uid="{00000000-0005-0000-0000-000025020000}"/>
    <cellStyle name="Normal 41" xfId="509" xr:uid="{00000000-0005-0000-0000-000026020000}"/>
    <cellStyle name="Normal 42" xfId="510" xr:uid="{00000000-0005-0000-0000-000027020000}"/>
    <cellStyle name="Normal 43" xfId="511" xr:uid="{00000000-0005-0000-0000-000028020000}"/>
    <cellStyle name="Normal 44" xfId="512" xr:uid="{00000000-0005-0000-0000-000029020000}"/>
    <cellStyle name="Normal 45" xfId="513" xr:uid="{00000000-0005-0000-0000-00002A020000}"/>
    <cellStyle name="Normal 46" xfId="514" xr:uid="{00000000-0005-0000-0000-00002B020000}"/>
    <cellStyle name="Normal 47" xfId="515" xr:uid="{00000000-0005-0000-0000-00002C020000}"/>
    <cellStyle name="Normal 48" xfId="516" xr:uid="{00000000-0005-0000-0000-00002D020000}"/>
    <cellStyle name="Normal 49" xfId="517" xr:uid="{00000000-0005-0000-0000-00002E020000}"/>
    <cellStyle name="Normal 5" xfId="2" xr:uid="{00000000-0005-0000-0000-00002B000000}"/>
    <cellStyle name="Normal 5 10" xfId="518" xr:uid="{00000000-0005-0000-0000-00002F020000}"/>
    <cellStyle name="Normal 5 10 2" xfId="519" xr:uid="{00000000-0005-0000-0000-000030020000}"/>
    <cellStyle name="Normal 5 11" xfId="520" xr:uid="{00000000-0005-0000-0000-000031020000}"/>
    <cellStyle name="Normal 5 12" xfId="521" xr:uid="{00000000-0005-0000-0000-000032020000}"/>
    <cellStyle name="Normal 5 2" xfId="522" xr:uid="{00000000-0005-0000-0000-000033020000}"/>
    <cellStyle name="Normal 5 2 2" xfId="523" xr:uid="{00000000-0005-0000-0000-000034020000}"/>
    <cellStyle name="Normal 5 2 2 2" xfId="524" xr:uid="{00000000-0005-0000-0000-000035020000}"/>
    <cellStyle name="Normal 5 2 3" xfId="525" xr:uid="{00000000-0005-0000-0000-000036020000}"/>
    <cellStyle name="Normal 5 3" xfId="526" xr:uid="{00000000-0005-0000-0000-000037020000}"/>
    <cellStyle name="Normal 5 3 2" xfId="527" xr:uid="{00000000-0005-0000-0000-000038020000}"/>
    <cellStyle name="Normal 5 3 2 2" xfId="528" xr:uid="{00000000-0005-0000-0000-000039020000}"/>
    <cellStyle name="Normal 5 3 3" xfId="529" xr:uid="{00000000-0005-0000-0000-00003A020000}"/>
    <cellStyle name="Normal 5 4" xfId="530" xr:uid="{00000000-0005-0000-0000-00003B020000}"/>
    <cellStyle name="Normal 5 4 2" xfId="531" xr:uid="{00000000-0005-0000-0000-00003C020000}"/>
    <cellStyle name="Normal 5 4 2 2" xfId="532" xr:uid="{00000000-0005-0000-0000-00003D020000}"/>
    <cellStyle name="Normal 5 4 3" xfId="533" xr:uid="{00000000-0005-0000-0000-00003E020000}"/>
    <cellStyle name="Normal 5 5" xfId="534" xr:uid="{00000000-0005-0000-0000-00003F020000}"/>
    <cellStyle name="Normal 5 5 2" xfId="535" xr:uid="{00000000-0005-0000-0000-000040020000}"/>
    <cellStyle name="Normal 5 5 2 2" xfId="536" xr:uid="{00000000-0005-0000-0000-000041020000}"/>
    <cellStyle name="Normal 5 5 3" xfId="537" xr:uid="{00000000-0005-0000-0000-000042020000}"/>
    <cellStyle name="Normal 5 6" xfId="538" xr:uid="{00000000-0005-0000-0000-000043020000}"/>
    <cellStyle name="Normal 5 6 2" xfId="539" xr:uid="{00000000-0005-0000-0000-000044020000}"/>
    <cellStyle name="Normal 5 6 2 2" xfId="540" xr:uid="{00000000-0005-0000-0000-000045020000}"/>
    <cellStyle name="Normal 5 6 3" xfId="541" xr:uid="{00000000-0005-0000-0000-000046020000}"/>
    <cellStyle name="Normal 5 7" xfId="542" xr:uid="{00000000-0005-0000-0000-000047020000}"/>
    <cellStyle name="Normal 5 7 2" xfId="543" xr:uid="{00000000-0005-0000-0000-000048020000}"/>
    <cellStyle name="Normal 5 7 2 2" xfId="544" xr:uid="{00000000-0005-0000-0000-000049020000}"/>
    <cellStyle name="Normal 5 7 3" xfId="545" xr:uid="{00000000-0005-0000-0000-00004A020000}"/>
    <cellStyle name="Normal 5 8" xfId="546" xr:uid="{00000000-0005-0000-0000-00004B020000}"/>
    <cellStyle name="Normal 5 8 2" xfId="547" xr:uid="{00000000-0005-0000-0000-00004C020000}"/>
    <cellStyle name="Normal 5 8 2 2" xfId="548" xr:uid="{00000000-0005-0000-0000-00004D020000}"/>
    <cellStyle name="Normal 5 8 3" xfId="549" xr:uid="{00000000-0005-0000-0000-00004E020000}"/>
    <cellStyle name="Normal 5 9" xfId="550" xr:uid="{00000000-0005-0000-0000-00004F020000}"/>
    <cellStyle name="Normal 5 9 2" xfId="551" xr:uid="{00000000-0005-0000-0000-000050020000}"/>
    <cellStyle name="Normal 5 9 2 2" xfId="552" xr:uid="{00000000-0005-0000-0000-000051020000}"/>
    <cellStyle name="Normal 5 9 3" xfId="553" xr:uid="{00000000-0005-0000-0000-000052020000}"/>
    <cellStyle name="Normal 50" xfId="554" xr:uid="{00000000-0005-0000-0000-000053020000}"/>
    <cellStyle name="Normal 51" xfId="555" xr:uid="{00000000-0005-0000-0000-000054020000}"/>
    <cellStyle name="Normal 52" xfId="556" xr:uid="{00000000-0005-0000-0000-000055020000}"/>
    <cellStyle name="Normal 53" xfId="557" xr:uid="{00000000-0005-0000-0000-000056020000}"/>
    <cellStyle name="Normal 54" xfId="558" xr:uid="{00000000-0005-0000-0000-000057020000}"/>
    <cellStyle name="Normal 55" xfId="559" xr:uid="{00000000-0005-0000-0000-000058020000}"/>
    <cellStyle name="Normal 56" xfId="560" xr:uid="{00000000-0005-0000-0000-000059020000}"/>
    <cellStyle name="Normal 57" xfId="561" xr:uid="{00000000-0005-0000-0000-00005A020000}"/>
    <cellStyle name="Normal 58" xfId="562" xr:uid="{00000000-0005-0000-0000-00005B020000}"/>
    <cellStyle name="Normal 59" xfId="563" xr:uid="{00000000-0005-0000-0000-00005C020000}"/>
    <cellStyle name="Normal 6" xfId="12" xr:uid="{00000000-0005-0000-0000-000035000000}"/>
    <cellStyle name="Normal 6 10" xfId="564" xr:uid="{00000000-0005-0000-0000-00005D020000}"/>
    <cellStyle name="Normal 6 10 2" xfId="565" xr:uid="{00000000-0005-0000-0000-00005E020000}"/>
    <cellStyle name="Normal 6 10 2 2" xfId="566" xr:uid="{00000000-0005-0000-0000-00005F020000}"/>
    <cellStyle name="Normal 6 10 2 2 2" xfId="567" xr:uid="{00000000-0005-0000-0000-000060020000}"/>
    <cellStyle name="Normal 6 10 2 3" xfId="568" xr:uid="{00000000-0005-0000-0000-000061020000}"/>
    <cellStyle name="Normal 6 10 3" xfId="569" xr:uid="{00000000-0005-0000-0000-000062020000}"/>
    <cellStyle name="Normal 6 10 3 2" xfId="570" xr:uid="{00000000-0005-0000-0000-000063020000}"/>
    <cellStyle name="Normal 6 10 3 2 2" xfId="571" xr:uid="{00000000-0005-0000-0000-000064020000}"/>
    <cellStyle name="Normal 6 10 3 3" xfId="572" xr:uid="{00000000-0005-0000-0000-000065020000}"/>
    <cellStyle name="Normal 6 10 4" xfId="573" xr:uid="{00000000-0005-0000-0000-000066020000}"/>
    <cellStyle name="Normal 6 10 4 2" xfId="574" xr:uid="{00000000-0005-0000-0000-000067020000}"/>
    <cellStyle name="Normal 6 10 5" xfId="575" xr:uid="{00000000-0005-0000-0000-000068020000}"/>
    <cellStyle name="Normal 6 10 5 2" xfId="576" xr:uid="{00000000-0005-0000-0000-000069020000}"/>
    <cellStyle name="Normal 6 11" xfId="577" xr:uid="{00000000-0005-0000-0000-00006A020000}"/>
    <cellStyle name="Normal 6 11 2" xfId="578" xr:uid="{00000000-0005-0000-0000-00006B020000}"/>
    <cellStyle name="Normal 6 11 2 2" xfId="579" xr:uid="{00000000-0005-0000-0000-00006C020000}"/>
    <cellStyle name="Normal 6 11 3" xfId="580" xr:uid="{00000000-0005-0000-0000-00006D020000}"/>
    <cellStyle name="Normal 6 12" xfId="581" xr:uid="{00000000-0005-0000-0000-00006E020000}"/>
    <cellStyle name="Normal 6 12 2" xfId="582" xr:uid="{00000000-0005-0000-0000-00006F020000}"/>
    <cellStyle name="Normal 6 13" xfId="583" xr:uid="{00000000-0005-0000-0000-000070020000}"/>
    <cellStyle name="Normal 6 14" xfId="584" xr:uid="{00000000-0005-0000-0000-000071020000}"/>
    <cellStyle name="Normal 6 15" xfId="786" xr:uid="{00000000-0005-0000-0000-00003B030000}"/>
    <cellStyle name="Normal 6 2" xfId="585" xr:uid="{00000000-0005-0000-0000-000072020000}"/>
    <cellStyle name="Normal 6 2 2" xfId="586" xr:uid="{00000000-0005-0000-0000-000073020000}"/>
    <cellStyle name="Normal 6 2 2 2" xfId="587" xr:uid="{00000000-0005-0000-0000-000074020000}"/>
    <cellStyle name="Normal 6 2 3" xfId="588" xr:uid="{00000000-0005-0000-0000-000075020000}"/>
    <cellStyle name="Normal 6 3" xfId="15" xr:uid="{00000000-0005-0000-0000-000038000000}"/>
    <cellStyle name="Normal 6 3 2" xfId="589" xr:uid="{00000000-0005-0000-0000-000076020000}"/>
    <cellStyle name="Normal 6 3 2 2" xfId="590" xr:uid="{00000000-0005-0000-0000-000077020000}"/>
    <cellStyle name="Normal 6 3 3" xfId="591" xr:uid="{00000000-0005-0000-0000-000078020000}"/>
    <cellStyle name="Normal 6 4" xfId="592" xr:uid="{00000000-0005-0000-0000-000079020000}"/>
    <cellStyle name="Normal 6 4 2" xfId="593" xr:uid="{00000000-0005-0000-0000-00007A020000}"/>
    <cellStyle name="Normal 6 4 2 2" xfId="594" xr:uid="{00000000-0005-0000-0000-00007B020000}"/>
    <cellStyle name="Normal 6 4 3" xfId="595" xr:uid="{00000000-0005-0000-0000-00007C020000}"/>
    <cellStyle name="Normal 6 5" xfId="596" xr:uid="{00000000-0005-0000-0000-00007D020000}"/>
    <cellStyle name="Normal 6 5 2" xfId="597" xr:uid="{00000000-0005-0000-0000-00007E020000}"/>
    <cellStyle name="Normal 6 5 2 2" xfId="598" xr:uid="{00000000-0005-0000-0000-00007F020000}"/>
    <cellStyle name="Normal 6 5 3" xfId="599" xr:uid="{00000000-0005-0000-0000-000080020000}"/>
    <cellStyle name="Normal 6 6" xfId="600" xr:uid="{00000000-0005-0000-0000-000081020000}"/>
    <cellStyle name="Normal 6 6 2" xfId="601" xr:uid="{00000000-0005-0000-0000-000082020000}"/>
    <cellStyle name="Normal 6 6 2 2" xfId="602" xr:uid="{00000000-0005-0000-0000-000083020000}"/>
    <cellStyle name="Normal 6 6 3" xfId="603" xr:uid="{00000000-0005-0000-0000-000084020000}"/>
    <cellStyle name="Normal 6 7" xfId="604" xr:uid="{00000000-0005-0000-0000-000085020000}"/>
    <cellStyle name="Normal 6 7 2" xfId="605" xr:uid="{00000000-0005-0000-0000-000086020000}"/>
    <cellStyle name="Normal 6 7 2 2" xfId="606" xr:uid="{00000000-0005-0000-0000-000087020000}"/>
    <cellStyle name="Normal 6 7 3" xfId="607" xr:uid="{00000000-0005-0000-0000-000088020000}"/>
    <cellStyle name="Normal 6 8" xfId="608" xr:uid="{00000000-0005-0000-0000-000089020000}"/>
    <cellStyle name="Normal 6 8 2" xfId="609" xr:uid="{00000000-0005-0000-0000-00008A020000}"/>
    <cellStyle name="Normal 6 8 2 2" xfId="610" xr:uid="{00000000-0005-0000-0000-00008B020000}"/>
    <cellStyle name="Normal 6 8 3" xfId="611" xr:uid="{00000000-0005-0000-0000-00008C020000}"/>
    <cellStyle name="Normal 6 9" xfId="612" xr:uid="{00000000-0005-0000-0000-00008D020000}"/>
    <cellStyle name="Normal 6 9 2" xfId="613" xr:uid="{00000000-0005-0000-0000-00008E020000}"/>
    <cellStyle name="Normal 6 9 2 2" xfId="614" xr:uid="{00000000-0005-0000-0000-00008F020000}"/>
    <cellStyle name="Normal 6 9 3" xfId="615" xr:uid="{00000000-0005-0000-0000-000090020000}"/>
    <cellStyle name="Normal 60" xfId="616" xr:uid="{00000000-0005-0000-0000-000091020000}"/>
    <cellStyle name="Normal 61" xfId="617" xr:uid="{00000000-0005-0000-0000-000092020000}"/>
    <cellStyle name="Normal 62" xfId="618" xr:uid="{00000000-0005-0000-0000-000093020000}"/>
    <cellStyle name="Normal 63" xfId="619" xr:uid="{00000000-0005-0000-0000-000094020000}"/>
    <cellStyle name="Normal 64" xfId="620" xr:uid="{00000000-0005-0000-0000-000095020000}"/>
    <cellStyle name="Normal 65" xfId="621" xr:uid="{00000000-0005-0000-0000-000096020000}"/>
    <cellStyle name="Normal 66" xfId="622" xr:uid="{00000000-0005-0000-0000-000097020000}"/>
    <cellStyle name="Normal 67" xfId="623" xr:uid="{00000000-0005-0000-0000-000098020000}"/>
    <cellStyle name="Normal 68" xfId="624" xr:uid="{00000000-0005-0000-0000-000099020000}"/>
    <cellStyle name="Normal 69" xfId="625" xr:uid="{00000000-0005-0000-0000-00009A020000}"/>
    <cellStyle name="Normal 7" xfId="626" xr:uid="{00000000-0005-0000-0000-00009B020000}"/>
    <cellStyle name="Normal 7 10" xfId="627" xr:uid="{00000000-0005-0000-0000-00009C020000}"/>
    <cellStyle name="Normal 7 11" xfId="628" xr:uid="{00000000-0005-0000-0000-00009D020000}"/>
    <cellStyle name="Normal 7 11 2" xfId="629" xr:uid="{00000000-0005-0000-0000-00009E020000}"/>
    <cellStyle name="Normal 7 12" xfId="630" xr:uid="{00000000-0005-0000-0000-00009F020000}"/>
    <cellStyle name="Normal 7 2" xfId="631" xr:uid="{00000000-0005-0000-0000-0000A0020000}"/>
    <cellStyle name="Normal 7 2 2" xfId="632" xr:uid="{00000000-0005-0000-0000-0000A1020000}"/>
    <cellStyle name="Normal 7 2 2 2" xfId="633" xr:uid="{00000000-0005-0000-0000-0000A2020000}"/>
    <cellStyle name="Normal 7 2 3" xfId="634" xr:uid="{00000000-0005-0000-0000-0000A3020000}"/>
    <cellStyle name="Normal 7 3" xfId="635" xr:uid="{00000000-0005-0000-0000-0000A4020000}"/>
    <cellStyle name="Normal 7 3 2" xfId="636" xr:uid="{00000000-0005-0000-0000-0000A5020000}"/>
    <cellStyle name="Normal 7 3 2 2" xfId="637" xr:uid="{00000000-0005-0000-0000-0000A6020000}"/>
    <cellStyle name="Normal 7 3 3" xfId="638" xr:uid="{00000000-0005-0000-0000-0000A7020000}"/>
    <cellStyle name="Normal 7 4" xfId="639" xr:uid="{00000000-0005-0000-0000-0000A8020000}"/>
    <cellStyle name="Normal 7 4 2" xfId="640" xr:uid="{00000000-0005-0000-0000-0000A9020000}"/>
    <cellStyle name="Normal 7 4 2 2" xfId="641" xr:uid="{00000000-0005-0000-0000-0000AA020000}"/>
    <cellStyle name="Normal 7 4 3" xfId="642" xr:uid="{00000000-0005-0000-0000-0000AB020000}"/>
    <cellStyle name="Normal 7 5" xfId="643" xr:uid="{00000000-0005-0000-0000-0000AC020000}"/>
    <cellStyle name="Normal 7 5 2" xfId="644" xr:uid="{00000000-0005-0000-0000-0000AD020000}"/>
    <cellStyle name="Normal 7 5 2 2" xfId="645" xr:uid="{00000000-0005-0000-0000-0000AE020000}"/>
    <cellStyle name="Normal 7 5 3" xfId="646" xr:uid="{00000000-0005-0000-0000-0000AF020000}"/>
    <cellStyle name="Normal 7 6" xfId="647" xr:uid="{00000000-0005-0000-0000-0000B0020000}"/>
    <cellStyle name="Normal 7 6 2" xfId="648" xr:uid="{00000000-0005-0000-0000-0000B1020000}"/>
    <cellStyle name="Normal 7 6 2 2" xfId="649" xr:uid="{00000000-0005-0000-0000-0000B2020000}"/>
    <cellStyle name="Normal 7 6 3" xfId="650" xr:uid="{00000000-0005-0000-0000-0000B3020000}"/>
    <cellStyle name="Normal 7 7" xfId="651" xr:uid="{00000000-0005-0000-0000-0000B4020000}"/>
    <cellStyle name="Normal 7 7 2" xfId="652" xr:uid="{00000000-0005-0000-0000-0000B5020000}"/>
    <cellStyle name="Normal 7 7 2 2" xfId="653" xr:uid="{00000000-0005-0000-0000-0000B6020000}"/>
    <cellStyle name="Normal 7 7 3" xfId="654" xr:uid="{00000000-0005-0000-0000-0000B7020000}"/>
    <cellStyle name="Normal 7 8" xfId="655" xr:uid="{00000000-0005-0000-0000-0000B8020000}"/>
    <cellStyle name="Normal 7 8 2" xfId="656" xr:uid="{00000000-0005-0000-0000-0000B9020000}"/>
    <cellStyle name="Normal 7 8 2 2" xfId="657" xr:uid="{00000000-0005-0000-0000-0000BA020000}"/>
    <cellStyle name="Normal 7 8 3" xfId="658" xr:uid="{00000000-0005-0000-0000-0000BB020000}"/>
    <cellStyle name="Normal 7 9" xfId="659" xr:uid="{00000000-0005-0000-0000-0000BC020000}"/>
    <cellStyle name="Normal 7 9 2" xfId="660" xr:uid="{00000000-0005-0000-0000-0000BD020000}"/>
    <cellStyle name="Normal 7 9 2 2" xfId="661" xr:uid="{00000000-0005-0000-0000-0000BE020000}"/>
    <cellStyle name="Normal 7 9 3" xfId="662" xr:uid="{00000000-0005-0000-0000-0000BF020000}"/>
    <cellStyle name="Normal 70" xfId="663" xr:uid="{00000000-0005-0000-0000-0000C0020000}"/>
    <cellStyle name="Normal 71" xfId="664" xr:uid="{00000000-0005-0000-0000-0000C1020000}"/>
    <cellStyle name="Normal 72" xfId="665" xr:uid="{00000000-0005-0000-0000-0000C2020000}"/>
    <cellStyle name="Normal 73" xfId="666" xr:uid="{00000000-0005-0000-0000-0000C3020000}"/>
    <cellStyle name="Normal 74" xfId="667" xr:uid="{00000000-0005-0000-0000-0000C4020000}"/>
    <cellStyle name="Normal 75" xfId="668" xr:uid="{00000000-0005-0000-0000-0000C5020000}"/>
    <cellStyle name="Normal 76" xfId="669" xr:uid="{00000000-0005-0000-0000-0000C6020000}"/>
    <cellStyle name="Normal 77" xfId="670" xr:uid="{00000000-0005-0000-0000-0000C7020000}"/>
    <cellStyle name="Normal 78" xfId="671" xr:uid="{00000000-0005-0000-0000-0000C8020000}"/>
    <cellStyle name="Normal 79" xfId="672" xr:uid="{00000000-0005-0000-0000-0000C9020000}"/>
    <cellStyle name="Normal 8" xfId="673" xr:uid="{00000000-0005-0000-0000-0000CA020000}"/>
    <cellStyle name="Normal 8 10" xfId="674" xr:uid="{00000000-0005-0000-0000-0000CB020000}"/>
    <cellStyle name="Normal 8 10 2" xfId="675" xr:uid="{00000000-0005-0000-0000-0000CC020000}"/>
    <cellStyle name="Normal 8 10 3" xfId="676" xr:uid="{00000000-0005-0000-0000-0000CD020000}"/>
    <cellStyle name="Normal 8 10 4" xfId="677" xr:uid="{00000000-0005-0000-0000-0000CE020000}"/>
    <cellStyle name="Normal 8 11" xfId="678" xr:uid="{00000000-0005-0000-0000-0000CF020000}"/>
    <cellStyle name="Normal 8 12" xfId="679" xr:uid="{00000000-0005-0000-0000-0000D0020000}"/>
    <cellStyle name="Normal 8 13" xfId="680" xr:uid="{00000000-0005-0000-0000-0000D1020000}"/>
    <cellStyle name="Normal 8 2" xfId="681" xr:uid="{00000000-0005-0000-0000-0000D2020000}"/>
    <cellStyle name="Normal 8 2 2" xfId="682" xr:uid="{00000000-0005-0000-0000-0000D3020000}"/>
    <cellStyle name="Normal 8 2 2 2" xfId="683" xr:uid="{00000000-0005-0000-0000-0000D4020000}"/>
    <cellStyle name="Normal 8 2 3" xfId="684" xr:uid="{00000000-0005-0000-0000-0000D5020000}"/>
    <cellStyle name="Normal 8 3" xfId="685" xr:uid="{00000000-0005-0000-0000-0000D6020000}"/>
    <cellStyle name="Normal 8 3 2" xfId="686" xr:uid="{00000000-0005-0000-0000-0000D7020000}"/>
    <cellStyle name="Normal 8 3 2 2" xfId="687" xr:uid="{00000000-0005-0000-0000-0000D8020000}"/>
    <cellStyle name="Normal 8 3 3" xfId="688" xr:uid="{00000000-0005-0000-0000-0000D9020000}"/>
    <cellStyle name="Normal 8 4" xfId="689" xr:uid="{00000000-0005-0000-0000-0000DA020000}"/>
    <cellStyle name="Normal 8 4 2" xfId="690" xr:uid="{00000000-0005-0000-0000-0000DB020000}"/>
    <cellStyle name="Normal 8 4 2 2" xfId="691" xr:uid="{00000000-0005-0000-0000-0000DC020000}"/>
    <cellStyle name="Normal 8 4 3" xfId="692" xr:uid="{00000000-0005-0000-0000-0000DD020000}"/>
    <cellStyle name="Normal 8 5" xfId="693" xr:uid="{00000000-0005-0000-0000-0000DE020000}"/>
    <cellStyle name="Normal 8 5 2" xfId="694" xr:uid="{00000000-0005-0000-0000-0000DF020000}"/>
    <cellStyle name="Normal 8 5 2 2" xfId="695" xr:uid="{00000000-0005-0000-0000-0000E0020000}"/>
    <cellStyle name="Normal 8 5 3" xfId="696" xr:uid="{00000000-0005-0000-0000-0000E1020000}"/>
    <cellStyle name="Normal 8 6" xfId="697" xr:uid="{00000000-0005-0000-0000-0000E2020000}"/>
    <cellStyle name="Normal 8 6 2" xfId="698" xr:uid="{00000000-0005-0000-0000-0000E3020000}"/>
    <cellStyle name="Normal 8 6 2 2" xfId="699" xr:uid="{00000000-0005-0000-0000-0000E4020000}"/>
    <cellStyle name="Normal 8 6 3" xfId="700" xr:uid="{00000000-0005-0000-0000-0000E5020000}"/>
    <cellStyle name="Normal 8 7" xfId="701" xr:uid="{00000000-0005-0000-0000-0000E6020000}"/>
    <cellStyle name="Normal 8 7 2" xfId="702" xr:uid="{00000000-0005-0000-0000-0000E7020000}"/>
    <cellStyle name="Normal 8 7 2 2" xfId="703" xr:uid="{00000000-0005-0000-0000-0000E8020000}"/>
    <cellStyle name="Normal 8 7 3" xfId="704" xr:uid="{00000000-0005-0000-0000-0000E9020000}"/>
    <cellStyle name="Normal 8 8" xfId="705" xr:uid="{00000000-0005-0000-0000-0000EA020000}"/>
    <cellStyle name="Normal 8 8 2" xfId="706" xr:uid="{00000000-0005-0000-0000-0000EB020000}"/>
    <cellStyle name="Normal 8 8 2 2" xfId="707" xr:uid="{00000000-0005-0000-0000-0000EC020000}"/>
    <cellStyle name="Normal 8 8 3" xfId="708" xr:uid="{00000000-0005-0000-0000-0000ED020000}"/>
    <cellStyle name="Normal 8 9" xfId="709" xr:uid="{00000000-0005-0000-0000-0000EE020000}"/>
    <cellStyle name="Normal 8 9 2" xfId="710" xr:uid="{00000000-0005-0000-0000-0000EF020000}"/>
    <cellStyle name="Normal 8 9 2 2" xfId="711" xr:uid="{00000000-0005-0000-0000-0000F0020000}"/>
    <cellStyle name="Normal 8 9 3" xfId="712" xr:uid="{00000000-0005-0000-0000-0000F1020000}"/>
    <cellStyle name="Normal 80" xfId="713" xr:uid="{00000000-0005-0000-0000-0000F2020000}"/>
    <cellStyle name="Normal 81" xfId="714" xr:uid="{00000000-0005-0000-0000-0000F3020000}"/>
    <cellStyle name="Normal 82" xfId="715" xr:uid="{00000000-0005-0000-0000-0000F4020000}"/>
    <cellStyle name="Normal 83" xfId="716" xr:uid="{00000000-0005-0000-0000-0000F5020000}"/>
    <cellStyle name="Normal 84" xfId="717" xr:uid="{00000000-0005-0000-0000-0000F6020000}"/>
    <cellStyle name="Normal 85" xfId="718" xr:uid="{00000000-0005-0000-0000-0000F7020000}"/>
    <cellStyle name="Normal 86" xfId="719" xr:uid="{00000000-0005-0000-0000-0000F8020000}"/>
    <cellStyle name="Normal 87" xfId="720" xr:uid="{00000000-0005-0000-0000-0000F9020000}"/>
    <cellStyle name="Normal 88" xfId="721" xr:uid="{00000000-0005-0000-0000-0000FA020000}"/>
    <cellStyle name="Normal 89" xfId="722" xr:uid="{00000000-0005-0000-0000-0000FB020000}"/>
    <cellStyle name="Normal 9" xfId="723" xr:uid="{00000000-0005-0000-0000-0000FC020000}"/>
    <cellStyle name="Normal 9 10" xfId="724" xr:uid="{00000000-0005-0000-0000-0000FD020000}"/>
    <cellStyle name="Normal 9 10 2" xfId="725" xr:uid="{00000000-0005-0000-0000-0000FE020000}"/>
    <cellStyle name="Normal 9 11" xfId="726" xr:uid="{00000000-0005-0000-0000-0000FF020000}"/>
    <cellStyle name="Normal 9 12" xfId="727" xr:uid="{00000000-0005-0000-0000-000000030000}"/>
    <cellStyle name="Normal 9 2" xfId="728" xr:uid="{00000000-0005-0000-0000-000001030000}"/>
    <cellStyle name="Normal 9 2 2" xfId="729" xr:uid="{00000000-0005-0000-0000-000002030000}"/>
    <cellStyle name="Normal 9 2 2 2" xfId="730" xr:uid="{00000000-0005-0000-0000-000003030000}"/>
    <cellStyle name="Normal 9 2 3" xfId="731" xr:uid="{00000000-0005-0000-0000-000004030000}"/>
    <cellStyle name="Normal 9 3" xfId="732" xr:uid="{00000000-0005-0000-0000-000005030000}"/>
    <cellStyle name="Normal 9 3 2" xfId="733" xr:uid="{00000000-0005-0000-0000-000006030000}"/>
    <cellStyle name="Normal 9 3 2 2" xfId="734" xr:uid="{00000000-0005-0000-0000-000007030000}"/>
    <cellStyle name="Normal 9 3 3" xfId="735" xr:uid="{00000000-0005-0000-0000-000008030000}"/>
    <cellStyle name="Normal 9 4" xfId="736" xr:uid="{00000000-0005-0000-0000-000009030000}"/>
    <cellStyle name="Normal 9 4 2" xfId="737" xr:uid="{00000000-0005-0000-0000-00000A030000}"/>
    <cellStyle name="Normal 9 4 2 2" xfId="738" xr:uid="{00000000-0005-0000-0000-00000B030000}"/>
    <cellStyle name="Normal 9 4 3" xfId="739" xr:uid="{00000000-0005-0000-0000-00000C030000}"/>
    <cellStyle name="Normal 9 5" xfId="740" xr:uid="{00000000-0005-0000-0000-00000D030000}"/>
    <cellStyle name="Normal 9 5 2" xfId="741" xr:uid="{00000000-0005-0000-0000-00000E030000}"/>
    <cellStyle name="Normal 9 5 2 2" xfId="742" xr:uid="{00000000-0005-0000-0000-00000F030000}"/>
    <cellStyle name="Normal 9 5 3" xfId="743" xr:uid="{00000000-0005-0000-0000-000010030000}"/>
    <cellStyle name="Normal 9 6" xfId="744" xr:uid="{00000000-0005-0000-0000-000011030000}"/>
    <cellStyle name="Normal 9 6 2" xfId="745" xr:uid="{00000000-0005-0000-0000-000012030000}"/>
    <cellStyle name="Normal 9 6 2 2" xfId="746" xr:uid="{00000000-0005-0000-0000-000013030000}"/>
    <cellStyle name="Normal 9 6 3" xfId="747" xr:uid="{00000000-0005-0000-0000-000014030000}"/>
    <cellStyle name="Normal 9 7" xfId="748" xr:uid="{00000000-0005-0000-0000-000015030000}"/>
    <cellStyle name="Normal 9 7 2" xfId="749" xr:uid="{00000000-0005-0000-0000-000016030000}"/>
    <cellStyle name="Normal 9 7 2 2" xfId="750" xr:uid="{00000000-0005-0000-0000-000017030000}"/>
    <cellStyle name="Normal 9 7 3" xfId="751" xr:uid="{00000000-0005-0000-0000-000018030000}"/>
    <cellStyle name="Normal 9 8" xfId="752" xr:uid="{00000000-0005-0000-0000-000019030000}"/>
    <cellStyle name="Normal 9 8 2" xfId="753" xr:uid="{00000000-0005-0000-0000-00001A030000}"/>
    <cellStyle name="Normal 9 8 2 2" xfId="754" xr:uid="{00000000-0005-0000-0000-00001B030000}"/>
    <cellStyle name="Normal 9 8 3" xfId="755" xr:uid="{00000000-0005-0000-0000-00001C030000}"/>
    <cellStyle name="Normal 9 9" xfId="756" xr:uid="{00000000-0005-0000-0000-00001D030000}"/>
    <cellStyle name="Normal 9 9 2" xfId="757" xr:uid="{00000000-0005-0000-0000-00001E030000}"/>
    <cellStyle name="Normal 9 9 2 2" xfId="758" xr:uid="{00000000-0005-0000-0000-00001F030000}"/>
    <cellStyle name="Normal 9 9 3" xfId="759" xr:uid="{00000000-0005-0000-0000-000020030000}"/>
    <cellStyle name="Normal 90" xfId="760" xr:uid="{00000000-0005-0000-0000-000021030000}"/>
    <cellStyle name="Normal 91" xfId="761" xr:uid="{00000000-0005-0000-0000-000022030000}"/>
    <cellStyle name="Normal 92" xfId="762" xr:uid="{00000000-0005-0000-0000-000023030000}"/>
    <cellStyle name="Normal 93" xfId="763" xr:uid="{00000000-0005-0000-0000-000024030000}"/>
    <cellStyle name="Normal 94" xfId="764" xr:uid="{00000000-0005-0000-0000-000025030000}"/>
    <cellStyle name="Normal 95" xfId="765" xr:uid="{00000000-0005-0000-0000-000026030000}"/>
    <cellStyle name="Normal 96" xfId="766" xr:uid="{00000000-0005-0000-0000-000027030000}"/>
    <cellStyle name="Normal 97" xfId="767" xr:uid="{00000000-0005-0000-0000-000028030000}"/>
    <cellStyle name="Normal 98" xfId="768" xr:uid="{00000000-0005-0000-0000-000029030000}"/>
    <cellStyle name="Normal 99" xfId="769" xr:uid="{00000000-0005-0000-0000-00002A030000}"/>
    <cellStyle name="Normal_Graph Paper (combined)" xfId="13" xr:uid="{00000000-0005-0000-0000-000036000000}"/>
    <cellStyle name="Note 2" xfId="770" xr:uid="{00000000-0005-0000-0000-00002B030000}"/>
    <cellStyle name="Note 3" xfId="771" xr:uid="{00000000-0005-0000-0000-00002C030000}"/>
    <cellStyle name="Percent 2" xfId="14" xr:uid="{00000000-0005-0000-0000-000037000000}"/>
    <cellStyle name="Percent 3" xfId="778" xr:uid="{00000000-0005-0000-0000-000033030000}"/>
    <cellStyle name="Percent 3 2" xfId="789" xr:uid="{00000000-0005-0000-0000-00003E030000}"/>
    <cellStyle name="Percent 4" xfId="779" xr:uid="{00000000-0005-0000-0000-000034030000}"/>
    <cellStyle name="Percent 5" xfId="804" xr:uid="{00000000-0005-0000-0000-00004D030000}"/>
    <cellStyle name="Title 2" xfId="772" xr:uid="{00000000-0005-0000-0000-00002D030000}"/>
    <cellStyle name="Title 3" xfId="773" xr:uid="{00000000-0005-0000-0000-00002E030000}"/>
    <cellStyle name="Total 2" xfId="774" xr:uid="{00000000-0005-0000-0000-00002F030000}"/>
    <cellStyle name="Warning Text 2" xfId="775" xr:uid="{00000000-0005-0000-0000-000030030000}"/>
  </cellStyles>
  <dxfs count="71">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C21" sqref="C21"/>
    </sheetView>
  </sheetViews>
  <sheetFormatPr defaultRowHeight="12.5"/>
  <cols>
    <col min="1" max="1" width="16.1796875" style="274" bestFit="1" customWidth="1"/>
    <col min="2" max="2" width="29.7265625" style="274" bestFit="1" customWidth="1"/>
  </cols>
  <sheetData>
    <row r="1" spans="1:2">
      <c r="A1" s="350" t="s">
        <v>0</v>
      </c>
      <c r="B1" s="350" t="s">
        <v>1</v>
      </c>
    </row>
    <row r="2" spans="1:2">
      <c r="A2" s="351" t="s">
        <v>2</v>
      </c>
      <c r="B2" s="351" t="s">
        <v>3</v>
      </c>
    </row>
    <row r="3" spans="1:2" ht="12.75" customHeight="1">
      <c r="A3" s="350" t="s">
        <v>4</v>
      </c>
      <c r="B3" s="350" t="s">
        <v>5</v>
      </c>
    </row>
    <row r="4" spans="1:2" ht="12.75" customHeight="1">
      <c r="A4" s="351" t="s">
        <v>6</v>
      </c>
      <c r="B4" s="351" t="s">
        <v>7</v>
      </c>
    </row>
    <row r="5" spans="1:2">
      <c r="A5" s="350" t="s">
        <v>8</v>
      </c>
      <c r="B5" s="350" t="s">
        <v>9</v>
      </c>
    </row>
    <row r="6" spans="1:2">
      <c r="A6" s="351" t="str">
        <f>A4</f>
        <v>M29030</v>
      </c>
      <c r="B6" s="351" t="str">
        <f>B4</f>
        <v>CLB 4</v>
      </c>
    </row>
  </sheetData>
  <pageMargins left="0.7" right="0.7" top="0.75" bottom="0.75" header="0.3" footer="0.3"/>
  <headerFooter>
    <oddFooter>&amp;L_x000D_&amp;1#&amp;"Calibri"&amp;10&amp;K000000 DISTRIBUTION: DoD COMMUNITY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autoPageBreaks="0" fitToPage="1"/>
  </sheetPr>
  <dimension ref="A1:XFD162"/>
  <sheetViews>
    <sheetView tabSelected="1" view="pageBreakPreview" zoomScaleNormal="100" zoomScaleSheetLayoutView="100" workbookViewId="0">
      <selection activeCell="AE3" sqref="AE3:AF3"/>
    </sheetView>
  </sheetViews>
  <sheetFormatPr defaultColWidth="0" defaultRowHeight="12.75" customHeight="1" zeroHeight="1"/>
  <cols>
    <col min="1" max="11" width="2.81640625" style="115" customWidth="1"/>
    <col min="12" max="12" width="3.1796875" style="115" customWidth="1"/>
    <col min="13" max="19" width="2.81640625" style="115" customWidth="1"/>
    <col min="20" max="20" width="4.81640625" style="115" customWidth="1"/>
    <col min="21" max="32" width="2.81640625" style="115" customWidth="1"/>
    <col min="33" max="33" width="2.81640625" style="115" hidden="1" customWidth="1"/>
    <col min="34" max="39" width="9.1796875" style="115" hidden="1" customWidth="1"/>
    <col min="40" max="40" width="2.81640625" style="115" hidden="1" customWidth="1"/>
    <col min="41" max="16384" width="2.81640625" style="115" hidden="1"/>
  </cols>
  <sheetData>
    <row r="1" spans="1:39" ht="15.75" customHeight="1">
      <c r="A1" s="493" t="s">
        <v>10</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c r="AG1" s="312"/>
      <c r="AH1" s="312"/>
      <c r="AI1" s="312"/>
      <c r="AJ1" s="312"/>
      <c r="AK1" s="312"/>
      <c r="AL1" s="312"/>
      <c r="AM1" s="312"/>
    </row>
    <row r="2" spans="1:39"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c r="AG2" s="312"/>
      <c r="AH2" s="312"/>
      <c r="AI2" s="312"/>
      <c r="AJ2" s="312"/>
      <c r="AK2" s="312"/>
      <c r="AL2" s="312"/>
      <c r="AM2" s="312"/>
    </row>
    <row r="3" spans="1:39" ht="34.5" customHeight="1">
      <c r="A3" s="478" t="s">
        <v>11</v>
      </c>
      <c r="B3" s="479"/>
      <c r="C3" s="479"/>
      <c r="D3" s="479"/>
      <c r="E3" s="479"/>
      <c r="F3" s="488" t="s">
        <v>12</v>
      </c>
      <c r="G3" s="489"/>
      <c r="H3" s="489"/>
      <c r="I3" s="489"/>
      <c r="J3" s="489"/>
      <c r="K3" s="489"/>
      <c r="L3" s="489"/>
      <c r="M3" s="478" t="s">
        <v>13</v>
      </c>
      <c r="N3" s="479"/>
      <c r="O3" s="479"/>
      <c r="P3" s="479"/>
      <c r="Q3" s="479"/>
      <c r="R3" s="471" t="s">
        <v>7</v>
      </c>
      <c r="S3" s="472"/>
      <c r="T3" s="472"/>
      <c r="U3" s="472"/>
      <c r="V3" s="472"/>
      <c r="W3" s="472"/>
      <c r="X3" s="472"/>
      <c r="Y3" s="472"/>
      <c r="Z3" s="472"/>
      <c r="AA3" s="472"/>
      <c r="AB3" s="472"/>
      <c r="AC3" s="472"/>
      <c r="AD3" s="312"/>
      <c r="AE3" s="490"/>
      <c r="AF3" s="472"/>
      <c r="AG3" s="312"/>
      <c r="AH3" s="312"/>
      <c r="AI3" s="312"/>
      <c r="AJ3" s="312"/>
      <c r="AK3" s="312"/>
      <c r="AL3" s="312"/>
      <c r="AM3" s="312"/>
    </row>
    <row r="4" spans="1:39" ht="15.75" customHeight="1">
      <c r="A4" s="478" t="s">
        <v>14</v>
      </c>
      <c r="B4" s="479"/>
      <c r="C4" s="479"/>
      <c r="D4" s="479"/>
      <c r="E4" s="479"/>
      <c r="F4" s="471" t="s">
        <v>2</v>
      </c>
      <c r="G4" s="472"/>
      <c r="H4" s="472"/>
      <c r="I4" s="472"/>
      <c r="J4" s="472"/>
      <c r="K4" s="472"/>
      <c r="L4" s="472"/>
      <c r="M4" s="478" t="s">
        <v>15</v>
      </c>
      <c r="N4" s="479"/>
      <c r="O4" s="479"/>
      <c r="P4" s="479"/>
      <c r="Q4" s="479"/>
      <c r="R4" s="471" t="s">
        <v>6</v>
      </c>
      <c r="S4" s="472"/>
      <c r="T4" s="472"/>
      <c r="U4" s="472"/>
      <c r="V4" s="472"/>
      <c r="W4" s="472"/>
      <c r="X4" s="472"/>
      <c r="Y4" s="494" t="s">
        <v>16</v>
      </c>
      <c r="Z4" s="479"/>
      <c r="AA4" s="479"/>
      <c r="AB4" s="479"/>
      <c r="AC4" s="479"/>
      <c r="AD4" s="479"/>
      <c r="AE4" s="480" t="s">
        <v>17</v>
      </c>
      <c r="AF4" s="472"/>
      <c r="AG4" s="312"/>
      <c r="AH4" s="312"/>
      <c r="AI4" s="312"/>
      <c r="AJ4" s="312"/>
      <c r="AK4" s="312"/>
      <c r="AL4" s="312"/>
      <c r="AM4" s="312"/>
    </row>
    <row r="5" spans="1:39" ht="15.75" customHeight="1">
      <c r="A5" s="498"/>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479"/>
      <c r="AF5" s="479"/>
      <c r="AG5" s="312"/>
      <c r="AH5" s="312"/>
      <c r="AI5" s="312"/>
      <c r="AJ5" s="312"/>
      <c r="AK5" s="312"/>
      <c r="AL5" s="312"/>
      <c r="AM5" s="312"/>
    </row>
    <row r="6" spans="1:39" ht="15.75" customHeight="1">
      <c r="A6" s="27"/>
      <c r="B6" s="27"/>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27"/>
      <c r="AC6" s="27"/>
      <c r="AD6" s="27"/>
      <c r="AE6" s="27"/>
      <c r="AF6" s="27"/>
      <c r="AG6" s="312"/>
      <c r="AH6" s="312"/>
      <c r="AI6" s="312"/>
      <c r="AJ6" s="312"/>
      <c r="AK6" s="312"/>
      <c r="AL6" s="312"/>
      <c r="AM6" s="312"/>
    </row>
    <row r="7" spans="1:39" s="16" customFormat="1" ht="15.75" customHeight="1">
      <c r="C7" s="161"/>
      <c r="D7" s="161"/>
      <c r="E7" s="161"/>
      <c r="F7" s="161"/>
      <c r="G7" s="161"/>
      <c r="H7" s="161"/>
      <c r="I7" s="161"/>
      <c r="J7" s="161"/>
      <c r="K7" s="161"/>
      <c r="L7" s="161"/>
      <c r="M7" s="161"/>
      <c r="N7" s="161"/>
      <c r="O7" s="161"/>
      <c r="P7" s="161"/>
      <c r="Q7" s="161"/>
      <c r="R7" s="161"/>
      <c r="S7" s="161"/>
      <c r="T7" s="161"/>
      <c r="U7" s="161"/>
      <c r="V7" s="161"/>
      <c r="W7" s="161"/>
      <c r="X7" s="161"/>
      <c r="Y7" s="161"/>
      <c r="Z7" s="161"/>
      <c r="AA7" s="161"/>
      <c r="AB7" s="312"/>
      <c r="AC7" s="312"/>
      <c r="AD7" s="312"/>
    </row>
    <row r="8" spans="1:39" s="16" customFormat="1" ht="15.75" customHeight="1">
      <c r="C8" s="29" t="s">
        <v>18</v>
      </c>
      <c r="D8" s="28"/>
      <c r="E8" s="28"/>
      <c r="F8" s="28"/>
      <c r="G8" s="28"/>
      <c r="H8" s="28"/>
      <c r="I8" s="28"/>
      <c r="J8" s="28"/>
      <c r="K8" s="28"/>
      <c r="L8" s="28"/>
      <c r="M8" s="28"/>
      <c r="N8" s="28"/>
      <c r="O8" s="28"/>
      <c r="P8" s="28"/>
      <c r="Q8" s="28"/>
      <c r="R8" s="28"/>
      <c r="S8" s="28"/>
      <c r="T8" s="28"/>
      <c r="U8" s="28"/>
      <c r="V8" s="28"/>
      <c r="W8" s="28"/>
      <c r="X8" s="28"/>
      <c r="Y8" s="28"/>
      <c r="Z8" s="161"/>
      <c r="AA8" s="161"/>
      <c r="AB8" s="161"/>
      <c r="AC8" s="161"/>
      <c r="AD8" s="161"/>
      <c r="AE8" s="35"/>
      <c r="AM8" s="32"/>
    </row>
    <row r="9" spans="1:39" s="16" customFormat="1" ht="15.75" customHeight="1">
      <c r="C9" s="497" t="s">
        <v>19</v>
      </c>
      <c r="D9" s="467"/>
      <c r="E9" s="467"/>
      <c r="F9" s="468" t="s">
        <v>20</v>
      </c>
      <c r="G9" s="467"/>
      <c r="H9" s="467"/>
      <c r="I9" s="467"/>
      <c r="J9" s="467"/>
      <c r="K9" s="467"/>
      <c r="L9" s="467"/>
      <c r="M9" s="467"/>
      <c r="N9" s="467"/>
      <c r="O9" s="467"/>
      <c r="P9" s="467"/>
      <c r="Q9" s="467"/>
      <c r="R9" s="467"/>
      <c r="S9" s="467"/>
      <c r="T9" s="467"/>
      <c r="U9" s="486" t="s">
        <v>21</v>
      </c>
      <c r="V9" s="467"/>
      <c r="W9" s="467"/>
      <c r="X9" s="467"/>
      <c r="Y9" s="487"/>
      <c r="Z9" s="161"/>
      <c r="AA9" s="161"/>
      <c r="AB9" s="161"/>
      <c r="AC9" s="161"/>
      <c r="AD9" s="161"/>
      <c r="AE9" s="47"/>
    </row>
    <row r="10" spans="1:39" s="16" customFormat="1" ht="15.75" customHeight="1">
      <c r="C10" s="473">
        <v>14345</v>
      </c>
      <c r="D10" s="474"/>
      <c r="E10" s="474"/>
      <c r="F10" s="485" t="s">
        <v>22</v>
      </c>
      <c r="G10" s="485"/>
      <c r="H10" s="485"/>
      <c r="I10" s="485"/>
      <c r="J10" s="485"/>
      <c r="K10" s="485"/>
      <c r="L10" s="485"/>
      <c r="M10" s="485"/>
      <c r="N10" s="485"/>
      <c r="O10" s="485"/>
      <c r="P10" s="485"/>
      <c r="Q10" s="485"/>
      <c r="R10" s="485"/>
      <c r="S10" s="485"/>
      <c r="T10" s="485"/>
      <c r="U10" s="481">
        <v>413</v>
      </c>
      <c r="V10" s="481"/>
      <c r="W10" s="481"/>
      <c r="X10" s="481"/>
      <c r="Y10" s="482"/>
      <c r="Z10" s="161"/>
      <c r="AA10" s="161"/>
      <c r="AB10" s="161"/>
      <c r="AC10" s="161"/>
      <c r="AD10" s="161"/>
      <c r="AE10" s="48"/>
    </row>
    <row r="11" spans="1:39" ht="15.75" customHeight="1">
      <c r="A11" s="3"/>
      <c r="B11" s="16"/>
      <c r="C11" s="469">
        <v>21451</v>
      </c>
      <c r="D11" s="470"/>
      <c r="E11" s="470"/>
      <c r="F11" s="475" t="s">
        <v>23</v>
      </c>
      <c r="G11" s="475"/>
      <c r="H11" s="475"/>
      <c r="I11" s="475"/>
      <c r="J11" s="475"/>
      <c r="K11" s="475"/>
      <c r="L11" s="475"/>
      <c r="M11" s="475"/>
      <c r="N11" s="475"/>
      <c r="O11" s="475"/>
      <c r="P11" s="475"/>
      <c r="Q11" s="475"/>
      <c r="R11" s="475"/>
      <c r="S11" s="475"/>
      <c r="T11" s="475"/>
      <c r="U11" s="476">
        <v>2315</v>
      </c>
      <c r="V11" s="476"/>
      <c r="W11" s="476"/>
      <c r="X11" s="476"/>
      <c r="Y11" s="477"/>
      <c r="Z11" s="161"/>
      <c r="AA11" s="161"/>
      <c r="AB11" s="161"/>
      <c r="AC11" s="161"/>
      <c r="AD11" s="161"/>
      <c r="AE11" s="34"/>
      <c r="AF11" s="312"/>
      <c r="AG11" s="312"/>
      <c r="AH11" s="312"/>
      <c r="AI11" s="312"/>
      <c r="AJ11" s="312"/>
      <c r="AK11" s="312"/>
      <c r="AL11" s="312"/>
      <c r="AM11" s="312"/>
    </row>
    <row r="12" spans="1:39" ht="15.75" customHeight="1">
      <c r="A12" s="312"/>
      <c r="B12" s="312"/>
      <c r="C12" s="469">
        <v>21455</v>
      </c>
      <c r="D12" s="470"/>
      <c r="E12" s="470"/>
      <c r="F12" s="475" t="s">
        <v>24</v>
      </c>
      <c r="G12" s="475"/>
      <c r="H12" s="475"/>
      <c r="I12" s="475"/>
      <c r="J12" s="475"/>
      <c r="K12" s="475"/>
      <c r="L12" s="475"/>
      <c r="M12" s="475"/>
      <c r="N12" s="475"/>
      <c r="O12" s="475"/>
      <c r="P12" s="475"/>
      <c r="Q12" s="475"/>
      <c r="R12" s="475"/>
      <c r="S12" s="475"/>
      <c r="T12" s="475"/>
      <c r="U12" s="476">
        <v>3192</v>
      </c>
      <c r="V12" s="476"/>
      <c r="W12" s="476"/>
      <c r="X12" s="476"/>
      <c r="Y12" s="477"/>
      <c r="Z12" s="161"/>
      <c r="AA12" s="161"/>
      <c r="AB12" s="161"/>
      <c r="AC12" s="161"/>
      <c r="AD12" s="161"/>
      <c r="AE12" s="34"/>
      <c r="AF12" s="312"/>
      <c r="AG12" s="312"/>
      <c r="AH12" s="312"/>
      <c r="AI12" s="312"/>
      <c r="AJ12" s="312"/>
      <c r="AK12" s="312"/>
      <c r="AL12" s="312"/>
      <c r="AM12" s="312"/>
    </row>
    <row r="13" spans="1:39" ht="15.75" customHeight="1">
      <c r="A13" s="312"/>
      <c r="B13" s="312"/>
      <c r="C13" s="469">
        <v>61072</v>
      </c>
      <c r="D13" s="470"/>
      <c r="E13" s="470"/>
      <c r="F13" s="495" t="s">
        <v>25</v>
      </c>
      <c r="G13" s="495"/>
      <c r="H13" s="495"/>
      <c r="I13" s="495"/>
      <c r="J13" s="495"/>
      <c r="K13" s="495"/>
      <c r="L13" s="495"/>
      <c r="M13" s="495"/>
      <c r="N13" s="495"/>
      <c r="O13" s="495"/>
      <c r="P13" s="495"/>
      <c r="Q13" s="495"/>
      <c r="R13" s="495"/>
      <c r="S13" s="495"/>
      <c r="T13" s="495"/>
      <c r="U13" s="476">
        <v>8379</v>
      </c>
      <c r="V13" s="476"/>
      <c r="W13" s="476"/>
      <c r="X13" s="476"/>
      <c r="Y13" s="477"/>
      <c r="Z13" s="161"/>
      <c r="AA13" s="161"/>
      <c r="AB13" s="161"/>
      <c r="AC13" s="161"/>
      <c r="AD13" s="161"/>
      <c r="AE13" s="34"/>
      <c r="AF13" s="312"/>
      <c r="AG13" s="312"/>
      <c r="AH13" s="312"/>
      <c r="AI13" s="312"/>
      <c r="AJ13" s="312"/>
      <c r="AK13" s="312"/>
      <c r="AL13" s="312"/>
      <c r="AM13" s="33"/>
    </row>
    <row r="14" spans="1:39" ht="15.75" customHeight="1">
      <c r="A14" s="312"/>
      <c r="B14" s="312"/>
      <c r="C14" s="483"/>
      <c r="D14" s="484"/>
      <c r="E14" s="484"/>
      <c r="F14" s="496"/>
      <c r="G14" s="496"/>
      <c r="H14" s="496"/>
      <c r="I14" s="496"/>
      <c r="J14" s="496"/>
      <c r="K14" s="496"/>
      <c r="L14" s="496"/>
      <c r="M14" s="496"/>
      <c r="N14" s="496"/>
      <c r="O14" s="496"/>
      <c r="P14" s="496"/>
      <c r="Q14" s="496"/>
      <c r="R14" s="496"/>
      <c r="S14" s="496"/>
      <c r="T14" s="496"/>
      <c r="U14" s="499"/>
      <c r="V14" s="499"/>
      <c r="W14" s="499"/>
      <c r="X14" s="499"/>
      <c r="Y14" s="500"/>
      <c r="Z14" s="161"/>
      <c r="AA14" s="161"/>
      <c r="AB14" s="161"/>
      <c r="AC14" s="161"/>
      <c r="AD14" s="161"/>
      <c r="AE14" s="47"/>
      <c r="AF14" s="312"/>
      <c r="AG14" s="312"/>
      <c r="AH14" s="312"/>
      <c r="AI14" s="312"/>
      <c r="AJ14" s="312"/>
      <c r="AK14" s="312"/>
      <c r="AL14" s="312"/>
      <c r="AM14" s="312"/>
    </row>
    <row r="15" spans="1:39" ht="15.75" customHeight="1">
      <c r="A15" s="312"/>
      <c r="B15" s="312"/>
      <c r="C15" s="114"/>
      <c r="D15" s="31"/>
      <c r="E15" s="31"/>
      <c r="F15" s="114"/>
      <c r="G15" s="114"/>
      <c r="H15" s="114"/>
      <c r="I15" s="114"/>
      <c r="J15" s="114"/>
      <c r="K15" s="114"/>
      <c r="L15" s="114"/>
      <c r="M15" s="50"/>
      <c r="N15" s="50"/>
      <c r="O15" s="50"/>
      <c r="P15" s="491" t="s">
        <v>26</v>
      </c>
      <c r="Q15" s="472"/>
      <c r="R15" s="472"/>
      <c r="S15" s="472"/>
      <c r="T15" s="472"/>
      <c r="U15" s="492">
        <f>SUM(U10:U13)</f>
        <v>14299</v>
      </c>
      <c r="V15" s="479"/>
      <c r="W15" s="479"/>
      <c r="X15" s="479"/>
      <c r="Y15" s="479"/>
      <c r="Z15" s="161"/>
      <c r="AA15" s="161"/>
      <c r="AB15" s="161"/>
      <c r="AC15" s="161"/>
      <c r="AD15" s="161"/>
      <c r="AE15" s="47"/>
      <c r="AF15" s="312"/>
      <c r="AG15" s="312"/>
      <c r="AH15" s="312"/>
      <c r="AI15" s="312"/>
      <c r="AJ15" s="312"/>
      <c r="AK15" s="312"/>
      <c r="AL15" s="312"/>
      <c r="AM15" s="312"/>
    </row>
    <row r="16" spans="1:39" ht="15.75" customHeight="1">
      <c r="A16" s="312"/>
      <c r="B16" s="312"/>
      <c r="C16" s="312"/>
      <c r="D16" s="312"/>
      <c r="E16" s="312"/>
      <c r="F16" s="312"/>
      <c r="G16" s="312"/>
      <c r="H16" s="312"/>
      <c r="I16" s="312"/>
      <c r="J16" s="312"/>
      <c r="K16" s="312"/>
      <c r="L16" s="312"/>
      <c r="M16" s="312"/>
      <c r="N16" s="312"/>
      <c r="O16" s="312"/>
      <c r="P16" s="312"/>
      <c r="Q16" s="312"/>
      <c r="R16" s="312"/>
      <c r="S16" s="312"/>
      <c r="T16" s="312"/>
      <c r="U16" s="312"/>
      <c r="V16" s="312"/>
      <c r="W16" s="312"/>
      <c r="X16" s="312"/>
      <c r="Y16" s="312"/>
      <c r="Z16" s="161"/>
      <c r="AA16" s="161"/>
      <c r="AB16" s="161"/>
      <c r="AC16" s="161"/>
      <c r="AD16" s="161"/>
      <c r="AE16" s="47"/>
    </row>
    <row r="17" spans="1:31" s="501" customFormat="1" ht="93" customHeight="1">
      <c r="A17" s="501" t="s">
        <v>18107</v>
      </c>
    </row>
    <row r="18" spans="1:31" ht="15.75" customHeight="1">
      <c r="A18" s="312"/>
      <c r="B18" s="312"/>
      <c r="C18" s="461"/>
      <c r="D18" s="461"/>
      <c r="E18" s="461"/>
      <c r="F18" s="461"/>
      <c r="G18" s="461"/>
      <c r="H18" s="461"/>
      <c r="I18" s="461"/>
      <c r="J18" s="461"/>
      <c r="K18" s="461"/>
      <c r="L18" s="461"/>
      <c r="M18" s="461"/>
      <c r="N18" s="461"/>
      <c r="O18" s="461"/>
      <c r="P18" s="461"/>
      <c r="Q18" s="461"/>
      <c r="R18" s="461"/>
      <c r="S18" s="461"/>
      <c r="T18" s="461"/>
      <c r="U18" s="461"/>
      <c r="V18" s="461"/>
      <c r="W18" s="461"/>
      <c r="X18" s="461"/>
      <c r="Y18" s="461"/>
      <c r="Z18" s="461"/>
      <c r="AA18" s="461"/>
      <c r="AB18" s="461"/>
      <c r="AC18" s="461"/>
      <c r="AD18" s="461"/>
      <c r="AE18" s="461"/>
    </row>
    <row r="19" spans="1:31" ht="15.75" customHeight="1">
      <c r="A19" s="312"/>
      <c r="B19" s="312"/>
      <c r="C19" s="461"/>
      <c r="D19" s="461"/>
      <c r="E19" s="461"/>
      <c r="F19" s="461"/>
      <c r="G19" s="461"/>
      <c r="H19" s="461"/>
      <c r="I19" s="461"/>
      <c r="J19" s="461"/>
      <c r="K19" s="461"/>
      <c r="L19" s="461"/>
      <c r="M19" s="461"/>
      <c r="N19" s="461"/>
      <c r="O19" s="461"/>
      <c r="P19" s="461"/>
      <c r="Q19" s="461"/>
      <c r="R19" s="461"/>
      <c r="S19" s="461"/>
      <c r="T19" s="461"/>
      <c r="U19" s="461"/>
      <c r="V19" s="461"/>
      <c r="W19" s="461"/>
      <c r="X19" s="461"/>
      <c r="Y19" s="461"/>
      <c r="Z19" s="461"/>
      <c r="AA19" s="461"/>
      <c r="AB19" s="461"/>
      <c r="AC19" s="461"/>
      <c r="AD19" s="461"/>
      <c r="AE19" s="461"/>
    </row>
    <row r="20" spans="1:31" s="49" customFormat="1" ht="15.75" customHeight="1">
      <c r="C20" s="461"/>
      <c r="D20" s="461"/>
      <c r="E20" s="461"/>
      <c r="F20" s="461"/>
      <c r="G20" s="461"/>
      <c r="H20" s="461"/>
      <c r="I20" s="461"/>
      <c r="J20" s="461"/>
      <c r="K20" s="461"/>
      <c r="L20" s="461"/>
      <c r="M20" s="461"/>
      <c r="N20" s="461"/>
      <c r="O20" s="461"/>
      <c r="P20" s="461"/>
      <c r="Q20" s="461"/>
      <c r="R20" s="461"/>
      <c r="S20" s="461"/>
      <c r="T20" s="461"/>
      <c r="U20" s="461"/>
      <c r="V20" s="461"/>
      <c r="W20" s="461"/>
      <c r="X20" s="461"/>
      <c r="Y20" s="461"/>
      <c r="Z20" s="461"/>
      <c r="AA20" s="461"/>
      <c r="AB20" s="461"/>
      <c r="AC20" s="461"/>
      <c r="AD20" s="461"/>
      <c r="AE20" s="461"/>
    </row>
    <row r="21" spans="1:31" s="49" customFormat="1" ht="15.75" customHeight="1">
      <c r="B21" s="161"/>
      <c r="Z21" s="161"/>
      <c r="AA21" s="161"/>
    </row>
    <row r="22" spans="1:31" ht="15.75" customHeight="1">
      <c r="A22" s="312"/>
      <c r="B22" s="161"/>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Z22" s="161"/>
      <c r="AA22" s="161"/>
      <c r="AB22" s="49"/>
      <c r="AC22" s="49"/>
      <c r="AD22" s="49"/>
      <c r="AE22" s="312"/>
    </row>
    <row r="23" spans="1:31" ht="15.75" customHeight="1">
      <c r="A23" s="312"/>
      <c r="B23" s="161"/>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161"/>
      <c r="AA23" s="161"/>
      <c r="AB23" s="161"/>
      <c r="AC23" s="161"/>
      <c r="AD23" s="161"/>
      <c r="AE23" s="312"/>
    </row>
    <row r="24" spans="1:31" ht="15.75" customHeight="1">
      <c r="A24" s="312"/>
      <c r="B24" s="161"/>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161"/>
      <c r="AA24" s="161"/>
      <c r="AB24" s="161"/>
      <c r="AC24" s="161"/>
      <c r="AD24" s="161"/>
      <c r="AE24" s="312"/>
    </row>
    <row r="25" spans="1:31" ht="15.75" customHeight="1">
      <c r="A25" s="312"/>
      <c r="B25" s="161"/>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161"/>
      <c r="AA25" s="161"/>
      <c r="AB25" s="161"/>
      <c r="AC25" s="161"/>
      <c r="AD25" s="161"/>
      <c r="AE25" s="312"/>
    </row>
    <row r="26" spans="1:31" ht="15.75" customHeight="1">
      <c r="A26" s="312"/>
      <c r="B26" s="161"/>
      <c r="C26" s="312"/>
      <c r="D26" s="312"/>
      <c r="E26" s="312"/>
      <c r="F26" s="312"/>
      <c r="G26" s="312"/>
      <c r="H26" s="312"/>
      <c r="I26" s="312"/>
      <c r="J26" s="312"/>
      <c r="K26" s="312"/>
      <c r="L26" s="312"/>
      <c r="M26" s="312"/>
      <c r="N26" s="312"/>
      <c r="O26" s="312"/>
      <c r="P26" s="312"/>
      <c r="Q26" s="312"/>
      <c r="R26" s="312"/>
      <c r="S26" s="312"/>
      <c r="T26" s="312"/>
      <c r="U26" s="312"/>
      <c r="V26" s="312"/>
      <c r="W26" s="312"/>
      <c r="X26" s="312"/>
      <c r="Y26" s="312"/>
      <c r="Z26" s="161"/>
      <c r="AA26" s="161"/>
      <c r="AB26" s="312"/>
      <c r="AC26" s="312"/>
      <c r="AD26" s="312"/>
      <c r="AE26" s="312"/>
    </row>
    <row r="27" spans="1:31" s="161" customFormat="1" ht="15.75" customHeight="1">
      <c r="A27" s="312"/>
      <c r="B27" s="312"/>
      <c r="C27" s="260"/>
      <c r="D27" s="260"/>
      <c r="E27" s="260"/>
      <c r="F27" s="260"/>
      <c r="G27" s="260"/>
      <c r="H27" s="260"/>
      <c r="I27" s="260"/>
      <c r="J27" s="260"/>
      <c r="K27" s="260"/>
      <c r="L27" s="260"/>
      <c r="M27" s="260"/>
      <c r="N27" s="260"/>
      <c r="O27" s="260"/>
      <c r="P27" s="260"/>
      <c r="Q27" s="260"/>
      <c r="R27" s="260"/>
      <c r="S27" s="260"/>
      <c r="T27" s="260"/>
      <c r="U27" s="260"/>
      <c r="V27" s="260"/>
      <c r="W27" s="260"/>
      <c r="X27" s="260"/>
      <c r="Y27" s="260"/>
    </row>
    <row r="28" spans="1:31" s="161" customFormat="1" ht="15.75" customHeight="1">
      <c r="A28" s="312"/>
      <c r="B28" s="312"/>
      <c r="C28" s="260"/>
      <c r="D28" s="260"/>
      <c r="E28" s="260"/>
      <c r="F28" s="260"/>
      <c r="G28" s="260"/>
      <c r="H28" s="260"/>
      <c r="I28" s="260"/>
      <c r="J28" s="260"/>
      <c r="K28" s="260"/>
      <c r="L28" s="260"/>
      <c r="M28" s="260"/>
      <c r="N28" s="260"/>
      <c r="O28" s="260"/>
      <c r="P28" s="260"/>
      <c r="Q28" s="260"/>
      <c r="R28" s="260"/>
      <c r="S28" s="260"/>
      <c r="T28" s="260"/>
      <c r="U28" s="260"/>
      <c r="V28" s="260"/>
      <c r="W28" s="260"/>
      <c r="X28" s="260"/>
      <c r="Y28" s="260"/>
    </row>
    <row r="29" spans="1:31" s="161" customFormat="1" ht="13" customHeight="1">
      <c r="A29" s="312"/>
      <c r="B29" s="312"/>
      <c r="C29" s="260"/>
      <c r="D29" s="260"/>
      <c r="E29" s="260"/>
      <c r="F29" s="260"/>
      <c r="G29" s="260"/>
      <c r="H29" s="260"/>
      <c r="I29" s="260"/>
      <c r="J29" s="260"/>
      <c r="K29" s="260"/>
      <c r="L29" s="260"/>
      <c r="M29" s="260"/>
      <c r="N29" s="260"/>
      <c r="O29" s="260"/>
      <c r="P29" s="260"/>
      <c r="Q29" s="260"/>
      <c r="R29" s="260"/>
      <c r="S29" s="260"/>
      <c r="T29" s="260"/>
      <c r="U29" s="260"/>
      <c r="V29" s="260"/>
      <c r="W29" s="260"/>
      <c r="X29" s="260"/>
      <c r="Y29" s="260"/>
    </row>
    <row r="30" spans="1:31" s="161" customFormat="1" ht="15.75" customHeight="1">
      <c r="A30" s="312"/>
      <c r="B30" s="312"/>
    </row>
    <row r="31" spans="1:31" s="161" customFormat="1" ht="15.75" customHeight="1">
      <c r="A31" s="312"/>
      <c r="B31" s="312"/>
    </row>
    <row r="32" spans="1:31" s="312" customFormat="1" ht="15.75" customHeight="1">
      <c r="C32" s="161"/>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row>
    <row r="33" spans="1:16384" s="312" customFormat="1" ht="63.75" customHeight="1">
      <c r="AF33" s="34">
        <v>1</v>
      </c>
    </row>
    <row r="34" spans="1:16384" s="312" customFormat="1" ht="13" customHeight="1">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row>
    <row r="35" spans="1:16384" s="312" customFormat="1" ht="12.75" customHeight="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row>
    <row r="36" spans="1:16384" s="312" customFormat="1" ht="13" customHeight="1">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row>
    <row r="37" spans="1:16384" s="312" customFormat="1" ht="13" customHeight="1"/>
    <row r="38" spans="1:16384" s="312" customFormat="1" ht="13" customHeight="1"/>
    <row r="39" spans="1:16384" s="312" customFormat="1" ht="13" customHeight="1"/>
    <row r="40" spans="1:16384" s="312" customFormat="1" ht="13" customHeight="1"/>
    <row r="41" spans="1:16384" s="312" customFormat="1" ht="13" customHeight="1"/>
    <row r="42" spans="1:16384" s="115" customFormat="1" ht="15.65" customHeight="1">
      <c r="A42" s="466" t="s">
        <v>27</v>
      </c>
      <c r="B42" s="467"/>
      <c r="C42" s="467"/>
      <c r="D42" s="467"/>
      <c r="E42" s="467"/>
      <c r="F42" s="467"/>
      <c r="G42" s="467"/>
      <c r="H42" s="463">
        <f>U15</f>
        <v>14299</v>
      </c>
      <c r="I42" s="464"/>
      <c r="J42" s="464"/>
      <c r="K42" s="464"/>
      <c r="L42" s="352" t="s">
        <v>28</v>
      </c>
      <c r="M42" s="352"/>
      <c r="N42" s="352"/>
      <c r="O42" s="463"/>
      <c r="P42" s="464"/>
      <c r="Q42" s="464"/>
      <c r="R42" s="352"/>
      <c r="S42" s="352"/>
      <c r="T42" s="352"/>
      <c r="U42" s="352"/>
      <c r="V42" s="352"/>
      <c r="W42" s="352"/>
      <c r="X42" s="352"/>
      <c r="Y42" s="353"/>
      <c r="Z42" s="354"/>
      <c r="AA42" s="354"/>
      <c r="AB42" s="354"/>
      <c r="AC42" s="355" t="s">
        <v>29</v>
      </c>
      <c r="AD42" s="356">
        <v>1</v>
      </c>
      <c r="AE42" s="356" t="s">
        <v>30</v>
      </c>
      <c r="AF42" s="357">
        <v>1</v>
      </c>
      <c r="AG42" s="466" t="s">
        <v>27</v>
      </c>
      <c r="AH42" s="467"/>
      <c r="AI42" s="467"/>
      <c r="AJ42" s="467"/>
      <c r="AK42" s="467"/>
      <c r="AL42" s="467"/>
      <c r="AM42" s="467"/>
      <c r="AN42" s="463">
        <f>AS29</f>
        <v>0</v>
      </c>
      <c r="AO42" s="464"/>
      <c r="AP42" s="464"/>
      <c r="AQ42" s="464"/>
      <c r="AR42" s="352" t="s">
        <v>31</v>
      </c>
      <c r="AS42" s="465"/>
      <c r="AT42" s="464"/>
      <c r="AU42" s="463"/>
      <c r="AV42" s="464"/>
      <c r="AW42" s="464"/>
      <c r="AX42" s="352"/>
      <c r="AY42" s="352"/>
      <c r="AZ42" s="352"/>
      <c r="BA42" s="352"/>
      <c r="BB42" s="352"/>
      <c r="BC42" s="352"/>
      <c r="BD42" s="352"/>
      <c r="BE42" s="353"/>
      <c r="BF42" s="354"/>
      <c r="BG42" s="354"/>
      <c r="BH42" s="354"/>
      <c r="BI42" s="355" t="s">
        <v>29</v>
      </c>
      <c r="BJ42" s="356">
        <v>1</v>
      </c>
      <c r="BK42" s="356" t="s">
        <v>30</v>
      </c>
      <c r="BL42" s="357">
        <f>$AF$33</f>
        <v>1</v>
      </c>
      <c r="BM42" s="466" t="s">
        <v>27</v>
      </c>
      <c r="BN42" s="467"/>
      <c r="BO42" s="467"/>
      <c r="BP42" s="467"/>
      <c r="BQ42" s="467"/>
      <c r="BR42" s="467"/>
      <c r="BS42" s="467"/>
      <c r="BT42" s="463">
        <f>BY29</f>
        <v>0</v>
      </c>
      <c r="BU42" s="464"/>
      <c r="BV42" s="464"/>
      <c r="BW42" s="464"/>
      <c r="BX42" s="352" t="s">
        <v>31</v>
      </c>
      <c r="BY42" s="465"/>
      <c r="BZ42" s="464"/>
      <c r="CA42" s="463"/>
      <c r="CB42" s="464"/>
      <c r="CC42" s="464"/>
      <c r="CD42" s="352"/>
      <c r="CE42" s="352"/>
      <c r="CF42" s="352"/>
      <c r="CG42" s="352"/>
      <c r="CH42" s="352"/>
      <c r="CI42" s="352"/>
      <c r="CJ42" s="352"/>
      <c r="CK42" s="353"/>
      <c r="CL42" s="354"/>
      <c r="CM42" s="354"/>
      <c r="CN42" s="354"/>
      <c r="CO42" s="355" t="s">
        <v>29</v>
      </c>
      <c r="CP42" s="356">
        <v>1</v>
      </c>
      <c r="CQ42" s="356" t="s">
        <v>30</v>
      </c>
      <c r="CR42" s="357">
        <f>$AF$33</f>
        <v>1</v>
      </c>
      <c r="CS42" s="466" t="s">
        <v>27</v>
      </c>
      <c r="CT42" s="467"/>
      <c r="CU42" s="467"/>
      <c r="CV42" s="467"/>
      <c r="CW42" s="467"/>
      <c r="CX42" s="467"/>
      <c r="CY42" s="467"/>
      <c r="CZ42" s="463">
        <f>DE29</f>
        <v>0</v>
      </c>
      <c r="DA42" s="464"/>
      <c r="DB42" s="464"/>
      <c r="DC42" s="464"/>
      <c r="DD42" s="352" t="s">
        <v>31</v>
      </c>
      <c r="DE42" s="465"/>
      <c r="DF42" s="464"/>
      <c r="DG42" s="463"/>
      <c r="DH42" s="464"/>
      <c r="DI42" s="464"/>
      <c r="DJ42" s="352"/>
      <c r="DK42" s="352"/>
      <c r="DL42" s="352"/>
      <c r="DM42" s="352"/>
      <c r="DN42" s="352"/>
      <c r="DO42" s="352"/>
      <c r="DP42" s="352"/>
      <c r="DQ42" s="353"/>
      <c r="DR42" s="354"/>
      <c r="DS42" s="354"/>
      <c r="DT42" s="354"/>
      <c r="DU42" s="355" t="s">
        <v>29</v>
      </c>
      <c r="DV42" s="356">
        <v>1</v>
      </c>
      <c r="DW42" s="356" t="s">
        <v>30</v>
      </c>
      <c r="DX42" s="357">
        <f>$AF$33</f>
        <v>1</v>
      </c>
      <c r="DY42" s="466" t="s">
        <v>27</v>
      </c>
      <c r="DZ42" s="467"/>
      <c r="EA42" s="467"/>
      <c r="EB42" s="467"/>
      <c r="EC42" s="467"/>
      <c r="ED42" s="467"/>
      <c r="EE42" s="467"/>
      <c r="EF42" s="463">
        <f>EK29</f>
        <v>0</v>
      </c>
      <c r="EG42" s="464"/>
      <c r="EH42" s="464"/>
      <c r="EI42" s="464"/>
      <c r="EJ42" s="352" t="s">
        <v>31</v>
      </c>
      <c r="EK42" s="465"/>
      <c r="EL42" s="464"/>
      <c r="EM42" s="463"/>
      <c r="EN42" s="464"/>
      <c r="EO42" s="464"/>
      <c r="EP42" s="352"/>
      <c r="EQ42" s="352"/>
      <c r="ER42" s="352"/>
      <c r="ES42" s="352"/>
      <c r="ET42" s="352"/>
      <c r="EU42" s="352"/>
      <c r="EV42" s="352"/>
      <c r="EW42" s="353"/>
      <c r="EX42" s="354"/>
      <c r="EY42" s="354"/>
      <c r="EZ42" s="354"/>
      <c r="FA42" s="355" t="s">
        <v>29</v>
      </c>
      <c r="FB42" s="356">
        <v>1</v>
      </c>
      <c r="FC42" s="356" t="s">
        <v>30</v>
      </c>
      <c r="FD42" s="357">
        <f>$AF$33</f>
        <v>1</v>
      </c>
      <c r="FE42" s="466" t="s">
        <v>27</v>
      </c>
      <c r="FF42" s="467"/>
      <c r="FG42" s="467"/>
      <c r="FH42" s="467"/>
      <c r="FI42" s="467"/>
      <c r="FJ42" s="467"/>
      <c r="FK42" s="467"/>
      <c r="FL42" s="463">
        <f>FQ29</f>
        <v>0</v>
      </c>
      <c r="FM42" s="464"/>
      <c r="FN42" s="464"/>
      <c r="FO42" s="464"/>
      <c r="FP42" s="352" t="s">
        <v>31</v>
      </c>
      <c r="FQ42" s="465"/>
      <c r="FR42" s="464"/>
      <c r="FS42" s="463"/>
      <c r="FT42" s="464"/>
      <c r="FU42" s="464"/>
      <c r="FV42" s="352"/>
      <c r="FW42" s="352"/>
      <c r="FX42" s="352"/>
      <c r="FY42" s="352"/>
      <c r="FZ42" s="352"/>
      <c r="GA42" s="352"/>
      <c r="GB42" s="352"/>
      <c r="GC42" s="353"/>
      <c r="GD42" s="354"/>
      <c r="GE42" s="354"/>
      <c r="GF42" s="354"/>
      <c r="GG42" s="355" t="s">
        <v>29</v>
      </c>
      <c r="GH42" s="356">
        <v>1</v>
      </c>
      <c r="GI42" s="356" t="s">
        <v>30</v>
      </c>
      <c r="GJ42" s="357">
        <f>$AF$33</f>
        <v>1</v>
      </c>
      <c r="GK42" s="466" t="s">
        <v>27</v>
      </c>
      <c r="GL42" s="467"/>
      <c r="GM42" s="467"/>
      <c r="GN42" s="467"/>
      <c r="GO42" s="467"/>
      <c r="GP42" s="467"/>
      <c r="GQ42" s="467"/>
      <c r="GR42" s="463">
        <f>GW29</f>
        <v>0</v>
      </c>
      <c r="GS42" s="464"/>
      <c r="GT42" s="464"/>
      <c r="GU42" s="464"/>
      <c r="GV42" s="352" t="s">
        <v>31</v>
      </c>
      <c r="GW42" s="465"/>
      <c r="GX42" s="464"/>
      <c r="GY42" s="463"/>
      <c r="GZ42" s="464"/>
      <c r="HA42" s="464"/>
      <c r="HB42" s="352"/>
      <c r="HC42" s="352"/>
      <c r="HD42" s="352"/>
      <c r="HE42" s="352"/>
      <c r="HF42" s="352"/>
      <c r="HG42" s="352"/>
      <c r="HH42" s="352"/>
      <c r="HI42" s="353"/>
      <c r="HJ42" s="354"/>
      <c r="HK42" s="354"/>
      <c r="HL42" s="354"/>
      <c r="HM42" s="355" t="s">
        <v>29</v>
      </c>
      <c r="HN42" s="356">
        <v>1</v>
      </c>
      <c r="HO42" s="356" t="s">
        <v>30</v>
      </c>
      <c r="HP42" s="357">
        <f>$AF$33</f>
        <v>1</v>
      </c>
      <c r="HQ42" s="466" t="s">
        <v>27</v>
      </c>
      <c r="HR42" s="467"/>
      <c r="HS42" s="467"/>
      <c r="HT42" s="467"/>
      <c r="HU42" s="467"/>
      <c r="HV42" s="467"/>
      <c r="HW42" s="467"/>
      <c r="HX42" s="463">
        <f>IC29</f>
        <v>0</v>
      </c>
      <c r="HY42" s="464"/>
      <c r="HZ42" s="464"/>
      <c r="IA42" s="464"/>
      <c r="IB42" s="352" t="s">
        <v>31</v>
      </c>
      <c r="IC42" s="465"/>
      <c r="ID42" s="464"/>
      <c r="IE42" s="463"/>
      <c r="IF42" s="464"/>
      <c r="IG42" s="464"/>
      <c r="IH42" s="352"/>
      <c r="II42" s="352"/>
      <c r="IJ42" s="352"/>
      <c r="IK42" s="352"/>
      <c r="IL42" s="352"/>
      <c r="IM42" s="352"/>
      <c r="IN42" s="352"/>
      <c r="IO42" s="353"/>
      <c r="IP42" s="354"/>
      <c r="IQ42" s="354"/>
      <c r="IR42" s="354"/>
      <c r="IS42" s="355" t="s">
        <v>29</v>
      </c>
      <c r="IT42" s="356">
        <v>1</v>
      </c>
      <c r="IU42" s="356" t="s">
        <v>30</v>
      </c>
      <c r="IV42" s="357">
        <f>$AF$33</f>
        <v>1</v>
      </c>
      <c r="IW42" s="466" t="s">
        <v>27</v>
      </c>
      <c r="IX42" s="467"/>
      <c r="IY42" s="467"/>
      <c r="IZ42" s="467"/>
      <c r="JA42" s="467"/>
      <c r="JB42" s="467"/>
      <c r="JC42" s="467"/>
      <c r="JD42" s="463">
        <f>JI29</f>
        <v>0</v>
      </c>
      <c r="JE42" s="464"/>
      <c r="JF42" s="464"/>
      <c r="JG42" s="464"/>
      <c r="JH42" s="352" t="s">
        <v>31</v>
      </c>
      <c r="JI42" s="465"/>
      <c r="JJ42" s="464"/>
      <c r="JK42" s="463"/>
      <c r="JL42" s="464"/>
      <c r="JM42" s="464"/>
      <c r="JN42" s="352"/>
      <c r="JO42" s="352"/>
      <c r="JP42" s="352"/>
      <c r="JQ42" s="352"/>
      <c r="JR42" s="352"/>
      <c r="JS42" s="352"/>
      <c r="JT42" s="352"/>
      <c r="JU42" s="353"/>
      <c r="JV42" s="354"/>
      <c r="JW42" s="354"/>
      <c r="JX42" s="354"/>
      <c r="JY42" s="355" t="s">
        <v>29</v>
      </c>
      <c r="JZ42" s="356">
        <v>1</v>
      </c>
      <c r="KA42" s="356" t="s">
        <v>30</v>
      </c>
      <c r="KB42" s="357">
        <f>$AF$33</f>
        <v>1</v>
      </c>
      <c r="KC42" s="466" t="s">
        <v>27</v>
      </c>
      <c r="KD42" s="467"/>
      <c r="KE42" s="467"/>
      <c r="KF42" s="467"/>
      <c r="KG42" s="467"/>
      <c r="KH42" s="467"/>
      <c r="KI42" s="467"/>
      <c r="KJ42" s="463">
        <f>KO29</f>
        <v>0</v>
      </c>
      <c r="KK42" s="464"/>
      <c r="KL42" s="464"/>
      <c r="KM42" s="464"/>
      <c r="KN42" s="352" t="s">
        <v>31</v>
      </c>
      <c r="KO42" s="465"/>
      <c r="KP42" s="464"/>
      <c r="KQ42" s="463"/>
      <c r="KR42" s="464"/>
      <c r="KS42" s="464"/>
      <c r="KT42" s="352"/>
      <c r="KU42" s="352"/>
      <c r="KV42" s="352"/>
      <c r="KW42" s="352"/>
      <c r="KX42" s="352"/>
      <c r="KY42" s="352"/>
      <c r="KZ42" s="352"/>
      <c r="LA42" s="353"/>
      <c r="LB42" s="354"/>
      <c r="LC42" s="354"/>
      <c r="LD42" s="354"/>
      <c r="LE42" s="355" t="s">
        <v>29</v>
      </c>
      <c r="LF42" s="356">
        <v>1</v>
      </c>
      <c r="LG42" s="356" t="s">
        <v>30</v>
      </c>
      <c r="LH42" s="357">
        <f>$AF$33</f>
        <v>1</v>
      </c>
      <c r="LI42" s="466" t="s">
        <v>27</v>
      </c>
      <c r="LJ42" s="467"/>
      <c r="LK42" s="467"/>
      <c r="LL42" s="467"/>
      <c r="LM42" s="467"/>
      <c r="LN42" s="467"/>
      <c r="LO42" s="467"/>
      <c r="LP42" s="463">
        <f>LU29</f>
        <v>0</v>
      </c>
      <c r="LQ42" s="464"/>
      <c r="LR42" s="464"/>
      <c r="LS42" s="464"/>
      <c r="LT42" s="352" t="s">
        <v>31</v>
      </c>
      <c r="LU42" s="465"/>
      <c r="LV42" s="464"/>
      <c r="LW42" s="463"/>
      <c r="LX42" s="464"/>
      <c r="LY42" s="464"/>
      <c r="LZ42" s="352"/>
      <c r="MA42" s="352"/>
      <c r="MB42" s="352"/>
      <c r="MC42" s="352"/>
      <c r="MD42" s="352"/>
      <c r="ME42" s="352"/>
      <c r="MF42" s="352"/>
      <c r="MG42" s="353"/>
      <c r="MH42" s="354"/>
      <c r="MI42" s="354"/>
      <c r="MJ42" s="354"/>
      <c r="MK42" s="355" t="s">
        <v>29</v>
      </c>
      <c r="ML42" s="356">
        <v>1</v>
      </c>
      <c r="MM42" s="356" t="s">
        <v>30</v>
      </c>
      <c r="MN42" s="357">
        <f>$AF$33</f>
        <v>1</v>
      </c>
      <c r="MO42" s="466" t="s">
        <v>27</v>
      </c>
      <c r="MP42" s="467"/>
      <c r="MQ42" s="467"/>
      <c r="MR42" s="467"/>
      <c r="MS42" s="467"/>
      <c r="MT42" s="467"/>
      <c r="MU42" s="467"/>
      <c r="MV42" s="463">
        <f>NA29</f>
        <v>0</v>
      </c>
      <c r="MW42" s="464"/>
      <c r="MX42" s="464"/>
      <c r="MY42" s="464"/>
      <c r="MZ42" s="352" t="s">
        <v>31</v>
      </c>
      <c r="NA42" s="465"/>
      <c r="NB42" s="464"/>
      <c r="NC42" s="463"/>
      <c r="ND42" s="464"/>
      <c r="NE42" s="464"/>
      <c r="NF42" s="352"/>
      <c r="NG42" s="352"/>
      <c r="NH42" s="352"/>
      <c r="NI42" s="352"/>
      <c r="NJ42" s="352"/>
      <c r="NK42" s="352"/>
      <c r="NL42" s="352"/>
      <c r="NM42" s="353"/>
      <c r="NN42" s="354"/>
      <c r="NO42" s="354"/>
      <c r="NP42" s="354"/>
      <c r="NQ42" s="355" t="s">
        <v>29</v>
      </c>
      <c r="NR42" s="356">
        <v>1</v>
      </c>
      <c r="NS42" s="356" t="s">
        <v>30</v>
      </c>
      <c r="NT42" s="357">
        <f>$AF$33</f>
        <v>1</v>
      </c>
      <c r="NU42" s="466" t="s">
        <v>27</v>
      </c>
      <c r="NV42" s="467"/>
      <c r="NW42" s="467"/>
      <c r="NX42" s="467"/>
      <c r="NY42" s="467"/>
      <c r="NZ42" s="467"/>
      <c r="OA42" s="467"/>
      <c r="OB42" s="463">
        <f>OG29</f>
        <v>0</v>
      </c>
      <c r="OC42" s="464"/>
      <c r="OD42" s="464"/>
      <c r="OE42" s="464"/>
      <c r="OF42" s="352" t="s">
        <v>31</v>
      </c>
      <c r="OG42" s="465"/>
      <c r="OH42" s="464"/>
      <c r="OI42" s="463"/>
      <c r="OJ42" s="464"/>
      <c r="OK42" s="464"/>
      <c r="OL42" s="352"/>
      <c r="OM42" s="352"/>
      <c r="ON42" s="352"/>
      <c r="OO42" s="352"/>
      <c r="OP42" s="352"/>
      <c r="OQ42" s="352"/>
      <c r="OR42" s="352"/>
      <c r="OS42" s="353"/>
      <c r="OT42" s="354"/>
      <c r="OU42" s="354"/>
      <c r="OV42" s="354"/>
      <c r="OW42" s="355" t="s">
        <v>29</v>
      </c>
      <c r="OX42" s="356">
        <v>1</v>
      </c>
      <c r="OY42" s="356" t="s">
        <v>30</v>
      </c>
      <c r="OZ42" s="357">
        <f>$AF$33</f>
        <v>1</v>
      </c>
      <c r="PA42" s="466" t="s">
        <v>27</v>
      </c>
      <c r="PB42" s="467"/>
      <c r="PC42" s="467"/>
      <c r="PD42" s="467"/>
      <c r="PE42" s="467"/>
      <c r="PF42" s="467"/>
      <c r="PG42" s="467"/>
      <c r="PH42" s="463">
        <f>PM29</f>
        <v>0</v>
      </c>
      <c r="PI42" s="464"/>
      <c r="PJ42" s="464"/>
      <c r="PK42" s="464"/>
      <c r="PL42" s="352" t="s">
        <v>31</v>
      </c>
      <c r="PM42" s="465"/>
      <c r="PN42" s="464"/>
      <c r="PO42" s="463"/>
      <c r="PP42" s="464"/>
      <c r="PQ42" s="464"/>
      <c r="PR42" s="352"/>
      <c r="PS42" s="352"/>
      <c r="PT42" s="352"/>
      <c r="PU42" s="352"/>
      <c r="PV42" s="352"/>
      <c r="PW42" s="352"/>
      <c r="PX42" s="352"/>
      <c r="PY42" s="353"/>
      <c r="PZ42" s="354"/>
      <c r="QA42" s="354"/>
      <c r="QB42" s="354"/>
      <c r="QC42" s="355" t="s">
        <v>29</v>
      </c>
      <c r="QD42" s="356">
        <v>1</v>
      </c>
      <c r="QE42" s="356" t="s">
        <v>30</v>
      </c>
      <c r="QF42" s="357">
        <f>$AF$33</f>
        <v>1</v>
      </c>
      <c r="QG42" s="466" t="s">
        <v>27</v>
      </c>
      <c r="QH42" s="467"/>
      <c r="QI42" s="467"/>
      <c r="QJ42" s="467"/>
      <c r="QK42" s="467"/>
      <c r="QL42" s="467"/>
      <c r="QM42" s="467"/>
      <c r="QN42" s="463">
        <f>QS29</f>
        <v>0</v>
      </c>
      <c r="QO42" s="464"/>
      <c r="QP42" s="464"/>
      <c r="QQ42" s="464"/>
      <c r="QR42" s="352" t="s">
        <v>31</v>
      </c>
      <c r="QS42" s="465"/>
      <c r="QT42" s="464"/>
      <c r="QU42" s="463"/>
      <c r="QV42" s="464"/>
      <c r="QW42" s="464"/>
      <c r="QX42" s="352"/>
      <c r="QY42" s="352"/>
      <c r="QZ42" s="352"/>
      <c r="RA42" s="352"/>
      <c r="RB42" s="352"/>
      <c r="RC42" s="352"/>
      <c r="RD42" s="352"/>
      <c r="RE42" s="353"/>
      <c r="RF42" s="354"/>
      <c r="RG42" s="354"/>
      <c r="RH42" s="354"/>
      <c r="RI42" s="355" t="s">
        <v>29</v>
      </c>
      <c r="RJ42" s="356">
        <v>1</v>
      </c>
      <c r="RK42" s="356" t="s">
        <v>30</v>
      </c>
      <c r="RL42" s="357">
        <f>$AF$33</f>
        <v>1</v>
      </c>
      <c r="RM42" s="466" t="s">
        <v>27</v>
      </c>
      <c r="RN42" s="467"/>
      <c r="RO42" s="467"/>
      <c r="RP42" s="467"/>
      <c r="RQ42" s="467"/>
      <c r="RR42" s="467"/>
      <c r="RS42" s="467"/>
      <c r="RT42" s="463">
        <f>RY29</f>
        <v>0</v>
      </c>
      <c r="RU42" s="464"/>
      <c r="RV42" s="464"/>
      <c r="RW42" s="464"/>
      <c r="RX42" s="352" t="s">
        <v>31</v>
      </c>
      <c r="RY42" s="465"/>
      <c r="RZ42" s="464"/>
      <c r="SA42" s="463"/>
      <c r="SB42" s="464"/>
      <c r="SC42" s="464"/>
      <c r="SD42" s="352"/>
      <c r="SE42" s="352"/>
      <c r="SF42" s="352"/>
      <c r="SG42" s="352"/>
      <c r="SH42" s="352"/>
      <c r="SI42" s="352"/>
      <c r="SJ42" s="352"/>
      <c r="SK42" s="353"/>
      <c r="SL42" s="354"/>
      <c r="SM42" s="354"/>
      <c r="SN42" s="354"/>
      <c r="SO42" s="355" t="s">
        <v>29</v>
      </c>
      <c r="SP42" s="356">
        <v>1</v>
      </c>
      <c r="SQ42" s="356" t="s">
        <v>30</v>
      </c>
      <c r="SR42" s="357">
        <f>$AF$33</f>
        <v>1</v>
      </c>
      <c r="SS42" s="466" t="s">
        <v>27</v>
      </c>
      <c r="ST42" s="467"/>
      <c r="SU42" s="467"/>
      <c r="SV42" s="467"/>
      <c r="SW42" s="467"/>
      <c r="SX42" s="467"/>
      <c r="SY42" s="467"/>
      <c r="SZ42" s="463">
        <f>TE29</f>
        <v>0</v>
      </c>
      <c r="TA42" s="464"/>
      <c r="TB42" s="464"/>
      <c r="TC42" s="464"/>
      <c r="TD42" s="352" t="s">
        <v>31</v>
      </c>
      <c r="TE42" s="465"/>
      <c r="TF42" s="464"/>
      <c r="TG42" s="463"/>
      <c r="TH42" s="464"/>
      <c r="TI42" s="464"/>
      <c r="TJ42" s="352"/>
      <c r="TK42" s="352"/>
      <c r="TL42" s="352"/>
      <c r="TM42" s="352"/>
      <c r="TN42" s="352"/>
      <c r="TO42" s="352"/>
      <c r="TP42" s="352"/>
      <c r="TQ42" s="353"/>
      <c r="TR42" s="354"/>
      <c r="TS42" s="354"/>
      <c r="TT42" s="354"/>
      <c r="TU42" s="355" t="s">
        <v>29</v>
      </c>
      <c r="TV42" s="356">
        <v>1</v>
      </c>
      <c r="TW42" s="356" t="s">
        <v>30</v>
      </c>
      <c r="TX42" s="357">
        <f>$AF$33</f>
        <v>1</v>
      </c>
      <c r="TY42" s="466" t="s">
        <v>27</v>
      </c>
      <c r="TZ42" s="467"/>
      <c r="UA42" s="467"/>
      <c r="UB42" s="467"/>
      <c r="UC42" s="467"/>
      <c r="UD42" s="467"/>
      <c r="UE42" s="467"/>
      <c r="UF42" s="463">
        <f>UK29</f>
        <v>0</v>
      </c>
      <c r="UG42" s="464"/>
      <c r="UH42" s="464"/>
      <c r="UI42" s="464"/>
      <c r="UJ42" s="352" t="s">
        <v>31</v>
      </c>
      <c r="UK42" s="465"/>
      <c r="UL42" s="464"/>
      <c r="UM42" s="463"/>
      <c r="UN42" s="464"/>
      <c r="UO42" s="464"/>
      <c r="UP42" s="352"/>
      <c r="UQ42" s="352"/>
      <c r="UR42" s="352"/>
      <c r="US42" s="352"/>
      <c r="UT42" s="352"/>
      <c r="UU42" s="352"/>
      <c r="UV42" s="352"/>
      <c r="UW42" s="353"/>
      <c r="UX42" s="354"/>
      <c r="UY42" s="354"/>
      <c r="UZ42" s="354"/>
      <c r="VA42" s="355" t="s">
        <v>29</v>
      </c>
      <c r="VB42" s="356">
        <v>1</v>
      </c>
      <c r="VC42" s="356" t="s">
        <v>30</v>
      </c>
      <c r="VD42" s="357">
        <f>$AF$33</f>
        <v>1</v>
      </c>
      <c r="VE42" s="466" t="s">
        <v>27</v>
      </c>
      <c r="VF42" s="467"/>
      <c r="VG42" s="467"/>
      <c r="VH42" s="467"/>
      <c r="VI42" s="467"/>
      <c r="VJ42" s="467"/>
      <c r="VK42" s="467"/>
      <c r="VL42" s="463">
        <f>VQ29</f>
        <v>0</v>
      </c>
      <c r="VM42" s="464"/>
      <c r="VN42" s="464"/>
      <c r="VO42" s="464"/>
      <c r="VP42" s="352" t="s">
        <v>31</v>
      </c>
      <c r="VQ42" s="465"/>
      <c r="VR42" s="464"/>
      <c r="VS42" s="463"/>
      <c r="VT42" s="464"/>
      <c r="VU42" s="464"/>
      <c r="VV42" s="352"/>
      <c r="VW42" s="352"/>
      <c r="VX42" s="352"/>
      <c r="VY42" s="352"/>
      <c r="VZ42" s="352"/>
      <c r="WA42" s="352"/>
      <c r="WB42" s="352"/>
      <c r="WC42" s="353"/>
      <c r="WD42" s="354"/>
      <c r="WE42" s="354"/>
      <c r="WF42" s="354"/>
      <c r="WG42" s="355" t="s">
        <v>29</v>
      </c>
      <c r="WH42" s="356">
        <v>1</v>
      </c>
      <c r="WI42" s="356" t="s">
        <v>30</v>
      </c>
      <c r="WJ42" s="357">
        <f>$AF$33</f>
        <v>1</v>
      </c>
      <c r="WK42" s="466" t="s">
        <v>27</v>
      </c>
      <c r="WL42" s="467"/>
      <c r="WM42" s="467"/>
      <c r="WN42" s="467"/>
      <c r="WO42" s="467"/>
      <c r="WP42" s="467"/>
      <c r="WQ42" s="467"/>
      <c r="WR42" s="463">
        <f>WW29</f>
        <v>0</v>
      </c>
      <c r="WS42" s="464"/>
      <c r="WT42" s="464"/>
      <c r="WU42" s="464"/>
      <c r="WV42" s="352" t="s">
        <v>31</v>
      </c>
      <c r="WW42" s="465"/>
      <c r="WX42" s="464"/>
      <c r="WY42" s="463"/>
      <c r="WZ42" s="464"/>
      <c r="XA42" s="464"/>
      <c r="XB42" s="352"/>
      <c r="XC42" s="352"/>
      <c r="XD42" s="352"/>
      <c r="XE42" s="352"/>
      <c r="XF42" s="352"/>
      <c r="XG42" s="352"/>
      <c r="XH42" s="352"/>
      <c r="XI42" s="353"/>
      <c r="XJ42" s="354"/>
      <c r="XK42" s="354"/>
      <c r="XL42" s="354"/>
      <c r="XM42" s="355" t="s">
        <v>29</v>
      </c>
      <c r="XN42" s="356">
        <v>1</v>
      </c>
      <c r="XO42" s="356" t="s">
        <v>30</v>
      </c>
      <c r="XP42" s="357">
        <f>$AF$33</f>
        <v>1</v>
      </c>
      <c r="XQ42" s="466" t="s">
        <v>27</v>
      </c>
      <c r="XR42" s="467"/>
      <c r="XS42" s="467"/>
      <c r="XT42" s="467"/>
      <c r="XU42" s="467"/>
      <c r="XV42" s="467"/>
      <c r="XW42" s="467"/>
      <c r="XX42" s="463">
        <f>YC29</f>
        <v>0</v>
      </c>
      <c r="XY42" s="464"/>
      <c r="XZ42" s="464"/>
      <c r="YA42" s="464"/>
      <c r="YB42" s="352" t="s">
        <v>31</v>
      </c>
      <c r="YC42" s="465"/>
      <c r="YD42" s="464"/>
      <c r="YE42" s="463"/>
      <c r="YF42" s="464"/>
      <c r="YG42" s="464"/>
      <c r="YH42" s="352"/>
      <c r="YI42" s="352"/>
      <c r="YJ42" s="352"/>
      <c r="YK42" s="352"/>
      <c r="YL42" s="352"/>
      <c r="YM42" s="352"/>
      <c r="YN42" s="352"/>
      <c r="YO42" s="353"/>
      <c r="YP42" s="354"/>
      <c r="YQ42" s="354"/>
      <c r="YR42" s="354"/>
      <c r="YS42" s="355" t="s">
        <v>29</v>
      </c>
      <c r="YT42" s="356">
        <v>1</v>
      </c>
      <c r="YU42" s="356" t="s">
        <v>30</v>
      </c>
      <c r="YV42" s="357">
        <f>$AF$33</f>
        <v>1</v>
      </c>
      <c r="YW42" s="466" t="s">
        <v>27</v>
      </c>
      <c r="YX42" s="467"/>
      <c r="YY42" s="467"/>
      <c r="YZ42" s="467"/>
      <c r="ZA42" s="467"/>
      <c r="ZB42" s="467"/>
      <c r="ZC42" s="467"/>
      <c r="ZD42" s="463">
        <f>ZI29</f>
        <v>0</v>
      </c>
      <c r="ZE42" s="464"/>
      <c r="ZF42" s="464"/>
      <c r="ZG42" s="464"/>
      <c r="ZH42" s="352" t="s">
        <v>31</v>
      </c>
      <c r="ZI42" s="465"/>
      <c r="ZJ42" s="464"/>
      <c r="ZK42" s="463"/>
      <c r="ZL42" s="464"/>
      <c r="ZM42" s="464"/>
      <c r="ZN42" s="352"/>
      <c r="ZO42" s="352"/>
      <c r="ZP42" s="352"/>
      <c r="ZQ42" s="352"/>
      <c r="ZR42" s="352"/>
      <c r="ZS42" s="352"/>
      <c r="ZT42" s="352"/>
      <c r="ZU42" s="353"/>
      <c r="ZV42" s="354"/>
      <c r="ZW42" s="354"/>
      <c r="ZX42" s="354"/>
      <c r="ZY42" s="355" t="s">
        <v>29</v>
      </c>
      <c r="ZZ42" s="356">
        <v>1</v>
      </c>
      <c r="AAA42" s="356" t="s">
        <v>30</v>
      </c>
      <c r="AAB42" s="357">
        <f>$AF$33</f>
        <v>1</v>
      </c>
      <c r="AAC42" s="466" t="s">
        <v>27</v>
      </c>
      <c r="AAD42" s="467"/>
      <c r="AAE42" s="467"/>
      <c r="AAF42" s="467"/>
      <c r="AAG42" s="467"/>
      <c r="AAH42" s="467"/>
      <c r="AAI42" s="467"/>
      <c r="AAJ42" s="463">
        <f>AAO29</f>
        <v>0</v>
      </c>
      <c r="AAK42" s="464"/>
      <c r="AAL42" s="464"/>
      <c r="AAM42" s="464"/>
      <c r="AAN42" s="352" t="s">
        <v>31</v>
      </c>
      <c r="AAO42" s="465"/>
      <c r="AAP42" s="464"/>
      <c r="AAQ42" s="463"/>
      <c r="AAR42" s="464"/>
      <c r="AAS42" s="464"/>
      <c r="AAT42" s="352"/>
      <c r="AAU42" s="352"/>
      <c r="AAV42" s="352"/>
      <c r="AAW42" s="352"/>
      <c r="AAX42" s="352"/>
      <c r="AAY42" s="352"/>
      <c r="AAZ42" s="352"/>
      <c r="ABA42" s="353"/>
      <c r="ABB42" s="354"/>
      <c r="ABC42" s="354"/>
      <c r="ABD42" s="354"/>
      <c r="ABE42" s="355" t="s">
        <v>29</v>
      </c>
      <c r="ABF42" s="356">
        <v>1</v>
      </c>
      <c r="ABG42" s="356" t="s">
        <v>30</v>
      </c>
      <c r="ABH42" s="357">
        <f>$AF$33</f>
        <v>1</v>
      </c>
      <c r="ABI42" s="466" t="s">
        <v>27</v>
      </c>
      <c r="ABJ42" s="467"/>
      <c r="ABK42" s="467"/>
      <c r="ABL42" s="467"/>
      <c r="ABM42" s="467"/>
      <c r="ABN42" s="467"/>
      <c r="ABO42" s="467"/>
      <c r="ABP42" s="463">
        <f>ABU29</f>
        <v>0</v>
      </c>
      <c r="ABQ42" s="464"/>
      <c r="ABR42" s="464"/>
      <c r="ABS42" s="464"/>
      <c r="ABT42" s="352" t="s">
        <v>31</v>
      </c>
      <c r="ABU42" s="465"/>
      <c r="ABV42" s="464"/>
      <c r="ABW42" s="463"/>
      <c r="ABX42" s="464"/>
      <c r="ABY42" s="464"/>
      <c r="ABZ42" s="352"/>
      <c r="ACA42" s="352"/>
      <c r="ACB42" s="352"/>
      <c r="ACC42" s="352"/>
      <c r="ACD42" s="352"/>
      <c r="ACE42" s="352"/>
      <c r="ACF42" s="352"/>
      <c r="ACG42" s="353"/>
      <c r="ACH42" s="354"/>
      <c r="ACI42" s="354"/>
      <c r="ACJ42" s="354"/>
      <c r="ACK42" s="355" t="s">
        <v>29</v>
      </c>
      <c r="ACL42" s="356">
        <v>1</v>
      </c>
      <c r="ACM42" s="356" t="s">
        <v>30</v>
      </c>
      <c r="ACN42" s="357">
        <f>$AF$33</f>
        <v>1</v>
      </c>
      <c r="ACO42" s="466" t="s">
        <v>27</v>
      </c>
      <c r="ACP42" s="467"/>
      <c r="ACQ42" s="467"/>
      <c r="ACR42" s="467"/>
      <c r="ACS42" s="467"/>
      <c r="ACT42" s="467"/>
      <c r="ACU42" s="467"/>
      <c r="ACV42" s="463">
        <f>ADA29</f>
        <v>0</v>
      </c>
      <c r="ACW42" s="464"/>
      <c r="ACX42" s="464"/>
      <c r="ACY42" s="464"/>
      <c r="ACZ42" s="352" t="s">
        <v>31</v>
      </c>
      <c r="ADA42" s="465"/>
      <c r="ADB42" s="464"/>
      <c r="ADC42" s="463"/>
      <c r="ADD42" s="464"/>
      <c r="ADE42" s="464"/>
      <c r="ADF42" s="352"/>
      <c r="ADG42" s="352"/>
      <c r="ADH42" s="352"/>
      <c r="ADI42" s="352"/>
      <c r="ADJ42" s="352"/>
      <c r="ADK42" s="352"/>
      <c r="ADL42" s="352"/>
      <c r="ADM42" s="353"/>
      <c r="ADN42" s="354"/>
      <c r="ADO42" s="354"/>
      <c r="ADP42" s="354"/>
      <c r="ADQ42" s="355" t="s">
        <v>29</v>
      </c>
      <c r="ADR42" s="356">
        <v>1</v>
      </c>
      <c r="ADS42" s="356" t="s">
        <v>30</v>
      </c>
      <c r="ADT42" s="357">
        <f>$AF$33</f>
        <v>1</v>
      </c>
      <c r="ADU42" s="466" t="s">
        <v>27</v>
      </c>
      <c r="ADV42" s="467"/>
      <c r="ADW42" s="467"/>
      <c r="ADX42" s="467"/>
      <c r="ADY42" s="467"/>
      <c r="ADZ42" s="467"/>
      <c r="AEA42" s="467"/>
      <c r="AEB42" s="463">
        <f>AEG29</f>
        <v>0</v>
      </c>
      <c r="AEC42" s="464"/>
      <c r="AED42" s="464"/>
      <c r="AEE42" s="464"/>
      <c r="AEF42" s="352" t="s">
        <v>31</v>
      </c>
      <c r="AEG42" s="465"/>
      <c r="AEH42" s="464"/>
      <c r="AEI42" s="463"/>
      <c r="AEJ42" s="464"/>
      <c r="AEK42" s="464"/>
      <c r="AEL42" s="352"/>
      <c r="AEM42" s="352"/>
      <c r="AEN42" s="352"/>
      <c r="AEO42" s="352"/>
      <c r="AEP42" s="352"/>
      <c r="AEQ42" s="352"/>
      <c r="AER42" s="352"/>
      <c r="AES42" s="353"/>
      <c r="AET42" s="354"/>
      <c r="AEU42" s="354"/>
      <c r="AEV42" s="354"/>
      <c r="AEW42" s="355" t="s">
        <v>29</v>
      </c>
      <c r="AEX42" s="356">
        <v>1</v>
      </c>
      <c r="AEY42" s="356" t="s">
        <v>30</v>
      </c>
      <c r="AEZ42" s="357">
        <f>$AF$33</f>
        <v>1</v>
      </c>
      <c r="AFA42" s="466" t="s">
        <v>27</v>
      </c>
      <c r="AFB42" s="467"/>
      <c r="AFC42" s="467"/>
      <c r="AFD42" s="467"/>
      <c r="AFE42" s="467"/>
      <c r="AFF42" s="467"/>
      <c r="AFG42" s="467"/>
      <c r="AFH42" s="463">
        <f>AFM29</f>
        <v>0</v>
      </c>
      <c r="AFI42" s="464"/>
      <c r="AFJ42" s="464"/>
      <c r="AFK42" s="464"/>
      <c r="AFL42" s="352" t="s">
        <v>31</v>
      </c>
      <c r="AFM42" s="465"/>
      <c r="AFN42" s="464"/>
      <c r="AFO42" s="463"/>
      <c r="AFP42" s="464"/>
      <c r="AFQ42" s="464"/>
      <c r="AFR42" s="352"/>
      <c r="AFS42" s="352"/>
      <c r="AFT42" s="352"/>
      <c r="AFU42" s="352"/>
      <c r="AFV42" s="352"/>
      <c r="AFW42" s="352"/>
      <c r="AFX42" s="352"/>
      <c r="AFY42" s="353"/>
      <c r="AFZ42" s="354"/>
      <c r="AGA42" s="354"/>
      <c r="AGB42" s="354"/>
      <c r="AGC42" s="355" t="s">
        <v>29</v>
      </c>
      <c r="AGD42" s="356">
        <v>1</v>
      </c>
      <c r="AGE42" s="356" t="s">
        <v>30</v>
      </c>
      <c r="AGF42" s="357">
        <f>$AF$33</f>
        <v>1</v>
      </c>
      <c r="AGG42" s="466" t="s">
        <v>27</v>
      </c>
      <c r="AGH42" s="467"/>
      <c r="AGI42" s="467"/>
      <c r="AGJ42" s="467"/>
      <c r="AGK42" s="467"/>
      <c r="AGL42" s="467"/>
      <c r="AGM42" s="467"/>
      <c r="AGN42" s="463">
        <f>AGS29</f>
        <v>0</v>
      </c>
      <c r="AGO42" s="464"/>
      <c r="AGP42" s="464"/>
      <c r="AGQ42" s="464"/>
      <c r="AGR42" s="352" t="s">
        <v>31</v>
      </c>
      <c r="AGS42" s="465"/>
      <c r="AGT42" s="464"/>
      <c r="AGU42" s="463"/>
      <c r="AGV42" s="464"/>
      <c r="AGW42" s="464"/>
      <c r="AGX42" s="352"/>
      <c r="AGY42" s="352"/>
      <c r="AGZ42" s="352"/>
      <c r="AHA42" s="352"/>
      <c r="AHB42" s="352"/>
      <c r="AHC42" s="352"/>
      <c r="AHD42" s="352"/>
      <c r="AHE42" s="353"/>
      <c r="AHF42" s="354"/>
      <c r="AHG42" s="354"/>
      <c r="AHH42" s="354"/>
      <c r="AHI42" s="355" t="s">
        <v>29</v>
      </c>
      <c r="AHJ42" s="356">
        <v>1</v>
      </c>
      <c r="AHK42" s="356" t="s">
        <v>30</v>
      </c>
      <c r="AHL42" s="357">
        <f>$AF$33</f>
        <v>1</v>
      </c>
      <c r="AHM42" s="466" t="s">
        <v>27</v>
      </c>
      <c r="AHN42" s="467"/>
      <c r="AHO42" s="467"/>
      <c r="AHP42" s="467"/>
      <c r="AHQ42" s="467"/>
      <c r="AHR42" s="467"/>
      <c r="AHS42" s="467"/>
      <c r="AHT42" s="463">
        <f>AHY29</f>
        <v>0</v>
      </c>
      <c r="AHU42" s="464"/>
      <c r="AHV42" s="464"/>
      <c r="AHW42" s="464"/>
      <c r="AHX42" s="352" t="s">
        <v>31</v>
      </c>
      <c r="AHY42" s="465"/>
      <c r="AHZ42" s="464"/>
      <c r="AIA42" s="463"/>
      <c r="AIB42" s="464"/>
      <c r="AIC42" s="464"/>
      <c r="AID42" s="352"/>
      <c r="AIE42" s="352"/>
      <c r="AIF42" s="352"/>
      <c r="AIG42" s="352"/>
      <c r="AIH42" s="352"/>
      <c r="AII42" s="352"/>
      <c r="AIJ42" s="352"/>
      <c r="AIK42" s="353"/>
      <c r="AIL42" s="354"/>
      <c r="AIM42" s="354"/>
      <c r="AIN42" s="354"/>
      <c r="AIO42" s="355" t="s">
        <v>29</v>
      </c>
      <c r="AIP42" s="356">
        <v>1</v>
      </c>
      <c r="AIQ42" s="356" t="s">
        <v>30</v>
      </c>
      <c r="AIR42" s="357">
        <f>$AF$33</f>
        <v>1</v>
      </c>
      <c r="AIS42" s="466" t="s">
        <v>27</v>
      </c>
      <c r="AIT42" s="467"/>
      <c r="AIU42" s="467"/>
      <c r="AIV42" s="467"/>
      <c r="AIW42" s="467"/>
      <c r="AIX42" s="467"/>
      <c r="AIY42" s="467"/>
      <c r="AIZ42" s="463">
        <f>AJE29</f>
        <v>0</v>
      </c>
      <c r="AJA42" s="464"/>
      <c r="AJB42" s="464"/>
      <c r="AJC42" s="464"/>
      <c r="AJD42" s="352" t="s">
        <v>31</v>
      </c>
      <c r="AJE42" s="465"/>
      <c r="AJF42" s="464"/>
      <c r="AJG42" s="463"/>
      <c r="AJH42" s="464"/>
      <c r="AJI42" s="464"/>
      <c r="AJJ42" s="352"/>
      <c r="AJK42" s="352"/>
      <c r="AJL42" s="352"/>
      <c r="AJM42" s="352"/>
      <c r="AJN42" s="352"/>
      <c r="AJO42" s="352"/>
      <c r="AJP42" s="352"/>
      <c r="AJQ42" s="353"/>
      <c r="AJR42" s="354"/>
      <c r="AJS42" s="354"/>
      <c r="AJT42" s="354"/>
      <c r="AJU42" s="355" t="s">
        <v>29</v>
      </c>
      <c r="AJV42" s="356">
        <v>1</v>
      </c>
      <c r="AJW42" s="356" t="s">
        <v>30</v>
      </c>
      <c r="AJX42" s="357">
        <f>$AF$33</f>
        <v>1</v>
      </c>
      <c r="AJY42" s="466" t="s">
        <v>27</v>
      </c>
      <c r="AJZ42" s="467"/>
      <c r="AKA42" s="467"/>
      <c r="AKB42" s="467"/>
      <c r="AKC42" s="467"/>
      <c r="AKD42" s="467"/>
      <c r="AKE42" s="467"/>
      <c r="AKF42" s="463">
        <f>AKK29</f>
        <v>0</v>
      </c>
      <c r="AKG42" s="464"/>
      <c r="AKH42" s="464"/>
      <c r="AKI42" s="464"/>
      <c r="AKJ42" s="352" t="s">
        <v>31</v>
      </c>
      <c r="AKK42" s="465"/>
      <c r="AKL42" s="464"/>
      <c r="AKM42" s="463"/>
      <c r="AKN42" s="464"/>
      <c r="AKO42" s="464"/>
      <c r="AKP42" s="352"/>
      <c r="AKQ42" s="352"/>
      <c r="AKR42" s="352"/>
      <c r="AKS42" s="352"/>
      <c r="AKT42" s="352"/>
      <c r="AKU42" s="352"/>
      <c r="AKV42" s="352"/>
      <c r="AKW42" s="353"/>
      <c r="AKX42" s="354"/>
      <c r="AKY42" s="354"/>
      <c r="AKZ42" s="354"/>
      <c r="ALA42" s="355" t="s">
        <v>29</v>
      </c>
      <c r="ALB42" s="356">
        <v>1</v>
      </c>
      <c r="ALC42" s="356" t="s">
        <v>30</v>
      </c>
      <c r="ALD42" s="357">
        <f>$AF$33</f>
        <v>1</v>
      </c>
      <c r="ALE42" s="466" t="s">
        <v>27</v>
      </c>
      <c r="ALF42" s="467"/>
      <c r="ALG42" s="467"/>
      <c r="ALH42" s="467"/>
      <c r="ALI42" s="467"/>
      <c r="ALJ42" s="467"/>
      <c r="ALK42" s="467"/>
      <c r="ALL42" s="463">
        <f>ALQ29</f>
        <v>0</v>
      </c>
      <c r="ALM42" s="464"/>
      <c r="ALN42" s="464"/>
      <c r="ALO42" s="464"/>
      <c r="ALP42" s="352" t="s">
        <v>31</v>
      </c>
      <c r="ALQ42" s="465"/>
      <c r="ALR42" s="464"/>
      <c r="ALS42" s="463"/>
      <c r="ALT42" s="464"/>
      <c r="ALU42" s="464"/>
      <c r="ALV42" s="352"/>
      <c r="ALW42" s="352"/>
      <c r="ALX42" s="352"/>
      <c r="ALY42" s="352"/>
      <c r="ALZ42" s="352"/>
      <c r="AMA42" s="352"/>
      <c r="AMB42" s="352"/>
      <c r="AMC42" s="353"/>
      <c r="AMD42" s="354"/>
      <c r="AME42" s="354"/>
      <c r="AMF42" s="354"/>
      <c r="AMG42" s="355" t="s">
        <v>29</v>
      </c>
      <c r="AMH42" s="356">
        <v>1</v>
      </c>
      <c r="AMI42" s="356" t="s">
        <v>30</v>
      </c>
      <c r="AMJ42" s="357">
        <f>$AF$33</f>
        <v>1</v>
      </c>
      <c r="AMK42" s="466" t="s">
        <v>27</v>
      </c>
      <c r="AML42" s="467"/>
      <c r="AMM42" s="467"/>
      <c r="AMN42" s="467"/>
      <c r="AMO42" s="467"/>
      <c r="AMP42" s="467"/>
      <c r="AMQ42" s="467"/>
      <c r="AMR42" s="463">
        <f>AMW29</f>
        <v>0</v>
      </c>
      <c r="AMS42" s="464"/>
      <c r="AMT42" s="464"/>
      <c r="AMU42" s="464"/>
      <c r="AMV42" s="352" t="s">
        <v>31</v>
      </c>
      <c r="AMW42" s="465"/>
      <c r="AMX42" s="464"/>
      <c r="AMY42" s="463"/>
      <c r="AMZ42" s="464"/>
      <c r="ANA42" s="464"/>
      <c r="ANB42" s="352"/>
      <c r="ANC42" s="352"/>
      <c r="AND42" s="352"/>
      <c r="ANE42" s="352"/>
      <c r="ANF42" s="352"/>
      <c r="ANG42" s="352"/>
      <c r="ANH42" s="352"/>
      <c r="ANI42" s="353"/>
      <c r="ANJ42" s="354"/>
      <c r="ANK42" s="354"/>
      <c r="ANL42" s="354"/>
      <c r="ANM42" s="355" t="s">
        <v>29</v>
      </c>
      <c r="ANN42" s="356">
        <v>1</v>
      </c>
      <c r="ANO42" s="356" t="s">
        <v>30</v>
      </c>
      <c r="ANP42" s="357">
        <f>$AF$33</f>
        <v>1</v>
      </c>
      <c r="ANQ42" s="466" t="s">
        <v>27</v>
      </c>
      <c r="ANR42" s="467"/>
      <c r="ANS42" s="467"/>
      <c r="ANT42" s="467"/>
      <c r="ANU42" s="467"/>
      <c r="ANV42" s="467"/>
      <c r="ANW42" s="467"/>
      <c r="ANX42" s="463">
        <f>AOC29</f>
        <v>0</v>
      </c>
      <c r="ANY42" s="464"/>
      <c r="ANZ42" s="464"/>
      <c r="AOA42" s="464"/>
      <c r="AOB42" s="352" t="s">
        <v>31</v>
      </c>
      <c r="AOC42" s="465"/>
      <c r="AOD42" s="464"/>
      <c r="AOE42" s="463"/>
      <c r="AOF42" s="464"/>
      <c r="AOG42" s="464"/>
      <c r="AOH42" s="352"/>
      <c r="AOI42" s="352"/>
      <c r="AOJ42" s="352"/>
      <c r="AOK42" s="352"/>
      <c r="AOL42" s="352"/>
      <c r="AOM42" s="352"/>
      <c r="AON42" s="352"/>
      <c r="AOO42" s="353"/>
      <c r="AOP42" s="354"/>
      <c r="AOQ42" s="354"/>
      <c r="AOR42" s="354"/>
      <c r="AOS42" s="355" t="s">
        <v>29</v>
      </c>
      <c r="AOT42" s="356">
        <v>1</v>
      </c>
      <c r="AOU42" s="356" t="s">
        <v>30</v>
      </c>
      <c r="AOV42" s="357">
        <f>$AF$33</f>
        <v>1</v>
      </c>
      <c r="AOW42" s="466" t="s">
        <v>27</v>
      </c>
      <c r="AOX42" s="467"/>
      <c r="AOY42" s="467"/>
      <c r="AOZ42" s="467"/>
      <c r="APA42" s="467"/>
      <c r="APB42" s="467"/>
      <c r="APC42" s="467"/>
      <c r="APD42" s="463">
        <f>API29</f>
        <v>0</v>
      </c>
      <c r="APE42" s="464"/>
      <c r="APF42" s="464"/>
      <c r="APG42" s="464"/>
      <c r="APH42" s="352" t="s">
        <v>31</v>
      </c>
      <c r="API42" s="465"/>
      <c r="APJ42" s="464"/>
      <c r="APK42" s="463"/>
      <c r="APL42" s="464"/>
      <c r="APM42" s="464"/>
      <c r="APN42" s="352"/>
      <c r="APO42" s="352"/>
      <c r="APP42" s="352"/>
      <c r="APQ42" s="352"/>
      <c r="APR42" s="352"/>
      <c r="APS42" s="352"/>
      <c r="APT42" s="352"/>
      <c r="APU42" s="353"/>
      <c r="APV42" s="354"/>
      <c r="APW42" s="354"/>
      <c r="APX42" s="354"/>
      <c r="APY42" s="355" t="s">
        <v>29</v>
      </c>
      <c r="APZ42" s="356">
        <v>1</v>
      </c>
      <c r="AQA42" s="356" t="s">
        <v>30</v>
      </c>
      <c r="AQB42" s="357">
        <f>$AF$33</f>
        <v>1</v>
      </c>
      <c r="AQC42" s="466" t="s">
        <v>27</v>
      </c>
      <c r="AQD42" s="467"/>
      <c r="AQE42" s="467"/>
      <c r="AQF42" s="467"/>
      <c r="AQG42" s="467"/>
      <c r="AQH42" s="467"/>
      <c r="AQI42" s="467"/>
      <c r="AQJ42" s="463">
        <f>AQO29</f>
        <v>0</v>
      </c>
      <c r="AQK42" s="464"/>
      <c r="AQL42" s="464"/>
      <c r="AQM42" s="464"/>
      <c r="AQN42" s="352" t="s">
        <v>31</v>
      </c>
      <c r="AQO42" s="465"/>
      <c r="AQP42" s="464"/>
      <c r="AQQ42" s="463"/>
      <c r="AQR42" s="464"/>
      <c r="AQS42" s="464"/>
      <c r="AQT42" s="352"/>
      <c r="AQU42" s="352"/>
      <c r="AQV42" s="352"/>
      <c r="AQW42" s="352"/>
      <c r="AQX42" s="352"/>
      <c r="AQY42" s="352"/>
      <c r="AQZ42" s="352"/>
      <c r="ARA42" s="353"/>
      <c r="ARB42" s="354"/>
      <c r="ARC42" s="354"/>
      <c r="ARD42" s="354"/>
      <c r="ARE42" s="355" t="s">
        <v>29</v>
      </c>
      <c r="ARF42" s="356">
        <v>1</v>
      </c>
      <c r="ARG42" s="356" t="s">
        <v>30</v>
      </c>
      <c r="ARH42" s="357">
        <f>$AF$33</f>
        <v>1</v>
      </c>
      <c r="ARI42" s="466" t="s">
        <v>27</v>
      </c>
      <c r="ARJ42" s="467"/>
      <c r="ARK42" s="467"/>
      <c r="ARL42" s="467"/>
      <c r="ARM42" s="467"/>
      <c r="ARN42" s="467"/>
      <c r="ARO42" s="467"/>
      <c r="ARP42" s="463">
        <f>ARU29</f>
        <v>0</v>
      </c>
      <c r="ARQ42" s="464"/>
      <c r="ARR42" s="464"/>
      <c r="ARS42" s="464"/>
      <c r="ART42" s="352" t="s">
        <v>31</v>
      </c>
      <c r="ARU42" s="465"/>
      <c r="ARV42" s="464"/>
      <c r="ARW42" s="463"/>
      <c r="ARX42" s="464"/>
      <c r="ARY42" s="464"/>
      <c r="ARZ42" s="352"/>
      <c r="ASA42" s="352"/>
      <c r="ASB42" s="352"/>
      <c r="ASC42" s="352"/>
      <c r="ASD42" s="352"/>
      <c r="ASE42" s="352"/>
      <c r="ASF42" s="352"/>
      <c r="ASG42" s="353"/>
      <c r="ASH42" s="354"/>
      <c r="ASI42" s="354"/>
      <c r="ASJ42" s="354"/>
      <c r="ASK42" s="355" t="s">
        <v>29</v>
      </c>
      <c r="ASL42" s="356">
        <v>1</v>
      </c>
      <c r="ASM42" s="356" t="s">
        <v>30</v>
      </c>
      <c r="ASN42" s="357">
        <f>$AF$33</f>
        <v>1</v>
      </c>
      <c r="ASO42" s="466" t="s">
        <v>27</v>
      </c>
      <c r="ASP42" s="467"/>
      <c r="ASQ42" s="467"/>
      <c r="ASR42" s="467"/>
      <c r="ASS42" s="467"/>
      <c r="AST42" s="467"/>
      <c r="ASU42" s="467"/>
      <c r="ASV42" s="463">
        <f>ATA29</f>
        <v>0</v>
      </c>
      <c r="ASW42" s="464"/>
      <c r="ASX42" s="464"/>
      <c r="ASY42" s="464"/>
      <c r="ASZ42" s="352" t="s">
        <v>31</v>
      </c>
      <c r="ATA42" s="465"/>
      <c r="ATB42" s="464"/>
      <c r="ATC42" s="463"/>
      <c r="ATD42" s="464"/>
      <c r="ATE42" s="464"/>
      <c r="ATF42" s="352"/>
      <c r="ATG42" s="352"/>
      <c r="ATH42" s="352"/>
      <c r="ATI42" s="352"/>
      <c r="ATJ42" s="352"/>
      <c r="ATK42" s="352"/>
      <c r="ATL42" s="352"/>
      <c r="ATM42" s="353"/>
      <c r="ATN42" s="354"/>
      <c r="ATO42" s="354"/>
      <c r="ATP42" s="354"/>
      <c r="ATQ42" s="355" t="s">
        <v>29</v>
      </c>
      <c r="ATR42" s="356">
        <v>1</v>
      </c>
      <c r="ATS42" s="356" t="s">
        <v>30</v>
      </c>
      <c r="ATT42" s="357">
        <f>$AF$33</f>
        <v>1</v>
      </c>
      <c r="ATU42" s="466" t="s">
        <v>27</v>
      </c>
      <c r="ATV42" s="467"/>
      <c r="ATW42" s="467"/>
      <c r="ATX42" s="467"/>
      <c r="ATY42" s="467"/>
      <c r="ATZ42" s="467"/>
      <c r="AUA42" s="467"/>
      <c r="AUB42" s="463">
        <f>AUG29</f>
        <v>0</v>
      </c>
      <c r="AUC42" s="464"/>
      <c r="AUD42" s="464"/>
      <c r="AUE42" s="464"/>
      <c r="AUF42" s="352" t="s">
        <v>31</v>
      </c>
      <c r="AUG42" s="465"/>
      <c r="AUH42" s="464"/>
      <c r="AUI42" s="463"/>
      <c r="AUJ42" s="464"/>
      <c r="AUK42" s="464"/>
      <c r="AUL42" s="352"/>
      <c r="AUM42" s="352"/>
      <c r="AUN42" s="352"/>
      <c r="AUO42" s="352"/>
      <c r="AUP42" s="352"/>
      <c r="AUQ42" s="352"/>
      <c r="AUR42" s="352"/>
      <c r="AUS42" s="353"/>
      <c r="AUT42" s="354"/>
      <c r="AUU42" s="354"/>
      <c r="AUV42" s="354"/>
      <c r="AUW42" s="355" t="s">
        <v>29</v>
      </c>
      <c r="AUX42" s="356">
        <v>1</v>
      </c>
      <c r="AUY42" s="356" t="s">
        <v>30</v>
      </c>
      <c r="AUZ42" s="357">
        <f>$AF$33</f>
        <v>1</v>
      </c>
      <c r="AVA42" s="466" t="s">
        <v>27</v>
      </c>
      <c r="AVB42" s="467"/>
      <c r="AVC42" s="467"/>
      <c r="AVD42" s="467"/>
      <c r="AVE42" s="467"/>
      <c r="AVF42" s="467"/>
      <c r="AVG42" s="467"/>
      <c r="AVH42" s="463">
        <f>AVM29</f>
        <v>0</v>
      </c>
      <c r="AVI42" s="464"/>
      <c r="AVJ42" s="464"/>
      <c r="AVK42" s="464"/>
      <c r="AVL42" s="352" t="s">
        <v>31</v>
      </c>
      <c r="AVM42" s="465"/>
      <c r="AVN42" s="464"/>
      <c r="AVO42" s="463"/>
      <c r="AVP42" s="464"/>
      <c r="AVQ42" s="464"/>
      <c r="AVR42" s="352"/>
      <c r="AVS42" s="352"/>
      <c r="AVT42" s="352"/>
      <c r="AVU42" s="352"/>
      <c r="AVV42" s="352"/>
      <c r="AVW42" s="352"/>
      <c r="AVX42" s="352"/>
      <c r="AVY42" s="353"/>
      <c r="AVZ42" s="354"/>
      <c r="AWA42" s="354"/>
      <c r="AWB42" s="354"/>
      <c r="AWC42" s="355" t="s">
        <v>29</v>
      </c>
      <c r="AWD42" s="356">
        <v>1</v>
      </c>
      <c r="AWE42" s="356" t="s">
        <v>30</v>
      </c>
      <c r="AWF42" s="357">
        <f>$AF$33</f>
        <v>1</v>
      </c>
      <c r="AWG42" s="466" t="s">
        <v>27</v>
      </c>
      <c r="AWH42" s="467"/>
      <c r="AWI42" s="467"/>
      <c r="AWJ42" s="467"/>
      <c r="AWK42" s="467"/>
      <c r="AWL42" s="467"/>
      <c r="AWM42" s="467"/>
      <c r="AWN42" s="463">
        <f>AWS29</f>
        <v>0</v>
      </c>
      <c r="AWO42" s="464"/>
      <c r="AWP42" s="464"/>
      <c r="AWQ42" s="464"/>
      <c r="AWR42" s="352" t="s">
        <v>31</v>
      </c>
      <c r="AWS42" s="465"/>
      <c r="AWT42" s="464"/>
      <c r="AWU42" s="463"/>
      <c r="AWV42" s="464"/>
      <c r="AWW42" s="464"/>
      <c r="AWX42" s="352"/>
      <c r="AWY42" s="352"/>
      <c r="AWZ42" s="352"/>
      <c r="AXA42" s="352"/>
      <c r="AXB42" s="352"/>
      <c r="AXC42" s="352"/>
      <c r="AXD42" s="352"/>
      <c r="AXE42" s="353"/>
      <c r="AXF42" s="354"/>
      <c r="AXG42" s="354"/>
      <c r="AXH42" s="354"/>
      <c r="AXI42" s="355" t="s">
        <v>29</v>
      </c>
      <c r="AXJ42" s="356">
        <v>1</v>
      </c>
      <c r="AXK42" s="356" t="s">
        <v>30</v>
      </c>
      <c r="AXL42" s="357">
        <f>$AF$33</f>
        <v>1</v>
      </c>
      <c r="AXM42" s="466" t="s">
        <v>27</v>
      </c>
      <c r="AXN42" s="467"/>
      <c r="AXO42" s="467"/>
      <c r="AXP42" s="467"/>
      <c r="AXQ42" s="467"/>
      <c r="AXR42" s="467"/>
      <c r="AXS42" s="467"/>
      <c r="AXT42" s="463">
        <f>AXY29</f>
        <v>0</v>
      </c>
      <c r="AXU42" s="464"/>
      <c r="AXV42" s="464"/>
      <c r="AXW42" s="464"/>
      <c r="AXX42" s="352" t="s">
        <v>31</v>
      </c>
      <c r="AXY42" s="465"/>
      <c r="AXZ42" s="464"/>
      <c r="AYA42" s="463"/>
      <c r="AYB42" s="464"/>
      <c r="AYC42" s="464"/>
      <c r="AYD42" s="352"/>
      <c r="AYE42" s="352"/>
      <c r="AYF42" s="352"/>
      <c r="AYG42" s="352"/>
      <c r="AYH42" s="352"/>
      <c r="AYI42" s="352"/>
      <c r="AYJ42" s="352"/>
      <c r="AYK42" s="353"/>
      <c r="AYL42" s="354"/>
      <c r="AYM42" s="354"/>
      <c r="AYN42" s="354"/>
      <c r="AYO42" s="355" t="s">
        <v>29</v>
      </c>
      <c r="AYP42" s="356">
        <v>1</v>
      </c>
      <c r="AYQ42" s="356" t="s">
        <v>30</v>
      </c>
      <c r="AYR42" s="357">
        <f>$AF$33</f>
        <v>1</v>
      </c>
      <c r="AYS42" s="466" t="s">
        <v>27</v>
      </c>
      <c r="AYT42" s="467"/>
      <c r="AYU42" s="467"/>
      <c r="AYV42" s="467"/>
      <c r="AYW42" s="467"/>
      <c r="AYX42" s="467"/>
      <c r="AYY42" s="467"/>
      <c r="AYZ42" s="463">
        <f>AZE29</f>
        <v>0</v>
      </c>
      <c r="AZA42" s="464"/>
      <c r="AZB42" s="464"/>
      <c r="AZC42" s="464"/>
      <c r="AZD42" s="352" t="s">
        <v>31</v>
      </c>
      <c r="AZE42" s="465"/>
      <c r="AZF42" s="464"/>
      <c r="AZG42" s="463"/>
      <c r="AZH42" s="464"/>
      <c r="AZI42" s="464"/>
      <c r="AZJ42" s="352"/>
      <c r="AZK42" s="352"/>
      <c r="AZL42" s="352"/>
      <c r="AZM42" s="352"/>
      <c r="AZN42" s="352"/>
      <c r="AZO42" s="352"/>
      <c r="AZP42" s="352"/>
      <c r="AZQ42" s="353"/>
      <c r="AZR42" s="354"/>
      <c r="AZS42" s="354"/>
      <c r="AZT42" s="354"/>
      <c r="AZU42" s="355" t="s">
        <v>29</v>
      </c>
      <c r="AZV42" s="356">
        <v>1</v>
      </c>
      <c r="AZW42" s="356" t="s">
        <v>30</v>
      </c>
      <c r="AZX42" s="357">
        <f>$AF$33</f>
        <v>1</v>
      </c>
      <c r="AZY42" s="466" t="s">
        <v>27</v>
      </c>
      <c r="AZZ42" s="467"/>
      <c r="BAA42" s="467"/>
      <c r="BAB42" s="467"/>
      <c r="BAC42" s="467"/>
      <c r="BAD42" s="467"/>
      <c r="BAE42" s="467"/>
      <c r="BAF42" s="463">
        <f>BAK29</f>
        <v>0</v>
      </c>
      <c r="BAG42" s="464"/>
      <c r="BAH42" s="464"/>
      <c r="BAI42" s="464"/>
      <c r="BAJ42" s="352" t="s">
        <v>31</v>
      </c>
      <c r="BAK42" s="465"/>
      <c r="BAL42" s="464"/>
      <c r="BAM42" s="463"/>
      <c r="BAN42" s="464"/>
      <c r="BAO42" s="464"/>
      <c r="BAP42" s="352"/>
      <c r="BAQ42" s="352"/>
      <c r="BAR42" s="352"/>
      <c r="BAS42" s="352"/>
      <c r="BAT42" s="352"/>
      <c r="BAU42" s="352"/>
      <c r="BAV42" s="352"/>
      <c r="BAW42" s="353"/>
      <c r="BAX42" s="354"/>
      <c r="BAY42" s="354"/>
      <c r="BAZ42" s="354"/>
      <c r="BBA42" s="355" t="s">
        <v>29</v>
      </c>
      <c r="BBB42" s="356">
        <v>1</v>
      </c>
      <c r="BBC42" s="356" t="s">
        <v>30</v>
      </c>
      <c r="BBD42" s="357">
        <f>$AF$33</f>
        <v>1</v>
      </c>
      <c r="BBE42" s="466" t="s">
        <v>27</v>
      </c>
      <c r="BBF42" s="467"/>
      <c r="BBG42" s="467"/>
      <c r="BBH42" s="467"/>
      <c r="BBI42" s="467"/>
      <c r="BBJ42" s="467"/>
      <c r="BBK42" s="467"/>
      <c r="BBL42" s="463">
        <f>BBQ29</f>
        <v>0</v>
      </c>
      <c r="BBM42" s="464"/>
      <c r="BBN42" s="464"/>
      <c r="BBO42" s="464"/>
      <c r="BBP42" s="352" t="s">
        <v>31</v>
      </c>
      <c r="BBQ42" s="465"/>
      <c r="BBR42" s="464"/>
      <c r="BBS42" s="463"/>
      <c r="BBT42" s="464"/>
      <c r="BBU42" s="464"/>
      <c r="BBV42" s="352"/>
      <c r="BBW42" s="352"/>
      <c r="BBX42" s="352"/>
      <c r="BBY42" s="352"/>
      <c r="BBZ42" s="352"/>
      <c r="BCA42" s="352"/>
      <c r="BCB42" s="352"/>
      <c r="BCC42" s="353"/>
      <c r="BCD42" s="354"/>
      <c r="BCE42" s="354"/>
      <c r="BCF42" s="354"/>
      <c r="BCG42" s="355" t="s">
        <v>29</v>
      </c>
      <c r="BCH42" s="356">
        <v>1</v>
      </c>
      <c r="BCI42" s="356" t="s">
        <v>30</v>
      </c>
      <c r="BCJ42" s="357">
        <f>$AF$33</f>
        <v>1</v>
      </c>
      <c r="BCK42" s="466" t="s">
        <v>27</v>
      </c>
      <c r="BCL42" s="467"/>
      <c r="BCM42" s="467"/>
      <c r="BCN42" s="467"/>
      <c r="BCO42" s="467"/>
      <c r="BCP42" s="467"/>
      <c r="BCQ42" s="467"/>
      <c r="BCR42" s="463">
        <f>BCW29</f>
        <v>0</v>
      </c>
      <c r="BCS42" s="464"/>
      <c r="BCT42" s="464"/>
      <c r="BCU42" s="464"/>
      <c r="BCV42" s="352" t="s">
        <v>31</v>
      </c>
      <c r="BCW42" s="465"/>
      <c r="BCX42" s="464"/>
      <c r="BCY42" s="463"/>
      <c r="BCZ42" s="464"/>
      <c r="BDA42" s="464"/>
      <c r="BDB42" s="352"/>
      <c r="BDC42" s="352"/>
      <c r="BDD42" s="352"/>
      <c r="BDE42" s="352"/>
      <c r="BDF42" s="352"/>
      <c r="BDG42" s="352"/>
      <c r="BDH42" s="352"/>
      <c r="BDI42" s="353"/>
      <c r="BDJ42" s="354"/>
      <c r="BDK42" s="354"/>
      <c r="BDL42" s="354"/>
      <c r="BDM42" s="355" t="s">
        <v>29</v>
      </c>
      <c r="BDN42" s="356">
        <v>1</v>
      </c>
      <c r="BDO42" s="356" t="s">
        <v>30</v>
      </c>
      <c r="BDP42" s="357">
        <f>$AF$33</f>
        <v>1</v>
      </c>
      <c r="BDQ42" s="466" t="s">
        <v>27</v>
      </c>
      <c r="BDR42" s="467"/>
      <c r="BDS42" s="467"/>
      <c r="BDT42" s="467"/>
      <c r="BDU42" s="467"/>
      <c r="BDV42" s="467"/>
      <c r="BDW42" s="467"/>
      <c r="BDX42" s="463">
        <f>BEC29</f>
        <v>0</v>
      </c>
      <c r="BDY42" s="464"/>
      <c r="BDZ42" s="464"/>
      <c r="BEA42" s="464"/>
      <c r="BEB42" s="352" t="s">
        <v>31</v>
      </c>
      <c r="BEC42" s="465"/>
      <c r="BED42" s="464"/>
      <c r="BEE42" s="463"/>
      <c r="BEF42" s="464"/>
      <c r="BEG42" s="464"/>
      <c r="BEH42" s="352"/>
      <c r="BEI42" s="352"/>
      <c r="BEJ42" s="352"/>
      <c r="BEK42" s="352"/>
      <c r="BEL42" s="352"/>
      <c r="BEM42" s="352"/>
      <c r="BEN42" s="352"/>
      <c r="BEO42" s="353"/>
      <c r="BEP42" s="354"/>
      <c r="BEQ42" s="354"/>
      <c r="BER42" s="354"/>
      <c r="BES42" s="355" t="s">
        <v>29</v>
      </c>
      <c r="BET42" s="356">
        <v>1</v>
      </c>
      <c r="BEU42" s="356" t="s">
        <v>30</v>
      </c>
      <c r="BEV42" s="357">
        <f>$AF$33</f>
        <v>1</v>
      </c>
      <c r="BEW42" s="466" t="s">
        <v>27</v>
      </c>
      <c r="BEX42" s="467"/>
      <c r="BEY42" s="467"/>
      <c r="BEZ42" s="467"/>
      <c r="BFA42" s="467"/>
      <c r="BFB42" s="467"/>
      <c r="BFC42" s="467"/>
      <c r="BFD42" s="463">
        <f>BFI29</f>
        <v>0</v>
      </c>
      <c r="BFE42" s="464"/>
      <c r="BFF42" s="464"/>
      <c r="BFG42" s="464"/>
      <c r="BFH42" s="352" t="s">
        <v>31</v>
      </c>
      <c r="BFI42" s="465"/>
      <c r="BFJ42" s="464"/>
      <c r="BFK42" s="463"/>
      <c r="BFL42" s="464"/>
      <c r="BFM42" s="464"/>
      <c r="BFN42" s="352"/>
      <c r="BFO42" s="352"/>
      <c r="BFP42" s="352"/>
      <c r="BFQ42" s="352"/>
      <c r="BFR42" s="352"/>
      <c r="BFS42" s="352"/>
      <c r="BFT42" s="352"/>
      <c r="BFU42" s="353"/>
      <c r="BFV42" s="354"/>
      <c r="BFW42" s="354"/>
      <c r="BFX42" s="354"/>
      <c r="BFY42" s="355" t="s">
        <v>29</v>
      </c>
      <c r="BFZ42" s="356">
        <v>1</v>
      </c>
      <c r="BGA42" s="356" t="s">
        <v>30</v>
      </c>
      <c r="BGB42" s="357">
        <f>$AF$33</f>
        <v>1</v>
      </c>
      <c r="BGC42" s="466" t="s">
        <v>27</v>
      </c>
      <c r="BGD42" s="467"/>
      <c r="BGE42" s="467"/>
      <c r="BGF42" s="467"/>
      <c r="BGG42" s="467"/>
      <c r="BGH42" s="467"/>
      <c r="BGI42" s="467"/>
      <c r="BGJ42" s="463">
        <f>BGO29</f>
        <v>0</v>
      </c>
      <c r="BGK42" s="464"/>
      <c r="BGL42" s="464"/>
      <c r="BGM42" s="464"/>
      <c r="BGN42" s="352" t="s">
        <v>31</v>
      </c>
      <c r="BGO42" s="465"/>
      <c r="BGP42" s="464"/>
      <c r="BGQ42" s="463"/>
      <c r="BGR42" s="464"/>
      <c r="BGS42" s="464"/>
      <c r="BGT42" s="352"/>
      <c r="BGU42" s="352"/>
      <c r="BGV42" s="352"/>
      <c r="BGW42" s="352"/>
      <c r="BGX42" s="352"/>
      <c r="BGY42" s="352"/>
      <c r="BGZ42" s="352"/>
      <c r="BHA42" s="353"/>
      <c r="BHB42" s="354"/>
      <c r="BHC42" s="354"/>
      <c r="BHD42" s="354"/>
      <c r="BHE42" s="355" t="s">
        <v>29</v>
      </c>
      <c r="BHF42" s="356">
        <v>1</v>
      </c>
      <c r="BHG42" s="356" t="s">
        <v>30</v>
      </c>
      <c r="BHH42" s="357">
        <f>$AF$33</f>
        <v>1</v>
      </c>
      <c r="BHI42" s="466" t="s">
        <v>27</v>
      </c>
      <c r="BHJ42" s="467"/>
      <c r="BHK42" s="467"/>
      <c r="BHL42" s="467"/>
      <c r="BHM42" s="467"/>
      <c r="BHN42" s="467"/>
      <c r="BHO42" s="467"/>
      <c r="BHP42" s="463">
        <f>BHU29</f>
        <v>0</v>
      </c>
      <c r="BHQ42" s="464"/>
      <c r="BHR42" s="464"/>
      <c r="BHS42" s="464"/>
      <c r="BHT42" s="352" t="s">
        <v>31</v>
      </c>
      <c r="BHU42" s="465"/>
      <c r="BHV42" s="464"/>
      <c r="BHW42" s="463"/>
      <c r="BHX42" s="464"/>
      <c r="BHY42" s="464"/>
      <c r="BHZ42" s="352"/>
      <c r="BIA42" s="352"/>
      <c r="BIB42" s="352"/>
      <c r="BIC42" s="352"/>
      <c r="BID42" s="352"/>
      <c r="BIE42" s="352"/>
      <c r="BIF42" s="352"/>
      <c r="BIG42" s="353"/>
      <c r="BIH42" s="354"/>
      <c r="BII42" s="354"/>
      <c r="BIJ42" s="354"/>
      <c r="BIK42" s="355" t="s">
        <v>29</v>
      </c>
      <c r="BIL42" s="356">
        <v>1</v>
      </c>
      <c r="BIM42" s="356" t="s">
        <v>30</v>
      </c>
      <c r="BIN42" s="357">
        <f>$AF$33</f>
        <v>1</v>
      </c>
      <c r="BIO42" s="466" t="s">
        <v>27</v>
      </c>
      <c r="BIP42" s="467"/>
      <c r="BIQ42" s="467"/>
      <c r="BIR42" s="467"/>
      <c r="BIS42" s="467"/>
      <c r="BIT42" s="467"/>
      <c r="BIU42" s="467"/>
      <c r="BIV42" s="463">
        <f>BJA29</f>
        <v>0</v>
      </c>
      <c r="BIW42" s="464"/>
      <c r="BIX42" s="464"/>
      <c r="BIY42" s="464"/>
      <c r="BIZ42" s="352" t="s">
        <v>31</v>
      </c>
      <c r="BJA42" s="465"/>
      <c r="BJB42" s="464"/>
      <c r="BJC42" s="463"/>
      <c r="BJD42" s="464"/>
      <c r="BJE42" s="464"/>
      <c r="BJF42" s="352"/>
      <c r="BJG42" s="352"/>
      <c r="BJH42" s="352"/>
      <c r="BJI42" s="352"/>
      <c r="BJJ42" s="352"/>
      <c r="BJK42" s="352"/>
      <c r="BJL42" s="352"/>
      <c r="BJM42" s="353"/>
      <c r="BJN42" s="354"/>
      <c r="BJO42" s="354"/>
      <c r="BJP42" s="354"/>
      <c r="BJQ42" s="355" t="s">
        <v>29</v>
      </c>
      <c r="BJR42" s="356">
        <v>1</v>
      </c>
      <c r="BJS42" s="356" t="s">
        <v>30</v>
      </c>
      <c r="BJT42" s="357">
        <f>$AF$33</f>
        <v>1</v>
      </c>
      <c r="BJU42" s="466" t="s">
        <v>27</v>
      </c>
      <c r="BJV42" s="467"/>
      <c r="BJW42" s="467"/>
      <c r="BJX42" s="467"/>
      <c r="BJY42" s="467"/>
      <c r="BJZ42" s="467"/>
      <c r="BKA42" s="467"/>
      <c r="BKB42" s="463">
        <f>BKG29</f>
        <v>0</v>
      </c>
      <c r="BKC42" s="464"/>
      <c r="BKD42" s="464"/>
      <c r="BKE42" s="464"/>
      <c r="BKF42" s="352" t="s">
        <v>31</v>
      </c>
      <c r="BKG42" s="465"/>
      <c r="BKH42" s="464"/>
      <c r="BKI42" s="463"/>
      <c r="BKJ42" s="464"/>
      <c r="BKK42" s="464"/>
      <c r="BKL42" s="352"/>
      <c r="BKM42" s="352"/>
      <c r="BKN42" s="352"/>
      <c r="BKO42" s="352"/>
      <c r="BKP42" s="352"/>
      <c r="BKQ42" s="352"/>
      <c r="BKR42" s="352"/>
      <c r="BKS42" s="353"/>
      <c r="BKT42" s="354"/>
      <c r="BKU42" s="354"/>
      <c r="BKV42" s="354"/>
      <c r="BKW42" s="355" t="s">
        <v>29</v>
      </c>
      <c r="BKX42" s="356">
        <v>1</v>
      </c>
      <c r="BKY42" s="356" t="s">
        <v>30</v>
      </c>
      <c r="BKZ42" s="357">
        <f>$AF$33</f>
        <v>1</v>
      </c>
      <c r="BLA42" s="466" t="s">
        <v>27</v>
      </c>
      <c r="BLB42" s="467"/>
      <c r="BLC42" s="467"/>
      <c r="BLD42" s="467"/>
      <c r="BLE42" s="467"/>
      <c r="BLF42" s="467"/>
      <c r="BLG42" s="467"/>
      <c r="BLH42" s="463">
        <f>BLM29</f>
        <v>0</v>
      </c>
      <c r="BLI42" s="464"/>
      <c r="BLJ42" s="464"/>
      <c r="BLK42" s="464"/>
      <c r="BLL42" s="352" t="s">
        <v>31</v>
      </c>
      <c r="BLM42" s="465"/>
      <c r="BLN42" s="464"/>
      <c r="BLO42" s="463"/>
      <c r="BLP42" s="464"/>
      <c r="BLQ42" s="464"/>
      <c r="BLR42" s="352"/>
      <c r="BLS42" s="352"/>
      <c r="BLT42" s="352"/>
      <c r="BLU42" s="352"/>
      <c r="BLV42" s="352"/>
      <c r="BLW42" s="352"/>
      <c r="BLX42" s="352"/>
      <c r="BLY42" s="353"/>
      <c r="BLZ42" s="354"/>
      <c r="BMA42" s="354"/>
      <c r="BMB42" s="354"/>
      <c r="BMC42" s="355" t="s">
        <v>29</v>
      </c>
      <c r="BMD42" s="356">
        <v>1</v>
      </c>
      <c r="BME42" s="356" t="s">
        <v>30</v>
      </c>
      <c r="BMF42" s="357">
        <f>$AF$33</f>
        <v>1</v>
      </c>
      <c r="BMG42" s="466" t="s">
        <v>27</v>
      </c>
      <c r="BMH42" s="467"/>
      <c r="BMI42" s="467"/>
      <c r="BMJ42" s="467"/>
      <c r="BMK42" s="467"/>
      <c r="BML42" s="467"/>
      <c r="BMM42" s="467"/>
      <c r="BMN42" s="463">
        <f>BMS29</f>
        <v>0</v>
      </c>
      <c r="BMO42" s="464"/>
      <c r="BMP42" s="464"/>
      <c r="BMQ42" s="464"/>
      <c r="BMR42" s="352" t="s">
        <v>31</v>
      </c>
      <c r="BMS42" s="465"/>
      <c r="BMT42" s="464"/>
      <c r="BMU42" s="463"/>
      <c r="BMV42" s="464"/>
      <c r="BMW42" s="464"/>
      <c r="BMX42" s="352"/>
      <c r="BMY42" s="352"/>
      <c r="BMZ42" s="352"/>
      <c r="BNA42" s="352"/>
      <c r="BNB42" s="352"/>
      <c r="BNC42" s="352"/>
      <c r="BND42" s="352"/>
      <c r="BNE42" s="353"/>
      <c r="BNF42" s="354"/>
      <c r="BNG42" s="354"/>
      <c r="BNH42" s="354"/>
      <c r="BNI42" s="355" t="s">
        <v>29</v>
      </c>
      <c r="BNJ42" s="356">
        <v>1</v>
      </c>
      <c r="BNK42" s="356" t="s">
        <v>30</v>
      </c>
      <c r="BNL42" s="357">
        <f>$AF$33</f>
        <v>1</v>
      </c>
      <c r="BNM42" s="466" t="s">
        <v>27</v>
      </c>
      <c r="BNN42" s="467"/>
      <c r="BNO42" s="467"/>
      <c r="BNP42" s="467"/>
      <c r="BNQ42" s="467"/>
      <c r="BNR42" s="467"/>
      <c r="BNS42" s="467"/>
      <c r="BNT42" s="463">
        <f>BNY29</f>
        <v>0</v>
      </c>
      <c r="BNU42" s="464"/>
      <c r="BNV42" s="464"/>
      <c r="BNW42" s="464"/>
      <c r="BNX42" s="352" t="s">
        <v>31</v>
      </c>
      <c r="BNY42" s="465"/>
      <c r="BNZ42" s="464"/>
      <c r="BOA42" s="463"/>
      <c r="BOB42" s="464"/>
      <c r="BOC42" s="464"/>
      <c r="BOD42" s="352"/>
      <c r="BOE42" s="352"/>
      <c r="BOF42" s="352"/>
      <c r="BOG42" s="352"/>
      <c r="BOH42" s="352"/>
      <c r="BOI42" s="352"/>
      <c r="BOJ42" s="352"/>
      <c r="BOK42" s="353"/>
      <c r="BOL42" s="354"/>
      <c r="BOM42" s="354"/>
      <c r="BON42" s="354"/>
      <c r="BOO42" s="355" t="s">
        <v>29</v>
      </c>
      <c r="BOP42" s="356">
        <v>1</v>
      </c>
      <c r="BOQ42" s="356" t="s">
        <v>30</v>
      </c>
      <c r="BOR42" s="357">
        <f>$AF$33</f>
        <v>1</v>
      </c>
      <c r="BOS42" s="466" t="s">
        <v>27</v>
      </c>
      <c r="BOT42" s="467"/>
      <c r="BOU42" s="467"/>
      <c r="BOV42" s="467"/>
      <c r="BOW42" s="467"/>
      <c r="BOX42" s="467"/>
      <c r="BOY42" s="467"/>
      <c r="BOZ42" s="463">
        <f>BPE29</f>
        <v>0</v>
      </c>
      <c r="BPA42" s="464"/>
      <c r="BPB42" s="464"/>
      <c r="BPC42" s="464"/>
      <c r="BPD42" s="352" t="s">
        <v>31</v>
      </c>
      <c r="BPE42" s="465"/>
      <c r="BPF42" s="464"/>
      <c r="BPG42" s="463"/>
      <c r="BPH42" s="464"/>
      <c r="BPI42" s="464"/>
      <c r="BPJ42" s="352"/>
      <c r="BPK42" s="352"/>
      <c r="BPL42" s="352"/>
      <c r="BPM42" s="352"/>
      <c r="BPN42" s="352"/>
      <c r="BPO42" s="352"/>
      <c r="BPP42" s="352"/>
      <c r="BPQ42" s="353"/>
      <c r="BPR42" s="354"/>
      <c r="BPS42" s="354"/>
      <c r="BPT42" s="354"/>
      <c r="BPU42" s="355" t="s">
        <v>29</v>
      </c>
      <c r="BPV42" s="356">
        <v>1</v>
      </c>
      <c r="BPW42" s="356" t="s">
        <v>30</v>
      </c>
      <c r="BPX42" s="357">
        <f>$AF$33</f>
        <v>1</v>
      </c>
      <c r="BPY42" s="466" t="s">
        <v>27</v>
      </c>
      <c r="BPZ42" s="467"/>
      <c r="BQA42" s="467"/>
      <c r="BQB42" s="467"/>
      <c r="BQC42" s="467"/>
      <c r="BQD42" s="467"/>
      <c r="BQE42" s="467"/>
      <c r="BQF42" s="463">
        <f>BQK29</f>
        <v>0</v>
      </c>
      <c r="BQG42" s="464"/>
      <c r="BQH42" s="464"/>
      <c r="BQI42" s="464"/>
      <c r="BQJ42" s="352" t="s">
        <v>31</v>
      </c>
      <c r="BQK42" s="465"/>
      <c r="BQL42" s="464"/>
      <c r="BQM42" s="463"/>
      <c r="BQN42" s="464"/>
      <c r="BQO42" s="464"/>
      <c r="BQP42" s="352"/>
      <c r="BQQ42" s="352"/>
      <c r="BQR42" s="352"/>
      <c r="BQS42" s="352"/>
      <c r="BQT42" s="352"/>
      <c r="BQU42" s="352"/>
      <c r="BQV42" s="352"/>
      <c r="BQW42" s="353"/>
      <c r="BQX42" s="354"/>
      <c r="BQY42" s="354"/>
      <c r="BQZ42" s="354"/>
      <c r="BRA42" s="355" t="s">
        <v>29</v>
      </c>
      <c r="BRB42" s="356">
        <v>1</v>
      </c>
      <c r="BRC42" s="356" t="s">
        <v>30</v>
      </c>
      <c r="BRD42" s="357">
        <f>$AF$33</f>
        <v>1</v>
      </c>
      <c r="BRE42" s="466" t="s">
        <v>27</v>
      </c>
      <c r="BRF42" s="467"/>
      <c r="BRG42" s="467"/>
      <c r="BRH42" s="467"/>
      <c r="BRI42" s="467"/>
      <c r="BRJ42" s="467"/>
      <c r="BRK42" s="467"/>
      <c r="BRL42" s="463">
        <f>BRQ29</f>
        <v>0</v>
      </c>
      <c r="BRM42" s="464"/>
      <c r="BRN42" s="464"/>
      <c r="BRO42" s="464"/>
      <c r="BRP42" s="352" t="s">
        <v>31</v>
      </c>
      <c r="BRQ42" s="465"/>
      <c r="BRR42" s="464"/>
      <c r="BRS42" s="463"/>
      <c r="BRT42" s="464"/>
      <c r="BRU42" s="464"/>
      <c r="BRV42" s="352"/>
      <c r="BRW42" s="352"/>
      <c r="BRX42" s="352"/>
      <c r="BRY42" s="352"/>
      <c r="BRZ42" s="352"/>
      <c r="BSA42" s="352"/>
      <c r="BSB42" s="352"/>
      <c r="BSC42" s="353"/>
      <c r="BSD42" s="354"/>
      <c r="BSE42" s="354"/>
      <c r="BSF42" s="354"/>
      <c r="BSG42" s="355" t="s">
        <v>29</v>
      </c>
      <c r="BSH42" s="356">
        <v>1</v>
      </c>
      <c r="BSI42" s="356" t="s">
        <v>30</v>
      </c>
      <c r="BSJ42" s="357">
        <f>$AF$33</f>
        <v>1</v>
      </c>
      <c r="BSK42" s="466" t="s">
        <v>27</v>
      </c>
      <c r="BSL42" s="467"/>
      <c r="BSM42" s="467"/>
      <c r="BSN42" s="467"/>
      <c r="BSO42" s="467"/>
      <c r="BSP42" s="467"/>
      <c r="BSQ42" s="467"/>
      <c r="BSR42" s="463">
        <f>BSW29</f>
        <v>0</v>
      </c>
      <c r="BSS42" s="464"/>
      <c r="BST42" s="464"/>
      <c r="BSU42" s="464"/>
      <c r="BSV42" s="352" t="s">
        <v>31</v>
      </c>
      <c r="BSW42" s="465"/>
      <c r="BSX42" s="464"/>
      <c r="BSY42" s="463"/>
      <c r="BSZ42" s="464"/>
      <c r="BTA42" s="464"/>
      <c r="BTB42" s="352"/>
      <c r="BTC42" s="352"/>
      <c r="BTD42" s="352"/>
      <c r="BTE42" s="352"/>
      <c r="BTF42" s="352"/>
      <c r="BTG42" s="352"/>
      <c r="BTH42" s="352"/>
      <c r="BTI42" s="353"/>
      <c r="BTJ42" s="354"/>
      <c r="BTK42" s="354"/>
      <c r="BTL42" s="354"/>
      <c r="BTM42" s="355" t="s">
        <v>29</v>
      </c>
      <c r="BTN42" s="356">
        <v>1</v>
      </c>
      <c r="BTO42" s="356" t="s">
        <v>30</v>
      </c>
      <c r="BTP42" s="357">
        <f>$AF$33</f>
        <v>1</v>
      </c>
      <c r="BTQ42" s="466" t="s">
        <v>27</v>
      </c>
      <c r="BTR42" s="467"/>
      <c r="BTS42" s="467"/>
      <c r="BTT42" s="467"/>
      <c r="BTU42" s="467"/>
      <c r="BTV42" s="467"/>
      <c r="BTW42" s="467"/>
      <c r="BTX42" s="463">
        <f>BUC29</f>
        <v>0</v>
      </c>
      <c r="BTY42" s="464"/>
      <c r="BTZ42" s="464"/>
      <c r="BUA42" s="464"/>
      <c r="BUB42" s="352" t="s">
        <v>31</v>
      </c>
      <c r="BUC42" s="465"/>
      <c r="BUD42" s="464"/>
      <c r="BUE42" s="463"/>
      <c r="BUF42" s="464"/>
      <c r="BUG42" s="464"/>
      <c r="BUH42" s="352"/>
      <c r="BUI42" s="352"/>
      <c r="BUJ42" s="352"/>
      <c r="BUK42" s="352"/>
      <c r="BUL42" s="352"/>
      <c r="BUM42" s="352"/>
      <c r="BUN42" s="352"/>
      <c r="BUO42" s="353"/>
      <c r="BUP42" s="354"/>
      <c r="BUQ42" s="354"/>
      <c r="BUR42" s="354"/>
      <c r="BUS42" s="355" t="s">
        <v>29</v>
      </c>
      <c r="BUT42" s="356">
        <v>1</v>
      </c>
      <c r="BUU42" s="356" t="s">
        <v>30</v>
      </c>
      <c r="BUV42" s="357">
        <f>$AF$33</f>
        <v>1</v>
      </c>
      <c r="BUW42" s="466" t="s">
        <v>27</v>
      </c>
      <c r="BUX42" s="467"/>
      <c r="BUY42" s="467"/>
      <c r="BUZ42" s="467"/>
      <c r="BVA42" s="467"/>
      <c r="BVB42" s="467"/>
      <c r="BVC42" s="467"/>
      <c r="BVD42" s="463">
        <f>BVI29</f>
        <v>0</v>
      </c>
      <c r="BVE42" s="464"/>
      <c r="BVF42" s="464"/>
      <c r="BVG42" s="464"/>
      <c r="BVH42" s="352" t="s">
        <v>31</v>
      </c>
      <c r="BVI42" s="465"/>
      <c r="BVJ42" s="464"/>
      <c r="BVK42" s="463"/>
      <c r="BVL42" s="464"/>
      <c r="BVM42" s="464"/>
      <c r="BVN42" s="352"/>
      <c r="BVO42" s="352"/>
      <c r="BVP42" s="352"/>
      <c r="BVQ42" s="352"/>
      <c r="BVR42" s="352"/>
      <c r="BVS42" s="352"/>
      <c r="BVT42" s="352"/>
      <c r="BVU42" s="353"/>
      <c r="BVV42" s="354"/>
      <c r="BVW42" s="354"/>
      <c r="BVX42" s="354"/>
      <c r="BVY42" s="355" t="s">
        <v>29</v>
      </c>
      <c r="BVZ42" s="356">
        <v>1</v>
      </c>
      <c r="BWA42" s="356" t="s">
        <v>30</v>
      </c>
      <c r="BWB42" s="357">
        <f>$AF$33</f>
        <v>1</v>
      </c>
      <c r="BWC42" s="466" t="s">
        <v>27</v>
      </c>
      <c r="BWD42" s="467"/>
      <c r="BWE42" s="467"/>
      <c r="BWF42" s="467"/>
      <c r="BWG42" s="467"/>
      <c r="BWH42" s="467"/>
      <c r="BWI42" s="467"/>
      <c r="BWJ42" s="463">
        <f>BWO29</f>
        <v>0</v>
      </c>
      <c r="BWK42" s="464"/>
      <c r="BWL42" s="464"/>
      <c r="BWM42" s="464"/>
      <c r="BWN42" s="352" t="s">
        <v>31</v>
      </c>
      <c r="BWO42" s="465"/>
      <c r="BWP42" s="464"/>
      <c r="BWQ42" s="463"/>
      <c r="BWR42" s="464"/>
      <c r="BWS42" s="464"/>
      <c r="BWT42" s="352"/>
      <c r="BWU42" s="352"/>
      <c r="BWV42" s="352"/>
      <c r="BWW42" s="352"/>
      <c r="BWX42" s="352"/>
      <c r="BWY42" s="352"/>
      <c r="BWZ42" s="352"/>
      <c r="BXA42" s="353"/>
      <c r="BXB42" s="354"/>
      <c r="BXC42" s="354"/>
      <c r="BXD42" s="354"/>
      <c r="BXE42" s="355" t="s">
        <v>29</v>
      </c>
      <c r="BXF42" s="356">
        <v>1</v>
      </c>
      <c r="BXG42" s="356" t="s">
        <v>30</v>
      </c>
      <c r="BXH42" s="357">
        <f>$AF$33</f>
        <v>1</v>
      </c>
      <c r="BXI42" s="466" t="s">
        <v>27</v>
      </c>
      <c r="BXJ42" s="467"/>
      <c r="BXK42" s="467"/>
      <c r="BXL42" s="467"/>
      <c r="BXM42" s="467"/>
      <c r="BXN42" s="467"/>
      <c r="BXO42" s="467"/>
      <c r="BXP42" s="463">
        <f>BXU29</f>
        <v>0</v>
      </c>
      <c r="BXQ42" s="464"/>
      <c r="BXR42" s="464"/>
      <c r="BXS42" s="464"/>
      <c r="BXT42" s="352" t="s">
        <v>31</v>
      </c>
      <c r="BXU42" s="465"/>
      <c r="BXV42" s="464"/>
      <c r="BXW42" s="463"/>
      <c r="BXX42" s="464"/>
      <c r="BXY42" s="464"/>
      <c r="BXZ42" s="352"/>
      <c r="BYA42" s="352"/>
      <c r="BYB42" s="352"/>
      <c r="BYC42" s="352"/>
      <c r="BYD42" s="352"/>
      <c r="BYE42" s="352"/>
      <c r="BYF42" s="352"/>
      <c r="BYG42" s="353"/>
      <c r="BYH42" s="354"/>
      <c r="BYI42" s="354"/>
      <c r="BYJ42" s="354"/>
      <c r="BYK42" s="355" t="s">
        <v>29</v>
      </c>
      <c r="BYL42" s="356">
        <v>1</v>
      </c>
      <c r="BYM42" s="356" t="s">
        <v>30</v>
      </c>
      <c r="BYN42" s="357">
        <f>$AF$33</f>
        <v>1</v>
      </c>
      <c r="BYO42" s="466" t="s">
        <v>27</v>
      </c>
      <c r="BYP42" s="467"/>
      <c r="BYQ42" s="467"/>
      <c r="BYR42" s="467"/>
      <c r="BYS42" s="467"/>
      <c r="BYT42" s="467"/>
      <c r="BYU42" s="467"/>
      <c r="BYV42" s="463">
        <f>BZA29</f>
        <v>0</v>
      </c>
      <c r="BYW42" s="464"/>
      <c r="BYX42" s="464"/>
      <c r="BYY42" s="464"/>
      <c r="BYZ42" s="352" t="s">
        <v>31</v>
      </c>
      <c r="BZA42" s="465"/>
      <c r="BZB42" s="464"/>
      <c r="BZC42" s="463"/>
      <c r="BZD42" s="464"/>
      <c r="BZE42" s="464"/>
      <c r="BZF42" s="352"/>
      <c r="BZG42" s="352"/>
      <c r="BZH42" s="352"/>
      <c r="BZI42" s="352"/>
      <c r="BZJ42" s="352"/>
      <c r="BZK42" s="352"/>
      <c r="BZL42" s="352"/>
      <c r="BZM42" s="353"/>
      <c r="BZN42" s="354"/>
      <c r="BZO42" s="354"/>
      <c r="BZP42" s="354"/>
      <c r="BZQ42" s="355" t="s">
        <v>29</v>
      </c>
      <c r="BZR42" s="356">
        <v>1</v>
      </c>
      <c r="BZS42" s="356" t="s">
        <v>30</v>
      </c>
      <c r="BZT42" s="357">
        <f>$AF$33</f>
        <v>1</v>
      </c>
      <c r="BZU42" s="466" t="s">
        <v>27</v>
      </c>
      <c r="BZV42" s="467"/>
      <c r="BZW42" s="467"/>
      <c r="BZX42" s="467"/>
      <c r="BZY42" s="467"/>
      <c r="BZZ42" s="467"/>
      <c r="CAA42" s="467"/>
      <c r="CAB42" s="463">
        <f>CAG29</f>
        <v>0</v>
      </c>
      <c r="CAC42" s="464"/>
      <c r="CAD42" s="464"/>
      <c r="CAE42" s="464"/>
      <c r="CAF42" s="352" t="s">
        <v>31</v>
      </c>
      <c r="CAG42" s="465"/>
      <c r="CAH42" s="464"/>
      <c r="CAI42" s="463"/>
      <c r="CAJ42" s="464"/>
      <c r="CAK42" s="464"/>
      <c r="CAL42" s="352"/>
      <c r="CAM42" s="352"/>
      <c r="CAN42" s="352"/>
      <c r="CAO42" s="352"/>
      <c r="CAP42" s="352"/>
      <c r="CAQ42" s="352"/>
      <c r="CAR42" s="352"/>
      <c r="CAS42" s="353"/>
      <c r="CAT42" s="354"/>
      <c r="CAU42" s="354"/>
      <c r="CAV42" s="354"/>
      <c r="CAW42" s="355" t="s">
        <v>29</v>
      </c>
      <c r="CAX42" s="356">
        <v>1</v>
      </c>
      <c r="CAY42" s="356" t="s">
        <v>30</v>
      </c>
      <c r="CAZ42" s="357">
        <f>$AF$33</f>
        <v>1</v>
      </c>
      <c r="CBA42" s="466" t="s">
        <v>27</v>
      </c>
      <c r="CBB42" s="467"/>
      <c r="CBC42" s="467"/>
      <c r="CBD42" s="467"/>
      <c r="CBE42" s="467"/>
      <c r="CBF42" s="467"/>
      <c r="CBG42" s="467"/>
      <c r="CBH42" s="463">
        <f>CBM29</f>
        <v>0</v>
      </c>
      <c r="CBI42" s="464"/>
      <c r="CBJ42" s="464"/>
      <c r="CBK42" s="464"/>
      <c r="CBL42" s="352" t="s">
        <v>31</v>
      </c>
      <c r="CBM42" s="465"/>
      <c r="CBN42" s="464"/>
      <c r="CBO42" s="463"/>
      <c r="CBP42" s="464"/>
      <c r="CBQ42" s="464"/>
      <c r="CBR42" s="352"/>
      <c r="CBS42" s="352"/>
      <c r="CBT42" s="352"/>
      <c r="CBU42" s="352"/>
      <c r="CBV42" s="352"/>
      <c r="CBW42" s="352"/>
      <c r="CBX42" s="352"/>
      <c r="CBY42" s="353"/>
      <c r="CBZ42" s="354"/>
      <c r="CCA42" s="354"/>
      <c r="CCB42" s="354"/>
      <c r="CCC42" s="355" t="s">
        <v>29</v>
      </c>
      <c r="CCD42" s="356">
        <v>1</v>
      </c>
      <c r="CCE42" s="356" t="s">
        <v>30</v>
      </c>
      <c r="CCF42" s="357">
        <f>$AF$33</f>
        <v>1</v>
      </c>
      <c r="CCG42" s="466" t="s">
        <v>27</v>
      </c>
      <c r="CCH42" s="467"/>
      <c r="CCI42" s="467"/>
      <c r="CCJ42" s="467"/>
      <c r="CCK42" s="467"/>
      <c r="CCL42" s="467"/>
      <c r="CCM42" s="467"/>
      <c r="CCN42" s="463">
        <f>CCS29</f>
        <v>0</v>
      </c>
      <c r="CCO42" s="464"/>
      <c r="CCP42" s="464"/>
      <c r="CCQ42" s="464"/>
      <c r="CCR42" s="352" t="s">
        <v>31</v>
      </c>
      <c r="CCS42" s="465"/>
      <c r="CCT42" s="464"/>
      <c r="CCU42" s="463"/>
      <c r="CCV42" s="464"/>
      <c r="CCW42" s="464"/>
      <c r="CCX42" s="352"/>
      <c r="CCY42" s="352"/>
      <c r="CCZ42" s="352"/>
      <c r="CDA42" s="352"/>
      <c r="CDB42" s="352"/>
      <c r="CDC42" s="352"/>
      <c r="CDD42" s="352"/>
      <c r="CDE42" s="353"/>
      <c r="CDF42" s="354"/>
      <c r="CDG42" s="354"/>
      <c r="CDH42" s="354"/>
      <c r="CDI42" s="355" t="s">
        <v>29</v>
      </c>
      <c r="CDJ42" s="356">
        <v>1</v>
      </c>
      <c r="CDK42" s="356" t="s">
        <v>30</v>
      </c>
      <c r="CDL42" s="357">
        <f>$AF$33</f>
        <v>1</v>
      </c>
      <c r="CDM42" s="466" t="s">
        <v>27</v>
      </c>
      <c r="CDN42" s="467"/>
      <c r="CDO42" s="467"/>
      <c r="CDP42" s="467"/>
      <c r="CDQ42" s="467"/>
      <c r="CDR42" s="467"/>
      <c r="CDS42" s="467"/>
      <c r="CDT42" s="463">
        <f>CDY29</f>
        <v>0</v>
      </c>
      <c r="CDU42" s="464"/>
      <c r="CDV42" s="464"/>
      <c r="CDW42" s="464"/>
      <c r="CDX42" s="352" t="s">
        <v>31</v>
      </c>
      <c r="CDY42" s="465"/>
      <c r="CDZ42" s="464"/>
      <c r="CEA42" s="463"/>
      <c r="CEB42" s="464"/>
      <c r="CEC42" s="464"/>
      <c r="CED42" s="352"/>
      <c r="CEE42" s="352"/>
      <c r="CEF42" s="352"/>
      <c r="CEG42" s="352"/>
      <c r="CEH42" s="352"/>
      <c r="CEI42" s="352"/>
      <c r="CEJ42" s="352"/>
      <c r="CEK42" s="353"/>
      <c r="CEL42" s="354"/>
      <c r="CEM42" s="354"/>
      <c r="CEN42" s="354"/>
      <c r="CEO42" s="355" t="s">
        <v>29</v>
      </c>
      <c r="CEP42" s="356">
        <v>1</v>
      </c>
      <c r="CEQ42" s="356" t="s">
        <v>30</v>
      </c>
      <c r="CER42" s="357">
        <f>$AF$33</f>
        <v>1</v>
      </c>
      <c r="CES42" s="466" t="s">
        <v>27</v>
      </c>
      <c r="CET42" s="467"/>
      <c r="CEU42" s="467"/>
      <c r="CEV42" s="467"/>
      <c r="CEW42" s="467"/>
      <c r="CEX42" s="467"/>
      <c r="CEY42" s="467"/>
      <c r="CEZ42" s="463">
        <f>CFE29</f>
        <v>0</v>
      </c>
      <c r="CFA42" s="464"/>
      <c r="CFB42" s="464"/>
      <c r="CFC42" s="464"/>
      <c r="CFD42" s="352" t="s">
        <v>31</v>
      </c>
      <c r="CFE42" s="465"/>
      <c r="CFF42" s="464"/>
      <c r="CFG42" s="463"/>
      <c r="CFH42" s="464"/>
      <c r="CFI42" s="464"/>
      <c r="CFJ42" s="352"/>
      <c r="CFK42" s="352"/>
      <c r="CFL42" s="352"/>
      <c r="CFM42" s="352"/>
      <c r="CFN42" s="352"/>
      <c r="CFO42" s="352"/>
      <c r="CFP42" s="352"/>
      <c r="CFQ42" s="353"/>
      <c r="CFR42" s="354"/>
      <c r="CFS42" s="354"/>
      <c r="CFT42" s="354"/>
      <c r="CFU42" s="355" t="s">
        <v>29</v>
      </c>
      <c r="CFV42" s="356">
        <v>1</v>
      </c>
      <c r="CFW42" s="356" t="s">
        <v>30</v>
      </c>
      <c r="CFX42" s="357">
        <f>$AF$33</f>
        <v>1</v>
      </c>
      <c r="CFY42" s="466" t="s">
        <v>27</v>
      </c>
      <c r="CFZ42" s="467"/>
      <c r="CGA42" s="467"/>
      <c r="CGB42" s="467"/>
      <c r="CGC42" s="467"/>
      <c r="CGD42" s="467"/>
      <c r="CGE42" s="467"/>
      <c r="CGF42" s="463">
        <f>CGK29</f>
        <v>0</v>
      </c>
      <c r="CGG42" s="464"/>
      <c r="CGH42" s="464"/>
      <c r="CGI42" s="464"/>
      <c r="CGJ42" s="352" t="s">
        <v>31</v>
      </c>
      <c r="CGK42" s="465"/>
      <c r="CGL42" s="464"/>
      <c r="CGM42" s="463"/>
      <c r="CGN42" s="464"/>
      <c r="CGO42" s="464"/>
      <c r="CGP42" s="352"/>
      <c r="CGQ42" s="352"/>
      <c r="CGR42" s="352"/>
      <c r="CGS42" s="352"/>
      <c r="CGT42" s="352"/>
      <c r="CGU42" s="352"/>
      <c r="CGV42" s="352"/>
      <c r="CGW42" s="353"/>
      <c r="CGX42" s="354"/>
      <c r="CGY42" s="354"/>
      <c r="CGZ42" s="354"/>
      <c r="CHA42" s="355" t="s">
        <v>29</v>
      </c>
      <c r="CHB42" s="356">
        <v>1</v>
      </c>
      <c r="CHC42" s="356" t="s">
        <v>30</v>
      </c>
      <c r="CHD42" s="357">
        <f>$AF$33</f>
        <v>1</v>
      </c>
      <c r="CHE42" s="466" t="s">
        <v>27</v>
      </c>
      <c r="CHF42" s="467"/>
      <c r="CHG42" s="467"/>
      <c r="CHH42" s="467"/>
      <c r="CHI42" s="467"/>
      <c r="CHJ42" s="467"/>
      <c r="CHK42" s="467"/>
      <c r="CHL42" s="463">
        <f>CHQ29</f>
        <v>0</v>
      </c>
      <c r="CHM42" s="464"/>
      <c r="CHN42" s="464"/>
      <c r="CHO42" s="464"/>
      <c r="CHP42" s="352" t="s">
        <v>31</v>
      </c>
      <c r="CHQ42" s="465"/>
      <c r="CHR42" s="464"/>
      <c r="CHS42" s="463"/>
      <c r="CHT42" s="464"/>
      <c r="CHU42" s="464"/>
      <c r="CHV42" s="352"/>
      <c r="CHW42" s="352"/>
      <c r="CHX42" s="352"/>
      <c r="CHY42" s="352"/>
      <c r="CHZ42" s="352"/>
      <c r="CIA42" s="352"/>
      <c r="CIB42" s="352"/>
      <c r="CIC42" s="353"/>
      <c r="CID42" s="354"/>
      <c r="CIE42" s="354"/>
      <c r="CIF42" s="354"/>
      <c r="CIG42" s="355" t="s">
        <v>29</v>
      </c>
      <c r="CIH42" s="356">
        <v>1</v>
      </c>
      <c r="CII42" s="356" t="s">
        <v>30</v>
      </c>
      <c r="CIJ42" s="357">
        <f>$AF$33</f>
        <v>1</v>
      </c>
      <c r="CIK42" s="466" t="s">
        <v>27</v>
      </c>
      <c r="CIL42" s="467"/>
      <c r="CIM42" s="467"/>
      <c r="CIN42" s="467"/>
      <c r="CIO42" s="467"/>
      <c r="CIP42" s="467"/>
      <c r="CIQ42" s="467"/>
      <c r="CIR42" s="463">
        <f>CIW29</f>
        <v>0</v>
      </c>
      <c r="CIS42" s="464"/>
      <c r="CIT42" s="464"/>
      <c r="CIU42" s="464"/>
      <c r="CIV42" s="352" t="s">
        <v>31</v>
      </c>
      <c r="CIW42" s="465"/>
      <c r="CIX42" s="464"/>
      <c r="CIY42" s="463"/>
      <c r="CIZ42" s="464"/>
      <c r="CJA42" s="464"/>
      <c r="CJB42" s="352"/>
      <c r="CJC42" s="352"/>
      <c r="CJD42" s="352"/>
      <c r="CJE42" s="352"/>
      <c r="CJF42" s="352"/>
      <c r="CJG42" s="352"/>
      <c r="CJH42" s="352"/>
      <c r="CJI42" s="353"/>
      <c r="CJJ42" s="354"/>
      <c r="CJK42" s="354"/>
      <c r="CJL42" s="354"/>
      <c r="CJM42" s="355" t="s">
        <v>29</v>
      </c>
      <c r="CJN42" s="356">
        <v>1</v>
      </c>
      <c r="CJO42" s="356" t="s">
        <v>30</v>
      </c>
      <c r="CJP42" s="357">
        <f>$AF$33</f>
        <v>1</v>
      </c>
      <c r="CJQ42" s="466" t="s">
        <v>27</v>
      </c>
      <c r="CJR42" s="467"/>
      <c r="CJS42" s="467"/>
      <c r="CJT42" s="467"/>
      <c r="CJU42" s="467"/>
      <c r="CJV42" s="467"/>
      <c r="CJW42" s="467"/>
      <c r="CJX42" s="463">
        <f>CKC29</f>
        <v>0</v>
      </c>
      <c r="CJY42" s="464"/>
      <c r="CJZ42" s="464"/>
      <c r="CKA42" s="464"/>
      <c r="CKB42" s="352" t="s">
        <v>31</v>
      </c>
      <c r="CKC42" s="465"/>
      <c r="CKD42" s="464"/>
      <c r="CKE42" s="463"/>
      <c r="CKF42" s="464"/>
      <c r="CKG42" s="464"/>
      <c r="CKH42" s="352"/>
      <c r="CKI42" s="352"/>
      <c r="CKJ42" s="352"/>
      <c r="CKK42" s="352"/>
      <c r="CKL42" s="352"/>
      <c r="CKM42" s="352"/>
      <c r="CKN42" s="352"/>
      <c r="CKO42" s="353"/>
      <c r="CKP42" s="354"/>
      <c r="CKQ42" s="354"/>
      <c r="CKR42" s="354"/>
      <c r="CKS42" s="355" t="s">
        <v>29</v>
      </c>
      <c r="CKT42" s="356">
        <v>1</v>
      </c>
      <c r="CKU42" s="356" t="s">
        <v>30</v>
      </c>
      <c r="CKV42" s="357">
        <f>$AF$33</f>
        <v>1</v>
      </c>
      <c r="CKW42" s="466" t="s">
        <v>27</v>
      </c>
      <c r="CKX42" s="467"/>
      <c r="CKY42" s="467"/>
      <c r="CKZ42" s="467"/>
      <c r="CLA42" s="467"/>
      <c r="CLB42" s="467"/>
      <c r="CLC42" s="467"/>
      <c r="CLD42" s="463">
        <f>CLI29</f>
        <v>0</v>
      </c>
      <c r="CLE42" s="464"/>
      <c r="CLF42" s="464"/>
      <c r="CLG42" s="464"/>
      <c r="CLH42" s="352" t="s">
        <v>31</v>
      </c>
      <c r="CLI42" s="465"/>
      <c r="CLJ42" s="464"/>
      <c r="CLK42" s="463"/>
      <c r="CLL42" s="464"/>
      <c r="CLM42" s="464"/>
      <c r="CLN42" s="352"/>
      <c r="CLO42" s="352"/>
      <c r="CLP42" s="352"/>
      <c r="CLQ42" s="352"/>
      <c r="CLR42" s="352"/>
      <c r="CLS42" s="352"/>
      <c r="CLT42" s="352"/>
      <c r="CLU42" s="353"/>
      <c r="CLV42" s="354"/>
      <c r="CLW42" s="354"/>
      <c r="CLX42" s="354"/>
      <c r="CLY42" s="355" t="s">
        <v>29</v>
      </c>
      <c r="CLZ42" s="356">
        <v>1</v>
      </c>
      <c r="CMA42" s="356" t="s">
        <v>30</v>
      </c>
      <c r="CMB42" s="357">
        <f>$AF$33</f>
        <v>1</v>
      </c>
      <c r="CMC42" s="466" t="s">
        <v>27</v>
      </c>
      <c r="CMD42" s="467"/>
      <c r="CME42" s="467"/>
      <c r="CMF42" s="467"/>
      <c r="CMG42" s="467"/>
      <c r="CMH42" s="467"/>
      <c r="CMI42" s="467"/>
      <c r="CMJ42" s="463">
        <f>CMO29</f>
        <v>0</v>
      </c>
      <c r="CMK42" s="464"/>
      <c r="CML42" s="464"/>
      <c r="CMM42" s="464"/>
      <c r="CMN42" s="352" t="s">
        <v>31</v>
      </c>
      <c r="CMO42" s="465"/>
      <c r="CMP42" s="464"/>
      <c r="CMQ42" s="463"/>
      <c r="CMR42" s="464"/>
      <c r="CMS42" s="464"/>
      <c r="CMT42" s="352"/>
      <c r="CMU42" s="352"/>
      <c r="CMV42" s="352"/>
      <c r="CMW42" s="352"/>
      <c r="CMX42" s="352"/>
      <c r="CMY42" s="352"/>
      <c r="CMZ42" s="352"/>
      <c r="CNA42" s="353"/>
      <c r="CNB42" s="354"/>
      <c r="CNC42" s="354"/>
      <c r="CND42" s="354"/>
      <c r="CNE42" s="355" t="s">
        <v>29</v>
      </c>
      <c r="CNF42" s="356">
        <v>1</v>
      </c>
      <c r="CNG42" s="356" t="s">
        <v>30</v>
      </c>
      <c r="CNH42" s="357">
        <f>$AF$33</f>
        <v>1</v>
      </c>
      <c r="CNI42" s="466" t="s">
        <v>27</v>
      </c>
      <c r="CNJ42" s="467"/>
      <c r="CNK42" s="467"/>
      <c r="CNL42" s="467"/>
      <c r="CNM42" s="467"/>
      <c r="CNN42" s="467"/>
      <c r="CNO42" s="467"/>
      <c r="CNP42" s="463">
        <f>CNU29</f>
        <v>0</v>
      </c>
      <c r="CNQ42" s="464"/>
      <c r="CNR42" s="464"/>
      <c r="CNS42" s="464"/>
      <c r="CNT42" s="352" t="s">
        <v>31</v>
      </c>
      <c r="CNU42" s="465"/>
      <c r="CNV42" s="464"/>
      <c r="CNW42" s="463"/>
      <c r="CNX42" s="464"/>
      <c r="CNY42" s="464"/>
      <c r="CNZ42" s="352"/>
      <c r="COA42" s="352"/>
      <c r="COB42" s="352"/>
      <c r="COC42" s="352"/>
      <c r="COD42" s="352"/>
      <c r="COE42" s="352"/>
      <c r="COF42" s="352"/>
      <c r="COG42" s="353"/>
      <c r="COH42" s="354"/>
      <c r="COI42" s="354"/>
      <c r="COJ42" s="354"/>
      <c r="COK42" s="355" t="s">
        <v>29</v>
      </c>
      <c r="COL42" s="356">
        <v>1</v>
      </c>
      <c r="COM42" s="356" t="s">
        <v>30</v>
      </c>
      <c r="CON42" s="357">
        <f>$AF$33</f>
        <v>1</v>
      </c>
      <c r="COO42" s="466" t="s">
        <v>27</v>
      </c>
      <c r="COP42" s="467"/>
      <c r="COQ42" s="467"/>
      <c r="COR42" s="467"/>
      <c r="COS42" s="467"/>
      <c r="COT42" s="467"/>
      <c r="COU42" s="467"/>
      <c r="COV42" s="463">
        <f>CPA29</f>
        <v>0</v>
      </c>
      <c r="COW42" s="464"/>
      <c r="COX42" s="464"/>
      <c r="COY42" s="464"/>
      <c r="COZ42" s="352" t="s">
        <v>31</v>
      </c>
      <c r="CPA42" s="465"/>
      <c r="CPB42" s="464"/>
      <c r="CPC42" s="463"/>
      <c r="CPD42" s="464"/>
      <c r="CPE42" s="464"/>
      <c r="CPF42" s="352"/>
      <c r="CPG42" s="352"/>
      <c r="CPH42" s="352"/>
      <c r="CPI42" s="352"/>
      <c r="CPJ42" s="352"/>
      <c r="CPK42" s="352"/>
      <c r="CPL42" s="352"/>
      <c r="CPM42" s="353"/>
      <c r="CPN42" s="354"/>
      <c r="CPO42" s="354"/>
      <c r="CPP42" s="354"/>
      <c r="CPQ42" s="355" t="s">
        <v>29</v>
      </c>
      <c r="CPR42" s="356">
        <v>1</v>
      </c>
      <c r="CPS42" s="356" t="s">
        <v>30</v>
      </c>
      <c r="CPT42" s="357">
        <f>$AF$33</f>
        <v>1</v>
      </c>
      <c r="CPU42" s="466" t="s">
        <v>27</v>
      </c>
      <c r="CPV42" s="467"/>
      <c r="CPW42" s="467"/>
      <c r="CPX42" s="467"/>
      <c r="CPY42" s="467"/>
      <c r="CPZ42" s="467"/>
      <c r="CQA42" s="467"/>
      <c r="CQB42" s="463">
        <f>CQG29</f>
        <v>0</v>
      </c>
      <c r="CQC42" s="464"/>
      <c r="CQD42" s="464"/>
      <c r="CQE42" s="464"/>
      <c r="CQF42" s="352" t="s">
        <v>31</v>
      </c>
      <c r="CQG42" s="465"/>
      <c r="CQH42" s="464"/>
      <c r="CQI42" s="463"/>
      <c r="CQJ42" s="464"/>
      <c r="CQK42" s="464"/>
      <c r="CQL42" s="352"/>
      <c r="CQM42" s="352"/>
      <c r="CQN42" s="352"/>
      <c r="CQO42" s="352"/>
      <c r="CQP42" s="352"/>
      <c r="CQQ42" s="352"/>
      <c r="CQR42" s="352"/>
      <c r="CQS42" s="353"/>
      <c r="CQT42" s="354"/>
      <c r="CQU42" s="354"/>
      <c r="CQV42" s="354"/>
      <c r="CQW42" s="355" t="s">
        <v>29</v>
      </c>
      <c r="CQX42" s="356">
        <v>1</v>
      </c>
      <c r="CQY42" s="356" t="s">
        <v>30</v>
      </c>
      <c r="CQZ42" s="357">
        <f>$AF$33</f>
        <v>1</v>
      </c>
      <c r="CRA42" s="466" t="s">
        <v>27</v>
      </c>
      <c r="CRB42" s="467"/>
      <c r="CRC42" s="467"/>
      <c r="CRD42" s="467"/>
      <c r="CRE42" s="467"/>
      <c r="CRF42" s="467"/>
      <c r="CRG42" s="467"/>
      <c r="CRH42" s="463">
        <f>CRM29</f>
        <v>0</v>
      </c>
      <c r="CRI42" s="464"/>
      <c r="CRJ42" s="464"/>
      <c r="CRK42" s="464"/>
      <c r="CRL42" s="352" t="s">
        <v>31</v>
      </c>
      <c r="CRM42" s="465"/>
      <c r="CRN42" s="464"/>
      <c r="CRO42" s="463"/>
      <c r="CRP42" s="464"/>
      <c r="CRQ42" s="464"/>
      <c r="CRR42" s="352"/>
      <c r="CRS42" s="352"/>
      <c r="CRT42" s="352"/>
      <c r="CRU42" s="352"/>
      <c r="CRV42" s="352"/>
      <c r="CRW42" s="352"/>
      <c r="CRX42" s="352"/>
      <c r="CRY42" s="353"/>
      <c r="CRZ42" s="354"/>
      <c r="CSA42" s="354"/>
      <c r="CSB42" s="354"/>
      <c r="CSC42" s="355" t="s">
        <v>29</v>
      </c>
      <c r="CSD42" s="356">
        <v>1</v>
      </c>
      <c r="CSE42" s="356" t="s">
        <v>30</v>
      </c>
      <c r="CSF42" s="357">
        <f>$AF$33</f>
        <v>1</v>
      </c>
      <c r="CSG42" s="466" t="s">
        <v>27</v>
      </c>
      <c r="CSH42" s="467"/>
      <c r="CSI42" s="467"/>
      <c r="CSJ42" s="467"/>
      <c r="CSK42" s="467"/>
      <c r="CSL42" s="467"/>
      <c r="CSM42" s="467"/>
      <c r="CSN42" s="463">
        <f>CSS29</f>
        <v>0</v>
      </c>
      <c r="CSO42" s="464"/>
      <c r="CSP42" s="464"/>
      <c r="CSQ42" s="464"/>
      <c r="CSR42" s="352" t="s">
        <v>31</v>
      </c>
      <c r="CSS42" s="465"/>
      <c r="CST42" s="464"/>
      <c r="CSU42" s="463"/>
      <c r="CSV42" s="464"/>
      <c r="CSW42" s="464"/>
      <c r="CSX42" s="352"/>
      <c r="CSY42" s="352"/>
      <c r="CSZ42" s="352"/>
      <c r="CTA42" s="352"/>
      <c r="CTB42" s="352"/>
      <c r="CTC42" s="352"/>
      <c r="CTD42" s="352"/>
      <c r="CTE42" s="353"/>
      <c r="CTF42" s="354"/>
      <c r="CTG42" s="354"/>
      <c r="CTH42" s="354"/>
      <c r="CTI42" s="355" t="s">
        <v>29</v>
      </c>
      <c r="CTJ42" s="356">
        <v>1</v>
      </c>
      <c r="CTK42" s="356" t="s">
        <v>30</v>
      </c>
      <c r="CTL42" s="357">
        <f>$AF$33</f>
        <v>1</v>
      </c>
      <c r="CTM42" s="466" t="s">
        <v>27</v>
      </c>
      <c r="CTN42" s="467"/>
      <c r="CTO42" s="467"/>
      <c r="CTP42" s="467"/>
      <c r="CTQ42" s="467"/>
      <c r="CTR42" s="467"/>
      <c r="CTS42" s="467"/>
      <c r="CTT42" s="463">
        <f>CTY29</f>
        <v>0</v>
      </c>
      <c r="CTU42" s="464"/>
      <c r="CTV42" s="464"/>
      <c r="CTW42" s="464"/>
      <c r="CTX42" s="352" t="s">
        <v>31</v>
      </c>
      <c r="CTY42" s="465"/>
      <c r="CTZ42" s="464"/>
      <c r="CUA42" s="463"/>
      <c r="CUB42" s="464"/>
      <c r="CUC42" s="464"/>
      <c r="CUD42" s="352"/>
      <c r="CUE42" s="352"/>
      <c r="CUF42" s="352"/>
      <c r="CUG42" s="352"/>
      <c r="CUH42" s="352"/>
      <c r="CUI42" s="352"/>
      <c r="CUJ42" s="352"/>
      <c r="CUK42" s="353"/>
      <c r="CUL42" s="354"/>
      <c r="CUM42" s="354"/>
      <c r="CUN42" s="354"/>
      <c r="CUO42" s="355" t="s">
        <v>29</v>
      </c>
      <c r="CUP42" s="356">
        <v>1</v>
      </c>
      <c r="CUQ42" s="356" t="s">
        <v>30</v>
      </c>
      <c r="CUR42" s="357">
        <f>$AF$33</f>
        <v>1</v>
      </c>
      <c r="CUS42" s="466" t="s">
        <v>27</v>
      </c>
      <c r="CUT42" s="467"/>
      <c r="CUU42" s="467"/>
      <c r="CUV42" s="467"/>
      <c r="CUW42" s="467"/>
      <c r="CUX42" s="467"/>
      <c r="CUY42" s="467"/>
      <c r="CUZ42" s="463">
        <f>CVE29</f>
        <v>0</v>
      </c>
      <c r="CVA42" s="464"/>
      <c r="CVB42" s="464"/>
      <c r="CVC42" s="464"/>
      <c r="CVD42" s="352" t="s">
        <v>31</v>
      </c>
      <c r="CVE42" s="465"/>
      <c r="CVF42" s="464"/>
      <c r="CVG42" s="463"/>
      <c r="CVH42" s="464"/>
      <c r="CVI42" s="464"/>
      <c r="CVJ42" s="352"/>
      <c r="CVK42" s="352"/>
      <c r="CVL42" s="352"/>
      <c r="CVM42" s="352"/>
      <c r="CVN42" s="352"/>
      <c r="CVO42" s="352"/>
      <c r="CVP42" s="352"/>
      <c r="CVQ42" s="353"/>
      <c r="CVR42" s="354"/>
      <c r="CVS42" s="354"/>
      <c r="CVT42" s="354"/>
      <c r="CVU42" s="355" t="s">
        <v>29</v>
      </c>
      <c r="CVV42" s="356">
        <v>1</v>
      </c>
      <c r="CVW42" s="356" t="s">
        <v>30</v>
      </c>
      <c r="CVX42" s="357">
        <f>$AF$33</f>
        <v>1</v>
      </c>
      <c r="CVY42" s="466" t="s">
        <v>27</v>
      </c>
      <c r="CVZ42" s="467"/>
      <c r="CWA42" s="467"/>
      <c r="CWB42" s="467"/>
      <c r="CWC42" s="467"/>
      <c r="CWD42" s="467"/>
      <c r="CWE42" s="467"/>
      <c r="CWF42" s="463">
        <f>CWK29</f>
        <v>0</v>
      </c>
      <c r="CWG42" s="464"/>
      <c r="CWH42" s="464"/>
      <c r="CWI42" s="464"/>
      <c r="CWJ42" s="352" t="s">
        <v>31</v>
      </c>
      <c r="CWK42" s="465"/>
      <c r="CWL42" s="464"/>
      <c r="CWM42" s="463"/>
      <c r="CWN42" s="464"/>
      <c r="CWO42" s="464"/>
      <c r="CWP42" s="352"/>
      <c r="CWQ42" s="352"/>
      <c r="CWR42" s="352"/>
      <c r="CWS42" s="352"/>
      <c r="CWT42" s="352"/>
      <c r="CWU42" s="352"/>
      <c r="CWV42" s="352"/>
      <c r="CWW42" s="353"/>
      <c r="CWX42" s="354"/>
      <c r="CWY42" s="354"/>
      <c r="CWZ42" s="354"/>
      <c r="CXA42" s="355" t="s">
        <v>29</v>
      </c>
      <c r="CXB42" s="356">
        <v>1</v>
      </c>
      <c r="CXC42" s="356" t="s">
        <v>30</v>
      </c>
      <c r="CXD42" s="357">
        <f>$AF$33</f>
        <v>1</v>
      </c>
      <c r="CXE42" s="466" t="s">
        <v>27</v>
      </c>
      <c r="CXF42" s="467"/>
      <c r="CXG42" s="467"/>
      <c r="CXH42" s="467"/>
      <c r="CXI42" s="467"/>
      <c r="CXJ42" s="467"/>
      <c r="CXK42" s="467"/>
      <c r="CXL42" s="463">
        <f>CXQ29</f>
        <v>0</v>
      </c>
      <c r="CXM42" s="464"/>
      <c r="CXN42" s="464"/>
      <c r="CXO42" s="464"/>
      <c r="CXP42" s="352" t="s">
        <v>31</v>
      </c>
      <c r="CXQ42" s="465"/>
      <c r="CXR42" s="464"/>
      <c r="CXS42" s="463"/>
      <c r="CXT42" s="464"/>
      <c r="CXU42" s="464"/>
      <c r="CXV42" s="352"/>
      <c r="CXW42" s="352"/>
      <c r="CXX42" s="352"/>
      <c r="CXY42" s="352"/>
      <c r="CXZ42" s="352"/>
      <c r="CYA42" s="352"/>
      <c r="CYB42" s="352"/>
      <c r="CYC42" s="353"/>
      <c r="CYD42" s="354"/>
      <c r="CYE42" s="354"/>
      <c r="CYF42" s="354"/>
      <c r="CYG42" s="355" t="s">
        <v>29</v>
      </c>
      <c r="CYH42" s="356">
        <v>1</v>
      </c>
      <c r="CYI42" s="356" t="s">
        <v>30</v>
      </c>
      <c r="CYJ42" s="357">
        <f>$AF$33</f>
        <v>1</v>
      </c>
      <c r="CYK42" s="466" t="s">
        <v>27</v>
      </c>
      <c r="CYL42" s="467"/>
      <c r="CYM42" s="467"/>
      <c r="CYN42" s="467"/>
      <c r="CYO42" s="467"/>
      <c r="CYP42" s="467"/>
      <c r="CYQ42" s="467"/>
      <c r="CYR42" s="463">
        <f>CYW29</f>
        <v>0</v>
      </c>
      <c r="CYS42" s="464"/>
      <c r="CYT42" s="464"/>
      <c r="CYU42" s="464"/>
      <c r="CYV42" s="352" t="s">
        <v>31</v>
      </c>
      <c r="CYW42" s="465"/>
      <c r="CYX42" s="464"/>
      <c r="CYY42" s="463"/>
      <c r="CYZ42" s="464"/>
      <c r="CZA42" s="464"/>
      <c r="CZB42" s="352"/>
      <c r="CZC42" s="352"/>
      <c r="CZD42" s="352"/>
      <c r="CZE42" s="352"/>
      <c r="CZF42" s="352"/>
      <c r="CZG42" s="352"/>
      <c r="CZH42" s="352"/>
      <c r="CZI42" s="353"/>
      <c r="CZJ42" s="354"/>
      <c r="CZK42" s="354"/>
      <c r="CZL42" s="354"/>
      <c r="CZM42" s="355" t="s">
        <v>29</v>
      </c>
      <c r="CZN42" s="356">
        <v>1</v>
      </c>
      <c r="CZO42" s="356" t="s">
        <v>30</v>
      </c>
      <c r="CZP42" s="357">
        <f>$AF$33</f>
        <v>1</v>
      </c>
      <c r="CZQ42" s="466" t="s">
        <v>27</v>
      </c>
      <c r="CZR42" s="467"/>
      <c r="CZS42" s="467"/>
      <c r="CZT42" s="467"/>
      <c r="CZU42" s="467"/>
      <c r="CZV42" s="467"/>
      <c r="CZW42" s="467"/>
      <c r="CZX42" s="463">
        <f>DAC29</f>
        <v>0</v>
      </c>
      <c r="CZY42" s="464"/>
      <c r="CZZ42" s="464"/>
      <c r="DAA42" s="464"/>
      <c r="DAB42" s="352" t="s">
        <v>31</v>
      </c>
      <c r="DAC42" s="465"/>
      <c r="DAD42" s="464"/>
      <c r="DAE42" s="463"/>
      <c r="DAF42" s="464"/>
      <c r="DAG42" s="464"/>
      <c r="DAH42" s="352"/>
      <c r="DAI42" s="352"/>
      <c r="DAJ42" s="352"/>
      <c r="DAK42" s="352"/>
      <c r="DAL42" s="352"/>
      <c r="DAM42" s="352"/>
      <c r="DAN42" s="352"/>
      <c r="DAO42" s="353"/>
      <c r="DAP42" s="354"/>
      <c r="DAQ42" s="354"/>
      <c r="DAR42" s="354"/>
      <c r="DAS42" s="355" t="s">
        <v>29</v>
      </c>
      <c r="DAT42" s="356">
        <v>1</v>
      </c>
      <c r="DAU42" s="356" t="s">
        <v>30</v>
      </c>
      <c r="DAV42" s="357">
        <f>$AF$33</f>
        <v>1</v>
      </c>
      <c r="DAW42" s="466" t="s">
        <v>27</v>
      </c>
      <c r="DAX42" s="467"/>
      <c r="DAY42" s="467"/>
      <c r="DAZ42" s="467"/>
      <c r="DBA42" s="467"/>
      <c r="DBB42" s="467"/>
      <c r="DBC42" s="467"/>
      <c r="DBD42" s="463">
        <f>DBI29</f>
        <v>0</v>
      </c>
      <c r="DBE42" s="464"/>
      <c r="DBF42" s="464"/>
      <c r="DBG42" s="464"/>
      <c r="DBH42" s="352" t="s">
        <v>31</v>
      </c>
      <c r="DBI42" s="465"/>
      <c r="DBJ42" s="464"/>
      <c r="DBK42" s="463"/>
      <c r="DBL42" s="464"/>
      <c r="DBM42" s="464"/>
      <c r="DBN42" s="352"/>
      <c r="DBO42" s="352"/>
      <c r="DBP42" s="352"/>
      <c r="DBQ42" s="352"/>
      <c r="DBR42" s="352"/>
      <c r="DBS42" s="352"/>
      <c r="DBT42" s="352"/>
      <c r="DBU42" s="353"/>
      <c r="DBV42" s="354"/>
      <c r="DBW42" s="354"/>
      <c r="DBX42" s="354"/>
      <c r="DBY42" s="355" t="s">
        <v>29</v>
      </c>
      <c r="DBZ42" s="356">
        <v>1</v>
      </c>
      <c r="DCA42" s="356" t="s">
        <v>30</v>
      </c>
      <c r="DCB42" s="357">
        <f>$AF$33</f>
        <v>1</v>
      </c>
      <c r="DCC42" s="466" t="s">
        <v>27</v>
      </c>
      <c r="DCD42" s="467"/>
      <c r="DCE42" s="467"/>
      <c r="DCF42" s="467"/>
      <c r="DCG42" s="467"/>
      <c r="DCH42" s="467"/>
      <c r="DCI42" s="467"/>
      <c r="DCJ42" s="463">
        <f>DCO29</f>
        <v>0</v>
      </c>
      <c r="DCK42" s="464"/>
      <c r="DCL42" s="464"/>
      <c r="DCM42" s="464"/>
      <c r="DCN42" s="352" t="s">
        <v>31</v>
      </c>
      <c r="DCO42" s="465"/>
      <c r="DCP42" s="464"/>
      <c r="DCQ42" s="463"/>
      <c r="DCR42" s="464"/>
      <c r="DCS42" s="464"/>
      <c r="DCT42" s="352"/>
      <c r="DCU42" s="352"/>
      <c r="DCV42" s="352"/>
      <c r="DCW42" s="352"/>
      <c r="DCX42" s="352"/>
      <c r="DCY42" s="352"/>
      <c r="DCZ42" s="352"/>
      <c r="DDA42" s="353"/>
      <c r="DDB42" s="354"/>
      <c r="DDC42" s="354"/>
      <c r="DDD42" s="354"/>
      <c r="DDE42" s="355" t="s">
        <v>29</v>
      </c>
      <c r="DDF42" s="356">
        <v>1</v>
      </c>
      <c r="DDG42" s="356" t="s">
        <v>30</v>
      </c>
      <c r="DDH42" s="357">
        <f>$AF$33</f>
        <v>1</v>
      </c>
      <c r="DDI42" s="466" t="s">
        <v>27</v>
      </c>
      <c r="DDJ42" s="467"/>
      <c r="DDK42" s="467"/>
      <c r="DDL42" s="467"/>
      <c r="DDM42" s="467"/>
      <c r="DDN42" s="467"/>
      <c r="DDO42" s="467"/>
      <c r="DDP42" s="463">
        <f>DDU29</f>
        <v>0</v>
      </c>
      <c r="DDQ42" s="464"/>
      <c r="DDR42" s="464"/>
      <c r="DDS42" s="464"/>
      <c r="DDT42" s="352" t="s">
        <v>31</v>
      </c>
      <c r="DDU42" s="465"/>
      <c r="DDV42" s="464"/>
      <c r="DDW42" s="463"/>
      <c r="DDX42" s="464"/>
      <c r="DDY42" s="464"/>
      <c r="DDZ42" s="352"/>
      <c r="DEA42" s="352"/>
      <c r="DEB42" s="352"/>
      <c r="DEC42" s="352"/>
      <c r="DED42" s="352"/>
      <c r="DEE42" s="352"/>
      <c r="DEF42" s="352"/>
      <c r="DEG42" s="353"/>
      <c r="DEH42" s="354"/>
      <c r="DEI42" s="354"/>
      <c r="DEJ42" s="354"/>
      <c r="DEK42" s="355" t="s">
        <v>29</v>
      </c>
      <c r="DEL42" s="356">
        <v>1</v>
      </c>
      <c r="DEM42" s="356" t="s">
        <v>30</v>
      </c>
      <c r="DEN42" s="357">
        <f>$AF$33</f>
        <v>1</v>
      </c>
      <c r="DEO42" s="466" t="s">
        <v>27</v>
      </c>
      <c r="DEP42" s="467"/>
      <c r="DEQ42" s="467"/>
      <c r="DER42" s="467"/>
      <c r="DES42" s="467"/>
      <c r="DET42" s="467"/>
      <c r="DEU42" s="467"/>
      <c r="DEV42" s="463">
        <f>DFA29</f>
        <v>0</v>
      </c>
      <c r="DEW42" s="464"/>
      <c r="DEX42" s="464"/>
      <c r="DEY42" s="464"/>
      <c r="DEZ42" s="352" t="s">
        <v>31</v>
      </c>
      <c r="DFA42" s="465"/>
      <c r="DFB42" s="464"/>
      <c r="DFC42" s="463"/>
      <c r="DFD42" s="464"/>
      <c r="DFE42" s="464"/>
      <c r="DFF42" s="352"/>
      <c r="DFG42" s="352"/>
      <c r="DFH42" s="352"/>
      <c r="DFI42" s="352"/>
      <c r="DFJ42" s="352"/>
      <c r="DFK42" s="352"/>
      <c r="DFL42" s="352"/>
      <c r="DFM42" s="353"/>
      <c r="DFN42" s="354"/>
      <c r="DFO42" s="354"/>
      <c r="DFP42" s="354"/>
      <c r="DFQ42" s="355" t="s">
        <v>29</v>
      </c>
      <c r="DFR42" s="356">
        <v>1</v>
      </c>
      <c r="DFS42" s="356" t="s">
        <v>30</v>
      </c>
      <c r="DFT42" s="357">
        <f>$AF$33</f>
        <v>1</v>
      </c>
      <c r="DFU42" s="466" t="s">
        <v>27</v>
      </c>
      <c r="DFV42" s="467"/>
      <c r="DFW42" s="467"/>
      <c r="DFX42" s="467"/>
      <c r="DFY42" s="467"/>
      <c r="DFZ42" s="467"/>
      <c r="DGA42" s="467"/>
      <c r="DGB42" s="463">
        <f>DGG29</f>
        <v>0</v>
      </c>
      <c r="DGC42" s="464"/>
      <c r="DGD42" s="464"/>
      <c r="DGE42" s="464"/>
      <c r="DGF42" s="352" t="s">
        <v>31</v>
      </c>
      <c r="DGG42" s="465"/>
      <c r="DGH42" s="464"/>
      <c r="DGI42" s="463"/>
      <c r="DGJ42" s="464"/>
      <c r="DGK42" s="464"/>
      <c r="DGL42" s="352"/>
      <c r="DGM42" s="352"/>
      <c r="DGN42" s="352"/>
      <c r="DGO42" s="352"/>
      <c r="DGP42" s="352"/>
      <c r="DGQ42" s="352"/>
      <c r="DGR42" s="352"/>
      <c r="DGS42" s="353"/>
      <c r="DGT42" s="354"/>
      <c r="DGU42" s="354"/>
      <c r="DGV42" s="354"/>
      <c r="DGW42" s="355" t="s">
        <v>29</v>
      </c>
      <c r="DGX42" s="356">
        <v>1</v>
      </c>
      <c r="DGY42" s="356" t="s">
        <v>30</v>
      </c>
      <c r="DGZ42" s="357">
        <f>$AF$33</f>
        <v>1</v>
      </c>
      <c r="DHA42" s="466" t="s">
        <v>27</v>
      </c>
      <c r="DHB42" s="467"/>
      <c r="DHC42" s="467"/>
      <c r="DHD42" s="467"/>
      <c r="DHE42" s="467"/>
      <c r="DHF42" s="467"/>
      <c r="DHG42" s="467"/>
      <c r="DHH42" s="463">
        <f>DHM29</f>
        <v>0</v>
      </c>
      <c r="DHI42" s="464"/>
      <c r="DHJ42" s="464"/>
      <c r="DHK42" s="464"/>
      <c r="DHL42" s="352" t="s">
        <v>31</v>
      </c>
      <c r="DHM42" s="465"/>
      <c r="DHN42" s="464"/>
      <c r="DHO42" s="463"/>
      <c r="DHP42" s="464"/>
      <c r="DHQ42" s="464"/>
      <c r="DHR42" s="352"/>
      <c r="DHS42" s="352"/>
      <c r="DHT42" s="352"/>
      <c r="DHU42" s="352"/>
      <c r="DHV42" s="352"/>
      <c r="DHW42" s="352"/>
      <c r="DHX42" s="352"/>
      <c r="DHY42" s="353"/>
      <c r="DHZ42" s="354"/>
      <c r="DIA42" s="354"/>
      <c r="DIB42" s="354"/>
      <c r="DIC42" s="355" t="s">
        <v>29</v>
      </c>
      <c r="DID42" s="356">
        <v>1</v>
      </c>
      <c r="DIE42" s="356" t="s">
        <v>30</v>
      </c>
      <c r="DIF42" s="357">
        <f>$AF$33</f>
        <v>1</v>
      </c>
      <c r="DIG42" s="466" t="s">
        <v>27</v>
      </c>
      <c r="DIH42" s="467"/>
      <c r="DII42" s="467"/>
      <c r="DIJ42" s="467"/>
      <c r="DIK42" s="467"/>
      <c r="DIL42" s="467"/>
      <c r="DIM42" s="467"/>
      <c r="DIN42" s="463">
        <f>DIS29</f>
        <v>0</v>
      </c>
      <c r="DIO42" s="464"/>
      <c r="DIP42" s="464"/>
      <c r="DIQ42" s="464"/>
      <c r="DIR42" s="352" t="s">
        <v>31</v>
      </c>
      <c r="DIS42" s="465"/>
      <c r="DIT42" s="464"/>
      <c r="DIU42" s="463"/>
      <c r="DIV42" s="464"/>
      <c r="DIW42" s="464"/>
      <c r="DIX42" s="352"/>
      <c r="DIY42" s="352"/>
      <c r="DIZ42" s="352"/>
      <c r="DJA42" s="352"/>
      <c r="DJB42" s="352"/>
      <c r="DJC42" s="352"/>
      <c r="DJD42" s="352"/>
      <c r="DJE42" s="353"/>
      <c r="DJF42" s="354"/>
      <c r="DJG42" s="354"/>
      <c r="DJH42" s="354"/>
      <c r="DJI42" s="355" t="s">
        <v>29</v>
      </c>
      <c r="DJJ42" s="356">
        <v>1</v>
      </c>
      <c r="DJK42" s="356" t="s">
        <v>30</v>
      </c>
      <c r="DJL42" s="357">
        <f>$AF$33</f>
        <v>1</v>
      </c>
      <c r="DJM42" s="466" t="s">
        <v>27</v>
      </c>
      <c r="DJN42" s="467"/>
      <c r="DJO42" s="467"/>
      <c r="DJP42" s="467"/>
      <c r="DJQ42" s="467"/>
      <c r="DJR42" s="467"/>
      <c r="DJS42" s="467"/>
      <c r="DJT42" s="463">
        <f>DJY29</f>
        <v>0</v>
      </c>
      <c r="DJU42" s="464"/>
      <c r="DJV42" s="464"/>
      <c r="DJW42" s="464"/>
      <c r="DJX42" s="352" t="s">
        <v>31</v>
      </c>
      <c r="DJY42" s="465"/>
      <c r="DJZ42" s="464"/>
      <c r="DKA42" s="463"/>
      <c r="DKB42" s="464"/>
      <c r="DKC42" s="464"/>
      <c r="DKD42" s="352"/>
      <c r="DKE42" s="352"/>
      <c r="DKF42" s="352"/>
      <c r="DKG42" s="352"/>
      <c r="DKH42" s="352"/>
      <c r="DKI42" s="352"/>
      <c r="DKJ42" s="352"/>
      <c r="DKK42" s="353"/>
      <c r="DKL42" s="354"/>
      <c r="DKM42" s="354"/>
      <c r="DKN42" s="354"/>
      <c r="DKO42" s="355" t="s">
        <v>29</v>
      </c>
      <c r="DKP42" s="356">
        <v>1</v>
      </c>
      <c r="DKQ42" s="356" t="s">
        <v>30</v>
      </c>
      <c r="DKR42" s="357">
        <f>$AF$33</f>
        <v>1</v>
      </c>
      <c r="DKS42" s="466" t="s">
        <v>27</v>
      </c>
      <c r="DKT42" s="467"/>
      <c r="DKU42" s="467"/>
      <c r="DKV42" s="467"/>
      <c r="DKW42" s="467"/>
      <c r="DKX42" s="467"/>
      <c r="DKY42" s="467"/>
      <c r="DKZ42" s="463">
        <f>DLE29</f>
        <v>0</v>
      </c>
      <c r="DLA42" s="464"/>
      <c r="DLB42" s="464"/>
      <c r="DLC42" s="464"/>
      <c r="DLD42" s="352" t="s">
        <v>31</v>
      </c>
      <c r="DLE42" s="465"/>
      <c r="DLF42" s="464"/>
      <c r="DLG42" s="463"/>
      <c r="DLH42" s="464"/>
      <c r="DLI42" s="464"/>
      <c r="DLJ42" s="352"/>
      <c r="DLK42" s="352"/>
      <c r="DLL42" s="352"/>
      <c r="DLM42" s="352"/>
      <c r="DLN42" s="352"/>
      <c r="DLO42" s="352"/>
      <c r="DLP42" s="352"/>
      <c r="DLQ42" s="353"/>
      <c r="DLR42" s="354"/>
      <c r="DLS42" s="354"/>
      <c r="DLT42" s="354"/>
      <c r="DLU42" s="355" t="s">
        <v>29</v>
      </c>
      <c r="DLV42" s="356">
        <v>1</v>
      </c>
      <c r="DLW42" s="356" t="s">
        <v>30</v>
      </c>
      <c r="DLX42" s="357">
        <f>$AF$33</f>
        <v>1</v>
      </c>
      <c r="DLY42" s="466" t="s">
        <v>27</v>
      </c>
      <c r="DLZ42" s="467"/>
      <c r="DMA42" s="467"/>
      <c r="DMB42" s="467"/>
      <c r="DMC42" s="467"/>
      <c r="DMD42" s="467"/>
      <c r="DME42" s="467"/>
      <c r="DMF42" s="463">
        <f>DMK29</f>
        <v>0</v>
      </c>
      <c r="DMG42" s="464"/>
      <c r="DMH42" s="464"/>
      <c r="DMI42" s="464"/>
      <c r="DMJ42" s="352" t="s">
        <v>31</v>
      </c>
      <c r="DMK42" s="465"/>
      <c r="DML42" s="464"/>
      <c r="DMM42" s="463"/>
      <c r="DMN42" s="464"/>
      <c r="DMO42" s="464"/>
      <c r="DMP42" s="352"/>
      <c r="DMQ42" s="352"/>
      <c r="DMR42" s="352"/>
      <c r="DMS42" s="352"/>
      <c r="DMT42" s="352"/>
      <c r="DMU42" s="352"/>
      <c r="DMV42" s="352"/>
      <c r="DMW42" s="353"/>
      <c r="DMX42" s="354"/>
      <c r="DMY42" s="354"/>
      <c r="DMZ42" s="354"/>
      <c r="DNA42" s="355" t="s">
        <v>29</v>
      </c>
      <c r="DNB42" s="356">
        <v>1</v>
      </c>
      <c r="DNC42" s="356" t="s">
        <v>30</v>
      </c>
      <c r="DND42" s="357">
        <f>$AF$33</f>
        <v>1</v>
      </c>
      <c r="DNE42" s="466" t="s">
        <v>27</v>
      </c>
      <c r="DNF42" s="467"/>
      <c r="DNG42" s="467"/>
      <c r="DNH42" s="467"/>
      <c r="DNI42" s="467"/>
      <c r="DNJ42" s="467"/>
      <c r="DNK42" s="467"/>
      <c r="DNL42" s="463">
        <f>DNQ29</f>
        <v>0</v>
      </c>
      <c r="DNM42" s="464"/>
      <c r="DNN42" s="464"/>
      <c r="DNO42" s="464"/>
      <c r="DNP42" s="352" t="s">
        <v>31</v>
      </c>
      <c r="DNQ42" s="465"/>
      <c r="DNR42" s="464"/>
      <c r="DNS42" s="463"/>
      <c r="DNT42" s="464"/>
      <c r="DNU42" s="464"/>
      <c r="DNV42" s="352"/>
      <c r="DNW42" s="352"/>
      <c r="DNX42" s="352"/>
      <c r="DNY42" s="352"/>
      <c r="DNZ42" s="352"/>
      <c r="DOA42" s="352"/>
      <c r="DOB42" s="352"/>
      <c r="DOC42" s="353"/>
      <c r="DOD42" s="354"/>
      <c r="DOE42" s="354"/>
      <c r="DOF42" s="354"/>
      <c r="DOG42" s="355" t="s">
        <v>29</v>
      </c>
      <c r="DOH42" s="356">
        <v>1</v>
      </c>
      <c r="DOI42" s="356" t="s">
        <v>30</v>
      </c>
      <c r="DOJ42" s="357">
        <f>$AF$33</f>
        <v>1</v>
      </c>
      <c r="DOK42" s="466" t="s">
        <v>27</v>
      </c>
      <c r="DOL42" s="467"/>
      <c r="DOM42" s="467"/>
      <c r="DON42" s="467"/>
      <c r="DOO42" s="467"/>
      <c r="DOP42" s="467"/>
      <c r="DOQ42" s="467"/>
      <c r="DOR42" s="463">
        <f>DOW29</f>
        <v>0</v>
      </c>
      <c r="DOS42" s="464"/>
      <c r="DOT42" s="464"/>
      <c r="DOU42" s="464"/>
      <c r="DOV42" s="352" t="s">
        <v>31</v>
      </c>
      <c r="DOW42" s="465"/>
      <c r="DOX42" s="464"/>
      <c r="DOY42" s="463"/>
      <c r="DOZ42" s="464"/>
      <c r="DPA42" s="464"/>
      <c r="DPB42" s="352"/>
      <c r="DPC42" s="352"/>
      <c r="DPD42" s="352"/>
      <c r="DPE42" s="352"/>
      <c r="DPF42" s="352"/>
      <c r="DPG42" s="352"/>
      <c r="DPH42" s="352"/>
      <c r="DPI42" s="353"/>
      <c r="DPJ42" s="354"/>
      <c r="DPK42" s="354"/>
      <c r="DPL42" s="354"/>
      <c r="DPM42" s="355" t="s">
        <v>29</v>
      </c>
      <c r="DPN42" s="356">
        <v>1</v>
      </c>
      <c r="DPO42" s="356" t="s">
        <v>30</v>
      </c>
      <c r="DPP42" s="357">
        <f>$AF$33</f>
        <v>1</v>
      </c>
      <c r="DPQ42" s="466" t="s">
        <v>27</v>
      </c>
      <c r="DPR42" s="467"/>
      <c r="DPS42" s="467"/>
      <c r="DPT42" s="467"/>
      <c r="DPU42" s="467"/>
      <c r="DPV42" s="467"/>
      <c r="DPW42" s="467"/>
      <c r="DPX42" s="463">
        <f>DQC29</f>
        <v>0</v>
      </c>
      <c r="DPY42" s="464"/>
      <c r="DPZ42" s="464"/>
      <c r="DQA42" s="464"/>
      <c r="DQB42" s="352" t="s">
        <v>31</v>
      </c>
      <c r="DQC42" s="465"/>
      <c r="DQD42" s="464"/>
      <c r="DQE42" s="463"/>
      <c r="DQF42" s="464"/>
      <c r="DQG42" s="464"/>
      <c r="DQH42" s="352"/>
      <c r="DQI42" s="352"/>
      <c r="DQJ42" s="352"/>
      <c r="DQK42" s="352"/>
      <c r="DQL42" s="352"/>
      <c r="DQM42" s="352"/>
      <c r="DQN42" s="352"/>
      <c r="DQO42" s="353"/>
      <c r="DQP42" s="354"/>
      <c r="DQQ42" s="354"/>
      <c r="DQR42" s="354"/>
      <c r="DQS42" s="355" t="s">
        <v>29</v>
      </c>
      <c r="DQT42" s="356">
        <v>1</v>
      </c>
      <c r="DQU42" s="356" t="s">
        <v>30</v>
      </c>
      <c r="DQV42" s="357">
        <f>$AF$33</f>
        <v>1</v>
      </c>
      <c r="DQW42" s="466" t="s">
        <v>27</v>
      </c>
      <c r="DQX42" s="467"/>
      <c r="DQY42" s="467"/>
      <c r="DQZ42" s="467"/>
      <c r="DRA42" s="467"/>
      <c r="DRB42" s="467"/>
      <c r="DRC42" s="467"/>
      <c r="DRD42" s="463">
        <f>DRI29</f>
        <v>0</v>
      </c>
      <c r="DRE42" s="464"/>
      <c r="DRF42" s="464"/>
      <c r="DRG42" s="464"/>
      <c r="DRH42" s="352" t="s">
        <v>31</v>
      </c>
      <c r="DRI42" s="465"/>
      <c r="DRJ42" s="464"/>
      <c r="DRK42" s="463"/>
      <c r="DRL42" s="464"/>
      <c r="DRM42" s="464"/>
      <c r="DRN42" s="352"/>
      <c r="DRO42" s="352"/>
      <c r="DRP42" s="352"/>
      <c r="DRQ42" s="352"/>
      <c r="DRR42" s="352"/>
      <c r="DRS42" s="352"/>
      <c r="DRT42" s="352"/>
      <c r="DRU42" s="353"/>
      <c r="DRV42" s="354"/>
      <c r="DRW42" s="354"/>
      <c r="DRX42" s="354"/>
      <c r="DRY42" s="355" t="s">
        <v>29</v>
      </c>
      <c r="DRZ42" s="356">
        <v>1</v>
      </c>
      <c r="DSA42" s="356" t="s">
        <v>30</v>
      </c>
      <c r="DSB42" s="357">
        <f>$AF$33</f>
        <v>1</v>
      </c>
      <c r="DSC42" s="466" t="s">
        <v>27</v>
      </c>
      <c r="DSD42" s="467"/>
      <c r="DSE42" s="467"/>
      <c r="DSF42" s="467"/>
      <c r="DSG42" s="467"/>
      <c r="DSH42" s="467"/>
      <c r="DSI42" s="467"/>
      <c r="DSJ42" s="463">
        <f>DSO29</f>
        <v>0</v>
      </c>
      <c r="DSK42" s="464"/>
      <c r="DSL42" s="464"/>
      <c r="DSM42" s="464"/>
      <c r="DSN42" s="352" t="s">
        <v>31</v>
      </c>
      <c r="DSO42" s="465"/>
      <c r="DSP42" s="464"/>
      <c r="DSQ42" s="463"/>
      <c r="DSR42" s="464"/>
      <c r="DSS42" s="464"/>
      <c r="DST42" s="352"/>
      <c r="DSU42" s="352"/>
      <c r="DSV42" s="352"/>
      <c r="DSW42" s="352"/>
      <c r="DSX42" s="352"/>
      <c r="DSY42" s="352"/>
      <c r="DSZ42" s="352"/>
      <c r="DTA42" s="353"/>
      <c r="DTB42" s="354"/>
      <c r="DTC42" s="354"/>
      <c r="DTD42" s="354"/>
      <c r="DTE42" s="355" t="s">
        <v>29</v>
      </c>
      <c r="DTF42" s="356">
        <v>1</v>
      </c>
      <c r="DTG42" s="356" t="s">
        <v>30</v>
      </c>
      <c r="DTH42" s="357">
        <f>$AF$33</f>
        <v>1</v>
      </c>
      <c r="DTI42" s="466" t="s">
        <v>27</v>
      </c>
      <c r="DTJ42" s="467"/>
      <c r="DTK42" s="467"/>
      <c r="DTL42" s="467"/>
      <c r="DTM42" s="467"/>
      <c r="DTN42" s="467"/>
      <c r="DTO42" s="467"/>
      <c r="DTP42" s="463">
        <f>DTU29</f>
        <v>0</v>
      </c>
      <c r="DTQ42" s="464"/>
      <c r="DTR42" s="464"/>
      <c r="DTS42" s="464"/>
      <c r="DTT42" s="352" t="s">
        <v>31</v>
      </c>
      <c r="DTU42" s="465"/>
      <c r="DTV42" s="464"/>
      <c r="DTW42" s="463"/>
      <c r="DTX42" s="464"/>
      <c r="DTY42" s="464"/>
      <c r="DTZ42" s="352"/>
      <c r="DUA42" s="352"/>
      <c r="DUB42" s="352"/>
      <c r="DUC42" s="352"/>
      <c r="DUD42" s="352"/>
      <c r="DUE42" s="352"/>
      <c r="DUF42" s="352"/>
      <c r="DUG42" s="353"/>
      <c r="DUH42" s="354"/>
      <c r="DUI42" s="354"/>
      <c r="DUJ42" s="354"/>
      <c r="DUK42" s="355" t="s">
        <v>29</v>
      </c>
      <c r="DUL42" s="356">
        <v>1</v>
      </c>
      <c r="DUM42" s="356" t="s">
        <v>30</v>
      </c>
      <c r="DUN42" s="357">
        <f>$AF$33</f>
        <v>1</v>
      </c>
      <c r="DUO42" s="466" t="s">
        <v>27</v>
      </c>
      <c r="DUP42" s="467"/>
      <c r="DUQ42" s="467"/>
      <c r="DUR42" s="467"/>
      <c r="DUS42" s="467"/>
      <c r="DUT42" s="467"/>
      <c r="DUU42" s="467"/>
      <c r="DUV42" s="463">
        <f>DVA29</f>
        <v>0</v>
      </c>
      <c r="DUW42" s="464"/>
      <c r="DUX42" s="464"/>
      <c r="DUY42" s="464"/>
      <c r="DUZ42" s="352" t="s">
        <v>31</v>
      </c>
      <c r="DVA42" s="465"/>
      <c r="DVB42" s="464"/>
      <c r="DVC42" s="463"/>
      <c r="DVD42" s="464"/>
      <c r="DVE42" s="464"/>
      <c r="DVF42" s="352"/>
      <c r="DVG42" s="352"/>
      <c r="DVH42" s="352"/>
      <c r="DVI42" s="352"/>
      <c r="DVJ42" s="352"/>
      <c r="DVK42" s="352"/>
      <c r="DVL42" s="352"/>
      <c r="DVM42" s="353"/>
      <c r="DVN42" s="354"/>
      <c r="DVO42" s="354"/>
      <c r="DVP42" s="354"/>
      <c r="DVQ42" s="355" t="s">
        <v>29</v>
      </c>
      <c r="DVR42" s="356">
        <v>1</v>
      </c>
      <c r="DVS42" s="356" t="s">
        <v>30</v>
      </c>
      <c r="DVT42" s="357">
        <f>$AF$33</f>
        <v>1</v>
      </c>
      <c r="DVU42" s="466" t="s">
        <v>27</v>
      </c>
      <c r="DVV42" s="467"/>
      <c r="DVW42" s="467"/>
      <c r="DVX42" s="467"/>
      <c r="DVY42" s="467"/>
      <c r="DVZ42" s="467"/>
      <c r="DWA42" s="467"/>
      <c r="DWB42" s="463">
        <f>DWG29</f>
        <v>0</v>
      </c>
      <c r="DWC42" s="464"/>
      <c r="DWD42" s="464"/>
      <c r="DWE42" s="464"/>
      <c r="DWF42" s="352" t="s">
        <v>31</v>
      </c>
      <c r="DWG42" s="465"/>
      <c r="DWH42" s="464"/>
      <c r="DWI42" s="463"/>
      <c r="DWJ42" s="464"/>
      <c r="DWK42" s="464"/>
      <c r="DWL42" s="352"/>
      <c r="DWM42" s="352"/>
      <c r="DWN42" s="352"/>
      <c r="DWO42" s="352"/>
      <c r="DWP42" s="352"/>
      <c r="DWQ42" s="352"/>
      <c r="DWR42" s="352"/>
      <c r="DWS42" s="353"/>
      <c r="DWT42" s="354"/>
      <c r="DWU42" s="354"/>
      <c r="DWV42" s="354"/>
      <c r="DWW42" s="355" t="s">
        <v>29</v>
      </c>
      <c r="DWX42" s="356">
        <v>1</v>
      </c>
      <c r="DWY42" s="356" t="s">
        <v>30</v>
      </c>
      <c r="DWZ42" s="357">
        <f>$AF$33</f>
        <v>1</v>
      </c>
      <c r="DXA42" s="466" t="s">
        <v>27</v>
      </c>
      <c r="DXB42" s="467"/>
      <c r="DXC42" s="467"/>
      <c r="DXD42" s="467"/>
      <c r="DXE42" s="467"/>
      <c r="DXF42" s="467"/>
      <c r="DXG42" s="467"/>
      <c r="DXH42" s="463">
        <f>DXM29</f>
        <v>0</v>
      </c>
      <c r="DXI42" s="464"/>
      <c r="DXJ42" s="464"/>
      <c r="DXK42" s="464"/>
      <c r="DXL42" s="352" t="s">
        <v>31</v>
      </c>
      <c r="DXM42" s="465"/>
      <c r="DXN42" s="464"/>
      <c r="DXO42" s="463"/>
      <c r="DXP42" s="464"/>
      <c r="DXQ42" s="464"/>
      <c r="DXR42" s="352"/>
      <c r="DXS42" s="352"/>
      <c r="DXT42" s="352"/>
      <c r="DXU42" s="352"/>
      <c r="DXV42" s="352"/>
      <c r="DXW42" s="352"/>
      <c r="DXX42" s="352"/>
      <c r="DXY42" s="353"/>
      <c r="DXZ42" s="354"/>
      <c r="DYA42" s="354"/>
      <c r="DYB42" s="354"/>
      <c r="DYC42" s="355" t="s">
        <v>29</v>
      </c>
      <c r="DYD42" s="356">
        <v>1</v>
      </c>
      <c r="DYE42" s="356" t="s">
        <v>30</v>
      </c>
      <c r="DYF42" s="357">
        <f>$AF$33</f>
        <v>1</v>
      </c>
      <c r="DYG42" s="466" t="s">
        <v>27</v>
      </c>
      <c r="DYH42" s="467"/>
      <c r="DYI42" s="467"/>
      <c r="DYJ42" s="467"/>
      <c r="DYK42" s="467"/>
      <c r="DYL42" s="467"/>
      <c r="DYM42" s="467"/>
      <c r="DYN42" s="463">
        <f>DYS29</f>
        <v>0</v>
      </c>
      <c r="DYO42" s="464"/>
      <c r="DYP42" s="464"/>
      <c r="DYQ42" s="464"/>
      <c r="DYR42" s="352" t="s">
        <v>31</v>
      </c>
      <c r="DYS42" s="465"/>
      <c r="DYT42" s="464"/>
      <c r="DYU42" s="463"/>
      <c r="DYV42" s="464"/>
      <c r="DYW42" s="464"/>
      <c r="DYX42" s="352"/>
      <c r="DYY42" s="352"/>
      <c r="DYZ42" s="352"/>
      <c r="DZA42" s="352"/>
      <c r="DZB42" s="352"/>
      <c r="DZC42" s="352"/>
      <c r="DZD42" s="352"/>
      <c r="DZE42" s="353"/>
      <c r="DZF42" s="354"/>
      <c r="DZG42" s="354"/>
      <c r="DZH42" s="354"/>
      <c r="DZI42" s="355" t="s">
        <v>29</v>
      </c>
      <c r="DZJ42" s="356">
        <v>1</v>
      </c>
      <c r="DZK42" s="356" t="s">
        <v>30</v>
      </c>
      <c r="DZL42" s="357">
        <f>$AF$33</f>
        <v>1</v>
      </c>
      <c r="DZM42" s="466" t="s">
        <v>27</v>
      </c>
      <c r="DZN42" s="467"/>
      <c r="DZO42" s="467"/>
      <c r="DZP42" s="467"/>
      <c r="DZQ42" s="467"/>
      <c r="DZR42" s="467"/>
      <c r="DZS42" s="467"/>
      <c r="DZT42" s="463">
        <f>DZY29</f>
        <v>0</v>
      </c>
      <c r="DZU42" s="464"/>
      <c r="DZV42" s="464"/>
      <c r="DZW42" s="464"/>
      <c r="DZX42" s="352" t="s">
        <v>31</v>
      </c>
      <c r="DZY42" s="465"/>
      <c r="DZZ42" s="464"/>
      <c r="EAA42" s="463"/>
      <c r="EAB42" s="464"/>
      <c r="EAC42" s="464"/>
      <c r="EAD42" s="352"/>
      <c r="EAE42" s="352"/>
      <c r="EAF42" s="352"/>
      <c r="EAG42" s="352"/>
      <c r="EAH42" s="352"/>
      <c r="EAI42" s="352"/>
      <c r="EAJ42" s="352"/>
      <c r="EAK42" s="353"/>
      <c r="EAL42" s="354"/>
      <c r="EAM42" s="354"/>
      <c r="EAN42" s="354"/>
      <c r="EAO42" s="355" t="s">
        <v>29</v>
      </c>
      <c r="EAP42" s="356">
        <v>1</v>
      </c>
      <c r="EAQ42" s="356" t="s">
        <v>30</v>
      </c>
      <c r="EAR42" s="357">
        <f>$AF$33</f>
        <v>1</v>
      </c>
      <c r="EAS42" s="466" t="s">
        <v>27</v>
      </c>
      <c r="EAT42" s="467"/>
      <c r="EAU42" s="467"/>
      <c r="EAV42" s="467"/>
      <c r="EAW42" s="467"/>
      <c r="EAX42" s="467"/>
      <c r="EAY42" s="467"/>
      <c r="EAZ42" s="463">
        <f>EBE29</f>
        <v>0</v>
      </c>
      <c r="EBA42" s="464"/>
      <c r="EBB42" s="464"/>
      <c r="EBC42" s="464"/>
      <c r="EBD42" s="352" t="s">
        <v>31</v>
      </c>
      <c r="EBE42" s="465"/>
      <c r="EBF42" s="464"/>
      <c r="EBG42" s="463"/>
      <c r="EBH42" s="464"/>
      <c r="EBI42" s="464"/>
      <c r="EBJ42" s="352"/>
      <c r="EBK42" s="352"/>
      <c r="EBL42" s="352"/>
      <c r="EBM42" s="352"/>
      <c r="EBN42" s="352"/>
      <c r="EBO42" s="352"/>
      <c r="EBP42" s="352"/>
      <c r="EBQ42" s="353"/>
      <c r="EBR42" s="354"/>
      <c r="EBS42" s="354"/>
      <c r="EBT42" s="354"/>
      <c r="EBU42" s="355" t="s">
        <v>29</v>
      </c>
      <c r="EBV42" s="356">
        <v>1</v>
      </c>
      <c r="EBW42" s="356" t="s">
        <v>30</v>
      </c>
      <c r="EBX42" s="357">
        <f>$AF$33</f>
        <v>1</v>
      </c>
      <c r="EBY42" s="466" t="s">
        <v>27</v>
      </c>
      <c r="EBZ42" s="467"/>
      <c r="ECA42" s="467"/>
      <c r="ECB42" s="467"/>
      <c r="ECC42" s="467"/>
      <c r="ECD42" s="467"/>
      <c r="ECE42" s="467"/>
      <c r="ECF42" s="463">
        <f>ECK29</f>
        <v>0</v>
      </c>
      <c r="ECG42" s="464"/>
      <c r="ECH42" s="464"/>
      <c r="ECI42" s="464"/>
      <c r="ECJ42" s="352" t="s">
        <v>31</v>
      </c>
      <c r="ECK42" s="465"/>
      <c r="ECL42" s="464"/>
      <c r="ECM42" s="463"/>
      <c r="ECN42" s="464"/>
      <c r="ECO42" s="464"/>
      <c r="ECP42" s="352"/>
      <c r="ECQ42" s="352"/>
      <c r="ECR42" s="352"/>
      <c r="ECS42" s="352"/>
      <c r="ECT42" s="352"/>
      <c r="ECU42" s="352"/>
      <c r="ECV42" s="352"/>
      <c r="ECW42" s="353"/>
      <c r="ECX42" s="354"/>
      <c r="ECY42" s="354"/>
      <c r="ECZ42" s="354"/>
      <c r="EDA42" s="355" t="s">
        <v>29</v>
      </c>
      <c r="EDB42" s="356">
        <v>1</v>
      </c>
      <c r="EDC42" s="356" t="s">
        <v>30</v>
      </c>
      <c r="EDD42" s="357">
        <f>$AF$33</f>
        <v>1</v>
      </c>
      <c r="EDE42" s="466" t="s">
        <v>27</v>
      </c>
      <c r="EDF42" s="467"/>
      <c r="EDG42" s="467"/>
      <c r="EDH42" s="467"/>
      <c r="EDI42" s="467"/>
      <c r="EDJ42" s="467"/>
      <c r="EDK42" s="467"/>
      <c r="EDL42" s="463">
        <f>EDQ29</f>
        <v>0</v>
      </c>
      <c r="EDM42" s="464"/>
      <c r="EDN42" s="464"/>
      <c r="EDO42" s="464"/>
      <c r="EDP42" s="352" t="s">
        <v>31</v>
      </c>
      <c r="EDQ42" s="465"/>
      <c r="EDR42" s="464"/>
      <c r="EDS42" s="463"/>
      <c r="EDT42" s="464"/>
      <c r="EDU42" s="464"/>
      <c r="EDV42" s="352"/>
      <c r="EDW42" s="352"/>
      <c r="EDX42" s="352"/>
      <c r="EDY42" s="352"/>
      <c r="EDZ42" s="352"/>
      <c r="EEA42" s="352"/>
      <c r="EEB42" s="352"/>
      <c r="EEC42" s="353"/>
      <c r="EED42" s="354"/>
      <c r="EEE42" s="354"/>
      <c r="EEF42" s="354"/>
      <c r="EEG42" s="355" t="s">
        <v>29</v>
      </c>
      <c r="EEH42" s="356">
        <v>1</v>
      </c>
      <c r="EEI42" s="356" t="s">
        <v>30</v>
      </c>
      <c r="EEJ42" s="357">
        <f>$AF$33</f>
        <v>1</v>
      </c>
      <c r="EEK42" s="466" t="s">
        <v>27</v>
      </c>
      <c r="EEL42" s="467"/>
      <c r="EEM42" s="467"/>
      <c r="EEN42" s="467"/>
      <c r="EEO42" s="467"/>
      <c r="EEP42" s="467"/>
      <c r="EEQ42" s="467"/>
      <c r="EER42" s="463">
        <f>EEW29</f>
        <v>0</v>
      </c>
      <c r="EES42" s="464"/>
      <c r="EET42" s="464"/>
      <c r="EEU42" s="464"/>
      <c r="EEV42" s="352" t="s">
        <v>31</v>
      </c>
      <c r="EEW42" s="465"/>
      <c r="EEX42" s="464"/>
      <c r="EEY42" s="463"/>
      <c r="EEZ42" s="464"/>
      <c r="EFA42" s="464"/>
      <c r="EFB42" s="352"/>
      <c r="EFC42" s="352"/>
      <c r="EFD42" s="352"/>
      <c r="EFE42" s="352"/>
      <c r="EFF42" s="352"/>
      <c r="EFG42" s="352"/>
      <c r="EFH42" s="352"/>
      <c r="EFI42" s="353"/>
      <c r="EFJ42" s="354"/>
      <c r="EFK42" s="354"/>
      <c r="EFL42" s="354"/>
      <c r="EFM42" s="355" t="s">
        <v>29</v>
      </c>
      <c r="EFN42" s="356">
        <v>1</v>
      </c>
      <c r="EFO42" s="356" t="s">
        <v>30</v>
      </c>
      <c r="EFP42" s="357">
        <f>$AF$33</f>
        <v>1</v>
      </c>
      <c r="EFQ42" s="466" t="s">
        <v>27</v>
      </c>
      <c r="EFR42" s="467"/>
      <c r="EFS42" s="467"/>
      <c r="EFT42" s="467"/>
      <c r="EFU42" s="467"/>
      <c r="EFV42" s="467"/>
      <c r="EFW42" s="467"/>
      <c r="EFX42" s="463">
        <f>EGC29</f>
        <v>0</v>
      </c>
      <c r="EFY42" s="464"/>
      <c r="EFZ42" s="464"/>
      <c r="EGA42" s="464"/>
      <c r="EGB42" s="352" t="s">
        <v>31</v>
      </c>
      <c r="EGC42" s="465"/>
      <c r="EGD42" s="464"/>
      <c r="EGE42" s="463"/>
      <c r="EGF42" s="464"/>
      <c r="EGG42" s="464"/>
      <c r="EGH42" s="352"/>
      <c r="EGI42" s="352"/>
      <c r="EGJ42" s="352"/>
      <c r="EGK42" s="352"/>
      <c r="EGL42" s="352"/>
      <c r="EGM42" s="352"/>
      <c r="EGN42" s="352"/>
      <c r="EGO42" s="353"/>
      <c r="EGP42" s="354"/>
      <c r="EGQ42" s="354"/>
      <c r="EGR42" s="354"/>
      <c r="EGS42" s="355" t="s">
        <v>29</v>
      </c>
      <c r="EGT42" s="356">
        <v>1</v>
      </c>
      <c r="EGU42" s="356" t="s">
        <v>30</v>
      </c>
      <c r="EGV42" s="357">
        <f>$AF$33</f>
        <v>1</v>
      </c>
      <c r="EGW42" s="466" t="s">
        <v>27</v>
      </c>
      <c r="EGX42" s="467"/>
      <c r="EGY42" s="467"/>
      <c r="EGZ42" s="467"/>
      <c r="EHA42" s="467"/>
      <c r="EHB42" s="467"/>
      <c r="EHC42" s="467"/>
      <c r="EHD42" s="463">
        <f>EHI29</f>
        <v>0</v>
      </c>
      <c r="EHE42" s="464"/>
      <c r="EHF42" s="464"/>
      <c r="EHG42" s="464"/>
      <c r="EHH42" s="352" t="s">
        <v>31</v>
      </c>
      <c r="EHI42" s="465"/>
      <c r="EHJ42" s="464"/>
      <c r="EHK42" s="463"/>
      <c r="EHL42" s="464"/>
      <c r="EHM42" s="464"/>
      <c r="EHN42" s="352"/>
      <c r="EHO42" s="352"/>
      <c r="EHP42" s="352"/>
      <c r="EHQ42" s="352"/>
      <c r="EHR42" s="352"/>
      <c r="EHS42" s="352"/>
      <c r="EHT42" s="352"/>
      <c r="EHU42" s="353"/>
      <c r="EHV42" s="354"/>
      <c r="EHW42" s="354"/>
      <c r="EHX42" s="354"/>
      <c r="EHY42" s="355" t="s">
        <v>29</v>
      </c>
      <c r="EHZ42" s="356">
        <v>1</v>
      </c>
      <c r="EIA42" s="356" t="s">
        <v>30</v>
      </c>
      <c r="EIB42" s="357">
        <f>$AF$33</f>
        <v>1</v>
      </c>
      <c r="EIC42" s="466" t="s">
        <v>27</v>
      </c>
      <c r="EID42" s="467"/>
      <c r="EIE42" s="467"/>
      <c r="EIF42" s="467"/>
      <c r="EIG42" s="467"/>
      <c r="EIH42" s="467"/>
      <c r="EII42" s="467"/>
      <c r="EIJ42" s="463">
        <f>EIO29</f>
        <v>0</v>
      </c>
      <c r="EIK42" s="464"/>
      <c r="EIL42" s="464"/>
      <c r="EIM42" s="464"/>
      <c r="EIN42" s="352" t="s">
        <v>31</v>
      </c>
      <c r="EIO42" s="465"/>
      <c r="EIP42" s="464"/>
      <c r="EIQ42" s="463"/>
      <c r="EIR42" s="464"/>
      <c r="EIS42" s="464"/>
      <c r="EIT42" s="352"/>
      <c r="EIU42" s="352"/>
      <c r="EIV42" s="352"/>
      <c r="EIW42" s="352"/>
      <c r="EIX42" s="352"/>
      <c r="EIY42" s="352"/>
      <c r="EIZ42" s="352"/>
      <c r="EJA42" s="353"/>
      <c r="EJB42" s="354"/>
      <c r="EJC42" s="354"/>
      <c r="EJD42" s="354"/>
      <c r="EJE42" s="355" t="s">
        <v>29</v>
      </c>
      <c r="EJF42" s="356">
        <v>1</v>
      </c>
      <c r="EJG42" s="356" t="s">
        <v>30</v>
      </c>
      <c r="EJH42" s="357">
        <f>$AF$33</f>
        <v>1</v>
      </c>
      <c r="EJI42" s="466" t="s">
        <v>27</v>
      </c>
      <c r="EJJ42" s="467"/>
      <c r="EJK42" s="467"/>
      <c r="EJL42" s="467"/>
      <c r="EJM42" s="467"/>
      <c r="EJN42" s="467"/>
      <c r="EJO42" s="467"/>
      <c r="EJP42" s="463">
        <f>EJU29</f>
        <v>0</v>
      </c>
      <c r="EJQ42" s="464"/>
      <c r="EJR42" s="464"/>
      <c r="EJS42" s="464"/>
      <c r="EJT42" s="352" t="s">
        <v>31</v>
      </c>
      <c r="EJU42" s="465"/>
      <c r="EJV42" s="464"/>
      <c r="EJW42" s="463"/>
      <c r="EJX42" s="464"/>
      <c r="EJY42" s="464"/>
      <c r="EJZ42" s="352"/>
      <c r="EKA42" s="352"/>
      <c r="EKB42" s="352"/>
      <c r="EKC42" s="352"/>
      <c r="EKD42" s="352"/>
      <c r="EKE42" s="352"/>
      <c r="EKF42" s="352"/>
      <c r="EKG42" s="353"/>
      <c r="EKH42" s="354"/>
      <c r="EKI42" s="354"/>
      <c r="EKJ42" s="354"/>
      <c r="EKK42" s="355" t="s">
        <v>29</v>
      </c>
      <c r="EKL42" s="356">
        <v>1</v>
      </c>
      <c r="EKM42" s="356" t="s">
        <v>30</v>
      </c>
      <c r="EKN42" s="357">
        <f>$AF$33</f>
        <v>1</v>
      </c>
      <c r="EKO42" s="466" t="s">
        <v>27</v>
      </c>
      <c r="EKP42" s="467"/>
      <c r="EKQ42" s="467"/>
      <c r="EKR42" s="467"/>
      <c r="EKS42" s="467"/>
      <c r="EKT42" s="467"/>
      <c r="EKU42" s="467"/>
      <c r="EKV42" s="463">
        <f>ELA29</f>
        <v>0</v>
      </c>
      <c r="EKW42" s="464"/>
      <c r="EKX42" s="464"/>
      <c r="EKY42" s="464"/>
      <c r="EKZ42" s="352" t="s">
        <v>31</v>
      </c>
      <c r="ELA42" s="465"/>
      <c r="ELB42" s="464"/>
      <c r="ELC42" s="463"/>
      <c r="ELD42" s="464"/>
      <c r="ELE42" s="464"/>
      <c r="ELF42" s="352"/>
      <c r="ELG42" s="352"/>
      <c r="ELH42" s="352"/>
      <c r="ELI42" s="352"/>
      <c r="ELJ42" s="352"/>
      <c r="ELK42" s="352"/>
      <c r="ELL42" s="352"/>
      <c r="ELM42" s="353"/>
      <c r="ELN42" s="354"/>
      <c r="ELO42" s="354"/>
      <c r="ELP42" s="354"/>
      <c r="ELQ42" s="355" t="s">
        <v>29</v>
      </c>
      <c r="ELR42" s="356">
        <v>1</v>
      </c>
      <c r="ELS42" s="356" t="s">
        <v>30</v>
      </c>
      <c r="ELT42" s="357">
        <f>$AF$33</f>
        <v>1</v>
      </c>
      <c r="ELU42" s="466" t="s">
        <v>27</v>
      </c>
      <c r="ELV42" s="467"/>
      <c r="ELW42" s="467"/>
      <c r="ELX42" s="467"/>
      <c r="ELY42" s="467"/>
      <c r="ELZ42" s="467"/>
      <c r="EMA42" s="467"/>
      <c r="EMB42" s="463">
        <f>EMG29</f>
        <v>0</v>
      </c>
      <c r="EMC42" s="464"/>
      <c r="EMD42" s="464"/>
      <c r="EME42" s="464"/>
      <c r="EMF42" s="352" t="s">
        <v>31</v>
      </c>
      <c r="EMG42" s="465"/>
      <c r="EMH42" s="464"/>
      <c r="EMI42" s="463"/>
      <c r="EMJ42" s="464"/>
      <c r="EMK42" s="464"/>
      <c r="EML42" s="352"/>
      <c r="EMM42" s="352"/>
      <c r="EMN42" s="352"/>
      <c r="EMO42" s="352"/>
      <c r="EMP42" s="352"/>
      <c r="EMQ42" s="352"/>
      <c r="EMR42" s="352"/>
      <c r="EMS42" s="353"/>
      <c r="EMT42" s="354"/>
      <c r="EMU42" s="354"/>
      <c r="EMV42" s="354"/>
      <c r="EMW42" s="355" t="s">
        <v>29</v>
      </c>
      <c r="EMX42" s="356">
        <v>1</v>
      </c>
      <c r="EMY42" s="356" t="s">
        <v>30</v>
      </c>
      <c r="EMZ42" s="357">
        <f>$AF$33</f>
        <v>1</v>
      </c>
      <c r="ENA42" s="466" t="s">
        <v>27</v>
      </c>
      <c r="ENB42" s="467"/>
      <c r="ENC42" s="467"/>
      <c r="END42" s="467"/>
      <c r="ENE42" s="467"/>
      <c r="ENF42" s="467"/>
      <c r="ENG42" s="467"/>
      <c r="ENH42" s="463">
        <f>ENM29</f>
        <v>0</v>
      </c>
      <c r="ENI42" s="464"/>
      <c r="ENJ42" s="464"/>
      <c r="ENK42" s="464"/>
      <c r="ENL42" s="352" t="s">
        <v>31</v>
      </c>
      <c r="ENM42" s="465"/>
      <c r="ENN42" s="464"/>
      <c r="ENO42" s="463"/>
      <c r="ENP42" s="464"/>
      <c r="ENQ42" s="464"/>
      <c r="ENR42" s="352"/>
      <c r="ENS42" s="352"/>
      <c r="ENT42" s="352"/>
      <c r="ENU42" s="352"/>
      <c r="ENV42" s="352"/>
      <c r="ENW42" s="352"/>
      <c r="ENX42" s="352"/>
      <c r="ENY42" s="353"/>
      <c r="ENZ42" s="354"/>
      <c r="EOA42" s="354"/>
      <c r="EOB42" s="354"/>
      <c r="EOC42" s="355" t="s">
        <v>29</v>
      </c>
      <c r="EOD42" s="356">
        <v>1</v>
      </c>
      <c r="EOE42" s="356" t="s">
        <v>30</v>
      </c>
      <c r="EOF42" s="357">
        <f>$AF$33</f>
        <v>1</v>
      </c>
      <c r="EOG42" s="466" t="s">
        <v>27</v>
      </c>
      <c r="EOH42" s="467"/>
      <c r="EOI42" s="467"/>
      <c r="EOJ42" s="467"/>
      <c r="EOK42" s="467"/>
      <c r="EOL42" s="467"/>
      <c r="EOM42" s="467"/>
      <c r="EON42" s="463">
        <f>EOS29</f>
        <v>0</v>
      </c>
      <c r="EOO42" s="464"/>
      <c r="EOP42" s="464"/>
      <c r="EOQ42" s="464"/>
      <c r="EOR42" s="352" t="s">
        <v>31</v>
      </c>
      <c r="EOS42" s="465"/>
      <c r="EOT42" s="464"/>
      <c r="EOU42" s="463"/>
      <c r="EOV42" s="464"/>
      <c r="EOW42" s="464"/>
      <c r="EOX42" s="352"/>
      <c r="EOY42" s="352"/>
      <c r="EOZ42" s="352"/>
      <c r="EPA42" s="352"/>
      <c r="EPB42" s="352"/>
      <c r="EPC42" s="352"/>
      <c r="EPD42" s="352"/>
      <c r="EPE42" s="353"/>
      <c r="EPF42" s="354"/>
      <c r="EPG42" s="354"/>
      <c r="EPH42" s="354"/>
      <c r="EPI42" s="355" t="s">
        <v>29</v>
      </c>
      <c r="EPJ42" s="356">
        <v>1</v>
      </c>
      <c r="EPK42" s="356" t="s">
        <v>30</v>
      </c>
      <c r="EPL42" s="357">
        <f>$AF$33</f>
        <v>1</v>
      </c>
      <c r="EPM42" s="466" t="s">
        <v>27</v>
      </c>
      <c r="EPN42" s="467"/>
      <c r="EPO42" s="467"/>
      <c r="EPP42" s="467"/>
      <c r="EPQ42" s="467"/>
      <c r="EPR42" s="467"/>
      <c r="EPS42" s="467"/>
      <c r="EPT42" s="463">
        <f>EPY29</f>
        <v>0</v>
      </c>
      <c r="EPU42" s="464"/>
      <c r="EPV42" s="464"/>
      <c r="EPW42" s="464"/>
      <c r="EPX42" s="352" t="s">
        <v>31</v>
      </c>
      <c r="EPY42" s="465"/>
      <c r="EPZ42" s="464"/>
      <c r="EQA42" s="463"/>
      <c r="EQB42" s="464"/>
      <c r="EQC42" s="464"/>
      <c r="EQD42" s="352"/>
      <c r="EQE42" s="352"/>
      <c r="EQF42" s="352"/>
      <c r="EQG42" s="352"/>
      <c r="EQH42" s="352"/>
      <c r="EQI42" s="352"/>
      <c r="EQJ42" s="352"/>
      <c r="EQK42" s="353"/>
      <c r="EQL42" s="354"/>
      <c r="EQM42" s="354"/>
      <c r="EQN42" s="354"/>
      <c r="EQO42" s="355" t="s">
        <v>29</v>
      </c>
      <c r="EQP42" s="356">
        <v>1</v>
      </c>
      <c r="EQQ42" s="356" t="s">
        <v>30</v>
      </c>
      <c r="EQR42" s="357">
        <f>$AF$33</f>
        <v>1</v>
      </c>
      <c r="EQS42" s="466" t="s">
        <v>27</v>
      </c>
      <c r="EQT42" s="467"/>
      <c r="EQU42" s="467"/>
      <c r="EQV42" s="467"/>
      <c r="EQW42" s="467"/>
      <c r="EQX42" s="467"/>
      <c r="EQY42" s="467"/>
      <c r="EQZ42" s="463">
        <f>ERE29</f>
        <v>0</v>
      </c>
      <c r="ERA42" s="464"/>
      <c r="ERB42" s="464"/>
      <c r="ERC42" s="464"/>
      <c r="ERD42" s="352" t="s">
        <v>31</v>
      </c>
      <c r="ERE42" s="465"/>
      <c r="ERF42" s="464"/>
      <c r="ERG42" s="463"/>
      <c r="ERH42" s="464"/>
      <c r="ERI42" s="464"/>
      <c r="ERJ42" s="352"/>
      <c r="ERK42" s="352"/>
      <c r="ERL42" s="352"/>
      <c r="ERM42" s="352"/>
      <c r="ERN42" s="352"/>
      <c r="ERO42" s="352"/>
      <c r="ERP42" s="352"/>
      <c r="ERQ42" s="353"/>
      <c r="ERR42" s="354"/>
      <c r="ERS42" s="354"/>
      <c r="ERT42" s="354"/>
      <c r="ERU42" s="355" t="s">
        <v>29</v>
      </c>
      <c r="ERV42" s="356">
        <v>1</v>
      </c>
      <c r="ERW42" s="356" t="s">
        <v>30</v>
      </c>
      <c r="ERX42" s="357">
        <f>$AF$33</f>
        <v>1</v>
      </c>
      <c r="ERY42" s="466" t="s">
        <v>27</v>
      </c>
      <c r="ERZ42" s="467"/>
      <c r="ESA42" s="467"/>
      <c r="ESB42" s="467"/>
      <c r="ESC42" s="467"/>
      <c r="ESD42" s="467"/>
      <c r="ESE42" s="467"/>
      <c r="ESF42" s="463">
        <f>ESK29</f>
        <v>0</v>
      </c>
      <c r="ESG42" s="464"/>
      <c r="ESH42" s="464"/>
      <c r="ESI42" s="464"/>
      <c r="ESJ42" s="352" t="s">
        <v>31</v>
      </c>
      <c r="ESK42" s="465"/>
      <c r="ESL42" s="464"/>
      <c r="ESM42" s="463"/>
      <c r="ESN42" s="464"/>
      <c r="ESO42" s="464"/>
      <c r="ESP42" s="352"/>
      <c r="ESQ42" s="352"/>
      <c r="ESR42" s="352"/>
      <c r="ESS42" s="352"/>
      <c r="EST42" s="352"/>
      <c r="ESU42" s="352"/>
      <c r="ESV42" s="352"/>
      <c r="ESW42" s="353"/>
      <c r="ESX42" s="354"/>
      <c r="ESY42" s="354"/>
      <c r="ESZ42" s="354"/>
      <c r="ETA42" s="355" t="s">
        <v>29</v>
      </c>
      <c r="ETB42" s="356">
        <v>1</v>
      </c>
      <c r="ETC42" s="356" t="s">
        <v>30</v>
      </c>
      <c r="ETD42" s="357">
        <f>$AF$33</f>
        <v>1</v>
      </c>
      <c r="ETE42" s="466" t="s">
        <v>27</v>
      </c>
      <c r="ETF42" s="467"/>
      <c r="ETG42" s="467"/>
      <c r="ETH42" s="467"/>
      <c r="ETI42" s="467"/>
      <c r="ETJ42" s="467"/>
      <c r="ETK42" s="467"/>
      <c r="ETL42" s="463">
        <f>ETQ29</f>
        <v>0</v>
      </c>
      <c r="ETM42" s="464"/>
      <c r="ETN42" s="464"/>
      <c r="ETO42" s="464"/>
      <c r="ETP42" s="352" t="s">
        <v>31</v>
      </c>
      <c r="ETQ42" s="465"/>
      <c r="ETR42" s="464"/>
      <c r="ETS42" s="463"/>
      <c r="ETT42" s="464"/>
      <c r="ETU42" s="464"/>
      <c r="ETV42" s="352"/>
      <c r="ETW42" s="352"/>
      <c r="ETX42" s="352"/>
      <c r="ETY42" s="352"/>
      <c r="ETZ42" s="352"/>
      <c r="EUA42" s="352"/>
      <c r="EUB42" s="352"/>
      <c r="EUC42" s="353"/>
      <c r="EUD42" s="354"/>
      <c r="EUE42" s="354"/>
      <c r="EUF42" s="354"/>
      <c r="EUG42" s="355" t="s">
        <v>29</v>
      </c>
      <c r="EUH42" s="356">
        <v>1</v>
      </c>
      <c r="EUI42" s="356" t="s">
        <v>30</v>
      </c>
      <c r="EUJ42" s="357">
        <f>$AF$33</f>
        <v>1</v>
      </c>
      <c r="EUK42" s="466" t="s">
        <v>27</v>
      </c>
      <c r="EUL42" s="467"/>
      <c r="EUM42" s="467"/>
      <c r="EUN42" s="467"/>
      <c r="EUO42" s="467"/>
      <c r="EUP42" s="467"/>
      <c r="EUQ42" s="467"/>
      <c r="EUR42" s="463">
        <f>EUW29</f>
        <v>0</v>
      </c>
      <c r="EUS42" s="464"/>
      <c r="EUT42" s="464"/>
      <c r="EUU42" s="464"/>
      <c r="EUV42" s="352" t="s">
        <v>31</v>
      </c>
      <c r="EUW42" s="465"/>
      <c r="EUX42" s="464"/>
      <c r="EUY42" s="463"/>
      <c r="EUZ42" s="464"/>
      <c r="EVA42" s="464"/>
      <c r="EVB42" s="352"/>
      <c r="EVC42" s="352"/>
      <c r="EVD42" s="352"/>
      <c r="EVE42" s="352"/>
      <c r="EVF42" s="352"/>
      <c r="EVG42" s="352"/>
      <c r="EVH42" s="352"/>
      <c r="EVI42" s="353"/>
      <c r="EVJ42" s="354"/>
      <c r="EVK42" s="354"/>
      <c r="EVL42" s="354"/>
      <c r="EVM42" s="355" t="s">
        <v>29</v>
      </c>
      <c r="EVN42" s="356">
        <v>1</v>
      </c>
      <c r="EVO42" s="356" t="s">
        <v>30</v>
      </c>
      <c r="EVP42" s="357">
        <f>$AF$33</f>
        <v>1</v>
      </c>
      <c r="EVQ42" s="466" t="s">
        <v>27</v>
      </c>
      <c r="EVR42" s="467"/>
      <c r="EVS42" s="467"/>
      <c r="EVT42" s="467"/>
      <c r="EVU42" s="467"/>
      <c r="EVV42" s="467"/>
      <c r="EVW42" s="467"/>
      <c r="EVX42" s="463">
        <f>EWC29</f>
        <v>0</v>
      </c>
      <c r="EVY42" s="464"/>
      <c r="EVZ42" s="464"/>
      <c r="EWA42" s="464"/>
      <c r="EWB42" s="352" t="s">
        <v>31</v>
      </c>
      <c r="EWC42" s="465"/>
      <c r="EWD42" s="464"/>
      <c r="EWE42" s="463"/>
      <c r="EWF42" s="464"/>
      <c r="EWG42" s="464"/>
      <c r="EWH42" s="352"/>
      <c r="EWI42" s="352"/>
      <c r="EWJ42" s="352"/>
      <c r="EWK42" s="352"/>
      <c r="EWL42" s="352"/>
      <c r="EWM42" s="352"/>
      <c r="EWN42" s="352"/>
      <c r="EWO42" s="353"/>
      <c r="EWP42" s="354"/>
      <c r="EWQ42" s="354"/>
      <c r="EWR42" s="354"/>
      <c r="EWS42" s="355" t="s">
        <v>29</v>
      </c>
      <c r="EWT42" s="356">
        <v>1</v>
      </c>
      <c r="EWU42" s="356" t="s">
        <v>30</v>
      </c>
      <c r="EWV42" s="357">
        <f>$AF$33</f>
        <v>1</v>
      </c>
      <c r="EWW42" s="466" t="s">
        <v>27</v>
      </c>
      <c r="EWX42" s="467"/>
      <c r="EWY42" s="467"/>
      <c r="EWZ42" s="467"/>
      <c r="EXA42" s="467"/>
      <c r="EXB42" s="467"/>
      <c r="EXC42" s="467"/>
      <c r="EXD42" s="463">
        <f>EXI29</f>
        <v>0</v>
      </c>
      <c r="EXE42" s="464"/>
      <c r="EXF42" s="464"/>
      <c r="EXG42" s="464"/>
      <c r="EXH42" s="352" t="s">
        <v>31</v>
      </c>
      <c r="EXI42" s="465"/>
      <c r="EXJ42" s="464"/>
      <c r="EXK42" s="463"/>
      <c r="EXL42" s="464"/>
      <c r="EXM42" s="464"/>
      <c r="EXN42" s="352"/>
      <c r="EXO42" s="352"/>
      <c r="EXP42" s="352"/>
      <c r="EXQ42" s="352"/>
      <c r="EXR42" s="352"/>
      <c r="EXS42" s="352"/>
      <c r="EXT42" s="352"/>
      <c r="EXU42" s="353"/>
      <c r="EXV42" s="354"/>
      <c r="EXW42" s="354"/>
      <c r="EXX42" s="354"/>
      <c r="EXY42" s="355" t="s">
        <v>29</v>
      </c>
      <c r="EXZ42" s="356">
        <v>1</v>
      </c>
      <c r="EYA42" s="356" t="s">
        <v>30</v>
      </c>
      <c r="EYB42" s="357">
        <f>$AF$33</f>
        <v>1</v>
      </c>
      <c r="EYC42" s="466" t="s">
        <v>27</v>
      </c>
      <c r="EYD42" s="467"/>
      <c r="EYE42" s="467"/>
      <c r="EYF42" s="467"/>
      <c r="EYG42" s="467"/>
      <c r="EYH42" s="467"/>
      <c r="EYI42" s="467"/>
      <c r="EYJ42" s="463">
        <f>EYO29</f>
        <v>0</v>
      </c>
      <c r="EYK42" s="464"/>
      <c r="EYL42" s="464"/>
      <c r="EYM42" s="464"/>
      <c r="EYN42" s="352" t="s">
        <v>31</v>
      </c>
      <c r="EYO42" s="465"/>
      <c r="EYP42" s="464"/>
      <c r="EYQ42" s="463"/>
      <c r="EYR42" s="464"/>
      <c r="EYS42" s="464"/>
      <c r="EYT42" s="352"/>
      <c r="EYU42" s="352"/>
      <c r="EYV42" s="352"/>
      <c r="EYW42" s="352"/>
      <c r="EYX42" s="352"/>
      <c r="EYY42" s="352"/>
      <c r="EYZ42" s="352"/>
      <c r="EZA42" s="353"/>
      <c r="EZB42" s="354"/>
      <c r="EZC42" s="354"/>
      <c r="EZD42" s="354"/>
      <c r="EZE42" s="355" t="s">
        <v>29</v>
      </c>
      <c r="EZF42" s="356">
        <v>1</v>
      </c>
      <c r="EZG42" s="356" t="s">
        <v>30</v>
      </c>
      <c r="EZH42" s="357">
        <f>$AF$33</f>
        <v>1</v>
      </c>
      <c r="EZI42" s="466" t="s">
        <v>27</v>
      </c>
      <c r="EZJ42" s="467"/>
      <c r="EZK42" s="467"/>
      <c r="EZL42" s="467"/>
      <c r="EZM42" s="467"/>
      <c r="EZN42" s="467"/>
      <c r="EZO42" s="467"/>
      <c r="EZP42" s="463">
        <f>EZU29</f>
        <v>0</v>
      </c>
      <c r="EZQ42" s="464"/>
      <c r="EZR42" s="464"/>
      <c r="EZS42" s="464"/>
      <c r="EZT42" s="352" t="s">
        <v>31</v>
      </c>
      <c r="EZU42" s="465"/>
      <c r="EZV42" s="464"/>
      <c r="EZW42" s="463"/>
      <c r="EZX42" s="464"/>
      <c r="EZY42" s="464"/>
      <c r="EZZ42" s="352"/>
      <c r="FAA42" s="352"/>
      <c r="FAB42" s="352"/>
      <c r="FAC42" s="352"/>
      <c r="FAD42" s="352"/>
      <c r="FAE42" s="352"/>
      <c r="FAF42" s="352"/>
      <c r="FAG42" s="353"/>
      <c r="FAH42" s="354"/>
      <c r="FAI42" s="354"/>
      <c r="FAJ42" s="354"/>
      <c r="FAK42" s="355" t="s">
        <v>29</v>
      </c>
      <c r="FAL42" s="356">
        <v>1</v>
      </c>
      <c r="FAM42" s="356" t="s">
        <v>30</v>
      </c>
      <c r="FAN42" s="357">
        <f>$AF$33</f>
        <v>1</v>
      </c>
      <c r="FAO42" s="466" t="s">
        <v>27</v>
      </c>
      <c r="FAP42" s="467"/>
      <c r="FAQ42" s="467"/>
      <c r="FAR42" s="467"/>
      <c r="FAS42" s="467"/>
      <c r="FAT42" s="467"/>
      <c r="FAU42" s="467"/>
      <c r="FAV42" s="463">
        <f>FBA29</f>
        <v>0</v>
      </c>
      <c r="FAW42" s="464"/>
      <c r="FAX42" s="464"/>
      <c r="FAY42" s="464"/>
      <c r="FAZ42" s="352" t="s">
        <v>31</v>
      </c>
      <c r="FBA42" s="465"/>
      <c r="FBB42" s="464"/>
      <c r="FBC42" s="463"/>
      <c r="FBD42" s="464"/>
      <c r="FBE42" s="464"/>
      <c r="FBF42" s="352"/>
      <c r="FBG42" s="352"/>
      <c r="FBH42" s="352"/>
      <c r="FBI42" s="352"/>
      <c r="FBJ42" s="352"/>
      <c r="FBK42" s="352"/>
      <c r="FBL42" s="352"/>
      <c r="FBM42" s="353"/>
      <c r="FBN42" s="354"/>
      <c r="FBO42" s="354"/>
      <c r="FBP42" s="354"/>
      <c r="FBQ42" s="355" t="s">
        <v>29</v>
      </c>
      <c r="FBR42" s="356">
        <v>1</v>
      </c>
      <c r="FBS42" s="356" t="s">
        <v>30</v>
      </c>
      <c r="FBT42" s="357">
        <f>$AF$33</f>
        <v>1</v>
      </c>
      <c r="FBU42" s="466" t="s">
        <v>27</v>
      </c>
      <c r="FBV42" s="467"/>
      <c r="FBW42" s="467"/>
      <c r="FBX42" s="467"/>
      <c r="FBY42" s="467"/>
      <c r="FBZ42" s="467"/>
      <c r="FCA42" s="467"/>
      <c r="FCB42" s="463">
        <f>FCG29</f>
        <v>0</v>
      </c>
      <c r="FCC42" s="464"/>
      <c r="FCD42" s="464"/>
      <c r="FCE42" s="464"/>
      <c r="FCF42" s="352" t="s">
        <v>31</v>
      </c>
      <c r="FCG42" s="465"/>
      <c r="FCH42" s="464"/>
      <c r="FCI42" s="463"/>
      <c r="FCJ42" s="464"/>
      <c r="FCK42" s="464"/>
      <c r="FCL42" s="352"/>
      <c r="FCM42" s="352"/>
      <c r="FCN42" s="352"/>
      <c r="FCO42" s="352"/>
      <c r="FCP42" s="352"/>
      <c r="FCQ42" s="352"/>
      <c r="FCR42" s="352"/>
      <c r="FCS42" s="353"/>
      <c r="FCT42" s="354"/>
      <c r="FCU42" s="354"/>
      <c r="FCV42" s="354"/>
      <c r="FCW42" s="355" t="s">
        <v>29</v>
      </c>
      <c r="FCX42" s="356">
        <v>1</v>
      </c>
      <c r="FCY42" s="356" t="s">
        <v>30</v>
      </c>
      <c r="FCZ42" s="357">
        <f>$AF$33</f>
        <v>1</v>
      </c>
      <c r="FDA42" s="466" t="s">
        <v>27</v>
      </c>
      <c r="FDB42" s="467"/>
      <c r="FDC42" s="467"/>
      <c r="FDD42" s="467"/>
      <c r="FDE42" s="467"/>
      <c r="FDF42" s="467"/>
      <c r="FDG42" s="467"/>
      <c r="FDH42" s="463">
        <f>FDM29</f>
        <v>0</v>
      </c>
      <c r="FDI42" s="464"/>
      <c r="FDJ42" s="464"/>
      <c r="FDK42" s="464"/>
      <c r="FDL42" s="352" t="s">
        <v>31</v>
      </c>
      <c r="FDM42" s="465"/>
      <c r="FDN42" s="464"/>
      <c r="FDO42" s="463"/>
      <c r="FDP42" s="464"/>
      <c r="FDQ42" s="464"/>
      <c r="FDR42" s="352"/>
      <c r="FDS42" s="352"/>
      <c r="FDT42" s="352"/>
      <c r="FDU42" s="352"/>
      <c r="FDV42" s="352"/>
      <c r="FDW42" s="352"/>
      <c r="FDX42" s="352"/>
      <c r="FDY42" s="353"/>
      <c r="FDZ42" s="354"/>
      <c r="FEA42" s="354"/>
      <c r="FEB42" s="354"/>
      <c r="FEC42" s="355" t="s">
        <v>29</v>
      </c>
      <c r="FED42" s="356">
        <v>1</v>
      </c>
      <c r="FEE42" s="356" t="s">
        <v>30</v>
      </c>
      <c r="FEF42" s="357">
        <f>$AF$33</f>
        <v>1</v>
      </c>
      <c r="FEG42" s="466" t="s">
        <v>27</v>
      </c>
      <c r="FEH42" s="467"/>
      <c r="FEI42" s="467"/>
      <c r="FEJ42" s="467"/>
      <c r="FEK42" s="467"/>
      <c r="FEL42" s="467"/>
      <c r="FEM42" s="467"/>
      <c r="FEN42" s="463">
        <f>FES29</f>
        <v>0</v>
      </c>
      <c r="FEO42" s="464"/>
      <c r="FEP42" s="464"/>
      <c r="FEQ42" s="464"/>
      <c r="FER42" s="352" t="s">
        <v>31</v>
      </c>
      <c r="FES42" s="465"/>
      <c r="FET42" s="464"/>
      <c r="FEU42" s="463"/>
      <c r="FEV42" s="464"/>
      <c r="FEW42" s="464"/>
      <c r="FEX42" s="352"/>
      <c r="FEY42" s="352"/>
      <c r="FEZ42" s="352"/>
      <c r="FFA42" s="352"/>
      <c r="FFB42" s="352"/>
      <c r="FFC42" s="352"/>
      <c r="FFD42" s="352"/>
      <c r="FFE42" s="353"/>
      <c r="FFF42" s="354"/>
      <c r="FFG42" s="354"/>
      <c r="FFH42" s="354"/>
      <c r="FFI42" s="355" t="s">
        <v>29</v>
      </c>
      <c r="FFJ42" s="356">
        <v>1</v>
      </c>
      <c r="FFK42" s="356" t="s">
        <v>30</v>
      </c>
      <c r="FFL42" s="357">
        <f>$AF$33</f>
        <v>1</v>
      </c>
      <c r="FFM42" s="466" t="s">
        <v>27</v>
      </c>
      <c r="FFN42" s="467"/>
      <c r="FFO42" s="467"/>
      <c r="FFP42" s="467"/>
      <c r="FFQ42" s="467"/>
      <c r="FFR42" s="467"/>
      <c r="FFS42" s="467"/>
      <c r="FFT42" s="463">
        <f>FFY29</f>
        <v>0</v>
      </c>
      <c r="FFU42" s="464"/>
      <c r="FFV42" s="464"/>
      <c r="FFW42" s="464"/>
      <c r="FFX42" s="352" t="s">
        <v>31</v>
      </c>
      <c r="FFY42" s="465"/>
      <c r="FFZ42" s="464"/>
      <c r="FGA42" s="463"/>
      <c r="FGB42" s="464"/>
      <c r="FGC42" s="464"/>
      <c r="FGD42" s="352"/>
      <c r="FGE42" s="352"/>
      <c r="FGF42" s="352"/>
      <c r="FGG42" s="352"/>
      <c r="FGH42" s="352"/>
      <c r="FGI42" s="352"/>
      <c r="FGJ42" s="352"/>
      <c r="FGK42" s="353"/>
      <c r="FGL42" s="354"/>
      <c r="FGM42" s="354"/>
      <c r="FGN42" s="354"/>
      <c r="FGO42" s="355" t="s">
        <v>29</v>
      </c>
      <c r="FGP42" s="356">
        <v>1</v>
      </c>
      <c r="FGQ42" s="356" t="s">
        <v>30</v>
      </c>
      <c r="FGR42" s="357">
        <f>$AF$33</f>
        <v>1</v>
      </c>
      <c r="FGS42" s="466" t="s">
        <v>27</v>
      </c>
      <c r="FGT42" s="467"/>
      <c r="FGU42" s="467"/>
      <c r="FGV42" s="467"/>
      <c r="FGW42" s="467"/>
      <c r="FGX42" s="467"/>
      <c r="FGY42" s="467"/>
      <c r="FGZ42" s="463">
        <f>FHE29</f>
        <v>0</v>
      </c>
      <c r="FHA42" s="464"/>
      <c r="FHB42" s="464"/>
      <c r="FHC42" s="464"/>
      <c r="FHD42" s="352" t="s">
        <v>31</v>
      </c>
      <c r="FHE42" s="465"/>
      <c r="FHF42" s="464"/>
      <c r="FHG42" s="463"/>
      <c r="FHH42" s="464"/>
      <c r="FHI42" s="464"/>
      <c r="FHJ42" s="352"/>
      <c r="FHK42" s="352"/>
      <c r="FHL42" s="352"/>
      <c r="FHM42" s="352"/>
      <c r="FHN42" s="352"/>
      <c r="FHO42" s="352"/>
      <c r="FHP42" s="352"/>
      <c r="FHQ42" s="353"/>
      <c r="FHR42" s="354"/>
      <c r="FHS42" s="354"/>
      <c r="FHT42" s="354"/>
      <c r="FHU42" s="355" t="s">
        <v>29</v>
      </c>
      <c r="FHV42" s="356">
        <v>1</v>
      </c>
      <c r="FHW42" s="356" t="s">
        <v>30</v>
      </c>
      <c r="FHX42" s="357">
        <f>$AF$33</f>
        <v>1</v>
      </c>
      <c r="FHY42" s="466" t="s">
        <v>27</v>
      </c>
      <c r="FHZ42" s="467"/>
      <c r="FIA42" s="467"/>
      <c r="FIB42" s="467"/>
      <c r="FIC42" s="467"/>
      <c r="FID42" s="467"/>
      <c r="FIE42" s="467"/>
      <c r="FIF42" s="463">
        <f>FIK29</f>
        <v>0</v>
      </c>
      <c r="FIG42" s="464"/>
      <c r="FIH42" s="464"/>
      <c r="FII42" s="464"/>
      <c r="FIJ42" s="352" t="s">
        <v>31</v>
      </c>
      <c r="FIK42" s="465"/>
      <c r="FIL42" s="464"/>
      <c r="FIM42" s="463"/>
      <c r="FIN42" s="464"/>
      <c r="FIO42" s="464"/>
      <c r="FIP42" s="352"/>
      <c r="FIQ42" s="352"/>
      <c r="FIR42" s="352"/>
      <c r="FIS42" s="352"/>
      <c r="FIT42" s="352"/>
      <c r="FIU42" s="352"/>
      <c r="FIV42" s="352"/>
      <c r="FIW42" s="353"/>
      <c r="FIX42" s="354"/>
      <c r="FIY42" s="354"/>
      <c r="FIZ42" s="354"/>
      <c r="FJA42" s="355" t="s">
        <v>29</v>
      </c>
      <c r="FJB42" s="356">
        <v>1</v>
      </c>
      <c r="FJC42" s="356" t="s">
        <v>30</v>
      </c>
      <c r="FJD42" s="357">
        <f>$AF$33</f>
        <v>1</v>
      </c>
      <c r="FJE42" s="466" t="s">
        <v>27</v>
      </c>
      <c r="FJF42" s="467"/>
      <c r="FJG42" s="467"/>
      <c r="FJH42" s="467"/>
      <c r="FJI42" s="467"/>
      <c r="FJJ42" s="467"/>
      <c r="FJK42" s="467"/>
      <c r="FJL42" s="463">
        <f>FJQ29</f>
        <v>0</v>
      </c>
      <c r="FJM42" s="464"/>
      <c r="FJN42" s="464"/>
      <c r="FJO42" s="464"/>
      <c r="FJP42" s="352" t="s">
        <v>31</v>
      </c>
      <c r="FJQ42" s="465"/>
      <c r="FJR42" s="464"/>
      <c r="FJS42" s="463"/>
      <c r="FJT42" s="464"/>
      <c r="FJU42" s="464"/>
      <c r="FJV42" s="352"/>
      <c r="FJW42" s="352"/>
      <c r="FJX42" s="352"/>
      <c r="FJY42" s="352"/>
      <c r="FJZ42" s="352"/>
      <c r="FKA42" s="352"/>
      <c r="FKB42" s="352"/>
      <c r="FKC42" s="353"/>
      <c r="FKD42" s="354"/>
      <c r="FKE42" s="354"/>
      <c r="FKF42" s="354"/>
      <c r="FKG42" s="355" t="s">
        <v>29</v>
      </c>
      <c r="FKH42" s="356">
        <v>1</v>
      </c>
      <c r="FKI42" s="356" t="s">
        <v>30</v>
      </c>
      <c r="FKJ42" s="357">
        <f>$AF$33</f>
        <v>1</v>
      </c>
      <c r="FKK42" s="466" t="s">
        <v>27</v>
      </c>
      <c r="FKL42" s="467"/>
      <c r="FKM42" s="467"/>
      <c r="FKN42" s="467"/>
      <c r="FKO42" s="467"/>
      <c r="FKP42" s="467"/>
      <c r="FKQ42" s="467"/>
      <c r="FKR42" s="463">
        <f>FKW29</f>
        <v>0</v>
      </c>
      <c r="FKS42" s="464"/>
      <c r="FKT42" s="464"/>
      <c r="FKU42" s="464"/>
      <c r="FKV42" s="352" t="s">
        <v>31</v>
      </c>
      <c r="FKW42" s="465"/>
      <c r="FKX42" s="464"/>
      <c r="FKY42" s="463"/>
      <c r="FKZ42" s="464"/>
      <c r="FLA42" s="464"/>
      <c r="FLB42" s="352"/>
      <c r="FLC42" s="352"/>
      <c r="FLD42" s="352"/>
      <c r="FLE42" s="352"/>
      <c r="FLF42" s="352"/>
      <c r="FLG42" s="352"/>
      <c r="FLH42" s="352"/>
      <c r="FLI42" s="353"/>
      <c r="FLJ42" s="354"/>
      <c r="FLK42" s="354"/>
      <c r="FLL42" s="354"/>
      <c r="FLM42" s="355" t="s">
        <v>29</v>
      </c>
      <c r="FLN42" s="356">
        <v>1</v>
      </c>
      <c r="FLO42" s="356" t="s">
        <v>30</v>
      </c>
      <c r="FLP42" s="357">
        <f>$AF$33</f>
        <v>1</v>
      </c>
      <c r="FLQ42" s="466" t="s">
        <v>27</v>
      </c>
      <c r="FLR42" s="467"/>
      <c r="FLS42" s="467"/>
      <c r="FLT42" s="467"/>
      <c r="FLU42" s="467"/>
      <c r="FLV42" s="467"/>
      <c r="FLW42" s="467"/>
      <c r="FLX42" s="463">
        <f>FMC29</f>
        <v>0</v>
      </c>
      <c r="FLY42" s="464"/>
      <c r="FLZ42" s="464"/>
      <c r="FMA42" s="464"/>
      <c r="FMB42" s="352" t="s">
        <v>31</v>
      </c>
      <c r="FMC42" s="465"/>
      <c r="FMD42" s="464"/>
      <c r="FME42" s="463"/>
      <c r="FMF42" s="464"/>
      <c r="FMG42" s="464"/>
      <c r="FMH42" s="352"/>
      <c r="FMI42" s="352"/>
      <c r="FMJ42" s="352"/>
      <c r="FMK42" s="352"/>
      <c r="FML42" s="352"/>
      <c r="FMM42" s="352"/>
      <c r="FMN42" s="352"/>
      <c r="FMO42" s="353"/>
      <c r="FMP42" s="354"/>
      <c r="FMQ42" s="354"/>
      <c r="FMR42" s="354"/>
      <c r="FMS42" s="355" t="s">
        <v>29</v>
      </c>
      <c r="FMT42" s="356">
        <v>1</v>
      </c>
      <c r="FMU42" s="356" t="s">
        <v>30</v>
      </c>
      <c r="FMV42" s="357">
        <f>$AF$33</f>
        <v>1</v>
      </c>
      <c r="FMW42" s="466" t="s">
        <v>27</v>
      </c>
      <c r="FMX42" s="467"/>
      <c r="FMY42" s="467"/>
      <c r="FMZ42" s="467"/>
      <c r="FNA42" s="467"/>
      <c r="FNB42" s="467"/>
      <c r="FNC42" s="467"/>
      <c r="FND42" s="463">
        <f>FNI29</f>
        <v>0</v>
      </c>
      <c r="FNE42" s="464"/>
      <c r="FNF42" s="464"/>
      <c r="FNG42" s="464"/>
      <c r="FNH42" s="352" t="s">
        <v>31</v>
      </c>
      <c r="FNI42" s="465"/>
      <c r="FNJ42" s="464"/>
      <c r="FNK42" s="463"/>
      <c r="FNL42" s="464"/>
      <c r="FNM42" s="464"/>
      <c r="FNN42" s="352"/>
      <c r="FNO42" s="352"/>
      <c r="FNP42" s="352"/>
      <c r="FNQ42" s="352"/>
      <c r="FNR42" s="352"/>
      <c r="FNS42" s="352"/>
      <c r="FNT42" s="352"/>
      <c r="FNU42" s="353"/>
      <c r="FNV42" s="354"/>
      <c r="FNW42" s="354"/>
      <c r="FNX42" s="354"/>
      <c r="FNY42" s="355" t="s">
        <v>29</v>
      </c>
      <c r="FNZ42" s="356">
        <v>1</v>
      </c>
      <c r="FOA42" s="356" t="s">
        <v>30</v>
      </c>
      <c r="FOB42" s="357">
        <f>$AF$33</f>
        <v>1</v>
      </c>
      <c r="FOC42" s="466" t="s">
        <v>27</v>
      </c>
      <c r="FOD42" s="467"/>
      <c r="FOE42" s="467"/>
      <c r="FOF42" s="467"/>
      <c r="FOG42" s="467"/>
      <c r="FOH42" s="467"/>
      <c r="FOI42" s="467"/>
      <c r="FOJ42" s="463">
        <f>FOO29</f>
        <v>0</v>
      </c>
      <c r="FOK42" s="464"/>
      <c r="FOL42" s="464"/>
      <c r="FOM42" s="464"/>
      <c r="FON42" s="352" t="s">
        <v>31</v>
      </c>
      <c r="FOO42" s="465"/>
      <c r="FOP42" s="464"/>
      <c r="FOQ42" s="463"/>
      <c r="FOR42" s="464"/>
      <c r="FOS42" s="464"/>
      <c r="FOT42" s="352"/>
      <c r="FOU42" s="352"/>
      <c r="FOV42" s="352"/>
      <c r="FOW42" s="352"/>
      <c r="FOX42" s="352"/>
      <c r="FOY42" s="352"/>
      <c r="FOZ42" s="352"/>
      <c r="FPA42" s="353"/>
      <c r="FPB42" s="354"/>
      <c r="FPC42" s="354"/>
      <c r="FPD42" s="354"/>
      <c r="FPE42" s="355" t="s">
        <v>29</v>
      </c>
      <c r="FPF42" s="356">
        <v>1</v>
      </c>
      <c r="FPG42" s="356" t="s">
        <v>30</v>
      </c>
      <c r="FPH42" s="357">
        <f>$AF$33</f>
        <v>1</v>
      </c>
      <c r="FPI42" s="466" t="s">
        <v>27</v>
      </c>
      <c r="FPJ42" s="467"/>
      <c r="FPK42" s="467"/>
      <c r="FPL42" s="467"/>
      <c r="FPM42" s="467"/>
      <c r="FPN42" s="467"/>
      <c r="FPO42" s="467"/>
      <c r="FPP42" s="463">
        <f>FPU29</f>
        <v>0</v>
      </c>
      <c r="FPQ42" s="464"/>
      <c r="FPR42" s="464"/>
      <c r="FPS42" s="464"/>
      <c r="FPT42" s="352" t="s">
        <v>31</v>
      </c>
      <c r="FPU42" s="465"/>
      <c r="FPV42" s="464"/>
      <c r="FPW42" s="463"/>
      <c r="FPX42" s="464"/>
      <c r="FPY42" s="464"/>
      <c r="FPZ42" s="352"/>
      <c r="FQA42" s="352"/>
      <c r="FQB42" s="352"/>
      <c r="FQC42" s="352"/>
      <c r="FQD42" s="352"/>
      <c r="FQE42" s="352"/>
      <c r="FQF42" s="352"/>
      <c r="FQG42" s="353"/>
      <c r="FQH42" s="354"/>
      <c r="FQI42" s="354"/>
      <c r="FQJ42" s="354"/>
      <c r="FQK42" s="355" t="s">
        <v>29</v>
      </c>
      <c r="FQL42" s="356">
        <v>1</v>
      </c>
      <c r="FQM42" s="356" t="s">
        <v>30</v>
      </c>
      <c r="FQN42" s="357">
        <f>$AF$33</f>
        <v>1</v>
      </c>
      <c r="FQO42" s="466" t="s">
        <v>27</v>
      </c>
      <c r="FQP42" s="467"/>
      <c r="FQQ42" s="467"/>
      <c r="FQR42" s="467"/>
      <c r="FQS42" s="467"/>
      <c r="FQT42" s="467"/>
      <c r="FQU42" s="467"/>
      <c r="FQV42" s="463">
        <f>FRA29</f>
        <v>0</v>
      </c>
      <c r="FQW42" s="464"/>
      <c r="FQX42" s="464"/>
      <c r="FQY42" s="464"/>
      <c r="FQZ42" s="352" t="s">
        <v>31</v>
      </c>
      <c r="FRA42" s="465"/>
      <c r="FRB42" s="464"/>
      <c r="FRC42" s="463"/>
      <c r="FRD42" s="464"/>
      <c r="FRE42" s="464"/>
      <c r="FRF42" s="352"/>
      <c r="FRG42" s="352"/>
      <c r="FRH42" s="352"/>
      <c r="FRI42" s="352"/>
      <c r="FRJ42" s="352"/>
      <c r="FRK42" s="352"/>
      <c r="FRL42" s="352"/>
      <c r="FRM42" s="353"/>
      <c r="FRN42" s="354"/>
      <c r="FRO42" s="354"/>
      <c r="FRP42" s="354"/>
      <c r="FRQ42" s="355" t="s">
        <v>29</v>
      </c>
      <c r="FRR42" s="356">
        <v>1</v>
      </c>
      <c r="FRS42" s="356" t="s">
        <v>30</v>
      </c>
      <c r="FRT42" s="357">
        <f>$AF$33</f>
        <v>1</v>
      </c>
      <c r="FRU42" s="466" t="s">
        <v>27</v>
      </c>
      <c r="FRV42" s="467"/>
      <c r="FRW42" s="467"/>
      <c r="FRX42" s="467"/>
      <c r="FRY42" s="467"/>
      <c r="FRZ42" s="467"/>
      <c r="FSA42" s="467"/>
      <c r="FSB42" s="463">
        <f>FSG29</f>
        <v>0</v>
      </c>
      <c r="FSC42" s="464"/>
      <c r="FSD42" s="464"/>
      <c r="FSE42" s="464"/>
      <c r="FSF42" s="352" t="s">
        <v>31</v>
      </c>
      <c r="FSG42" s="465"/>
      <c r="FSH42" s="464"/>
      <c r="FSI42" s="463"/>
      <c r="FSJ42" s="464"/>
      <c r="FSK42" s="464"/>
      <c r="FSL42" s="352"/>
      <c r="FSM42" s="352"/>
      <c r="FSN42" s="352"/>
      <c r="FSO42" s="352"/>
      <c r="FSP42" s="352"/>
      <c r="FSQ42" s="352"/>
      <c r="FSR42" s="352"/>
      <c r="FSS42" s="353"/>
      <c r="FST42" s="354"/>
      <c r="FSU42" s="354"/>
      <c r="FSV42" s="354"/>
      <c r="FSW42" s="355" t="s">
        <v>29</v>
      </c>
      <c r="FSX42" s="356">
        <v>1</v>
      </c>
      <c r="FSY42" s="356" t="s">
        <v>30</v>
      </c>
      <c r="FSZ42" s="357">
        <f>$AF$33</f>
        <v>1</v>
      </c>
      <c r="FTA42" s="466" t="s">
        <v>27</v>
      </c>
      <c r="FTB42" s="467"/>
      <c r="FTC42" s="467"/>
      <c r="FTD42" s="467"/>
      <c r="FTE42" s="467"/>
      <c r="FTF42" s="467"/>
      <c r="FTG42" s="467"/>
      <c r="FTH42" s="463">
        <f>FTM29</f>
        <v>0</v>
      </c>
      <c r="FTI42" s="464"/>
      <c r="FTJ42" s="464"/>
      <c r="FTK42" s="464"/>
      <c r="FTL42" s="352" t="s">
        <v>31</v>
      </c>
      <c r="FTM42" s="465"/>
      <c r="FTN42" s="464"/>
      <c r="FTO42" s="463"/>
      <c r="FTP42" s="464"/>
      <c r="FTQ42" s="464"/>
      <c r="FTR42" s="352"/>
      <c r="FTS42" s="352"/>
      <c r="FTT42" s="352"/>
      <c r="FTU42" s="352"/>
      <c r="FTV42" s="352"/>
      <c r="FTW42" s="352"/>
      <c r="FTX42" s="352"/>
      <c r="FTY42" s="353"/>
      <c r="FTZ42" s="354"/>
      <c r="FUA42" s="354"/>
      <c r="FUB42" s="354"/>
      <c r="FUC42" s="355" t="s">
        <v>29</v>
      </c>
      <c r="FUD42" s="356">
        <v>1</v>
      </c>
      <c r="FUE42" s="356" t="s">
        <v>30</v>
      </c>
      <c r="FUF42" s="357">
        <f>$AF$33</f>
        <v>1</v>
      </c>
      <c r="FUG42" s="466" t="s">
        <v>27</v>
      </c>
      <c r="FUH42" s="467"/>
      <c r="FUI42" s="467"/>
      <c r="FUJ42" s="467"/>
      <c r="FUK42" s="467"/>
      <c r="FUL42" s="467"/>
      <c r="FUM42" s="467"/>
      <c r="FUN42" s="463">
        <f>FUS29</f>
        <v>0</v>
      </c>
      <c r="FUO42" s="464"/>
      <c r="FUP42" s="464"/>
      <c r="FUQ42" s="464"/>
      <c r="FUR42" s="352" t="s">
        <v>31</v>
      </c>
      <c r="FUS42" s="465"/>
      <c r="FUT42" s="464"/>
      <c r="FUU42" s="463"/>
      <c r="FUV42" s="464"/>
      <c r="FUW42" s="464"/>
      <c r="FUX42" s="352"/>
      <c r="FUY42" s="352"/>
      <c r="FUZ42" s="352"/>
      <c r="FVA42" s="352"/>
      <c r="FVB42" s="352"/>
      <c r="FVC42" s="352"/>
      <c r="FVD42" s="352"/>
      <c r="FVE42" s="353"/>
      <c r="FVF42" s="354"/>
      <c r="FVG42" s="354"/>
      <c r="FVH42" s="354"/>
      <c r="FVI42" s="355" t="s">
        <v>29</v>
      </c>
      <c r="FVJ42" s="356">
        <v>1</v>
      </c>
      <c r="FVK42" s="356" t="s">
        <v>30</v>
      </c>
      <c r="FVL42" s="357">
        <f>$AF$33</f>
        <v>1</v>
      </c>
      <c r="FVM42" s="466" t="s">
        <v>27</v>
      </c>
      <c r="FVN42" s="467"/>
      <c r="FVO42" s="467"/>
      <c r="FVP42" s="467"/>
      <c r="FVQ42" s="467"/>
      <c r="FVR42" s="467"/>
      <c r="FVS42" s="467"/>
      <c r="FVT42" s="463">
        <f>FVY29</f>
        <v>0</v>
      </c>
      <c r="FVU42" s="464"/>
      <c r="FVV42" s="464"/>
      <c r="FVW42" s="464"/>
      <c r="FVX42" s="352" t="s">
        <v>31</v>
      </c>
      <c r="FVY42" s="465"/>
      <c r="FVZ42" s="464"/>
      <c r="FWA42" s="463"/>
      <c r="FWB42" s="464"/>
      <c r="FWC42" s="464"/>
      <c r="FWD42" s="352"/>
      <c r="FWE42" s="352"/>
      <c r="FWF42" s="352"/>
      <c r="FWG42" s="352"/>
      <c r="FWH42" s="352"/>
      <c r="FWI42" s="352"/>
      <c r="FWJ42" s="352"/>
      <c r="FWK42" s="353"/>
      <c r="FWL42" s="354"/>
      <c r="FWM42" s="354"/>
      <c r="FWN42" s="354"/>
      <c r="FWO42" s="355" t="s">
        <v>29</v>
      </c>
      <c r="FWP42" s="356">
        <v>1</v>
      </c>
      <c r="FWQ42" s="356" t="s">
        <v>30</v>
      </c>
      <c r="FWR42" s="357">
        <f>$AF$33</f>
        <v>1</v>
      </c>
      <c r="FWS42" s="466" t="s">
        <v>27</v>
      </c>
      <c r="FWT42" s="467"/>
      <c r="FWU42" s="467"/>
      <c r="FWV42" s="467"/>
      <c r="FWW42" s="467"/>
      <c r="FWX42" s="467"/>
      <c r="FWY42" s="467"/>
      <c r="FWZ42" s="463">
        <f>FXE29</f>
        <v>0</v>
      </c>
      <c r="FXA42" s="464"/>
      <c r="FXB42" s="464"/>
      <c r="FXC42" s="464"/>
      <c r="FXD42" s="352" t="s">
        <v>31</v>
      </c>
      <c r="FXE42" s="465"/>
      <c r="FXF42" s="464"/>
      <c r="FXG42" s="463"/>
      <c r="FXH42" s="464"/>
      <c r="FXI42" s="464"/>
      <c r="FXJ42" s="352"/>
      <c r="FXK42" s="352"/>
      <c r="FXL42" s="352"/>
      <c r="FXM42" s="352"/>
      <c r="FXN42" s="352"/>
      <c r="FXO42" s="352"/>
      <c r="FXP42" s="352"/>
      <c r="FXQ42" s="353"/>
      <c r="FXR42" s="354"/>
      <c r="FXS42" s="354"/>
      <c r="FXT42" s="354"/>
      <c r="FXU42" s="355" t="s">
        <v>29</v>
      </c>
      <c r="FXV42" s="356">
        <v>1</v>
      </c>
      <c r="FXW42" s="356" t="s">
        <v>30</v>
      </c>
      <c r="FXX42" s="357">
        <f>$AF$33</f>
        <v>1</v>
      </c>
      <c r="FXY42" s="466" t="s">
        <v>27</v>
      </c>
      <c r="FXZ42" s="467"/>
      <c r="FYA42" s="467"/>
      <c r="FYB42" s="467"/>
      <c r="FYC42" s="467"/>
      <c r="FYD42" s="467"/>
      <c r="FYE42" s="467"/>
      <c r="FYF42" s="463">
        <f>FYK29</f>
        <v>0</v>
      </c>
      <c r="FYG42" s="464"/>
      <c r="FYH42" s="464"/>
      <c r="FYI42" s="464"/>
      <c r="FYJ42" s="352" t="s">
        <v>31</v>
      </c>
      <c r="FYK42" s="465"/>
      <c r="FYL42" s="464"/>
      <c r="FYM42" s="463"/>
      <c r="FYN42" s="464"/>
      <c r="FYO42" s="464"/>
      <c r="FYP42" s="352"/>
      <c r="FYQ42" s="352"/>
      <c r="FYR42" s="352"/>
      <c r="FYS42" s="352"/>
      <c r="FYT42" s="352"/>
      <c r="FYU42" s="352"/>
      <c r="FYV42" s="352"/>
      <c r="FYW42" s="353"/>
      <c r="FYX42" s="354"/>
      <c r="FYY42" s="354"/>
      <c r="FYZ42" s="354"/>
      <c r="FZA42" s="355" t="s">
        <v>29</v>
      </c>
      <c r="FZB42" s="356">
        <v>1</v>
      </c>
      <c r="FZC42" s="356" t="s">
        <v>30</v>
      </c>
      <c r="FZD42" s="357">
        <f>$AF$33</f>
        <v>1</v>
      </c>
      <c r="FZE42" s="466" t="s">
        <v>27</v>
      </c>
      <c r="FZF42" s="467"/>
      <c r="FZG42" s="467"/>
      <c r="FZH42" s="467"/>
      <c r="FZI42" s="467"/>
      <c r="FZJ42" s="467"/>
      <c r="FZK42" s="467"/>
      <c r="FZL42" s="463">
        <f>FZQ29</f>
        <v>0</v>
      </c>
      <c r="FZM42" s="464"/>
      <c r="FZN42" s="464"/>
      <c r="FZO42" s="464"/>
      <c r="FZP42" s="352" t="s">
        <v>31</v>
      </c>
      <c r="FZQ42" s="465"/>
      <c r="FZR42" s="464"/>
      <c r="FZS42" s="463"/>
      <c r="FZT42" s="464"/>
      <c r="FZU42" s="464"/>
      <c r="FZV42" s="352"/>
      <c r="FZW42" s="352"/>
      <c r="FZX42" s="352"/>
      <c r="FZY42" s="352"/>
      <c r="FZZ42" s="352"/>
      <c r="GAA42" s="352"/>
      <c r="GAB42" s="352"/>
      <c r="GAC42" s="353"/>
      <c r="GAD42" s="354"/>
      <c r="GAE42" s="354"/>
      <c r="GAF42" s="354"/>
      <c r="GAG42" s="355" t="s">
        <v>29</v>
      </c>
      <c r="GAH42" s="356">
        <v>1</v>
      </c>
      <c r="GAI42" s="356" t="s">
        <v>30</v>
      </c>
      <c r="GAJ42" s="357">
        <f>$AF$33</f>
        <v>1</v>
      </c>
      <c r="GAK42" s="466" t="s">
        <v>27</v>
      </c>
      <c r="GAL42" s="467"/>
      <c r="GAM42" s="467"/>
      <c r="GAN42" s="467"/>
      <c r="GAO42" s="467"/>
      <c r="GAP42" s="467"/>
      <c r="GAQ42" s="467"/>
      <c r="GAR42" s="463">
        <f>GAW29</f>
        <v>0</v>
      </c>
      <c r="GAS42" s="464"/>
      <c r="GAT42" s="464"/>
      <c r="GAU42" s="464"/>
      <c r="GAV42" s="352" t="s">
        <v>31</v>
      </c>
      <c r="GAW42" s="465"/>
      <c r="GAX42" s="464"/>
      <c r="GAY42" s="463"/>
      <c r="GAZ42" s="464"/>
      <c r="GBA42" s="464"/>
      <c r="GBB42" s="352"/>
      <c r="GBC42" s="352"/>
      <c r="GBD42" s="352"/>
      <c r="GBE42" s="352"/>
      <c r="GBF42" s="352"/>
      <c r="GBG42" s="352"/>
      <c r="GBH42" s="352"/>
      <c r="GBI42" s="353"/>
      <c r="GBJ42" s="354"/>
      <c r="GBK42" s="354"/>
      <c r="GBL42" s="354"/>
      <c r="GBM42" s="355" t="s">
        <v>29</v>
      </c>
      <c r="GBN42" s="356">
        <v>1</v>
      </c>
      <c r="GBO42" s="356" t="s">
        <v>30</v>
      </c>
      <c r="GBP42" s="357">
        <f>$AF$33</f>
        <v>1</v>
      </c>
      <c r="GBQ42" s="466" t="s">
        <v>27</v>
      </c>
      <c r="GBR42" s="467"/>
      <c r="GBS42" s="467"/>
      <c r="GBT42" s="467"/>
      <c r="GBU42" s="467"/>
      <c r="GBV42" s="467"/>
      <c r="GBW42" s="467"/>
      <c r="GBX42" s="463">
        <f>GCC29</f>
        <v>0</v>
      </c>
      <c r="GBY42" s="464"/>
      <c r="GBZ42" s="464"/>
      <c r="GCA42" s="464"/>
      <c r="GCB42" s="352" t="s">
        <v>31</v>
      </c>
      <c r="GCC42" s="465"/>
      <c r="GCD42" s="464"/>
      <c r="GCE42" s="463"/>
      <c r="GCF42" s="464"/>
      <c r="GCG42" s="464"/>
      <c r="GCH42" s="352"/>
      <c r="GCI42" s="352"/>
      <c r="GCJ42" s="352"/>
      <c r="GCK42" s="352"/>
      <c r="GCL42" s="352"/>
      <c r="GCM42" s="352"/>
      <c r="GCN42" s="352"/>
      <c r="GCO42" s="353"/>
      <c r="GCP42" s="354"/>
      <c r="GCQ42" s="354"/>
      <c r="GCR42" s="354"/>
      <c r="GCS42" s="355" t="s">
        <v>29</v>
      </c>
      <c r="GCT42" s="356">
        <v>1</v>
      </c>
      <c r="GCU42" s="356" t="s">
        <v>30</v>
      </c>
      <c r="GCV42" s="357">
        <f>$AF$33</f>
        <v>1</v>
      </c>
      <c r="GCW42" s="466" t="s">
        <v>27</v>
      </c>
      <c r="GCX42" s="467"/>
      <c r="GCY42" s="467"/>
      <c r="GCZ42" s="467"/>
      <c r="GDA42" s="467"/>
      <c r="GDB42" s="467"/>
      <c r="GDC42" s="467"/>
      <c r="GDD42" s="463">
        <f>GDI29</f>
        <v>0</v>
      </c>
      <c r="GDE42" s="464"/>
      <c r="GDF42" s="464"/>
      <c r="GDG42" s="464"/>
      <c r="GDH42" s="352" t="s">
        <v>31</v>
      </c>
      <c r="GDI42" s="465"/>
      <c r="GDJ42" s="464"/>
      <c r="GDK42" s="463"/>
      <c r="GDL42" s="464"/>
      <c r="GDM42" s="464"/>
      <c r="GDN42" s="352"/>
      <c r="GDO42" s="352"/>
      <c r="GDP42" s="352"/>
      <c r="GDQ42" s="352"/>
      <c r="GDR42" s="352"/>
      <c r="GDS42" s="352"/>
      <c r="GDT42" s="352"/>
      <c r="GDU42" s="353"/>
      <c r="GDV42" s="354"/>
      <c r="GDW42" s="354"/>
      <c r="GDX42" s="354"/>
      <c r="GDY42" s="355" t="s">
        <v>29</v>
      </c>
      <c r="GDZ42" s="356">
        <v>1</v>
      </c>
      <c r="GEA42" s="356" t="s">
        <v>30</v>
      </c>
      <c r="GEB42" s="357">
        <f>$AF$33</f>
        <v>1</v>
      </c>
      <c r="GEC42" s="466" t="s">
        <v>27</v>
      </c>
      <c r="GED42" s="467"/>
      <c r="GEE42" s="467"/>
      <c r="GEF42" s="467"/>
      <c r="GEG42" s="467"/>
      <c r="GEH42" s="467"/>
      <c r="GEI42" s="467"/>
      <c r="GEJ42" s="463">
        <f>GEO29</f>
        <v>0</v>
      </c>
      <c r="GEK42" s="464"/>
      <c r="GEL42" s="464"/>
      <c r="GEM42" s="464"/>
      <c r="GEN42" s="352" t="s">
        <v>31</v>
      </c>
      <c r="GEO42" s="465"/>
      <c r="GEP42" s="464"/>
      <c r="GEQ42" s="463"/>
      <c r="GER42" s="464"/>
      <c r="GES42" s="464"/>
      <c r="GET42" s="352"/>
      <c r="GEU42" s="352"/>
      <c r="GEV42" s="352"/>
      <c r="GEW42" s="352"/>
      <c r="GEX42" s="352"/>
      <c r="GEY42" s="352"/>
      <c r="GEZ42" s="352"/>
      <c r="GFA42" s="353"/>
      <c r="GFB42" s="354"/>
      <c r="GFC42" s="354"/>
      <c r="GFD42" s="354"/>
      <c r="GFE42" s="355" t="s">
        <v>29</v>
      </c>
      <c r="GFF42" s="356">
        <v>1</v>
      </c>
      <c r="GFG42" s="356" t="s">
        <v>30</v>
      </c>
      <c r="GFH42" s="357">
        <f>$AF$33</f>
        <v>1</v>
      </c>
      <c r="GFI42" s="466" t="s">
        <v>27</v>
      </c>
      <c r="GFJ42" s="467"/>
      <c r="GFK42" s="467"/>
      <c r="GFL42" s="467"/>
      <c r="GFM42" s="467"/>
      <c r="GFN42" s="467"/>
      <c r="GFO42" s="467"/>
      <c r="GFP42" s="463">
        <f>GFU29</f>
        <v>0</v>
      </c>
      <c r="GFQ42" s="464"/>
      <c r="GFR42" s="464"/>
      <c r="GFS42" s="464"/>
      <c r="GFT42" s="352" t="s">
        <v>31</v>
      </c>
      <c r="GFU42" s="465"/>
      <c r="GFV42" s="464"/>
      <c r="GFW42" s="463"/>
      <c r="GFX42" s="464"/>
      <c r="GFY42" s="464"/>
      <c r="GFZ42" s="352"/>
      <c r="GGA42" s="352"/>
      <c r="GGB42" s="352"/>
      <c r="GGC42" s="352"/>
      <c r="GGD42" s="352"/>
      <c r="GGE42" s="352"/>
      <c r="GGF42" s="352"/>
      <c r="GGG42" s="353"/>
      <c r="GGH42" s="354"/>
      <c r="GGI42" s="354"/>
      <c r="GGJ42" s="354"/>
      <c r="GGK42" s="355" t="s">
        <v>29</v>
      </c>
      <c r="GGL42" s="356">
        <v>1</v>
      </c>
      <c r="GGM42" s="356" t="s">
        <v>30</v>
      </c>
      <c r="GGN42" s="357">
        <f>$AF$33</f>
        <v>1</v>
      </c>
      <c r="GGO42" s="466" t="s">
        <v>27</v>
      </c>
      <c r="GGP42" s="467"/>
      <c r="GGQ42" s="467"/>
      <c r="GGR42" s="467"/>
      <c r="GGS42" s="467"/>
      <c r="GGT42" s="467"/>
      <c r="GGU42" s="467"/>
      <c r="GGV42" s="463">
        <f>GHA29</f>
        <v>0</v>
      </c>
      <c r="GGW42" s="464"/>
      <c r="GGX42" s="464"/>
      <c r="GGY42" s="464"/>
      <c r="GGZ42" s="352" t="s">
        <v>31</v>
      </c>
      <c r="GHA42" s="465"/>
      <c r="GHB42" s="464"/>
      <c r="GHC42" s="463"/>
      <c r="GHD42" s="464"/>
      <c r="GHE42" s="464"/>
      <c r="GHF42" s="352"/>
      <c r="GHG42" s="352"/>
      <c r="GHH42" s="352"/>
      <c r="GHI42" s="352"/>
      <c r="GHJ42" s="352"/>
      <c r="GHK42" s="352"/>
      <c r="GHL42" s="352"/>
      <c r="GHM42" s="353"/>
      <c r="GHN42" s="354"/>
      <c r="GHO42" s="354"/>
      <c r="GHP42" s="354"/>
      <c r="GHQ42" s="355" t="s">
        <v>29</v>
      </c>
      <c r="GHR42" s="356">
        <v>1</v>
      </c>
      <c r="GHS42" s="356" t="s">
        <v>30</v>
      </c>
      <c r="GHT42" s="357">
        <f>$AF$33</f>
        <v>1</v>
      </c>
      <c r="GHU42" s="466" t="s">
        <v>27</v>
      </c>
      <c r="GHV42" s="467"/>
      <c r="GHW42" s="467"/>
      <c r="GHX42" s="467"/>
      <c r="GHY42" s="467"/>
      <c r="GHZ42" s="467"/>
      <c r="GIA42" s="467"/>
      <c r="GIB42" s="463">
        <f>GIG29</f>
        <v>0</v>
      </c>
      <c r="GIC42" s="464"/>
      <c r="GID42" s="464"/>
      <c r="GIE42" s="464"/>
      <c r="GIF42" s="352" t="s">
        <v>31</v>
      </c>
      <c r="GIG42" s="465"/>
      <c r="GIH42" s="464"/>
      <c r="GII42" s="463"/>
      <c r="GIJ42" s="464"/>
      <c r="GIK42" s="464"/>
      <c r="GIL42" s="352"/>
      <c r="GIM42" s="352"/>
      <c r="GIN42" s="352"/>
      <c r="GIO42" s="352"/>
      <c r="GIP42" s="352"/>
      <c r="GIQ42" s="352"/>
      <c r="GIR42" s="352"/>
      <c r="GIS42" s="353"/>
      <c r="GIT42" s="354"/>
      <c r="GIU42" s="354"/>
      <c r="GIV42" s="354"/>
      <c r="GIW42" s="355" t="s">
        <v>29</v>
      </c>
      <c r="GIX42" s="356">
        <v>1</v>
      </c>
      <c r="GIY42" s="356" t="s">
        <v>30</v>
      </c>
      <c r="GIZ42" s="357">
        <f>$AF$33</f>
        <v>1</v>
      </c>
      <c r="GJA42" s="466" t="s">
        <v>27</v>
      </c>
      <c r="GJB42" s="467"/>
      <c r="GJC42" s="467"/>
      <c r="GJD42" s="467"/>
      <c r="GJE42" s="467"/>
      <c r="GJF42" s="467"/>
      <c r="GJG42" s="467"/>
      <c r="GJH42" s="463">
        <f>GJM29</f>
        <v>0</v>
      </c>
      <c r="GJI42" s="464"/>
      <c r="GJJ42" s="464"/>
      <c r="GJK42" s="464"/>
      <c r="GJL42" s="352" t="s">
        <v>31</v>
      </c>
      <c r="GJM42" s="465"/>
      <c r="GJN42" s="464"/>
      <c r="GJO42" s="463"/>
      <c r="GJP42" s="464"/>
      <c r="GJQ42" s="464"/>
      <c r="GJR42" s="352"/>
      <c r="GJS42" s="352"/>
      <c r="GJT42" s="352"/>
      <c r="GJU42" s="352"/>
      <c r="GJV42" s="352"/>
      <c r="GJW42" s="352"/>
      <c r="GJX42" s="352"/>
      <c r="GJY42" s="353"/>
      <c r="GJZ42" s="354"/>
      <c r="GKA42" s="354"/>
      <c r="GKB42" s="354"/>
      <c r="GKC42" s="355" t="s">
        <v>29</v>
      </c>
      <c r="GKD42" s="356">
        <v>1</v>
      </c>
      <c r="GKE42" s="356" t="s">
        <v>30</v>
      </c>
      <c r="GKF42" s="357">
        <f>$AF$33</f>
        <v>1</v>
      </c>
      <c r="GKG42" s="466" t="s">
        <v>27</v>
      </c>
      <c r="GKH42" s="467"/>
      <c r="GKI42" s="467"/>
      <c r="GKJ42" s="467"/>
      <c r="GKK42" s="467"/>
      <c r="GKL42" s="467"/>
      <c r="GKM42" s="467"/>
      <c r="GKN42" s="463">
        <f>GKS29</f>
        <v>0</v>
      </c>
      <c r="GKO42" s="464"/>
      <c r="GKP42" s="464"/>
      <c r="GKQ42" s="464"/>
      <c r="GKR42" s="352" t="s">
        <v>31</v>
      </c>
      <c r="GKS42" s="465"/>
      <c r="GKT42" s="464"/>
      <c r="GKU42" s="463"/>
      <c r="GKV42" s="464"/>
      <c r="GKW42" s="464"/>
      <c r="GKX42" s="352"/>
      <c r="GKY42" s="352"/>
      <c r="GKZ42" s="352"/>
      <c r="GLA42" s="352"/>
      <c r="GLB42" s="352"/>
      <c r="GLC42" s="352"/>
      <c r="GLD42" s="352"/>
      <c r="GLE42" s="353"/>
      <c r="GLF42" s="354"/>
      <c r="GLG42" s="354"/>
      <c r="GLH42" s="354"/>
      <c r="GLI42" s="355" t="s">
        <v>29</v>
      </c>
      <c r="GLJ42" s="356">
        <v>1</v>
      </c>
      <c r="GLK42" s="356" t="s">
        <v>30</v>
      </c>
      <c r="GLL42" s="357">
        <f>$AF$33</f>
        <v>1</v>
      </c>
      <c r="GLM42" s="466" t="s">
        <v>27</v>
      </c>
      <c r="GLN42" s="467"/>
      <c r="GLO42" s="467"/>
      <c r="GLP42" s="467"/>
      <c r="GLQ42" s="467"/>
      <c r="GLR42" s="467"/>
      <c r="GLS42" s="467"/>
      <c r="GLT42" s="463">
        <f>GLY29</f>
        <v>0</v>
      </c>
      <c r="GLU42" s="464"/>
      <c r="GLV42" s="464"/>
      <c r="GLW42" s="464"/>
      <c r="GLX42" s="352" t="s">
        <v>31</v>
      </c>
      <c r="GLY42" s="465"/>
      <c r="GLZ42" s="464"/>
      <c r="GMA42" s="463"/>
      <c r="GMB42" s="464"/>
      <c r="GMC42" s="464"/>
      <c r="GMD42" s="352"/>
      <c r="GME42" s="352"/>
      <c r="GMF42" s="352"/>
      <c r="GMG42" s="352"/>
      <c r="GMH42" s="352"/>
      <c r="GMI42" s="352"/>
      <c r="GMJ42" s="352"/>
      <c r="GMK42" s="353"/>
      <c r="GML42" s="354"/>
      <c r="GMM42" s="354"/>
      <c r="GMN42" s="354"/>
      <c r="GMO42" s="355" t="s">
        <v>29</v>
      </c>
      <c r="GMP42" s="356">
        <v>1</v>
      </c>
      <c r="GMQ42" s="356" t="s">
        <v>30</v>
      </c>
      <c r="GMR42" s="357">
        <f>$AF$33</f>
        <v>1</v>
      </c>
      <c r="GMS42" s="466" t="s">
        <v>27</v>
      </c>
      <c r="GMT42" s="467"/>
      <c r="GMU42" s="467"/>
      <c r="GMV42" s="467"/>
      <c r="GMW42" s="467"/>
      <c r="GMX42" s="467"/>
      <c r="GMY42" s="467"/>
      <c r="GMZ42" s="463">
        <f>GNE29</f>
        <v>0</v>
      </c>
      <c r="GNA42" s="464"/>
      <c r="GNB42" s="464"/>
      <c r="GNC42" s="464"/>
      <c r="GND42" s="352" t="s">
        <v>31</v>
      </c>
      <c r="GNE42" s="465"/>
      <c r="GNF42" s="464"/>
      <c r="GNG42" s="463"/>
      <c r="GNH42" s="464"/>
      <c r="GNI42" s="464"/>
      <c r="GNJ42" s="352"/>
      <c r="GNK42" s="352"/>
      <c r="GNL42" s="352"/>
      <c r="GNM42" s="352"/>
      <c r="GNN42" s="352"/>
      <c r="GNO42" s="352"/>
      <c r="GNP42" s="352"/>
      <c r="GNQ42" s="353"/>
      <c r="GNR42" s="354"/>
      <c r="GNS42" s="354"/>
      <c r="GNT42" s="354"/>
      <c r="GNU42" s="355" t="s">
        <v>29</v>
      </c>
      <c r="GNV42" s="356">
        <v>1</v>
      </c>
      <c r="GNW42" s="356" t="s">
        <v>30</v>
      </c>
      <c r="GNX42" s="357">
        <f>$AF$33</f>
        <v>1</v>
      </c>
      <c r="GNY42" s="466" t="s">
        <v>27</v>
      </c>
      <c r="GNZ42" s="467"/>
      <c r="GOA42" s="467"/>
      <c r="GOB42" s="467"/>
      <c r="GOC42" s="467"/>
      <c r="GOD42" s="467"/>
      <c r="GOE42" s="467"/>
      <c r="GOF42" s="463">
        <f>GOK29</f>
        <v>0</v>
      </c>
      <c r="GOG42" s="464"/>
      <c r="GOH42" s="464"/>
      <c r="GOI42" s="464"/>
      <c r="GOJ42" s="352" t="s">
        <v>31</v>
      </c>
      <c r="GOK42" s="465"/>
      <c r="GOL42" s="464"/>
      <c r="GOM42" s="463"/>
      <c r="GON42" s="464"/>
      <c r="GOO42" s="464"/>
      <c r="GOP42" s="352"/>
      <c r="GOQ42" s="352"/>
      <c r="GOR42" s="352"/>
      <c r="GOS42" s="352"/>
      <c r="GOT42" s="352"/>
      <c r="GOU42" s="352"/>
      <c r="GOV42" s="352"/>
      <c r="GOW42" s="353"/>
      <c r="GOX42" s="354"/>
      <c r="GOY42" s="354"/>
      <c r="GOZ42" s="354"/>
      <c r="GPA42" s="355" t="s">
        <v>29</v>
      </c>
      <c r="GPB42" s="356">
        <v>1</v>
      </c>
      <c r="GPC42" s="356" t="s">
        <v>30</v>
      </c>
      <c r="GPD42" s="357">
        <f>$AF$33</f>
        <v>1</v>
      </c>
      <c r="GPE42" s="466" t="s">
        <v>27</v>
      </c>
      <c r="GPF42" s="467"/>
      <c r="GPG42" s="467"/>
      <c r="GPH42" s="467"/>
      <c r="GPI42" s="467"/>
      <c r="GPJ42" s="467"/>
      <c r="GPK42" s="467"/>
      <c r="GPL42" s="463">
        <f>GPQ29</f>
        <v>0</v>
      </c>
      <c r="GPM42" s="464"/>
      <c r="GPN42" s="464"/>
      <c r="GPO42" s="464"/>
      <c r="GPP42" s="352" t="s">
        <v>31</v>
      </c>
      <c r="GPQ42" s="465"/>
      <c r="GPR42" s="464"/>
      <c r="GPS42" s="463"/>
      <c r="GPT42" s="464"/>
      <c r="GPU42" s="464"/>
      <c r="GPV42" s="352"/>
      <c r="GPW42" s="352"/>
      <c r="GPX42" s="352"/>
      <c r="GPY42" s="352"/>
      <c r="GPZ42" s="352"/>
      <c r="GQA42" s="352"/>
      <c r="GQB42" s="352"/>
      <c r="GQC42" s="353"/>
      <c r="GQD42" s="354"/>
      <c r="GQE42" s="354"/>
      <c r="GQF42" s="354"/>
      <c r="GQG42" s="355" t="s">
        <v>29</v>
      </c>
      <c r="GQH42" s="356">
        <v>1</v>
      </c>
      <c r="GQI42" s="356" t="s">
        <v>30</v>
      </c>
      <c r="GQJ42" s="357">
        <f>$AF$33</f>
        <v>1</v>
      </c>
      <c r="GQK42" s="466" t="s">
        <v>27</v>
      </c>
      <c r="GQL42" s="467"/>
      <c r="GQM42" s="467"/>
      <c r="GQN42" s="467"/>
      <c r="GQO42" s="467"/>
      <c r="GQP42" s="467"/>
      <c r="GQQ42" s="467"/>
      <c r="GQR42" s="463">
        <f>GQW29</f>
        <v>0</v>
      </c>
      <c r="GQS42" s="464"/>
      <c r="GQT42" s="464"/>
      <c r="GQU42" s="464"/>
      <c r="GQV42" s="352" t="s">
        <v>31</v>
      </c>
      <c r="GQW42" s="465"/>
      <c r="GQX42" s="464"/>
      <c r="GQY42" s="463"/>
      <c r="GQZ42" s="464"/>
      <c r="GRA42" s="464"/>
      <c r="GRB42" s="352"/>
      <c r="GRC42" s="352"/>
      <c r="GRD42" s="352"/>
      <c r="GRE42" s="352"/>
      <c r="GRF42" s="352"/>
      <c r="GRG42" s="352"/>
      <c r="GRH42" s="352"/>
      <c r="GRI42" s="353"/>
      <c r="GRJ42" s="354"/>
      <c r="GRK42" s="354"/>
      <c r="GRL42" s="354"/>
      <c r="GRM42" s="355" t="s">
        <v>29</v>
      </c>
      <c r="GRN42" s="356">
        <v>1</v>
      </c>
      <c r="GRO42" s="356" t="s">
        <v>30</v>
      </c>
      <c r="GRP42" s="357">
        <f>$AF$33</f>
        <v>1</v>
      </c>
      <c r="GRQ42" s="466" t="s">
        <v>27</v>
      </c>
      <c r="GRR42" s="467"/>
      <c r="GRS42" s="467"/>
      <c r="GRT42" s="467"/>
      <c r="GRU42" s="467"/>
      <c r="GRV42" s="467"/>
      <c r="GRW42" s="467"/>
      <c r="GRX42" s="463">
        <f>GSC29</f>
        <v>0</v>
      </c>
      <c r="GRY42" s="464"/>
      <c r="GRZ42" s="464"/>
      <c r="GSA42" s="464"/>
      <c r="GSB42" s="352" t="s">
        <v>31</v>
      </c>
      <c r="GSC42" s="465"/>
      <c r="GSD42" s="464"/>
      <c r="GSE42" s="463"/>
      <c r="GSF42" s="464"/>
      <c r="GSG42" s="464"/>
      <c r="GSH42" s="352"/>
      <c r="GSI42" s="352"/>
      <c r="GSJ42" s="352"/>
      <c r="GSK42" s="352"/>
      <c r="GSL42" s="352"/>
      <c r="GSM42" s="352"/>
      <c r="GSN42" s="352"/>
      <c r="GSO42" s="353"/>
      <c r="GSP42" s="354"/>
      <c r="GSQ42" s="354"/>
      <c r="GSR42" s="354"/>
      <c r="GSS42" s="355" t="s">
        <v>29</v>
      </c>
      <c r="GST42" s="356">
        <v>1</v>
      </c>
      <c r="GSU42" s="356" t="s">
        <v>30</v>
      </c>
      <c r="GSV42" s="357">
        <f>$AF$33</f>
        <v>1</v>
      </c>
      <c r="GSW42" s="466" t="s">
        <v>27</v>
      </c>
      <c r="GSX42" s="467"/>
      <c r="GSY42" s="467"/>
      <c r="GSZ42" s="467"/>
      <c r="GTA42" s="467"/>
      <c r="GTB42" s="467"/>
      <c r="GTC42" s="467"/>
      <c r="GTD42" s="463">
        <f>GTI29</f>
        <v>0</v>
      </c>
      <c r="GTE42" s="464"/>
      <c r="GTF42" s="464"/>
      <c r="GTG42" s="464"/>
      <c r="GTH42" s="352" t="s">
        <v>31</v>
      </c>
      <c r="GTI42" s="465"/>
      <c r="GTJ42" s="464"/>
      <c r="GTK42" s="463"/>
      <c r="GTL42" s="464"/>
      <c r="GTM42" s="464"/>
      <c r="GTN42" s="352"/>
      <c r="GTO42" s="352"/>
      <c r="GTP42" s="352"/>
      <c r="GTQ42" s="352"/>
      <c r="GTR42" s="352"/>
      <c r="GTS42" s="352"/>
      <c r="GTT42" s="352"/>
      <c r="GTU42" s="353"/>
      <c r="GTV42" s="354"/>
      <c r="GTW42" s="354"/>
      <c r="GTX42" s="354"/>
      <c r="GTY42" s="355" t="s">
        <v>29</v>
      </c>
      <c r="GTZ42" s="356">
        <v>1</v>
      </c>
      <c r="GUA42" s="356" t="s">
        <v>30</v>
      </c>
      <c r="GUB42" s="357">
        <f>$AF$33</f>
        <v>1</v>
      </c>
      <c r="GUC42" s="466" t="s">
        <v>27</v>
      </c>
      <c r="GUD42" s="467"/>
      <c r="GUE42" s="467"/>
      <c r="GUF42" s="467"/>
      <c r="GUG42" s="467"/>
      <c r="GUH42" s="467"/>
      <c r="GUI42" s="467"/>
      <c r="GUJ42" s="463">
        <f>GUO29</f>
        <v>0</v>
      </c>
      <c r="GUK42" s="464"/>
      <c r="GUL42" s="464"/>
      <c r="GUM42" s="464"/>
      <c r="GUN42" s="352" t="s">
        <v>31</v>
      </c>
      <c r="GUO42" s="465"/>
      <c r="GUP42" s="464"/>
      <c r="GUQ42" s="463"/>
      <c r="GUR42" s="464"/>
      <c r="GUS42" s="464"/>
      <c r="GUT42" s="352"/>
      <c r="GUU42" s="352"/>
      <c r="GUV42" s="352"/>
      <c r="GUW42" s="352"/>
      <c r="GUX42" s="352"/>
      <c r="GUY42" s="352"/>
      <c r="GUZ42" s="352"/>
      <c r="GVA42" s="353"/>
      <c r="GVB42" s="354"/>
      <c r="GVC42" s="354"/>
      <c r="GVD42" s="354"/>
      <c r="GVE42" s="355" t="s">
        <v>29</v>
      </c>
      <c r="GVF42" s="356">
        <v>1</v>
      </c>
      <c r="GVG42" s="356" t="s">
        <v>30</v>
      </c>
      <c r="GVH42" s="357">
        <f>$AF$33</f>
        <v>1</v>
      </c>
      <c r="GVI42" s="466" t="s">
        <v>27</v>
      </c>
      <c r="GVJ42" s="467"/>
      <c r="GVK42" s="467"/>
      <c r="GVL42" s="467"/>
      <c r="GVM42" s="467"/>
      <c r="GVN42" s="467"/>
      <c r="GVO42" s="467"/>
      <c r="GVP42" s="463">
        <f>GVU29</f>
        <v>0</v>
      </c>
      <c r="GVQ42" s="464"/>
      <c r="GVR42" s="464"/>
      <c r="GVS42" s="464"/>
      <c r="GVT42" s="352" t="s">
        <v>31</v>
      </c>
      <c r="GVU42" s="465"/>
      <c r="GVV42" s="464"/>
      <c r="GVW42" s="463"/>
      <c r="GVX42" s="464"/>
      <c r="GVY42" s="464"/>
      <c r="GVZ42" s="352"/>
      <c r="GWA42" s="352"/>
      <c r="GWB42" s="352"/>
      <c r="GWC42" s="352"/>
      <c r="GWD42" s="352"/>
      <c r="GWE42" s="352"/>
      <c r="GWF42" s="352"/>
      <c r="GWG42" s="353"/>
      <c r="GWH42" s="354"/>
      <c r="GWI42" s="354"/>
      <c r="GWJ42" s="354"/>
      <c r="GWK42" s="355" t="s">
        <v>29</v>
      </c>
      <c r="GWL42" s="356">
        <v>1</v>
      </c>
      <c r="GWM42" s="356" t="s">
        <v>30</v>
      </c>
      <c r="GWN42" s="357">
        <f>$AF$33</f>
        <v>1</v>
      </c>
      <c r="GWO42" s="466" t="s">
        <v>27</v>
      </c>
      <c r="GWP42" s="467"/>
      <c r="GWQ42" s="467"/>
      <c r="GWR42" s="467"/>
      <c r="GWS42" s="467"/>
      <c r="GWT42" s="467"/>
      <c r="GWU42" s="467"/>
      <c r="GWV42" s="463">
        <f>GXA29</f>
        <v>0</v>
      </c>
      <c r="GWW42" s="464"/>
      <c r="GWX42" s="464"/>
      <c r="GWY42" s="464"/>
      <c r="GWZ42" s="352" t="s">
        <v>31</v>
      </c>
      <c r="GXA42" s="465"/>
      <c r="GXB42" s="464"/>
      <c r="GXC42" s="463"/>
      <c r="GXD42" s="464"/>
      <c r="GXE42" s="464"/>
      <c r="GXF42" s="352"/>
      <c r="GXG42" s="352"/>
      <c r="GXH42" s="352"/>
      <c r="GXI42" s="352"/>
      <c r="GXJ42" s="352"/>
      <c r="GXK42" s="352"/>
      <c r="GXL42" s="352"/>
      <c r="GXM42" s="353"/>
      <c r="GXN42" s="354"/>
      <c r="GXO42" s="354"/>
      <c r="GXP42" s="354"/>
      <c r="GXQ42" s="355" t="s">
        <v>29</v>
      </c>
      <c r="GXR42" s="356">
        <v>1</v>
      </c>
      <c r="GXS42" s="356" t="s">
        <v>30</v>
      </c>
      <c r="GXT42" s="357">
        <f>$AF$33</f>
        <v>1</v>
      </c>
      <c r="GXU42" s="466" t="s">
        <v>27</v>
      </c>
      <c r="GXV42" s="467"/>
      <c r="GXW42" s="467"/>
      <c r="GXX42" s="467"/>
      <c r="GXY42" s="467"/>
      <c r="GXZ42" s="467"/>
      <c r="GYA42" s="467"/>
      <c r="GYB42" s="463">
        <f>GYG29</f>
        <v>0</v>
      </c>
      <c r="GYC42" s="464"/>
      <c r="GYD42" s="464"/>
      <c r="GYE42" s="464"/>
      <c r="GYF42" s="352" t="s">
        <v>31</v>
      </c>
      <c r="GYG42" s="465"/>
      <c r="GYH42" s="464"/>
      <c r="GYI42" s="463"/>
      <c r="GYJ42" s="464"/>
      <c r="GYK42" s="464"/>
      <c r="GYL42" s="352"/>
      <c r="GYM42" s="352"/>
      <c r="GYN42" s="352"/>
      <c r="GYO42" s="352"/>
      <c r="GYP42" s="352"/>
      <c r="GYQ42" s="352"/>
      <c r="GYR42" s="352"/>
      <c r="GYS42" s="353"/>
      <c r="GYT42" s="354"/>
      <c r="GYU42" s="354"/>
      <c r="GYV42" s="354"/>
      <c r="GYW42" s="355" t="s">
        <v>29</v>
      </c>
      <c r="GYX42" s="356">
        <v>1</v>
      </c>
      <c r="GYY42" s="356" t="s">
        <v>30</v>
      </c>
      <c r="GYZ42" s="357">
        <f>$AF$33</f>
        <v>1</v>
      </c>
      <c r="GZA42" s="466" t="s">
        <v>27</v>
      </c>
      <c r="GZB42" s="467"/>
      <c r="GZC42" s="467"/>
      <c r="GZD42" s="467"/>
      <c r="GZE42" s="467"/>
      <c r="GZF42" s="467"/>
      <c r="GZG42" s="467"/>
      <c r="GZH42" s="463">
        <f>GZM29</f>
        <v>0</v>
      </c>
      <c r="GZI42" s="464"/>
      <c r="GZJ42" s="464"/>
      <c r="GZK42" s="464"/>
      <c r="GZL42" s="352" t="s">
        <v>31</v>
      </c>
      <c r="GZM42" s="465"/>
      <c r="GZN42" s="464"/>
      <c r="GZO42" s="463"/>
      <c r="GZP42" s="464"/>
      <c r="GZQ42" s="464"/>
      <c r="GZR42" s="352"/>
      <c r="GZS42" s="352"/>
      <c r="GZT42" s="352"/>
      <c r="GZU42" s="352"/>
      <c r="GZV42" s="352"/>
      <c r="GZW42" s="352"/>
      <c r="GZX42" s="352"/>
      <c r="GZY42" s="353"/>
      <c r="GZZ42" s="354"/>
      <c r="HAA42" s="354"/>
      <c r="HAB42" s="354"/>
      <c r="HAC42" s="355" t="s">
        <v>29</v>
      </c>
      <c r="HAD42" s="356">
        <v>1</v>
      </c>
      <c r="HAE42" s="356" t="s">
        <v>30</v>
      </c>
      <c r="HAF42" s="357">
        <f>$AF$33</f>
        <v>1</v>
      </c>
      <c r="HAG42" s="466" t="s">
        <v>27</v>
      </c>
      <c r="HAH42" s="467"/>
      <c r="HAI42" s="467"/>
      <c r="HAJ42" s="467"/>
      <c r="HAK42" s="467"/>
      <c r="HAL42" s="467"/>
      <c r="HAM42" s="467"/>
      <c r="HAN42" s="463">
        <f>HAS29</f>
        <v>0</v>
      </c>
      <c r="HAO42" s="464"/>
      <c r="HAP42" s="464"/>
      <c r="HAQ42" s="464"/>
      <c r="HAR42" s="352" t="s">
        <v>31</v>
      </c>
      <c r="HAS42" s="465"/>
      <c r="HAT42" s="464"/>
      <c r="HAU42" s="463"/>
      <c r="HAV42" s="464"/>
      <c r="HAW42" s="464"/>
      <c r="HAX42" s="352"/>
      <c r="HAY42" s="352"/>
      <c r="HAZ42" s="352"/>
      <c r="HBA42" s="352"/>
      <c r="HBB42" s="352"/>
      <c r="HBC42" s="352"/>
      <c r="HBD42" s="352"/>
      <c r="HBE42" s="353"/>
      <c r="HBF42" s="354"/>
      <c r="HBG42" s="354"/>
      <c r="HBH42" s="354"/>
      <c r="HBI42" s="355" t="s">
        <v>29</v>
      </c>
      <c r="HBJ42" s="356">
        <v>1</v>
      </c>
      <c r="HBK42" s="356" t="s">
        <v>30</v>
      </c>
      <c r="HBL42" s="357">
        <f>$AF$33</f>
        <v>1</v>
      </c>
      <c r="HBM42" s="466" t="s">
        <v>27</v>
      </c>
      <c r="HBN42" s="467"/>
      <c r="HBO42" s="467"/>
      <c r="HBP42" s="467"/>
      <c r="HBQ42" s="467"/>
      <c r="HBR42" s="467"/>
      <c r="HBS42" s="467"/>
      <c r="HBT42" s="463">
        <f>HBY29</f>
        <v>0</v>
      </c>
      <c r="HBU42" s="464"/>
      <c r="HBV42" s="464"/>
      <c r="HBW42" s="464"/>
      <c r="HBX42" s="352" t="s">
        <v>31</v>
      </c>
      <c r="HBY42" s="465"/>
      <c r="HBZ42" s="464"/>
      <c r="HCA42" s="463"/>
      <c r="HCB42" s="464"/>
      <c r="HCC42" s="464"/>
      <c r="HCD42" s="352"/>
      <c r="HCE42" s="352"/>
      <c r="HCF42" s="352"/>
      <c r="HCG42" s="352"/>
      <c r="HCH42" s="352"/>
      <c r="HCI42" s="352"/>
      <c r="HCJ42" s="352"/>
      <c r="HCK42" s="353"/>
      <c r="HCL42" s="354"/>
      <c r="HCM42" s="354"/>
      <c r="HCN42" s="354"/>
      <c r="HCO42" s="355" t="s">
        <v>29</v>
      </c>
      <c r="HCP42" s="356">
        <v>1</v>
      </c>
      <c r="HCQ42" s="356" t="s">
        <v>30</v>
      </c>
      <c r="HCR42" s="357">
        <f>$AF$33</f>
        <v>1</v>
      </c>
      <c r="HCS42" s="466" t="s">
        <v>27</v>
      </c>
      <c r="HCT42" s="467"/>
      <c r="HCU42" s="467"/>
      <c r="HCV42" s="467"/>
      <c r="HCW42" s="467"/>
      <c r="HCX42" s="467"/>
      <c r="HCY42" s="467"/>
      <c r="HCZ42" s="463">
        <f>HDE29</f>
        <v>0</v>
      </c>
      <c r="HDA42" s="464"/>
      <c r="HDB42" s="464"/>
      <c r="HDC42" s="464"/>
      <c r="HDD42" s="352" t="s">
        <v>31</v>
      </c>
      <c r="HDE42" s="465"/>
      <c r="HDF42" s="464"/>
      <c r="HDG42" s="463"/>
      <c r="HDH42" s="464"/>
      <c r="HDI42" s="464"/>
      <c r="HDJ42" s="352"/>
      <c r="HDK42" s="352"/>
      <c r="HDL42" s="352"/>
      <c r="HDM42" s="352"/>
      <c r="HDN42" s="352"/>
      <c r="HDO42" s="352"/>
      <c r="HDP42" s="352"/>
      <c r="HDQ42" s="353"/>
      <c r="HDR42" s="354"/>
      <c r="HDS42" s="354"/>
      <c r="HDT42" s="354"/>
      <c r="HDU42" s="355" t="s">
        <v>29</v>
      </c>
      <c r="HDV42" s="356">
        <v>1</v>
      </c>
      <c r="HDW42" s="356" t="s">
        <v>30</v>
      </c>
      <c r="HDX42" s="357">
        <f>$AF$33</f>
        <v>1</v>
      </c>
      <c r="HDY42" s="466" t="s">
        <v>27</v>
      </c>
      <c r="HDZ42" s="467"/>
      <c r="HEA42" s="467"/>
      <c r="HEB42" s="467"/>
      <c r="HEC42" s="467"/>
      <c r="HED42" s="467"/>
      <c r="HEE42" s="467"/>
      <c r="HEF42" s="463">
        <f>HEK29</f>
        <v>0</v>
      </c>
      <c r="HEG42" s="464"/>
      <c r="HEH42" s="464"/>
      <c r="HEI42" s="464"/>
      <c r="HEJ42" s="352" t="s">
        <v>31</v>
      </c>
      <c r="HEK42" s="465"/>
      <c r="HEL42" s="464"/>
      <c r="HEM42" s="463"/>
      <c r="HEN42" s="464"/>
      <c r="HEO42" s="464"/>
      <c r="HEP42" s="352"/>
      <c r="HEQ42" s="352"/>
      <c r="HER42" s="352"/>
      <c r="HES42" s="352"/>
      <c r="HET42" s="352"/>
      <c r="HEU42" s="352"/>
      <c r="HEV42" s="352"/>
      <c r="HEW42" s="353"/>
      <c r="HEX42" s="354"/>
      <c r="HEY42" s="354"/>
      <c r="HEZ42" s="354"/>
      <c r="HFA42" s="355" t="s">
        <v>29</v>
      </c>
      <c r="HFB42" s="356">
        <v>1</v>
      </c>
      <c r="HFC42" s="356" t="s">
        <v>30</v>
      </c>
      <c r="HFD42" s="357">
        <f>$AF$33</f>
        <v>1</v>
      </c>
      <c r="HFE42" s="466" t="s">
        <v>27</v>
      </c>
      <c r="HFF42" s="467"/>
      <c r="HFG42" s="467"/>
      <c r="HFH42" s="467"/>
      <c r="HFI42" s="467"/>
      <c r="HFJ42" s="467"/>
      <c r="HFK42" s="467"/>
      <c r="HFL42" s="463">
        <f>HFQ29</f>
        <v>0</v>
      </c>
      <c r="HFM42" s="464"/>
      <c r="HFN42" s="464"/>
      <c r="HFO42" s="464"/>
      <c r="HFP42" s="352" t="s">
        <v>31</v>
      </c>
      <c r="HFQ42" s="465"/>
      <c r="HFR42" s="464"/>
      <c r="HFS42" s="463"/>
      <c r="HFT42" s="464"/>
      <c r="HFU42" s="464"/>
      <c r="HFV42" s="352"/>
      <c r="HFW42" s="352"/>
      <c r="HFX42" s="352"/>
      <c r="HFY42" s="352"/>
      <c r="HFZ42" s="352"/>
      <c r="HGA42" s="352"/>
      <c r="HGB42" s="352"/>
      <c r="HGC42" s="353"/>
      <c r="HGD42" s="354"/>
      <c r="HGE42" s="354"/>
      <c r="HGF42" s="354"/>
      <c r="HGG42" s="355" t="s">
        <v>29</v>
      </c>
      <c r="HGH42" s="356">
        <v>1</v>
      </c>
      <c r="HGI42" s="356" t="s">
        <v>30</v>
      </c>
      <c r="HGJ42" s="357">
        <f>$AF$33</f>
        <v>1</v>
      </c>
      <c r="HGK42" s="466" t="s">
        <v>27</v>
      </c>
      <c r="HGL42" s="467"/>
      <c r="HGM42" s="467"/>
      <c r="HGN42" s="467"/>
      <c r="HGO42" s="467"/>
      <c r="HGP42" s="467"/>
      <c r="HGQ42" s="467"/>
      <c r="HGR42" s="463">
        <f>HGW29</f>
        <v>0</v>
      </c>
      <c r="HGS42" s="464"/>
      <c r="HGT42" s="464"/>
      <c r="HGU42" s="464"/>
      <c r="HGV42" s="352" t="s">
        <v>31</v>
      </c>
      <c r="HGW42" s="465"/>
      <c r="HGX42" s="464"/>
      <c r="HGY42" s="463"/>
      <c r="HGZ42" s="464"/>
      <c r="HHA42" s="464"/>
      <c r="HHB42" s="352"/>
      <c r="HHC42" s="352"/>
      <c r="HHD42" s="352"/>
      <c r="HHE42" s="352"/>
      <c r="HHF42" s="352"/>
      <c r="HHG42" s="352"/>
      <c r="HHH42" s="352"/>
      <c r="HHI42" s="353"/>
      <c r="HHJ42" s="354"/>
      <c r="HHK42" s="354"/>
      <c r="HHL42" s="354"/>
      <c r="HHM42" s="355" t="s">
        <v>29</v>
      </c>
      <c r="HHN42" s="356">
        <v>1</v>
      </c>
      <c r="HHO42" s="356" t="s">
        <v>30</v>
      </c>
      <c r="HHP42" s="357">
        <f>$AF$33</f>
        <v>1</v>
      </c>
      <c r="HHQ42" s="466" t="s">
        <v>27</v>
      </c>
      <c r="HHR42" s="467"/>
      <c r="HHS42" s="467"/>
      <c r="HHT42" s="467"/>
      <c r="HHU42" s="467"/>
      <c r="HHV42" s="467"/>
      <c r="HHW42" s="467"/>
      <c r="HHX42" s="463">
        <f>HIC29</f>
        <v>0</v>
      </c>
      <c r="HHY42" s="464"/>
      <c r="HHZ42" s="464"/>
      <c r="HIA42" s="464"/>
      <c r="HIB42" s="352" t="s">
        <v>31</v>
      </c>
      <c r="HIC42" s="465"/>
      <c r="HID42" s="464"/>
      <c r="HIE42" s="463"/>
      <c r="HIF42" s="464"/>
      <c r="HIG42" s="464"/>
      <c r="HIH42" s="352"/>
      <c r="HII42" s="352"/>
      <c r="HIJ42" s="352"/>
      <c r="HIK42" s="352"/>
      <c r="HIL42" s="352"/>
      <c r="HIM42" s="352"/>
      <c r="HIN42" s="352"/>
      <c r="HIO42" s="353"/>
      <c r="HIP42" s="354"/>
      <c r="HIQ42" s="354"/>
      <c r="HIR42" s="354"/>
      <c r="HIS42" s="355" t="s">
        <v>29</v>
      </c>
      <c r="HIT42" s="356">
        <v>1</v>
      </c>
      <c r="HIU42" s="356" t="s">
        <v>30</v>
      </c>
      <c r="HIV42" s="357">
        <f>$AF$33</f>
        <v>1</v>
      </c>
      <c r="HIW42" s="466" t="s">
        <v>27</v>
      </c>
      <c r="HIX42" s="467"/>
      <c r="HIY42" s="467"/>
      <c r="HIZ42" s="467"/>
      <c r="HJA42" s="467"/>
      <c r="HJB42" s="467"/>
      <c r="HJC42" s="467"/>
      <c r="HJD42" s="463">
        <f>HJI29</f>
        <v>0</v>
      </c>
      <c r="HJE42" s="464"/>
      <c r="HJF42" s="464"/>
      <c r="HJG42" s="464"/>
      <c r="HJH42" s="352" t="s">
        <v>31</v>
      </c>
      <c r="HJI42" s="465"/>
      <c r="HJJ42" s="464"/>
      <c r="HJK42" s="463"/>
      <c r="HJL42" s="464"/>
      <c r="HJM42" s="464"/>
      <c r="HJN42" s="352"/>
      <c r="HJO42" s="352"/>
      <c r="HJP42" s="352"/>
      <c r="HJQ42" s="352"/>
      <c r="HJR42" s="352"/>
      <c r="HJS42" s="352"/>
      <c r="HJT42" s="352"/>
      <c r="HJU42" s="353"/>
      <c r="HJV42" s="354"/>
      <c r="HJW42" s="354"/>
      <c r="HJX42" s="354"/>
      <c r="HJY42" s="355" t="s">
        <v>29</v>
      </c>
      <c r="HJZ42" s="356">
        <v>1</v>
      </c>
      <c r="HKA42" s="356" t="s">
        <v>30</v>
      </c>
      <c r="HKB42" s="357">
        <f>$AF$33</f>
        <v>1</v>
      </c>
      <c r="HKC42" s="466" t="s">
        <v>27</v>
      </c>
      <c r="HKD42" s="467"/>
      <c r="HKE42" s="467"/>
      <c r="HKF42" s="467"/>
      <c r="HKG42" s="467"/>
      <c r="HKH42" s="467"/>
      <c r="HKI42" s="467"/>
      <c r="HKJ42" s="463">
        <f>HKO29</f>
        <v>0</v>
      </c>
      <c r="HKK42" s="464"/>
      <c r="HKL42" s="464"/>
      <c r="HKM42" s="464"/>
      <c r="HKN42" s="352" t="s">
        <v>31</v>
      </c>
      <c r="HKO42" s="465"/>
      <c r="HKP42" s="464"/>
      <c r="HKQ42" s="463"/>
      <c r="HKR42" s="464"/>
      <c r="HKS42" s="464"/>
      <c r="HKT42" s="352"/>
      <c r="HKU42" s="352"/>
      <c r="HKV42" s="352"/>
      <c r="HKW42" s="352"/>
      <c r="HKX42" s="352"/>
      <c r="HKY42" s="352"/>
      <c r="HKZ42" s="352"/>
      <c r="HLA42" s="353"/>
      <c r="HLB42" s="354"/>
      <c r="HLC42" s="354"/>
      <c r="HLD42" s="354"/>
      <c r="HLE42" s="355" t="s">
        <v>29</v>
      </c>
      <c r="HLF42" s="356">
        <v>1</v>
      </c>
      <c r="HLG42" s="356" t="s">
        <v>30</v>
      </c>
      <c r="HLH42" s="357">
        <f>$AF$33</f>
        <v>1</v>
      </c>
      <c r="HLI42" s="466" t="s">
        <v>27</v>
      </c>
      <c r="HLJ42" s="467"/>
      <c r="HLK42" s="467"/>
      <c r="HLL42" s="467"/>
      <c r="HLM42" s="467"/>
      <c r="HLN42" s="467"/>
      <c r="HLO42" s="467"/>
      <c r="HLP42" s="463">
        <f>HLU29</f>
        <v>0</v>
      </c>
      <c r="HLQ42" s="464"/>
      <c r="HLR42" s="464"/>
      <c r="HLS42" s="464"/>
      <c r="HLT42" s="352" t="s">
        <v>31</v>
      </c>
      <c r="HLU42" s="465"/>
      <c r="HLV42" s="464"/>
      <c r="HLW42" s="463"/>
      <c r="HLX42" s="464"/>
      <c r="HLY42" s="464"/>
      <c r="HLZ42" s="352"/>
      <c r="HMA42" s="352"/>
      <c r="HMB42" s="352"/>
      <c r="HMC42" s="352"/>
      <c r="HMD42" s="352"/>
      <c r="HME42" s="352"/>
      <c r="HMF42" s="352"/>
      <c r="HMG42" s="353"/>
      <c r="HMH42" s="354"/>
      <c r="HMI42" s="354"/>
      <c r="HMJ42" s="354"/>
      <c r="HMK42" s="355" t="s">
        <v>29</v>
      </c>
      <c r="HML42" s="356">
        <v>1</v>
      </c>
      <c r="HMM42" s="356" t="s">
        <v>30</v>
      </c>
      <c r="HMN42" s="357">
        <f>$AF$33</f>
        <v>1</v>
      </c>
      <c r="HMO42" s="466" t="s">
        <v>27</v>
      </c>
      <c r="HMP42" s="467"/>
      <c r="HMQ42" s="467"/>
      <c r="HMR42" s="467"/>
      <c r="HMS42" s="467"/>
      <c r="HMT42" s="467"/>
      <c r="HMU42" s="467"/>
      <c r="HMV42" s="463">
        <f>HNA29</f>
        <v>0</v>
      </c>
      <c r="HMW42" s="464"/>
      <c r="HMX42" s="464"/>
      <c r="HMY42" s="464"/>
      <c r="HMZ42" s="352" t="s">
        <v>31</v>
      </c>
      <c r="HNA42" s="465"/>
      <c r="HNB42" s="464"/>
      <c r="HNC42" s="463"/>
      <c r="HND42" s="464"/>
      <c r="HNE42" s="464"/>
      <c r="HNF42" s="352"/>
      <c r="HNG42" s="352"/>
      <c r="HNH42" s="352"/>
      <c r="HNI42" s="352"/>
      <c r="HNJ42" s="352"/>
      <c r="HNK42" s="352"/>
      <c r="HNL42" s="352"/>
      <c r="HNM42" s="353"/>
      <c r="HNN42" s="354"/>
      <c r="HNO42" s="354"/>
      <c r="HNP42" s="354"/>
      <c r="HNQ42" s="355" t="s">
        <v>29</v>
      </c>
      <c r="HNR42" s="356">
        <v>1</v>
      </c>
      <c r="HNS42" s="356" t="s">
        <v>30</v>
      </c>
      <c r="HNT42" s="357">
        <f>$AF$33</f>
        <v>1</v>
      </c>
      <c r="HNU42" s="466" t="s">
        <v>27</v>
      </c>
      <c r="HNV42" s="467"/>
      <c r="HNW42" s="467"/>
      <c r="HNX42" s="467"/>
      <c r="HNY42" s="467"/>
      <c r="HNZ42" s="467"/>
      <c r="HOA42" s="467"/>
      <c r="HOB42" s="463">
        <f>HOG29</f>
        <v>0</v>
      </c>
      <c r="HOC42" s="464"/>
      <c r="HOD42" s="464"/>
      <c r="HOE42" s="464"/>
      <c r="HOF42" s="352" t="s">
        <v>31</v>
      </c>
      <c r="HOG42" s="465"/>
      <c r="HOH42" s="464"/>
      <c r="HOI42" s="463"/>
      <c r="HOJ42" s="464"/>
      <c r="HOK42" s="464"/>
      <c r="HOL42" s="352"/>
      <c r="HOM42" s="352"/>
      <c r="HON42" s="352"/>
      <c r="HOO42" s="352"/>
      <c r="HOP42" s="352"/>
      <c r="HOQ42" s="352"/>
      <c r="HOR42" s="352"/>
      <c r="HOS42" s="353"/>
      <c r="HOT42" s="354"/>
      <c r="HOU42" s="354"/>
      <c r="HOV42" s="354"/>
      <c r="HOW42" s="355" t="s">
        <v>29</v>
      </c>
      <c r="HOX42" s="356">
        <v>1</v>
      </c>
      <c r="HOY42" s="356" t="s">
        <v>30</v>
      </c>
      <c r="HOZ42" s="357">
        <f>$AF$33</f>
        <v>1</v>
      </c>
      <c r="HPA42" s="466" t="s">
        <v>27</v>
      </c>
      <c r="HPB42" s="467"/>
      <c r="HPC42" s="467"/>
      <c r="HPD42" s="467"/>
      <c r="HPE42" s="467"/>
      <c r="HPF42" s="467"/>
      <c r="HPG42" s="467"/>
      <c r="HPH42" s="463">
        <f>HPM29</f>
        <v>0</v>
      </c>
      <c r="HPI42" s="464"/>
      <c r="HPJ42" s="464"/>
      <c r="HPK42" s="464"/>
      <c r="HPL42" s="352" t="s">
        <v>31</v>
      </c>
      <c r="HPM42" s="465"/>
      <c r="HPN42" s="464"/>
      <c r="HPO42" s="463"/>
      <c r="HPP42" s="464"/>
      <c r="HPQ42" s="464"/>
      <c r="HPR42" s="352"/>
      <c r="HPS42" s="352"/>
      <c r="HPT42" s="352"/>
      <c r="HPU42" s="352"/>
      <c r="HPV42" s="352"/>
      <c r="HPW42" s="352"/>
      <c r="HPX42" s="352"/>
      <c r="HPY42" s="353"/>
      <c r="HPZ42" s="354"/>
      <c r="HQA42" s="354"/>
      <c r="HQB42" s="354"/>
      <c r="HQC42" s="355" t="s">
        <v>29</v>
      </c>
      <c r="HQD42" s="356">
        <v>1</v>
      </c>
      <c r="HQE42" s="356" t="s">
        <v>30</v>
      </c>
      <c r="HQF42" s="357">
        <f>$AF$33</f>
        <v>1</v>
      </c>
      <c r="HQG42" s="466" t="s">
        <v>27</v>
      </c>
      <c r="HQH42" s="467"/>
      <c r="HQI42" s="467"/>
      <c r="HQJ42" s="467"/>
      <c r="HQK42" s="467"/>
      <c r="HQL42" s="467"/>
      <c r="HQM42" s="467"/>
      <c r="HQN42" s="463">
        <f>HQS29</f>
        <v>0</v>
      </c>
      <c r="HQO42" s="464"/>
      <c r="HQP42" s="464"/>
      <c r="HQQ42" s="464"/>
      <c r="HQR42" s="352" t="s">
        <v>31</v>
      </c>
      <c r="HQS42" s="465"/>
      <c r="HQT42" s="464"/>
      <c r="HQU42" s="463"/>
      <c r="HQV42" s="464"/>
      <c r="HQW42" s="464"/>
      <c r="HQX42" s="352"/>
      <c r="HQY42" s="352"/>
      <c r="HQZ42" s="352"/>
      <c r="HRA42" s="352"/>
      <c r="HRB42" s="352"/>
      <c r="HRC42" s="352"/>
      <c r="HRD42" s="352"/>
      <c r="HRE42" s="353"/>
      <c r="HRF42" s="354"/>
      <c r="HRG42" s="354"/>
      <c r="HRH42" s="354"/>
      <c r="HRI42" s="355" t="s">
        <v>29</v>
      </c>
      <c r="HRJ42" s="356">
        <v>1</v>
      </c>
      <c r="HRK42" s="356" t="s">
        <v>30</v>
      </c>
      <c r="HRL42" s="357">
        <f>$AF$33</f>
        <v>1</v>
      </c>
      <c r="HRM42" s="466" t="s">
        <v>27</v>
      </c>
      <c r="HRN42" s="467"/>
      <c r="HRO42" s="467"/>
      <c r="HRP42" s="467"/>
      <c r="HRQ42" s="467"/>
      <c r="HRR42" s="467"/>
      <c r="HRS42" s="467"/>
      <c r="HRT42" s="463">
        <f>HRY29</f>
        <v>0</v>
      </c>
      <c r="HRU42" s="464"/>
      <c r="HRV42" s="464"/>
      <c r="HRW42" s="464"/>
      <c r="HRX42" s="352" t="s">
        <v>31</v>
      </c>
      <c r="HRY42" s="465"/>
      <c r="HRZ42" s="464"/>
      <c r="HSA42" s="463"/>
      <c r="HSB42" s="464"/>
      <c r="HSC42" s="464"/>
      <c r="HSD42" s="352"/>
      <c r="HSE42" s="352"/>
      <c r="HSF42" s="352"/>
      <c r="HSG42" s="352"/>
      <c r="HSH42" s="352"/>
      <c r="HSI42" s="352"/>
      <c r="HSJ42" s="352"/>
      <c r="HSK42" s="353"/>
      <c r="HSL42" s="354"/>
      <c r="HSM42" s="354"/>
      <c r="HSN42" s="354"/>
      <c r="HSO42" s="355" t="s">
        <v>29</v>
      </c>
      <c r="HSP42" s="356">
        <v>1</v>
      </c>
      <c r="HSQ42" s="356" t="s">
        <v>30</v>
      </c>
      <c r="HSR42" s="357">
        <f>$AF$33</f>
        <v>1</v>
      </c>
      <c r="HSS42" s="466" t="s">
        <v>27</v>
      </c>
      <c r="HST42" s="467"/>
      <c r="HSU42" s="467"/>
      <c r="HSV42" s="467"/>
      <c r="HSW42" s="467"/>
      <c r="HSX42" s="467"/>
      <c r="HSY42" s="467"/>
      <c r="HSZ42" s="463">
        <f>HTE29</f>
        <v>0</v>
      </c>
      <c r="HTA42" s="464"/>
      <c r="HTB42" s="464"/>
      <c r="HTC42" s="464"/>
      <c r="HTD42" s="352" t="s">
        <v>31</v>
      </c>
      <c r="HTE42" s="465"/>
      <c r="HTF42" s="464"/>
      <c r="HTG42" s="463"/>
      <c r="HTH42" s="464"/>
      <c r="HTI42" s="464"/>
      <c r="HTJ42" s="352"/>
      <c r="HTK42" s="352"/>
      <c r="HTL42" s="352"/>
      <c r="HTM42" s="352"/>
      <c r="HTN42" s="352"/>
      <c r="HTO42" s="352"/>
      <c r="HTP42" s="352"/>
      <c r="HTQ42" s="353"/>
      <c r="HTR42" s="354"/>
      <c r="HTS42" s="354"/>
      <c r="HTT42" s="354"/>
      <c r="HTU42" s="355" t="s">
        <v>29</v>
      </c>
      <c r="HTV42" s="356">
        <v>1</v>
      </c>
      <c r="HTW42" s="356" t="s">
        <v>30</v>
      </c>
      <c r="HTX42" s="357">
        <f>$AF$33</f>
        <v>1</v>
      </c>
      <c r="HTY42" s="466" t="s">
        <v>27</v>
      </c>
      <c r="HTZ42" s="467"/>
      <c r="HUA42" s="467"/>
      <c r="HUB42" s="467"/>
      <c r="HUC42" s="467"/>
      <c r="HUD42" s="467"/>
      <c r="HUE42" s="467"/>
      <c r="HUF42" s="463">
        <f>HUK29</f>
        <v>0</v>
      </c>
      <c r="HUG42" s="464"/>
      <c r="HUH42" s="464"/>
      <c r="HUI42" s="464"/>
      <c r="HUJ42" s="352" t="s">
        <v>31</v>
      </c>
      <c r="HUK42" s="465"/>
      <c r="HUL42" s="464"/>
      <c r="HUM42" s="463"/>
      <c r="HUN42" s="464"/>
      <c r="HUO42" s="464"/>
      <c r="HUP42" s="352"/>
      <c r="HUQ42" s="352"/>
      <c r="HUR42" s="352"/>
      <c r="HUS42" s="352"/>
      <c r="HUT42" s="352"/>
      <c r="HUU42" s="352"/>
      <c r="HUV42" s="352"/>
      <c r="HUW42" s="353"/>
      <c r="HUX42" s="354"/>
      <c r="HUY42" s="354"/>
      <c r="HUZ42" s="354"/>
      <c r="HVA42" s="355" t="s">
        <v>29</v>
      </c>
      <c r="HVB42" s="356">
        <v>1</v>
      </c>
      <c r="HVC42" s="356" t="s">
        <v>30</v>
      </c>
      <c r="HVD42" s="357">
        <f>$AF$33</f>
        <v>1</v>
      </c>
      <c r="HVE42" s="466" t="s">
        <v>27</v>
      </c>
      <c r="HVF42" s="467"/>
      <c r="HVG42" s="467"/>
      <c r="HVH42" s="467"/>
      <c r="HVI42" s="467"/>
      <c r="HVJ42" s="467"/>
      <c r="HVK42" s="467"/>
      <c r="HVL42" s="463">
        <f>HVQ29</f>
        <v>0</v>
      </c>
      <c r="HVM42" s="464"/>
      <c r="HVN42" s="464"/>
      <c r="HVO42" s="464"/>
      <c r="HVP42" s="352" t="s">
        <v>31</v>
      </c>
      <c r="HVQ42" s="465"/>
      <c r="HVR42" s="464"/>
      <c r="HVS42" s="463"/>
      <c r="HVT42" s="464"/>
      <c r="HVU42" s="464"/>
      <c r="HVV42" s="352"/>
      <c r="HVW42" s="352"/>
      <c r="HVX42" s="352"/>
      <c r="HVY42" s="352"/>
      <c r="HVZ42" s="352"/>
      <c r="HWA42" s="352"/>
      <c r="HWB42" s="352"/>
      <c r="HWC42" s="353"/>
      <c r="HWD42" s="354"/>
      <c r="HWE42" s="354"/>
      <c r="HWF42" s="354"/>
      <c r="HWG42" s="355" t="s">
        <v>29</v>
      </c>
      <c r="HWH42" s="356">
        <v>1</v>
      </c>
      <c r="HWI42" s="356" t="s">
        <v>30</v>
      </c>
      <c r="HWJ42" s="357">
        <f>$AF$33</f>
        <v>1</v>
      </c>
      <c r="HWK42" s="466" t="s">
        <v>27</v>
      </c>
      <c r="HWL42" s="467"/>
      <c r="HWM42" s="467"/>
      <c r="HWN42" s="467"/>
      <c r="HWO42" s="467"/>
      <c r="HWP42" s="467"/>
      <c r="HWQ42" s="467"/>
      <c r="HWR42" s="463">
        <f>HWW29</f>
        <v>0</v>
      </c>
      <c r="HWS42" s="464"/>
      <c r="HWT42" s="464"/>
      <c r="HWU42" s="464"/>
      <c r="HWV42" s="352" t="s">
        <v>31</v>
      </c>
      <c r="HWW42" s="465"/>
      <c r="HWX42" s="464"/>
      <c r="HWY42" s="463"/>
      <c r="HWZ42" s="464"/>
      <c r="HXA42" s="464"/>
      <c r="HXB42" s="352"/>
      <c r="HXC42" s="352"/>
      <c r="HXD42" s="352"/>
      <c r="HXE42" s="352"/>
      <c r="HXF42" s="352"/>
      <c r="HXG42" s="352"/>
      <c r="HXH42" s="352"/>
      <c r="HXI42" s="353"/>
      <c r="HXJ42" s="354"/>
      <c r="HXK42" s="354"/>
      <c r="HXL42" s="354"/>
      <c r="HXM42" s="355" t="s">
        <v>29</v>
      </c>
      <c r="HXN42" s="356">
        <v>1</v>
      </c>
      <c r="HXO42" s="356" t="s">
        <v>30</v>
      </c>
      <c r="HXP42" s="357">
        <f>$AF$33</f>
        <v>1</v>
      </c>
      <c r="HXQ42" s="466" t="s">
        <v>27</v>
      </c>
      <c r="HXR42" s="467"/>
      <c r="HXS42" s="467"/>
      <c r="HXT42" s="467"/>
      <c r="HXU42" s="467"/>
      <c r="HXV42" s="467"/>
      <c r="HXW42" s="467"/>
      <c r="HXX42" s="463">
        <f>HYC29</f>
        <v>0</v>
      </c>
      <c r="HXY42" s="464"/>
      <c r="HXZ42" s="464"/>
      <c r="HYA42" s="464"/>
      <c r="HYB42" s="352" t="s">
        <v>31</v>
      </c>
      <c r="HYC42" s="465"/>
      <c r="HYD42" s="464"/>
      <c r="HYE42" s="463"/>
      <c r="HYF42" s="464"/>
      <c r="HYG42" s="464"/>
      <c r="HYH42" s="352"/>
      <c r="HYI42" s="352"/>
      <c r="HYJ42" s="352"/>
      <c r="HYK42" s="352"/>
      <c r="HYL42" s="352"/>
      <c r="HYM42" s="352"/>
      <c r="HYN42" s="352"/>
      <c r="HYO42" s="353"/>
      <c r="HYP42" s="354"/>
      <c r="HYQ42" s="354"/>
      <c r="HYR42" s="354"/>
      <c r="HYS42" s="355" t="s">
        <v>29</v>
      </c>
      <c r="HYT42" s="356">
        <v>1</v>
      </c>
      <c r="HYU42" s="356" t="s">
        <v>30</v>
      </c>
      <c r="HYV42" s="357">
        <f>$AF$33</f>
        <v>1</v>
      </c>
      <c r="HYW42" s="466" t="s">
        <v>27</v>
      </c>
      <c r="HYX42" s="467"/>
      <c r="HYY42" s="467"/>
      <c r="HYZ42" s="467"/>
      <c r="HZA42" s="467"/>
      <c r="HZB42" s="467"/>
      <c r="HZC42" s="467"/>
      <c r="HZD42" s="463">
        <f>HZI29</f>
        <v>0</v>
      </c>
      <c r="HZE42" s="464"/>
      <c r="HZF42" s="464"/>
      <c r="HZG42" s="464"/>
      <c r="HZH42" s="352" t="s">
        <v>31</v>
      </c>
      <c r="HZI42" s="465"/>
      <c r="HZJ42" s="464"/>
      <c r="HZK42" s="463"/>
      <c r="HZL42" s="464"/>
      <c r="HZM42" s="464"/>
      <c r="HZN42" s="352"/>
      <c r="HZO42" s="352"/>
      <c r="HZP42" s="352"/>
      <c r="HZQ42" s="352"/>
      <c r="HZR42" s="352"/>
      <c r="HZS42" s="352"/>
      <c r="HZT42" s="352"/>
      <c r="HZU42" s="353"/>
      <c r="HZV42" s="354"/>
      <c r="HZW42" s="354"/>
      <c r="HZX42" s="354"/>
      <c r="HZY42" s="355" t="s">
        <v>29</v>
      </c>
      <c r="HZZ42" s="356">
        <v>1</v>
      </c>
      <c r="IAA42" s="356" t="s">
        <v>30</v>
      </c>
      <c r="IAB42" s="357">
        <f>$AF$33</f>
        <v>1</v>
      </c>
      <c r="IAC42" s="466" t="s">
        <v>27</v>
      </c>
      <c r="IAD42" s="467"/>
      <c r="IAE42" s="467"/>
      <c r="IAF42" s="467"/>
      <c r="IAG42" s="467"/>
      <c r="IAH42" s="467"/>
      <c r="IAI42" s="467"/>
      <c r="IAJ42" s="463">
        <f>IAO29</f>
        <v>0</v>
      </c>
      <c r="IAK42" s="464"/>
      <c r="IAL42" s="464"/>
      <c r="IAM42" s="464"/>
      <c r="IAN42" s="352" t="s">
        <v>31</v>
      </c>
      <c r="IAO42" s="465"/>
      <c r="IAP42" s="464"/>
      <c r="IAQ42" s="463"/>
      <c r="IAR42" s="464"/>
      <c r="IAS42" s="464"/>
      <c r="IAT42" s="352"/>
      <c r="IAU42" s="352"/>
      <c r="IAV42" s="352"/>
      <c r="IAW42" s="352"/>
      <c r="IAX42" s="352"/>
      <c r="IAY42" s="352"/>
      <c r="IAZ42" s="352"/>
      <c r="IBA42" s="353"/>
      <c r="IBB42" s="354"/>
      <c r="IBC42" s="354"/>
      <c r="IBD42" s="354"/>
      <c r="IBE42" s="355" t="s">
        <v>29</v>
      </c>
      <c r="IBF42" s="356">
        <v>1</v>
      </c>
      <c r="IBG42" s="356" t="s">
        <v>30</v>
      </c>
      <c r="IBH42" s="357">
        <f>$AF$33</f>
        <v>1</v>
      </c>
      <c r="IBI42" s="466" t="s">
        <v>27</v>
      </c>
      <c r="IBJ42" s="467"/>
      <c r="IBK42" s="467"/>
      <c r="IBL42" s="467"/>
      <c r="IBM42" s="467"/>
      <c r="IBN42" s="467"/>
      <c r="IBO42" s="467"/>
      <c r="IBP42" s="463">
        <f>IBU29</f>
        <v>0</v>
      </c>
      <c r="IBQ42" s="464"/>
      <c r="IBR42" s="464"/>
      <c r="IBS42" s="464"/>
      <c r="IBT42" s="352" t="s">
        <v>31</v>
      </c>
      <c r="IBU42" s="465"/>
      <c r="IBV42" s="464"/>
      <c r="IBW42" s="463"/>
      <c r="IBX42" s="464"/>
      <c r="IBY42" s="464"/>
      <c r="IBZ42" s="352"/>
      <c r="ICA42" s="352"/>
      <c r="ICB42" s="352"/>
      <c r="ICC42" s="352"/>
      <c r="ICD42" s="352"/>
      <c r="ICE42" s="352"/>
      <c r="ICF42" s="352"/>
      <c r="ICG42" s="353"/>
      <c r="ICH42" s="354"/>
      <c r="ICI42" s="354"/>
      <c r="ICJ42" s="354"/>
      <c r="ICK42" s="355" t="s">
        <v>29</v>
      </c>
      <c r="ICL42" s="356">
        <v>1</v>
      </c>
      <c r="ICM42" s="356" t="s">
        <v>30</v>
      </c>
      <c r="ICN42" s="357">
        <f>$AF$33</f>
        <v>1</v>
      </c>
      <c r="ICO42" s="466" t="s">
        <v>27</v>
      </c>
      <c r="ICP42" s="467"/>
      <c r="ICQ42" s="467"/>
      <c r="ICR42" s="467"/>
      <c r="ICS42" s="467"/>
      <c r="ICT42" s="467"/>
      <c r="ICU42" s="467"/>
      <c r="ICV42" s="463">
        <f>IDA29</f>
        <v>0</v>
      </c>
      <c r="ICW42" s="464"/>
      <c r="ICX42" s="464"/>
      <c r="ICY42" s="464"/>
      <c r="ICZ42" s="352" t="s">
        <v>31</v>
      </c>
      <c r="IDA42" s="465"/>
      <c r="IDB42" s="464"/>
      <c r="IDC42" s="463"/>
      <c r="IDD42" s="464"/>
      <c r="IDE42" s="464"/>
      <c r="IDF42" s="352"/>
      <c r="IDG42" s="352"/>
      <c r="IDH42" s="352"/>
      <c r="IDI42" s="352"/>
      <c r="IDJ42" s="352"/>
      <c r="IDK42" s="352"/>
      <c r="IDL42" s="352"/>
      <c r="IDM42" s="353"/>
      <c r="IDN42" s="354"/>
      <c r="IDO42" s="354"/>
      <c r="IDP42" s="354"/>
      <c r="IDQ42" s="355" t="s">
        <v>29</v>
      </c>
      <c r="IDR42" s="356">
        <v>1</v>
      </c>
      <c r="IDS42" s="356" t="s">
        <v>30</v>
      </c>
      <c r="IDT42" s="357">
        <f>$AF$33</f>
        <v>1</v>
      </c>
      <c r="IDU42" s="466" t="s">
        <v>27</v>
      </c>
      <c r="IDV42" s="467"/>
      <c r="IDW42" s="467"/>
      <c r="IDX42" s="467"/>
      <c r="IDY42" s="467"/>
      <c r="IDZ42" s="467"/>
      <c r="IEA42" s="467"/>
      <c r="IEB42" s="463">
        <f>IEG29</f>
        <v>0</v>
      </c>
      <c r="IEC42" s="464"/>
      <c r="IED42" s="464"/>
      <c r="IEE42" s="464"/>
      <c r="IEF42" s="352" t="s">
        <v>31</v>
      </c>
      <c r="IEG42" s="465"/>
      <c r="IEH42" s="464"/>
      <c r="IEI42" s="463"/>
      <c r="IEJ42" s="464"/>
      <c r="IEK42" s="464"/>
      <c r="IEL42" s="352"/>
      <c r="IEM42" s="352"/>
      <c r="IEN42" s="352"/>
      <c r="IEO42" s="352"/>
      <c r="IEP42" s="352"/>
      <c r="IEQ42" s="352"/>
      <c r="IER42" s="352"/>
      <c r="IES42" s="353"/>
      <c r="IET42" s="354"/>
      <c r="IEU42" s="354"/>
      <c r="IEV42" s="354"/>
      <c r="IEW42" s="355" t="s">
        <v>29</v>
      </c>
      <c r="IEX42" s="356">
        <v>1</v>
      </c>
      <c r="IEY42" s="356" t="s">
        <v>30</v>
      </c>
      <c r="IEZ42" s="357">
        <f>$AF$33</f>
        <v>1</v>
      </c>
      <c r="IFA42" s="466" t="s">
        <v>27</v>
      </c>
      <c r="IFB42" s="467"/>
      <c r="IFC42" s="467"/>
      <c r="IFD42" s="467"/>
      <c r="IFE42" s="467"/>
      <c r="IFF42" s="467"/>
      <c r="IFG42" s="467"/>
      <c r="IFH42" s="463">
        <f>IFM29</f>
        <v>0</v>
      </c>
      <c r="IFI42" s="464"/>
      <c r="IFJ42" s="464"/>
      <c r="IFK42" s="464"/>
      <c r="IFL42" s="352" t="s">
        <v>31</v>
      </c>
      <c r="IFM42" s="465"/>
      <c r="IFN42" s="464"/>
      <c r="IFO42" s="463"/>
      <c r="IFP42" s="464"/>
      <c r="IFQ42" s="464"/>
      <c r="IFR42" s="352"/>
      <c r="IFS42" s="352"/>
      <c r="IFT42" s="352"/>
      <c r="IFU42" s="352"/>
      <c r="IFV42" s="352"/>
      <c r="IFW42" s="352"/>
      <c r="IFX42" s="352"/>
      <c r="IFY42" s="353"/>
      <c r="IFZ42" s="354"/>
      <c r="IGA42" s="354"/>
      <c r="IGB42" s="354"/>
      <c r="IGC42" s="355" t="s">
        <v>29</v>
      </c>
      <c r="IGD42" s="356">
        <v>1</v>
      </c>
      <c r="IGE42" s="356" t="s">
        <v>30</v>
      </c>
      <c r="IGF42" s="357">
        <f>$AF$33</f>
        <v>1</v>
      </c>
      <c r="IGG42" s="466" t="s">
        <v>27</v>
      </c>
      <c r="IGH42" s="467"/>
      <c r="IGI42" s="467"/>
      <c r="IGJ42" s="467"/>
      <c r="IGK42" s="467"/>
      <c r="IGL42" s="467"/>
      <c r="IGM42" s="467"/>
      <c r="IGN42" s="463">
        <f>IGS29</f>
        <v>0</v>
      </c>
      <c r="IGO42" s="464"/>
      <c r="IGP42" s="464"/>
      <c r="IGQ42" s="464"/>
      <c r="IGR42" s="352" t="s">
        <v>31</v>
      </c>
      <c r="IGS42" s="465"/>
      <c r="IGT42" s="464"/>
      <c r="IGU42" s="463"/>
      <c r="IGV42" s="464"/>
      <c r="IGW42" s="464"/>
      <c r="IGX42" s="352"/>
      <c r="IGY42" s="352"/>
      <c r="IGZ42" s="352"/>
      <c r="IHA42" s="352"/>
      <c r="IHB42" s="352"/>
      <c r="IHC42" s="352"/>
      <c r="IHD42" s="352"/>
      <c r="IHE42" s="353"/>
      <c r="IHF42" s="354"/>
      <c r="IHG42" s="354"/>
      <c r="IHH42" s="354"/>
      <c r="IHI42" s="355" t="s">
        <v>29</v>
      </c>
      <c r="IHJ42" s="356">
        <v>1</v>
      </c>
      <c r="IHK42" s="356" t="s">
        <v>30</v>
      </c>
      <c r="IHL42" s="357">
        <f>$AF$33</f>
        <v>1</v>
      </c>
      <c r="IHM42" s="466" t="s">
        <v>27</v>
      </c>
      <c r="IHN42" s="467"/>
      <c r="IHO42" s="467"/>
      <c r="IHP42" s="467"/>
      <c r="IHQ42" s="467"/>
      <c r="IHR42" s="467"/>
      <c r="IHS42" s="467"/>
      <c r="IHT42" s="463">
        <f>IHY29</f>
        <v>0</v>
      </c>
      <c r="IHU42" s="464"/>
      <c r="IHV42" s="464"/>
      <c r="IHW42" s="464"/>
      <c r="IHX42" s="352" t="s">
        <v>31</v>
      </c>
      <c r="IHY42" s="465"/>
      <c r="IHZ42" s="464"/>
      <c r="IIA42" s="463"/>
      <c r="IIB42" s="464"/>
      <c r="IIC42" s="464"/>
      <c r="IID42" s="352"/>
      <c r="IIE42" s="352"/>
      <c r="IIF42" s="352"/>
      <c r="IIG42" s="352"/>
      <c r="IIH42" s="352"/>
      <c r="III42" s="352"/>
      <c r="IIJ42" s="352"/>
      <c r="IIK42" s="353"/>
      <c r="IIL42" s="354"/>
      <c r="IIM42" s="354"/>
      <c r="IIN42" s="354"/>
      <c r="IIO42" s="355" t="s">
        <v>29</v>
      </c>
      <c r="IIP42" s="356">
        <v>1</v>
      </c>
      <c r="IIQ42" s="356" t="s">
        <v>30</v>
      </c>
      <c r="IIR42" s="357">
        <f>$AF$33</f>
        <v>1</v>
      </c>
      <c r="IIS42" s="466" t="s">
        <v>27</v>
      </c>
      <c r="IIT42" s="467"/>
      <c r="IIU42" s="467"/>
      <c r="IIV42" s="467"/>
      <c r="IIW42" s="467"/>
      <c r="IIX42" s="467"/>
      <c r="IIY42" s="467"/>
      <c r="IIZ42" s="463">
        <f>IJE29</f>
        <v>0</v>
      </c>
      <c r="IJA42" s="464"/>
      <c r="IJB42" s="464"/>
      <c r="IJC42" s="464"/>
      <c r="IJD42" s="352" t="s">
        <v>31</v>
      </c>
      <c r="IJE42" s="465"/>
      <c r="IJF42" s="464"/>
      <c r="IJG42" s="463"/>
      <c r="IJH42" s="464"/>
      <c r="IJI42" s="464"/>
      <c r="IJJ42" s="352"/>
      <c r="IJK42" s="352"/>
      <c r="IJL42" s="352"/>
      <c r="IJM42" s="352"/>
      <c r="IJN42" s="352"/>
      <c r="IJO42" s="352"/>
      <c r="IJP42" s="352"/>
      <c r="IJQ42" s="353"/>
      <c r="IJR42" s="354"/>
      <c r="IJS42" s="354"/>
      <c r="IJT42" s="354"/>
      <c r="IJU42" s="355" t="s">
        <v>29</v>
      </c>
      <c r="IJV42" s="356">
        <v>1</v>
      </c>
      <c r="IJW42" s="356" t="s">
        <v>30</v>
      </c>
      <c r="IJX42" s="357">
        <f>$AF$33</f>
        <v>1</v>
      </c>
      <c r="IJY42" s="466" t="s">
        <v>27</v>
      </c>
      <c r="IJZ42" s="467"/>
      <c r="IKA42" s="467"/>
      <c r="IKB42" s="467"/>
      <c r="IKC42" s="467"/>
      <c r="IKD42" s="467"/>
      <c r="IKE42" s="467"/>
      <c r="IKF42" s="463">
        <f>IKK29</f>
        <v>0</v>
      </c>
      <c r="IKG42" s="464"/>
      <c r="IKH42" s="464"/>
      <c r="IKI42" s="464"/>
      <c r="IKJ42" s="352" t="s">
        <v>31</v>
      </c>
      <c r="IKK42" s="465"/>
      <c r="IKL42" s="464"/>
      <c r="IKM42" s="463"/>
      <c r="IKN42" s="464"/>
      <c r="IKO42" s="464"/>
      <c r="IKP42" s="352"/>
      <c r="IKQ42" s="352"/>
      <c r="IKR42" s="352"/>
      <c r="IKS42" s="352"/>
      <c r="IKT42" s="352"/>
      <c r="IKU42" s="352"/>
      <c r="IKV42" s="352"/>
      <c r="IKW42" s="353"/>
      <c r="IKX42" s="354"/>
      <c r="IKY42" s="354"/>
      <c r="IKZ42" s="354"/>
      <c r="ILA42" s="355" t="s">
        <v>29</v>
      </c>
      <c r="ILB42" s="356">
        <v>1</v>
      </c>
      <c r="ILC42" s="356" t="s">
        <v>30</v>
      </c>
      <c r="ILD42" s="357">
        <f>$AF$33</f>
        <v>1</v>
      </c>
      <c r="ILE42" s="466" t="s">
        <v>27</v>
      </c>
      <c r="ILF42" s="467"/>
      <c r="ILG42" s="467"/>
      <c r="ILH42" s="467"/>
      <c r="ILI42" s="467"/>
      <c r="ILJ42" s="467"/>
      <c r="ILK42" s="467"/>
      <c r="ILL42" s="463">
        <f>ILQ29</f>
        <v>0</v>
      </c>
      <c r="ILM42" s="464"/>
      <c r="ILN42" s="464"/>
      <c r="ILO42" s="464"/>
      <c r="ILP42" s="352" t="s">
        <v>31</v>
      </c>
      <c r="ILQ42" s="465"/>
      <c r="ILR42" s="464"/>
      <c r="ILS42" s="463"/>
      <c r="ILT42" s="464"/>
      <c r="ILU42" s="464"/>
      <c r="ILV42" s="352"/>
      <c r="ILW42" s="352"/>
      <c r="ILX42" s="352"/>
      <c r="ILY42" s="352"/>
      <c r="ILZ42" s="352"/>
      <c r="IMA42" s="352"/>
      <c r="IMB42" s="352"/>
      <c r="IMC42" s="353"/>
      <c r="IMD42" s="354"/>
      <c r="IME42" s="354"/>
      <c r="IMF42" s="354"/>
      <c r="IMG42" s="355" t="s">
        <v>29</v>
      </c>
      <c r="IMH42" s="356">
        <v>1</v>
      </c>
      <c r="IMI42" s="356" t="s">
        <v>30</v>
      </c>
      <c r="IMJ42" s="357">
        <f>$AF$33</f>
        <v>1</v>
      </c>
      <c r="IMK42" s="466" t="s">
        <v>27</v>
      </c>
      <c r="IML42" s="467"/>
      <c r="IMM42" s="467"/>
      <c r="IMN42" s="467"/>
      <c r="IMO42" s="467"/>
      <c r="IMP42" s="467"/>
      <c r="IMQ42" s="467"/>
      <c r="IMR42" s="463">
        <f>IMW29</f>
        <v>0</v>
      </c>
      <c r="IMS42" s="464"/>
      <c r="IMT42" s="464"/>
      <c r="IMU42" s="464"/>
      <c r="IMV42" s="352" t="s">
        <v>31</v>
      </c>
      <c r="IMW42" s="465"/>
      <c r="IMX42" s="464"/>
      <c r="IMY42" s="463"/>
      <c r="IMZ42" s="464"/>
      <c r="INA42" s="464"/>
      <c r="INB42" s="352"/>
      <c r="INC42" s="352"/>
      <c r="IND42" s="352"/>
      <c r="INE42" s="352"/>
      <c r="INF42" s="352"/>
      <c r="ING42" s="352"/>
      <c r="INH42" s="352"/>
      <c r="INI42" s="353"/>
      <c r="INJ42" s="354"/>
      <c r="INK42" s="354"/>
      <c r="INL42" s="354"/>
      <c r="INM42" s="355" t="s">
        <v>29</v>
      </c>
      <c r="INN42" s="356">
        <v>1</v>
      </c>
      <c r="INO42" s="356" t="s">
        <v>30</v>
      </c>
      <c r="INP42" s="357">
        <f>$AF$33</f>
        <v>1</v>
      </c>
      <c r="INQ42" s="466" t="s">
        <v>27</v>
      </c>
      <c r="INR42" s="467"/>
      <c r="INS42" s="467"/>
      <c r="INT42" s="467"/>
      <c r="INU42" s="467"/>
      <c r="INV42" s="467"/>
      <c r="INW42" s="467"/>
      <c r="INX42" s="463">
        <f>IOC29</f>
        <v>0</v>
      </c>
      <c r="INY42" s="464"/>
      <c r="INZ42" s="464"/>
      <c r="IOA42" s="464"/>
      <c r="IOB42" s="352" t="s">
        <v>31</v>
      </c>
      <c r="IOC42" s="465"/>
      <c r="IOD42" s="464"/>
      <c r="IOE42" s="463"/>
      <c r="IOF42" s="464"/>
      <c r="IOG42" s="464"/>
      <c r="IOH42" s="352"/>
      <c r="IOI42" s="352"/>
      <c r="IOJ42" s="352"/>
      <c r="IOK42" s="352"/>
      <c r="IOL42" s="352"/>
      <c r="IOM42" s="352"/>
      <c r="ION42" s="352"/>
      <c r="IOO42" s="353"/>
      <c r="IOP42" s="354"/>
      <c r="IOQ42" s="354"/>
      <c r="IOR42" s="354"/>
      <c r="IOS42" s="355" t="s">
        <v>29</v>
      </c>
      <c r="IOT42" s="356">
        <v>1</v>
      </c>
      <c r="IOU42" s="356" t="s">
        <v>30</v>
      </c>
      <c r="IOV42" s="357">
        <f>$AF$33</f>
        <v>1</v>
      </c>
      <c r="IOW42" s="466" t="s">
        <v>27</v>
      </c>
      <c r="IOX42" s="467"/>
      <c r="IOY42" s="467"/>
      <c r="IOZ42" s="467"/>
      <c r="IPA42" s="467"/>
      <c r="IPB42" s="467"/>
      <c r="IPC42" s="467"/>
      <c r="IPD42" s="463">
        <f>IPI29</f>
        <v>0</v>
      </c>
      <c r="IPE42" s="464"/>
      <c r="IPF42" s="464"/>
      <c r="IPG42" s="464"/>
      <c r="IPH42" s="352" t="s">
        <v>31</v>
      </c>
      <c r="IPI42" s="465"/>
      <c r="IPJ42" s="464"/>
      <c r="IPK42" s="463"/>
      <c r="IPL42" s="464"/>
      <c r="IPM42" s="464"/>
      <c r="IPN42" s="352"/>
      <c r="IPO42" s="352"/>
      <c r="IPP42" s="352"/>
      <c r="IPQ42" s="352"/>
      <c r="IPR42" s="352"/>
      <c r="IPS42" s="352"/>
      <c r="IPT42" s="352"/>
      <c r="IPU42" s="353"/>
      <c r="IPV42" s="354"/>
      <c r="IPW42" s="354"/>
      <c r="IPX42" s="354"/>
      <c r="IPY42" s="355" t="s">
        <v>29</v>
      </c>
      <c r="IPZ42" s="356">
        <v>1</v>
      </c>
      <c r="IQA42" s="356" t="s">
        <v>30</v>
      </c>
      <c r="IQB42" s="357">
        <f>$AF$33</f>
        <v>1</v>
      </c>
      <c r="IQC42" s="466" t="s">
        <v>27</v>
      </c>
      <c r="IQD42" s="467"/>
      <c r="IQE42" s="467"/>
      <c r="IQF42" s="467"/>
      <c r="IQG42" s="467"/>
      <c r="IQH42" s="467"/>
      <c r="IQI42" s="467"/>
      <c r="IQJ42" s="463">
        <f>IQO29</f>
        <v>0</v>
      </c>
      <c r="IQK42" s="464"/>
      <c r="IQL42" s="464"/>
      <c r="IQM42" s="464"/>
      <c r="IQN42" s="352" t="s">
        <v>31</v>
      </c>
      <c r="IQO42" s="465"/>
      <c r="IQP42" s="464"/>
      <c r="IQQ42" s="463"/>
      <c r="IQR42" s="464"/>
      <c r="IQS42" s="464"/>
      <c r="IQT42" s="352"/>
      <c r="IQU42" s="352"/>
      <c r="IQV42" s="352"/>
      <c r="IQW42" s="352"/>
      <c r="IQX42" s="352"/>
      <c r="IQY42" s="352"/>
      <c r="IQZ42" s="352"/>
      <c r="IRA42" s="353"/>
      <c r="IRB42" s="354"/>
      <c r="IRC42" s="354"/>
      <c r="IRD42" s="354"/>
      <c r="IRE42" s="355" t="s">
        <v>29</v>
      </c>
      <c r="IRF42" s="356">
        <v>1</v>
      </c>
      <c r="IRG42" s="356" t="s">
        <v>30</v>
      </c>
      <c r="IRH42" s="357">
        <f>$AF$33</f>
        <v>1</v>
      </c>
      <c r="IRI42" s="466" t="s">
        <v>27</v>
      </c>
      <c r="IRJ42" s="467"/>
      <c r="IRK42" s="467"/>
      <c r="IRL42" s="467"/>
      <c r="IRM42" s="467"/>
      <c r="IRN42" s="467"/>
      <c r="IRO42" s="467"/>
      <c r="IRP42" s="463">
        <f>IRU29</f>
        <v>0</v>
      </c>
      <c r="IRQ42" s="464"/>
      <c r="IRR42" s="464"/>
      <c r="IRS42" s="464"/>
      <c r="IRT42" s="352" t="s">
        <v>31</v>
      </c>
      <c r="IRU42" s="465"/>
      <c r="IRV42" s="464"/>
      <c r="IRW42" s="463"/>
      <c r="IRX42" s="464"/>
      <c r="IRY42" s="464"/>
      <c r="IRZ42" s="352"/>
      <c r="ISA42" s="352"/>
      <c r="ISB42" s="352"/>
      <c r="ISC42" s="352"/>
      <c r="ISD42" s="352"/>
      <c r="ISE42" s="352"/>
      <c r="ISF42" s="352"/>
      <c r="ISG42" s="353"/>
      <c r="ISH42" s="354"/>
      <c r="ISI42" s="354"/>
      <c r="ISJ42" s="354"/>
      <c r="ISK42" s="355" t="s">
        <v>29</v>
      </c>
      <c r="ISL42" s="356">
        <v>1</v>
      </c>
      <c r="ISM42" s="356" t="s">
        <v>30</v>
      </c>
      <c r="ISN42" s="357">
        <f>$AF$33</f>
        <v>1</v>
      </c>
      <c r="ISO42" s="466" t="s">
        <v>27</v>
      </c>
      <c r="ISP42" s="467"/>
      <c r="ISQ42" s="467"/>
      <c r="ISR42" s="467"/>
      <c r="ISS42" s="467"/>
      <c r="IST42" s="467"/>
      <c r="ISU42" s="467"/>
      <c r="ISV42" s="463">
        <f>ITA29</f>
        <v>0</v>
      </c>
      <c r="ISW42" s="464"/>
      <c r="ISX42" s="464"/>
      <c r="ISY42" s="464"/>
      <c r="ISZ42" s="352" t="s">
        <v>31</v>
      </c>
      <c r="ITA42" s="465"/>
      <c r="ITB42" s="464"/>
      <c r="ITC42" s="463"/>
      <c r="ITD42" s="464"/>
      <c r="ITE42" s="464"/>
      <c r="ITF42" s="352"/>
      <c r="ITG42" s="352"/>
      <c r="ITH42" s="352"/>
      <c r="ITI42" s="352"/>
      <c r="ITJ42" s="352"/>
      <c r="ITK42" s="352"/>
      <c r="ITL42" s="352"/>
      <c r="ITM42" s="353"/>
      <c r="ITN42" s="354"/>
      <c r="ITO42" s="354"/>
      <c r="ITP42" s="354"/>
      <c r="ITQ42" s="355" t="s">
        <v>29</v>
      </c>
      <c r="ITR42" s="356">
        <v>1</v>
      </c>
      <c r="ITS42" s="356" t="s">
        <v>30</v>
      </c>
      <c r="ITT42" s="357">
        <f>$AF$33</f>
        <v>1</v>
      </c>
      <c r="ITU42" s="466" t="s">
        <v>27</v>
      </c>
      <c r="ITV42" s="467"/>
      <c r="ITW42" s="467"/>
      <c r="ITX42" s="467"/>
      <c r="ITY42" s="467"/>
      <c r="ITZ42" s="467"/>
      <c r="IUA42" s="467"/>
      <c r="IUB42" s="463">
        <f>IUG29</f>
        <v>0</v>
      </c>
      <c r="IUC42" s="464"/>
      <c r="IUD42" s="464"/>
      <c r="IUE42" s="464"/>
      <c r="IUF42" s="352" t="s">
        <v>31</v>
      </c>
      <c r="IUG42" s="465"/>
      <c r="IUH42" s="464"/>
      <c r="IUI42" s="463"/>
      <c r="IUJ42" s="464"/>
      <c r="IUK42" s="464"/>
      <c r="IUL42" s="352"/>
      <c r="IUM42" s="352"/>
      <c r="IUN42" s="352"/>
      <c r="IUO42" s="352"/>
      <c r="IUP42" s="352"/>
      <c r="IUQ42" s="352"/>
      <c r="IUR42" s="352"/>
      <c r="IUS42" s="353"/>
      <c r="IUT42" s="354"/>
      <c r="IUU42" s="354"/>
      <c r="IUV42" s="354"/>
      <c r="IUW42" s="355" t="s">
        <v>29</v>
      </c>
      <c r="IUX42" s="356">
        <v>1</v>
      </c>
      <c r="IUY42" s="356" t="s">
        <v>30</v>
      </c>
      <c r="IUZ42" s="357">
        <f>$AF$33</f>
        <v>1</v>
      </c>
      <c r="IVA42" s="466" t="s">
        <v>27</v>
      </c>
      <c r="IVB42" s="467"/>
      <c r="IVC42" s="467"/>
      <c r="IVD42" s="467"/>
      <c r="IVE42" s="467"/>
      <c r="IVF42" s="467"/>
      <c r="IVG42" s="467"/>
      <c r="IVH42" s="463">
        <f>IVM29</f>
        <v>0</v>
      </c>
      <c r="IVI42" s="464"/>
      <c r="IVJ42" s="464"/>
      <c r="IVK42" s="464"/>
      <c r="IVL42" s="352" t="s">
        <v>31</v>
      </c>
      <c r="IVM42" s="465"/>
      <c r="IVN42" s="464"/>
      <c r="IVO42" s="463"/>
      <c r="IVP42" s="464"/>
      <c r="IVQ42" s="464"/>
      <c r="IVR42" s="352"/>
      <c r="IVS42" s="352"/>
      <c r="IVT42" s="352"/>
      <c r="IVU42" s="352"/>
      <c r="IVV42" s="352"/>
      <c r="IVW42" s="352"/>
      <c r="IVX42" s="352"/>
      <c r="IVY42" s="353"/>
      <c r="IVZ42" s="354"/>
      <c r="IWA42" s="354"/>
      <c r="IWB42" s="354"/>
      <c r="IWC42" s="355" t="s">
        <v>29</v>
      </c>
      <c r="IWD42" s="356">
        <v>1</v>
      </c>
      <c r="IWE42" s="356" t="s">
        <v>30</v>
      </c>
      <c r="IWF42" s="357">
        <f>$AF$33</f>
        <v>1</v>
      </c>
      <c r="IWG42" s="466" t="s">
        <v>27</v>
      </c>
      <c r="IWH42" s="467"/>
      <c r="IWI42" s="467"/>
      <c r="IWJ42" s="467"/>
      <c r="IWK42" s="467"/>
      <c r="IWL42" s="467"/>
      <c r="IWM42" s="467"/>
      <c r="IWN42" s="463">
        <f>IWS29</f>
        <v>0</v>
      </c>
      <c r="IWO42" s="464"/>
      <c r="IWP42" s="464"/>
      <c r="IWQ42" s="464"/>
      <c r="IWR42" s="352" t="s">
        <v>31</v>
      </c>
      <c r="IWS42" s="465"/>
      <c r="IWT42" s="464"/>
      <c r="IWU42" s="463"/>
      <c r="IWV42" s="464"/>
      <c r="IWW42" s="464"/>
      <c r="IWX42" s="352"/>
      <c r="IWY42" s="352"/>
      <c r="IWZ42" s="352"/>
      <c r="IXA42" s="352"/>
      <c r="IXB42" s="352"/>
      <c r="IXC42" s="352"/>
      <c r="IXD42" s="352"/>
      <c r="IXE42" s="353"/>
      <c r="IXF42" s="354"/>
      <c r="IXG42" s="354"/>
      <c r="IXH42" s="354"/>
      <c r="IXI42" s="355" t="s">
        <v>29</v>
      </c>
      <c r="IXJ42" s="356">
        <v>1</v>
      </c>
      <c r="IXK42" s="356" t="s">
        <v>30</v>
      </c>
      <c r="IXL42" s="357">
        <f>$AF$33</f>
        <v>1</v>
      </c>
      <c r="IXM42" s="466" t="s">
        <v>27</v>
      </c>
      <c r="IXN42" s="467"/>
      <c r="IXO42" s="467"/>
      <c r="IXP42" s="467"/>
      <c r="IXQ42" s="467"/>
      <c r="IXR42" s="467"/>
      <c r="IXS42" s="467"/>
      <c r="IXT42" s="463">
        <f>IXY29</f>
        <v>0</v>
      </c>
      <c r="IXU42" s="464"/>
      <c r="IXV42" s="464"/>
      <c r="IXW42" s="464"/>
      <c r="IXX42" s="352" t="s">
        <v>31</v>
      </c>
      <c r="IXY42" s="465"/>
      <c r="IXZ42" s="464"/>
      <c r="IYA42" s="463"/>
      <c r="IYB42" s="464"/>
      <c r="IYC42" s="464"/>
      <c r="IYD42" s="352"/>
      <c r="IYE42" s="352"/>
      <c r="IYF42" s="352"/>
      <c r="IYG42" s="352"/>
      <c r="IYH42" s="352"/>
      <c r="IYI42" s="352"/>
      <c r="IYJ42" s="352"/>
      <c r="IYK42" s="353"/>
      <c r="IYL42" s="354"/>
      <c r="IYM42" s="354"/>
      <c r="IYN42" s="354"/>
      <c r="IYO42" s="355" t="s">
        <v>29</v>
      </c>
      <c r="IYP42" s="356">
        <v>1</v>
      </c>
      <c r="IYQ42" s="356" t="s">
        <v>30</v>
      </c>
      <c r="IYR42" s="357">
        <f>$AF$33</f>
        <v>1</v>
      </c>
      <c r="IYS42" s="466" t="s">
        <v>27</v>
      </c>
      <c r="IYT42" s="467"/>
      <c r="IYU42" s="467"/>
      <c r="IYV42" s="467"/>
      <c r="IYW42" s="467"/>
      <c r="IYX42" s="467"/>
      <c r="IYY42" s="467"/>
      <c r="IYZ42" s="463">
        <f>IZE29</f>
        <v>0</v>
      </c>
      <c r="IZA42" s="464"/>
      <c r="IZB42" s="464"/>
      <c r="IZC42" s="464"/>
      <c r="IZD42" s="352" t="s">
        <v>31</v>
      </c>
      <c r="IZE42" s="465"/>
      <c r="IZF42" s="464"/>
      <c r="IZG42" s="463"/>
      <c r="IZH42" s="464"/>
      <c r="IZI42" s="464"/>
      <c r="IZJ42" s="352"/>
      <c r="IZK42" s="352"/>
      <c r="IZL42" s="352"/>
      <c r="IZM42" s="352"/>
      <c r="IZN42" s="352"/>
      <c r="IZO42" s="352"/>
      <c r="IZP42" s="352"/>
      <c r="IZQ42" s="353"/>
      <c r="IZR42" s="354"/>
      <c r="IZS42" s="354"/>
      <c r="IZT42" s="354"/>
      <c r="IZU42" s="355" t="s">
        <v>29</v>
      </c>
      <c r="IZV42" s="356">
        <v>1</v>
      </c>
      <c r="IZW42" s="356" t="s">
        <v>30</v>
      </c>
      <c r="IZX42" s="357">
        <f>$AF$33</f>
        <v>1</v>
      </c>
      <c r="IZY42" s="466" t="s">
        <v>27</v>
      </c>
      <c r="IZZ42" s="467"/>
      <c r="JAA42" s="467"/>
      <c r="JAB42" s="467"/>
      <c r="JAC42" s="467"/>
      <c r="JAD42" s="467"/>
      <c r="JAE42" s="467"/>
      <c r="JAF42" s="463">
        <f>JAK29</f>
        <v>0</v>
      </c>
      <c r="JAG42" s="464"/>
      <c r="JAH42" s="464"/>
      <c r="JAI42" s="464"/>
      <c r="JAJ42" s="352" t="s">
        <v>31</v>
      </c>
      <c r="JAK42" s="465"/>
      <c r="JAL42" s="464"/>
      <c r="JAM42" s="463"/>
      <c r="JAN42" s="464"/>
      <c r="JAO42" s="464"/>
      <c r="JAP42" s="352"/>
      <c r="JAQ42" s="352"/>
      <c r="JAR42" s="352"/>
      <c r="JAS42" s="352"/>
      <c r="JAT42" s="352"/>
      <c r="JAU42" s="352"/>
      <c r="JAV42" s="352"/>
      <c r="JAW42" s="353"/>
      <c r="JAX42" s="354"/>
      <c r="JAY42" s="354"/>
      <c r="JAZ42" s="354"/>
      <c r="JBA42" s="355" t="s">
        <v>29</v>
      </c>
      <c r="JBB42" s="356">
        <v>1</v>
      </c>
      <c r="JBC42" s="356" t="s">
        <v>30</v>
      </c>
      <c r="JBD42" s="357">
        <f>$AF$33</f>
        <v>1</v>
      </c>
      <c r="JBE42" s="466" t="s">
        <v>27</v>
      </c>
      <c r="JBF42" s="467"/>
      <c r="JBG42" s="467"/>
      <c r="JBH42" s="467"/>
      <c r="JBI42" s="467"/>
      <c r="JBJ42" s="467"/>
      <c r="JBK42" s="467"/>
      <c r="JBL42" s="463">
        <f>JBQ29</f>
        <v>0</v>
      </c>
      <c r="JBM42" s="464"/>
      <c r="JBN42" s="464"/>
      <c r="JBO42" s="464"/>
      <c r="JBP42" s="352" t="s">
        <v>31</v>
      </c>
      <c r="JBQ42" s="465"/>
      <c r="JBR42" s="464"/>
      <c r="JBS42" s="463"/>
      <c r="JBT42" s="464"/>
      <c r="JBU42" s="464"/>
      <c r="JBV42" s="352"/>
      <c r="JBW42" s="352"/>
      <c r="JBX42" s="352"/>
      <c r="JBY42" s="352"/>
      <c r="JBZ42" s="352"/>
      <c r="JCA42" s="352"/>
      <c r="JCB42" s="352"/>
      <c r="JCC42" s="353"/>
      <c r="JCD42" s="354"/>
      <c r="JCE42" s="354"/>
      <c r="JCF42" s="354"/>
      <c r="JCG42" s="355" t="s">
        <v>29</v>
      </c>
      <c r="JCH42" s="356">
        <v>1</v>
      </c>
      <c r="JCI42" s="356" t="s">
        <v>30</v>
      </c>
      <c r="JCJ42" s="357">
        <f>$AF$33</f>
        <v>1</v>
      </c>
      <c r="JCK42" s="466" t="s">
        <v>27</v>
      </c>
      <c r="JCL42" s="467"/>
      <c r="JCM42" s="467"/>
      <c r="JCN42" s="467"/>
      <c r="JCO42" s="467"/>
      <c r="JCP42" s="467"/>
      <c r="JCQ42" s="467"/>
      <c r="JCR42" s="463">
        <f>JCW29</f>
        <v>0</v>
      </c>
      <c r="JCS42" s="464"/>
      <c r="JCT42" s="464"/>
      <c r="JCU42" s="464"/>
      <c r="JCV42" s="352" t="s">
        <v>31</v>
      </c>
      <c r="JCW42" s="465"/>
      <c r="JCX42" s="464"/>
      <c r="JCY42" s="463"/>
      <c r="JCZ42" s="464"/>
      <c r="JDA42" s="464"/>
      <c r="JDB42" s="352"/>
      <c r="JDC42" s="352"/>
      <c r="JDD42" s="352"/>
      <c r="JDE42" s="352"/>
      <c r="JDF42" s="352"/>
      <c r="JDG42" s="352"/>
      <c r="JDH42" s="352"/>
      <c r="JDI42" s="353"/>
      <c r="JDJ42" s="354"/>
      <c r="JDK42" s="354"/>
      <c r="JDL42" s="354"/>
      <c r="JDM42" s="355" t="s">
        <v>29</v>
      </c>
      <c r="JDN42" s="356">
        <v>1</v>
      </c>
      <c r="JDO42" s="356" t="s">
        <v>30</v>
      </c>
      <c r="JDP42" s="357">
        <f>$AF$33</f>
        <v>1</v>
      </c>
      <c r="JDQ42" s="466" t="s">
        <v>27</v>
      </c>
      <c r="JDR42" s="467"/>
      <c r="JDS42" s="467"/>
      <c r="JDT42" s="467"/>
      <c r="JDU42" s="467"/>
      <c r="JDV42" s="467"/>
      <c r="JDW42" s="467"/>
      <c r="JDX42" s="463">
        <f>JEC29</f>
        <v>0</v>
      </c>
      <c r="JDY42" s="464"/>
      <c r="JDZ42" s="464"/>
      <c r="JEA42" s="464"/>
      <c r="JEB42" s="352" t="s">
        <v>31</v>
      </c>
      <c r="JEC42" s="465"/>
      <c r="JED42" s="464"/>
      <c r="JEE42" s="463"/>
      <c r="JEF42" s="464"/>
      <c r="JEG42" s="464"/>
      <c r="JEH42" s="352"/>
      <c r="JEI42" s="352"/>
      <c r="JEJ42" s="352"/>
      <c r="JEK42" s="352"/>
      <c r="JEL42" s="352"/>
      <c r="JEM42" s="352"/>
      <c r="JEN42" s="352"/>
      <c r="JEO42" s="353"/>
      <c r="JEP42" s="354"/>
      <c r="JEQ42" s="354"/>
      <c r="JER42" s="354"/>
      <c r="JES42" s="355" t="s">
        <v>29</v>
      </c>
      <c r="JET42" s="356">
        <v>1</v>
      </c>
      <c r="JEU42" s="356" t="s">
        <v>30</v>
      </c>
      <c r="JEV42" s="357">
        <f>$AF$33</f>
        <v>1</v>
      </c>
      <c r="JEW42" s="466" t="s">
        <v>27</v>
      </c>
      <c r="JEX42" s="467"/>
      <c r="JEY42" s="467"/>
      <c r="JEZ42" s="467"/>
      <c r="JFA42" s="467"/>
      <c r="JFB42" s="467"/>
      <c r="JFC42" s="467"/>
      <c r="JFD42" s="463">
        <f>JFI29</f>
        <v>0</v>
      </c>
      <c r="JFE42" s="464"/>
      <c r="JFF42" s="464"/>
      <c r="JFG42" s="464"/>
      <c r="JFH42" s="352" t="s">
        <v>31</v>
      </c>
      <c r="JFI42" s="465"/>
      <c r="JFJ42" s="464"/>
      <c r="JFK42" s="463"/>
      <c r="JFL42" s="464"/>
      <c r="JFM42" s="464"/>
      <c r="JFN42" s="352"/>
      <c r="JFO42" s="352"/>
      <c r="JFP42" s="352"/>
      <c r="JFQ42" s="352"/>
      <c r="JFR42" s="352"/>
      <c r="JFS42" s="352"/>
      <c r="JFT42" s="352"/>
      <c r="JFU42" s="353"/>
      <c r="JFV42" s="354"/>
      <c r="JFW42" s="354"/>
      <c r="JFX42" s="354"/>
      <c r="JFY42" s="355" t="s">
        <v>29</v>
      </c>
      <c r="JFZ42" s="356">
        <v>1</v>
      </c>
      <c r="JGA42" s="356" t="s">
        <v>30</v>
      </c>
      <c r="JGB42" s="357">
        <f>$AF$33</f>
        <v>1</v>
      </c>
      <c r="JGC42" s="466" t="s">
        <v>27</v>
      </c>
      <c r="JGD42" s="467"/>
      <c r="JGE42" s="467"/>
      <c r="JGF42" s="467"/>
      <c r="JGG42" s="467"/>
      <c r="JGH42" s="467"/>
      <c r="JGI42" s="467"/>
      <c r="JGJ42" s="463">
        <f>JGO29</f>
        <v>0</v>
      </c>
      <c r="JGK42" s="464"/>
      <c r="JGL42" s="464"/>
      <c r="JGM42" s="464"/>
      <c r="JGN42" s="352" t="s">
        <v>31</v>
      </c>
      <c r="JGO42" s="465"/>
      <c r="JGP42" s="464"/>
      <c r="JGQ42" s="463"/>
      <c r="JGR42" s="464"/>
      <c r="JGS42" s="464"/>
      <c r="JGT42" s="352"/>
      <c r="JGU42" s="352"/>
      <c r="JGV42" s="352"/>
      <c r="JGW42" s="352"/>
      <c r="JGX42" s="352"/>
      <c r="JGY42" s="352"/>
      <c r="JGZ42" s="352"/>
      <c r="JHA42" s="353"/>
      <c r="JHB42" s="354"/>
      <c r="JHC42" s="354"/>
      <c r="JHD42" s="354"/>
      <c r="JHE42" s="355" t="s">
        <v>29</v>
      </c>
      <c r="JHF42" s="356">
        <v>1</v>
      </c>
      <c r="JHG42" s="356" t="s">
        <v>30</v>
      </c>
      <c r="JHH42" s="357">
        <f>$AF$33</f>
        <v>1</v>
      </c>
      <c r="JHI42" s="466" t="s">
        <v>27</v>
      </c>
      <c r="JHJ42" s="467"/>
      <c r="JHK42" s="467"/>
      <c r="JHL42" s="467"/>
      <c r="JHM42" s="467"/>
      <c r="JHN42" s="467"/>
      <c r="JHO42" s="467"/>
      <c r="JHP42" s="463">
        <f>JHU29</f>
        <v>0</v>
      </c>
      <c r="JHQ42" s="464"/>
      <c r="JHR42" s="464"/>
      <c r="JHS42" s="464"/>
      <c r="JHT42" s="352" t="s">
        <v>31</v>
      </c>
      <c r="JHU42" s="465"/>
      <c r="JHV42" s="464"/>
      <c r="JHW42" s="463"/>
      <c r="JHX42" s="464"/>
      <c r="JHY42" s="464"/>
      <c r="JHZ42" s="352"/>
      <c r="JIA42" s="352"/>
      <c r="JIB42" s="352"/>
      <c r="JIC42" s="352"/>
      <c r="JID42" s="352"/>
      <c r="JIE42" s="352"/>
      <c r="JIF42" s="352"/>
      <c r="JIG42" s="353"/>
      <c r="JIH42" s="354"/>
      <c r="JII42" s="354"/>
      <c r="JIJ42" s="354"/>
      <c r="JIK42" s="355" t="s">
        <v>29</v>
      </c>
      <c r="JIL42" s="356">
        <v>1</v>
      </c>
      <c r="JIM42" s="356" t="s">
        <v>30</v>
      </c>
      <c r="JIN42" s="357">
        <f>$AF$33</f>
        <v>1</v>
      </c>
      <c r="JIO42" s="466" t="s">
        <v>27</v>
      </c>
      <c r="JIP42" s="467"/>
      <c r="JIQ42" s="467"/>
      <c r="JIR42" s="467"/>
      <c r="JIS42" s="467"/>
      <c r="JIT42" s="467"/>
      <c r="JIU42" s="467"/>
      <c r="JIV42" s="463">
        <f>JJA29</f>
        <v>0</v>
      </c>
      <c r="JIW42" s="464"/>
      <c r="JIX42" s="464"/>
      <c r="JIY42" s="464"/>
      <c r="JIZ42" s="352" t="s">
        <v>31</v>
      </c>
      <c r="JJA42" s="465"/>
      <c r="JJB42" s="464"/>
      <c r="JJC42" s="463"/>
      <c r="JJD42" s="464"/>
      <c r="JJE42" s="464"/>
      <c r="JJF42" s="352"/>
      <c r="JJG42" s="352"/>
      <c r="JJH42" s="352"/>
      <c r="JJI42" s="352"/>
      <c r="JJJ42" s="352"/>
      <c r="JJK42" s="352"/>
      <c r="JJL42" s="352"/>
      <c r="JJM42" s="353"/>
      <c r="JJN42" s="354"/>
      <c r="JJO42" s="354"/>
      <c r="JJP42" s="354"/>
      <c r="JJQ42" s="355" t="s">
        <v>29</v>
      </c>
      <c r="JJR42" s="356">
        <v>1</v>
      </c>
      <c r="JJS42" s="356" t="s">
        <v>30</v>
      </c>
      <c r="JJT42" s="357">
        <f>$AF$33</f>
        <v>1</v>
      </c>
      <c r="JJU42" s="466" t="s">
        <v>27</v>
      </c>
      <c r="JJV42" s="467"/>
      <c r="JJW42" s="467"/>
      <c r="JJX42" s="467"/>
      <c r="JJY42" s="467"/>
      <c r="JJZ42" s="467"/>
      <c r="JKA42" s="467"/>
      <c r="JKB42" s="463">
        <f>JKG29</f>
        <v>0</v>
      </c>
      <c r="JKC42" s="464"/>
      <c r="JKD42" s="464"/>
      <c r="JKE42" s="464"/>
      <c r="JKF42" s="352" t="s">
        <v>31</v>
      </c>
      <c r="JKG42" s="465"/>
      <c r="JKH42" s="464"/>
      <c r="JKI42" s="463"/>
      <c r="JKJ42" s="464"/>
      <c r="JKK42" s="464"/>
      <c r="JKL42" s="352"/>
      <c r="JKM42" s="352"/>
      <c r="JKN42" s="352"/>
      <c r="JKO42" s="352"/>
      <c r="JKP42" s="352"/>
      <c r="JKQ42" s="352"/>
      <c r="JKR42" s="352"/>
      <c r="JKS42" s="353"/>
      <c r="JKT42" s="354"/>
      <c r="JKU42" s="354"/>
      <c r="JKV42" s="354"/>
      <c r="JKW42" s="355" t="s">
        <v>29</v>
      </c>
      <c r="JKX42" s="356">
        <v>1</v>
      </c>
      <c r="JKY42" s="356" t="s">
        <v>30</v>
      </c>
      <c r="JKZ42" s="357">
        <f>$AF$33</f>
        <v>1</v>
      </c>
      <c r="JLA42" s="466" t="s">
        <v>27</v>
      </c>
      <c r="JLB42" s="467"/>
      <c r="JLC42" s="467"/>
      <c r="JLD42" s="467"/>
      <c r="JLE42" s="467"/>
      <c r="JLF42" s="467"/>
      <c r="JLG42" s="467"/>
      <c r="JLH42" s="463">
        <f>JLM29</f>
        <v>0</v>
      </c>
      <c r="JLI42" s="464"/>
      <c r="JLJ42" s="464"/>
      <c r="JLK42" s="464"/>
      <c r="JLL42" s="352" t="s">
        <v>31</v>
      </c>
      <c r="JLM42" s="465"/>
      <c r="JLN42" s="464"/>
      <c r="JLO42" s="463"/>
      <c r="JLP42" s="464"/>
      <c r="JLQ42" s="464"/>
      <c r="JLR42" s="352"/>
      <c r="JLS42" s="352"/>
      <c r="JLT42" s="352"/>
      <c r="JLU42" s="352"/>
      <c r="JLV42" s="352"/>
      <c r="JLW42" s="352"/>
      <c r="JLX42" s="352"/>
      <c r="JLY42" s="353"/>
      <c r="JLZ42" s="354"/>
      <c r="JMA42" s="354"/>
      <c r="JMB42" s="354"/>
      <c r="JMC42" s="355" t="s">
        <v>29</v>
      </c>
      <c r="JMD42" s="356">
        <v>1</v>
      </c>
      <c r="JME42" s="356" t="s">
        <v>30</v>
      </c>
      <c r="JMF42" s="357">
        <f>$AF$33</f>
        <v>1</v>
      </c>
      <c r="JMG42" s="466" t="s">
        <v>27</v>
      </c>
      <c r="JMH42" s="467"/>
      <c r="JMI42" s="467"/>
      <c r="JMJ42" s="467"/>
      <c r="JMK42" s="467"/>
      <c r="JML42" s="467"/>
      <c r="JMM42" s="467"/>
      <c r="JMN42" s="463">
        <f>JMS29</f>
        <v>0</v>
      </c>
      <c r="JMO42" s="464"/>
      <c r="JMP42" s="464"/>
      <c r="JMQ42" s="464"/>
      <c r="JMR42" s="352" t="s">
        <v>31</v>
      </c>
      <c r="JMS42" s="465"/>
      <c r="JMT42" s="464"/>
      <c r="JMU42" s="463"/>
      <c r="JMV42" s="464"/>
      <c r="JMW42" s="464"/>
      <c r="JMX42" s="352"/>
      <c r="JMY42" s="352"/>
      <c r="JMZ42" s="352"/>
      <c r="JNA42" s="352"/>
      <c r="JNB42" s="352"/>
      <c r="JNC42" s="352"/>
      <c r="JND42" s="352"/>
      <c r="JNE42" s="353"/>
      <c r="JNF42" s="354"/>
      <c r="JNG42" s="354"/>
      <c r="JNH42" s="354"/>
      <c r="JNI42" s="355" t="s">
        <v>29</v>
      </c>
      <c r="JNJ42" s="356">
        <v>1</v>
      </c>
      <c r="JNK42" s="356" t="s">
        <v>30</v>
      </c>
      <c r="JNL42" s="357">
        <f>$AF$33</f>
        <v>1</v>
      </c>
      <c r="JNM42" s="466" t="s">
        <v>27</v>
      </c>
      <c r="JNN42" s="467"/>
      <c r="JNO42" s="467"/>
      <c r="JNP42" s="467"/>
      <c r="JNQ42" s="467"/>
      <c r="JNR42" s="467"/>
      <c r="JNS42" s="467"/>
      <c r="JNT42" s="463">
        <f>JNY29</f>
        <v>0</v>
      </c>
      <c r="JNU42" s="464"/>
      <c r="JNV42" s="464"/>
      <c r="JNW42" s="464"/>
      <c r="JNX42" s="352" t="s">
        <v>31</v>
      </c>
      <c r="JNY42" s="465"/>
      <c r="JNZ42" s="464"/>
      <c r="JOA42" s="463"/>
      <c r="JOB42" s="464"/>
      <c r="JOC42" s="464"/>
      <c r="JOD42" s="352"/>
      <c r="JOE42" s="352"/>
      <c r="JOF42" s="352"/>
      <c r="JOG42" s="352"/>
      <c r="JOH42" s="352"/>
      <c r="JOI42" s="352"/>
      <c r="JOJ42" s="352"/>
      <c r="JOK42" s="353"/>
      <c r="JOL42" s="354"/>
      <c r="JOM42" s="354"/>
      <c r="JON42" s="354"/>
      <c r="JOO42" s="355" t="s">
        <v>29</v>
      </c>
      <c r="JOP42" s="356">
        <v>1</v>
      </c>
      <c r="JOQ42" s="356" t="s">
        <v>30</v>
      </c>
      <c r="JOR42" s="357">
        <f>$AF$33</f>
        <v>1</v>
      </c>
      <c r="JOS42" s="466" t="s">
        <v>27</v>
      </c>
      <c r="JOT42" s="467"/>
      <c r="JOU42" s="467"/>
      <c r="JOV42" s="467"/>
      <c r="JOW42" s="467"/>
      <c r="JOX42" s="467"/>
      <c r="JOY42" s="467"/>
      <c r="JOZ42" s="463">
        <f>JPE29</f>
        <v>0</v>
      </c>
      <c r="JPA42" s="464"/>
      <c r="JPB42" s="464"/>
      <c r="JPC42" s="464"/>
      <c r="JPD42" s="352" t="s">
        <v>31</v>
      </c>
      <c r="JPE42" s="465"/>
      <c r="JPF42" s="464"/>
      <c r="JPG42" s="463"/>
      <c r="JPH42" s="464"/>
      <c r="JPI42" s="464"/>
      <c r="JPJ42" s="352"/>
      <c r="JPK42" s="352"/>
      <c r="JPL42" s="352"/>
      <c r="JPM42" s="352"/>
      <c r="JPN42" s="352"/>
      <c r="JPO42" s="352"/>
      <c r="JPP42" s="352"/>
      <c r="JPQ42" s="353"/>
      <c r="JPR42" s="354"/>
      <c r="JPS42" s="354"/>
      <c r="JPT42" s="354"/>
      <c r="JPU42" s="355" t="s">
        <v>29</v>
      </c>
      <c r="JPV42" s="356">
        <v>1</v>
      </c>
      <c r="JPW42" s="356" t="s">
        <v>30</v>
      </c>
      <c r="JPX42" s="357">
        <f>$AF$33</f>
        <v>1</v>
      </c>
      <c r="JPY42" s="466" t="s">
        <v>27</v>
      </c>
      <c r="JPZ42" s="467"/>
      <c r="JQA42" s="467"/>
      <c r="JQB42" s="467"/>
      <c r="JQC42" s="467"/>
      <c r="JQD42" s="467"/>
      <c r="JQE42" s="467"/>
      <c r="JQF42" s="463">
        <f>JQK29</f>
        <v>0</v>
      </c>
      <c r="JQG42" s="464"/>
      <c r="JQH42" s="464"/>
      <c r="JQI42" s="464"/>
      <c r="JQJ42" s="352" t="s">
        <v>31</v>
      </c>
      <c r="JQK42" s="465"/>
      <c r="JQL42" s="464"/>
      <c r="JQM42" s="463"/>
      <c r="JQN42" s="464"/>
      <c r="JQO42" s="464"/>
      <c r="JQP42" s="352"/>
      <c r="JQQ42" s="352"/>
      <c r="JQR42" s="352"/>
      <c r="JQS42" s="352"/>
      <c r="JQT42" s="352"/>
      <c r="JQU42" s="352"/>
      <c r="JQV42" s="352"/>
      <c r="JQW42" s="353"/>
      <c r="JQX42" s="354"/>
      <c r="JQY42" s="354"/>
      <c r="JQZ42" s="354"/>
      <c r="JRA42" s="355" t="s">
        <v>29</v>
      </c>
      <c r="JRB42" s="356">
        <v>1</v>
      </c>
      <c r="JRC42" s="356" t="s">
        <v>30</v>
      </c>
      <c r="JRD42" s="357">
        <f>$AF$33</f>
        <v>1</v>
      </c>
      <c r="JRE42" s="466" t="s">
        <v>27</v>
      </c>
      <c r="JRF42" s="467"/>
      <c r="JRG42" s="467"/>
      <c r="JRH42" s="467"/>
      <c r="JRI42" s="467"/>
      <c r="JRJ42" s="467"/>
      <c r="JRK42" s="467"/>
      <c r="JRL42" s="463">
        <f>JRQ29</f>
        <v>0</v>
      </c>
      <c r="JRM42" s="464"/>
      <c r="JRN42" s="464"/>
      <c r="JRO42" s="464"/>
      <c r="JRP42" s="352" t="s">
        <v>31</v>
      </c>
      <c r="JRQ42" s="465"/>
      <c r="JRR42" s="464"/>
      <c r="JRS42" s="463"/>
      <c r="JRT42" s="464"/>
      <c r="JRU42" s="464"/>
      <c r="JRV42" s="352"/>
      <c r="JRW42" s="352"/>
      <c r="JRX42" s="352"/>
      <c r="JRY42" s="352"/>
      <c r="JRZ42" s="352"/>
      <c r="JSA42" s="352"/>
      <c r="JSB42" s="352"/>
      <c r="JSC42" s="353"/>
      <c r="JSD42" s="354"/>
      <c r="JSE42" s="354"/>
      <c r="JSF42" s="354"/>
      <c r="JSG42" s="355" t="s">
        <v>29</v>
      </c>
      <c r="JSH42" s="356">
        <v>1</v>
      </c>
      <c r="JSI42" s="356" t="s">
        <v>30</v>
      </c>
      <c r="JSJ42" s="357">
        <f>$AF$33</f>
        <v>1</v>
      </c>
      <c r="JSK42" s="466" t="s">
        <v>27</v>
      </c>
      <c r="JSL42" s="467"/>
      <c r="JSM42" s="467"/>
      <c r="JSN42" s="467"/>
      <c r="JSO42" s="467"/>
      <c r="JSP42" s="467"/>
      <c r="JSQ42" s="467"/>
      <c r="JSR42" s="463">
        <f>JSW29</f>
        <v>0</v>
      </c>
      <c r="JSS42" s="464"/>
      <c r="JST42" s="464"/>
      <c r="JSU42" s="464"/>
      <c r="JSV42" s="352" t="s">
        <v>31</v>
      </c>
      <c r="JSW42" s="465"/>
      <c r="JSX42" s="464"/>
      <c r="JSY42" s="463"/>
      <c r="JSZ42" s="464"/>
      <c r="JTA42" s="464"/>
      <c r="JTB42" s="352"/>
      <c r="JTC42" s="352"/>
      <c r="JTD42" s="352"/>
      <c r="JTE42" s="352"/>
      <c r="JTF42" s="352"/>
      <c r="JTG42" s="352"/>
      <c r="JTH42" s="352"/>
      <c r="JTI42" s="353"/>
      <c r="JTJ42" s="354"/>
      <c r="JTK42" s="354"/>
      <c r="JTL42" s="354"/>
      <c r="JTM42" s="355" t="s">
        <v>29</v>
      </c>
      <c r="JTN42" s="356">
        <v>1</v>
      </c>
      <c r="JTO42" s="356" t="s">
        <v>30</v>
      </c>
      <c r="JTP42" s="357">
        <f>$AF$33</f>
        <v>1</v>
      </c>
      <c r="JTQ42" s="466" t="s">
        <v>27</v>
      </c>
      <c r="JTR42" s="467"/>
      <c r="JTS42" s="467"/>
      <c r="JTT42" s="467"/>
      <c r="JTU42" s="467"/>
      <c r="JTV42" s="467"/>
      <c r="JTW42" s="467"/>
      <c r="JTX42" s="463">
        <f>JUC29</f>
        <v>0</v>
      </c>
      <c r="JTY42" s="464"/>
      <c r="JTZ42" s="464"/>
      <c r="JUA42" s="464"/>
      <c r="JUB42" s="352" t="s">
        <v>31</v>
      </c>
      <c r="JUC42" s="465"/>
      <c r="JUD42" s="464"/>
      <c r="JUE42" s="463"/>
      <c r="JUF42" s="464"/>
      <c r="JUG42" s="464"/>
      <c r="JUH42" s="352"/>
      <c r="JUI42" s="352"/>
      <c r="JUJ42" s="352"/>
      <c r="JUK42" s="352"/>
      <c r="JUL42" s="352"/>
      <c r="JUM42" s="352"/>
      <c r="JUN42" s="352"/>
      <c r="JUO42" s="353"/>
      <c r="JUP42" s="354"/>
      <c r="JUQ42" s="354"/>
      <c r="JUR42" s="354"/>
      <c r="JUS42" s="355" t="s">
        <v>29</v>
      </c>
      <c r="JUT42" s="356">
        <v>1</v>
      </c>
      <c r="JUU42" s="356" t="s">
        <v>30</v>
      </c>
      <c r="JUV42" s="357">
        <f>$AF$33</f>
        <v>1</v>
      </c>
      <c r="JUW42" s="466" t="s">
        <v>27</v>
      </c>
      <c r="JUX42" s="467"/>
      <c r="JUY42" s="467"/>
      <c r="JUZ42" s="467"/>
      <c r="JVA42" s="467"/>
      <c r="JVB42" s="467"/>
      <c r="JVC42" s="467"/>
      <c r="JVD42" s="463">
        <f>JVI29</f>
        <v>0</v>
      </c>
      <c r="JVE42" s="464"/>
      <c r="JVF42" s="464"/>
      <c r="JVG42" s="464"/>
      <c r="JVH42" s="352" t="s">
        <v>31</v>
      </c>
      <c r="JVI42" s="465"/>
      <c r="JVJ42" s="464"/>
      <c r="JVK42" s="463"/>
      <c r="JVL42" s="464"/>
      <c r="JVM42" s="464"/>
      <c r="JVN42" s="352"/>
      <c r="JVO42" s="352"/>
      <c r="JVP42" s="352"/>
      <c r="JVQ42" s="352"/>
      <c r="JVR42" s="352"/>
      <c r="JVS42" s="352"/>
      <c r="JVT42" s="352"/>
      <c r="JVU42" s="353"/>
      <c r="JVV42" s="354"/>
      <c r="JVW42" s="354"/>
      <c r="JVX42" s="354"/>
      <c r="JVY42" s="355" t="s">
        <v>29</v>
      </c>
      <c r="JVZ42" s="356">
        <v>1</v>
      </c>
      <c r="JWA42" s="356" t="s">
        <v>30</v>
      </c>
      <c r="JWB42" s="357">
        <f>$AF$33</f>
        <v>1</v>
      </c>
      <c r="JWC42" s="466" t="s">
        <v>27</v>
      </c>
      <c r="JWD42" s="467"/>
      <c r="JWE42" s="467"/>
      <c r="JWF42" s="467"/>
      <c r="JWG42" s="467"/>
      <c r="JWH42" s="467"/>
      <c r="JWI42" s="467"/>
      <c r="JWJ42" s="463">
        <f>JWO29</f>
        <v>0</v>
      </c>
      <c r="JWK42" s="464"/>
      <c r="JWL42" s="464"/>
      <c r="JWM42" s="464"/>
      <c r="JWN42" s="352" t="s">
        <v>31</v>
      </c>
      <c r="JWO42" s="465"/>
      <c r="JWP42" s="464"/>
      <c r="JWQ42" s="463"/>
      <c r="JWR42" s="464"/>
      <c r="JWS42" s="464"/>
      <c r="JWT42" s="352"/>
      <c r="JWU42" s="352"/>
      <c r="JWV42" s="352"/>
      <c r="JWW42" s="352"/>
      <c r="JWX42" s="352"/>
      <c r="JWY42" s="352"/>
      <c r="JWZ42" s="352"/>
      <c r="JXA42" s="353"/>
      <c r="JXB42" s="354"/>
      <c r="JXC42" s="354"/>
      <c r="JXD42" s="354"/>
      <c r="JXE42" s="355" t="s">
        <v>29</v>
      </c>
      <c r="JXF42" s="356">
        <v>1</v>
      </c>
      <c r="JXG42" s="356" t="s">
        <v>30</v>
      </c>
      <c r="JXH42" s="357">
        <f>$AF$33</f>
        <v>1</v>
      </c>
      <c r="JXI42" s="466" t="s">
        <v>27</v>
      </c>
      <c r="JXJ42" s="467"/>
      <c r="JXK42" s="467"/>
      <c r="JXL42" s="467"/>
      <c r="JXM42" s="467"/>
      <c r="JXN42" s="467"/>
      <c r="JXO42" s="467"/>
      <c r="JXP42" s="463">
        <f>JXU29</f>
        <v>0</v>
      </c>
      <c r="JXQ42" s="464"/>
      <c r="JXR42" s="464"/>
      <c r="JXS42" s="464"/>
      <c r="JXT42" s="352" t="s">
        <v>31</v>
      </c>
      <c r="JXU42" s="465"/>
      <c r="JXV42" s="464"/>
      <c r="JXW42" s="463"/>
      <c r="JXX42" s="464"/>
      <c r="JXY42" s="464"/>
      <c r="JXZ42" s="352"/>
      <c r="JYA42" s="352"/>
      <c r="JYB42" s="352"/>
      <c r="JYC42" s="352"/>
      <c r="JYD42" s="352"/>
      <c r="JYE42" s="352"/>
      <c r="JYF42" s="352"/>
      <c r="JYG42" s="353"/>
      <c r="JYH42" s="354"/>
      <c r="JYI42" s="354"/>
      <c r="JYJ42" s="354"/>
      <c r="JYK42" s="355" t="s">
        <v>29</v>
      </c>
      <c r="JYL42" s="356">
        <v>1</v>
      </c>
      <c r="JYM42" s="356" t="s">
        <v>30</v>
      </c>
      <c r="JYN42" s="357">
        <f>$AF$33</f>
        <v>1</v>
      </c>
      <c r="JYO42" s="466" t="s">
        <v>27</v>
      </c>
      <c r="JYP42" s="467"/>
      <c r="JYQ42" s="467"/>
      <c r="JYR42" s="467"/>
      <c r="JYS42" s="467"/>
      <c r="JYT42" s="467"/>
      <c r="JYU42" s="467"/>
      <c r="JYV42" s="463">
        <f>JZA29</f>
        <v>0</v>
      </c>
      <c r="JYW42" s="464"/>
      <c r="JYX42" s="464"/>
      <c r="JYY42" s="464"/>
      <c r="JYZ42" s="352" t="s">
        <v>31</v>
      </c>
      <c r="JZA42" s="465"/>
      <c r="JZB42" s="464"/>
      <c r="JZC42" s="463"/>
      <c r="JZD42" s="464"/>
      <c r="JZE42" s="464"/>
      <c r="JZF42" s="352"/>
      <c r="JZG42" s="352"/>
      <c r="JZH42" s="352"/>
      <c r="JZI42" s="352"/>
      <c r="JZJ42" s="352"/>
      <c r="JZK42" s="352"/>
      <c r="JZL42" s="352"/>
      <c r="JZM42" s="353"/>
      <c r="JZN42" s="354"/>
      <c r="JZO42" s="354"/>
      <c r="JZP42" s="354"/>
      <c r="JZQ42" s="355" t="s">
        <v>29</v>
      </c>
      <c r="JZR42" s="356">
        <v>1</v>
      </c>
      <c r="JZS42" s="356" t="s">
        <v>30</v>
      </c>
      <c r="JZT42" s="357">
        <f>$AF$33</f>
        <v>1</v>
      </c>
      <c r="JZU42" s="466" t="s">
        <v>27</v>
      </c>
      <c r="JZV42" s="467"/>
      <c r="JZW42" s="467"/>
      <c r="JZX42" s="467"/>
      <c r="JZY42" s="467"/>
      <c r="JZZ42" s="467"/>
      <c r="KAA42" s="467"/>
      <c r="KAB42" s="463">
        <f>KAG29</f>
        <v>0</v>
      </c>
      <c r="KAC42" s="464"/>
      <c r="KAD42" s="464"/>
      <c r="KAE42" s="464"/>
      <c r="KAF42" s="352" t="s">
        <v>31</v>
      </c>
      <c r="KAG42" s="465"/>
      <c r="KAH42" s="464"/>
      <c r="KAI42" s="463"/>
      <c r="KAJ42" s="464"/>
      <c r="KAK42" s="464"/>
      <c r="KAL42" s="352"/>
      <c r="KAM42" s="352"/>
      <c r="KAN42" s="352"/>
      <c r="KAO42" s="352"/>
      <c r="KAP42" s="352"/>
      <c r="KAQ42" s="352"/>
      <c r="KAR42" s="352"/>
      <c r="KAS42" s="353"/>
      <c r="KAT42" s="354"/>
      <c r="KAU42" s="354"/>
      <c r="KAV42" s="354"/>
      <c r="KAW42" s="355" t="s">
        <v>29</v>
      </c>
      <c r="KAX42" s="356">
        <v>1</v>
      </c>
      <c r="KAY42" s="356" t="s">
        <v>30</v>
      </c>
      <c r="KAZ42" s="357">
        <f>$AF$33</f>
        <v>1</v>
      </c>
      <c r="KBA42" s="466" t="s">
        <v>27</v>
      </c>
      <c r="KBB42" s="467"/>
      <c r="KBC42" s="467"/>
      <c r="KBD42" s="467"/>
      <c r="KBE42" s="467"/>
      <c r="KBF42" s="467"/>
      <c r="KBG42" s="467"/>
      <c r="KBH42" s="463">
        <f>KBM29</f>
        <v>0</v>
      </c>
      <c r="KBI42" s="464"/>
      <c r="KBJ42" s="464"/>
      <c r="KBK42" s="464"/>
      <c r="KBL42" s="352" t="s">
        <v>31</v>
      </c>
      <c r="KBM42" s="465"/>
      <c r="KBN42" s="464"/>
      <c r="KBO42" s="463"/>
      <c r="KBP42" s="464"/>
      <c r="KBQ42" s="464"/>
      <c r="KBR42" s="352"/>
      <c r="KBS42" s="352"/>
      <c r="KBT42" s="352"/>
      <c r="KBU42" s="352"/>
      <c r="KBV42" s="352"/>
      <c r="KBW42" s="352"/>
      <c r="KBX42" s="352"/>
      <c r="KBY42" s="353"/>
      <c r="KBZ42" s="354"/>
      <c r="KCA42" s="354"/>
      <c r="KCB42" s="354"/>
      <c r="KCC42" s="355" t="s">
        <v>29</v>
      </c>
      <c r="KCD42" s="356">
        <v>1</v>
      </c>
      <c r="KCE42" s="356" t="s">
        <v>30</v>
      </c>
      <c r="KCF42" s="357">
        <f>$AF$33</f>
        <v>1</v>
      </c>
      <c r="KCG42" s="466" t="s">
        <v>27</v>
      </c>
      <c r="KCH42" s="467"/>
      <c r="KCI42" s="467"/>
      <c r="KCJ42" s="467"/>
      <c r="KCK42" s="467"/>
      <c r="KCL42" s="467"/>
      <c r="KCM42" s="467"/>
      <c r="KCN42" s="463">
        <f>KCS29</f>
        <v>0</v>
      </c>
      <c r="KCO42" s="464"/>
      <c r="KCP42" s="464"/>
      <c r="KCQ42" s="464"/>
      <c r="KCR42" s="352" t="s">
        <v>31</v>
      </c>
      <c r="KCS42" s="465"/>
      <c r="KCT42" s="464"/>
      <c r="KCU42" s="463"/>
      <c r="KCV42" s="464"/>
      <c r="KCW42" s="464"/>
      <c r="KCX42" s="352"/>
      <c r="KCY42" s="352"/>
      <c r="KCZ42" s="352"/>
      <c r="KDA42" s="352"/>
      <c r="KDB42" s="352"/>
      <c r="KDC42" s="352"/>
      <c r="KDD42" s="352"/>
      <c r="KDE42" s="353"/>
      <c r="KDF42" s="354"/>
      <c r="KDG42" s="354"/>
      <c r="KDH42" s="354"/>
      <c r="KDI42" s="355" t="s">
        <v>29</v>
      </c>
      <c r="KDJ42" s="356">
        <v>1</v>
      </c>
      <c r="KDK42" s="356" t="s">
        <v>30</v>
      </c>
      <c r="KDL42" s="357">
        <f>$AF$33</f>
        <v>1</v>
      </c>
      <c r="KDM42" s="466" t="s">
        <v>27</v>
      </c>
      <c r="KDN42" s="467"/>
      <c r="KDO42" s="467"/>
      <c r="KDP42" s="467"/>
      <c r="KDQ42" s="467"/>
      <c r="KDR42" s="467"/>
      <c r="KDS42" s="467"/>
      <c r="KDT42" s="463">
        <f>KDY29</f>
        <v>0</v>
      </c>
      <c r="KDU42" s="464"/>
      <c r="KDV42" s="464"/>
      <c r="KDW42" s="464"/>
      <c r="KDX42" s="352" t="s">
        <v>31</v>
      </c>
      <c r="KDY42" s="465"/>
      <c r="KDZ42" s="464"/>
      <c r="KEA42" s="463"/>
      <c r="KEB42" s="464"/>
      <c r="KEC42" s="464"/>
      <c r="KED42" s="352"/>
      <c r="KEE42" s="352"/>
      <c r="KEF42" s="352"/>
      <c r="KEG42" s="352"/>
      <c r="KEH42" s="352"/>
      <c r="KEI42" s="352"/>
      <c r="KEJ42" s="352"/>
      <c r="KEK42" s="353"/>
      <c r="KEL42" s="354"/>
      <c r="KEM42" s="354"/>
      <c r="KEN42" s="354"/>
      <c r="KEO42" s="355" t="s">
        <v>29</v>
      </c>
      <c r="KEP42" s="356">
        <v>1</v>
      </c>
      <c r="KEQ42" s="356" t="s">
        <v>30</v>
      </c>
      <c r="KER42" s="357">
        <f>$AF$33</f>
        <v>1</v>
      </c>
      <c r="KES42" s="466" t="s">
        <v>27</v>
      </c>
      <c r="KET42" s="467"/>
      <c r="KEU42" s="467"/>
      <c r="KEV42" s="467"/>
      <c r="KEW42" s="467"/>
      <c r="KEX42" s="467"/>
      <c r="KEY42" s="467"/>
      <c r="KEZ42" s="463">
        <f>KFE29</f>
        <v>0</v>
      </c>
      <c r="KFA42" s="464"/>
      <c r="KFB42" s="464"/>
      <c r="KFC42" s="464"/>
      <c r="KFD42" s="352" t="s">
        <v>31</v>
      </c>
      <c r="KFE42" s="465"/>
      <c r="KFF42" s="464"/>
      <c r="KFG42" s="463"/>
      <c r="KFH42" s="464"/>
      <c r="KFI42" s="464"/>
      <c r="KFJ42" s="352"/>
      <c r="KFK42" s="352"/>
      <c r="KFL42" s="352"/>
      <c r="KFM42" s="352"/>
      <c r="KFN42" s="352"/>
      <c r="KFO42" s="352"/>
      <c r="KFP42" s="352"/>
      <c r="KFQ42" s="353"/>
      <c r="KFR42" s="354"/>
      <c r="KFS42" s="354"/>
      <c r="KFT42" s="354"/>
      <c r="KFU42" s="355" t="s">
        <v>29</v>
      </c>
      <c r="KFV42" s="356">
        <v>1</v>
      </c>
      <c r="KFW42" s="356" t="s">
        <v>30</v>
      </c>
      <c r="KFX42" s="357">
        <f>$AF$33</f>
        <v>1</v>
      </c>
      <c r="KFY42" s="466" t="s">
        <v>27</v>
      </c>
      <c r="KFZ42" s="467"/>
      <c r="KGA42" s="467"/>
      <c r="KGB42" s="467"/>
      <c r="KGC42" s="467"/>
      <c r="KGD42" s="467"/>
      <c r="KGE42" s="467"/>
      <c r="KGF42" s="463">
        <f>KGK29</f>
        <v>0</v>
      </c>
      <c r="KGG42" s="464"/>
      <c r="KGH42" s="464"/>
      <c r="KGI42" s="464"/>
      <c r="KGJ42" s="352" t="s">
        <v>31</v>
      </c>
      <c r="KGK42" s="465"/>
      <c r="KGL42" s="464"/>
      <c r="KGM42" s="463"/>
      <c r="KGN42" s="464"/>
      <c r="KGO42" s="464"/>
      <c r="KGP42" s="352"/>
      <c r="KGQ42" s="352"/>
      <c r="KGR42" s="352"/>
      <c r="KGS42" s="352"/>
      <c r="KGT42" s="352"/>
      <c r="KGU42" s="352"/>
      <c r="KGV42" s="352"/>
      <c r="KGW42" s="353"/>
      <c r="KGX42" s="354"/>
      <c r="KGY42" s="354"/>
      <c r="KGZ42" s="354"/>
      <c r="KHA42" s="355" t="s">
        <v>29</v>
      </c>
      <c r="KHB42" s="356">
        <v>1</v>
      </c>
      <c r="KHC42" s="356" t="s">
        <v>30</v>
      </c>
      <c r="KHD42" s="357">
        <f>$AF$33</f>
        <v>1</v>
      </c>
      <c r="KHE42" s="466" t="s">
        <v>27</v>
      </c>
      <c r="KHF42" s="467"/>
      <c r="KHG42" s="467"/>
      <c r="KHH42" s="467"/>
      <c r="KHI42" s="467"/>
      <c r="KHJ42" s="467"/>
      <c r="KHK42" s="467"/>
      <c r="KHL42" s="463">
        <f>KHQ29</f>
        <v>0</v>
      </c>
      <c r="KHM42" s="464"/>
      <c r="KHN42" s="464"/>
      <c r="KHO42" s="464"/>
      <c r="KHP42" s="352" t="s">
        <v>31</v>
      </c>
      <c r="KHQ42" s="465"/>
      <c r="KHR42" s="464"/>
      <c r="KHS42" s="463"/>
      <c r="KHT42" s="464"/>
      <c r="KHU42" s="464"/>
      <c r="KHV42" s="352"/>
      <c r="KHW42" s="352"/>
      <c r="KHX42" s="352"/>
      <c r="KHY42" s="352"/>
      <c r="KHZ42" s="352"/>
      <c r="KIA42" s="352"/>
      <c r="KIB42" s="352"/>
      <c r="KIC42" s="353"/>
      <c r="KID42" s="354"/>
      <c r="KIE42" s="354"/>
      <c r="KIF42" s="354"/>
      <c r="KIG42" s="355" t="s">
        <v>29</v>
      </c>
      <c r="KIH42" s="356">
        <v>1</v>
      </c>
      <c r="KII42" s="356" t="s">
        <v>30</v>
      </c>
      <c r="KIJ42" s="357">
        <f>$AF$33</f>
        <v>1</v>
      </c>
      <c r="KIK42" s="466" t="s">
        <v>27</v>
      </c>
      <c r="KIL42" s="467"/>
      <c r="KIM42" s="467"/>
      <c r="KIN42" s="467"/>
      <c r="KIO42" s="467"/>
      <c r="KIP42" s="467"/>
      <c r="KIQ42" s="467"/>
      <c r="KIR42" s="463">
        <f>KIW29</f>
        <v>0</v>
      </c>
      <c r="KIS42" s="464"/>
      <c r="KIT42" s="464"/>
      <c r="KIU42" s="464"/>
      <c r="KIV42" s="352" t="s">
        <v>31</v>
      </c>
      <c r="KIW42" s="465"/>
      <c r="KIX42" s="464"/>
      <c r="KIY42" s="463"/>
      <c r="KIZ42" s="464"/>
      <c r="KJA42" s="464"/>
      <c r="KJB42" s="352"/>
      <c r="KJC42" s="352"/>
      <c r="KJD42" s="352"/>
      <c r="KJE42" s="352"/>
      <c r="KJF42" s="352"/>
      <c r="KJG42" s="352"/>
      <c r="KJH42" s="352"/>
      <c r="KJI42" s="353"/>
      <c r="KJJ42" s="354"/>
      <c r="KJK42" s="354"/>
      <c r="KJL42" s="354"/>
      <c r="KJM42" s="355" t="s">
        <v>29</v>
      </c>
      <c r="KJN42" s="356">
        <v>1</v>
      </c>
      <c r="KJO42" s="356" t="s">
        <v>30</v>
      </c>
      <c r="KJP42" s="357">
        <f>$AF$33</f>
        <v>1</v>
      </c>
      <c r="KJQ42" s="466" t="s">
        <v>27</v>
      </c>
      <c r="KJR42" s="467"/>
      <c r="KJS42" s="467"/>
      <c r="KJT42" s="467"/>
      <c r="KJU42" s="467"/>
      <c r="KJV42" s="467"/>
      <c r="KJW42" s="467"/>
      <c r="KJX42" s="463">
        <f>KKC29</f>
        <v>0</v>
      </c>
      <c r="KJY42" s="464"/>
      <c r="KJZ42" s="464"/>
      <c r="KKA42" s="464"/>
      <c r="KKB42" s="352" t="s">
        <v>31</v>
      </c>
      <c r="KKC42" s="465"/>
      <c r="KKD42" s="464"/>
      <c r="KKE42" s="463"/>
      <c r="KKF42" s="464"/>
      <c r="KKG42" s="464"/>
      <c r="KKH42" s="352"/>
      <c r="KKI42" s="352"/>
      <c r="KKJ42" s="352"/>
      <c r="KKK42" s="352"/>
      <c r="KKL42" s="352"/>
      <c r="KKM42" s="352"/>
      <c r="KKN42" s="352"/>
      <c r="KKO42" s="353"/>
      <c r="KKP42" s="354"/>
      <c r="KKQ42" s="354"/>
      <c r="KKR42" s="354"/>
      <c r="KKS42" s="355" t="s">
        <v>29</v>
      </c>
      <c r="KKT42" s="356">
        <v>1</v>
      </c>
      <c r="KKU42" s="356" t="s">
        <v>30</v>
      </c>
      <c r="KKV42" s="357">
        <f>$AF$33</f>
        <v>1</v>
      </c>
      <c r="KKW42" s="466" t="s">
        <v>27</v>
      </c>
      <c r="KKX42" s="467"/>
      <c r="KKY42" s="467"/>
      <c r="KKZ42" s="467"/>
      <c r="KLA42" s="467"/>
      <c r="KLB42" s="467"/>
      <c r="KLC42" s="467"/>
      <c r="KLD42" s="463">
        <f>KLI29</f>
        <v>0</v>
      </c>
      <c r="KLE42" s="464"/>
      <c r="KLF42" s="464"/>
      <c r="KLG42" s="464"/>
      <c r="KLH42" s="352" t="s">
        <v>31</v>
      </c>
      <c r="KLI42" s="465"/>
      <c r="KLJ42" s="464"/>
      <c r="KLK42" s="463"/>
      <c r="KLL42" s="464"/>
      <c r="KLM42" s="464"/>
      <c r="KLN42" s="352"/>
      <c r="KLO42" s="352"/>
      <c r="KLP42" s="352"/>
      <c r="KLQ42" s="352"/>
      <c r="KLR42" s="352"/>
      <c r="KLS42" s="352"/>
      <c r="KLT42" s="352"/>
      <c r="KLU42" s="353"/>
      <c r="KLV42" s="354"/>
      <c r="KLW42" s="354"/>
      <c r="KLX42" s="354"/>
      <c r="KLY42" s="355" t="s">
        <v>29</v>
      </c>
      <c r="KLZ42" s="356">
        <v>1</v>
      </c>
      <c r="KMA42" s="356" t="s">
        <v>30</v>
      </c>
      <c r="KMB42" s="357">
        <f>$AF$33</f>
        <v>1</v>
      </c>
      <c r="KMC42" s="466" t="s">
        <v>27</v>
      </c>
      <c r="KMD42" s="467"/>
      <c r="KME42" s="467"/>
      <c r="KMF42" s="467"/>
      <c r="KMG42" s="467"/>
      <c r="KMH42" s="467"/>
      <c r="KMI42" s="467"/>
      <c r="KMJ42" s="463">
        <f>KMO29</f>
        <v>0</v>
      </c>
      <c r="KMK42" s="464"/>
      <c r="KML42" s="464"/>
      <c r="KMM42" s="464"/>
      <c r="KMN42" s="352" t="s">
        <v>31</v>
      </c>
      <c r="KMO42" s="465"/>
      <c r="KMP42" s="464"/>
      <c r="KMQ42" s="463"/>
      <c r="KMR42" s="464"/>
      <c r="KMS42" s="464"/>
      <c r="KMT42" s="352"/>
      <c r="KMU42" s="352"/>
      <c r="KMV42" s="352"/>
      <c r="KMW42" s="352"/>
      <c r="KMX42" s="352"/>
      <c r="KMY42" s="352"/>
      <c r="KMZ42" s="352"/>
      <c r="KNA42" s="353"/>
      <c r="KNB42" s="354"/>
      <c r="KNC42" s="354"/>
      <c r="KND42" s="354"/>
      <c r="KNE42" s="355" t="s">
        <v>29</v>
      </c>
      <c r="KNF42" s="356">
        <v>1</v>
      </c>
      <c r="KNG42" s="356" t="s">
        <v>30</v>
      </c>
      <c r="KNH42" s="357">
        <f>$AF$33</f>
        <v>1</v>
      </c>
      <c r="KNI42" s="466" t="s">
        <v>27</v>
      </c>
      <c r="KNJ42" s="467"/>
      <c r="KNK42" s="467"/>
      <c r="KNL42" s="467"/>
      <c r="KNM42" s="467"/>
      <c r="KNN42" s="467"/>
      <c r="KNO42" s="467"/>
      <c r="KNP42" s="463">
        <f>KNU29</f>
        <v>0</v>
      </c>
      <c r="KNQ42" s="464"/>
      <c r="KNR42" s="464"/>
      <c r="KNS42" s="464"/>
      <c r="KNT42" s="352" t="s">
        <v>31</v>
      </c>
      <c r="KNU42" s="465"/>
      <c r="KNV42" s="464"/>
      <c r="KNW42" s="463"/>
      <c r="KNX42" s="464"/>
      <c r="KNY42" s="464"/>
      <c r="KNZ42" s="352"/>
      <c r="KOA42" s="352"/>
      <c r="KOB42" s="352"/>
      <c r="KOC42" s="352"/>
      <c r="KOD42" s="352"/>
      <c r="KOE42" s="352"/>
      <c r="KOF42" s="352"/>
      <c r="KOG42" s="353"/>
      <c r="KOH42" s="354"/>
      <c r="KOI42" s="354"/>
      <c r="KOJ42" s="354"/>
      <c r="KOK42" s="355" t="s">
        <v>29</v>
      </c>
      <c r="KOL42" s="356">
        <v>1</v>
      </c>
      <c r="KOM42" s="356" t="s">
        <v>30</v>
      </c>
      <c r="KON42" s="357">
        <f>$AF$33</f>
        <v>1</v>
      </c>
      <c r="KOO42" s="466" t="s">
        <v>27</v>
      </c>
      <c r="KOP42" s="467"/>
      <c r="KOQ42" s="467"/>
      <c r="KOR42" s="467"/>
      <c r="KOS42" s="467"/>
      <c r="KOT42" s="467"/>
      <c r="KOU42" s="467"/>
      <c r="KOV42" s="463">
        <f>KPA29</f>
        <v>0</v>
      </c>
      <c r="KOW42" s="464"/>
      <c r="KOX42" s="464"/>
      <c r="KOY42" s="464"/>
      <c r="KOZ42" s="352" t="s">
        <v>31</v>
      </c>
      <c r="KPA42" s="465"/>
      <c r="KPB42" s="464"/>
      <c r="KPC42" s="463"/>
      <c r="KPD42" s="464"/>
      <c r="KPE42" s="464"/>
      <c r="KPF42" s="352"/>
      <c r="KPG42" s="352"/>
      <c r="KPH42" s="352"/>
      <c r="KPI42" s="352"/>
      <c r="KPJ42" s="352"/>
      <c r="KPK42" s="352"/>
      <c r="KPL42" s="352"/>
      <c r="KPM42" s="353"/>
      <c r="KPN42" s="354"/>
      <c r="KPO42" s="354"/>
      <c r="KPP42" s="354"/>
      <c r="KPQ42" s="355" t="s">
        <v>29</v>
      </c>
      <c r="KPR42" s="356">
        <v>1</v>
      </c>
      <c r="KPS42" s="356" t="s">
        <v>30</v>
      </c>
      <c r="KPT42" s="357">
        <f>$AF$33</f>
        <v>1</v>
      </c>
      <c r="KPU42" s="466" t="s">
        <v>27</v>
      </c>
      <c r="KPV42" s="467"/>
      <c r="KPW42" s="467"/>
      <c r="KPX42" s="467"/>
      <c r="KPY42" s="467"/>
      <c r="KPZ42" s="467"/>
      <c r="KQA42" s="467"/>
      <c r="KQB42" s="463">
        <f>KQG29</f>
        <v>0</v>
      </c>
      <c r="KQC42" s="464"/>
      <c r="KQD42" s="464"/>
      <c r="KQE42" s="464"/>
      <c r="KQF42" s="352" t="s">
        <v>31</v>
      </c>
      <c r="KQG42" s="465"/>
      <c r="KQH42" s="464"/>
      <c r="KQI42" s="463"/>
      <c r="KQJ42" s="464"/>
      <c r="KQK42" s="464"/>
      <c r="KQL42" s="352"/>
      <c r="KQM42" s="352"/>
      <c r="KQN42" s="352"/>
      <c r="KQO42" s="352"/>
      <c r="KQP42" s="352"/>
      <c r="KQQ42" s="352"/>
      <c r="KQR42" s="352"/>
      <c r="KQS42" s="353"/>
      <c r="KQT42" s="354"/>
      <c r="KQU42" s="354"/>
      <c r="KQV42" s="354"/>
      <c r="KQW42" s="355" t="s">
        <v>29</v>
      </c>
      <c r="KQX42" s="356">
        <v>1</v>
      </c>
      <c r="KQY42" s="356" t="s">
        <v>30</v>
      </c>
      <c r="KQZ42" s="357">
        <f>$AF$33</f>
        <v>1</v>
      </c>
      <c r="KRA42" s="466" t="s">
        <v>27</v>
      </c>
      <c r="KRB42" s="467"/>
      <c r="KRC42" s="467"/>
      <c r="KRD42" s="467"/>
      <c r="KRE42" s="467"/>
      <c r="KRF42" s="467"/>
      <c r="KRG42" s="467"/>
      <c r="KRH42" s="463">
        <f>KRM29</f>
        <v>0</v>
      </c>
      <c r="KRI42" s="464"/>
      <c r="KRJ42" s="464"/>
      <c r="KRK42" s="464"/>
      <c r="KRL42" s="352" t="s">
        <v>31</v>
      </c>
      <c r="KRM42" s="465"/>
      <c r="KRN42" s="464"/>
      <c r="KRO42" s="463"/>
      <c r="KRP42" s="464"/>
      <c r="KRQ42" s="464"/>
      <c r="KRR42" s="352"/>
      <c r="KRS42" s="352"/>
      <c r="KRT42" s="352"/>
      <c r="KRU42" s="352"/>
      <c r="KRV42" s="352"/>
      <c r="KRW42" s="352"/>
      <c r="KRX42" s="352"/>
      <c r="KRY42" s="353"/>
      <c r="KRZ42" s="354"/>
      <c r="KSA42" s="354"/>
      <c r="KSB42" s="354"/>
      <c r="KSC42" s="355" t="s">
        <v>29</v>
      </c>
      <c r="KSD42" s="356">
        <v>1</v>
      </c>
      <c r="KSE42" s="356" t="s">
        <v>30</v>
      </c>
      <c r="KSF42" s="357">
        <f>$AF$33</f>
        <v>1</v>
      </c>
      <c r="KSG42" s="466" t="s">
        <v>27</v>
      </c>
      <c r="KSH42" s="467"/>
      <c r="KSI42" s="467"/>
      <c r="KSJ42" s="467"/>
      <c r="KSK42" s="467"/>
      <c r="KSL42" s="467"/>
      <c r="KSM42" s="467"/>
      <c r="KSN42" s="463">
        <f>KSS29</f>
        <v>0</v>
      </c>
      <c r="KSO42" s="464"/>
      <c r="KSP42" s="464"/>
      <c r="KSQ42" s="464"/>
      <c r="KSR42" s="352" t="s">
        <v>31</v>
      </c>
      <c r="KSS42" s="465"/>
      <c r="KST42" s="464"/>
      <c r="KSU42" s="463"/>
      <c r="KSV42" s="464"/>
      <c r="KSW42" s="464"/>
      <c r="KSX42" s="352"/>
      <c r="KSY42" s="352"/>
      <c r="KSZ42" s="352"/>
      <c r="KTA42" s="352"/>
      <c r="KTB42" s="352"/>
      <c r="KTC42" s="352"/>
      <c r="KTD42" s="352"/>
      <c r="KTE42" s="353"/>
      <c r="KTF42" s="354"/>
      <c r="KTG42" s="354"/>
      <c r="KTH42" s="354"/>
      <c r="KTI42" s="355" t="s">
        <v>29</v>
      </c>
      <c r="KTJ42" s="356">
        <v>1</v>
      </c>
      <c r="KTK42" s="356" t="s">
        <v>30</v>
      </c>
      <c r="KTL42" s="357">
        <f>$AF$33</f>
        <v>1</v>
      </c>
      <c r="KTM42" s="466" t="s">
        <v>27</v>
      </c>
      <c r="KTN42" s="467"/>
      <c r="KTO42" s="467"/>
      <c r="KTP42" s="467"/>
      <c r="KTQ42" s="467"/>
      <c r="KTR42" s="467"/>
      <c r="KTS42" s="467"/>
      <c r="KTT42" s="463">
        <f>KTY29</f>
        <v>0</v>
      </c>
      <c r="KTU42" s="464"/>
      <c r="KTV42" s="464"/>
      <c r="KTW42" s="464"/>
      <c r="KTX42" s="352" t="s">
        <v>31</v>
      </c>
      <c r="KTY42" s="465"/>
      <c r="KTZ42" s="464"/>
      <c r="KUA42" s="463"/>
      <c r="KUB42" s="464"/>
      <c r="KUC42" s="464"/>
      <c r="KUD42" s="352"/>
      <c r="KUE42" s="352"/>
      <c r="KUF42" s="352"/>
      <c r="KUG42" s="352"/>
      <c r="KUH42" s="352"/>
      <c r="KUI42" s="352"/>
      <c r="KUJ42" s="352"/>
      <c r="KUK42" s="353"/>
      <c r="KUL42" s="354"/>
      <c r="KUM42" s="354"/>
      <c r="KUN42" s="354"/>
      <c r="KUO42" s="355" t="s">
        <v>29</v>
      </c>
      <c r="KUP42" s="356">
        <v>1</v>
      </c>
      <c r="KUQ42" s="356" t="s">
        <v>30</v>
      </c>
      <c r="KUR42" s="357">
        <f>$AF$33</f>
        <v>1</v>
      </c>
      <c r="KUS42" s="466" t="s">
        <v>27</v>
      </c>
      <c r="KUT42" s="467"/>
      <c r="KUU42" s="467"/>
      <c r="KUV42" s="467"/>
      <c r="KUW42" s="467"/>
      <c r="KUX42" s="467"/>
      <c r="KUY42" s="467"/>
      <c r="KUZ42" s="463">
        <f>KVE29</f>
        <v>0</v>
      </c>
      <c r="KVA42" s="464"/>
      <c r="KVB42" s="464"/>
      <c r="KVC42" s="464"/>
      <c r="KVD42" s="352" t="s">
        <v>31</v>
      </c>
      <c r="KVE42" s="465"/>
      <c r="KVF42" s="464"/>
      <c r="KVG42" s="463"/>
      <c r="KVH42" s="464"/>
      <c r="KVI42" s="464"/>
      <c r="KVJ42" s="352"/>
      <c r="KVK42" s="352"/>
      <c r="KVL42" s="352"/>
      <c r="KVM42" s="352"/>
      <c r="KVN42" s="352"/>
      <c r="KVO42" s="352"/>
      <c r="KVP42" s="352"/>
      <c r="KVQ42" s="353"/>
      <c r="KVR42" s="354"/>
      <c r="KVS42" s="354"/>
      <c r="KVT42" s="354"/>
      <c r="KVU42" s="355" t="s">
        <v>29</v>
      </c>
      <c r="KVV42" s="356">
        <v>1</v>
      </c>
      <c r="KVW42" s="356" t="s">
        <v>30</v>
      </c>
      <c r="KVX42" s="357">
        <f>$AF$33</f>
        <v>1</v>
      </c>
      <c r="KVY42" s="466" t="s">
        <v>27</v>
      </c>
      <c r="KVZ42" s="467"/>
      <c r="KWA42" s="467"/>
      <c r="KWB42" s="467"/>
      <c r="KWC42" s="467"/>
      <c r="KWD42" s="467"/>
      <c r="KWE42" s="467"/>
      <c r="KWF42" s="463">
        <f>KWK29</f>
        <v>0</v>
      </c>
      <c r="KWG42" s="464"/>
      <c r="KWH42" s="464"/>
      <c r="KWI42" s="464"/>
      <c r="KWJ42" s="352" t="s">
        <v>31</v>
      </c>
      <c r="KWK42" s="465"/>
      <c r="KWL42" s="464"/>
      <c r="KWM42" s="463"/>
      <c r="KWN42" s="464"/>
      <c r="KWO42" s="464"/>
      <c r="KWP42" s="352"/>
      <c r="KWQ42" s="352"/>
      <c r="KWR42" s="352"/>
      <c r="KWS42" s="352"/>
      <c r="KWT42" s="352"/>
      <c r="KWU42" s="352"/>
      <c r="KWV42" s="352"/>
      <c r="KWW42" s="353"/>
      <c r="KWX42" s="354"/>
      <c r="KWY42" s="354"/>
      <c r="KWZ42" s="354"/>
      <c r="KXA42" s="355" t="s">
        <v>29</v>
      </c>
      <c r="KXB42" s="356">
        <v>1</v>
      </c>
      <c r="KXC42" s="356" t="s">
        <v>30</v>
      </c>
      <c r="KXD42" s="357">
        <f>$AF$33</f>
        <v>1</v>
      </c>
      <c r="KXE42" s="466" t="s">
        <v>27</v>
      </c>
      <c r="KXF42" s="467"/>
      <c r="KXG42" s="467"/>
      <c r="KXH42" s="467"/>
      <c r="KXI42" s="467"/>
      <c r="KXJ42" s="467"/>
      <c r="KXK42" s="467"/>
      <c r="KXL42" s="463">
        <f>KXQ29</f>
        <v>0</v>
      </c>
      <c r="KXM42" s="464"/>
      <c r="KXN42" s="464"/>
      <c r="KXO42" s="464"/>
      <c r="KXP42" s="352" t="s">
        <v>31</v>
      </c>
      <c r="KXQ42" s="465"/>
      <c r="KXR42" s="464"/>
      <c r="KXS42" s="463"/>
      <c r="KXT42" s="464"/>
      <c r="KXU42" s="464"/>
      <c r="KXV42" s="352"/>
      <c r="KXW42" s="352"/>
      <c r="KXX42" s="352"/>
      <c r="KXY42" s="352"/>
      <c r="KXZ42" s="352"/>
      <c r="KYA42" s="352"/>
      <c r="KYB42" s="352"/>
      <c r="KYC42" s="353"/>
      <c r="KYD42" s="354"/>
      <c r="KYE42" s="354"/>
      <c r="KYF42" s="354"/>
      <c r="KYG42" s="355" t="s">
        <v>29</v>
      </c>
      <c r="KYH42" s="356">
        <v>1</v>
      </c>
      <c r="KYI42" s="356" t="s">
        <v>30</v>
      </c>
      <c r="KYJ42" s="357">
        <f>$AF$33</f>
        <v>1</v>
      </c>
      <c r="KYK42" s="466" t="s">
        <v>27</v>
      </c>
      <c r="KYL42" s="467"/>
      <c r="KYM42" s="467"/>
      <c r="KYN42" s="467"/>
      <c r="KYO42" s="467"/>
      <c r="KYP42" s="467"/>
      <c r="KYQ42" s="467"/>
      <c r="KYR42" s="463">
        <f>KYW29</f>
        <v>0</v>
      </c>
      <c r="KYS42" s="464"/>
      <c r="KYT42" s="464"/>
      <c r="KYU42" s="464"/>
      <c r="KYV42" s="352" t="s">
        <v>31</v>
      </c>
      <c r="KYW42" s="465"/>
      <c r="KYX42" s="464"/>
      <c r="KYY42" s="463"/>
      <c r="KYZ42" s="464"/>
      <c r="KZA42" s="464"/>
      <c r="KZB42" s="352"/>
      <c r="KZC42" s="352"/>
      <c r="KZD42" s="352"/>
      <c r="KZE42" s="352"/>
      <c r="KZF42" s="352"/>
      <c r="KZG42" s="352"/>
      <c r="KZH42" s="352"/>
      <c r="KZI42" s="353"/>
      <c r="KZJ42" s="354"/>
      <c r="KZK42" s="354"/>
      <c r="KZL42" s="354"/>
      <c r="KZM42" s="355" t="s">
        <v>29</v>
      </c>
      <c r="KZN42" s="356">
        <v>1</v>
      </c>
      <c r="KZO42" s="356" t="s">
        <v>30</v>
      </c>
      <c r="KZP42" s="357">
        <f>$AF$33</f>
        <v>1</v>
      </c>
      <c r="KZQ42" s="466" t="s">
        <v>27</v>
      </c>
      <c r="KZR42" s="467"/>
      <c r="KZS42" s="467"/>
      <c r="KZT42" s="467"/>
      <c r="KZU42" s="467"/>
      <c r="KZV42" s="467"/>
      <c r="KZW42" s="467"/>
      <c r="KZX42" s="463">
        <f>LAC29</f>
        <v>0</v>
      </c>
      <c r="KZY42" s="464"/>
      <c r="KZZ42" s="464"/>
      <c r="LAA42" s="464"/>
      <c r="LAB42" s="352" t="s">
        <v>31</v>
      </c>
      <c r="LAC42" s="465"/>
      <c r="LAD42" s="464"/>
      <c r="LAE42" s="463"/>
      <c r="LAF42" s="464"/>
      <c r="LAG42" s="464"/>
      <c r="LAH42" s="352"/>
      <c r="LAI42" s="352"/>
      <c r="LAJ42" s="352"/>
      <c r="LAK42" s="352"/>
      <c r="LAL42" s="352"/>
      <c r="LAM42" s="352"/>
      <c r="LAN42" s="352"/>
      <c r="LAO42" s="353"/>
      <c r="LAP42" s="354"/>
      <c r="LAQ42" s="354"/>
      <c r="LAR42" s="354"/>
      <c r="LAS42" s="355" t="s">
        <v>29</v>
      </c>
      <c r="LAT42" s="356">
        <v>1</v>
      </c>
      <c r="LAU42" s="356" t="s">
        <v>30</v>
      </c>
      <c r="LAV42" s="357">
        <f>$AF$33</f>
        <v>1</v>
      </c>
      <c r="LAW42" s="466" t="s">
        <v>27</v>
      </c>
      <c r="LAX42" s="467"/>
      <c r="LAY42" s="467"/>
      <c r="LAZ42" s="467"/>
      <c r="LBA42" s="467"/>
      <c r="LBB42" s="467"/>
      <c r="LBC42" s="467"/>
      <c r="LBD42" s="463">
        <f>LBI29</f>
        <v>0</v>
      </c>
      <c r="LBE42" s="464"/>
      <c r="LBF42" s="464"/>
      <c r="LBG42" s="464"/>
      <c r="LBH42" s="352" t="s">
        <v>31</v>
      </c>
      <c r="LBI42" s="465"/>
      <c r="LBJ42" s="464"/>
      <c r="LBK42" s="463"/>
      <c r="LBL42" s="464"/>
      <c r="LBM42" s="464"/>
      <c r="LBN42" s="352"/>
      <c r="LBO42" s="352"/>
      <c r="LBP42" s="352"/>
      <c r="LBQ42" s="352"/>
      <c r="LBR42" s="352"/>
      <c r="LBS42" s="352"/>
      <c r="LBT42" s="352"/>
      <c r="LBU42" s="353"/>
      <c r="LBV42" s="354"/>
      <c r="LBW42" s="354"/>
      <c r="LBX42" s="354"/>
      <c r="LBY42" s="355" t="s">
        <v>29</v>
      </c>
      <c r="LBZ42" s="356">
        <v>1</v>
      </c>
      <c r="LCA42" s="356" t="s">
        <v>30</v>
      </c>
      <c r="LCB42" s="357">
        <f>$AF$33</f>
        <v>1</v>
      </c>
      <c r="LCC42" s="466" t="s">
        <v>27</v>
      </c>
      <c r="LCD42" s="467"/>
      <c r="LCE42" s="467"/>
      <c r="LCF42" s="467"/>
      <c r="LCG42" s="467"/>
      <c r="LCH42" s="467"/>
      <c r="LCI42" s="467"/>
      <c r="LCJ42" s="463">
        <f>LCO29</f>
        <v>0</v>
      </c>
      <c r="LCK42" s="464"/>
      <c r="LCL42" s="464"/>
      <c r="LCM42" s="464"/>
      <c r="LCN42" s="352" t="s">
        <v>31</v>
      </c>
      <c r="LCO42" s="465"/>
      <c r="LCP42" s="464"/>
      <c r="LCQ42" s="463"/>
      <c r="LCR42" s="464"/>
      <c r="LCS42" s="464"/>
      <c r="LCT42" s="352"/>
      <c r="LCU42" s="352"/>
      <c r="LCV42" s="352"/>
      <c r="LCW42" s="352"/>
      <c r="LCX42" s="352"/>
      <c r="LCY42" s="352"/>
      <c r="LCZ42" s="352"/>
      <c r="LDA42" s="353"/>
      <c r="LDB42" s="354"/>
      <c r="LDC42" s="354"/>
      <c r="LDD42" s="354"/>
      <c r="LDE42" s="355" t="s">
        <v>29</v>
      </c>
      <c r="LDF42" s="356">
        <v>1</v>
      </c>
      <c r="LDG42" s="356" t="s">
        <v>30</v>
      </c>
      <c r="LDH42" s="357">
        <f>$AF$33</f>
        <v>1</v>
      </c>
      <c r="LDI42" s="466" t="s">
        <v>27</v>
      </c>
      <c r="LDJ42" s="467"/>
      <c r="LDK42" s="467"/>
      <c r="LDL42" s="467"/>
      <c r="LDM42" s="467"/>
      <c r="LDN42" s="467"/>
      <c r="LDO42" s="467"/>
      <c r="LDP42" s="463">
        <f>LDU29</f>
        <v>0</v>
      </c>
      <c r="LDQ42" s="464"/>
      <c r="LDR42" s="464"/>
      <c r="LDS42" s="464"/>
      <c r="LDT42" s="352" t="s">
        <v>31</v>
      </c>
      <c r="LDU42" s="465"/>
      <c r="LDV42" s="464"/>
      <c r="LDW42" s="463"/>
      <c r="LDX42" s="464"/>
      <c r="LDY42" s="464"/>
      <c r="LDZ42" s="352"/>
      <c r="LEA42" s="352"/>
      <c r="LEB42" s="352"/>
      <c r="LEC42" s="352"/>
      <c r="LED42" s="352"/>
      <c r="LEE42" s="352"/>
      <c r="LEF42" s="352"/>
      <c r="LEG42" s="353"/>
      <c r="LEH42" s="354"/>
      <c r="LEI42" s="354"/>
      <c r="LEJ42" s="354"/>
      <c r="LEK42" s="355" t="s">
        <v>29</v>
      </c>
      <c r="LEL42" s="356">
        <v>1</v>
      </c>
      <c r="LEM42" s="356" t="s">
        <v>30</v>
      </c>
      <c r="LEN42" s="357">
        <f>$AF$33</f>
        <v>1</v>
      </c>
      <c r="LEO42" s="466" t="s">
        <v>27</v>
      </c>
      <c r="LEP42" s="467"/>
      <c r="LEQ42" s="467"/>
      <c r="LER42" s="467"/>
      <c r="LES42" s="467"/>
      <c r="LET42" s="467"/>
      <c r="LEU42" s="467"/>
      <c r="LEV42" s="463">
        <f>LFA29</f>
        <v>0</v>
      </c>
      <c r="LEW42" s="464"/>
      <c r="LEX42" s="464"/>
      <c r="LEY42" s="464"/>
      <c r="LEZ42" s="352" t="s">
        <v>31</v>
      </c>
      <c r="LFA42" s="465"/>
      <c r="LFB42" s="464"/>
      <c r="LFC42" s="463"/>
      <c r="LFD42" s="464"/>
      <c r="LFE42" s="464"/>
      <c r="LFF42" s="352"/>
      <c r="LFG42" s="352"/>
      <c r="LFH42" s="352"/>
      <c r="LFI42" s="352"/>
      <c r="LFJ42" s="352"/>
      <c r="LFK42" s="352"/>
      <c r="LFL42" s="352"/>
      <c r="LFM42" s="353"/>
      <c r="LFN42" s="354"/>
      <c r="LFO42" s="354"/>
      <c r="LFP42" s="354"/>
      <c r="LFQ42" s="355" t="s">
        <v>29</v>
      </c>
      <c r="LFR42" s="356">
        <v>1</v>
      </c>
      <c r="LFS42" s="356" t="s">
        <v>30</v>
      </c>
      <c r="LFT42" s="357">
        <f>$AF$33</f>
        <v>1</v>
      </c>
      <c r="LFU42" s="466" t="s">
        <v>27</v>
      </c>
      <c r="LFV42" s="467"/>
      <c r="LFW42" s="467"/>
      <c r="LFX42" s="467"/>
      <c r="LFY42" s="467"/>
      <c r="LFZ42" s="467"/>
      <c r="LGA42" s="467"/>
      <c r="LGB42" s="463">
        <f>LGG29</f>
        <v>0</v>
      </c>
      <c r="LGC42" s="464"/>
      <c r="LGD42" s="464"/>
      <c r="LGE42" s="464"/>
      <c r="LGF42" s="352" t="s">
        <v>31</v>
      </c>
      <c r="LGG42" s="465"/>
      <c r="LGH42" s="464"/>
      <c r="LGI42" s="463"/>
      <c r="LGJ42" s="464"/>
      <c r="LGK42" s="464"/>
      <c r="LGL42" s="352"/>
      <c r="LGM42" s="352"/>
      <c r="LGN42" s="352"/>
      <c r="LGO42" s="352"/>
      <c r="LGP42" s="352"/>
      <c r="LGQ42" s="352"/>
      <c r="LGR42" s="352"/>
      <c r="LGS42" s="353"/>
      <c r="LGT42" s="354"/>
      <c r="LGU42" s="354"/>
      <c r="LGV42" s="354"/>
      <c r="LGW42" s="355" t="s">
        <v>29</v>
      </c>
      <c r="LGX42" s="356">
        <v>1</v>
      </c>
      <c r="LGY42" s="356" t="s">
        <v>30</v>
      </c>
      <c r="LGZ42" s="357">
        <f>$AF$33</f>
        <v>1</v>
      </c>
      <c r="LHA42" s="466" t="s">
        <v>27</v>
      </c>
      <c r="LHB42" s="467"/>
      <c r="LHC42" s="467"/>
      <c r="LHD42" s="467"/>
      <c r="LHE42" s="467"/>
      <c r="LHF42" s="467"/>
      <c r="LHG42" s="467"/>
      <c r="LHH42" s="463">
        <f>LHM29</f>
        <v>0</v>
      </c>
      <c r="LHI42" s="464"/>
      <c r="LHJ42" s="464"/>
      <c r="LHK42" s="464"/>
      <c r="LHL42" s="352" t="s">
        <v>31</v>
      </c>
      <c r="LHM42" s="465"/>
      <c r="LHN42" s="464"/>
      <c r="LHO42" s="463"/>
      <c r="LHP42" s="464"/>
      <c r="LHQ42" s="464"/>
      <c r="LHR42" s="352"/>
      <c r="LHS42" s="352"/>
      <c r="LHT42" s="352"/>
      <c r="LHU42" s="352"/>
      <c r="LHV42" s="352"/>
      <c r="LHW42" s="352"/>
      <c r="LHX42" s="352"/>
      <c r="LHY42" s="353"/>
      <c r="LHZ42" s="354"/>
      <c r="LIA42" s="354"/>
      <c r="LIB42" s="354"/>
      <c r="LIC42" s="355" t="s">
        <v>29</v>
      </c>
      <c r="LID42" s="356">
        <v>1</v>
      </c>
      <c r="LIE42" s="356" t="s">
        <v>30</v>
      </c>
      <c r="LIF42" s="357">
        <f>$AF$33</f>
        <v>1</v>
      </c>
      <c r="LIG42" s="466" t="s">
        <v>27</v>
      </c>
      <c r="LIH42" s="467"/>
      <c r="LII42" s="467"/>
      <c r="LIJ42" s="467"/>
      <c r="LIK42" s="467"/>
      <c r="LIL42" s="467"/>
      <c r="LIM42" s="467"/>
      <c r="LIN42" s="463">
        <f>LIS29</f>
        <v>0</v>
      </c>
      <c r="LIO42" s="464"/>
      <c r="LIP42" s="464"/>
      <c r="LIQ42" s="464"/>
      <c r="LIR42" s="352" t="s">
        <v>31</v>
      </c>
      <c r="LIS42" s="465"/>
      <c r="LIT42" s="464"/>
      <c r="LIU42" s="463"/>
      <c r="LIV42" s="464"/>
      <c r="LIW42" s="464"/>
      <c r="LIX42" s="352"/>
      <c r="LIY42" s="352"/>
      <c r="LIZ42" s="352"/>
      <c r="LJA42" s="352"/>
      <c r="LJB42" s="352"/>
      <c r="LJC42" s="352"/>
      <c r="LJD42" s="352"/>
      <c r="LJE42" s="353"/>
      <c r="LJF42" s="354"/>
      <c r="LJG42" s="354"/>
      <c r="LJH42" s="354"/>
      <c r="LJI42" s="355" t="s">
        <v>29</v>
      </c>
      <c r="LJJ42" s="356">
        <v>1</v>
      </c>
      <c r="LJK42" s="356" t="s">
        <v>30</v>
      </c>
      <c r="LJL42" s="357">
        <f>$AF$33</f>
        <v>1</v>
      </c>
      <c r="LJM42" s="466" t="s">
        <v>27</v>
      </c>
      <c r="LJN42" s="467"/>
      <c r="LJO42" s="467"/>
      <c r="LJP42" s="467"/>
      <c r="LJQ42" s="467"/>
      <c r="LJR42" s="467"/>
      <c r="LJS42" s="467"/>
      <c r="LJT42" s="463">
        <f>LJY29</f>
        <v>0</v>
      </c>
      <c r="LJU42" s="464"/>
      <c r="LJV42" s="464"/>
      <c r="LJW42" s="464"/>
      <c r="LJX42" s="352" t="s">
        <v>31</v>
      </c>
      <c r="LJY42" s="465"/>
      <c r="LJZ42" s="464"/>
      <c r="LKA42" s="463"/>
      <c r="LKB42" s="464"/>
      <c r="LKC42" s="464"/>
      <c r="LKD42" s="352"/>
      <c r="LKE42" s="352"/>
      <c r="LKF42" s="352"/>
      <c r="LKG42" s="352"/>
      <c r="LKH42" s="352"/>
      <c r="LKI42" s="352"/>
      <c r="LKJ42" s="352"/>
      <c r="LKK42" s="353"/>
      <c r="LKL42" s="354"/>
      <c r="LKM42" s="354"/>
      <c r="LKN42" s="354"/>
      <c r="LKO42" s="355" t="s">
        <v>29</v>
      </c>
      <c r="LKP42" s="356">
        <v>1</v>
      </c>
      <c r="LKQ42" s="356" t="s">
        <v>30</v>
      </c>
      <c r="LKR42" s="357">
        <f>$AF$33</f>
        <v>1</v>
      </c>
      <c r="LKS42" s="466" t="s">
        <v>27</v>
      </c>
      <c r="LKT42" s="467"/>
      <c r="LKU42" s="467"/>
      <c r="LKV42" s="467"/>
      <c r="LKW42" s="467"/>
      <c r="LKX42" s="467"/>
      <c r="LKY42" s="467"/>
      <c r="LKZ42" s="463">
        <f>LLE29</f>
        <v>0</v>
      </c>
      <c r="LLA42" s="464"/>
      <c r="LLB42" s="464"/>
      <c r="LLC42" s="464"/>
      <c r="LLD42" s="352" t="s">
        <v>31</v>
      </c>
      <c r="LLE42" s="465"/>
      <c r="LLF42" s="464"/>
      <c r="LLG42" s="463"/>
      <c r="LLH42" s="464"/>
      <c r="LLI42" s="464"/>
      <c r="LLJ42" s="352"/>
      <c r="LLK42" s="352"/>
      <c r="LLL42" s="352"/>
      <c r="LLM42" s="352"/>
      <c r="LLN42" s="352"/>
      <c r="LLO42" s="352"/>
      <c r="LLP42" s="352"/>
      <c r="LLQ42" s="353"/>
      <c r="LLR42" s="354"/>
      <c r="LLS42" s="354"/>
      <c r="LLT42" s="354"/>
      <c r="LLU42" s="355" t="s">
        <v>29</v>
      </c>
      <c r="LLV42" s="356">
        <v>1</v>
      </c>
      <c r="LLW42" s="356" t="s">
        <v>30</v>
      </c>
      <c r="LLX42" s="357">
        <f>$AF$33</f>
        <v>1</v>
      </c>
      <c r="LLY42" s="466" t="s">
        <v>27</v>
      </c>
      <c r="LLZ42" s="467"/>
      <c r="LMA42" s="467"/>
      <c r="LMB42" s="467"/>
      <c r="LMC42" s="467"/>
      <c r="LMD42" s="467"/>
      <c r="LME42" s="467"/>
      <c r="LMF42" s="463">
        <f>LMK29</f>
        <v>0</v>
      </c>
      <c r="LMG42" s="464"/>
      <c r="LMH42" s="464"/>
      <c r="LMI42" s="464"/>
      <c r="LMJ42" s="352" t="s">
        <v>31</v>
      </c>
      <c r="LMK42" s="465"/>
      <c r="LML42" s="464"/>
      <c r="LMM42" s="463"/>
      <c r="LMN42" s="464"/>
      <c r="LMO42" s="464"/>
      <c r="LMP42" s="352"/>
      <c r="LMQ42" s="352"/>
      <c r="LMR42" s="352"/>
      <c r="LMS42" s="352"/>
      <c r="LMT42" s="352"/>
      <c r="LMU42" s="352"/>
      <c r="LMV42" s="352"/>
      <c r="LMW42" s="353"/>
      <c r="LMX42" s="354"/>
      <c r="LMY42" s="354"/>
      <c r="LMZ42" s="354"/>
      <c r="LNA42" s="355" t="s">
        <v>29</v>
      </c>
      <c r="LNB42" s="356">
        <v>1</v>
      </c>
      <c r="LNC42" s="356" t="s">
        <v>30</v>
      </c>
      <c r="LND42" s="357">
        <f>$AF$33</f>
        <v>1</v>
      </c>
      <c r="LNE42" s="466" t="s">
        <v>27</v>
      </c>
      <c r="LNF42" s="467"/>
      <c r="LNG42" s="467"/>
      <c r="LNH42" s="467"/>
      <c r="LNI42" s="467"/>
      <c r="LNJ42" s="467"/>
      <c r="LNK42" s="467"/>
      <c r="LNL42" s="463">
        <f>LNQ29</f>
        <v>0</v>
      </c>
      <c r="LNM42" s="464"/>
      <c r="LNN42" s="464"/>
      <c r="LNO42" s="464"/>
      <c r="LNP42" s="352" t="s">
        <v>31</v>
      </c>
      <c r="LNQ42" s="465"/>
      <c r="LNR42" s="464"/>
      <c r="LNS42" s="463"/>
      <c r="LNT42" s="464"/>
      <c r="LNU42" s="464"/>
      <c r="LNV42" s="352"/>
      <c r="LNW42" s="352"/>
      <c r="LNX42" s="352"/>
      <c r="LNY42" s="352"/>
      <c r="LNZ42" s="352"/>
      <c r="LOA42" s="352"/>
      <c r="LOB42" s="352"/>
      <c r="LOC42" s="353"/>
      <c r="LOD42" s="354"/>
      <c r="LOE42" s="354"/>
      <c r="LOF42" s="354"/>
      <c r="LOG42" s="355" t="s">
        <v>29</v>
      </c>
      <c r="LOH42" s="356">
        <v>1</v>
      </c>
      <c r="LOI42" s="356" t="s">
        <v>30</v>
      </c>
      <c r="LOJ42" s="357">
        <f>$AF$33</f>
        <v>1</v>
      </c>
      <c r="LOK42" s="466" t="s">
        <v>27</v>
      </c>
      <c r="LOL42" s="467"/>
      <c r="LOM42" s="467"/>
      <c r="LON42" s="467"/>
      <c r="LOO42" s="467"/>
      <c r="LOP42" s="467"/>
      <c r="LOQ42" s="467"/>
      <c r="LOR42" s="463">
        <f>LOW29</f>
        <v>0</v>
      </c>
      <c r="LOS42" s="464"/>
      <c r="LOT42" s="464"/>
      <c r="LOU42" s="464"/>
      <c r="LOV42" s="352" t="s">
        <v>31</v>
      </c>
      <c r="LOW42" s="465"/>
      <c r="LOX42" s="464"/>
      <c r="LOY42" s="463"/>
      <c r="LOZ42" s="464"/>
      <c r="LPA42" s="464"/>
      <c r="LPB42" s="352"/>
      <c r="LPC42" s="352"/>
      <c r="LPD42" s="352"/>
      <c r="LPE42" s="352"/>
      <c r="LPF42" s="352"/>
      <c r="LPG42" s="352"/>
      <c r="LPH42" s="352"/>
      <c r="LPI42" s="353"/>
      <c r="LPJ42" s="354"/>
      <c r="LPK42" s="354"/>
      <c r="LPL42" s="354"/>
      <c r="LPM42" s="355" t="s">
        <v>29</v>
      </c>
      <c r="LPN42" s="356">
        <v>1</v>
      </c>
      <c r="LPO42" s="356" t="s">
        <v>30</v>
      </c>
      <c r="LPP42" s="357">
        <f>$AF$33</f>
        <v>1</v>
      </c>
      <c r="LPQ42" s="466" t="s">
        <v>27</v>
      </c>
      <c r="LPR42" s="467"/>
      <c r="LPS42" s="467"/>
      <c r="LPT42" s="467"/>
      <c r="LPU42" s="467"/>
      <c r="LPV42" s="467"/>
      <c r="LPW42" s="467"/>
      <c r="LPX42" s="463">
        <f>LQC29</f>
        <v>0</v>
      </c>
      <c r="LPY42" s="464"/>
      <c r="LPZ42" s="464"/>
      <c r="LQA42" s="464"/>
      <c r="LQB42" s="352" t="s">
        <v>31</v>
      </c>
      <c r="LQC42" s="465"/>
      <c r="LQD42" s="464"/>
      <c r="LQE42" s="463"/>
      <c r="LQF42" s="464"/>
      <c r="LQG42" s="464"/>
      <c r="LQH42" s="352"/>
      <c r="LQI42" s="352"/>
      <c r="LQJ42" s="352"/>
      <c r="LQK42" s="352"/>
      <c r="LQL42" s="352"/>
      <c r="LQM42" s="352"/>
      <c r="LQN42" s="352"/>
      <c r="LQO42" s="353"/>
      <c r="LQP42" s="354"/>
      <c r="LQQ42" s="354"/>
      <c r="LQR42" s="354"/>
      <c r="LQS42" s="355" t="s">
        <v>29</v>
      </c>
      <c r="LQT42" s="356">
        <v>1</v>
      </c>
      <c r="LQU42" s="356" t="s">
        <v>30</v>
      </c>
      <c r="LQV42" s="357">
        <f>$AF$33</f>
        <v>1</v>
      </c>
      <c r="LQW42" s="466" t="s">
        <v>27</v>
      </c>
      <c r="LQX42" s="467"/>
      <c r="LQY42" s="467"/>
      <c r="LQZ42" s="467"/>
      <c r="LRA42" s="467"/>
      <c r="LRB42" s="467"/>
      <c r="LRC42" s="467"/>
      <c r="LRD42" s="463">
        <f>LRI29</f>
        <v>0</v>
      </c>
      <c r="LRE42" s="464"/>
      <c r="LRF42" s="464"/>
      <c r="LRG42" s="464"/>
      <c r="LRH42" s="352" t="s">
        <v>31</v>
      </c>
      <c r="LRI42" s="465"/>
      <c r="LRJ42" s="464"/>
      <c r="LRK42" s="463"/>
      <c r="LRL42" s="464"/>
      <c r="LRM42" s="464"/>
      <c r="LRN42" s="352"/>
      <c r="LRO42" s="352"/>
      <c r="LRP42" s="352"/>
      <c r="LRQ42" s="352"/>
      <c r="LRR42" s="352"/>
      <c r="LRS42" s="352"/>
      <c r="LRT42" s="352"/>
      <c r="LRU42" s="353"/>
      <c r="LRV42" s="354"/>
      <c r="LRW42" s="354"/>
      <c r="LRX42" s="354"/>
      <c r="LRY42" s="355" t="s">
        <v>29</v>
      </c>
      <c r="LRZ42" s="356">
        <v>1</v>
      </c>
      <c r="LSA42" s="356" t="s">
        <v>30</v>
      </c>
      <c r="LSB42" s="357">
        <f>$AF$33</f>
        <v>1</v>
      </c>
      <c r="LSC42" s="466" t="s">
        <v>27</v>
      </c>
      <c r="LSD42" s="467"/>
      <c r="LSE42" s="467"/>
      <c r="LSF42" s="467"/>
      <c r="LSG42" s="467"/>
      <c r="LSH42" s="467"/>
      <c r="LSI42" s="467"/>
      <c r="LSJ42" s="463">
        <f>LSO29</f>
        <v>0</v>
      </c>
      <c r="LSK42" s="464"/>
      <c r="LSL42" s="464"/>
      <c r="LSM42" s="464"/>
      <c r="LSN42" s="352" t="s">
        <v>31</v>
      </c>
      <c r="LSO42" s="465"/>
      <c r="LSP42" s="464"/>
      <c r="LSQ42" s="463"/>
      <c r="LSR42" s="464"/>
      <c r="LSS42" s="464"/>
      <c r="LST42" s="352"/>
      <c r="LSU42" s="352"/>
      <c r="LSV42" s="352"/>
      <c r="LSW42" s="352"/>
      <c r="LSX42" s="352"/>
      <c r="LSY42" s="352"/>
      <c r="LSZ42" s="352"/>
      <c r="LTA42" s="353"/>
      <c r="LTB42" s="354"/>
      <c r="LTC42" s="354"/>
      <c r="LTD42" s="354"/>
      <c r="LTE42" s="355" t="s">
        <v>29</v>
      </c>
      <c r="LTF42" s="356">
        <v>1</v>
      </c>
      <c r="LTG42" s="356" t="s">
        <v>30</v>
      </c>
      <c r="LTH42" s="357">
        <f>$AF$33</f>
        <v>1</v>
      </c>
      <c r="LTI42" s="466" t="s">
        <v>27</v>
      </c>
      <c r="LTJ42" s="467"/>
      <c r="LTK42" s="467"/>
      <c r="LTL42" s="467"/>
      <c r="LTM42" s="467"/>
      <c r="LTN42" s="467"/>
      <c r="LTO42" s="467"/>
      <c r="LTP42" s="463">
        <f>LTU29</f>
        <v>0</v>
      </c>
      <c r="LTQ42" s="464"/>
      <c r="LTR42" s="464"/>
      <c r="LTS42" s="464"/>
      <c r="LTT42" s="352" t="s">
        <v>31</v>
      </c>
      <c r="LTU42" s="465"/>
      <c r="LTV42" s="464"/>
      <c r="LTW42" s="463"/>
      <c r="LTX42" s="464"/>
      <c r="LTY42" s="464"/>
      <c r="LTZ42" s="352"/>
      <c r="LUA42" s="352"/>
      <c r="LUB42" s="352"/>
      <c r="LUC42" s="352"/>
      <c r="LUD42" s="352"/>
      <c r="LUE42" s="352"/>
      <c r="LUF42" s="352"/>
      <c r="LUG42" s="353"/>
      <c r="LUH42" s="354"/>
      <c r="LUI42" s="354"/>
      <c r="LUJ42" s="354"/>
      <c r="LUK42" s="355" t="s">
        <v>29</v>
      </c>
      <c r="LUL42" s="356">
        <v>1</v>
      </c>
      <c r="LUM42" s="356" t="s">
        <v>30</v>
      </c>
      <c r="LUN42" s="357">
        <f>$AF$33</f>
        <v>1</v>
      </c>
      <c r="LUO42" s="466" t="s">
        <v>27</v>
      </c>
      <c r="LUP42" s="467"/>
      <c r="LUQ42" s="467"/>
      <c r="LUR42" s="467"/>
      <c r="LUS42" s="467"/>
      <c r="LUT42" s="467"/>
      <c r="LUU42" s="467"/>
      <c r="LUV42" s="463">
        <f>LVA29</f>
        <v>0</v>
      </c>
      <c r="LUW42" s="464"/>
      <c r="LUX42" s="464"/>
      <c r="LUY42" s="464"/>
      <c r="LUZ42" s="352" t="s">
        <v>31</v>
      </c>
      <c r="LVA42" s="465"/>
      <c r="LVB42" s="464"/>
      <c r="LVC42" s="463"/>
      <c r="LVD42" s="464"/>
      <c r="LVE42" s="464"/>
      <c r="LVF42" s="352"/>
      <c r="LVG42" s="352"/>
      <c r="LVH42" s="352"/>
      <c r="LVI42" s="352"/>
      <c r="LVJ42" s="352"/>
      <c r="LVK42" s="352"/>
      <c r="LVL42" s="352"/>
      <c r="LVM42" s="353"/>
      <c r="LVN42" s="354"/>
      <c r="LVO42" s="354"/>
      <c r="LVP42" s="354"/>
      <c r="LVQ42" s="355" t="s">
        <v>29</v>
      </c>
      <c r="LVR42" s="356">
        <v>1</v>
      </c>
      <c r="LVS42" s="356" t="s">
        <v>30</v>
      </c>
      <c r="LVT42" s="357">
        <f>$AF$33</f>
        <v>1</v>
      </c>
      <c r="LVU42" s="466" t="s">
        <v>27</v>
      </c>
      <c r="LVV42" s="467"/>
      <c r="LVW42" s="467"/>
      <c r="LVX42" s="467"/>
      <c r="LVY42" s="467"/>
      <c r="LVZ42" s="467"/>
      <c r="LWA42" s="467"/>
      <c r="LWB42" s="463">
        <f>LWG29</f>
        <v>0</v>
      </c>
      <c r="LWC42" s="464"/>
      <c r="LWD42" s="464"/>
      <c r="LWE42" s="464"/>
      <c r="LWF42" s="352" t="s">
        <v>31</v>
      </c>
      <c r="LWG42" s="465"/>
      <c r="LWH42" s="464"/>
      <c r="LWI42" s="463"/>
      <c r="LWJ42" s="464"/>
      <c r="LWK42" s="464"/>
      <c r="LWL42" s="352"/>
      <c r="LWM42" s="352"/>
      <c r="LWN42" s="352"/>
      <c r="LWO42" s="352"/>
      <c r="LWP42" s="352"/>
      <c r="LWQ42" s="352"/>
      <c r="LWR42" s="352"/>
      <c r="LWS42" s="353"/>
      <c r="LWT42" s="354"/>
      <c r="LWU42" s="354"/>
      <c r="LWV42" s="354"/>
      <c r="LWW42" s="355" t="s">
        <v>29</v>
      </c>
      <c r="LWX42" s="356">
        <v>1</v>
      </c>
      <c r="LWY42" s="356" t="s">
        <v>30</v>
      </c>
      <c r="LWZ42" s="357">
        <f>$AF$33</f>
        <v>1</v>
      </c>
      <c r="LXA42" s="466" t="s">
        <v>27</v>
      </c>
      <c r="LXB42" s="467"/>
      <c r="LXC42" s="467"/>
      <c r="LXD42" s="467"/>
      <c r="LXE42" s="467"/>
      <c r="LXF42" s="467"/>
      <c r="LXG42" s="467"/>
      <c r="LXH42" s="463">
        <f>LXM29</f>
        <v>0</v>
      </c>
      <c r="LXI42" s="464"/>
      <c r="LXJ42" s="464"/>
      <c r="LXK42" s="464"/>
      <c r="LXL42" s="352" t="s">
        <v>31</v>
      </c>
      <c r="LXM42" s="465"/>
      <c r="LXN42" s="464"/>
      <c r="LXO42" s="463"/>
      <c r="LXP42" s="464"/>
      <c r="LXQ42" s="464"/>
      <c r="LXR42" s="352"/>
      <c r="LXS42" s="352"/>
      <c r="LXT42" s="352"/>
      <c r="LXU42" s="352"/>
      <c r="LXV42" s="352"/>
      <c r="LXW42" s="352"/>
      <c r="LXX42" s="352"/>
      <c r="LXY42" s="353"/>
      <c r="LXZ42" s="354"/>
      <c r="LYA42" s="354"/>
      <c r="LYB42" s="354"/>
      <c r="LYC42" s="355" t="s">
        <v>29</v>
      </c>
      <c r="LYD42" s="356">
        <v>1</v>
      </c>
      <c r="LYE42" s="356" t="s">
        <v>30</v>
      </c>
      <c r="LYF42" s="357">
        <f>$AF$33</f>
        <v>1</v>
      </c>
      <c r="LYG42" s="466" t="s">
        <v>27</v>
      </c>
      <c r="LYH42" s="467"/>
      <c r="LYI42" s="467"/>
      <c r="LYJ42" s="467"/>
      <c r="LYK42" s="467"/>
      <c r="LYL42" s="467"/>
      <c r="LYM42" s="467"/>
      <c r="LYN42" s="463">
        <f>LYS29</f>
        <v>0</v>
      </c>
      <c r="LYO42" s="464"/>
      <c r="LYP42" s="464"/>
      <c r="LYQ42" s="464"/>
      <c r="LYR42" s="352" t="s">
        <v>31</v>
      </c>
      <c r="LYS42" s="465"/>
      <c r="LYT42" s="464"/>
      <c r="LYU42" s="463"/>
      <c r="LYV42" s="464"/>
      <c r="LYW42" s="464"/>
      <c r="LYX42" s="352"/>
      <c r="LYY42" s="352"/>
      <c r="LYZ42" s="352"/>
      <c r="LZA42" s="352"/>
      <c r="LZB42" s="352"/>
      <c r="LZC42" s="352"/>
      <c r="LZD42" s="352"/>
      <c r="LZE42" s="353"/>
      <c r="LZF42" s="354"/>
      <c r="LZG42" s="354"/>
      <c r="LZH42" s="354"/>
      <c r="LZI42" s="355" t="s">
        <v>29</v>
      </c>
      <c r="LZJ42" s="356">
        <v>1</v>
      </c>
      <c r="LZK42" s="356" t="s">
        <v>30</v>
      </c>
      <c r="LZL42" s="357">
        <f>$AF$33</f>
        <v>1</v>
      </c>
      <c r="LZM42" s="466" t="s">
        <v>27</v>
      </c>
      <c r="LZN42" s="467"/>
      <c r="LZO42" s="467"/>
      <c r="LZP42" s="467"/>
      <c r="LZQ42" s="467"/>
      <c r="LZR42" s="467"/>
      <c r="LZS42" s="467"/>
      <c r="LZT42" s="463">
        <f>LZY29</f>
        <v>0</v>
      </c>
      <c r="LZU42" s="464"/>
      <c r="LZV42" s="464"/>
      <c r="LZW42" s="464"/>
      <c r="LZX42" s="352" t="s">
        <v>31</v>
      </c>
      <c r="LZY42" s="465"/>
      <c r="LZZ42" s="464"/>
      <c r="MAA42" s="463"/>
      <c r="MAB42" s="464"/>
      <c r="MAC42" s="464"/>
      <c r="MAD42" s="352"/>
      <c r="MAE42" s="352"/>
      <c r="MAF42" s="352"/>
      <c r="MAG42" s="352"/>
      <c r="MAH42" s="352"/>
      <c r="MAI42" s="352"/>
      <c r="MAJ42" s="352"/>
      <c r="MAK42" s="353"/>
      <c r="MAL42" s="354"/>
      <c r="MAM42" s="354"/>
      <c r="MAN42" s="354"/>
      <c r="MAO42" s="355" t="s">
        <v>29</v>
      </c>
      <c r="MAP42" s="356">
        <v>1</v>
      </c>
      <c r="MAQ42" s="356" t="s">
        <v>30</v>
      </c>
      <c r="MAR42" s="357">
        <f>$AF$33</f>
        <v>1</v>
      </c>
      <c r="MAS42" s="466" t="s">
        <v>27</v>
      </c>
      <c r="MAT42" s="467"/>
      <c r="MAU42" s="467"/>
      <c r="MAV42" s="467"/>
      <c r="MAW42" s="467"/>
      <c r="MAX42" s="467"/>
      <c r="MAY42" s="467"/>
      <c r="MAZ42" s="463">
        <f>MBE29</f>
        <v>0</v>
      </c>
      <c r="MBA42" s="464"/>
      <c r="MBB42" s="464"/>
      <c r="MBC42" s="464"/>
      <c r="MBD42" s="352" t="s">
        <v>31</v>
      </c>
      <c r="MBE42" s="465"/>
      <c r="MBF42" s="464"/>
      <c r="MBG42" s="463"/>
      <c r="MBH42" s="464"/>
      <c r="MBI42" s="464"/>
      <c r="MBJ42" s="352"/>
      <c r="MBK42" s="352"/>
      <c r="MBL42" s="352"/>
      <c r="MBM42" s="352"/>
      <c r="MBN42" s="352"/>
      <c r="MBO42" s="352"/>
      <c r="MBP42" s="352"/>
      <c r="MBQ42" s="353"/>
      <c r="MBR42" s="354"/>
      <c r="MBS42" s="354"/>
      <c r="MBT42" s="354"/>
      <c r="MBU42" s="355" t="s">
        <v>29</v>
      </c>
      <c r="MBV42" s="356">
        <v>1</v>
      </c>
      <c r="MBW42" s="356" t="s">
        <v>30</v>
      </c>
      <c r="MBX42" s="357">
        <f>$AF$33</f>
        <v>1</v>
      </c>
      <c r="MBY42" s="466" t="s">
        <v>27</v>
      </c>
      <c r="MBZ42" s="467"/>
      <c r="MCA42" s="467"/>
      <c r="MCB42" s="467"/>
      <c r="MCC42" s="467"/>
      <c r="MCD42" s="467"/>
      <c r="MCE42" s="467"/>
      <c r="MCF42" s="463">
        <f>MCK29</f>
        <v>0</v>
      </c>
      <c r="MCG42" s="464"/>
      <c r="MCH42" s="464"/>
      <c r="MCI42" s="464"/>
      <c r="MCJ42" s="352" t="s">
        <v>31</v>
      </c>
      <c r="MCK42" s="465"/>
      <c r="MCL42" s="464"/>
      <c r="MCM42" s="463"/>
      <c r="MCN42" s="464"/>
      <c r="MCO42" s="464"/>
      <c r="MCP42" s="352"/>
      <c r="MCQ42" s="352"/>
      <c r="MCR42" s="352"/>
      <c r="MCS42" s="352"/>
      <c r="MCT42" s="352"/>
      <c r="MCU42" s="352"/>
      <c r="MCV42" s="352"/>
      <c r="MCW42" s="353"/>
      <c r="MCX42" s="354"/>
      <c r="MCY42" s="354"/>
      <c r="MCZ42" s="354"/>
      <c r="MDA42" s="355" t="s">
        <v>29</v>
      </c>
      <c r="MDB42" s="356">
        <v>1</v>
      </c>
      <c r="MDC42" s="356" t="s">
        <v>30</v>
      </c>
      <c r="MDD42" s="357">
        <f>$AF$33</f>
        <v>1</v>
      </c>
      <c r="MDE42" s="466" t="s">
        <v>27</v>
      </c>
      <c r="MDF42" s="467"/>
      <c r="MDG42" s="467"/>
      <c r="MDH42" s="467"/>
      <c r="MDI42" s="467"/>
      <c r="MDJ42" s="467"/>
      <c r="MDK42" s="467"/>
      <c r="MDL42" s="463">
        <f>MDQ29</f>
        <v>0</v>
      </c>
      <c r="MDM42" s="464"/>
      <c r="MDN42" s="464"/>
      <c r="MDO42" s="464"/>
      <c r="MDP42" s="352" t="s">
        <v>31</v>
      </c>
      <c r="MDQ42" s="465"/>
      <c r="MDR42" s="464"/>
      <c r="MDS42" s="463"/>
      <c r="MDT42" s="464"/>
      <c r="MDU42" s="464"/>
      <c r="MDV42" s="352"/>
      <c r="MDW42" s="352"/>
      <c r="MDX42" s="352"/>
      <c r="MDY42" s="352"/>
      <c r="MDZ42" s="352"/>
      <c r="MEA42" s="352"/>
      <c r="MEB42" s="352"/>
      <c r="MEC42" s="353"/>
      <c r="MED42" s="354"/>
      <c r="MEE42" s="354"/>
      <c r="MEF42" s="354"/>
      <c r="MEG42" s="355" t="s">
        <v>29</v>
      </c>
      <c r="MEH42" s="356">
        <v>1</v>
      </c>
      <c r="MEI42" s="356" t="s">
        <v>30</v>
      </c>
      <c r="MEJ42" s="357">
        <f>$AF$33</f>
        <v>1</v>
      </c>
      <c r="MEK42" s="466" t="s">
        <v>27</v>
      </c>
      <c r="MEL42" s="467"/>
      <c r="MEM42" s="467"/>
      <c r="MEN42" s="467"/>
      <c r="MEO42" s="467"/>
      <c r="MEP42" s="467"/>
      <c r="MEQ42" s="467"/>
      <c r="MER42" s="463">
        <f>MEW29</f>
        <v>0</v>
      </c>
      <c r="MES42" s="464"/>
      <c r="MET42" s="464"/>
      <c r="MEU42" s="464"/>
      <c r="MEV42" s="352" t="s">
        <v>31</v>
      </c>
      <c r="MEW42" s="465"/>
      <c r="MEX42" s="464"/>
      <c r="MEY42" s="463"/>
      <c r="MEZ42" s="464"/>
      <c r="MFA42" s="464"/>
      <c r="MFB42" s="352"/>
      <c r="MFC42" s="352"/>
      <c r="MFD42" s="352"/>
      <c r="MFE42" s="352"/>
      <c r="MFF42" s="352"/>
      <c r="MFG42" s="352"/>
      <c r="MFH42" s="352"/>
      <c r="MFI42" s="353"/>
      <c r="MFJ42" s="354"/>
      <c r="MFK42" s="354"/>
      <c r="MFL42" s="354"/>
      <c r="MFM42" s="355" t="s">
        <v>29</v>
      </c>
      <c r="MFN42" s="356">
        <v>1</v>
      </c>
      <c r="MFO42" s="356" t="s">
        <v>30</v>
      </c>
      <c r="MFP42" s="357">
        <f>$AF$33</f>
        <v>1</v>
      </c>
      <c r="MFQ42" s="466" t="s">
        <v>27</v>
      </c>
      <c r="MFR42" s="467"/>
      <c r="MFS42" s="467"/>
      <c r="MFT42" s="467"/>
      <c r="MFU42" s="467"/>
      <c r="MFV42" s="467"/>
      <c r="MFW42" s="467"/>
      <c r="MFX42" s="463">
        <f>MGC29</f>
        <v>0</v>
      </c>
      <c r="MFY42" s="464"/>
      <c r="MFZ42" s="464"/>
      <c r="MGA42" s="464"/>
      <c r="MGB42" s="352" t="s">
        <v>31</v>
      </c>
      <c r="MGC42" s="465"/>
      <c r="MGD42" s="464"/>
      <c r="MGE42" s="463"/>
      <c r="MGF42" s="464"/>
      <c r="MGG42" s="464"/>
      <c r="MGH42" s="352"/>
      <c r="MGI42" s="352"/>
      <c r="MGJ42" s="352"/>
      <c r="MGK42" s="352"/>
      <c r="MGL42" s="352"/>
      <c r="MGM42" s="352"/>
      <c r="MGN42" s="352"/>
      <c r="MGO42" s="353"/>
      <c r="MGP42" s="354"/>
      <c r="MGQ42" s="354"/>
      <c r="MGR42" s="354"/>
      <c r="MGS42" s="355" t="s">
        <v>29</v>
      </c>
      <c r="MGT42" s="356">
        <v>1</v>
      </c>
      <c r="MGU42" s="356" t="s">
        <v>30</v>
      </c>
      <c r="MGV42" s="357">
        <f>$AF$33</f>
        <v>1</v>
      </c>
      <c r="MGW42" s="466" t="s">
        <v>27</v>
      </c>
      <c r="MGX42" s="467"/>
      <c r="MGY42" s="467"/>
      <c r="MGZ42" s="467"/>
      <c r="MHA42" s="467"/>
      <c r="MHB42" s="467"/>
      <c r="MHC42" s="467"/>
      <c r="MHD42" s="463">
        <f>MHI29</f>
        <v>0</v>
      </c>
      <c r="MHE42" s="464"/>
      <c r="MHF42" s="464"/>
      <c r="MHG42" s="464"/>
      <c r="MHH42" s="352" t="s">
        <v>31</v>
      </c>
      <c r="MHI42" s="465"/>
      <c r="MHJ42" s="464"/>
      <c r="MHK42" s="463"/>
      <c r="MHL42" s="464"/>
      <c r="MHM42" s="464"/>
      <c r="MHN42" s="352"/>
      <c r="MHO42" s="352"/>
      <c r="MHP42" s="352"/>
      <c r="MHQ42" s="352"/>
      <c r="MHR42" s="352"/>
      <c r="MHS42" s="352"/>
      <c r="MHT42" s="352"/>
      <c r="MHU42" s="353"/>
      <c r="MHV42" s="354"/>
      <c r="MHW42" s="354"/>
      <c r="MHX42" s="354"/>
      <c r="MHY42" s="355" t="s">
        <v>29</v>
      </c>
      <c r="MHZ42" s="356">
        <v>1</v>
      </c>
      <c r="MIA42" s="356" t="s">
        <v>30</v>
      </c>
      <c r="MIB42" s="357">
        <f>$AF$33</f>
        <v>1</v>
      </c>
      <c r="MIC42" s="466" t="s">
        <v>27</v>
      </c>
      <c r="MID42" s="467"/>
      <c r="MIE42" s="467"/>
      <c r="MIF42" s="467"/>
      <c r="MIG42" s="467"/>
      <c r="MIH42" s="467"/>
      <c r="MII42" s="467"/>
      <c r="MIJ42" s="463">
        <f>MIO29</f>
        <v>0</v>
      </c>
      <c r="MIK42" s="464"/>
      <c r="MIL42" s="464"/>
      <c r="MIM42" s="464"/>
      <c r="MIN42" s="352" t="s">
        <v>31</v>
      </c>
      <c r="MIO42" s="465"/>
      <c r="MIP42" s="464"/>
      <c r="MIQ42" s="463"/>
      <c r="MIR42" s="464"/>
      <c r="MIS42" s="464"/>
      <c r="MIT42" s="352"/>
      <c r="MIU42" s="352"/>
      <c r="MIV42" s="352"/>
      <c r="MIW42" s="352"/>
      <c r="MIX42" s="352"/>
      <c r="MIY42" s="352"/>
      <c r="MIZ42" s="352"/>
      <c r="MJA42" s="353"/>
      <c r="MJB42" s="354"/>
      <c r="MJC42" s="354"/>
      <c r="MJD42" s="354"/>
      <c r="MJE42" s="355" t="s">
        <v>29</v>
      </c>
      <c r="MJF42" s="356">
        <v>1</v>
      </c>
      <c r="MJG42" s="356" t="s">
        <v>30</v>
      </c>
      <c r="MJH42" s="357">
        <f>$AF$33</f>
        <v>1</v>
      </c>
      <c r="MJI42" s="466" t="s">
        <v>27</v>
      </c>
      <c r="MJJ42" s="467"/>
      <c r="MJK42" s="467"/>
      <c r="MJL42" s="467"/>
      <c r="MJM42" s="467"/>
      <c r="MJN42" s="467"/>
      <c r="MJO42" s="467"/>
      <c r="MJP42" s="463">
        <f>MJU29</f>
        <v>0</v>
      </c>
      <c r="MJQ42" s="464"/>
      <c r="MJR42" s="464"/>
      <c r="MJS42" s="464"/>
      <c r="MJT42" s="352" t="s">
        <v>31</v>
      </c>
      <c r="MJU42" s="465"/>
      <c r="MJV42" s="464"/>
      <c r="MJW42" s="463"/>
      <c r="MJX42" s="464"/>
      <c r="MJY42" s="464"/>
      <c r="MJZ42" s="352"/>
      <c r="MKA42" s="352"/>
      <c r="MKB42" s="352"/>
      <c r="MKC42" s="352"/>
      <c r="MKD42" s="352"/>
      <c r="MKE42" s="352"/>
      <c r="MKF42" s="352"/>
      <c r="MKG42" s="353"/>
      <c r="MKH42" s="354"/>
      <c r="MKI42" s="354"/>
      <c r="MKJ42" s="354"/>
      <c r="MKK42" s="355" t="s">
        <v>29</v>
      </c>
      <c r="MKL42" s="356">
        <v>1</v>
      </c>
      <c r="MKM42" s="356" t="s">
        <v>30</v>
      </c>
      <c r="MKN42" s="357">
        <f>$AF$33</f>
        <v>1</v>
      </c>
      <c r="MKO42" s="466" t="s">
        <v>27</v>
      </c>
      <c r="MKP42" s="467"/>
      <c r="MKQ42" s="467"/>
      <c r="MKR42" s="467"/>
      <c r="MKS42" s="467"/>
      <c r="MKT42" s="467"/>
      <c r="MKU42" s="467"/>
      <c r="MKV42" s="463">
        <f>MLA29</f>
        <v>0</v>
      </c>
      <c r="MKW42" s="464"/>
      <c r="MKX42" s="464"/>
      <c r="MKY42" s="464"/>
      <c r="MKZ42" s="352" t="s">
        <v>31</v>
      </c>
      <c r="MLA42" s="465"/>
      <c r="MLB42" s="464"/>
      <c r="MLC42" s="463"/>
      <c r="MLD42" s="464"/>
      <c r="MLE42" s="464"/>
      <c r="MLF42" s="352"/>
      <c r="MLG42" s="352"/>
      <c r="MLH42" s="352"/>
      <c r="MLI42" s="352"/>
      <c r="MLJ42" s="352"/>
      <c r="MLK42" s="352"/>
      <c r="MLL42" s="352"/>
      <c r="MLM42" s="353"/>
      <c r="MLN42" s="354"/>
      <c r="MLO42" s="354"/>
      <c r="MLP42" s="354"/>
      <c r="MLQ42" s="355" t="s">
        <v>29</v>
      </c>
      <c r="MLR42" s="356">
        <v>1</v>
      </c>
      <c r="MLS42" s="356" t="s">
        <v>30</v>
      </c>
      <c r="MLT42" s="357">
        <f>$AF$33</f>
        <v>1</v>
      </c>
      <c r="MLU42" s="466" t="s">
        <v>27</v>
      </c>
      <c r="MLV42" s="467"/>
      <c r="MLW42" s="467"/>
      <c r="MLX42" s="467"/>
      <c r="MLY42" s="467"/>
      <c r="MLZ42" s="467"/>
      <c r="MMA42" s="467"/>
      <c r="MMB42" s="463">
        <f>MMG29</f>
        <v>0</v>
      </c>
      <c r="MMC42" s="464"/>
      <c r="MMD42" s="464"/>
      <c r="MME42" s="464"/>
      <c r="MMF42" s="352" t="s">
        <v>31</v>
      </c>
      <c r="MMG42" s="465"/>
      <c r="MMH42" s="464"/>
      <c r="MMI42" s="463"/>
      <c r="MMJ42" s="464"/>
      <c r="MMK42" s="464"/>
      <c r="MML42" s="352"/>
      <c r="MMM42" s="352"/>
      <c r="MMN42" s="352"/>
      <c r="MMO42" s="352"/>
      <c r="MMP42" s="352"/>
      <c r="MMQ42" s="352"/>
      <c r="MMR42" s="352"/>
      <c r="MMS42" s="353"/>
      <c r="MMT42" s="354"/>
      <c r="MMU42" s="354"/>
      <c r="MMV42" s="354"/>
      <c r="MMW42" s="355" t="s">
        <v>29</v>
      </c>
      <c r="MMX42" s="356">
        <v>1</v>
      </c>
      <c r="MMY42" s="356" t="s">
        <v>30</v>
      </c>
      <c r="MMZ42" s="357">
        <f>$AF$33</f>
        <v>1</v>
      </c>
      <c r="MNA42" s="466" t="s">
        <v>27</v>
      </c>
      <c r="MNB42" s="467"/>
      <c r="MNC42" s="467"/>
      <c r="MND42" s="467"/>
      <c r="MNE42" s="467"/>
      <c r="MNF42" s="467"/>
      <c r="MNG42" s="467"/>
      <c r="MNH42" s="463">
        <f>MNM29</f>
        <v>0</v>
      </c>
      <c r="MNI42" s="464"/>
      <c r="MNJ42" s="464"/>
      <c r="MNK42" s="464"/>
      <c r="MNL42" s="352" t="s">
        <v>31</v>
      </c>
      <c r="MNM42" s="465"/>
      <c r="MNN42" s="464"/>
      <c r="MNO42" s="463"/>
      <c r="MNP42" s="464"/>
      <c r="MNQ42" s="464"/>
      <c r="MNR42" s="352"/>
      <c r="MNS42" s="352"/>
      <c r="MNT42" s="352"/>
      <c r="MNU42" s="352"/>
      <c r="MNV42" s="352"/>
      <c r="MNW42" s="352"/>
      <c r="MNX42" s="352"/>
      <c r="MNY42" s="353"/>
      <c r="MNZ42" s="354"/>
      <c r="MOA42" s="354"/>
      <c r="MOB42" s="354"/>
      <c r="MOC42" s="355" t="s">
        <v>29</v>
      </c>
      <c r="MOD42" s="356">
        <v>1</v>
      </c>
      <c r="MOE42" s="356" t="s">
        <v>30</v>
      </c>
      <c r="MOF42" s="357">
        <f>$AF$33</f>
        <v>1</v>
      </c>
      <c r="MOG42" s="466" t="s">
        <v>27</v>
      </c>
      <c r="MOH42" s="467"/>
      <c r="MOI42" s="467"/>
      <c r="MOJ42" s="467"/>
      <c r="MOK42" s="467"/>
      <c r="MOL42" s="467"/>
      <c r="MOM42" s="467"/>
      <c r="MON42" s="463">
        <f>MOS29</f>
        <v>0</v>
      </c>
      <c r="MOO42" s="464"/>
      <c r="MOP42" s="464"/>
      <c r="MOQ42" s="464"/>
      <c r="MOR42" s="352" t="s">
        <v>31</v>
      </c>
      <c r="MOS42" s="465"/>
      <c r="MOT42" s="464"/>
      <c r="MOU42" s="463"/>
      <c r="MOV42" s="464"/>
      <c r="MOW42" s="464"/>
      <c r="MOX42" s="352"/>
      <c r="MOY42" s="352"/>
      <c r="MOZ42" s="352"/>
      <c r="MPA42" s="352"/>
      <c r="MPB42" s="352"/>
      <c r="MPC42" s="352"/>
      <c r="MPD42" s="352"/>
      <c r="MPE42" s="353"/>
      <c r="MPF42" s="354"/>
      <c r="MPG42" s="354"/>
      <c r="MPH42" s="354"/>
      <c r="MPI42" s="355" t="s">
        <v>29</v>
      </c>
      <c r="MPJ42" s="356">
        <v>1</v>
      </c>
      <c r="MPK42" s="356" t="s">
        <v>30</v>
      </c>
      <c r="MPL42" s="357">
        <f>$AF$33</f>
        <v>1</v>
      </c>
      <c r="MPM42" s="466" t="s">
        <v>27</v>
      </c>
      <c r="MPN42" s="467"/>
      <c r="MPO42" s="467"/>
      <c r="MPP42" s="467"/>
      <c r="MPQ42" s="467"/>
      <c r="MPR42" s="467"/>
      <c r="MPS42" s="467"/>
      <c r="MPT42" s="463">
        <f>MPY29</f>
        <v>0</v>
      </c>
      <c r="MPU42" s="464"/>
      <c r="MPV42" s="464"/>
      <c r="MPW42" s="464"/>
      <c r="MPX42" s="352" t="s">
        <v>31</v>
      </c>
      <c r="MPY42" s="465"/>
      <c r="MPZ42" s="464"/>
      <c r="MQA42" s="463"/>
      <c r="MQB42" s="464"/>
      <c r="MQC42" s="464"/>
      <c r="MQD42" s="352"/>
      <c r="MQE42" s="352"/>
      <c r="MQF42" s="352"/>
      <c r="MQG42" s="352"/>
      <c r="MQH42" s="352"/>
      <c r="MQI42" s="352"/>
      <c r="MQJ42" s="352"/>
      <c r="MQK42" s="353"/>
      <c r="MQL42" s="354"/>
      <c r="MQM42" s="354"/>
      <c r="MQN42" s="354"/>
      <c r="MQO42" s="355" t="s">
        <v>29</v>
      </c>
      <c r="MQP42" s="356">
        <v>1</v>
      </c>
      <c r="MQQ42" s="356" t="s">
        <v>30</v>
      </c>
      <c r="MQR42" s="357">
        <f>$AF$33</f>
        <v>1</v>
      </c>
      <c r="MQS42" s="466" t="s">
        <v>27</v>
      </c>
      <c r="MQT42" s="467"/>
      <c r="MQU42" s="467"/>
      <c r="MQV42" s="467"/>
      <c r="MQW42" s="467"/>
      <c r="MQX42" s="467"/>
      <c r="MQY42" s="467"/>
      <c r="MQZ42" s="463">
        <f>MRE29</f>
        <v>0</v>
      </c>
      <c r="MRA42" s="464"/>
      <c r="MRB42" s="464"/>
      <c r="MRC42" s="464"/>
      <c r="MRD42" s="352" t="s">
        <v>31</v>
      </c>
      <c r="MRE42" s="465"/>
      <c r="MRF42" s="464"/>
      <c r="MRG42" s="463"/>
      <c r="MRH42" s="464"/>
      <c r="MRI42" s="464"/>
      <c r="MRJ42" s="352"/>
      <c r="MRK42" s="352"/>
      <c r="MRL42" s="352"/>
      <c r="MRM42" s="352"/>
      <c r="MRN42" s="352"/>
      <c r="MRO42" s="352"/>
      <c r="MRP42" s="352"/>
      <c r="MRQ42" s="353"/>
      <c r="MRR42" s="354"/>
      <c r="MRS42" s="354"/>
      <c r="MRT42" s="354"/>
      <c r="MRU42" s="355" t="s">
        <v>29</v>
      </c>
      <c r="MRV42" s="356">
        <v>1</v>
      </c>
      <c r="MRW42" s="356" t="s">
        <v>30</v>
      </c>
      <c r="MRX42" s="357">
        <f>$AF$33</f>
        <v>1</v>
      </c>
      <c r="MRY42" s="466" t="s">
        <v>27</v>
      </c>
      <c r="MRZ42" s="467"/>
      <c r="MSA42" s="467"/>
      <c r="MSB42" s="467"/>
      <c r="MSC42" s="467"/>
      <c r="MSD42" s="467"/>
      <c r="MSE42" s="467"/>
      <c r="MSF42" s="463">
        <f>MSK29</f>
        <v>0</v>
      </c>
      <c r="MSG42" s="464"/>
      <c r="MSH42" s="464"/>
      <c r="MSI42" s="464"/>
      <c r="MSJ42" s="352" t="s">
        <v>31</v>
      </c>
      <c r="MSK42" s="465"/>
      <c r="MSL42" s="464"/>
      <c r="MSM42" s="463"/>
      <c r="MSN42" s="464"/>
      <c r="MSO42" s="464"/>
      <c r="MSP42" s="352"/>
      <c r="MSQ42" s="352"/>
      <c r="MSR42" s="352"/>
      <c r="MSS42" s="352"/>
      <c r="MST42" s="352"/>
      <c r="MSU42" s="352"/>
      <c r="MSV42" s="352"/>
      <c r="MSW42" s="353"/>
      <c r="MSX42" s="354"/>
      <c r="MSY42" s="354"/>
      <c r="MSZ42" s="354"/>
      <c r="MTA42" s="355" t="s">
        <v>29</v>
      </c>
      <c r="MTB42" s="356">
        <v>1</v>
      </c>
      <c r="MTC42" s="356" t="s">
        <v>30</v>
      </c>
      <c r="MTD42" s="357">
        <f>$AF$33</f>
        <v>1</v>
      </c>
      <c r="MTE42" s="466" t="s">
        <v>27</v>
      </c>
      <c r="MTF42" s="467"/>
      <c r="MTG42" s="467"/>
      <c r="MTH42" s="467"/>
      <c r="MTI42" s="467"/>
      <c r="MTJ42" s="467"/>
      <c r="MTK42" s="467"/>
      <c r="MTL42" s="463">
        <f>MTQ29</f>
        <v>0</v>
      </c>
      <c r="MTM42" s="464"/>
      <c r="MTN42" s="464"/>
      <c r="MTO42" s="464"/>
      <c r="MTP42" s="352" t="s">
        <v>31</v>
      </c>
      <c r="MTQ42" s="465"/>
      <c r="MTR42" s="464"/>
      <c r="MTS42" s="463"/>
      <c r="MTT42" s="464"/>
      <c r="MTU42" s="464"/>
      <c r="MTV42" s="352"/>
      <c r="MTW42" s="352"/>
      <c r="MTX42" s="352"/>
      <c r="MTY42" s="352"/>
      <c r="MTZ42" s="352"/>
      <c r="MUA42" s="352"/>
      <c r="MUB42" s="352"/>
      <c r="MUC42" s="353"/>
      <c r="MUD42" s="354"/>
      <c r="MUE42" s="354"/>
      <c r="MUF42" s="354"/>
      <c r="MUG42" s="355" t="s">
        <v>29</v>
      </c>
      <c r="MUH42" s="356">
        <v>1</v>
      </c>
      <c r="MUI42" s="356" t="s">
        <v>30</v>
      </c>
      <c r="MUJ42" s="357">
        <f>$AF$33</f>
        <v>1</v>
      </c>
      <c r="MUK42" s="466" t="s">
        <v>27</v>
      </c>
      <c r="MUL42" s="467"/>
      <c r="MUM42" s="467"/>
      <c r="MUN42" s="467"/>
      <c r="MUO42" s="467"/>
      <c r="MUP42" s="467"/>
      <c r="MUQ42" s="467"/>
      <c r="MUR42" s="463">
        <f>MUW29</f>
        <v>0</v>
      </c>
      <c r="MUS42" s="464"/>
      <c r="MUT42" s="464"/>
      <c r="MUU42" s="464"/>
      <c r="MUV42" s="352" t="s">
        <v>31</v>
      </c>
      <c r="MUW42" s="465"/>
      <c r="MUX42" s="464"/>
      <c r="MUY42" s="463"/>
      <c r="MUZ42" s="464"/>
      <c r="MVA42" s="464"/>
      <c r="MVB42" s="352"/>
      <c r="MVC42" s="352"/>
      <c r="MVD42" s="352"/>
      <c r="MVE42" s="352"/>
      <c r="MVF42" s="352"/>
      <c r="MVG42" s="352"/>
      <c r="MVH42" s="352"/>
      <c r="MVI42" s="353"/>
      <c r="MVJ42" s="354"/>
      <c r="MVK42" s="354"/>
      <c r="MVL42" s="354"/>
      <c r="MVM42" s="355" t="s">
        <v>29</v>
      </c>
      <c r="MVN42" s="356">
        <v>1</v>
      </c>
      <c r="MVO42" s="356" t="s">
        <v>30</v>
      </c>
      <c r="MVP42" s="357">
        <f>$AF$33</f>
        <v>1</v>
      </c>
      <c r="MVQ42" s="466" t="s">
        <v>27</v>
      </c>
      <c r="MVR42" s="467"/>
      <c r="MVS42" s="467"/>
      <c r="MVT42" s="467"/>
      <c r="MVU42" s="467"/>
      <c r="MVV42" s="467"/>
      <c r="MVW42" s="467"/>
      <c r="MVX42" s="463">
        <f>MWC29</f>
        <v>0</v>
      </c>
      <c r="MVY42" s="464"/>
      <c r="MVZ42" s="464"/>
      <c r="MWA42" s="464"/>
      <c r="MWB42" s="352" t="s">
        <v>31</v>
      </c>
      <c r="MWC42" s="465"/>
      <c r="MWD42" s="464"/>
      <c r="MWE42" s="463"/>
      <c r="MWF42" s="464"/>
      <c r="MWG42" s="464"/>
      <c r="MWH42" s="352"/>
      <c r="MWI42" s="352"/>
      <c r="MWJ42" s="352"/>
      <c r="MWK42" s="352"/>
      <c r="MWL42" s="352"/>
      <c r="MWM42" s="352"/>
      <c r="MWN42" s="352"/>
      <c r="MWO42" s="353"/>
      <c r="MWP42" s="354"/>
      <c r="MWQ42" s="354"/>
      <c r="MWR42" s="354"/>
      <c r="MWS42" s="355" t="s">
        <v>29</v>
      </c>
      <c r="MWT42" s="356">
        <v>1</v>
      </c>
      <c r="MWU42" s="356" t="s">
        <v>30</v>
      </c>
      <c r="MWV42" s="357">
        <f>$AF$33</f>
        <v>1</v>
      </c>
      <c r="MWW42" s="466" t="s">
        <v>27</v>
      </c>
      <c r="MWX42" s="467"/>
      <c r="MWY42" s="467"/>
      <c r="MWZ42" s="467"/>
      <c r="MXA42" s="467"/>
      <c r="MXB42" s="467"/>
      <c r="MXC42" s="467"/>
      <c r="MXD42" s="463">
        <f>MXI29</f>
        <v>0</v>
      </c>
      <c r="MXE42" s="464"/>
      <c r="MXF42" s="464"/>
      <c r="MXG42" s="464"/>
      <c r="MXH42" s="352" t="s">
        <v>31</v>
      </c>
      <c r="MXI42" s="465"/>
      <c r="MXJ42" s="464"/>
      <c r="MXK42" s="463"/>
      <c r="MXL42" s="464"/>
      <c r="MXM42" s="464"/>
      <c r="MXN42" s="352"/>
      <c r="MXO42" s="352"/>
      <c r="MXP42" s="352"/>
      <c r="MXQ42" s="352"/>
      <c r="MXR42" s="352"/>
      <c r="MXS42" s="352"/>
      <c r="MXT42" s="352"/>
      <c r="MXU42" s="353"/>
      <c r="MXV42" s="354"/>
      <c r="MXW42" s="354"/>
      <c r="MXX42" s="354"/>
      <c r="MXY42" s="355" t="s">
        <v>29</v>
      </c>
      <c r="MXZ42" s="356">
        <v>1</v>
      </c>
      <c r="MYA42" s="356" t="s">
        <v>30</v>
      </c>
      <c r="MYB42" s="357">
        <f>$AF$33</f>
        <v>1</v>
      </c>
      <c r="MYC42" s="466" t="s">
        <v>27</v>
      </c>
      <c r="MYD42" s="467"/>
      <c r="MYE42" s="467"/>
      <c r="MYF42" s="467"/>
      <c r="MYG42" s="467"/>
      <c r="MYH42" s="467"/>
      <c r="MYI42" s="467"/>
      <c r="MYJ42" s="463">
        <f>MYO29</f>
        <v>0</v>
      </c>
      <c r="MYK42" s="464"/>
      <c r="MYL42" s="464"/>
      <c r="MYM42" s="464"/>
      <c r="MYN42" s="352" t="s">
        <v>31</v>
      </c>
      <c r="MYO42" s="465"/>
      <c r="MYP42" s="464"/>
      <c r="MYQ42" s="463"/>
      <c r="MYR42" s="464"/>
      <c r="MYS42" s="464"/>
      <c r="MYT42" s="352"/>
      <c r="MYU42" s="352"/>
      <c r="MYV42" s="352"/>
      <c r="MYW42" s="352"/>
      <c r="MYX42" s="352"/>
      <c r="MYY42" s="352"/>
      <c r="MYZ42" s="352"/>
      <c r="MZA42" s="353"/>
      <c r="MZB42" s="354"/>
      <c r="MZC42" s="354"/>
      <c r="MZD42" s="354"/>
      <c r="MZE42" s="355" t="s">
        <v>29</v>
      </c>
      <c r="MZF42" s="356">
        <v>1</v>
      </c>
      <c r="MZG42" s="356" t="s">
        <v>30</v>
      </c>
      <c r="MZH42" s="357">
        <f>$AF$33</f>
        <v>1</v>
      </c>
      <c r="MZI42" s="466" t="s">
        <v>27</v>
      </c>
      <c r="MZJ42" s="467"/>
      <c r="MZK42" s="467"/>
      <c r="MZL42" s="467"/>
      <c r="MZM42" s="467"/>
      <c r="MZN42" s="467"/>
      <c r="MZO42" s="467"/>
      <c r="MZP42" s="463">
        <f>MZU29</f>
        <v>0</v>
      </c>
      <c r="MZQ42" s="464"/>
      <c r="MZR42" s="464"/>
      <c r="MZS42" s="464"/>
      <c r="MZT42" s="352" t="s">
        <v>31</v>
      </c>
      <c r="MZU42" s="465"/>
      <c r="MZV42" s="464"/>
      <c r="MZW42" s="463"/>
      <c r="MZX42" s="464"/>
      <c r="MZY42" s="464"/>
      <c r="MZZ42" s="352"/>
      <c r="NAA42" s="352"/>
      <c r="NAB42" s="352"/>
      <c r="NAC42" s="352"/>
      <c r="NAD42" s="352"/>
      <c r="NAE42" s="352"/>
      <c r="NAF42" s="352"/>
      <c r="NAG42" s="353"/>
      <c r="NAH42" s="354"/>
      <c r="NAI42" s="354"/>
      <c r="NAJ42" s="354"/>
      <c r="NAK42" s="355" t="s">
        <v>29</v>
      </c>
      <c r="NAL42" s="356">
        <v>1</v>
      </c>
      <c r="NAM42" s="356" t="s">
        <v>30</v>
      </c>
      <c r="NAN42" s="357">
        <f>$AF$33</f>
        <v>1</v>
      </c>
      <c r="NAO42" s="466" t="s">
        <v>27</v>
      </c>
      <c r="NAP42" s="467"/>
      <c r="NAQ42" s="467"/>
      <c r="NAR42" s="467"/>
      <c r="NAS42" s="467"/>
      <c r="NAT42" s="467"/>
      <c r="NAU42" s="467"/>
      <c r="NAV42" s="463">
        <f>NBA29</f>
        <v>0</v>
      </c>
      <c r="NAW42" s="464"/>
      <c r="NAX42" s="464"/>
      <c r="NAY42" s="464"/>
      <c r="NAZ42" s="352" t="s">
        <v>31</v>
      </c>
      <c r="NBA42" s="465"/>
      <c r="NBB42" s="464"/>
      <c r="NBC42" s="463"/>
      <c r="NBD42" s="464"/>
      <c r="NBE42" s="464"/>
      <c r="NBF42" s="352"/>
      <c r="NBG42" s="352"/>
      <c r="NBH42" s="352"/>
      <c r="NBI42" s="352"/>
      <c r="NBJ42" s="352"/>
      <c r="NBK42" s="352"/>
      <c r="NBL42" s="352"/>
      <c r="NBM42" s="353"/>
      <c r="NBN42" s="354"/>
      <c r="NBO42" s="354"/>
      <c r="NBP42" s="354"/>
      <c r="NBQ42" s="355" t="s">
        <v>29</v>
      </c>
      <c r="NBR42" s="356">
        <v>1</v>
      </c>
      <c r="NBS42" s="356" t="s">
        <v>30</v>
      </c>
      <c r="NBT42" s="357">
        <f>$AF$33</f>
        <v>1</v>
      </c>
      <c r="NBU42" s="466" t="s">
        <v>27</v>
      </c>
      <c r="NBV42" s="467"/>
      <c r="NBW42" s="467"/>
      <c r="NBX42" s="467"/>
      <c r="NBY42" s="467"/>
      <c r="NBZ42" s="467"/>
      <c r="NCA42" s="467"/>
      <c r="NCB42" s="463">
        <f>NCG29</f>
        <v>0</v>
      </c>
      <c r="NCC42" s="464"/>
      <c r="NCD42" s="464"/>
      <c r="NCE42" s="464"/>
      <c r="NCF42" s="352" t="s">
        <v>31</v>
      </c>
      <c r="NCG42" s="465"/>
      <c r="NCH42" s="464"/>
      <c r="NCI42" s="463"/>
      <c r="NCJ42" s="464"/>
      <c r="NCK42" s="464"/>
      <c r="NCL42" s="352"/>
      <c r="NCM42" s="352"/>
      <c r="NCN42" s="352"/>
      <c r="NCO42" s="352"/>
      <c r="NCP42" s="352"/>
      <c r="NCQ42" s="352"/>
      <c r="NCR42" s="352"/>
      <c r="NCS42" s="353"/>
      <c r="NCT42" s="354"/>
      <c r="NCU42" s="354"/>
      <c r="NCV42" s="354"/>
      <c r="NCW42" s="355" t="s">
        <v>29</v>
      </c>
      <c r="NCX42" s="356">
        <v>1</v>
      </c>
      <c r="NCY42" s="356" t="s">
        <v>30</v>
      </c>
      <c r="NCZ42" s="357">
        <f>$AF$33</f>
        <v>1</v>
      </c>
      <c r="NDA42" s="466" t="s">
        <v>27</v>
      </c>
      <c r="NDB42" s="467"/>
      <c r="NDC42" s="467"/>
      <c r="NDD42" s="467"/>
      <c r="NDE42" s="467"/>
      <c r="NDF42" s="467"/>
      <c r="NDG42" s="467"/>
      <c r="NDH42" s="463">
        <f>NDM29</f>
        <v>0</v>
      </c>
      <c r="NDI42" s="464"/>
      <c r="NDJ42" s="464"/>
      <c r="NDK42" s="464"/>
      <c r="NDL42" s="352" t="s">
        <v>31</v>
      </c>
      <c r="NDM42" s="465"/>
      <c r="NDN42" s="464"/>
      <c r="NDO42" s="463"/>
      <c r="NDP42" s="464"/>
      <c r="NDQ42" s="464"/>
      <c r="NDR42" s="352"/>
      <c r="NDS42" s="352"/>
      <c r="NDT42" s="352"/>
      <c r="NDU42" s="352"/>
      <c r="NDV42" s="352"/>
      <c r="NDW42" s="352"/>
      <c r="NDX42" s="352"/>
      <c r="NDY42" s="353"/>
      <c r="NDZ42" s="354"/>
      <c r="NEA42" s="354"/>
      <c r="NEB42" s="354"/>
      <c r="NEC42" s="355" t="s">
        <v>29</v>
      </c>
      <c r="NED42" s="356">
        <v>1</v>
      </c>
      <c r="NEE42" s="356" t="s">
        <v>30</v>
      </c>
      <c r="NEF42" s="357">
        <f>$AF$33</f>
        <v>1</v>
      </c>
      <c r="NEG42" s="466" t="s">
        <v>27</v>
      </c>
      <c r="NEH42" s="467"/>
      <c r="NEI42" s="467"/>
      <c r="NEJ42" s="467"/>
      <c r="NEK42" s="467"/>
      <c r="NEL42" s="467"/>
      <c r="NEM42" s="467"/>
      <c r="NEN42" s="463">
        <f>NES29</f>
        <v>0</v>
      </c>
      <c r="NEO42" s="464"/>
      <c r="NEP42" s="464"/>
      <c r="NEQ42" s="464"/>
      <c r="NER42" s="352" t="s">
        <v>31</v>
      </c>
      <c r="NES42" s="465"/>
      <c r="NET42" s="464"/>
      <c r="NEU42" s="463"/>
      <c r="NEV42" s="464"/>
      <c r="NEW42" s="464"/>
      <c r="NEX42" s="352"/>
      <c r="NEY42" s="352"/>
      <c r="NEZ42" s="352"/>
      <c r="NFA42" s="352"/>
      <c r="NFB42" s="352"/>
      <c r="NFC42" s="352"/>
      <c r="NFD42" s="352"/>
      <c r="NFE42" s="353"/>
      <c r="NFF42" s="354"/>
      <c r="NFG42" s="354"/>
      <c r="NFH42" s="354"/>
      <c r="NFI42" s="355" t="s">
        <v>29</v>
      </c>
      <c r="NFJ42" s="356">
        <v>1</v>
      </c>
      <c r="NFK42" s="356" t="s">
        <v>30</v>
      </c>
      <c r="NFL42" s="357">
        <f>$AF$33</f>
        <v>1</v>
      </c>
      <c r="NFM42" s="466" t="s">
        <v>27</v>
      </c>
      <c r="NFN42" s="467"/>
      <c r="NFO42" s="467"/>
      <c r="NFP42" s="467"/>
      <c r="NFQ42" s="467"/>
      <c r="NFR42" s="467"/>
      <c r="NFS42" s="467"/>
      <c r="NFT42" s="463">
        <f>NFY29</f>
        <v>0</v>
      </c>
      <c r="NFU42" s="464"/>
      <c r="NFV42" s="464"/>
      <c r="NFW42" s="464"/>
      <c r="NFX42" s="352" t="s">
        <v>31</v>
      </c>
      <c r="NFY42" s="465"/>
      <c r="NFZ42" s="464"/>
      <c r="NGA42" s="463"/>
      <c r="NGB42" s="464"/>
      <c r="NGC42" s="464"/>
      <c r="NGD42" s="352"/>
      <c r="NGE42" s="352"/>
      <c r="NGF42" s="352"/>
      <c r="NGG42" s="352"/>
      <c r="NGH42" s="352"/>
      <c r="NGI42" s="352"/>
      <c r="NGJ42" s="352"/>
      <c r="NGK42" s="353"/>
      <c r="NGL42" s="354"/>
      <c r="NGM42" s="354"/>
      <c r="NGN42" s="354"/>
      <c r="NGO42" s="355" t="s">
        <v>29</v>
      </c>
      <c r="NGP42" s="356">
        <v>1</v>
      </c>
      <c r="NGQ42" s="356" t="s">
        <v>30</v>
      </c>
      <c r="NGR42" s="357">
        <f>$AF$33</f>
        <v>1</v>
      </c>
      <c r="NGS42" s="466" t="s">
        <v>27</v>
      </c>
      <c r="NGT42" s="467"/>
      <c r="NGU42" s="467"/>
      <c r="NGV42" s="467"/>
      <c r="NGW42" s="467"/>
      <c r="NGX42" s="467"/>
      <c r="NGY42" s="467"/>
      <c r="NGZ42" s="463">
        <f>NHE29</f>
        <v>0</v>
      </c>
      <c r="NHA42" s="464"/>
      <c r="NHB42" s="464"/>
      <c r="NHC42" s="464"/>
      <c r="NHD42" s="352" t="s">
        <v>31</v>
      </c>
      <c r="NHE42" s="465"/>
      <c r="NHF42" s="464"/>
      <c r="NHG42" s="463"/>
      <c r="NHH42" s="464"/>
      <c r="NHI42" s="464"/>
      <c r="NHJ42" s="352"/>
      <c r="NHK42" s="352"/>
      <c r="NHL42" s="352"/>
      <c r="NHM42" s="352"/>
      <c r="NHN42" s="352"/>
      <c r="NHO42" s="352"/>
      <c r="NHP42" s="352"/>
      <c r="NHQ42" s="353"/>
      <c r="NHR42" s="354"/>
      <c r="NHS42" s="354"/>
      <c r="NHT42" s="354"/>
      <c r="NHU42" s="355" t="s">
        <v>29</v>
      </c>
      <c r="NHV42" s="356">
        <v>1</v>
      </c>
      <c r="NHW42" s="356" t="s">
        <v>30</v>
      </c>
      <c r="NHX42" s="357">
        <f>$AF$33</f>
        <v>1</v>
      </c>
      <c r="NHY42" s="466" t="s">
        <v>27</v>
      </c>
      <c r="NHZ42" s="467"/>
      <c r="NIA42" s="467"/>
      <c r="NIB42" s="467"/>
      <c r="NIC42" s="467"/>
      <c r="NID42" s="467"/>
      <c r="NIE42" s="467"/>
      <c r="NIF42" s="463">
        <f>NIK29</f>
        <v>0</v>
      </c>
      <c r="NIG42" s="464"/>
      <c r="NIH42" s="464"/>
      <c r="NII42" s="464"/>
      <c r="NIJ42" s="352" t="s">
        <v>31</v>
      </c>
      <c r="NIK42" s="465"/>
      <c r="NIL42" s="464"/>
      <c r="NIM42" s="463"/>
      <c r="NIN42" s="464"/>
      <c r="NIO42" s="464"/>
      <c r="NIP42" s="352"/>
      <c r="NIQ42" s="352"/>
      <c r="NIR42" s="352"/>
      <c r="NIS42" s="352"/>
      <c r="NIT42" s="352"/>
      <c r="NIU42" s="352"/>
      <c r="NIV42" s="352"/>
      <c r="NIW42" s="353"/>
      <c r="NIX42" s="354"/>
      <c r="NIY42" s="354"/>
      <c r="NIZ42" s="354"/>
      <c r="NJA42" s="355" t="s">
        <v>29</v>
      </c>
      <c r="NJB42" s="356">
        <v>1</v>
      </c>
      <c r="NJC42" s="356" t="s">
        <v>30</v>
      </c>
      <c r="NJD42" s="357">
        <f>$AF$33</f>
        <v>1</v>
      </c>
      <c r="NJE42" s="466" t="s">
        <v>27</v>
      </c>
      <c r="NJF42" s="467"/>
      <c r="NJG42" s="467"/>
      <c r="NJH42" s="467"/>
      <c r="NJI42" s="467"/>
      <c r="NJJ42" s="467"/>
      <c r="NJK42" s="467"/>
      <c r="NJL42" s="463">
        <f>NJQ29</f>
        <v>0</v>
      </c>
      <c r="NJM42" s="464"/>
      <c r="NJN42" s="464"/>
      <c r="NJO42" s="464"/>
      <c r="NJP42" s="352" t="s">
        <v>31</v>
      </c>
      <c r="NJQ42" s="465"/>
      <c r="NJR42" s="464"/>
      <c r="NJS42" s="463"/>
      <c r="NJT42" s="464"/>
      <c r="NJU42" s="464"/>
      <c r="NJV42" s="352"/>
      <c r="NJW42" s="352"/>
      <c r="NJX42" s="352"/>
      <c r="NJY42" s="352"/>
      <c r="NJZ42" s="352"/>
      <c r="NKA42" s="352"/>
      <c r="NKB42" s="352"/>
      <c r="NKC42" s="353"/>
      <c r="NKD42" s="354"/>
      <c r="NKE42" s="354"/>
      <c r="NKF42" s="354"/>
      <c r="NKG42" s="355" t="s">
        <v>29</v>
      </c>
      <c r="NKH42" s="356">
        <v>1</v>
      </c>
      <c r="NKI42" s="356" t="s">
        <v>30</v>
      </c>
      <c r="NKJ42" s="357">
        <f>$AF$33</f>
        <v>1</v>
      </c>
      <c r="NKK42" s="466" t="s">
        <v>27</v>
      </c>
      <c r="NKL42" s="467"/>
      <c r="NKM42" s="467"/>
      <c r="NKN42" s="467"/>
      <c r="NKO42" s="467"/>
      <c r="NKP42" s="467"/>
      <c r="NKQ42" s="467"/>
      <c r="NKR42" s="463">
        <f>NKW29</f>
        <v>0</v>
      </c>
      <c r="NKS42" s="464"/>
      <c r="NKT42" s="464"/>
      <c r="NKU42" s="464"/>
      <c r="NKV42" s="352" t="s">
        <v>31</v>
      </c>
      <c r="NKW42" s="465"/>
      <c r="NKX42" s="464"/>
      <c r="NKY42" s="463"/>
      <c r="NKZ42" s="464"/>
      <c r="NLA42" s="464"/>
      <c r="NLB42" s="352"/>
      <c r="NLC42" s="352"/>
      <c r="NLD42" s="352"/>
      <c r="NLE42" s="352"/>
      <c r="NLF42" s="352"/>
      <c r="NLG42" s="352"/>
      <c r="NLH42" s="352"/>
      <c r="NLI42" s="353"/>
      <c r="NLJ42" s="354"/>
      <c r="NLK42" s="354"/>
      <c r="NLL42" s="354"/>
      <c r="NLM42" s="355" t="s">
        <v>29</v>
      </c>
      <c r="NLN42" s="356">
        <v>1</v>
      </c>
      <c r="NLO42" s="356" t="s">
        <v>30</v>
      </c>
      <c r="NLP42" s="357">
        <f>$AF$33</f>
        <v>1</v>
      </c>
      <c r="NLQ42" s="466" t="s">
        <v>27</v>
      </c>
      <c r="NLR42" s="467"/>
      <c r="NLS42" s="467"/>
      <c r="NLT42" s="467"/>
      <c r="NLU42" s="467"/>
      <c r="NLV42" s="467"/>
      <c r="NLW42" s="467"/>
      <c r="NLX42" s="463">
        <f>NMC29</f>
        <v>0</v>
      </c>
      <c r="NLY42" s="464"/>
      <c r="NLZ42" s="464"/>
      <c r="NMA42" s="464"/>
      <c r="NMB42" s="352" t="s">
        <v>31</v>
      </c>
      <c r="NMC42" s="465"/>
      <c r="NMD42" s="464"/>
      <c r="NME42" s="463"/>
      <c r="NMF42" s="464"/>
      <c r="NMG42" s="464"/>
      <c r="NMH42" s="352"/>
      <c r="NMI42" s="352"/>
      <c r="NMJ42" s="352"/>
      <c r="NMK42" s="352"/>
      <c r="NML42" s="352"/>
      <c r="NMM42" s="352"/>
      <c r="NMN42" s="352"/>
      <c r="NMO42" s="353"/>
      <c r="NMP42" s="354"/>
      <c r="NMQ42" s="354"/>
      <c r="NMR42" s="354"/>
      <c r="NMS42" s="355" t="s">
        <v>29</v>
      </c>
      <c r="NMT42" s="356">
        <v>1</v>
      </c>
      <c r="NMU42" s="356" t="s">
        <v>30</v>
      </c>
      <c r="NMV42" s="357">
        <f>$AF$33</f>
        <v>1</v>
      </c>
      <c r="NMW42" s="466" t="s">
        <v>27</v>
      </c>
      <c r="NMX42" s="467"/>
      <c r="NMY42" s="467"/>
      <c r="NMZ42" s="467"/>
      <c r="NNA42" s="467"/>
      <c r="NNB42" s="467"/>
      <c r="NNC42" s="467"/>
      <c r="NND42" s="463">
        <f>NNI29</f>
        <v>0</v>
      </c>
      <c r="NNE42" s="464"/>
      <c r="NNF42" s="464"/>
      <c r="NNG42" s="464"/>
      <c r="NNH42" s="352" t="s">
        <v>31</v>
      </c>
      <c r="NNI42" s="465"/>
      <c r="NNJ42" s="464"/>
      <c r="NNK42" s="463"/>
      <c r="NNL42" s="464"/>
      <c r="NNM42" s="464"/>
      <c r="NNN42" s="352"/>
      <c r="NNO42" s="352"/>
      <c r="NNP42" s="352"/>
      <c r="NNQ42" s="352"/>
      <c r="NNR42" s="352"/>
      <c r="NNS42" s="352"/>
      <c r="NNT42" s="352"/>
      <c r="NNU42" s="353"/>
      <c r="NNV42" s="354"/>
      <c r="NNW42" s="354"/>
      <c r="NNX42" s="354"/>
      <c r="NNY42" s="355" t="s">
        <v>29</v>
      </c>
      <c r="NNZ42" s="356">
        <v>1</v>
      </c>
      <c r="NOA42" s="356" t="s">
        <v>30</v>
      </c>
      <c r="NOB42" s="357">
        <f>$AF$33</f>
        <v>1</v>
      </c>
      <c r="NOC42" s="466" t="s">
        <v>27</v>
      </c>
      <c r="NOD42" s="467"/>
      <c r="NOE42" s="467"/>
      <c r="NOF42" s="467"/>
      <c r="NOG42" s="467"/>
      <c r="NOH42" s="467"/>
      <c r="NOI42" s="467"/>
      <c r="NOJ42" s="463">
        <f>NOO29</f>
        <v>0</v>
      </c>
      <c r="NOK42" s="464"/>
      <c r="NOL42" s="464"/>
      <c r="NOM42" s="464"/>
      <c r="NON42" s="352" t="s">
        <v>31</v>
      </c>
      <c r="NOO42" s="465"/>
      <c r="NOP42" s="464"/>
      <c r="NOQ42" s="463"/>
      <c r="NOR42" s="464"/>
      <c r="NOS42" s="464"/>
      <c r="NOT42" s="352"/>
      <c r="NOU42" s="352"/>
      <c r="NOV42" s="352"/>
      <c r="NOW42" s="352"/>
      <c r="NOX42" s="352"/>
      <c r="NOY42" s="352"/>
      <c r="NOZ42" s="352"/>
      <c r="NPA42" s="353"/>
      <c r="NPB42" s="354"/>
      <c r="NPC42" s="354"/>
      <c r="NPD42" s="354"/>
      <c r="NPE42" s="355" t="s">
        <v>29</v>
      </c>
      <c r="NPF42" s="356">
        <v>1</v>
      </c>
      <c r="NPG42" s="356" t="s">
        <v>30</v>
      </c>
      <c r="NPH42" s="357">
        <f>$AF$33</f>
        <v>1</v>
      </c>
      <c r="NPI42" s="466" t="s">
        <v>27</v>
      </c>
      <c r="NPJ42" s="467"/>
      <c r="NPK42" s="467"/>
      <c r="NPL42" s="467"/>
      <c r="NPM42" s="467"/>
      <c r="NPN42" s="467"/>
      <c r="NPO42" s="467"/>
      <c r="NPP42" s="463">
        <f>NPU29</f>
        <v>0</v>
      </c>
      <c r="NPQ42" s="464"/>
      <c r="NPR42" s="464"/>
      <c r="NPS42" s="464"/>
      <c r="NPT42" s="352" t="s">
        <v>31</v>
      </c>
      <c r="NPU42" s="465"/>
      <c r="NPV42" s="464"/>
      <c r="NPW42" s="463"/>
      <c r="NPX42" s="464"/>
      <c r="NPY42" s="464"/>
      <c r="NPZ42" s="352"/>
      <c r="NQA42" s="352"/>
      <c r="NQB42" s="352"/>
      <c r="NQC42" s="352"/>
      <c r="NQD42" s="352"/>
      <c r="NQE42" s="352"/>
      <c r="NQF42" s="352"/>
      <c r="NQG42" s="353"/>
      <c r="NQH42" s="354"/>
      <c r="NQI42" s="354"/>
      <c r="NQJ42" s="354"/>
      <c r="NQK42" s="355" t="s">
        <v>29</v>
      </c>
      <c r="NQL42" s="356">
        <v>1</v>
      </c>
      <c r="NQM42" s="356" t="s">
        <v>30</v>
      </c>
      <c r="NQN42" s="357">
        <f>$AF$33</f>
        <v>1</v>
      </c>
      <c r="NQO42" s="466" t="s">
        <v>27</v>
      </c>
      <c r="NQP42" s="467"/>
      <c r="NQQ42" s="467"/>
      <c r="NQR42" s="467"/>
      <c r="NQS42" s="467"/>
      <c r="NQT42" s="467"/>
      <c r="NQU42" s="467"/>
      <c r="NQV42" s="463">
        <f>NRA29</f>
        <v>0</v>
      </c>
      <c r="NQW42" s="464"/>
      <c r="NQX42" s="464"/>
      <c r="NQY42" s="464"/>
      <c r="NQZ42" s="352" t="s">
        <v>31</v>
      </c>
      <c r="NRA42" s="465"/>
      <c r="NRB42" s="464"/>
      <c r="NRC42" s="463"/>
      <c r="NRD42" s="464"/>
      <c r="NRE42" s="464"/>
      <c r="NRF42" s="352"/>
      <c r="NRG42" s="352"/>
      <c r="NRH42" s="352"/>
      <c r="NRI42" s="352"/>
      <c r="NRJ42" s="352"/>
      <c r="NRK42" s="352"/>
      <c r="NRL42" s="352"/>
      <c r="NRM42" s="353"/>
      <c r="NRN42" s="354"/>
      <c r="NRO42" s="354"/>
      <c r="NRP42" s="354"/>
      <c r="NRQ42" s="355" t="s">
        <v>29</v>
      </c>
      <c r="NRR42" s="356">
        <v>1</v>
      </c>
      <c r="NRS42" s="356" t="s">
        <v>30</v>
      </c>
      <c r="NRT42" s="357">
        <f>$AF$33</f>
        <v>1</v>
      </c>
      <c r="NRU42" s="466" t="s">
        <v>27</v>
      </c>
      <c r="NRV42" s="467"/>
      <c r="NRW42" s="467"/>
      <c r="NRX42" s="467"/>
      <c r="NRY42" s="467"/>
      <c r="NRZ42" s="467"/>
      <c r="NSA42" s="467"/>
      <c r="NSB42" s="463">
        <f>NSG29</f>
        <v>0</v>
      </c>
      <c r="NSC42" s="464"/>
      <c r="NSD42" s="464"/>
      <c r="NSE42" s="464"/>
      <c r="NSF42" s="352" t="s">
        <v>31</v>
      </c>
      <c r="NSG42" s="465"/>
      <c r="NSH42" s="464"/>
      <c r="NSI42" s="463"/>
      <c r="NSJ42" s="464"/>
      <c r="NSK42" s="464"/>
      <c r="NSL42" s="352"/>
      <c r="NSM42" s="352"/>
      <c r="NSN42" s="352"/>
      <c r="NSO42" s="352"/>
      <c r="NSP42" s="352"/>
      <c r="NSQ42" s="352"/>
      <c r="NSR42" s="352"/>
      <c r="NSS42" s="353"/>
      <c r="NST42" s="354"/>
      <c r="NSU42" s="354"/>
      <c r="NSV42" s="354"/>
      <c r="NSW42" s="355" t="s">
        <v>29</v>
      </c>
      <c r="NSX42" s="356">
        <v>1</v>
      </c>
      <c r="NSY42" s="356" t="s">
        <v>30</v>
      </c>
      <c r="NSZ42" s="357">
        <f>$AF$33</f>
        <v>1</v>
      </c>
      <c r="NTA42" s="466" t="s">
        <v>27</v>
      </c>
      <c r="NTB42" s="467"/>
      <c r="NTC42" s="467"/>
      <c r="NTD42" s="467"/>
      <c r="NTE42" s="467"/>
      <c r="NTF42" s="467"/>
      <c r="NTG42" s="467"/>
      <c r="NTH42" s="463">
        <f>NTM29</f>
        <v>0</v>
      </c>
      <c r="NTI42" s="464"/>
      <c r="NTJ42" s="464"/>
      <c r="NTK42" s="464"/>
      <c r="NTL42" s="352" t="s">
        <v>31</v>
      </c>
      <c r="NTM42" s="465"/>
      <c r="NTN42" s="464"/>
      <c r="NTO42" s="463"/>
      <c r="NTP42" s="464"/>
      <c r="NTQ42" s="464"/>
      <c r="NTR42" s="352"/>
      <c r="NTS42" s="352"/>
      <c r="NTT42" s="352"/>
      <c r="NTU42" s="352"/>
      <c r="NTV42" s="352"/>
      <c r="NTW42" s="352"/>
      <c r="NTX42" s="352"/>
      <c r="NTY42" s="353"/>
      <c r="NTZ42" s="354"/>
      <c r="NUA42" s="354"/>
      <c r="NUB42" s="354"/>
      <c r="NUC42" s="355" t="s">
        <v>29</v>
      </c>
      <c r="NUD42" s="356">
        <v>1</v>
      </c>
      <c r="NUE42" s="356" t="s">
        <v>30</v>
      </c>
      <c r="NUF42" s="357">
        <f>$AF$33</f>
        <v>1</v>
      </c>
      <c r="NUG42" s="466" t="s">
        <v>27</v>
      </c>
      <c r="NUH42" s="467"/>
      <c r="NUI42" s="467"/>
      <c r="NUJ42" s="467"/>
      <c r="NUK42" s="467"/>
      <c r="NUL42" s="467"/>
      <c r="NUM42" s="467"/>
      <c r="NUN42" s="463">
        <f>NUS29</f>
        <v>0</v>
      </c>
      <c r="NUO42" s="464"/>
      <c r="NUP42" s="464"/>
      <c r="NUQ42" s="464"/>
      <c r="NUR42" s="352" t="s">
        <v>31</v>
      </c>
      <c r="NUS42" s="465"/>
      <c r="NUT42" s="464"/>
      <c r="NUU42" s="463"/>
      <c r="NUV42" s="464"/>
      <c r="NUW42" s="464"/>
      <c r="NUX42" s="352"/>
      <c r="NUY42" s="352"/>
      <c r="NUZ42" s="352"/>
      <c r="NVA42" s="352"/>
      <c r="NVB42" s="352"/>
      <c r="NVC42" s="352"/>
      <c r="NVD42" s="352"/>
      <c r="NVE42" s="353"/>
      <c r="NVF42" s="354"/>
      <c r="NVG42" s="354"/>
      <c r="NVH42" s="354"/>
      <c r="NVI42" s="355" t="s">
        <v>29</v>
      </c>
      <c r="NVJ42" s="356">
        <v>1</v>
      </c>
      <c r="NVK42" s="356" t="s">
        <v>30</v>
      </c>
      <c r="NVL42" s="357">
        <f>$AF$33</f>
        <v>1</v>
      </c>
      <c r="NVM42" s="466" t="s">
        <v>27</v>
      </c>
      <c r="NVN42" s="467"/>
      <c r="NVO42" s="467"/>
      <c r="NVP42" s="467"/>
      <c r="NVQ42" s="467"/>
      <c r="NVR42" s="467"/>
      <c r="NVS42" s="467"/>
      <c r="NVT42" s="463">
        <f>NVY29</f>
        <v>0</v>
      </c>
      <c r="NVU42" s="464"/>
      <c r="NVV42" s="464"/>
      <c r="NVW42" s="464"/>
      <c r="NVX42" s="352" t="s">
        <v>31</v>
      </c>
      <c r="NVY42" s="465"/>
      <c r="NVZ42" s="464"/>
      <c r="NWA42" s="463"/>
      <c r="NWB42" s="464"/>
      <c r="NWC42" s="464"/>
      <c r="NWD42" s="352"/>
      <c r="NWE42" s="352"/>
      <c r="NWF42" s="352"/>
      <c r="NWG42" s="352"/>
      <c r="NWH42" s="352"/>
      <c r="NWI42" s="352"/>
      <c r="NWJ42" s="352"/>
      <c r="NWK42" s="353"/>
      <c r="NWL42" s="354"/>
      <c r="NWM42" s="354"/>
      <c r="NWN42" s="354"/>
      <c r="NWO42" s="355" t="s">
        <v>29</v>
      </c>
      <c r="NWP42" s="356">
        <v>1</v>
      </c>
      <c r="NWQ42" s="356" t="s">
        <v>30</v>
      </c>
      <c r="NWR42" s="357">
        <f>$AF$33</f>
        <v>1</v>
      </c>
      <c r="NWS42" s="466" t="s">
        <v>27</v>
      </c>
      <c r="NWT42" s="467"/>
      <c r="NWU42" s="467"/>
      <c r="NWV42" s="467"/>
      <c r="NWW42" s="467"/>
      <c r="NWX42" s="467"/>
      <c r="NWY42" s="467"/>
      <c r="NWZ42" s="463">
        <f>NXE29</f>
        <v>0</v>
      </c>
      <c r="NXA42" s="464"/>
      <c r="NXB42" s="464"/>
      <c r="NXC42" s="464"/>
      <c r="NXD42" s="352" t="s">
        <v>31</v>
      </c>
      <c r="NXE42" s="465"/>
      <c r="NXF42" s="464"/>
      <c r="NXG42" s="463"/>
      <c r="NXH42" s="464"/>
      <c r="NXI42" s="464"/>
      <c r="NXJ42" s="352"/>
      <c r="NXK42" s="352"/>
      <c r="NXL42" s="352"/>
      <c r="NXM42" s="352"/>
      <c r="NXN42" s="352"/>
      <c r="NXO42" s="352"/>
      <c r="NXP42" s="352"/>
      <c r="NXQ42" s="353"/>
      <c r="NXR42" s="354"/>
      <c r="NXS42" s="354"/>
      <c r="NXT42" s="354"/>
      <c r="NXU42" s="355" t="s">
        <v>29</v>
      </c>
      <c r="NXV42" s="356">
        <v>1</v>
      </c>
      <c r="NXW42" s="356" t="s">
        <v>30</v>
      </c>
      <c r="NXX42" s="357">
        <f>$AF$33</f>
        <v>1</v>
      </c>
      <c r="NXY42" s="466" t="s">
        <v>27</v>
      </c>
      <c r="NXZ42" s="467"/>
      <c r="NYA42" s="467"/>
      <c r="NYB42" s="467"/>
      <c r="NYC42" s="467"/>
      <c r="NYD42" s="467"/>
      <c r="NYE42" s="467"/>
      <c r="NYF42" s="463">
        <f>NYK29</f>
        <v>0</v>
      </c>
      <c r="NYG42" s="464"/>
      <c r="NYH42" s="464"/>
      <c r="NYI42" s="464"/>
      <c r="NYJ42" s="352" t="s">
        <v>31</v>
      </c>
      <c r="NYK42" s="465"/>
      <c r="NYL42" s="464"/>
      <c r="NYM42" s="463"/>
      <c r="NYN42" s="464"/>
      <c r="NYO42" s="464"/>
      <c r="NYP42" s="352"/>
      <c r="NYQ42" s="352"/>
      <c r="NYR42" s="352"/>
      <c r="NYS42" s="352"/>
      <c r="NYT42" s="352"/>
      <c r="NYU42" s="352"/>
      <c r="NYV42" s="352"/>
      <c r="NYW42" s="353"/>
      <c r="NYX42" s="354"/>
      <c r="NYY42" s="354"/>
      <c r="NYZ42" s="354"/>
      <c r="NZA42" s="355" t="s">
        <v>29</v>
      </c>
      <c r="NZB42" s="356">
        <v>1</v>
      </c>
      <c r="NZC42" s="356" t="s">
        <v>30</v>
      </c>
      <c r="NZD42" s="357">
        <f>$AF$33</f>
        <v>1</v>
      </c>
      <c r="NZE42" s="466" t="s">
        <v>27</v>
      </c>
      <c r="NZF42" s="467"/>
      <c r="NZG42" s="467"/>
      <c r="NZH42" s="467"/>
      <c r="NZI42" s="467"/>
      <c r="NZJ42" s="467"/>
      <c r="NZK42" s="467"/>
      <c r="NZL42" s="463">
        <f>NZQ29</f>
        <v>0</v>
      </c>
      <c r="NZM42" s="464"/>
      <c r="NZN42" s="464"/>
      <c r="NZO42" s="464"/>
      <c r="NZP42" s="352" t="s">
        <v>31</v>
      </c>
      <c r="NZQ42" s="465"/>
      <c r="NZR42" s="464"/>
      <c r="NZS42" s="463"/>
      <c r="NZT42" s="464"/>
      <c r="NZU42" s="464"/>
      <c r="NZV42" s="352"/>
      <c r="NZW42" s="352"/>
      <c r="NZX42" s="352"/>
      <c r="NZY42" s="352"/>
      <c r="NZZ42" s="352"/>
      <c r="OAA42" s="352"/>
      <c r="OAB42" s="352"/>
      <c r="OAC42" s="353"/>
      <c r="OAD42" s="354"/>
      <c r="OAE42" s="354"/>
      <c r="OAF42" s="354"/>
      <c r="OAG42" s="355" t="s">
        <v>29</v>
      </c>
      <c r="OAH42" s="356">
        <v>1</v>
      </c>
      <c r="OAI42" s="356" t="s">
        <v>30</v>
      </c>
      <c r="OAJ42" s="357">
        <f>$AF$33</f>
        <v>1</v>
      </c>
      <c r="OAK42" s="466" t="s">
        <v>27</v>
      </c>
      <c r="OAL42" s="467"/>
      <c r="OAM42" s="467"/>
      <c r="OAN42" s="467"/>
      <c r="OAO42" s="467"/>
      <c r="OAP42" s="467"/>
      <c r="OAQ42" s="467"/>
      <c r="OAR42" s="463">
        <f>OAW29</f>
        <v>0</v>
      </c>
      <c r="OAS42" s="464"/>
      <c r="OAT42" s="464"/>
      <c r="OAU42" s="464"/>
      <c r="OAV42" s="352" t="s">
        <v>31</v>
      </c>
      <c r="OAW42" s="465"/>
      <c r="OAX42" s="464"/>
      <c r="OAY42" s="463"/>
      <c r="OAZ42" s="464"/>
      <c r="OBA42" s="464"/>
      <c r="OBB42" s="352"/>
      <c r="OBC42" s="352"/>
      <c r="OBD42" s="352"/>
      <c r="OBE42" s="352"/>
      <c r="OBF42" s="352"/>
      <c r="OBG42" s="352"/>
      <c r="OBH42" s="352"/>
      <c r="OBI42" s="353"/>
      <c r="OBJ42" s="354"/>
      <c r="OBK42" s="354"/>
      <c r="OBL42" s="354"/>
      <c r="OBM42" s="355" t="s">
        <v>29</v>
      </c>
      <c r="OBN42" s="356">
        <v>1</v>
      </c>
      <c r="OBO42" s="356" t="s">
        <v>30</v>
      </c>
      <c r="OBP42" s="357">
        <f>$AF$33</f>
        <v>1</v>
      </c>
      <c r="OBQ42" s="466" t="s">
        <v>27</v>
      </c>
      <c r="OBR42" s="467"/>
      <c r="OBS42" s="467"/>
      <c r="OBT42" s="467"/>
      <c r="OBU42" s="467"/>
      <c r="OBV42" s="467"/>
      <c r="OBW42" s="467"/>
      <c r="OBX42" s="463">
        <f>OCC29</f>
        <v>0</v>
      </c>
      <c r="OBY42" s="464"/>
      <c r="OBZ42" s="464"/>
      <c r="OCA42" s="464"/>
      <c r="OCB42" s="352" t="s">
        <v>31</v>
      </c>
      <c r="OCC42" s="465"/>
      <c r="OCD42" s="464"/>
      <c r="OCE42" s="463"/>
      <c r="OCF42" s="464"/>
      <c r="OCG42" s="464"/>
      <c r="OCH42" s="352"/>
      <c r="OCI42" s="352"/>
      <c r="OCJ42" s="352"/>
      <c r="OCK42" s="352"/>
      <c r="OCL42" s="352"/>
      <c r="OCM42" s="352"/>
      <c r="OCN42" s="352"/>
      <c r="OCO42" s="353"/>
      <c r="OCP42" s="354"/>
      <c r="OCQ42" s="354"/>
      <c r="OCR42" s="354"/>
      <c r="OCS42" s="355" t="s">
        <v>29</v>
      </c>
      <c r="OCT42" s="356">
        <v>1</v>
      </c>
      <c r="OCU42" s="356" t="s">
        <v>30</v>
      </c>
      <c r="OCV42" s="357">
        <f>$AF$33</f>
        <v>1</v>
      </c>
      <c r="OCW42" s="466" t="s">
        <v>27</v>
      </c>
      <c r="OCX42" s="467"/>
      <c r="OCY42" s="467"/>
      <c r="OCZ42" s="467"/>
      <c r="ODA42" s="467"/>
      <c r="ODB42" s="467"/>
      <c r="ODC42" s="467"/>
      <c r="ODD42" s="463">
        <f>ODI29</f>
        <v>0</v>
      </c>
      <c r="ODE42" s="464"/>
      <c r="ODF42" s="464"/>
      <c r="ODG42" s="464"/>
      <c r="ODH42" s="352" t="s">
        <v>31</v>
      </c>
      <c r="ODI42" s="465"/>
      <c r="ODJ42" s="464"/>
      <c r="ODK42" s="463"/>
      <c r="ODL42" s="464"/>
      <c r="ODM42" s="464"/>
      <c r="ODN42" s="352"/>
      <c r="ODO42" s="352"/>
      <c r="ODP42" s="352"/>
      <c r="ODQ42" s="352"/>
      <c r="ODR42" s="352"/>
      <c r="ODS42" s="352"/>
      <c r="ODT42" s="352"/>
      <c r="ODU42" s="353"/>
      <c r="ODV42" s="354"/>
      <c r="ODW42" s="354"/>
      <c r="ODX42" s="354"/>
      <c r="ODY42" s="355" t="s">
        <v>29</v>
      </c>
      <c r="ODZ42" s="356">
        <v>1</v>
      </c>
      <c r="OEA42" s="356" t="s">
        <v>30</v>
      </c>
      <c r="OEB42" s="357">
        <f>$AF$33</f>
        <v>1</v>
      </c>
      <c r="OEC42" s="466" t="s">
        <v>27</v>
      </c>
      <c r="OED42" s="467"/>
      <c r="OEE42" s="467"/>
      <c r="OEF42" s="467"/>
      <c r="OEG42" s="467"/>
      <c r="OEH42" s="467"/>
      <c r="OEI42" s="467"/>
      <c r="OEJ42" s="463">
        <f>OEO29</f>
        <v>0</v>
      </c>
      <c r="OEK42" s="464"/>
      <c r="OEL42" s="464"/>
      <c r="OEM42" s="464"/>
      <c r="OEN42" s="352" t="s">
        <v>31</v>
      </c>
      <c r="OEO42" s="465"/>
      <c r="OEP42" s="464"/>
      <c r="OEQ42" s="463"/>
      <c r="OER42" s="464"/>
      <c r="OES42" s="464"/>
      <c r="OET42" s="352"/>
      <c r="OEU42" s="352"/>
      <c r="OEV42" s="352"/>
      <c r="OEW42" s="352"/>
      <c r="OEX42" s="352"/>
      <c r="OEY42" s="352"/>
      <c r="OEZ42" s="352"/>
      <c r="OFA42" s="353"/>
      <c r="OFB42" s="354"/>
      <c r="OFC42" s="354"/>
      <c r="OFD42" s="354"/>
      <c r="OFE42" s="355" t="s">
        <v>29</v>
      </c>
      <c r="OFF42" s="356">
        <v>1</v>
      </c>
      <c r="OFG42" s="356" t="s">
        <v>30</v>
      </c>
      <c r="OFH42" s="357">
        <f>$AF$33</f>
        <v>1</v>
      </c>
      <c r="OFI42" s="466" t="s">
        <v>27</v>
      </c>
      <c r="OFJ42" s="467"/>
      <c r="OFK42" s="467"/>
      <c r="OFL42" s="467"/>
      <c r="OFM42" s="467"/>
      <c r="OFN42" s="467"/>
      <c r="OFO42" s="467"/>
      <c r="OFP42" s="463">
        <f>OFU29</f>
        <v>0</v>
      </c>
      <c r="OFQ42" s="464"/>
      <c r="OFR42" s="464"/>
      <c r="OFS42" s="464"/>
      <c r="OFT42" s="352" t="s">
        <v>31</v>
      </c>
      <c r="OFU42" s="465"/>
      <c r="OFV42" s="464"/>
      <c r="OFW42" s="463"/>
      <c r="OFX42" s="464"/>
      <c r="OFY42" s="464"/>
      <c r="OFZ42" s="352"/>
      <c r="OGA42" s="352"/>
      <c r="OGB42" s="352"/>
      <c r="OGC42" s="352"/>
      <c r="OGD42" s="352"/>
      <c r="OGE42" s="352"/>
      <c r="OGF42" s="352"/>
      <c r="OGG42" s="353"/>
      <c r="OGH42" s="354"/>
      <c r="OGI42" s="354"/>
      <c r="OGJ42" s="354"/>
      <c r="OGK42" s="355" t="s">
        <v>29</v>
      </c>
      <c r="OGL42" s="356">
        <v>1</v>
      </c>
      <c r="OGM42" s="356" t="s">
        <v>30</v>
      </c>
      <c r="OGN42" s="357">
        <f>$AF$33</f>
        <v>1</v>
      </c>
      <c r="OGO42" s="466" t="s">
        <v>27</v>
      </c>
      <c r="OGP42" s="467"/>
      <c r="OGQ42" s="467"/>
      <c r="OGR42" s="467"/>
      <c r="OGS42" s="467"/>
      <c r="OGT42" s="467"/>
      <c r="OGU42" s="467"/>
      <c r="OGV42" s="463">
        <f>OHA29</f>
        <v>0</v>
      </c>
      <c r="OGW42" s="464"/>
      <c r="OGX42" s="464"/>
      <c r="OGY42" s="464"/>
      <c r="OGZ42" s="352" t="s">
        <v>31</v>
      </c>
      <c r="OHA42" s="465"/>
      <c r="OHB42" s="464"/>
      <c r="OHC42" s="463"/>
      <c r="OHD42" s="464"/>
      <c r="OHE42" s="464"/>
      <c r="OHF42" s="352"/>
      <c r="OHG42" s="352"/>
      <c r="OHH42" s="352"/>
      <c r="OHI42" s="352"/>
      <c r="OHJ42" s="352"/>
      <c r="OHK42" s="352"/>
      <c r="OHL42" s="352"/>
      <c r="OHM42" s="353"/>
      <c r="OHN42" s="354"/>
      <c r="OHO42" s="354"/>
      <c r="OHP42" s="354"/>
      <c r="OHQ42" s="355" t="s">
        <v>29</v>
      </c>
      <c r="OHR42" s="356">
        <v>1</v>
      </c>
      <c r="OHS42" s="356" t="s">
        <v>30</v>
      </c>
      <c r="OHT42" s="357">
        <f>$AF$33</f>
        <v>1</v>
      </c>
      <c r="OHU42" s="466" t="s">
        <v>27</v>
      </c>
      <c r="OHV42" s="467"/>
      <c r="OHW42" s="467"/>
      <c r="OHX42" s="467"/>
      <c r="OHY42" s="467"/>
      <c r="OHZ42" s="467"/>
      <c r="OIA42" s="467"/>
      <c r="OIB42" s="463">
        <f>OIG29</f>
        <v>0</v>
      </c>
      <c r="OIC42" s="464"/>
      <c r="OID42" s="464"/>
      <c r="OIE42" s="464"/>
      <c r="OIF42" s="352" t="s">
        <v>31</v>
      </c>
      <c r="OIG42" s="465"/>
      <c r="OIH42" s="464"/>
      <c r="OII42" s="463"/>
      <c r="OIJ42" s="464"/>
      <c r="OIK42" s="464"/>
      <c r="OIL42" s="352"/>
      <c r="OIM42" s="352"/>
      <c r="OIN42" s="352"/>
      <c r="OIO42" s="352"/>
      <c r="OIP42" s="352"/>
      <c r="OIQ42" s="352"/>
      <c r="OIR42" s="352"/>
      <c r="OIS42" s="353"/>
      <c r="OIT42" s="354"/>
      <c r="OIU42" s="354"/>
      <c r="OIV42" s="354"/>
      <c r="OIW42" s="355" t="s">
        <v>29</v>
      </c>
      <c r="OIX42" s="356">
        <v>1</v>
      </c>
      <c r="OIY42" s="356" t="s">
        <v>30</v>
      </c>
      <c r="OIZ42" s="357">
        <f>$AF$33</f>
        <v>1</v>
      </c>
      <c r="OJA42" s="466" t="s">
        <v>27</v>
      </c>
      <c r="OJB42" s="467"/>
      <c r="OJC42" s="467"/>
      <c r="OJD42" s="467"/>
      <c r="OJE42" s="467"/>
      <c r="OJF42" s="467"/>
      <c r="OJG42" s="467"/>
      <c r="OJH42" s="463">
        <f>OJM29</f>
        <v>0</v>
      </c>
      <c r="OJI42" s="464"/>
      <c r="OJJ42" s="464"/>
      <c r="OJK42" s="464"/>
      <c r="OJL42" s="352" t="s">
        <v>31</v>
      </c>
      <c r="OJM42" s="465"/>
      <c r="OJN42" s="464"/>
      <c r="OJO42" s="463"/>
      <c r="OJP42" s="464"/>
      <c r="OJQ42" s="464"/>
      <c r="OJR42" s="352"/>
      <c r="OJS42" s="352"/>
      <c r="OJT42" s="352"/>
      <c r="OJU42" s="352"/>
      <c r="OJV42" s="352"/>
      <c r="OJW42" s="352"/>
      <c r="OJX42" s="352"/>
      <c r="OJY42" s="353"/>
      <c r="OJZ42" s="354"/>
      <c r="OKA42" s="354"/>
      <c r="OKB42" s="354"/>
      <c r="OKC42" s="355" t="s">
        <v>29</v>
      </c>
      <c r="OKD42" s="356">
        <v>1</v>
      </c>
      <c r="OKE42" s="356" t="s">
        <v>30</v>
      </c>
      <c r="OKF42" s="357">
        <f>$AF$33</f>
        <v>1</v>
      </c>
      <c r="OKG42" s="466" t="s">
        <v>27</v>
      </c>
      <c r="OKH42" s="467"/>
      <c r="OKI42" s="467"/>
      <c r="OKJ42" s="467"/>
      <c r="OKK42" s="467"/>
      <c r="OKL42" s="467"/>
      <c r="OKM42" s="467"/>
      <c r="OKN42" s="463">
        <f>OKS29</f>
        <v>0</v>
      </c>
      <c r="OKO42" s="464"/>
      <c r="OKP42" s="464"/>
      <c r="OKQ42" s="464"/>
      <c r="OKR42" s="352" t="s">
        <v>31</v>
      </c>
      <c r="OKS42" s="465"/>
      <c r="OKT42" s="464"/>
      <c r="OKU42" s="463"/>
      <c r="OKV42" s="464"/>
      <c r="OKW42" s="464"/>
      <c r="OKX42" s="352"/>
      <c r="OKY42" s="352"/>
      <c r="OKZ42" s="352"/>
      <c r="OLA42" s="352"/>
      <c r="OLB42" s="352"/>
      <c r="OLC42" s="352"/>
      <c r="OLD42" s="352"/>
      <c r="OLE42" s="353"/>
      <c r="OLF42" s="354"/>
      <c r="OLG42" s="354"/>
      <c r="OLH42" s="354"/>
      <c r="OLI42" s="355" t="s">
        <v>29</v>
      </c>
      <c r="OLJ42" s="356">
        <v>1</v>
      </c>
      <c r="OLK42" s="356" t="s">
        <v>30</v>
      </c>
      <c r="OLL42" s="357">
        <f>$AF$33</f>
        <v>1</v>
      </c>
      <c r="OLM42" s="466" t="s">
        <v>27</v>
      </c>
      <c r="OLN42" s="467"/>
      <c r="OLO42" s="467"/>
      <c r="OLP42" s="467"/>
      <c r="OLQ42" s="467"/>
      <c r="OLR42" s="467"/>
      <c r="OLS42" s="467"/>
      <c r="OLT42" s="463">
        <f>OLY29</f>
        <v>0</v>
      </c>
      <c r="OLU42" s="464"/>
      <c r="OLV42" s="464"/>
      <c r="OLW42" s="464"/>
      <c r="OLX42" s="352" t="s">
        <v>31</v>
      </c>
      <c r="OLY42" s="465"/>
      <c r="OLZ42" s="464"/>
      <c r="OMA42" s="463"/>
      <c r="OMB42" s="464"/>
      <c r="OMC42" s="464"/>
      <c r="OMD42" s="352"/>
      <c r="OME42" s="352"/>
      <c r="OMF42" s="352"/>
      <c r="OMG42" s="352"/>
      <c r="OMH42" s="352"/>
      <c r="OMI42" s="352"/>
      <c r="OMJ42" s="352"/>
      <c r="OMK42" s="353"/>
      <c r="OML42" s="354"/>
      <c r="OMM42" s="354"/>
      <c r="OMN42" s="354"/>
      <c r="OMO42" s="355" t="s">
        <v>29</v>
      </c>
      <c r="OMP42" s="356">
        <v>1</v>
      </c>
      <c r="OMQ42" s="356" t="s">
        <v>30</v>
      </c>
      <c r="OMR42" s="357">
        <f>$AF$33</f>
        <v>1</v>
      </c>
      <c r="OMS42" s="466" t="s">
        <v>27</v>
      </c>
      <c r="OMT42" s="467"/>
      <c r="OMU42" s="467"/>
      <c r="OMV42" s="467"/>
      <c r="OMW42" s="467"/>
      <c r="OMX42" s="467"/>
      <c r="OMY42" s="467"/>
      <c r="OMZ42" s="463">
        <f>ONE29</f>
        <v>0</v>
      </c>
      <c r="ONA42" s="464"/>
      <c r="ONB42" s="464"/>
      <c r="ONC42" s="464"/>
      <c r="OND42" s="352" t="s">
        <v>31</v>
      </c>
      <c r="ONE42" s="465"/>
      <c r="ONF42" s="464"/>
      <c r="ONG42" s="463"/>
      <c r="ONH42" s="464"/>
      <c r="ONI42" s="464"/>
      <c r="ONJ42" s="352"/>
      <c r="ONK42" s="352"/>
      <c r="ONL42" s="352"/>
      <c r="ONM42" s="352"/>
      <c r="ONN42" s="352"/>
      <c r="ONO42" s="352"/>
      <c r="ONP42" s="352"/>
      <c r="ONQ42" s="353"/>
      <c r="ONR42" s="354"/>
      <c r="ONS42" s="354"/>
      <c r="ONT42" s="354"/>
      <c r="ONU42" s="355" t="s">
        <v>29</v>
      </c>
      <c r="ONV42" s="356">
        <v>1</v>
      </c>
      <c r="ONW42" s="356" t="s">
        <v>30</v>
      </c>
      <c r="ONX42" s="357">
        <f>$AF$33</f>
        <v>1</v>
      </c>
      <c r="ONY42" s="466" t="s">
        <v>27</v>
      </c>
      <c r="ONZ42" s="467"/>
      <c r="OOA42" s="467"/>
      <c r="OOB42" s="467"/>
      <c r="OOC42" s="467"/>
      <c r="OOD42" s="467"/>
      <c r="OOE42" s="467"/>
      <c r="OOF42" s="463">
        <f>OOK29</f>
        <v>0</v>
      </c>
      <c r="OOG42" s="464"/>
      <c r="OOH42" s="464"/>
      <c r="OOI42" s="464"/>
      <c r="OOJ42" s="352" t="s">
        <v>31</v>
      </c>
      <c r="OOK42" s="465"/>
      <c r="OOL42" s="464"/>
      <c r="OOM42" s="463"/>
      <c r="OON42" s="464"/>
      <c r="OOO42" s="464"/>
      <c r="OOP42" s="352"/>
      <c r="OOQ42" s="352"/>
      <c r="OOR42" s="352"/>
      <c r="OOS42" s="352"/>
      <c r="OOT42" s="352"/>
      <c r="OOU42" s="352"/>
      <c r="OOV42" s="352"/>
      <c r="OOW42" s="353"/>
      <c r="OOX42" s="354"/>
      <c r="OOY42" s="354"/>
      <c r="OOZ42" s="354"/>
      <c r="OPA42" s="355" t="s">
        <v>29</v>
      </c>
      <c r="OPB42" s="356">
        <v>1</v>
      </c>
      <c r="OPC42" s="356" t="s">
        <v>30</v>
      </c>
      <c r="OPD42" s="357">
        <f>$AF$33</f>
        <v>1</v>
      </c>
      <c r="OPE42" s="466" t="s">
        <v>27</v>
      </c>
      <c r="OPF42" s="467"/>
      <c r="OPG42" s="467"/>
      <c r="OPH42" s="467"/>
      <c r="OPI42" s="467"/>
      <c r="OPJ42" s="467"/>
      <c r="OPK42" s="467"/>
      <c r="OPL42" s="463">
        <f>OPQ29</f>
        <v>0</v>
      </c>
      <c r="OPM42" s="464"/>
      <c r="OPN42" s="464"/>
      <c r="OPO42" s="464"/>
      <c r="OPP42" s="352" t="s">
        <v>31</v>
      </c>
      <c r="OPQ42" s="465"/>
      <c r="OPR42" s="464"/>
      <c r="OPS42" s="463"/>
      <c r="OPT42" s="464"/>
      <c r="OPU42" s="464"/>
      <c r="OPV42" s="352"/>
      <c r="OPW42" s="352"/>
      <c r="OPX42" s="352"/>
      <c r="OPY42" s="352"/>
      <c r="OPZ42" s="352"/>
      <c r="OQA42" s="352"/>
      <c r="OQB42" s="352"/>
      <c r="OQC42" s="353"/>
      <c r="OQD42" s="354"/>
      <c r="OQE42" s="354"/>
      <c r="OQF42" s="354"/>
      <c r="OQG42" s="355" t="s">
        <v>29</v>
      </c>
      <c r="OQH42" s="356">
        <v>1</v>
      </c>
      <c r="OQI42" s="356" t="s">
        <v>30</v>
      </c>
      <c r="OQJ42" s="357">
        <f>$AF$33</f>
        <v>1</v>
      </c>
      <c r="OQK42" s="466" t="s">
        <v>27</v>
      </c>
      <c r="OQL42" s="467"/>
      <c r="OQM42" s="467"/>
      <c r="OQN42" s="467"/>
      <c r="OQO42" s="467"/>
      <c r="OQP42" s="467"/>
      <c r="OQQ42" s="467"/>
      <c r="OQR42" s="463">
        <f>OQW29</f>
        <v>0</v>
      </c>
      <c r="OQS42" s="464"/>
      <c r="OQT42" s="464"/>
      <c r="OQU42" s="464"/>
      <c r="OQV42" s="352" t="s">
        <v>31</v>
      </c>
      <c r="OQW42" s="465"/>
      <c r="OQX42" s="464"/>
      <c r="OQY42" s="463"/>
      <c r="OQZ42" s="464"/>
      <c r="ORA42" s="464"/>
      <c r="ORB42" s="352"/>
      <c r="ORC42" s="352"/>
      <c r="ORD42" s="352"/>
      <c r="ORE42" s="352"/>
      <c r="ORF42" s="352"/>
      <c r="ORG42" s="352"/>
      <c r="ORH42" s="352"/>
      <c r="ORI42" s="353"/>
      <c r="ORJ42" s="354"/>
      <c r="ORK42" s="354"/>
      <c r="ORL42" s="354"/>
      <c r="ORM42" s="355" t="s">
        <v>29</v>
      </c>
      <c r="ORN42" s="356">
        <v>1</v>
      </c>
      <c r="ORO42" s="356" t="s">
        <v>30</v>
      </c>
      <c r="ORP42" s="357">
        <f>$AF$33</f>
        <v>1</v>
      </c>
      <c r="ORQ42" s="466" t="s">
        <v>27</v>
      </c>
      <c r="ORR42" s="467"/>
      <c r="ORS42" s="467"/>
      <c r="ORT42" s="467"/>
      <c r="ORU42" s="467"/>
      <c r="ORV42" s="467"/>
      <c r="ORW42" s="467"/>
      <c r="ORX42" s="463">
        <f>OSC29</f>
        <v>0</v>
      </c>
      <c r="ORY42" s="464"/>
      <c r="ORZ42" s="464"/>
      <c r="OSA42" s="464"/>
      <c r="OSB42" s="352" t="s">
        <v>31</v>
      </c>
      <c r="OSC42" s="465"/>
      <c r="OSD42" s="464"/>
      <c r="OSE42" s="463"/>
      <c r="OSF42" s="464"/>
      <c r="OSG42" s="464"/>
      <c r="OSH42" s="352"/>
      <c r="OSI42" s="352"/>
      <c r="OSJ42" s="352"/>
      <c r="OSK42" s="352"/>
      <c r="OSL42" s="352"/>
      <c r="OSM42" s="352"/>
      <c r="OSN42" s="352"/>
      <c r="OSO42" s="353"/>
      <c r="OSP42" s="354"/>
      <c r="OSQ42" s="354"/>
      <c r="OSR42" s="354"/>
      <c r="OSS42" s="355" t="s">
        <v>29</v>
      </c>
      <c r="OST42" s="356">
        <v>1</v>
      </c>
      <c r="OSU42" s="356" t="s">
        <v>30</v>
      </c>
      <c r="OSV42" s="357">
        <f>$AF$33</f>
        <v>1</v>
      </c>
      <c r="OSW42" s="466" t="s">
        <v>27</v>
      </c>
      <c r="OSX42" s="467"/>
      <c r="OSY42" s="467"/>
      <c r="OSZ42" s="467"/>
      <c r="OTA42" s="467"/>
      <c r="OTB42" s="467"/>
      <c r="OTC42" s="467"/>
      <c r="OTD42" s="463">
        <f>OTI29</f>
        <v>0</v>
      </c>
      <c r="OTE42" s="464"/>
      <c r="OTF42" s="464"/>
      <c r="OTG42" s="464"/>
      <c r="OTH42" s="352" t="s">
        <v>31</v>
      </c>
      <c r="OTI42" s="465"/>
      <c r="OTJ42" s="464"/>
      <c r="OTK42" s="463"/>
      <c r="OTL42" s="464"/>
      <c r="OTM42" s="464"/>
      <c r="OTN42" s="352"/>
      <c r="OTO42" s="352"/>
      <c r="OTP42" s="352"/>
      <c r="OTQ42" s="352"/>
      <c r="OTR42" s="352"/>
      <c r="OTS42" s="352"/>
      <c r="OTT42" s="352"/>
      <c r="OTU42" s="353"/>
      <c r="OTV42" s="354"/>
      <c r="OTW42" s="354"/>
      <c r="OTX42" s="354"/>
      <c r="OTY42" s="355" t="s">
        <v>29</v>
      </c>
      <c r="OTZ42" s="356">
        <v>1</v>
      </c>
      <c r="OUA42" s="356" t="s">
        <v>30</v>
      </c>
      <c r="OUB42" s="357">
        <f>$AF$33</f>
        <v>1</v>
      </c>
      <c r="OUC42" s="466" t="s">
        <v>27</v>
      </c>
      <c r="OUD42" s="467"/>
      <c r="OUE42" s="467"/>
      <c r="OUF42" s="467"/>
      <c r="OUG42" s="467"/>
      <c r="OUH42" s="467"/>
      <c r="OUI42" s="467"/>
      <c r="OUJ42" s="463">
        <f>OUO29</f>
        <v>0</v>
      </c>
      <c r="OUK42" s="464"/>
      <c r="OUL42" s="464"/>
      <c r="OUM42" s="464"/>
      <c r="OUN42" s="352" t="s">
        <v>31</v>
      </c>
      <c r="OUO42" s="465"/>
      <c r="OUP42" s="464"/>
      <c r="OUQ42" s="463"/>
      <c r="OUR42" s="464"/>
      <c r="OUS42" s="464"/>
      <c r="OUT42" s="352"/>
      <c r="OUU42" s="352"/>
      <c r="OUV42" s="352"/>
      <c r="OUW42" s="352"/>
      <c r="OUX42" s="352"/>
      <c r="OUY42" s="352"/>
      <c r="OUZ42" s="352"/>
      <c r="OVA42" s="353"/>
      <c r="OVB42" s="354"/>
      <c r="OVC42" s="354"/>
      <c r="OVD42" s="354"/>
      <c r="OVE42" s="355" t="s">
        <v>29</v>
      </c>
      <c r="OVF42" s="356">
        <v>1</v>
      </c>
      <c r="OVG42" s="356" t="s">
        <v>30</v>
      </c>
      <c r="OVH42" s="357">
        <f>$AF$33</f>
        <v>1</v>
      </c>
      <c r="OVI42" s="466" t="s">
        <v>27</v>
      </c>
      <c r="OVJ42" s="467"/>
      <c r="OVK42" s="467"/>
      <c r="OVL42" s="467"/>
      <c r="OVM42" s="467"/>
      <c r="OVN42" s="467"/>
      <c r="OVO42" s="467"/>
      <c r="OVP42" s="463">
        <f>OVU29</f>
        <v>0</v>
      </c>
      <c r="OVQ42" s="464"/>
      <c r="OVR42" s="464"/>
      <c r="OVS42" s="464"/>
      <c r="OVT42" s="352" t="s">
        <v>31</v>
      </c>
      <c r="OVU42" s="465"/>
      <c r="OVV42" s="464"/>
      <c r="OVW42" s="463"/>
      <c r="OVX42" s="464"/>
      <c r="OVY42" s="464"/>
      <c r="OVZ42" s="352"/>
      <c r="OWA42" s="352"/>
      <c r="OWB42" s="352"/>
      <c r="OWC42" s="352"/>
      <c r="OWD42" s="352"/>
      <c r="OWE42" s="352"/>
      <c r="OWF42" s="352"/>
      <c r="OWG42" s="353"/>
      <c r="OWH42" s="354"/>
      <c r="OWI42" s="354"/>
      <c r="OWJ42" s="354"/>
      <c r="OWK42" s="355" t="s">
        <v>29</v>
      </c>
      <c r="OWL42" s="356">
        <v>1</v>
      </c>
      <c r="OWM42" s="356" t="s">
        <v>30</v>
      </c>
      <c r="OWN42" s="357">
        <f>$AF$33</f>
        <v>1</v>
      </c>
      <c r="OWO42" s="466" t="s">
        <v>27</v>
      </c>
      <c r="OWP42" s="467"/>
      <c r="OWQ42" s="467"/>
      <c r="OWR42" s="467"/>
      <c r="OWS42" s="467"/>
      <c r="OWT42" s="467"/>
      <c r="OWU42" s="467"/>
      <c r="OWV42" s="463">
        <f>OXA29</f>
        <v>0</v>
      </c>
      <c r="OWW42" s="464"/>
      <c r="OWX42" s="464"/>
      <c r="OWY42" s="464"/>
      <c r="OWZ42" s="352" t="s">
        <v>31</v>
      </c>
      <c r="OXA42" s="465"/>
      <c r="OXB42" s="464"/>
      <c r="OXC42" s="463"/>
      <c r="OXD42" s="464"/>
      <c r="OXE42" s="464"/>
      <c r="OXF42" s="352"/>
      <c r="OXG42" s="352"/>
      <c r="OXH42" s="352"/>
      <c r="OXI42" s="352"/>
      <c r="OXJ42" s="352"/>
      <c r="OXK42" s="352"/>
      <c r="OXL42" s="352"/>
      <c r="OXM42" s="353"/>
      <c r="OXN42" s="354"/>
      <c r="OXO42" s="354"/>
      <c r="OXP42" s="354"/>
      <c r="OXQ42" s="355" t="s">
        <v>29</v>
      </c>
      <c r="OXR42" s="356">
        <v>1</v>
      </c>
      <c r="OXS42" s="356" t="s">
        <v>30</v>
      </c>
      <c r="OXT42" s="357">
        <f>$AF$33</f>
        <v>1</v>
      </c>
      <c r="OXU42" s="466" t="s">
        <v>27</v>
      </c>
      <c r="OXV42" s="467"/>
      <c r="OXW42" s="467"/>
      <c r="OXX42" s="467"/>
      <c r="OXY42" s="467"/>
      <c r="OXZ42" s="467"/>
      <c r="OYA42" s="467"/>
      <c r="OYB42" s="463">
        <f>OYG29</f>
        <v>0</v>
      </c>
      <c r="OYC42" s="464"/>
      <c r="OYD42" s="464"/>
      <c r="OYE42" s="464"/>
      <c r="OYF42" s="352" t="s">
        <v>31</v>
      </c>
      <c r="OYG42" s="465"/>
      <c r="OYH42" s="464"/>
      <c r="OYI42" s="463"/>
      <c r="OYJ42" s="464"/>
      <c r="OYK42" s="464"/>
      <c r="OYL42" s="352"/>
      <c r="OYM42" s="352"/>
      <c r="OYN42" s="352"/>
      <c r="OYO42" s="352"/>
      <c r="OYP42" s="352"/>
      <c r="OYQ42" s="352"/>
      <c r="OYR42" s="352"/>
      <c r="OYS42" s="353"/>
      <c r="OYT42" s="354"/>
      <c r="OYU42" s="354"/>
      <c r="OYV42" s="354"/>
      <c r="OYW42" s="355" t="s">
        <v>29</v>
      </c>
      <c r="OYX42" s="356">
        <v>1</v>
      </c>
      <c r="OYY42" s="356" t="s">
        <v>30</v>
      </c>
      <c r="OYZ42" s="357">
        <f>$AF$33</f>
        <v>1</v>
      </c>
      <c r="OZA42" s="466" t="s">
        <v>27</v>
      </c>
      <c r="OZB42" s="467"/>
      <c r="OZC42" s="467"/>
      <c r="OZD42" s="467"/>
      <c r="OZE42" s="467"/>
      <c r="OZF42" s="467"/>
      <c r="OZG42" s="467"/>
      <c r="OZH42" s="463">
        <f>OZM29</f>
        <v>0</v>
      </c>
      <c r="OZI42" s="464"/>
      <c r="OZJ42" s="464"/>
      <c r="OZK42" s="464"/>
      <c r="OZL42" s="352" t="s">
        <v>31</v>
      </c>
      <c r="OZM42" s="465"/>
      <c r="OZN42" s="464"/>
      <c r="OZO42" s="463"/>
      <c r="OZP42" s="464"/>
      <c r="OZQ42" s="464"/>
      <c r="OZR42" s="352"/>
      <c r="OZS42" s="352"/>
      <c r="OZT42" s="352"/>
      <c r="OZU42" s="352"/>
      <c r="OZV42" s="352"/>
      <c r="OZW42" s="352"/>
      <c r="OZX42" s="352"/>
      <c r="OZY42" s="353"/>
      <c r="OZZ42" s="354"/>
      <c r="PAA42" s="354"/>
      <c r="PAB42" s="354"/>
      <c r="PAC42" s="355" t="s">
        <v>29</v>
      </c>
      <c r="PAD42" s="356">
        <v>1</v>
      </c>
      <c r="PAE42" s="356" t="s">
        <v>30</v>
      </c>
      <c r="PAF42" s="357">
        <f>$AF$33</f>
        <v>1</v>
      </c>
      <c r="PAG42" s="466" t="s">
        <v>27</v>
      </c>
      <c r="PAH42" s="467"/>
      <c r="PAI42" s="467"/>
      <c r="PAJ42" s="467"/>
      <c r="PAK42" s="467"/>
      <c r="PAL42" s="467"/>
      <c r="PAM42" s="467"/>
      <c r="PAN42" s="463">
        <f>PAS29</f>
        <v>0</v>
      </c>
      <c r="PAO42" s="464"/>
      <c r="PAP42" s="464"/>
      <c r="PAQ42" s="464"/>
      <c r="PAR42" s="352" t="s">
        <v>31</v>
      </c>
      <c r="PAS42" s="465"/>
      <c r="PAT42" s="464"/>
      <c r="PAU42" s="463"/>
      <c r="PAV42" s="464"/>
      <c r="PAW42" s="464"/>
      <c r="PAX42" s="352"/>
      <c r="PAY42" s="352"/>
      <c r="PAZ42" s="352"/>
      <c r="PBA42" s="352"/>
      <c r="PBB42" s="352"/>
      <c r="PBC42" s="352"/>
      <c r="PBD42" s="352"/>
      <c r="PBE42" s="353"/>
      <c r="PBF42" s="354"/>
      <c r="PBG42" s="354"/>
      <c r="PBH42" s="354"/>
      <c r="PBI42" s="355" t="s">
        <v>29</v>
      </c>
      <c r="PBJ42" s="356">
        <v>1</v>
      </c>
      <c r="PBK42" s="356" t="s">
        <v>30</v>
      </c>
      <c r="PBL42" s="357">
        <f>$AF$33</f>
        <v>1</v>
      </c>
      <c r="PBM42" s="466" t="s">
        <v>27</v>
      </c>
      <c r="PBN42" s="467"/>
      <c r="PBO42" s="467"/>
      <c r="PBP42" s="467"/>
      <c r="PBQ42" s="467"/>
      <c r="PBR42" s="467"/>
      <c r="PBS42" s="467"/>
      <c r="PBT42" s="463">
        <f>PBY29</f>
        <v>0</v>
      </c>
      <c r="PBU42" s="464"/>
      <c r="PBV42" s="464"/>
      <c r="PBW42" s="464"/>
      <c r="PBX42" s="352" t="s">
        <v>31</v>
      </c>
      <c r="PBY42" s="465"/>
      <c r="PBZ42" s="464"/>
      <c r="PCA42" s="463"/>
      <c r="PCB42" s="464"/>
      <c r="PCC42" s="464"/>
      <c r="PCD42" s="352"/>
      <c r="PCE42" s="352"/>
      <c r="PCF42" s="352"/>
      <c r="PCG42" s="352"/>
      <c r="PCH42" s="352"/>
      <c r="PCI42" s="352"/>
      <c r="PCJ42" s="352"/>
      <c r="PCK42" s="353"/>
      <c r="PCL42" s="354"/>
      <c r="PCM42" s="354"/>
      <c r="PCN42" s="354"/>
      <c r="PCO42" s="355" t="s">
        <v>29</v>
      </c>
      <c r="PCP42" s="356">
        <v>1</v>
      </c>
      <c r="PCQ42" s="356" t="s">
        <v>30</v>
      </c>
      <c r="PCR42" s="357">
        <f>$AF$33</f>
        <v>1</v>
      </c>
      <c r="PCS42" s="466" t="s">
        <v>27</v>
      </c>
      <c r="PCT42" s="467"/>
      <c r="PCU42" s="467"/>
      <c r="PCV42" s="467"/>
      <c r="PCW42" s="467"/>
      <c r="PCX42" s="467"/>
      <c r="PCY42" s="467"/>
      <c r="PCZ42" s="463">
        <f>PDE29</f>
        <v>0</v>
      </c>
      <c r="PDA42" s="464"/>
      <c r="PDB42" s="464"/>
      <c r="PDC42" s="464"/>
      <c r="PDD42" s="352" t="s">
        <v>31</v>
      </c>
      <c r="PDE42" s="465"/>
      <c r="PDF42" s="464"/>
      <c r="PDG42" s="463"/>
      <c r="PDH42" s="464"/>
      <c r="PDI42" s="464"/>
      <c r="PDJ42" s="352"/>
      <c r="PDK42" s="352"/>
      <c r="PDL42" s="352"/>
      <c r="PDM42" s="352"/>
      <c r="PDN42" s="352"/>
      <c r="PDO42" s="352"/>
      <c r="PDP42" s="352"/>
      <c r="PDQ42" s="353"/>
      <c r="PDR42" s="354"/>
      <c r="PDS42" s="354"/>
      <c r="PDT42" s="354"/>
      <c r="PDU42" s="355" t="s">
        <v>29</v>
      </c>
      <c r="PDV42" s="356">
        <v>1</v>
      </c>
      <c r="PDW42" s="356" t="s">
        <v>30</v>
      </c>
      <c r="PDX42" s="357">
        <f>$AF$33</f>
        <v>1</v>
      </c>
      <c r="PDY42" s="466" t="s">
        <v>27</v>
      </c>
      <c r="PDZ42" s="467"/>
      <c r="PEA42" s="467"/>
      <c r="PEB42" s="467"/>
      <c r="PEC42" s="467"/>
      <c r="PED42" s="467"/>
      <c r="PEE42" s="467"/>
      <c r="PEF42" s="463">
        <f>PEK29</f>
        <v>0</v>
      </c>
      <c r="PEG42" s="464"/>
      <c r="PEH42" s="464"/>
      <c r="PEI42" s="464"/>
      <c r="PEJ42" s="352" t="s">
        <v>31</v>
      </c>
      <c r="PEK42" s="465"/>
      <c r="PEL42" s="464"/>
      <c r="PEM42" s="463"/>
      <c r="PEN42" s="464"/>
      <c r="PEO42" s="464"/>
      <c r="PEP42" s="352"/>
      <c r="PEQ42" s="352"/>
      <c r="PER42" s="352"/>
      <c r="PES42" s="352"/>
      <c r="PET42" s="352"/>
      <c r="PEU42" s="352"/>
      <c r="PEV42" s="352"/>
      <c r="PEW42" s="353"/>
      <c r="PEX42" s="354"/>
      <c r="PEY42" s="354"/>
      <c r="PEZ42" s="354"/>
      <c r="PFA42" s="355" t="s">
        <v>29</v>
      </c>
      <c r="PFB42" s="356">
        <v>1</v>
      </c>
      <c r="PFC42" s="356" t="s">
        <v>30</v>
      </c>
      <c r="PFD42" s="357">
        <f>$AF$33</f>
        <v>1</v>
      </c>
      <c r="PFE42" s="466" t="s">
        <v>27</v>
      </c>
      <c r="PFF42" s="467"/>
      <c r="PFG42" s="467"/>
      <c r="PFH42" s="467"/>
      <c r="PFI42" s="467"/>
      <c r="PFJ42" s="467"/>
      <c r="PFK42" s="467"/>
      <c r="PFL42" s="463">
        <f>PFQ29</f>
        <v>0</v>
      </c>
      <c r="PFM42" s="464"/>
      <c r="PFN42" s="464"/>
      <c r="PFO42" s="464"/>
      <c r="PFP42" s="352" t="s">
        <v>31</v>
      </c>
      <c r="PFQ42" s="465"/>
      <c r="PFR42" s="464"/>
      <c r="PFS42" s="463"/>
      <c r="PFT42" s="464"/>
      <c r="PFU42" s="464"/>
      <c r="PFV42" s="352"/>
      <c r="PFW42" s="352"/>
      <c r="PFX42" s="352"/>
      <c r="PFY42" s="352"/>
      <c r="PFZ42" s="352"/>
      <c r="PGA42" s="352"/>
      <c r="PGB42" s="352"/>
      <c r="PGC42" s="353"/>
      <c r="PGD42" s="354"/>
      <c r="PGE42" s="354"/>
      <c r="PGF42" s="354"/>
      <c r="PGG42" s="355" t="s">
        <v>29</v>
      </c>
      <c r="PGH42" s="356">
        <v>1</v>
      </c>
      <c r="PGI42" s="356" t="s">
        <v>30</v>
      </c>
      <c r="PGJ42" s="357">
        <f>$AF$33</f>
        <v>1</v>
      </c>
      <c r="PGK42" s="466" t="s">
        <v>27</v>
      </c>
      <c r="PGL42" s="467"/>
      <c r="PGM42" s="467"/>
      <c r="PGN42" s="467"/>
      <c r="PGO42" s="467"/>
      <c r="PGP42" s="467"/>
      <c r="PGQ42" s="467"/>
      <c r="PGR42" s="463">
        <f>PGW29</f>
        <v>0</v>
      </c>
      <c r="PGS42" s="464"/>
      <c r="PGT42" s="464"/>
      <c r="PGU42" s="464"/>
      <c r="PGV42" s="352" t="s">
        <v>31</v>
      </c>
      <c r="PGW42" s="465"/>
      <c r="PGX42" s="464"/>
      <c r="PGY42" s="463"/>
      <c r="PGZ42" s="464"/>
      <c r="PHA42" s="464"/>
      <c r="PHB42" s="352"/>
      <c r="PHC42" s="352"/>
      <c r="PHD42" s="352"/>
      <c r="PHE42" s="352"/>
      <c r="PHF42" s="352"/>
      <c r="PHG42" s="352"/>
      <c r="PHH42" s="352"/>
      <c r="PHI42" s="353"/>
      <c r="PHJ42" s="354"/>
      <c r="PHK42" s="354"/>
      <c r="PHL42" s="354"/>
      <c r="PHM42" s="355" t="s">
        <v>29</v>
      </c>
      <c r="PHN42" s="356">
        <v>1</v>
      </c>
      <c r="PHO42" s="356" t="s">
        <v>30</v>
      </c>
      <c r="PHP42" s="357">
        <f>$AF$33</f>
        <v>1</v>
      </c>
      <c r="PHQ42" s="466" t="s">
        <v>27</v>
      </c>
      <c r="PHR42" s="467"/>
      <c r="PHS42" s="467"/>
      <c r="PHT42" s="467"/>
      <c r="PHU42" s="467"/>
      <c r="PHV42" s="467"/>
      <c r="PHW42" s="467"/>
      <c r="PHX42" s="463">
        <f>PIC29</f>
        <v>0</v>
      </c>
      <c r="PHY42" s="464"/>
      <c r="PHZ42" s="464"/>
      <c r="PIA42" s="464"/>
      <c r="PIB42" s="352" t="s">
        <v>31</v>
      </c>
      <c r="PIC42" s="465"/>
      <c r="PID42" s="464"/>
      <c r="PIE42" s="463"/>
      <c r="PIF42" s="464"/>
      <c r="PIG42" s="464"/>
      <c r="PIH42" s="352"/>
      <c r="PII42" s="352"/>
      <c r="PIJ42" s="352"/>
      <c r="PIK42" s="352"/>
      <c r="PIL42" s="352"/>
      <c r="PIM42" s="352"/>
      <c r="PIN42" s="352"/>
      <c r="PIO42" s="353"/>
      <c r="PIP42" s="354"/>
      <c r="PIQ42" s="354"/>
      <c r="PIR42" s="354"/>
      <c r="PIS42" s="355" t="s">
        <v>29</v>
      </c>
      <c r="PIT42" s="356">
        <v>1</v>
      </c>
      <c r="PIU42" s="356" t="s">
        <v>30</v>
      </c>
      <c r="PIV42" s="357">
        <f>$AF$33</f>
        <v>1</v>
      </c>
      <c r="PIW42" s="466" t="s">
        <v>27</v>
      </c>
      <c r="PIX42" s="467"/>
      <c r="PIY42" s="467"/>
      <c r="PIZ42" s="467"/>
      <c r="PJA42" s="467"/>
      <c r="PJB42" s="467"/>
      <c r="PJC42" s="467"/>
      <c r="PJD42" s="463">
        <f>PJI29</f>
        <v>0</v>
      </c>
      <c r="PJE42" s="464"/>
      <c r="PJF42" s="464"/>
      <c r="PJG42" s="464"/>
      <c r="PJH42" s="352" t="s">
        <v>31</v>
      </c>
      <c r="PJI42" s="465"/>
      <c r="PJJ42" s="464"/>
      <c r="PJK42" s="463"/>
      <c r="PJL42" s="464"/>
      <c r="PJM42" s="464"/>
      <c r="PJN42" s="352"/>
      <c r="PJO42" s="352"/>
      <c r="PJP42" s="352"/>
      <c r="PJQ42" s="352"/>
      <c r="PJR42" s="352"/>
      <c r="PJS42" s="352"/>
      <c r="PJT42" s="352"/>
      <c r="PJU42" s="353"/>
      <c r="PJV42" s="354"/>
      <c r="PJW42" s="354"/>
      <c r="PJX42" s="354"/>
      <c r="PJY42" s="355" t="s">
        <v>29</v>
      </c>
      <c r="PJZ42" s="356">
        <v>1</v>
      </c>
      <c r="PKA42" s="356" t="s">
        <v>30</v>
      </c>
      <c r="PKB42" s="357">
        <f>$AF$33</f>
        <v>1</v>
      </c>
      <c r="PKC42" s="466" t="s">
        <v>27</v>
      </c>
      <c r="PKD42" s="467"/>
      <c r="PKE42" s="467"/>
      <c r="PKF42" s="467"/>
      <c r="PKG42" s="467"/>
      <c r="PKH42" s="467"/>
      <c r="PKI42" s="467"/>
      <c r="PKJ42" s="463">
        <f>PKO29</f>
        <v>0</v>
      </c>
      <c r="PKK42" s="464"/>
      <c r="PKL42" s="464"/>
      <c r="PKM42" s="464"/>
      <c r="PKN42" s="352" t="s">
        <v>31</v>
      </c>
      <c r="PKO42" s="465"/>
      <c r="PKP42" s="464"/>
      <c r="PKQ42" s="463"/>
      <c r="PKR42" s="464"/>
      <c r="PKS42" s="464"/>
      <c r="PKT42" s="352"/>
      <c r="PKU42" s="352"/>
      <c r="PKV42" s="352"/>
      <c r="PKW42" s="352"/>
      <c r="PKX42" s="352"/>
      <c r="PKY42" s="352"/>
      <c r="PKZ42" s="352"/>
      <c r="PLA42" s="353"/>
      <c r="PLB42" s="354"/>
      <c r="PLC42" s="354"/>
      <c r="PLD42" s="354"/>
      <c r="PLE42" s="355" t="s">
        <v>29</v>
      </c>
      <c r="PLF42" s="356">
        <v>1</v>
      </c>
      <c r="PLG42" s="356" t="s">
        <v>30</v>
      </c>
      <c r="PLH42" s="357">
        <f>$AF$33</f>
        <v>1</v>
      </c>
      <c r="PLI42" s="466" t="s">
        <v>27</v>
      </c>
      <c r="PLJ42" s="467"/>
      <c r="PLK42" s="467"/>
      <c r="PLL42" s="467"/>
      <c r="PLM42" s="467"/>
      <c r="PLN42" s="467"/>
      <c r="PLO42" s="467"/>
      <c r="PLP42" s="463">
        <f>PLU29</f>
        <v>0</v>
      </c>
      <c r="PLQ42" s="464"/>
      <c r="PLR42" s="464"/>
      <c r="PLS42" s="464"/>
      <c r="PLT42" s="352" t="s">
        <v>31</v>
      </c>
      <c r="PLU42" s="465"/>
      <c r="PLV42" s="464"/>
      <c r="PLW42" s="463"/>
      <c r="PLX42" s="464"/>
      <c r="PLY42" s="464"/>
      <c r="PLZ42" s="352"/>
      <c r="PMA42" s="352"/>
      <c r="PMB42" s="352"/>
      <c r="PMC42" s="352"/>
      <c r="PMD42" s="352"/>
      <c r="PME42" s="352"/>
      <c r="PMF42" s="352"/>
      <c r="PMG42" s="353"/>
      <c r="PMH42" s="354"/>
      <c r="PMI42" s="354"/>
      <c r="PMJ42" s="354"/>
      <c r="PMK42" s="355" t="s">
        <v>29</v>
      </c>
      <c r="PML42" s="356">
        <v>1</v>
      </c>
      <c r="PMM42" s="356" t="s">
        <v>30</v>
      </c>
      <c r="PMN42" s="357">
        <f>$AF$33</f>
        <v>1</v>
      </c>
      <c r="PMO42" s="466" t="s">
        <v>27</v>
      </c>
      <c r="PMP42" s="467"/>
      <c r="PMQ42" s="467"/>
      <c r="PMR42" s="467"/>
      <c r="PMS42" s="467"/>
      <c r="PMT42" s="467"/>
      <c r="PMU42" s="467"/>
      <c r="PMV42" s="463">
        <f>PNA29</f>
        <v>0</v>
      </c>
      <c r="PMW42" s="464"/>
      <c r="PMX42" s="464"/>
      <c r="PMY42" s="464"/>
      <c r="PMZ42" s="352" t="s">
        <v>31</v>
      </c>
      <c r="PNA42" s="465"/>
      <c r="PNB42" s="464"/>
      <c r="PNC42" s="463"/>
      <c r="PND42" s="464"/>
      <c r="PNE42" s="464"/>
      <c r="PNF42" s="352"/>
      <c r="PNG42" s="352"/>
      <c r="PNH42" s="352"/>
      <c r="PNI42" s="352"/>
      <c r="PNJ42" s="352"/>
      <c r="PNK42" s="352"/>
      <c r="PNL42" s="352"/>
      <c r="PNM42" s="353"/>
      <c r="PNN42" s="354"/>
      <c r="PNO42" s="354"/>
      <c r="PNP42" s="354"/>
      <c r="PNQ42" s="355" t="s">
        <v>29</v>
      </c>
      <c r="PNR42" s="356">
        <v>1</v>
      </c>
      <c r="PNS42" s="356" t="s">
        <v>30</v>
      </c>
      <c r="PNT42" s="357">
        <f>$AF$33</f>
        <v>1</v>
      </c>
      <c r="PNU42" s="466" t="s">
        <v>27</v>
      </c>
      <c r="PNV42" s="467"/>
      <c r="PNW42" s="467"/>
      <c r="PNX42" s="467"/>
      <c r="PNY42" s="467"/>
      <c r="PNZ42" s="467"/>
      <c r="POA42" s="467"/>
      <c r="POB42" s="463">
        <f>POG29</f>
        <v>0</v>
      </c>
      <c r="POC42" s="464"/>
      <c r="POD42" s="464"/>
      <c r="POE42" s="464"/>
      <c r="POF42" s="352" t="s">
        <v>31</v>
      </c>
      <c r="POG42" s="465"/>
      <c r="POH42" s="464"/>
      <c r="POI42" s="463"/>
      <c r="POJ42" s="464"/>
      <c r="POK42" s="464"/>
      <c r="POL42" s="352"/>
      <c r="POM42" s="352"/>
      <c r="PON42" s="352"/>
      <c r="POO42" s="352"/>
      <c r="POP42" s="352"/>
      <c r="POQ42" s="352"/>
      <c r="POR42" s="352"/>
      <c r="POS42" s="353"/>
      <c r="POT42" s="354"/>
      <c r="POU42" s="354"/>
      <c r="POV42" s="354"/>
      <c r="POW42" s="355" t="s">
        <v>29</v>
      </c>
      <c r="POX42" s="356">
        <v>1</v>
      </c>
      <c r="POY42" s="356" t="s">
        <v>30</v>
      </c>
      <c r="POZ42" s="357">
        <f>$AF$33</f>
        <v>1</v>
      </c>
      <c r="PPA42" s="466" t="s">
        <v>27</v>
      </c>
      <c r="PPB42" s="467"/>
      <c r="PPC42" s="467"/>
      <c r="PPD42" s="467"/>
      <c r="PPE42" s="467"/>
      <c r="PPF42" s="467"/>
      <c r="PPG42" s="467"/>
      <c r="PPH42" s="463">
        <f>PPM29</f>
        <v>0</v>
      </c>
      <c r="PPI42" s="464"/>
      <c r="PPJ42" s="464"/>
      <c r="PPK42" s="464"/>
      <c r="PPL42" s="352" t="s">
        <v>31</v>
      </c>
      <c r="PPM42" s="465"/>
      <c r="PPN42" s="464"/>
      <c r="PPO42" s="463"/>
      <c r="PPP42" s="464"/>
      <c r="PPQ42" s="464"/>
      <c r="PPR42" s="352"/>
      <c r="PPS42" s="352"/>
      <c r="PPT42" s="352"/>
      <c r="PPU42" s="352"/>
      <c r="PPV42" s="352"/>
      <c r="PPW42" s="352"/>
      <c r="PPX42" s="352"/>
      <c r="PPY42" s="353"/>
      <c r="PPZ42" s="354"/>
      <c r="PQA42" s="354"/>
      <c r="PQB42" s="354"/>
      <c r="PQC42" s="355" t="s">
        <v>29</v>
      </c>
      <c r="PQD42" s="356">
        <v>1</v>
      </c>
      <c r="PQE42" s="356" t="s">
        <v>30</v>
      </c>
      <c r="PQF42" s="357">
        <f>$AF$33</f>
        <v>1</v>
      </c>
      <c r="PQG42" s="466" t="s">
        <v>27</v>
      </c>
      <c r="PQH42" s="467"/>
      <c r="PQI42" s="467"/>
      <c r="PQJ42" s="467"/>
      <c r="PQK42" s="467"/>
      <c r="PQL42" s="467"/>
      <c r="PQM42" s="467"/>
      <c r="PQN42" s="463">
        <f>PQS29</f>
        <v>0</v>
      </c>
      <c r="PQO42" s="464"/>
      <c r="PQP42" s="464"/>
      <c r="PQQ42" s="464"/>
      <c r="PQR42" s="352" t="s">
        <v>31</v>
      </c>
      <c r="PQS42" s="465"/>
      <c r="PQT42" s="464"/>
      <c r="PQU42" s="463"/>
      <c r="PQV42" s="464"/>
      <c r="PQW42" s="464"/>
      <c r="PQX42" s="352"/>
      <c r="PQY42" s="352"/>
      <c r="PQZ42" s="352"/>
      <c r="PRA42" s="352"/>
      <c r="PRB42" s="352"/>
      <c r="PRC42" s="352"/>
      <c r="PRD42" s="352"/>
      <c r="PRE42" s="353"/>
      <c r="PRF42" s="354"/>
      <c r="PRG42" s="354"/>
      <c r="PRH42" s="354"/>
      <c r="PRI42" s="355" t="s">
        <v>29</v>
      </c>
      <c r="PRJ42" s="356">
        <v>1</v>
      </c>
      <c r="PRK42" s="356" t="s">
        <v>30</v>
      </c>
      <c r="PRL42" s="357">
        <f>$AF$33</f>
        <v>1</v>
      </c>
      <c r="PRM42" s="466" t="s">
        <v>27</v>
      </c>
      <c r="PRN42" s="467"/>
      <c r="PRO42" s="467"/>
      <c r="PRP42" s="467"/>
      <c r="PRQ42" s="467"/>
      <c r="PRR42" s="467"/>
      <c r="PRS42" s="467"/>
      <c r="PRT42" s="463">
        <f>PRY29</f>
        <v>0</v>
      </c>
      <c r="PRU42" s="464"/>
      <c r="PRV42" s="464"/>
      <c r="PRW42" s="464"/>
      <c r="PRX42" s="352" t="s">
        <v>31</v>
      </c>
      <c r="PRY42" s="465"/>
      <c r="PRZ42" s="464"/>
      <c r="PSA42" s="463"/>
      <c r="PSB42" s="464"/>
      <c r="PSC42" s="464"/>
      <c r="PSD42" s="352"/>
      <c r="PSE42" s="352"/>
      <c r="PSF42" s="352"/>
      <c r="PSG42" s="352"/>
      <c r="PSH42" s="352"/>
      <c r="PSI42" s="352"/>
      <c r="PSJ42" s="352"/>
      <c r="PSK42" s="353"/>
      <c r="PSL42" s="354"/>
      <c r="PSM42" s="354"/>
      <c r="PSN42" s="354"/>
      <c r="PSO42" s="355" t="s">
        <v>29</v>
      </c>
      <c r="PSP42" s="356">
        <v>1</v>
      </c>
      <c r="PSQ42" s="356" t="s">
        <v>30</v>
      </c>
      <c r="PSR42" s="357">
        <f>$AF$33</f>
        <v>1</v>
      </c>
      <c r="PSS42" s="466" t="s">
        <v>27</v>
      </c>
      <c r="PST42" s="467"/>
      <c r="PSU42" s="467"/>
      <c r="PSV42" s="467"/>
      <c r="PSW42" s="467"/>
      <c r="PSX42" s="467"/>
      <c r="PSY42" s="467"/>
      <c r="PSZ42" s="463">
        <f>PTE29</f>
        <v>0</v>
      </c>
      <c r="PTA42" s="464"/>
      <c r="PTB42" s="464"/>
      <c r="PTC42" s="464"/>
      <c r="PTD42" s="352" t="s">
        <v>31</v>
      </c>
      <c r="PTE42" s="465"/>
      <c r="PTF42" s="464"/>
      <c r="PTG42" s="463"/>
      <c r="PTH42" s="464"/>
      <c r="PTI42" s="464"/>
      <c r="PTJ42" s="352"/>
      <c r="PTK42" s="352"/>
      <c r="PTL42" s="352"/>
      <c r="PTM42" s="352"/>
      <c r="PTN42" s="352"/>
      <c r="PTO42" s="352"/>
      <c r="PTP42" s="352"/>
      <c r="PTQ42" s="353"/>
      <c r="PTR42" s="354"/>
      <c r="PTS42" s="354"/>
      <c r="PTT42" s="354"/>
      <c r="PTU42" s="355" t="s">
        <v>29</v>
      </c>
      <c r="PTV42" s="356">
        <v>1</v>
      </c>
      <c r="PTW42" s="356" t="s">
        <v>30</v>
      </c>
      <c r="PTX42" s="357">
        <f>$AF$33</f>
        <v>1</v>
      </c>
      <c r="PTY42" s="466" t="s">
        <v>27</v>
      </c>
      <c r="PTZ42" s="467"/>
      <c r="PUA42" s="467"/>
      <c r="PUB42" s="467"/>
      <c r="PUC42" s="467"/>
      <c r="PUD42" s="467"/>
      <c r="PUE42" s="467"/>
      <c r="PUF42" s="463">
        <f>PUK29</f>
        <v>0</v>
      </c>
      <c r="PUG42" s="464"/>
      <c r="PUH42" s="464"/>
      <c r="PUI42" s="464"/>
      <c r="PUJ42" s="352" t="s">
        <v>31</v>
      </c>
      <c r="PUK42" s="465"/>
      <c r="PUL42" s="464"/>
      <c r="PUM42" s="463"/>
      <c r="PUN42" s="464"/>
      <c r="PUO42" s="464"/>
      <c r="PUP42" s="352"/>
      <c r="PUQ42" s="352"/>
      <c r="PUR42" s="352"/>
      <c r="PUS42" s="352"/>
      <c r="PUT42" s="352"/>
      <c r="PUU42" s="352"/>
      <c r="PUV42" s="352"/>
      <c r="PUW42" s="353"/>
      <c r="PUX42" s="354"/>
      <c r="PUY42" s="354"/>
      <c r="PUZ42" s="354"/>
      <c r="PVA42" s="355" t="s">
        <v>29</v>
      </c>
      <c r="PVB42" s="356">
        <v>1</v>
      </c>
      <c r="PVC42" s="356" t="s">
        <v>30</v>
      </c>
      <c r="PVD42" s="357">
        <f>$AF$33</f>
        <v>1</v>
      </c>
      <c r="PVE42" s="466" t="s">
        <v>27</v>
      </c>
      <c r="PVF42" s="467"/>
      <c r="PVG42" s="467"/>
      <c r="PVH42" s="467"/>
      <c r="PVI42" s="467"/>
      <c r="PVJ42" s="467"/>
      <c r="PVK42" s="467"/>
      <c r="PVL42" s="463">
        <f>PVQ29</f>
        <v>0</v>
      </c>
      <c r="PVM42" s="464"/>
      <c r="PVN42" s="464"/>
      <c r="PVO42" s="464"/>
      <c r="PVP42" s="352" t="s">
        <v>31</v>
      </c>
      <c r="PVQ42" s="465"/>
      <c r="PVR42" s="464"/>
      <c r="PVS42" s="463"/>
      <c r="PVT42" s="464"/>
      <c r="PVU42" s="464"/>
      <c r="PVV42" s="352"/>
      <c r="PVW42" s="352"/>
      <c r="PVX42" s="352"/>
      <c r="PVY42" s="352"/>
      <c r="PVZ42" s="352"/>
      <c r="PWA42" s="352"/>
      <c r="PWB42" s="352"/>
      <c r="PWC42" s="353"/>
      <c r="PWD42" s="354"/>
      <c r="PWE42" s="354"/>
      <c r="PWF42" s="354"/>
      <c r="PWG42" s="355" t="s">
        <v>29</v>
      </c>
      <c r="PWH42" s="356">
        <v>1</v>
      </c>
      <c r="PWI42" s="356" t="s">
        <v>30</v>
      </c>
      <c r="PWJ42" s="357">
        <f>$AF$33</f>
        <v>1</v>
      </c>
      <c r="PWK42" s="466" t="s">
        <v>27</v>
      </c>
      <c r="PWL42" s="467"/>
      <c r="PWM42" s="467"/>
      <c r="PWN42" s="467"/>
      <c r="PWO42" s="467"/>
      <c r="PWP42" s="467"/>
      <c r="PWQ42" s="467"/>
      <c r="PWR42" s="463">
        <f>PWW29</f>
        <v>0</v>
      </c>
      <c r="PWS42" s="464"/>
      <c r="PWT42" s="464"/>
      <c r="PWU42" s="464"/>
      <c r="PWV42" s="352" t="s">
        <v>31</v>
      </c>
      <c r="PWW42" s="465"/>
      <c r="PWX42" s="464"/>
      <c r="PWY42" s="463"/>
      <c r="PWZ42" s="464"/>
      <c r="PXA42" s="464"/>
      <c r="PXB42" s="352"/>
      <c r="PXC42" s="352"/>
      <c r="PXD42" s="352"/>
      <c r="PXE42" s="352"/>
      <c r="PXF42" s="352"/>
      <c r="PXG42" s="352"/>
      <c r="PXH42" s="352"/>
      <c r="PXI42" s="353"/>
      <c r="PXJ42" s="354"/>
      <c r="PXK42" s="354"/>
      <c r="PXL42" s="354"/>
      <c r="PXM42" s="355" t="s">
        <v>29</v>
      </c>
      <c r="PXN42" s="356">
        <v>1</v>
      </c>
      <c r="PXO42" s="356" t="s">
        <v>30</v>
      </c>
      <c r="PXP42" s="357">
        <f>$AF$33</f>
        <v>1</v>
      </c>
      <c r="PXQ42" s="466" t="s">
        <v>27</v>
      </c>
      <c r="PXR42" s="467"/>
      <c r="PXS42" s="467"/>
      <c r="PXT42" s="467"/>
      <c r="PXU42" s="467"/>
      <c r="PXV42" s="467"/>
      <c r="PXW42" s="467"/>
      <c r="PXX42" s="463">
        <f>PYC29</f>
        <v>0</v>
      </c>
      <c r="PXY42" s="464"/>
      <c r="PXZ42" s="464"/>
      <c r="PYA42" s="464"/>
      <c r="PYB42" s="352" t="s">
        <v>31</v>
      </c>
      <c r="PYC42" s="465"/>
      <c r="PYD42" s="464"/>
      <c r="PYE42" s="463"/>
      <c r="PYF42" s="464"/>
      <c r="PYG42" s="464"/>
      <c r="PYH42" s="352"/>
      <c r="PYI42" s="352"/>
      <c r="PYJ42" s="352"/>
      <c r="PYK42" s="352"/>
      <c r="PYL42" s="352"/>
      <c r="PYM42" s="352"/>
      <c r="PYN42" s="352"/>
      <c r="PYO42" s="353"/>
      <c r="PYP42" s="354"/>
      <c r="PYQ42" s="354"/>
      <c r="PYR42" s="354"/>
      <c r="PYS42" s="355" t="s">
        <v>29</v>
      </c>
      <c r="PYT42" s="356">
        <v>1</v>
      </c>
      <c r="PYU42" s="356" t="s">
        <v>30</v>
      </c>
      <c r="PYV42" s="357">
        <f>$AF$33</f>
        <v>1</v>
      </c>
      <c r="PYW42" s="466" t="s">
        <v>27</v>
      </c>
      <c r="PYX42" s="467"/>
      <c r="PYY42" s="467"/>
      <c r="PYZ42" s="467"/>
      <c r="PZA42" s="467"/>
      <c r="PZB42" s="467"/>
      <c r="PZC42" s="467"/>
      <c r="PZD42" s="463">
        <f>PZI29</f>
        <v>0</v>
      </c>
      <c r="PZE42" s="464"/>
      <c r="PZF42" s="464"/>
      <c r="PZG42" s="464"/>
      <c r="PZH42" s="352" t="s">
        <v>31</v>
      </c>
      <c r="PZI42" s="465"/>
      <c r="PZJ42" s="464"/>
      <c r="PZK42" s="463"/>
      <c r="PZL42" s="464"/>
      <c r="PZM42" s="464"/>
      <c r="PZN42" s="352"/>
      <c r="PZO42" s="352"/>
      <c r="PZP42" s="352"/>
      <c r="PZQ42" s="352"/>
      <c r="PZR42" s="352"/>
      <c r="PZS42" s="352"/>
      <c r="PZT42" s="352"/>
      <c r="PZU42" s="353"/>
      <c r="PZV42" s="354"/>
      <c r="PZW42" s="354"/>
      <c r="PZX42" s="354"/>
      <c r="PZY42" s="355" t="s">
        <v>29</v>
      </c>
      <c r="PZZ42" s="356">
        <v>1</v>
      </c>
      <c r="QAA42" s="356" t="s">
        <v>30</v>
      </c>
      <c r="QAB42" s="357">
        <f>$AF$33</f>
        <v>1</v>
      </c>
      <c r="QAC42" s="466" t="s">
        <v>27</v>
      </c>
      <c r="QAD42" s="467"/>
      <c r="QAE42" s="467"/>
      <c r="QAF42" s="467"/>
      <c r="QAG42" s="467"/>
      <c r="QAH42" s="467"/>
      <c r="QAI42" s="467"/>
      <c r="QAJ42" s="463">
        <f>QAO29</f>
        <v>0</v>
      </c>
      <c r="QAK42" s="464"/>
      <c r="QAL42" s="464"/>
      <c r="QAM42" s="464"/>
      <c r="QAN42" s="352" t="s">
        <v>31</v>
      </c>
      <c r="QAO42" s="465"/>
      <c r="QAP42" s="464"/>
      <c r="QAQ42" s="463"/>
      <c r="QAR42" s="464"/>
      <c r="QAS42" s="464"/>
      <c r="QAT42" s="352"/>
      <c r="QAU42" s="352"/>
      <c r="QAV42" s="352"/>
      <c r="QAW42" s="352"/>
      <c r="QAX42" s="352"/>
      <c r="QAY42" s="352"/>
      <c r="QAZ42" s="352"/>
      <c r="QBA42" s="353"/>
      <c r="QBB42" s="354"/>
      <c r="QBC42" s="354"/>
      <c r="QBD42" s="354"/>
      <c r="QBE42" s="355" t="s">
        <v>29</v>
      </c>
      <c r="QBF42" s="356">
        <v>1</v>
      </c>
      <c r="QBG42" s="356" t="s">
        <v>30</v>
      </c>
      <c r="QBH42" s="357">
        <f>$AF$33</f>
        <v>1</v>
      </c>
      <c r="QBI42" s="466" t="s">
        <v>27</v>
      </c>
      <c r="QBJ42" s="467"/>
      <c r="QBK42" s="467"/>
      <c r="QBL42" s="467"/>
      <c r="QBM42" s="467"/>
      <c r="QBN42" s="467"/>
      <c r="QBO42" s="467"/>
      <c r="QBP42" s="463">
        <f>QBU29</f>
        <v>0</v>
      </c>
      <c r="QBQ42" s="464"/>
      <c r="QBR42" s="464"/>
      <c r="QBS42" s="464"/>
      <c r="QBT42" s="352" t="s">
        <v>31</v>
      </c>
      <c r="QBU42" s="465"/>
      <c r="QBV42" s="464"/>
      <c r="QBW42" s="463"/>
      <c r="QBX42" s="464"/>
      <c r="QBY42" s="464"/>
      <c r="QBZ42" s="352"/>
      <c r="QCA42" s="352"/>
      <c r="QCB42" s="352"/>
      <c r="QCC42" s="352"/>
      <c r="QCD42" s="352"/>
      <c r="QCE42" s="352"/>
      <c r="QCF42" s="352"/>
      <c r="QCG42" s="353"/>
      <c r="QCH42" s="354"/>
      <c r="QCI42" s="354"/>
      <c r="QCJ42" s="354"/>
      <c r="QCK42" s="355" t="s">
        <v>29</v>
      </c>
      <c r="QCL42" s="356">
        <v>1</v>
      </c>
      <c r="QCM42" s="356" t="s">
        <v>30</v>
      </c>
      <c r="QCN42" s="357">
        <f>$AF$33</f>
        <v>1</v>
      </c>
      <c r="QCO42" s="466" t="s">
        <v>27</v>
      </c>
      <c r="QCP42" s="467"/>
      <c r="QCQ42" s="467"/>
      <c r="QCR42" s="467"/>
      <c r="QCS42" s="467"/>
      <c r="QCT42" s="467"/>
      <c r="QCU42" s="467"/>
      <c r="QCV42" s="463">
        <f>QDA29</f>
        <v>0</v>
      </c>
      <c r="QCW42" s="464"/>
      <c r="QCX42" s="464"/>
      <c r="QCY42" s="464"/>
      <c r="QCZ42" s="352" t="s">
        <v>31</v>
      </c>
      <c r="QDA42" s="465"/>
      <c r="QDB42" s="464"/>
      <c r="QDC42" s="463"/>
      <c r="QDD42" s="464"/>
      <c r="QDE42" s="464"/>
      <c r="QDF42" s="352"/>
      <c r="QDG42" s="352"/>
      <c r="QDH42" s="352"/>
      <c r="QDI42" s="352"/>
      <c r="QDJ42" s="352"/>
      <c r="QDK42" s="352"/>
      <c r="QDL42" s="352"/>
      <c r="QDM42" s="353"/>
      <c r="QDN42" s="354"/>
      <c r="QDO42" s="354"/>
      <c r="QDP42" s="354"/>
      <c r="QDQ42" s="355" t="s">
        <v>29</v>
      </c>
      <c r="QDR42" s="356">
        <v>1</v>
      </c>
      <c r="QDS42" s="356" t="s">
        <v>30</v>
      </c>
      <c r="QDT42" s="357">
        <f>$AF$33</f>
        <v>1</v>
      </c>
      <c r="QDU42" s="466" t="s">
        <v>27</v>
      </c>
      <c r="QDV42" s="467"/>
      <c r="QDW42" s="467"/>
      <c r="QDX42" s="467"/>
      <c r="QDY42" s="467"/>
      <c r="QDZ42" s="467"/>
      <c r="QEA42" s="467"/>
      <c r="QEB42" s="463">
        <f>QEG29</f>
        <v>0</v>
      </c>
      <c r="QEC42" s="464"/>
      <c r="QED42" s="464"/>
      <c r="QEE42" s="464"/>
      <c r="QEF42" s="352" t="s">
        <v>31</v>
      </c>
      <c r="QEG42" s="465"/>
      <c r="QEH42" s="464"/>
      <c r="QEI42" s="463"/>
      <c r="QEJ42" s="464"/>
      <c r="QEK42" s="464"/>
      <c r="QEL42" s="352"/>
      <c r="QEM42" s="352"/>
      <c r="QEN42" s="352"/>
      <c r="QEO42" s="352"/>
      <c r="QEP42" s="352"/>
      <c r="QEQ42" s="352"/>
      <c r="QER42" s="352"/>
      <c r="QES42" s="353"/>
      <c r="QET42" s="354"/>
      <c r="QEU42" s="354"/>
      <c r="QEV42" s="354"/>
      <c r="QEW42" s="355" t="s">
        <v>29</v>
      </c>
      <c r="QEX42" s="356">
        <v>1</v>
      </c>
      <c r="QEY42" s="356" t="s">
        <v>30</v>
      </c>
      <c r="QEZ42" s="357">
        <f>$AF$33</f>
        <v>1</v>
      </c>
      <c r="QFA42" s="466" t="s">
        <v>27</v>
      </c>
      <c r="QFB42" s="467"/>
      <c r="QFC42" s="467"/>
      <c r="QFD42" s="467"/>
      <c r="QFE42" s="467"/>
      <c r="QFF42" s="467"/>
      <c r="QFG42" s="467"/>
      <c r="QFH42" s="463">
        <f>QFM29</f>
        <v>0</v>
      </c>
      <c r="QFI42" s="464"/>
      <c r="QFJ42" s="464"/>
      <c r="QFK42" s="464"/>
      <c r="QFL42" s="352" t="s">
        <v>31</v>
      </c>
      <c r="QFM42" s="465"/>
      <c r="QFN42" s="464"/>
      <c r="QFO42" s="463"/>
      <c r="QFP42" s="464"/>
      <c r="QFQ42" s="464"/>
      <c r="QFR42" s="352"/>
      <c r="QFS42" s="352"/>
      <c r="QFT42" s="352"/>
      <c r="QFU42" s="352"/>
      <c r="QFV42" s="352"/>
      <c r="QFW42" s="352"/>
      <c r="QFX42" s="352"/>
      <c r="QFY42" s="353"/>
      <c r="QFZ42" s="354"/>
      <c r="QGA42" s="354"/>
      <c r="QGB42" s="354"/>
      <c r="QGC42" s="355" t="s">
        <v>29</v>
      </c>
      <c r="QGD42" s="356">
        <v>1</v>
      </c>
      <c r="QGE42" s="356" t="s">
        <v>30</v>
      </c>
      <c r="QGF42" s="357">
        <f>$AF$33</f>
        <v>1</v>
      </c>
      <c r="QGG42" s="466" t="s">
        <v>27</v>
      </c>
      <c r="QGH42" s="467"/>
      <c r="QGI42" s="467"/>
      <c r="QGJ42" s="467"/>
      <c r="QGK42" s="467"/>
      <c r="QGL42" s="467"/>
      <c r="QGM42" s="467"/>
      <c r="QGN42" s="463">
        <f>QGS29</f>
        <v>0</v>
      </c>
      <c r="QGO42" s="464"/>
      <c r="QGP42" s="464"/>
      <c r="QGQ42" s="464"/>
      <c r="QGR42" s="352" t="s">
        <v>31</v>
      </c>
      <c r="QGS42" s="465"/>
      <c r="QGT42" s="464"/>
      <c r="QGU42" s="463"/>
      <c r="QGV42" s="464"/>
      <c r="QGW42" s="464"/>
      <c r="QGX42" s="352"/>
      <c r="QGY42" s="352"/>
      <c r="QGZ42" s="352"/>
      <c r="QHA42" s="352"/>
      <c r="QHB42" s="352"/>
      <c r="QHC42" s="352"/>
      <c r="QHD42" s="352"/>
      <c r="QHE42" s="353"/>
      <c r="QHF42" s="354"/>
      <c r="QHG42" s="354"/>
      <c r="QHH42" s="354"/>
      <c r="QHI42" s="355" t="s">
        <v>29</v>
      </c>
      <c r="QHJ42" s="356">
        <v>1</v>
      </c>
      <c r="QHK42" s="356" t="s">
        <v>30</v>
      </c>
      <c r="QHL42" s="357">
        <f>$AF$33</f>
        <v>1</v>
      </c>
      <c r="QHM42" s="466" t="s">
        <v>27</v>
      </c>
      <c r="QHN42" s="467"/>
      <c r="QHO42" s="467"/>
      <c r="QHP42" s="467"/>
      <c r="QHQ42" s="467"/>
      <c r="QHR42" s="467"/>
      <c r="QHS42" s="467"/>
      <c r="QHT42" s="463">
        <f>QHY29</f>
        <v>0</v>
      </c>
      <c r="QHU42" s="464"/>
      <c r="QHV42" s="464"/>
      <c r="QHW42" s="464"/>
      <c r="QHX42" s="352" t="s">
        <v>31</v>
      </c>
      <c r="QHY42" s="465"/>
      <c r="QHZ42" s="464"/>
      <c r="QIA42" s="463"/>
      <c r="QIB42" s="464"/>
      <c r="QIC42" s="464"/>
      <c r="QID42" s="352"/>
      <c r="QIE42" s="352"/>
      <c r="QIF42" s="352"/>
      <c r="QIG42" s="352"/>
      <c r="QIH42" s="352"/>
      <c r="QII42" s="352"/>
      <c r="QIJ42" s="352"/>
      <c r="QIK42" s="353"/>
      <c r="QIL42" s="354"/>
      <c r="QIM42" s="354"/>
      <c r="QIN42" s="354"/>
      <c r="QIO42" s="355" t="s">
        <v>29</v>
      </c>
      <c r="QIP42" s="356">
        <v>1</v>
      </c>
      <c r="QIQ42" s="356" t="s">
        <v>30</v>
      </c>
      <c r="QIR42" s="357">
        <f>$AF$33</f>
        <v>1</v>
      </c>
      <c r="QIS42" s="466" t="s">
        <v>27</v>
      </c>
      <c r="QIT42" s="467"/>
      <c r="QIU42" s="467"/>
      <c r="QIV42" s="467"/>
      <c r="QIW42" s="467"/>
      <c r="QIX42" s="467"/>
      <c r="QIY42" s="467"/>
      <c r="QIZ42" s="463">
        <f>QJE29</f>
        <v>0</v>
      </c>
      <c r="QJA42" s="464"/>
      <c r="QJB42" s="464"/>
      <c r="QJC42" s="464"/>
      <c r="QJD42" s="352" t="s">
        <v>31</v>
      </c>
      <c r="QJE42" s="465"/>
      <c r="QJF42" s="464"/>
      <c r="QJG42" s="463"/>
      <c r="QJH42" s="464"/>
      <c r="QJI42" s="464"/>
      <c r="QJJ42" s="352"/>
      <c r="QJK42" s="352"/>
      <c r="QJL42" s="352"/>
      <c r="QJM42" s="352"/>
      <c r="QJN42" s="352"/>
      <c r="QJO42" s="352"/>
      <c r="QJP42" s="352"/>
      <c r="QJQ42" s="353"/>
      <c r="QJR42" s="354"/>
      <c r="QJS42" s="354"/>
      <c r="QJT42" s="354"/>
      <c r="QJU42" s="355" t="s">
        <v>29</v>
      </c>
      <c r="QJV42" s="356">
        <v>1</v>
      </c>
      <c r="QJW42" s="356" t="s">
        <v>30</v>
      </c>
      <c r="QJX42" s="357">
        <f>$AF$33</f>
        <v>1</v>
      </c>
      <c r="QJY42" s="466" t="s">
        <v>27</v>
      </c>
      <c r="QJZ42" s="467"/>
      <c r="QKA42" s="467"/>
      <c r="QKB42" s="467"/>
      <c r="QKC42" s="467"/>
      <c r="QKD42" s="467"/>
      <c r="QKE42" s="467"/>
      <c r="QKF42" s="463">
        <f>QKK29</f>
        <v>0</v>
      </c>
      <c r="QKG42" s="464"/>
      <c r="QKH42" s="464"/>
      <c r="QKI42" s="464"/>
      <c r="QKJ42" s="352" t="s">
        <v>31</v>
      </c>
      <c r="QKK42" s="465"/>
      <c r="QKL42" s="464"/>
      <c r="QKM42" s="463"/>
      <c r="QKN42" s="464"/>
      <c r="QKO42" s="464"/>
      <c r="QKP42" s="352"/>
      <c r="QKQ42" s="352"/>
      <c r="QKR42" s="352"/>
      <c r="QKS42" s="352"/>
      <c r="QKT42" s="352"/>
      <c r="QKU42" s="352"/>
      <c r="QKV42" s="352"/>
      <c r="QKW42" s="353"/>
      <c r="QKX42" s="354"/>
      <c r="QKY42" s="354"/>
      <c r="QKZ42" s="354"/>
      <c r="QLA42" s="355" t="s">
        <v>29</v>
      </c>
      <c r="QLB42" s="356">
        <v>1</v>
      </c>
      <c r="QLC42" s="356" t="s">
        <v>30</v>
      </c>
      <c r="QLD42" s="357">
        <f>$AF$33</f>
        <v>1</v>
      </c>
      <c r="QLE42" s="466" t="s">
        <v>27</v>
      </c>
      <c r="QLF42" s="467"/>
      <c r="QLG42" s="467"/>
      <c r="QLH42" s="467"/>
      <c r="QLI42" s="467"/>
      <c r="QLJ42" s="467"/>
      <c r="QLK42" s="467"/>
      <c r="QLL42" s="463">
        <f>QLQ29</f>
        <v>0</v>
      </c>
      <c r="QLM42" s="464"/>
      <c r="QLN42" s="464"/>
      <c r="QLO42" s="464"/>
      <c r="QLP42" s="352" t="s">
        <v>31</v>
      </c>
      <c r="QLQ42" s="465"/>
      <c r="QLR42" s="464"/>
      <c r="QLS42" s="463"/>
      <c r="QLT42" s="464"/>
      <c r="QLU42" s="464"/>
      <c r="QLV42" s="352"/>
      <c r="QLW42" s="352"/>
      <c r="QLX42" s="352"/>
      <c r="QLY42" s="352"/>
      <c r="QLZ42" s="352"/>
      <c r="QMA42" s="352"/>
      <c r="QMB42" s="352"/>
      <c r="QMC42" s="353"/>
      <c r="QMD42" s="354"/>
      <c r="QME42" s="354"/>
      <c r="QMF42" s="354"/>
      <c r="QMG42" s="355" t="s">
        <v>29</v>
      </c>
      <c r="QMH42" s="356">
        <v>1</v>
      </c>
      <c r="QMI42" s="356" t="s">
        <v>30</v>
      </c>
      <c r="QMJ42" s="357">
        <f>$AF$33</f>
        <v>1</v>
      </c>
      <c r="QMK42" s="466" t="s">
        <v>27</v>
      </c>
      <c r="QML42" s="467"/>
      <c r="QMM42" s="467"/>
      <c r="QMN42" s="467"/>
      <c r="QMO42" s="467"/>
      <c r="QMP42" s="467"/>
      <c r="QMQ42" s="467"/>
      <c r="QMR42" s="463">
        <f>QMW29</f>
        <v>0</v>
      </c>
      <c r="QMS42" s="464"/>
      <c r="QMT42" s="464"/>
      <c r="QMU42" s="464"/>
      <c r="QMV42" s="352" t="s">
        <v>31</v>
      </c>
      <c r="QMW42" s="465"/>
      <c r="QMX42" s="464"/>
      <c r="QMY42" s="463"/>
      <c r="QMZ42" s="464"/>
      <c r="QNA42" s="464"/>
      <c r="QNB42" s="352"/>
      <c r="QNC42" s="352"/>
      <c r="QND42" s="352"/>
      <c r="QNE42" s="352"/>
      <c r="QNF42" s="352"/>
      <c r="QNG42" s="352"/>
      <c r="QNH42" s="352"/>
      <c r="QNI42" s="353"/>
      <c r="QNJ42" s="354"/>
      <c r="QNK42" s="354"/>
      <c r="QNL42" s="354"/>
      <c r="QNM42" s="355" t="s">
        <v>29</v>
      </c>
      <c r="QNN42" s="356">
        <v>1</v>
      </c>
      <c r="QNO42" s="356" t="s">
        <v>30</v>
      </c>
      <c r="QNP42" s="357">
        <f>$AF$33</f>
        <v>1</v>
      </c>
      <c r="QNQ42" s="466" t="s">
        <v>27</v>
      </c>
      <c r="QNR42" s="467"/>
      <c r="QNS42" s="467"/>
      <c r="QNT42" s="467"/>
      <c r="QNU42" s="467"/>
      <c r="QNV42" s="467"/>
      <c r="QNW42" s="467"/>
      <c r="QNX42" s="463">
        <f>QOC29</f>
        <v>0</v>
      </c>
      <c r="QNY42" s="464"/>
      <c r="QNZ42" s="464"/>
      <c r="QOA42" s="464"/>
      <c r="QOB42" s="352" t="s">
        <v>31</v>
      </c>
      <c r="QOC42" s="465"/>
      <c r="QOD42" s="464"/>
      <c r="QOE42" s="463"/>
      <c r="QOF42" s="464"/>
      <c r="QOG42" s="464"/>
      <c r="QOH42" s="352"/>
      <c r="QOI42" s="352"/>
      <c r="QOJ42" s="352"/>
      <c r="QOK42" s="352"/>
      <c r="QOL42" s="352"/>
      <c r="QOM42" s="352"/>
      <c r="QON42" s="352"/>
      <c r="QOO42" s="353"/>
      <c r="QOP42" s="354"/>
      <c r="QOQ42" s="354"/>
      <c r="QOR42" s="354"/>
      <c r="QOS42" s="355" t="s">
        <v>29</v>
      </c>
      <c r="QOT42" s="356">
        <v>1</v>
      </c>
      <c r="QOU42" s="356" t="s">
        <v>30</v>
      </c>
      <c r="QOV42" s="357">
        <f>$AF$33</f>
        <v>1</v>
      </c>
      <c r="QOW42" s="466" t="s">
        <v>27</v>
      </c>
      <c r="QOX42" s="467"/>
      <c r="QOY42" s="467"/>
      <c r="QOZ42" s="467"/>
      <c r="QPA42" s="467"/>
      <c r="QPB42" s="467"/>
      <c r="QPC42" s="467"/>
      <c r="QPD42" s="463">
        <f>QPI29</f>
        <v>0</v>
      </c>
      <c r="QPE42" s="464"/>
      <c r="QPF42" s="464"/>
      <c r="QPG42" s="464"/>
      <c r="QPH42" s="352" t="s">
        <v>31</v>
      </c>
      <c r="QPI42" s="465"/>
      <c r="QPJ42" s="464"/>
      <c r="QPK42" s="463"/>
      <c r="QPL42" s="464"/>
      <c r="QPM42" s="464"/>
      <c r="QPN42" s="352"/>
      <c r="QPO42" s="352"/>
      <c r="QPP42" s="352"/>
      <c r="QPQ42" s="352"/>
      <c r="QPR42" s="352"/>
      <c r="QPS42" s="352"/>
      <c r="QPT42" s="352"/>
      <c r="QPU42" s="353"/>
      <c r="QPV42" s="354"/>
      <c r="QPW42" s="354"/>
      <c r="QPX42" s="354"/>
      <c r="QPY42" s="355" t="s">
        <v>29</v>
      </c>
      <c r="QPZ42" s="356">
        <v>1</v>
      </c>
      <c r="QQA42" s="356" t="s">
        <v>30</v>
      </c>
      <c r="QQB42" s="357">
        <f>$AF$33</f>
        <v>1</v>
      </c>
      <c r="QQC42" s="466" t="s">
        <v>27</v>
      </c>
      <c r="QQD42" s="467"/>
      <c r="QQE42" s="467"/>
      <c r="QQF42" s="467"/>
      <c r="QQG42" s="467"/>
      <c r="QQH42" s="467"/>
      <c r="QQI42" s="467"/>
      <c r="QQJ42" s="463">
        <f>QQO29</f>
        <v>0</v>
      </c>
      <c r="QQK42" s="464"/>
      <c r="QQL42" s="464"/>
      <c r="QQM42" s="464"/>
      <c r="QQN42" s="352" t="s">
        <v>31</v>
      </c>
      <c r="QQO42" s="465"/>
      <c r="QQP42" s="464"/>
      <c r="QQQ42" s="463"/>
      <c r="QQR42" s="464"/>
      <c r="QQS42" s="464"/>
      <c r="QQT42" s="352"/>
      <c r="QQU42" s="352"/>
      <c r="QQV42" s="352"/>
      <c r="QQW42" s="352"/>
      <c r="QQX42" s="352"/>
      <c r="QQY42" s="352"/>
      <c r="QQZ42" s="352"/>
      <c r="QRA42" s="353"/>
      <c r="QRB42" s="354"/>
      <c r="QRC42" s="354"/>
      <c r="QRD42" s="354"/>
      <c r="QRE42" s="355" t="s">
        <v>29</v>
      </c>
      <c r="QRF42" s="356">
        <v>1</v>
      </c>
      <c r="QRG42" s="356" t="s">
        <v>30</v>
      </c>
      <c r="QRH42" s="357">
        <f>$AF$33</f>
        <v>1</v>
      </c>
      <c r="QRI42" s="466" t="s">
        <v>27</v>
      </c>
      <c r="QRJ42" s="467"/>
      <c r="QRK42" s="467"/>
      <c r="QRL42" s="467"/>
      <c r="QRM42" s="467"/>
      <c r="QRN42" s="467"/>
      <c r="QRO42" s="467"/>
      <c r="QRP42" s="463">
        <f>QRU29</f>
        <v>0</v>
      </c>
      <c r="QRQ42" s="464"/>
      <c r="QRR42" s="464"/>
      <c r="QRS42" s="464"/>
      <c r="QRT42" s="352" t="s">
        <v>31</v>
      </c>
      <c r="QRU42" s="465"/>
      <c r="QRV42" s="464"/>
      <c r="QRW42" s="463"/>
      <c r="QRX42" s="464"/>
      <c r="QRY42" s="464"/>
      <c r="QRZ42" s="352"/>
      <c r="QSA42" s="352"/>
      <c r="QSB42" s="352"/>
      <c r="QSC42" s="352"/>
      <c r="QSD42" s="352"/>
      <c r="QSE42" s="352"/>
      <c r="QSF42" s="352"/>
      <c r="QSG42" s="353"/>
      <c r="QSH42" s="354"/>
      <c r="QSI42" s="354"/>
      <c r="QSJ42" s="354"/>
      <c r="QSK42" s="355" t="s">
        <v>29</v>
      </c>
      <c r="QSL42" s="356">
        <v>1</v>
      </c>
      <c r="QSM42" s="356" t="s">
        <v>30</v>
      </c>
      <c r="QSN42" s="357">
        <f>$AF$33</f>
        <v>1</v>
      </c>
      <c r="QSO42" s="466" t="s">
        <v>27</v>
      </c>
      <c r="QSP42" s="467"/>
      <c r="QSQ42" s="467"/>
      <c r="QSR42" s="467"/>
      <c r="QSS42" s="467"/>
      <c r="QST42" s="467"/>
      <c r="QSU42" s="467"/>
      <c r="QSV42" s="463">
        <f>QTA29</f>
        <v>0</v>
      </c>
      <c r="QSW42" s="464"/>
      <c r="QSX42" s="464"/>
      <c r="QSY42" s="464"/>
      <c r="QSZ42" s="352" t="s">
        <v>31</v>
      </c>
      <c r="QTA42" s="465"/>
      <c r="QTB42" s="464"/>
      <c r="QTC42" s="463"/>
      <c r="QTD42" s="464"/>
      <c r="QTE42" s="464"/>
      <c r="QTF42" s="352"/>
      <c r="QTG42" s="352"/>
      <c r="QTH42" s="352"/>
      <c r="QTI42" s="352"/>
      <c r="QTJ42" s="352"/>
      <c r="QTK42" s="352"/>
      <c r="QTL42" s="352"/>
      <c r="QTM42" s="353"/>
      <c r="QTN42" s="354"/>
      <c r="QTO42" s="354"/>
      <c r="QTP42" s="354"/>
      <c r="QTQ42" s="355" t="s">
        <v>29</v>
      </c>
      <c r="QTR42" s="356">
        <v>1</v>
      </c>
      <c r="QTS42" s="356" t="s">
        <v>30</v>
      </c>
      <c r="QTT42" s="357">
        <f>$AF$33</f>
        <v>1</v>
      </c>
      <c r="QTU42" s="466" t="s">
        <v>27</v>
      </c>
      <c r="QTV42" s="467"/>
      <c r="QTW42" s="467"/>
      <c r="QTX42" s="467"/>
      <c r="QTY42" s="467"/>
      <c r="QTZ42" s="467"/>
      <c r="QUA42" s="467"/>
      <c r="QUB42" s="463">
        <f>QUG29</f>
        <v>0</v>
      </c>
      <c r="QUC42" s="464"/>
      <c r="QUD42" s="464"/>
      <c r="QUE42" s="464"/>
      <c r="QUF42" s="352" t="s">
        <v>31</v>
      </c>
      <c r="QUG42" s="465"/>
      <c r="QUH42" s="464"/>
      <c r="QUI42" s="463"/>
      <c r="QUJ42" s="464"/>
      <c r="QUK42" s="464"/>
      <c r="QUL42" s="352"/>
      <c r="QUM42" s="352"/>
      <c r="QUN42" s="352"/>
      <c r="QUO42" s="352"/>
      <c r="QUP42" s="352"/>
      <c r="QUQ42" s="352"/>
      <c r="QUR42" s="352"/>
      <c r="QUS42" s="353"/>
      <c r="QUT42" s="354"/>
      <c r="QUU42" s="354"/>
      <c r="QUV42" s="354"/>
      <c r="QUW42" s="355" t="s">
        <v>29</v>
      </c>
      <c r="QUX42" s="356">
        <v>1</v>
      </c>
      <c r="QUY42" s="356" t="s">
        <v>30</v>
      </c>
      <c r="QUZ42" s="357">
        <f>$AF$33</f>
        <v>1</v>
      </c>
      <c r="QVA42" s="466" t="s">
        <v>27</v>
      </c>
      <c r="QVB42" s="467"/>
      <c r="QVC42" s="467"/>
      <c r="QVD42" s="467"/>
      <c r="QVE42" s="467"/>
      <c r="QVF42" s="467"/>
      <c r="QVG42" s="467"/>
      <c r="QVH42" s="463">
        <f>QVM29</f>
        <v>0</v>
      </c>
      <c r="QVI42" s="464"/>
      <c r="QVJ42" s="464"/>
      <c r="QVK42" s="464"/>
      <c r="QVL42" s="352" t="s">
        <v>31</v>
      </c>
      <c r="QVM42" s="465"/>
      <c r="QVN42" s="464"/>
      <c r="QVO42" s="463"/>
      <c r="QVP42" s="464"/>
      <c r="QVQ42" s="464"/>
      <c r="QVR42" s="352"/>
      <c r="QVS42" s="352"/>
      <c r="QVT42" s="352"/>
      <c r="QVU42" s="352"/>
      <c r="QVV42" s="352"/>
      <c r="QVW42" s="352"/>
      <c r="QVX42" s="352"/>
      <c r="QVY42" s="353"/>
      <c r="QVZ42" s="354"/>
      <c r="QWA42" s="354"/>
      <c r="QWB42" s="354"/>
      <c r="QWC42" s="355" t="s">
        <v>29</v>
      </c>
      <c r="QWD42" s="356">
        <v>1</v>
      </c>
      <c r="QWE42" s="356" t="s">
        <v>30</v>
      </c>
      <c r="QWF42" s="357">
        <f>$AF$33</f>
        <v>1</v>
      </c>
      <c r="QWG42" s="466" t="s">
        <v>27</v>
      </c>
      <c r="QWH42" s="467"/>
      <c r="QWI42" s="467"/>
      <c r="QWJ42" s="467"/>
      <c r="QWK42" s="467"/>
      <c r="QWL42" s="467"/>
      <c r="QWM42" s="467"/>
      <c r="QWN42" s="463">
        <f>QWS29</f>
        <v>0</v>
      </c>
      <c r="QWO42" s="464"/>
      <c r="QWP42" s="464"/>
      <c r="QWQ42" s="464"/>
      <c r="QWR42" s="352" t="s">
        <v>31</v>
      </c>
      <c r="QWS42" s="465"/>
      <c r="QWT42" s="464"/>
      <c r="QWU42" s="463"/>
      <c r="QWV42" s="464"/>
      <c r="QWW42" s="464"/>
      <c r="QWX42" s="352"/>
      <c r="QWY42" s="352"/>
      <c r="QWZ42" s="352"/>
      <c r="QXA42" s="352"/>
      <c r="QXB42" s="352"/>
      <c r="QXC42" s="352"/>
      <c r="QXD42" s="352"/>
      <c r="QXE42" s="353"/>
      <c r="QXF42" s="354"/>
      <c r="QXG42" s="354"/>
      <c r="QXH42" s="354"/>
      <c r="QXI42" s="355" t="s">
        <v>29</v>
      </c>
      <c r="QXJ42" s="356">
        <v>1</v>
      </c>
      <c r="QXK42" s="356" t="s">
        <v>30</v>
      </c>
      <c r="QXL42" s="357">
        <f>$AF$33</f>
        <v>1</v>
      </c>
      <c r="QXM42" s="466" t="s">
        <v>27</v>
      </c>
      <c r="QXN42" s="467"/>
      <c r="QXO42" s="467"/>
      <c r="QXP42" s="467"/>
      <c r="QXQ42" s="467"/>
      <c r="QXR42" s="467"/>
      <c r="QXS42" s="467"/>
      <c r="QXT42" s="463">
        <f>QXY29</f>
        <v>0</v>
      </c>
      <c r="QXU42" s="464"/>
      <c r="QXV42" s="464"/>
      <c r="QXW42" s="464"/>
      <c r="QXX42" s="352" t="s">
        <v>31</v>
      </c>
      <c r="QXY42" s="465"/>
      <c r="QXZ42" s="464"/>
      <c r="QYA42" s="463"/>
      <c r="QYB42" s="464"/>
      <c r="QYC42" s="464"/>
      <c r="QYD42" s="352"/>
      <c r="QYE42" s="352"/>
      <c r="QYF42" s="352"/>
      <c r="QYG42" s="352"/>
      <c r="QYH42" s="352"/>
      <c r="QYI42" s="352"/>
      <c r="QYJ42" s="352"/>
      <c r="QYK42" s="353"/>
      <c r="QYL42" s="354"/>
      <c r="QYM42" s="354"/>
      <c r="QYN42" s="354"/>
      <c r="QYO42" s="355" t="s">
        <v>29</v>
      </c>
      <c r="QYP42" s="356">
        <v>1</v>
      </c>
      <c r="QYQ42" s="356" t="s">
        <v>30</v>
      </c>
      <c r="QYR42" s="357">
        <f>$AF$33</f>
        <v>1</v>
      </c>
      <c r="QYS42" s="466" t="s">
        <v>27</v>
      </c>
      <c r="QYT42" s="467"/>
      <c r="QYU42" s="467"/>
      <c r="QYV42" s="467"/>
      <c r="QYW42" s="467"/>
      <c r="QYX42" s="467"/>
      <c r="QYY42" s="467"/>
      <c r="QYZ42" s="463">
        <f>QZE29</f>
        <v>0</v>
      </c>
      <c r="QZA42" s="464"/>
      <c r="QZB42" s="464"/>
      <c r="QZC42" s="464"/>
      <c r="QZD42" s="352" t="s">
        <v>31</v>
      </c>
      <c r="QZE42" s="465"/>
      <c r="QZF42" s="464"/>
      <c r="QZG42" s="463"/>
      <c r="QZH42" s="464"/>
      <c r="QZI42" s="464"/>
      <c r="QZJ42" s="352"/>
      <c r="QZK42" s="352"/>
      <c r="QZL42" s="352"/>
      <c r="QZM42" s="352"/>
      <c r="QZN42" s="352"/>
      <c r="QZO42" s="352"/>
      <c r="QZP42" s="352"/>
      <c r="QZQ42" s="353"/>
      <c r="QZR42" s="354"/>
      <c r="QZS42" s="354"/>
      <c r="QZT42" s="354"/>
      <c r="QZU42" s="355" t="s">
        <v>29</v>
      </c>
      <c r="QZV42" s="356">
        <v>1</v>
      </c>
      <c r="QZW42" s="356" t="s">
        <v>30</v>
      </c>
      <c r="QZX42" s="357">
        <f>$AF$33</f>
        <v>1</v>
      </c>
      <c r="QZY42" s="466" t="s">
        <v>27</v>
      </c>
      <c r="QZZ42" s="467"/>
      <c r="RAA42" s="467"/>
      <c r="RAB42" s="467"/>
      <c r="RAC42" s="467"/>
      <c r="RAD42" s="467"/>
      <c r="RAE42" s="467"/>
      <c r="RAF42" s="463">
        <f>RAK29</f>
        <v>0</v>
      </c>
      <c r="RAG42" s="464"/>
      <c r="RAH42" s="464"/>
      <c r="RAI42" s="464"/>
      <c r="RAJ42" s="352" t="s">
        <v>31</v>
      </c>
      <c r="RAK42" s="465"/>
      <c r="RAL42" s="464"/>
      <c r="RAM42" s="463"/>
      <c r="RAN42" s="464"/>
      <c r="RAO42" s="464"/>
      <c r="RAP42" s="352"/>
      <c r="RAQ42" s="352"/>
      <c r="RAR42" s="352"/>
      <c r="RAS42" s="352"/>
      <c r="RAT42" s="352"/>
      <c r="RAU42" s="352"/>
      <c r="RAV42" s="352"/>
      <c r="RAW42" s="353"/>
      <c r="RAX42" s="354"/>
      <c r="RAY42" s="354"/>
      <c r="RAZ42" s="354"/>
      <c r="RBA42" s="355" t="s">
        <v>29</v>
      </c>
      <c r="RBB42" s="356">
        <v>1</v>
      </c>
      <c r="RBC42" s="356" t="s">
        <v>30</v>
      </c>
      <c r="RBD42" s="357">
        <f>$AF$33</f>
        <v>1</v>
      </c>
      <c r="RBE42" s="466" t="s">
        <v>27</v>
      </c>
      <c r="RBF42" s="467"/>
      <c r="RBG42" s="467"/>
      <c r="RBH42" s="467"/>
      <c r="RBI42" s="467"/>
      <c r="RBJ42" s="467"/>
      <c r="RBK42" s="467"/>
      <c r="RBL42" s="463">
        <f>RBQ29</f>
        <v>0</v>
      </c>
      <c r="RBM42" s="464"/>
      <c r="RBN42" s="464"/>
      <c r="RBO42" s="464"/>
      <c r="RBP42" s="352" t="s">
        <v>31</v>
      </c>
      <c r="RBQ42" s="465"/>
      <c r="RBR42" s="464"/>
      <c r="RBS42" s="463"/>
      <c r="RBT42" s="464"/>
      <c r="RBU42" s="464"/>
      <c r="RBV42" s="352"/>
      <c r="RBW42" s="352"/>
      <c r="RBX42" s="352"/>
      <c r="RBY42" s="352"/>
      <c r="RBZ42" s="352"/>
      <c r="RCA42" s="352"/>
      <c r="RCB42" s="352"/>
      <c r="RCC42" s="353"/>
      <c r="RCD42" s="354"/>
      <c r="RCE42" s="354"/>
      <c r="RCF42" s="354"/>
      <c r="RCG42" s="355" t="s">
        <v>29</v>
      </c>
      <c r="RCH42" s="356">
        <v>1</v>
      </c>
      <c r="RCI42" s="356" t="s">
        <v>30</v>
      </c>
      <c r="RCJ42" s="357">
        <f>$AF$33</f>
        <v>1</v>
      </c>
      <c r="RCK42" s="466" t="s">
        <v>27</v>
      </c>
      <c r="RCL42" s="467"/>
      <c r="RCM42" s="467"/>
      <c r="RCN42" s="467"/>
      <c r="RCO42" s="467"/>
      <c r="RCP42" s="467"/>
      <c r="RCQ42" s="467"/>
      <c r="RCR42" s="463">
        <f>RCW29</f>
        <v>0</v>
      </c>
      <c r="RCS42" s="464"/>
      <c r="RCT42" s="464"/>
      <c r="RCU42" s="464"/>
      <c r="RCV42" s="352" t="s">
        <v>31</v>
      </c>
      <c r="RCW42" s="465"/>
      <c r="RCX42" s="464"/>
      <c r="RCY42" s="463"/>
      <c r="RCZ42" s="464"/>
      <c r="RDA42" s="464"/>
      <c r="RDB42" s="352"/>
      <c r="RDC42" s="352"/>
      <c r="RDD42" s="352"/>
      <c r="RDE42" s="352"/>
      <c r="RDF42" s="352"/>
      <c r="RDG42" s="352"/>
      <c r="RDH42" s="352"/>
      <c r="RDI42" s="353"/>
      <c r="RDJ42" s="354"/>
      <c r="RDK42" s="354"/>
      <c r="RDL42" s="354"/>
      <c r="RDM42" s="355" t="s">
        <v>29</v>
      </c>
      <c r="RDN42" s="356">
        <v>1</v>
      </c>
      <c r="RDO42" s="356" t="s">
        <v>30</v>
      </c>
      <c r="RDP42" s="357">
        <f>$AF$33</f>
        <v>1</v>
      </c>
      <c r="RDQ42" s="466" t="s">
        <v>27</v>
      </c>
      <c r="RDR42" s="467"/>
      <c r="RDS42" s="467"/>
      <c r="RDT42" s="467"/>
      <c r="RDU42" s="467"/>
      <c r="RDV42" s="467"/>
      <c r="RDW42" s="467"/>
      <c r="RDX42" s="463">
        <f>REC29</f>
        <v>0</v>
      </c>
      <c r="RDY42" s="464"/>
      <c r="RDZ42" s="464"/>
      <c r="REA42" s="464"/>
      <c r="REB42" s="352" t="s">
        <v>31</v>
      </c>
      <c r="REC42" s="465"/>
      <c r="RED42" s="464"/>
      <c r="REE42" s="463"/>
      <c r="REF42" s="464"/>
      <c r="REG42" s="464"/>
      <c r="REH42" s="352"/>
      <c r="REI42" s="352"/>
      <c r="REJ42" s="352"/>
      <c r="REK42" s="352"/>
      <c r="REL42" s="352"/>
      <c r="REM42" s="352"/>
      <c r="REN42" s="352"/>
      <c r="REO42" s="353"/>
      <c r="REP42" s="354"/>
      <c r="REQ42" s="354"/>
      <c r="RER42" s="354"/>
      <c r="RES42" s="355" t="s">
        <v>29</v>
      </c>
      <c r="RET42" s="356">
        <v>1</v>
      </c>
      <c r="REU42" s="356" t="s">
        <v>30</v>
      </c>
      <c r="REV42" s="357">
        <f>$AF$33</f>
        <v>1</v>
      </c>
      <c r="REW42" s="466" t="s">
        <v>27</v>
      </c>
      <c r="REX42" s="467"/>
      <c r="REY42" s="467"/>
      <c r="REZ42" s="467"/>
      <c r="RFA42" s="467"/>
      <c r="RFB42" s="467"/>
      <c r="RFC42" s="467"/>
      <c r="RFD42" s="463">
        <f>RFI29</f>
        <v>0</v>
      </c>
      <c r="RFE42" s="464"/>
      <c r="RFF42" s="464"/>
      <c r="RFG42" s="464"/>
      <c r="RFH42" s="352" t="s">
        <v>31</v>
      </c>
      <c r="RFI42" s="465"/>
      <c r="RFJ42" s="464"/>
      <c r="RFK42" s="463"/>
      <c r="RFL42" s="464"/>
      <c r="RFM42" s="464"/>
      <c r="RFN42" s="352"/>
      <c r="RFO42" s="352"/>
      <c r="RFP42" s="352"/>
      <c r="RFQ42" s="352"/>
      <c r="RFR42" s="352"/>
      <c r="RFS42" s="352"/>
      <c r="RFT42" s="352"/>
      <c r="RFU42" s="353"/>
      <c r="RFV42" s="354"/>
      <c r="RFW42" s="354"/>
      <c r="RFX42" s="354"/>
      <c r="RFY42" s="355" t="s">
        <v>29</v>
      </c>
      <c r="RFZ42" s="356">
        <v>1</v>
      </c>
      <c r="RGA42" s="356" t="s">
        <v>30</v>
      </c>
      <c r="RGB42" s="357">
        <f>$AF$33</f>
        <v>1</v>
      </c>
      <c r="RGC42" s="466" t="s">
        <v>27</v>
      </c>
      <c r="RGD42" s="467"/>
      <c r="RGE42" s="467"/>
      <c r="RGF42" s="467"/>
      <c r="RGG42" s="467"/>
      <c r="RGH42" s="467"/>
      <c r="RGI42" s="467"/>
      <c r="RGJ42" s="463">
        <f>RGO29</f>
        <v>0</v>
      </c>
      <c r="RGK42" s="464"/>
      <c r="RGL42" s="464"/>
      <c r="RGM42" s="464"/>
      <c r="RGN42" s="352" t="s">
        <v>31</v>
      </c>
      <c r="RGO42" s="465"/>
      <c r="RGP42" s="464"/>
      <c r="RGQ42" s="463"/>
      <c r="RGR42" s="464"/>
      <c r="RGS42" s="464"/>
      <c r="RGT42" s="352"/>
      <c r="RGU42" s="352"/>
      <c r="RGV42" s="352"/>
      <c r="RGW42" s="352"/>
      <c r="RGX42" s="352"/>
      <c r="RGY42" s="352"/>
      <c r="RGZ42" s="352"/>
      <c r="RHA42" s="353"/>
      <c r="RHB42" s="354"/>
      <c r="RHC42" s="354"/>
      <c r="RHD42" s="354"/>
      <c r="RHE42" s="355" t="s">
        <v>29</v>
      </c>
      <c r="RHF42" s="356">
        <v>1</v>
      </c>
      <c r="RHG42" s="356" t="s">
        <v>30</v>
      </c>
      <c r="RHH42" s="357">
        <f>$AF$33</f>
        <v>1</v>
      </c>
      <c r="RHI42" s="466" t="s">
        <v>27</v>
      </c>
      <c r="RHJ42" s="467"/>
      <c r="RHK42" s="467"/>
      <c r="RHL42" s="467"/>
      <c r="RHM42" s="467"/>
      <c r="RHN42" s="467"/>
      <c r="RHO42" s="467"/>
      <c r="RHP42" s="463">
        <f>RHU29</f>
        <v>0</v>
      </c>
      <c r="RHQ42" s="464"/>
      <c r="RHR42" s="464"/>
      <c r="RHS42" s="464"/>
      <c r="RHT42" s="352" t="s">
        <v>31</v>
      </c>
      <c r="RHU42" s="465"/>
      <c r="RHV42" s="464"/>
      <c r="RHW42" s="463"/>
      <c r="RHX42" s="464"/>
      <c r="RHY42" s="464"/>
      <c r="RHZ42" s="352"/>
      <c r="RIA42" s="352"/>
      <c r="RIB42" s="352"/>
      <c r="RIC42" s="352"/>
      <c r="RID42" s="352"/>
      <c r="RIE42" s="352"/>
      <c r="RIF42" s="352"/>
      <c r="RIG42" s="353"/>
      <c r="RIH42" s="354"/>
      <c r="RII42" s="354"/>
      <c r="RIJ42" s="354"/>
      <c r="RIK42" s="355" t="s">
        <v>29</v>
      </c>
      <c r="RIL42" s="356">
        <v>1</v>
      </c>
      <c r="RIM42" s="356" t="s">
        <v>30</v>
      </c>
      <c r="RIN42" s="357">
        <f>$AF$33</f>
        <v>1</v>
      </c>
      <c r="RIO42" s="466" t="s">
        <v>27</v>
      </c>
      <c r="RIP42" s="467"/>
      <c r="RIQ42" s="467"/>
      <c r="RIR42" s="467"/>
      <c r="RIS42" s="467"/>
      <c r="RIT42" s="467"/>
      <c r="RIU42" s="467"/>
      <c r="RIV42" s="463">
        <f>RJA29</f>
        <v>0</v>
      </c>
      <c r="RIW42" s="464"/>
      <c r="RIX42" s="464"/>
      <c r="RIY42" s="464"/>
      <c r="RIZ42" s="352" t="s">
        <v>31</v>
      </c>
      <c r="RJA42" s="465"/>
      <c r="RJB42" s="464"/>
      <c r="RJC42" s="463"/>
      <c r="RJD42" s="464"/>
      <c r="RJE42" s="464"/>
      <c r="RJF42" s="352"/>
      <c r="RJG42" s="352"/>
      <c r="RJH42" s="352"/>
      <c r="RJI42" s="352"/>
      <c r="RJJ42" s="352"/>
      <c r="RJK42" s="352"/>
      <c r="RJL42" s="352"/>
      <c r="RJM42" s="353"/>
      <c r="RJN42" s="354"/>
      <c r="RJO42" s="354"/>
      <c r="RJP42" s="354"/>
      <c r="RJQ42" s="355" t="s">
        <v>29</v>
      </c>
      <c r="RJR42" s="356">
        <v>1</v>
      </c>
      <c r="RJS42" s="356" t="s">
        <v>30</v>
      </c>
      <c r="RJT42" s="357">
        <f>$AF$33</f>
        <v>1</v>
      </c>
      <c r="RJU42" s="466" t="s">
        <v>27</v>
      </c>
      <c r="RJV42" s="467"/>
      <c r="RJW42" s="467"/>
      <c r="RJX42" s="467"/>
      <c r="RJY42" s="467"/>
      <c r="RJZ42" s="467"/>
      <c r="RKA42" s="467"/>
      <c r="RKB42" s="463">
        <f>RKG29</f>
        <v>0</v>
      </c>
      <c r="RKC42" s="464"/>
      <c r="RKD42" s="464"/>
      <c r="RKE42" s="464"/>
      <c r="RKF42" s="352" t="s">
        <v>31</v>
      </c>
      <c r="RKG42" s="465"/>
      <c r="RKH42" s="464"/>
      <c r="RKI42" s="463"/>
      <c r="RKJ42" s="464"/>
      <c r="RKK42" s="464"/>
      <c r="RKL42" s="352"/>
      <c r="RKM42" s="352"/>
      <c r="RKN42" s="352"/>
      <c r="RKO42" s="352"/>
      <c r="RKP42" s="352"/>
      <c r="RKQ42" s="352"/>
      <c r="RKR42" s="352"/>
      <c r="RKS42" s="353"/>
      <c r="RKT42" s="354"/>
      <c r="RKU42" s="354"/>
      <c r="RKV42" s="354"/>
      <c r="RKW42" s="355" t="s">
        <v>29</v>
      </c>
      <c r="RKX42" s="356">
        <v>1</v>
      </c>
      <c r="RKY42" s="356" t="s">
        <v>30</v>
      </c>
      <c r="RKZ42" s="357">
        <f>$AF$33</f>
        <v>1</v>
      </c>
      <c r="RLA42" s="466" t="s">
        <v>27</v>
      </c>
      <c r="RLB42" s="467"/>
      <c r="RLC42" s="467"/>
      <c r="RLD42" s="467"/>
      <c r="RLE42" s="467"/>
      <c r="RLF42" s="467"/>
      <c r="RLG42" s="467"/>
      <c r="RLH42" s="463">
        <f>RLM29</f>
        <v>0</v>
      </c>
      <c r="RLI42" s="464"/>
      <c r="RLJ42" s="464"/>
      <c r="RLK42" s="464"/>
      <c r="RLL42" s="352" t="s">
        <v>31</v>
      </c>
      <c r="RLM42" s="465"/>
      <c r="RLN42" s="464"/>
      <c r="RLO42" s="463"/>
      <c r="RLP42" s="464"/>
      <c r="RLQ42" s="464"/>
      <c r="RLR42" s="352"/>
      <c r="RLS42" s="352"/>
      <c r="RLT42" s="352"/>
      <c r="RLU42" s="352"/>
      <c r="RLV42" s="352"/>
      <c r="RLW42" s="352"/>
      <c r="RLX42" s="352"/>
      <c r="RLY42" s="353"/>
      <c r="RLZ42" s="354"/>
      <c r="RMA42" s="354"/>
      <c r="RMB42" s="354"/>
      <c r="RMC42" s="355" t="s">
        <v>29</v>
      </c>
      <c r="RMD42" s="356">
        <v>1</v>
      </c>
      <c r="RME42" s="356" t="s">
        <v>30</v>
      </c>
      <c r="RMF42" s="357">
        <f>$AF$33</f>
        <v>1</v>
      </c>
      <c r="RMG42" s="466" t="s">
        <v>27</v>
      </c>
      <c r="RMH42" s="467"/>
      <c r="RMI42" s="467"/>
      <c r="RMJ42" s="467"/>
      <c r="RMK42" s="467"/>
      <c r="RML42" s="467"/>
      <c r="RMM42" s="467"/>
      <c r="RMN42" s="463">
        <f>RMS29</f>
        <v>0</v>
      </c>
      <c r="RMO42" s="464"/>
      <c r="RMP42" s="464"/>
      <c r="RMQ42" s="464"/>
      <c r="RMR42" s="352" t="s">
        <v>31</v>
      </c>
      <c r="RMS42" s="465"/>
      <c r="RMT42" s="464"/>
      <c r="RMU42" s="463"/>
      <c r="RMV42" s="464"/>
      <c r="RMW42" s="464"/>
      <c r="RMX42" s="352"/>
      <c r="RMY42" s="352"/>
      <c r="RMZ42" s="352"/>
      <c r="RNA42" s="352"/>
      <c r="RNB42" s="352"/>
      <c r="RNC42" s="352"/>
      <c r="RND42" s="352"/>
      <c r="RNE42" s="353"/>
      <c r="RNF42" s="354"/>
      <c r="RNG42" s="354"/>
      <c r="RNH42" s="354"/>
      <c r="RNI42" s="355" t="s">
        <v>29</v>
      </c>
      <c r="RNJ42" s="356">
        <v>1</v>
      </c>
      <c r="RNK42" s="356" t="s">
        <v>30</v>
      </c>
      <c r="RNL42" s="357">
        <f>$AF$33</f>
        <v>1</v>
      </c>
      <c r="RNM42" s="466" t="s">
        <v>27</v>
      </c>
      <c r="RNN42" s="467"/>
      <c r="RNO42" s="467"/>
      <c r="RNP42" s="467"/>
      <c r="RNQ42" s="467"/>
      <c r="RNR42" s="467"/>
      <c r="RNS42" s="467"/>
      <c r="RNT42" s="463">
        <f>RNY29</f>
        <v>0</v>
      </c>
      <c r="RNU42" s="464"/>
      <c r="RNV42" s="464"/>
      <c r="RNW42" s="464"/>
      <c r="RNX42" s="352" t="s">
        <v>31</v>
      </c>
      <c r="RNY42" s="465"/>
      <c r="RNZ42" s="464"/>
      <c r="ROA42" s="463"/>
      <c r="ROB42" s="464"/>
      <c r="ROC42" s="464"/>
      <c r="ROD42" s="352"/>
      <c r="ROE42" s="352"/>
      <c r="ROF42" s="352"/>
      <c r="ROG42" s="352"/>
      <c r="ROH42" s="352"/>
      <c r="ROI42" s="352"/>
      <c r="ROJ42" s="352"/>
      <c r="ROK42" s="353"/>
      <c r="ROL42" s="354"/>
      <c r="ROM42" s="354"/>
      <c r="RON42" s="354"/>
      <c r="ROO42" s="355" t="s">
        <v>29</v>
      </c>
      <c r="ROP42" s="356">
        <v>1</v>
      </c>
      <c r="ROQ42" s="356" t="s">
        <v>30</v>
      </c>
      <c r="ROR42" s="357">
        <f>$AF$33</f>
        <v>1</v>
      </c>
      <c r="ROS42" s="466" t="s">
        <v>27</v>
      </c>
      <c r="ROT42" s="467"/>
      <c r="ROU42" s="467"/>
      <c r="ROV42" s="467"/>
      <c r="ROW42" s="467"/>
      <c r="ROX42" s="467"/>
      <c r="ROY42" s="467"/>
      <c r="ROZ42" s="463">
        <f>RPE29</f>
        <v>0</v>
      </c>
      <c r="RPA42" s="464"/>
      <c r="RPB42" s="464"/>
      <c r="RPC42" s="464"/>
      <c r="RPD42" s="352" t="s">
        <v>31</v>
      </c>
      <c r="RPE42" s="465"/>
      <c r="RPF42" s="464"/>
      <c r="RPG42" s="463"/>
      <c r="RPH42" s="464"/>
      <c r="RPI42" s="464"/>
      <c r="RPJ42" s="352"/>
      <c r="RPK42" s="352"/>
      <c r="RPL42" s="352"/>
      <c r="RPM42" s="352"/>
      <c r="RPN42" s="352"/>
      <c r="RPO42" s="352"/>
      <c r="RPP42" s="352"/>
      <c r="RPQ42" s="353"/>
      <c r="RPR42" s="354"/>
      <c r="RPS42" s="354"/>
      <c r="RPT42" s="354"/>
      <c r="RPU42" s="355" t="s">
        <v>29</v>
      </c>
      <c r="RPV42" s="356">
        <v>1</v>
      </c>
      <c r="RPW42" s="356" t="s">
        <v>30</v>
      </c>
      <c r="RPX42" s="357">
        <f>$AF$33</f>
        <v>1</v>
      </c>
      <c r="RPY42" s="466" t="s">
        <v>27</v>
      </c>
      <c r="RPZ42" s="467"/>
      <c r="RQA42" s="467"/>
      <c r="RQB42" s="467"/>
      <c r="RQC42" s="467"/>
      <c r="RQD42" s="467"/>
      <c r="RQE42" s="467"/>
      <c r="RQF42" s="463">
        <f>RQK29</f>
        <v>0</v>
      </c>
      <c r="RQG42" s="464"/>
      <c r="RQH42" s="464"/>
      <c r="RQI42" s="464"/>
      <c r="RQJ42" s="352" t="s">
        <v>31</v>
      </c>
      <c r="RQK42" s="465"/>
      <c r="RQL42" s="464"/>
      <c r="RQM42" s="463"/>
      <c r="RQN42" s="464"/>
      <c r="RQO42" s="464"/>
      <c r="RQP42" s="352"/>
      <c r="RQQ42" s="352"/>
      <c r="RQR42" s="352"/>
      <c r="RQS42" s="352"/>
      <c r="RQT42" s="352"/>
      <c r="RQU42" s="352"/>
      <c r="RQV42" s="352"/>
      <c r="RQW42" s="353"/>
      <c r="RQX42" s="354"/>
      <c r="RQY42" s="354"/>
      <c r="RQZ42" s="354"/>
      <c r="RRA42" s="355" t="s">
        <v>29</v>
      </c>
      <c r="RRB42" s="356">
        <v>1</v>
      </c>
      <c r="RRC42" s="356" t="s">
        <v>30</v>
      </c>
      <c r="RRD42" s="357">
        <f>$AF$33</f>
        <v>1</v>
      </c>
      <c r="RRE42" s="466" t="s">
        <v>27</v>
      </c>
      <c r="RRF42" s="467"/>
      <c r="RRG42" s="467"/>
      <c r="RRH42" s="467"/>
      <c r="RRI42" s="467"/>
      <c r="RRJ42" s="467"/>
      <c r="RRK42" s="467"/>
      <c r="RRL42" s="463">
        <f>RRQ29</f>
        <v>0</v>
      </c>
      <c r="RRM42" s="464"/>
      <c r="RRN42" s="464"/>
      <c r="RRO42" s="464"/>
      <c r="RRP42" s="352" t="s">
        <v>31</v>
      </c>
      <c r="RRQ42" s="465"/>
      <c r="RRR42" s="464"/>
      <c r="RRS42" s="463"/>
      <c r="RRT42" s="464"/>
      <c r="RRU42" s="464"/>
      <c r="RRV42" s="352"/>
      <c r="RRW42" s="352"/>
      <c r="RRX42" s="352"/>
      <c r="RRY42" s="352"/>
      <c r="RRZ42" s="352"/>
      <c r="RSA42" s="352"/>
      <c r="RSB42" s="352"/>
      <c r="RSC42" s="353"/>
      <c r="RSD42" s="354"/>
      <c r="RSE42" s="354"/>
      <c r="RSF42" s="354"/>
      <c r="RSG42" s="355" t="s">
        <v>29</v>
      </c>
      <c r="RSH42" s="356">
        <v>1</v>
      </c>
      <c r="RSI42" s="356" t="s">
        <v>30</v>
      </c>
      <c r="RSJ42" s="357">
        <f>$AF$33</f>
        <v>1</v>
      </c>
      <c r="RSK42" s="466" t="s">
        <v>27</v>
      </c>
      <c r="RSL42" s="467"/>
      <c r="RSM42" s="467"/>
      <c r="RSN42" s="467"/>
      <c r="RSO42" s="467"/>
      <c r="RSP42" s="467"/>
      <c r="RSQ42" s="467"/>
      <c r="RSR42" s="463">
        <f>RSW29</f>
        <v>0</v>
      </c>
      <c r="RSS42" s="464"/>
      <c r="RST42" s="464"/>
      <c r="RSU42" s="464"/>
      <c r="RSV42" s="352" t="s">
        <v>31</v>
      </c>
      <c r="RSW42" s="465"/>
      <c r="RSX42" s="464"/>
      <c r="RSY42" s="463"/>
      <c r="RSZ42" s="464"/>
      <c r="RTA42" s="464"/>
      <c r="RTB42" s="352"/>
      <c r="RTC42" s="352"/>
      <c r="RTD42" s="352"/>
      <c r="RTE42" s="352"/>
      <c r="RTF42" s="352"/>
      <c r="RTG42" s="352"/>
      <c r="RTH42" s="352"/>
      <c r="RTI42" s="353"/>
      <c r="RTJ42" s="354"/>
      <c r="RTK42" s="354"/>
      <c r="RTL42" s="354"/>
      <c r="RTM42" s="355" t="s">
        <v>29</v>
      </c>
      <c r="RTN42" s="356">
        <v>1</v>
      </c>
      <c r="RTO42" s="356" t="s">
        <v>30</v>
      </c>
      <c r="RTP42" s="357">
        <f>$AF$33</f>
        <v>1</v>
      </c>
      <c r="RTQ42" s="466" t="s">
        <v>27</v>
      </c>
      <c r="RTR42" s="467"/>
      <c r="RTS42" s="467"/>
      <c r="RTT42" s="467"/>
      <c r="RTU42" s="467"/>
      <c r="RTV42" s="467"/>
      <c r="RTW42" s="467"/>
      <c r="RTX42" s="463">
        <f>RUC29</f>
        <v>0</v>
      </c>
      <c r="RTY42" s="464"/>
      <c r="RTZ42" s="464"/>
      <c r="RUA42" s="464"/>
      <c r="RUB42" s="352" t="s">
        <v>31</v>
      </c>
      <c r="RUC42" s="465"/>
      <c r="RUD42" s="464"/>
      <c r="RUE42" s="463"/>
      <c r="RUF42" s="464"/>
      <c r="RUG42" s="464"/>
      <c r="RUH42" s="352"/>
      <c r="RUI42" s="352"/>
      <c r="RUJ42" s="352"/>
      <c r="RUK42" s="352"/>
      <c r="RUL42" s="352"/>
      <c r="RUM42" s="352"/>
      <c r="RUN42" s="352"/>
      <c r="RUO42" s="353"/>
      <c r="RUP42" s="354"/>
      <c r="RUQ42" s="354"/>
      <c r="RUR42" s="354"/>
      <c r="RUS42" s="355" t="s">
        <v>29</v>
      </c>
      <c r="RUT42" s="356">
        <v>1</v>
      </c>
      <c r="RUU42" s="356" t="s">
        <v>30</v>
      </c>
      <c r="RUV42" s="357">
        <f>$AF$33</f>
        <v>1</v>
      </c>
      <c r="RUW42" s="466" t="s">
        <v>27</v>
      </c>
      <c r="RUX42" s="467"/>
      <c r="RUY42" s="467"/>
      <c r="RUZ42" s="467"/>
      <c r="RVA42" s="467"/>
      <c r="RVB42" s="467"/>
      <c r="RVC42" s="467"/>
      <c r="RVD42" s="463">
        <f>RVI29</f>
        <v>0</v>
      </c>
      <c r="RVE42" s="464"/>
      <c r="RVF42" s="464"/>
      <c r="RVG42" s="464"/>
      <c r="RVH42" s="352" t="s">
        <v>31</v>
      </c>
      <c r="RVI42" s="465"/>
      <c r="RVJ42" s="464"/>
      <c r="RVK42" s="463"/>
      <c r="RVL42" s="464"/>
      <c r="RVM42" s="464"/>
      <c r="RVN42" s="352"/>
      <c r="RVO42" s="352"/>
      <c r="RVP42" s="352"/>
      <c r="RVQ42" s="352"/>
      <c r="RVR42" s="352"/>
      <c r="RVS42" s="352"/>
      <c r="RVT42" s="352"/>
      <c r="RVU42" s="353"/>
      <c r="RVV42" s="354"/>
      <c r="RVW42" s="354"/>
      <c r="RVX42" s="354"/>
      <c r="RVY42" s="355" t="s">
        <v>29</v>
      </c>
      <c r="RVZ42" s="356">
        <v>1</v>
      </c>
      <c r="RWA42" s="356" t="s">
        <v>30</v>
      </c>
      <c r="RWB42" s="357">
        <f>$AF$33</f>
        <v>1</v>
      </c>
      <c r="RWC42" s="466" t="s">
        <v>27</v>
      </c>
      <c r="RWD42" s="467"/>
      <c r="RWE42" s="467"/>
      <c r="RWF42" s="467"/>
      <c r="RWG42" s="467"/>
      <c r="RWH42" s="467"/>
      <c r="RWI42" s="467"/>
      <c r="RWJ42" s="463">
        <f>RWO29</f>
        <v>0</v>
      </c>
      <c r="RWK42" s="464"/>
      <c r="RWL42" s="464"/>
      <c r="RWM42" s="464"/>
      <c r="RWN42" s="352" t="s">
        <v>31</v>
      </c>
      <c r="RWO42" s="465"/>
      <c r="RWP42" s="464"/>
      <c r="RWQ42" s="463"/>
      <c r="RWR42" s="464"/>
      <c r="RWS42" s="464"/>
      <c r="RWT42" s="352"/>
      <c r="RWU42" s="352"/>
      <c r="RWV42" s="352"/>
      <c r="RWW42" s="352"/>
      <c r="RWX42" s="352"/>
      <c r="RWY42" s="352"/>
      <c r="RWZ42" s="352"/>
      <c r="RXA42" s="353"/>
      <c r="RXB42" s="354"/>
      <c r="RXC42" s="354"/>
      <c r="RXD42" s="354"/>
      <c r="RXE42" s="355" t="s">
        <v>29</v>
      </c>
      <c r="RXF42" s="356">
        <v>1</v>
      </c>
      <c r="RXG42" s="356" t="s">
        <v>30</v>
      </c>
      <c r="RXH42" s="357">
        <f>$AF$33</f>
        <v>1</v>
      </c>
      <c r="RXI42" s="466" t="s">
        <v>27</v>
      </c>
      <c r="RXJ42" s="467"/>
      <c r="RXK42" s="467"/>
      <c r="RXL42" s="467"/>
      <c r="RXM42" s="467"/>
      <c r="RXN42" s="467"/>
      <c r="RXO42" s="467"/>
      <c r="RXP42" s="463">
        <f>RXU29</f>
        <v>0</v>
      </c>
      <c r="RXQ42" s="464"/>
      <c r="RXR42" s="464"/>
      <c r="RXS42" s="464"/>
      <c r="RXT42" s="352" t="s">
        <v>31</v>
      </c>
      <c r="RXU42" s="465"/>
      <c r="RXV42" s="464"/>
      <c r="RXW42" s="463"/>
      <c r="RXX42" s="464"/>
      <c r="RXY42" s="464"/>
      <c r="RXZ42" s="352"/>
      <c r="RYA42" s="352"/>
      <c r="RYB42" s="352"/>
      <c r="RYC42" s="352"/>
      <c r="RYD42" s="352"/>
      <c r="RYE42" s="352"/>
      <c r="RYF42" s="352"/>
      <c r="RYG42" s="353"/>
      <c r="RYH42" s="354"/>
      <c r="RYI42" s="354"/>
      <c r="RYJ42" s="354"/>
      <c r="RYK42" s="355" t="s">
        <v>29</v>
      </c>
      <c r="RYL42" s="356">
        <v>1</v>
      </c>
      <c r="RYM42" s="356" t="s">
        <v>30</v>
      </c>
      <c r="RYN42" s="357">
        <f>$AF$33</f>
        <v>1</v>
      </c>
      <c r="RYO42" s="466" t="s">
        <v>27</v>
      </c>
      <c r="RYP42" s="467"/>
      <c r="RYQ42" s="467"/>
      <c r="RYR42" s="467"/>
      <c r="RYS42" s="467"/>
      <c r="RYT42" s="467"/>
      <c r="RYU42" s="467"/>
      <c r="RYV42" s="463">
        <f>RZA29</f>
        <v>0</v>
      </c>
      <c r="RYW42" s="464"/>
      <c r="RYX42" s="464"/>
      <c r="RYY42" s="464"/>
      <c r="RYZ42" s="352" t="s">
        <v>31</v>
      </c>
      <c r="RZA42" s="465"/>
      <c r="RZB42" s="464"/>
      <c r="RZC42" s="463"/>
      <c r="RZD42" s="464"/>
      <c r="RZE42" s="464"/>
      <c r="RZF42" s="352"/>
      <c r="RZG42" s="352"/>
      <c r="RZH42" s="352"/>
      <c r="RZI42" s="352"/>
      <c r="RZJ42" s="352"/>
      <c r="RZK42" s="352"/>
      <c r="RZL42" s="352"/>
      <c r="RZM42" s="353"/>
      <c r="RZN42" s="354"/>
      <c r="RZO42" s="354"/>
      <c r="RZP42" s="354"/>
      <c r="RZQ42" s="355" t="s">
        <v>29</v>
      </c>
      <c r="RZR42" s="356">
        <v>1</v>
      </c>
      <c r="RZS42" s="356" t="s">
        <v>30</v>
      </c>
      <c r="RZT42" s="357">
        <f>$AF$33</f>
        <v>1</v>
      </c>
      <c r="RZU42" s="466" t="s">
        <v>27</v>
      </c>
      <c r="RZV42" s="467"/>
      <c r="RZW42" s="467"/>
      <c r="RZX42" s="467"/>
      <c r="RZY42" s="467"/>
      <c r="RZZ42" s="467"/>
      <c r="SAA42" s="467"/>
      <c r="SAB42" s="463">
        <f>SAG29</f>
        <v>0</v>
      </c>
      <c r="SAC42" s="464"/>
      <c r="SAD42" s="464"/>
      <c r="SAE42" s="464"/>
      <c r="SAF42" s="352" t="s">
        <v>31</v>
      </c>
      <c r="SAG42" s="465"/>
      <c r="SAH42" s="464"/>
      <c r="SAI42" s="463"/>
      <c r="SAJ42" s="464"/>
      <c r="SAK42" s="464"/>
      <c r="SAL42" s="352"/>
      <c r="SAM42" s="352"/>
      <c r="SAN42" s="352"/>
      <c r="SAO42" s="352"/>
      <c r="SAP42" s="352"/>
      <c r="SAQ42" s="352"/>
      <c r="SAR42" s="352"/>
      <c r="SAS42" s="353"/>
      <c r="SAT42" s="354"/>
      <c r="SAU42" s="354"/>
      <c r="SAV42" s="354"/>
      <c r="SAW42" s="355" t="s">
        <v>29</v>
      </c>
      <c r="SAX42" s="356">
        <v>1</v>
      </c>
      <c r="SAY42" s="356" t="s">
        <v>30</v>
      </c>
      <c r="SAZ42" s="357">
        <f>$AF$33</f>
        <v>1</v>
      </c>
      <c r="SBA42" s="466" t="s">
        <v>27</v>
      </c>
      <c r="SBB42" s="467"/>
      <c r="SBC42" s="467"/>
      <c r="SBD42" s="467"/>
      <c r="SBE42" s="467"/>
      <c r="SBF42" s="467"/>
      <c r="SBG42" s="467"/>
      <c r="SBH42" s="463">
        <f>SBM29</f>
        <v>0</v>
      </c>
      <c r="SBI42" s="464"/>
      <c r="SBJ42" s="464"/>
      <c r="SBK42" s="464"/>
      <c r="SBL42" s="352" t="s">
        <v>31</v>
      </c>
      <c r="SBM42" s="465"/>
      <c r="SBN42" s="464"/>
      <c r="SBO42" s="463"/>
      <c r="SBP42" s="464"/>
      <c r="SBQ42" s="464"/>
      <c r="SBR42" s="352"/>
      <c r="SBS42" s="352"/>
      <c r="SBT42" s="352"/>
      <c r="SBU42" s="352"/>
      <c r="SBV42" s="352"/>
      <c r="SBW42" s="352"/>
      <c r="SBX42" s="352"/>
      <c r="SBY42" s="353"/>
      <c r="SBZ42" s="354"/>
      <c r="SCA42" s="354"/>
      <c r="SCB42" s="354"/>
      <c r="SCC42" s="355" t="s">
        <v>29</v>
      </c>
      <c r="SCD42" s="356">
        <v>1</v>
      </c>
      <c r="SCE42" s="356" t="s">
        <v>30</v>
      </c>
      <c r="SCF42" s="357">
        <f>$AF$33</f>
        <v>1</v>
      </c>
      <c r="SCG42" s="466" t="s">
        <v>27</v>
      </c>
      <c r="SCH42" s="467"/>
      <c r="SCI42" s="467"/>
      <c r="SCJ42" s="467"/>
      <c r="SCK42" s="467"/>
      <c r="SCL42" s="467"/>
      <c r="SCM42" s="467"/>
      <c r="SCN42" s="463">
        <f>SCS29</f>
        <v>0</v>
      </c>
      <c r="SCO42" s="464"/>
      <c r="SCP42" s="464"/>
      <c r="SCQ42" s="464"/>
      <c r="SCR42" s="352" t="s">
        <v>31</v>
      </c>
      <c r="SCS42" s="465"/>
      <c r="SCT42" s="464"/>
      <c r="SCU42" s="463"/>
      <c r="SCV42" s="464"/>
      <c r="SCW42" s="464"/>
      <c r="SCX42" s="352"/>
      <c r="SCY42" s="352"/>
      <c r="SCZ42" s="352"/>
      <c r="SDA42" s="352"/>
      <c r="SDB42" s="352"/>
      <c r="SDC42" s="352"/>
      <c r="SDD42" s="352"/>
      <c r="SDE42" s="353"/>
      <c r="SDF42" s="354"/>
      <c r="SDG42" s="354"/>
      <c r="SDH42" s="354"/>
      <c r="SDI42" s="355" t="s">
        <v>29</v>
      </c>
      <c r="SDJ42" s="356">
        <v>1</v>
      </c>
      <c r="SDK42" s="356" t="s">
        <v>30</v>
      </c>
      <c r="SDL42" s="357">
        <f>$AF$33</f>
        <v>1</v>
      </c>
      <c r="SDM42" s="466" t="s">
        <v>27</v>
      </c>
      <c r="SDN42" s="467"/>
      <c r="SDO42" s="467"/>
      <c r="SDP42" s="467"/>
      <c r="SDQ42" s="467"/>
      <c r="SDR42" s="467"/>
      <c r="SDS42" s="467"/>
      <c r="SDT42" s="463">
        <f>SDY29</f>
        <v>0</v>
      </c>
      <c r="SDU42" s="464"/>
      <c r="SDV42" s="464"/>
      <c r="SDW42" s="464"/>
      <c r="SDX42" s="352" t="s">
        <v>31</v>
      </c>
      <c r="SDY42" s="465"/>
      <c r="SDZ42" s="464"/>
      <c r="SEA42" s="463"/>
      <c r="SEB42" s="464"/>
      <c r="SEC42" s="464"/>
      <c r="SED42" s="352"/>
      <c r="SEE42" s="352"/>
      <c r="SEF42" s="352"/>
      <c r="SEG42" s="352"/>
      <c r="SEH42" s="352"/>
      <c r="SEI42" s="352"/>
      <c r="SEJ42" s="352"/>
      <c r="SEK42" s="353"/>
      <c r="SEL42" s="354"/>
      <c r="SEM42" s="354"/>
      <c r="SEN42" s="354"/>
      <c r="SEO42" s="355" t="s">
        <v>29</v>
      </c>
      <c r="SEP42" s="356">
        <v>1</v>
      </c>
      <c r="SEQ42" s="356" t="s">
        <v>30</v>
      </c>
      <c r="SER42" s="357">
        <f>$AF$33</f>
        <v>1</v>
      </c>
      <c r="SES42" s="466" t="s">
        <v>27</v>
      </c>
      <c r="SET42" s="467"/>
      <c r="SEU42" s="467"/>
      <c r="SEV42" s="467"/>
      <c r="SEW42" s="467"/>
      <c r="SEX42" s="467"/>
      <c r="SEY42" s="467"/>
      <c r="SEZ42" s="463">
        <f>SFE29</f>
        <v>0</v>
      </c>
      <c r="SFA42" s="464"/>
      <c r="SFB42" s="464"/>
      <c r="SFC42" s="464"/>
      <c r="SFD42" s="352" t="s">
        <v>31</v>
      </c>
      <c r="SFE42" s="465"/>
      <c r="SFF42" s="464"/>
      <c r="SFG42" s="463"/>
      <c r="SFH42" s="464"/>
      <c r="SFI42" s="464"/>
      <c r="SFJ42" s="352"/>
      <c r="SFK42" s="352"/>
      <c r="SFL42" s="352"/>
      <c r="SFM42" s="352"/>
      <c r="SFN42" s="352"/>
      <c r="SFO42" s="352"/>
      <c r="SFP42" s="352"/>
      <c r="SFQ42" s="353"/>
      <c r="SFR42" s="354"/>
      <c r="SFS42" s="354"/>
      <c r="SFT42" s="354"/>
      <c r="SFU42" s="355" t="s">
        <v>29</v>
      </c>
      <c r="SFV42" s="356">
        <v>1</v>
      </c>
      <c r="SFW42" s="356" t="s">
        <v>30</v>
      </c>
      <c r="SFX42" s="357">
        <f>$AF$33</f>
        <v>1</v>
      </c>
      <c r="SFY42" s="466" t="s">
        <v>27</v>
      </c>
      <c r="SFZ42" s="467"/>
      <c r="SGA42" s="467"/>
      <c r="SGB42" s="467"/>
      <c r="SGC42" s="467"/>
      <c r="SGD42" s="467"/>
      <c r="SGE42" s="467"/>
      <c r="SGF42" s="463">
        <f>SGK29</f>
        <v>0</v>
      </c>
      <c r="SGG42" s="464"/>
      <c r="SGH42" s="464"/>
      <c r="SGI42" s="464"/>
      <c r="SGJ42" s="352" t="s">
        <v>31</v>
      </c>
      <c r="SGK42" s="465"/>
      <c r="SGL42" s="464"/>
      <c r="SGM42" s="463"/>
      <c r="SGN42" s="464"/>
      <c r="SGO42" s="464"/>
      <c r="SGP42" s="352"/>
      <c r="SGQ42" s="352"/>
      <c r="SGR42" s="352"/>
      <c r="SGS42" s="352"/>
      <c r="SGT42" s="352"/>
      <c r="SGU42" s="352"/>
      <c r="SGV42" s="352"/>
      <c r="SGW42" s="353"/>
      <c r="SGX42" s="354"/>
      <c r="SGY42" s="354"/>
      <c r="SGZ42" s="354"/>
      <c r="SHA42" s="355" t="s">
        <v>29</v>
      </c>
      <c r="SHB42" s="356">
        <v>1</v>
      </c>
      <c r="SHC42" s="356" t="s">
        <v>30</v>
      </c>
      <c r="SHD42" s="357">
        <f>$AF$33</f>
        <v>1</v>
      </c>
      <c r="SHE42" s="466" t="s">
        <v>27</v>
      </c>
      <c r="SHF42" s="467"/>
      <c r="SHG42" s="467"/>
      <c r="SHH42" s="467"/>
      <c r="SHI42" s="467"/>
      <c r="SHJ42" s="467"/>
      <c r="SHK42" s="467"/>
      <c r="SHL42" s="463">
        <f>SHQ29</f>
        <v>0</v>
      </c>
      <c r="SHM42" s="464"/>
      <c r="SHN42" s="464"/>
      <c r="SHO42" s="464"/>
      <c r="SHP42" s="352" t="s">
        <v>31</v>
      </c>
      <c r="SHQ42" s="465"/>
      <c r="SHR42" s="464"/>
      <c r="SHS42" s="463"/>
      <c r="SHT42" s="464"/>
      <c r="SHU42" s="464"/>
      <c r="SHV42" s="352"/>
      <c r="SHW42" s="352"/>
      <c r="SHX42" s="352"/>
      <c r="SHY42" s="352"/>
      <c r="SHZ42" s="352"/>
      <c r="SIA42" s="352"/>
      <c r="SIB42" s="352"/>
      <c r="SIC42" s="353"/>
      <c r="SID42" s="354"/>
      <c r="SIE42" s="354"/>
      <c r="SIF42" s="354"/>
      <c r="SIG42" s="355" t="s">
        <v>29</v>
      </c>
      <c r="SIH42" s="356">
        <v>1</v>
      </c>
      <c r="SII42" s="356" t="s">
        <v>30</v>
      </c>
      <c r="SIJ42" s="357">
        <f>$AF$33</f>
        <v>1</v>
      </c>
      <c r="SIK42" s="466" t="s">
        <v>27</v>
      </c>
      <c r="SIL42" s="467"/>
      <c r="SIM42" s="467"/>
      <c r="SIN42" s="467"/>
      <c r="SIO42" s="467"/>
      <c r="SIP42" s="467"/>
      <c r="SIQ42" s="467"/>
      <c r="SIR42" s="463">
        <f>SIW29</f>
        <v>0</v>
      </c>
      <c r="SIS42" s="464"/>
      <c r="SIT42" s="464"/>
      <c r="SIU42" s="464"/>
      <c r="SIV42" s="352" t="s">
        <v>31</v>
      </c>
      <c r="SIW42" s="465"/>
      <c r="SIX42" s="464"/>
      <c r="SIY42" s="463"/>
      <c r="SIZ42" s="464"/>
      <c r="SJA42" s="464"/>
      <c r="SJB42" s="352"/>
      <c r="SJC42" s="352"/>
      <c r="SJD42" s="352"/>
      <c r="SJE42" s="352"/>
      <c r="SJF42" s="352"/>
      <c r="SJG42" s="352"/>
      <c r="SJH42" s="352"/>
      <c r="SJI42" s="353"/>
      <c r="SJJ42" s="354"/>
      <c r="SJK42" s="354"/>
      <c r="SJL42" s="354"/>
      <c r="SJM42" s="355" t="s">
        <v>29</v>
      </c>
      <c r="SJN42" s="356">
        <v>1</v>
      </c>
      <c r="SJO42" s="356" t="s">
        <v>30</v>
      </c>
      <c r="SJP42" s="357">
        <f>$AF$33</f>
        <v>1</v>
      </c>
      <c r="SJQ42" s="466" t="s">
        <v>27</v>
      </c>
      <c r="SJR42" s="467"/>
      <c r="SJS42" s="467"/>
      <c r="SJT42" s="467"/>
      <c r="SJU42" s="467"/>
      <c r="SJV42" s="467"/>
      <c r="SJW42" s="467"/>
      <c r="SJX42" s="463">
        <f>SKC29</f>
        <v>0</v>
      </c>
      <c r="SJY42" s="464"/>
      <c r="SJZ42" s="464"/>
      <c r="SKA42" s="464"/>
      <c r="SKB42" s="352" t="s">
        <v>31</v>
      </c>
      <c r="SKC42" s="465"/>
      <c r="SKD42" s="464"/>
      <c r="SKE42" s="463"/>
      <c r="SKF42" s="464"/>
      <c r="SKG42" s="464"/>
      <c r="SKH42" s="352"/>
      <c r="SKI42" s="352"/>
      <c r="SKJ42" s="352"/>
      <c r="SKK42" s="352"/>
      <c r="SKL42" s="352"/>
      <c r="SKM42" s="352"/>
      <c r="SKN42" s="352"/>
      <c r="SKO42" s="353"/>
      <c r="SKP42" s="354"/>
      <c r="SKQ42" s="354"/>
      <c r="SKR42" s="354"/>
      <c r="SKS42" s="355" t="s">
        <v>29</v>
      </c>
      <c r="SKT42" s="356">
        <v>1</v>
      </c>
      <c r="SKU42" s="356" t="s">
        <v>30</v>
      </c>
      <c r="SKV42" s="357">
        <f>$AF$33</f>
        <v>1</v>
      </c>
      <c r="SKW42" s="466" t="s">
        <v>27</v>
      </c>
      <c r="SKX42" s="467"/>
      <c r="SKY42" s="467"/>
      <c r="SKZ42" s="467"/>
      <c r="SLA42" s="467"/>
      <c r="SLB42" s="467"/>
      <c r="SLC42" s="467"/>
      <c r="SLD42" s="463">
        <f>SLI29</f>
        <v>0</v>
      </c>
      <c r="SLE42" s="464"/>
      <c r="SLF42" s="464"/>
      <c r="SLG42" s="464"/>
      <c r="SLH42" s="352" t="s">
        <v>31</v>
      </c>
      <c r="SLI42" s="465"/>
      <c r="SLJ42" s="464"/>
      <c r="SLK42" s="463"/>
      <c r="SLL42" s="464"/>
      <c r="SLM42" s="464"/>
      <c r="SLN42" s="352"/>
      <c r="SLO42" s="352"/>
      <c r="SLP42" s="352"/>
      <c r="SLQ42" s="352"/>
      <c r="SLR42" s="352"/>
      <c r="SLS42" s="352"/>
      <c r="SLT42" s="352"/>
      <c r="SLU42" s="353"/>
      <c r="SLV42" s="354"/>
      <c r="SLW42" s="354"/>
      <c r="SLX42" s="354"/>
      <c r="SLY42" s="355" t="s">
        <v>29</v>
      </c>
      <c r="SLZ42" s="356">
        <v>1</v>
      </c>
      <c r="SMA42" s="356" t="s">
        <v>30</v>
      </c>
      <c r="SMB42" s="357">
        <f>$AF$33</f>
        <v>1</v>
      </c>
      <c r="SMC42" s="466" t="s">
        <v>27</v>
      </c>
      <c r="SMD42" s="467"/>
      <c r="SME42" s="467"/>
      <c r="SMF42" s="467"/>
      <c r="SMG42" s="467"/>
      <c r="SMH42" s="467"/>
      <c r="SMI42" s="467"/>
      <c r="SMJ42" s="463">
        <f>SMO29</f>
        <v>0</v>
      </c>
      <c r="SMK42" s="464"/>
      <c r="SML42" s="464"/>
      <c r="SMM42" s="464"/>
      <c r="SMN42" s="352" t="s">
        <v>31</v>
      </c>
      <c r="SMO42" s="465"/>
      <c r="SMP42" s="464"/>
      <c r="SMQ42" s="463"/>
      <c r="SMR42" s="464"/>
      <c r="SMS42" s="464"/>
      <c r="SMT42" s="352"/>
      <c r="SMU42" s="352"/>
      <c r="SMV42" s="352"/>
      <c r="SMW42" s="352"/>
      <c r="SMX42" s="352"/>
      <c r="SMY42" s="352"/>
      <c r="SMZ42" s="352"/>
      <c r="SNA42" s="353"/>
      <c r="SNB42" s="354"/>
      <c r="SNC42" s="354"/>
      <c r="SND42" s="354"/>
      <c r="SNE42" s="355" t="s">
        <v>29</v>
      </c>
      <c r="SNF42" s="356">
        <v>1</v>
      </c>
      <c r="SNG42" s="356" t="s">
        <v>30</v>
      </c>
      <c r="SNH42" s="357">
        <f>$AF$33</f>
        <v>1</v>
      </c>
      <c r="SNI42" s="466" t="s">
        <v>27</v>
      </c>
      <c r="SNJ42" s="467"/>
      <c r="SNK42" s="467"/>
      <c r="SNL42" s="467"/>
      <c r="SNM42" s="467"/>
      <c r="SNN42" s="467"/>
      <c r="SNO42" s="467"/>
      <c r="SNP42" s="463">
        <f>SNU29</f>
        <v>0</v>
      </c>
      <c r="SNQ42" s="464"/>
      <c r="SNR42" s="464"/>
      <c r="SNS42" s="464"/>
      <c r="SNT42" s="352" t="s">
        <v>31</v>
      </c>
      <c r="SNU42" s="465"/>
      <c r="SNV42" s="464"/>
      <c r="SNW42" s="463"/>
      <c r="SNX42" s="464"/>
      <c r="SNY42" s="464"/>
      <c r="SNZ42" s="352"/>
      <c r="SOA42" s="352"/>
      <c r="SOB42" s="352"/>
      <c r="SOC42" s="352"/>
      <c r="SOD42" s="352"/>
      <c r="SOE42" s="352"/>
      <c r="SOF42" s="352"/>
      <c r="SOG42" s="353"/>
      <c r="SOH42" s="354"/>
      <c r="SOI42" s="354"/>
      <c r="SOJ42" s="354"/>
      <c r="SOK42" s="355" t="s">
        <v>29</v>
      </c>
      <c r="SOL42" s="356">
        <v>1</v>
      </c>
      <c r="SOM42" s="356" t="s">
        <v>30</v>
      </c>
      <c r="SON42" s="357">
        <f>$AF$33</f>
        <v>1</v>
      </c>
      <c r="SOO42" s="466" t="s">
        <v>27</v>
      </c>
      <c r="SOP42" s="467"/>
      <c r="SOQ42" s="467"/>
      <c r="SOR42" s="467"/>
      <c r="SOS42" s="467"/>
      <c r="SOT42" s="467"/>
      <c r="SOU42" s="467"/>
      <c r="SOV42" s="463">
        <f>SPA29</f>
        <v>0</v>
      </c>
      <c r="SOW42" s="464"/>
      <c r="SOX42" s="464"/>
      <c r="SOY42" s="464"/>
      <c r="SOZ42" s="352" t="s">
        <v>31</v>
      </c>
      <c r="SPA42" s="465"/>
      <c r="SPB42" s="464"/>
      <c r="SPC42" s="463"/>
      <c r="SPD42" s="464"/>
      <c r="SPE42" s="464"/>
      <c r="SPF42" s="352"/>
      <c r="SPG42" s="352"/>
      <c r="SPH42" s="352"/>
      <c r="SPI42" s="352"/>
      <c r="SPJ42" s="352"/>
      <c r="SPK42" s="352"/>
      <c r="SPL42" s="352"/>
      <c r="SPM42" s="353"/>
      <c r="SPN42" s="354"/>
      <c r="SPO42" s="354"/>
      <c r="SPP42" s="354"/>
      <c r="SPQ42" s="355" t="s">
        <v>29</v>
      </c>
      <c r="SPR42" s="356">
        <v>1</v>
      </c>
      <c r="SPS42" s="356" t="s">
        <v>30</v>
      </c>
      <c r="SPT42" s="357">
        <f>$AF$33</f>
        <v>1</v>
      </c>
      <c r="SPU42" s="466" t="s">
        <v>27</v>
      </c>
      <c r="SPV42" s="467"/>
      <c r="SPW42" s="467"/>
      <c r="SPX42" s="467"/>
      <c r="SPY42" s="467"/>
      <c r="SPZ42" s="467"/>
      <c r="SQA42" s="467"/>
      <c r="SQB42" s="463">
        <f>SQG29</f>
        <v>0</v>
      </c>
      <c r="SQC42" s="464"/>
      <c r="SQD42" s="464"/>
      <c r="SQE42" s="464"/>
      <c r="SQF42" s="352" t="s">
        <v>31</v>
      </c>
      <c r="SQG42" s="465"/>
      <c r="SQH42" s="464"/>
      <c r="SQI42" s="463"/>
      <c r="SQJ42" s="464"/>
      <c r="SQK42" s="464"/>
      <c r="SQL42" s="352"/>
      <c r="SQM42" s="352"/>
      <c r="SQN42" s="352"/>
      <c r="SQO42" s="352"/>
      <c r="SQP42" s="352"/>
      <c r="SQQ42" s="352"/>
      <c r="SQR42" s="352"/>
      <c r="SQS42" s="353"/>
      <c r="SQT42" s="354"/>
      <c r="SQU42" s="354"/>
      <c r="SQV42" s="354"/>
      <c r="SQW42" s="355" t="s">
        <v>29</v>
      </c>
      <c r="SQX42" s="356">
        <v>1</v>
      </c>
      <c r="SQY42" s="356" t="s">
        <v>30</v>
      </c>
      <c r="SQZ42" s="357">
        <f>$AF$33</f>
        <v>1</v>
      </c>
      <c r="SRA42" s="466" t="s">
        <v>27</v>
      </c>
      <c r="SRB42" s="467"/>
      <c r="SRC42" s="467"/>
      <c r="SRD42" s="467"/>
      <c r="SRE42" s="467"/>
      <c r="SRF42" s="467"/>
      <c r="SRG42" s="467"/>
      <c r="SRH42" s="463">
        <f>SRM29</f>
        <v>0</v>
      </c>
      <c r="SRI42" s="464"/>
      <c r="SRJ42" s="464"/>
      <c r="SRK42" s="464"/>
      <c r="SRL42" s="352" t="s">
        <v>31</v>
      </c>
      <c r="SRM42" s="465"/>
      <c r="SRN42" s="464"/>
      <c r="SRO42" s="463"/>
      <c r="SRP42" s="464"/>
      <c r="SRQ42" s="464"/>
      <c r="SRR42" s="352"/>
      <c r="SRS42" s="352"/>
      <c r="SRT42" s="352"/>
      <c r="SRU42" s="352"/>
      <c r="SRV42" s="352"/>
      <c r="SRW42" s="352"/>
      <c r="SRX42" s="352"/>
      <c r="SRY42" s="353"/>
      <c r="SRZ42" s="354"/>
      <c r="SSA42" s="354"/>
      <c r="SSB42" s="354"/>
      <c r="SSC42" s="355" t="s">
        <v>29</v>
      </c>
      <c r="SSD42" s="356">
        <v>1</v>
      </c>
      <c r="SSE42" s="356" t="s">
        <v>30</v>
      </c>
      <c r="SSF42" s="357">
        <f>$AF$33</f>
        <v>1</v>
      </c>
      <c r="SSG42" s="466" t="s">
        <v>27</v>
      </c>
      <c r="SSH42" s="467"/>
      <c r="SSI42" s="467"/>
      <c r="SSJ42" s="467"/>
      <c r="SSK42" s="467"/>
      <c r="SSL42" s="467"/>
      <c r="SSM42" s="467"/>
      <c r="SSN42" s="463">
        <f>SSS29</f>
        <v>0</v>
      </c>
      <c r="SSO42" s="464"/>
      <c r="SSP42" s="464"/>
      <c r="SSQ42" s="464"/>
      <c r="SSR42" s="352" t="s">
        <v>31</v>
      </c>
      <c r="SSS42" s="465"/>
      <c r="SST42" s="464"/>
      <c r="SSU42" s="463"/>
      <c r="SSV42" s="464"/>
      <c r="SSW42" s="464"/>
      <c r="SSX42" s="352"/>
      <c r="SSY42" s="352"/>
      <c r="SSZ42" s="352"/>
      <c r="STA42" s="352"/>
      <c r="STB42" s="352"/>
      <c r="STC42" s="352"/>
      <c r="STD42" s="352"/>
      <c r="STE42" s="353"/>
      <c r="STF42" s="354"/>
      <c r="STG42" s="354"/>
      <c r="STH42" s="354"/>
      <c r="STI42" s="355" t="s">
        <v>29</v>
      </c>
      <c r="STJ42" s="356">
        <v>1</v>
      </c>
      <c r="STK42" s="356" t="s">
        <v>30</v>
      </c>
      <c r="STL42" s="357">
        <f>$AF$33</f>
        <v>1</v>
      </c>
      <c r="STM42" s="466" t="s">
        <v>27</v>
      </c>
      <c r="STN42" s="467"/>
      <c r="STO42" s="467"/>
      <c r="STP42" s="467"/>
      <c r="STQ42" s="467"/>
      <c r="STR42" s="467"/>
      <c r="STS42" s="467"/>
      <c r="STT42" s="463">
        <f>STY29</f>
        <v>0</v>
      </c>
      <c r="STU42" s="464"/>
      <c r="STV42" s="464"/>
      <c r="STW42" s="464"/>
      <c r="STX42" s="352" t="s">
        <v>31</v>
      </c>
      <c r="STY42" s="465"/>
      <c r="STZ42" s="464"/>
      <c r="SUA42" s="463"/>
      <c r="SUB42" s="464"/>
      <c r="SUC42" s="464"/>
      <c r="SUD42" s="352"/>
      <c r="SUE42" s="352"/>
      <c r="SUF42" s="352"/>
      <c r="SUG42" s="352"/>
      <c r="SUH42" s="352"/>
      <c r="SUI42" s="352"/>
      <c r="SUJ42" s="352"/>
      <c r="SUK42" s="353"/>
      <c r="SUL42" s="354"/>
      <c r="SUM42" s="354"/>
      <c r="SUN42" s="354"/>
      <c r="SUO42" s="355" t="s">
        <v>29</v>
      </c>
      <c r="SUP42" s="356">
        <v>1</v>
      </c>
      <c r="SUQ42" s="356" t="s">
        <v>30</v>
      </c>
      <c r="SUR42" s="357">
        <f>$AF$33</f>
        <v>1</v>
      </c>
      <c r="SUS42" s="466" t="s">
        <v>27</v>
      </c>
      <c r="SUT42" s="467"/>
      <c r="SUU42" s="467"/>
      <c r="SUV42" s="467"/>
      <c r="SUW42" s="467"/>
      <c r="SUX42" s="467"/>
      <c r="SUY42" s="467"/>
      <c r="SUZ42" s="463">
        <f>SVE29</f>
        <v>0</v>
      </c>
      <c r="SVA42" s="464"/>
      <c r="SVB42" s="464"/>
      <c r="SVC42" s="464"/>
      <c r="SVD42" s="352" t="s">
        <v>31</v>
      </c>
      <c r="SVE42" s="465"/>
      <c r="SVF42" s="464"/>
      <c r="SVG42" s="463"/>
      <c r="SVH42" s="464"/>
      <c r="SVI42" s="464"/>
      <c r="SVJ42" s="352"/>
      <c r="SVK42" s="352"/>
      <c r="SVL42" s="352"/>
      <c r="SVM42" s="352"/>
      <c r="SVN42" s="352"/>
      <c r="SVO42" s="352"/>
      <c r="SVP42" s="352"/>
      <c r="SVQ42" s="353"/>
      <c r="SVR42" s="354"/>
      <c r="SVS42" s="354"/>
      <c r="SVT42" s="354"/>
      <c r="SVU42" s="355" t="s">
        <v>29</v>
      </c>
      <c r="SVV42" s="356">
        <v>1</v>
      </c>
      <c r="SVW42" s="356" t="s">
        <v>30</v>
      </c>
      <c r="SVX42" s="357">
        <f>$AF$33</f>
        <v>1</v>
      </c>
      <c r="SVY42" s="466" t="s">
        <v>27</v>
      </c>
      <c r="SVZ42" s="467"/>
      <c r="SWA42" s="467"/>
      <c r="SWB42" s="467"/>
      <c r="SWC42" s="467"/>
      <c r="SWD42" s="467"/>
      <c r="SWE42" s="467"/>
      <c r="SWF42" s="463">
        <f>SWK29</f>
        <v>0</v>
      </c>
      <c r="SWG42" s="464"/>
      <c r="SWH42" s="464"/>
      <c r="SWI42" s="464"/>
      <c r="SWJ42" s="352" t="s">
        <v>31</v>
      </c>
      <c r="SWK42" s="465"/>
      <c r="SWL42" s="464"/>
      <c r="SWM42" s="463"/>
      <c r="SWN42" s="464"/>
      <c r="SWO42" s="464"/>
      <c r="SWP42" s="352"/>
      <c r="SWQ42" s="352"/>
      <c r="SWR42" s="352"/>
      <c r="SWS42" s="352"/>
      <c r="SWT42" s="352"/>
      <c r="SWU42" s="352"/>
      <c r="SWV42" s="352"/>
      <c r="SWW42" s="353"/>
      <c r="SWX42" s="354"/>
      <c r="SWY42" s="354"/>
      <c r="SWZ42" s="354"/>
      <c r="SXA42" s="355" t="s">
        <v>29</v>
      </c>
      <c r="SXB42" s="356">
        <v>1</v>
      </c>
      <c r="SXC42" s="356" t="s">
        <v>30</v>
      </c>
      <c r="SXD42" s="357">
        <f>$AF$33</f>
        <v>1</v>
      </c>
      <c r="SXE42" s="466" t="s">
        <v>27</v>
      </c>
      <c r="SXF42" s="467"/>
      <c r="SXG42" s="467"/>
      <c r="SXH42" s="467"/>
      <c r="SXI42" s="467"/>
      <c r="SXJ42" s="467"/>
      <c r="SXK42" s="467"/>
      <c r="SXL42" s="463">
        <f>SXQ29</f>
        <v>0</v>
      </c>
      <c r="SXM42" s="464"/>
      <c r="SXN42" s="464"/>
      <c r="SXO42" s="464"/>
      <c r="SXP42" s="352" t="s">
        <v>31</v>
      </c>
      <c r="SXQ42" s="465"/>
      <c r="SXR42" s="464"/>
      <c r="SXS42" s="463"/>
      <c r="SXT42" s="464"/>
      <c r="SXU42" s="464"/>
      <c r="SXV42" s="352"/>
      <c r="SXW42" s="352"/>
      <c r="SXX42" s="352"/>
      <c r="SXY42" s="352"/>
      <c r="SXZ42" s="352"/>
      <c r="SYA42" s="352"/>
      <c r="SYB42" s="352"/>
      <c r="SYC42" s="353"/>
      <c r="SYD42" s="354"/>
      <c r="SYE42" s="354"/>
      <c r="SYF42" s="354"/>
      <c r="SYG42" s="355" t="s">
        <v>29</v>
      </c>
      <c r="SYH42" s="356">
        <v>1</v>
      </c>
      <c r="SYI42" s="356" t="s">
        <v>30</v>
      </c>
      <c r="SYJ42" s="357">
        <f>$AF$33</f>
        <v>1</v>
      </c>
      <c r="SYK42" s="466" t="s">
        <v>27</v>
      </c>
      <c r="SYL42" s="467"/>
      <c r="SYM42" s="467"/>
      <c r="SYN42" s="467"/>
      <c r="SYO42" s="467"/>
      <c r="SYP42" s="467"/>
      <c r="SYQ42" s="467"/>
      <c r="SYR42" s="463">
        <f>SYW29</f>
        <v>0</v>
      </c>
      <c r="SYS42" s="464"/>
      <c r="SYT42" s="464"/>
      <c r="SYU42" s="464"/>
      <c r="SYV42" s="352" t="s">
        <v>31</v>
      </c>
      <c r="SYW42" s="465"/>
      <c r="SYX42" s="464"/>
      <c r="SYY42" s="463"/>
      <c r="SYZ42" s="464"/>
      <c r="SZA42" s="464"/>
      <c r="SZB42" s="352"/>
      <c r="SZC42" s="352"/>
      <c r="SZD42" s="352"/>
      <c r="SZE42" s="352"/>
      <c r="SZF42" s="352"/>
      <c r="SZG42" s="352"/>
      <c r="SZH42" s="352"/>
      <c r="SZI42" s="353"/>
      <c r="SZJ42" s="354"/>
      <c r="SZK42" s="354"/>
      <c r="SZL42" s="354"/>
      <c r="SZM42" s="355" t="s">
        <v>29</v>
      </c>
      <c r="SZN42" s="356">
        <v>1</v>
      </c>
      <c r="SZO42" s="356" t="s">
        <v>30</v>
      </c>
      <c r="SZP42" s="357">
        <f>$AF$33</f>
        <v>1</v>
      </c>
      <c r="SZQ42" s="466" t="s">
        <v>27</v>
      </c>
      <c r="SZR42" s="467"/>
      <c r="SZS42" s="467"/>
      <c r="SZT42" s="467"/>
      <c r="SZU42" s="467"/>
      <c r="SZV42" s="467"/>
      <c r="SZW42" s="467"/>
      <c r="SZX42" s="463">
        <f>TAC29</f>
        <v>0</v>
      </c>
      <c r="SZY42" s="464"/>
      <c r="SZZ42" s="464"/>
      <c r="TAA42" s="464"/>
      <c r="TAB42" s="352" t="s">
        <v>31</v>
      </c>
      <c r="TAC42" s="465"/>
      <c r="TAD42" s="464"/>
      <c r="TAE42" s="463"/>
      <c r="TAF42" s="464"/>
      <c r="TAG42" s="464"/>
      <c r="TAH42" s="352"/>
      <c r="TAI42" s="352"/>
      <c r="TAJ42" s="352"/>
      <c r="TAK42" s="352"/>
      <c r="TAL42" s="352"/>
      <c r="TAM42" s="352"/>
      <c r="TAN42" s="352"/>
      <c r="TAO42" s="353"/>
      <c r="TAP42" s="354"/>
      <c r="TAQ42" s="354"/>
      <c r="TAR42" s="354"/>
      <c r="TAS42" s="355" t="s">
        <v>29</v>
      </c>
      <c r="TAT42" s="356">
        <v>1</v>
      </c>
      <c r="TAU42" s="356" t="s">
        <v>30</v>
      </c>
      <c r="TAV42" s="357">
        <f>$AF$33</f>
        <v>1</v>
      </c>
      <c r="TAW42" s="466" t="s">
        <v>27</v>
      </c>
      <c r="TAX42" s="467"/>
      <c r="TAY42" s="467"/>
      <c r="TAZ42" s="467"/>
      <c r="TBA42" s="467"/>
      <c r="TBB42" s="467"/>
      <c r="TBC42" s="467"/>
      <c r="TBD42" s="463">
        <f>TBI29</f>
        <v>0</v>
      </c>
      <c r="TBE42" s="464"/>
      <c r="TBF42" s="464"/>
      <c r="TBG42" s="464"/>
      <c r="TBH42" s="352" t="s">
        <v>31</v>
      </c>
      <c r="TBI42" s="465"/>
      <c r="TBJ42" s="464"/>
      <c r="TBK42" s="463"/>
      <c r="TBL42" s="464"/>
      <c r="TBM42" s="464"/>
      <c r="TBN42" s="352"/>
      <c r="TBO42" s="352"/>
      <c r="TBP42" s="352"/>
      <c r="TBQ42" s="352"/>
      <c r="TBR42" s="352"/>
      <c r="TBS42" s="352"/>
      <c r="TBT42" s="352"/>
      <c r="TBU42" s="353"/>
      <c r="TBV42" s="354"/>
      <c r="TBW42" s="354"/>
      <c r="TBX42" s="354"/>
      <c r="TBY42" s="355" t="s">
        <v>29</v>
      </c>
      <c r="TBZ42" s="356">
        <v>1</v>
      </c>
      <c r="TCA42" s="356" t="s">
        <v>30</v>
      </c>
      <c r="TCB42" s="357">
        <f>$AF$33</f>
        <v>1</v>
      </c>
      <c r="TCC42" s="466" t="s">
        <v>27</v>
      </c>
      <c r="TCD42" s="467"/>
      <c r="TCE42" s="467"/>
      <c r="TCF42" s="467"/>
      <c r="TCG42" s="467"/>
      <c r="TCH42" s="467"/>
      <c r="TCI42" s="467"/>
      <c r="TCJ42" s="463">
        <f>TCO29</f>
        <v>0</v>
      </c>
      <c r="TCK42" s="464"/>
      <c r="TCL42" s="464"/>
      <c r="TCM42" s="464"/>
      <c r="TCN42" s="352" t="s">
        <v>31</v>
      </c>
      <c r="TCO42" s="465"/>
      <c r="TCP42" s="464"/>
      <c r="TCQ42" s="463"/>
      <c r="TCR42" s="464"/>
      <c r="TCS42" s="464"/>
      <c r="TCT42" s="352"/>
      <c r="TCU42" s="352"/>
      <c r="TCV42" s="352"/>
      <c r="TCW42" s="352"/>
      <c r="TCX42" s="352"/>
      <c r="TCY42" s="352"/>
      <c r="TCZ42" s="352"/>
      <c r="TDA42" s="353"/>
      <c r="TDB42" s="354"/>
      <c r="TDC42" s="354"/>
      <c r="TDD42" s="354"/>
      <c r="TDE42" s="355" t="s">
        <v>29</v>
      </c>
      <c r="TDF42" s="356">
        <v>1</v>
      </c>
      <c r="TDG42" s="356" t="s">
        <v>30</v>
      </c>
      <c r="TDH42" s="357">
        <f>$AF$33</f>
        <v>1</v>
      </c>
      <c r="TDI42" s="466" t="s">
        <v>27</v>
      </c>
      <c r="TDJ42" s="467"/>
      <c r="TDK42" s="467"/>
      <c r="TDL42" s="467"/>
      <c r="TDM42" s="467"/>
      <c r="TDN42" s="467"/>
      <c r="TDO42" s="467"/>
      <c r="TDP42" s="463">
        <f>TDU29</f>
        <v>0</v>
      </c>
      <c r="TDQ42" s="464"/>
      <c r="TDR42" s="464"/>
      <c r="TDS42" s="464"/>
      <c r="TDT42" s="352" t="s">
        <v>31</v>
      </c>
      <c r="TDU42" s="465"/>
      <c r="TDV42" s="464"/>
      <c r="TDW42" s="463"/>
      <c r="TDX42" s="464"/>
      <c r="TDY42" s="464"/>
      <c r="TDZ42" s="352"/>
      <c r="TEA42" s="352"/>
      <c r="TEB42" s="352"/>
      <c r="TEC42" s="352"/>
      <c r="TED42" s="352"/>
      <c r="TEE42" s="352"/>
      <c r="TEF42" s="352"/>
      <c r="TEG42" s="353"/>
      <c r="TEH42" s="354"/>
      <c r="TEI42" s="354"/>
      <c r="TEJ42" s="354"/>
      <c r="TEK42" s="355" t="s">
        <v>29</v>
      </c>
      <c r="TEL42" s="356">
        <v>1</v>
      </c>
      <c r="TEM42" s="356" t="s">
        <v>30</v>
      </c>
      <c r="TEN42" s="357">
        <f>$AF$33</f>
        <v>1</v>
      </c>
      <c r="TEO42" s="466" t="s">
        <v>27</v>
      </c>
      <c r="TEP42" s="467"/>
      <c r="TEQ42" s="467"/>
      <c r="TER42" s="467"/>
      <c r="TES42" s="467"/>
      <c r="TET42" s="467"/>
      <c r="TEU42" s="467"/>
      <c r="TEV42" s="463">
        <f>TFA29</f>
        <v>0</v>
      </c>
      <c r="TEW42" s="464"/>
      <c r="TEX42" s="464"/>
      <c r="TEY42" s="464"/>
      <c r="TEZ42" s="352" t="s">
        <v>31</v>
      </c>
      <c r="TFA42" s="465"/>
      <c r="TFB42" s="464"/>
      <c r="TFC42" s="463"/>
      <c r="TFD42" s="464"/>
      <c r="TFE42" s="464"/>
      <c r="TFF42" s="352"/>
      <c r="TFG42" s="352"/>
      <c r="TFH42" s="352"/>
      <c r="TFI42" s="352"/>
      <c r="TFJ42" s="352"/>
      <c r="TFK42" s="352"/>
      <c r="TFL42" s="352"/>
      <c r="TFM42" s="353"/>
      <c r="TFN42" s="354"/>
      <c r="TFO42" s="354"/>
      <c r="TFP42" s="354"/>
      <c r="TFQ42" s="355" t="s">
        <v>29</v>
      </c>
      <c r="TFR42" s="356">
        <v>1</v>
      </c>
      <c r="TFS42" s="356" t="s">
        <v>30</v>
      </c>
      <c r="TFT42" s="357">
        <f>$AF$33</f>
        <v>1</v>
      </c>
      <c r="TFU42" s="466" t="s">
        <v>27</v>
      </c>
      <c r="TFV42" s="467"/>
      <c r="TFW42" s="467"/>
      <c r="TFX42" s="467"/>
      <c r="TFY42" s="467"/>
      <c r="TFZ42" s="467"/>
      <c r="TGA42" s="467"/>
      <c r="TGB42" s="463">
        <f>TGG29</f>
        <v>0</v>
      </c>
      <c r="TGC42" s="464"/>
      <c r="TGD42" s="464"/>
      <c r="TGE42" s="464"/>
      <c r="TGF42" s="352" t="s">
        <v>31</v>
      </c>
      <c r="TGG42" s="465"/>
      <c r="TGH42" s="464"/>
      <c r="TGI42" s="463"/>
      <c r="TGJ42" s="464"/>
      <c r="TGK42" s="464"/>
      <c r="TGL42" s="352"/>
      <c r="TGM42" s="352"/>
      <c r="TGN42" s="352"/>
      <c r="TGO42" s="352"/>
      <c r="TGP42" s="352"/>
      <c r="TGQ42" s="352"/>
      <c r="TGR42" s="352"/>
      <c r="TGS42" s="353"/>
      <c r="TGT42" s="354"/>
      <c r="TGU42" s="354"/>
      <c r="TGV42" s="354"/>
      <c r="TGW42" s="355" t="s">
        <v>29</v>
      </c>
      <c r="TGX42" s="356">
        <v>1</v>
      </c>
      <c r="TGY42" s="356" t="s">
        <v>30</v>
      </c>
      <c r="TGZ42" s="357">
        <f>$AF$33</f>
        <v>1</v>
      </c>
      <c r="THA42" s="466" t="s">
        <v>27</v>
      </c>
      <c r="THB42" s="467"/>
      <c r="THC42" s="467"/>
      <c r="THD42" s="467"/>
      <c r="THE42" s="467"/>
      <c r="THF42" s="467"/>
      <c r="THG42" s="467"/>
      <c r="THH42" s="463">
        <f>THM29</f>
        <v>0</v>
      </c>
      <c r="THI42" s="464"/>
      <c r="THJ42" s="464"/>
      <c r="THK42" s="464"/>
      <c r="THL42" s="352" t="s">
        <v>31</v>
      </c>
      <c r="THM42" s="465"/>
      <c r="THN42" s="464"/>
      <c r="THO42" s="463"/>
      <c r="THP42" s="464"/>
      <c r="THQ42" s="464"/>
      <c r="THR42" s="352"/>
      <c r="THS42" s="352"/>
      <c r="THT42" s="352"/>
      <c r="THU42" s="352"/>
      <c r="THV42" s="352"/>
      <c r="THW42" s="352"/>
      <c r="THX42" s="352"/>
      <c r="THY42" s="353"/>
      <c r="THZ42" s="354"/>
      <c r="TIA42" s="354"/>
      <c r="TIB42" s="354"/>
      <c r="TIC42" s="355" t="s">
        <v>29</v>
      </c>
      <c r="TID42" s="356">
        <v>1</v>
      </c>
      <c r="TIE42" s="356" t="s">
        <v>30</v>
      </c>
      <c r="TIF42" s="357">
        <f>$AF$33</f>
        <v>1</v>
      </c>
      <c r="TIG42" s="466" t="s">
        <v>27</v>
      </c>
      <c r="TIH42" s="467"/>
      <c r="TII42" s="467"/>
      <c r="TIJ42" s="467"/>
      <c r="TIK42" s="467"/>
      <c r="TIL42" s="467"/>
      <c r="TIM42" s="467"/>
      <c r="TIN42" s="463">
        <f>TIS29</f>
        <v>0</v>
      </c>
      <c r="TIO42" s="464"/>
      <c r="TIP42" s="464"/>
      <c r="TIQ42" s="464"/>
      <c r="TIR42" s="352" t="s">
        <v>31</v>
      </c>
      <c r="TIS42" s="465"/>
      <c r="TIT42" s="464"/>
      <c r="TIU42" s="463"/>
      <c r="TIV42" s="464"/>
      <c r="TIW42" s="464"/>
      <c r="TIX42" s="352"/>
      <c r="TIY42" s="352"/>
      <c r="TIZ42" s="352"/>
      <c r="TJA42" s="352"/>
      <c r="TJB42" s="352"/>
      <c r="TJC42" s="352"/>
      <c r="TJD42" s="352"/>
      <c r="TJE42" s="353"/>
      <c r="TJF42" s="354"/>
      <c r="TJG42" s="354"/>
      <c r="TJH42" s="354"/>
      <c r="TJI42" s="355" t="s">
        <v>29</v>
      </c>
      <c r="TJJ42" s="356">
        <v>1</v>
      </c>
      <c r="TJK42" s="356" t="s">
        <v>30</v>
      </c>
      <c r="TJL42" s="357">
        <f>$AF$33</f>
        <v>1</v>
      </c>
      <c r="TJM42" s="466" t="s">
        <v>27</v>
      </c>
      <c r="TJN42" s="467"/>
      <c r="TJO42" s="467"/>
      <c r="TJP42" s="467"/>
      <c r="TJQ42" s="467"/>
      <c r="TJR42" s="467"/>
      <c r="TJS42" s="467"/>
      <c r="TJT42" s="463">
        <f>TJY29</f>
        <v>0</v>
      </c>
      <c r="TJU42" s="464"/>
      <c r="TJV42" s="464"/>
      <c r="TJW42" s="464"/>
      <c r="TJX42" s="352" t="s">
        <v>31</v>
      </c>
      <c r="TJY42" s="465"/>
      <c r="TJZ42" s="464"/>
      <c r="TKA42" s="463"/>
      <c r="TKB42" s="464"/>
      <c r="TKC42" s="464"/>
      <c r="TKD42" s="352"/>
      <c r="TKE42" s="352"/>
      <c r="TKF42" s="352"/>
      <c r="TKG42" s="352"/>
      <c r="TKH42" s="352"/>
      <c r="TKI42" s="352"/>
      <c r="TKJ42" s="352"/>
      <c r="TKK42" s="353"/>
      <c r="TKL42" s="354"/>
      <c r="TKM42" s="354"/>
      <c r="TKN42" s="354"/>
      <c r="TKO42" s="355" t="s">
        <v>29</v>
      </c>
      <c r="TKP42" s="356">
        <v>1</v>
      </c>
      <c r="TKQ42" s="356" t="s">
        <v>30</v>
      </c>
      <c r="TKR42" s="357">
        <f>$AF$33</f>
        <v>1</v>
      </c>
      <c r="TKS42" s="466" t="s">
        <v>27</v>
      </c>
      <c r="TKT42" s="467"/>
      <c r="TKU42" s="467"/>
      <c r="TKV42" s="467"/>
      <c r="TKW42" s="467"/>
      <c r="TKX42" s="467"/>
      <c r="TKY42" s="467"/>
      <c r="TKZ42" s="463">
        <f>TLE29</f>
        <v>0</v>
      </c>
      <c r="TLA42" s="464"/>
      <c r="TLB42" s="464"/>
      <c r="TLC42" s="464"/>
      <c r="TLD42" s="352" t="s">
        <v>31</v>
      </c>
      <c r="TLE42" s="465"/>
      <c r="TLF42" s="464"/>
      <c r="TLG42" s="463"/>
      <c r="TLH42" s="464"/>
      <c r="TLI42" s="464"/>
      <c r="TLJ42" s="352"/>
      <c r="TLK42" s="352"/>
      <c r="TLL42" s="352"/>
      <c r="TLM42" s="352"/>
      <c r="TLN42" s="352"/>
      <c r="TLO42" s="352"/>
      <c r="TLP42" s="352"/>
      <c r="TLQ42" s="353"/>
      <c r="TLR42" s="354"/>
      <c r="TLS42" s="354"/>
      <c r="TLT42" s="354"/>
      <c r="TLU42" s="355" t="s">
        <v>29</v>
      </c>
      <c r="TLV42" s="356">
        <v>1</v>
      </c>
      <c r="TLW42" s="356" t="s">
        <v>30</v>
      </c>
      <c r="TLX42" s="357">
        <f>$AF$33</f>
        <v>1</v>
      </c>
      <c r="TLY42" s="466" t="s">
        <v>27</v>
      </c>
      <c r="TLZ42" s="467"/>
      <c r="TMA42" s="467"/>
      <c r="TMB42" s="467"/>
      <c r="TMC42" s="467"/>
      <c r="TMD42" s="467"/>
      <c r="TME42" s="467"/>
      <c r="TMF42" s="463">
        <f>TMK29</f>
        <v>0</v>
      </c>
      <c r="TMG42" s="464"/>
      <c r="TMH42" s="464"/>
      <c r="TMI42" s="464"/>
      <c r="TMJ42" s="352" t="s">
        <v>31</v>
      </c>
      <c r="TMK42" s="465"/>
      <c r="TML42" s="464"/>
      <c r="TMM42" s="463"/>
      <c r="TMN42" s="464"/>
      <c r="TMO42" s="464"/>
      <c r="TMP42" s="352"/>
      <c r="TMQ42" s="352"/>
      <c r="TMR42" s="352"/>
      <c r="TMS42" s="352"/>
      <c r="TMT42" s="352"/>
      <c r="TMU42" s="352"/>
      <c r="TMV42" s="352"/>
      <c r="TMW42" s="353"/>
      <c r="TMX42" s="354"/>
      <c r="TMY42" s="354"/>
      <c r="TMZ42" s="354"/>
      <c r="TNA42" s="355" t="s">
        <v>29</v>
      </c>
      <c r="TNB42" s="356">
        <v>1</v>
      </c>
      <c r="TNC42" s="356" t="s">
        <v>30</v>
      </c>
      <c r="TND42" s="357">
        <f>$AF$33</f>
        <v>1</v>
      </c>
      <c r="TNE42" s="466" t="s">
        <v>27</v>
      </c>
      <c r="TNF42" s="467"/>
      <c r="TNG42" s="467"/>
      <c r="TNH42" s="467"/>
      <c r="TNI42" s="467"/>
      <c r="TNJ42" s="467"/>
      <c r="TNK42" s="467"/>
      <c r="TNL42" s="463">
        <f>TNQ29</f>
        <v>0</v>
      </c>
      <c r="TNM42" s="464"/>
      <c r="TNN42" s="464"/>
      <c r="TNO42" s="464"/>
      <c r="TNP42" s="352" t="s">
        <v>31</v>
      </c>
      <c r="TNQ42" s="465"/>
      <c r="TNR42" s="464"/>
      <c r="TNS42" s="463"/>
      <c r="TNT42" s="464"/>
      <c r="TNU42" s="464"/>
      <c r="TNV42" s="352"/>
      <c r="TNW42" s="352"/>
      <c r="TNX42" s="352"/>
      <c r="TNY42" s="352"/>
      <c r="TNZ42" s="352"/>
      <c r="TOA42" s="352"/>
      <c r="TOB42" s="352"/>
      <c r="TOC42" s="353"/>
      <c r="TOD42" s="354"/>
      <c r="TOE42" s="354"/>
      <c r="TOF42" s="354"/>
      <c r="TOG42" s="355" t="s">
        <v>29</v>
      </c>
      <c r="TOH42" s="356">
        <v>1</v>
      </c>
      <c r="TOI42" s="356" t="s">
        <v>30</v>
      </c>
      <c r="TOJ42" s="357">
        <f>$AF$33</f>
        <v>1</v>
      </c>
      <c r="TOK42" s="466" t="s">
        <v>27</v>
      </c>
      <c r="TOL42" s="467"/>
      <c r="TOM42" s="467"/>
      <c r="TON42" s="467"/>
      <c r="TOO42" s="467"/>
      <c r="TOP42" s="467"/>
      <c r="TOQ42" s="467"/>
      <c r="TOR42" s="463">
        <f>TOW29</f>
        <v>0</v>
      </c>
      <c r="TOS42" s="464"/>
      <c r="TOT42" s="464"/>
      <c r="TOU42" s="464"/>
      <c r="TOV42" s="352" t="s">
        <v>31</v>
      </c>
      <c r="TOW42" s="465"/>
      <c r="TOX42" s="464"/>
      <c r="TOY42" s="463"/>
      <c r="TOZ42" s="464"/>
      <c r="TPA42" s="464"/>
      <c r="TPB42" s="352"/>
      <c r="TPC42" s="352"/>
      <c r="TPD42" s="352"/>
      <c r="TPE42" s="352"/>
      <c r="TPF42" s="352"/>
      <c r="TPG42" s="352"/>
      <c r="TPH42" s="352"/>
      <c r="TPI42" s="353"/>
      <c r="TPJ42" s="354"/>
      <c r="TPK42" s="354"/>
      <c r="TPL42" s="354"/>
      <c r="TPM42" s="355" t="s">
        <v>29</v>
      </c>
      <c r="TPN42" s="356">
        <v>1</v>
      </c>
      <c r="TPO42" s="356" t="s">
        <v>30</v>
      </c>
      <c r="TPP42" s="357">
        <f>$AF$33</f>
        <v>1</v>
      </c>
      <c r="TPQ42" s="466" t="s">
        <v>27</v>
      </c>
      <c r="TPR42" s="467"/>
      <c r="TPS42" s="467"/>
      <c r="TPT42" s="467"/>
      <c r="TPU42" s="467"/>
      <c r="TPV42" s="467"/>
      <c r="TPW42" s="467"/>
      <c r="TPX42" s="463">
        <f>TQC29</f>
        <v>0</v>
      </c>
      <c r="TPY42" s="464"/>
      <c r="TPZ42" s="464"/>
      <c r="TQA42" s="464"/>
      <c r="TQB42" s="352" t="s">
        <v>31</v>
      </c>
      <c r="TQC42" s="465"/>
      <c r="TQD42" s="464"/>
      <c r="TQE42" s="463"/>
      <c r="TQF42" s="464"/>
      <c r="TQG42" s="464"/>
      <c r="TQH42" s="352"/>
      <c r="TQI42" s="352"/>
      <c r="TQJ42" s="352"/>
      <c r="TQK42" s="352"/>
      <c r="TQL42" s="352"/>
      <c r="TQM42" s="352"/>
      <c r="TQN42" s="352"/>
      <c r="TQO42" s="353"/>
      <c r="TQP42" s="354"/>
      <c r="TQQ42" s="354"/>
      <c r="TQR42" s="354"/>
      <c r="TQS42" s="355" t="s">
        <v>29</v>
      </c>
      <c r="TQT42" s="356">
        <v>1</v>
      </c>
      <c r="TQU42" s="356" t="s">
        <v>30</v>
      </c>
      <c r="TQV42" s="357">
        <f>$AF$33</f>
        <v>1</v>
      </c>
      <c r="TQW42" s="466" t="s">
        <v>27</v>
      </c>
      <c r="TQX42" s="467"/>
      <c r="TQY42" s="467"/>
      <c r="TQZ42" s="467"/>
      <c r="TRA42" s="467"/>
      <c r="TRB42" s="467"/>
      <c r="TRC42" s="467"/>
      <c r="TRD42" s="463">
        <f>TRI29</f>
        <v>0</v>
      </c>
      <c r="TRE42" s="464"/>
      <c r="TRF42" s="464"/>
      <c r="TRG42" s="464"/>
      <c r="TRH42" s="352" t="s">
        <v>31</v>
      </c>
      <c r="TRI42" s="465"/>
      <c r="TRJ42" s="464"/>
      <c r="TRK42" s="463"/>
      <c r="TRL42" s="464"/>
      <c r="TRM42" s="464"/>
      <c r="TRN42" s="352"/>
      <c r="TRO42" s="352"/>
      <c r="TRP42" s="352"/>
      <c r="TRQ42" s="352"/>
      <c r="TRR42" s="352"/>
      <c r="TRS42" s="352"/>
      <c r="TRT42" s="352"/>
      <c r="TRU42" s="353"/>
      <c r="TRV42" s="354"/>
      <c r="TRW42" s="354"/>
      <c r="TRX42" s="354"/>
      <c r="TRY42" s="355" t="s">
        <v>29</v>
      </c>
      <c r="TRZ42" s="356">
        <v>1</v>
      </c>
      <c r="TSA42" s="356" t="s">
        <v>30</v>
      </c>
      <c r="TSB42" s="357">
        <f>$AF$33</f>
        <v>1</v>
      </c>
      <c r="TSC42" s="466" t="s">
        <v>27</v>
      </c>
      <c r="TSD42" s="467"/>
      <c r="TSE42" s="467"/>
      <c r="TSF42" s="467"/>
      <c r="TSG42" s="467"/>
      <c r="TSH42" s="467"/>
      <c r="TSI42" s="467"/>
      <c r="TSJ42" s="463">
        <f>TSO29</f>
        <v>0</v>
      </c>
      <c r="TSK42" s="464"/>
      <c r="TSL42" s="464"/>
      <c r="TSM42" s="464"/>
      <c r="TSN42" s="352" t="s">
        <v>31</v>
      </c>
      <c r="TSO42" s="465"/>
      <c r="TSP42" s="464"/>
      <c r="TSQ42" s="463"/>
      <c r="TSR42" s="464"/>
      <c r="TSS42" s="464"/>
      <c r="TST42" s="352"/>
      <c r="TSU42" s="352"/>
      <c r="TSV42" s="352"/>
      <c r="TSW42" s="352"/>
      <c r="TSX42" s="352"/>
      <c r="TSY42" s="352"/>
      <c r="TSZ42" s="352"/>
      <c r="TTA42" s="353"/>
      <c r="TTB42" s="354"/>
      <c r="TTC42" s="354"/>
      <c r="TTD42" s="354"/>
      <c r="TTE42" s="355" t="s">
        <v>29</v>
      </c>
      <c r="TTF42" s="356">
        <v>1</v>
      </c>
      <c r="TTG42" s="356" t="s">
        <v>30</v>
      </c>
      <c r="TTH42" s="357">
        <f>$AF$33</f>
        <v>1</v>
      </c>
      <c r="TTI42" s="466" t="s">
        <v>27</v>
      </c>
      <c r="TTJ42" s="467"/>
      <c r="TTK42" s="467"/>
      <c r="TTL42" s="467"/>
      <c r="TTM42" s="467"/>
      <c r="TTN42" s="467"/>
      <c r="TTO42" s="467"/>
      <c r="TTP42" s="463">
        <f>TTU29</f>
        <v>0</v>
      </c>
      <c r="TTQ42" s="464"/>
      <c r="TTR42" s="464"/>
      <c r="TTS42" s="464"/>
      <c r="TTT42" s="352" t="s">
        <v>31</v>
      </c>
      <c r="TTU42" s="465"/>
      <c r="TTV42" s="464"/>
      <c r="TTW42" s="463"/>
      <c r="TTX42" s="464"/>
      <c r="TTY42" s="464"/>
      <c r="TTZ42" s="352"/>
      <c r="TUA42" s="352"/>
      <c r="TUB42" s="352"/>
      <c r="TUC42" s="352"/>
      <c r="TUD42" s="352"/>
      <c r="TUE42" s="352"/>
      <c r="TUF42" s="352"/>
      <c r="TUG42" s="353"/>
      <c r="TUH42" s="354"/>
      <c r="TUI42" s="354"/>
      <c r="TUJ42" s="354"/>
      <c r="TUK42" s="355" t="s">
        <v>29</v>
      </c>
      <c r="TUL42" s="356">
        <v>1</v>
      </c>
      <c r="TUM42" s="356" t="s">
        <v>30</v>
      </c>
      <c r="TUN42" s="357">
        <f>$AF$33</f>
        <v>1</v>
      </c>
      <c r="TUO42" s="466" t="s">
        <v>27</v>
      </c>
      <c r="TUP42" s="467"/>
      <c r="TUQ42" s="467"/>
      <c r="TUR42" s="467"/>
      <c r="TUS42" s="467"/>
      <c r="TUT42" s="467"/>
      <c r="TUU42" s="467"/>
      <c r="TUV42" s="463">
        <f>TVA29</f>
        <v>0</v>
      </c>
      <c r="TUW42" s="464"/>
      <c r="TUX42" s="464"/>
      <c r="TUY42" s="464"/>
      <c r="TUZ42" s="352" t="s">
        <v>31</v>
      </c>
      <c r="TVA42" s="465"/>
      <c r="TVB42" s="464"/>
      <c r="TVC42" s="463"/>
      <c r="TVD42" s="464"/>
      <c r="TVE42" s="464"/>
      <c r="TVF42" s="352"/>
      <c r="TVG42" s="352"/>
      <c r="TVH42" s="352"/>
      <c r="TVI42" s="352"/>
      <c r="TVJ42" s="352"/>
      <c r="TVK42" s="352"/>
      <c r="TVL42" s="352"/>
      <c r="TVM42" s="353"/>
      <c r="TVN42" s="354"/>
      <c r="TVO42" s="354"/>
      <c r="TVP42" s="354"/>
      <c r="TVQ42" s="355" t="s">
        <v>29</v>
      </c>
      <c r="TVR42" s="356">
        <v>1</v>
      </c>
      <c r="TVS42" s="356" t="s">
        <v>30</v>
      </c>
      <c r="TVT42" s="357">
        <f>$AF$33</f>
        <v>1</v>
      </c>
      <c r="TVU42" s="466" t="s">
        <v>27</v>
      </c>
      <c r="TVV42" s="467"/>
      <c r="TVW42" s="467"/>
      <c r="TVX42" s="467"/>
      <c r="TVY42" s="467"/>
      <c r="TVZ42" s="467"/>
      <c r="TWA42" s="467"/>
      <c r="TWB42" s="463">
        <f>TWG29</f>
        <v>0</v>
      </c>
      <c r="TWC42" s="464"/>
      <c r="TWD42" s="464"/>
      <c r="TWE42" s="464"/>
      <c r="TWF42" s="352" t="s">
        <v>31</v>
      </c>
      <c r="TWG42" s="465"/>
      <c r="TWH42" s="464"/>
      <c r="TWI42" s="463"/>
      <c r="TWJ42" s="464"/>
      <c r="TWK42" s="464"/>
      <c r="TWL42" s="352"/>
      <c r="TWM42" s="352"/>
      <c r="TWN42" s="352"/>
      <c r="TWO42" s="352"/>
      <c r="TWP42" s="352"/>
      <c r="TWQ42" s="352"/>
      <c r="TWR42" s="352"/>
      <c r="TWS42" s="353"/>
      <c r="TWT42" s="354"/>
      <c r="TWU42" s="354"/>
      <c r="TWV42" s="354"/>
      <c r="TWW42" s="355" t="s">
        <v>29</v>
      </c>
      <c r="TWX42" s="356">
        <v>1</v>
      </c>
      <c r="TWY42" s="356" t="s">
        <v>30</v>
      </c>
      <c r="TWZ42" s="357">
        <f>$AF$33</f>
        <v>1</v>
      </c>
      <c r="TXA42" s="466" t="s">
        <v>27</v>
      </c>
      <c r="TXB42" s="467"/>
      <c r="TXC42" s="467"/>
      <c r="TXD42" s="467"/>
      <c r="TXE42" s="467"/>
      <c r="TXF42" s="467"/>
      <c r="TXG42" s="467"/>
      <c r="TXH42" s="463">
        <f>TXM29</f>
        <v>0</v>
      </c>
      <c r="TXI42" s="464"/>
      <c r="TXJ42" s="464"/>
      <c r="TXK42" s="464"/>
      <c r="TXL42" s="352" t="s">
        <v>31</v>
      </c>
      <c r="TXM42" s="465"/>
      <c r="TXN42" s="464"/>
      <c r="TXO42" s="463"/>
      <c r="TXP42" s="464"/>
      <c r="TXQ42" s="464"/>
      <c r="TXR42" s="352"/>
      <c r="TXS42" s="352"/>
      <c r="TXT42" s="352"/>
      <c r="TXU42" s="352"/>
      <c r="TXV42" s="352"/>
      <c r="TXW42" s="352"/>
      <c r="TXX42" s="352"/>
      <c r="TXY42" s="353"/>
      <c r="TXZ42" s="354"/>
      <c r="TYA42" s="354"/>
      <c r="TYB42" s="354"/>
      <c r="TYC42" s="355" t="s">
        <v>29</v>
      </c>
      <c r="TYD42" s="356">
        <v>1</v>
      </c>
      <c r="TYE42" s="356" t="s">
        <v>30</v>
      </c>
      <c r="TYF42" s="357">
        <f>$AF$33</f>
        <v>1</v>
      </c>
      <c r="TYG42" s="466" t="s">
        <v>27</v>
      </c>
      <c r="TYH42" s="467"/>
      <c r="TYI42" s="467"/>
      <c r="TYJ42" s="467"/>
      <c r="TYK42" s="467"/>
      <c r="TYL42" s="467"/>
      <c r="TYM42" s="467"/>
      <c r="TYN42" s="463">
        <f>TYS29</f>
        <v>0</v>
      </c>
      <c r="TYO42" s="464"/>
      <c r="TYP42" s="464"/>
      <c r="TYQ42" s="464"/>
      <c r="TYR42" s="352" t="s">
        <v>31</v>
      </c>
      <c r="TYS42" s="465"/>
      <c r="TYT42" s="464"/>
      <c r="TYU42" s="463"/>
      <c r="TYV42" s="464"/>
      <c r="TYW42" s="464"/>
      <c r="TYX42" s="352"/>
      <c r="TYY42" s="352"/>
      <c r="TYZ42" s="352"/>
      <c r="TZA42" s="352"/>
      <c r="TZB42" s="352"/>
      <c r="TZC42" s="352"/>
      <c r="TZD42" s="352"/>
      <c r="TZE42" s="353"/>
      <c r="TZF42" s="354"/>
      <c r="TZG42" s="354"/>
      <c r="TZH42" s="354"/>
      <c r="TZI42" s="355" t="s">
        <v>29</v>
      </c>
      <c r="TZJ42" s="356">
        <v>1</v>
      </c>
      <c r="TZK42" s="356" t="s">
        <v>30</v>
      </c>
      <c r="TZL42" s="357">
        <f>$AF$33</f>
        <v>1</v>
      </c>
      <c r="TZM42" s="466" t="s">
        <v>27</v>
      </c>
      <c r="TZN42" s="467"/>
      <c r="TZO42" s="467"/>
      <c r="TZP42" s="467"/>
      <c r="TZQ42" s="467"/>
      <c r="TZR42" s="467"/>
      <c r="TZS42" s="467"/>
      <c r="TZT42" s="463">
        <f>TZY29</f>
        <v>0</v>
      </c>
      <c r="TZU42" s="464"/>
      <c r="TZV42" s="464"/>
      <c r="TZW42" s="464"/>
      <c r="TZX42" s="352" t="s">
        <v>31</v>
      </c>
      <c r="TZY42" s="465"/>
      <c r="TZZ42" s="464"/>
      <c r="UAA42" s="463"/>
      <c r="UAB42" s="464"/>
      <c r="UAC42" s="464"/>
      <c r="UAD42" s="352"/>
      <c r="UAE42" s="352"/>
      <c r="UAF42" s="352"/>
      <c r="UAG42" s="352"/>
      <c r="UAH42" s="352"/>
      <c r="UAI42" s="352"/>
      <c r="UAJ42" s="352"/>
      <c r="UAK42" s="353"/>
      <c r="UAL42" s="354"/>
      <c r="UAM42" s="354"/>
      <c r="UAN42" s="354"/>
      <c r="UAO42" s="355" t="s">
        <v>29</v>
      </c>
      <c r="UAP42" s="356">
        <v>1</v>
      </c>
      <c r="UAQ42" s="356" t="s">
        <v>30</v>
      </c>
      <c r="UAR42" s="357">
        <f>$AF$33</f>
        <v>1</v>
      </c>
      <c r="UAS42" s="466" t="s">
        <v>27</v>
      </c>
      <c r="UAT42" s="467"/>
      <c r="UAU42" s="467"/>
      <c r="UAV42" s="467"/>
      <c r="UAW42" s="467"/>
      <c r="UAX42" s="467"/>
      <c r="UAY42" s="467"/>
      <c r="UAZ42" s="463">
        <f>UBE29</f>
        <v>0</v>
      </c>
      <c r="UBA42" s="464"/>
      <c r="UBB42" s="464"/>
      <c r="UBC42" s="464"/>
      <c r="UBD42" s="352" t="s">
        <v>31</v>
      </c>
      <c r="UBE42" s="465"/>
      <c r="UBF42" s="464"/>
      <c r="UBG42" s="463"/>
      <c r="UBH42" s="464"/>
      <c r="UBI42" s="464"/>
      <c r="UBJ42" s="352"/>
      <c r="UBK42" s="352"/>
      <c r="UBL42" s="352"/>
      <c r="UBM42" s="352"/>
      <c r="UBN42" s="352"/>
      <c r="UBO42" s="352"/>
      <c r="UBP42" s="352"/>
      <c r="UBQ42" s="353"/>
      <c r="UBR42" s="354"/>
      <c r="UBS42" s="354"/>
      <c r="UBT42" s="354"/>
      <c r="UBU42" s="355" t="s">
        <v>29</v>
      </c>
      <c r="UBV42" s="356">
        <v>1</v>
      </c>
      <c r="UBW42" s="356" t="s">
        <v>30</v>
      </c>
      <c r="UBX42" s="357">
        <f>$AF$33</f>
        <v>1</v>
      </c>
      <c r="UBY42" s="466" t="s">
        <v>27</v>
      </c>
      <c r="UBZ42" s="467"/>
      <c r="UCA42" s="467"/>
      <c r="UCB42" s="467"/>
      <c r="UCC42" s="467"/>
      <c r="UCD42" s="467"/>
      <c r="UCE42" s="467"/>
      <c r="UCF42" s="463">
        <f>UCK29</f>
        <v>0</v>
      </c>
      <c r="UCG42" s="464"/>
      <c r="UCH42" s="464"/>
      <c r="UCI42" s="464"/>
      <c r="UCJ42" s="352" t="s">
        <v>31</v>
      </c>
      <c r="UCK42" s="465"/>
      <c r="UCL42" s="464"/>
      <c r="UCM42" s="463"/>
      <c r="UCN42" s="464"/>
      <c r="UCO42" s="464"/>
      <c r="UCP42" s="352"/>
      <c r="UCQ42" s="352"/>
      <c r="UCR42" s="352"/>
      <c r="UCS42" s="352"/>
      <c r="UCT42" s="352"/>
      <c r="UCU42" s="352"/>
      <c r="UCV42" s="352"/>
      <c r="UCW42" s="353"/>
      <c r="UCX42" s="354"/>
      <c r="UCY42" s="354"/>
      <c r="UCZ42" s="354"/>
      <c r="UDA42" s="355" t="s">
        <v>29</v>
      </c>
      <c r="UDB42" s="356">
        <v>1</v>
      </c>
      <c r="UDC42" s="356" t="s">
        <v>30</v>
      </c>
      <c r="UDD42" s="357">
        <f>$AF$33</f>
        <v>1</v>
      </c>
      <c r="UDE42" s="466" t="s">
        <v>27</v>
      </c>
      <c r="UDF42" s="467"/>
      <c r="UDG42" s="467"/>
      <c r="UDH42" s="467"/>
      <c r="UDI42" s="467"/>
      <c r="UDJ42" s="467"/>
      <c r="UDK42" s="467"/>
      <c r="UDL42" s="463">
        <f>UDQ29</f>
        <v>0</v>
      </c>
      <c r="UDM42" s="464"/>
      <c r="UDN42" s="464"/>
      <c r="UDO42" s="464"/>
      <c r="UDP42" s="352" t="s">
        <v>31</v>
      </c>
      <c r="UDQ42" s="465"/>
      <c r="UDR42" s="464"/>
      <c r="UDS42" s="463"/>
      <c r="UDT42" s="464"/>
      <c r="UDU42" s="464"/>
      <c r="UDV42" s="352"/>
      <c r="UDW42" s="352"/>
      <c r="UDX42" s="352"/>
      <c r="UDY42" s="352"/>
      <c r="UDZ42" s="352"/>
      <c r="UEA42" s="352"/>
      <c r="UEB42" s="352"/>
      <c r="UEC42" s="353"/>
      <c r="UED42" s="354"/>
      <c r="UEE42" s="354"/>
      <c r="UEF42" s="354"/>
      <c r="UEG42" s="355" t="s">
        <v>29</v>
      </c>
      <c r="UEH42" s="356">
        <v>1</v>
      </c>
      <c r="UEI42" s="356" t="s">
        <v>30</v>
      </c>
      <c r="UEJ42" s="357">
        <f>$AF$33</f>
        <v>1</v>
      </c>
      <c r="UEK42" s="466" t="s">
        <v>27</v>
      </c>
      <c r="UEL42" s="467"/>
      <c r="UEM42" s="467"/>
      <c r="UEN42" s="467"/>
      <c r="UEO42" s="467"/>
      <c r="UEP42" s="467"/>
      <c r="UEQ42" s="467"/>
      <c r="UER42" s="463">
        <f>UEW29</f>
        <v>0</v>
      </c>
      <c r="UES42" s="464"/>
      <c r="UET42" s="464"/>
      <c r="UEU42" s="464"/>
      <c r="UEV42" s="352" t="s">
        <v>31</v>
      </c>
      <c r="UEW42" s="465"/>
      <c r="UEX42" s="464"/>
      <c r="UEY42" s="463"/>
      <c r="UEZ42" s="464"/>
      <c r="UFA42" s="464"/>
      <c r="UFB42" s="352"/>
      <c r="UFC42" s="352"/>
      <c r="UFD42" s="352"/>
      <c r="UFE42" s="352"/>
      <c r="UFF42" s="352"/>
      <c r="UFG42" s="352"/>
      <c r="UFH42" s="352"/>
      <c r="UFI42" s="353"/>
      <c r="UFJ42" s="354"/>
      <c r="UFK42" s="354"/>
      <c r="UFL42" s="354"/>
      <c r="UFM42" s="355" t="s">
        <v>29</v>
      </c>
      <c r="UFN42" s="356">
        <v>1</v>
      </c>
      <c r="UFO42" s="356" t="s">
        <v>30</v>
      </c>
      <c r="UFP42" s="357">
        <f>$AF$33</f>
        <v>1</v>
      </c>
      <c r="UFQ42" s="466" t="s">
        <v>27</v>
      </c>
      <c r="UFR42" s="467"/>
      <c r="UFS42" s="467"/>
      <c r="UFT42" s="467"/>
      <c r="UFU42" s="467"/>
      <c r="UFV42" s="467"/>
      <c r="UFW42" s="467"/>
      <c r="UFX42" s="463">
        <f>UGC29</f>
        <v>0</v>
      </c>
      <c r="UFY42" s="464"/>
      <c r="UFZ42" s="464"/>
      <c r="UGA42" s="464"/>
      <c r="UGB42" s="352" t="s">
        <v>31</v>
      </c>
      <c r="UGC42" s="465"/>
      <c r="UGD42" s="464"/>
      <c r="UGE42" s="463"/>
      <c r="UGF42" s="464"/>
      <c r="UGG42" s="464"/>
      <c r="UGH42" s="352"/>
      <c r="UGI42" s="352"/>
      <c r="UGJ42" s="352"/>
      <c r="UGK42" s="352"/>
      <c r="UGL42" s="352"/>
      <c r="UGM42" s="352"/>
      <c r="UGN42" s="352"/>
      <c r="UGO42" s="353"/>
      <c r="UGP42" s="354"/>
      <c r="UGQ42" s="354"/>
      <c r="UGR42" s="354"/>
      <c r="UGS42" s="355" t="s">
        <v>29</v>
      </c>
      <c r="UGT42" s="356">
        <v>1</v>
      </c>
      <c r="UGU42" s="356" t="s">
        <v>30</v>
      </c>
      <c r="UGV42" s="357">
        <f>$AF$33</f>
        <v>1</v>
      </c>
      <c r="UGW42" s="466" t="s">
        <v>27</v>
      </c>
      <c r="UGX42" s="467"/>
      <c r="UGY42" s="467"/>
      <c r="UGZ42" s="467"/>
      <c r="UHA42" s="467"/>
      <c r="UHB42" s="467"/>
      <c r="UHC42" s="467"/>
      <c r="UHD42" s="463">
        <f>UHI29</f>
        <v>0</v>
      </c>
      <c r="UHE42" s="464"/>
      <c r="UHF42" s="464"/>
      <c r="UHG42" s="464"/>
      <c r="UHH42" s="352" t="s">
        <v>31</v>
      </c>
      <c r="UHI42" s="465"/>
      <c r="UHJ42" s="464"/>
      <c r="UHK42" s="463"/>
      <c r="UHL42" s="464"/>
      <c r="UHM42" s="464"/>
      <c r="UHN42" s="352"/>
      <c r="UHO42" s="352"/>
      <c r="UHP42" s="352"/>
      <c r="UHQ42" s="352"/>
      <c r="UHR42" s="352"/>
      <c r="UHS42" s="352"/>
      <c r="UHT42" s="352"/>
      <c r="UHU42" s="353"/>
      <c r="UHV42" s="354"/>
      <c r="UHW42" s="354"/>
      <c r="UHX42" s="354"/>
      <c r="UHY42" s="355" t="s">
        <v>29</v>
      </c>
      <c r="UHZ42" s="356">
        <v>1</v>
      </c>
      <c r="UIA42" s="356" t="s">
        <v>30</v>
      </c>
      <c r="UIB42" s="357">
        <f>$AF$33</f>
        <v>1</v>
      </c>
      <c r="UIC42" s="466" t="s">
        <v>27</v>
      </c>
      <c r="UID42" s="467"/>
      <c r="UIE42" s="467"/>
      <c r="UIF42" s="467"/>
      <c r="UIG42" s="467"/>
      <c r="UIH42" s="467"/>
      <c r="UII42" s="467"/>
      <c r="UIJ42" s="463">
        <f>UIO29</f>
        <v>0</v>
      </c>
      <c r="UIK42" s="464"/>
      <c r="UIL42" s="464"/>
      <c r="UIM42" s="464"/>
      <c r="UIN42" s="352" t="s">
        <v>31</v>
      </c>
      <c r="UIO42" s="465"/>
      <c r="UIP42" s="464"/>
      <c r="UIQ42" s="463"/>
      <c r="UIR42" s="464"/>
      <c r="UIS42" s="464"/>
      <c r="UIT42" s="352"/>
      <c r="UIU42" s="352"/>
      <c r="UIV42" s="352"/>
      <c r="UIW42" s="352"/>
      <c r="UIX42" s="352"/>
      <c r="UIY42" s="352"/>
      <c r="UIZ42" s="352"/>
      <c r="UJA42" s="353"/>
      <c r="UJB42" s="354"/>
      <c r="UJC42" s="354"/>
      <c r="UJD42" s="354"/>
      <c r="UJE42" s="355" t="s">
        <v>29</v>
      </c>
      <c r="UJF42" s="356">
        <v>1</v>
      </c>
      <c r="UJG42" s="356" t="s">
        <v>30</v>
      </c>
      <c r="UJH42" s="357">
        <f>$AF$33</f>
        <v>1</v>
      </c>
      <c r="UJI42" s="466" t="s">
        <v>27</v>
      </c>
      <c r="UJJ42" s="467"/>
      <c r="UJK42" s="467"/>
      <c r="UJL42" s="467"/>
      <c r="UJM42" s="467"/>
      <c r="UJN42" s="467"/>
      <c r="UJO42" s="467"/>
      <c r="UJP42" s="463">
        <f>UJU29</f>
        <v>0</v>
      </c>
      <c r="UJQ42" s="464"/>
      <c r="UJR42" s="464"/>
      <c r="UJS42" s="464"/>
      <c r="UJT42" s="352" t="s">
        <v>31</v>
      </c>
      <c r="UJU42" s="465"/>
      <c r="UJV42" s="464"/>
      <c r="UJW42" s="463"/>
      <c r="UJX42" s="464"/>
      <c r="UJY42" s="464"/>
      <c r="UJZ42" s="352"/>
      <c r="UKA42" s="352"/>
      <c r="UKB42" s="352"/>
      <c r="UKC42" s="352"/>
      <c r="UKD42" s="352"/>
      <c r="UKE42" s="352"/>
      <c r="UKF42" s="352"/>
      <c r="UKG42" s="353"/>
      <c r="UKH42" s="354"/>
      <c r="UKI42" s="354"/>
      <c r="UKJ42" s="354"/>
      <c r="UKK42" s="355" t="s">
        <v>29</v>
      </c>
      <c r="UKL42" s="356">
        <v>1</v>
      </c>
      <c r="UKM42" s="356" t="s">
        <v>30</v>
      </c>
      <c r="UKN42" s="357">
        <f>$AF$33</f>
        <v>1</v>
      </c>
      <c r="UKO42" s="466" t="s">
        <v>27</v>
      </c>
      <c r="UKP42" s="467"/>
      <c r="UKQ42" s="467"/>
      <c r="UKR42" s="467"/>
      <c r="UKS42" s="467"/>
      <c r="UKT42" s="467"/>
      <c r="UKU42" s="467"/>
      <c r="UKV42" s="463">
        <f>ULA29</f>
        <v>0</v>
      </c>
      <c r="UKW42" s="464"/>
      <c r="UKX42" s="464"/>
      <c r="UKY42" s="464"/>
      <c r="UKZ42" s="352" t="s">
        <v>31</v>
      </c>
      <c r="ULA42" s="465"/>
      <c r="ULB42" s="464"/>
      <c r="ULC42" s="463"/>
      <c r="ULD42" s="464"/>
      <c r="ULE42" s="464"/>
      <c r="ULF42" s="352"/>
      <c r="ULG42" s="352"/>
      <c r="ULH42" s="352"/>
      <c r="ULI42" s="352"/>
      <c r="ULJ42" s="352"/>
      <c r="ULK42" s="352"/>
      <c r="ULL42" s="352"/>
      <c r="ULM42" s="353"/>
      <c r="ULN42" s="354"/>
      <c r="ULO42" s="354"/>
      <c r="ULP42" s="354"/>
      <c r="ULQ42" s="355" t="s">
        <v>29</v>
      </c>
      <c r="ULR42" s="356">
        <v>1</v>
      </c>
      <c r="ULS42" s="356" t="s">
        <v>30</v>
      </c>
      <c r="ULT42" s="357">
        <f>$AF$33</f>
        <v>1</v>
      </c>
      <c r="ULU42" s="466" t="s">
        <v>27</v>
      </c>
      <c r="ULV42" s="467"/>
      <c r="ULW42" s="467"/>
      <c r="ULX42" s="467"/>
      <c r="ULY42" s="467"/>
      <c r="ULZ42" s="467"/>
      <c r="UMA42" s="467"/>
      <c r="UMB42" s="463">
        <f>UMG29</f>
        <v>0</v>
      </c>
      <c r="UMC42" s="464"/>
      <c r="UMD42" s="464"/>
      <c r="UME42" s="464"/>
      <c r="UMF42" s="352" t="s">
        <v>31</v>
      </c>
      <c r="UMG42" s="465"/>
      <c r="UMH42" s="464"/>
      <c r="UMI42" s="463"/>
      <c r="UMJ42" s="464"/>
      <c r="UMK42" s="464"/>
      <c r="UML42" s="352"/>
      <c r="UMM42" s="352"/>
      <c r="UMN42" s="352"/>
      <c r="UMO42" s="352"/>
      <c r="UMP42" s="352"/>
      <c r="UMQ42" s="352"/>
      <c r="UMR42" s="352"/>
      <c r="UMS42" s="353"/>
      <c r="UMT42" s="354"/>
      <c r="UMU42" s="354"/>
      <c r="UMV42" s="354"/>
      <c r="UMW42" s="355" t="s">
        <v>29</v>
      </c>
      <c r="UMX42" s="356">
        <v>1</v>
      </c>
      <c r="UMY42" s="356" t="s">
        <v>30</v>
      </c>
      <c r="UMZ42" s="357">
        <f>$AF$33</f>
        <v>1</v>
      </c>
      <c r="UNA42" s="466" t="s">
        <v>27</v>
      </c>
      <c r="UNB42" s="467"/>
      <c r="UNC42" s="467"/>
      <c r="UND42" s="467"/>
      <c r="UNE42" s="467"/>
      <c r="UNF42" s="467"/>
      <c r="UNG42" s="467"/>
      <c r="UNH42" s="463">
        <f>UNM29</f>
        <v>0</v>
      </c>
      <c r="UNI42" s="464"/>
      <c r="UNJ42" s="464"/>
      <c r="UNK42" s="464"/>
      <c r="UNL42" s="352" t="s">
        <v>31</v>
      </c>
      <c r="UNM42" s="465"/>
      <c r="UNN42" s="464"/>
      <c r="UNO42" s="463"/>
      <c r="UNP42" s="464"/>
      <c r="UNQ42" s="464"/>
      <c r="UNR42" s="352"/>
      <c r="UNS42" s="352"/>
      <c r="UNT42" s="352"/>
      <c r="UNU42" s="352"/>
      <c r="UNV42" s="352"/>
      <c r="UNW42" s="352"/>
      <c r="UNX42" s="352"/>
      <c r="UNY42" s="353"/>
      <c r="UNZ42" s="354"/>
      <c r="UOA42" s="354"/>
      <c r="UOB42" s="354"/>
      <c r="UOC42" s="355" t="s">
        <v>29</v>
      </c>
      <c r="UOD42" s="356">
        <v>1</v>
      </c>
      <c r="UOE42" s="356" t="s">
        <v>30</v>
      </c>
      <c r="UOF42" s="357">
        <f>$AF$33</f>
        <v>1</v>
      </c>
      <c r="UOG42" s="466" t="s">
        <v>27</v>
      </c>
      <c r="UOH42" s="467"/>
      <c r="UOI42" s="467"/>
      <c r="UOJ42" s="467"/>
      <c r="UOK42" s="467"/>
      <c r="UOL42" s="467"/>
      <c r="UOM42" s="467"/>
      <c r="UON42" s="463">
        <f>UOS29</f>
        <v>0</v>
      </c>
      <c r="UOO42" s="464"/>
      <c r="UOP42" s="464"/>
      <c r="UOQ42" s="464"/>
      <c r="UOR42" s="352" t="s">
        <v>31</v>
      </c>
      <c r="UOS42" s="465"/>
      <c r="UOT42" s="464"/>
      <c r="UOU42" s="463"/>
      <c r="UOV42" s="464"/>
      <c r="UOW42" s="464"/>
      <c r="UOX42" s="352"/>
      <c r="UOY42" s="352"/>
      <c r="UOZ42" s="352"/>
      <c r="UPA42" s="352"/>
      <c r="UPB42" s="352"/>
      <c r="UPC42" s="352"/>
      <c r="UPD42" s="352"/>
      <c r="UPE42" s="353"/>
      <c r="UPF42" s="354"/>
      <c r="UPG42" s="354"/>
      <c r="UPH42" s="354"/>
      <c r="UPI42" s="355" t="s">
        <v>29</v>
      </c>
      <c r="UPJ42" s="356">
        <v>1</v>
      </c>
      <c r="UPK42" s="356" t="s">
        <v>30</v>
      </c>
      <c r="UPL42" s="357">
        <f>$AF$33</f>
        <v>1</v>
      </c>
      <c r="UPM42" s="466" t="s">
        <v>27</v>
      </c>
      <c r="UPN42" s="467"/>
      <c r="UPO42" s="467"/>
      <c r="UPP42" s="467"/>
      <c r="UPQ42" s="467"/>
      <c r="UPR42" s="467"/>
      <c r="UPS42" s="467"/>
      <c r="UPT42" s="463">
        <f>UPY29</f>
        <v>0</v>
      </c>
      <c r="UPU42" s="464"/>
      <c r="UPV42" s="464"/>
      <c r="UPW42" s="464"/>
      <c r="UPX42" s="352" t="s">
        <v>31</v>
      </c>
      <c r="UPY42" s="465"/>
      <c r="UPZ42" s="464"/>
      <c r="UQA42" s="463"/>
      <c r="UQB42" s="464"/>
      <c r="UQC42" s="464"/>
      <c r="UQD42" s="352"/>
      <c r="UQE42" s="352"/>
      <c r="UQF42" s="352"/>
      <c r="UQG42" s="352"/>
      <c r="UQH42" s="352"/>
      <c r="UQI42" s="352"/>
      <c r="UQJ42" s="352"/>
      <c r="UQK42" s="353"/>
      <c r="UQL42" s="354"/>
      <c r="UQM42" s="354"/>
      <c r="UQN42" s="354"/>
      <c r="UQO42" s="355" t="s">
        <v>29</v>
      </c>
      <c r="UQP42" s="356">
        <v>1</v>
      </c>
      <c r="UQQ42" s="356" t="s">
        <v>30</v>
      </c>
      <c r="UQR42" s="357">
        <f>$AF$33</f>
        <v>1</v>
      </c>
      <c r="UQS42" s="466" t="s">
        <v>27</v>
      </c>
      <c r="UQT42" s="467"/>
      <c r="UQU42" s="467"/>
      <c r="UQV42" s="467"/>
      <c r="UQW42" s="467"/>
      <c r="UQX42" s="467"/>
      <c r="UQY42" s="467"/>
      <c r="UQZ42" s="463">
        <f>URE29</f>
        <v>0</v>
      </c>
      <c r="URA42" s="464"/>
      <c r="URB42" s="464"/>
      <c r="URC42" s="464"/>
      <c r="URD42" s="352" t="s">
        <v>31</v>
      </c>
      <c r="URE42" s="465"/>
      <c r="URF42" s="464"/>
      <c r="URG42" s="463"/>
      <c r="URH42" s="464"/>
      <c r="URI42" s="464"/>
      <c r="URJ42" s="352"/>
      <c r="URK42" s="352"/>
      <c r="URL42" s="352"/>
      <c r="URM42" s="352"/>
      <c r="URN42" s="352"/>
      <c r="URO42" s="352"/>
      <c r="URP42" s="352"/>
      <c r="URQ42" s="353"/>
      <c r="URR42" s="354"/>
      <c r="URS42" s="354"/>
      <c r="URT42" s="354"/>
      <c r="URU42" s="355" t="s">
        <v>29</v>
      </c>
      <c r="URV42" s="356">
        <v>1</v>
      </c>
      <c r="URW42" s="356" t="s">
        <v>30</v>
      </c>
      <c r="URX42" s="357">
        <f>$AF$33</f>
        <v>1</v>
      </c>
      <c r="URY42" s="466" t="s">
        <v>27</v>
      </c>
      <c r="URZ42" s="467"/>
      <c r="USA42" s="467"/>
      <c r="USB42" s="467"/>
      <c r="USC42" s="467"/>
      <c r="USD42" s="467"/>
      <c r="USE42" s="467"/>
      <c r="USF42" s="463">
        <f>USK29</f>
        <v>0</v>
      </c>
      <c r="USG42" s="464"/>
      <c r="USH42" s="464"/>
      <c r="USI42" s="464"/>
      <c r="USJ42" s="352" t="s">
        <v>31</v>
      </c>
      <c r="USK42" s="465"/>
      <c r="USL42" s="464"/>
      <c r="USM42" s="463"/>
      <c r="USN42" s="464"/>
      <c r="USO42" s="464"/>
      <c r="USP42" s="352"/>
      <c r="USQ42" s="352"/>
      <c r="USR42" s="352"/>
      <c r="USS42" s="352"/>
      <c r="UST42" s="352"/>
      <c r="USU42" s="352"/>
      <c r="USV42" s="352"/>
      <c r="USW42" s="353"/>
      <c r="USX42" s="354"/>
      <c r="USY42" s="354"/>
      <c r="USZ42" s="354"/>
      <c r="UTA42" s="355" t="s">
        <v>29</v>
      </c>
      <c r="UTB42" s="356">
        <v>1</v>
      </c>
      <c r="UTC42" s="356" t="s">
        <v>30</v>
      </c>
      <c r="UTD42" s="357">
        <f>$AF$33</f>
        <v>1</v>
      </c>
      <c r="UTE42" s="466" t="s">
        <v>27</v>
      </c>
      <c r="UTF42" s="467"/>
      <c r="UTG42" s="467"/>
      <c r="UTH42" s="467"/>
      <c r="UTI42" s="467"/>
      <c r="UTJ42" s="467"/>
      <c r="UTK42" s="467"/>
      <c r="UTL42" s="463">
        <f>UTQ29</f>
        <v>0</v>
      </c>
      <c r="UTM42" s="464"/>
      <c r="UTN42" s="464"/>
      <c r="UTO42" s="464"/>
      <c r="UTP42" s="352" t="s">
        <v>31</v>
      </c>
      <c r="UTQ42" s="465"/>
      <c r="UTR42" s="464"/>
      <c r="UTS42" s="463"/>
      <c r="UTT42" s="464"/>
      <c r="UTU42" s="464"/>
      <c r="UTV42" s="352"/>
      <c r="UTW42" s="352"/>
      <c r="UTX42" s="352"/>
      <c r="UTY42" s="352"/>
      <c r="UTZ42" s="352"/>
      <c r="UUA42" s="352"/>
      <c r="UUB42" s="352"/>
      <c r="UUC42" s="353"/>
      <c r="UUD42" s="354"/>
      <c r="UUE42" s="354"/>
      <c r="UUF42" s="354"/>
      <c r="UUG42" s="355" t="s">
        <v>29</v>
      </c>
      <c r="UUH42" s="356">
        <v>1</v>
      </c>
      <c r="UUI42" s="356" t="s">
        <v>30</v>
      </c>
      <c r="UUJ42" s="357">
        <f>$AF$33</f>
        <v>1</v>
      </c>
      <c r="UUK42" s="466" t="s">
        <v>27</v>
      </c>
      <c r="UUL42" s="467"/>
      <c r="UUM42" s="467"/>
      <c r="UUN42" s="467"/>
      <c r="UUO42" s="467"/>
      <c r="UUP42" s="467"/>
      <c r="UUQ42" s="467"/>
      <c r="UUR42" s="463">
        <f>UUW29</f>
        <v>0</v>
      </c>
      <c r="UUS42" s="464"/>
      <c r="UUT42" s="464"/>
      <c r="UUU42" s="464"/>
      <c r="UUV42" s="352" t="s">
        <v>31</v>
      </c>
      <c r="UUW42" s="465"/>
      <c r="UUX42" s="464"/>
      <c r="UUY42" s="463"/>
      <c r="UUZ42" s="464"/>
      <c r="UVA42" s="464"/>
      <c r="UVB42" s="352"/>
      <c r="UVC42" s="352"/>
      <c r="UVD42" s="352"/>
      <c r="UVE42" s="352"/>
      <c r="UVF42" s="352"/>
      <c r="UVG42" s="352"/>
      <c r="UVH42" s="352"/>
      <c r="UVI42" s="353"/>
      <c r="UVJ42" s="354"/>
      <c r="UVK42" s="354"/>
      <c r="UVL42" s="354"/>
      <c r="UVM42" s="355" t="s">
        <v>29</v>
      </c>
      <c r="UVN42" s="356">
        <v>1</v>
      </c>
      <c r="UVO42" s="356" t="s">
        <v>30</v>
      </c>
      <c r="UVP42" s="357">
        <f>$AF$33</f>
        <v>1</v>
      </c>
      <c r="UVQ42" s="466" t="s">
        <v>27</v>
      </c>
      <c r="UVR42" s="467"/>
      <c r="UVS42" s="467"/>
      <c r="UVT42" s="467"/>
      <c r="UVU42" s="467"/>
      <c r="UVV42" s="467"/>
      <c r="UVW42" s="467"/>
      <c r="UVX42" s="463">
        <f>UWC29</f>
        <v>0</v>
      </c>
      <c r="UVY42" s="464"/>
      <c r="UVZ42" s="464"/>
      <c r="UWA42" s="464"/>
      <c r="UWB42" s="352" t="s">
        <v>31</v>
      </c>
      <c r="UWC42" s="465"/>
      <c r="UWD42" s="464"/>
      <c r="UWE42" s="463"/>
      <c r="UWF42" s="464"/>
      <c r="UWG42" s="464"/>
      <c r="UWH42" s="352"/>
      <c r="UWI42" s="352"/>
      <c r="UWJ42" s="352"/>
      <c r="UWK42" s="352"/>
      <c r="UWL42" s="352"/>
      <c r="UWM42" s="352"/>
      <c r="UWN42" s="352"/>
      <c r="UWO42" s="353"/>
      <c r="UWP42" s="354"/>
      <c r="UWQ42" s="354"/>
      <c r="UWR42" s="354"/>
      <c r="UWS42" s="355" t="s">
        <v>29</v>
      </c>
      <c r="UWT42" s="356">
        <v>1</v>
      </c>
      <c r="UWU42" s="356" t="s">
        <v>30</v>
      </c>
      <c r="UWV42" s="357">
        <f>$AF$33</f>
        <v>1</v>
      </c>
      <c r="UWW42" s="466" t="s">
        <v>27</v>
      </c>
      <c r="UWX42" s="467"/>
      <c r="UWY42" s="467"/>
      <c r="UWZ42" s="467"/>
      <c r="UXA42" s="467"/>
      <c r="UXB42" s="467"/>
      <c r="UXC42" s="467"/>
      <c r="UXD42" s="463">
        <f>UXI29</f>
        <v>0</v>
      </c>
      <c r="UXE42" s="464"/>
      <c r="UXF42" s="464"/>
      <c r="UXG42" s="464"/>
      <c r="UXH42" s="352" t="s">
        <v>31</v>
      </c>
      <c r="UXI42" s="465"/>
      <c r="UXJ42" s="464"/>
      <c r="UXK42" s="463"/>
      <c r="UXL42" s="464"/>
      <c r="UXM42" s="464"/>
      <c r="UXN42" s="352"/>
      <c r="UXO42" s="352"/>
      <c r="UXP42" s="352"/>
      <c r="UXQ42" s="352"/>
      <c r="UXR42" s="352"/>
      <c r="UXS42" s="352"/>
      <c r="UXT42" s="352"/>
      <c r="UXU42" s="353"/>
      <c r="UXV42" s="354"/>
      <c r="UXW42" s="354"/>
      <c r="UXX42" s="354"/>
      <c r="UXY42" s="355" t="s">
        <v>29</v>
      </c>
      <c r="UXZ42" s="356">
        <v>1</v>
      </c>
      <c r="UYA42" s="356" t="s">
        <v>30</v>
      </c>
      <c r="UYB42" s="357">
        <f>$AF$33</f>
        <v>1</v>
      </c>
      <c r="UYC42" s="466" t="s">
        <v>27</v>
      </c>
      <c r="UYD42" s="467"/>
      <c r="UYE42" s="467"/>
      <c r="UYF42" s="467"/>
      <c r="UYG42" s="467"/>
      <c r="UYH42" s="467"/>
      <c r="UYI42" s="467"/>
      <c r="UYJ42" s="463">
        <f>UYO29</f>
        <v>0</v>
      </c>
      <c r="UYK42" s="464"/>
      <c r="UYL42" s="464"/>
      <c r="UYM42" s="464"/>
      <c r="UYN42" s="352" t="s">
        <v>31</v>
      </c>
      <c r="UYO42" s="465"/>
      <c r="UYP42" s="464"/>
      <c r="UYQ42" s="463"/>
      <c r="UYR42" s="464"/>
      <c r="UYS42" s="464"/>
      <c r="UYT42" s="352"/>
      <c r="UYU42" s="352"/>
      <c r="UYV42" s="352"/>
      <c r="UYW42" s="352"/>
      <c r="UYX42" s="352"/>
      <c r="UYY42" s="352"/>
      <c r="UYZ42" s="352"/>
      <c r="UZA42" s="353"/>
      <c r="UZB42" s="354"/>
      <c r="UZC42" s="354"/>
      <c r="UZD42" s="354"/>
      <c r="UZE42" s="355" t="s">
        <v>29</v>
      </c>
      <c r="UZF42" s="356">
        <v>1</v>
      </c>
      <c r="UZG42" s="356" t="s">
        <v>30</v>
      </c>
      <c r="UZH42" s="357">
        <f>$AF$33</f>
        <v>1</v>
      </c>
      <c r="UZI42" s="466" t="s">
        <v>27</v>
      </c>
      <c r="UZJ42" s="467"/>
      <c r="UZK42" s="467"/>
      <c r="UZL42" s="467"/>
      <c r="UZM42" s="467"/>
      <c r="UZN42" s="467"/>
      <c r="UZO42" s="467"/>
      <c r="UZP42" s="463">
        <f>UZU29</f>
        <v>0</v>
      </c>
      <c r="UZQ42" s="464"/>
      <c r="UZR42" s="464"/>
      <c r="UZS42" s="464"/>
      <c r="UZT42" s="352" t="s">
        <v>31</v>
      </c>
      <c r="UZU42" s="465"/>
      <c r="UZV42" s="464"/>
      <c r="UZW42" s="463"/>
      <c r="UZX42" s="464"/>
      <c r="UZY42" s="464"/>
      <c r="UZZ42" s="352"/>
      <c r="VAA42" s="352"/>
      <c r="VAB42" s="352"/>
      <c r="VAC42" s="352"/>
      <c r="VAD42" s="352"/>
      <c r="VAE42" s="352"/>
      <c r="VAF42" s="352"/>
      <c r="VAG42" s="353"/>
      <c r="VAH42" s="354"/>
      <c r="VAI42" s="354"/>
      <c r="VAJ42" s="354"/>
      <c r="VAK42" s="355" t="s">
        <v>29</v>
      </c>
      <c r="VAL42" s="356">
        <v>1</v>
      </c>
      <c r="VAM42" s="356" t="s">
        <v>30</v>
      </c>
      <c r="VAN42" s="357">
        <f>$AF$33</f>
        <v>1</v>
      </c>
      <c r="VAO42" s="466" t="s">
        <v>27</v>
      </c>
      <c r="VAP42" s="467"/>
      <c r="VAQ42" s="467"/>
      <c r="VAR42" s="467"/>
      <c r="VAS42" s="467"/>
      <c r="VAT42" s="467"/>
      <c r="VAU42" s="467"/>
      <c r="VAV42" s="463">
        <f>VBA29</f>
        <v>0</v>
      </c>
      <c r="VAW42" s="464"/>
      <c r="VAX42" s="464"/>
      <c r="VAY42" s="464"/>
      <c r="VAZ42" s="352" t="s">
        <v>31</v>
      </c>
      <c r="VBA42" s="465"/>
      <c r="VBB42" s="464"/>
      <c r="VBC42" s="463"/>
      <c r="VBD42" s="464"/>
      <c r="VBE42" s="464"/>
      <c r="VBF42" s="352"/>
      <c r="VBG42" s="352"/>
      <c r="VBH42" s="352"/>
      <c r="VBI42" s="352"/>
      <c r="VBJ42" s="352"/>
      <c r="VBK42" s="352"/>
      <c r="VBL42" s="352"/>
      <c r="VBM42" s="353"/>
      <c r="VBN42" s="354"/>
      <c r="VBO42" s="354"/>
      <c r="VBP42" s="354"/>
      <c r="VBQ42" s="355" t="s">
        <v>29</v>
      </c>
      <c r="VBR42" s="356">
        <v>1</v>
      </c>
      <c r="VBS42" s="356" t="s">
        <v>30</v>
      </c>
      <c r="VBT42" s="357">
        <f>$AF$33</f>
        <v>1</v>
      </c>
      <c r="VBU42" s="466" t="s">
        <v>27</v>
      </c>
      <c r="VBV42" s="467"/>
      <c r="VBW42" s="467"/>
      <c r="VBX42" s="467"/>
      <c r="VBY42" s="467"/>
      <c r="VBZ42" s="467"/>
      <c r="VCA42" s="467"/>
      <c r="VCB42" s="463">
        <f>VCG29</f>
        <v>0</v>
      </c>
      <c r="VCC42" s="464"/>
      <c r="VCD42" s="464"/>
      <c r="VCE42" s="464"/>
      <c r="VCF42" s="352" t="s">
        <v>31</v>
      </c>
      <c r="VCG42" s="465"/>
      <c r="VCH42" s="464"/>
      <c r="VCI42" s="463"/>
      <c r="VCJ42" s="464"/>
      <c r="VCK42" s="464"/>
      <c r="VCL42" s="352"/>
      <c r="VCM42" s="352"/>
      <c r="VCN42" s="352"/>
      <c r="VCO42" s="352"/>
      <c r="VCP42" s="352"/>
      <c r="VCQ42" s="352"/>
      <c r="VCR42" s="352"/>
      <c r="VCS42" s="353"/>
      <c r="VCT42" s="354"/>
      <c r="VCU42" s="354"/>
      <c r="VCV42" s="354"/>
      <c r="VCW42" s="355" t="s">
        <v>29</v>
      </c>
      <c r="VCX42" s="356">
        <v>1</v>
      </c>
      <c r="VCY42" s="356" t="s">
        <v>30</v>
      </c>
      <c r="VCZ42" s="357">
        <f>$AF$33</f>
        <v>1</v>
      </c>
      <c r="VDA42" s="466" t="s">
        <v>27</v>
      </c>
      <c r="VDB42" s="467"/>
      <c r="VDC42" s="467"/>
      <c r="VDD42" s="467"/>
      <c r="VDE42" s="467"/>
      <c r="VDF42" s="467"/>
      <c r="VDG42" s="467"/>
      <c r="VDH42" s="463">
        <f>VDM29</f>
        <v>0</v>
      </c>
      <c r="VDI42" s="464"/>
      <c r="VDJ42" s="464"/>
      <c r="VDK42" s="464"/>
      <c r="VDL42" s="352" t="s">
        <v>31</v>
      </c>
      <c r="VDM42" s="465"/>
      <c r="VDN42" s="464"/>
      <c r="VDO42" s="463"/>
      <c r="VDP42" s="464"/>
      <c r="VDQ42" s="464"/>
      <c r="VDR42" s="352"/>
      <c r="VDS42" s="352"/>
      <c r="VDT42" s="352"/>
      <c r="VDU42" s="352"/>
      <c r="VDV42" s="352"/>
      <c r="VDW42" s="352"/>
      <c r="VDX42" s="352"/>
      <c r="VDY42" s="353"/>
      <c r="VDZ42" s="354"/>
      <c r="VEA42" s="354"/>
      <c r="VEB42" s="354"/>
      <c r="VEC42" s="355" t="s">
        <v>29</v>
      </c>
      <c r="VED42" s="356">
        <v>1</v>
      </c>
      <c r="VEE42" s="356" t="s">
        <v>30</v>
      </c>
      <c r="VEF42" s="357">
        <f>$AF$33</f>
        <v>1</v>
      </c>
      <c r="VEG42" s="466" t="s">
        <v>27</v>
      </c>
      <c r="VEH42" s="467"/>
      <c r="VEI42" s="467"/>
      <c r="VEJ42" s="467"/>
      <c r="VEK42" s="467"/>
      <c r="VEL42" s="467"/>
      <c r="VEM42" s="467"/>
      <c r="VEN42" s="463">
        <f>VES29</f>
        <v>0</v>
      </c>
      <c r="VEO42" s="464"/>
      <c r="VEP42" s="464"/>
      <c r="VEQ42" s="464"/>
      <c r="VER42" s="352" t="s">
        <v>31</v>
      </c>
      <c r="VES42" s="465"/>
      <c r="VET42" s="464"/>
      <c r="VEU42" s="463"/>
      <c r="VEV42" s="464"/>
      <c r="VEW42" s="464"/>
      <c r="VEX42" s="352"/>
      <c r="VEY42" s="352"/>
      <c r="VEZ42" s="352"/>
      <c r="VFA42" s="352"/>
      <c r="VFB42" s="352"/>
      <c r="VFC42" s="352"/>
      <c r="VFD42" s="352"/>
      <c r="VFE42" s="353"/>
      <c r="VFF42" s="354"/>
      <c r="VFG42" s="354"/>
      <c r="VFH42" s="354"/>
      <c r="VFI42" s="355" t="s">
        <v>29</v>
      </c>
      <c r="VFJ42" s="356">
        <v>1</v>
      </c>
      <c r="VFK42" s="356" t="s">
        <v>30</v>
      </c>
      <c r="VFL42" s="357">
        <f>$AF$33</f>
        <v>1</v>
      </c>
      <c r="VFM42" s="466" t="s">
        <v>27</v>
      </c>
      <c r="VFN42" s="467"/>
      <c r="VFO42" s="467"/>
      <c r="VFP42" s="467"/>
      <c r="VFQ42" s="467"/>
      <c r="VFR42" s="467"/>
      <c r="VFS42" s="467"/>
      <c r="VFT42" s="463">
        <f>VFY29</f>
        <v>0</v>
      </c>
      <c r="VFU42" s="464"/>
      <c r="VFV42" s="464"/>
      <c r="VFW42" s="464"/>
      <c r="VFX42" s="352" t="s">
        <v>31</v>
      </c>
      <c r="VFY42" s="465"/>
      <c r="VFZ42" s="464"/>
      <c r="VGA42" s="463"/>
      <c r="VGB42" s="464"/>
      <c r="VGC42" s="464"/>
      <c r="VGD42" s="352"/>
      <c r="VGE42" s="352"/>
      <c r="VGF42" s="352"/>
      <c r="VGG42" s="352"/>
      <c r="VGH42" s="352"/>
      <c r="VGI42" s="352"/>
      <c r="VGJ42" s="352"/>
      <c r="VGK42" s="353"/>
      <c r="VGL42" s="354"/>
      <c r="VGM42" s="354"/>
      <c r="VGN42" s="354"/>
      <c r="VGO42" s="355" t="s">
        <v>29</v>
      </c>
      <c r="VGP42" s="356">
        <v>1</v>
      </c>
      <c r="VGQ42" s="356" t="s">
        <v>30</v>
      </c>
      <c r="VGR42" s="357">
        <f>$AF$33</f>
        <v>1</v>
      </c>
      <c r="VGS42" s="466" t="s">
        <v>27</v>
      </c>
      <c r="VGT42" s="467"/>
      <c r="VGU42" s="467"/>
      <c r="VGV42" s="467"/>
      <c r="VGW42" s="467"/>
      <c r="VGX42" s="467"/>
      <c r="VGY42" s="467"/>
      <c r="VGZ42" s="463">
        <f>VHE29</f>
        <v>0</v>
      </c>
      <c r="VHA42" s="464"/>
      <c r="VHB42" s="464"/>
      <c r="VHC42" s="464"/>
      <c r="VHD42" s="352" t="s">
        <v>31</v>
      </c>
      <c r="VHE42" s="465"/>
      <c r="VHF42" s="464"/>
      <c r="VHG42" s="463"/>
      <c r="VHH42" s="464"/>
      <c r="VHI42" s="464"/>
      <c r="VHJ42" s="352"/>
      <c r="VHK42" s="352"/>
      <c r="VHL42" s="352"/>
      <c r="VHM42" s="352"/>
      <c r="VHN42" s="352"/>
      <c r="VHO42" s="352"/>
      <c r="VHP42" s="352"/>
      <c r="VHQ42" s="353"/>
      <c r="VHR42" s="354"/>
      <c r="VHS42" s="354"/>
      <c r="VHT42" s="354"/>
      <c r="VHU42" s="355" t="s">
        <v>29</v>
      </c>
      <c r="VHV42" s="356">
        <v>1</v>
      </c>
      <c r="VHW42" s="356" t="s">
        <v>30</v>
      </c>
      <c r="VHX42" s="357">
        <f>$AF$33</f>
        <v>1</v>
      </c>
      <c r="VHY42" s="466" t="s">
        <v>27</v>
      </c>
      <c r="VHZ42" s="467"/>
      <c r="VIA42" s="467"/>
      <c r="VIB42" s="467"/>
      <c r="VIC42" s="467"/>
      <c r="VID42" s="467"/>
      <c r="VIE42" s="467"/>
      <c r="VIF42" s="463">
        <f>VIK29</f>
        <v>0</v>
      </c>
      <c r="VIG42" s="464"/>
      <c r="VIH42" s="464"/>
      <c r="VII42" s="464"/>
      <c r="VIJ42" s="352" t="s">
        <v>31</v>
      </c>
      <c r="VIK42" s="465"/>
      <c r="VIL42" s="464"/>
      <c r="VIM42" s="463"/>
      <c r="VIN42" s="464"/>
      <c r="VIO42" s="464"/>
      <c r="VIP42" s="352"/>
      <c r="VIQ42" s="352"/>
      <c r="VIR42" s="352"/>
      <c r="VIS42" s="352"/>
      <c r="VIT42" s="352"/>
      <c r="VIU42" s="352"/>
      <c r="VIV42" s="352"/>
      <c r="VIW42" s="353"/>
      <c r="VIX42" s="354"/>
      <c r="VIY42" s="354"/>
      <c r="VIZ42" s="354"/>
      <c r="VJA42" s="355" t="s">
        <v>29</v>
      </c>
      <c r="VJB42" s="356">
        <v>1</v>
      </c>
      <c r="VJC42" s="356" t="s">
        <v>30</v>
      </c>
      <c r="VJD42" s="357">
        <f>$AF$33</f>
        <v>1</v>
      </c>
      <c r="VJE42" s="466" t="s">
        <v>27</v>
      </c>
      <c r="VJF42" s="467"/>
      <c r="VJG42" s="467"/>
      <c r="VJH42" s="467"/>
      <c r="VJI42" s="467"/>
      <c r="VJJ42" s="467"/>
      <c r="VJK42" s="467"/>
      <c r="VJL42" s="463">
        <f>VJQ29</f>
        <v>0</v>
      </c>
      <c r="VJM42" s="464"/>
      <c r="VJN42" s="464"/>
      <c r="VJO42" s="464"/>
      <c r="VJP42" s="352" t="s">
        <v>31</v>
      </c>
      <c r="VJQ42" s="465"/>
      <c r="VJR42" s="464"/>
      <c r="VJS42" s="463"/>
      <c r="VJT42" s="464"/>
      <c r="VJU42" s="464"/>
      <c r="VJV42" s="352"/>
      <c r="VJW42" s="352"/>
      <c r="VJX42" s="352"/>
      <c r="VJY42" s="352"/>
      <c r="VJZ42" s="352"/>
      <c r="VKA42" s="352"/>
      <c r="VKB42" s="352"/>
      <c r="VKC42" s="353"/>
      <c r="VKD42" s="354"/>
      <c r="VKE42" s="354"/>
      <c r="VKF42" s="354"/>
      <c r="VKG42" s="355" t="s">
        <v>29</v>
      </c>
      <c r="VKH42" s="356">
        <v>1</v>
      </c>
      <c r="VKI42" s="356" t="s">
        <v>30</v>
      </c>
      <c r="VKJ42" s="357">
        <f>$AF$33</f>
        <v>1</v>
      </c>
      <c r="VKK42" s="466" t="s">
        <v>27</v>
      </c>
      <c r="VKL42" s="467"/>
      <c r="VKM42" s="467"/>
      <c r="VKN42" s="467"/>
      <c r="VKO42" s="467"/>
      <c r="VKP42" s="467"/>
      <c r="VKQ42" s="467"/>
      <c r="VKR42" s="463">
        <f>VKW29</f>
        <v>0</v>
      </c>
      <c r="VKS42" s="464"/>
      <c r="VKT42" s="464"/>
      <c r="VKU42" s="464"/>
      <c r="VKV42" s="352" t="s">
        <v>31</v>
      </c>
      <c r="VKW42" s="465"/>
      <c r="VKX42" s="464"/>
      <c r="VKY42" s="463"/>
      <c r="VKZ42" s="464"/>
      <c r="VLA42" s="464"/>
      <c r="VLB42" s="352"/>
      <c r="VLC42" s="352"/>
      <c r="VLD42" s="352"/>
      <c r="VLE42" s="352"/>
      <c r="VLF42" s="352"/>
      <c r="VLG42" s="352"/>
      <c r="VLH42" s="352"/>
      <c r="VLI42" s="353"/>
      <c r="VLJ42" s="354"/>
      <c r="VLK42" s="354"/>
      <c r="VLL42" s="354"/>
      <c r="VLM42" s="355" t="s">
        <v>29</v>
      </c>
      <c r="VLN42" s="356">
        <v>1</v>
      </c>
      <c r="VLO42" s="356" t="s">
        <v>30</v>
      </c>
      <c r="VLP42" s="357">
        <f>$AF$33</f>
        <v>1</v>
      </c>
      <c r="VLQ42" s="466" t="s">
        <v>27</v>
      </c>
      <c r="VLR42" s="467"/>
      <c r="VLS42" s="467"/>
      <c r="VLT42" s="467"/>
      <c r="VLU42" s="467"/>
      <c r="VLV42" s="467"/>
      <c r="VLW42" s="467"/>
      <c r="VLX42" s="463">
        <f>VMC29</f>
        <v>0</v>
      </c>
      <c r="VLY42" s="464"/>
      <c r="VLZ42" s="464"/>
      <c r="VMA42" s="464"/>
      <c r="VMB42" s="352" t="s">
        <v>31</v>
      </c>
      <c r="VMC42" s="465"/>
      <c r="VMD42" s="464"/>
      <c r="VME42" s="463"/>
      <c r="VMF42" s="464"/>
      <c r="VMG42" s="464"/>
      <c r="VMH42" s="352"/>
      <c r="VMI42" s="352"/>
      <c r="VMJ42" s="352"/>
      <c r="VMK42" s="352"/>
      <c r="VML42" s="352"/>
      <c r="VMM42" s="352"/>
      <c r="VMN42" s="352"/>
      <c r="VMO42" s="353"/>
      <c r="VMP42" s="354"/>
      <c r="VMQ42" s="354"/>
      <c r="VMR42" s="354"/>
      <c r="VMS42" s="355" t="s">
        <v>29</v>
      </c>
      <c r="VMT42" s="356">
        <v>1</v>
      </c>
      <c r="VMU42" s="356" t="s">
        <v>30</v>
      </c>
      <c r="VMV42" s="357">
        <f>$AF$33</f>
        <v>1</v>
      </c>
      <c r="VMW42" s="466" t="s">
        <v>27</v>
      </c>
      <c r="VMX42" s="467"/>
      <c r="VMY42" s="467"/>
      <c r="VMZ42" s="467"/>
      <c r="VNA42" s="467"/>
      <c r="VNB42" s="467"/>
      <c r="VNC42" s="467"/>
      <c r="VND42" s="463">
        <f>VNI29</f>
        <v>0</v>
      </c>
      <c r="VNE42" s="464"/>
      <c r="VNF42" s="464"/>
      <c r="VNG42" s="464"/>
      <c r="VNH42" s="352" t="s">
        <v>31</v>
      </c>
      <c r="VNI42" s="465"/>
      <c r="VNJ42" s="464"/>
      <c r="VNK42" s="463"/>
      <c r="VNL42" s="464"/>
      <c r="VNM42" s="464"/>
      <c r="VNN42" s="352"/>
      <c r="VNO42" s="352"/>
      <c r="VNP42" s="352"/>
      <c r="VNQ42" s="352"/>
      <c r="VNR42" s="352"/>
      <c r="VNS42" s="352"/>
      <c r="VNT42" s="352"/>
      <c r="VNU42" s="353"/>
      <c r="VNV42" s="354"/>
      <c r="VNW42" s="354"/>
      <c r="VNX42" s="354"/>
      <c r="VNY42" s="355" t="s">
        <v>29</v>
      </c>
      <c r="VNZ42" s="356">
        <v>1</v>
      </c>
      <c r="VOA42" s="356" t="s">
        <v>30</v>
      </c>
      <c r="VOB42" s="357">
        <f>$AF$33</f>
        <v>1</v>
      </c>
      <c r="VOC42" s="466" t="s">
        <v>27</v>
      </c>
      <c r="VOD42" s="467"/>
      <c r="VOE42" s="467"/>
      <c r="VOF42" s="467"/>
      <c r="VOG42" s="467"/>
      <c r="VOH42" s="467"/>
      <c r="VOI42" s="467"/>
      <c r="VOJ42" s="463">
        <f>VOO29</f>
        <v>0</v>
      </c>
      <c r="VOK42" s="464"/>
      <c r="VOL42" s="464"/>
      <c r="VOM42" s="464"/>
      <c r="VON42" s="352" t="s">
        <v>31</v>
      </c>
      <c r="VOO42" s="465"/>
      <c r="VOP42" s="464"/>
      <c r="VOQ42" s="463"/>
      <c r="VOR42" s="464"/>
      <c r="VOS42" s="464"/>
      <c r="VOT42" s="352"/>
      <c r="VOU42" s="352"/>
      <c r="VOV42" s="352"/>
      <c r="VOW42" s="352"/>
      <c r="VOX42" s="352"/>
      <c r="VOY42" s="352"/>
      <c r="VOZ42" s="352"/>
      <c r="VPA42" s="353"/>
      <c r="VPB42" s="354"/>
      <c r="VPC42" s="354"/>
      <c r="VPD42" s="354"/>
      <c r="VPE42" s="355" t="s">
        <v>29</v>
      </c>
      <c r="VPF42" s="356">
        <v>1</v>
      </c>
      <c r="VPG42" s="356" t="s">
        <v>30</v>
      </c>
      <c r="VPH42" s="357">
        <f>$AF$33</f>
        <v>1</v>
      </c>
      <c r="VPI42" s="466" t="s">
        <v>27</v>
      </c>
      <c r="VPJ42" s="467"/>
      <c r="VPK42" s="467"/>
      <c r="VPL42" s="467"/>
      <c r="VPM42" s="467"/>
      <c r="VPN42" s="467"/>
      <c r="VPO42" s="467"/>
      <c r="VPP42" s="463">
        <f>VPU29</f>
        <v>0</v>
      </c>
      <c r="VPQ42" s="464"/>
      <c r="VPR42" s="464"/>
      <c r="VPS42" s="464"/>
      <c r="VPT42" s="352" t="s">
        <v>31</v>
      </c>
      <c r="VPU42" s="465"/>
      <c r="VPV42" s="464"/>
      <c r="VPW42" s="463"/>
      <c r="VPX42" s="464"/>
      <c r="VPY42" s="464"/>
      <c r="VPZ42" s="352"/>
      <c r="VQA42" s="352"/>
      <c r="VQB42" s="352"/>
      <c r="VQC42" s="352"/>
      <c r="VQD42" s="352"/>
      <c r="VQE42" s="352"/>
      <c r="VQF42" s="352"/>
      <c r="VQG42" s="353"/>
      <c r="VQH42" s="354"/>
      <c r="VQI42" s="354"/>
      <c r="VQJ42" s="354"/>
      <c r="VQK42" s="355" t="s">
        <v>29</v>
      </c>
      <c r="VQL42" s="356">
        <v>1</v>
      </c>
      <c r="VQM42" s="356" t="s">
        <v>30</v>
      </c>
      <c r="VQN42" s="357">
        <f>$AF$33</f>
        <v>1</v>
      </c>
      <c r="VQO42" s="466" t="s">
        <v>27</v>
      </c>
      <c r="VQP42" s="467"/>
      <c r="VQQ42" s="467"/>
      <c r="VQR42" s="467"/>
      <c r="VQS42" s="467"/>
      <c r="VQT42" s="467"/>
      <c r="VQU42" s="467"/>
      <c r="VQV42" s="463">
        <f>VRA29</f>
        <v>0</v>
      </c>
      <c r="VQW42" s="464"/>
      <c r="VQX42" s="464"/>
      <c r="VQY42" s="464"/>
      <c r="VQZ42" s="352" t="s">
        <v>31</v>
      </c>
      <c r="VRA42" s="465"/>
      <c r="VRB42" s="464"/>
      <c r="VRC42" s="463"/>
      <c r="VRD42" s="464"/>
      <c r="VRE42" s="464"/>
      <c r="VRF42" s="352"/>
      <c r="VRG42" s="352"/>
      <c r="VRH42" s="352"/>
      <c r="VRI42" s="352"/>
      <c r="VRJ42" s="352"/>
      <c r="VRK42" s="352"/>
      <c r="VRL42" s="352"/>
      <c r="VRM42" s="353"/>
      <c r="VRN42" s="354"/>
      <c r="VRO42" s="354"/>
      <c r="VRP42" s="354"/>
      <c r="VRQ42" s="355" t="s">
        <v>29</v>
      </c>
      <c r="VRR42" s="356">
        <v>1</v>
      </c>
      <c r="VRS42" s="356" t="s">
        <v>30</v>
      </c>
      <c r="VRT42" s="357">
        <f>$AF$33</f>
        <v>1</v>
      </c>
      <c r="VRU42" s="466" t="s">
        <v>27</v>
      </c>
      <c r="VRV42" s="467"/>
      <c r="VRW42" s="467"/>
      <c r="VRX42" s="467"/>
      <c r="VRY42" s="467"/>
      <c r="VRZ42" s="467"/>
      <c r="VSA42" s="467"/>
      <c r="VSB42" s="463">
        <f>VSG29</f>
        <v>0</v>
      </c>
      <c r="VSC42" s="464"/>
      <c r="VSD42" s="464"/>
      <c r="VSE42" s="464"/>
      <c r="VSF42" s="352" t="s">
        <v>31</v>
      </c>
      <c r="VSG42" s="465"/>
      <c r="VSH42" s="464"/>
      <c r="VSI42" s="463"/>
      <c r="VSJ42" s="464"/>
      <c r="VSK42" s="464"/>
      <c r="VSL42" s="352"/>
      <c r="VSM42" s="352"/>
      <c r="VSN42" s="352"/>
      <c r="VSO42" s="352"/>
      <c r="VSP42" s="352"/>
      <c r="VSQ42" s="352"/>
      <c r="VSR42" s="352"/>
      <c r="VSS42" s="353"/>
      <c r="VST42" s="354"/>
      <c r="VSU42" s="354"/>
      <c r="VSV42" s="354"/>
      <c r="VSW42" s="355" t="s">
        <v>29</v>
      </c>
      <c r="VSX42" s="356">
        <v>1</v>
      </c>
      <c r="VSY42" s="356" t="s">
        <v>30</v>
      </c>
      <c r="VSZ42" s="357">
        <f>$AF$33</f>
        <v>1</v>
      </c>
      <c r="VTA42" s="466" t="s">
        <v>27</v>
      </c>
      <c r="VTB42" s="467"/>
      <c r="VTC42" s="467"/>
      <c r="VTD42" s="467"/>
      <c r="VTE42" s="467"/>
      <c r="VTF42" s="467"/>
      <c r="VTG42" s="467"/>
      <c r="VTH42" s="463">
        <f>VTM29</f>
        <v>0</v>
      </c>
      <c r="VTI42" s="464"/>
      <c r="VTJ42" s="464"/>
      <c r="VTK42" s="464"/>
      <c r="VTL42" s="352" t="s">
        <v>31</v>
      </c>
      <c r="VTM42" s="465"/>
      <c r="VTN42" s="464"/>
      <c r="VTO42" s="463"/>
      <c r="VTP42" s="464"/>
      <c r="VTQ42" s="464"/>
      <c r="VTR42" s="352"/>
      <c r="VTS42" s="352"/>
      <c r="VTT42" s="352"/>
      <c r="VTU42" s="352"/>
      <c r="VTV42" s="352"/>
      <c r="VTW42" s="352"/>
      <c r="VTX42" s="352"/>
      <c r="VTY42" s="353"/>
      <c r="VTZ42" s="354"/>
      <c r="VUA42" s="354"/>
      <c r="VUB42" s="354"/>
      <c r="VUC42" s="355" t="s">
        <v>29</v>
      </c>
      <c r="VUD42" s="356">
        <v>1</v>
      </c>
      <c r="VUE42" s="356" t="s">
        <v>30</v>
      </c>
      <c r="VUF42" s="357">
        <f>$AF$33</f>
        <v>1</v>
      </c>
      <c r="VUG42" s="466" t="s">
        <v>27</v>
      </c>
      <c r="VUH42" s="467"/>
      <c r="VUI42" s="467"/>
      <c r="VUJ42" s="467"/>
      <c r="VUK42" s="467"/>
      <c r="VUL42" s="467"/>
      <c r="VUM42" s="467"/>
      <c r="VUN42" s="463">
        <f>VUS29</f>
        <v>0</v>
      </c>
      <c r="VUO42" s="464"/>
      <c r="VUP42" s="464"/>
      <c r="VUQ42" s="464"/>
      <c r="VUR42" s="352" t="s">
        <v>31</v>
      </c>
      <c r="VUS42" s="465"/>
      <c r="VUT42" s="464"/>
      <c r="VUU42" s="463"/>
      <c r="VUV42" s="464"/>
      <c r="VUW42" s="464"/>
      <c r="VUX42" s="352"/>
      <c r="VUY42" s="352"/>
      <c r="VUZ42" s="352"/>
      <c r="VVA42" s="352"/>
      <c r="VVB42" s="352"/>
      <c r="VVC42" s="352"/>
      <c r="VVD42" s="352"/>
      <c r="VVE42" s="353"/>
      <c r="VVF42" s="354"/>
      <c r="VVG42" s="354"/>
      <c r="VVH42" s="354"/>
      <c r="VVI42" s="355" t="s">
        <v>29</v>
      </c>
      <c r="VVJ42" s="356">
        <v>1</v>
      </c>
      <c r="VVK42" s="356" t="s">
        <v>30</v>
      </c>
      <c r="VVL42" s="357">
        <f>$AF$33</f>
        <v>1</v>
      </c>
      <c r="VVM42" s="466" t="s">
        <v>27</v>
      </c>
      <c r="VVN42" s="467"/>
      <c r="VVO42" s="467"/>
      <c r="VVP42" s="467"/>
      <c r="VVQ42" s="467"/>
      <c r="VVR42" s="467"/>
      <c r="VVS42" s="467"/>
      <c r="VVT42" s="463">
        <f>VVY29</f>
        <v>0</v>
      </c>
      <c r="VVU42" s="464"/>
      <c r="VVV42" s="464"/>
      <c r="VVW42" s="464"/>
      <c r="VVX42" s="352" t="s">
        <v>31</v>
      </c>
      <c r="VVY42" s="465"/>
      <c r="VVZ42" s="464"/>
      <c r="VWA42" s="463"/>
      <c r="VWB42" s="464"/>
      <c r="VWC42" s="464"/>
      <c r="VWD42" s="352"/>
      <c r="VWE42" s="352"/>
      <c r="VWF42" s="352"/>
      <c r="VWG42" s="352"/>
      <c r="VWH42" s="352"/>
      <c r="VWI42" s="352"/>
      <c r="VWJ42" s="352"/>
      <c r="VWK42" s="353"/>
      <c r="VWL42" s="354"/>
      <c r="VWM42" s="354"/>
      <c r="VWN42" s="354"/>
      <c r="VWO42" s="355" t="s">
        <v>29</v>
      </c>
      <c r="VWP42" s="356">
        <v>1</v>
      </c>
      <c r="VWQ42" s="356" t="s">
        <v>30</v>
      </c>
      <c r="VWR42" s="357">
        <f>$AF$33</f>
        <v>1</v>
      </c>
      <c r="VWS42" s="466" t="s">
        <v>27</v>
      </c>
      <c r="VWT42" s="467"/>
      <c r="VWU42" s="467"/>
      <c r="VWV42" s="467"/>
      <c r="VWW42" s="467"/>
      <c r="VWX42" s="467"/>
      <c r="VWY42" s="467"/>
      <c r="VWZ42" s="463">
        <f>VXE29</f>
        <v>0</v>
      </c>
      <c r="VXA42" s="464"/>
      <c r="VXB42" s="464"/>
      <c r="VXC42" s="464"/>
      <c r="VXD42" s="352" t="s">
        <v>31</v>
      </c>
      <c r="VXE42" s="465"/>
      <c r="VXF42" s="464"/>
      <c r="VXG42" s="463"/>
      <c r="VXH42" s="464"/>
      <c r="VXI42" s="464"/>
      <c r="VXJ42" s="352"/>
      <c r="VXK42" s="352"/>
      <c r="VXL42" s="352"/>
      <c r="VXM42" s="352"/>
      <c r="VXN42" s="352"/>
      <c r="VXO42" s="352"/>
      <c r="VXP42" s="352"/>
      <c r="VXQ42" s="353"/>
      <c r="VXR42" s="354"/>
      <c r="VXS42" s="354"/>
      <c r="VXT42" s="354"/>
      <c r="VXU42" s="355" t="s">
        <v>29</v>
      </c>
      <c r="VXV42" s="356">
        <v>1</v>
      </c>
      <c r="VXW42" s="356" t="s">
        <v>30</v>
      </c>
      <c r="VXX42" s="357">
        <f>$AF$33</f>
        <v>1</v>
      </c>
      <c r="VXY42" s="466" t="s">
        <v>27</v>
      </c>
      <c r="VXZ42" s="467"/>
      <c r="VYA42" s="467"/>
      <c r="VYB42" s="467"/>
      <c r="VYC42" s="467"/>
      <c r="VYD42" s="467"/>
      <c r="VYE42" s="467"/>
      <c r="VYF42" s="463">
        <f>VYK29</f>
        <v>0</v>
      </c>
      <c r="VYG42" s="464"/>
      <c r="VYH42" s="464"/>
      <c r="VYI42" s="464"/>
      <c r="VYJ42" s="352" t="s">
        <v>31</v>
      </c>
      <c r="VYK42" s="465"/>
      <c r="VYL42" s="464"/>
      <c r="VYM42" s="463"/>
      <c r="VYN42" s="464"/>
      <c r="VYO42" s="464"/>
      <c r="VYP42" s="352"/>
      <c r="VYQ42" s="352"/>
      <c r="VYR42" s="352"/>
      <c r="VYS42" s="352"/>
      <c r="VYT42" s="352"/>
      <c r="VYU42" s="352"/>
      <c r="VYV42" s="352"/>
      <c r="VYW42" s="353"/>
      <c r="VYX42" s="354"/>
      <c r="VYY42" s="354"/>
      <c r="VYZ42" s="354"/>
      <c r="VZA42" s="355" t="s">
        <v>29</v>
      </c>
      <c r="VZB42" s="356">
        <v>1</v>
      </c>
      <c r="VZC42" s="356" t="s">
        <v>30</v>
      </c>
      <c r="VZD42" s="357">
        <f>$AF$33</f>
        <v>1</v>
      </c>
      <c r="VZE42" s="466" t="s">
        <v>27</v>
      </c>
      <c r="VZF42" s="467"/>
      <c r="VZG42" s="467"/>
      <c r="VZH42" s="467"/>
      <c r="VZI42" s="467"/>
      <c r="VZJ42" s="467"/>
      <c r="VZK42" s="467"/>
      <c r="VZL42" s="463">
        <f>VZQ29</f>
        <v>0</v>
      </c>
      <c r="VZM42" s="464"/>
      <c r="VZN42" s="464"/>
      <c r="VZO42" s="464"/>
      <c r="VZP42" s="352" t="s">
        <v>31</v>
      </c>
      <c r="VZQ42" s="465"/>
      <c r="VZR42" s="464"/>
      <c r="VZS42" s="463"/>
      <c r="VZT42" s="464"/>
      <c r="VZU42" s="464"/>
      <c r="VZV42" s="352"/>
      <c r="VZW42" s="352"/>
      <c r="VZX42" s="352"/>
      <c r="VZY42" s="352"/>
      <c r="VZZ42" s="352"/>
      <c r="WAA42" s="352"/>
      <c r="WAB42" s="352"/>
      <c r="WAC42" s="353"/>
      <c r="WAD42" s="354"/>
      <c r="WAE42" s="354"/>
      <c r="WAF42" s="354"/>
      <c r="WAG42" s="355" t="s">
        <v>29</v>
      </c>
      <c r="WAH42" s="356">
        <v>1</v>
      </c>
      <c r="WAI42" s="356" t="s">
        <v>30</v>
      </c>
      <c r="WAJ42" s="357">
        <f>$AF$33</f>
        <v>1</v>
      </c>
      <c r="WAK42" s="466" t="s">
        <v>27</v>
      </c>
      <c r="WAL42" s="467"/>
      <c r="WAM42" s="467"/>
      <c r="WAN42" s="467"/>
      <c r="WAO42" s="467"/>
      <c r="WAP42" s="467"/>
      <c r="WAQ42" s="467"/>
      <c r="WAR42" s="463">
        <f>WAW29</f>
        <v>0</v>
      </c>
      <c r="WAS42" s="464"/>
      <c r="WAT42" s="464"/>
      <c r="WAU42" s="464"/>
      <c r="WAV42" s="352" t="s">
        <v>31</v>
      </c>
      <c r="WAW42" s="465"/>
      <c r="WAX42" s="464"/>
      <c r="WAY42" s="463"/>
      <c r="WAZ42" s="464"/>
      <c r="WBA42" s="464"/>
      <c r="WBB42" s="352"/>
      <c r="WBC42" s="352"/>
      <c r="WBD42" s="352"/>
      <c r="WBE42" s="352"/>
      <c r="WBF42" s="352"/>
      <c r="WBG42" s="352"/>
      <c r="WBH42" s="352"/>
      <c r="WBI42" s="353"/>
      <c r="WBJ42" s="354"/>
      <c r="WBK42" s="354"/>
      <c r="WBL42" s="354"/>
      <c r="WBM42" s="355" t="s">
        <v>29</v>
      </c>
      <c r="WBN42" s="356">
        <v>1</v>
      </c>
      <c r="WBO42" s="356" t="s">
        <v>30</v>
      </c>
      <c r="WBP42" s="357">
        <f>$AF$33</f>
        <v>1</v>
      </c>
      <c r="WBQ42" s="466" t="s">
        <v>27</v>
      </c>
      <c r="WBR42" s="467"/>
      <c r="WBS42" s="467"/>
      <c r="WBT42" s="467"/>
      <c r="WBU42" s="467"/>
      <c r="WBV42" s="467"/>
      <c r="WBW42" s="467"/>
      <c r="WBX42" s="463">
        <f>WCC29</f>
        <v>0</v>
      </c>
      <c r="WBY42" s="464"/>
      <c r="WBZ42" s="464"/>
      <c r="WCA42" s="464"/>
      <c r="WCB42" s="352" t="s">
        <v>31</v>
      </c>
      <c r="WCC42" s="465"/>
      <c r="WCD42" s="464"/>
      <c r="WCE42" s="463"/>
      <c r="WCF42" s="464"/>
      <c r="WCG42" s="464"/>
      <c r="WCH42" s="352"/>
      <c r="WCI42" s="352"/>
      <c r="WCJ42" s="352"/>
      <c r="WCK42" s="352"/>
      <c r="WCL42" s="352"/>
      <c r="WCM42" s="352"/>
      <c r="WCN42" s="352"/>
      <c r="WCO42" s="353"/>
      <c r="WCP42" s="354"/>
      <c r="WCQ42" s="354"/>
      <c r="WCR42" s="354"/>
      <c r="WCS42" s="355" t="s">
        <v>29</v>
      </c>
      <c r="WCT42" s="356">
        <v>1</v>
      </c>
      <c r="WCU42" s="356" t="s">
        <v>30</v>
      </c>
      <c r="WCV42" s="357">
        <f>$AF$33</f>
        <v>1</v>
      </c>
      <c r="WCW42" s="466" t="s">
        <v>27</v>
      </c>
      <c r="WCX42" s="467"/>
      <c r="WCY42" s="467"/>
      <c r="WCZ42" s="467"/>
      <c r="WDA42" s="467"/>
      <c r="WDB42" s="467"/>
      <c r="WDC42" s="467"/>
      <c r="WDD42" s="463">
        <f>WDI29</f>
        <v>0</v>
      </c>
      <c r="WDE42" s="464"/>
      <c r="WDF42" s="464"/>
      <c r="WDG42" s="464"/>
      <c r="WDH42" s="352" t="s">
        <v>31</v>
      </c>
      <c r="WDI42" s="465"/>
      <c r="WDJ42" s="464"/>
      <c r="WDK42" s="463"/>
      <c r="WDL42" s="464"/>
      <c r="WDM42" s="464"/>
      <c r="WDN42" s="352"/>
      <c r="WDO42" s="352"/>
      <c r="WDP42" s="352"/>
      <c r="WDQ42" s="352"/>
      <c r="WDR42" s="352"/>
      <c r="WDS42" s="352"/>
      <c r="WDT42" s="352"/>
      <c r="WDU42" s="353"/>
      <c r="WDV42" s="354"/>
      <c r="WDW42" s="354"/>
      <c r="WDX42" s="354"/>
      <c r="WDY42" s="355" t="s">
        <v>29</v>
      </c>
      <c r="WDZ42" s="356">
        <v>1</v>
      </c>
      <c r="WEA42" s="356" t="s">
        <v>30</v>
      </c>
      <c r="WEB42" s="357">
        <f>$AF$33</f>
        <v>1</v>
      </c>
      <c r="WEC42" s="466" t="s">
        <v>27</v>
      </c>
      <c r="WED42" s="467"/>
      <c r="WEE42" s="467"/>
      <c r="WEF42" s="467"/>
      <c r="WEG42" s="467"/>
      <c r="WEH42" s="467"/>
      <c r="WEI42" s="467"/>
      <c r="WEJ42" s="463">
        <f>WEO29</f>
        <v>0</v>
      </c>
      <c r="WEK42" s="464"/>
      <c r="WEL42" s="464"/>
      <c r="WEM42" s="464"/>
      <c r="WEN42" s="352" t="s">
        <v>31</v>
      </c>
      <c r="WEO42" s="465"/>
      <c r="WEP42" s="464"/>
      <c r="WEQ42" s="463"/>
      <c r="WER42" s="464"/>
      <c r="WES42" s="464"/>
      <c r="WET42" s="352"/>
      <c r="WEU42" s="352"/>
      <c r="WEV42" s="352"/>
      <c r="WEW42" s="352"/>
      <c r="WEX42" s="352"/>
      <c r="WEY42" s="352"/>
      <c r="WEZ42" s="352"/>
      <c r="WFA42" s="353"/>
      <c r="WFB42" s="354"/>
      <c r="WFC42" s="354"/>
      <c r="WFD42" s="354"/>
      <c r="WFE42" s="355" t="s">
        <v>29</v>
      </c>
      <c r="WFF42" s="356">
        <v>1</v>
      </c>
      <c r="WFG42" s="356" t="s">
        <v>30</v>
      </c>
      <c r="WFH42" s="357">
        <f>$AF$33</f>
        <v>1</v>
      </c>
      <c r="WFI42" s="466" t="s">
        <v>27</v>
      </c>
      <c r="WFJ42" s="467"/>
      <c r="WFK42" s="467"/>
      <c r="WFL42" s="467"/>
      <c r="WFM42" s="467"/>
      <c r="WFN42" s="467"/>
      <c r="WFO42" s="467"/>
      <c r="WFP42" s="463">
        <f>WFU29</f>
        <v>0</v>
      </c>
      <c r="WFQ42" s="464"/>
      <c r="WFR42" s="464"/>
      <c r="WFS42" s="464"/>
      <c r="WFT42" s="352" t="s">
        <v>31</v>
      </c>
      <c r="WFU42" s="465"/>
      <c r="WFV42" s="464"/>
      <c r="WFW42" s="463"/>
      <c r="WFX42" s="464"/>
      <c r="WFY42" s="464"/>
      <c r="WFZ42" s="352"/>
      <c r="WGA42" s="352"/>
      <c r="WGB42" s="352"/>
      <c r="WGC42" s="352"/>
      <c r="WGD42" s="352"/>
      <c r="WGE42" s="352"/>
      <c r="WGF42" s="352"/>
      <c r="WGG42" s="353"/>
      <c r="WGH42" s="354"/>
      <c r="WGI42" s="354"/>
      <c r="WGJ42" s="354"/>
      <c r="WGK42" s="355" t="s">
        <v>29</v>
      </c>
      <c r="WGL42" s="356">
        <v>1</v>
      </c>
      <c r="WGM42" s="356" t="s">
        <v>30</v>
      </c>
      <c r="WGN42" s="357">
        <f>$AF$33</f>
        <v>1</v>
      </c>
      <c r="WGO42" s="466" t="s">
        <v>27</v>
      </c>
      <c r="WGP42" s="467"/>
      <c r="WGQ42" s="467"/>
      <c r="WGR42" s="467"/>
      <c r="WGS42" s="467"/>
      <c r="WGT42" s="467"/>
      <c r="WGU42" s="467"/>
      <c r="WGV42" s="463">
        <f>WHA29</f>
        <v>0</v>
      </c>
      <c r="WGW42" s="464"/>
      <c r="WGX42" s="464"/>
      <c r="WGY42" s="464"/>
      <c r="WGZ42" s="352" t="s">
        <v>31</v>
      </c>
      <c r="WHA42" s="465"/>
      <c r="WHB42" s="464"/>
      <c r="WHC42" s="463"/>
      <c r="WHD42" s="464"/>
      <c r="WHE42" s="464"/>
      <c r="WHF42" s="352"/>
      <c r="WHG42" s="352"/>
      <c r="WHH42" s="352"/>
      <c r="WHI42" s="352"/>
      <c r="WHJ42" s="352"/>
      <c r="WHK42" s="352"/>
      <c r="WHL42" s="352"/>
      <c r="WHM42" s="353"/>
      <c r="WHN42" s="354"/>
      <c r="WHO42" s="354"/>
      <c r="WHP42" s="354"/>
      <c r="WHQ42" s="355" t="s">
        <v>29</v>
      </c>
      <c r="WHR42" s="356">
        <v>1</v>
      </c>
      <c r="WHS42" s="356" t="s">
        <v>30</v>
      </c>
      <c r="WHT42" s="357">
        <f>$AF$33</f>
        <v>1</v>
      </c>
      <c r="WHU42" s="466" t="s">
        <v>27</v>
      </c>
      <c r="WHV42" s="467"/>
      <c r="WHW42" s="467"/>
      <c r="WHX42" s="467"/>
      <c r="WHY42" s="467"/>
      <c r="WHZ42" s="467"/>
      <c r="WIA42" s="467"/>
      <c r="WIB42" s="463">
        <f>WIG29</f>
        <v>0</v>
      </c>
      <c r="WIC42" s="464"/>
      <c r="WID42" s="464"/>
      <c r="WIE42" s="464"/>
      <c r="WIF42" s="352" t="s">
        <v>31</v>
      </c>
      <c r="WIG42" s="465"/>
      <c r="WIH42" s="464"/>
      <c r="WII42" s="463"/>
      <c r="WIJ42" s="464"/>
      <c r="WIK42" s="464"/>
      <c r="WIL42" s="352"/>
      <c r="WIM42" s="352"/>
      <c r="WIN42" s="352"/>
      <c r="WIO42" s="352"/>
      <c r="WIP42" s="352"/>
      <c r="WIQ42" s="352"/>
      <c r="WIR42" s="352"/>
      <c r="WIS42" s="353"/>
      <c r="WIT42" s="354"/>
      <c r="WIU42" s="354"/>
      <c r="WIV42" s="354"/>
      <c r="WIW42" s="355" t="s">
        <v>29</v>
      </c>
      <c r="WIX42" s="356">
        <v>1</v>
      </c>
      <c r="WIY42" s="356" t="s">
        <v>30</v>
      </c>
      <c r="WIZ42" s="357">
        <f>$AF$33</f>
        <v>1</v>
      </c>
      <c r="WJA42" s="466" t="s">
        <v>27</v>
      </c>
      <c r="WJB42" s="467"/>
      <c r="WJC42" s="467"/>
      <c r="WJD42" s="467"/>
      <c r="WJE42" s="467"/>
      <c r="WJF42" s="467"/>
      <c r="WJG42" s="467"/>
      <c r="WJH42" s="463">
        <f>WJM29</f>
        <v>0</v>
      </c>
      <c r="WJI42" s="464"/>
      <c r="WJJ42" s="464"/>
      <c r="WJK42" s="464"/>
      <c r="WJL42" s="352" t="s">
        <v>31</v>
      </c>
      <c r="WJM42" s="465"/>
      <c r="WJN42" s="464"/>
      <c r="WJO42" s="463"/>
      <c r="WJP42" s="464"/>
      <c r="WJQ42" s="464"/>
      <c r="WJR42" s="352"/>
      <c r="WJS42" s="352"/>
      <c r="WJT42" s="352"/>
      <c r="WJU42" s="352"/>
      <c r="WJV42" s="352"/>
      <c r="WJW42" s="352"/>
      <c r="WJX42" s="352"/>
      <c r="WJY42" s="353"/>
      <c r="WJZ42" s="354"/>
      <c r="WKA42" s="354"/>
      <c r="WKB42" s="354"/>
      <c r="WKC42" s="355" t="s">
        <v>29</v>
      </c>
      <c r="WKD42" s="356">
        <v>1</v>
      </c>
      <c r="WKE42" s="356" t="s">
        <v>30</v>
      </c>
      <c r="WKF42" s="357">
        <f>$AF$33</f>
        <v>1</v>
      </c>
      <c r="WKG42" s="466" t="s">
        <v>27</v>
      </c>
      <c r="WKH42" s="467"/>
      <c r="WKI42" s="467"/>
      <c r="WKJ42" s="467"/>
      <c r="WKK42" s="467"/>
      <c r="WKL42" s="467"/>
      <c r="WKM42" s="467"/>
      <c r="WKN42" s="463">
        <f>WKS29</f>
        <v>0</v>
      </c>
      <c r="WKO42" s="464"/>
      <c r="WKP42" s="464"/>
      <c r="WKQ42" s="464"/>
      <c r="WKR42" s="352" t="s">
        <v>31</v>
      </c>
      <c r="WKS42" s="465"/>
      <c r="WKT42" s="464"/>
      <c r="WKU42" s="463"/>
      <c r="WKV42" s="464"/>
      <c r="WKW42" s="464"/>
      <c r="WKX42" s="352"/>
      <c r="WKY42" s="352"/>
      <c r="WKZ42" s="352"/>
      <c r="WLA42" s="352"/>
      <c r="WLB42" s="352"/>
      <c r="WLC42" s="352"/>
      <c r="WLD42" s="352"/>
      <c r="WLE42" s="353"/>
      <c r="WLF42" s="354"/>
      <c r="WLG42" s="354"/>
      <c r="WLH42" s="354"/>
      <c r="WLI42" s="355" t="s">
        <v>29</v>
      </c>
      <c r="WLJ42" s="356">
        <v>1</v>
      </c>
      <c r="WLK42" s="356" t="s">
        <v>30</v>
      </c>
      <c r="WLL42" s="357">
        <f>$AF$33</f>
        <v>1</v>
      </c>
      <c r="WLM42" s="466" t="s">
        <v>27</v>
      </c>
      <c r="WLN42" s="467"/>
      <c r="WLO42" s="467"/>
      <c r="WLP42" s="467"/>
      <c r="WLQ42" s="467"/>
      <c r="WLR42" s="467"/>
      <c r="WLS42" s="467"/>
      <c r="WLT42" s="463">
        <f>WLY29</f>
        <v>0</v>
      </c>
      <c r="WLU42" s="464"/>
      <c r="WLV42" s="464"/>
      <c r="WLW42" s="464"/>
      <c r="WLX42" s="352" t="s">
        <v>31</v>
      </c>
      <c r="WLY42" s="465"/>
      <c r="WLZ42" s="464"/>
      <c r="WMA42" s="463"/>
      <c r="WMB42" s="464"/>
      <c r="WMC42" s="464"/>
      <c r="WMD42" s="352"/>
      <c r="WME42" s="352"/>
      <c r="WMF42" s="352"/>
      <c r="WMG42" s="352"/>
      <c r="WMH42" s="352"/>
      <c r="WMI42" s="352"/>
      <c r="WMJ42" s="352"/>
      <c r="WMK42" s="353"/>
      <c r="WML42" s="354"/>
      <c r="WMM42" s="354"/>
      <c r="WMN42" s="354"/>
      <c r="WMO42" s="355" t="s">
        <v>29</v>
      </c>
      <c r="WMP42" s="356">
        <v>1</v>
      </c>
      <c r="WMQ42" s="356" t="s">
        <v>30</v>
      </c>
      <c r="WMR42" s="357">
        <f>$AF$33</f>
        <v>1</v>
      </c>
      <c r="WMS42" s="466" t="s">
        <v>27</v>
      </c>
      <c r="WMT42" s="467"/>
      <c r="WMU42" s="467"/>
      <c r="WMV42" s="467"/>
      <c r="WMW42" s="467"/>
      <c r="WMX42" s="467"/>
      <c r="WMY42" s="467"/>
      <c r="WMZ42" s="463">
        <f>WNE29</f>
        <v>0</v>
      </c>
      <c r="WNA42" s="464"/>
      <c r="WNB42" s="464"/>
      <c r="WNC42" s="464"/>
      <c r="WND42" s="352" t="s">
        <v>31</v>
      </c>
      <c r="WNE42" s="465"/>
      <c r="WNF42" s="464"/>
      <c r="WNG42" s="463"/>
      <c r="WNH42" s="464"/>
      <c r="WNI42" s="464"/>
      <c r="WNJ42" s="352"/>
      <c r="WNK42" s="352"/>
      <c r="WNL42" s="352"/>
      <c r="WNM42" s="352"/>
      <c r="WNN42" s="352"/>
      <c r="WNO42" s="352"/>
      <c r="WNP42" s="352"/>
      <c r="WNQ42" s="353"/>
      <c r="WNR42" s="354"/>
      <c r="WNS42" s="354"/>
      <c r="WNT42" s="354"/>
      <c r="WNU42" s="355" t="s">
        <v>29</v>
      </c>
      <c r="WNV42" s="356">
        <v>1</v>
      </c>
      <c r="WNW42" s="356" t="s">
        <v>30</v>
      </c>
      <c r="WNX42" s="357">
        <f>$AF$33</f>
        <v>1</v>
      </c>
      <c r="WNY42" s="466" t="s">
        <v>27</v>
      </c>
      <c r="WNZ42" s="467"/>
      <c r="WOA42" s="467"/>
      <c r="WOB42" s="467"/>
      <c r="WOC42" s="467"/>
      <c r="WOD42" s="467"/>
      <c r="WOE42" s="467"/>
      <c r="WOF42" s="463">
        <f>WOK29</f>
        <v>0</v>
      </c>
      <c r="WOG42" s="464"/>
      <c r="WOH42" s="464"/>
      <c r="WOI42" s="464"/>
      <c r="WOJ42" s="352" t="s">
        <v>31</v>
      </c>
      <c r="WOK42" s="465"/>
      <c r="WOL42" s="464"/>
      <c r="WOM42" s="463"/>
      <c r="WON42" s="464"/>
      <c r="WOO42" s="464"/>
      <c r="WOP42" s="352"/>
      <c r="WOQ42" s="352"/>
      <c r="WOR42" s="352"/>
      <c r="WOS42" s="352"/>
      <c r="WOT42" s="352"/>
      <c r="WOU42" s="352"/>
      <c r="WOV42" s="352"/>
      <c r="WOW42" s="353"/>
      <c r="WOX42" s="354"/>
      <c r="WOY42" s="354"/>
      <c r="WOZ42" s="354"/>
      <c r="WPA42" s="355" t="s">
        <v>29</v>
      </c>
      <c r="WPB42" s="356">
        <v>1</v>
      </c>
      <c r="WPC42" s="356" t="s">
        <v>30</v>
      </c>
      <c r="WPD42" s="357">
        <f>$AF$33</f>
        <v>1</v>
      </c>
      <c r="WPE42" s="466" t="s">
        <v>27</v>
      </c>
      <c r="WPF42" s="467"/>
      <c r="WPG42" s="467"/>
      <c r="WPH42" s="467"/>
      <c r="WPI42" s="467"/>
      <c r="WPJ42" s="467"/>
      <c r="WPK42" s="467"/>
      <c r="WPL42" s="463">
        <f>WPQ29</f>
        <v>0</v>
      </c>
      <c r="WPM42" s="464"/>
      <c r="WPN42" s="464"/>
      <c r="WPO42" s="464"/>
      <c r="WPP42" s="352" t="s">
        <v>31</v>
      </c>
      <c r="WPQ42" s="465"/>
      <c r="WPR42" s="464"/>
      <c r="WPS42" s="463"/>
      <c r="WPT42" s="464"/>
      <c r="WPU42" s="464"/>
      <c r="WPV42" s="352"/>
      <c r="WPW42" s="352"/>
      <c r="WPX42" s="352"/>
      <c r="WPY42" s="352"/>
      <c r="WPZ42" s="352"/>
      <c r="WQA42" s="352"/>
      <c r="WQB42" s="352"/>
      <c r="WQC42" s="353"/>
      <c r="WQD42" s="354"/>
      <c r="WQE42" s="354"/>
      <c r="WQF42" s="354"/>
      <c r="WQG42" s="355" t="s">
        <v>29</v>
      </c>
      <c r="WQH42" s="356">
        <v>1</v>
      </c>
      <c r="WQI42" s="356" t="s">
        <v>30</v>
      </c>
      <c r="WQJ42" s="357">
        <f>$AF$33</f>
        <v>1</v>
      </c>
      <c r="WQK42" s="466" t="s">
        <v>27</v>
      </c>
      <c r="WQL42" s="467"/>
      <c r="WQM42" s="467"/>
      <c r="WQN42" s="467"/>
      <c r="WQO42" s="467"/>
      <c r="WQP42" s="467"/>
      <c r="WQQ42" s="467"/>
      <c r="WQR42" s="463">
        <f>WQW29</f>
        <v>0</v>
      </c>
      <c r="WQS42" s="464"/>
      <c r="WQT42" s="464"/>
      <c r="WQU42" s="464"/>
      <c r="WQV42" s="352" t="s">
        <v>31</v>
      </c>
      <c r="WQW42" s="465"/>
      <c r="WQX42" s="464"/>
      <c r="WQY42" s="463"/>
      <c r="WQZ42" s="464"/>
      <c r="WRA42" s="464"/>
      <c r="WRB42" s="352"/>
      <c r="WRC42" s="352"/>
      <c r="WRD42" s="352"/>
      <c r="WRE42" s="352"/>
      <c r="WRF42" s="352"/>
      <c r="WRG42" s="352"/>
      <c r="WRH42" s="352"/>
      <c r="WRI42" s="353"/>
      <c r="WRJ42" s="354"/>
      <c r="WRK42" s="354"/>
      <c r="WRL42" s="354"/>
      <c r="WRM42" s="355" t="s">
        <v>29</v>
      </c>
      <c r="WRN42" s="356">
        <v>1</v>
      </c>
      <c r="WRO42" s="356" t="s">
        <v>30</v>
      </c>
      <c r="WRP42" s="357">
        <f>$AF$33</f>
        <v>1</v>
      </c>
      <c r="WRQ42" s="466" t="s">
        <v>27</v>
      </c>
      <c r="WRR42" s="467"/>
      <c r="WRS42" s="467"/>
      <c r="WRT42" s="467"/>
      <c r="WRU42" s="467"/>
      <c r="WRV42" s="467"/>
      <c r="WRW42" s="467"/>
      <c r="WRX42" s="463">
        <f>WSC29</f>
        <v>0</v>
      </c>
      <c r="WRY42" s="464"/>
      <c r="WRZ42" s="464"/>
      <c r="WSA42" s="464"/>
      <c r="WSB42" s="352" t="s">
        <v>31</v>
      </c>
      <c r="WSC42" s="465"/>
      <c r="WSD42" s="464"/>
      <c r="WSE42" s="463"/>
      <c r="WSF42" s="464"/>
      <c r="WSG42" s="464"/>
      <c r="WSH42" s="352"/>
      <c r="WSI42" s="352"/>
      <c r="WSJ42" s="352"/>
      <c r="WSK42" s="352"/>
      <c r="WSL42" s="352"/>
      <c r="WSM42" s="352"/>
      <c r="WSN42" s="352"/>
      <c r="WSO42" s="353"/>
      <c r="WSP42" s="354"/>
      <c r="WSQ42" s="354"/>
      <c r="WSR42" s="354"/>
      <c r="WSS42" s="355" t="s">
        <v>29</v>
      </c>
      <c r="WST42" s="356">
        <v>1</v>
      </c>
      <c r="WSU42" s="356" t="s">
        <v>30</v>
      </c>
      <c r="WSV42" s="357">
        <f>$AF$33</f>
        <v>1</v>
      </c>
      <c r="WSW42" s="466" t="s">
        <v>27</v>
      </c>
      <c r="WSX42" s="467"/>
      <c r="WSY42" s="467"/>
      <c r="WSZ42" s="467"/>
      <c r="WTA42" s="467"/>
      <c r="WTB42" s="467"/>
      <c r="WTC42" s="467"/>
      <c r="WTD42" s="463">
        <f>WTI29</f>
        <v>0</v>
      </c>
      <c r="WTE42" s="464"/>
      <c r="WTF42" s="464"/>
      <c r="WTG42" s="464"/>
      <c r="WTH42" s="352" t="s">
        <v>31</v>
      </c>
      <c r="WTI42" s="465"/>
      <c r="WTJ42" s="464"/>
      <c r="WTK42" s="463"/>
      <c r="WTL42" s="464"/>
      <c r="WTM42" s="464"/>
      <c r="WTN42" s="352"/>
      <c r="WTO42" s="352"/>
      <c r="WTP42" s="352"/>
      <c r="WTQ42" s="352"/>
      <c r="WTR42" s="352"/>
      <c r="WTS42" s="352"/>
      <c r="WTT42" s="352"/>
      <c r="WTU42" s="353"/>
      <c r="WTV42" s="354"/>
      <c r="WTW42" s="354"/>
      <c r="WTX42" s="354"/>
      <c r="WTY42" s="355" t="s">
        <v>29</v>
      </c>
      <c r="WTZ42" s="356">
        <v>1</v>
      </c>
      <c r="WUA42" s="356" t="s">
        <v>30</v>
      </c>
      <c r="WUB42" s="357">
        <f>$AF$33</f>
        <v>1</v>
      </c>
      <c r="WUC42" s="466" t="s">
        <v>27</v>
      </c>
      <c r="WUD42" s="467"/>
      <c r="WUE42" s="467"/>
      <c r="WUF42" s="467"/>
      <c r="WUG42" s="467"/>
      <c r="WUH42" s="467"/>
      <c r="WUI42" s="467"/>
      <c r="WUJ42" s="463">
        <f>WUO29</f>
        <v>0</v>
      </c>
      <c r="WUK42" s="464"/>
      <c r="WUL42" s="464"/>
      <c r="WUM42" s="464"/>
      <c r="WUN42" s="352" t="s">
        <v>31</v>
      </c>
      <c r="WUO42" s="465"/>
      <c r="WUP42" s="464"/>
      <c r="WUQ42" s="463"/>
      <c r="WUR42" s="464"/>
      <c r="WUS42" s="464"/>
      <c r="WUT42" s="352"/>
      <c r="WUU42" s="352"/>
      <c r="WUV42" s="352"/>
      <c r="WUW42" s="352"/>
      <c r="WUX42" s="352"/>
      <c r="WUY42" s="352"/>
      <c r="WUZ42" s="352"/>
      <c r="WVA42" s="353"/>
      <c r="WVB42" s="354"/>
      <c r="WVC42" s="354"/>
      <c r="WVD42" s="354"/>
      <c r="WVE42" s="355" t="s">
        <v>29</v>
      </c>
      <c r="WVF42" s="356">
        <v>1</v>
      </c>
      <c r="WVG42" s="356" t="s">
        <v>30</v>
      </c>
      <c r="WVH42" s="357">
        <f>$AF$33</f>
        <v>1</v>
      </c>
      <c r="WVI42" s="466" t="s">
        <v>27</v>
      </c>
      <c r="WVJ42" s="467"/>
      <c r="WVK42" s="467"/>
      <c r="WVL42" s="467"/>
      <c r="WVM42" s="467"/>
      <c r="WVN42" s="467"/>
      <c r="WVO42" s="467"/>
      <c r="WVP42" s="463">
        <f>WVU29</f>
        <v>0</v>
      </c>
      <c r="WVQ42" s="464"/>
      <c r="WVR42" s="464"/>
      <c r="WVS42" s="464"/>
      <c r="WVT42" s="352" t="s">
        <v>31</v>
      </c>
      <c r="WVU42" s="465"/>
      <c r="WVV42" s="464"/>
      <c r="WVW42" s="463"/>
      <c r="WVX42" s="464"/>
      <c r="WVY42" s="464"/>
      <c r="WVZ42" s="352"/>
      <c r="WWA42" s="352"/>
      <c r="WWB42" s="352"/>
      <c r="WWC42" s="352"/>
      <c r="WWD42" s="352"/>
      <c r="WWE42" s="352"/>
      <c r="WWF42" s="352"/>
      <c r="WWG42" s="353"/>
      <c r="WWH42" s="354"/>
      <c r="WWI42" s="354"/>
      <c r="WWJ42" s="354"/>
      <c r="WWK42" s="355" t="s">
        <v>29</v>
      </c>
      <c r="WWL42" s="356">
        <v>1</v>
      </c>
      <c r="WWM42" s="356" t="s">
        <v>30</v>
      </c>
      <c r="WWN42" s="357">
        <f>$AF$33</f>
        <v>1</v>
      </c>
      <c r="WWO42" s="466" t="s">
        <v>27</v>
      </c>
      <c r="WWP42" s="467"/>
      <c r="WWQ42" s="467"/>
      <c r="WWR42" s="467"/>
      <c r="WWS42" s="467"/>
      <c r="WWT42" s="467"/>
      <c r="WWU42" s="467"/>
      <c r="WWV42" s="463">
        <f>WXA29</f>
        <v>0</v>
      </c>
      <c r="WWW42" s="464"/>
      <c r="WWX42" s="464"/>
      <c r="WWY42" s="464"/>
      <c r="WWZ42" s="352" t="s">
        <v>31</v>
      </c>
      <c r="WXA42" s="465"/>
      <c r="WXB42" s="464"/>
      <c r="WXC42" s="463"/>
      <c r="WXD42" s="464"/>
      <c r="WXE42" s="464"/>
      <c r="WXF42" s="352"/>
      <c r="WXG42" s="352"/>
      <c r="WXH42" s="352"/>
      <c r="WXI42" s="352"/>
      <c r="WXJ42" s="352"/>
      <c r="WXK42" s="352"/>
      <c r="WXL42" s="352"/>
      <c r="WXM42" s="353"/>
      <c r="WXN42" s="354"/>
      <c r="WXO42" s="354"/>
      <c r="WXP42" s="354"/>
      <c r="WXQ42" s="355" t="s">
        <v>29</v>
      </c>
      <c r="WXR42" s="356">
        <v>1</v>
      </c>
      <c r="WXS42" s="356" t="s">
        <v>30</v>
      </c>
      <c r="WXT42" s="357">
        <f>$AF$33</f>
        <v>1</v>
      </c>
      <c r="WXU42" s="466" t="s">
        <v>27</v>
      </c>
      <c r="WXV42" s="467"/>
      <c r="WXW42" s="467"/>
      <c r="WXX42" s="467"/>
      <c r="WXY42" s="467"/>
      <c r="WXZ42" s="467"/>
      <c r="WYA42" s="467"/>
      <c r="WYB42" s="463">
        <f>WYG29</f>
        <v>0</v>
      </c>
      <c r="WYC42" s="464"/>
      <c r="WYD42" s="464"/>
      <c r="WYE42" s="464"/>
      <c r="WYF42" s="352" t="s">
        <v>31</v>
      </c>
      <c r="WYG42" s="465"/>
      <c r="WYH42" s="464"/>
      <c r="WYI42" s="463"/>
      <c r="WYJ42" s="464"/>
      <c r="WYK42" s="464"/>
      <c r="WYL42" s="352"/>
      <c r="WYM42" s="352"/>
      <c r="WYN42" s="352"/>
      <c r="WYO42" s="352"/>
      <c r="WYP42" s="352"/>
      <c r="WYQ42" s="352"/>
      <c r="WYR42" s="352"/>
      <c r="WYS42" s="353"/>
      <c r="WYT42" s="354"/>
      <c r="WYU42" s="354"/>
      <c r="WYV42" s="354"/>
      <c r="WYW42" s="355" t="s">
        <v>29</v>
      </c>
      <c r="WYX42" s="356">
        <v>1</v>
      </c>
      <c r="WYY42" s="356" t="s">
        <v>30</v>
      </c>
      <c r="WYZ42" s="357">
        <f>$AF$33</f>
        <v>1</v>
      </c>
      <c r="WZA42" s="466" t="s">
        <v>27</v>
      </c>
      <c r="WZB42" s="467"/>
      <c r="WZC42" s="467"/>
      <c r="WZD42" s="467"/>
      <c r="WZE42" s="467"/>
      <c r="WZF42" s="467"/>
      <c r="WZG42" s="467"/>
      <c r="WZH42" s="463">
        <f>WZM29</f>
        <v>0</v>
      </c>
      <c r="WZI42" s="464"/>
      <c r="WZJ42" s="464"/>
      <c r="WZK42" s="464"/>
      <c r="WZL42" s="352" t="s">
        <v>31</v>
      </c>
      <c r="WZM42" s="465"/>
      <c r="WZN42" s="464"/>
      <c r="WZO42" s="463"/>
      <c r="WZP42" s="464"/>
      <c r="WZQ42" s="464"/>
      <c r="WZR42" s="352"/>
      <c r="WZS42" s="352"/>
      <c r="WZT42" s="352"/>
      <c r="WZU42" s="352"/>
      <c r="WZV42" s="352"/>
      <c r="WZW42" s="352"/>
      <c r="WZX42" s="352"/>
      <c r="WZY42" s="353"/>
      <c r="WZZ42" s="354"/>
      <c r="XAA42" s="354"/>
      <c r="XAB42" s="354"/>
      <c r="XAC42" s="355" t="s">
        <v>29</v>
      </c>
      <c r="XAD42" s="356">
        <v>1</v>
      </c>
      <c r="XAE42" s="356" t="s">
        <v>30</v>
      </c>
      <c r="XAF42" s="357">
        <f>$AF$33</f>
        <v>1</v>
      </c>
      <c r="XAG42" s="466" t="s">
        <v>27</v>
      </c>
      <c r="XAH42" s="467"/>
      <c r="XAI42" s="467"/>
      <c r="XAJ42" s="467"/>
      <c r="XAK42" s="467"/>
      <c r="XAL42" s="467"/>
      <c r="XAM42" s="467"/>
      <c r="XAN42" s="463">
        <f>XAS29</f>
        <v>0</v>
      </c>
      <c r="XAO42" s="464"/>
      <c r="XAP42" s="464"/>
      <c r="XAQ42" s="464"/>
      <c r="XAR42" s="352" t="s">
        <v>31</v>
      </c>
      <c r="XAS42" s="465"/>
      <c r="XAT42" s="464"/>
      <c r="XAU42" s="463"/>
      <c r="XAV42" s="464"/>
      <c r="XAW42" s="464"/>
      <c r="XAX42" s="352"/>
      <c r="XAY42" s="352"/>
      <c r="XAZ42" s="352"/>
      <c r="XBA42" s="352"/>
      <c r="XBB42" s="352"/>
      <c r="XBC42" s="352"/>
      <c r="XBD42" s="352"/>
      <c r="XBE42" s="353"/>
      <c r="XBF42" s="354"/>
      <c r="XBG42" s="354"/>
      <c r="XBH42" s="354"/>
      <c r="XBI42" s="355" t="s">
        <v>29</v>
      </c>
      <c r="XBJ42" s="356">
        <v>1</v>
      </c>
      <c r="XBK42" s="356" t="s">
        <v>30</v>
      </c>
      <c r="XBL42" s="357">
        <f>$AF$33</f>
        <v>1</v>
      </c>
      <c r="XBM42" s="466" t="s">
        <v>27</v>
      </c>
      <c r="XBN42" s="467"/>
      <c r="XBO42" s="467"/>
      <c r="XBP42" s="467"/>
      <c r="XBQ42" s="467"/>
      <c r="XBR42" s="467"/>
      <c r="XBS42" s="467"/>
      <c r="XBT42" s="463">
        <f>XBY29</f>
        <v>0</v>
      </c>
      <c r="XBU42" s="464"/>
      <c r="XBV42" s="464"/>
      <c r="XBW42" s="464"/>
      <c r="XBX42" s="352" t="s">
        <v>31</v>
      </c>
      <c r="XBY42" s="465"/>
      <c r="XBZ42" s="464"/>
      <c r="XCA42" s="463"/>
      <c r="XCB42" s="464"/>
      <c r="XCC42" s="464"/>
      <c r="XCD42" s="352"/>
      <c r="XCE42" s="352"/>
      <c r="XCF42" s="352"/>
      <c r="XCG42" s="352"/>
      <c r="XCH42" s="352"/>
      <c r="XCI42" s="352"/>
      <c r="XCJ42" s="352"/>
      <c r="XCK42" s="353"/>
      <c r="XCL42" s="354"/>
      <c r="XCM42" s="354"/>
      <c r="XCN42" s="354"/>
      <c r="XCO42" s="355" t="s">
        <v>29</v>
      </c>
      <c r="XCP42" s="356">
        <v>1</v>
      </c>
      <c r="XCQ42" s="356" t="s">
        <v>30</v>
      </c>
      <c r="XCR42" s="357">
        <f>$AF$33</f>
        <v>1</v>
      </c>
      <c r="XCS42" s="466" t="s">
        <v>27</v>
      </c>
      <c r="XCT42" s="467"/>
      <c r="XCU42" s="467"/>
      <c r="XCV42" s="467"/>
      <c r="XCW42" s="467"/>
      <c r="XCX42" s="467"/>
      <c r="XCY42" s="467"/>
      <c r="XCZ42" s="463">
        <f>XDE29</f>
        <v>0</v>
      </c>
      <c r="XDA42" s="464"/>
      <c r="XDB42" s="464"/>
      <c r="XDC42" s="464"/>
      <c r="XDD42" s="352" t="s">
        <v>31</v>
      </c>
      <c r="XDE42" s="465"/>
      <c r="XDF42" s="464"/>
      <c r="XDG42" s="463"/>
      <c r="XDH42" s="464"/>
      <c r="XDI42" s="464"/>
      <c r="XDJ42" s="352"/>
      <c r="XDK42" s="352"/>
      <c r="XDL42" s="352"/>
      <c r="XDM42" s="352"/>
      <c r="XDN42" s="352"/>
      <c r="XDO42" s="352"/>
      <c r="XDP42" s="352"/>
      <c r="XDQ42" s="353"/>
      <c r="XDR42" s="354"/>
      <c r="XDS42" s="354"/>
      <c r="XDT42" s="354"/>
      <c r="XDU42" s="355" t="s">
        <v>29</v>
      </c>
      <c r="XDV42" s="356">
        <v>1</v>
      </c>
      <c r="XDW42" s="356" t="s">
        <v>30</v>
      </c>
      <c r="XDX42" s="357">
        <f>$AF$33</f>
        <v>1</v>
      </c>
      <c r="XDY42" s="466" t="s">
        <v>27</v>
      </c>
      <c r="XDZ42" s="467"/>
      <c r="XEA42" s="467"/>
      <c r="XEB42" s="467"/>
      <c r="XEC42" s="467"/>
      <c r="XED42" s="467"/>
      <c r="XEE42" s="467"/>
      <c r="XEF42" s="463">
        <f>XEK29</f>
        <v>0</v>
      </c>
      <c r="XEG42" s="464"/>
      <c r="XEH42" s="464"/>
      <c r="XEI42" s="464"/>
      <c r="XEJ42" s="352" t="s">
        <v>31</v>
      </c>
      <c r="XEK42" s="465"/>
      <c r="XEL42" s="464"/>
      <c r="XEM42" s="463"/>
      <c r="XEN42" s="464"/>
      <c r="XEO42" s="464"/>
      <c r="XEP42" s="352"/>
      <c r="XEQ42" s="352"/>
      <c r="XER42" s="352"/>
      <c r="XES42" s="352"/>
      <c r="XET42" s="352"/>
      <c r="XEU42" s="352"/>
      <c r="XEV42" s="352"/>
      <c r="XEW42" s="353"/>
      <c r="XEX42" s="354"/>
      <c r="XEY42" s="354"/>
      <c r="XEZ42" s="354"/>
      <c r="XFA42" s="355" t="s">
        <v>29</v>
      </c>
      <c r="XFB42" s="356">
        <v>1</v>
      </c>
      <c r="XFC42" s="356" t="s">
        <v>30</v>
      </c>
      <c r="XFD42" s="357">
        <f>$AF$33</f>
        <v>1</v>
      </c>
    </row>
    <row r="43" spans="1:16384" s="312" customFormat="1" ht="13" customHeight="1"/>
    <row r="44" spans="1:16384" s="312" customFormat="1" ht="13" customHeight="1"/>
    <row r="45" spans="1:16384" s="312" customFormat="1" ht="13" customHeight="1"/>
    <row r="46" spans="1:16384" s="312" customFormat="1" ht="13" customHeight="1"/>
    <row r="47" spans="1:16384" s="312" customFormat="1" ht="13" customHeight="1"/>
    <row r="48" spans="1:16384" s="115" customFormat="1" ht="13" customHeight="1"/>
    <row r="49" s="115" customFormat="1" ht="13" customHeight="1"/>
    <row r="50" s="115" customFormat="1" ht="13" customHeight="1"/>
    <row r="51" s="115" customFormat="1" ht="13" customHeight="1"/>
    <row r="52" s="115" customFormat="1" ht="12.75" customHeight="1"/>
    <row r="53" s="115" customFormat="1" ht="12.75" customHeight="1"/>
    <row r="54" s="115" customFormat="1" ht="12.75" customHeight="1"/>
    <row r="55" s="115" customFormat="1" ht="12.75" customHeight="1"/>
    <row r="56" s="115" customFormat="1" ht="12.75" customHeight="1"/>
    <row r="57" s="115" customFormat="1" ht="12.75" customHeight="1"/>
    <row r="58" s="115" customFormat="1" ht="12.75" customHeight="1"/>
    <row r="59" s="115" customFormat="1" ht="12.75" customHeight="1"/>
    <row r="60" s="115" customFormat="1" ht="12.75" customHeight="1"/>
    <row r="61" s="115" customFormat="1" ht="12.75" customHeight="1"/>
    <row r="62" s="115" customFormat="1" ht="12.75" customHeight="1"/>
    <row r="63" s="115" customFormat="1" ht="12.75" customHeight="1"/>
    <row r="64" s="115" customFormat="1" ht="12.75" customHeight="1"/>
    <row r="72" s="115" customFormat="1" ht="12.75" customHeight="1"/>
    <row r="74" s="115" customFormat="1" ht="12.75" customHeight="1"/>
    <row r="75" s="115" customFormat="1" ht="12.75" customHeight="1"/>
    <row r="76" s="115" customFormat="1" ht="12.75" customHeight="1"/>
    <row r="77" s="115" customFormat="1" ht="12.75" customHeight="1"/>
    <row r="78" s="115" customFormat="1" ht="12.75" customHeight="1"/>
    <row r="79" s="115" customFormat="1" ht="12.75" customHeight="1"/>
    <row r="80" s="115" customFormat="1" ht="12.75" customHeight="1"/>
    <row r="81" s="115" customFormat="1" ht="12.75" customHeight="1"/>
    <row r="82" s="115" customFormat="1" ht="12.75" customHeight="1"/>
    <row r="83" s="115" customFormat="1" ht="12.75" customHeight="1"/>
    <row r="84" s="115" customFormat="1" ht="12.75" customHeight="1"/>
    <row r="85" s="115" customFormat="1" ht="12.75" customHeight="1"/>
    <row r="86" s="115" customFormat="1" ht="12.75" customHeight="1"/>
    <row r="87" s="115" customFormat="1" ht="12.75" customHeight="1"/>
    <row r="88" s="115" customFormat="1" ht="12.75" customHeight="1"/>
    <row r="89" s="115" customFormat="1" ht="12.75" customHeight="1"/>
    <row r="90" s="115" customFormat="1" ht="12.75" customHeight="1"/>
    <row r="91" s="115" customFormat="1" ht="12.75" customHeight="1"/>
    <row r="92" s="115" customFormat="1" ht="12.75" customHeight="1"/>
    <row r="93" s="115" customFormat="1" ht="12.75" customHeight="1"/>
    <row r="94" s="115" customFormat="1" ht="12.75" customHeight="1"/>
    <row r="95" s="115" customFormat="1" ht="12.75" customHeight="1"/>
    <row r="96" s="115" customFormat="1" ht="12.75" customHeight="1"/>
    <row r="97" s="115" customFormat="1" ht="12.75" customHeight="1"/>
    <row r="98" s="115" customFormat="1" ht="12.75" customHeight="1"/>
    <row r="99" s="115" customFormat="1" ht="12.75" customHeight="1"/>
    <row r="100" s="115" customFormat="1" ht="12.75" customHeight="1"/>
    <row r="101" s="115" customFormat="1" ht="12.75" customHeight="1"/>
    <row r="102" s="115" customFormat="1" ht="12.75" customHeight="1"/>
    <row r="103" s="115" customFormat="1" ht="12.75" customHeight="1"/>
    <row r="104" s="115" customFormat="1" ht="12.75" customHeight="1"/>
    <row r="105" s="115" customFormat="1" ht="12.75" customHeight="1"/>
    <row r="106" s="115" customFormat="1" ht="12.75" customHeight="1"/>
    <row r="107" s="115" customFormat="1" ht="12.75" customHeight="1"/>
    <row r="108" s="115" customFormat="1" ht="12.75" customHeight="1"/>
    <row r="109" s="115" customFormat="1" ht="12.75" customHeight="1"/>
    <row r="110" s="115" customFormat="1" ht="12.75" customHeight="1"/>
    <row r="111" s="115" customFormat="1" ht="12.75" customHeight="1"/>
    <row r="112" s="115" customFormat="1" ht="12.75" customHeight="1"/>
    <row r="113" s="115" customFormat="1" ht="12.75" customHeight="1"/>
    <row r="114" s="115" customFormat="1" ht="12.75" customHeight="1"/>
    <row r="115" s="115" customFormat="1" ht="12.75" customHeight="1"/>
    <row r="116" s="115" customFormat="1" ht="12.75" customHeight="1"/>
    <row r="117" s="115" customFormat="1" ht="12.75" customHeight="1"/>
    <row r="118" s="115" customFormat="1" ht="12.75" customHeight="1"/>
    <row r="119" s="115" customFormat="1" ht="12.75" customHeight="1"/>
    <row r="120" s="115" customFormat="1" ht="12.75" customHeight="1"/>
    <row r="121" s="115" customFormat="1" ht="12.75" customHeight="1"/>
    <row r="122" s="115" customFormat="1" ht="12.75" customHeight="1"/>
    <row r="123" s="115" customFormat="1" ht="12.75" customHeight="1"/>
    <row r="124" s="115" customFormat="1" ht="12.75" customHeight="1"/>
    <row r="125" s="115" customFormat="1" ht="12.75" customHeight="1"/>
    <row r="126" s="115" customFormat="1" ht="12.75" customHeight="1"/>
    <row r="127" s="115" customFormat="1" ht="12.75" customHeight="1"/>
    <row r="128" s="115" customFormat="1" ht="12.75" customHeight="1"/>
    <row r="129" s="115" customFormat="1" ht="12.75" customHeight="1"/>
    <row r="130" s="115" customFormat="1" ht="12.75" customHeight="1"/>
    <row r="131" s="115" customFormat="1" ht="12.75" customHeight="1"/>
    <row r="132" s="115" customFormat="1" ht="12.75" customHeight="1"/>
    <row r="133" s="115" customFormat="1" ht="12.75" customHeight="1"/>
    <row r="134" s="115" customFormat="1" ht="12.75" customHeight="1"/>
    <row r="135" s="115" customFormat="1" ht="12.75" customHeight="1"/>
    <row r="136" s="115" customFormat="1" ht="12.75" customHeight="1"/>
    <row r="137" s="115" customFormat="1" ht="12.75" customHeight="1"/>
    <row r="138" s="115" customFormat="1" ht="12.75" customHeight="1"/>
    <row r="139" s="115" customFormat="1" ht="12.75" customHeight="1"/>
    <row r="140" s="115" customFormat="1" ht="12.75" customHeight="1"/>
    <row r="141" s="115" customFormat="1" ht="12.75" customHeight="1"/>
    <row r="142" s="115" customFormat="1" ht="12.75" customHeight="1"/>
    <row r="143" s="115" customFormat="1" ht="12.75" customHeight="1"/>
    <row r="144" s="115" customFormat="1" ht="12.75" customHeight="1"/>
    <row r="145" s="115" customFormat="1" ht="12.75" customHeight="1"/>
    <row r="146" s="115" customFormat="1" ht="12.75" customHeight="1"/>
    <row r="147" s="115" customFormat="1" ht="12.75" customHeight="1"/>
    <row r="148" s="115" customFormat="1" ht="12.75" customHeight="1"/>
    <row r="149" s="115" customFormat="1" ht="12.75" customHeight="1"/>
    <row r="150" s="115" customFormat="1" ht="12.75" customHeight="1"/>
    <row r="151" s="115" customFormat="1" ht="12.75" customHeight="1"/>
    <row r="152" s="115" customFormat="1" ht="12.75" customHeight="1"/>
    <row r="153" s="115" customFormat="1" ht="12.75" customHeight="1"/>
    <row r="154" s="115" customFormat="1" ht="12.75" customHeight="1"/>
    <row r="155" s="115" customFormat="1" ht="12.75" customHeight="1"/>
    <row r="156" s="115" customFormat="1" ht="12.75" customHeight="1"/>
    <row r="157" s="115" customFormat="1" ht="12.75" customHeight="1"/>
    <row r="158" s="115" customFormat="1" ht="12.75" customHeight="1"/>
    <row r="159" s="115" customFormat="1" ht="12.75" customHeight="1"/>
    <row r="160" s="115" customFormat="1" ht="12.75" customHeight="1"/>
    <row r="161" s="115" customFormat="1" ht="12.75" customHeight="1"/>
    <row r="162" s="115" customFormat="1" ht="12.75" customHeight="1"/>
  </sheetData>
  <mergeCells count="2081">
    <mergeCell ref="TDW42:TDY42"/>
    <mergeCell ref="IIS42:IIY42"/>
    <mergeCell ref="TFU42:TGA42"/>
    <mergeCell ref="IDA42:IDB42"/>
    <mergeCell ref="UHI42:UHJ42"/>
    <mergeCell ref="HYC42:HYD42"/>
    <mergeCell ref="A17:XFD17"/>
    <mergeCell ref="WPS42:WPU42"/>
    <mergeCell ref="IZG42:IZI42"/>
    <mergeCell ref="PYE42:PYG42"/>
    <mergeCell ref="TRK42:TRM42"/>
    <mergeCell ref="PXQ42:PXW42"/>
    <mergeCell ref="RAK42:RAL42"/>
    <mergeCell ref="JGC42:JGI42"/>
    <mergeCell ref="MZI42:MZO42"/>
    <mergeCell ref="ERE42:ERF42"/>
    <mergeCell ref="CHE42:CHK42"/>
    <mergeCell ref="DJY42:DJZ42"/>
    <mergeCell ref="VBA42:VBB42"/>
    <mergeCell ref="GHU42:GIA42"/>
    <mergeCell ref="OAR42:OAU42"/>
    <mergeCell ref="FEN42:FEQ42"/>
    <mergeCell ref="MDL42:MDO42"/>
    <mergeCell ref="PWR42:PWU42"/>
    <mergeCell ref="PJK42:PJM42"/>
    <mergeCell ref="DAE42:DAG42"/>
    <mergeCell ref="HAS42:HAT42"/>
    <mergeCell ref="GIG42:GIH42"/>
    <mergeCell ref="VDO42:VDQ42"/>
    <mergeCell ref="TMM42:TMO42"/>
    <mergeCell ref="TNQ42:TNR42"/>
    <mergeCell ref="PMO42:PMU42"/>
    <mergeCell ref="ULC42:ULE42"/>
    <mergeCell ref="HDY42:HEE42"/>
    <mergeCell ref="QRP42:QRS42"/>
    <mergeCell ref="DRI42:DRJ42"/>
    <mergeCell ref="VTM42:VTN42"/>
    <mergeCell ref="OKG42:OKM42"/>
    <mergeCell ref="ROS42:ROY42"/>
    <mergeCell ref="WTK42:WTM42"/>
    <mergeCell ref="JYO42:JYU42"/>
    <mergeCell ref="BSY42:BTA42"/>
    <mergeCell ref="ECK42:ECL42"/>
    <mergeCell ref="LBI42:LBJ42"/>
    <mergeCell ref="IRI42:IRO42"/>
    <mergeCell ref="QBI42:QBO42"/>
    <mergeCell ref="JUC42:JUD42"/>
    <mergeCell ref="NLX42:NMA42"/>
    <mergeCell ref="UKV42:UKY42"/>
    <mergeCell ref="KJ42:KM42"/>
    <mergeCell ref="VOO42:VOP42"/>
    <mergeCell ref="GVI42:GVO42"/>
    <mergeCell ref="RNM42:RNS42"/>
    <mergeCell ref="SUZ42:SVC42"/>
    <mergeCell ref="CLI42:CLJ42"/>
    <mergeCell ref="JKG42:JKH42"/>
    <mergeCell ref="BPG42:BPI42"/>
    <mergeCell ref="KQI42:KQK42"/>
    <mergeCell ref="RPG42:RPI42"/>
    <mergeCell ref="QEB42:QEE42"/>
    <mergeCell ref="OWV42:OWY42"/>
    <mergeCell ref="KAI42:KAK42"/>
    <mergeCell ref="NTO42:NTQ42"/>
    <mergeCell ref="USM42:USO42"/>
    <mergeCell ref="BKI42:BKK42"/>
    <mergeCell ref="KES42:KEY42"/>
    <mergeCell ref="MJU42:MJV42"/>
    <mergeCell ref="TIS42:TIT42"/>
    <mergeCell ref="TIG42:TIM42"/>
    <mergeCell ref="DDP42:DDS42"/>
    <mergeCell ref="FNI42:FNJ42"/>
    <mergeCell ref="WWV42:WWY42"/>
    <mergeCell ref="KNP42:KNS42"/>
    <mergeCell ref="VWA42:VWC42"/>
    <mergeCell ref="AFH42:AFK42"/>
    <mergeCell ref="HUM42:HUO42"/>
    <mergeCell ref="PEM42:PEO42"/>
    <mergeCell ref="WCW42:WDC42"/>
    <mergeCell ref="PVQ42:PVR42"/>
    <mergeCell ref="UVQ42:UVW42"/>
    <mergeCell ref="IMK42:IMQ42"/>
    <mergeCell ref="TEO42:TEU42"/>
    <mergeCell ref="CFE42:CFF42"/>
    <mergeCell ref="MXI42:MXJ42"/>
    <mergeCell ref="FOC42:FOI42"/>
    <mergeCell ref="LOR42:LOU42"/>
    <mergeCell ref="QRW42:QRY42"/>
    <mergeCell ref="WVP42:WVS42"/>
    <mergeCell ref="UZW42:UZY42"/>
    <mergeCell ref="DNL42:DNO42"/>
    <mergeCell ref="JFD42:JFG42"/>
    <mergeCell ref="OII42:OIK42"/>
    <mergeCell ref="RWO42:RWP42"/>
    <mergeCell ref="NVM42:NVS42"/>
    <mergeCell ref="BMG42:BMM42"/>
    <mergeCell ref="OYG42:OYH42"/>
    <mergeCell ref="VXE42:VXF42"/>
    <mergeCell ref="DBK42:DBM42"/>
    <mergeCell ref="VAV42:VAY42"/>
    <mergeCell ref="KSN42:KSQ42"/>
    <mergeCell ref="VKR42:VKU42"/>
    <mergeCell ref="LHH42:LHK42"/>
    <mergeCell ref="PAN42:PAQ42"/>
    <mergeCell ref="A5:AF5"/>
    <mergeCell ref="U14:Y14"/>
    <mergeCell ref="HYW42:HZC42"/>
    <mergeCell ref="IHT42:IHW42"/>
    <mergeCell ref="PGR42:PGU42"/>
    <mergeCell ref="BQF42:BQI42"/>
    <mergeCell ref="MIJ42:MIM42"/>
    <mergeCell ref="FME42:FMG42"/>
    <mergeCell ref="NQO42:NQU42"/>
    <mergeCell ref="HJI42:HJJ42"/>
    <mergeCell ref="OIG42:OIH42"/>
    <mergeCell ref="PA42:PG42"/>
    <mergeCell ref="FL42:FO42"/>
    <mergeCell ref="O42:Q42"/>
    <mergeCell ref="EUW42:EUX42"/>
    <mergeCell ref="LTU42:LTV42"/>
    <mergeCell ref="JLM42:JLN42"/>
    <mergeCell ref="MUK42:MUQ42"/>
    <mergeCell ref="UK42:UL42"/>
    <mergeCell ref="GTI42:GTJ42"/>
    <mergeCell ref="LTI42:LTO42"/>
    <mergeCell ref="KYK42:KYQ42"/>
    <mergeCell ref="CUA42:CUC42"/>
    <mergeCell ref="IIZ42:IJC42"/>
    <mergeCell ref="VS42:VU42"/>
    <mergeCell ref="GUQ42:GUS42"/>
    <mergeCell ref="GOM42:GOO42"/>
    <mergeCell ref="KAB42:KAE42"/>
    <mergeCell ref="NTH42:NTK42"/>
    <mergeCell ref="AYZ42:AZC42"/>
    <mergeCell ref="AFA42:AFG42"/>
    <mergeCell ref="ZD42:ZG42"/>
    <mergeCell ref="DSJ42:DSM42"/>
    <mergeCell ref="TSJ42:TSM42"/>
    <mergeCell ref="ONG42:ONI42"/>
    <mergeCell ref="CEA42:CEC42"/>
    <mergeCell ref="ATU42:AUA42"/>
    <mergeCell ref="UBY42:UCE42"/>
    <mergeCell ref="RYV42:RYY42"/>
    <mergeCell ref="STT42:STW42"/>
    <mergeCell ref="IAC42:IAI42"/>
    <mergeCell ref="DLE42:DLF42"/>
    <mergeCell ref="OZA42:OZG42"/>
    <mergeCell ref="IRU42:IRV42"/>
    <mergeCell ref="ADC42:ADE42"/>
    <mergeCell ref="AKK42:AKL42"/>
    <mergeCell ref="MGE42:MGG42"/>
    <mergeCell ref="DQE42:DQG42"/>
    <mergeCell ref="FPI42:FPO42"/>
    <mergeCell ref="EEW42:EEX42"/>
    <mergeCell ref="MTL42:MTO42"/>
    <mergeCell ref="FBC42:FBE42"/>
    <mergeCell ref="NCG42:NCH42"/>
    <mergeCell ref="KSG42:KSM42"/>
    <mergeCell ref="PBT42:PBW42"/>
    <mergeCell ref="BHU42:BHV42"/>
    <mergeCell ref="SJQ42:SJW42"/>
    <mergeCell ref="KXE42:KXK42"/>
    <mergeCell ref="NNK42:NNM42"/>
    <mergeCell ref="WLM42:WLS42"/>
    <mergeCell ref="HEK42:HEL42"/>
    <mergeCell ref="EUK42:EUQ42"/>
    <mergeCell ref="DDI42:DDO42"/>
    <mergeCell ref="IVA42:IVG42"/>
    <mergeCell ref="MJP42:MJS42"/>
    <mergeCell ref="TIN42:TIQ42"/>
    <mergeCell ref="LIU42:LIW42"/>
    <mergeCell ref="AQQ42:AQS42"/>
    <mergeCell ref="PTE42:PTF42"/>
    <mergeCell ref="URE42:URF42"/>
    <mergeCell ref="TAC42:TAD42"/>
    <mergeCell ref="EGW42:EHC42"/>
    <mergeCell ref="IQJ42:IQM42"/>
    <mergeCell ref="HJD42:HJG42"/>
    <mergeCell ref="MMI42:MMK42"/>
    <mergeCell ref="TLG42:TLI42"/>
    <mergeCell ref="FUU42:FUW42"/>
    <mergeCell ref="BLH42:BLK42"/>
    <mergeCell ref="HCA42:HCC42"/>
    <mergeCell ref="EYO42:EYP42"/>
    <mergeCell ref="LXM42:LXN42"/>
    <mergeCell ref="HWK42:HWQ42"/>
    <mergeCell ref="RNT42:RNW42"/>
    <mergeCell ref="PZK42:PZM42"/>
    <mergeCell ref="SKW42:SLC42"/>
    <mergeCell ref="QTU42:QUA42"/>
    <mergeCell ref="AWN42:AWQ42"/>
    <mergeCell ref="KLK42:KLM42"/>
    <mergeCell ref="KKW42:KLC42"/>
    <mergeCell ref="IKF42:IKI42"/>
    <mergeCell ref="VIM42:VIO42"/>
    <mergeCell ref="OOF42:OOI42"/>
    <mergeCell ref="BKB42:BKE42"/>
    <mergeCell ref="HSA42:HSC42"/>
    <mergeCell ref="OQY42:ORA42"/>
    <mergeCell ref="PQU42:PQW42"/>
    <mergeCell ref="IBP42:IBS42"/>
    <mergeCell ref="SRO42:SRQ42"/>
    <mergeCell ref="GII42:GIK42"/>
    <mergeCell ref="RHU42:RHV42"/>
    <mergeCell ref="GNE42:GNF42"/>
    <mergeCell ref="FKY42:FLA42"/>
    <mergeCell ref="HGR42:HGU42"/>
    <mergeCell ref="LZM42:LZS42"/>
    <mergeCell ref="FSG42:FSH42"/>
    <mergeCell ref="MPT42:MPW42"/>
    <mergeCell ref="IWN42:IWQ42"/>
    <mergeCell ref="CCU42:CCW42"/>
    <mergeCell ref="LLE42:LLF42"/>
    <mergeCell ref="QAC42:QAI42"/>
    <mergeCell ref="PUK42:PUL42"/>
    <mergeCell ref="JLH42:JLK42"/>
    <mergeCell ref="QKF42:QKI42"/>
    <mergeCell ref="OJO42:OJQ42"/>
    <mergeCell ref="FTO42:FTQ42"/>
    <mergeCell ref="RDQ42:RDW42"/>
    <mergeCell ref="HDE42:HDF42"/>
    <mergeCell ref="JBS42:JBU42"/>
    <mergeCell ref="QAQ42:QAS42"/>
    <mergeCell ref="ILL42:ILO42"/>
    <mergeCell ref="OTK42:OTM42"/>
    <mergeCell ref="GDK42:GDM42"/>
    <mergeCell ref="WQW42:WQX42"/>
    <mergeCell ref="OWO42:OWU42"/>
    <mergeCell ref="HXQ42:HXW42"/>
    <mergeCell ref="JAK42:JAL42"/>
    <mergeCell ref="PZI42:PZJ42"/>
    <mergeCell ref="BGC42:BGI42"/>
    <mergeCell ref="JLO42:JLQ42"/>
    <mergeCell ref="QVO42:QVQ42"/>
    <mergeCell ref="GNG42:GNI42"/>
    <mergeCell ref="CTM42:CTS42"/>
    <mergeCell ref="KDM42:KDS42"/>
    <mergeCell ref="DWG42:DWH42"/>
    <mergeCell ref="KVE42:KVF42"/>
    <mergeCell ref="NFT42:NFW42"/>
    <mergeCell ref="UER42:UEU42"/>
    <mergeCell ref="SIY42:SJA42"/>
    <mergeCell ref="KPC42:KPE42"/>
    <mergeCell ref="GAY42:GBA42"/>
    <mergeCell ref="ETS42:ETU42"/>
    <mergeCell ref="LSQ42:LSS42"/>
    <mergeCell ref="WBX42:WCA42"/>
    <mergeCell ref="GEQ42:GES42"/>
    <mergeCell ref="NOQ42:NOS42"/>
    <mergeCell ref="LWI42:LWK42"/>
    <mergeCell ref="COO42:COU42"/>
    <mergeCell ref="QAO42:QAP42"/>
    <mergeCell ref="OJM42:OJN42"/>
    <mergeCell ref="SYK42:SYQ42"/>
    <mergeCell ref="VUU42:VUW42"/>
    <mergeCell ref="MZU42:MZV42"/>
    <mergeCell ref="BRL42:BRO42"/>
    <mergeCell ref="MZW42:MZY42"/>
    <mergeCell ref="NKK42:NKQ42"/>
    <mergeCell ref="LCQ42:LCS42"/>
    <mergeCell ref="JGO42:JGP42"/>
    <mergeCell ref="PQN42:PQQ42"/>
    <mergeCell ref="PNA42:PNB42"/>
    <mergeCell ref="NC42:NE42"/>
    <mergeCell ref="UAS42:UAY42"/>
    <mergeCell ref="NTM42:NTN42"/>
    <mergeCell ref="BKG42:BKH42"/>
    <mergeCell ref="VDM42:VDN42"/>
    <mergeCell ref="ADA42:ADB42"/>
    <mergeCell ref="JYV42:JYY42"/>
    <mergeCell ref="QXT42:QXW42"/>
    <mergeCell ref="DHH42:DHK42"/>
    <mergeCell ref="OPS42:OPU42"/>
    <mergeCell ref="F4:L4"/>
    <mergeCell ref="HDG42:HDI42"/>
    <mergeCell ref="BBL42:BBO42"/>
    <mergeCell ref="TYU42:TYW42"/>
    <mergeCell ref="HZK42:HZM42"/>
    <mergeCell ref="NCI42:NCK42"/>
    <mergeCell ref="JIO42:JIU42"/>
    <mergeCell ref="GKG42:GKM42"/>
    <mergeCell ref="DXA42:DXG42"/>
    <mergeCell ref="IGN42:IGQ42"/>
    <mergeCell ref="MCM42:MCO42"/>
    <mergeCell ref="MFQ42:MFW42"/>
    <mergeCell ref="JHU42:JHV42"/>
    <mergeCell ref="GXU42:GYA42"/>
    <mergeCell ref="IAO42:IAP42"/>
    <mergeCell ref="HPH42:HPK42"/>
    <mergeCell ref="FYF42:FYI42"/>
    <mergeCell ref="GAK42:GAQ42"/>
    <mergeCell ref="AHT42:AHW42"/>
    <mergeCell ref="TPX42:TQA42"/>
    <mergeCell ref="RNY42:RNZ42"/>
    <mergeCell ref="FES42:FET42"/>
    <mergeCell ref="MO42:MU42"/>
    <mergeCell ref="SUS42:SUY42"/>
    <mergeCell ref="C9:E9"/>
    <mergeCell ref="ESM42:ESO42"/>
    <mergeCell ref="LRK42:LRM42"/>
    <mergeCell ref="PKQ42:PKS42"/>
    <mergeCell ref="WJO42:WJQ42"/>
    <mergeCell ref="MLU42:MMA42"/>
    <mergeCell ref="BUE42:BUG42"/>
    <mergeCell ref="NOO42:NOP42"/>
    <mergeCell ref="LEO42:LEU42"/>
    <mergeCell ref="C11:E11"/>
    <mergeCell ref="YC42:YD42"/>
    <mergeCell ref="CJX42:CKA42"/>
    <mergeCell ref="JIV42:JIY42"/>
    <mergeCell ref="LP42:LS42"/>
    <mergeCell ref="HAU42:HAW42"/>
    <mergeCell ref="GKN42:GKQ42"/>
    <mergeCell ref="AJG42:AJI42"/>
    <mergeCell ref="ECM42:ECO42"/>
    <mergeCell ref="PBY42:PBZ42"/>
    <mergeCell ref="HHQ42:HHW42"/>
    <mergeCell ref="BLM42:BLN42"/>
    <mergeCell ref="UTQ42:UTR42"/>
    <mergeCell ref="MDQ42:MDR42"/>
    <mergeCell ref="IKK42:IKL42"/>
    <mergeCell ref="EJI42:EJO42"/>
    <mergeCell ref="CAG42:CAH42"/>
    <mergeCell ref="HQ42:HW42"/>
    <mergeCell ref="TAW42:TBC42"/>
    <mergeCell ref="F14:T14"/>
    <mergeCell ref="MTQ42:MTR42"/>
    <mergeCell ref="XEF42:XEI42"/>
    <mergeCell ref="BCY42:BDA42"/>
    <mergeCell ref="UWE42:UWG42"/>
    <mergeCell ref="UFX42:UGA42"/>
    <mergeCell ref="RXW42:RXY42"/>
    <mergeCell ref="DWI42:DWK42"/>
    <mergeCell ref="MNA42:MNG42"/>
    <mergeCell ref="CMO42:CMP42"/>
    <mergeCell ref="HMO42:HMU42"/>
    <mergeCell ref="SES42:SEY42"/>
    <mergeCell ref="EXD42:EXG42"/>
    <mergeCell ref="LWB42:LWE42"/>
    <mergeCell ref="WOF42:WOI42"/>
    <mergeCell ref="BYV42:BYY42"/>
    <mergeCell ref="IXT42:IXW42"/>
    <mergeCell ref="MTS42:MTU42"/>
    <mergeCell ref="TSQ42:TSS42"/>
    <mergeCell ref="RPE42:RPF42"/>
    <mergeCell ref="JUW42:JVC42"/>
    <mergeCell ref="UNA42:UNG42"/>
    <mergeCell ref="KXQ42:KXR42"/>
    <mergeCell ref="OQW42:OQX42"/>
    <mergeCell ref="VPU42:VPV42"/>
    <mergeCell ref="GWO42:GWU42"/>
    <mergeCell ref="DCO42:DCP42"/>
    <mergeCell ref="WKS42:WKT42"/>
    <mergeCell ref="KBM42:KBN42"/>
    <mergeCell ref="OCW42:ODC42"/>
    <mergeCell ref="MAZ42:MBC42"/>
    <mergeCell ref="TKZ42:TLC42"/>
    <mergeCell ref="KXS42:KXU42"/>
    <mergeCell ref="VPW42:VPY42"/>
    <mergeCell ref="OG42:OH42"/>
    <mergeCell ref="AKM42:AKO42"/>
    <mergeCell ref="XQ42:XW42"/>
    <mergeCell ref="HZI42:HZJ42"/>
    <mergeCell ref="KLD42:KLG42"/>
    <mergeCell ref="RVD42:RVG42"/>
    <mergeCell ref="DTP42:DTS42"/>
    <mergeCell ref="QG42:QM42"/>
    <mergeCell ref="QIZ42:QJC42"/>
    <mergeCell ref="DZT42:DZW42"/>
    <mergeCell ref="NAV42:NAY42"/>
    <mergeCell ref="CSN42:CSQ42"/>
    <mergeCell ref="BEE42:BEG42"/>
    <mergeCell ref="KZX42:LAA42"/>
    <mergeCell ref="BCR42:BCU42"/>
    <mergeCell ref="IRW42:IRY42"/>
    <mergeCell ref="EBY42:ECE42"/>
    <mergeCell ref="NDA42:NDG42"/>
    <mergeCell ref="QWG42:QWM42"/>
    <mergeCell ref="GVU42:GVV42"/>
    <mergeCell ref="IMW42:IMX42"/>
    <mergeCell ref="LQC42:LQD42"/>
    <mergeCell ref="NUS42:NUT42"/>
    <mergeCell ref="OCE42:OCG42"/>
    <mergeCell ref="AAJ42:AAM42"/>
    <mergeCell ref="RAM42:RAO42"/>
    <mergeCell ref="ERG42:ERI42"/>
    <mergeCell ref="HRM42:HRS42"/>
    <mergeCell ref="MSK42:MSL42"/>
    <mergeCell ref="RSK42:RSQ42"/>
    <mergeCell ref="DQW42:DRC42"/>
    <mergeCell ref="AOC42:AOD42"/>
    <mergeCell ref="AS42:AT42"/>
    <mergeCell ref="SIW42:SIX42"/>
    <mergeCell ref="BYO42:BYU42"/>
    <mergeCell ref="VRU42:VSA42"/>
    <mergeCell ref="ESK42:ESL42"/>
    <mergeCell ref="PKO42:PKP42"/>
    <mergeCell ref="DBI42:DBJ42"/>
    <mergeCell ref="M3:Q3"/>
    <mergeCell ref="WMA42:WMC42"/>
    <mergeCell ref="BLO42:BLQ42"/>
    <mergeCell ref="TVA42:TVB42"/>
    <mergeCell ref="FBU42:FCA42"/>
    <mergeCell ref="PTY42:PUE42"/>
    <mergeCell ref="JMS42:JMT42"/>
    <mergeCell ref="QWS42:QWT42"/>
    <mergeCell ref="VLQ42:VLW42"/>
    <mergeCell ref="CDM42:CDS42"/>
    <mergeCell ref="CVE42:CVF42"/>
    <mergeCell ref="KIY42:KJA42"/>
    <mergeCell ref="RHW42:RHY42"/>
    <mergeCell ref="F13:T13"/>
    <mergeCell ref="IYZ42:IZC42"/>
    <mergeCell ref="PXX42:PYA42"/>
    <mergeCell ref="TRD42:TRG42"/>
    <mergeCell ref="CNP42:CNS42"/>
    <mergeCell ref="UM42:UO42"/>
    <mergeCell ref="RBS42:RBU42"/>
    <mergeCell ref="OAW42:OAX42"/>
    <mergeCell ref="HVQ42:HVR42"/>
    <mergeCell ref="PFQ42:PFR42"/>
    <mergeCell ref="TUO42:TUU42"/>
    <mergeCell ref="AMK42:AMQ42"/>
    <mergeCell ref="Y4:AD4"/>
    <mergeCell ref="TGG42:TGH42"/>
    <mergeCell ref="LLY42:LME42"/>
    <mergeCell ref="ENA42:ENG42"/>
    <mergeCell ref="WEC42:WEI42"/>
    <mergeCell ref="MOS42:MOT42"/>
    <mergeCell ref="QHY42:QHZ42"/>
    <mergeCell ref="INQ42:INW42"/>
    <mergeCell ref="BOS42:BOY42"/>
    <mergeCell ref="CGK42:CGL42"/>
    <mergeCell ref="MCF42:MCI42"/>
    <mergeCell ref="SZ42:TC42"/>
    <mergeCell ref="FKR42:FKU42"/>
    <mergeCell ref="QTC42:QTE42"/>
    <mergeCell ref="DCQ42:DCS42"/>
    <mergeCell ref="RLA42:RLG42"/>
    <mergeCell ref="ALQ42:ALR42"/>
    <mergeCell ref="LDU42:LDV42"/>
    <mergeCell ref="SCS42:SCT42"/>
    <mergeCell ref="DJM42:DJS42"/>
    <mergeCell ref="QS42:QT42"/>
    <mergeCell ref="RT42:RW42"/>
    <mergeCell ref="APK42:APM42"/>
    <mergeCell ref="JQM42:JQO42"/>
    <mergeCell ref="QOW42:QPC42"/>
    <mergeCell ref="KPU42:KQA42"/>
    <mergeCell ref="QHM42:QHS42"/>
    <mergeCell ref="EPT42:EPW42"/>
    <mergeCell ref="NSB42:NSE42"/>
    <mergeCell ref="BIV42:BIY42"/>
    <mergeCell ref="VCB42:VCE42"/>
    <mergeCell ref="ABP42:ABS42"/>
    <mergeCell ref="XCS42:XCY42"/>
    <mergeCell ref="UNH42:UNK42"/>
    <mergeCell ref="IEB42:IEE42"/>
    <mergeCell ref="LOY42:LPA42"/>
    <mergeCell ref="SYY42:SZA42"/>
    <mergeCell ref="IQQ42:IQS42"/>
    <mergeCell ref="TTI42:TTO42"/>
    <mergeCell ref="CTY42:CTZ42"/>
    <mergeCell ref="UWC42:UWD42"/>
    <mergeCell ref="QQJ42:QQM42"/>
    <mergeCell ref="PJD42:PJG42"/>
    <mergeCell ref="CZX42:DAA42"/>
    <mergeCell ref="WTD42:WTG42"/>
    <mergeCell ref="GVW42:GVY42"/>
    <mergeCell ref="HQU42:HQW42"/>
    <mergeCell ref="LRI42:LRJ42"/>
    <mergeCell ref="WUC42:WUI42"/>
    <mergeCell ref="TVU42:TWA42"/>
    <mergeCell ref="NND42:NNG42"/>
    <mergeCell ref="RGJ42:RGM42"/>
    <mergeCell ref="DEV42:DEY42"/>
    <mergeCell ref="KOV42:KOY42"/>
    <mergeCell ref="OKU42:OKW42"/>
    <mergeCell ref="WZA42:WZG42"/>
    <mergeCell ref="FEU42:FEW42"/>
    <mergeCell ref="MDS42:MDU42"/>
    <mergeCell ref="HBY42:HBZ42"/>
    <mergeCell ref="SVE42:SVF42"/>
    <mergeCell ref="TFC42:TFE42"/>
    <mergeCell ref="SOV42:SOY42"/>
    <mergeCell ref="QGU42:QGW42"/>
    <mergeCell ref="DXO42:DXQ42"/>
    <mergeCell ref="WXA42:WXB42"/>
    <mergeCell ref="KYW42:KYX42"/>
    <mergeCell ref="PNU42:POA42"/>
    <mergeCell ref="IOW42:IPC42"/>
    <mergeCell ref="AQO42:AQP42"/>
    <mergeCell ref="MPM42:MPS42"/>
    <mergeCell ref="MYJ42:MYM42"/>
    <mergeCell ref="TXH42:TXK42"/>
    <mergeCell ref="FLX42:FMA42"/>
    <mergeCell ref="GGV42:GGY42"/>
    <mergeCell ref="PDG42:PDI42"/>
    <mergeCell ref="KCU42:KCW42"/>
    <mergeCell ref="DIN42:DIQ42"/>
    <mergeCell ref="UUY42:UVA42"/>
    <mergeCell ref="ILS42:ILU42"/>
    <mergeCell ref="BMU42:BMW42"/>
    <mergeCell ref="CGM42:CGO42"/>
    <mergeCell ref="ARI42:ARO42"/>
    <mergeCell ref="UOS42:UOT42"/>
    <mergeCell ref="LYS42:LYT42"/>
    <mergeCell ref="QNQ42:QNW42"/>
    <mergeCell ref="JOS42:JOY42"/>
    <mergeCell ref="KGK42:KGL42"/>
    <mergeCell ref="CXE42:CXK42"/>
    <mergeCell ref="DGB42:DGE42"/>
    <mergeCell ref="VIF42:VII42"/>
    <mergeCell ref="FMC42:FMD42"/>
    <mergeCell ref="BM42:BS42"/>
    <mergeCell ref="KFG42:KFI42"/>
    <mergeCell ref="VTO42:VTQ42"/>
    <mergeCell ref="DYN42:DYQ42"/>
    <mergeCell ref="KXL42:KXO42"/>
    <mergeCell ref="A1:AF2"/>
    <mergeCell ref="OPE42:OPK42"/>
    <mergeCell ref="EZU42:EZV42"/>
    <mergeCell ref="ITA42:ITB42"/>
    <mergeCell ref="PRY42:PRZ42"/>
    <mergeCell ref="NHY42:NIE42"/>
    <mergeCell ref="AYS42:AYY42"/>
    <mergeCell ref="URY42:USE42"/>
    <mergeCell ref="CBM42:CBN42"/>
    <mergeCell ref="GFW42:GFY42"/>
    <mergeCell ref="PGY42:PHA42"/>
    <mergeCell ref="WFW42:WFY42"/>
    <mergeCell ref="CXS42:CXU42"/>
    <mergeCell ref="WFI42:WFO42"/>
    <mergeCell ref="JWC42:JWI42"/>
    <mergeCell ref="DOW42:DOX42"/>
    <mergeCell ref="VQ42:VR42"/>
    <mergeCell ref="LZY42:LZZ42"/>
    <mergeCell ref="SYW42:SYX42"/>
    <mergeCell ref="EFQ42:EFW42"/>
    <mergeCell ref="HUF42:HUI42"/>
    <mergeCell ref="GDD42:GDG42"/>
    <mergeCell ref="PEF42:PEI42"/>
    <mergeCell ref="EVX42:EWA42"/>
    <mergeCell ref="MLC42:MLE42"/>
    <mergeCell ref="BEC42:BED42"/>
    <mergeCell ref="UMG42:UMH42"/>
    <mergeCell ref="KVG42:KVI42"/>
    <mergeCell ref="STM42:STS42"/>
    <mergeCell ref="MMG42:MMH42"/>
    <mergeCell ref="TWG42:TWH42"/>
    <mergeCell ref="IRP42:IRS42"/>
    <mergeCell ref="U15:Y15"/>
    <mergeCell ref="MUW42:MUX42"/>
    <mergeCell ref="TTU42:TTV42"/>
    <mergeCell ref="FAO42:FAU42"/>
    <mergeCell ref="CLD42:CLG42"/>
    <mergeCell ref="WEJ42:WEM42"/>
    <mergeCell ref="NGA42:NGC42"/>
    <mergeCell ref="AWU42:AWW42"/>
    <mergeCell ref="UQA42:UQC42"/>
    <mergeCell ref="PO42:PQ42"/>
    <mergeCell ref="VKK42:VKQ42"/>
    <mergeCell ref="ELA42:ELB42"/>
    <mergeCell ref="HTY42:HUE42"/>
    <mergeCell ref="OSW42:OTC42"/>
    <mergeCell ref="BMS42:BMT42"/>
    <mergeCell ref="SHL42:SHO42"/>
    <mergeCell ref="RAF42:RAI42"/>
    <mergeCell ref="EQZ42:ERC42"/>
    <mergeCell ref="CGF42:CGI42"/>
    <mergeCell ref="KHS42:KHU42"/>
    <mergeCell ref="TZY42:TZZ42"/>
    <mergeCell ref="FGS42:FGY42"/>
    <mergeCell ref="DPQ42:DPW42"/>
    <mergeCell ref="MQS42:MQY42"/>
    <mergeCell ref="GJM42:GJN42"/>
    <mergeCell ref="RBQ42:RBR42"/>
    <mergeCell ref="CA42:CC42"/>
    <mergeCell ref="DOY42:DPA42"/>
    <mergeCell ref="KYY42:KZA42"/>
    <mergeCell ref="VYK42:VYL42"/>
    <mergeCell ref="HFE42:HFK42"/>
    <mergeCell ref="RXI42:RXO42"/>
    <mergeCell ref="IW42:JC42"/>
    <mergeCell ref="WQY42:WRA42"/>
    <mergeCell ref="BHI42:BHO42"/>
    <mergeCell ref="VVT42:VVW42"/>
    <mergeCell ref="CAI42:CAK42"/>
    <mergeCell ref="QTA42:QTB42"/>
    <mergeCell ref="IYS42:IYY42"/>
    <mergeCell ref="BZU42:CAA42"/>
    <mergeCell ref="BGQ42:BGS42"/>
    <mergeCell ref="UOU42:UOW42"/>
    <mergeCell ref="UOG42:UOM42"/>
    <mergeCell ref="SXE42:SXK42"/>
    <mergeCell ref="BXU42:BXV42"/>
    <mergeCell ref="VRA42:VRB42"/>
    <mergeCell ref="NWS42:NWY42"/>
    <mergeCell ref="RPY42:RQE42"/>
    <mergeCell ref="NBA42:NBB42"/>
    <mergeCell ref="QUG42:QUH42"/>
    <mergeCell ref="DDU42:DDV42"/>
    <mergeCell ref="KCS42:KCT42"/>
    <mergeCell ref="ALS42:ALU42"/>
    <mergeCell ref="LDW42:LDY42"/>
    <mergeCell ref="WDI42:WDJ42"/>
    <mergeCell ref="HKC42:HKI42"/>
    <mergeCell ref="FTA42:FTG42"/>
    <mergeCell ref="OUC42:OUI42"/>
    <mergeCell ref="IHM42:IHS42"/>
    <mergeCell ref="WJA42:WJG42"/>
    <mergeCell ref="SFG42:SFI42"/>
    <mergeCell ref="QMY42:QNA42"/>
    <mergeCell ref="WPL42:WPO42"/>
    <mergeCell ref="UYJ42:UYM42"/>
    <mergeCell ref="WZO42:WZQ42"/>
    <mergeCell ref="U12:Y12"/>
    <mergeCell ref="AIA42:AIC42"/>
    <mergeCell ref="JJC42:JJE42"/>
    <mergeCell ref="QIA42:QIC42"/>
    <mergeCell ref="UBG42:UBI42"/>
    <mergeCell ref="RCK42:RCQ42"/>
    <mergeCell ref="JPY42:JQE42"/>
    <mergeCell ref="NJE42:NJK42"/>
    <mergeCell ref="AZY42:BAE42"/>
    <mergeCell ref="GRQ42:GRW42"/>
    <mergeCell ref="HAN42:HAQ42"/>
    <mergeCell ref="NZL42:NZO42"/>
    <mergeCell ref="AIZ42:AJC42"/>
    <mergeCell ref="ECF42:ECI42"/>
    <mergeCell ref="LBD42:LBG42"/>
    <mergeCell ref="OXC42:OXE42"/>
    <mergeCell ref="LYG42:LYM42"/>
    <mergeCell ref="GCC42:GCD42"/>
    <mergeCell ref="JBE42:JBK42"/>
    <mergeCell ref="KDY42:KDZ42"/>
    <mergeCell ref="CJQ42:CJW42"/>
    <mergeCell ref="UUR42:UUU42"/>
    <mergeCell ref="JGJ42:JGM42"/>
    <mergeCell ref="TYN42:TYQ42"/>
    <mergeCell ref="GIB42:GIE42"/>
    <mergeCell ref="RQM42:RQO42"/>
    <mergeCell ref="RHP42:RHS42"/>
    <mergeCell ref="DSC42:DSI42"/>
    <mergeCell ref="KRA42:KRG42"/>
    <mergeCell ref="DKA42:DKC42"/>
    <mergeCell ref="KIK42:KIQ42"/>
    <mergeCell ref="WZM42:WZN42"/>
    <mergeCell ref="VIK42:VIL42"/>
    <mergeCell ref="GPE42:GPK42"/>
    <mergeCell ref="ATA42:ATB42"/>
    <mergeCell ref="UBE42:UBF42"/>
    <mergeCell ref="HRY42:HRZ42"/>
    <mergeCell ref="PVL42:PVO42"/>
    <mergeCell ref="DMF42:DMI42"/>
    <mergeCell ref="QPI42:QPJ42"/>
    <mergeCell ref="VEG42:VEM42"/>
    <mergeCell ref="OFI42:OFO42"/>
    <mergeCell ref="BWC42:BWI42"/>
    <mergeCell ref="OXA42:OXB42"/>
    <mergeCell ref="CNU42:CNV42"/>
    <mergeCell ref="PIC42:PID42"/>
    <mergeCell ref="WHA42:WHB42"/>
    <mergeCell ref="HNU42:HOA42"/>
    <mergeCell ref="CYW42:CYX42"/>
    <mergeCell ref="LCJ42:LCM42"/>
    <mergeCell ref="WYI42:WYK42"/>
    <mergeCell ref="VRC42:VRE42"/>
    <mergeCell ref="JHW42:JHY42"/>
    <mergeCell ref="QGG42:QGM42"/>
    <mergeCell ref="JZA42:JZB42"/>
    <mergeCell ref="GQW42:GQX42"/>
    <mergeCell ref="RJA42:RJB42"/>
    <mergeCell ref="CPU42:CQA42"/>
    <mergeCell ref="OGV42:OGY42"/>
    <mergeCell ref="RZA42:RZB42"/>
    <mergeCell ref="RMN42:RMQ42"/>
    <mergeCell ref="FDH42:FDK42"/>
    <mergeCell ref="CVG42:CVI42"/>
    <mergeCell ref="YW42:ZC42"/>
    <mergeCell ref="EIJ42:EIM42"/>
    <mergeCell ref="VPP42:VPS42"/>
    <mergeCell ref="APD42:APG42"/>
    <mergeCell ref="POI42:POK42"/>
    <mergeCell ref="LHA42:LHG42"/>
    <mergeCell ref="SFY42:SGE42"/>
    <mergeCell ref="AAO42:AAP42"/>
    <mergeCell ref="EPM42:EPS42"/>
    <mergeCell ref="EDS42:EDU42"/>
    <mergeCell ref="QYA42:QYC42"/>
    <mergeCell ref="FFY42:FFZ42"/>
    <mergeCell ref="SKC42:SKD42"/>
    <mergeCell ref="GAW42:GAX42"/>
    <mergeCell ref="OPL42:OPO42"/>
    <mergeCell ref="VOJ42:VOM42"/>
    <mergeCell ref="HXX42:HYA42"/>
    <mergeCell ref="NBC42:NBE42"/>
    <mergeCell ref="LTW42:LTY42"/>
    <mergeCell ref="MOG42:MOM42"/>
    <mergeCell ref="TNE42:TNK42"/>
    <mergeCell ref="NRA42:NRB42"/>
    <mergeCell ref="UPY42:UPZ42"/>
    <mergeCell ref="VJQ42:VJR42"/>
    <mergeCell ref="NPI42:NPO42"/>
    <mergeCell ref="AMW42:AMX42"/>
    <mergeCell ref="JXP42:JXS42"/>
    <mergeCell ref="TZT42:TZW42"/>
    <mergeCell ref="GZH42:GZK42"/>
    <mergeCell ref="OZO42:OZQ42"/>
    <mergeCell ref="HVL42:HVO42"/>
    <mergeCell ref="PFL42:PFO42"/>
    <mergeCell ref="WUO42:WUP42"/>
    <mergeCell ref="WNY42:WOE42"/>
    <mergeCell ref="UHD42:UHG42"/>
    <mergeCell ref="GQR42:GQU42"/>
    <mergeCell ref="KJX42:KKA42"/>
    <mergeCell ref="RIV42:RIY42"/>
    <mergeCell ref="WMS42:WMY42"/>
    <mergeCell ref="FGA42:FGC42"/>
    <mergeCell ref="IWG42:IWM42"/>
    <mergeCell ref="TOK42:TOQ42"/>
    <mergeCell ref="JNY42:JNZ42"/>
    <mergeCell ref="FXY42:FYE42"/>
    <mergeCell ref="LYN42:LYQ42"/>
    <mergeCell ref="SXL42:SXO42"/>
    <mergeCell ref="WQR42:WQU42"/>
    <mergeCell ref="KHL42:KHO42"/>
    <mergeCell ref="SBH42:SBK42"/>
    <mergeCell ref="KBO42:KBQ42"/>
    <mergeCell ref="PTG42:PTI42"/>
    <mergeCell ref="PCZ42:PDC42"/>
    <mergeCell ref="PZD42:PZG42"/>
    <mergeCell ref="VCI42:VCK42"/>
    <mergeCell ref="ODK42:ODM42"/>
    <mergeCell ref="IGG42:IGM42"/>
    <mergeCell ref="WSC42:WSD42"/>
    <mergeCell ref="LSC42:LSI42"/>
    <mergeCell ref="HHX42:HIA42"/>
    <mergeCell ref="UKO42:UKU42"/>
    <mergeCell ref="SAB42:SAE42"/>
    <mergeCell ref="FQV42:FQY42"/>
    <mergeCell ref="LIN42:LIQ42"/>
    <mergeCell ref="TFA42:TFB42"/>
    <mergeCell ref="P15:T15"/>
    <mergeCell ref="XAS42:XAT42"/>
    <mergeCell ref="PGK42:PGQ42"/>
    <mergeCell ref="IZE42:IZF42"/>
    <mergeCell ref="BPY42:BQE42"/>
    <mergeCell ref="MIC42:MII42"/>
    <mergeCell ref="AN42:AQ42"/>
    <mergeCell ref="SIR42:SIU42"/>
    <mergeCell ref="FZL42:FZO42"/>
    <mergeCell ref="JVK42:JVM42"/>
    <mergeCell ref="UNO42:UNQ42"/>
    <mergeCell ref="IEI42:IEK42"/>
    <mergeCell ref="ETE42:ETK42"/>
    <mergeCell ref="FVY42:FVZ42"/>
    <mergeCell ref="WTI42:WTJ42"/>
    <mergeCell ref="LMM42:LMO42"/>
    <mergeCell ref="SLK42:SLM42"/>
    <mergeCell ref="WEQ42:WES42"/>
    <mergeCell ref="DG42:DI42"/>
    <mergeCell ref="VSI42:VSK42"/>
    <mergeCell ref="UHK42:UHM42"/>
    <mergeCell ref="MSF42:MSI42"/>
    <mergeCell ref="PNC42:PNE42"/>
    <mergeCell ref="NJQ42:NJR42"/>
    <mergeCell ref="UIO42:UIP42"/>
    <mergeCell ref="RYO42:RYU42"/>
    <mergeCell ref="ARP42:ARS42"/>
    <mergeCell ref="AWG42:AWM42"/>
    <mergeCell ref="HQN42:HQQ42"/>
    <mergeCell ref="WY42:XA42"/>
    <mergeCell ref="VWZ42:VXC42"/>
    <mergeCell ref="WQK42:WQQ42"/>
    <mergeCell ref="M4:Q4"/>
    <mergeCell ref="GXC42:GXE42"/>
    <mergeCell ref="LSO42:LSP42"/>
    <mergeCell ref="SRM42:SRN42"/>
    <mergeCell ref="DYG42:DYM42"/>
    <mergeCell ref="VFM42:VFS42"/>
    <mergeCell ref="EGC42:EGD42"/>
    <mergeCell ref="NPP42:NPS42"/>
    <mergeCell ref="UON42:UOQ42"/>
    <mergeCell ref="BGJ42:BGM42"/>
    <mergeCell ref="RQF42:RQI42"/>
    <mergeCell ref="MVQ42:MVW42"/>
    <mergeCell ref="GOK42:GOL42"/>
    <mergeCell ref="NYK42:NYL42"/>
    <mergeCell ref="SNI42:SNO42"/>
    <mergeCell ref="LOK42:LOQ42"/>
    <mergeCell ref="DYS42:DYT42"/>
    <mergeCell ref="BAK42:BAL42"/>
    <mergeCell ref="OEO42:OEP42"/>
    <mergeCell ref="NIF42:NII42"/>
    <mergeCell ref="ASO42:ASU42"/>
    <mergeCell ref="IUG42:IUH42"/>
    <mergeCell ref="MNM42:MNN42"/>
    <mergeCell ref="TMK42:TML42"/>
    <mergeCell ref="VEU42:VEW42"/>
    <mergeCell ref="FTH42:FTK42"/>
    <mergeCell ref="NIM42:NIO42"/>
    <mergeCell ref="AZE42:AZF42"/>
    <mergeCell ref="ODI42:ODJ42"/>
    <mergeCell ref="KC42:KI42"/>
    <mergeCell ref="KKE42:KKG42"/>
    <mergeCell ref="CAB42:CAE42"/>
    <mergeCell ref="IE42:IG42"/>
    <mergeCell ref="TBK42:TBM42"/>
    <mergeCell ref="QSV42:QSY42"/>
    <mergeCell ref="EJP42:EJS42"/>
    <mergeCell ref="DCJ42:DCM42"/>
    <mergeCell ref="KBH42:KBK42"/>
    <mergeCell ref="CBO42:CBQ42"/>
    <mergeCell ref="VJS42:VJU42"/>
    <mergeCell ref="NXG42:NXI42"/>
    <mergeCell ref="CIK42:CIQ42"/>
    <mergeCell ref="JXI42:JXO42"/>
    <mergeCell ref="UEK42:UEQ42"/>
    <mergeCell ref="TTW42:TTY42"/>
    <mergeCell ref="RJU42:RKA42"/>
    <mergeCell ref="LNQ42:LNR42"/>
    <mergeCell ref="SMO42:SMP42"/>
    <mergeCell ref="DTI42:DTO42"/>
    <mergeCell ref="OLM42:OLS42"/>
    <mergeCell ref="OSE42:OSG42"/>
    <mergeCell ref="DJT42:DJW42"/>
    <mergeCell ref="TTP42:TTS42"/>
    <mergeCell ref="IAQ42:IAS42"/>
    <mergeCell ref="SDT42:SDW42"/>
    <mergeCell ref="SYR42:SYU42"/>
    <mergeCell ref="BBE42:BBK42"/>
    <mergeCell ref="ILE42:ILK42"/>
    <mergeCell ref="NFM42:NFS42"/>
    <mergeCell ref="EMI42:EMK42"/>
    <mergeCell ref="BNY42:BNZ42"/>
    <mergeCell ref="FHE42:FHF42"/>
    <mergeCell ref="LJT42:LJW42"/>
    <mergeCell ref="UDQ42:UDR42"/>
    <mergeCell ref="XAU42:XAW42"/>
    <mergeCell ref="KRO42:KRQ42"/>
    <mergeCell ref="QJG42:QJI42"/>
    <mergeCell ref="UJU42:UJV42"/>
    <mergeCell ref="SSS42:SST42"/>
    <mergeCell ref="QIS42:QIY42"/>
    <mergeCell ref="DZM42:DZS42"/>
    <mergeCell ref="RLM42:RLN42"/>
    <mergeCell ref="JRE42:JRK42"/>
    <mergeCell ref="FCG42:FCH42"/>
    <mergeCell ref="HBT42:HBW42"/>
    <mergeCell ref="AKF42:AKI42"/>
    <mergeCell ref="RWQ42:RWS42"/>
    <mergeCell ref="FNK42:FNM42"/>
    <mergeCell ref="EGE42:EGG42"/>
    <mergeCell ref="SOO42:SOU42"/>
    <mergeCell ref="MHI42:MHJ42"/>
    <mergeCell ref="MFX42:MGA42"/>
    <mergeCell ref="WYB42:WYE42"/>
    <mergeCell ref="BXP42:BXS42"/>
    <mergeCell ref="JHP42:JHS42"/>
    <mergeCell ref="NDO42:NDQ42"/>
    <mergeCell ref="UWW42:UXC42"/>
    <mergeCell ref="LHM42:LHN42"/>
    <mergeCell ref="PAS42:PAT42"/>
    <mergeCell ref="VZQ42:VZR42"/>
    <mergeCell ref="HGK42:HGQ42"/>
    <mergeCell ref="WEO42:WEP42"/>
    <mergeCell ref="UIQ42:UIS42"/>
    <mergeCell ref="VYM42:VYO42"/>
    <mergeCell ref="VUS42:VUT42"/>
    <mergeCell ref="IPI42:IPJ42"/>
    <mergeCell ref="DY42:EE42"/>
    <mergeCell ref="GWV42:GWY42"/>
    <mergeCell ref="RRS42:RRU42"/>
    <mergeCell ref="HJK42:HJM42"/>
    <mergeCell ref="QKM42:QKO42"/>
    <mergeCell ref="KZQ42:KZW42"/>
    <mergeCell ref="IBI42:IBO42"/>
    <mergeCell ref="OBX42:OCA42"/>
    <mergeCell ref="BSR42:BSU42"/>
    <mergeCell ref="MKV42:MKY42"/>
    <mergeCell ref="VLX42:VMA42"/>
    <mergeCell ref="ALL42:ALO42"/>
    <mergeCell ref="FOQ42:FOS42"/>
    <mergeCell ref="CQI42:CQK42"/>
    <mergeCell ref="HLU42:HLV42"/>
    <mergeCell ref="OKS42:OKT42"/>
    <mergeCell ref="MAS42:MAY42"/>
    <mergeCell ref="KJQ42:KJW42"/>
    <mergeCell ref="RM42:RS42"/>
    <mergeCell ref="QFO42:QFQ42"/>
    <mergeCell ref="CPC42:CPE42"/>
    <mergeCell ref="JNM42:JNS42"/>
    <mergeCell ref="QXM42:QXS42"/>
    <mergeCell ref="FE42:FK42"/>
    <mergeCell ref="HKQ42:HKS42"/>
    <mergeCell ref="GUJ42:GUM42"/>
    <mergeCell ref="ATC42:ATE42"/>
    <mergeCell ref="QDC42:QDE42"/>
    <mergeCell ref="CPA42:CPB42"/>
    <mergeCell ref="GQK42:GQQ42"/>
    <mergeCell ref="HTE42:HTF42"/>
    <mergeCell ref="OSC42:OSD42"/>
    <mergeCell ref="BUC42:BUD42"/>
    <mergeCell ref="GSC42:GSD42"/>
    <mergeCell ref="JDX42:JEA42"/>
    <mergeCell ref="QCV42:QCY42"/>
    <mergeCell ref="KUZ42:KVC42"/>
    <mergeCell ref="RTX42:RUA42"/>
    <mergeCell ref="EDL42:EDO42"/>
    <mergeCell ref="HWR42:HWU42"/>
    <mergeCell ref="WVW42:WVY42"/>
    <mergeCell ref="BVK42:BVM42"/>
    <mergeCell ref="BFD42:BFG42"/>
    <mergeCell ref="MNO42:MNQ42"/>
    <mergeCell ref="PSS42:PSY42"/>
    <mergeCell ref="JWO42:JWP42"/>
    <mergeCell ref="QVM42:QVN42"/>
    <mergeCell ref="FVM42:FVS42"/>
    <mergeCell ref="CCG42:CCM42"/>
    <mergeCell ref="RCY42:RDA42"/>
    <mergeCell ref="DMM42:DMO42"/>
    <mergeCell ref="VGZ42:VHC42"/>
    <mergeCell ref="VNI42:VNJ42"/>
    <mergeCell ref="WVI42:WVO42"/>
    <mergeCell ref="RKI42:RKK42"/>
    <mergeCell ref="RRE42:RRK42"/>
    <mergeCell ref="WLT42:WLW42"/>
    <mergeCell ref="WBQ42:WBW42"/>
    <mergeCell ref="WRX42:WSA42"/>
    <mergeCell ref="BGO42:BGP42"/>
    <mergeCell ref="DQC42:DQD42"/>
    <mergeCell ref="MRE42:MRF42"/>
    <mergeCell ref="PPA42:PPG42"/>
    <mergeCell ref="JSR42:JSU42"/>
    <mergeCell ref="WII42:WIK42"/>
    <mergeCell ref="WLY42:WLZ42"/>
    <mergeCell ref="WAY42:WBA42"/>
    <mergeCell ref="WOM42:WOO42"/>
    <mergeCell ref="C12:E12"/>
    <mergeCell ref="OGO42:OGU42"/>
    <mergeCell ref="RZU42:SAA42"/>
    <mergeCell ref="FQO42:FQU42"/>
    <mergeCell ref="JI42:JJ42"/>
    <mergeCell ref="LIG42:LIM42"/>
    <mergeCell ref="LRD42:LRG42"/>
    <mergeCell ref="SQB42:SQE42"/>
    <mergeCell ref="EZP42:EZS42"/>
    <mergeCell ref="ISV42:ISY42"/>
    <mergeCell ref="PRT42:PRW42"/>
    <mergeCell ref="NWA42:NWC42"/>
    <mergeCell ref="QUB42:QUE42"/>
    <mergeCell ref="IUI42:IUK42"/>
    <mergeCell ref="OMA42:OMC42"/>
    <mergeCell ref="NVT42:NVW42"/>
    <mergeCell ref="MUY42:MVA42"/>
    <mergeCell ref="FWA42:FWC42"/>
    <mergeCell ref="AVO42:AVQ42"/>
    <mergeCell ref="LNS42:LNU42"/>
    <mergeCell ref="PGW42:PGX42"/>
    <mergeCell ref="CXQ42:CXR42"/>
    <mergeCell ref="SLD42:SLG42"/>
    <mergeCell ref="UQS42:UQY42"/>
    <mergeCell ref="NDM42:NDN42"/>
    <mergeCell ref="AUG42:AUH42"/>
    <mergeCell ref="EYQ42:EYS42"/>
    <mergeCell ref="HEM42:HEO42"/>
    <mergeCell ref="A3:E3"/>
    <mergeCell ref="CBH42:CBK42"/>
    <mergeCell ref="OB42:OE42"/>
    <mergeCell ref="F12:T12"/>
    <mergeCell ref="PH42:PK42"/>
    <mergeCell ref="BZA42:BZB42"/>
    <mergeCell ref="AEG42:AEH42"/>
    <mergeCell ref="KWK42:KWL42"/>
    <mergeCell ref="RVI42:RVJ42"/>
    <mergeCell ref="PLI42:PLO42"/>
    <mergeCell ref="DCC42:DCI42"/>
    <mergeCell ref="IVO42:IVQ42"/>
    <mergeCell ref="UF42:UI42"/>
    <mergeCell ref="EXK42:EXM42"/>
    <mergeCell ref="BZC42:BZE42"/>
    <mergeCell ref="FWS42:FWY42"/>
    <mergeCell ref="CHQ42:CHR42"/>
    <mergeCell ref="PQG42:PQM42"/>
    <mergeCell ref="JJA42:JJB42"/>
    <mergeCell ref="MRY42:MSE42"/>
    <mergeCell ref="ZK42:ZM42"/>
    <mergeCell ref="KIW42:KIX42"/>
    <mergeCell ref="RSW42:RSX42"/>
    <mergeCell ref="AWS42:AWT42"/>
    <mergeCell ref="GR42:GU42"/>
    <mergeCell ref="ADU42:AEA42"/>
    <mergeCell ref="AOW42:APC42"/>
    <mergeCell ref="JVD42:JVG42"/>
    <mergeCell ref="LLG42:LLI42"/>
    <mergeCell ref="PLU42:PLV42"/>
    <mergeCell ref="CQG42:CQH42"/>
    <mergeCell ref="NGZ42:NHC42"/>
    <mergeCell ref="CWK42:CWL42"/>
    <mergeCell ref="JVI42:JVJ42"/>
    <mergeCell ref="OVI42:OVO42"/>
    <mergeCell ref="NPW42:NPY42"/>
    <mergeCell ref="SLI42:SLJ42"/>
    <mergeCell ref="VYF42:VYI42"/>
    <mergeCell ref="HSS42:HSY42"/>
    <mergeCell ref="TXA42:TXG42"/>
    <mergeCell ref="UZU42:UZV42"/>
    <mergeCell ref="VOC42:VOI42"/>
    <mergeCell ref="UXK42:UXM42"/>
    <mergeCell ref="UZI42:UZO42"/>
    <mergeCell ref="TXO42:TXQ42"/>
    <mergeCell ref="FZS42:FZU42"/>
    <mergeCell ref="MYQ42:MYS42"/>
    <mergeCell ref="DAW42:DBC42"/>
    <mergeCell ref="NTA42:NTG42"/>
    <mergeCell ref="RRQ42:RRR42"/>
    <mergeCell ref="CYK42:CYQ42"/>
    <mergeCell ref="HUK42:HUL42"/>
    <mergeCell ref="OTI42:OTJ42"/>
    <mergeCell ref="POG42:POH42"/>
    <mergeCell ref="THM42:THN42"/>
    <mergeCell ref="LNE42:LNK42"/>
    <mergeCell ref="TJT42:TJW42"/>
    <mergeCell ref="TDP42:TDS42"/>
    <mergeCell ref="UDL42:UDO42"/>
    <mergeCell ref="VZS42:VZU42"/>
    <mergeCell ref="HYE42:HYG42"/>
    <mergeCell ref="FUS42:FUT42"/>
    <mergeCell ref="RTQ42:RTW42"/>
    <mergeCell ref="VMW42:VNC42"/>
    <mergeCell ref="LMK42:LML42"/>
    <mergeCell ref="VXG42:VXI42"/>
    <mergeCell ref="VFT42:VFW42"/>
    <mergeCell ref="TOR42:TOU42"/>
    <mergeCell ref="SKE42:SKG42"/>
    <mergeCell ref="UJW42:UJY42"/>
    <mergeCell ref="QBU42:QBV42"/>
    <mergeCell ref="NRU42:NSA42"/>
    <mergeCell ref="QQC42:QQI42"/>
    <mergeCell ref="TPQ42:TPW42"/>
    <mergeCell ref="USK42:USL42"/>
    <mergeCell ref="TNL42:TNO42"/>
    <mergeCell ref="UIJ42:UIM42"/>
    <mergeCell ref="SMQ42:SMS42"/>
    <mergeCell ref="KFE42:KFF42"/>
    <mergeCell ref="PFE42:PFK42"/>
    <mergeCell ref="KCN42:KCQ42"/>
    <mergeCell ref="RBL42:RBO42"/>
    <mergeCell ref="GJH42:GJK42"/>
    <mergeCell ref="SQG42:SQH42"/>
    <mergeCell ref="MYC42:MYI42"/>
    <mergeCell ref="NPU42:NPV42"/>
    <mergeCell ref="LGI42:LGK42"/>
    <mergeCell ref="SGM42:SGO42"/>
    <mergeCell ref="FXG42:FXI42"/>
    <mergeCell ref="HLI42:HLO42"/>
    <mergeCell ref="QMK42:QMQ42"/>
    <mergeCell ref="AEI42:AEK42"/>
    <mergeCell ref="ABW42:ABY42"/>
    <mergeCell ref="AAC42:AAI42"/>
    <mergeCell ref="WW42:WX42"/>
    <mergeCell ref="DXM42:DXN42"/>
    <mergeCell ref="BNM42:BNS42"/>
    <mergeCell ref="IXM42:IXS42"/>
    <mergeCell ref="KWM42:KWO42"/>
    <mergeCell ref="OMS42:OMY42"/>
    <mergeCell ref="IFM42:IFN42"/>
    <mergeCell ref="PPM42:PPN42"/>
    <mergeCell ref="TBI42:TBJ42"/>
    <mergeCell ref="GSW42:GTC42"/>
    <mergeCell ref="CDY42:CDZ42"/>
    <mergeCell ref="DUO42:DUU42"/>
    <mergeCell ref="BWO42:BWP42"/>
    <mergeCell ref="IVM42:IVN42"/>
    <mergeCell ref="SRH42:SRK42"/>
    <mergeCell ref="CMJ42:CMM42"/>
    <mergeCell ref="GFP42:GFS42"/>
    <mergeCell ref="RKB42:RKE42"/>
    <mergeCell ref="FAV42:FAY42"/>
    <mergeCell ref="CHS42:CHU42"/>
    <mergeCell ref="JRS42:JRU42"/>
    <mergeCell ref="NWZ42:NXC42"/>
    <mergeCell ref="DOR42:DOU42"/>
    <mergeCell ref="KYR42:KYU42"/>
    <mergeCell ref="IFO42:IFQ42"/>
    <mergeCell ref="CUS42:CUY42"/>
    <mergeCell ref="LVU42:LWA42"/>
    <mergeCell ref="QGS42:QGT42"/>
    <mergeCell ref="EIC42:EII42"/>
    <mergeCell ref="EK42:EL42"/>
    <mergeCell ref="BDX42:BEA42"/>
    <mergeCell ref="UMB42:UME42"/>
    <mergeCell ref="ICV42:ICY42"/>
    <mergeCell ref="UXD42:UXG42"/>
    <mergeCell ref="INX42:IOA42"/>
    <mergeCell ref="F3:L3"/>
    <mergeCell ref="LYU42:LYW42"/>
    <mergeCell ref="TIU42:TIW42"/>
    <mergeCell ref="JAM42:JAO42"/>
    <mergeCell ref="VFY42:VFZ42"/>
    <mergeCell ref="GMS42:GMY42"/>
    <mergeCell ref="AFM42:AFN42"/>
    <mergeCell ref="PSZ42:PTC42"/>
    <mergeCell ref="AE3:AF3"/>
    <mergeCell ref="AZG42:AZI42"/>
    <mergeCell ref="DE42:DF42"/>
    <mergeCell ref="SJX42:SKA42"/>
    <mergeCell ref="GAR42:GAU42"/>
    <mergeCell ref="PLW42:PLY42"/>
    <mergeCell ref="OVP42:OVS42"/>
    <mergeCell ref="NZS42:NZU42"/>
    <mergeCell ref="UYQ42:UYS42"/>
    <mergeCell ref="BQM42:BQO42"/>
    <mergeCell ref="UYC42:UYI42"/>
    <mergeCell ref="BJU42:BKA42"/>
    <mergeCell ref="JK42:JM42"/>
    <mergeCell ref="AXT42:AXW42"/>
    <mergeCell ref="SSN42:SSQ42"/>
    <mergeCell ref="BIO42:BIU42"/>
    <mergeCell ref="VBU42:VCA42"/>
    <mergeCell ref="FTM42:FTN42"/>
    <mergeCell ref="XBY42:XBZ42"/>
    <mergeCell ref="PHQ42:PHW42"/>
    <mergeCell ref="U9:Y9"/>
    <mergeCell ref="QKK42:QKL42"/>
    <mergeCell ref="BRE42:BRK42"/>
    <mergeCell ref="SWF42:SWI42"/>
    <mergeCell ref="GMZ42:GNC42"/>
    <mergeCell ref="FFT42:FFW42"/>
    <mergeCell ref="MER42:MEU42"/>
    <mergeCell ref="JWQ42:JWS42"/>
    <mergeCell ref="ELU42:EMA42"/>
    <mergeCell ref="NMW42:NNC42"/>
    <mergeCell ref="HFQ42:HFR42"/>
    <mergeCell ref="RXU42:RXV42"/>
    <mergeCell ref="FOO42:FOP42"/>
    <mergeCell ref="DEO42:DEU42"/>
    <mergeCell ref="KOO42:KOU42"/>
    <mergeCell ref="OYB42:OYE42"/>
    <mergeCell ref="AU42:AW42"/>
    <mergeCell ref="SUA42:SUC42"/>
    <mergeCell ref="GKU42:GKW42"/>
    <mergeCell ref="FDO42:FDQ42"/>
    <mergeCell ref="MWW42:MXC42"/>
    <mergeCell ref="GPQ42:GPR42"/>
    <mergeCell ref="WNE42:WNF42"/>
    <mergeCell ref="SMC42:SMI42"/>
    <mergeCell ref="GCW42:GDC42"/>
    <mergeCell ref="IWS42:IWT42"/>
    <mergeCell ref="TOW42:TOX42"/>
    <mergeCell ref="LUO42:LUU42"/>
    <mergeCell ref="WHU42:WIA42"/>
    <mergeCell ref="GZA42:GZG42"/>
    <mergeCell ref="C14:E14"/>
    <mergeCell ref="F10:T10"/>
    <mergeCell ref="ARW42:ARY42"/>
    <mergeCell ref="UAA42:UAC42"/>
    <mergeCell ref="WGV42:WGY42"/>
    <mergeCell ref="GJO42:GJQ42"/>
    <mergeCell ref="RMG42:RMM42"/>
    <mergeCell ref="LFA42:LFB42"/>
    <mergeCell ref="SPA42:SPB42"/>
    <mergeCell ref="ONY42:OOE42"/>
    <mergeCell ref="IGS42:IGT42"/>
    <mergeCell ref="OJH42:OJK42"/>
    <mergeCell ref="SCN42:SCQ42"/>
    <mergeCell ref="EAZ42:EBC42"/>
    <mergeCell ref="ASV42:ASY42"/>
    <mergeCell ref="MBG42:MBI42"/>
    <mergeCell ref="LKZ42:LLC42"/>
    <mergeCell ref="CZQ42:CZW42"/>
    <mergeCell ref="HKO42:HKP42"/>
    <mergeCell ref="GBX42:GCA42"/>
    <mergeCell ref="LFC42:LFE42"/>
    <mergeCell ref="SEA42:SEC42"/>
    <mergeCell ref="QWU42:QWW42"/>
    <mergeCell ref="IGU42:IGW42"/>
    <mergeCell ref="PFS42:PFU42"/>
    <mergeCell ref="VJL42:VJO42"/>
    <mergeCell ref="JAF42:JAI42"/>
    <mergeCell ref="HSZ42:HTC42"/>
    <mergeCell ref="ORX42:OSA42"/>
    <mergeCell ref="TVC42:TVE42"/>
    <mergeCell ref="MWE42:MWG42"/>
    <mergeCell ref="VSG42:VSH42"/>
    <mergeCell ref="TY42:UE42"/>
    <mergeCell ref="RRL42:RRO42"/>
    <mergeCell ref="MAA42:MAC42"/>
    <mergeCell ref="QU42:QW42"/>
    <mergeCell ref="AUI42:AUK42"/>
    <mergeCell ref="FVT42:FVW42"/>
    <mergeCell ref="REE42:REG42"/>
    <mergeCell ref="UJI42:UJO42"/>
    <mergeCell ref="ENO42:ENQ42"/>
    <mergeCell ref="FHY42:FIE42"/>
    <mergeCell ref="STY42:STZ42"/>
    <mergeCell ref="GKS42:GKT42"/>
    <mergeCell ref="CEZ42:CFC42"/>
    <mergeCell ref="QOC42:QOD42"/>
    <mergeCell ref="OEC42:OEI42"/>
    <mergeCell ref="BUW42:BVC42"/>
    <mergeCell ref="DKZ42:DLC42"/>
    <mergeCell ref="IOE42:IOG42"/>
    <mergeCell ref="HGY42:HHA42"/>
    <mergeCell ref="UGC42:UGD42"/>
    <mergeCell ref="FPW42:FPY42"/>
    <mergeCell ref="MOU42:MOW42"/>
    <mergeCell ref="KLI42:KLJ42"/>
    <mergeCell ref="CRA42:CRG42"/>
    <mergeCell ref="HNA42:HNB42"/>
    <mergeCell ref="OLY42:OLZ42"/>
    <mergeCell ref="SS42:SY42"/>
    <mergeCell ref="KRH42:KRK42"/>
    <mergeCell ref="HNC42:HNE42"/>
    <mergeCell ref="JTX42:JUA42"/>
    <mergeCell ref="COV42:COY42"/>
    <mergeCell ref="BOA42:BOC42"/>
    <mergeCell ref="XCA42:XCC42"/>
    <mergeCell ref="DTW42:DTY42"/>
    <mergeCell ref="XBM42:XBS42"/>
    <mergeCell ref="CMQ42:CMS42"/>
    <mergeCell ref="UDS42:UDU42"/>
    <mergeCell ref="LVA42:LVB42"/>
    <mergeCell ref="QJY42:QKE42"/>
    <mergeCell ref="UDE42:UDK42"/>
    <mergeCell ref="JLA42:JLG42"/>
    <mergeCell ref="NLQ42:NLW42"/>
    <mergeCell ref="NUN42:NUQ42"/>
    <mergeCell ref="VEN42:VEQ42"/>
    <mergeCell ref="CMC42:CMI42"/>
    <mergeCell ref="XBT42:XBW42"/>
    <mergeCell ref="MKO42:MKU42"/>
    <mergeCell ref="GDI42:GDJ42"/>
    <mergeCell ref="CKC42:CKD42"/>
    <mergeCell ref="PEK42:PEL42"/>
    <mergeCell ref="SCG42:SCM42"/>
    <mergeCell ref="EUR42:EUU42"/>
    <mergeCell ref="LTP42:LTS42"/>
    <mergeCell ref="OQR42:OQU42"/>
    <mergeCell ref="IPK42:IPM42"/>
    <mergeCell ref="JCY42:JDA42"/>
    <mergeCell ref="QBW42:QBY42"/>
    <mergeCell ref="UCK42:UCL42"/>
    <mergeCell ref="JPE42:JPF42"/>
    <mergeCell ref="IUB42:IUE42"/>
    <mergeCell ref="MNH42:MNK42"/>
    <mergeCell ref="UCM42:UCO42"/>
    <mergeCell ref="TMF42:TMI42"/>
    <mergeCell ref="XAG42:XAM42"/>
    <mergeCell ref="XAN42:XAQ42"/>
    <mergeCell ref="VME42:VMG42"/>
    <mergeCell ref="WGO42:WGU42"/>
    <mergeCell ref="UUK42:UUQ42"/>
    <mergeCell ref="ONE42:ONF42"/>
    <mergeCell ref="VMC42:VMD42"/>
    <mergeCell ref="KMC42:KMI42"/>
    <mergeCell ref="GEC42:GEI42"/>
    <mergeCell ref="NOC42:NOI42"/>
    <mergeCell ref="HGW42:HGX42"/>
    <mergeCell ref="RCR42:RCU42"/>
    <mergeCell ref="WWO42:WWU42"/>
    <mergeCell ref="BJC42:BJE42"/>
    <mergeCell ref="JCK42:JCQ42"/>
    <mergeCell ref="SDM42:SDS42"/>
    <mergeCell ref="IEG42:IEH42"/>
    <mergeCell ref="PDE42:PDF42"/>
    <mergeCell ref="ROZ42:RPC42"/>
    <mergeCell ref="WUQ42:WUS42"/>
    <mergeCell ref="UYO42:UYP42"/>
    <mergeCell ref="NEG42:NEM42"/>
    <mergeCell ref="GFI42:GFO42"/>
    <mergeCell ref="FRU42:FSA42"/>
    <mergeCell ref="QFH42:QFK42"/>
    <mergeCell ref="DWB42:DWE42"/>
    <mergeCell ref="CWF42:CWI42"/>
    <mergeCell ref="GPL42:GPO42"/>
    <mergeCell ref="OEQ42:OES42"/>
    <mergeCell ref="NOJ42:NOM42"/>
    <mergeCell ref="BSK42:BSQ42"/>
    <mergeCell ref="NKW42:NKX42"/>
    <mergeCell ref="TGI42:TGK42"/>
    <mergeCell ref="WKN42:WKQ42"/>
    <mergeCell ref="GUC42:GUI42"/>
    <mergeCell ref="TYG42:TYM42"/>
    <mergeCell ref="LDP42:LDS42"/>
    <mergeCell ref="JWJ42:JWM42"/>
    <mergeCell ref="GEO42:GEP42"/>
    <mergeCell ref="JXU42:JXV42"/>
    <mergeCell ref="UXI42:UXJ42"/>
    <mergeCell ref="IOC42:IOD42"/>
    <mergeCell ref="MUR42:MUU42"/>
    <mergeCell ref="EOU42:EOW42"/>
    <mergeCell ref="HCZ42:HDC42"/>
    <mergeCell ref="KWF42:KWI42"/>
    <mergeCell ref="FHG42:FHI42"/>
    <mergeCell ref="EER42:EEU42"/>
    <mergeCell ref="TDI42:TDO42"/>
    <mergeCell ref="AHM42:AHS42"/>
    <mergeCell ref="REC42:RED42"/>
    <mergeCell ref="JJU42:JKA42"/>
    <mergeCell ref="CKW42:CLC42"/>
    <mergeCell ref="DNQ42:DNR42"/>
    <mergeCell ref="KMO42:KMP42"/>
    <mergeCell ref="MMB42:MME42"/>
    <mergeCell ref="DYU42:DYW42"/>
    <mergeCell ref="SHE42:SHK42"/>
    <mergeCell ref="IQC42:IQI42"/>
    <mergeCell ref="CIW42:CIX42"/>
    <mergeCell ref="AVH42:AVK42"/>
    <mergeCell ref="TCO42:TCP42"/>
    <mergeCell ref="QSO42:QSU42"/>
    <mergeCell ref="RKG42:RKH42"/>
    <mergeCell ref="FBA42:FBB42"/>
    <mergeCell ref="AE4:AF4"/>
    <mergeCell ref="DRK42:DRM42"/>
    <mergeCell ref="LBK42:LBM42"/>
    <mergeCell ref="JUE42:JUG42"/>
    <mergeCell ref="U10:Y10"/>
    <mergeCell ref="ELC42:ELE42"/>
    <mergeCell ref="EWE42:EWG42"/>
    <mergeCell ref="LVC42:LVE42"/>
    <mergeCell ref="FDA42:FDG42"/>
    <mergeCell ref="SNP42:SNS42"/>
    <mergeCell ref="IFH42:IFK42"/>
    <mergeCell ref="PPH42:PPK42"/>
    <mergeCell ref="SA42:SC42"/>
    <mergeCell ref="TAE42:TAG42"/>
    <mergeCell ref="GQY42:GRA42"/>
    <mergeCell ref="ENM42:ENN42"/>
    <mergeCell ref="WNG42:WNI42"/>
    <mergeCell ref="KEA42:KEC42"/>
    <mergeCell ref="IWU42:IWW42"/>
    <mergeCell ref="LGG42:LGH42"/>
    <mergeCell ref="SFE42:SFF42"/>
    <mergeCell ref="PVE42:PVK42"/>
    <mergeCell ref="DLY42:DME42"/>
    <mergeCell ref="EOS42:EOT42"/>
    <mergeCell ref="GOF42:GOI42"/>
    <mergeCell ref="NYF42:NYI42"/>
    <mergeCell ref="ITC42:ITE42"/>
    <mergeCell ref="RUE42:RUG42"/>
    <mergeCell ref="GXA42:GXB42"/>
    <mergeCell ref="SBA42:SBG42"/>
    <mergeCell ref="FPU42:FPV42"/>
    <mergeCell ref="PLP42:PLS42"/>
    <mergeCell ref="VPI42:VPO42"/>
    <mergeCell ref="CCN42:CCQ42"/>
    <mergeCell ref="NKY42:NLA42"/>
    <mergeCell ref="NA42:NB42"/>
    <mergeCell ref="DGG42:DGH42"/>
    <mergeCell ref="ETL42:ETO42"/>
    <mergeCell ref="DBD42:DBG42"/>
    <mergeCell ref="BJA42:BJB42"/>
    <mergeCell ref="GY42:HA42"/>
    <mergeCell ref="FPP42:FPS42"/>
    <mergeCell ref="MON42:MOQ42"/>
    <mergeCell ref="KGM42:KGO42"/>
    <mergeCell ref="REW42:RFC42"/>
    <mergeCell ref="EVQ42:EVW42"/>
    <mergeCell ref="SHQ42:SHR42"/>
    <mergeCell ref="KNI42:KNO42"/>
    <mergeCell ref="FYK42:FYL42"/>
    <mergeCell ref="DOK42:DOQ42"/>
    <mergeCell ref="OHU42:OIA42"/>
    <mergeCell ref="JSW42:JSX42"/>
    <mergeCell ref="RWJ42:RWM42"/>
    <mergeCell ref="FND42:FNG42"/>
    <mergeCell ref="BVD42:BVG42"/>
    <mergeCell ref="QAJ42:QAM42"/>
    <mergeCell ref="FSB42:FSE42"/>
    <mergeCell ref="NCB42:NCE42"/>
    <mergeCell ref="URG42:URI42"/>
    <mergeCell ref="NSI42:NSK42"/>
    <mergeCell ref="KUA42:KUC42"/>
    <mergeCell ref="RSY42:RTA42"/>
    <mergeCell ref="NZE42:NZK42"/>
    <mergeCell ref="FJE42:FJK42"/>
    <mergeCell ref="A4:E4"/>
    <mergeCell ref="OHC42:OHE42"/>
    <mergeCell ref="PCA42:PCC42"/>
    <mergeCell ref="PBM42:PBS42"/>
    <mergeCell ref="WAK42:WAQ42"/>
    <mergeCell ref="CSG42:CSM42"/>
    <mergeCell ref="QEG42:QEH42"/>
    <mergeCell ref="XDE42:XDF42"/>
    <mergeCell ref="IJY42:IKE42"/>
    <mergeCell ref="TCC42:TCI42"/>
    <mergeCell ref="DVA42:DVB42"/>
    <mergeCell ref="BLA42:BLG42"/>
    <mergeCell ref="FLQ42:FLW42"/>
    <mergeCell ref="FUN42:FUQ42"/>
    <mergeCell ref="QPK42:QPM42"/>
    <mergeCell ref="OYI42:OYK42"/>
    <mergeCell ref="CYY42:CZA42"/>
    <mergeCell ref="NRC42:NRE42"/>
    <mergeCell ref="BHW42:BHY42"/>
    <mergeCell ref="RHI42:RHO42"/>
    <mergeCell ref="LAC42:LAD42"/>
    <mergeCell ref="OJA42:OJG42"/>
    <mergeCell ref="VQV42:VQY42"/>
    <mergeCell ref="AQJ42:AQM42"/>
    <mergeCell ref="H42:K42"/>
    <mergeCell ref="UJP42:UJS42"/>
    <mergeCell ref="IAJ42:IAM42"/>
    <mergeCell ref="DVC42:DVE42"/>
    <mergeCell ref="ABI42:ABO42"/>
    <mergeCell ref="KTM42:KTS42"/>
    <mergeCell ref="OLT42:OLW42"/>
    <mergeCell ref="WOK42:WOL42"/>
    <mergeCell ref="WFU42:WFV42"/>
    <mergeCell ref="VZL42:VZO42"/>
    <mergeCell ref="GCE42:GCG42"/>
    <mergeCell ref="NME42:NMG42"/>
    <mergeCell ref="JSK42:JSQ42"/>
    <mergeCell ref="MZP42:MZS42"/>
    <mergeCell ref="WAR42:WAU42"/>
    <mergeCell ref="JRL42:JRO42"/>
    <mergeCell ref="SGK42:SGL42"/>
    <mergeCell ref="JQK42:JQL42"/>
    <mergeCell ref="FXE42:FXF42"/>
    <mergeCell ref="EYJ42:EYM42"/>
    <mergeCell ref="LXH42:LXK42"/>
    <mergeCell ref="JPG42:JPI42"/>
    <mergeCell ref="GYG42:GYH42"/>
    <mergeCell ref="NXE42:NXF42"/>
    <mergeCell ref="RQK42:RQL42"/>
    <mergeCell ref="FFM42:FFS42"/>
    <mergeCell ref="SIK42:SIQ42"/>
    <mergeCell ref="QRI42:QRO42"/>
    <mergeCell ref="FZE42:FZK42"/>
    <mergeCell ref="UGW42:UHC42"/>
    <mergeCell ref="IVH42:IVK42"/>
    <mergeCell ref="PUF42:PUI42"/>
    <mergeCell ref="OMZ42:ONC42"/>
    <mergeCell ref="TQE42:TQG42"/>
    <mergeCell ref="THO42:THQ42"/>
    <mergeCell ref="VWS42:VWY42"/>
    <mergeCell ref="UPM42:UPS42"/>
    <mergeCell ref="VVM42:VVS42"/>
    <mergeCell ref="OFW42:OFY42"/>
    <mergeCell ref="MCK42:MCL42"/>
    <mergeCell ref="WJM42:WJN42"/>
    <mergeCell ref="HQG42:HQM42"/>
    <mergeCell ref="MBE42:MBF42"/>
    <mergeCell ref="JDQ42:JDW42"/>
    <mergeCell ref="QCO42:QCU42"/>
    <mergeCell ref="RFI42:RFJ42"/>
    <mergeCell ref="VAO42:VAU42"/>
    <mergeCell ref="TJM42:TJS42"/>
    <mergeCell ref="WMZ42:WNC42"/>
    <mergeCell ref="VTA42:VTG42"/>
    <mergeCell ref="TGB42:TGE42"/>
    <mergeCell ref="UAZ42:UBC42"/>
    <mergeCell ref="EF42:EI42"/>
    <mergeCell ref="EMG42:EMH42"/>
    <mergeCell ref="NNI42:NNJ42"/>
    <mergeCell ref="LWG42:LWH42"/>
    <mergeCell ref="QLE42:QLK42"/>
    <mergeCell ref="BMN42:BMQ42"/>
    <mergeCell ref="FIM42:FIO42"/>
    <mergeCell ref="MHK42:MHM42"/>
    <mergeCell ref="MSM42:MSO42"/>
    <mergeCell ref="LI42:LO42"/>
    <mergeCell ref="TE42:TF42"/>
    <mergeCell ref="SZX42:TAA42"/>
    <mergeCell ref="FJL42:FJO42"/>
    <mergeCell ref="EOG42:EOM42"/>
    <mergeCell ref="AVA42:AVG42"/>
    <mergeCell ref="FRA42:FRB42"/>
    <mergeCell ref="MPY42:MPZ42"/>
    <mergeCell ref="SBO42:SBQ42"/>
    <mergeCell ref="HTG42:HTI42"/>
    <mergeCell ref="QUI42:QUK42"/>
    <mergeCell ref="VGS42:VGY42"/>
    <mergeCell ref="EAA42:EAC42"/>
    <mergeCell ref="OZM42:OZN42"/>
    <mergeCell ref="AGG42:AGM42"/>
    <mergeCell ref="U13:Y13"/>
    <mergeCell ref="JNT42:JNW42"/>
    <mergeCell ref="QMR42:QMU42"/>
    <mergeCell ref="NIK42:NIL42"/>
    <mergeCell ref="RGC42:RGI42"/>
    <mergeCell ref="KHE42:KHK42"/>
    <mergeCell ref="DZY42:DZZ42"/>
    <mergeCell ref="AGS42:AGT42"/>
    <mergeCell ref="PYW42:PZC42"/>
    <mergeCell ref="HEF42:HEI42"/>
    <mergeCell ref="MJI42:MJO42"/>
    <mergeCell ref="NMC42:NMD42"/>
    <mergeCell ref="CHL42:CHO42"/>
    <mergeCell ref="AOE42:AOG42"/>
    <mergeCell ref="EHI42:EHJ42"/>
    <mergeCell ref="BXI42:BXO42"/>
    <mergeCell ref="JHI42:JHO42"/>
    <mergeCell ref="DAC42:DAD42"/>
    <mergeCell ref="HX42:IA42"/>
    <mergeCell ref="EQS42:EQY42"/>
    <mergeCell ref="EM42:EO42"/>
    <mergeCell ref="FKK42:FKQ42"/>
    <mergeCell ref="CUZ42:CVC42"/>
    <mergeCell ref="YE42:YG42"/>
    <mergeCell ref="KQG42:KQH42"/>
    <mergeCell ref="PVS42:PVU42"/>
    <mergeCell ref="FQ42:FR42"/>
    <mergeCell ref="BY42:BZ42"/>
    <mergeCell ref="TEV42:TEY42"/>
    <mergeCell ref="MIQ42:MIS42"/>
    <mergeCell ref="FOJ42:FOM42"/>
    <mergeCell ref="JKI42:JKK42"/>
    <mergeCell ref="OFU42:OFV42"/>
    <mergeCell ref="VES42:VET42"/>
    <mergeCell ref="GLM42:GLS42"/>
    <mergeCell ref="RY42:RZ42"/>
    <mergeCell ref="KKC42:KKD42"/>
    <mergeCell ref="LQW42:LRC42"/>
    <mergeCell ref="QEI42:QEK42"/>
    <mergeCell ref="QLQ42:QLR42"/>
    <mergeCell ref="OBQ42:OBW42"/>
    <mergeCell ref="PWW42:PWX42"/>
    <mergeCell ref="ZI42:ZJ42"/>
    <mergeCell ref="F11:T11"/>
    <mergeCell ref="GYI42:GYK42"/>
    <mergeCell ref="U11:Y11"/>
    <mergeCell ref="AIS42:AIY42"/>
    <mergeCell ref="LAW42:LBC42"/>
    <mergeCell ref="ETQ42:ETR42"/>
    <mergeCell ref="ACV42:ACY42"/>
    <mergeCell ref="KBA42:KBG42"/>
    <mergeCell ref="HLP42:HLS42"/>
    <mergeCell ref="OKN42:OKQ42"/>
    <mergeCell ref="AUB42:AUE42"/>
    <mergeCell ref="ARU42:ARV42"/>
    <mergeCell ref="IBU42:IBV42"/>
    <mergeCell ref="IMY42:INA42"/>
    <mergeCell ref="HFS42:HFU42"/>
    <mergeCell ref="OUO42:OUP42"/>
    <mergeCell ref="HAG42:HAM42"/>
    <mergeCell ref="VOQ42:VOS42"/>
    <mergeCell ref="SPU42:SQA42"/>
    <mergeCell ref="JZU42:KAA42"/>
    <mergeCell ref="DSO42:DSP42"/>
    <mergeCell ref="KRM42:KRN42"/>
    <mergeCell ref="TSO42:TSP42"/>
    <mergeCell ref="HZD42:HZG42"/>
    <mergeCell ref="CFG42:CFI42"/>
    <mergeCell ref="JEE42:JEG42"/>
    <mergeCell ref="MXK42:MXM42"/>
    <mergeCell ref="TWI42:TWK42"/>
    <mergeCell ref="KDT42:KDW42"/>
    <mergeCell ref="VL42:VO42"/>
    <mergeCell ref="HVS42:HVU42"/>
    <mergeCell ref="OUQ42:OUS42"/>
    <mergeCell ref="WXU42:WYA42"/>
    <mergeCell ref="QQO42:QQP42"/>
    <mergeCell ref="DHM42:DHN42"/>
    <mergeCell ref="EAS42:EAY42"/>
    <mergeCell ref="LKS42:LKY42"/>
    <mergeCell ref="FDM42:FDN42"/>
    <mergeCell ref="NQV42:NQY42"/>
    <mergeCell ref="RMU42:RMW42"/>
    <mergeCell ref="DLG42:DLI42"/>
    <mergeCell ref="VNK42:VNM42"/>
    <mergeCell ref="HPA42:HPG42"/>
    <mergeCell ref="PHX42:PIA42"/>
    <mergeCell ref="BFK42:BFM42"/>
    <mergeCell ref="LXO42:LXQ42"/>
    <mergeCell ref="BNT42:BNW42"/>
    <mergeCell ref="UVX42:UWA42"/>
    <mergeCell ref="IMR42:IMU42"/>
    <mergeCell ref="WCC42:WCD42"/>
    <mergeCell ref="DFC42:DFE42"/>
    <mergeCell ref="XX42:YA42"/>
    <mergeCell ref="AEB42:AEE42"/>
    <mergeCell ref="CIY42:CJA42"/>
    <mergeCell ref="MWC42:MWD42"/>
    <mergeCell ref="AJY42:AKE42"/>
    <mergeCell ref="CDT42:CDW42"/>
    <mergeCell ref="GVP42:GVS42"/>
    <mergeCell ref="DXH42:DXK42"/>
    <mergeCell ref="WVU42:WVV42"/>
    <mergeCell ref="ULU42:UMA42"/>
    <mergeCell ref="ICO42:ICU42"/>
    <mergeCell ref="BVI42:BVJ42"/>
    <mergeCell ref="BDQ42:BDW42"/>
    <mergeCell ref="JFI42:JFJ42"/>
    <mergeCell ref="LEV42:LEY42"/>
    <mergeCell ref="CRO42:CRQ42"/>
    <mergeCell ref="NJS42:NJU42"/>
    <mergeCell ref="MIO42:MIP42"/>
    <mergeCell ref="BQK42:BQL42"/>
    <mergeCell ref="RIO42:RIU42"/>
    <mergeCell ref="AJE42:AJF42"/>
    <mergeCell ref="OTD42:OTG42"/>
    <mergeCell ref="VSB42:VSE42"/>
    <mergeCell ref="NEU42:NEW42"/>
    <mergeCell ref="BCK42:BCQ42"/>
    <mergeCell ref="OOK42:OOL42"/>
    <mergeCell ref="LPX42:LQA42"/>
    <mergeCell ref="UQZ42:URC42"/>
    <mergeCell ref="KIR42:KIU42"/>
    <mergeCell ref="RSR42:RSU42"/>
    <mergeCell ref="TJY42:TJZ42"/>
    <mergeCell ref="LPQ42:LPW42"/>
    <mergeCell ref="FIK42:FIL42"/>
    <mergeCell ref="DNS42:DNU42"/>
    <mergeCell ref="NFY42:NFZ42"/>
    <mergeCell ref="JEW42:JFC42"/>
    <mergeCell ref="QDU42:QEA42"/>
    <mergeCell ref="WR42:WU42"/>
    <mergeCell ref="UEW42:UEX42"/>
    <mergeCell ref="WFP42:WFS42"/>
    <mergeCell ref="IPD42:IPG42"/>
    <mergeCell ref="POB42:POE42"/>
    <mergeCell ref="THH42:THK42"/>
    <mergeCell ref="TCQ42:TCS42"/>
    <mergeCell ref="SMJ42:SMM42"/>
    <mergeCell ref="RLO42:RLQ42"/>
    <mergeCell ref="QQQ42:QQS42"/>
    <mergeCell ref="EHK42:EHM42"/>
    <mergeCell ref="IHY42:IHZ42"/>
    <mergeCell ref="ANQ42:ANW42"/>
    <mergeCell ref="ISO42:ISU42"/>
    <mergeCell ref="PRM42:PRS42"/>
    <mergeCell ref="EZI42:EZO42"/>
    <mergeCell ref="CBA42:CBG42"/>
    <mergeCell ref="VCG42:VCH42"/>
    <mergeCell ref="KTY42:KTZ42"/>
    <mergeCell ref="DKS42:DKY42"/>
    <mergeCell ref="VQO42:VQU42"/>
    <mergeCell ref="BPE42:BPF42"/>
    <mergeCell ref="ESF42:ESI42"/>
    <mergeCell ref="PKJ42:PKM42"/>
    <mergeCell ref="BTX42:BUA42"/>
    <mergeCell ref="QN42:QQ42"/>
    <mergeCell ref="PM42:PN42"/>
    <mergeCell ref="KHQ42:KHR42"/>
    <mergeCell ref="RGO42:RGP42"/>
    <mergeCell ref="CNI42:CNO42"/>
    <mergeCell ref="VTH42:VTK42"/>
    <mergeCell ref="JKB42:JKE42"/>
    <mergeCell ref="HRT42:HRW42"/>
    <mergeCell ref="VXY42:VYE42"/>
    <mergeCell ref="KQ42:KS42"/>
    <mergeCell ref="SSU42:SSW42"/>
    <mergeCell ref="UZP42:UZS42"/>
    <mergeCell ref="FCI42:FCK42"/>
    <mergeCell ref="PUM42:PUO42"/>
    <mergeCell ref="NGS42:NGY42"/>
    <mergeCell ref="GZM42:GZN42"/>
    <mergeCell ref="QVH42:QVK42"/>
    <mergeCell ref="CTT42:CTW42"/>
    <mergeCell ref="NU42:OA42"/>
    <mergeCell ref="KMQ42:KMS42"/>
    <mergeCell ref="EDQ42:EDR42"/>
    <mergeCell ref="HWW42:HWX42"/>
    <mergeCell ref="OVU42:OVV42"/>
    <mergeCell ref="UTE42:UTK42"/>
    <mergeCell ref="JCR42:JCU42"/>
    <mergeCell ref="QBP42:QBS42"/>
    <mergeCell ref="HOI42:HOK42"/>
    <mergeCell ref="LCO42:LCP42"/>
    <mergeCell ref="BAM42:BAO42"/>
    <mergeCell ref="UTS42:UTU42"/>
    <mergeCell ref="IKM42:IKO42"/>
    <mergeCell ref="PIW42:PJC42"/>
    <mergeCell ref="TXM42:TXN42"/>
    <mergeCell ref="HOG42:HOH42"/>
    <mergeCell ref="SVG42:SVI42"/>
    <mergeCell ref="SEZ42:SFC42"/>
    <mergeCell ref="EON42:EOQ42"/>
    <mergeCell ref="PWY42:PXA42"/>
    <mergeCell ref="EDE42:EDK42"/>
    <mergeCell ref="PMV42:PMY42"/>
    <mergeCell ref="JXW42:JXY42"/>
    <mergeCell ref="R4:X4"/>
    <mergeCell ref="WKU42:WKW42"/>
    <mergeCell ref="QZY42:RAE42"/>
    <mergeCell ref="TG42:TI42"/>
    <mergeCell ref="KSS42:KST42"/>
    <mergeCell ref="WRQ42:WRW42"/>
    <mergeCell ref="UCF42:UCI42"/>
    <mergeCell ref="GLT42:GLW42"/>
    <mergeCell ref="NKR42:NKU42"/>
    <mergeCell ref="SNW42:SNY42"/>
    <mergeCell ref="WHC42:WHE42"/>
    <mergeCell ref="RDX42:REA42"/>
    <mergeCell ref="KMJ42:KMM42"/>
    <mergeCell ref="PPO42:PPQ42"/>
    <mergeCell ref="KO42:KP42"/>
    <mergeCell ref="TDU42:TDV42"/>
    <mergeCell ref="LJM42:LJS42"/>
    <mergeCell ref="PCS42:PCY42"/>
    <mergeCell ref="GUO42:GUP42"/>
    <mergeCell ref="EKO42:EKU42"/>
    <mergeCell ref="WIB42:WIE42"/>
    <mergeCell ref="LZT42:LZW42"/>
    <mergeCell ref="AGU42:AGW42"/>
    <mergeCell ref="XDG42:XDI42"/>
    <mergeCell ref="JMU42:JMW42"/>
    <mergeCell ref="QLS42:QLU42"/>
    <mergeCell ref="RCW42:RCX42"/>
    <mergeCell ref="JTQ42:JTW42"/>
    <mergeCell ref="DMK42:DML42"/>
    <mergeCell ref="ODD42:ODG42"/>
    <mergeCell ref="MVX42:MWA42"/>
    <mergeCell ref="RZC42:RZE42"/>
    <mergeCell ref="AMR42:AMU42"/>
    <mergeCell ref="EIQ42:EIS42"/>
    <mergeCell ref="LHO42:LHQ42"/>
    <mergeCell ref="PAU42:PAW42"/>
    <mergeCell ref="JEC42:JED42"/>
    <mergeCell ref="MBY42:MCE42"/>
    <mergeCell ref="IJG42:IJI42"/>
    <mergeCell ref="AAQ42:AAS42"/>
    <mergeCell ref="BWQ42:BWS42"/>
    <mergeCell ref="OCC42:OCD42"/>
    <mergeCell ref="SRA42:SRG42"/>
    <mergeCell ref="MQZ42:MRC42"/>
    <mergeCell ref="HLW42:HLY42"/>
    <mergeCell ref="OVW42:OVY42"/>
    <mergeCell ref="SVY42:SWE42"/>
    <mergeCell ref="TQW42:TRC42"/>
    <mergeCell ref="CRM42:CRN42"/>
    <mergeCell ref="TYS42:TYT42"/>
    <mergeCell ref="MEK42:MEQ42"/>
    <mergeCell ref="HPM42:HPN42"/>
    <mergeCell ref="JOZ42:JPC42"/>
    <mergeCell ref="QNX42:QOA42"/>
    <mergeCell ref="QYZ42:QZC42"/>
    <mergeCell ref="SCU42:SCW42"/>
    <mergeCell ref="DGI42:DGK42"/>
    <mergeCell ref="ULA42:ULB42"/>
    <mergeCell ref="TUV42:TUY42"/>
    <mergeCell ref="QWN42:QWQ42"/>
    <mergeCell ref="TKA42:TKC42"/>
    <mergeCell ref="TKS42:TKY42"/>
    <mergeCell ref="TNS42:TNU42"/>
    <mergeCell ref="THA42:THG42"/>
    <mergeCell ref="PAG42:PAM42"/>
    <mergeCell ref="ACO42:ACU42"/>
    <mergeCell ref="NBU42:NCA42"/>
    <mergeCell ref="EUY42:EVA42"/>
    <mergeCell ref="MEY42:MFA42"/>
    <mergeCell ref="FMW42:FNC42"/>
    <mergeCell ref="GK42:GQ42"/>
    <mergeCell ref="SZQ42:SZW42"/>
    <mergeCell ref="FGZ42:FHC42"/>
    <mergeCell ref="DPX42:DQA42"/>
    <mergeCell ref="LU42:LV42"/>
    <mergeCell ref="OI42:OK42"/>
    <mergeCell ref="CXL42:CXO42"/>
    <mergeCell ref="BBS42:BBU42"/>
    <mergeCell ref="GTK42:GTM42"/>
    <mergeCell ref="RWC42:RWI42"/>
    <mergeCell ref="LOW42:LOX42"/>
    <mergeCell ref="SNU42:SNV42"/>
    <mergeCell ref="OXU42:OYA42"/>
    <mergeCell ref="EXI42:EXJ42"/>
    <mergeCell ref="IQO42:IQP42"/>
    <mergeCell ref="TOY42:TPA42"/>
    <mergeCell ref="MQA42:MQC42"/>
    <mergeCell ref="ILQ42:ILR42"/>
    <mergeCell ref="GBQ42:GBW42"/>
    <mergeCell ref="KCG42:KCM42"/>
    <mergeCell ref="QPD42:QPG42"/>
    <mergeCell ref="EFX42:EGA42"/>
    <mergeCell ref="CYR42:CYU42"/>
    <mergeCell ref="BXW42:BXY42"/>
    <mergeCell ref="GFU42:GFV42"/>
    <mergeCell ref="NES42:NET42"/>
    <mergeCell ref="KUS42:KUY42"/>
    <mergeCell ref="EKV42:EKY42"/>
    <mergeCell ref="LUV42:LUY42"/>
    <mergeCell ref="ANX42:AOA42"/>
    <mergeCell ref="HMV42:HMY42"/>
    <mergeCell ref="LGB42:LGE42"/>
    <mergeCell ref="NUU42:NUW42"/>
    <mergeCell ref="ROA42:ROC42"/>
    <mergeCell ref="NUG42:NUM42"/>
    <mergeCell ref="KSU42:KSW42"/>
    <mergeCell ref="API42:APJ42"/>
    <mergeCell ref="JBQ42:JBR42"/>
    <mergeCell ref="DNE42:DNK42"/>
    <mergeCell ref="JOA42:JOC42"/>
    <mergeCell ref="CWM42:CWO42"/>
    <mergeCell ref="GPS42:GPU42"/>
    <mergeCell ref="KTT42:KTW42"/>
    <mergeCell ref="JMN42:JMQ42"/>
    <mergeCell ref="EQA42:EQC42"/>
    <mergeCell ref="DSQ42:DSS42"/>
    <mergeCell ref="GGO42:GGU42"/>
    <mergeCell ref="QYS42:QYY42"/>
    <mergeCell ref="DIG42:DIM42"/>
    <mergeCell ref="WZH42:WZK42"/>
    <mergeCell ref="KQB42:KQE42"/>
    <mergeCell ref="IIA42:IIC42"/>
    <mergeCell ref="PSA42:PSC42"/>
    <mergeCell ref="QJE42:QJF42"/>
    <mergeCell ref="VJE42:VJK42"/>
    <mergeCell ref="IZY42:JAE42"/>
    <mergeCell ref="CSS42:CST42"/>
    <mergeCell ref="WAW42:WAX42"/>
    <mergeCell ref="JRQ42:JRR42"/>
    <mergeCell ref="ORQ42:ORW42"/>
    <mergeCell ref="SGF42:SGI42"/>
    <mergeCell ref="FWZ42:FXC42"/>
    <mergeCell ref="TBD42:TBG42"/>
    <mergeCell ref="RFK42:RFM42"/>
    <mergeCell ref="DDW42:DDY42"/>
    <mergeCell ref="WXC42:WXE42"/>
    <mergeCell ref="KNW42:KNY42"/>
    <mergeCell ref="JGQ42:JGS42"/>
    <mergeCell ref="QFA42:QFG42"/>
    <mergeCell ref="ENH42:ENK42"/>
    <mergeCell ref="LMF42:LMI42"/>
    <mergeCell ref="GSE42:GSG42"/>
    <mergeCell ref="WPQ42:WPR42"/>
    <mergeCell ref="MJW42:MJY42"/>
    <mergeCell ref="VKY42:VLA42"/>
    <mergeCell ref="KNU42:KNV42"/>
    <mergeCell ref="OHA42:OHB42"/>
    <mergeCell ref="EIO42:EIP42"/>
    <mergeCell ref="OEJ42:OEM42"/>
    <mergeCell ref="VDH42:VDK42"/>
    <mergeCell ref="VGA42:VGC42"/>
    <mergeCell ref="C10:E10"/>
    <mergeCell ref="EJU42:EJV42"/>
    <mergeCell ref="LIS42:LIT42"/>
    <mergeCell ref="USF42:USI42"/>
    <mergeCell ref="XDY42:XEE42"/>
    <mergeCell ref="DVU42:DWA42"/>
    <mergeCell ref="AXM42:AXS42"/>
    <mergeCell ref="UFQ42:UFW42"/>
    <mergeCell ref="GYB42:GYE42"/>
    <mergeCell ref="OIB42:OIE42"/>
    <mergeCell ref="AGN42:AGQ42"/>
    <mergeCell ref="FJS42:FJU42"/>
    <mergeCell ref="CLK42:CLM42"/>
    <mergeCell ref="AHY42:AHZ42"/>
    <mergeCell ref="TQC42:TQD42"/>
    <mergeCell ref="EWW42:EXC42"/>
    <mergeCell ref="DFU42:DGA42"/>
    <mergeCell ref="MGW42:MHC42"/>
    <mergeCell ref="FZQ42:FZR42"/>
    <mergeCell ref="QRU42:QRV42"/>
    <mergeCell ref="WUJ42:WUM42"/>
    <mergeCell ref="MXD42:MXG42"/>
    <mergeCell ref="UMI42:UMK42"/>
    <mergeCell ref="TWB42:TWE42"/>
    <mergeCell ref="VHE42:VHF42"/>
    <mergeCell ref="IXY42:IXZ42"/>
    <mergeCell ref="GNY42:GOE42"/>
    <mergeCell ref="NXY42:NYE42"/>
    <mergeCell ref="BFI42:BFJ42"/>
    <mergeCell ref="DRD42:DRG42"/>
    <mergeCell ref="AFO42:AFQ42"/>
    <mergeCell ref="BOZ42:BPC42"/>
    <mergeCell ref="R3:AC3"/>
    <mergeCell ref="GTD42:GTG42"/>
    <mergeCell ref="RLH42:RLK42"/>
    <mergeCell ref="DUV42:DUY42"/>
    <mergeCell ref="XCZ42:XDC42"/>
    <mergeCell ref="VHG42:VHI42"/>
    <mergeCell ref="WCE42:WCG42"/>
    <mergeCell ref="IYA42:IYC42"/>
    <mergeCell ref="WDK42:WDM42"/>
    <mergeCell ref="VND42:VNG42"/>
    <mergeCell ref="LW42:LY42"/>
    <mergeCell ref="WKG42:WKM42"/>
    <mergeCell ref="QDA42:QDB42"/>
    <mergeCell ref="DTU42:DTV42"/>
    <mergeCell ref="ITU42:IUA42"/>
    <mergeCell ref="TLY42:TME42"/>
    <mergeCell ref="AVM42:AVN42"/>
    <mergeCell ref="GEJ42:GEM42"/>
    <mergeCell ref="NDH42:NDK42"/>
    <mergeCell ref="MV42:MY42"/>
    <mergeCell ref="QZG42:QZI42"/>
    <mergeCell ref="KEZ42:KFC42"/>
    <mergeCell ref="PIE42:PIG42"/>
    <mergeCell ref="WSE42:WSG42"/>
    <mergeCell ref="OZH42:OZK42"/>
    <mergeCell ref="CQB42:CQE42"/>
    <mergeCell ref="BHP42:BHS42"/>
    <mergeCell ref="SHS42:SHU42"/>
    <mergeCell ref="RUW42:RVC42"/>
    <mergeCell ref="HCS42:HCY42"/>
    <mergeCell ref="SXQ42:SXR42"/>
    <mergeCell ref="EEK42:EEQ42"/>
    <mergeCell ref="C13:E13"/>
    <mergeCell ref="TLE42:TLF42"/>
    <mergeCell ref="XEK42:XEL42"/>
    <mergeCell ref="PKC42:PKI42"/>
    <mergeCell ref="ERY42:ESE42"/>
    <mergeCell ref="JCW42:JCX42"/>
    <mergeCell ref="SDY42:SDZ42"/>
    <mergeCell ref="QMW42:QMX42"/>
    <mergeCell ref="BTQ42:BTW42"/>
    <mergeCell ref="FIF42:FII42"/>
    <mergeCell ref="MHD42:MHG42"/>
    <mergeCell ref="JZC42:JZE42"/>
    <mergeCell ref="RJC42:RJE42"/>
    <mergeCell ref="DHO42:DHQ42"/>
    <mergeCell ref="SAG42:SAH42"/>
    <mergeCell ref="WPE42:WPK42"/>
    <mergeCell ref="KFY42:KGE42"/>
    <mergeCell ref="DHA42:DHG42"/>
    <mergeCell ref="BWJ42:BWM42"/>
    <mergeCell ref="HOB42:HOE42"/>
    <mergeCell ref="MRG42:MRI42"/>
    <mergeCell ref="FSI42:FSK42"/>
    <mergeCell ref="HVE42:HVK42"/>
    <mergeCell ref="CRH42:CRK42"/>
    <mergeCell ref="JQF42:JQI42"/>
    <mergeCell ref="NJL42:NJO42"/>
    <mergeCell ref="HIE42:HIG42"/>
    <mergeCell ref="HQS42:HQT42"/>
    <mergeCell ref="OPQ42:OPR42"/>
    <mergeCell ref="WK42:WQ42"/>
    <mergeCell ref="CKE42:CKG42"/>
    <mergeCell ref="CS42:CY42"/>
    <mergeCell ref="F9:T9"/>
    <mergeCell ref="LJY42:LJZ42"/>
    <mergeCell ref="MEW42:MEX42"/>
    <mergeCell ref="BEW42:BFC42"/>
    <mergeCell ref="IDU42:IEA42"/>
    <mergeCell ref="BAF42:BAI42"/>
    <mergeCell ref="LSJ42:LSM42"/>
    <mergeCell ref="JD42:JG42"/>
    <mergeCell ref="UTL42:UTO42"/>
    <mergeCell ref="TCJ42:TCM42"/>
    <mergeCell ref="FRC42:FRE42"/>
    <mergeCell ref="TZM42:TZS42"/>
    <mergeCell ref="CSU42:CSW42"/>
    <mergeCell ref="NSG42:NSH42"/>
    <mergeCell ref="NHE42:NHF42"/>
    <mergeCell ref="AXY42:AXZ42"/>
    <mergeCell ref="JBL42:JBO42"/>
    <mergeCell ref="QLL42:QLO42"/>
    <mergeCell ref="JFK42:JFM42"/>
    <mergeCell ref="CNW42:CNY42"/>
    <mergeCell ref="LXA42:LXG42"/>
    <mergeCell ref="HIC42:HID42"/>
    <mergeCell ref="EYC42:EYI42"/>
    <mergeCell ref="QGN42:QGQ42"/>
    <mergeCell ref="LFU42:LGA42"/>
    <mergeCell ref="NZQ42:NZR42"/>
    <mergeCell ref="FJQ42:FJR42"/>
    <mergeCell ref="HPO42:HPQ42"/>
    <mergeCell ref="SSG42:SSM42"/>
    <mergeCell ref="RBE42:RBK42"/>
    <mergeCell ref="GJA42:GJG42"/>
    <mergeCell ref="ABU42:ABV42"/>
    <mergeCell ref="AQC42:AQI42"/>
    <mergeCell ref="MDE42:MDK42"/>
    <mergeCell ref="CCS42:CCT42"/>
    <mergeCell ref="KVY42:KWE42"/>
    <mergeCell ref="LCC42:LCI42"/>
    <mergeCell ref="LKA42:LKC42"/>
    <mergeCell ref="QFM42:QFN42"/>
    <mergeCell ref="VE42:VK42"/>
    <mergeCell ref="AG42:AM42"/>
    <mergeCell ref="EMB42:EME42"/>
    <mergeCell ref="SQI42:SQK42"/>
    <mergeCell ref="GHC42:GHE42"/>
    <mergeCell ref="EZW42:EZY42"/>
    <mergeCell ref="UNM42:UNN42"/>
    <mergeCell ref="MTE42:MTK42"/>
    <mergeCell ref="FUG42:FUM42"/>
    <mergeCell ref="GLY42:GLZ42"/>
    <mergeCell ref="NVY42:NVZ42"/>
    <mergeCell ref="QHT42:QHW42"/>
    <mergeCell ref="SWK42:SWL42"/>
    <mergeCell ref="DFA42:DFB42"/>
    <mergeCell ref="PJI42:PJJ42"/>
    <mergeCell ref="RVK42:RVM42"/>
    <mergeCell ref="QOE42:QOG42"/>
    <mergeCell ref="EEY42:EFA42"/>
    <mergeCell ref="JMG42:JMM42"/>
    <mergeCell ref="LDI42:LDO42"/>
    <mergeCell ref="EWC42:EWD42"/>
    <mergeCell ref="MGC42:MGD42"/>
    <mergeCell ref="IBW42:IBY42"/>
    <mergeCell ref="RUC42:RUD42"/>
    <mergeCell ref="BBQ42:BBR42"/>
    <mergeCell ref="A42:G42"/>
    <mergeCell ref="MLA42:MLB42"/>
    <mergeCell ref="CZ42:DC42"/>
    <mergeCell ref="OFP42:OFS42"/>
    <mergeCell ref="GRX42:GSA42"/>
    <mergeCell ref="SAI42:SAK42"/>
    <mergeCell ref="EJW42:EJY42"/>
    <mergeCell ref="ALE42:ALK42"/>
    <mergeCell ref="QVA42:QVG42"/>
    <mergeCell ref="GW42:GX42"/>
    <mergeCell ref="BT42:BW42"/>
    <mergeCell ref="WSW42:WTC42"/>
    <mergeCell ref="OOM42:OOO42"/>
    <mergeCell ref="AYA42:AYC42"/>
    <mergeCell ref="HWY42:HXA42"/>
    <mergeCell ref="LQE42:LQG42"/>
    <mergeCell ref="SPC42:SPE42"/>
    <mergeCell ref="PYC42:PYD42"/>
    <mergeCell ref="TRI42:TRJ42"/>
    <mergeCell ref="WJH42:WJK42"/>
    <mergeCell ref="GMA42:GMC42"/>
    <mergeCell ref="OQK42:OQQ42"/>
    <mergeCell ref="EPY42:EPZ42"/>
    <mergeCell ref="IJE42:IJF42"/>
    <mergeCell ref="UIC42:UII42"/>
    <mergeCell ref="BRQ42:BRR42"/>
    <mergeCell ref="LNL42:LNO42"/>
    <mergeCell ref="KGF42:KGI42"/>
    <mergeCell ref="RFD42:RFG42"/>
    <mergeCell ref="DIU42:DIW42"/>
    <mergeCell ref="OAY42:OBA42"/>
    <mergeCell ref="BRS42:BRU42"/>
    <mergeCell ref="WIG42:WIH42"/>
    <mergeCell ref="BSW42:BSX42"/>
    <mergeCell ref="VVY42:VVZ42"/>
    <mergeCell ref="CIR42:CIU42"/>
    <mergeCell ref="UPT42:UPW42"/>
    <mergeCell ref="GZO42:GZQ42"/>
    <mergeCell ref="NYM42:NYO42"/>
    <mergeCell ref="RMS42:RMT42"/>
    <mergeCell ref="SWM42:SWO42"/>
    <mergeCell ref="SBM42:SBN42"/>
    <mergeCell ref="OAK42:OAQ42"/>
    <mergeCell ref="HBM42:HBS42"/>
    <mergeCell ref="VDA42:VDG42"/>
    <mergeCell ref="HKJ42:HKM42"/>
    <mergeCell ref="OUJ42:OUM42"/>
    <mergeCell ref="FYM42:FYO42"/>
    <mergeCell ref="QXY42:QXZ42"/>
    <mergeCell ref="CES42:CEY42"/>
    <mergeCell ref="PQS42:PQT42"/>
    <mergeCell ref="UEY42:UFA42"/>
    <mergeCell ref="SXS42:SXU42"/>
    <mergeCell ref="RGQ42:RGS42"/>
    <mergeCell ref="TSC42:TSI42"/>
    <mergeCell ref="HIW42:HJC42"/>
    <mergeCell ref="VHY42:VIE42"/>
    <mergeCell ref="VBC42:VBE42"/>
    <mergeCell ref="WDD42:WDG42"/>
    <mergeCell ref="VUG42:VUM42"/>
    <mergeCell ref="VKW42:VKX42"/>
    <mergeCell ref="FKW42:FKX42"/>
    <mergeCell ref="UUW42:UUX42"/>
    <mergeCell ref="NAO42:NAU42"/>
    <mergeCell ref="XEM42:XEO42"/>
    <mergeCell ref="VUN42:VUQ42"/>
    <mergeCell ref="AMY42:ANA42"/>
    <mergeCell ref="NHG42:NHI42"/>
    <mergeCell ref="UGE42:UGG42"/>
    <mergeCell ref="FS42:FU42"/>
    <mergeCell ref="EBE42:EBF42"/>
    <mergeCell ref="CVY42:CWE42"/>
    <mergeCell ref="BCW42:BCX42"/>
    <mergeCell ref="HFL42:HFO42"/>
    <mergeCell ref="RXP42:RXS42"/>
    <mergeCell ref="EHD42:EHG42"/>
    <mergeCell ref="IDC42:IDE42"/>
    <mergeCell ref="MYO42:MYP42"/>
    <mergeCell ref="FEG42:FEM42"/>
    <mergeCell ref="PWK42:PWQ42"/>
    <mergeCell ref="IC42:ID42"/>
    <mergeCell ref="GHA42:GHB42"/>
    <mergeCell ref="KAG42:KAH42"/>
    <mergeCell ref="QZE42:QZF42"/>
    <mergeCell ref="CFY42:CGE42"/>
    <mergeCell ref="VZE42:VZK42"/>
    <mergeCell ref="DIS42:DIT42"/>
    <mergeCell ref="NEN42:NEQ42"/>
    <mergeCell ref="WYG42:WYH42"/>
    <mergeCell ref="PDY42:PEE42"/>
    <mergeCell ref="KPA42:KPB42"/>
    <mergeCell ref="IFA42:IFG42"/>
    <mergeCell ref="FCB42:FCE42"/>
    <mergeCell ref="EBG42:EBI42"/>
    <mergeCell ref="LAE42:LAG42"/>
    <mergeCell ref="JSY42:JTA42"/>
  </mergeCells>
  <pageMargins left="0.75" right="0.5" top="0.75" bottom="0.5" header="0" footer="0.3"/>
  <pageSetup scale="98" orientation="portrait" r:id="rId1"/>
  <headerFooter>
    <oddFooter>&amp;L_x000D_&amp;1#&amp;"Calibri"&amp;10&amp;K000000 DISTRIBUTION: DoD COMMUNITY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D194"/>
  <sheetViews>
    <sheetView zoomScaleNormal="100" workbookViewId="0">
      <selection activeCell="A16" sqref="A16:D98"/>
    </sheetView>
  </sheetViews>
  <sheetFormatPr defaultColWidth="9.1796875" defaultRowHeight="12.75" customHeight="1"/>
  <cols>
    <col min="1" max="1" width="129" style="273" bestFit="1" customWidth="1"/>
    <col min="2" max="2" width="32.7265625" style="273" bestFit="1" customWidth="1"/>
    <col min="3" max="3" width="21.26953125" style="273" bestFit="1" customWidth="1"/>
    <col min="4" max="4" width="47.81640625" style="273" bestFit="1" customWidth="1"/>
    <col min="5" max="5" width="9.1796875" style="273" customWidth="1"/>
    <col min="6" max="16384" width="9.1796875" style="273"/>
  </cols>
  <sheetData>
    <row r="1" spans="1:4" ht="12.75" customHeight="1">
      <c r="A1" s="262" t="s">
        <v>32</v>
      </c>
      <c r="B1" s="315"/>
      <c r="C1" s="315"/>
      <c r="D1" s="315"/>
    </row>
    <row r="3" spans="1:4" ht="12.75" customHeight="1">
      <c r="A3" s="317" t="s">
        <v>33</v>
      </c>
      <c r="B3" s="319" t="s">
        <v>34</v>
      </c>
      <c r="C3" s="317" t="s">
        <v>35</v>
      </c>
      <c r="D3" s="317" t="s">
        <v>36</v>
      </c>
    </row>
    <row r="4" spans="1:4" ht="12.75" customHeight="1">
      <c r="A4" s="317" t="s">
        <v>37</v>
      </c>
      <c r="B4" s="319" t="s">
        <v>38</v>
      </c>
      <c r="C4" s="317" t="s">
        <v>39</v>
      </c>
      <c r="D4" s="317" t="s">
        <v>40</v>
      </c>
    </row>
    <row r="5" spans="1:4" ht="12.75" customHeight="1">
      <c r="A5" s="317" t="s">
        <v>41</v>
      </c>
      <c r="B5" s="505" t="s">
        <v>42</v>
      </c>
      <c r="C5" s="502" t="s">
        <v>43</v>
      </c>
      <c r="D5" s="502" t="s">
        <v>44</v>
      </c>
    </row>
    <row r="6" spans="1:4" ht="12.75" customHeight="1">
      <c r="A6" s="278">
        <v>45571.948078703703</v>
      </c>
      <c r="B6" s="503"/>
      <c r="C6" s="503"/>
      <c r="D6" s="503"/>
    </row>
    <row r="7" spans="1:4" ht="12.75" customHeight="1">
      <c r="A7" s="315"/>
      <c r="B7" s="319" t="s">
        <v>45</v>
      </c>
      <c r="C7" s="317" t="s">
        <v>46</v>
      </c>
      <c r="D7" s="317" t="s">
        <v>47</v>
      </c>
    </row>
    <row r="8" spans="1:4" ht="12.75" customHeight="1">
      <c r="A8" s="315"/>
      <c r="B8" s="319" t="s">
        <v>48</v>
      </c>
      <c r="C8" s="317" t="s">
        <v>49</v>
      </c>
      <c r="D8" s="317" t="s">
        <v>50</v>
      </c>
    </row>
    <row r="9" spans="1:4" ht="12.75" customHeight="1">
      <c r="A9" s="503"/>
      <c r="B9" s="315"/>
      <c r="C9" s="502" t="s">
        <v>51</v>
      </c>
      <c r="D9" s="263" t="s">
        <v>52</v>
      </c>
    </row>
    <row r="10" spans="1:4" ht="12.75" customHeight="1">
      <c r="A10" s="503"/>
      <c r="B10" s="315"/>
      <c r="C10" s="503"/>
      <c r="D10" s="263" t="s">
        <v>53</v>
      </c>
    </row>
    <row r="11" spans="1:4" ht="12.75" customHeight="1">
      <c r="A11" s="315"/>
      <c r="B11" s="319" t="s">
        <v>54</v>
      </c>
      <c r="C11" s="317" t="s">
        <v>55</v>
      </c>
      <c r="D11" s="317" t="s">
        <v>56</v>
      </c>
    </row>
    <row r="12" spans="1:4" ht="12.75" customHeight="1">
      <c r="A12" s="315"/>
      <c r="B12" s="319" t="s">
        <v>57</v>
      </c>
      <c r="C12" s="317" t="s">
        <v>58</v>
      </c>
      <c r="D12" s="263" t="s">
        <v>56</v>
      </c>
    </row>
    <row r="13" spans="1:4" ht="12.75" customHeight="1">
      <c r="A13" s="315"/>
      <c r="B13" s="319" t="s">
        <v>59</v>
      </c>
      <c r="C13" s="315"/>
      <c r="D13" s="315"/>
    </row>
    <row r="15" spans="1:4" ht="12.75" customHeight="1" thickBot="1">
      <c r="A15" s="264" t="s">
        <v>60</v>
      </c>
      <c r="B15" s="315"/>
      <c r="C15" s="315"/>
      <c r="D15" s="315"/>
    </row>
    <row r="16" spans="1:4" ht="12.75" customHeight="1">
      <c r="A16" s="509" t="s">
        <v>61</v>
      </c>
      <c r="B16" s="503"/>
      <c r="C16" s="503"/>
      <c r="D16" s="503"/>
    </row>
    <row r="17" spans="1:4" ht="12.75" customHeight="1">
      <c r="A17" s="503"/>
      <c r="B17" s="503"/>
      <c r="C17" s="503"/>
      <c r="D17" s="503"/>
    </row>
    <row r="18" spans="1:4" ht="12.75" customHeight="1">
      <c r="A18" s="503"/>
      <c r="B18" s="503"/>
      <c r="C18" s="503"/>
      <c r="D18" s="503"/>
    </row>
    <row r="19" spans="1:4" ht="12.75" customHeight="1">
      <c r="A19" s="503"/>
      <c r="B19" s="503"/>
      <c r="C19" s="503"/>
      <c r="D19" s="503"/>
    </row>
    <row r="20" spans="1:4" ht="12.75" customHeight="1">
      <c r="A20" s="503"/>
      <c r="B20" s="503"/>
      <c r="C20" s="503"/>
      <c r="D20" s="503"/>
    </row>
    <row r="21" spans="1:4" ht="12.75" customHeight="1">
      <c r="A21" s="503"/>
      <c r="B21" s="503"/>
      <c r="C21" s="503"/>
      <c r="D21" s="503"/>
    </row>
    <row r="22" spans="1:4" ht="12.75" customHeight="1">
      <c r="A22" s="503"/>
      <c r="B22" s="503"/>
      <c r="C22" s="503"/>
      <c r="D22" s="503"/>
    </row>
    <row r="23" spans="1:4" ht="12.75" customHeight="1">
      <c r="A23" s="503"/>
      <c r="B23" s="503"/>
      <c r="C23" s="503"/>
      <c r="D23" s="503"/>
    </row>
    <row r="24" spans="1:4" ht="12.75" customHeight="1">
      <c r="A24" s="503"/>
      <c r="B24" s="503"/>
      <c r="C24" s="503"/>
      <c r="D24" s="503"/>
    </row>
    <row r="25" spans="1:4" ht="12.75" customHeight="1">
      <c r="A25" s="503"/>
      <c r="B25" s="503"/>
      <c r="C25" s="503"/>
      <c r="D25" s="503"/>
    </row>
    <row r="26" spans="1:4" ht="12.75" customHeight="1">
      <c r="A26" s="503"/>
      <c r="B26" s="503"/>
      <c r="C26" s="503"/>
      <c r="D26" s="503"/>
    </row>
    <row r="27" spans="1:4" ht="12.75" customHeight="1">
      <c r="A27" s="503"/>
      <c r="B27" s="503"/>
      <c r="C27" s="503"/>
      <c r="D27" s="503"/>
    </row>
    <row r="28" spans="1:4" ht="12.75" customHeight="1">
      <c r="A28" s="503"/>
      <c r="B28" s="503"/>
      <c r="C28" s="503"/>
      <c r="D28" s="503"/>
    </row>
    <row r="29" spans="1:4" ht="12.75" customHeight="1">
      <c r="A29" s="503"/>
      <c r="B29" s="503"/>
      <c r="C29" s="503"/>
      <c r="D29" s="503"/>
    </row>
    <row r="30" spans="1:4" ht="12.75" customHeight="1">
      <c r="A30" s="503"/>
      <c r="B30" s="503"/>
      <c r="C30" s="503"/>
      <c r="D30" s="503"/>
    </row>
    <row r="31" spans="1:4" ht="12.75" customHeight="1">
      <c r="A31" s="503"/>
      <c r="B31" s="503"/>
      <c r="C31" s="503"/>
      <c r="D31" s="503"/>
    </row>
    <row r="32" spans="1:4" ht="12.75" customHeight="1">
      <c r="A32" s="503"/>
      <c r="B32" s="503"/>
      <c r="C32" s="503"/>
      <c r="D32" s="503"/>
    </row>
    <row r="33" spans="1:4" ht="12.75" customHeight="1">
      <c r="A33" s="503"/>
      <c r="B33" s="503"/>
      <c r="C33" s="503"/>
      <c r="D33" s="503"/>
    </row>
    <row r="34" spans="1:4" ht="12.75" customHeight="1">
      <c r="A34" s="503"/>
      <c r="B34" s="503"/>
      <c r="C34" s="503"/>
      <c r="D34" s="503"/>
    </row>
    <row r="35" spans="1:4" ht="12.75" customHeight="1">
      <c r="A35" s="503"/>
      <c r="B35" s="503"/>
      <c r="C35" s="503"/>
      <c r="D35" s="503"/>
    </row>
    <row r="36" spans="1:4" ht="12.75" customHeight="1">
      <c r="A36" s="503"/>
      <c r="B36" s="503"/>
      <c r="C36" s="503"/>
      <c r="D36" s="503"/>
    </row>
    <row r="37" spans="1:4" ht="12.75" customHeight="1">
      <c r="A37" s="503"/>
      <c r="B37" s="503"/>
      <c r="C37" s="503"/>
      <c r="D37" s="503"/>
    </row>
    <row r="38" spans="1:4" ht="12.75" customHeight="1">
      <c r="A38" s="503"/>
      <c r="B38" s="503"/>
      <c r="C38" s="503"/>
      <c r="D38" s="503"/>
    </row>
    <row r="39" spans="1:4" ht="12.75" customHeight="1">
      <c r="A39" s="503"/>
      <c r="B39" s="503"/>
      <c r="C39" s="503"/>
      <c r="D39" s="503"/>
    </row>
    <row r="40" spans="1:4" ht="12.75" customHeight="1">
      <c r="A40" s="503"/>
      <c r="B40" s="503"/>
      <c r="C40" s="503"/>
      <c r="D40" s="503"/>
    </row>
    <row r="41" spans="1:4" ht="12.75" customHeight="1">
      <c r="A41" s="503"/>
      <c r="B41" s="503"/>
      <c r="C41" s="503"/>
      <c r="D41" s="503"/>
    </row>
    <row r="42" spans="1:4" ht="12.75" customHeight="1">
      <c r="A42" s="503"/>
      <c r="B42" s="503"/>
      <c r="C42" s="503"/>
      <c r="D42" s="503"/>
    </row>
    <row r="43" spans="1:4" ht="12.75" customHeight="1">
      <c r="A43" s="503"/>
      <c r="B43" s="503"/>
      <c r="C43" s="503"/>
      <c r="D43" s="503"/>
    </row>
    <row r="44" spans="1:4" ht="12.75" customHeight="1">
      <c r="A44" s="503"/>
      <c r="B44" s="503"/>
      <c r="C44" s="503"/>
      <c r="D44" s="503"/>
    </row>
    <row r="45" spans="1:4" ht="12.75" customHeight="1">
      <c r="A45" s="503"/>
      <c r="B45" s="503"/>
      <c r="C45" s="503"/>
      <c r="D45" s="503"/>
    </row>
    <row r="46" spans="1:4" ht="12.75" customHeight="1">
      <c r="A46" s="503"/>
      <c r="B46" s="503"/>
      <c r="C46" s="503"/>
      <c r="D46" s="503"/>
    </row>
    <row r="47" spans="1:4" ht="12.75" customHeight="1">
      <c r="A47" s="503"/>
      <c r="B47" s="503"/>
      <c r="C47" s="503"/>
      <c r="D47" s="503"/>
    </row>
    <row r="48" spans="1:4" ht="12.75" customHeight="1">
      <c r="A48" s="503"/>
      <c r="B48" s="503"/>
      <c r="C48" s="503"/>
      <c r="D48" s="503"/>
    </row>
    <row r="49" spans="1:4" ht="12.75" customHeight="1">
      <c r="A49" s="503"/>
      <c r="B49" s="503"/>
      <c r="C49" s="503"/>
      <c r="D49" s="503"/>
    </row>
    <row r="50" spans="1:4" ht="12.75" customHeight="1">
      <c r="A50" s="503"/>
      <c r="B50" s="503"/>
      <c r="C50" s="503"/>
      <c r="D50" s="503"/>
    </row>
    <row r="51" spans="1:4" ht="12.75" customHeight="1">
      <c r="A51" s="503"/>
      <c r="B51" s="503"/>
      <c r="C51" s="503"/>
      <c r="D51" s="503"/>
    </row>
    <row r="52" spans="1:4" ht="12.75" customHeight="1">
      <c r="A52" s="503"/>
      <c r="B52" s="503"/>
      <c r="C52" s="503"/>
      <c r="D52" s="503"/>
    </row>
    <row r="53" spans="1:4" ht="12.75" customHeight="1">
      <c r="A53" s="503"/>
      <c r="B53" s="503"/>
      <c r="C53" s="503"/>
      <c r="D53" s="503"/>
    </row>
    <row r="54" spans="1:4" ht="12.75" customHeight="1">
      <c r="A54" s="503"/>
      <c r="B54" s="503"/>
      <c r="C54" s="503"/>
      <c r="D54" s="503"/>
    </row>
    <row r="55" spans="1:4" ht="12.75" customHeight="1">
      <c r="A55" s="503"/>
      <c r="B55" s="503"/>
      <c r="C55" s="503"/>
      <c r="D55" s="503"/>
    </row>
    <row r="56" spans="1:4" ht="12.75" customHeight="1">
      <c r="A56" s="503"/>
      <c r="B56" s="503"/>
      <c r="C56" s="503"/>
      <c r="D56" s="503"/>
    </row>
    <row r="57" spans="1:4" ht="12.75" customHeight="1">
      <c r="A57" s="503"/>
      <c r="B57" s="503"/>
      <c r="C57" s="503"/>
      <c r="D57" s="503"/>
    </row>
    <row r="58" spans="1:4" ht="12.75" customHeight="1">
      <c r="A58" s="503"/>
      <c r="B58" s="503"/>
      <c r="C58" s="503"/>
      <c r="D58" s="503"/>
    </row>
    <row r="59" spans="1:4" ht="12.75" customHeight="1">
      <c r="A59" s="503"/>
      <c r="B59" s="503"/>
      <c r="C59" s="503"/>
      <c r="D59" s="503"/>
    </row>
    <row r="60" spans="1:4" ht="12.75" customHeight="1">
      <c r="A60" s="503"/>
      <c r="B60" s="503"/>
      <c r="C60" s="503"/>
      <c r="D60" s="503"/>
    </row>
    <row r="61" spans="1:4" ht="12.75" customHeight="1">
      <c r="A61" s="503"/>
      <c r="B61" s="503"/>
      <c r="C61" s="503"/>
      <c r="D61" s="503"/>
    </row>
    <row r="62" spans="1:4" ht="12.75" customHeight="1">
      <c r="A62" s="503"/>
      <c r="B62" s="503"/>
      <c r="C62" s="503"/>
      <c r="D62" s="503"/>
    </row>
    <row r="63" spans="1:4" ht="12.75" customHeight="1">
      <c r="A63" s="503"/>
      <c r="B63" s="503"/>
      <c r="C63" s="503"/>
      <c r="D63" s="503"/>
    </row>
    <row r="64" spans="1:4" ht="12.75" customHeight="1">
      <c r="A64" s="503"/>
      <c r="B64" s="503"/>
      <c r="C64" s="503"/>
      <c r="D64" s="503"/>
    </row>
    <row r="65" spans="1:4" ht="12.75" customHeight="1">
      <c r="A65" s="503"/>
      <c r="B65" s="503"/>
      <c r="C65" s="503"/>
      <c r="D65" s="503"/>
    </row>
    <row r="66" spans="1:4" ht="12.75" customHeight="1">
      <c r="A66" s="503"/>
      <c r="B66" s="503"/>
      <c r="C66" s="503"/>
      <c r="D66" s="503"/>
    </row>
    <row r="67" spans="1:4" ht="12.75" customHeight="1">
      <c r="A67" s="503"/>
      <c r="B67" s="503"/>
      <c r="C67" s="503"/>
      <c r="D67" s="503"/>
    </row>
    <row r="68" spans="1:4" ht="12.75" customHeight="1">
      <c r="A68" s="503"/>
      <c r="B68" s="503"/>
      <c r="C68" s="503"/>
      <c r="D68" s="503"/>
    </row>
    <row r="69" spans="1:4" ht="12.75" customHeight="1">
      <c r="A69" s="503"/>
      <c r="B69" s="503"/>
      <c r="C69" s="503"/>
      <c r="D69" s="503"/>
    </row>
    <row r="70" spans="1:4" ht="12.75" customHeight="1">
      <c r="A70" s="503"/>
      <c r="B70" s="503"/>
      <c r="C70" s="503"/>
      <c r="D70" s="503"/>
    </row>
    <row r="71" spans="1:4" ht="12.75" customHeight="1">
      <c r="A71" s="503"/>
      <c r="B71" s="503"/>
      <c r="C71" s="503"/>
      <c r="D71" s="503"/>
    </row>
    <row r="72" spans="1:4" ht="12.75" customHeight="1">
      <c r="A72" s="503"/>
      <c r="B72" s="503"/>
      <c r="C72" s="503"/>
      <c r="D72" s="503"/>
    </row>
    <row r="73" spans="1:4" ht="12.75" customHeight="1">
      <c r="A73" s="503"/>
      <c r="B73" s="503"/>
      <c r="C73" s="503"/>
      <c r="D73" s="503"/>
    </row>
    <row r="74" spans="1:4" ht="12.75" customHeight="1">
      <c r="A74" s="503"/>
      <c r="B74" s="503"/>
      <c r="C74" s="503"/>
      <c r="D74" s="503"/>
    </row>
    <row r="75" spans="1:4" ht="12.75" customHeight="1">
      <c r="A75" s="503"/>
      <c r="B75" s="503"/>
      <c r="C75" s="503"/>
      <c r="D75" s="503"/>
    </row>
    <row r="76" spans="1:4" ht="12.75" customHeight="1">
      <c r="A76" s="503"/>
      <c r="B76" s="503"/>
      <c r="C76" s="503"/>
      <c r="D76" s="503"/>
    </row>
    <row r="77" spans="1:4" ht="12.75" customHeight="1">
      <c r="A77" s="503"/>
      <c r="B77" s="503"/>
      <c r="C77" s="503"/>
      <c r="D77" s="503"/>
    </row>
    <row r="78" spans="1:4" ht="12.75" customHeight="1">
      <c r="A78" s="503"/>
      <c r="B78" s="503"/>
      <c r="C78" s="503"/>
      <c r="D78" s="503"/>
    </row>
    <row r="79" spans="1:4" ht="12.75" customHeight="1">
      <c r="A79" s="503"/>
      <c r="B79" s="503"/>
      <c r="C79" s="503"/>
      <c r="D79" s="503"/>
    </row>
    <row r="80" spans="1:4" ht="12.75" customHeight="1">
      <c r="A80" s="503"/>
      <c r="B80" s="503"/>
      <c r="C80" s="503"/>
      <c r="D80" s="503"/>
    </row>
    <row r="81" spans="1:4" ht="12.75" customHeight="1">
      <c r="A81" s="503"/>
      <c r="B81" s="503"/>
      <c r="C81" s="503"/>
      <c r="D81" s="503"/>
    </row>
    <row r="82" spans="1:4" ht="12.75" customHeight="1">
      <c r="A82" s="503"/>
      <c r="B82" s="503"/>
      <c r="C82" s="503"/>
      <c r="D82" s="503"/>
    </row>
    <row r="83" spans="1:4" ht="12.75" customHeight="1">
      <c r="A83" s="503"/>
      <c r="B83" s="503"/>
      <c r="C83" s="503"/>
      <c r="D83" s="503"/>
    </row>
    <row r="84" spans="1:4" ht="12.75" customHeight="1">
      <c r="A84" s="503"/>
      <c r="B84" s="503"/>
      <c r="C84" s="503"/>
      <c r="D84" s="503"/>
    </row>
    <row r="85" spans="1:4" ht="12.75" customHeight="1">
      <c r="A85" s="503"/>
      <c r="B85" s="503"/>
      <c r="C85" s="503"/>
      <c r="D85" s="503"/>
    </row>
    <row r="86" spans="1:4" ht="12.75" customHeight="1">
      <c r="A86" s="503"/>
      <c r="B86" s="503"/>
      <c r="C86" s="503"/>
      <c r="D86" s="503"/>
    </row>
    <row r="87" spans="1:4" ht="12.75" customHeight="1">
      <c r="A87" s="503"/>
      <c r="B87" s="503"/>
      <c r="C87" s="503"/>
      <c r="D87" s="503"/>
    </row>
    <row r="88" spans="1:4" ht="12.75" customHeight="1">
      <c r="A88" s="503"/>
      <c r="B88" s="503"/>
      <c r="C88" s="503"/>
      <c r="D88" s="503"/>
    </row>
    <row r="89" spans="1:4" ht="12.75" customHeight="1">
      <c r="A89" s="503"/>
      <c r="B89" s="503"/>
      <c r="C89" s="503"/>
      <c r="D89" s="503"/>
    </row>
    <row r="90" spans="1:4" ht="12.75" customHeight="1">
      <c r="A90" s="503"/>
      <c r="B90" s="503"/>
      <c r="C90" s="503"/>
      <c r="D90" s="503"/>
    </row>
    <row r="91" spans="1:4" ht="12.75" customHeight="1">
      <c r="A91" s="503"/>
      <c r="B91" s="503"/>
      <c r="C91" s="503"/>
      <c r="D91" s="503"/>
    </row>
    <row r="92" spans="1:4" ht="12.75" customHeight="1">
      <c r="A92" s="503"/>
      <c r="B92" s="503"/>
      <c r="C92" s="503"/>
      <c r="D92" s="503"/>
    </row>
    <row r="93" spans="1:4" ht="12.75" customHeight="1">
      <c r="A93" s="503"/>
      <c r="B93" s="503"/>
      <c r="C93" s="503"/>
      <c r="D93" s="503"/>
    </row>
    <row r="94" spans="1:4" ht="12.75" customHeight="1">
      <c r="A94" s="503"/>
      <c r="B94" s="503"/>
      <c r="C94" s="503"/>
      <c r="D94" s="503"/>
    </row>
    <row r="95" spans="1:4" ht="12.75" customHeight="1">
      <c r="A95" s="503"/>
      <c r="B95" s="503"/>
      <c r="C95" s="503"/>
      <c r="D95" s="503"/>
    </row>
    <row r="96" spans="1:4" ht="12.75" customHeight="1">
      <c r="A96" s="503"/>
      <c r="B96" s="503"/>
      <c r="C96" s="503"/>
      <c r="D96" s="503"/>
    </row>
    <row r="97" spans="1:4" ht="12.75" customHeight="1">
      <c r="A97" s="503"/>
      <c r="B97" s="503"/>
      <c r="C97" s="503"/>
      <c r="D97" s="503"/>
    </row>
    <row r="98" spans="1:4" ht="12.75" customHeight="1">
      <c r="A98" s="503"/>
      <c r="B98" s="503"/>
      <c r="C98" s="503"/>
      <c r="D98" s="503"/>
    </row>
    <row r="99" spans="1:4" ht="12.65" customHeight="1">
      <c r="A99" s="507">
        <v>45572</v>
      </c>
      <c r="B99" s="503"/>
      <c r="C99" s="265" t="s">
        <v>62</v>
      </c>
      <c r="D99" s="266">
        <v>0.80916665509259256</v>
      </c>
    </row>
    <row r="100" spans="1:4" ht="12.75" customHeight="1">
      <c r="A100" s="267" t="s">
        <v>32</v>
      </c>
      <c r="B100" s="315"/>
      <c r="C100" s="315"/>
      <c r="D100" s="315"/>
    </row>
    <row r="102" spans="1:4" ht="12.75" customHeight="1">
      <c r="A102" s="316" t="s">
        <v>33</v>
      </c>
      <c r="B102" s="318" t="s">
        <v>34</v>
      </c>
      <c r="C102" s="316" t="s">
        <v>35</v>
      </c>
      <c r="D102" s="316" t="s">
        <v>36</v>
      </c>
    </row>
    <row r="103" spans="1:4" ht="12.75" customHeight="1">
      <c r="A103" s="316" t="s">
        <v>37</v>
      </c>
      <c r="B103" s="318" t="s">
        <v>38</v>
      </c>
      <c r="C103" s="316" t="s">
        <v>39</v>
      </c>
      <c r="D103" s="316" t="s">
        <v>40</v>
      </c>
    </row>
    <row r="104" spans="1:4" ht="12.75" customHeight="1">
      <c r="A104" s="316" t="s">
        <v>41</v>
      </c>
      <c r="B104" s="510" t="s">
        <v>42</v>
      </c>
      <c r="C104" s="506" t="s">
        <v>43</v>
      </c>
      <c r="D104" s="506" t="s">
        <v>63</v>
      </c>
    </row>
    <row r="105" spans="1:4" ht="12.75" customHeight="1">
      <c r="A105" s="279">
        <v>45567.948599525473</v>
      </c>
      <c r="B105" s="503"/>
      <c r="C105" s="503"/>
      <c r="D105" s="503"/>
    </row>
    <row r="106" spans="1:4" ht="12.75" customHeight="1">
      <c r="A106" s="315"/>
      <c r="B106" s="318" t="s">
        <v>64</v>
      </c>
      <c r="C106" s="316" t="s">
        <v>46</v>
      </c>
      <c r="D106" s="316" t="s">
        <v>47</v>
      </c>
    </row>
    <row r="107" spans="1:4" ht="12.75" customHeight="1">
      <c r="A107" s="315"/>
      <c r="B107" s="318" t="s">
        <v>65</v>
      </c>
      <c r="C107" s="316" t="s">
        <v>49</v>
      </c>
      <c r="D107" s="316" t="s">
        <v>66</v>
      </c>
    </row>
    <row r="108" spans="1:4" ht="12.75" customHeight="1">
      <c r="A108" s="503"/>
      <c r="B108" s="315"/>
      <c r="C108" s="506" t="s">
        <v>51</v>
      </c>
      <c r="D108" s="268" t="s">
        <v>52</v>
      </c>
    </row>
    <row r="109" spans="1:4" ht="12.75" customHeight="1">
      <c r="A109" s="503"/>
      <c r="B109" s="315"/>
      <c r="C109" s="503"/>
      <c r="D109" s="268" t="s">
        <v>53</v>
      </c>
    </row>
    <row r="110" spans="1:4" ht="12.75" customHeight="1">
      <c r="A110" s="315"/>
      <c r="B110" s="318" t="s">
        <v>54</v>
      </c>
      <c r="C110" s="316" t="s">
        <v>55</v>
      </c>
      <c r="D110" s="316" t="s">
        <v>56</v>
      </c>
    </row>
    <row r="111" spans="1:4" ht="12.75" customHeight="1">
      <c r="A111" s="315"/>
      <c r="B111" s="318" t="s">
        <v>57</v>
      </c>
      <c r="C111" s="316" t="s">
        <v>58</v>
      </c>
      <c r="D111" s="268" t="s">
        <v>56</v>
      </c>
    </row>
    <row r="112" spans="1:4" ht="12.75" customHeight="1">
      <c r="A112" s="315"/>
      <c r="B112" s="318" t="s">
        <v>67</v>
      </c>
      <c r="C112" s="315"/>
      <c r="D112" s="315"/>
    </row>
    <row r="114" spans="1:4" ht="12.75" customHeight="1" thickBot="1">
      <c r="A114" s="269" t="s">
        <v>60</v>
      </c>
      <c r="B114" s="315"/>
      <c r="C114" s="315"/>
      <c r="D114" s="315"/>
    </row>
    <row r="115" spans="1:4" ht="12.75" customHeight="1">
      <c r="A115" s="504" t="s">
        <v>68</v>
      </c>
      <c r="B115" s="503"/>
      <c r="C115" s="503"/>
      <c r="D115" s="503"/>
    </row>
    <row r="116" spans="1:4" ht="12.75" customHeight="1">
      <c r="A116" s="503"/>
      <c r="B116" s="503"/>
      <c r="C116" s="503"/>
      <c r="D116" s="503"/>
    </row>
    <row r="117" spans="1:4" ht="12.75" customHeight="1">
      <c r="A117" s="503"/>
      <c r="B117" s="503"/>
      <c r="C117" s="503"/>
      <c r="D117" s="503"/>
    </row>
    <row r="118" spans="1:4" ht="12.75" customHeight="1">
      <c r="A118" s="503"/>
      <c r="B118" s="503"/>
      <c r="C118" s="503"/>
      <c r="D118" s="503"/>
    </row>
    <row r="119" spans="1:4" ht="12.75" customHeight="1">
      <c r="A119" s="503"/>
      <c r="B119" s="503"/>
      <c r="C119" s="503"/>
      <c r="D119" s="503"/>
    </row>
    <row r="120" spans="1:4" ht="12.75" customHeight="1">
      <c r="A120" s="503"/>
      <c r="B120" s="503"/>
      <c r="C120" s="503"/>
      <c r="D120" s="503"/>
    </row>
    <row r="121" spans="1:4" ht="12.75" customHeight="1">
      <c r="A121" s="503"/>
      <c r="B121" s="503"/>
      <c r="C121" s="503"/>
      <c r="D121" s="503"/>
    </row>
    <row r="122" spans="1:4" ht="12.75" customHeight="1">
      <c r="A122" s="503"/>
      <c r="B122" s="503"/>
      <c r="C122" s="503"/>
      <c r="D122" s="503"/>
    </row>
    <row r="123" spans="1:4" ht="12.75" customHeight="1">
      <c r="A123" s="503"/>
      <c r="B123" s="503"/>
      <c r="C123" s="503"/>
      <c r="D123" s="503"/>
    </row>
    <row r="124" spans="1:4" ht="12.75" customHeight="1">
      <c r="A124" s="503"/>
      <c r="B124" s="503"/>
      <c r="C124" s="503"/>
      <c r="D124" s="503"/>
    </row>
    <row r="125" spans="1:4" ht="12.75" customHeight="1">
      <c r="A125" s="503"/>
      <c r="B125" s="503"/>
      <c r="C125" s="503"/>
      <c r="D125" s="503"/>
    </row>
    <row r="126" spans="1:4" ht="12.75" customHeight="1">
      <c r="A126" s="503"/>
      <c r="B126" s="503"/>
      <c r="C126" s="503"/>
      <c r="D126" s="503"/>
    </row>
    <row r="127" spans="1:4" ht="12.75" customHeight="1">
      <c r="A127" s="503"/>
      <c r="B127" s="503"/>
      <c r="C127" s="503"/>
      <c r="D127" s="503"/>
    </row>
    <row r="128" spans="1:4" ht="12.75" customHeight="1">
      <c r="A128" s="503"/>
      <c r="B128" s="503"/>
      <c r="C128" s="503"/>
      <c r="D128" s="503"/>
    </row>
    <row r="129" spans="1:4" ht="12.75" customHeight="1">
      <c r="A129" s="503"/>
      <c r="B129" s="503"/>
      <c r="C129" s="503"/>
      <c r="D129" s="503"/>
    </row>
    <row r="130" spans="1:4" ht="12.75" customHeight="1">
      <c r="A130" s="503"/>
      <c r="B130" s="503"/>
      <c r="C130" s="503"/>
      <c r="D130" s="503"/>
    </row>
    <row r="131" spans="1:4" ht="12.75" customHeight="1">
      <c r="A131" s="503"/>
      <c r="B131" s="503"/>
      <c r="C131" s="503"/>
      <c r="D131" s="503"/>
    </row>
    <row r="132" spans="1:4" ht="12.75" customHeight="1">
      <c r="A132" s="503"/>
      <c r="B132" s="503"/>
      <c r="C132" s="503"/>
      <c r="D132" s="503"/>
    </row>
    <row r="133" spans="1:4" ht="12.75" customHeight="1">
      <c r="A133" s="503"/>
      <c r="B133" s="503"/>
      <c r="C133" s="503"/>
      <c r="D133" s="503"/>
    </row>
    <row r="134" spans="1:4" ht="12.75" customHeight="1">
      <c r="A134" s="503"/>
      <c r="B134" s="503"/>
      <c r="C134" s="503"/>
      <c r="D134" s="503"/>
    </row>
    <row r="135" spans="1:4" ht="12.75" customHeight="1">
      <c r="A135" s="503"/>
      <c r="B135" s="503"/>
      <c r="C135" s="503"/>
      <c r="D135" s="503"/>
    </row>
    <row r="136" spans="1:4" ht="12.75" customHeight="1">
      <c r="A136" s="503"/>
      <c r="B136" s="503"/>
      <c r="C136" s="503"/>
      <c r="D136" s="503"/>
    </row>
    <row r="137" spans="1:4" ht="12.75" customHeight="1">
      <c r="A137" s="503"/>
      <c r="B137" s="503"/>
      <c r="C137" s="503"/>
      <c r="D137" s="503"/>
    </row>
    <row r="138" spans="1:4" ht="12.75" customHeight="1">
      <c r="A138" s="503"/>
      <c r="B138" s="503"/>
      <c r="C138" s="503"/>
      <c r="D138" s="503"/>
    </row>
    <row r="139" spans="1:4" ht="12.75" customHeight="1">
      <c r="A139" s="503"/>
      <c r="B139" s="503"/>
      <c r="C139" s="503"/>
      <c r="D139" s="503"/>
    </row>
    <row r="140" spans="1:4" ht="12.75" customHeight="1">
      <c r="A140" s="503"/>
      <c r="B140" s="503"/>
      <c r="C140" s="503"/>
      <c r="D140" s="503"/>
    </row>
    <row r="141" spans="1:4" ht="12.75" customHeight="1">
      <c r="A141" s="503"/>
      <c r="B141" s="503"/>
      <c r="C141" s="503"/>
      <c r="D141" s="503"/>
    </row>
    <row r="142" spans="1:4" ht="12.75" customHeight="1">
      <c r="A142" s="503"/>
      <c r="B142" s="503"/>
      <c r="C142" s="503"/>
      <c r="D142" s="503"/>
    </row>
    <row r="143" spans="1:4" ht="12.75" customHeight="1">
      <c r="A143" s="503"/>
      <c r="B143" s="503"/>
      <c r="C143" s="503"/>
      <c r="D143" s="503"/>
    </row>
    <row r="144" spans="1:4" ht="12.75" customHeight="1">
      <c r="A144" s="503"/>
      <c r="B144" s="503"/>
      <c r="C144" s="503"/>
      <c r="D144" s="503"/>
    </row>
    <row r="145" spans="1:4" ht="12.75" customHeight="1">
      <c r="A145" s="503"/>
      <c r="B145" s="503"/>
      <c r="C145" s="503"/>
      <c r="D145" s="503"/>
    </row>
    <row r="146" spans="1:4" ht="12.75" customHeight="1">
      <c r="A146" s="503"/>
      <c r="B146" s="503"/>
      <c r="C146" s="503"/>
      <c r="D146" s="503"/>
    </row>
    <row r="147" spans="1:4" ht="12.75" customHeight="1">
      <c r="A147" s="503"/>
      <c r="B147" s="503"/>
      <c r="C147" s="503"/>
      <c r="D147" s="503"/>
    </row>
    <row r="148" spans="1:4" ht="12.75" customHeight="1">
      <c r="A148" s="503"/>
      <c r="B148" s="503"/>
      <c r="C148" s="503"/>
      <c r="D148" s="503"/>
    </row>
    <row r="149" spans="1:4" ht="12.75" customHeight="1">
      <c r="A149" s="503"/>
      <c r="B149" s="503"/>
      <c r="C149" s="503"/>
      <c r="D149" s="503"/>
    </row>
    <row r="150" spans="1:4" ht="12.75" customHeight="1">
      <c r="A150" s="503"/>
      <c r="B150" s="503"/>
      <c r="C150" s="503"/>
      <c r="D150" s="503"/>
    </row>
    <row r="151" spans="1:4" ht="12.75" customHeight="1">
      <c r="A151" s="503"/>
      <c r="B151" s="503"/>
      <c r="C151" s="503"/>
      <c r="D151" s="503"/>
    </row>
    <row r="152" spans="1:4" ht="12.75" customHeight="1">
      <c r="A152" s="503"/>
      <c r="B152" s="503"/>
      <c r="C152" s="503"/>
      <c r="D152" s="503"/>
    </row>
    <row r="153" spans="1:4" ht="12.75" customHeight="1">
      <c r="A153" s="503"/>
      <c r="B153" s="503"/>
      <c r="C153" s="503"/>
      <c r="D153" s="503"/>
    </row>
    <row r="154" spans="1:4" ht="12.75" customHeight="1">
      <c r="A154" s="503"/>
      <c r="B154" s="503"/>
      <c r="C154" s="503"/>
      <c r="D154" s="503"/>
    </row>
    <row r="155" spans="1:4" ht="12.75" customHeight="1">
      <c r="A155" s="503"/>
      <c r="B155" s="503"/>
      <c r="C155" s="503"/>
      <c r="D155" s="503"/>
    </row>
    <row r="156" spans="1:4" ht="12.75" customHeight="1">
      <c r="A156" s="503"/>
      <c r="B156" s="503"/>
      <c r="C156" s="503"/>
      <c r="D156" s="503"/>
    </row>
    <row r="157" spans="1:4" ht="12.75" customHeight="1">
      <c r="A157" s="503"/>
      <c r="B157" s="503"/>
      <c r="C157" s="503"/>
      <c r="D157" s="503"/>
    </row>
    <row r="158" spans="1:4" ht="12.75" customHeight="1">
      <c r="A158" s="503"/>
      <c r="B158" s="503"/>
      <c r="C158" s="503"/>
      <c r="D158" s="503"/>
    </row>
    <row r="159" spans="1:4" ht="12.75" customHeight="1">
      <c r="A159" s="503"/>
      <c r="B159" s="503"/>
      <c r="C159" s="503"/>
      <c r="D159" s="503"/>
    </row>
    <row r="160" spans="1:4" ht="12.75" customHeight="1">
      <c r="A160" s="503"/>
      <c r="B160" s="503"/>
      <c r="C160" s="503"/>
      <c r="D160" s="503"/>
    </row>
    <row r="161" spans="1:4" ht="12.75" customHeight="1">
      <c r="A161" s="503"/>
      <c r="B161" s="503"/>
      <c r="C161" s="503"/>
      <c r="D161" s="503"/>
    </row>
    <row r="162" spans="1:4" ht="12.75" customHeight="1">
      <c r="A162" s="503"/>
      <c r="B162" s="503"/>
      <c r="C162" s="503"/>
      <c r="D162" s="503"/>
    </row>
    <row r="163" spans="1:4" ht="12.75" customHeight="1">
      <c r="A163" s="503"/>
      <c r="B163" s="503"/>
      <c r="C163" s="503"/>
      <c r="D163" s="503"/>
    </row>
    <row r="164" spans="1:4" ht="12.75" customHeight="1">
      <c r="A164" s="503"/>
      <c r="B164" s="503"/>
      <c r="C164" s="503"/>
      <c r="D164" s="503"/>
    </row>
    <row r="165" spans="1:4" ht="12.75" customHeight="1">
      <c r="A165" s="503"/>
      <c r="B165" s="503"/>
      <c r="C165" s="503"/>
      <c r="D165" s="503"/>
    </row>
    <row r="166" spans="1:4" ht="12.75" customHeight="1">
      <c r="A166" s="503"/>
      <c r="B166" s="503"/>
      <c r="C166" s="503"/>
      <c r="D166" s="503"/>
    </row>
    <row r="167" spans="1:4" ht="12.75" customHeight="1">
      <c r="A167" s="503"/>
      <c r="B167" s="503"/>
      <c r="C167" s="503"/>
      <c r="D167" s="503"/>
    </row>
    <row r="168" spans="1:4" ht="12.75" customHeight="1">
      <c r="A168" s="503"/>
      <c r="B168" s="503"/>
      <c r="C168" s="503"/>
      <c r="D168" s="503"/>
    </row>
    <row r="169" spans="1:4" ht="12.75" customHeight="1">
      <c r="A169" s="503"/>
      <c r="B169" s="503"/>
      <c r="C169" s="503"/>
      <c r="D169" s="503"/>
    </row>
    <row r="170" spans="1:4" ht="12.75" customHeight="1">
      <c r="A170" s="503"/>
      <c r="B170" s="503"/>
      <c r="C170" s="503"/>
      <c r="D170" s="503"/>
    </row>
    <row r="171" spans="1:4" ht="12.75" customHeight="1">
      <c r="A171" s="503"/>
      <c r="B171" s="503"/>
      <c r="C171" s="503"/>
      <c r="D171" s="503"/>
    </row>
    <row r="172" spans="1:4" ht="12.75" customHeight="1">
      <c r="A172" s="503"/>
      <c r="B172" s="503"/>
      <c r="C172" s="503"/>
      <c r="D172" s="503"/>
    </row>
    <row r="173" spans="1:4" ht="12.75" customHeight="1">
      <c r="A173" s="503"/>
      <c r="B173" s="503"/>
      <c r="C173" s="503"/>
      <c r="D173" s="503"/>
    </row>
    <row r="174" spans="1:4" ht="12.75" customHeight="1">
      <c r="A174" s="503"/>
      <c r="B174" s="503"/>
      <c r="C174" s="503"/>
      <c r="D174" s="503"/>
    </row>
    <row r="175" spans="1:4" ht="12.75" customHeight="1">
      <c r="A175" s="503"/>
      <c r="B175" s="503"/>
      <c r="C175" s="503"/>
      <c r="D175" s="503"/>
    </row>
    <row r="176" spans="1:4" ht="12.75" customHeight="1">
      <c r="A176" s="503"/>
      <c r="B176" s="503"/>
      <c r="C176" s="503"/>
      <c r="D176" s="503"/>
    </row>
    <row r="177" spans="1:4" ht="12.75" customHeight="1">
      <c r="A177" s="503"/>
      <c r="B177" s="503"/>
      <c r="C177" s="503"/>
      <c r="D177" s="503"/>
    </row>
    <row r="178" spans="1:4" ht="12.75" customHeight="1">
      <c r="A178" s="503"/>
      <c r="B178" s="503"/>
      <c r="C178" s="503"/>
      <c r="D178" s="503"/>
    </row>
    <row r="179" spans="1:4" ht="12.75" customHeight="1">
      <c r="A179" s="503"/>
      <c r="B179" s="503"/>
      <c r="C179" s="503"/>
      <c r="D179" s="503"/>
    </row>
    <row r="180" spans="1:4" ht="12.75" customHeight="1">
      <c r="A180" s="503"/>
      <c r="B180" s="503"/>
      <c r="C180" s="503"/>
      <c r="D180" s="503"/>
    </row>
    <row r="181" spans="1:4" ht="12.75" customHeight="1">
      <c r="A181" s="503"/>
      <c r="B181" s="503"/>
      <c r="C181" s="503"/>
      <c r="D181" s="503"/>
    </row>
    <row r="182" spans="1:4" ht="12.75" customHeight="1">
      <c r="A182" s="503"/>
      <c r="B182" s="503"/>
      <c r="C182" s="503"/>
      <c r="D182" s="503"/>
    </row>
    <row r="183" spans="1:4" ht="12.75" customHeight="1">
      <c r="A183" s="503"/>
      <c r="B183" s="503"/>
      <c r="C183" s="503"/>
      <c r="D183" s="503"/>
    </row>
    <row r="184" spans="1:4" ht="12.75" customHeight="1">
      <c r="A184" s="503"/>
      <c r="B184" s="503"/>
      <c r="C184" s="503"/>
      <c r="D184" s="503"/>
    </row>
    <row r="185" spans="1:4" ht="12.75" customHeight="1">
      <c r="A185" s="503"/>
      <c r="B185" s="503"/>
      <c r="C185" s="503"/>
      <c r="D185" s="503"/>
    </row>
    <row r="186" spans="1:4" ht="12.75" customHeight="1">
      <c r="A186" s="503"/>
      <c r="B186" s="503"/>
      <c r="C186" s="503"/>
      <c r="D186" s="503"/>
    </row>
    <row r="187" spans="1:4" ht="12.75" customHeight="1">
      <c r="A187" s="503"/>
      <c r="B187" s="503"/>
      <c r="C187" s="503"/>
      <c r="D187" s="503"/>
    </row>
    <row r="188" spans="1:4" ht="12.75" customHeight="1">
      <c r="A188" s="503"/>
      <c r="B188" s="503"/>
      <c r="C188" s="503"/>
      <c r="D188" s="503"/>
    </row>
    <row r="189" spans="1:4" ht="12.75" customHeight="1">
      <c r="A189" s="503"/>
      <c r="B189" s="503"/>
      <c r="C189" s="503"/>
      <c r="D189" s="503"/>
    </row>
    <row r="190" spans="1:4" ht="12.75" customHeight="1">
      <c r="A190" s="503"/>
      <c r="B190" s="503"/>
      <c r="C190" s="503"/>
      <c r="D190" s="503"/>
    </row>
    <row r="191" spans="1:4" ht="12.75" customHeight="1">
      <c r="A191" s="503"/>
      <c r="B191" s="503"/>
      <c r="C191" s="503"/>
      <c r="D191" s="503"/>
    </row>
    <row r="192" spans="1:4" ht="12.75" customHeight="1">
      <c r="A192" s="508">
        <v>45567</v>
      </c>
      <c r="B192" s="503"/>
      <c r="C192" s="270" t="s">
        <v>62</v>
      </c>
      <c r="D192" s="271">
        <v>0.99443287037037043</v>
      </c>
    </row>
    <row r="194" spans="1:1" ht="12.75" customHeight="1">
      <c r="A194" s="261" t="s">
        <v>32</v>
      </c>
    </row>
  </sheetData>
  <mergeCells count="14">
    <mergeCell ref="A192:B192"/>
    <mergeCell ref="C108:C109"/>
    <mergeCell ref="C9:C10"/>
    <mergeCell ref="A16:D98"/>
    <mergeCell ref="A9:A10"/>
    <mergeCell ref="D104:D105"/>
    <mergeCell ref="B104:B105"/>
    <mergeCell ref="C5:C6"/>
    <mergeCell ref="A115:D191"/>
    <mergeCell ref="B5:B6"/>
    <mergeCell ref="D5:D6"/>
    <mergeCell ref="A108:A109"/>
    <mergeCell ref="C104:C105"/>
    <mergeCell ref="A99:B99"/>
  </mergeCells>
  <pageMargins left="0.7" right="0.7" top="0.75" bottom="0.75" header="0.3" footer="0.3"/>
  <headerFooter>
    <oddFooter>&amp;L_x000D_&amp;1#&amp;"Calibri"&amp;10&amp;K000000 DISTRIBUTION: DoD COMMUNITY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AU891"/>
  <sheetViews>
    <sheetView showGridLines="0" zoomScale="60" zoomScaleNormal="60" workbookViewId="0">
      <selection activeCell="C14" sqref="C14"/>
    </sheetView>
  </sheetViews>
  <sheetFormatPr defaultColWidth="9.1796875" defaultRowHeight="0" customHeight="1" zeroHeight="1"/>
  <cols>
    <col min="1" max="1" width="1.7265625" style="274" customWidth="1"/>
    <col min="2" max="2" width="5.7265625" style="274" customWidth="1"/>
    <col min="3" max="3" width="35.7265625" style="274" customWidth="1"/>
    <col min="4" max="4" width="12.7265625" style="274" customWidth="1"/>
    <col min="5" max="5" width="64.7265625" style="274" customWidth="1"/>
    <col min="6" max="6" width="8.7265625" style="274" customWidth="1"/>
    <col min="7" max="7" width="5.7265625" style="274" customWidth="1"/>
    <col min="8" max="8" width="15.7265625" style="274" customWidth="1"/>
    <col min="9" max="9" width="44.7265625" style="274" customWidth="1"/>
    <col min="10" max="13" width="8.7265625" style="274" customWidth="1"/>
    <col min="14" max="39" width="5.7265625" style="274" customWidth="1"/>
    <col min="40" max="40" width="8.26953125" style="274" customWidth="1"/>
    <col min="41" max="41" width="7.54296875" style="274" customWidth="1"/>
    <col min="42" max="42" width="5.7265625" style="274" customWidth="1"/>
    <col min="43" max="43" width="8.7265625" style="274" customWidth="1"/>
    <col min="44" max="45" width="5.7265625" style="274" customWidth="1"/>
    <col min="46" max="46" width="1.7265625" style="276" customWidth="1"/>
    <col min="47" max="47" width="1.7265625" style="274" customWidth="1"/>
  </cols>
  <sheetData>
    <row r="1" spans="2:46" ht="12.75" customHeight="1"/>
    <row r="2" spans="2:46" ht="12.75" customHeight="1"/>
    <row r="3" spans="2:46" ht="12.75" customHeight="1"/>
    <row r="4" spans="2:46" ht="12.75" customHeight="1">
      <c r="B4" s="358"/>
      <c r="C4" s="359"/>
      <c r="D4" s="360"/>
      <c r="E4" s="360"/>
      <c r="F4" s="360"/>
      <c r="G4" s="361"/>
      <c r="H4" s="362"/>
      <c r="I4" s="362"/>
      <c r="J4" s="362"/>
      <c r="K4" s="362"/>
      <c r="L4" s="362"/>
      <c r="M4" s="362"/>
      <c r="N4" s="362"/>
      <c r="O4" s="362"/>
      <c r="P4" s="362"/>
      <c r="Q4" s="362"/>
      <c r="R4" s="362"/>
      <c r="S4" s="362"/>
      <c r="T4" s="363"/>
      <c r="U4" s="516" t="s">
        <v>69</v>
      </c>
      <c r="V4" s="512"/>
      <c r="W4" s="512"/>
      <c r="X4" s="512"/>
      <c r="Y4" s="512"/>
      <c r="Z4" s="512"/>
      <c r="AA4" s="512"/>
      <c r="AB4" s="512"/>
      <c r="AC4" s="513"/>
      <c r="AD4" s="511" t="s">
        <v>70</v>
      </c>
      <c r="AE4" s="512"/>
      <c r="AF4" s="512"/>
      <c r="AG4" s="512"/>
      <c r="AH4" s="512"/>
      <c r="AI4" s="512"/>
      <c r="AJ4" s="512"/>
      <c r="AK4" s="512"/>
      <c r="AL4" s="512"/>
      <c r="AM4" s="513"/>
      <c r="AN4" s="169"/>
      <c r="AO4" s="364"/>
      <c r="AP4" s="365"/>
      <c r="AQ4" s="366"/>
      <c r="AR4" s="362"/>
      <c r="AS4" s="363"/>
      <c r="AT4" s="367"/>
    </row>
    <row r="5" spans="2:46" ht="12.75" customHeight="1">
      <c r="B5" s="368"/>
      <c r="C5" s="170"/>
      <c r="D5" s="171" t="s">
        <v>71</v>
      </c>
      <c r="E5" s="171"/>
      <c r="F5" s="171"/>
      <c r="G5" s="172"/>
      <c r="H5" s="173"/>
      <c r="I5" s="173"/>
      <c r="J5" s="173"/>
      <c r="K5" s="173"/>
      <c r="L5" s="173"/>
      <c r="M5" s="173"/>
      <c r="N5" s="173"/>
      <c r="O5" s="173"/>
      <c r="P5" s="173"/>
      <c r="Q5" s="173"/>
      <c r="R5" s="173"/>
      <c r="S5" s="173"/>
      <c r="T5" s="174"/>
      <c r="U5" s="514" t="s">
        <v>72</v>
      </c>
      <c r="V5" s="515"/>
      <c r="W5" s="517" t="s">
        <v>73</v>
      </c>
      <c r="X5" s="515"/>
      <c r="Y5" s="320" t="s">
        <v>74</v>
      </c>
      <c r="Z5" s="517" t="s">
        <v>75</v>
      </c>
      <c r="AA5" s="515"/>
      <c r="AB5" s="517" t="s">
        <v>76</v>
      </c>
      <c r="AC5" s="515"/>
      <c r="AD5" s="517" t="s">
        <v>72</v>
      </c>
      <c r="AE5" s="515"/>
      <c r="AF5" s="517" t="s">
        <v>73</v>
      </c>
      <c r="AG5" s="515"/>
      <c r="AH5" s="517" t="s">
        <v>74</v>
      </c>
      <c r="AI5" s="515"/>
      <c r="AJ5" s="517" t="s">
        <v>75</v>
      </c>
      <c r="AK5" s="515"/>
      <c r="AL5" s="517" t="s">
        <v>76</v>
      </c>
      <c r="AM5" s="515"/>
      <c r="AN5" s="320" t="s">
        <v>77</v>
      </c>
      <c r="AO5" s="175" t="s">
        <v>78</v>
      </c>
      <c r="AP5" s="176"/>
      <c r="AQ5" s="177"/>
      <c r="AR5" s="173"/>
      <c r="AS5" s="174"/>
      <c r="AT5" s="178"/>
    </row>
    <row r="6" spans="2:46" s="276" customFormat="1" ht="30" customHeight="1" thickBot="1">
      <c r="B6" s="179" t="s">
        <v>79</v>
      </c>
      <c r="C6" s="180" t="s">
        <v>80</v>
      </c>
      <c r="D6" s="181" t="s">
        <v>19</v>
      </c>
      <c r="E6" s="181" t="s">
        <v>81</v>
      </c>
      <c r="F6" s="181" t="s">
        <v>78</v>
      </c>
      <c r="G6" s="182" t="s">
        <v>82</v>
      </c>
      <c r="H6" s="183" t="s">
        <v>83</v>
      </c>
      <c r="I6" s="183" t="s">
        <v>84</v>
      </c>
      <c r="J6" s="183" t="s">
        <v>85</v>
      </c>
      <c r="K6" s="183" t="s">
        <v>86</v>
      </c>
      <c r="L6" s="183" t="s">
        <v>87</v>
      </c>
      <c r="M6" s="183" t="s">
        <v>88</v>
      </c>
      <c r="N6" s="183" t="s">
        <v>89</v>
      </c>
      <c r="O6" s="183" t="s">
        <v>90</v>
      </c>
      <c r="P6" s="183" t="s">
        <v>91</v>
      </c>
      <c r="Q6" s="183" t="s">
        <v>92</v>
      </c>
      <c r="R6" s="183" t="s">
        <v>93</v>
      </c>
      <c r="S6" s="183" t="s">
        <v>94</v>
      </c>
      <c r="T6" s="184" t="s">
        <v>95</v>
      </c>
      <c r="U6" s="185" t="s">
        <v>96</v>
      </c>
      <c r="V6" s="186" t="s">
        <v>97</v>
      </c>
      <c r="W6" s="186" t="s">
        <v>96</v>
      </c>
      <c r="X6" s="186" t="s">
        <v>97</v>
      </c>
      <c r="Y6" s="187"/>
      <c r="Z6" s="186" t="s">
        <v>96</v>
      </c>
      <c r="AA6" s="186" t="s">
        <v>97</v>
      </c>
      <c r="AB6" s="186" t="s">
        <v>96</v>
      </c>
      <c r="AC6" s="186" t="s">
        <v>97</v>
      </c>
      <c r="AD6" s="186" t="s">
        <v>96</v>
      </c>
      <c r="AE6" s="186" t="s">
        <v>97</v>
      </c>
      <c r="AF6" s="186" t="s">
        <v>96</v>
      </c>
      <c r="AG6" s="186" t="s">
        <v>97</v>
      </c>
      <c r="AH6" s="186" t="s">
        <v>98</v>
      </c>
      <c r="AI6" s="186" t="s">
        <v>99</v>
      </c>
      <c r="AJ6" s="186" t="s">
        <v>96</v>
      </c>
      <c r="AK6" s="186" t="s">
        <v>97</v>
      </c>
      <c r="AL6" s="186" t="s">
        <v>96</v>
      </c>
      <c r="AM6" s="186" t="s">
        <v>97</v>
      </c>
      <c r="AN6" s="188"/>
      <c r="AO6" s="189"/>
      <c r="AP6" s="190" t="s">
        <v>100</v>
      </c>
      <c r="AQ6" s="191" t="s">
        <v>101</v>
      </c>
      <c r="AR6" s="183" t="s">
        <v>102</v>
      </c>
      <c r="AS6" s="184" t="s">
        <v>103</v>
      </c>
      <c r="AT6" s="192"/>
    </row>
    <row r="7" spans="2:46" ht="13.5" customHeight="1" thickTop="1">
      <c r="B7" s="193">
        <v>1</v>
      </c>
      <c r="C7" s="194"/>
      <c r="D7" s="195"/>
      <c r="E7" s="195"/>
      <c r="F7" s="196" t="s">
        <v>104</v>
      </c>
      <c r="G7" s="197" t="s">
        <v>56</v>
      </c>
      <c r="H7" s="197" t="s">
        <v>105</v>
      </c>
      <c r="I7" s="198" t="s">
        <v>106</v>
      </c>
      <c r="J7" s="197"/>
      <c r="K7" s="197"/>
      <c r="L7" s="197"/>
      <c r="M7" s="197"/>
      <c r="N7" s="197"/>
      <c r="O7" s="197"/>
      <c r="P7" s="197"/>
      <c r="Q7" s="197"/>
      <c r="R7" s="197"/>
      <c r="S7" s="197"/>
      <c r="T7" s="199"/>
      <c r="U7" s="280"/>
      <c r="V7" s="281"/>
      <c r="W7" s="281"/>
      <c r="X7" s="281"/>
      <c r="Y7" s="281"/>
      <c r="Z7" s="281"/>
      <c r="AA7" s="281"/>
      <c r="AB7" s="281"/>
      <c r="AC7" s="281"/>
      <c r="AD7" s="281"/>
      <c r="AE7" s="281"/>
      <c r="AF7" s="281"/>
      <c r="AG7" s="281"/>
      <c r="AH7" s="281"/>
      <c r="AI7" s="281"/>
      <c r="AJ7" s="281"/>
      <c r="AK7" s="281"/>
      <c r="AL7" s="281"/>
      <c r="AM7" s="281"/>
      <c r="AN7" s="281"/>
      <c r="AO7" s="282"/>
      <c r="AP7" s="283"/>
      <c r="AQ7" s="281"/>
      <c r="AR7" s="281"/>
      <c r="AS7" s="284"/>
      <c r="AT7" s="200"/>
    </row>
    <row r="8" spans="2:46" ht="13" customHeight="1">
      <c r="B8" s="201">
        <v>2</v>
      </c>
      <c r="C8" s="202"/>
      <c r="D8" s="203">
        <v>61072</v>
      </c>
      <c r="E8" s="203" t="s">
        <v>107</v>
      </c>
      <c r="F8" s="204" t="s">
        <v>104</v>
      </c>
      <c r="G8" s="205" t="s">
        <v>108</v>
      </c>
      <c r="H8" s="205" t="s">
        <v>109</v>
      </c>
      <c r="I8" s="206" t="s">
        <v>110</v>
      </c>
      <c r="J8" s="205" t="s">
        <v>111</v>
      </c>
      <c r="K8" s="205" t="s">
        <v>112</v>
      </c>
      <c r="L8" s="205" t="s">
        <v>112</v>
      </c>
      <c r="M8" s="205" t="s">
        <v>113</v>
      </c>
      <c r="N8" s="205" t="s">
        <v>114</v>
      </c>
      <c r="O8" s="205" t="s">
        <v>115</v>
      </c>
      <c r="P8" s="205" t="s">
        <v>115</v>
      </c>
      <c r="Q8" s="205"/>
      <c r="R8" s="205" t="s">
        <v>116</v>
      </c>
      <c r="S8" s="205" t="s">
        <v>56</v>
      </c>
      <c r="T8" s="207"/>
      <c r="U8" s="285">
        <v>1</v>
      </c>
      <c r="V8" s="286"/>
      <c r="W8" s="286"/>
      <c r="X8" s="286"/>
      <c r="Y8" s="286"/>
      <c r="Z8" s="286"/>
      <c r="AA8" s="286"/>
      <c r="AB8" s="286"/>
      <c r="AC8" s="286"/>
      <c r="AD8" s="286"/>
      <c r="AE8" s="286"/>
      <c r="AF8" s="286"/>
      <c r="AG8" s="286"/>
      <c r="AH8" s="286"/>
      <c r="AI8" s="286"/>
      <c r="AJ8" s="286"/>
      <c r="AK8" s="286"/>
      <c r="AL8" s="286"/>
      <c r="AM8" s="286"/>
      <c r="AN8" s="286"/>
      <c r="AO8" s="287"/>
      <c r="AP8" s="288" t="s">
        <v>117</v>
      </c>
      <c r="AQ8" s="286" t="s">
        <v>118</v>
      </c>
      <c r="AR8" s="286" t="s">
        <v>119</v>
      </c>
      <c r="AS8" s="289"/>
      <c r="AT8" s="208"/>
    </row>
    <row r="9" spans="2:46" ht="13" customHeight="1">
      <c r="B9" s="201">
        <v>3</v>
      </c>
      <c r="C9" s="202"/>
      <c r="D9" s="203">
        <v>61072</v>
      </c>
      <c r="E9" s="203" t="s">
        <v>107</v>
      </c>
      <c r="F9" s="204" t="s">
        <v>104</v>
      </c>
      <c r="G9" s="205" t="s">
        <v>108</v>
      </c>
      <c r="H9" s="205" t="s">
        <v>120</v>
      </c>
      <c r="I9" s="206" t="s">
        <v>121</v>
      </c>
      <c r="J9" s="205" t="s">
        <v>122</v>
      </c>
      <c r="K9" s="205" t="s">
        <v>112</v>
      </c>
      <c r="L9" s="205" t="s">
        <v>112</v>
      </c>
      <c r="M9" s="205" t="s">
        <v>113</v>
      </c>
      <c r="N9" s="205" t="s">
        <v>114</v>
      </c>
      <c r="O9" s="205" t="s">
        <v>115</v>
      </c>
      <c r="P9" s="205" t="s">
        <v>115</v>
      </c>
      <c r="Q9" s="205"/>
      <c r="R9" s="205" t="s">
        <v>116</v>
      </c>
      <c r="S9" s="205" t="s">
        <v>56</v>
      </c>
      <c r="T9" s="207"/>
      <c r="U9" s="285">
        <v>1</v>
      </c>
      <c r="V9" s="286"/>
      <c r="W9" s="286"/>
      <c r="X9" s="286"/>
      <c r="Y9" s="286"/>
      <c r="Z9" s="286"/>
      <c r="AA9" s="286"/>
      <c r="AB9" s="286"/>
      <c r="AC9" s="286"/>
      <c r="AD9" s="286"/>
      <c r="AE9" s="286"/>
      <c r="AF9" s="286"/>
      <c r="AG9" s="286"/>
      <c r="AH9" s="286"/>
      <c r="AI9" s="286"/>
      <c r="AJ9" s="286"/>
      <c r="AK9" s="286"/>
      <c r="AL9" s="286"/>
      <c r="AM9" s="286"/>
      <c r="AN9" s="286"/>
      <c r="AO9" s="287"/>
      <c r="AP9" s="288" t="s">
        <v>117</v>
      </c>
      <c r="AQ9" s="286" t="s">
        <v>118</v>
      </c>
      <c r="AR9" s="286" t="s">
        <v>119</v>
      </c>
      <c r="AS9" s="289"/>
      <c r="AT9" s="208"/>
    </row>
    <row r="10" spans="2:46" ht="13" customHeight="1">
      <c r="B10" s="201">
        <v>4</v>
      </c>
      <c r="C10" s="202"/>
      <c r="D10" s="203">
        <v>61072</v>
      </c>
      <c r="E10" s="203" t="s">
        <v>107</v>
      </c>
      <c r="F10" s="204" t="s">
        <v>104</v>
      </c>
      <c r="G10" s="205" t="s">
        <v>108</v>
      </c>
      <c r="H10" s="205" t="s">
        <v>123</v>
      </c>
      <c r="I10" s="206" t="s">
        <v>124</v>
      </c>
      <c r="J10" s="205" t="s">
        <v>125</v>
      </c>
      <c r="K10" s="205" t="s">
        <v>126</v>
      </c>
      <c r="L10" s="205" t="s">
        <v>126</v>
      </c>
      <c r="M10" s="205" t="s">
        <v>113</v>
      </c>
      <c r="N10" s="205" t="s">
        <v>108</v>
      </c>
      <c r="O10" s="205" t="s">
        <v>115</v>
      </c>
      <c r="P10" s="205" t="s">
        <v>115</v>
      </c>
      <c r="Q10" s="205"/>
      <c r="R10" s="205" t="s">
        <v>47</v>
      </c>
      <c r="S10" s="205" t="s">
        <v>56</v>
      </c>
      <c r="T10" s="207"/>
      <c r="U10" s="285"/>
      <c r="V10" s="286">
        <v>1</v>
      </c>
      <c r="W10" s="286"/>
      <c r="X10" s="286"/>
      <c r="Y10" s="286"/>
      <c r="Z10" s="286"/>
      <c r="AA10" s="286"/>
      <c r="AB10" s="286"/>
      <c r="AC10" s="286"/>
      <c r="AD10" s="286"/>
      <c r="AE10" s="286"/>
      <c r="AF10" s="286"/>
      <c r="AG10" s="286"/>
      <c r="AH10" s="286"/>
      <c r="AI10" s="286"/>
      <c r="AJ10" s="286"/>
      <c r="AK10" s="286"/>
      <c r="AL10" s="286"/>
      <c r="AM10" s="286"/>
      <c r="AN10" s="286"/>
      <c r="AO10" s="287"/>
      <c r="AP10" s="288" t="s">
        <v>117</v>
      </c>
      <c r="AQ10" s="286" t="s">
        <v>118</v>
      </c>
      <c r="AR10" s="286" t="s">
        <v>119</v>
      </c>
      <c r="AS10" s="289"/>
      <c r="AT10" s="208"/>
    </row>
    <row r="11" spans="2:46" ht="13" customHeight="1">
      <c r="B11" s="201">
        <v>5</v>
      </c>
      <c r="C11" s="202"/>
      <c r="D11" s="203">
        <v>21710</v>
      </c>
      <c r="E11" s="203" t="s">
        <v>127</v>
      </c>
      <c r="F11" s="204" t="s">
        <v>104</v>
      </c>
      <c r="G11" s="205" t="s">
        <v>108</v>
      </c>
      <c r="H11" s="205" t="s">
        <v>128</v>
      </c>
      <c r="I11" s="206" t="s">
        <v>129</v>
      </c>
      <c r="J11" s="205" t="s">
        <v>130</v>
      </c>
      <c r="K11" s="205" t="s">
        <v>131</v>
      </c>
      <c r="L11" s="205" t="s">
        <v>131</v>
      </c>
      <c r="M11" s="205" t="s">
        <v>113</v>
      </c>
      <c r="N11" s="205" t="s">
        <v>108</v>
      </c>
      <c r="O11" s="205" t="s">
        <v>115</v>
      </c>
      <c r="P11" s="205" t="s">
        <v>115</v>
      </c>
      <c r="Q11" s="205"/>
      <c r="R11" s="205" t="s">
        <v>132</v>
      </c>
      <c r="S11" s="205" t="s">
        <v>113</v>
      </c>
      <c r="T11" s="207"/>
      <c r="U11" s="285"/>
      <c r="V11" s="286">
        <v>1</v>
      </c>
      <c r="W11" s="286"/>
      <c r="X11" s="286"/>
      <c r="Y11" s="286"/>
      <c r="Z11" s="286"/>
      <c r="AA11" s="286"/>
      <c r="AB11" s="286"/>
      <c r="AC11" s="286"/>
      <c r="AD11" s="286"/>
      <c r="AE11" s="286"/>
      <c r="AF11" s="286"/>
      <c r="AG11" s="286"/>
      <c r="AH11" s="286"/>
      <c r="AI11" s="286"/>
      <c r="AJ11" s="286"/>
      <c r="AK11" s="286"/>
      <c r="AL11" s="286"/>
      <c r="AM11" s="286"/>
      <c r="AN11" s="286"/>
      <c r="AO11" s="287"/>
      <c r="AP11" s="288" t="s">
        <v>117</v>
      </c>
      <c r="AQ11" s="286" t="s">
        <v>133</v>
      </c>
      <c r="AR11" s="286" t="s">
        <v>119</v>
      </c>
      <c r="AS11" s="289"/>
      <c r="AT11" s="208"/>
    </row>
    <row r="12" spans="2:46" ht="13" customHeight="1">
      <c r="B12" s="193">
        <v>6</v>
      </c>
      <c r="C12" s="194"/>
      <c r="D12" s="195"/>
      <c r="E12" s="195"/>
      <c r="F12" s="196" t="s">
        <v>104</v>
      </c>
      <c r="G12" s="197" t="s">
        <v>56</v>
      </c>
      <c r="H12" s="197" t="s">
        <v>134</v>
      </c>
      <c r="I12" s="198" t="s">
        <v>135</v>
      </c>
      <c r="J12" s="197"/>
      <c r="K12" s="197"/>
      <c r="L12" s="197"/>
      <c r="M12" s="197"/>
      <c r="N12" s="197"/>
      <c r="O12" s="197"/>
      <c r="P12" s="197"/>
      <c r="Q12" s="197"/>
      <c r="R12" s="197"/>
      <c r="S12" s="197"/>
      <c r="T12" s="199"/>
      <c r="U12" s="280"/>
      <c r="V12" s="281"/>
      <c r="W12" s="281"/>
      <c r="X12" s="281"/>
      <c r="Y12" s="281"/>
      <c r="Z12" s="281"/>
      <c r="AA12" s="281"/>
      <c r="AB12" s="281"/>
      <c r="AC12" s="281"/>
      <c r="AD12" s="281"/>
      <c r="AE12" s="281"/>
      <c r="AF12" s="281"/>
      <c r="AG12" s="281"/>
      <c r="AH12" s="281"/>
      <c r="AI12" s="281"/>
      <c r="AJ12" s="281"/>
      <c r="AK12" s="281"/>
      <c r="AL12" s="281"/>
      <c r="AM12" s="281"/>
      <c r="AN12" s="281"/>
      <c r="AO12" s="282"/>
      <c r="AP12" s="283"/>
      <c r="AQ12" s="281"/>
      <c r="AR12" s="281"/>
      <c r="AS12" s="284"/>
      <c r="AT12" s="200"/>
    </row>
    <row r="13" spans="2:46" ht="13" customHeight="1">
      <c r="B13" s="201">
        <v>7</v>
      </c>
      <c r="C13" s="202"/>
      <c r="D13" s="203">
        <v>61072</v>
      </c>
      <c r="E13" s="203" t="s">
        <v>107</v>
      </c>
      <c r="F13" s="204" t="s">
        <v>104</v>
      </c>
      <c r="G13" s="205" t="s">
        <v>108</v>
      </c>
      <c r="H13" s="205" t="s">
        <v>136</v>
      </c>
      <c r="I13" s="206" t="s">
        <v>137</v>
      </c>
      <c r="J13" s="205" t="s">
        <v>138</v>
      </c>
      <c r="K13" s="205" t="s">
        <v>112</v>
      </c>
      <c r="L13" s="205" t="s">
        <v>112</v>
      </c>
      <c r="M13" s="205" t="s">
        <v>113</v>
      </c>
      <c r="N13" s="205" t="s">
        <v>114</v>
      </c>
      <c r="O13" s="205" t="s">
        <v>115</v>
      </c>
      <c r="P13" s="205" t="s">
        <v>115</v>
      </c>
      <c r="Q13" s="205"/>
      <c r="R13" s="205" t="s">
        <v>116</v>
      </c>
      <c r="S13" s="205" t="s">
        <v>56</v>
      </c>
      <c r="T13" s="207"/>
      <c r="U13" s="285">
        <v>1</v>
      </c>
      <c r="V13" s="286"/>
      <c r="W13" s="286"/>
      <c r="X13" s="286"/>
      <c r="Y13" s="286"/>
      <c r="Z13" s="286"/>
      <c r="AA13" s="286"/>
      <c r="AB13" s="286"/>
      <c r="AC13" s="286"/>
      <c r="AD13" s="286"/>
      <c r="AE13" s="286"/>
      <c r="AF13" s="286"/>
      <c r="AG13" s="286"/>
      <c r="AH13" s="286"/>
      <c r="AI13" s="286"/>
      <c r="AJ13" s="286"/>
      <c r="AK13" s="286"/>
      <c r="AL13" s="286"/>
      <c r="AM13" s="286"/>
      <c r="AN13" s="286"/>
      <c r="AO13" s="287"/>
      <c r="AP13" s="288" t="s">
        <v>117</v>
      </c>
      <c r="AQ13" s="286" t="s">
        <v>118</v>
      </c>
      <c r="AR13" s="286" t="s">
        <v>119</v>
      </c>
      <c r="AS13" s="289"/>
      <c r="AT13" s="208"/>
    </row>
    <row r="14" spans="2:46" ht="13" customHeight="1">
      <c r="B14" s="201">
        <v>8</v>
      </c>
      <c r="C14" s="202"/>
      <c r="D14" s="203">
        <v>61072</v>
      </c>
      <c r="E14" s="203" t="s">
        <v>107</v>
      </c>
      <c r="F14" s="204" t="s">
        <v>104</v>
      </c>
      <c r="G14" s="205" t="s">
        <v>108</v>
      </c>
      <c r="H14" s="205" t="s">
        <v>139</v>
      </c>
      <c r="I14" s="206" t="s">
        <v>121</v>
      </c>
      <c r="J14" s="205" t="s">
        <v>140</v>
      </c>
      <c r="K14" s="205" t="s">
        <v>112</v>
      </c>
      <c r="L14" s="205" t="s">
        <v>112</v>
      </c>
      <c r="M14" s="205" t="s">
        <v>113</v>
      </c>
      <c r="N14" s="205" t="s">
        <v>114</v>
      </c>
      <c r="O14" s="205" t="s">
        <v>115</v>
      </c>
      <c r="P14" s="205" t="s">
        <v>115</v>
      </c>
      <c r="Q14" s="205"/>
      <c r="R14" s="205" t="s">
        <v>116</v>
      </c>
      <c r="S14" s="205" t="s">
        <v>56</v>
      </c>
      <c r="T14" s="207"/>
      <c r="U14" s="285">
        <v>1</v>
      </c>
      <c r="V14" s="286"/>
      <c r="W14" s="286"/>
      <c r="X14" s="286"/>
      <c r="Y14" s="286"/>
      <c r="Z14" s="286"/>
      <c r="AA14" s="286"/>
      <c r="AB14" s="286"/>
      <c r="AC14" s="286"/>
      <c r="AD14" s="286"/>
      <c r="AE14" s="286"/>
      <c r="AF14" s="286"/>
      <c r="AG14" s="286"/>
      <c r="AH14" s="286"/>
      <c r="AI14" s="286"/>
      <c r="AJ14" s="286"/>
      <c r="AK14" s="286"/>
      <c r="AL14" s="286"/>
      <c r="AM14" s="286"/>
      <c r="AN14" s="286"/>
      <c r="AO14" s="287"/>
      <c r="AP14" s="288" t="s">
        <v>117</v>
      </c>
      <c r="AQ14" s="286" t="s">
        <v>118</v>
      </c>
      <c r="AR14" s="286" t="s">
        <v>119</v>
      </c>
      <c r="AS14" s="289"/>
      <c r="AT14" s="208"/>
    </row>
    <row r="15" spans="2:46" ht="13" customHeight="1">
      <c r="B15" s="201">
        <v>9</v>
      </c>
      <c r="C15" s="202"/>
      <c r="D15" s="203">
        <v>61072</v>
      </c>
      <c r="E15" s="203" t="s">
        <v>107</v>
      </c>
      <c r="F15" s="204" t="s">
        <v>104</v>
      </c>
      <c r="G15" s="205" t="s">
        <v>108</v>
      </c>
      <c r="H15" s="205" t="s">
        <v>141</v>
      </c>
      <c r="I15" s="206" t="s">
        <v>142</v>
      </c>
      <c r="J15" s="205" t="s">
        <v>143</v>
      </c>
      <c r="K15" s="205" t="s">
        <v>126</v>
      </c>
      <c r="L15" s="205" t="s">
        <v>126</v>
      </c>
      <c r="M15" s="205" t="s">
        <v>113</v>
      </c>
      <c r="N15" s="205" t="s">
        <v>108</v>
      </c>
      <c r="O15" s="205" t="s">
        <v>115</v>
      </c>
      <c r="P15" s="205" t="s">
        <v>115</v>
      </c>
      <c r="Q15" s="205"/>
      <c r="R15" s="205" t="s">
        <v>132</v>
      </c>
      <c r="S15" s="205" t="s">
        <v>56</v>
      </c>
      <c r="T15" s="207"/>
      <c r="U15" s="285"/>
      <c r="V15" s="286">
        <v>1</v>
      </c>
      <c r="W15" s="286"/>
      <c r="X15" s="286"/>
      <c r="Y15" s="286"/>
      <c r="Z15" s="286"/>
      <c r="AA15" s="286"/>
      <c r="AB15" s="286"/>
      <c r="AC15" s="286"/>
      <c r="AD15" s="286"/>
      <c r="AE15" s="286"/>
      <c r="AF15" s="286"/>
      <c r="AG15" s="286"/>
      <c r="AH15" s="286"/>
      <c r="AI15" s="286"/>
      <c r="AJ15" s="286"/>
      <c r="AK15" s="286"/>
      <c r="AL15" s="286"/>
      <c r="AM15" s="286"/>
      <c r="AN15" s="286"/>
      <c r="AO15" s="287"/>
      <c r="AP15" s="288" t="s">
        <v>117</v>
      </c>
      <c r="AQ15" s="286" t="s">
        <v>118</v>
      </c>
      <c r="AR15" s="286" t="s">
        <v>119</v>
      </c>
      <c r="AS15" s="289"/>
      <c r="AT15" s="208"/>
    </row>
    <row r="16" spans="2:46" ht="13" customHeight="1">
      <c r="B16" s="201">
        <v>10</v>
      </c>
      <c r="C16" s="202"/>
      <c r="D16" s="203">
        <v>61072</v>
      </c>
      <c r="E16" s="203" t="s">
        <v>107</v>
      </c>
      <c r="F16" s="204" t="s">
        <v>104</v>
      </c>
      <c r="G16" s="205" t="s">
        <v>108</v>
      </c>
      <c r="H16" s="205" t="s">
        <v>144</v>
      </c>
      <c r="I16" s="206" t="s">
        <v>145</v>
      </c>
      <c r="J16" s="205" t="s">
        <v>146</v>
      </c>
      <c r="K16" s="205" t="s">
        <v>147</v>
      </c>
      <c r="L16" s="205" t="s">
        <v>147</v>
      </c>
      <c r="M16" s="205" t="s">
        <v>113</v>
      </c>
      <c r="N16" s="205" t="s">
        <v>108</v>
      </c>
      <c r="O16" s="205" t="s">
        <v>115</v>
      </c>
      <c r="P16" s="205" t="s">
        <v>115</v>
      </c>
      <c r="Q16" s="205"/>
      <c r="R16" s="205" t="s">
        <v>116</v>
      </c>
      <c r="S16" s="205" t="s">
        <v>56</v>
      </c>
      <c r="T16" s="207"/>
      <c r="U16" s="285"/>
      <c r="V16" s="286">
        <v>1</v>
      </c>
      <c r="W16" s="286"/>
      <c r="X16" s="286"/>
      <c r="Y16" s="286"/>
      <c r="Z16" s="286"/>
      <c r="AA16" s="286"/>
      <c r="AB16" s="286"/>
      <c r="AC16" s="286"/>
      <c r="AD16" s="286"/>
      <c r="AE16" s="286"/>
      <c r="AF16" s="286"/>
      <c r="AG16" s="286"/>
      <c r="AH16" s="286"/>
      <c r="AI16" s="286"/>
      <c r="AJ16" s="286"/>
      <c r="AK16" s="286"/>
      <c r="AL16" s="286"/>
      <c r="AM16" s="286"/>
      <c r="AN16" s="286"/>
      <c r="AO16" s="287"/>
      <c r="AP16" s="288" t="s">
        <v>117</v>
      </c>
      <c r="AQ16" s="286" t="s">
        <v>118</v>
      </c>
      <c r="AR16" s="286" t="s">
        <v>119</v>
      </c>
      <c r="AS16" s="289"/>
      <c r="AT16" s="208"/>
    </row>
    <row r="17" spans="2:46" ht="13" customHeight="1">
      <c r="B17" s="201">
        <v>11</v>
      </c>
      <c r="C17" s="202"/>
      <c r="D17" s="203">
        <v>61072</v>
      </c>
      <c r="E17" s="203" t="s">
        <v>107</v>
      </c>
      <c r="F17" s="204" t="s">
        <v>104</v>
      </c>
      <c r="G17" s="205" t="s">
        <v>108</v>
      </c>
      <c r="H17" s="205" t="s">
        <v>148</v>
      </c>
      <c r="I17" s="206" t="s">
        <v>149</v>
      </c>
      <c r="J17" s="205" t="s">
        <v>150</v>
      </c>
      <c r="K17" s="205" t="s">
        <v>151</v>
      </c>
      <c r="L17" s="205" t="s">
        <v>151</v>
      </c>
      <c r="M17" s="205" t="s">
        <v>152</v>
      </c>
      <c r="N17" s="205" t="s">
        <v>114</v>
      </c>
      <c r="O17" s="205" t="s">
        <v>115</v>
      </c>
      <c r="P17" s="205" t="s">
        <v>115</v>
      </c>
      <c r="Q17" s="205"/>
      <c r="R17" s="205" t="s">
        <v>116</v>
      </c>
      <c r="S17" s="205" t="s">
        <v>116</v>
      </c>
      <c r="T17" s="207"/>
      <c r="U17" s="285"/>
      <c r="V17" s="286"/>
      <c r="W17" s="286"/>
      <c r="X17" s="286"/>
      <c r="Y17" s="286"/>
      <c r="Z17" s="286">
        <v>1</v>
      </c>
      <c r="AA17" s="286"/>
      <c r="AB17" s="286"/>
      <c r="AC17" s="286"/>
      <c r="AD17" s="286"/>
      <c r="AE17" s="286"/>
      <c r="AF17" s="286"/>
      <c r="AG17" s="286"/>
      <c r="AH17" s="286"/>
      <c r="AI17" s="286"/>
      <c r="AJ17" s="286"/>
      <c r="AK17" s="286"/>
      <c r="AL17" s="286"/>
      <c r="AM17" s="286"/>
      <c r="AN17" s="286"/>
      <c r="AO17" s="287"/>
      <c r="AP17" s="288" t="s">
        <v>117</v>
      </c>
      <c r="AQ17" s="286" t="s">
        <v>118</v>
      </c>
      <c r="AR17" s="286" t="s">
        <v>119</v>
      </c>
      <c r="AS17" s="289"/>
      <c r="AT17" s="208"/>
    </row>
    <row r="18" spans="2:46" ht="13" customHeight="1">
      <c r="B18" s="201">
        <v>12</v>
      </c>
      <c r="C18" s="202"/>
      <c r="D18" s="203">
        <v>61072</v>
      </c>
      <c r="E18" s="203" t="s">
        <v>107</v>
      </c>
      <c r="F18" s="204" t="s">
        <v>104</v>
      </c>
      <c r="G18" s="205" t="s">
        <v>108</v>
      </c>
      <c r="H18" s="205" t="s">
        <v>153</v>
      </c>
      <c r="I18" s="206" t="s">
        <v>154</v>
      </c>
      <c r="J18" s="205" t="s">
        <v>155</v>
      </c>
      <c r="K18" s="205" t="s">
        <v>156</v>
      </c>
      <c r="L18" s="205" t="s">
        <v>156</v>
      </c>
      <c r="M18" s="205" t="s">
        <v>152</v>
      </c>
      <c r="N18" s="205" t="s">
        <v>108</v>
      </c>
      <c r="O18" s="205" t="s">
        <v>115</v>
      </c>
      <c r="P18" s="205" t="s">
        <v>115</v>
      </c>
      <c r="Q18" s="205"/>
      <c r="R18" s="205" t="s">
        <v>116</v>
      </c>
      <c r="S18" s="205" t="s">
        <v>56</v>
      </c>
      <c r="T18" s="207"/>
      <c r="U18" s="285"/>
      <c r="V18" s="286"/>
      <c r="W18" s="286"/>
      <c r="X18" s="286"/>
      <c r="Y18" s="286"/>
      <c r="Z18" s="286"/>
      <c r="AA18" s="286">
        <v>1</v>
      </c>
      <c r="AB18" s="286"/>
      <c r="AC18" s="286"/>
      <c r="AD18" s="286"/>
      <c r="AE18" s="286"/>
      <c r="AF18" s="286"/>
      <c r="AG18" s="286"/>
      <c r="AH18" s="286"/>
      <c r="AI18" s="286"/>
      <c r="AJ18" s="286"/>
      <c r="AK18" s="286"/>
      <c r="AL18" s="286"/>
      <c r="AM18" s="286"/>
      <c r="AN18" s="286"/>
      <c r="AO18" s="287"/>
      <c r="AP18" s="288" t="s">
        <v>117</v>
      </c>
      <c r="AQ18" s="286" t="s">
        <v>118</v>
      </c>
      <c r="AR18" s="286" t="s">
        <v>119</v>
      </c>
      <c r="AS18" s="289"/>
      <c r="AT18" s="208"/>
    </row>
    <row r="19" spans="2:46" ht="13" customHeight="1">
      <c r="B19" s="193">
        <v>13</v>
      </c>
      <c r="C19" s="194"/>
      <c r="D19" s="195"/>
      <c r="E19" s="195"/>
      <c r="F19" s="196" t="s">
        <v>104</v>
      </c>
      <c r="G19" s="197" t="s">
        <v>56</v>
      </c>
      <c r="H19" s="197" t="s">
        <v>157</v>
      </c>
      <c r="I19" s="198" t="s">
        <v>158</v>
      </c>
      <c r="J19" s="197"/>
      <c r="K19" s="197"/>
      <c r="L19" s="197"/>
      <c r="M19" s="197"/>
      <c r="N19" s="197"/>
      <c r="O19" s="197"/>
      <c r="P19" s="197"/>
      <c r="Q19" s="197"/>
      <c r="R19" s="197"/>
      <c r="S19" s="197"/>
      <c r="T19" s="199"/>
      <c r="U19" s="280"/>
      <c r="V19" s="281"/>
      <c r="W19" s="281"/>
      <c r="X19" s="281"/>
      <c r="Y19" s="281"/>
      <c r="Z19" s="281"/>
      <c r="AA19" s="281"/>
      <c r="AB19" s="281"/>
      <c r="AC19" s="281"/>
      <c r="AD19" s="281"/>
      <c r="AE19" s="281"/>
      <c r="AF19" s="281"/>
      <c r="AG19" s="281"/>
      <c r="AH19" s="281"/>
      <c r="AI19" s="281"/>
      <c r="AJ19" s="281"/>
      <c r="AK19" s="281"/>
      <c r="AL19" s="281"/>
      <c r="AM19" s="281"/>
      <c r="AN19" s="281"/>
      <c r="AO19" s="282"/>
      <c r="AP19" s="283"/>
      <c r="AQ19" s="281"/>
      <c r="AR19" s="281"/>
      <c r="AS19" s="284"/>
      <c r="AT19" s="200"/>
    </row>
    <row r="20" spans="2:46" ht="13" customHeight="1">
      <c r="B20" s="201">
        <v>14</v>
      </c>
      <c r="C20" s="202"/>
      <c r="D20" s="203">
        <v>61072</v>
      </c>
      <c r="E20" s="203" t="s">
        <v>107</v>
      </c>
      <c r="F20" s="204" t="s">
        <v>104</v>
      </c>
      <c r="G20" s="205" t="s">
        <v>108</v>
      </c>
      <c r="H20" s="205" t="s">
        <v>159</v>
      </c>
      <c r="I20" s="206" t="s">
        <v>160</v>
      </c>
      <c r="J20" s="205" t="s">
        <v>140</v>
      </c>
      <c r="K20" s="205" t="s">
        <v>161</v>
      </c>
      <c r="L20" s="205" t="s">
        <v>161</v>
      </c>
      <c r="M20" s="205" t="s">
        <v>113</v>
      </c>
      <c r="N20" s="205" t="s">
        <v>114</v>
      </c>
      <c r="O20" s="205" t="s">
        <v>115</v>
      </c>
      <c r="P20" s="205" t="s">
        <v>115</v>
      </c>
      <c r="Q20" s="205"/>
      <c r="R20" s="205" t="s">
        <v>116</v>
      </c>
      <c r="S20" s="205" t="s">
        <v>56</v>
      </c>
      <c r="T20" s="207"/>
      <c r="U20" s="285">
        <v>1</v>
      </c>
      <c r="V20" s="286"/>
      <c r="W20" s="286"/>
      <c r="X20" s="286"/>
      <c r="Y20" s="286"/>
      <c r="Z20" s="286"/>
      <c r="AA20" s="286"/>
      <c r="AB20" s="286"/>
      <c r="AC20" s="286"/>
      <c r="AD20" s="286"/>
      <c r="AE20" s="286"/>
      <c r="AF20" s="286"/>
      <c r="AG20" s="286"/>
      <c r="AH20" s="286"/>
      <c r="AI20" s="286"/>
      <c r="AJ20" s="286"/>
      <c r="AK20" s="286"/>
      <c r="AL20" s="286"/>
      <c r="AM20" s="286"/>
      <c r="AN20" s="286"/>
      <c r="AO20" s="287"/>
      <c r="AP20" s="288" t="s">
        <v>117</v>
      </c>
      <c r="AQ20" s="286" t="s">
        <v>118</v>
      </c>
      <c r="AR20" s="286" t="s">
        <v>119</v>
      </c>
      <c r="AS20" s="289"/>
      <c r="AT20" s="208"/>
    </row>
    <row r="21" spans="2:46" ht="13" customHeight="1">
      <c r="B21" s="201">
        <v>15</v>
      </c>
      <c r="C21" s="202"/>
      <c r="D21" s="203">
        <v>61072</v>
      </c>
      <c r="E21" s="203" t="s">
        <v>107</v>
      </c>
      <c r="F21" s="204" t="s">
        <v>104</v>
      </c>
      <c r="G21" s="205" t="s">
        <v>108</v>
      </c>
      <c r="H21" s="205" t="s">
        <v>162</v>
      </c>
      <c r="I21" s="206" t="s">
        <v>163</v>
      </c>
      <c r="J21" s="205" t="s">
        <v>146</v>
      </c>
      <c r="K21" s="205" t="s">
        <v>164</v>
      </c>
      <c r="L21" s="205" t="s">
        <v>164</v>
      </c>
      <c r="M21" s="205" t="s">
        <v>113</v>
      </c>
      <c r="N21" s="205" t="s">
        <v>108</v>
      </c>
      <c r="O21" s="205" t="s">
        <v>115</v>
      </c>
      <c r="P21" s="205" t="s">
        <v>115</v>
      </c>
      <c r="Q21" s="205"/>
      <c r="R21" s="205" t="s">
        <v>116</v>
      </c>
      <c r="S21" s="205" t="s">
        <v>56</v>
      </c>
      <c r="T21" s="207"/>
      <c r="U21" s="285"/>
      <c r="V21" s="286">
        <v>1</v>
      </c>
      <c r="W21" s="286"/>
      <c r="X21" s="286"/>
      <c r="Y21" s="286"/>
      <c r="Z21" s="286"/>
      <c r="AA21" s="286"/>
      <c r="AB21" s="286"/>
      <c r="AC21" s="286"/>
      <c r="AD21" s="286"/>
      <c r="AE21" s="286"/>
      <c r="AF21" s="286"/>
      <c r="AG21" s="286"/>
      <c r="AH21" s="286"/>
      <c r="AI21" s="286"/>
      <c r="AJ21" s="286"/>
      <c r="AK21" s="286"/>
      <c r="AL21" s="286"/>
      <c r="AM21" s="286"/>
      <c r="AN21" s="286"/>
      <c r="AO21" s="287"/>
      <c r="AP21" s="288" t="s">
        <v>117</v>
      </c>
      <c r="AQ21" s="286" t="s">
        <v>118</v>
      </c>
      <c r="AR21" s="286" t="s">
        <v>119</v>
      </c>
      <c r="AS21" s="289"/>
      <c r="AT21" s="208"/>
    </row>
    <row r="22" spans="2:46" ht="13" customHeight="1">
      <c r="B22" s="201">
        <v>16</v>
      </c>
      <c r="C22" s="202"/>
      <c r="D22" s="203">
        <v>61072</v>
      </c>
      <c r="E22" s="203" t="s">
        <v>107</v>
      </c>
      <c r="F22" s="204" t="s">
        <v>104</v>
      </c>
      <c r="G22" s="205" t="s">
        <v>108</v>
      </c>
      <c r="H22" s="205" t="s">
        <v>165</v>
      </c>
      <c r="I22" s="206" t="s">
        <v>166</v>
      </c>
      <c r="J22" s="205" t="s">
        <v>130</v>
      </c>
      <c r="K22" s="205" t="s">
        <v>164</v>
      </c>
      <c r="L22" s="205" t="s">
        <v>164</v>
      </c>
      <c r="M22" s="205" t="s">
        <v>113</v>
      </c>
      <c r="N22" s="205" t="s">
        <v>108</v>
      </c>
      <c r="O22" s="205" t="s">
        <v>115</v>
      </c>
      <c r="P22" s="205" t="s">
        <v>115</v>
      </c>
      <c r="Q22" s="205"/>
      <c r="R22" s="205" t="s">
        <v>116</v>
      </c>
      <c r="S22" s="205" t="s">
        <v>113</v>
      </c>
      <c r="T22" s="207"/>
      <c r="U22" s="285"/>
      <c r="V22" s="286">
        <v>1</v>
      </c>
      <c r="W22" s="286"/>
      <c r="X22" s="286"/>
      <c r="Y22" s="286"/>
      <c r="Z22" s="286"/>
      <c r="AA22" s="286"/>
      <c r="AB22" s="286"/>
      <c r="AC22" s="286"/>
      <c r="AD22" s="286"/>
      <c r="AE22" s="286"/>
      <c r="AF22" s="286"/>
      <c r="AG22" s="286"/>
      <c r="AH22" s="286"/>
      <c r="AI22" s="286"/>
      <c r="AJ22" s="286"/>
      <c r="AK22" s="286"/>
      <c r="AL22" s="286"/>
      <c r="AM22" s="286"/>
      <c r="AN22" s="286"/>
      <c r="AO22" s="287"/>
      <c r="AP22" s="288" t="s">
        <v>117</v>
      </c>
      <c r="AQ22" s="286" t="s">
        <v>118</v>
      </c>
      <c r="AR22" s="286" t="s">
        <v>119</v>
      </c>
      <c r="AS22" s="289"/>
      <c r="AT22" s="208"/>
    </row>
    <row r="23" spans="2:46" ht="13" customHeight="1">
      <c r="B23" s="201">
        <v>17</v>
      </c>
      <c r="C23" s="202"/>
      <c r="D23" s="203">
        <v>61072</v>
      </c>
      <c r="E23" s="203" t="s">
        <v>107</v>
      </c>
      <c r="F23" s="204" t="s">
        <v>104</v>
      </c>
      <c r="G23" s="205" t="s">
        <v>108</v>
      </c>
      <c r="H23" s="205" t="s">
        <v>167</v>
      </c>
      <c r="I23" s="206" t="s">
        <v>166</v>
      </c>
      <c r="J23" s="205" t="s">
        <v>168</v>
      </c>
      <c r="K23" s="205" t="s">
        <v>164</v>
      </c>
      <c r="L23" s="205" t="s">
        <v>164</v>
      </c>
      <c r="M23" s="205" t="s">
        <v>113</v>
      </c>
      <c r="N23" s="205" t="s">
        <v>108</v>
      </c>
      <c r="O23" s="205" t="s">
        <v>115</v>
      </c>
      <c r="P23" s="205" t="s">
        <v>115</v>
      </c>
      <c r="Q23" s="205"/>
      <c r="R23" s="205" t="s">
        <v>116</v>
      </c>
      <c r="S23" s="205" t="s">
        <v>113</v>
      </c>
      <c r="T23" s="207"/>
      <c r="U23" s="285"/>
      <c r="V23" s="286">
        <v>1</v>
      </c>
      <c r="W23" s="286"/>
      <c r="X23" s="286"/>
      <c r="Y23" s="286"/>
      <c r="Z23" s="286"/>
      <c r="AA23" s="286"/>
      <c r="AB23" s="286"/>
      <c r="AC23" s="286"/>
      <c r="AD23" s="286"/>
      <c r="AE23" s="286"/>
      <c r="AF23" s="286"/>
      <c r="AG23" s="286"/>
      <c r="AH23" s="286"/>
      <c r="AI23" s="286"/>
      <c r="AJ23" s="286"/>
      <c r="AK23" s="286"/>
      <c r="AL23" s="286"/>
      <c r="AM23" s="286"/>
      <c r="AN23" s="286"/>
      <c r="AO23" s="287"/>
      <c r="AP23" s="288" t="s">
        <v>117</v>
      </c>
      <c r="AQ23" s="286" t="s">
        <v>118</v>
      </c>
      <c r="AR23" s="286" t="s">
        <v>119</v>
      </c>
      <c r="AS23" s="289"/>
      <c r="AT23" s="208"/>
    </row>
    <row r="24" spans="2:46" ht="13" customHeight="1">
      <c r="B24" s="201">
        <v>18</v>
      </c>
      <c r="C24" s="202"/>
      <c r="D24" s="203">
        <v>61072</v>
      </c>
      <c r="E24" s="203" t="s">
        <v>107</v>
      </c>
      <c r="F24" s="204" t="s">
        <v>104</v>
      </c>
      <c r="G24" s="205" t="s">
        <v>108</v>
      </c>
      <c r="H24" s="205" t="s">
        <v>169</v>
      </c>
      <c r="I24" s="206" t="s">
        <v>166</v>
      </c>
      <c r="J24" s="205" t="s">
        <v>168</v>
      </c>
      <c r="K24" s="205" t="s">
        <v>164</v>
      </c>
      <c r="L24" s="205" t="s">
        <v>164</v>
      </c>
      <c r="M24" s="205" t="s">
        <v>113</v>
      </c>
      <c r="N24" s="205" t="s">
        <v>108</v>
      </c>
      <c r="O24" s="205" t="s">
        <v>115</v>
      </c>
      <c r="P24" s="205" t="s">
        <v>115</v>
      </c>
      <c r="Q24" s="205"/>
      <c r="R24" s="205" t="s">
        <v>116</v>
      </c>
      <c r="S24" s="205" t="s">
        <v>113</v>
      </c>
      <c r="T24" s="207"/>
      <c r="U24" s="285"/>
      <c r="V24" s="286">
        <v>1</v>
      </c>
      <c r="W24" s="286"/>
      <c r="X24" s="286"/>
      <c r="Y24" s="286"/>
      <c r="Z24" s="286"/>
      <c r="AA24" s="286"/>
      <c r="AB24" s="286"/>
      <c r="AC24" s="286"/>
      <c r="AD24" s="286"/>
      <c r="AE24" s="286"/>
      <c r="AF24" s="286"/>
      <c r="AG24" s="286"/>
      <c r="AH24" s="286"/>
      <c r="AI24" s="286"/>
      <c r="AJ24" s="286"/>
      <c r="AK24" s="286"/>
      <c r="AL24" s="286"/>
      <c r="AM24" s="286"/>
      <c r="AN24" s="286"/>
      <c r="AO24" s="287"/>
      <c r="AP24" s="288" t="s">
        <v>117</v>
      </c>
      <c r="AQ24" s="286" t="s">
        <v>118</v>
      </c>
      <c r="AR24" s="286" t="s">
        <v>119</v>
      </c>
      <c r="AS24" s="289"/>
      <c r="AT24" s="208"/>
    </row>
    <row r="25" spans="2:46" ht="13" customHeight="1">
      <c r="B25" s="193">
        <v>19</v>
      </c>
      <c r="C25" s="194"/>
      <c r="D25" s="195"/>
      <c r="E25" s="195"/>
      <c r="F25" s="196" t="s">
        <v>104</v>
      </c>
      <c r="G25" s="197" t="s">
        <v>56</v>
      </c>
      <c r="H25" s="197" t="s">
        <v>170</v>
      </c>
      <c r="I25" s="198" t="s">
        <v>171</v>
      </c>
      <c r="J25" s="197"/>
      <c r="K25" s="197"/>
      <c r="L25" s="197"/>
      <c r="M25" s="197"/>
      <c r="N25" s="197"/>
      <c r="O25" s="197"/>
      <c r="P25" s="197"/>
      <c r="Q25" s="197"/>
      <c r="R25" s="197"/>
      <c r="S25" s="197"/>
      <c r="T25" s="199"/>
      <c r="U25" s="280"/>
      <c r="V25" s="281"/>
      <c r="W25" s="281"/>
      <c r="X25" s="281"/>
      <c r="Y25" s="281"/>
      <c r="Z25" s="281"/>
      <c r="AA25" s="281"/>
      <c r="AB25" s="281"/>
      <c r="AC25" s="281"/>
      <c r="AD25" s="281"/>
      <c r="AE25" s="281"/>
      <c r="AF25" s="281"/>
      <c r="AG25" s="281"/>
      <c r="AH25" s="281"/>
      <c r="AI25" s="281"/>
      <c r="AJ25" s="281"/>
      <c r="AK25" s="281"/>
      <c r="AL25" s="281"/>
      <c r="AM25" s="281"/>
      <c r="AN25" s="281"/>
      <c r="AO25" s="282"/>
      <c r="AP25" s="283"/>
      <c r="AQ25" s="281"/>
      <c r="AR25" s="281"/>
      <c r="AS25" s="284"/>
      <c r="AT25" s="200"/>
    </row>
    <row r="26" spans="2:46" ht="13" customHeight="1">
      <c r="B26" s="201">
        <v>20</v>
      </c>
      <c r="C26" s="202"/>
      <c r="D26" s="203">
        <v>61072</v>
      </c>
      <c r="E26" s="203" t="s">
        <v>107</v>
      </c>
      <c r="F26" s="204" t="s">
        <v>104</v>
      </c>
      <c r="G26" s="205" t="s">
        <v>108</v>
      </c>
      <c r="H26" s="205" t="s">
        <v>172</v>
      </c>
      <c r="I26" s="206" t="s">
        <v>173</v>
      </c>
      <c r="J26" s="205" t="s">
        <v>122</v>
      </c>
      <c r="K26" s="205" t="s">
        <v>174</v>
      </c>
      <c r="L26" s="205" t="s">
        <v>112</v>
      </c>
      <c r="M26" s="205" t="s">
        <v>113</v>
      </c>
      <c r="N26" s="205" t="s">
        <v>114</v>
      </c>
      <c r="O26" s="205" t="s">
        <v>115</v>
      </c>
      <c r="P26" s="205" t="s">
        <v>115</v>
      </c>
      <c r="Q26" s="205"/>
      <c r="R26" s="205" t="s">
        <v>116</v>
      </c>
      <c r="S26" s="205" t="s">
        <v>56</v>
      </c>
      <c r="T26" s="207"/>
      <c r="U26" s="285">
        <v>1</v>
      </c>
      <c r="V26" s="286"/>
      <c r="W26" s="286"/>
      <c r="X26" s="286"/>
      <c r="Y26" s="286"/>
      <c r="Z26" s="286"/>
      <c r="AA26" s="286"/>
      <c r="AB26" s="286"/>
      <c r="AC26" s="286"/>
      <c r="AD26" s="286"/>
      <c r="AE26" s="286"/>
      <c r="AF26" s="286"/>
      <c r="AG26" s="286"/>
      <c r="AH26" s="286"/>
      <c r="AI26" s="286"/>
      <c r="AJ26" s="286"/>
      <c r="AK26" s="286"/>
      <c r="AL26" s="286"/>
      <c r="AM26" s="286"/>
      <c r="AN26" s="286"/>
      <c r="AO26" s="287"/>
      <c r="AP26" s="288" t="s">
        <v>117</v>
      </c>
      <c r="AQ26" s="286" t="s">
        <v>118</v>
      </c>
      <c r="AR26" s="286" t="s">
        <v>119</v>
      </c>
      <c r="AS26" s="289"/>
      <c r="AT26" s="208"/>
    </row>
    <row r="27" spans="2:46" ht="13" customHeight="1">
      <c r="B27" s="201">
        <v>21</v>
      </c>
      <c r="C27" s="202"/>
      <c r="D27" s="203">
        <v>61072</v>
      </c>
      <c r="E27" s="203" t="s">
        <v>107</v>
      </c>
      <c r="F27" s="204" t="s">
        <v>104</v>
      </c>
      <c r="G27" s="205" t="s">
        <v>108</v>
      </c>
      <c r="H27" s="205" t="s">
        <v>175</v>
      </c>
      <c r="I27" s="206" t="s">
        <v>176</v>
      </c>
      <c r="J27" s="205" t="s">
        <v>177</v>
      </c>
      <c r="K27" s="205" t="s">
        <v>174</v>
      </c>
      <c r="L27" s="205" t="s">
        <v>178</v>
      </c>
      <c r="M27" s="205" t="s">
        <v>113</v>
      </c>
      <c r="N27" s="205" t="s">
        <v>108</v>
      </c>
      <c r="O27" s="205" t="s">
        <v>115</v>
      </c>
      <c r="P27" s="205" t="s">
        <v>115</v>
      </c>
      <c r="Q27" s="205"/>
      <c r="R27" s="205" t="s">
        <v>116</v>
      </c>
      <c r="S27" s="205" t="s">
        <v>56</v>
      </c>
      <c r="T27" s="207"/>
      <c r="U27" s="285"/>
      <c r="V27" s="286">
        <v>1</v>
      </c>
      <c r="W27" s="286"/>
      <c r="X27" s="286"/>
      <c r="Y27" s="286"/>
      <c r="Z27" s="286"/>
      <c r="AA27" s="286"/>
      <c r="AB27" s="286"/>
      <c r="AC27" s="286"/>
      <c r="AD27" s="286"/>
      <c r="AE27" s="286"/>
      <c r="AF27" s="286"/>
      <c r="AG27" s="286"/>
      <c r="AH27" s="286"/>
      <c r="AI27" s="286"/>
      <c r="AJ27" s="286"/>
      <c r="AK27" s="286"/>
      <c r="AL27" s="286"/>
      <c r="AM27" s="286"/>
      <c r="AN27" s="286"/>
      <c r="AO27" s="287"/>
      <c r="AP27" s="288" t="s">
        <v>117</v>
      </c>
      <c r="AQ27" s="286" t="s">
        <v>118</v>
      </c>
      <c r="AR27" s="286" t="s">
        <v>119</v>
      </c>
      <c r="AS27" s="289"/>
      <c r="AT27" s="208"/>
    </row>
    <row r="28" spans="2:46" ht="13" customHeight="1">
      <c r="B28" s="201">
        <v>22</v>
      </c>
      <c r="C28" s="202"/>
      <c r="D28" s="203">
        <v>61072</v>
      </c>
      <c r="E28" s="203" t="s">
        <v>107</v>
      </c>
      <c r="F28" s="204" t="s">
        <v>104</v>
      </c>
      <c r="G28" s="205" t="s">
        <v>108</v>
      </c>
      <c r="H28" s="205" t="s">
        <v>179</v>
      </c>
      <c r="I28" s="206" t="s">
        <v>180</v>
      </c>
      <c r="J28" s="205" t="s">
        <v>181</v>
      </c>
      <c r="K28" s="205" t="s">
        <v>182</v>
      </c>
      <c r="L28" s="205" t="s">
        <v>182</v>
      </c>
      <c r="M28" s="205" t="s">
        <v>113</v>
      </c>
      <c r="N28" s="205" t="s">
        <v>108</v>
      </c>
      <c r="O28" s="205" t="s">
        <v>115</v>
      </c>
      <c r="P28" s="205" t="s">
        <v>115</v>
      </c>
      <c r="Q28" s="205"/>
      <c r="R28" s="205" t="s">
        <v>116</v>
      </c>
      <c r="S28" s="205" t="s">
        <v>56</v>
      </c>
      <c r="T28" s="207"/>
      <c r="U28" s="285"/>
      <c r="V28" s="286">
        <v>1</v>
      </c>
      <c r="W28" s="286"/>
      <c r="X28" s="286"/>
      <c r="Y28" s="286"/>
      <c r="Z28" s="286"/>
      <c r="AA28" s="286"/>
      <c r="AB28" s="286"/>
      <c r="AC28" s="286"/>
      <c r="AD28" s="286"/>
      <c r="AE28" s="286"/>
      <c r="AF28" s="286"/>
      <c r="AG28" s="286"/>
      <c r="AH28" s="286"/>
      <c r="AI28" s="286"/>
      <c r="AJ28" s="286"/>
      <c r="AK28" s="286"/>
      <c r="AL28" s="286"/>
      <c r="AM28" s="286"/>
      <c r="AN28" s="286"/>
      <c r="AO28" s="287"/>
      <c r="AP28" s="288" t="s">
        <v>117</v>
      </c>
      <c r="AQ28" s="286" t="s">
        <v>118</v>
      </c>
      <c r="AR28" s="286" t="s">
        <v>119</v>
      </c>
      <c r="AS28" s="289"/>
      <c r="AT28" s="208"/>
    </row>
    <row r="29" spans="2:46" ht="13" customHeight="1">
      <c r="B29" s="201">
        <v>23</v>
      </c>
      <c r="C29" s="202"/>
      <c r="D29" s="203">
        <v>61072</v>
      </c>
      <c r="E29" s="203" t="s">
        <v>107</v>
      </c>
      <c r="F29" s="204" t="s">
        <v>104</v>
      </c>
      <c r="G29" s="205" t="s">
        <v>108</v>
      </c>
      <c r="H29" s="205" t="s">
        <v>183</v>
      </c>
      <c r="I29" s="206" t="s">
        <v>184</v>
      </c>
      <c r="J29" s="205" t="s">
        <v>181</v>
      </c>
      <c r="K29" s="205" t="s">
        <v>147</v>
      </c>
      <c r="L29" s="205" t="s">
        <v>147</v>
      </c>
      <c r="M29" s="205" t="s">
        <v>113</v>
      </c>
      <c r="N29" s="205" t="s">
        <v>108</v>
      </c>
      <c r="O29" s="205" t="s">
        <v>115</v>
      </c>
      <c r="P29" s="205" t="s">
        <v>115</v>
      </c>
      <c r="Q29" s="205"/>
      <c r="R29" s="205" t="s">
        <v>116</v>
      </c>
      <c r="S29" s="205" t="s">
        <v>56</v>
      </c>
      <c r="T29" s="207"/>
      <c r="U29" s="285"/>
      <c r="V29" s="286">
        <v>1</v>
      </c>
      <c r="W29" s="286"/>
      <c r="X29" s="286"/>
      <c r="Y29" s="286"/>
      <c r="Z29" s="286"/>
      <c r="AA29" s="286"/>
      <c r="AB29" s="286"/>
      <c r="AC29" s="286"/>
      <c r="AD29" s="286"/>
      <c r="AE29" s="286"/>
      <c r="AF29" s="286"/>
      <c r="AG29" s="286"/>
      <c r="AH29" s="286"/>
      <c r="AI29" s="286"/>
      <c r="AJ29" s="286"/>
      <c r="AK29" s="286"/>
      <c r="AL29" s="286"/>
      <c r="AM29" s="286"/>
      <c r="AN29" s="286"/>
      <c r="AO29" s="287"/>
      <c r="AP29" s="288" t="s">
        <v>117</v>
      </c>
      <c r="AQ29" s="286" t="s">
        <v>118</v>
      </c>
      <c r="AR29" s="286" t="s">
        <v>119</v>
      </c>
      <c r="AS29" s="289"/>
      <c r="AT29" s="208"/>
    </row>
    <row r="30" spans="2:46" ht="13" customHeight="1">
      <c r="B30" s="201">
        <v>24</v>
      </c>
      <c r="C30" s="202"/>
      <c r="D30" s="203">
        <v>61072</v>
      </c>
      <c r="E30" s="203" t="s">
        <v>107</v>
      </c>
      <c r="F30" s="204" t="s">
        <v>104</v>
      </c>
      <c r="G30" s="205" t="s">
        <v>108</v>
      </c>
      <c r="H30" s="205" t="s">
        <v>185</v>
      </c>
      <c r="I30" s="206" t="s">
        <v>186</v>
      </c>
      <c r="J30" s="205" t="s">
        <v>187</v>
      </c>
      <c r="K30" s="205" t="s">
        <v>147</v>
      </c>
      <c r="L30" s="205" t="s">
        <v>147</v>
      </c>
      <c r="M30" s="205" t="s">
        <v>113</v>
      </c>
      <c r="N30" s="205" t="s">
        <v>108</v>
      </c>
      <c r="O30" s="205" t="s">
        <v>115</v>
      </c>
      <c r="P30" s="205" t="s">
        <v>115</v>
      </c>
      <c r="Q30" s="205"/>
      <c r="R30" s="205" t="s">
        <v>116</v>
      </c>
      <c r="S30" s="205" t="s">
        <v>113</v>
      </c>
      <c r="T30" s="207"/>
      <c r="U30" s="285"/>
      <c r="V30" s="286">
        <v>1</v>
      </c>
      <c r="W30" s="286"/>
      <c r="X30" s="286"/>
      <c r="Y30" s="286"/>
      <c r="Z30" s="286"/>
      <c r="AA30" s="286"/>
      <c r="AB30" s="286"/>
      <c r="AC30" s="286"/>
      <c r="AD30" s="286"/>
      <c r="AE30" s="286"/>
      <c r="AF30" s="286"/>
      <c r="AG30" s="286"/>
      <c r="AH30" s="286"/>
      <c r="AI30" s="286"/>
      <c r="AJ30" s="286"/>
      <c r="AK30" s="286"/>
      <c r="AL30" s="286"/>
      <c r="AM30" s="286"/>
      <c r="AN30" s="286"/>
      <c r="AO30" s="287"/>
      <c r="AP30" s="288" t="s">
        <v>117</v>
      </c>
      <c r="AQ30" s="286" t="s">
        <v>118</v>
      </c>
      <c r="AR30" s="286" t="s">
        <v>119</v>
      </c>
      <c r="AS30" s="289"/>
      <c r="AT30" s="208"/>
    </row>
    <row r="31" spans="2:46" ht="13" customHeight="1">
      <c r="B31" s="201">
        <v>25</v>
      </c>
      <c r="C31" s="202"/>
      <c r="D31" s="203">
        <v>61072</v>
      </c>
      <c r="E31" s="203" t="s">
        <v>107</v>
      </c>
      <c r="F31" s="204" t="s">
        <v>104</v>
      </c>
      <c r="G31" s="205" t="s">
        <v>108</v>
      </c>
      <c r="H31" s="205" t="s">
        <v>188</v>
      </c>
      <c r="I31" s="206" t="s">
        <v>189</v>
      </c>
      <c r="J31" s="205" t="s">
        <v>168</v>
      </c>
      <c r="K31" s="205" t="s">
        <v>190</v>
      </c>
      <c r="L31" s="205" t="s">
        <v>190</v>
      </c>
      <c r="M31" s="205" t="s">
        <v>113</v>
      </c>
      <c r="N31" s="205" t="s">
        <v>108</v>
      </c>
      <c r="O31" s="205" t="s">
        <v>115</v>
      </c>
      <c r="P31" s="205" t="s">
        <v>115</v>
      </c>
      <c r="Q31" s="205"/>
      <c r="R31" s="205" t="s">
        <v>116</v>
      </c>
      <c r="S31" s="205" t="s">
        <v>56</v>
      </c>
      <c r="T31" s="207"/>
      <c r="U31" s="285"/>
      <c r="V31" s="286">
        <v>1</v>
      </c>
      <c r="W31" s="286"/>
      <c r="X31" s="286"/>
      <c r="Y31" s="286"/>
      <c r="Z31" s="286"/>
      <c r="AA31" s="286"/>
      <c r="AB31" s="286"/>
      <c r="AC31" s="286"/>
      <c r="AD31" s="286"/>
      <c r="AE31" s="286"/>
      <c r="AF31" s="286"/>
      <c r="AG31" s="286"/>
      <c r="AH31" s="286"/>
      <c r="AI31" s="286"/>
      <c r="AJ31" s="286"/>
      <c r="AK31" s="286"/>
      <c r="AL31" s="286"/>
      <c r="AM31" s="286"/>
      <c r="AN31" s="286"/>
      <c r="AO31" s="287"/>
      <c r="AP31" s="288" t="s">
        <v>117</v>
      </c>
      <c r="AQ31" s="286" t="s">
        <v>118</v>
      </c>
      <c r="AR31" s="286" t="s">
        <v>119</v>
      </c>
      <c r="AS31" s="289"/>
      <c r="AT31" s="208"/>
    </row>
    <row r="32" spans="2:46" ht="13" customHeight="1">
      <c r="B32" s="201">
        <v>26</v>
      </c>
      <c r="C32" s="202"/>
      <c r="D32" s="203">
        <v>61072</v>
      </c>
      <c r="E32" s="203" t="s">
        <v>107</v>
      </c>
      <c r="F32" s="204" t="s">
        <v>104</v>
      </c>
      <c r="G32" s="205" t="s">
        <v>108</v>
      </c>
      <c r="H32" s="205" t="s">
        <v>191</v>
      </c>
      <c r="I32" s="206" t="s">
        <v>192</v>
      </c>
      <c r="J32" s="205" t="s">
        <v>140</v>
      </c>
      <c r="K32" s="205" t="s">
        <v>193</v>
      </c>
      <c r="L32" s="205" t="s">
        <v>194</v>
      </c>
      <c r="M32" s="205" t="s">
        <v>113</v>
      </c>
      <c r="N32" s="205" t="s">
        <v>114</v>
      </c>
      <c r="O32" s="205" t="s">
        <v>115</v>
      </c>
      <c r="P32" s="205" t="s">
        <v>115</v>
      </c>
      <c r="Q32" s="205"/>
      <c r="R32" s="205" t="s">
        <v>195</v>
      </c>
      <c r="S32" s="205" t="s">
        <v>56</v>
      </c>
      <c r="T32" s="207"/>
      <c r="U32" s="285">
        <v>1</v>
      </c>
      <c r="V32" s="286"/>
      <c r="W32" s="286"/>
      <c r="X32" s="286"/>
      <c r="Y32" s="286"/>
      <c r="Z32" s="286"/>
      <c r="AA32" s="286"/>
      <c r="AB32" s="286"/>
      <c r="AC32" s="286"/>
      <c r="AD32" s="286"/>
      <c r="AE32" s="286"/>
      <c r="AF32" s="286"/>
      <c r="AG32" s="286"/>
      <c r="AH32" s="286"/>
      <c r="AI32" s="286"/>
      <c r="AJ32" s="286"/>
      <c r="AK32" s="286"/>
      <c r="AL32" s="286"/>
      <c r="AM32" s="286"/>
      <c r="AN32" s="286"/>
      <c r="AO32" s="287"/>
      <c r="AP32" s="288" t="s">
        <v>117</v>
      </c>
      <c r="AQ32" s="286" t="s">
        <v>118</v>
      </c>
      <c r="AR32" s="286" t="s">
        <v>119</v>
      </c>
      <c r="AS32" s="289"/>
      <c r="AT32" s="208"/>
    </row>
    <row r="33" spans="2:46" ht="13" customHeight="1">
      <c r="B33" s="201">
        <v>27</v>
      </c>
      <c r="C33" s="202"/>
      <c r="D33" s="203">
        <v>61072</v>
      </c>
      <c r="E33" s="203" t="s">
        <v>107</v>
      </c>
      <c r="F33" s="204" t="s">
        <v>104</v>
      </c>
      <c r="G33" s="205" t="s">
        <v>108</v>
      </c>
      <c r="H33" s="205" t="s">
        <v>196</v>
      </c>
      <c r="I33" s="206" t="s">
        <v>197</v>
      </c>
      <c r="J33" s="205" t="s">
        <v>187</v>
      </c>
      <c r="K33" s="205" t="s">
        <v>198</v>
      </c>
      <c r="L33" s="205" t="s">
        <v>199</v>
      </c>
      <c r="M33" s="205" t="s">
        <v>113</v>
      </c>
      <c r="N33" s="205" t="s">
        <v>108</v>
      </c>
      <c r="O33" s="205" t="s">
        <v>115</v>
      </c>
      <c r="P33" s="205" t="s">
        <v>115</v>
      </c>
      <c r="Q33" s="205"/>
      <c r="R33" s="205" t="s">
        <v>195</v>
      </c>
      <c r="S33" s="205" t="s">
        <v>113</v>
      </c>
      <c r="T33" s="207"/>
      <c r="U33" s="285"/>
      <c r="V33" s="286">
        <v>1</v>
      </c>
      <c r="W33" s="286"/>
      <c r="X33" s="286"/>
      <c r="Y33" s="286"/>
      <c r="Z33" s="286"/>
      <c r="AA33" s="286"/>
      <c r="AB33" s="286"/>
      <c r="AC33" s="286"/>
      <c r="AD33" s="286"/>
      <c r="AE33" s="286"/>
      <c r="AF33" s="286"/>
      <c r="AG33" s="286"/>
      <c r="AH33" s="286"/>
      <c r="AI33" s="286"/>
      <c r="AJ33" s="286"/>
      <c r="AK33" s="286"/>
      <c r="AL33" s="286"/>
      <c r="AM33" s="286"/>
      <c r="AN33" s="286"/>
      <c r="AO33" s="287"/>
      <c r="AP33" s="288" t="s">
        <v>117</v>
      </c>
      <c r="AQ33" s="286" t="s">
        <v>118</v>
      </c>
      <c r="AR33" s="286" t="s">
        <v>119</v>
      </c>
      <c r="AS33" s="289"/>
      <c r="AT33" s="208"/>
    </row>
    <row r="34" spans="2:46" ht="13" customHeight="1">
      <c r="B34" s="201">
        <v>28</v>
      </c>
      <c r="C34" s="202"/>
      <c r="D34" s="203">
        <v>61072</v>
      </c>
      <c r="E34" s="203" t="s">
        <v>107</v>
      </c>
      <c r="F34" s="204" t="s">
        <v>104</v>
      </c>
      <c r="G34" s="205" t="s">
        <v>108</v>
      </c>
      <c r="H34" s="205" t="s">
        <v>200</v>
      </c>
      <c r="I34" s="206" t="s">
        <v>201</v>
      </c>
      <c r="J34" s="205" t="s">
        <v>130</v>
      </c>
      <c r="K34" s="205" t="s">
        <v>199</v>
      </c>
      <c r="L34" s="205" t="s">
        <v>199</v>
      </c>
      <c r="M34" s="205" t="s">
        <v>113</v>
      </c>
      <c r="N34" s="205" t="s">
        <v>108</v>
      </c>
      <c r="O34" s="205" t="s">
        <v>115</v>
      </c>
      <c r="P34" s="205" t="s">
        <v>115</v>
      </c>
      <c r="Q34" s="205"/>
      <c r="R34" s="205" t="s">
        <v>195</v>
      </c>
      <c r="S34" s="205" t="s">
        <v>113</v>
      </c>
      <c r="T34" s="207"/>
      <c r="U34" s="285"/>
      <c r="V34" s="286">
        <v>1</v>
      </c>
      <c r="W34" s="286"/>
      <c r="X34" s="286"/>
      <c r="Y34" s="286"/>
      <c r="Z34" s="286"/>
      <c r="AA34" s="286"/>
      <c r="AB34" s="286"/>
      <c r="AC34" s="286"/>
      <c r="AD34" s="286"/>
      <c r="AE34" s="286"/>
      <c r="AF34" s="286"/>
      <c r="AG34" s="286"/>
      <c r="AH34" s="286"/>
      <c r="AI34" s="286"/>
      <c r="AJ34" s="286"/>
      <c r="AK34" s="286"/>
      <c r="AL34" s="286"/>
      <c r="AM34" s="286"/>
      <c r="AN34" s="286"/>
      <c r="AO34" s="287"/>
      <c r="AP34" s="288" t="s">
        <v>117</v>
      </c>
      <c r="AQ34" s="286" t="s">
        <v>118</v>
      </c>
      <c r="AR34" s="286" t="s">
        <v>119</v>
      </c>
      <c r="AS34" s="289"/>
      <c r="AT34" s="208"/>
    </row>
    <row r="35" spans="2:46" ht="13" customHeight="1">
      <c r="B35" s="193">
        <v>29</v>
      </c>
      <c r="C35" s="194"/>
      <c r="D35" s="195"/>
      <c r="E35" s="195"/>
      <c r="F35" s="196" t="s">
        <v>104</v>
      </c>
      <c r="G35" s="197" t="s">
        <v>202</v>
      </c>
      <c r="H35" s="197" t="s">
        <v>203</v>
      </c>
      <c r="I35" s="198" t="s">
        <v>204</v>
      </c>
      <c r="J35" s="197"/>
      <c r="K35" s="197"/>
      <c r="L35" s="197"/>
      <c r="M35" s="197"/>
      <c r="N35" s="197"/>
      <c r="O35" s="197"/>
      <c r="P35" s="197"/>
      <c r="Q35" s="197"/>
      <c r="R35" s="197"/>
      <c r="S35" s="197"/>
      <c r="T35" s="199"/>
      <c r="U35" s="280"/>
      <c r="V35" s="281"/>
      <c r="W35" s="281"/>
      <c r="X35" s="281"/>
      <c r="Y35" s="281"/>
      <c r="Z35" s="281"/>
      <c r="AA35" s="281"/>
      <c r="AB35" s="281"/>
      <c r="AC35" s="281"/>
      <c r="AD35" s="281"/>
      <c r="AE35" s="281"/>
      <c r="AF35" s="281"/>
      <c r="AG35" s="281"/>
      <c r="AH35" s="281"/>
      <c r="AI35" s="281"/>
      <c r="AJ35" s="281"/>
      <c r="AK35" s="281"/>
      <c r="AL35" s="281"/>
      <c r="AM35" s="281"/>
      <c r="AN35" s="281"/>
      <c r="AO35" s="282"/>
      <c r="AP35" s="283"/>
      <c r="AQ35" s="281"/>
      <c r="AR35" s="281"/>
      <c r="AS35" s="284"/>
      <c r="AT35" s="200"/>
    </row>
    <row r="36" spans="2:46" ht="13" customHeight="1">
      <c r="B36" s="201">
        <v>30</v>
      </c>
      <c r="C36" s="202"/>
      <c r="D36" s="203">
        <v>61072</v>
      </c>
      <c r="E36" s="203" t="s">
        <v>107</v>
      </c>
      <c r="F36" s="204" t="s">
        <v>104</v>
      </c>
      <c r="G36" s="205" t="s">
        <v>108</v>
      </c>
      <c r="H36" s="205" t="s">
        <v>205</v>
      </c>
      <c r="I36" s="206" t="s">
        <v>206</v>
      </c>
      <c r="J36" s="205" t="s">
        <v>140</v>
      </c>
      <c r="K36" s="205" t="s">
        <v>112</v>
      </c>
      <c r="L36" s="205" t="s">
        <v>112</v>
      </c>
      <c r="M36" s="205" t="s">
        <v>113</v>
      </c>
      <c r="N36" s="205" t="s">
        <v>114</v>
      </c>
      <c r="O36" s="205" t="s">
        <v>115</v>
      </c>
      <c r="P36" s="205" t="s">
        <v>115</v>
      </c>
      <c r="Q36" s="205"/>
      <c r="R36" s="205" t="s">
        <v>116</v>
      </c>
      <c r="S36" s="205" t="s">
        <v>56</v>
      </c>
      <c r="T36" s="207"/>
      <c r="U36" s="285">
        <v>1</v>
      </c>
      <c r="V36" s="286"/>
      <c r="W36" s="286"/>
      <c r="X36" s="286"/>
      <c r="Y36" s="286"/>
      <c r="Z36" s="286"/>
      <c r="AA36" s="286"/>
      <c r="AB36" s="286"/>
      <c r="AC36" s="286"/>
      <c r="AD36" s="286"/>
      <c r="AE36" s="286"/>
      <c r="AF36" s="286"/>
      <c r="AG36" s="286"/>
      <c r="AH36" s="286"/>
      <c r="AI36" s="286"/>
      <c r="AJ36" s="286"/>
      <c r="AK36" s="286"/>
      <c r="AL36" s="286"/>
      <c r="AM36" s="286"/>
      <c r="AN36" s="286"/>
      <c r="AO36" s="287"/>
      <c r="AP36" s="288" t="s">
        <v>117</v>
      </c>
      <c r="AQ36" s="286" t="s">
        <v>118</v>
      </c>
      <c r="AR36" s="286" t="s">
        <v>119</v>
      </c>
      <c r="AS36" s="289"/>
      <c r="AT36" s="208"/>
    </row>
    <row r="37" spans="2:46" ht="13" customHeight="1">
      <c r="B37" s="201">
        <v>31</v>
      </c>
      <c r="C37" s="202"/>
      <c r="D37" s="203">
        <v>61072</v>
      </c>
      <c r="E37" s="203" t="s">
        <v>107</v>
      </c>
      <c r="F37" s="204" t="s">
        <v>104</v>
      </c>
      <c r="G37" s="205" t="s">
        <v>108</v>
      </c>
      <c r="H37" s="205" t="s">
        <v>207</v>
      </c>
      <c r="I37" s="206" t="s">
        <v>208</v>
      </c>
      <c r="J37" s="205" t="s">
        <v>146</v>
      </c>
      <c r="K37" s="205" t="s">
        <v>182</v>
      </c>
      <c r="L37" s="205" t="s">
        <v>182</v>
      </c>
      <c r="M37" s="205" t="s">
        <v>113</v>
      </c>
      <c r="N37" s="205" t="s">
        <v>108</v>
      </c>
      <c r="O37" s="205" t="s">
        <v>115</v>
      </c>
      <c r="P37" s="205" t="s">
        <v>115</v>
      </c>
      <c r="Q37" s="205"/>
      <c r="R37" s="205" t="s">
        <v>116</v>
      </c>
      <c r="S37" s="205" t="s">
        <v>56</v>
      </c>
      <c r="T37" s="207"/>
      <c r="U37" s="285"/>
      <c r="V37" s="286">
        <v>1</v>
      </c>
      <c r="W37" s="286"/>
      <c r="X37" s="286"/>
      <c r="Y37" s="286"/>
      <c r="Z37" s="286"/>
      <c r="AA37" s="286"/>
      <c r="AB37" s="286"/>
      <c r="AC37" s="286"/>
      <c r="AD37" s="286"/>
      <c r="AE37" s="286"/>
      <c r="AF37" s="286"/>
      <c r="AG37" s="286"/>
      <c r="AH37" s="286"/>
      <c r="AI37" s="286"/>
      <c r="AJ37" s="286"/>
      <c r="AK37" s="286"/>
      <c r="AL37" s="286"/>
      <c r="AM37" s="286"/>
      <c r="AN37" s="286"/>
      <c r="AO37" s="287"/>
      <c r="AP37" s="288" t="s">
        <v>117</v>
      </c>
      <c r="AQ37" s="286" t="s">
        <v>118</v>
      </c>
      <c r="AR37" s="286" t="s">
        <v>119</v>
      </c>
      <c r="AS37" s="289"/>
      <c r="AT37" s="208"/>
    </row>
    <row r="38" spans="2:46" ht="13" customHeight="1">
      <c r="B38" s="201">
        <v>32</v>
      </c>
      <c r="C38" s="202"/>
      <c r="D38" s="203">
        <v>61072</v>
      </c>
      <c r="E38" s="203" t="s">
        <v>107</v>
      </c>
      <c r="F38" s="204" t="s">
        <v>104</v>
      </c>
      <c r="G38" s="205" t="s">
        <v>108</v>
      </c>
      <c r="H38" s="205" t="s">
        <v>209</v>
      </c>
      <c r="I38" s="206" t="s">
        <v>210</v>
      </c>
      <c r="J38" s="205" t="s">
        <v>187</v>
      </c>
      <c r="K38" s="205" t="s">
        <v>190</v>
      </c>
      <c r="L38" s="205" t="s">
        <v>190</v>
      </c>
      <c r="M38" s="205" t="s">
        <v>113</v>
      </c>
      <c r="N38" s="205" t="s">
        <v>108</v>
      </c>
      <c r="O38" s="205" t="s">
        <v>115</v>
      </c>
      <c r="P38" s="205" t="s">
        <v>115</v>
      </c>
      <c r="Q38" s="205"/>
      <c r="R38" s="205" t="s">
        <v>116</v>
      </c>
      <c r="S38" s="205" t="s">
        <v>56</v>
      </c>
      <c r="T38" s="207"/>
      <c r="U38" s="285"/>
      <c r="V38" s="286">
        <v>1</v>
      </c>
      <c r="W38" s="286"/>
      <c r="X38" s="286"/>
      <c r="Y38" s="286"/>
      <c r="Z38" s="286"/>
      <c r="AA38" s="286"/>
      <c r="AB38" s="286"/>
      <c r="AC38" s="286"/>
      <c r="AD38" s="286"/>
      <c r="AE38" s="286"/>
      <c r="AF38" s="286"/>
      <c r="AG38" s="286"/>
      <c r="AH38" s="286"/>
      <c r="AI38" s="286"/>
      <c r="AJ38" s="286"/>
      <c r="AK38" s="286"/>
      <c r="AL38" s="286"/>
      <c r="AM38" s="286"/>
      <c r="AN38" s="286"/>
      <c r="AO38" s="287"/>
      <c r="AP38" s="288" t="s">
        <v>117</v>
      </c>
      <c r="AQ38" s="286" t="s">
        <v>118</v>
      </c>
      <c r="AR38" s="286" t="s">
        <v>119</v>
      </c>
      <c r="AS38" s="289"/>
      <c r="AT38" s="208"/>
    </row>
    <row r="39" spans="2:46" ht="13" customHeight="1">
      <c r="B39" s="201">
        <v>33</v>
      </c>
      <c r="C39" s="202"/>
      <c r="D39" s="203">
        <v>61072</v>
      </c>
      <c r="E39" s="203" t="s">
        <v>107</v>
      </c>
      <c r="F39" s="204" t="s">
        <v>104</v>
      </c>
      <c r="G39" s="205" t="s">
        <v>108</v>
      </c>
      <c r="H39" s="205" t="s">
        <v>211</v>
      </c>
      <c r="I39" s="206" t="s">
        <v>212</v>
      </c>
      <c r="J39" s="205" t="s">
        <v>168</v>
      </c>
      <c r="K39" s="205" t="s">
        <v>213</v>
      </c>
      <c r="L39" s="205" t="s">
        <v>213</v>
      </c>
      <c r="M39" s="205" t="s">
        <v>113</v>
      </c>
      <c r="N39" s="205" t="s">
        <v>108</v>
      </c>
      <c r="O39" s="205" t="s">
        <v>115</v>
      </c>
      <c r="P39" s="205" t="s">
        <v>115</v>
      </c>
      <c r="Q39" s="205"/>
      <c r="R39" s="205" t="s">
        <v>116</v>
      </c>
      <c r="S39" s="205" t="s">
        <v>113</v>
      </c>
      <c r="T39" s="207"/>
      <c r="U39" s="285"/>
      <c r="V39" s="286">
        <v>1</v>
      </c>
      <c r="W39" s="286"/>
      <c r="X39" s="286"/>
      <c r="Y39" s="286"/>
      <c r="Z39" s="286"/>
      <c r="AA39" s="286"/>
      <c r="AB39" s="286"/>
      <c r="AC39" s="286"/>
      <c r="AD39" s="286"/>
      <c r="AE39" s="286"/>
      <c r="AF39" s="286"/>
      <c r="AG39" s="286"/>
      <c r="AH39" s="286"/>
      <c r="AI39" s="286"/>
      <c r="AJ39" s="286"/>
      <c r="AK39" s="286"/>
      <c r="AL39" s="286"/>
      <c r="AM39" s="286"/>
      <c r="AN39" s="286"/>
      <c r="AO39" s="287"/>
      <c r="AP39" s="288" t="s">
        <v>117</v>
      </c>
      <c r="AQ39" s="286" t="s">
        <v>118</v>
      </c>
      <c r="AR39" s="286" t="s">
        <v>119</v>
      </c>
      <c r="AS39" s="289"/>
      <c r="AT39" s="208"/>
    </row>
    <row r="40" spans="2:46" ht="13" customHeight="1">
      <c r="B40" s="193">
        <v>34</v>
      </c>
      <c r="C40" s="194"/>
      <c r="D40" s="195"/>
      <c r="E40" s="195"/>
      <c r="F40" s="196" t="s">
        <v>104</v>
      </c>
      <c r="G40" s="197" t="s">
        <v>202</v>
      </c>
      <c r="H40" s="197" t="s">
        <v>214</v>
      </c>
      <c r="I40" s="198" t="s">
        <v>215</v>
      </c>
      <c r="J40" s="197"/>
      <c r="K40" s="197"/>
      <c r="L40" s="197"/>
      <c r="M40" s="197"/>
      <c r="N40" s="197"/>
      <c r="O40" s="197"/>
      <c r="P40" s="197"/>
      <c r="Q40" s="197"/>
      <c r="R40" s="197"/>
      <c r="S40" s="197"/>
      <c r="T40" s="199"/>
      <c r="U40" s="280"/>
      <c r="V40" s="281"/>
      <c r="W40" s="281"/>
      <c r="X40" s="281"/>
      <c r="Y40" s="281"/>
      <c r="Z40" s="281"/>
      <c r="AA40" s="281"/>
      <c r="AB40" s="281"/>
      <c r="AC40" s="281"/>
      <c r="AD40" s="281"/>
      <c r="AE40" s="281"/>
      <c r="AF40" s="281"/>
      <c r="AG40" s="281"/>
      <c r="AH40" s="281"/>
      <c r="AI40" s="281"/>
      <c r="AJ40" s="281"/>
      <c r="AK40" s="281"/>
      <c r="AL40" s="281"/>
      <c r="AM40" s="281"/>
      <c r="AN40" s="281"/>
      <c r="AO40" s="282"/>
      <c r="AP40" s="283"/>
      <c r="AQ40" s="281"/>
      <c r="AR40" s="281"/>
      <c r="AS40" s="284"/>
      <c r="AT40" s="200"/>
    </row>
    <row r="41" spans="2:46" ht="13" customHeight="1">
      <c r="B41" s="201">
        <v>35</v>
      </c>
      <c r="C41" s="202"/>
      <c r="D41" s="203">
        <v>61072</v>
      </c>
      <c r="E41" s="203" t="s">
        <v>107</v>
      </c>
      <c r="F41" s="204" t="s">
        <v>104</v>
      </c>
      <c r="G41" s="205" t="s">
        <v>108</v>
      </c>
      <c r="H41" s="205" t="s">
        <v>216</v>
      </c>
      <c r="I41" s="206" t="s">
        <v>217</v>
      </c>
      <c r="J41" s="205" t="s">
        <v>146</v>
      </c>
      <c r="K41" s="205" t="s">
        <v>178</v>
      </c>
      <c r="L41" s="205" t="s">
        <v>178</v>
      </c>
      <c r="M41" s="205" t="s">
        <v>113</v>
      </c>
      <c r="N41" s="205" t="s">
        <v>108</v>
      </c>
      <c r="O41" s="205" t="s">
        <v>115</v>
      </c>
      <c r="P41" s="205" t="s">
        <v>115</v>
      </c>
      <c r="Q41" s="205"/>
      <c r="R41" s="205" t="s">
        <v>116</v>
      </c>
      <c r="S41" s="205" t="s">
        <v>56</v>
      </c>
      <c r="T41" s="207"/>
      <c r="U41" s="285"/>
      <c r="V41" s="286">
        <v>1</v>
      </c>
      <c r="W41" s="286"/>
      <c r="X41" s="286"/>
      <c r="Y41" s="286"/>
      <c r="Z41" s="286"/>
      <c r="AA41" s="286"/>
      <c r="AB41" s="286"/>
      <c r="AC41" s="286"/>
      <c r="AD41" s="286"/>
      <c r="AE41" s="286"/>
      <c r="AF41" s="286"/>
      <c r="AG41" s="286"/>
      <c r="AH41" s="286"/>
      <c r="AI41" s="286"/>
      <c r="AJ41" s="286"/>
      <c r="AK41" s="286"/>
      <c r="AL41" s="286"/>
      <c r="AM41" s="286"/>
      <c r="AN41" s="286"/>
      <c r="AO41" s="287"/>
      <c r="AP41" s="288" t="s">
        <v>117</v>
      </c>
      <c r="AQ41" s="286" t="s">
        <v>118</v>
      </c>
      <c r="AR41" s="286" t="s">
        <v>119</v>
      </c>
      <c r="AS41" s="289"/>
      <c r="AT41" s="208"/>
    </row>
    <row r="42" spans="2:46" ht="13" customHeight="1">
      <c r="B42" s="201">
        <v>36</v>
      </c>
      <c r="C42" s="202"/>
      <c r="D42" s="203">
        <v>61072</v>
      </c>
      <c r="E42" s="203" t="s">
        <v>107</v>
      </c>
      <c r="F42" s="204" t="s">
        <v>104</v>
      </c>
      <c r="G42" s="205" t="s">
        <v>108</v>
      </c>
      <c r="H42" s="205" t="s">
        <v>218</v>
      </c>
      <c r="I42" s="206" t="s">
        <v>219</v>
      </c>
      <c r="J42" s="205" t="s">
        <v>187</v>
      </c>
      <c r="K42" s="205" t="s">
        <v>213</v>
      </c>
      <c r="L42" s="205" t="s">
        <v>213</v>
      </c>
      <c r="M42" s="205" t="s">
        <v>113</v>
      </c>
      <c r="N42" s="205" t="s">
        <v>108</v>
      </c>
      <c r="O42" s="205" t="s">
        <v>115</v>
      </c>
      <c r="P42" s="205" t="s">
        <v>115</v>
      </c>
      <c r="Q42" s="205"/>
      <c r="R42" s="205" t="s">
        <v>116</v>
      </c>
      <c r="S42" s="205" t="s">
        <v>113</v>
      </c>
      <c r="T42" s="207"/>
      <c r="U42" s="285"/>
      <c r="V42" s="286">
        <v>1</v>
      </c>
      <c r="W42" s="286"/>
      <c r="X42" s="286"/>
      <c r="Y42" s="286"/>
      <c r="Z42" s="286"/>
      <c r="AA42" s="286"/>
      <c r="AB42" s="286"/>
      <c r="AC42" s="286"/>
      <c r="AD42" s="286"/>
      <c r="AE42" s="286"/>
      <c r="AF42" s="286"/>
      <c r="AG42" s="286"/>
      <c r="AH42" s="286"/>
      <c r="AI42" s="286"/>
      <c r="AJ42" s="286"/>
      <c r="AK42" s="286"/>
      <c r="AL42" s="286"/>
      <c r="AM42" s="286"/>
      <c r="AN42" s="286"/>
      <c r="AO42" s="287"/>
      <c r="AP42" s="288" t="s">
        <v>117</v>
      </c>
      <c r="AQ42" s="286" t="s">
        <v>118</v>
      </c>
      <c r="AR42" s="286" t="s">
        <v>119</v>
      </c>
      <c r="AS42" s="289"/>
      <c r="AT42" s="208"/>
    </row>
    <row r="43" spans="2:46" ht="13" customHeight="1">
      <c r="B43" s="201">
        <v>37</v>
      </c>
      <c r="C43" s="202"/>
      <c r="D43" s="203">
        <v>61072</v>
      </c>
      <c r="E43" s="203" t="s">
        <v>107</v>
      </c>
      <c r="F43" s="204" t="s">
        <v>104</v>
      </c>
      <c r="G43" s="205" t="s">
        <v>108</v>
      </c>
      <c r="H43" s="205" t="s">
        <v>220</v>
      </c>
      <c r="I43" s="206" t="s">
        <v>221</v>
      </c>
      <c r="J43" s="205" t="s">
        <v>168</v>
      </c>
      <c r="K43" s="205" t="s">
        <v>213</v>
      </c>
      <c r="L43" s="205" t="s">
        <v>213</v>
      </c>
      <c r="M43" s="205" t="s">
        <v>113</v>
      </c>
      <c r="N43" s="205" t="s">
        <v>108</v>
      </c>
      <c r="O43" s="205" t="s">
        <v>115</v>
      </c>
      <c r="P43" s="205" t="s">
        <v>115</v>
      </c>
      <c r="Q43" s="205"/>
      <c r="R43" s="205" t="s">
        <v>116</v>
      </c>
      <c r="S43" s="205" t="s">
        <v>113</v>
      </c>
      <c r="T43" s="207"/>
      <c r="U43" s="285"/>
      <c r="V43" s="286">
        <v>1</v>
      </c>
      <c r="W43" s="286"/>
      <c r="X43" s="286"/>
      <c r="Y43" s="286"/>
      <c r="Z43" s="286"/>
      <c r="AA43" s="286"/>
      <c r="AB43" s="286"/>
      <c r="AC43" s="286"/>
      <c r="AD43" s="286"/>
      <c r="AE43" s="286"/>
      <c r="AF43" s="286"/>
      <c r="AG43" s="286"/>
      <c r="AH43" s="286"/>
      <c r="AI43" s="286"/>
      <c r="AJ43" s="286"/>
      <c r="AK43" s="286"/>
      <c r="AL43" s="286"/>
      <c r="AM43" s="286"/>
      <c r="AN43" s="286"/>
      <c r="AO43" s="287"/>
      <c r="AP43" s="288" t="s">
        <v>117</v>
      </c>
      <c r="AQ43" s="286" t="s">
        <v>118</v>
      </c>
      <c r="AR43" s="286" t="s">
        <v>119</v>
      </c>
      <c r="AS43" s="289"/>
      <c r="AT43" s="208"/>
    </row>
    <row r="44" spans="2:46" ht="13" customHeight="1">
      <c r="B44" s="193">
        <v>38</v>
      </c>
      <c r="C44" s="194"/>
      <c r="D44" s="195"/>
      <c r="E44" s="195"/>
      <c r="F44" s="196" t="s">
        <v>104</v>
      </c>
      <c r="G44" s="197" t="s">
        <v>56</v>
      </c>
      <c r="H44" s="197" t="s">
        <v>222</v>
      </c>
      <c r="I44" s="198" t="s">
        <v>223</v>
      </c>
      <c r="J44" s="197"/>
      <c r="K44" s="197"/>
      <c r="L44" s="197"/>
      <c r="M44" s="197"/>
      <c r="N44" s="197"/>
      <c r="O44" s="197"/>
      <c r="P44" s="197"/>
      <c r="Q44" s="197"/>
      <c r="R44" s="197"/>
      <c r="S44" s="197"/>
      <c r="T44" s="199"/>
      <c r="U44" s="280"/>
      <c r="V44" s="281"/>
      <c r="W44" s="281"/>
      <c r="X44" s="281"/>
      <c r="Y44" s="281"/>
      <c r="Z44" s="281"/>
      <c r="AA44" s="281"/>
      <c r="AB44" s="281"/>
      <c r="AC44" s="281"/>
      <c r="AD44" s="281"/>
      <c r="AE44" s="281"/>
      <c r="AF44" s="281"/>
      <c r="AG44" s="281"/>
      <c r="AH44" s="281"/>
      <c r="AI44" s="281"/>
      <c r="AJ44" s="281"/>
      <c r="AK44" s="281"/>
      <c r="AL44" s="281"/>
      <c r="AM44" s="281"/>
      <c r="AN44" s="281"/>
      <c r="AO44" s="282"/>
      <c r="AP44" s="283"/>
      <c r="AQ44" s="281"/>
      <c r="AR44" s="281"/>
      <c r="AS44" s="284"/>
      <c r="AT44" s="200"/>
    </row>
    <row r="45" spans="2:46" ht="13" customHeight="1">
      <c r="B45" s="201">
        <v>39</v>
      </c>
      <c r="C45" s="202"/>
      <c r="D45" s="203">
        <v>61072</v>
      </c>
      <c r="E45" s="203" t="s">
        <v>107</v>
      </c>
      <c r="F45" s="204" t="s">
        <v>104</v>
      </c>
      <c r="G45" s="205" t="s">
        <v>108</v>
      </c>
      <c r="H45" s="205" t="s">
        <v>224</v>
      </c>
      <c r="I45" s="206" t="s">
        <v>225</v>
      </c>
      <c r="J45" s="205" t="s">
        <v>140</v>
      </c>
      <c r="K45" s="205" t="s">
        <v>112</v>
      </c>
      <c r="L45" s="205" t="s">
        <v>112</v>
      </c>
      <c r="M45" s="205" t="s">
        <v>113</v>
      </c>
      <c r="N45" s="205" t="s">
        <v>114</v>
      </c>
      <c r="O45" s="205" t="s">
        <v>115</v>
      </c>
      <c r="P45" s="205" t="s">
        <v>115</v>
      </c>
      <c r="Q45" s="205"/>
      <c r="R45" s="205" t="s">
        <v>116</v>
      </c>
      <c r="S45" s="205" t="s">
        <v>56</v>
      </c>
      <c r="T45" s="207"/>
      <c r="U45" s="285">
        <v>1</v>
      </c>
      <c r="V45" s="286"/>
      <c r="W45" s="286"/>
      <c r="X45" s="286"/>
      <c r="Y45" s="286"/>
      <c r="Z45" s="286"/>
      <c r="AA45" s="286"/>
      <c r="AB45" s="286"/>
      <c r="AC45" s="286"/>
      <c r="AD45" s="286"/>
      <c r="AE45" s="286"/>
      <c r="AF45" s="286"/>
      <c r="AG45" s="286"/>
      <c r="AH45" s="286"/>
      <c r="AI45" s="286"/>
      <c r="AJ45" s="286"/>
      <c r="AK45" s="286"/>
      <c r="AL45" s="286"/>
      <c r="AM45" s="286"/>
      <c r="AN45" s="286"/>
      <c r="AO45" s="287"/>
      <c r="AP45" s="288" t="s">
        <v>117</v>
      </c>
      <c r="AQ45" s="286" t="s">
        <v>118</v>
      </c>
      <c r="AR45" s="286" t="s">
        <v>119</v>
      </c>
      <c r="AS45" s="289"/>
      <c r="AT45" s="208"/>
    </row>
    <row r="46" spans="2:46" ht="13" customHeight="1">
      <c r="B46" s="201">
        <v>40</v>
      </c>
      <c r="C46" s="202"/>
      <c r="D46" s="203">
        <v>61072</v>
      </c>
      <c r="E46" s="203" t="s">
        <v>107</v>
      </c>
      <c r="F46" s="204" t="s">
        <v>104</v>
      </c>
      <c r="G46" s="205" t="s">
        <v>108</v>
      </c>
      <c r="H46" s="205" t="s">
        <v>226</v>
      </c>
      <c r="I46" s="206" t="s">
        <v>225</v>
      </c>
      <c r="J46" s="205" t="s">
        <v>140</v>
      </c>
      <c r="K46" s="205" t="s">
        <v>112</v>
      </c>
      <c r="L46" s="205" t="s">
        <v>112</v>
      </c>
      <c r="M46" s="205" t="s">
        <v>113</v>
      </c>
      <c r="N46" s="205" t="s">
        <v>114</v>
      </c>
      <c r="O46" s="205" t="s">
        <v>115</v>
      </c>
      <c r="P46" s="205" t="s">
        <v>115</v>
      </c>
      <c r="Q46" s="205"/>
      <c r="R46" s="205" t="s">
        <v>116</v>
      </c>
      <c r="S46" s="205" t="s">
        <v>56</v>
      </c>
      <c r="T46" s="207"/>
      <c r="U46" s="285">
        <v>1</v>
      </c>
      <c r="V46" s="286"/>
      <c r="W46" s="286"/>
      <c r="X46" s="286"/>
      <c r="Y46" s="286"/>
      <c r="Z46" s="286"/>
      <c r="AA46" s="286"/>
      <c r="AB46" s="286"/>
      <c r="AC46" s="286"/>
      <c r="AD46" s="286"/>
      <c r="AE46" s="286"/>
      <c r="AF46" s="286"/>
      <c r="AG46" s="286"/>
      <c r="AH46" s="286"/>
      <c r="AI46" s="286"/>
      <c r="AJ46" s="286"/>
      <c r="AK46" s="286"/>
      <c r="AL46" s="286"/>
      <c r="AM46" s="286"/>
      <c r="AN46" s="286"/>
      <c r="AO46" s="287"/>
      <c r="AP46" s="288" t="s">
        <v>117</v>
      </c>
      <c r="AQ46" s="286" t="s">
        <v>118</v>
      </c>
      <c r="AR46" s="286" t="s">
        <v>119</v>
      </c>
      <c r="AS46" s="289"/>
      <c r="AT46" s="208"/>
    </row>
    <row r="47" spans="2:46" ht="13" customHeight="1">
      <c r="B47" s="201">
        <v>41</v>
      </c>
      <c r="C47" s="202"/>
      <c r="D47" s="203">
        <v>61072</v>
      </c>
      <c r="E47" s="203" t="s">
        <v>107</v>
      </c>
      <c r="F47" s="204" t="s">
        <v>104</v>
      </c>
      <c r="G47" s="205" t="s">
        <v>108</v>
      </c>
      <c r="H47" s="205" t="s">
        <v>227</v>
      </c>
      <c r="I47" s="206" t="s">
        <v>228</v>
      </c>
      <c r="J47" s="205" t="s">
        <v>181</v>
      </c>
      <c r="K47" s="205" t="s">
        <v>213</v>
      </c>
      <c r="L47" s="205" t="s">
        <v>213</v>
      </c>
      <c r="M47" s="205" t="s">
        <v>113</v>
      </c>
      <c r="N47" s="205" t="s">
        <v>108</v>
      </c>
      <c r="O47" s="205" t="s">
        <v>115</v>
      </c>
      <c r="P47" s="205" t="s">
        <v>115</v>
      </c>
      <c r="Q47" s="205"/>
      <c r="R47" s="205" t="s">
        <v>116</v>
      </c>
      <c r="S47" s="205" t="s">
        <v>56</v>
      </c>
      <c r="T47" s="207"/>
      <c r="U47" s="285"/>
      <c r="V47" s="286">
        <v>1</v>
      </c>
      <c r="W47" s="286"/>
      <c r="X47" s="286"/>
      <c r="Y47" s="286"/>
      <c r="Z47" s="286"/>
      <c r="AA47" s="286"/>
      <c r="AB47" s="286"/>
      <c r="AC47" s="286"/>
      <c r="AD47" s="286"/>
      <c r="AE47" s="286"/>
      <c r="AF47" s="286"/>
      <c r="AG47" s="286"/>
      <c r="AH47" s="286"/>
      <c r="AI47" s="286"/>
      <c r="AJ47" s="286"/>
      <c r="AK47" s="286"/>
      <c r="AL47" s="286"/>
      <c r="AM47" s="286"/>
      <c r="AN47" s="286"/>
      <c r="AO47" s="287"/>
      <c r="AP47" s="288" t="s">
        <v>117</v>
      </c>
      <c r="AQ47" s="286" t="s">
        <v>118</v>
      </c>
      <c r="AR47" s="286" t="s">
        <v>119</v>
      </c>
      <c r="AS47" s="289"/>
      <c r="AT47" s="208"/>
    </row>
    <row r="48" spans="2:46" ht="13" customHeight="1">
      <c r="B48" s="201">
        <v>42</v>
      </c>
      <c r="C48" s="202"/>
      <c r="D48" s="203">
        <v>61072</v>
      </c>
      <c r="E48" s="203" t="s">
        <v>107</v>
      </c>
      <c r="F48" s="204" t="s">
        <v>104</v>
      </c>
      <c r="G48" s="205" t="s">
        <v>108</v>
      </c>
      <c r="H48" s="205" t="s">
        <v>229</v>
      </c>
      <c r="I48" s="206" t="s">
        <v>230</v>
      </c>
      <c r="J48" s="205" t="s">
        <v>130</v>
      </c>
      <c r="K48" s="205" t="s">
        <v>213</v>
      </c>
      <c r="L48" s="205" t="s">
        <v>213</v>
      </c>
      <c r="M48" s="205" t="s">
        <v>113</v>
      </c>
      <c r="N48" s="205" t="s">
        <v>108</v>
      </c>
      <c r="O48" s="205" t="s">
        <v>115</v>
      </c>
      <c r="P48" s="205" t="s">
        <v>115</v>
      </c>
      <c r="Q48" s="205"/>
      <c r="R48" s="205" t="s">
        <v>116</v>
      </c>
      <c r="S48" s="205" t="s">
        <v>113</v>
      </c>
      <c r="T48" s="207"/>
      <c r="U48" s="285"/>
      <c r="V48" s="286">
        <v>1</v>
      </c>
      <c r="W48" s="286"/>
      <c r="X48" s="286"/>
      <c r="Y48" s="286"/>
      <c r="Z48" s="286"/>
      <c r="AA48" s="286"/>
      <c r="AB48" s="286"/>
      <c r="AC48" s="286"/>
      <c r="AD48" s="286"/>
      <c r="AE48" s="286"/>
      <c r="AF48" s="286"/>
      <c r="AG48" s="286"/>
      <c r="AH48" s="286"/>
      <c r="AI48" s="286"/>
      <c r="AJ48" s="286"/>
      <c r="AK48" s="286"/>
      <c r="AL48" s="286"/>
      <c r="AM48" s="286"/>
      <c r="AN48" s="286"/>
      <c r="AO48" s="287"/>
      <c r="AP48" s="288" t="s">
        <v>117</v>
      </c>
      <c r="AQ48" s="286" t="s">
        <v>118</v>
      </c>
      <c r="AR48" s="286" t="s">
        <v>119</v>
      </c>
      <c r="AS48" s="289"/>
      <c r="AT48" s="208"/>
    </row>
    <row r="49" spans="2:46" ht="13" customHeight="1">
      <c r="B49" s="201">
        <v>43</v>
      </c>
      <c r="C49" s="202"/>
      <c r="D49" s="203">
        <v>61072</v>
      </c>
      <c r="E49" s="203" t="s">
        <v>107</v>
      </c>
      <c r="F49" s="204" t="s">
        <v>104</v>
      </c>
      <c r="G49" s="205" t="s">
        <v>108</v>
      </c>
      <c r="H49" s="205" t="s">
        <v>231</v>
      </c>
      <c r="I49" s="206" t="s">
        <v>232</v>
      </c>
      <c r="J49" s="205" t="s">
        <v>168</v>
      </c>
      <c r="K49" s="205" t="s">
        <v>213</v>
      </c>
      <c r="L49" s="205" t="s">
        <v>213</v>
      </c>
      <c r="M49" s="205" t="s">
        <v>113</v>
      </c>
      <c r="N49" s="205" t="s">
        <v>108</v>
      </c>
      <c r="O49" s="205" t="s">
        <v>115</v>
      </c>
      <c r="P49" s="205" t="s">
        <v>115</v>
      </c>
      <c r="Q49" s="205"/>
      <c r="R49" s="205" t="s">
        <v>116</v>
      </c>
      <c r="S49" s="205" t="s">
        <v>113</v>
      </c>
      <c r="T49" s="207"/>
      <c r="U49" s="285"/>
      <c r="V49" s="286">
        <v>1</v>
      </c>
      <c r="W49" s="286"/>
      <c r="X49" s="286"/>
      <c r="Y49" s="286"/>
      <c r="Z49" s="286"/>
      <c r="AA49" s="286"/>
      <c r="AB49" s="286"/>
      <c r="AC49" s="286"/>
      <c r="AD49" s="286"/>
      <c r="AE49" s="286"/>
      <c r="AF49" s="286"/>
      <c r="AG49" s="286"/>
      <c r="AH49" s="286"/>
      <c r="AI49" s="286"/>
      <c r="AJ49" s="286"/>
      <c r="AK49" s="286"/>
      <c r="AL49" s="286"/>
      <c r="AM49" s="286"/>
      <c r="AN49" s="286"/>
      <c r="AO49" s="287"/>
      <c r="AP49" s="288" t="s">
        <v>117</v>
      </c>
      <c r="AQ49" s="286" t="s">
        <v>118</v>
      </c>
      <c r="AR49" s="286" t="s">
        <v>119</v>
      </c>
      <c r="AS49" s="289"/>
      <c r="AT49" s="208"/>
    </row>
    <row r="50" spans="2:46" ht="13" customHeight="1">
      <c r="B50" s="201">
        <v>44</v>
      </c>
      <c r="C50" s="202"/>
      <c r="D50" s="203">
        <v>61072</v>
      </c>
      <c r="E50" s="203" t="s">
        <v>107</v>
      </c>
      <c r="F50" s="204" t="s">
        <v>104</v>
      </c>
      <c r="G50" s="205" t="s">
        <v>108</v>
      </c>
      <c r="H50" s="205" t="s">
        <v>233</v>
      </c>
      <c r="I50" s="206" t="s">
        <v>234</v>
      </c>
      <c r="J50" s="205" t="s">
        <v>181</v>
      </c>
      <c r="K50" s="205" t="s">
        <v>235</v>
      </c>
      <c r="L50" s="205" t="s">
        <v>235</v>
      </c>
      <c r="M50" s="205" t="s">
        <v>113</v>
      </c>
      <c r="N50" s="205" t="s">
        <v>108</v>
      </c>
      <c r="O50" s="205" t="s">
        <v>115</v>
      </c>
      <c r="P50" s="205" t="s">
        <v>115</v>
      </c>
      <c r="Q50" s="205"/>
      <c r="R50" s="205" t="s">
        <v>116</v>
      </c>
      <c r="S50" s="205" t="s">
        <v>56</v>
      </c>
      <c r="T50" s="207"/>
      <c r="U50" s="285"/>
      <c r="V50" s="286">
        <v>1</v>
      </c>
      <c r="W50" s="286"/>
      <c r="X50" s="286"/>
      <c r="Y50" s="286"/>
      <c r="Z50" s="286"/>
      <c r="AA50" s="286"/>
      <c r="AB50" s="286"/>
      <c r="AC50" s="286"/>
      <c r="AD50" s="286"/>
      <c r="AE50" s="286"/>
      <c r="AF50" s="286"/>
      <c r="AG50" s="286"/>
      <c r="AH50" s="286"/>
      <c r="AI50" s="286"/>
      <c r="AJ50" s="286"/>
      <c r="AK50" s="286"/>
      <c r="AL50" s="286"/>
      <c r="AM50" s="286"/>
      <c r="AN50" s="286"/>
      <c r="AO50" s="287"/>
      <c r="AP50" s="288" t="s">
        <v>117</v>
      </c>
      <c r="AQ50" s="286" t="s">
        <v>118</v>
      </c>
      <c r="AR50" s="286" t="s">
        <v>119</v>
      </c>
      <c r="AS50" s="289"/>
      <c r="AT50" s="208"/>
    </row>
    <row r="51" spans="2:46" ht="13" customHeight="1">
      <c r="B51" s="201">
        <v>45</v>
      </c>
      <c r="C51" s="202"/>
      <c r="D51" s="203">
        <v>61072</v>
      </c>
      <c r="E51" s="203" t="s">
        <v>107</v>
      </c>
      <c r="F51" s="204" t="s">
        <v>104</v>
      </c>
      <c r="G51" s="205" t="s">
        <v>108</v>
      </c>
      <c r="H51" s="205" t="s">
        <v>236</v>
      </c>
      <c r="I51" s="206" t="s">
        <v>237</v>
      </c>
      <c r="J51" s="205" t="s">
        <v>168</v>
      </c>
      <c r="K51" s="205" t="s">
        <v>235</v>
      </c>
      <c r="L51" s="205" t="s">
        <v>235</v>
      </c>
      <c r="M51" s="205" t="s">
        <v>113</v>
      </c>
      <c r="N51" s="205" t="s">
        <v>108</v>
      </c>
      <c r="O51" s="205" t="s">
        <v>115</v>
      </c>
      <c r="P51" s="205" t="s">
        <v>115</v>
      </c>
      <c r="Q51" s="205"/>
      <c r="R51" s="205" t="s">
        <v>116</v>
      </c>
      <c r="S51" s="205" t="s">
        <v>113</v>
      </c>
      <c r="T51" s="207"/>
      <c r="U51" s="285"/>
      <c r="V51" s="286">
        <v>1</v>
      </c>
      <c r="W51" s="286"/>
      <c r="X51" s="286"/>
      <c r="Y51" s="286"/>
      <c r="Z51" s="286"/>
      <c r="AA51" s="286"/>
      <c r="AB51" s="286"/>
      <c r="AC51" s="286"/>
      <c r="AD51" s="286"/>
      <c r="AE51" s="286"/>
      <c r="AF51" s="286"/>
      <c r="AG51" s="286"/>
      <c r="AH51" s="286"/>
      <c r="AI51" s="286"/>
      <c r="AJ51" s="286"/>
      <c r="AK51" s="286"/>
      <c r="AL51" s="286"/>
      <c r="AM51" s="286"/>
      <c r="AN51" s="286"/>
      <c r="AO51" s="287"/>
      <c r="AP51" s="288" t="s">
        <v>117</v>
      </c>
      <c r="AQ51" s="286" t="s">
        <v>118</v>
      </c>
      <c r="AR51" s="286" t="s">
        <v>119</v>
      </c>
      <c r="AS51" s="289"/>
      <c r="AT51" s="208"/>
    </row>
    <row r="52" spans="2:46" ht="13" customHeight="1">
      <c r="B52" s="201">
        <v>46</v>
      </c>
      <c r="C52" s="202"/>
      <c r="D52" s="203">
        <v>61072</v>
      </c>
      <c r="E52" s="203" t="s">
        <v>107</v>
      </c>
      <c r="F52" s="204" t="s">
        <v>104</v>
      </c>
      <c r="G52" s="205" t="s">
        <v>108</v>
      </c>
      <c r="H52" s="205" t="s">
        <v>238</v>
      </c>
      <c r="I52" s="206" t="s">
        <v>239</v>
      </c>
      <c r="J52" s="205" t="s">
        <v>130</v>
      </c>
      <c r="K52" s="205" t="s">
        <v>240</v>
      </c>
      <c r="L52" s="205" t="s">
        <v>240</v>
      </c>
      <c r="M52" s="205" t="s">
        <v>113</v>
      </c>
      <c r="N52" s="205" t="s">
        <v>108</v>
      </c>
      <c r="O52" s="205" t="s">
        <v>115</v>
      </c>
      <c r="P52" s="205" t="s">
        <v>115</v>
      </c>
      <c r="Q52" s="205"/>
      <c r="R52" s="205" t="s">
        <v>116</v>
      </c>
      <c r="S52" s="205" t="s">
        <v>113</v>
      </c>
      <c r="T52" s="207"/>
      <c r="U52" s="285"/>
      <c r="V52" s="286">
        <v>1</v>
      </c>
      <c r="W52" s="286"/>
      <c r="X52" s="286"/>
      <c r="Y52" s="286"/>
      <c r="Z52" s="286"/>
      <c r="AA52" s="286"/>
      <c r="AB52" s="286"/>
      <c r="AC52" s="286"/>
      <c r="AD52" s="286"/>
      <c r="AE52" s="286"/>
      <c r="AF52" s="286"/>
      <c r="AG52" s="286"/>
      <c r="AH52" s="286"/>
      <c r="AI52" s="286"/>
      <c r="AJ52" s="286"/>
      <c r="AK52" s="286"/>
      <c r="AL52" s="286"/>
      <c r="AM52" s="286"/>
      <c r="AN52" s="286"/>
      <c r="AO52" s="287"/>
      <c r="AP52" s="288" t="s">
        <v>117</v>
      </c>
      <c r="AQ52" s="286" t="s">
        <v>118</v>
      </c>
      <c r="AR52" s="286" t="s">
        <v>119</v>
      </c>
      <c r="AS52" s="289"/>
      <c r="AT52" s="208"/>
    </row>
    <row r="53" spans="2:46" ht="13" customHeight="1">
      <c r="B53" s="201">
        <v>47</v>
      </c>
      <c r="C53" s="202"/>
      <c r="D53" s="203">
        <v>61072</v>
      </c>
      <c r="E53" s="203" t="s">
        <v>107</v>
      </c>
      <c r="F53" s="204" t="s">
        <v>104</v>
      </c>
      <c r="G53" s="205" t="s">
        <v>108</v>
      </c>
      <c r="H53" s="205" t="s">
        <v>241</v>
      </c>
      <c r="I53" s="206" t="s">
        <v>239</v>
      </c>
      <c r="J53" s="205" t="s">
        <v>168</v>
      </c>
      <c r="K53" s="205" t="s">
        <v>240</v>
      </c>
      <c r="L53" s="205" t="s">
        <v>240</v>
      </c>
      <c r="M53" s="205" t="s">
        <v>113</v>
      </c>
      <c r="N53" s="205" t="s">
        <v>108</v>
      </c>
      <c r="O53" s="205" t="s">
        <v>115</v>
      </c>
      <c r="P53" s="205" t="s">
        <v>115</v>
      </c>
      <c r="Q53" s="205"/>
      <c r="R53" s="205" t="s">
        <v>116</v>
      </c>
      <c r="S53" s="205" t="s">
        <v>113</v>
      </c>
      <c r="T53" s="207"/>
      <c r="U53" s="285"/>
      <c r="V53" s="286">
        <v>1</v>
      </c>
      <c r="W53" s="286"/>
      <c r="X53" s="286"/>
      <c r="Y53" s="286"/>
      <c r="Z53" s="286"/>
      <c r="AA53" s="286"/>
      <c r="AB53" s="286"/>
      <c r="AC53" s="286"/>
      <c r="AD53" s="286"/>
      <c r="AE53" s="286"/>
      <c r="AF53" s="286"/>
      <c r="AG53" s="286"/>
      <c r="AH53" s="286"/>
      <c r="AI53" s="286"/>
      <c r="AJ53" s="286"/>
      <c r="AK53" s="286"/>
      <c r="AL53" s="286"/>
      <c r="AM53" s="286"/>
      <c r="AN53" s="286"/>
      <c r="AO53" s="287"/>
      <c r="AP53" s="288" t="s">
        <v>117</v>
      </c>
      <c r="AQ53" s="286" t="s">
        <v>118</v>
      </c>
      <c r="AR53" s="286" t="s">
        <v>119</v>
      </c>
      <c r="AS53" s="289"/>
      <c r="AT53" s="208"/>
    </row>
    <row r="54" spans="2:46" ht="13" customHeight="1">
      <c r="B54" s="193">
        <v>48</v>
      </c>
      <c r="C54" s="194"/>
      <c r="D54" s="195"/>
      <c r="E54" s="195"/>
      <c r="F54" s="196" t="s">
        <v>104</v>
      </c>
      <c r="G54" s="197" t="s">
        <v>56</v>
      </c>
      <c r="H54" s="197" t="s">
        <v>242</v>
      </c>
      <c r="I54" s="198" t="s">
        <v>243</v>
      </c>
      <c r="J54" s="197"/>
      <c r="K54" s="197"/>
      <c r="L54" s="197"/>
      <c r="M54" s="197"/>
      <c r="N54" s="197"/>
      <c r="O54" s="197"/>
      <c r="P54" s="197"/>
      <c r="Q54" s="197"/>
      <c r="R54" s="197"/>
      <c r="S54" s="197"/>
      <c r="T54" s="199"/>
      <c r="U54" s="280"/>
      <c r="V54" s="281"/>
      <c r="W54" s="281"/>
      <c r="X54" s="281"/>
      <c r="Y54" s="281"/>
      <c r="Z54" s="281"/>
      <c r="AA54" s="281"/>
      <c r="AB54" s="281"/>
      <c r="AC54" s="281"/>
      <c r="AD54" s="281"/>
      <c r="AE54" s="281"/>
      <c r="AF54" s="281"/>
      <c r="AG54" s="281"/>
      <c r="AH54" s="281"/>
      <c r="AI54" s="281"/>
      <c r="AJ54" s="281"/>
      <c r="AK54" s="281"/>
      <c r="AL54" s="281"/>
      <c r="AM54" s="281"/>
      <c r="AN54" s="281"/>
      <c r="AO54" s="282"/>
      <c r="AP54" s="283"/>
      <c r="AQ54" s="281"/>
      <c r="AR54" s="281"/>
      <c r="AS54" s="284"/>
      <c r="AT54" s="200"/>
    </row>
    <row r="55" spans="2:46" ht="13" customHeight="1">
      <c r="B55" s="201">
        <v>49</v>
      </c>
      <c r="C55" s="202"/>
      <c r="D55" s="203">
        <v>21451</v>
      </c>
      <c r="E55" s="203" t="s">
        <v>244</v>
      </c>
      <c r="F55" s="204" t="s">
        <v>104</v>
      </c>
      <c r="G55" s="205" t="s">
        <v>108</v>
      </c>
      <c r="H55" s="205" t="s">
        <v>245</v>
      </c>
      <c r="I55" s="206" t="s">
        <v>228</v>
      </c>
      <c r="J55" s="205" t="s">
        <v>181</v>
      </c>
      <c r="K55" s="205" t="s">
        <v>213</v>
      </c>
      <c r="L55" s="205" t="s">
        <v>213</v>
      </c>
      <c r="M55" s="205" t="s">
        <v>113</v>
      </c>
      <c r="N55" s="205" t="s">
        <v>108</v>
      </c>
      <c r="O55" s="205" t="s">
        <v>115</v>
      </c>
      <c r="P55" s="205" t="s">
        <v>115</v>
      </c>
      <c r="Q55" s="205"/>
      <c r="R55" s="205" t="s">
        <v>116</v>
      </c>
      <c r="S55" s="205" t="s">
        <v>56</v>
      </c>
      <c r="T55" s="207"/>
      <c r="U55" s="285"/>
      <c r="V55" s="286">
        <v>1</v>
      </c>
      <c r="W55" s="286"/>
      <c r="X55" s="286"/>
      <c r="Y55" s="286"/>
      <c r="Z55" s="286"/>
      <c r="AA55" s="286"/>
      <c r="AB55" s="286"/>
      <c r="AC55" s="286"/>
      <c r="AD55" s="286"/>
      <c r="AE55" s="286"/>
      <c r="AF55" s="286"/>
      <c r="AG55" s="286"/>
      <c r="AH55" s="286"/>
      <c r="AI55" s="286"/>
      <c r="AJ55" s="286"/>
      <c r="AK55" s="286"/>
      <c r="AL55" s="286"/>
      <c r="AM55" s="286"/>
      <c r="AN55" s="286"/>
      <c r="AO55" s="287"/>
      <c r="AP55" s="288" t="s">
        <v>117</v>
      </c>
      <c r="AQ55" s="286" t="s">
        <v>118</v>
      </c>
      <c r="AR55" s="286" t="s">
        <v>119</v>
      </c>
      <c r="AS55" s="289"/>
      <c r="AT55" s="208"/>
    </row>
    <row r="56" spans="2:46" ht="13" customHeight="1">
      <c r="B56" s="201">
        <v>50</v>
      </c>
      <c r="C56" s="202"/>
      <c r="D56" s="203">
        <v>21451</v>
      </c>
      <c r="E56" s="203" t="s">
        <v>244</v>
      </c>
      <c r="F56" s="204" t="s">
        <v>104</v>
      </c>
      <c r="G56" s="205" t="s">
        <v>108</v>
      </c>
      <c r="H56" s="205" t="s">
        <v>246</v>
      </c>
      <c r="I56" s="206" t="s">
        <v>247</v>
      </c>
      <c r="J56" s="205" t="s">
        <v>187</v>
      </c>
      <c r="K56" s="205" t="s">
        <v>213</v>
      </c>
      <c r="L56" s="205" t="s">
        <v>213</v>
      </c>
      <c r="M56" s="205" t="s">
        <v>113</v>
      </c>
      <c r="N56" s="205" t="s">
        <v>108</v>
      </c>
      <c r="O56" s="205" t="s">
        <v>115</v>
      </c>
      <c r="P56" s="205" t="s">
        <v>115</v>
      </c>
      <c r="Q56" s="205"/>
      <c r="R56" s="205" t="s">
        <v>116</v>
      </c>
      <c r="S56" s="205" t="s">
        <v>113</v>
      </c>
      <c r="T56" s="207"/>
      <c r="U56" s="285"/>
      <c r="V56" s="286">
        <v>1</v>
      </c>
      <c r="W56" s="286"/>
      <c r="X56" s="286"/>
      <c r="Y56" s="286"/>
      <c r="Z56" s="286"/>
      <c r="AA56" s="286"/>
      <c r="AB56" s="286"/>
      <c r="AC56" s="286"/>
      <c r="AD56" s="286"/>
      <c r="AE56" s="286"/>
      <c r="AF56" s="286"/>
      <c r="AG56" s="286"/>
      <c r="AH56" s="286"/>
      <c r="AI56" s="286"/>
      <c r="AJ56" s="286"/>
      <c r="AK56" s="286"/>
      <c r="AL56" s="286"/>
      <c r="AM56" s="286"/>
      <c r="AN56" s="286"/>
      <c r="AO56" s="287"/>
      <c r="AP56" s="288" t="s">
        <v>117</v>
      </c>
      <c r="AQ56" s="286" t="s">
        <v>118</v>
      </c>
      <c r="AR56" s="286" t="s">
        <v>119</v>
      </c>
      <c r="AS56" s="289"/>
      <c r="AT56" s="208"/>
    </row>
    <row r="57" spans="2:46" ht="13" customHeight="1">
      <c r="B57" s="201">
        <v>51</v>
      </c>
      <c r="C57" s="202"/>
      <c r="D57" s="203">
        <v>21451</v>
      </c>
      <c r="E57" s="203" t="s">
        <v>244</v>
      </c>
      <c r="F57" s="204" t="s">
        <v>104</v>
      </c>
      <c r="G57" s="205" t="s">
        <v>108</v>
      </c>
      <c r="H57" s="205" t="s">
        <v>248</v>
      </c>
      <c r="I57" s="206" t="s">
        <v>247</v>
      </c>
      <c r="J57" s="205" t="s">
        <v>187</v>
      </c>
      <c r="K57" s="205" t="s">
        <v>213</v>
      </c>
      <c r="L57" s="205" t="s">
        <v>213</v>
      </c>
      <c r="M57" s="205" t="s">
        <v>113</v>
      </c>
      <c r="N57" s="205" t="s">
        <v>108</v>
      </c>
      <c r="O57" s="205" t="s">
        <v>115</v>
      </c>
      <c r="P57" s="205" t="s">
        <v>115</v>
      </c>
      <c r="Q57" s="205"/>
      <c r="R57" s="205" t="s">
        <v>116</v>
      </c>
      <c r="S57" s="205" t="s">
        <v>113</v>
      </c>
      <c r="T57" s="207"/>
      <c r="U57" s="285"/>
      <c r="V57" s="286">
        <v>1</v>
      </c>
      <c r="W57" s="286"/>
      <c r="X57" s="286"/>
      <c r="Y57" s="286"/>
      <c r="Z57" s="286"/>
      <c r="AA57" s="286"/>
      <c r="AB57" s="286"/>
      <c r="AC57" s="286"/>
      <c r="AD57" s="286"/>
      <c r="AE57" s="286"/>
      <c r="AF57" s="286"/>
      <c r="AG57" s="286"/>
      <c r="AH57" s="286"/>
      <c r="AI57" s="286"/>
      <c r="AJ57" s="286"/>
      <c r="AK57" s="286"/>
      <c r="AL57" s="286"/>
      <c r="AM57" s="286"/>
      <c r="AN57" s="286"/>
      <c r="AO57" s="287"/>
      <c r="AP57" s="288" t="s">
        <v>117</v>
      </c>
      <c r="AQ57" s="286" t="s">
        <v>118</v>
      </c>
      <c r="AR57" s="286" t="s">
        <v>119</v>
      </c>
      <c r="AS57" s="289"/>
      <c r="AT57" s="208"/>
    </row>
    <row r="58" spans="2:46" ht="13" customHeight="1">
      <c r="B58" s="201">
        <v>52</v>
      </c>
      <c r="C58" s="202"/>
      <c r="D58" s="203">
        <v>21451</v>
      </c>
      <c r="E58" s="203" t="s">
        <v>244</v>
      </c>
      <c r="F58" s="204" t="s">
        <v>104</v>
      </c>
      <c r="G58" s="205" t="s">
        <v>108</v>
      </c>
      <c r="H58" s="205" t="s">
        <v>249</v>
      </c>
      <c r="I58" s="206" t="s">
        <v>247</v>
      </c>
      <c r="J58" s="205" t="s">
        <v>130</v>
      </c>
      <c r="K58" s="205" t="s">
        <v>213</v>
      </c>
      <c r="L58" s="205" t="s">
        <v>213</v>
      </c>
      <c r="M58" s="205" t="s">
        <v>113</v>
      </c>
      <c r="N58" s="205" t="s">
        <v>108</v>
      </c>
      <c r="O58" s="205" t="s">
        <v>115</v>
      </c>
      <c r="P58" s="205" t="s">
        <v>115</v>
      </c>
      <c r="Q58" s="205"/>
      <c r="R58" s="205" t="s">
        <v>116</v>
      </c>
      <c r="S58" s="205" t="s">
        <v>113</v>
      </c>
      <c r="T58" s="207"/>
      <c r="U58" s="285"/>
      <c r="V58" s="286">
        <v>1</v>
      </c>
      <c r="W58" s="286"/>
      <c r="X58" s="286"/>
      <c r="Y58" s="286"/>
      <c r="Z58" s="286"/>
      <c r="AA58" s="286"/>
      <c r="AB58" s="286"/>
      <c r="AC58" s="286"/>
      <c r="AD58" s="286"/>
      <c r="AE58" s="286"/>
      <c r="AF58" s="286"/>
      <c r="AG58" s="286"/>
      <c r="AH58" s="286"/>
      <c r="AI58" s="286"/>
      <c r="AJ58" s="286"/>
      <c r="AK58" s="286"/>
      <c r="AL58" s="286"/>
      <c r="AM58" s="286"/>
      <c r="AN58" s="286"/>
      <c r="AO58" s="287"/>
      <c r="AP58" s="288" t="s">
        <v>117</v>
      </c>
      <c r="AQ58" s="286" t="s">
        <v>118</v>
      </c>
      <c r="AR58" s="286" t="s">
        <v>119</v>
      </c>
      <c r="AS58" s="289"/>
      <c r="AT58" s="208"/>
    </row>
    <row r="59" spans="2:46" ht="13" customHeight="1">
      <c r="B59" s="201">
        <v>53</v>
      </c>
      <c r="C59" s="202"/>
      <c r="D59" s="203">
        <v>21451</v>
      </c>
      <c r="E59" s="203" t="s">
        <v>244</v>
      </c>
      <c r="F59" s="204" t="s">
        <v>104</v>
      </c>
      <c r="G59" s="205" t="s">
        <v>108</v>
      </c>
      <c r="H59" s="205" t="s">
        <v>250</v>
      </c>
      <c r="I59" s="206" t="s">
        <v>247</v>
      </c>
      <c r="J59" s="205" t="s">
        <v>130</v>
      </c>
      <c r="K59" s="205" t="s">
        <v>213</v>
      </c>
      <c r="L59" s="205" t="s">
        <v>213</v>
      </c>
      <c r="M59" s="205" t="s">
        <v>113</v>
      </c>
      <c r="N59" s="205" t="s">
        <v>108</v>
      </c>
      <c r="O59" s="205" t="s">
        <v>115</v>
      </c>
      <c r="P59" s="205" t="s">
        <v>115</v>
      </c>
      <c r="Q59" s="205"/>
      <c r="R59" s="205" t="s">
        <v>116</v>
      </c>
      <c r="S59" s="205" t="s">
        <v>113</v>
      </c>
      <c r="T59" s="207"/>
      <c r="U59" s="285"/>
      <c r="V59" s="286">
        <v>1</v>
      </c>
      <c r="W59" s="286"/>
      <c r="X59" s="286"/>
      <c r="Y59" s="286"/>
      <c r="Z59" s="286"/>
      <c r="AA59" s="286"/>
      <c r="AB59" s="286"/>
      <c r="AC59" s="286"/>
      <c r="AD59" s="286"/>
      <c r="AE59" s="286"/>
      <c r="AF59" s="286"/>
      <c r="AG59" s="286"/>
      <c r="AH59" s="286"/>
      <c r="AI59" s="286"/>
      <c r="AJ59" s="286"/>
      <c r="AK59" s="286"/>
      <c r="AL59" s="286"/>
      <c r="AM59" s="286"/>
      <c r="AN59" s="286"/>
      <c r="AO59" s="287"/>
      <c r="AP59" s="288" t="s">
        <v>117</v>
      </c>
      <c r="AQ59" s="286" t="s">
        <v>118</v>
      </c>
      <c r="AR59" s="286" t="s">
        <v>119</v>
      </c>
      <c r="AS59" s="289"/>
      <c r="AT59" s="208"/>
    </row>
    <row r="60" spans="2:46" ht="13" customHeight="1">
      <c r="B60" s="201">
        <v>54</v>
      </c>
      <c r="C60" s="202"/>
      <c r="D60" s="203">
        <v>21451</v>
      </c>
      <c r="E60" s="203" t="s">
        <v>244</v>
      </c>
      <c r="F60" s="204" t="s">
        <v>104</v>
      </c>
      <c r="G60" s="205" t="s">
        <v>108</v>
      </c>
      <c r="H60" s="205" t="s">
        <v>251</v>
      </c>
      <c r="I60" s="206" t="s">
        <v>247</v>
      </c>
      <c r="J60" s="205" t="s">
        <v>130</v>
      </c>
      <c r="K60" s="205" t="s">
        <v>213</v>
      </c>
      <c r="L60" s="205" t="s">
        <v>213</v>
      </c>
      <c r="M60" s="205" t="s">
        <v>113</v>
      </c>
      <c r="N60" s="205" t="s">
        <v>108</v>
      </c>
      <c r="O60" s="205" t="s">
        <v>115</v>
      </c>
      <c r="P60" s="205" t="s">
        <v>115</v>
      </c>
      <c r="Q60" s="205"/>
      <c r="R60" s="205" t="s">
        <v>116</v>
      </c>
      <c r="S60" s="205" t="s">
        <v>113</v>
      </c>
      <c r="T60" s="207"/>
      <c r="U60" s="285"/>
      <c r="V60" s="286">
        <v>1</v>
      </c>
      <c r="W60" s="286"/>
      <c r="X60" s="286"/>
      <c r="Y60" s="286"/>
      <c r="Z60" s="286"/>
      <c r="AA60" s="286"/>
      <c r="AB60" s="286"/>
      <c r="AC60" s="286"/>
      <c r="AD60" s="286"/>
      <c r="AE60" s="286"/>
      <c r="AF60" s="286"/>
      <c r="AG60" s="286"/>
      <c r="AH60" s="286"/>
      <c r="AI60" s="286"/>
      <c r="AJ60" s="286"/>
      <c r="AK60" s="286"/>
      <c r="AL60" s="286"/>
      <c r="AM60" s="286"/>
      <c r="AN60" s="286"/>
      <c r="AO60" s="287"/>
      <c r="AP60" s="288" t="s">
        <v>117</v>
      </c>
      <c r="AQ60" s="286" t="s">
        <v>118</v>
      </c>
      <c r="AR60" s="286" t="s">
        <v>119</v>
      </c>
      <c r="AS60" s="289"/>
      <c r="AT60" s="208"/>
    </row>
    <row r="61" spans="2:46" ht="13" customHeight="1">
      <c r="B61" s="201">
        <v>55</v>
      </c>
      <c r="C61" s="202"/>
      <c r="D61" s="203">
        <v>21451</v>
      </c>
      <c r="E61" s="203" t="s">
        <v>244</v>
      </c>
      <c r="F61" s="204" t="s">
        <v>104</v>
      </c>
      <c r="G61" s="205" t="s">
        <v>108</v>
      </c>
      <c r="H61" s="205" t="s">
        <v>252</v>
      </c>
      <c r="I61" s="206" t="s">
        <v>247</v>
      </c>
      <c r="J61" s="205" t="s">
        <v>168</v>
      </c>
      <c r="K61" s="205" t="s">
        <v>213</v>
      </c>
      <c r="L61" s="205" t="s">
        <v>213</v>
      </c>
      <c r="M61" s="205" t="s">
        <v>113</v>
      </c>
      <c r="N61" s="205" t="s">
        <v>108</v>
      </c>
      <c r="O61" s="205" t="s">
        <v>115</v>
      </c>
      <c r="P61" s="205" t="s">
        <v>115</v>
      </c>
      <c r="Q61" s="205"/>
      <c r="R61" s="205" t="s">
        <v>116</v>
      </c>
      <c r="S61" s="205" t="s">
        <v>113</v>
      </c>
      <c r="T61" s="207"/>
      <c r="U61" s="285"/>
      <c r="V61" s="286">
        <v>1</v>
      </c>
      <c r="W61" s="286"/>
      <c r="X61" s="286"/>
      <c r="Y61" s="286"/>
      <c r="Z61" s="286"/>
      <c r="AA61" s="286"/>
      <c r="AB61" s="286"/>
      <c r="AC61" s="286"/>
      <c r="AD61" s="286"/>
      <c r="AE61" s="286"/>
      <c r="AF61" s="286"/>
      <c r="AG61" s="286"/>
      <c r="AH61" s="286"/>
      <c r="AI61" s="286"/>
      <c r="AJ61" s="286"/>
      <c r="AK61" s="286"/>
      <c r="AL61" s="286"/>
      <c r="AM61" s="286"/>
      <c r="AN61" s="286"/>
      <c r="AO61" s="287"/>
      <c r="AP61" s="288" t="s">
        <v>117</v>
      </c>
      <c r="AQ61" s="286" t="s">
        <v>118</v>
      </c>
      <c r="AR61" s="286" t="s">
        <v>119</v>
      </c>
      <c r="AS61" s="289"/>
      <c r="AT61" s="208"/>
    </row>
    <row r="62" spans="2:46" ht="13" customHeight="1">
      <c r="B62" s="201">
        <v>56</v>
      </c>
      <c r="C62" s="202"/>
      <c r="D62" s="203">
        <v>21451</v>
      </c>
      <c r="E62" s="203" t="s">
        <v>244</v>
      </c>
      <c r="F62" s="204" t="s">
        <v>104</v>
      </c>
      <c r="G62" s="205" t="s">
        <v>108</v>
      </c>
      <c r="H62" s="205" t="s">
        <v>253</v>
      </c>
      <c r="I62" s="206" t="s">
        <v>247</v>
      </c>
      <c r="J62" s="205" t="s">
        <v>168</v>
      </c>
      <c r="K62" s="205" t="s">
        <v>213</v>
      </c>
      <c r="L62" s="205" t="s">
        <v>213</v>
      </c>
      <c r="M62" s="205" t="s">
        <v>113</v>
      </c>
      <c r="N62" s="205" t="s">
        <v>108</v>
      </c>
      <c r="O62" s="205" t="s">
        <v>115</v>
      </c>
      <c r="P62" s="205" t="s">
        <v>115</v>
      </c>
      <c r="Q62" s="205"/>
      <c r="R62" s="205" t="s">
        <v>116</v>
      </c>
      <c r="S62" s="205" t="s">
        <v>113</v>
      </c>
      <c r="T62" s="207"/>
      <c r="U62" s="285"/>
      <c r="V62" s="286">
        <v>1</v>
      </c>
      <c r="W62" s="286"/>
      <c r="X62" s="286"/>
      <c r="Y62" s="286"/>
      <c r="Z62" s="286"/>
      <c r="AA62" s="286"/>
      <c r="AB62" s="286"/>
      <c r="AC62" s="286"/>
      <c r="AD62" s="286"/>
      <c r="AE62" s="286"/>
      <c r="AF62" s="286"/>
      <c r="AG62" s="286"/>
      <c r="AH62" s="286"/>
      <c r="AI62" s="286"/>
      <c r="AJ62" s="286"/>
      <c r="AK62" s="286"/>
      <c r="AL62" s="286"/>
      <c r="AM62" s="286"/>
      <c r="AN62" s="286"/>
      <c r="AO62" s="287"/>
      <c r="AP62" s="288" t="s">
        <v>117</v>
      </c>
      <c r="AQ62" s="286" t="s">
        <v>118</v>
      </c>
      <c r="AR62" s="286" t="s">
        <v>119</v>
      </c>
      <c r="AS62" s="289"/>
      <c r="AT62" s="208"/>
    </row>
    <row r="63" spans="2:46" ht="13" customHeight="1">
      <c r="B63" s="193">
        <v>57</v>
      </c>
      <c r="C63" s="194"/>
      <c r="D63" s="195"/>
      <c r="E63" s="195"/>
      <c r="F63" s="196" t="s">
        <v>104</v>
      </c>
      <c r="G63" s="197" t="s">
        <v>56</v>
      </c>
      <c r="H63" s="197" t="s">
        <v>254</v>
      </c>
      <c r="I63" s="198" t="s">
        <v>255</v>
      </c>
      <c r="J63" s="197"/>
      <c r="K63" s="197"/>
      <c r="L63" s="197"/>
      <c r="M63" s="197"/>
      <c r="N63" s="197"/>
      <c r="O63" s="197"/>
      <c r="P63" s="197"/>
      <c r="Q63" s="197"/>
      <c r="R63" s="197"/>
      <c r="S63" s="197"/>
      <c r="T63" s="199"/>
      <c r="U63" s="280"/>
      <c r="V63" s="281"/>
      <c r="W63" s="281"/>
      <c r="X63" s="281"/>
      <c r="Y63" s="281"/>
      <c r="Z63" s="281"/>
      <c r="AA63" s="281"/>
      <c r="AB63" s="281"/>
      <c r="AC63" s="281"/>
      <c r="AD63" s="281"/>
      <c r="AE63" s="281"/>
      <c r="AF63" s="281"/>
      <c r="AG63" s="281"/>
      <c r="AH63" s="281"/>
      <c r="AI63" s="281"/>
      <c r="AJ63" s="281"/>
      <c r="AK63" s="281"/>
      <c r="AL63" s="281"/>
      <c r="AM63" s="281"/>
      <c r="AN63" s="281"/>
      <c r="AO63" s="282"/>
      <c r="AP63" s="283"/>
      <c r="AQ63" s="281"/>
      <c r="AR63" s="281"/>
      <c r="AS63" s="284"/>
      <c r="AT63" s="200"/>
    </row>
    <row r="64" spans="2:46" ht="13" customHeight="1">
      <c r="B64" s="201">
        <v>58</v>
      </c>
      <c r="C64" s="202"/>
      <c r="D64" s="203">
        <v>21710</v>
      </c>
      <c r="E64" s="203" t="s">
        <v>127</v>
      </c>
      <c r="F64" s="204" t="s">
        <v>104</v>
      </c>
      <c r="G64" s="205" t="s">
        <v>108</v>
      </c>
      <c r="H64" s="205" t="s">
        <v>256</v>
      </c>
      <c r="I64" s="206" t="s">
        <v>257</v>
      </c>
      <c r="J64" s="205" t="s">
        <v>140</v>
      </c>
      <c r="K64" s="205" t="s">
        <v>258</v>
      </c>
      <c r="L64" s="205" t="s">
        <v>258</v>
      </c>
      <c r="M64" s="205" t="s">
        <v>113</v>
      </c>
      <c r="N64" s="205" t="s">
        <v>114</v>
      </c>
      <c r="O64" s="205" t="s">
        <v>115</v>
      </c>
      <c r="P64" s="205" t="s">
        <v>115</v>
      </c>
      <c r="Q64" s="205"/>
      <c r="R64" s="205" t="s">
        <v>195</v>
      </c>
      <c r="S64" s="205" t="s">
        <v>56</v>
      </c>
      <c r="T64" s="207"/>
      <c r="U64" s="285">
        <v>1</v>
      </c>
      <c r="V64" s="286"/>
      <c r="W64" s="286"/>
      <c r="X64" s="286"/>
      <c r="Y64" s="286"/>
      <c r="Z64" s="286"/>
      <c r="AA64" s="286"/>
      <c r="AB64" s="286"/>
      <c r="AC64" s="286"/>
      <c r="AD64" s="286"/>
      <c r="AE64" s="286"/>
      <c r="AF64" s="286"/>
      <c r="AG64" s="286"/>
      <c r="AH64" s="286"/>
      <c r="AI64" s="286"/>
      <c r="AJ64" s="286"/>
      <c r="AK64" s="286"/>
      <c r="AL64" s="286"/>
      <c r="AM64" s="286"/>
      <c r="AN64" s="286"/>
      <c r="AO64" s="287"/>
      <c r="AP64" s="288" t="s">
        <v>117</v>
      </c>
      <c r="AQ64" s="286" t="s">
        <v>259</v>
      </c>
      <c r="AR64" s="286" t="s">
        <v>119</v>
      </c>
      <c r="AS64" s="289"/>
      <c r="AT64" s="208"/>
    </row>
    <row r="65" spans="2:46" ht="13" customHeight="1">
      <c r="B65" s="201">
        <v>59</v>
      </c>
      <c r="C65" s="202"/>
      <c r="D65" s="203">
        <v>21710</v>
      </c>
      <c r="E65" s="203" t="s">
        <v>127</v>
      </c>
      <c r="F65" s="204" t="s">
        <v>104</v>
      </c>
      <c r="G65" s="205" t="s">
        <v>108</v>
      </c>
      <c r="H65" s="205" t="s">
        <v>260</v>
      </c>
      <c r="I65" s="206" t="s">
        <v>261</v>
      </c>
      <c r="J65" s="205" t="s">
        <v>181</v>
      </c>
      <c r="K65" s="205" t="s">
        <v>262</v>
      </c>
      <c r="L65" s="205" t="s">
        <v>262</v>
      </c>
      <c r="M65" s="205" t="s">
        <v>113</v>
      </c>
      <c r="N65" s="205" t="s">
        <v>108</v>
      </c>
      <c r="O65" s="205" t="s">
        <v>115</v>
      </c>
      <c r="P65" s="205" t="s">
        <v>115</v>
      </c>
      <c r="Q65" s="205"/>
      <c r="R65" s="205" t="s">
        <v>132</v>
      </c>
      <c r="S65" s="205" t="s">
        <v>56</v>
      </c>
      <c r="T65" s="207"/>
      <c r="U65" s="285"/>
      <c r="V65" s="286">
        <v>1</v>
      </c>
      <c r="W65" s="286"/>
      <c r="X65" s="286"/>
      <c r="Y65" s="286"/>
      <c r="Z65" s="286"/>
      <c r="AA65" s="286"/>
      <c r="AB65" s="286"/>
      <c r="AC65" s="286"/>
      <c r="AD65" s="286"/>
      <c r="AE65" s="286"/>
      <c r="AF65" s="286"/>
      <c r="AG65" s="286"/>
      <c r="AH65" s="286"/>
      <c r="AI65" s="286"/>
      <c r="AJ65" s="286"/>
      <c r="AK65" s="286"/>
      <c r="AL65" s="286"/>
      <c r="AM65" s="286"/>
      <c r="AN65" s="286"/>
      <c r="AO65" s="287"/>
      <c r="AP65" s="288" t="s">
        <v>117</v>
      </c>
      <c r="AQ65" s="286" t="s">
        <v>263</v>
      </c>
      <c r="AR65" s="286" t="s">
        <v>119</v>
      </c>
      <c r="AS65" s="289"/>
      <c r="AT65" s="208"/>
    </row>
    <row r="66" spans="2:46" ht="13" customHeight="1">
      <c r="B66" s="201">
        <v>60</v>
      </c>
      <c r="C66" s="202"/>
      <c r="D66" s="203">
        <v>21710</v>
      </c>
      <c r="E66" s="203" t="s">
        <v>127</v>
      </c>
      <c r="F66" s="204" t="s">
        <v>104</v>
      </c>
      <c r="G66" s="205" t="s">
        <v>108</v>
      </c>
      <c r="H66" s="205" t="s">
        <v>264</v>
      </c>
      <c r="I66" s="206" t="s">
        <v>129</v>
      </c>
      <c r="J66" s="205" t="s">
        <v>187</v>
      </c>
      <c r="K66" s="205" t="s">
        <v>131</v>
      </c>
      <c r="L66" s="205" t="s">
        <v>131</v>
      </c>
      <c r="M66" s="205" t="s">
        <v>113</v>
      </c>
      <c r="N66" s="205" t="s">
        <v>108</v>
      </c>
      <c r="O66" s="205" t="s">
        <v>115</v>
      </c>
      <c r="P66" s="205" t="s">
        <v>115</v>
      </c>
      <c r="Q66" s="205"/>
      <c r="R66" s="205" t="s">
        <v>132</v>
      </c>
      <c r="S66" s="205" t="s">
        <v>113</v>
      </c>
      <c r="T66" s="207"/>
      <c r="U66" s="285"/>
      <c r="V66" s="286">
        <v>1</v>
      </c>
      <c r="W66" s="286"/>
      <c r="X66" s="286"/>
      <c r="Y66" s="286"/>
      <c r="Z66" s="286"/>
      <c r="AA66" s="286"/>
      <c r="AB66" s="286"/>
      <c r="AC66" s="286"/>
      <c r="AD66" s="286"/>
      <c r="AE66" s="286"/>
      <c r="AF66" s="286"/>
      <c r="AG66" s="286"/>
      <c r="AH66" s="286"/>
      <c r="AI66" s="286"/>
      <c r="AJ66" s="286"/>
      <c r="AK66" s="286"/>
      <c r="AL66" s="286"/>
      <c r="AM66" s="286"/>
      <c r="AN66" s="286"/>
      <c r="AO66" s="287"/>
      <c r="AP66" s="288" t="s">
        <v>117</v>
      </c>
      <c r="AQ66" s="286" t="s">
        <v>263</v>
      </c>
      <c r="AR66" s="286" t="s">
        <v>119</v>
      </c>
      <c r="AS66" s="289"/>
      <c r="AT66" s="208"/>
    </row>
    <row r="67" spans="2:46" ht="13" customHeight="1">
      <c r="B67" s="201">
        <v>61</v>
      </c>
      <c r="C67" s="202"/>
      <c r="D67" s="203">
        <v>21710</v>
      </c>
      <c r="E67" s="203" t="s">
        <v>127</v>
      </c>
      <c r="F67" s="204" t="s">
        <v>104</v>
      </c>
      <c r="G67" s="205" t="s">
        <v>108</v>
      </c>
      <c r="H67" s="205" t="s">
        <v>265</v>
      </c>
      <c r="I67" s="206" t="s">
        <v>129</v>
      </c>
      <c r="J67" s="205" t="s">
        <v>187</v>
      </c>
      <c r="K67" s="205" t="s">
        <v>131</v>
      </c>
      <c r="L67" s="205" t="s">
        <v>131</v>
      </c>
      <c r="M67" s="205" t="s">
        <v>113</v>
      </c>
      <c r="N67" s="205" t="s">
        <v>108</v>
      </c>
      <c r="O67" s="205" t="s">
        <v>115</v>
      </c>
      <c r="P67" s="205" t="s">
        <v>115</v>
      </c>
      <c r="Q67" s="205"/>
      <c r="R67" s="205" t="s">
        <v>132</v>
      </c>
      <c r="S67" s="205" t="s">
        <v>113</v>
      </c>
      <c r="T67" s="207"/>
      <c r="U67" s="285"/>
      <c r="V67" s="286">
        <v>1</v>
      </c>
      <c r="W67" s="286"/>
      <c r="X67" s="286"/>
      <c r="Y67" s="286"/>
      <c r="Z67" s="286"/>
      <c r="AA67" s="286"/>
      <c r="AB67" s="286"/>
      <c r="AC67" s="286"/>
      <c r="AD67" s="286"/>
      <c r="AE67" s="286"/>
      <c r="AF67" s="286"/>
      <c r="AG67" s="286"/>
      <c r="AH67" s="286"/>
      <c r="AI67" s="286"/>
      <c r="AJ67" s="286"/>
      <c r="AK67" s="286"/>
      <c r="AL67" s="286"/>
      <c r="AM67" s="286"/>
      <c r="AN67" s="286"/>
      <c r="AO67" s="287"/>
      <c r="AP67" s="288" t="s">
        <v>117</v>
      </c>
      <c r="AQ67" s="286" t="s">
        <v>263</v>
      </c>
      <c r="AR67" s="286" t="s">
        <v>119</v>
      </c>
      <c r="AS67" s="289"/>
      <c r="AT67" s="208"/>
    </row>
    <row r="68" spans="2:46" ht="13" customHeight="1">
      <c r="B68" s="201">
        <v>62</v>
      </c>
      <c r="C68" s="202"/>
      <c r="D68" s="203">
        <v>21710</v>
      </c>
      <c r="E68" s="203" t="s">
        <v>127</v>
      </c>
      <c r="F68" s="204" t="s">
        <v>104</v>
      </c>
      <c r="G68" s="205" t="s">
        <v>108</v>
      </c>
      <c r="H68" s="205" t="s">
        <v>266</v>
      </c>
      <c r="I68" s="206" t="s">
        <v>129</v>
      </c>
      <c r="J68" s="205" t="s">
        <v>187</v>
      </c>
      <c r="K68" s="205" t="s">
        <v>131</v>
      </c>
      <c r="L68" s="205" t="s">
        <v>131</v>
      </c>
      <c r="M68" s="205" t="s">
        <v>113</v>
      </c>
      <c r="N68" s="205" t="s">
        <v>108</v>
      </c>
      <c r="O68" s="205" t="s">
        <v>115</v>
      </c>
      <c r="P68" s="205" t="s">
        <v>115</v>
      </c>
      <c r="Q68" s="205"/>
      <c r="R68" s="205" t="s">
        <v>132</v>
      </c>
      <c r="S68" s="205" t="s">
        <v>113</v>
      </c>
      <c r="T68" s="207"/>
      <c r="U68" s="285"/>
      <c r="V68" s="286">
        <v>1</v>
      </c>
      <c r="W68" s="286"/>
      <c r="X68" s="286"/>
      <c r="Y68" s="286"/>
      <c r="Z68" s="286"/>
      <c r="AA68" s="286"/>
      <c r="AB68" s="286"/>
      <c r="AC68" s="286"/>
      <c r="AD68" s="286"/>
      <c r="AE68" s="286"/>
      <c r="AF68" s="286"/>
      <c r="AG68" s="286"/>
      <c r="AH68" s="286"/>
      <c r="AI68" s="286"/>
      <c r="AJ68" s="286"/>
      <c r="AK68" s="286"/>
      <c r="AL68" s="286"/>
      <c r="AM68" s="286"/>
      <c r="AN68" s="286"/>
      <c r="AO68" s="287"/>
      <c r="AP68" s="288" t="s">
        <v>117</v>
      </c>
      <c r="AQ68" s="286" t="s">
        <v>263</v>
      </c>
      <c r="AR68" s="286" t="s">
        <v>119</v>
      </c>
      <c r="AS68" s="289"/>
      <c r="AT68" s="208"/>
    </row>
    <row r="69" spans="2:46" ht="13" customHeight="1">
      <c r="B69" s="201">
        <v>63</v>
      </c>
      <c r="C69" s="202"/>
      <c r="D69" s="203">
        <v>21710</v>
      </c>
      <c r="E69" s="203" t="s">
        <v>127</v>
      </c>
      <c r="F69" s="204" t="s">
        <v>104</v>
      </c>
      <c r="G69" s="205" t="s">
        <v>108</v>
      </c>
      <c r="H69" s="205" t="s">
        <v>267</v>
      </c>
      <c r="I69" s="206" t="s">
        <v>129</v>
      </c>
      <c r="J69" s="205" t="s">
        <v>130</v>
      </c>
      <c r="K69" s="205" t="s">
        <v>131</v>
      </c>
      <c r="L69" s="205" t="s">
        <v>131</v>
      </c>
      <c r="M69" s="205" t="s">
        <v>113</v>
      </c>
      <c r="N69" s="205" t="s">
        <v>108</v>
      </c>
      <c r="O69" s="205" t="s">
        <v>115</v>
      </c>
      <c r="P69" s="205" t="s">
        <v>115</v>
      </c>
      <c r="Q69" s="205"/>
      <c r="R69" s="205" t="s">
        <v>132</v>
      </c>
      <c r="S69" s="205" t="s">
        <v>113</v>
      </c>
      <c r="T69" s="207"/>
      <c r="U69" s="285"/>
      <c r="V69" s="286">
        <v>1</v>
      </c>
      <c r="W69" s="286"/>
      <c r="X69" s="286"/>
      <c r="Y69" s="286"/>
      <c r="Z69" s="286"/>
      <c r="AA69" s="286"/>
      <c r="AB69" s="286"/>
      <c r="AC69" s="286"/>
      <c r="AD69" s="286"/>
      <c r="AE69" s="286"/>
      <c r="AF69" s="286"/>
      <c r="AG69" s="286"/>
      <c r="AH69" s="286"/>
      <c r="AI69" s="286"/>
      <c r="AJ69" s="286"/>
      <c r="AK69" s="286"/>
      <c r="AL69" s="286"/>
      <c r="AM69" s="286"/>
      <c r="AN69" s="286"/>
      <c r="AO69" s="287"/>
      <c r="AP69" s="288" t="s">
        <v>117</v>
      </c>
      <c r="AQ69" s="286" t="s">
        <v>133</v>
      </c>
      <c r="AR69" s="286" t="s">
        <v>119</v>
      </c>
      <c r="AS69" s="289"/>
      <c r="AT69" s="208"/>
    </row>
    <row r="70" spans="2:46" ht="13" customHeight="1">
      <c r="B70" s="201">
        <v>64</v>
      </c>
      <c r="C70" s="202"/>
      <c r="D70" s="203">
        <v>21710</v>
      </c>
      <c r="E70" s="203" t="s">
        <v>127</v>
      </c>
      <c r="F70" s="204" t="s">
        <v>104</v>
      </c>
      <c r="G70" s="205" t="s">
        <v>108</v>
      </c>
      <c r="H70" s="205" t="s">
        <v>268</v>
      </c>
      <c r="I70" s="206" t="s">
        <v>129</v>
      </c>
      <c r="J70" s="205" t="s">
        <v>130</v>
      </c>
      <c r="K70" s="205" t="s">
        <v>131</v>
      </c>
      <c r="L70" s="205" t="s">
        <v>131</v>
      </c>
      <c r="M70" s="205" t="s">
        <v>113</v>
      </c>
      <c r="N70" s="205" t="s">
        <v>108</v>
      </c>
      <c r="O70" s="205" t="s">
        <v>115</v>
      </c>
      <c r="P70" s="205" t="s">
        <v>115</v>
      </c>
      <c r="Q70" s="205"/>
      <c r="R70" s="205" t="s">
        <v>132</v>
      </c>
      <c r="S70" s="205" t="s">
        <v>113</v>
      </c>
      <c r="T70" s="207"/>
      <c r="U70" s="285"/>
      <c r="V70" s="286">
        <v>1</v>
      </c>
      <c r="W70" s="286"/>
      <c r="X70" s="286"/>
      <c r="Y70" s="286"/>
      <c r="Z70" s="286"/>
      <c r="AA70" s="286"/>
      <c r="AB70" s="286"/>
      <c r="AC70" s="286"/>
      <c r="AD70" s="286"/>
      <c r="AE70" s="286"/>
      <c r="AF70" s="286"/>
      <c r="AG70" s="286"/>
      <c r="AH70" s="286"/>
      <c r="AI70" s="286"/>
      <c r="AJ70" s="286"/>
      <c r="AK70" s="286"/>
      <c r="AL70" s="286"/>
      <c r="AM70" s="286"/>
      <c r="AN70" s="286"/>
      <c r="AO70" s="287"/>
      <c r="AP70" s="288" t="s">
        <v>117</v>
      </c>
      <c r="AQ70" s="286" t="s">
        <v>133</v>
      </c>
      <c r="AR70" s="286" t="s">
        <v>119</v>
      </c>
      <c r="AS70" s="289"/>
      <c r="AT70" s="208"/>
    </row>
    <row r="71" spans="2:46" ht="13" customHeight="1">
      <c r="B71" s="201">
        <v>65</v>
      </c>
      <c r="C71" s="202"/>
      <c r="D71" s="203">
        <v>21710</v>
      </c>
      <c r="E71" s="203" t="s">
        <v>127</v>
      </c>
      <c r="F71" s="204" t="s">
        <v>104</v>
      </c>
      <c r="G71" s="205" t="s">
        <v>108</v>
      </c>
      <c r="H71" s="205" t="s">
        <v>269</v>
      </c>
      <c r="I71" s="206" t="s">
        <v>129</v>
      </c>
      <c r="J71" s="205" t="s">
        <v>130</v>
      </c>
      <c r="K71" s="205" t="s">
        <v>131</v>
      </c>
      <c r="L71" s="205" t="s">
        <v>131</v>
      </c>
      <c r="M71" s="205" t="s">
        <v>113</v>
      </c>
      <c r="N71" s="205" t="s">
        <v>108</v>
      </c>
      <c r="O71" s="205" t="s">
        <v>115</v>
      </c>
      <c r="P71" s="205" t="s">
        <v>115</v>
      </c>
      <c r="Q71" s="205"/>
      <c r="R71" s="205" t="s">
        <v>132</v>
      </c>
      <c r="S71" s="205" t="s">
        <v>113</v>
      </c>
      <c r="T71" s="207"/>
      <c r="U71" s="285"/>
      <c r="V71" s="286">
        <v>1</v>
      </c>
      <c r="W71" s="286"/>
      <c r="X71" s="286"/>
      <c r="Y71" s="286"/>
      <c r="Z71" s="286"/>
      <c r="AA71" s="286"/>
      <c r="AB71" s="286"/>
      <c r="AC71" s="286"/>
      <c r="AD71" s="286"/>
      <c r="AE71" s="286"/>
      <c r="AF71" s="286"/>
      <c r="AG71" s="286"/>
      <c r="AH71" s="286"/>
      <c r="AI71" s="286"/>
      <c r="AJ71" s="286"/>
      <c r="AK71" s="286"/>
      <c r="AL71" s="286"/>
      <c r="AM71" s="286"/>
      <c r="AN71" s="286"/>
      <c r="AO71" s="287"/>
      <c r="AP71" s="288" t="s">
        <v>117</v>
      </c>
      <c r="AQ71" s="286" t="s">
        <v>133</v>
      </c>
      <c r="AR71" s="286" t="s">
        <v>119</v>
      </c>
      <c r="AS71" s="289"/>
      <c r="AT71" s="208"/>
    </row>
    <row r="72" spans="2:46" ht="13" customHeight="1">
      <c r="B72" s="201">
        <v>66</v>
      </c>
      <c r="C72" s="202"/>
      <c r="D72" s="203">
        <v>21710</v>
      </c>
      <c r="E72" s="203" t="s">
        <v>127</v>
      </c>
      <c r="F72" s="204" t="s">
        <v>104</v>
      </c>
      <c r="G72" s="205" t="s">
        <v>108</v>
      </c>
      <c r="H72" s="205" t="s">
        <v>270</v>
      </c>
      <c r="I72" s="206" t="s">
        <v>129</v>
      </c>
      <c r="J72" s="205" t="s">
        <v>130</v>
      </c>
      <c r="K72" s="205" t="s">
        <v>131</v>
      </c>
      <c r="L72" s="205" t="s">
        <v>131</v>
      </c>
      <c r="M72" s="205" t="s">
        <v>113</v>
      </c>
      <c r="N72" s="205" t="s">
        <v>108</v>
      </c>
      <c r="O72" s="205" t="s">
        <v>115</v>
      </c>
      <c r="P72" s="205" t="s">
        <v>115</v>
      </c>
      <c r="Q72" s="205"/>
      <c r="R72" s="205" t="s">
        <v>132</v>
      </c>
      <c r="S72" s="205" t="s">
        <v>113</v>
      </c>
      <c r="T72" s="207"/>
      <c r="U72" s="285"/>
      <c r="V72" s="286">
        <v>1</v>
      </c>
      <c r="W72" s="286"/>
      <c r="X72" s="286"/>
      <c r="Y72" s="286"/>
      <c r="Z72" s="286"/>
      <c r="AA72" s="286"/>
      <c r="AB72" s="286"/>
      <c r="AC72" s="286"/>
      <c r="AD72" s="286"/>
      <c r="AE72" s="286"/>
      <c r="AF72" s="286"/>
      <c r="AG72" s="286"/>
      <c r="AH72" s="286"/>
      <c r="AI72" s="286"/>
      <c r="AJ72" s="286"/>
      <c r="AK72" s="286"/>
      <c r="AL72" s="286"/>
      <c r="AM72" s="286"/>
      <c r="AN72" s="286"/>
      <c r="AO72" s="287"/>
      <c r="AP72" s="288" t="s">
        <v>117</v>
      </c>
      <c r="AQ72" s="286" t="s">
        <v>133</v>
      </c>
      <c r="AR72" s="286" t="s">
        <v>119</v>
      </c>
      <c r="AS72" s="289"/>
      <c r="AT72" s="208"/>
    </row>
    <row r="73" spans="2:46" ht="13" customHeight="1">
      <c r="B73" s="201">
        <v>67</v>
      </c>
      <c r="C73" s="202"/>
      <c r="D73" s="203">
        <v>21710</v>
      </c>
      <c r="E73" s="203" t="s">
        <v>127</v>
      </c>
      <c r="F73" s="204" t="s">
        <v>104</v>
      </c>
      <c r="G73" s="205" t="s">
        <v>108</v>
      </c>
      <c r="H73" s="205" t="s">
        <v>271</v>
      </c>
      <c r="I73" s="206" t="s">
        <v>129</v>
      </c>
      <c r="J73" s="205" t="s">
        <v>168</v>
      </c>
      <c r="K73" s="205" t="s">
        <v>131</v>
      </c>
      <c r="L73" s="205" t="s">
        <v>131</v>
      </c>
      <c r="M73" s="205" t="s">
        <v>113</v>
      </c>
      <c r="N73" s="205" t="s">
        <v>108</v>
      </c>
      <c r="O73" s="205" t="s">
        <v>115</v>
      </c>
      <c r="P73" s="205" t="s">
        <v>115</v>
      </c>
      <c r="Q73" s="205"/>
      <c r="R73" s="205" t="s">
        <v>132</v>
      </c>
      <c r="S73" s="205" t="s">
        <v>113</v>
      </c>
      <c r="T73" s="207"/>
      <c r="U73" s="285"/>
      <c r="V73" s="286">
        <v>1</v>
      </c>
      <c r="W73" s="286"/>
      <c r="X73" s="286"/>
      <c r="Y73" s="286"/>
      <c r="Z73" s="286"/>
      <c r="AA73" s="286"/>
      <c r="AB73" s="286"/>
      <c r="AC73" s="286"/>
      <c r="AD73" s="286"/>
      <c r="AE73" s="286"/>
      <c r="AF73" s="286"/>
      <c r="AG73" s="286"/>
      <c r="AH73" s="286"/>
      <c r="AI73" s="286"/>
      <c r="AJ73" s="286"/>
      <c r="AK73" s="286"/>
      <c r="AL73" s="286"/>
      <c r="AM73" s="286"/>
      <c r="AN73" s="286"/>
      <c r="AO73" s="287"/>
      <c r="AP73" s="288" t="s">
        <v>117</v>
      </c>
      <c r="AQ73" s="286" t="s">
        <v>133</v>
      </c>
      <c r="AR73" s="286" t="s">
        <v>119</v>
      </c>
      <c r="AS73" s="289"/>
      <c r="AT73" s="208"/>
    </row>
    <row r="74" spans="2:46" ht="13" customHeight="1">
      <c r="B74" s="201">
        <v>68</v>
      </c>
      <c r="C74" s="202"/>
      <c r="D74" s="203">
        <v>21710</v>
      </c>
      <c r="E74" s="203" t="s">
        <v>127</v>
      </c>
      <c r="F74" s="204" t="s">
        <v>104</v>
      </c>
      <c r="G74" s="205" t="s">
        <v>108</v>
      </c>
      <c r="H74" s="205" t="s">
        <v>272</v>
      </c>
      <c r="I74" s="206" t="s">
        <v>129</v>
      </c>
      <c r="J74" s="205" t="s">
        <v>168</v>
      </c>
      <c r="K74" s="205" t="s">
        <v>131</v>
      </c>
      <c r="L74" s="205" t="s">
        <v>131</v>
      </c>
      <c r="M74" s="205" t="s">
        <v>113</v>
      </c>
      <c r="N74" s="205" t="s">
        <v>108</v>
      </c>
      <c r="O74" s="205" t="s">
        <v>115</v>
      </c>
      <c r="P74" s="205" t="s">
        <v>115</v>
      </c>
      <c r="Q74" s="205"/>
      <c r="R74" s="205" t="s">
        <v>132</v>
      </c>
      <c r="S74" s="205" t="s">
        <v>113</v>
      </c>
      <c r="T74" s="207"/>
      <c r="U74" s="285"/>
      <c r="V74" s="286">
        <v>1</v>
      </c>
      <c r="W74" s="286"/>
      <c r="X74" s="286"/>
      <c r="Y74" s="286"/>
      <c r="Z74" s="286"/>
      <c r="AA74" s="286"/>
      <c r="AB74" s="286"/>
      <c r="AC74" s="286"/>
      <c r="AD74" s="286"/>
      <c r="AE74" s="286"/>
      <c r="AF74" s="286"/>
      <c r="AG74" s="286"/>
      <c r="AH74" s="286"/>
      <c r="AI74" s="286"/>
      <c r="AJ74" s="286"/>
      <c r="AK74" s="286"/>
      <c r="AL74" s="286"/>
      <c r="AM74" s="286"/>
      <c r="AN74" s="286"/>
      <c r="AO74" s="287"/>
      <c r="AP74" s="288" t="s">
        <v>117</v>
      </c>
      <c r="AQ74" s="286" t="s">
        <v>133</v>
      </c>
      <c r="AR74" s="286" t="s">
        <v>119</v>
      </c>
      <c r="AS74" s="289"/>
      <c r="AT74" s="208"/>
    </row>
    <row r="75" spans="2:46" ht="13" customHeight="1">
      <c r="B75" s="201">
        <v>69</v>
      </c>
      <c r="C75" s="202"/>
      <c r="D75" s="203">
        <v>21710</v>
      </c>
      <c r="E75" s="203" t="s">
        <v>127</v>
      </c>
      <c r="F75" s="204" t="s">
        <v>104</v>
      </c>
      <c r="G75" s="205" t="s">
        <v>108</v>
      </c>
      <c r="H75" s="205" t="s">
        <v>273</v>
      </c>
      <c r="I75" s="206" t="s">
        <v>274</v>
      </c>
      <c r="J75" s="205" t="s">
        <v>181</v>
      </c>
      <c r="K75" s="205" t="s">
        <v>275</v>
      </c>
      <c r="L75" s="205" t="s">
        <v>275</v>
      </c>
      <c r="M75" s="205" t="s">
        <v>113</v>
      </c>
      <c r="N75" s="205" t="s">
        <v>108</v>
      </c>
      <c r="O75" s="205" t="s">
        <v>115</v>
      </c>
      <c r="P75" s="205" t="s">
        <v>115</v>
      </c>
      <c r="Q75" s="205"/>
      <c r="R75" s="205" t="s">
        <v>132</v>
      </c>
      <c r="S75" s="205" t="s">
        <v>56</v>
      </c>
      <c r="T75" s="207"/>
      <c r="U75" s="285"/>
      <c r="V75" s="286">
        <v>1</v>
      </c>
      <c r="W75" s="286"/>
      <c r="X75" s="286"/>
      <c r="Y75" s="286"/>
      <c r="Z75" s="286"/>
      <c r="AA75" s="286"/>
      <c r="AB75" s="286"/>
      <c r="AC75" s="286"/>
      <c r="AD75" s="286"/>
      <c r="AE75" s="286"/>
      <c r="AF75" s="286"/>
      <c r="AG75" s="286"/>
      <c r="AH75" s="286"/>
      <c r="AI75" s="286"/>
      <c r="AJ75" s="286"/>
      <c r="AK75" s="286"/>
      <c r="AL75" s="286"/>
      <c r="AM75" s="286"/>
      <c r="AN75" s="286"/>
      <c r="AO75" s="287"/>
      <c r="AP75" s="288" t="s">
        <v>117</v>
      </c>
      <c r="AQ75" s="286" t="s">
        <v>263</v>
      </c>
      <c r="AR75" s="286" t="s">
        <v>119</v>
      </c>
      <c r="AS75" s="289"/>
      <c r="AT75" s="208"/>
    </row>
    <row r="76" spans="2:46" ht="13" customHeight="1">
      <c r="B76" s="201">
        <v>70</v>
      </c>
      <c r="C76" s="202"/>
      <c r="D76" s="203">
        <v>21710</v>
      </c>
      <c r="E76" s="203" t="s">
        <v>127</v>
      </c>
      <c r="F76" s="204" t="s">
        <v>104</v>
      </c>
      <c r="G76" s="205" t="s">
        <v>108</v>
      </c>
      <c r="H76" s="205" t="s">
        <v>276</v>
      </c>
      <c r="I76" s="206" t="s">
        <v>277</v>
      </c>
      <c r="J76" s="205" t="s">
        <v>187</v>
      </c>
      <c r="K76" s="205" t="s">
        <v>278</v>
      </c>
      <c r="L76" s="205" t="s">
        <v>278</v>
      </c>
      <c r="M76" s="205" t="s">
        <v>113</v>
      </c>
      <c r="N76" s="205" t="s">
        <v>108</v>
      </c>
      <c r="O76" s="205" t="s">
        <v>115</v>
      </c>
      <c r="P76" s="205" t="s">
        <v>115</v>
      </c>
      <c r="Q76" s="205"/>
      <c r="R76" s="205" t="s">
        <v>132</v>
      </c>
      <c r="S76" s="205" t="s">
        <v>113</v>
      </c>
      <c r="T76" s="207"/>
      <c r="U76" s="285"/>
      <c r="V76" s="286">
        <v>1</v>
      </c>
      <c r="W76" s="286"/>
      <c r="X76" s="286"/>
      <c r="Y76" s="286"/>
      <c r="Z76" s="286"/>
      <c r="AA76" s="286"/>
      <c r="AB76" s="286"/>
      <c r="AC76" s="286"/>
      <c r="AD76" s="286"/>
      <c r="AE76" s="286"/>
      <c r="AF76" s="286"/>
      <c r="AG76" s="286"/>
      <c r="AH76" s="286"/>
      <c r="AI76" s="286"/>
      <c r="AJ76" s="286"/>
      <c r="AK76" s="286"/>
      <c r="AL76" s="286"/>
      <c r="AM76" s="286"/>
      <c r="AN76" s="286"/>
      <c r="AO76" s="287"/>
      <c r="AP76" s="288" t="s">
        <v>117</v>
      </c>
      <c r="AQ76" s="286" t="s">
        <v>263</v>
      </c>
      <c r="AR76" s="286" t="s">
        <v>119</v>
      </c>
      <c r="AS76" s="289"/>
      <c r="AT76" s="208"/>
    </row>
    <row r="77" spans="2:46" ht="13" customHeight="1">
      <c r="B77" s="201">
        <v>71</v>
      </c>
      <c r="C77" s="202"/>
      <c r="D77" s="203">
        <v>21710</v>
      </c>
      <c r="E77" s="203" t="s">
        <v>127</v>
      </c>
      <c r="F77" s="204" t="s">
        <v>104</v>
      </c>
      <c r="G77" s="205" t="s">
        <v>108</v>
      </c>
      <c r="H77" s="205" t="s">
        <v>279</v>
      </c>
      <c r="I77" s="206" t="s">
        <v>277</v>
      </c>
      <c r="J77" s="205" t="s">
        <v>130</v>
      </c>
      <c r="K77" s="205" t="s">
        <v>278</v>
      </c>
      <c r="L77" s="205" t="s">
        <v>278</v>
      </c>
      <c r="M77" s="205" t="s">
        <v>113</v>
      </c>
      <c r="N77" s="205" t="s">
        <v>108</v>
      </c>
      <c r="O77" s="205" t="s">
        <v>115</v>
      </c>
      <c r="P77" s="205" t="s">
        <v>115</v>
      </c>
      <c r="Q77" s="205"/>
      <c r="R77" s="205" t="s">
        <v>132</v>
      </c>
      <c r="S77" s="205" t="s">
        <v>113</v>
      </c>
      <c r="T77" s="207"/>
      <c r="U77" s="285"/>
      <c r="V77" s="286">
        <v>1</v>
      </c>
      <c r="W77" s="286"/>
      <c r="X77" s="286"/>
      <c r="Y77" s="286"/>
      <c r="Z77" s="286"/>
      <c r="AA77" s="286"/>
      <c r="AB77" s="286"/>
      <c r="AC77" s="286"/>
      <c r="AD77" s="286"/>
      <c r="AE77" s="286"/>
      <c r="AF77" s="286"/>
      <c r="AG77" s="286"/>
      <c r="AH77" s="286"/>
      <c r="AI77" s="286"/>
      <c r="AJ77" s="286"/>
      <c r="AK77" s="286"/>
      <c r="AL77" s="286"/>
      <c r="AM77" s="286"/>
      <c r="AN77" s="286"/>
      <c r="AO77" s="287"/>
      <c r="AP77" s="288" t="s">
        <v>117</v>
      </c>
      <c r="AQ77" s="286" t="s">
        <v>133</v>
      </c>
      <c r="AR77" s="286" t="s">
        <v>119</v>
      </c>
      <c r="AS77" s="289"/>
      <c r="AT77" s="208"/>
    </row>
    <row r="78" spans="2:46" ht="13" customHeight="1">
      <c r="B78" s="201">
        <v>72</v>
      </c>
      <c r="C78" s="202"/>
      <c r="D78" s="203">
        <v>21710</v>
      </c>
      <c r="E78" s="203" t="s">
        <v>127</v>
      </c>
      <c r="F78" s="204" t="s">
        <v>104</v>
      </c>
      <c r="G78" s="205" t="s">
        <v>108</v>
      </c>
      <c r="H78" s="205" t="s">
        <v>280</v>
      </c>
      <c r="I78" s="206" t="s">
        <v>277</v>
      </c>
      <c r="J78" s="205" t="s">
        <v>168</v>
      </c>
      <c r="K78" s="205" t="s">
        <v>278</v>
      </c>
      <c r="L78" s="205" t="s">
        <v>278</v>
      </c>
      <c r="M78" s="205" t="s">
        <v>113</v>
      </c>
      <c r="N78" s="205" t="s">
        <v>108</v>
      </c>
      <c r="O78" s="205" t="s">
        <v>115</v>
      </c>
      <c r="P78" s="205" t="s">
        <v>115</v>
      </c>
      <c r="Q78" s="205"/>
      <c r="R78" s="205" t="s">
        <v>132</v>
      </c>
      <c r="S78" s="205" t="s">
        <v>113</v>
      </c>
      <c r="T78" s="207"/>
      <c r="U78" s="285"/>
      <c r="V78" s="286">
        <v>1</v>
      </c>
      <c r="W78" s="286"/>
      <c r="X78" s="286"/>
      <c r="Y78" s="286"/>
      <c r="Z78" s="286"/>
      <c r="AA78" s="286"/>
      <c r="AB78" s="286"/>
      <c r="AC78" s="286"/>
      <c r="AD78" s="286"/>
      <c r="AE78" s="286"/>
      <c r="AF78" s="286"/>
      <c r="AG78" s="286"/>
      <c r="AH78" s="286"/>
      <c r="AI78" s="286"/>
      <c r="AJ78" s="286"/>
      <c r="AK78" s="286"/>
      <c r="AL78" s="286"/>
      <c r="AM78" s="286"/>
      <c r="AN78" s="286"/>
      <c r="AO78" s="287"/>
      <c r="AP78" s="288" t="s">
        <v>117</v>
      </c>
      <c r="AQ78" s="286" t="s">
        <v>133</v>
      </c>
      <c r="AR78" s="286" t="s">
        <v>119</v>
      </c>
      <c r="AS78" s="289"/>
      <c r="AT78" s="208"/>
    </row>
    <row r="79" spans="2:46" ht="13" customHeight="1">
      <c r="B79" s="201">
        <v>73</v>
      </c>
      <c r="C79" s="202"/>
      <c r="D79" s="203">
        <v>21710</v>
      </c>
      <c r="E79" s="203" t="s">
        <v>127</v>
      </c>
      <c r="F79" s="204" t="s">
        <v>104</v>
      </c>
      <c r="G79" s="205" t="s">
        <v>108</v>
      </c>
      <c r="H79" s="205" t="s">
        <v>281</v>
      </c>
      <c r="I79" s="206" t="s">
        <v>277</v>
      </c>
      <c r="J79" s="205" t="s">
        <v>282</v>
      </c>
      <c r="K79" s="205" t="s">
        <v>278</v>
      </c>
      <c r="L79" s="205" t="s">
        <v>278</v>
      </c>
      <c r="M79" s="205" t="s">
        <v>113</v>
      </c>
      <c r="N79" s="205" t="s">
        <v>108</v>
      </c>
      <c r="O79" s="205" t="s">
        <v>115</v>
      </c>
      <c r="P79" s="205" t="s">
        <v>115</v>
      </c>
      <c r="Q79" s="205"/>
      <c r="R79" s="205" t="s">
        <v>132</v>
      </c>
      <c r="S79" s="205" t="s">
        <v>113</v>
      </c>
      <c r="T79" s="207"/>
      <c r="U79" s="285"/>
      <c r="V79" s="286">
        <v>1</v>
      </c>
      <c r="W79" s="286"/>
      <c r="X79" s="286"/>
      <c r="Y79" s="286"/>
      <c r="Z79" s="286"/>
      <c r="AA79" s="286"/>
      <c r="AB79" s="286"/>
      <c r="AC79" s="286"/>
      <c r="AD79" s="286"/>
      <c r="AE79" s="286"/>
      <c r="AF79" s="286"/>
      <c r="AG79" s="286"/>
      <c r="AH79" s="286"/>
      <c r="AI79" s="286"/>
      <c r="AJ79" s="286"/>
      <c r="AK79" s="286"/>
      <c r="AL79" s="286"/>
      <c r="AM79" s="286"/>
      <c r="AN79" s="286"/>
      <c r="AO79" s="287"/>
      <c r="AP79" s="288" t="s">
        <v>117</v>
      </c>
      <c r="AQ79" s="286" t="s">
        <v>133</v>
      </c>
      <c r="AR79" s="286" t="s">
        <v>119</v>
      </c>
      <c r="AS79" s="289"/>
      <c r="AT79" s="208"/>
    </row>
    <row r="80" spans="2:46" ht="13" customHeight="1">
      <c r="B80" s="201">
        <v>74</v>
      </c>
      <c r="C80" s="202"/>
      <c r="D80" s="203">
        <v>21710</v>
      </c>
      <c r="E80" s="203" t="s">
        <v>127</v>
      </c>
      <c r="F80" s="204" t="s">
        <v>104</v>
      </c>
      <c r="G80" s="205" t="s">
        <v>108</v>
      </c>
      <c r="H80" s="205" t="s">
        <v>283</v>
      </c>
      <c r="I80" s="206" t="s">
        <v>277</v>
      </c>
      <c r="J80" s="205" t="s">
        <v>282</v>
      </c>
      <c r="K80" s="205" t="s">
        <v>278</v>
      </c>
      <c r="L80" s="205" t="s">
        <v>278</v>
      </c>
      <c r="M80" s="205" t="s">
        <v>113</v>
      </c>
      <c r="N80" s="205" t="s">
        <v>108</v>
      </c>
      <c r="O80" s="205" t="s">
        <v>115</v>
      </c>
      <c r="P80" s="205" t="s">
        <v>115</v>
      </c>
      <c r="Q80" s="205"/>
      <c r="R80" s="205" t="s">
        <v>132</v>
      </c>
      <c r="S80" s="205" t="s">
        <v>113</v>
      </c>
      <c r="T80" s="207"/>
      <c r="U80" s="285"/>
      <c r="V80" s="286">
        <v>1</v>
      </c>
      <c r="W80" s="286"/>
      <c r="X80" s="286"/>
      <c r="Y80" s="286"/>
      <c r="Z80" s="286"/>
      <c r="AA80" s="286"/>
      <c r="AB80" s="286"/>
      <c r="AC80" s="286"/>
      <c r="AD80" s="286"/>
      <c r="AE80" s="286"/>
      <c r="AF80" s="286"/>
      <c r="AG80" s="286"/>
      <c r="AH80" s="286"/>
      <c r="AI80" s="286"/>
      <c r="AJ80" s="286"/>
      <c r="AK80" s="286"/>
      <c r="AL80" s="286"/>
      <c r="AM80" s="286"/>
      <c r="AN80" s="286"/>
      <c r="AO80" s="287"/>
      <c r="AP80" s="288" t="s">
        <v>117</v>
      </c>
      <c r="AQ80" s="286" t="s">
        <v>133</v>
      </c>
      <c r="AR80" s="286" t="s">
        <v>119</v>
      </c>
      <c r="AS80" s="289"/>
      <c r="AT80" s="208"/>
    </row>
    <row r="81" spans="2:46" ht="13" customHeight="1">
      <c r="B81" s="201">
        <v>75</v>
      </c>
      <c r="C81" s="202"/>
      <c r="D81" s="203">
        <v>21710</v>
      </c>
      <c r="E81" s="203" t="s">
        <v>127</v>
      </c>
      <c r="F81" s="204" t="s">
        <v>104</v>
      </c>
      <c r="G81" s="205" t="s">
        <v>108</v>
      </c>
      <c r="H81" s="205" t="s">
        <v>284</v>
      </c>
      <c r="I81" s="206" t="s">
        <v>285</v>
      </c>
      <c r="J81" s="205" t="s">
        <v>181</v>
      </c>
      <c r="K81" s="205" t="s">
        <v>286</v>
      </c>
      <c r="L81" s="205" t="s">
        <v>286</v>
      </c>
      <c r="M81" s="205" t="s">
        <v>113</v>
      </c>
      <c r="N81" s="205" t="s">
        <v>108</v>
      </c>
      <c r="O81" s="205" t="s">
        <v>115</v>
      </c>
      <c r="P81" s="205" t="s">
        <v>115</v>
      </c>
      <c r="Q81" s="205"/>
      <c r="R81" s="205" t="s">
        <v>132</v>
      </c>
      <c r="S81" s="205" t="s">
        <v>56</v>
      </c>
      <c r="T81" s="207"/>
      <c r="U81" s="285"/>
      <c r="V81" s="286">
        <v>1</v>
      </c>
      <c r="W81" s="286"/>
      <c r="X81" s="286"/>
      <c r="Y81" s="286"/>
      <c r="Z81" s="286"/>
      <c r="AA81" s="286"/>
      <c r="AB81" s="286"/>
      <c r="AC81" s="286"/>
      <c r="AD81" s="286"/>
      <c r="AE81" s="286"/>
      <c r="AF81" s="286"/>
      <c r="AG81" s="286"/>
      <c r="AH81" s="286"/>
      <c r="AI81" s="286"/>
      <c r="AJ81" s="286"/>
      <c r="AK81" s="286"/>
      <c r="AL81" s="286"/>
      <c r="AM81" s="286"/>
      <c r="AN81" s="286"/>
      <c r="AO81" s="287"/>
      <c r="AP81" s="288" t="s">
        <v>117</v>
      </c>
      <c r="AQ81" s="286" t="s">
        <v>287</v>
      </c>
      <c r="AR81" s="286" t="s">
        <v>119</v>
      </c>
      <c r="AS81" s="289"/>
      <c r="AT81" s="208"/>
    </row>
    <row r="82" spans="2:46" ht="13" customHeight="1">
      <c r="B82" s="201">
        <v>76</v>
      </c>
      <c r="C82" s="202"/>
      <c r="D82" s="203">
        <v>21710</v>
      </c>
      <c r="E82" s="203" t="s">
        <v>127</v>
      </c>
      <c r="F82" s="204" t="s">
        <v>104</v>
      </c>
      <c r="G82" s="205" t="s">
        <v>108</v>
      </c>
      <c r="H82" s="205" t="s">
        <v>288</v>
      </c>
      <c r="I82" s="206" t="s">
        <v>289</v>
      </c>
      <c r="J82" s="205" t="s">
        <v>130</v>
      </c>
      <c r="K82" s="205" t="s">
        <v>290</v>
      </c>
      <c r="L82" s="205" t="s">
        <v>290</v>
      </c>
      <c r="M82" s="205" t="s">
        <v>113</v>
      </c>
      <c r="N82" s="205" t="s">
        <v>108</v>
      </c>
      <c r="O82" s="205" t="s">
        <v>115</v>
      </c>
      <c r="P82" s="205" t="s">
        <v>115</v>
      </c>
      <c r="Q82" s="205"/>
      <c r="R82" s="205" t="s">
        <v>132</v>
      </c>
      <c r="S82" s="205" t="s">
        <v>113</v>
      </c>
      <c r="T82" s="207"/>
      <c r="U82" s="285"/>
      <c r="V82" s="286">
        <v>1</v>
      </c>
      <c r="W82" s="286"/>
      <c r="X82" s="286"/>
      <c r="Y82" s="286"/>
      <c r="Z82" s="286"/>
      <c r="AA82" s="286"/>
      <c r="AB82" s="286"/>
      <c r="AC82" s="286"/>
      <c r="AD82" s="286"/>
      <c r="AE82" s="286"/>
      <c r="AF82" s="286"/>
      <c r="AG82" s="286"/>
      <c r="AH82" s="286"/>
      <c r="AI82" s="286"/>
      <c r="AJ82" s="286"/>
      <c r="AK82" s="286"/>
      <c r="AL82" s="286"/>
      <c r="AM82" s="286"/>
      <c r="AN82" s="286"/>
      <c r="AO82" s="287"/>
      <c r="AP82" s="288" t="s">
        <v>117</v>
      </c>
      <c r="AQ82" s="286" t="s">
        <v>291</v>
      </c>
      <c r="AR82" s="286" t="s">
        <v>119</v>
      </c>
      <c r="AS82" s="289"/>
      <c r="AT82" s="208"/>
    </row>
    <row r="83" spans="2:46" ht="13" customHeight="1">
      <c r="B83" s="201">
        <v>77</v>
      </c>
      <c r="C83" s="202"/>
      <c r="D83" s="203">
        <v>21710</v>
      </c>
      <c r="E83" s="203" t="s">
        <v>127</v>
      </c>
      <c r="F83" s="204" t="s">
        <v>104</v>
      </c>
      <c r="G83" s="205" t="s">
        <v>108</v>
      </c>
      <c r="H83" s="205" t="s">
        <v>292</v>
      </c>
      <c r="I83" s="206" t="s">
        <v>289</v>
      </c>
      <c r="J83" s="205" t="s">
        <v>168</v>
      </c>
      <c r="K83" s="205" t="s">
        <v>290</v>
      </c>
      <c r="L83" s="205" t="s">
        <v>290</v>
      </c>
      <c r="M83" s="205" t="s">
        <v>113</v>
      </c>
      <c r="N83" s="205" t="s">
        <v>108</v>
      </c>
      <c r="O83" s="205" t="s">
        <v>115</v>
      </c>
      <c r="P83" s="205" t="s">
        <v>115</v>
      </c>
      <c r="Q83" s="205"/>
      <c r="R83" s="205" t="s">
        <v>132</v>
      </c>
      <c r="S83" s="205" t="s">
        <v>113</v>
      </c>
      <c r="T83" s="207"/>
      <c r="U83" s="285"/>
      <c r="V83" s="286">
        <v>1</v>
      </c>
      <c r="W83" s="286"/>
      <c r="X83" s="286"/>
      <c r="Y83" s="286"/>
      <c r="Z83" s="286"/>
      <c r="AA83" s="286"/>
      <c r="AB83" s="286"/>
      <c r="AC83" s="286"/>
      <c r="AD83" s="286"/>
      <c r="AE83" s="286"/>
      <c r="AF83" s="286"/>
      <c r="AG83" s="286"/>
      <c r="AH83" s="286"/>
      <c r="AI83" s="286"/>
      <c r="AJ83" s="286"/>
      <c r="AK83" s="286"/>
      <c r="AL83" s="286"/>
      <c r="AM83" s="286"/>
      <c r="AN83" s="286"/>
      <c r="AO83" s="287"/>
      <c r="AP83" s="288" t="s">
        <v>117</v>
      </c>
      <c r="AQ83" s="286" t="s">
        <v>291</v>
      </c>
      <c r="AR83" s="286" t="s">
        <v>119</v>
      </c>
      <c r="AS83" s="289"/>
      <c r="AT83" s="208"/>
    </row>
    <row r="84" spans="2:46" ht="13" customHeight="1">
      <c r="B84" s="201">
        <v>78</v>
      </c>
      <c r="C84" s="202"/>
      <c r="D84" s="203">
        <v>21710</v>
      </c>
      <c r="E84" s="203" t="s">
        <v>127</v>
      </c>
      <c r="F84" s="204" t="s">
        <v>104</v>
      </c>
      <c r="G84" s="205" t="s">
        <v>108</v>
      </c>
      <c r="H84" s="205" t="s">
        <v>293</v>
      </c>
      <c r="I84" s="206" t="s">
        <v>289</v>
      </c>
      <c r="J84" s="205" t="s">
        <v>187</v>
      </c>
      <c r="K84" s="205" t="s">
        <v>290</v>
      </c>
      <c r="L84" s="205" t="s">
        <v>290</v>
      </c>
      <c r="M84" s="205" t="s">
        <v>113</v>
      </c>
      <c r="N84" s="205" t="s">
        <v>108</v>
      </c>
      <c r="O84" s="205" t="s">
        <v>115</v>
      </c>
      <c r="P84" s="205" t="s">
        <v>115</v>
      </c>
      <c r="Q84" s="205"/>
      <c r="R84" s="205" t="s">
        <v>132</v>
      </c>
      <c r="S84" s="205" t="s">
        <v>113</v>
      </c>
      <c r="T84" s="207"/>
      <c r="U84" s="285"/>
      <c r="V84" s="286">
        <v>1</v>
      </c>
      <c r="W84" s="286"/>
      <c r="X84" s="286"/>
      <c r="Y84" s="286"/>
      <c r="Z84" s="286"/>
      <c r="AA84" s="286"/>
      <c r="AB84" s="286"/>
      <c r="AC84" s="286"/>
      <c r="AD84" s="286"/>
      <c r="AE84" s="286"/>
      <c r="AF84" s="286"/>
      <c r="AG84" s="286"/>
      <c r="AH84" s="286"/>
      <c r="AI84" s="286"/>
      <c r="AJ84" s="286"/>
      <c r="AK84" s="286"/>
      <c r="AL84" s="286"/>
      <c r="AM84" s="286"/>
      <c r="AN84" s="286"/>
      <c r="AO84" s="287"/>
      <c r="AP84" s="288" t="s">
        <v>117</v>
      </c>
      <c r="AQ84" s="286" t="s">
        <v>287</v>
      </c>
      <c r="AR84" s="286" t="s">
        <v>119</v>
      </c>
      <c r="AS84" s="289"/>
      <c r="AT84" s="208"/>
    </row>
    <row r="85" spans="2:46" ht="13" customHeight="1">
      <c r="B85" s="201">
        <v>79</v>
      </c>
      <c r="C85" s="202"/>
      <c r="D85" s="203">
        <v>21710</v>
      </c>
      <c r="E85" s="203" t="s">
        <v>127</v>
      </c>
      <c r="F85" s="204" t="s">
        <v>104</v>
      </c>
      <c r="G85" s="205" t="s">
        <v>108</v>
      </c>
      <c r="H85" s="205" t="s">
        <v>294</v>
      </c>
      <c r="I85" s="206" t="s">
        <v>289</v>
      </c>
      <c r="J85" s="205" t="s">
        <v>130</v>
      </c>
      <c r="K85" s="205" t="s">
        <v>290</v>
      </c>
      <c r="L85" s="205" t="s">
        <v>290</v>
      </c>
      <c r="M85" s="205" t="s">
        <v>113</v>
      </c>
      <c r="N85" s="205" t="s">
        <v>108</v>
      </c>
      <c r="O85" s="205" t="s">
        <v>115</v>
      </c>
      <c r="P85" s="205" t="s">
        <v>115</v>
      </c>
      <c r="Q85" s="205"/>
      <c r="R85" s="205" t="s">
        <v>132</v>
      </c>
      <c r="S85" s="205" t="s">
        <v>113</v>
      </c>
      <c r="T85" s="207"/>
      <c r="U85" s="285"/>
      <c r="V85" s="286">
        <v>1</v>
      </c>
      <c r="W85" s="286"/>
      <c r="X85" s="286"/>
      <c r="Y85" s="286"/>
      <c r="Z85" s="286"/>
      <c r="AA85" s="286"/>
      <c r="AB85" s="286"/>
      <c r="AC85" s="286"/>
      <c r="AD85" s="286"/>
      <c r="AE85" s="286"/>
      <c r="AF85" s="286"/>
      <c r="AG85" s="286"/>
      <c r="AH85" s="286"/>
      <c r="AI85" s="286"/>
      <c r="AJ85" s="286"/>
      <c r="AK85" s="286"/>
      <c r="AL85" s="286"/>
      <c r="AM85" s="286"/>
      <c r="AN85" s="286"/>
      <c r="AO85" s="287"/>
      <c r="AP85" s="288" t="s">
        <v>117</v>
      </c>
      <c r="AQ85" s="286" t="s">
        <v>291</v>
      </c>
      <c r="AR85" s="286" t="s">
        <v>119</v>
      </c>
      <c r="AS85" s="289"/>
      <c r="AT85" s="208"/>
    </row>
    <row r="86" spans="2:46" ht="13" customHeight="1">
      <c r="B86" s="201">
        <v>80</v>
      </c>
      <c r="C86" s="202"/>
      <c r="D86" s="203">
        <v>21710</v>
      </c>
      <c r="E86" s="203" t="s">
        <v>127</v>
      </c>
      <c r="F86" s="204" t="s">
        <v>104</v>
      </c>
      <c r="G86" s="205" t="s">
        <v>108</v>
      </c>
      <c r="H86" s="205" t="s">
        <v>295</v>
      </c>
      <c r="I86" s="206" t="s">
        <v>289</v>
      </c>
      <c r="J86" s="205" t="s">
        <v>168</v>
      </c>
      <c r="K86" s="205" t="s">
        <v>290</v>
      </c>
      <c r="L86" s="205" t="s">
        <v>290</v>
      </c>
      <c r="M86" s="205" t="s">
        <v>113</v>
      </c>
      <c r="N86" s="205" t="s">
        <v>108</v>
      </c>
      <c r="O86" s="205" t="s">
        <v>115</v>
      </c>
      <c r="P86" s="205" t="s">
        <v>115</v>
      </c>
      <c r="Q86" s="205"/>
      <c r="R86" s="205" t="s">
        <v>132</v>
      </c>
      <c r="S86" s="205" t="s">
        <v>113</v>
      </c>
      <c r="T86" s="207"/>
      <c r="U86" s="285"/>
      <c r="V86" s="286">
        <v>1</v>
      </c>
      <c r="W86" s="286"/>
      <c r="X86" s="286"/>
      <c r="Y86" s="286"/>
      <c r="Z86" s="286"/>
      <c r="AA86" s="286"/>
      <c r="AB86" s="286"/>
      <c r="AC86" s="286"/>
      <c r="AD86" s="286"/>
      <c r="AE86" s="286"/>
      <c r="AF86" s="286"/>
      <c r="AG86" s="286"/>
      <c r="AH86" s="286"/>
      <c r="AI86" s="286"/>
      <c r="AJ86" s="286"/>
      <c r="AK86" s="286"/>
      <c r="AL86" s="286"/>
      <c r="AM86" s="286"/>
      <c r="AN86" s="286"/>
      <c r="AO86" s="287"/>
      <c r="AP86" s="288" t="s">
        <v>117</v>
      </c>
      <c r="AQ86" s="286" t="s">
        <v>291</v>
      </c>
      <c r="AR86" s="286" t="s">
        <v>119</v>
      </c>
      <c r="AS86" s="289"/>
      <c r="AT86" s="208"/>
    </row>
    <row r="87" spans="2:46" ht="13" customHeight="1">
      <c r="B87" s="193">
        <v>81</v>
      </c>
      <c r="C87" s="194"/>
      <c r="D87" s="195"/>
      <c r="E87" s="195"/>
      <c r="F87" s="196" t="s">
        <v>104</v>
      </c>
      <c r="G87" s="197" t="s">
        <v>56</v>
      </c>
      <c r="H87" s="197" t="s">
        <v>296</v>
      </c>
      <c r="I87" s="198" t="s">
        <v>297</v>
      </c>
      <c r="J87" s="197"/>
      <c r="K87" s="197"/>
      <c r="L87" s="197"/>
      <c r="M87" s="197"/>
      <c r="N87" s="197"/>
      <c r="O87" s="197"/>
      <c r="P87" s="197"/>
      <c r="Q87" s="197"/>
      <c r="R87" s="197"/>
      <c r="S87" s="197"/>
      <c r="T87" s="199"/>
      <c r="U87" s="280"/>
      <c r="V87" s="281"/>
      <c r="W87" s="281"/>
      <c r="X87" s="281"/>
      <c r="Y87" s="281"/>
      <c r="Z87" s="281"/>
      <c r="AA87" s="281"/>
      <c r="AB87" s="281"/>
      <c r="AC87" s="281"/>
      <c r="AD87" s="281"/>
      <c r="AE87" s="281"/>
      <c r="AF87" s="281"/>
      <c r="AG87" s="281"/>
      <c r="AH87" s="281"/>
      <c r="AI87" s="281"/>
      <c r="AJ87" s="281"/>
      <c r="AK87" s="281"/>
      <c r="AL87" s="281"/>
      <c r="AM87" s="281"/>
      <c r="AN87" s="281"/>
      <c r="AO87" s="282"/>
      <c r="AP87" s="283"/>
      <c r="AQ87" s="281"/>
      <c r="AR87" s="281"/>
      <c r="AS87" s="284"/>
      <c r="AT87" s="200"/>
    </row>
    <row r="88" spans="2:46" ht="13" customHeight="1">
      <c r="B88" s="201">
        <v>82</v>
      </c>
      <c r="C88" s="202"/>
      <c r="D88" s="203">
        <v>44112</v>
      </c>
      <c r="E88" s="203" t="s">
        <v>298</v>
      </c>
      <c r="F88" s="204" t="s">
        <v>104</v>
      </c>
      <c r="G88" s="205" t="s">
        <v>108</v>
      </c>
      <c r="H88" s="205" t="s">
        <v>299</v>
      </c>
      <c r="I88" s="206" t="s">
        <v>300</v>
      </c>
      <c r="J88" s="205" t="s">
        <v>187</v>
      </c>
      <c r="K88" s="205" t="s">
        <v>147</v>
      </c>
      <c r="L88" s="205" t="s">
        <v>147</v>
      </c>
      <c r="M88" s="205" t="s">
        <v>113</v>
      </c>
      <c r="N88" s="205" t="s">
        <v>108</v>
      </c>
      <c r="O88" s="205" t="s">
        <v>115</v>
      </c>
      <c r="P88" s="205" t="s">
        <v>115</v>
      </c>
      <c r="Q88" s="205"/>
      <c r="R88" s="205" t="s">
        <v>116</v>
      </c>
      <c r="S88" s="205" t="s">
        <v>113</v>
      </c>
      <c r="T88" s="207"/>
      <c r="U88" s="285"/>
      <c r="V88" s="286">
        <v>1</v>
      </c>
      <c r="W88" s="286"/>
      <c r="X88" s="286"/>
      <c r="Y88" s="286"/>
      <c r="Z88" s="286"/>
      <c r="AA88" s="286"/>
      <c r="AB88" s="286"/>
      <c r="AC88" s="286"/>
      <c r="AD88" s="286"/>
      <c r="AE88" s="286"/>
      <c r="AF88" s="286"/>
      <c r="AG88" s="286"/>
      <c r="AH88" s="286"/>
      <c r="AI88" s="286"/>
      <c r="AJ88" s="286"/>
      <c r="AK88" s="286"/>
      <c r="AL88" s="286"/>
      <c r="AM88" s="286"/>
      <c r="AN88" s="286"/>
      <c r="AO88" s="287"/>
      <c r="AP88" s="288" t="s">
        <v>117</v>
      </c>
      <c r="AQ88" s="286" t="s">
        <v>118</v>
      </c>
      <c r="AR88" s="286" t="s">
        <v>119</v>
      </c>
      <c r="AS88" s="289"/>
      <c r="AT88" s="208"/>
    </row>
    <row r="89" spans="2:46" ht="13" customHeight="1">
      <c r="B89" s="201">
        <v>83</v>
      </c>
      <c r="C89" s="202"/>
      <c r="D89" s="203">
        <v>44112</v>
      </c>
      <c r="E89" s="203" t="s">
        <v>298</v>
      </c>
      <c r="F89" s="204" t="s">
        <v>104</v>
      </c>
      <c r="G89" s="205" t="s">
        <v>108</v>
      </c>
      <c r="H89" s="205" t="s">
        <v>301</v>
      </c>
      <c r="I89" s="206" t="s">
        <v>302</v>
      </c>
      <c r="J89" s="205" t="s">
        <v>130</v>
      </c>
      <c r="K89" s="205" t="s">
        <v>303</v>
      </c>
      <c r="L89" s="205" t="s">
        <v>303</v>
      </c>
      <c r="M89" s="205" t="s">
        <v>113</v>
      </c>
      <c r="N89" s="205" t="s">
        <v>108</v>
      </c>
      <c r="O89" s="205" t="s">
        <v>115</v>
      </c>
      <c r="P89" s="205" t="s">
        <v>115</v>
      </c>
      <c r="Q89" s="205"/>
      <c r="R89" s="205" t="s">
        <v>116</v>
      </c>
      <c r="S89" s="205" t="s">
        <v>113</v>
      </c>
      <c r="T89" s="207"/>
      <c r="U89" s="285"/>
      <c r="V89" s="286">
        <v>1</v>
      </c>
      <c r="W89" s="286"/>
      <c r="X89" s="286"/>
      <c r="Y89" s="286"/>
      <c r="Z89" s="286"/>
      <c r="AA89" s="286"/>
      <c r="AB89" s="286"/>
      <c r="AC89" s="286"/>
      <c r="AD89" s="286"/>
      <c r="AE89" s="286"/>
      <c r="AF89" s="286"/>
      <c r="AG89" s="286"/>
      <c r="AH89" s="286"/>
      <c r="AI89" s="286"/>
      <c r="AJ89" s="286"/>
      <c r="AK89" s="286"/>
      <c r="AL89" s="286"/>
      <c r="AM89" s="286"/>
      <c r="AN89" s="286"/>
      <c r="AO89" s="287"/>
      <c r="AP89" s="288" t="s">
        <v>117</v>
      </c>
      <c r="AQ89" s="286" t="s">
        <v>118</v>
      </c>
      <c r="AR89" s="286" t="s">
        <v>119</v>
      </c>
      <c r="AS89" s="289"/>
      <c r="AT89" s="208"/>
    </row>
    <row r="90" spans="2:46" ht="13" customHeight="1">
      <c r="B90" s="201">
        <v>84</v>
      </c>
      <c r="C90" s="202"/>
      <c r="D90" s="203">
        <v>44112</v>
      </c>
      <c r="E90" s="203" t="s">
        <v>298</v>
      </c>
      <c r="F90" s="204" t="s">
        <v>104</v>
      </c>
      <c r="G90" s="205" t="s">
        <v>108</v>
      </c>
      <c r="H90" s="205" t="s">
        <v>304</v>
      </c>
      <c r="I90" s="206" t="s">
        <v>302</v>
      </c>
      <c r="J90" s="205" t="s">
        <v>130</v>
      </c>
      <c r="K90" s="205" t="s">
        <v>303</v>
      </c>
      <c r="L90" s="205" t="s">
        <v>303</v>
      </c>
      <c r="M90" s="205" t="s">
        <v>113</v>
      </c>
      <c r="N90" s="205" t="s">
        <v>108</v>
      </c>
      <c r="O90" s="205" t="s">
        <v>115</v>
      </c>
      <c r="P90" s="205" t="s">
        <v>115</v>
      </c>
      <c r="Q90" s="205"/>
      <c r="R90" s="205" t="s">
        <v>116</v>
      </c>
      <c r="S90" s="205" t="s">
        <v>113</v>
      </c>
      <c r="T90" s="207"/>
      <c r="U90" s="285"/>
      <c r="V90" s="286">
        <v>1</v>
      </c>
      <c r="W90" s="286"/>
      <c r="X90" s="286"/>
      <c r="Y90" s="286"/>
      <c r="Z90" s="286"/>
      <c r="AA90" s="286"/>
      <c r="AB90" s="286"/>
      <c r="AC90" s="286"/>
      <c r="AD90" s="286"/>
      <c r="AE90" s="286"/>
      <c r="AF90" s="286"/>
      <c r="AG90" s="286"/>
      <c r="AH90" s="286"/>
      <c r="AI90" s="286"/>
      <c r="AJ90" s="286"/>
      <c r="AK90" s="286"/>
      <c r="AL90" s="286"/>
      <c r="AM90" s="286"/>
      <c r="AN90" s="286"/>
      <c r="AO90" s="287"/>
      <c r="AP90" s="288" t="s">
        <v>117</v>
      </c>
      <c r="AQ90" s="286" t="s">
        <v>118</v>
      </c>
      <c r="AR90" s="286" t="s">
        <v>119</v>
      </c>
      <c r="AS90" s="289"/>
      <c r="AT90" s="208"/>
    </row>
    <row r="91" spans="2:46" ht="13" customHeight="1">
      <c r="B91" s="201">
        <v>85</v>
      </c>
      <c r="C91" s="202"/>
      <c r="D91" s="203">
        <v>44112</v>
      </c>
      <c r="E91" s="203" t="s">
        <v>298</v>
      </c>
      <c r="F91" s="204" t="s">
        <v>104</v>
      </c>
      <c r="G91" s="205" t="s">
        <v>108</v>
      </c>
      <c r="H91" s="205" t="s">
        <v>305</v>
      </c>
      <c r="I91" s="206" t="s">
        <v>302</v>
      </c>
      <c r="J91" s="205" t="s">
        <v>168</v>
      </c>
      <c r="K91" s="205" t="s">
        <v>303</v>
      </c>
      <c r="L91" s="205" t="s">
        <v>303</v>
      </c>
      <c r="M91" s="205" t="s">
        <v>113</v>
      </c>
      <c r="N91" s="205" t="s">
        <v>108</v>
      </c>
      <c r="O91" s="205" t="s">
        <v>115</v>
      </c>
      <c r="P91" s="205" t="s">
        <v>115</v>
      </c>
      <c r="Q91" s="205"/>
      <c r="R91" s="205" t="s">
        <v>116</v>
      </c>
      <c r="S91" s="205" t="s">
        <v>113</v>
      </c>
      <c r="T91" s="207"/>
      <c r="U91" s="285"/>
      <c r="V91" s="286">
        <v>1</v>
      </c>
      <c r="W91" s="286"/>
      <c r="X91" s="286"/>
      <c r="Y91" s="286"/>
      <c r="Z91" s="286"/>
      <c r="AA91" s="286"/>
      <c r="AB91" s="286"/>
      <c r="AC91" s="286"/>
      <c r="AD91" s="286"/>
      <c r="AE91" s="286"/>
      <c r="AF91" s="286"/>
      <c r="AG91" s="286"/>
      <c r="AH91" s="286"/>
      <c r="AI91" s="286"/>
      <c r="AJ91" s="286"/>
      <c r="AK91" s="286"/>
      <c r="AL91" s="286"/>
      <c r="AM91" s="286"/>
      <c r="AN91" s="286"/>
      <c r="AO91" s="287"/>
      <c r="AP91" s="288" t="s">
        <v>117</v>
      </c>
      <c r="AQ91" s="286" t="s">
        <v>118</v>
      </c>
      <c r="AR91" s="286" t="s">
        <v>119</v>
      </c>
      <c r="AS91" s="289"/>
      <c r="AT91" s="208"/>
    </row>
    <row r="92" spans="2:46" ht="13" customHeight="1">
      <c r="B92" s="201">
        <v>86</v>
      </c>
      <c r="C92" s="202"/>
      <c r="D92" s="203">
        <v>44112</v>
      </c>
      <c r="E92" s="203" t="s">
        <v>298</v>
      </c>
      <c r="F92" s="204" t="s">
        <v>104</v>
      </c>
      <c r="G92" s="205" t="s">
        <v>108</v>
      </c>
      <c r="H92" s="205" t="s">
        <v>306</v>
      </c>
      <c r="I92" s="206" t="s">
        <v>302</v>
      </c>
      <c r="J92" s="205" t="s">
        <v>187</v>
      </c>
      <c r="K92" s="205" t="s">
        <v>147</v>
      </c>
      <c r="L92" s="205" t="s">
        <v>147</v>
      </c>
      <c r="M92" s="205" t="s">
        <v>113</v>
      </c>
      <c r="N92" s="205" t="s">
        <v>108</v>
      </c>
      <c r="O92" s="205" t="s">
        <v>115</v>
      </c>
      <c r="P92" s="205" t="s">
        <v>115</v>
      </c>
      <c r="Q92" s="205"/>
      <c r="R92" s="205" t="s">
        <v>116</v>
      </c>
      <c r="S92" s="205" t="s">
        <v>113</v>
      </c>
      <c r="T92" s="207"/>
      <c r="U92" s="285"/>
      <c r="V92" s="286">
        <v>1</v>
      </c>
      <c r="W92" s="286"/>
      <c r="X92" s="286"/>
      <c r="Y92" s="286"/>
      <c r="Z92" s="286"/>
      <c r="AA92" s="286"/>
      <c r="AB92" s="286"/>
      <c r="AC92" s="286"/>
      <c r="AD92" s="286"/>
      <c r="AE92" s="286"/>
      <c r="AF92" s="286"/>
      <c r="AG92" s="286"/>
      <c r="AH92" s="286"/>
      <c r="AI92" s="286"/>
      <c r="AJ92" s="286"/>
      <c r="AK92" s="286"/>
      <c r="AL92" s="286"/>
      <c r="AM92" s="286"/>
      <c r="AN92" s="286"/>
      <c r="AO92" s="287"/>
      <c r="AP92" s="288" t="s">
        <v>117</v>
      </c>
      <c r="AQ92" s="286" t="s">
        <v>118</v>
      </c>
      <c r="AR92" s="286" t="s">
        <v>119</v>
      </c>
      <c r="AS92" s="289"/>
      <c r="AT92" s="208"/>
    </row>
    <row r="93" spans="2:46" ht="13" customHeight="1">
      <c r="B93" s="201">
        <v>87</v>
      </c>
      <c r="C93" s="202"/>
      <c r="D93" s="203">
        <v>44112</v>
      </c>
      <c r="E93" s="203" t="s">
        <v>298</v>
      </c>
      <c r="F93" s="204" t="s">
        <v>104</v>
      </c>
      <c r="G93" s="205" t="s">
        <v>108</v>
      </c>
      <c r="H93" s="205" t="s">
        <v>307</v>
      </c>
      <c r="I93" s="206" t="s">
        <v>302</v>
      </c>
      <c r="J93" s="205" t="s">
        <v>130</v>
      </c>
      <c r="K93" s="205" t="s">
        <v>303</v>
      </c>
      <c r="L93" s="205" t="s">
        <v>303</v>
      </c>
      <c r="M93" s="205" t="s">
        <v>113</v>
      </c>
      <c r="N93" s="205" t="s">
        <v>108</v>
      </c>
      <c r="O93" s="205" t="s">
        <v>115</v>
      </c>
      <c r="P93" s="205" t="s">
        <v>115</v>
      </c>
      <c r="Q93" s="205"/>
      <c r="R93" s="205" t="s">
        <v>116</v>
      </c>
      <c r="S93" s="205" t="s">
        <v>113</v>
      </c>
      <c r="T93" s="207"/>
      <c r="U93" s="285"/>
      <c r="V93" s="286">
        <v>1</v>
      </c>
      <c r="W93" s="286"/>
      <c r="X93" s="286"/>
      <c r="Y93" s="286"/>
      <c r="Z93" s="286"/>
      <c r="AA93" s="286"/>
      <c r="AB93" s="286"/>
      <c r="AC93" s="286"/>
      <c r="AD93" s="286"/>
      <c r="AE93" s="286"/>
      <c r="AF93" s="286"/>
      <c r="AG93" s="286"/>
      <c r="AH93" s="286"/>
      <c r="AI93" s="286"/>
      <c r="AJ93" s="286"/>
      <c r="AK93" s="286"/>
      <c r="AL93" s="286"/>
      <c r="AM93" s="286"/>
      <c r="AN93" s="286"/>
      <c r="AO93" s="287"/>
      <c r="AP93" s="288" t="s">
        <v>117</v>
      </c>
      <c r="AQ93" s="286" t="s">
        <v>118</v>
      </c>
      <c r="AR93" s="286" t="s">
        <v>119</v>
      </c>
      <c r="AS93" s="289"/>
      <c r="AT93" s="208"/>
    </row>
    <row r="94" spans="2:46" ht="13" customHeight="1">
      <c r="B94" s="201">
        <v>88</v>
      </c>
      <c r="C94" s="202"/>
      <c r="D94" s="203">
        <v>44112</v>
      </c>
      <c r="E94" s="203" t="s">
        <v>298</v>
      </c>
      <c r="F94" s="204" t="s">
        <v>104</v>
      </c>
      <c r="G94" s="205" t="s">
        <v>108</v>
      </c>
      <c r="H94" s="205" t="s">
        <v>308</v>
      </c>
      <c r="I94" s="206" t="s">
        <v>302</v>
      </c>
      <c r="J94" s="205" t="s">
        <v>168</v>
      </c>
      <c r="K94" s="205" t="s">
        <v>303</v>
      </c>
      <c r="L94" s="205" t="s">
        <v>303</v>
      </c>
      <c r="M94" s="205" t="s">
        <v>113</v>
      </c>
      <c r="N94" s="205" t="s">
        <v>108</v>
      </c>
      <c r="O94" s="205" t="s">
        <v>115</v>
      </c>
      <c r="P94" s="205" t="s">
        <v>115</v>
      </c>
      <c r="Q94" s="205"/>
      <c r="R94" s="205" t="s">
        <v>116</v>
      </c>
      <c r="S94" s="205" t="s">
        <v>113</v>
      </c>
      <c r="T94" s="207"/>
      <c r="U94" s="285"/>
      <c r="V94" s="286">
        <v>1</v>
      </c>
      <c r="W94" s="286"/>
      <c r="X94" s="286"/>
      <c r="Y94" s="286"/>
      <c r="Z94" s="286"/>
      <c r="AA94" s="286"/>
      <c r="AB94" s="286"/>
      <c r="AC94" s="286"/>
      <c r="AD94" s="286"/>
      <c r="AE94" s="286"/>
      <c r="AF94" s="286"/>
      <c r="AG94" s="286"/>
      <c r="AH94" s="286"/>
      <c r="AI94" s="286"/>
      <c r="AJ94" s="286"/>
      <c r="AK94" s="286"/>
      <c r="AL94" s="286"/>
      <c r="AM94" s="286"/>
      <c r="AN94" s="286"/>
      <c r="AO94" s="287"/>
      <c r="AP94" s="288" t="s">
        <v>117</v>
      </c>
      <c r="AQ94" s="286" t="s">
        <v>118</v>
      </c>
      <c r="AR94" s="286" t="s">
        <v>119</v>
      </c>
      <c r="AS94" s="289"/>
      <c r="AT94" s="208"/>
    </row>
    <row r="95" spans="2:46" ht="13" customHeight="1">
      <c r="B95" s="201">
        <v>89</v>
      </c>
      <c r="C95" s="202"/>
      <c r="D95" s="203">
        <v>44112</v>
      </c>
      <c r="E95" s="203" t="s">
        <v>298</v>
      </c>
      <c r="F95" s="204" t="s">
        <v>104</v>
      </c>
      <c r="G95" s="205" t="s">
        <v>108</v>
      </c>
      <c r="H95" s="205" t="s">
        <v>309</v>
      </c>
      <c r="I95" s="206" t="s">
        <v>310</v>
      </c>
      <c r="J95" s="205" t="s">
        <v>181</v>
      </c>
      <c r="K95" s="205" t="s">
        <v>147</v>
      </c>
      <c r="L95" s="205" t="s">
        <v>147</v>
      </c>
      <c r="M95" s="205" t="s">
        <v>113</v>
      </c>
      <c r="N95" s="205" t="s">
        <v>108</v>
      </c>
      <c r="O95" s="205" t="s">
        <v>115</v>
      </c>
      <c r="P95" s="205" t="s">
        <v>115</v>
      </c>
      <c r="Q95" s="205"/>
      <c r="R95" s="205" t="s">
        <v>116</v>
      </c>
      <c r="S95" s="205" t="s">
        <v>56</v>
      </c>
      <c r="T95" s="207"/>
      <c r="U95" s="285"/>
      <c r="V95" s="286">
        <v>1</v>
      </c>
      <c r="W95" s="286"/>
      <c r="X95" s="286"/>
      <c r="Y95" s="286"/>
      <c r="Z95" s="286"/>
      <c r="AA95" s="286"/>
      <c r="AB95" s="286"/>
      <c r="AC95" s="286"/>
      <c r="AD95" s="286"/>
      <c r="AE95" s="286"/>
      <c r="AF95" s="286"/>
      <c r="AG95" s="286"/>
      <c r="AH95" s="286"/>
      <c r="AI95" s="286"/>
      <c r="AJ95" s="286"/>
      <c r="AK95" s="286"/>
      <c r="AL95" s="286"/>
      <c r="AM95" s="286"/>
      <c r="AN95" s="286"/>
      <c r="AO95" s="287"/>
      <c r="AP95" s="288" t="s">
        <v>117</v>
      </c>
      <c r="AQ95" s="286" t="s">
        <v>118</v>
      </c>
      <c r="AR95" s="286" t="s">
        <v>119</v>
      </c>
      <c r="AS95" s="289"/>
      <c r="AT95" s="208"/>
    </row>
    <row r="96" spans="2:46" ht="13" customHeight="1">
      <c r="B96" s="201">
        <v>90</v>
      </c>
      <c r="C96" s="202"/>
      <c r="D96" s="203">
        <v>44112</v>
      </c>
      <c r="E96" s="203" t="s">
        <v>298</v>
      </c>
      <c r="F96" s="204" t="s">
        <v>104</v>
      </c>
      <c r="G96" s="205" t="s">
        <v>108</v>
      </c>
      <c r="H96" s="205" t="s">
        <v>311</v>
      </c>
      <c r="I96" s="206" t="s">
        <v>312</v>
      </c>
      <c r="J96" s="205" t="s">
        <v>130</v>
      </c>
      <c r="K96" s="205" t="s">
        <v>313</v>
      </c>
      <c r="L96" s="205" t="s">
        <v>313</v>
      </c>
      <c r="M96" s="205" t="s">
        <v>113</v>
      </c>
      <c r="N96" s="205" t="s">
        <v>108</v>
      </c>
      <c r="O96" s="205" t="s">
        <v>115</v>
      </c>
      <c r="P96" s="205" t="s">
        <v>115</v>
      </c>
      <c r="Q96" s="205"/>
      <c r="R96" s="205" t="s">
        <v>116</v>
      </c>
      <c r="S96" s="205" t="s">
        <v>113</v>
      </c>
      <c r="T96" s="207"/>
      <c r="U96" s="285"/>
      <c r="V96" s="286">
        <v>1</v>
      </c>
      <c r="W96" s="286"/>
      <c r="X96" s="286"/>
      <c r="Y96" s="286"/>
      <c r="Z96" s="286"/>
      <c r="AA96" s="286"/>
      <c r="AB96" s="286"/>
      <c r="AC96" s="286"/>
      <c r="AD96" s="286"/>
      <c r="AE96" s="286"/>
      <c r="AF96" s="286"/>
      <c r="AG96" s="286"/>
      <c r="AH96" s="286"/>
      <c r="AI96" s="286"/>
      <c r="AJ96" s="286"/>
      <c r="AK96" s="286"/>
      <c r="AL96" s="286"/>
      <c r="AM96" s="286"/>
      <c r="AN96" s="286"/>
      <c r="AO96" s="287"/>
      <c r="AP96" s="288" t="s">
        <v>117</v>
      </c>
      <c r="AQ96" s="286" t="s">
        <v>118</v>
      </c>
      <c r="AR96" s="286" t="s">
        <v>119</v>
      </c>
      <c r="AS96" s="289"/>
      <c r="AT96" s="208"/>
    </row>
    <row r="97" spans="2:46" ht="13" customHeight="1">
      <c r="B97" s="201">
        <v>91</v>
      </c>
      <c r="C97" s="202"/>
      <c r="D97" s="203">
        <v>44112</v>
      </c>
      <c r="E97" s="203" t="s">
        <v>298</v>
      </c>
      <c r="F97" s="204" t="s">
        <v>104</v>
      </c>
      <c r="G97" s="205" t="s">
        <v>108</v>
      </c>
      <c r="H97" s="205" t="s">
        <v>314</v>
      </c>
      <c r="I97" s="206" t="s">
        <v>312</v>
      </c>
      <c r="J97" s="205" t="s">
        <v>168</v>
      </c>
      <c r="K97" s="205" t="s">
        <v>313</v>
      </c>
      <c r="L97" s="205" t="s">
        <v>313</v>
      </c>
      <c r="M97" s="205" t="s">
        <v>113</v>
      </c>
      <c r="N97" s="205" t="s">
        <v>108</v>
      </c>
      <c r="O97" s="205" t="s">
        <v>115</v>
      </c>
      <c r="P97" s="205" t="s">
        <v>115</v>
      </c>
      <c r="Q97" s="205"/>
      <c r="R97" s="205" t="s">
        <v>116</v>
      </c>
      <c r="S97" s="205" t="s">
        <v>113</v>
      </c>
      <c r="T97" s="207"/>
      <c r="U97" s="285"/>
      <c r="V97" s="286">
        <v>1</v>
      </c>
      <c r="W97" s="286"/>
      <c r="X97" s="286"/>
      <c r="Y97" s="286"/>
      <c r="Z97" s="286"/>
      <c r="AA97" s="286"/>
      <c r="AB97" s="286"/>
      <c r="AC97" s="286"/>
      <c r="AD97" s="286"/>
      <c r="AE97" s="286"/>
      <c r="AF97" s="286"/>
      <c r="AG97" s="286"/>
      <c r="AH97" s="286"/>
      <c r="AI97" s="286"/>
      <c r="AJ97" s="286"/>
      <c r="AK97" s="286"/>
      <c r="AL97" s="286"/>
      <c r="AM97" s="286"/>
      <c r="AN97" s="286"/>
      <c r="AO97" s="287"/>
      <c r="AP97" s="288" t="s">
        <v>117</v>
      </c>
      <c r="AQ97" s="286" t="s">
        <v>118</v>
      </c>
      <c r="AR97" s="286" t="s">
        <v>119</v>
      </c>
      <c r="AS97" s="289"/>
      <c r="AT97" s="208"/>
    </row>
    <row r="98" spans="2:46" ht="13" customHeight="1">
      <c r="B98" s="201">
        <v>92</v>
      </c>
      <c r="C98" s="202"/>
      <c r="D98" s="203">
        <v>44112</v>
      </c>
      <c r="E98" s="203" t="s">
        <v>298</v>
      </c>
      <c r="F98" s="204" t="s">
        <v>104</v>
      </c>
      <c r="G98" s="205" t="s">
        <v>108</v>
      </c>
      <c r="H98" s="205" t="s">
        <v>315</v>
      </c>
      <c r="I98" s="206" t="s">
        <v>312</v>
      </c>
      <c r="J98" s="205" t="s">
        <v>282</v>
      </c>
      <c r="K98" s="205" t="s">
        <v>313</v>
      </c>
      <c r="L98" s="205" t="s">
        <v>313</v>
      </c>
      <c r="M98" s="205" t="s">
        <v>113</v>
      </c>
      <c r="N98" s="205" t="s">
        <v>108</v>
      </c>
      <c r="O98" s="205" t="s">
        <v>115</v>
      </c>
      <c r="P98" s="205" t="s">
        <v>115</v>
      </c>
      <c r="Q98" s="205"/>
      <c r="R98" s="205" t="s">
        <v>116</v>
      </c>
      <c r="S98" s="205" t="s">
        <v>113</v>
      </c>
      <c r="T98" s="207"/>
      <c r="U98" s="285"/>
      <c r="V98" s="286">
        <v>1</v>
      </c>
      <c r="W98" s="286"/>
      <c r="X98" s="286"/>
      <c r="Y98" s="286"/>
      <c r="Z98" s="286"/>
      <c r="AA98" s="286"/>
      <c r="AB98" s="286"/>
      <c r="AC98" s="286"/>
      <c r="AD98" s="286"/>
      <c r="AE98" s="286"/>
      <c r="AF98" s="286"/>
      <c r="AG98" s="286"/>
      <c r="AH98" s="286"/>
      <c r="AI98" s="286"/>
      <c r="AJ98" s="286"/>
      <c r="AK98" s="286"/>
      <c r="AL98" s="286"/>
      <c r="AM98" s="286"/>
      <c r="AN98" s="286"/>
      <c r="AO98" s="287"/>
      <c r="AP98" s="288" t="s">
        <v>117</v>
      </c>
      <c r="AQ98" s="286" t="s">
        <v>118</v>
      </c>
      <c r="AR98" s="286" t="s">
        <v>119</v>
      </c>
      <c r="AS98" s="289"/>
      <c r="AT98" s="208"/>
    </row>
    <row r="99" spans="2:46" ht="13" customHeight="1">
      <c r="B99" s="193">
        <v>93</v>
      </c>
      <c r="C99" s="194"/>
      <c r="D99" s="195"/>
      <c r="E99" s="195"/>
      <c r="F99" s="196" t="s">
        <v>104</v>
      </c>
      <c r="G99" s="197" t="s">
        <v>56</v>
      </c>
      <c r="H99" s="197" t="s">
        <v>316</v>
      </c>
      <c r="I99" s="198" t="s">
        <v>317</v>
      </c>
      <c r="J99" s="197"/>
      <c r="K99" s="197"/>
      <c r="L99" s="197"/>
      <c r="M99" s="197"/>
      <c r="N99" s="197"/>
      <c r="O99" s="197"/>
      <c r="P99" s="197"/>
      <c r="Q99" s="197"/>
      <c r="R99" s="197"/>
      <c r="S99" s="197"/>
      <c r="T99" s="199"/>
      <c r="U99" s="280"/>
      <c r="V99" s="281"/>
      <c r="W99" s="281"/>
      <c r="X99" s="281"/>
      <c r="Y99" s="281"/>
      <c r="Z99" s="281"/>
      <c r="AA99" s="281"/>
      <c r="AB99" s="281"/>
      <c r="AC99" s="281"/>
      <c r="AD99" s="281"/>
      <c r="AE99" s="281"/>
      <c r="AF99" s="281"/>
      <c r="AG99" s="281"/>
      <c r="AH99" s="281"/>
      <c r="AI99" s="281"/>
      <c r="AJ99" s="281"/>
      <c r="AK99" s="281"/>
      <c r="AL99" s="281"/>
      <c r="AM99" s="281"/>
      <c r="AN99" s="281"/>
      <c r="AO99" s="282"/>
      <c r="AP99" s="283"/>
      <c r="AQ99" s="281"/>
      <c r="AR99" s="281"/>
      <c r="AS99" s="284"/>
      <c r="AT99" s="200"/>
    </row>
    <row r="100" spans="2:46" ht="13" customHeight="1">
      <c r="B100" s="201">
        <v>94</v>
      </c>
      <c r="C100" s="202"/>
      <c r="D100" s="203">
        <v>61072</v>
      </c>
      <c r="E100" s="203" t="s">
        <v>107</v>
      </c>
      <c r="F100" s="204" t="s">
        <v>104</v>
      </c>
      <c r="G100" s="205" t="s">
        <v>108</v>
      </c>
      <c r="H100" s="205" t="s">
        <v>318</v>
      </c>
      <c r="I100" s="206" t="s">
        <v>319</v>
      </c>
      <c r="J100" s="205" t="s">
        <v>320</v>
      </c>
      <c r="K100" s="205" t="s">
        <v>321</v>
      </c>
      <c r="L100" s="205" t="s">
        <v>321</v>
      </c>
      <c r="M100" s="205" t="s">
        <v>152</v>
      </c>
      <c r="N100" s="205" t="s">
        <v>114</v>
      </c>
      <c r="O100" s="205" t="s">
        <v>115</v>
      </c>
      <c r="P100" s="205" t="s">
        <v>115</v>
      </c>
      <c r="Q100" s="205"/>
      <c r="R100" s="205" t="s">
        <v>132</v>
      </c>
      <c r="S100" s="205" t="s">
        <v>322</v>
      </c>
      <c r="T100" s="207"/>
      <c r="U100" s="285"/>
      <c r="V100" s="286"/>
      <c r="W100" s="286"/>
      <c r="X100" s="286"/>
      <c r="Y100" s="286"/>
      <c r="Z100" s="286">
        <v>1</v>
      </c>
      <c r="AA100" s="286"/>
      <c r="AB100" s="286"/>
      <c r="AC100" s="286"/>
      <c r="AD100" s="286"/>
      <c r="AE100" s="286"/>
      <c r="AF100" s="286"/>
      <c r="AG100" s="286"/>
      <c r="AH100" s="286"/>
      <c r="AI100" s="286"/>
      <c r="AJ100" s="286"/>
      <c r="AK100" s="286"/>
      <c r="AL100" s="286"/>
      <c r="AM100" s="286"/>
      <c r="AN100" s="286"/>
      <c r="AO100" s="287"/>
      <c r="AP100" s="288" t="s">
        <v>117</v>
      </c>
      <c r="AQ100" s="286" t="s">
        <v>118</v>
      </c>
      <c r="AR100" s="286" t="s">
        <v>119</v>
      </c>
      <c r="AS100" s="289"/>
      <c r="AT100" s="208"/>
    </row>
    <row r="101" spans="2:46" ht="13" customHeight="1">
      <c r="B101" s="201">
        <v>95</v>
      </c>
      <c r="C101" s="202"/>
      <c r="D101" s="203">
        <v>61072</v>
      </c>
      <c r="E101" s="203" t="s">
        <v>107</v>
      </c>
      <c r="F101" s="204" t="s">
        <v>104</v>
      </c>
      <c r="G101" s="205" t="s">
        <v>108</v>
      </c>
      <c r="H101" s="205" t="s">
        <v>323</v>
      </c>
      <c r="I101" s="206" t="s">
        <v>324</v>
      </c>
      <c r="J101" s="205" t="s">
        <v>325</v>
      </c>
      <c r="K101" s="205" t="s">
        <v>326</v>
      </c>
      <c r="L101" s="205" t="s">
        <v>326</v>
      </c>
      <c r="M101" s="205" t="s">
        <v>152</v>
      </c>
      <c r="N101" s="205" t="s">
        <v>108</v>
      </c>
      <c r="O101" s="205" t="s">
        <v>115</v>
      </c>
      <c r="P101" s="205" t="s">
        <v>115</v>
      </c>
      <c r="Q101" s="205"/>
      <c r="R101" s="205" t="s">
        <v>116</v>
      </c>
      <c r="S101" s="205" t="s">
        <v>322</v>
      </c>
      <c r="T101" s="207"/>
      <c r="U101" s="285"/>
      <c r="V101" s="286"/>
      <c r="W101" s="286"/>
      <c r="X101" s="286"/>
      <c r="Y101" s="286"/>
      <c r="Z101" s="286"/>
      <c r="AA101" s="286">
        <v>1</v>
      </c>
      <c r="AB101" s="286"/>
      <c r="AC101" s="286"/>
      <c r="AD101" s="286"/>
      <c r="AE101" s="286"/>
      <c r="AF101" s="286"/>
      <c r="AG101" s="286"/>
      <c r="AH101" s="286"/>
      <c r="AI101" s="286"/>
      <c r="AJ101" s="286"/>
      <c r="AK101" s="286"/>
      <c r="AL101" s="286"/>
      <c r="AM101" s="286"/>
      <c r="AN101" s="286"/>
      <c r="AO101" s="287"/>
      <c r="AP101" s="288" t="s">
        <v>117</v>
      </c>
      <c r="AQ101" s="286" t="s">
        <v>118</v>
      </c>
      <c r="AR101" s="286" t="s">
        <v>119</v>
      </c>
      <c r="AS101" s="289"/>
      <c r="AT101" s="208"/>
    </row>
    <row r="102" spans="2:46" ht="13" customHeight="1">
      <c r="B102" s="201">
        <v>96</v>
      </c>
      <c r="C102" s="202"/>
      <c r="D102" s="203">
        <v>61072</v>
      </c>
      <c r="E102" s="203" t="s">
        <v>107</v>
      </c>
      <c r="F102" s="204" t="s">
        <v>104</v>
      </c>
      <c r="G102" s="205" t="s">
        <v>108</v>
      </c>
      <c r="H102" s="205" t="s">
        <v>327</v>
      </c>
      <c r="I102" s="206" t="s">
        <v>324</v>
      </c>
      <c r="J102" s="205" t="s">
        <v>328</v>
      </c>
      <c r="K102" s="205" t="s">
        <v>326</v>
      </c>
      <c r="L102" s="205" t="s">
        <v>326</v>
      </c>
      <c r="M102" s="205" t="s">
        <v>152</v>
      </c>
      <c r="N102" s="205" t="s">
        <v>108</v>
      </c>
      <c r="O102" s="205" t="s">
        <v>115</v>
      </c>
      <c r="P102" s="205" t="s">
        <v>115</v>
      </c>
      <c r="Q102" s="205"/>
      <c r="R102" s="205" t="s">
        <v>116</v>
      </c>
      <c r="S102" s="205" t="s">
        <v>56</v>
      </c>
      <c r="T102" s="207"/>
      <c r="U102" s="285"/>
      <c r="V102" s="286"/>
      <c r="W102" s="286"/>
      <c r="X102" s="286"/>
      <c r="Y102" s="286"/>
      <c r="Z102" s="286"/>
      <c r="AA102" s="286">
        <v>1</v>
      </c>
      <c r="AB102" s="286"/>
      <c r="AC102" s="286"/>
      <c r="AD102" s="286"/>
      <c r="AE102" s="286"/>
      <c r="AF102" s="286"/>
      <c r="AG102" s="286"/>
      <c r="AH102" s="286"/>
      <c r="AI102" s="286"/>
      <c r="AJ102" s="286"/>
      <c r="AK102" s="286"/>
      <c r="AL102" s="286"/>
      <c r="AM102" s="286"/>
      <c r="AN102" s="286"/>
      <c r="AO102" s="287"/>
      <c r="AP102" s="288" t="s">
        <v>117</v>
      </c>
      <c r="AQ102" s="286" t="s">
        <v>118</v>
      </c>
      <c r="AR102" s="286" t="s">
        <v>119</v>
      </c>
      <c r="AS102" s="289"/>
      <c r="AT102" s="208"/>
    </row>
    <row r="103" spans="2:46" ht="13" customHeight="1">
      <c r="B103" s="201">
        <v>97</v>
      </c>
      <c r="C103" s="202"/>
      <c r="D103" s="203">
        <v>61072</v>
      </c>
      <c r="E103" s="203" t="s">
        <v>107</v>
      </c>
      <c r="F103" s="204" t="s">
        <v>104</v>
      </c>
      <c r="G103" s="205" t="s">
        <v>108</v>
      </c>
      <c r="H103" s="205" t="s">
        <v>329</v>
      </c>
      <c r="I103" s="206" t="s">
        <v>330</v>
      </c>
      <c r="J103" s="205" t="s">
        <v>328</v>
      </c>
      <c r="K103" s="205" t="s">
        <v>331</v>
      </c>
      <c r="L103" s="205" t="s">
        <v>326</v>
      </c>
      <c r="M103" s="205" t="s">
        <v>152</v>
      </c>
      <c r="N103" s="205" t="s">
        <v>108</v>
      </c>
      <c r="O103" s="205" t="s">
        <v>115</v>
      </c>
      <c r="P103" s="205" t="s">
        <v>115</v>
      </c>
      <c r="Q103" s="205"/>
      <c r="R103" s="205" t="s">
        <v>116</v>
      </c>
      <c r="S103" s="205" t="s">
        <v>56</v>
      </c>
      <c r="T103" s="207"/>
      <c r="U103" s="285"/>
      <c r="V103" s="286"/>
      <c r="W103" s="286"/>
      <c r="X103" s="286"/>
      <c r="Y103" s="286"/>
      <c r="Z103" s="286"/>
      <c r="AA103" s="286">
        <v>1</v>
      </c>
      <c r="AB103" s="286"/>
      <c r="AC103" s="286"/>
      <c r="AD103" s="286"/>
      <c r="AE103" s="286"/>
      <c r="AF103" s="286"/>
      <c r="AG103" s="286"/>
      <c r="AH103" s="286"/>
      <c r="AI103" s="286"/>
      <c r="AJ103" s="286"/>
      <c r="AK103" s="286"/>
      <c r="AL103" s="286"/>
      <c r="AM103" s="286"/>
      <c r="AN103" s="286"/>
      <c r="AO103" s="287"/>
      <c r="AP103" s="288" t="s">
        <v>117</v>
      </c>
      <c r="AQ103" s="286" t="s">
        <v>118</v>
      </c>
      <c r="AR103" s="286" t="s">
        <v>119</v>
      </c>
      <c r="AS103" s="289"/>
      <c r="AT103" s="208"/>
    </row>
    <row r="104" spans="2:46" ht="13" customHeight="1">
      <c r="B104" s="201">
        <v>98</v>
      </c>
      <c r="C104" s="202"/>
      <c r="D104" s="203">
        <v>61072</v>
      </c>
      <c r="E104" s="203" t="s">
        <v>107</v>
      </c>
      <c r="F104" s="204" t="s">
        <v>104</v>
      </c>
      <c r="G104" s="205" t="s">
        <v>108</v>
      </c>
      <c r="H104" s="205" t="s">
        <v>332</v>
      </c>
      <c r="I104" s="206" t="s">
        <v>324</v>
      </c>
      <c r="J104" s="205" t="s">
        <v>333</v>
      </c>
      <c r="K104" s="205" t="s">
        <v>326</v>
      </c>
      <c r="L104" s="205" t="s">
        <v>326</v>
      </c>
      <c r="M104" s="205" t="s">
        <v>152</v>
      </c>
      <c r="N104" s="205" t="s">
        <v>108</v>
      </c>
      <c r="O104" s="205" t="s">
        <v>115</v>
      </c>
      <c r="P104" s="205" t="s">
        <v>115</v>
      </c>
      <c r="Q104" s="205"/>
      <c r="R104" s="205" t="s">
        <v>116</v>
      </c>
      <c r="S104" s="205" t="s">
        <v>56</v>
      </c>
      <c r="T104" s="207"/>
      <c r="U104" s="285"/>
      <c r="V104" s="286"/>
      <c r="W104" s="286"/>
      <c r="X104" s="286"/>
      <c r="Y104" s="286"/>
      <c r="Z104" s="286"/>
      <c r="AA104" s="286">
        <v>1</v>
      </c>
      <c r="AB104" s="286"/>
      <c r="AC104" s="286"/>
      <c r="AD104" s="286"/>
      <c r="AE104" s="286"/>
      <c r="AF104" s="286"/>
      <c r="AG104" s="286"/>
      <c r="AH104" s="286"/>
      <c r="AI104" s="286"/>
      <c r="AJ104" s="286"/>
      <c r="AK104" s="286"/>
      <c r="AL104" s="286"/>
      <c r="AM104" s="286"/>
      <c r="AN104" s="286"/>
      <c r="AO104" s="287"/>
      <c r="AP104" s="288" t="s">
        <v>117</v>
      </c>
      <c r="AQ104" s="286" t="s">
        <v>118</v>
      </c>
      <c r="AR104" s="286" t="s">
        <v>119</v>
      </c>
      <c r="AS104" s="289"/>
      <c r="AT104" s="208"/>
    </row>
    <row r="105" spans="2:46" ht="13" customHeight="1">
      <c r="B105" s="201">
        <v>99</v>
      </c>
      <c r="C105" s="202"/>
      <c r="D105" s="203">
        <v>61072</v>
      </c>
      <c r="E105" s="203" t="s">
        <v>107</v>
      </c>
      <c r="F105" s="204" t="s">
        <v>104</v>
      </c>
      <c r="G105" s="205" t="s">
        <v>108</v>
      </c>
      <c r="H105" s="205" t="s">
        <v>334</v>
      </c>
      <c r="I105" s="206" t="s">
        <v>324</v>
      </c>
      <c r="J105" s="205" t="s">
        <v>333</v>
      </c>
      <c r="K105" s="205" t="s">
        <v>326</v>
      </c>
      <c r="L105" s="205" t="s">
        <v>326</v>
      </c>
      <c r="M105" s="205" t="s">
        <v>152</v>
      </c>
      <c r="N105" s="205" t="s">
        <v>108</v>
      </c>
      <c r="O105" s="205" t="s">
        <v>115</v>
      </c>
      <c r="P105" s="205" t="s">
        <v>115</v>
      </c>
      <c r="Q105" s="205"/>
      <c r="R105" s="205" t="s">
        <v>116</v>
      </c>
      <c r="S105" s="205" t="s">
        <v>56</v>
      </c>
      <c r="T105" s="207"/>
      <c r="U105" s="285"/>
      <c r="V105" s="286"/>
      <c r="W105" s="286"/>
      <c r="X105" s="286"/>
      <c r="Y105" s="286"/>
      <c r="Z105" s="286"/>
      <c r="AA105" s="286">
        <v>1</v>
      </c>
      <c r="AB105" s="286"/>
      <c r="AC105" s="286"/>
      <c r="AD105" s="286"/>
      <c r="AE105" s="286"/>
      <c r="AF105" s="286"/>
      <c r="AG105" s="286"/>
      <c r="AH105" s="286"/>
      <c r="AI105" s="286"/>
      <c r="AJ105" s="286"/>
      <c r="AK105" s="286"/>
      <c r="AL105" s="286"/>
      <c r="AM105" s="286"/>
      <c r="AN105" s="286"/>
      <c r="AO105" s="287"/>
      <c r="AP105" s="288" t="s">
        <v>117</v>
      </c>
      <c r="AQ105" s="286" t="s">
        <v>118</v>
      </c>
      <c r="AR105" s="286" t="s">
        <v>119</v>
      </c>
      <c r="AS105" s="289"/>
      <c r="AT105" s="208"/>
    </row>
    <row r="106" spans="2:46" ht="13" customHeight="1">
      <c r="B106" s="201">
        <v>100</v>
      </c>
      <c r="C106" s="202"/>
      <c r="D106" s="203">
        <v>61072</v>
      </c>
      <c r="E106" s="203" t="s">
        <v>107</v>
      </c>
      <c r="F106" s="204" t="s">
        <v>104</v>
      </c>
      <c r="G106" s="205" t="s">
        <v>108</v>
      </c>
      <c r="H106" s="205" t="s">
        <v>335</v>
      </c>
      <c r="I106" s="206" t="s">
        <v>324</v>
      </c>
      <c r="J106" s="205" t="s">
        <v>333</v>
      </c>
      <c r="K106" s="205" t="s">
        <v>326</v>
      </c>
      <c r="L106" s="205" t="s">
        <v>326</v>
      </c>
      <c r="M106" s="205" t="s">
        <v>152</v>
      </c>
      <c r="N106" s="205" t="s">
        <v>108</v>
      </c>
      <c r="O106" s="205" t="s">
        <v>115</v>
      </c>
      <c r="P106" s="205" t="s">
        <v>115</v>
      </c>
      <c r="Q106" s="205"/>
      <c r="R106" s="205" t="s">
        <v>116</v>
      </c>
      <c r="S106" s="205" t="s">
        <v>56</v>
      </c>
      <c r="T106" s="207"/>
      <c r="U106" s="285"/>
      <c r="V106" s="286"/>
      <c r="W106" s="286"/>
      <c r="X106" s="286"/>
      <c r="Y106" s="286"/>
      <c r="Z106" s="286"/>
      <c r="AA106" s="286">
        <v>1</v>
      </c>
      <c r="AB106" s="286"/>
      <c r="AC106" s="286"/>
      <c r="AD106" s="286"/>
      <c r="AE106" s="286"/>
      <c r="AF106" s="286"/>
      <c r="AG106" s="286"/>
      <c r="AH106" s="286"/>
      <c r="AI106" s="286"/>
      <c r="AJ106" s="286"/>
      <c r="AK106" s="286"/>
      <c r="AL106" s="286"/>
      <c r="AM106" s="286"/>
      <c r="AN106" s="286"/>
      <c r="AO106" s="287"/>
      <c r="AP106" s="288" t="s">
        <v>117</v>
      </c>
      <c r="AQ106" s="286" t="s">
        <v>118</v>
      </c>
      <c r="AR106" s="286" t="s">
        <v>119</v>
      </c>
      <c r="AS106" s="289"/>
      <c r="AT106" s="208"/>
    </row>
    <row r="107" spans="2:46" ht="13" customHeight="1">
      <c r="B107" s="201">
        <v>101</v>
      </c>
      <c r="C107" s="202"/>
      <c r="D107" s="203">
        <v>61072</v>
      </c>
      <c r="E107" s="203" t="s">
        <v>107</v>
      </c>
      <c r="F107" s="204" t="s">
        <v>104</v>
      </c>
      <c r="G107" s="205" t="s">
        <v>108</v>
      </c>
      <c r="H107" s="205" t="s">
        <v>336</v>
      </c>
      <c r="I107" s="206" t="s">
        <v>324</v>
      </c>
      <c r="J107" s="205" t="s">
        <v>333</v>
      </c>
      <c r="K107" s="205" t="s">
        <v>326</v>
      </c>
      <c r="L107" s="205" t="s">
        <v>326</v>
      </c>
      <c r="M107" s="205" t="s">
        <v>152</v>
      </c>
      <c r="N107" s="205" t="s">
        <v>108</v>
      </c>
      <c r="O107" s="205" t="s">
        <v>115</v>
      </c>
      <c r="P107" s="205" t="s">
        <v>115</v>
      </c>
      <c r="Q107" s="205"/>
      <c r="R107" s="205" t="s">
        <v>116</v>
      </c>
      <c r="S107" s="205" t="s">
        <v>56</v>
      </c>
      <c r="T107" s="207"/>
      <c r="U107" s="285"/>
      <c r="V107" s="286"/>
      <c r="W107" s="286"/>
      <c r="X107" s="286"/>
      <c r="Y107" s="286"/>
      <c r="Z107" s="286"/>
      <c r="AA107" s="286">
        <v>1</v>
      </c>
      <c r="AB107" s="286"/>
      <c r="AC107" s="286"/>
      <c r="AD107" s="286"/>
      <c r="AE107" s="286"/>
      <c r="AF107" s="286"/>
      <c r="AG107" s="286"/>
      <c r="AH107" s="286"/>
      <c r="AI107" s="286"/>
      <c r="AJ107" s="286"/>
      <c r="AK107" s="286"/>
      <c r="AL107" s="286"/>
      <c r="AM107" s="286"/>
      <c r="AN107" s="286"/>
      <c r="AO107" s="287"/>
      <c r="AP107" s="288" t="s">
        <v>117</v>
      </c>
      <c r="AQ107" s="286" t="s">
        <v>118</v>
      </c>
      <c r="AR107" s="286" t="s">
        <v>119</v>
      </c>
      <c r="AS107" s="289"/>
      <c r="AT107" s="208"/>
    </row>
    <row r="108" spans="2:46" ht="13" customHeight="1">
      <c r="B108" s="201">
        <v>102</v>
      </c>
      <c r="C108" s="202"/>
      <c r="D108" s="203">
        <v>61072</v>
      </c>
      <c r="E108" s="203" t="s">
        <v>107</v>
      </c>
      <c r="F108" s="204" t="s">
        <v>104</v>
      </c>
      <c r="G108" s="205" t="s">
        <v>108</v>
      </c>
      <c r="H108" s="205" t="s">
        <v>337</v>
      </c>
      <c r="I108" s="206" t="s">
        <v>324</v>
      </c>
      <c r="J108" s="205" t="s">
        <v>338</v>
      </c>
      <c r="K108" s="205" t="s">
        <v>326</v>
      </c>
      <c r="L108" s="205" t="s">
        <v>326</v>
      </c>
      <c r="M108" s="205" t="s">
        <v>152</v>
      </c>
      <c r="N108" s="205" t="s">
        <v>108</v>
      </c>
      <c r="O108" s="205" t="s">
        <v>115</v>
      </c>
      <c r="P108" s="205" t="s">
        <v>115</v>
      </c>
      <c r="Q108" s="205"/>
      <c r="R108" s="205" t="s">
        <v>116</v>
      </c>
      <c r="S108" s="205" t="s">
        <v>56</v>
      </c>
      <c r="T108" s="207"/>
      <c r="U108" s="285"/>
      <c r="V108" s="286"/>
      <c r="W108" s="286"/>
      <c r="X108" s="286"/>
      <c r="Y108" s="286"/>
      <c r="Z108" s="286"/>
      <c r="AA108" s="286">
        <v>1</v>
      </c>
      <c r="AB108" s="286"/>
      <c r="AC108" s="286"/>
      <c r="AD108" s="286"/>
      <c r="AE108" s="286"/>
      <c r="AF108" s="286"/>
      <c r="AG108" s="286"/>
      <c r="AH108" s="286"/>
      <c r="AI108" s="286"/>
      <c r="AJ108" s="286"/>
      <c r="AK108" s="286"/>
      <c r="AL108" s="286"/>
      <c r="AM108" s="286"/>
      <c r="AN108" s="286"/>
      <c r="AO108" s="287"/>
      <c r="AP108" s="288" t="s">
        <v>117</v>
      </c>
      <c r="AQ108" s="286" t="s">
        <v>118</v>
      </c>
      <c r="AR108" s="286" t="s">
        <v>119</v>
      </c>
      <c r="AS108" s="289"/>
      <c r="AT108" s="208"/>
    </row>
    <row r="109" spans="2:46" ht="13" customHeight="1">
      <c r="B109" s="201">
        <v>103</v>
      </c>
      <c r="C109" s="202"/>
      <c r="D109" s="203">
        <v>61072</v>
      </c>
      <c r="E109" s="203" t="s">
        <v>107</v>
      </c>
      <c r="F109" s="204" t="s">
        <v>104</v>
      </c>
      <c r="G109" s="205" t="s">
        <v>108</v>
      </c>
      <c r="H109" s="205" t="s">
        <v>339</v>
      </c>
      <c r="I109" s="206" t="s">
        <v>324</v>
      </c>
      <c r="J109" s="205" t="s">
        <v>338</v>
      </c>
      <c r="K109" s="205" t="s">
        <v>326</v>
      </c>
      <c r="L109" s="205" t="s">
        <v>326</v>
      </c>
      <c r="M109" s="205" t="s">
        <v>152</v>
      </c>
      <c r="N109" s="205" t="s">
        <v>108</v>
      </c>
      <c r="O109" s="205" t="s">
        <v>115</v>
      </c>
      <c r="P109" s="205" t="s">
        <v>115</v>
      </c>
      <c r="Q109" s="205"/>
      <c r="R109" s="205" t="s">
        <v>116</v>
      </c>
      <c r="S109" s="205" t="s">
        <v>56</v>
      </c>
      <c r="T109" s="207"/>
      <c r="U109" s="285"/>
      <c r="V109" s="286"/>
      <c r="W109" s="286"/>
      <c r="X109" s="286"/>
      <c r="Y109" s="286"/>
      <c r="Z109" s="286"/>
      <c r="AA109" s="286">
        <v>1</v>
      </c>
      <c r="AB109" s="286"/>
      <c r="AC109" s="286"/>
      <c r="AD109" s="286"/>
      <c r="AE109" s="286"/>
      <c r="AF109" s="286"/>
      <c r="AG109" s="286"/>
      <c r="AH109" s="286"/>
      <c r="AI109" s="286"/>
      <c r="AJ109" s="286"/>
      <c r="AK109" s="286"/>
      <c r="AL109" s="286"/>
      <c r="AM109" s="286"/>
      <c r="AN109" s="286"/>
      <c r="AO109" s="287"/>
      <c r="AP109" s="288" t="s">
        <v>117</v>
      </c>
      <c r="AQ109" s="286" t="s">
        <v>118</v>
      </c>
      <c r="AR109" s="286" t="s">
        <v>119</v>
      </c>
      <c r="AS109" s="289"/>
      <c r="AT109" s="208"/>
    </row>
    <row r="110" spans="2:46" ht="13" customHeight="1">
      <c r="B110" s="201">
        <v>104</v>
      </c>
      <c r="C110" s="202"/>
      <c r="D110" s="203">
        <v>61072</v>
      </c>
      <c r="E110" s="203" t="s">
        <v>107</v>
      </c>
      <c r="F110" s="204" t="s">
        <v>104</v>
      </c>
      <c r="G110" s="205" t="s">
        <v>108</v>
      </c>
      <c r="H110" s="205" t="s">
        <v>340</v>
      </c>
      <c r="I110" s="206" t="s">
        <v>324</v>
      </c>
      <c r="J110" s="205" t="s">
        <v>338</v>
      </c>
      <c r="K110" s="205" t="s">
        <v>326</v>
      </c>
      <c r="L110" s="205" t="s">
        <v>326</v>
      </c>
      <c r="M110" s="205" t="s">
        <v>152</v>
      </c>
      <c r="N110" s="205" t="s">
        <v>108</v>
      </c>
      <c r="O110" s="205" t="s">
        <v>115</v>
      </c>
      <c r="P110" s="205" t="s">
        <v>115</v>
      </c>
      <c r="Q110" s="205"/>
      <c r="R110" s="205" t="s">
        <v>116</v>
      </c>
      <c r="S110" s="205" t="s">
        <v>56</v>
      </c>
      <c r="T110" s="207"/>
      <c r="U110" s="285"/>
      <c r="V110" s="286"/>
      <c r="W110" s="286"/>
      <c r="X110" s="286"/>
      <c r="Y110" s="286"/>
      <c r="Z110" s="286"/>
      <c r="AA110" s="286">
        <v>1</v>
      </c>
      <c r="AB110" s="286"/>
      <c r="AC110" s="286"/>
      <c r="AD110" s="286"/>
      <c r="AE110" s="286"/>
      <c r="AF110" s="286"/>
      <c r="AG110" s="286"/>
      <c r="AH110" s="286"/>
      <c r="AI110" s="286"/>
      <c r="AJ110" s="286"/>
      <c r="AK110" s="286"/>
      <c r="AL110" s="286"/>
      <c r="AM110" s="286"/>
      <c r="AN110" s="286"/>
      <c r="AO110" s="287"/>
      <c r="AP110" s="288" t="s">
        <v>117</v>
      </c>
      <c r="AQ110" s="286" t="s">
        <v>118</v>
      </c>
      <c r="AR110" s="286" t="s">
        <v>119</v>
      </c>
      <c r="AS110" s="289"/>
      <c r="AT110" s="208"/>
    </row>
    <row r="111" spans="2:46" ht="13" customHeight="1">
      <c r="B111" s="193">
        <v>105</v>
      </c>
      <c r="C111" s="194"/>
      <c r="D111" s="195"/>
      <c r="E111" s="195"/>
      <c r="F111" s="196" t="s">
        <v>104</v>
      </c>
      <c r="G111" s="197" t="s">
        <v>56</v>
      </c>
      <c r="H111" s="197" t="s">
        <v>341</v>
      </c>
      <c r="I111" s="198" t="s">
        <v>342</v>
      </c>
      <c r="J111" s="197"/>
      <c r="K111" s="197"/>
      <c r="L111" s="197"/>
      <c r="M111" s="197"/>
      <c r="N111" s="197"/>
      <c r="O111" s="197"/>
      <c r="P111" s="197"/>
      <c r="Q111" s="197"/>
      <c r="R111" s="197"/>
      <c r="S111" s="197"/>
      <c r="T111" s="199"/>
      <c r="U111" s="280"/>
      <c r="V111" s="281"/>
      <c r="W111" s="281"/>
      <c r="X111" s="281"/>
      <c r="Y111" s="281"/>
      <c r="Z111" s="281"/>
      <c r="AA111" s="281"/>
      <c r="AB111" s="281"/>
      <c r="AC111" s="281"/>
      <c r="AD111" s="281"/>
      <c r="AE111" s="281"/>
      <c r="AF111" s="281"/>
      <c r="AG111" s="281"/>
      <c r="AH111" s="281"/>
      <c r="AI111" s="281"/>
      <c r="AJ111" s="281"/>
      <c r="AK111" s="281"/>
      <c r="AL111" s="281"/>
      <c r="AM111" s="281"/>
      <c r="AN111" s="281"/>
      <c r="AO111" s="282"/>
      <c r="AP111" s="283"/>
      <c r="AQ111" s="281"/>
      <c r="AR111" s="281"/>
      <c r="AS111" s="284"/>
      <c r="AT111" s="200"/>
    </row>
    <row r="112" spans="2:46" ht="13" customHeight="1">
      <c r="B112" s="193">
        <v>106</v>
      </c>
      <c r="C112" s="194"/>
      <c r="D112" s="195"/>
      <c r="E112" s="195"/>
      <c r="F112" s="196" t="s">
        <v>104</v>
      </c>
      <c r="G112" s="197" t="s">
        <v>202</v>
      </c>
      <c r="H112" s="197" t="s">
        <v>343</v>
      </c>
      <c r="I112" s="198" t="s">
        <v>344</v>
      </c>
      <c r="J112" s="197"/>
      <c r="K112" s="197"/>
      <c r="L112" s="197"/>
      <c r="M112" s="197"/>
      <c r="N112" s="197"/>
      <c r="O112" s="197"/>
      <c r="P112" s="197"/>
      <c r="Q112" s="197"/>
      <c r="R112" s="197"/>
      <c r="S112" s="197"/>
      <c r="T112" s="199"/>
      <c r="U112" s="280"/>
      <c r="V112" s="281"/>
      <c r="W112" s="281"/>
      <c r="X112" s="281"/>
      <c r="Y112" s="281"/>
      <c r="Z112" s="281"/>
      <c r="AA112" s="281"/>
      <c r="AB112" s="281"/>
      <c r="AC112" s="281"/>
      <c r="AD112" s="281"/>
      <c r="AE112" s="281"/>
      <c r="AF112" s="281"/>
      <c r="AG112" s="281"/>
      <c r="AH112" s="281"/>
      <c r="AI112" s="281"/>
      <c r="AJ112" s="281"/>
      <c r="AK112" s="281"/>
      <c r="AL112" s="281"/>
      <c r="AM112" s="281"/>
      <c r="AN112" s="281"/>
      <c r="AO112" s="282"/>
      <c r="AP112" s="283"/>
      <c r="AQ112" s="281"/>
      <c r="AR112" s="281"/>
      <c r="AS112" s="284"/>
      <c r="AT112" s="200"/>
    </row>
    <row r="113" spans="2:46" ht="13" customHeight="1">
      <c r="B113" s="201">
        <v>107</v>
      </c>
      <c r="C113" s="202"/>
      <c r="D113" s="203">
        <v>61073</v>
      </c>
      <c r="E113" s="203" t="s">
        <v>345</v>
      </c>
      <c r="F113" s="204" t="s">
        <v>104</v>
      </c>
      <c r="G113" s="205" t="s">
        <v>108</v>
      </c>
      <c r="H113" s="205" t="s">
        <v>346</v>
      </c>
      <c r="I113" s="206" t="s">
        <v>347</v>
      </c>
      <c r="J113" s="205" t="s">
        <v>348</v>
      </c>
      <c r="K113" s="205" t="s">
        <v>349</v>
      </c>
      <c r="L113" s="205" t="s">
        <v>349</v>
      </c>
      <c r="M113" s="205" t="s">
        <v>113</v>
      </c>
      <c r="N113" s="205" t="s">
        <v>114</v>
      </c>
      <c r="O113" s="205" t="s">
        <v>115</v>
      </c>
      <c r="P113" s="205" t="s">
        <v>115</v>
      </c>
      <c r="Q113" s="205"/>
      <c r="R113" s="205" t="s">
        <v>116</v>
      </c>
      <c r="S113" s="205" t="s">
        <v>56</v>
      </c>
      <c r="T113" s="207"/>
      <c r="U113" s="285">
        <v>1</v>
      </c>
      <c r="V113" s="286"/>
      <c r="W113" s="286"/>
      <c r="X113" s="286"/>
      <c r="Y113" s="286"/>
      <c r="Z113" s="286"/>
      <c r="AA113" s="286"/>
      <c r="AB113" s="286"/>
      <c r="AC113" s="286"/>
      <c r="AD113" s="286"/>
      <c r="AE113" s="286"/>
      <c r="AF113" s="286"/>
      <c r="AG113" s="286"/>
      <c r="AH113" s="286"/>
      <c r="AI113" s="286"/>
      <c r="AJ113" s="286"/>
      <c r="AK113" s="286"/>
      <c r="AL113" s="286"/>
      <c r="AM113" s="286"/>
      <c r="AN113" s="286"/>
      <c r="AO113" s="287"/>
      <c r="AP113" s="288" t="s">
        <v>117</v>
      </c>
      <c r="AQ113" s="286" t="s">
        <v>118</v>
      </c>
      <c r="AR113" s="286" t="s">
        <v>119</v>
      </c>
      <c r="AS113" s="289"/>
      <c r="AT113" s="208"/>
    </row>
    <row r="114" spans="2:46" ht="13" customHeight="1">
      <c r="B114" s="201">
        <v>108</v>
      </c>
      <c r="C114" s="202"/>
      <c r="D114" s="203">
        <v>21451</v>
      </c>
      <c r="E114" s="203" t="s">
        <v>244</v>
      </c>
      <c r="F114" s="204" t="s">
        <v>104</v>
      </c>
      <c r="G114" s="205" t="s">
        <v>108</v>
      </c>
      <c r="H114" s="205" t="s">
        <v>350</v>
      </c>
      <c r="I114" s="206" t="s">
        <v>351</v>
      </c>
      <c r="J114" s="205" t="s">
        <v>146</v>
      </c>
      <c r="K114" s="205" t="s">
        <v>352</v>
      </c>
      <c r="L114" s="205" t="s">
        <v>352</v>
      </c>
      <c r="M114" s="205" t="s">
        <v>113</v>
      </c>
      <c r="N114" s="205" t="s">
        <v>108</v>
      </c>
      <c r="O114" s="205" t="s">
        <v>115</v>
      </c>
      <c r="P114" s="205" t="s">
        <v>115</v>
      </c>
      <c r="Q114" s="205"/>
      <c r="R114" s="205" t="s">
        <v>116</v>
      </c>
      <c r="S114" s="205" t="s">
        <v>56</v>
      </c>
      <c r="T114" s="207"/>
      <c r="U114" s="285"/>
      <c r="V114" s="286">
        <v>1</v>
      </c>
      <c r="W114" s="286"/>
      <c r="X114" s="286"/>
      <c r="Y114" s="286"/>
      <c r="Z114" s="286"/>
      <c r="AA114" s="286"/>
      <c r="AB114" s="286"/>
      <c r="AC114" s="286"/>
      <c r="AD114" s="286"/>
      <c r="AE114" s="286"/>
      <c r="AF114" s="286"/>
      <c r="AG114" s="286"/>
      <c r="AH114" s="286"/>
      <c r="AI114" s="286"/>
      <c r="AJ114" s="286"/>
      <c r="AK114" s="286"/>
      <c r="AL114" s="286"/>
      <c r="AM114" s="286"/>
      <c r="AN114" s="286"/>
      <c r="AO114" s="287"/>
      <c r="AP114" s="288" t="s">
        <v>117</v>
      </c>
      <c r="AQ114" s="286" t="s">
        <v>118</v>
      </c>
      <c r="AR114" s="286" t="s">
        <v>119</v>
      </c>
      <c r="AS114" s="289"/>
      <c r="AT114" s="208"/>
    </row>
    <row r="115" spans="2:46" ht="13" customHeight="1">
      <c r="B115" s="201">
        <v>109</v>
      </c>
      <c r="C115" s="202"/>
      <c r="D115" s="203">
        <v>21451</v>
      </c>
      <c r="E115" s="203" t="s">
        <v>244</v>
      </c>
      <c r="F115" s="204" t="s">
        <v>104</v>
      </c>
      <c r="G115" s="205" t="s">
        <v>108</v>
      </c>
      <c r="H115" s="205" t="s">
        <v>353</v>
      </c>
      <c r="I115" s="206" t="s">
        <v>354</v>
      </c>
      <c r="J115" s="205" t="s">
        <v>130</v>
      </c>
      <c r="K115" s="205" t="s">
        <v>355</v>
      </c>
      <c r="L115" s="205" t="s">
        <v>355</v>
      </c>
      <c r="M115" s="205" t="s">
        <v>113</v>
      </c>
      <c r="N115" s="205" t="s">
        <v>108</v>
      </c>
      <c r="O115" s="205" t="s">
        <v>115</v>
      </c>
      <c r="P115" s="205" t="s">
        <v>115</v>
      </c>
      <c r="Q115" s="205"/>
      <c r="R115" s="205" t="s">
        <v>116</v>
      </c>
      <c r="S115" s="205" t="s">
        <v>113</v>
      </c>
      <c r="T115" s="207"/>
      <c r="U115" s="285"/>
      <c r="V115" s="286">
        <v>1</v>
      </c>
      <c r="W115" s="286"/>
      <c r="X115" s="286"/>
      <c r="Y115" s="286"/>
      <c r="Z115" s="286"/>
      <c r="AA115" s="286"/>
      <c r="AB115" s="286"/>
      <c r="AC115" s="286"/>
      <c r="AD115" s="286"/>
      <c r="AE115" s="286"/>
      <c r="AF115" s="286"/>
      <c r="AG115" s="286"/>
      <c r="AH115" s="286"/>
      <c r="AI115" s="286"/>
      <c r="AJ115" s="286"/>
      <c r="AK115" s="286"/>
      <c r="AL115" s="286"/>
      <c r="AM115" s="286"/>
      <c r="AN115" s="286"/>
      <c r="AO115" s="287"/>
      <c r="AP115" s="288" t="s">
        <v>117</v>
      </c>
      <c r="AQ115" s="286" t="s">
        <v>118</v>
      </c>
      <c r="AR115" s="286" t="s">
        <v>119</v>
      </c>
      <c r="AS115" s="289"/>
      <c r="AT115" s="208"/>
    </row>
    <row r="116" spans="2:46" ht="13" customHeight="1">
      <c r="B116" s="201">
        <v>110</v>
      </c>
      <c r="C116" s="202"/>
      <c r="D116" s="203">
        <v>21451</v>
      </c>
      <c r="E116" s="203" t="s">
        <v>244</v>
      </c>
      <c r="F116" s="204" t="s">
        <v>104</v>
      </c>
      <c r="G116" s="205" t="s">
        <v>108</v>
      </c>
      <c r="H116" s="205" t="s">
        <v>356</v>
      </c>
      <c r="I116" s="206" t="s">
        <v>357</v>
      </c>
      <c r="J116" s="205" t="s">
        <v>130</v>
      </c>
      <c r="K116" s="205" t="s">
        <v>235</v>
      </c>
      <c r="L116" s="205" t="s">
        <v>235</v>
      </c>
      <c r="M116" s="205" t="s">
        <v>113</v>
      </c>
      <c r="N116" s="205" t="s">
        <v>108</v>
      </c>
      <c r="O116" s="205" t="s">
        <v>115</v>
      </c>
      <c r="P116" s="205" t="s">
        <v>115</v>
      </c>
      <c r="Q116" s="205"/>
      <c r="R116" s="205" t="s">
        <v>116</v>
      </c>
      <c r="S116" s="205" t="s">
        <v>113</v>
      </c>
      <c r="T116" s="207"/>
      <c r="U116" s="285"/>
      <c r="V116" s="286">
        <v>1</v>
      </c>
      <c r="W116" s="286"/>
      <c r="X116" s="286"/>
      <c r="Y116" s="286"/>
      <c r="Z116" s="286"/>
      <c r="AA116" s="286"/>
      <c r="AB116" s="286"/>
      <c r="AC116" s="286"/>
      <c r="AD116" s="286"/>
      <c r="AE116" s="286"/>
      <c r="AF116" s="286"/>
      <c r="AG116" s="286"/>
      <c r="AH116" s="286"/>
      <c r="AI116" s="286"/>
      <c r="AJ116" s="286"/>
      <c r="AK116" s="286"/>
      <c r="AL116" s="286"/>
      <c r="AM116" s="286"/>
      <c r="AN116" s="286"/>
      <c r="AO116" s="287"/>
      <c r="AP116" s="288" t="s">
        <v>117</v>
      </c>
      <c r="AQ116" s="286" t="s">
        <v>118</v>
      </c>
      <c r="AR116" s="286" t="s">
        <v>119</v>
      </c>
      <c r="AS116" s="289"/>
      <c r="AT116" s="208"/>
    </row>
    <row r="117" spans="2:46" ht="13" customHeight="1">
      <c r="B117" s="193">
        <v>111</v>
      </c>
      <c r="C117" s="194"/>
      <c r="D117" s="195"/>
      <c r="E117" s="195"/>
      <c r="F117" s="196" t="s">
        <v>104</v>
      </c>
      <c r="G117" s="197" t="s">
        <v>202</v>
      </c>
      <c r="H117" s="197" t="s">
        <v>358</v>
      </c>
      <c r="I117" s="198" t="s">
        <v>359</v>
      </c>
      <c r="J117" s="197"/>
      <c r="K117" s="197"/>
      <c r="L117" s="197"/>
      <c r="M117" s="197"/>
      <c r="N117" s="197"/>
      <c r="O117" s="197"/>
      <c r="P117" s="197"/>
      <c r="Q117" s="197"/>
      <c r="R117" s="197"/>
      <c r="S117" s="197"/>
      <c r="T117" s="199"/>
      <c r="U117" s="280"/>
      <c r="V117" s="281"/>
      <c r="W117" s="281"/>
      <c r="X117" s="281"/>
      <c r="Y117" s="281"/>
      <c r="Z117" s="281"/>
      <c r="AA117" s="281"/>
      <c r="AB117" s="281"/>
      <c r="AC117" s="281"/>
      <c r="AD117" s="281"/>
      <c r="AE117" s="281"/>
      <c r="AF117" s="281"/>
      <c r="AG117" s="281"/>
      <c r="AH117" s="281"/>
      <c r="AI117" s="281"/>
      <c r="AJ117" s="281"/>
      <c r="AK117" s="281"/>
      <c r="AL117" s="281"/>
      <c r="AM117" s="281"/>
      <c r="AN117" s="281"/>
      <c r="AO117" s="282"/>
      <c r="AP117" s="283"/>
      <c r="AQ117" s="281"/>
      <c r="AR117" s="281"/>
      <c r="AS117" s="284"/>
      <c r="AT117" s="200"/>
    </row>
    <row r="118" spans="2:46" ht="13" customHeight="1">
      <c r="B118" s="201">
        <v>112</v>
      </c>
      <c r="C118" s="202"/>
      <c r="D118" s="203">
        <v>21451</v>
      </c>
      <c r="E118" s="203" t="s">
        <v>244</v>
      </c>
      <c r="F118" s="204" t="s">
        <v>104</v>
      </c>
      <c r="G118" s="205" t="s">
        <v>108</v>
      </c>
      <c r="H118" s="205" t="s">
        <v>360</v>
      </c>
      <c r="I118" s="206" t="s">
        <v>361</v>
      </c>
      <c r="J118" s="205" t="s">
        <v>181</v>
      </c>
      <c r="K118" s="205" t="s">
        <v>352</v>
      </c>
      <c r="L118" s="205" t="s">
        <v>352</v>
      </c>
      <c r="M118" s="205" t="s">
        <v>113</v>
      </c>
      <c r="N118" s="205" t="s">
        <v>108</v>
      </c>
      <c r="O118" s="205" t="s">
        <v>115</v>
      </c>
      <c r="P118" s="205" t="s">
        <v>115</v>
      </c>
      <c r="Q118" s="205"/>
      <c r="R118" s="205" t="s">
        <v>116</v>
      </c>
      <c r="S118" s="205" t="s">
        <v>56</v>
      </c>
      <c r="T118" s="207"/>
      <c r="U118" s="285"/>
      <c r="V118" s="286">
        <v>1</v>
      </c>
      <c r="W118" s="286"/>
      <c r="X118" s="286"/>
      <c r="Y118" s="286"/>
      <c r="Z118" s="286"/>
      <c r="AA118" s="286"/>
      <c r="AB118" s="286"/>
      <c r="AC118" s="286"/>
      <c r="AD118" s="286"/>
      <c r="AE118" s="286"/>
      <c r="AF118" s="286"/>
      <c r="AG118" s="286"/>
      <c r="AH118" s="286"/>
      <c r="AI118" s="286"/>
      <c r="AJ118" s="286"/>
      <c r="AK118" s="286"/>
      <c r="AL118" s="286"/>
      <c r="AM118" s="286"/>
      <c r="AN118" s="286"/>
      <c r="AO118" s="287"/>
      <c r="AP118" s="288" t="s">
        <v>117</v>
      </c>
      <c r="AQ118" s="286" t="s">
        <v>118</v>
      </c>
      <c r="AR118" s="286" t="s">
        <v>119</v>
      </c>
      <c r="AS118" s="289"/>
      <c r="AT118" s="208"/>
    </row>
    <row r="119" spans="2:46" ht="13" customHeight="1">
      <c r="B119" s="201">
        <v>113</v>
      </c>
      <c r="C119" s="202"/>
      <c r="D119" s="203">
        <v>21451</v>
      </c>
      <c r="E119" s="203" t="s">
        <v>244</v>
      </c>
      <c r="F119" s="204" t="s">
        <v>104</v>
      </c>
      <c r="G119" s="205" t="s">
        <v>108</v>
      </c>
      <c r="H119" s="205" t="s">
        <v>362</v>
      </c>
      <c r="I119" s="206" t="s">
        <v>354</v>
      </c>
      <c r="J119" s="205" t="s">
        <v>187</v>
      </c>
      <c r="K119" s="205" t="s">
        <v>355</v>
      </c>
      <c r="L119" s="205" t="s">
        <v>355</v>
      </c>
      <c r="M119" s="205" t="s">
        <v>113</v>
      </c>
      <c r="N119" s="205" t="s">
        <v>108</v>
      </c>
      <c r="O119" s="205" t="s">
        <v>115</v>
      </c>
      <c r="P119" s="205" t="s">
        <v>115</v>
      </c>
      <c r="Q119" s="205"/>
      <c r="R119" s="205" t="s">
        <v>116</v>
      </c>
      <c r="S119" s="205" t="s">
        <v>113</v>
      </c>
      <c r="T119" s="207"/>
      <c r="U119" s="285"/>
      <c r="V119" s="286">
        <v>1</v>
      </c>
      <c r="W119" s="286"/>
      <c r="X119" s="286"/>
      <c r="Y119" s="286"/>
      <c r="Z119" s="286"/>
      <c r="AA119" s="286"/>
      <c r="AB119" s="286"/>
      <c r="AC119" s="286"/>
      <c r="AD119" s="286"/>
      <c r="AE119" s="286"/>
      <c r="AF119" s="286"/>
      <c r="AG119" s="286"/>
      <c r="AH119" s="286"/>
      <c r="AI119" s="286"/>
      <c r="AJ119" s="286"/>
      <c r="AK119" s="286"/>
      <c r="AL119" s="286"/>
      <c r="AM119" s="286"/>
      <c r="AN119" s="286"/>
      <c r="AO119" s="287"/>
      <c r="AP119" s="288" t="s">
        <v>117</v>
      </c>
      <c r="AQ119" s="286" t="s">
        <v>118</v>
      </c>
      <c r="AR119" s="286" t="s">
        <v>119</v>
      </c>
      <c r="AS119" s="289"/>
      <c r="AT119" s="208"/>
    </row>
    <row r="120" spans="2:46" ht="13" customHeight="1">
      <c r="B120" s="201">
        <v>114</v>
      </c>
      <c r="C120" s="202"/>
      <c r="D120" s="203">
        <v>21451</v>
      </c>
      <c r="E120" s="203" t="s">
        <v>244</v>
      </c>
      <c r="F120" s="204" t="s">
        <v>104</v>
      </c>
      <c r="G120" s="205" t="s">
        <v>108</v>
      </c>
      <c r="H120" s="205" t="s">
        <v>363</v>
      </c>
      <c r="I120" s="206" t="s">
        <v>354</v>
      </c>
      <c r="J120" s="205" t="s">
        <v>187</v>
      </c>
      <c r="K120" s="205" t="s">
        <v>355</v>
      </c>
      <c r="L120" s="205" t="s">
        <v>355</v>
      </c>
      <c r="M120" s="205" t="s">
        <v>113</v>
      </c>
      <c r="N120" s="205" t="s">
        <v>108</v>
      </c>
      <c r="O120" s="205" t="s">
        <v>115</v>
      </c>
      <c r="P120" s="205" t="s">
        <v>115</v>
      </c>
      <c r="Q120" s="205"/>
      <c r="R120" s="205" t="s">
        <v>116</v>
      </c>
      <c r="S120" s="205" t="s">
        <v>113</v>
      </c>
      <c r="T120" s="207"/>
      <c r="U120" s="285"/>
      <c r="V120" s="286">
        <v>1</v>
      </c>
      <c r="W120" s="286"/>
      <c r="X120" s="286"/>
      <c r="Y120" s="286"/>
      <c r="Z120" s="286"/>
      <c r="AA120" s="286"/>
      <c r="AB120" s="286"/>
      <c r="AC120" s="286"/>
      <c r="AD120" s="286"/>
      <c r="AE120" s="286"/>
      <c r="AF120" s="286"/>
      <c r="AG120" s="286"/>
      <c r="AH120" s="286"/>
      <c r="AI120" s="286"/>
      <c r="AJ120" s="286"/>
      <c r="AK120" s="286"/>
      <c r="AL120" s="286"/>
      <c r="AM120" s="286"/>
      <c r="AN120" s="286"/>
      <c r="AO120" s="287"/>
      <c r="AP120" s="288" t="s">
        <v>117</v>
      </c>
      <c r="AQ120" s="286" t="s">
        <v>118</v>
      </c>
      <c r="AR120" s="286" t="s">
        <v>119</v>
      </c>
      <c r="AS120" s="289"/>
      <c r="AT120" s="208"/>
    </row>
    <row r="121" spans="2:46" ht="13" customHeight="1">
      <c r="B121" s="201">
        <v>115</v>
      </c>
      <c r="C121" s="202"/>
      <c r="D121" s="203">
        <v>21451</v>
      </c>
      <c r="E121" s="203" t="s">
        <v>244</v>
      </c>
      <c r="F121" s="204" t="s">
        <v>104</v>
      </c>
      <c r="G121" s="205" t="s">
        <v>108</v>
      </c>
      <c r="H121" s="205" t="s">
        <v>364</v>
      </c>
      <c r="I121" s="206" t="s">
        <v>354</v>
      </c>
      <c r="J121" s="205" t="s">
        <v>130</v>
      </c>
      <c r="K121" s="205" t="s">
        <v>355</v>
      </c>
      <c r="L121" s="205" t="s">
        <v>355</v>
      </c>
      <c r="M121" s="205" t="s">
        <v>113</v>
      </c>
      <c r="N121" s="205" t="s">
        <v>108</v>
      </c>
      <c r="O121" s="205" t="s">
        <v>115</v>
      </c>
      <c r="P121" s="205" t="s">
        <v>115</v>
      </c>
      <c r="Q121" s="205"/>
      <c r="R121" s="205" t="s">
        <v>116</v>
      </c>
      <c r="S121" s="205" t="s">
        <v>113</v>
      </c>
      <c r="T121" s="207"/>
      <c r="U121" s="285"/>
      <c r="V121" s="286">
        <v>1</v>
      </c>
      <c r="W121" s="286"/>
      <c r="X121" s="286"/>
      <c r="Y121" s="286"/>
      <c r="Z121" s="286"/>
      <c r="AA121" s="286"/>
      <c r="AB121" s="286"/>
      <c r="AC121" s="286"/>
      <c r="AD121" s="286"/>
      <c r="AE121" s="286"/>
      <c r="AF121" s="286"/>
      <c r="AG121" s="286"/>
      <c r="AH121" s="286"/>
      <c r="AI121" s="286"/>
      <c r="AJ121" s="286"/>
      <c r="AK121" s="286"/>
      <c r="AL121" s="286"/>
      <c r="AM121" s="286"/>
      <c r="AN121" s="286"/>
      <c r="AO121" s="287"/>
      <c r="AP121" s="288" t="s">
        <v>117</v>
      </c>
      <c r="AQ121" s="286" t="s">
        <v>118</v>
      </c>
      <c r="AR121" s="286" t="s">
        <v>119</v>
      </c>
      <c r="AS121" s="289"/>
      <c r="AT121" s="208"/>
    </row>
    <row r="122" spans="2:46" ht="13" customHeight="1">
      <c r="B122" s="201">
        <v>116</v>
      </c>
      <c r="C122" s="202"/>
      <c r="D122" s="203">
        <v>21451</v>
      </c>
      <c r="E122" s="203" t="s">
        <v>244</v>
      </c>
      <c r="F122" s="204" t="s">
        <v>104</v>
      </c>
      <c r="G122" s="205" t="s">
        <v>108</v>
      </c>
      <c r="H122" s="205" t="s">
        <v>365</v>
      </c>
      <c r="I122" s="206" t="s">
        <v>354</v>
      </c>
      <c r="J122" s="205" t="s">
        <v>130</v>
      </c>
      <c r="K122" s="205" t="s">
        <v>355</v>
      </c>
      <c r="L122" s="205" t="s">
        <v>355</v>
      </c>
      <c r="M122" s="205" t="s">
        <v>113</v>
      </c>
      <c r="N122" s="205" t="s">
        <v>108</v>
      </c>
      <c r="O122" s="205" t="s">
        <v>115</v>
      </c>
      <c r="P122" s="205" t="s">
        <v>115</v>
      </c>
      <c r="Q122" s="205"/>
      <c r="R122" s="205" t="s">
        <v>116</v>
      </c>
      <c r="S122" s="205" t="s">
        <v>113</v>
      </c>
      <c r="T122" s="207"/>
      <c r="U122" s="285"/>
      <c r="V122" s="286">
        <v>1</v>
      </c>
      <c r="W122" s="286"/>
      <c r="X122" s="286"/>
      <c r="Y122" s="286"/>
      <c r="Z122" s="286"/>
      <c r="AA122" s="286"/>
      <c r="AB122" s="286"/>
      <c r="AC122" s="286"/>
      <c r="AD122" s="286"/>
      <c r="AE122" s="286"/>
      <c r="AF122" s="286"/>
      <c r="AG122" s="286"/>
      <c r="AH122" s="286"/>
      <c r="AI122" s="286"/>
      <c r="AJ122" s="286"/>
      <c r="AK122" s="286"/>
      <c r="AL122" s="286"/>
      <c r="AM122" s="286"/>
      <c r="AN122" s="286"/>
      <c r="AO122" s="287"/>
      <c r="AP122" s="288" t="s">
        <v>117</v>
      </c>
      <c r="AQ122" s="286" t="s">
        <v>118</v>
      </c>
      <c r="AR122" s="286" t="s">
        <v>119</v>
      </c>
      <c r="AS122" s="289"/>
      <c r="AT122" s="208"/>
    </row>
    <row r="123" spans="2:46" ht="13" customHeight="1">
      <c r="B123" s="201">
        <v>117</v>
      </c>
      <c r="C123" s="202"/>
      <c r="D123" s="203">
        <v>21451</v>
      </c>
      <c r="E123" s="203" t="s">
        <v>244</v>
      </c>
      <c r="F123" s="204" t="s">
        <v>104</v>
      </c>
      <c r="G123" s="205" t="s">
        <v>108</v>
      </c>
      <c r="H123" s="205" t="s">
        <v>366</v>
      </c>
      <c r="I123" s="206" t="s">
        <v>354</v>
      </c>
      <c r="J123" s="205" t="s">
        <v>130</v>
      </c>
      <c r="K123" s="205" t="s">
        <v>355</v>
      </c>
      <c r="L123" s="205" t="s">
        <v>355</v>
      </c>
      <c r="M123" s="205" t="s">
        <v>113</v>
      </c>
      <c r="N123" s="205" t="s">
        <v>108</v>
      </c>
      <c r="O123" s="205" t="s">
        <v>115</v>
      </c>
      <c r="P123" s="205" t="s">
        <v>115</v>
      </c>
      <c r="Q123" s="205"/>
      <c r="R123" s="205" t="s">
        <v>116</v>
      </c>
      <c r="S123" s="205" t="s">
        <v>113</v>
      </c>
      <c r="T123" s="207"/>
      <c r="U123" s="285"/>
      <c r="V123" s="286">
        <v>1</v>
      </c>
      <c r="W123" s="286"/>
      <c r="X123" s="286"/>
      <c r="Y123" s="286"/>
      <c r="Z123" s="286"/>
      <c r="AA123" s="286"/>
      <c r="AB123" s="286"/>
      <c r="AC123" s="286"/>
      <c r="AD123" s="286"/>
      <c r="AE123" s="286"/>
      <c r="AF123" s="286"/>
      <c r="AG123" s="286"/>
      <c r="AH123" s="286"/>
      <c r="AI123" s="286"/>
      <c r="AJ123" s="286"/>
      <c r="AK123" s="286"/>
      <c r="AL123" s="286"/>
      <c r="AM123" s="286"/>
      <c r="AN123" s="286"/>
      <c r="AO123" s="287"/>
      <c r="AP123" s="288" t="s">
        <v>117</v>
      </c>
      <c r="AQ123" s="286" t="s">
        <v>118</v>
      </c>
      <c r="AR123" s="286" t="s">
        <v>119</v>
      </c>
      <c r="AS123" s="289"/>
      <c r="AT123" s="208"/>
    </row>
    <row r="124" spans="2:46" ht="13" customHeight="1">
      <c r="B124" s="201">
        <v>118</v>
      </c>
      <c r="C124" s="202"/>
      <c r="D124" s="203">
        <v>21451</v>
      </c>
      <c r="E124" s="203" t="s">
        <v>244</v>
      </c>
      <c r="F124" s="204" t="s">
        <v>104</v>
      </c>
      <c r="G124" s="205" t="s">
        <v>108</v>
      </c>
      <c r="H124" s="205" t="s">
        <v>367</v>
      </c>
      <c r="I124" s="206" t="s">
        <v>354</v>
      </c>
      <c r="J124" s="205" t="s">
        <v>168</v>
      </c>
      <c r="K124" s="205" t="s">
        <v>355</v>
      </c>
      <c r="L124" s="205" t="s">
        <v>355</v>
      </c>
      <c r="M124" s="205" t="s">
        <v>113</v>
      </c>
      <c r="N124" s="205" t="s">
        <v>108</v>
      </c>
      <c r="O124" s="205" t="s">
        <v>115</v>
      </c>
      <c r="P124" s="205" t="s">
        <v>115</v>
      </c>
      <c r="Q124" s="205"/>
      <c r="R124" s="205" t="s">
        <v>116</v>
      </c>
      <c r="S124" s="205" t="s">
        <v>113</v>
      </c>
      <c r="T124" s="207"/>
      <c r="U124" s="285"/>
      <c r="V124" s="286">
        <v>1</v>
      </c>
      <c r="W124" s="286"/>
      <c r="X124" s="286"/>
      <c r="Y124" s="286"/>
      <c r="Z124" s="286"/>
      <c r="AA124" s="286"/>
      <c r="AB124" s="286"/>
      <c r="AC124" s="286"/>
      <c r="AD124" s="286"/>
      <c r="AE124" s="286"/>
      <c r="AF124" s="286"/>
      <c r="AG124" s="286"/>
      <c r="AH124" s="286"/>
      <c r="AI124" s="286"/>
      <c r="AJ124" s="286"/>
      <c r="AK124" s="286"/>
      <c r="AL124" s="286"/>
      <c r="AM124" s="286"/>
      <c r="AN124" s="286"/>
      <c r="AO124" s="287"/>
      <c r="AP124" s="288" t="s">
        <v>117</v>
      </c>
      <c r="AQ124" s="286" t="s">
        <v>118</v>
      </c>
      <c r="AR124" s="286" t="s">
        <v>119</v>
      </c>
      <c r="AS124" s="289"/>
      <c r="AT124" s="208"/>
    </row>
    <row r="125" spans="2:46" ht="13" customHeight="1">
      <c r="B125" s="201">
        <v>119</v>
      </c>
      <c r="C125" s="202"/>
      <c r="D125" s="203">
        <v>21451</v>
      </c>
      <c r="E125" s="203" t="s">
        <v>244</v>
      </c>
      <c r="F125" s="204" t="s">
        <v>104</v>
      </c>
      <c r="G125" s="205" t="s">
        <v>108</v>
      </c>
      <c r="H125" s="205" t="s">
        <v>368</v>
      </c>
      <c r="I125" s="206" t="s">
        <v>354</v>
      </c>
      <c r="J125" s="205" t="s">
        <v>168</v>
      </c>
      <c r="K125" s="205" t="s">
        <v>355</v>
      </c>
      <c r="L125" s="205" t="s">
        <v>355</v>
      </c>
      <c r="M125" s="205" t="s">
        <v>113</v>
      </c>
      <c r="N125" s="205" t="s">
        <v>108</v>
      </c>
      <c r="O125" s="205" t="s">
        <v>115</v>
      </c>
      <c r="P125" s="205" t="s">
        <v>115</v>
      </c>
      <c r="Q125" s="205"/>
      <c r="R125" s="205" t="s">
        <v>116</v>
      </c>
      <c r="S125" s="205" t="s">
        <v>113</v>
      </c>
      <c r="T125" s="207"/>
      <c r="U125" s="285"/>
      <c r="V125" s="286">
        <v>1</v>
      </c>
      <c r="W125" s="286"/>
      <c r="X125" s="286"/>
      <c r="Y125" s="286"/>
      <c r="Z125" s="286"/>
      <c r="AA125" s="286"/>
      <c r="AB125" s="286"/>
      <c r="AC125" s="286"/>
      <c r="AD125" s="286"/>
      <c r="AE125" s="286"/>
      <c r="AF125" s="286"/>
      <c r="AG125" s="286"/>
      <c r="AH125" s="286"/>
      <c r="AI125" s="286"/>
      <c r="AJ125" s="286"/>
      <c r="AK125" s="286"/>
      <c r="AL125" s="286"/>
      <c r="AM125" s="286"/>
      <c r="AN125" s="286"/>
      <c r="AO125" s="287"/>
      <c r="AP125" s="288" t="s">
        <v>117</v>
      </c>
      <c r="AQ125" s="286" t="s">
        <v>118</v>
      </c>
      <c r="AR125" s="286" t="s">
        <v>119</v>
      </c>
      <c r="AS125" s="289"/>
      <c r="AT125" s="208"/>
    </row>
    <row r="126" spans="2:46" ht="13" customHeight="1">
      <c r="B126" s="201">
        <v>120</v>
      </c>
      <c r="C126" s="202"/>
      <c r="D126" s="203">
        <v>21451</v>
      </c>
      <c r="E126" s="203" t="s">
        <v>244</v>
      </c>
      <c r="F126" s="204" t="s">
        <v>104</v>
      </c>
      <c r="G126" s="205" t="s">
        <v>108</v>
      </c>
      <c r="H126" s="205" t="s">
        <v>369</v>
      </c>
      <c r="I126" s="206" t="s">
        <v>354</v>
      </c>
      <c r="J126" s="205" t="s">
        <v>168</v>
      </c>
      <c r="K126" s="205" t="s">
        <v>355</v>
      </c>
      <c r="L126" s="205" t="s">
        <v>355</v>
      </c>
      <c r="M126" s="205" t="s">
        <v>113</v>
      </c>
      <c r="N126" s="205" t="s">
        <v>108</v>
      </c>
      <c r="O126" s="205" t="s">
        <v>115</v>
      </c>
      <c r="P126" s="205" t="s">
        <v>115</v>
      </c>
      <c r="Q126" s="205"/>
      <c r="R126" s="205" t="s">
        <v>116</v>
      </c>
      <c r="S126" s="205" t="s">
        <v>113</v>
      </c>
      <c r="T126" s="207"/>
      <c r="U126" s="285"/>
      <c r="V126" s="286">
        <v>1</v>
      </c>
      <c r="W126" s="286"/>
      <c r="X126" s="286"/>
      <c r="Y126" s="286"/>
      <c r="Z126" s="286"/>
      <c r="AA126" s="286"/>
      <c r="AB126" s="286"/>
      <c r="AC126" s="286"/>
      <c r="AD126" s="286"/>
      <c r="AE126" s="286"/>
      <c r="AF126" s="286"/>
      <c r="AG126" s="286"/>
      <c r="AH126" s="286"/>
      <c r="AI126" s="286"/>
      <c r="AJ126" s="286"/>
      <c r="AK126" s="286"/>
      <c r="AL126" s="286"/>
      <c r="AM126" s="286"/>
      <c r="AN126" s="286"/>
      <c r="AO126" s="287"/>
      <c r="AP126" s="288" t="s">
        <v>117</v>
      </c>
      <c r="AQ126" s="286" t="s">
        <v>118</v>
      </c>
      <c r="AR126" s="286" t="s">
        <v>119</v>
      </c>
      <c r="AS126" s="289"/>
      <c r="AT126" s="208"/>
    </row>
    <row r="127" spans="2:46" ht="13" customHeight="1">
      <c r="B127" s="201">
        <v>121</v>
      </c>
      <c r="C127" s="202"/>
      <c r="D127" s="203">
        <v>21451</v>
      </c>
      <c r="E127" s="203" t="s">
        <v>244</v>
      </c>
      <c r="F127" s="204" t="s">
        <v>104</v>
      </c>
      <c r="G127" s="205" t="s">
        <v>108</v>
      </c>
      <c r="H127" s="205" t="s">
        <v>370</v>
      </c>
      <c r="I127" s="206" t="s">
        <v>354</v>
      </c>
      <c r="J127" s="205" t="s">
        <v>168</v>
      </c>
      <c r="K127" s="205" t="s">
        <v>355</v>
      </c>
      <c r="L127" s="205" t="s">
        <v>355</v>
      </c>
      <c r="M127" s="205" t="s">
        <v>113</v>
      </c>
      <c r="N127" s="205" t="s">
        <v>108</v>
      </c>
      <c r="O127" s="205" t="s">
        <v>115</v>
      </c>
      <c r="P127" s="205" t="s">
        <v>115</v>
      </c>
      <c r="Q127" s="205"/>
      <c r="R127" s="205" t="s">
        <v>116</v>
      </c>
      <c r="S127" s="205" t="s">
        <v>113</v>
      </c>
      <c r="T127" s="207"/>
      <c r="U127" s="285"/>
      <c r="V127" s="286">
        <v>1</v>
      </c>
      <c r="W127" s="286"/>
      <c r="X127" s="286"/>
      <c r="Y127" s="286"/>
      <c r="Z127" s="286"/>
      <c r="AA127" s="286"/>
      <c r="AB127" s="286"/>
      <c r="AC127" s="286"/>
      <c r="AD127" s="286"/>
      <c r="AE127" s="286"/>
      <c r="AF127" s="286"/>
      <c r="AG127" s="286"/>
      <c r="AH127" s="286"/>
      <c r="AI127" s="286"/>
      <c r="AJ127" s="286"/>
      <c r="AK127" s="286"/>
      <c r="AL127" s="286"/>
      <c r="AM127" s="286"/>
      <c r="AN127" s="286"/>
      <c r="AO127" s="287"/>
      <c r="AP127" s="288" t="s">
        <v>117</v>
      </c>
      <c r="AQ127" s="286" t="s">
        <v>118</v>
      </c>
      <c r="AR127" s="286" t="s">
        <v>119</v>
      </c>
      <c r="AS127" s="289"/>
      <c r="AT127" s="208"/>
    </row>
    <row r="128" spans="2:46" ht="13" customHeight="1">
      <c r="B128" s="201">
        <v>122</v>
      </c>
      <c r="C128" s="202"/>
      <c r="D128" s="203">
        <v>21451</v>
      </c>
      <c r="E128" s="203" t="s">
        <v>244</v>
      </c>
      <c r="F128" s="204" t="s">
        <v>104</v>
      </c>
      <c r="G128" s="205" t="s">
        <v>108</v>
      </c>
      <c r="H128" s="205" t="s">
        <v>371</v>
      </c>
      <c r="I128" s="206" t="s">
        <v>354</v>
      </c>
      <c r="J128" s="205" t="s">
        <v>168</v>
      </c>
      <c r="K128" s="205" t="s">
        <v>355</v>
      </c>
      <c r="L128" s="205" t="s">
        <v>355</v>
      </c>
      <c r="M128" s="205" t="s">
        <v>113</v>
      </c>
      <c r="N128" s="205" t="s">
        <v>108</v>
      </c>
      <c r="O128" s="205" t="s">
        <v>115</v>
      </c>
      <c r="P128" s="205" t="s">
        <v>115</v>
      </c>
      <c r="Q128" s="205"/>
      <c r="R128" s="205" t="s">
        <v>116</v>
      </c>
      <c r="S128" s="205" t="s">
        <v>113</v>
      </c>
      <c r="T128" s="207"/>
      <c r="U128" s="285"/>
      <c r="V128" s="286">
        <v>1</v>
      </c>
      <c r="W128" s="286"/>
      <c r="X128" s="286"/>
      <c r="Y128" s="286"/>
      <c r="Z128" s="286"/>
      <c r="AA128" s="286"/>
      <c r="AB128" s="286"/>
      <c r="AC128" s="286"/>
      <c r="AD128" s="286"/>
      <c r="AE128" s="286"/>
      <c r="AF128" s="286"/>
      <c r="AG128" s="286"/>
      <c r="AH128" s="286"/>
      <c r="AI128" s="286"/>
      <c r="AJ128" s="286"/>
      <c r="AK128" s="286"/>
      <c r="AL128" s="286"/>
      <c r="AM128" s="286"/>
      <c r="AN128" s="286"/>
      <c r="AO128" s="287"/>
      <c r="AP128" s="288" t="s">
        <v>117</v>
      </c>
      <c r="AQ128" s="286" t="s">
        <v>118</v>
      </c>
      <c r="AR128" s="286" t="s">
        <v>119</v>
      </c>
      <c r="AS128" s="289"/>
      <c r="AT128" s="208"/>
    </row>
    <row r="129" spans="2:46" ht="13" customHeight="1">
      <c r="B129" s="201">
        <v>123</v>
      </c>
      <c r="C129" s="202"/>
      <c r="D129" s="203">
        <v>21451</v>
      </c>
      <c r="E129" s="203" t="s">
        <v>244</v>
      </c>
      <c r="F129" s="204" t="s">
        <v>104</v>
      </c>
      <c r="G129" s="205" t="s">
        <v>108</v>
      </c>
      <c r="H129" s="205" t="s">
        <v>372</v>
      </c>
      <c r="I129" s="206" t="s">
        <v>354</v>
      </c>
      <c r="J129" s="205" t="s">
        <v>168</v>
      </c>
      <c r="K129" s="205" t="s">
        <v>355</v>
      </c>
      <c r="L129" s="205" t="s">
        <v>355</v>
      </c>
      <c r="M129" s="205" t="s">
        <v>113</v>
      </c>
      <c r="N129" s="205" t="s">
        <v>108</v>
      </c>
      <c r="O129" s="205" t="s">
        <v>115</v>
      </c>
      <c r="P129" s="205" t="s">
        <v>115</v>
      </c>
      <c r="Q129" s="205"/>
      <c r="R129" s="205" t="s">
        <v>116</v>
      </c>
      <c r="S129" s="205" t="s">
        <v>113</v>
      </c>
      <c r="T129" s="207"/>
      <c r="U129" s="285"/>
      <c r="V129" s="286">
        <v>1</v>
      </c>
      <c r="W129" s="286"/>
      <c r="X129" s="286"/>
      <c r="Y129" s="286"/>
      <c r="Z129" s="286"/>
      <c r="AA129" s="286"/>
      <c r="AB129" s="286"/>
      <c r="AC129" s="286"/>
      <c r="AD129" s="286"/>
      <c r="AE129" s="286"/>
      <c r="AF129" s="286"/>
      <c r="AG129" s="286"/>
      <c r="AH129" s="286"/>
      <c r="AI129" s="286"/>
      <c r="AJ129" s="286"/>
      <c r="AK129" s="286"/>
      <c r="AL129" s="286"/>
      <c r="AM129" s="286"/>
      <c r="AN129" s="286"/>
      <c r="AO129" s="287"/>
      <c r="AP129" s="288" t="s">
        <v>117</v>
      </c>
      <c r="AQ129" s="286" t="s">
        <v>118</v>
      </c>
      <c r="AR129" s="286" t="s">
        <v>119</v>
      </c>
      <c r="AS129" s="289"/>
      <c r="AT129" s="208"/>
    </row>
    <row r="130" spans="2:46" ht="13" customHeight="1">
      <c r="B130" s="201">
        <v>124</v>
      </c>
      <c r="C130" s="202"/>
      <c r="D130" s="203">
        <v>21451</v>
      </c>
      <c r="E130" s="203" t="s">
        <v>244</v>
      </c>
      <c r="F130" s="204" t="s">
        <v>104</v>
      </c>
      <c r="G130" s="205" t="s">
        <v>108</v>
      </c>
      <c r="H130" s="205" t="s">
        <v>373</v>
      </c>
      <c r="I130" s="206" t="s">
        <v>354</v>
      </c>
      <c r="J130" s="205" t="s">
        <v>168</v>
      </c>
      <c r="K130" s="205" t="s">
        <v>355</v>
      </c>
      <c r="L130" s="205" t="s">
        <v>355</v>
      </c>
      <c r="M130" s="205" t="s">
        <v>113</v>
      </c>
      <c r="N130" s="205" t="s">
        <v>108</v>
      </c>
      <c r="O130" s="205" t="s">
        <v>115</v>
      </c>
      <c r="P130" s="205" t="s">
        <v>115</v>
      </c>
      <c r="Q130" s="205"/>
      <c r="R130" s="205" t="s">
        <v>116</v>
      </c>
      <c r="S130" s="205" t="s">
        <v>113</v>
      </c>
      <c r="T130" s="207"/>
      <c r="U130" s="285"/>
      <c r="V130" s="286">
        <v>1</v>
      </c>
      <c r="W130" s="286"/>
      <c r="X130" s="286"/>
      <c r="Y130" s="286"/>
      <c r="Z130" s="286"/>
      <c r="AA130" s="286"/>
      <c r="AB130" s="286"/>
      <c r="AC130" s="286"/>
      <c r="AD130" s="286"/>
      <c r="AE130" s="286"/>
      <c r="AF130" s="286"/>
      <c r="AG130" s="286"/>
      <c r="AH130" s="286"/>
      <c r="AI130" s="286"/>
      <c r="AJ130" s="286"/>
      <c r="AK130" s="286"/>
      <c r="AL130" s="286"/>
      <c r="AM130" s="286"/>
      <c r="AN130" s="286"/>
      <c r="AO130" s="287"/>
      <c r="AP130" s="288" t="s">
        <v>117</v>
      </c>
      <c r="AQ130" s="286" t="s">
        <v>118</v>
      </c>
      <c r="AR130" s="286" t="s">
        <v>119</v>
      </c>
      <c r="AS130" s="289"/>
      <c r="AT130" s="208"/>
    </row>
    <row r="131" spans="2:46" ht="13" customHeight="1">
      <c r="B131" s="201">
        <v>125</v>
      </c>
      <c r="C131" s="202"/>
      <c r="D131" s="203">
        <v>21451</v>
      </c>
      <c r="E131" s="203" t="s">
        <v>244</v>
      </c>
      <c r="F131" s="204" t="s">
        <v>104</v>
      </c>
      <c r="G131" s="205" t="s">
        <v>108</v>
      </c>
      <c r="H131" s="205" t="s">
        <v>374</v>
      </c>
      <c r="I131" s="206" t="s">
        <v>354</v>
      </c>
      <c r="J131" s="205" t="s">
        <v>168</v>
      </c>
      <c r="K131" s="205" t="s">
        <v>355</v>
      </c>
      <c r="L131" s="205" t="s">
        <v>355</v>
      </c>
      <c r="M131" s="205" t="s">
        <v>113</v>
      </c>
      <c r="N131" s="205" t="s">
        <v>108</v>
      </c>
      <c r="O131" s="205" t="s">
        <v>115</v>
      </c>
      <c r="P131" s="205" t="s">
        <v>115</v>
      </c>
      <c r="Q131" s="205"/>
      <c r="R131" s="205" t="s">
        <v>116</v>
      </c>
      <c r="S131" s="205" t="s">
        <v>113</v>
      </c>
      <c r="T131" s="207"/>
      <c r="U131" s="285"/>
      <c r="V131" s="286">
        <v>1</v>
      </c>
      <c r="W131" s="286"/>
      <c r="X131" s="286"/>
      <c r="Y131" s="286"/>
      <c r="Z131" s="286"/>
      <c r="AA131" s="286"/>
      <c r="AB131" s="286"/>
      <c r="AC131" s="286"/>
      <c r="AD131" s="286"/>
      <c r="AE131" s="286"/>
      <c r="AF131" s="286"/>
      <c r="AG131" s="286"/>
      <c r="AH131" s="286"/>
      <c r="AI131" s="286"/>
      <c r="AJ131" s="286"/>
      <c r="AK131" s="286"/>
      <c r="AL131" s="286"/>
      <c r="AM131" s="286"/>
      <c r="AN131" s="286"/>
      <c r="AO131" s="287"/>
      <c r="AP131" s="288" t="s">
        <v>117</v>
      </c>
      <c r="AQ131" s="286" t="s">
        <v>118</v>
      </c>
      <c r="AR131" s="286" t="s">
        <v>119</v>
      </c>
      <c r="AS131" s="289"/>
      <c r="AT131" s="208"/>
    </row>
    <row r="132" spans="2:46" ht="13" customHeight="1">
      <c r="B132" s="201">
        <v>126</v>
      </c>
      <c r="C132" s="202"/>
      <c r="D132" s="203">
        <v>21451</v>
      </c>
      <c r="E132" s="203" t="s">
        <v>244</v>
      </c>
      <c r="F132" s="204" t="s">
        <v>104</v>
      </c>
      <c r="G132" s="205" t="s">
        <v>108</v>
      </c>
      <c r="H132" s="205" t="s">
        <v>375</v>
      </c>
      <c r="I132" s="206" t="s">
        <v>354</v>
      </c>
      <c r="J132" s="205" t="s">
        <v>168</v>
      </c>
      <c r="K132" s="205" t="s">
        <v>355</v>
      </c>
      <c r="L132" s="205" t="s">
        <v>355</v>
      </c>
      <c r="M132" s="205" t="s">
        <v>113</v>
      </c>
      <c r="N132" s="205" t="s">
        <v>108</v>
      </c>
      <c r="O132" s="205" t="s">
        <v>115</v>
      </c>
      <c r="P132" s="205" t="s">
        <v>115</v>
      </c>
      <c r="Q132" s="205"/>
      <c r="R132" s="205" t="s">
        <v>116</v>
      </c>
      <c r="S132" s="205" t="s">
        <v>113</v>
      </c>
      <c r="T132" s="207"/>
      <c r="U132" s="285"/>
      <c r="V132" s="286">
        <v>1</v>
      </c>
      <c r="W132" s="286"/>
      <c r="X132" s="286"/>
      <c r="Y132" s="286"/>
      <c r="Z132" s="286"/>
      <c r="AA132" s="286"/>
      <c r="AB132" s="286"/>
      <c r="AC132" s="286"/>
      <c r="AD132" s="286"/>
      <c r="AE132" s="286"/>
      <c r="AF132" s="286"/>
      <c r="AG132" s="286"/>
      <c r="AH132" s="286"/>
      <c r="AI132" s="286"/>
      <c r="AJ132" s="286"/>
      <c r="AK132" s="286"/>
      <c r="AL132" s="286"/>
      <c r="AM132" s="286"/>
      <c r="AN132" s="286"/>
      <c r="AO132" s="287"/>
      <c r="AP132" s="288" t="s">
        <v>117</v>
      </c>
      <c r="AQ132" s="286" t="s">
        <v>118</v>
      </c>
      <c r="AR132" s="286" t="s">
        <v>119</v>
      </c>
      <c r="AS132" s="289"/>
      <c r="AT132" s="208"/>
    </row>
    <row r="133" spans="2:46" ht="13" customHeight="1">
      <c r="B133" s="201">
        <v>127</v>
      </c>
      <c r="C133" s="202"/>
      <c r="D133" s="203">
        <v>21451</v>
      </c>
      <c r="E133" s="203" t="s">
        <v>244</v>
      </c>
      <c r="F133" s="204" t="s">
        <v>104</v>
      </c>
      <c r="G133" s="205" t="s">
        <v>108</v>
      </c>
      <c r="H133" s="205" t="s">
        <v>376</v>
      </c>
      <c r="I133" s="206" t="s">
        <v>354</v>
      </c>
      <c r="J133" s="205" t="s">
        <v>168</v>
      </c>
      <c r="K133" s="205" t="s">
        <v>355</v>
      </c>
      <c r="L133" s="205" t="s">
        <v>355</v>
      </c>
      <c r="M133" s="205" t="s">
        <v>113</v>
      </c>
      <c r="N133" s="205" t="s">
        <v>108</v>
      </c>
      <c r="O133" s="205" t="s">
        <v>115</v>
      </c>
      <c r="P133" s="205" t="s">
        <v>115</v>
      </c>
      <c r="Q133" s="205"/>
      <c r="R133" s="205" t="s">
        <v>116</v>
      </c>
      <c r="S133" s="205" t="s">
        <v>113</v>
      </c>
      <c r="T133" s="207"/>
      <c r="U133" s="285"/>
      <c r="V133" s="286">
        <v>1</v>
      </c>
      <c r="W133" s="286"/>
      <c r="X133" s="286"/>
      <c r="Y133" s="286"/>
      <c r="Z133" s="286"/>
      <c r="AA133" s="286"/>
      <c r="AB133" s="286"/>
      <c r="AC133" s="286"/>
      <c r="AD133" s="286"/>
      <c r="AE133" s="286"/>
      <c r="AF133" s="286"/>
      <c r="AG133" s="286"/>
      <c r="AH133" s="286"/>
      <c r="AI133" s="286"/>
      <c r="AJ133" s="286"/>
      <c r="AK133" s="286"/>
      <c r="AL133" s="286"/>
      <c r="AM133" s="286"/>
      <c r="AN133" s="286"/>
      <c r="AO133" s="287"/>
      <c r="AP133" s="288" t="s">
        <v>117</v>
      </c>
      <c r="AQ133" s="286" t="s">
        <v>118</v>
      </c>
      <c r="AR133" s="286" t="s">
        <v>119</v>
      </c>
      <c r="AS133" s="289"/>
      <c r="AT133" s="208"/>
    </row>
    <row r="134" spans="2:46" ht="13" customHeight="1">
      <c r="B134" s="201">
        <v>128</v>
      </c>
      <c r="C134" s="202"/>
      <c r="D134" s="203">
        <v>21451</v>
      </c>
      <c r="E134" s="203" t="s">
        <v>244</v>
      </c>
      <c r="F134" s="204" t="s">
        <v>104</v>
      </c>
      <c r="G134" s="205" t="s">
        <v>108</v>
      </c>
      <c r="H134" s="205" t="s">
        <v>377</v>
      </c>
      <c r="I134" s="206" t="s">
        <v>354</v>
      </c>
      <c r="J134" s="205" t="s">
        <v>282</v>
      </c>
      <c r="K134" s="205" t="s">
        <v>355</v>
      </c>
      <c r="L134" s="205" t="s">
        <v>355</v>
      </c>
      <c r="M134" s="205" t="s">
        <v>113</v>
      </c>
      <c r="N134" s="205" t="s">
        <v>108</v>
      </c>
      <c r="O134" s="205" t="s">
        <v>115</v>
      </c>
      <c r="P134" s="205" t="s">
        <v>115</v>
      </c>
      <c r="Q134" s="205"/>
      <c r="R134" s="205" t="s">
        <v>116</v>
      </c>
      <c r="S134" s="205" t="s">
        <v>113</v>
      </c>
      <c r="T134" s="207"/>
      <c r="U134" s="285"/>
      <c r="V134" s="286">
        <v>1</v>
      </c>
      <c r="W134" s="286"/>
      <c r="X134" s="286"/>
      <c r="Y134" s="286"/>
      <c r="Z134" s="286"/>
      <c r="AA134" s="286"/>
      <c r="AB134" s="286"/>
      <c r="AC134" s="286"/>
      <c r="AD134" s="286"/>
      <c r="AE134" s="286"/>
      <c r="AF134" s="286"/>
      <c r="AG134" s="286"/>
      <c r="AH134" s="286"/>
      <c r="AI134" s="286"/>
      <c r="AJ134" s="286"/>
      <c r="AK134" s="286"/>
      <c r="AL134" s="286"/>
      <c r="AM134" s="286"/>
      <c r="AN134" s="286"/>
      <c r="AO134" s="287"/>
      <c r="AP134" s="288" t="s">
        <v>117</v>
      </c>
      <c r="AQ134" s="286" t="s">
        <v>118</v>
      </c>
      <c r="AR134" s="286" t="s">
        <v>119</v>
      </c>
      <c r="AS134" s="289"/>
      <c r="AT134" s="208"/>
    </row>
    <row r="135" spans="2:46" ht="13" customHeight="1">
      <c r="B135" s="201">
        <v>129</v>
      </c>
      <c r="C135" s="202"/>
      <c r="D135" s="203">
        <v>21451</v>
      </c>
      <c r="E135" s="203" t="s">
        <v>244</v>
      </c>
      <c r="F135" s="204" t="s">
        <v>104</v>
      </c>
      <c r="G135" s="205" t="s">
        <v>108</v>
      </c>
      <c r="H135" s="205" t="s">
        <v>378</v>
      </c>
      <c r="I135" s="206" t="s">
        <v>354</v>
      </c>
      <c r="J135" s="205" t="s">
        <v>282</v>
      </c>
      <c r="K135" s="205" t="s">
        <v>355</v>
      </c>
      <c r="L135" s="205" t="s">
        <v>355</v>
      </c>
      <c r="M135" s="205" t="s">
        <v>113</v>
      </c>
      <c r="N135" s="205" t="s">
        <v>108</v>
      </c>
      <c r="O135" s="205" t="s">
        <v>115</v>
      </c>
      <c r="P135" s="205" t="s">
        <v>115</v>
      </c>
      <c r="Q135" s="205"/>
      <c r="R135" s="205" t="s">
        <v>116</v>
      </c>
      <c r="S135" s="205" t="s">
        <v>113</v>
      </c>
      <c r="T135" s="207"/>
      <c r="U135" s="285"/>
      <c r="V135" s="286">
        <v>1</v>
      </c>
      <c r="W135" s="286"/>
      <c r="X135" s="286"/>
      <c r="Y135" s="286"/>
      <c r="Z135" s="286"/>
      <c r="AA135" s="286"/>
      <c r="AB135" s="286"/>
      <c r="AC135" s="286"/>
      <c r="AD135" s="286"/>
      <c r="AE135" s="286"/>
      <c r="AF135" s="286"/>
      <c r="AG135" s="286"/>
      <c r="AH135" s="286"/>
      <c r="AI135" s="286"/>
      <c r="AJ135" s="286"/>
      <c r="AK135" s="286"/>
      <c r="AL135" s="286"/>
      <c r="AM135" s="286"/>
      <c r="AN135" s="286"/>
      <c r="AO135" s="287"/>
      <c r="AP135" s="288" t="s">
        <v>117</v>
      </c>
      <c r="AQ135" s="286" t="s">
        <v>118</v>
      </c>
      <c r="AR135" s="286" t="s">
        <v>119</v>
      </c>
      <c r="AS135" s="289"/>
      <c r="AT135" s="208"/>
    </row>
    <row r="136" spans="2:46" ht="13" customHeight="1">
      <c r="B136" s="201">
        <v>130</v>
      </c>
      <c r="C136" s="202"/>
      <c r="D136" s="203">
        <v>21451</v>
      </c>
      <c r="E136" s="203" t="s">
        <v>244</v>
      </c>
      <c r="F136" s="204" t="s">
        <v>104</v>
      </c>
      <c r="G136" s="205" t="s">
        <v>108</v>
      </c>
      <c r="H136" s="205" t="s">
        <v>379</v>
      </c>
      <c r="I136" s="206" t="s">
        <v>354</v>
      </c>
      <c r="J136" s="205" t="s">
        <v>282</v>
      </c>
      <c r="K136" s="205" t="s">
        <v>355</v>
      </c>
      <c r="L136" s="205" t="s">
        <v>355</v>
      </c>
      <c r="M136" s="205" t="s">
        <v>113</v>
      </c>
      <c r="N136" s="205" t="s">
        <v>108</v>
      </c>
      <c r="O136" s="205" t="s">
        <v>115</v>
      </c>
      <c r="P136" s="205" t="s">
        <v>115</v>
      </c>
      <c r="Q136" s="205"/>
      <c r="R136" s="205" t="s">
        <v>116</v>
      </c>
      <c r="S136" s="205" t="s">
        <v>113</v>
      </c>
      <c r="T136" s="207"/>
      <c r="U136" s="285"/>
      <c r="V136" s="286">
        <v>1</v>
      </c>
      <c r="W136" s="286"/>
      <c r="X136" s="286"/>
      <c r="Y136" s="286"/>
      <c r="Z136" s="286"/>
      <c r="AA136" s="286"/>
      <c r="AB136" s="286"/>
      <c r="AC136" s="286"/>
      <c r="AD136" s="286"/>
      <c r="AE136" s="286"/>
      <c r="AF136" s="286"/>
      <c r="AG136" s="286"/>
      <c r="AH136" s="286"/>
      <c r="AI136" s="286"/>
      <c r="AJ136" s="286"/>
      <c r="AK136" s="286"/>
      <c r="AL136" s="286"/>
      <c r="AM136" s="286"/>
      <c r="AN136" s="286"/>
      <c r="AO136" s="287"/>
      <c r="AP136" s="288" t="s">
        <v>117</v>
      </c>
      <c r="AQ136" s="286" t="s">
        <v>118</v>
      </c>
      <c r="AR136" s="286" t="s">
        <v>119</v>
      </c>
      <c r="AS136" s="289"/>
      <c r="AT136" s="208"/>
    </row>
    <row r="137" spans="2:46" ht="13" customHeight="1">
      <c r="B137" s="201">
        <v>131</v>
      </c>
      <c r="C137" s="202"/>
      <c r="D137" s="203">
        <v>21451</v>
      </c>
      <c r="E137" s="203" t="s">
        <v>244</v>
      </c>
      <c r="F137" s="204" t="s">
        <v>104</v>
      </c>
      <c r="G137" s="205" t="s">
        <v>108</v>
      </c>
      <c r="H137" s="205" t="s">
        <v>380</v>
      </c>
      <c r="I137" s="206" t="s">
        <v>354</v>
      </c>
      <c r="J137" s="205" t="s">
        <v>282</v>
      </c>
      <c r="K137" s="205" t="s">
        <v>355</v>
      </c>
      <c r="L137" s="205" t="s">
        <v>355</v>
      </c>
      <c r="M137" s="205" t="s">
        <v>113</v>
      </c>
      <c r="N137" s="205" t="s">
        <v>108</v>
      </c>
      <c r="O137" s="205" t="s">
        <v>115</v>
      </c>
      <c r="P137" s="205" t="s">
        <v>115</v>
      </c>
      <c r="Q137" s="205"/>
      <c r="R137" s="205" t="s">
        <v>116</v>
      </c>
      <c r="S137" s="205" t="s">
        <v>113</v>
      </c>
      <c r="T137" s="207"/>
      <c r="U137" s="285"/>
      <c r="V137" s="286">
        <v>1</v>
      </c>
      <c r="W137" s="286"/>
      <c r="X137" s="286"/>
      <c r="Y137" s="286"/>
      <c r="Z137" s="286"/>
      <c r="AA137" s="286"/>
      <c r="AB137" s="286"/>
      <c r="AC137" s="286"/>
      <c r="AD137" s="286"/>
      <c r="AE137" s="286"/>
      <c r="AF137" s="286"/>
      <c r="AG137" s="286"/>
      <c r="AH137" s="286"/>
      <c r="AI137" s="286"/>
      <c r="AJ137" s="286"/>
      <c r="AK137" s="286"/>
      <c r="AL137" s="286"/>
      <c r="AM137" s="286"/>
      <c r="AN137" s="286"/>
      <c r="AO137" s="287"/>
      <c r="AP137" s="288" t="s">
        <v>117</v>
      </c>
      <c r="AQ137" s="286" t="s">
        <v>118</v>
      </c>
      <c r="AR137" s="286" t="s">
        <v>119</v>
      </c>
      <c r="AS137" s="289"/>
      <c r="AT137" s="208"/>
    </row>
    <row r="138" spans="2:46" ht="13" customHeight="1">
      <c r="B138" s="201">
        <v>132</v>
      </c>
      <c r="C138" s="202"/>
      <c r="D138" s="203">
        <v>21451</v>
      </c>
      <c r="E138" s="203" t="s">
        <v>244</v>
      </c>
      <c r="F138" s="204" t="s">
        <v>104</v>
      </c>
      <c r="G138" s="205" t="s">
        <v>108</v>
      </c>
      <c r="H138" s="205" t="s">
        <v>381</v>
      </c>
      <c r="I138" s="206" t="s">
        <v>354</v>
      </c>
      <c r="J138" s="205" t="s">
        <v>282</v>
      </c>
      <c r="K138" s="205" t="s">
        <v>355</v>
      </c>
      <c r="L138" s="205" t="s">
        <v>355</v>
      </c>
      <c r="M138" s="205" t="s">
        <v>113</v>
      </c>
      <c r="N138" s="205" t="s">
        <v>108</v>
      </c>
      <c r="O138" s="205" t="s">
        <v>115</v>
      </c>
      <c r="P138" s="205" t="s">
        <v>115</v>
      </c>
      <c r="Q138" s="205"/>
      <c r="R138" s="205" t="s">
        <v>116</v>
      </c>
      <c r="S138" s="205" t="s">
        <v>113</v>
      </c>
      <c r="T138" s="207"/>
      <c r="U138" s="285"/>
      <c r="V138" s="286">
        <v>1</v>
      </c>
      <c r="W138" s="286"/>
      <c r="X138" s="286"/>
      <c r="Y138" s="286"/>
      <c r="Z138" s="286"/>
      <c r="AA138" s="286"/>
      <c r="AB138" s="286"/>
      <c r="AC138" s="286"/>
      <c r="AD138" s="286"/>
      <c r="AE138" s="286"/>
      <c r="AF138" s="286"/>
      <c r="AG138" s="286"/>
      <c r="AH138" s="286"/>
      <c r="AI138" s="286"/>
      <c r="AJ138" s="286"/>
      <c r="AK138" s="286"/>
      <c r="AL138" s="286"/>
      <c r="AM138" s="286"/>
      <c r="AN138" s="286"/>
      <c r="AO138" s="287"/>
      <c r="AP138" s="288" t="s">
        <v>117</v>
      </c>
      <c r="AQ138" s="286" t="s">
        <v>118</v>
      </c>
      <c r="AR138" s="286" t="s">
        <v>119</v>
      </c>
      <c r="AS138" s="289"/>
      <c r="AT138" s="208"/>
    </row>
    <row r="139" spans="2:46" ht="13" customHeight="1">
      <c r="B139" s="201">
        <v>133</v>
      </c>
      <c r="C139" s="202"/>
      <c r="D139" s="203">
        <v>21451</v>
      </c>
      <c r="E139" s="203" t="s">
        <v>244</v>
      </c>
      <c r="F139" s="204" t="s">
        <v>104</v>
      </c>
      <c r="G139" s="205" t="s">
        <v>108</v>
      </c>
      <c r="H139" s="205" t="s">
        <v>382</v>
      </c>
      <c r="I139" s="206" t="s">
        <v>354</v>
      </c>
      <c r="J139" s="205" t="s">
        <v>282</v>
      </c>
      <c r="K139" s="205" t="s">
        <v>355</v>
      </c>
      <c r="L139" s="205" t="s">
        <v>355</v>
      </c>
      <c r="M139" s="205" t="s">
        <v>113</v>
      </c>
      <c r="N139" s="205" t="s">
        <v>108</v>
      </c>
      <c r="O139" s="205" t="s">
        <v>115</v>
      </c>
      <c r="P139" s="205" t="s">
        <v>115</v>
      </c>
      <c r="Q139" s="205"/>
      <c r="R139" s="205" t="s">
        <v>116</v>
      </c>
      <c r="S139" s="205" t="s">
        <v>113</v>
      </c>
      <c r="T139" s="207"/>
      <c r="U139" s="285"/>
      <c r="V139" s="286">
        <v>1</v>
      </c>
      <c r="W139" s="286"/>
      <c r="X139" s="286"/>
      <c r="Y139" s="286"/>
      <c r="Z139" s="286"/>
      <c r="AA139" s="286"/>
      <c r="AB139" s="286"/>
      <c r="AC139" s="286"/>
      <c r="AD139" s="286"/>
      <c r="AE139" s="286"/>
      <c r="AF139" s="286"/>
      <c r="AG139" s="286"/>
      <c r="AH139" s="286"/>
      <c r="AI139" s="286"/>
      <c r="AJ139" s="286"/>
      <c r="AK139" s="286"/>
      <c r="AL139" s="286"/>
      <c r="AM139" s="286"/>
      <c r="AN139" s="286"/>
      <c r="AO139" s="287"/>
      <c r="AP139" s="288" t="s">
        <v>117</v>
      </c>
      <c r="AQ139" s="286" t="s">
        <v>118</v>
      </c>
      <c r="AR139" s="286" t="s">
        <v>119</v>
      </c>
      <c r="AS139" s="289"/>
      <c r="AT139" s="208"/>
    </row>
    <row r="140" spans="2:46" ht="13" customHeight="1">
      <c r="B140" s="193">
        <v>134</v>
      </c>
      <c r="C140" s="194"/>
      <c r="D140" s="195"/>
      <c r="E140" s="195"/>
      <c r="F140" s="196" t="s">
        <v>104</v>
      </c>
      <c r="G140" s="197" t="s">
        <v>202</v>
      </c>
      <c r="H140" s="197" t="s">
        <v>383</v>
      </c>
      <c r="I140" s="198" t="s">
        <v>384</v>
      </c>
      <c r="J140" s="197"/>
      <c r="K140" s="197"/>
      <c r="L140" s="197"/>
      <c r="M140" s="197"/>
      <c r="N140" s="197"/>
      <c r="O140" s="197"/>
      <c r="P140" s="197"/>
      <c r="Q140" s="197"/>
      <c r="R140" s="197"/>
      <c r="S140" s="197"/>
      <c r="T140" s="199"/>
      <c r="U140" s="280"/>
      <c r="V140" s="281"/>
      <c r="W140" s="281"/>
      <c r="X140" s="281"/>
      <c r="Y140" s="281"/>
      <c r="Z140" s="281"/>
      <c r="AA140" s="281"/>
      <c r="AB140" s="281"/>
      <c r="AC140" s="281"/>
      <c r="AD140" s="281"/>
      <c r="AE140" s="281"/>
      <c r="AF140" s="281"/>
      <c r="AG140" s="281"/>
      <c r="AH140" s="281"/>
      <c r="AI140" s="281"/>
      <c r="AJ140" s="281"/>
      <c r="AK140" s="281"/>
      <c r="AL140" s="281"/>
      <c r="AM140" s="281"/>
      <c r="AN140" s="281"/>
      <c r="AO140" s="282"/>
      <c r="AP140" s="283"/>
      <c r="AQ140" s="281"/>
      <c r="AR140" s="281"/>
      <c r="AS140" s="284"/>
      <c r="AT140" s="200"/>
    </row>
    <row r="141" spans="2:46" ht="13" customHeight="1">
      <c r="B141" s="201">
        <v>135</v>
      </c>
      <c r="C141" s="202"/>
      <c r="D141" s="203">
        <v>14345</v>
      </c>
      <c r="E141" s="203" t="s">
        <v>22</v>
      </c>
      <c r="F141" s="204" t="s">
        <v>104</v>
      </c>
      <c r="G141" s="205" t="s">
        <v>108</v>
      </c>
      <c r="H141" s="205" t="s">
        <v>385</v>
      </c>
      <c r="I141" s="206" t="s">
        <v>386</v>
      </c>
      <c r="J141" s="205" t="s">
        <v>130</v>
      </c>
      <c r="K141" s="205" t="s">
        <v>387</v>
      </c>
      <c r="L141" s="205" t="s">
        <v>387</v>
      </c>
      <c r="M141" s="205" t="s">
        <v>113</v>
      </c>
      <c r="N141" s="205" t="s">
        <v>108</v>
      </c>
      <c r="O141" s="205" t="s">
        <v>115</v>
      </c>
      <c r="P141" s="205" t="s">
        <v>115</v>
      </c>
      <c r="Q141" s="205"/>
      <c r="R141" s="205" t="s">
        <v>116</v>
      </c>
      <c r="S141" s="205" t="s">
        <v>113</v>
      </c>
      <c r="T141" s="207"/>
      <c r="U141" s="285"/>
      <c r="V141" s="286">
        <v>1</v>
      </c>
      <c r="W141" s="286"/>
      <c r="X141" s="286"/>
      <c r="Y141" s="286"/>
      <c r="Z141" s="286"/>
      <c r="AA141" s="286"/>
      <c r="AB141" s="286"/>
      <c r="AC141" s="286"/>
      <c r="AD141" s="286"/>
      <c r="AE141" s="286"/>
      <c r="AF141" s="286"/>
      <c r="AG141" s="286"/>
      <c r="AH141" s="286"/>
      <c r="AI141" s="286"/>
      <c r="AJ141" s="286"/>
      <c r="AK141" s="286"/>
      <c r="AL141" s="286"/>
      <c r="AM141" s="286"/>
      <c r="AN141" s="286"/>
      <c r="AO141" s="287"/>
      <c r="AP141" s="288" t="s">
        <v>117</v>
      </c>
      <c r="AQ141" s="286" t="s">
        <v>118</v>
      </c>
      <c r="AR141" s="286" t="s">
        <v>119</v>
      </c>
      <c r="AS141" s="289"/>
      <c r="AT141" s="208"/>
    </row>
    <row r="142" spans="2:46" ht="13" customHeight="1">
      <c r="B142" s="201">
        <v>136</v>
      </c>
      <c r="C142" s="202"/>
      <c r="D142" s="203">
        <v>14345</v>
      </c>
      <c r="E142" s="203" t="s">
        <v>22</v>
      </c>
      <c r="F142" s="204" t="s">
        <v>104</v>
      </c>
      <c r="G142" s="205" t="s">
        <v>108</v>
      </c>
      <c r="H142" s="205" t="s">
        <v>388</v>
      </c>
      <c r="I142" s="206" t="s">
        <v>386</v>
      </c>
      <c r="J142" s="205" t="s">
        <v>168</v>
      </c>
      <c r="K142" s="205" t="s">
        <v>387</v>
      </c>
      <c r="L142" s="205" t="s">
        <v>387</v>
      </c>
      <c r="M142" s="205" t="s">
        <v>113</v>
      </c>
      <c r="N142" s="205" t="s">
        <v>108</v>
      </c>
      <c r="O142" s="205" t="s">
        <v>115</v>
      </c>
      <c r="P142" s="205" t="s">
        <v>115</v>
      </c>
      <c r="Q142" s="205"/>
      <c r="R142" s="205" t="s">
        <v>116</v>
      </c>
      <c r="S142" s="205" t="s">
        <v>113</v>
      </c>
      <c r="T142" s="207"/>
      <c r="U142" s="285"/>
      <c r="V142" s="286">
        <v>1</v>
      </c>
      <c r="W142" s="286"/>
      <c r="X142" s="286"/>
      <c r="Y142" s="286"/>
      <c r="Z142" s="286"/>
      <c r="AA142" s="286"/>
      <c r="AB142" s="286"/>
      <c r="AC142" s="286"/>
      <c r="AD142" s="286"/>
      <c r="AE142" s="286"/>
      <c r="AF142" s="286"/>
      <c r="AG142" s="286"/>
      <c r="AH142" s="286"/>
      <c r="AI142" s="286"/>
      <c r="AJ142" s="286"/>
      <c r="AK142" s="286"/>
      <c r="AL142" s="286"/>
      <c r="AM142" s="286"/>
      <c r="AN142" s="286"/>
      <c r="AO142" s="287"/>
      <c r="AP142" s="288" t="s">
        <v>117</v>
      </c>
      <c r="AQ142" s="286" t="s">
        <v>118</v>
      </c>
      <c r="AR142" s="286" t="s">
        <v>119</v>
      </c>
      <c r="AS142" s="289"/>
      <c r="AT142" s="208"/>
    </row>
    <row r="143" spans="2:46" ht="13" customHeight="1">
      <c r="B143" s="193">
        <v>137</v>
      </c>
      <c r="C143" s="194"/>
      <c r="D143" s="195"/>
      <c r="E143" s="195"/>
      <c r="F143" s="196" t="s">
        <v>104</v>
      </c>
      <c r="G143" s="197" t="s">
        <v>202</v>
      </c>
      <c r="H143" s="197" t="s">
        <v>389</v>
      </c>
      <c r="I143" s="198" t="s">
        <v>390</v>
      </c>
      <c r="J143" s="197"/>
      <c r="K143" s="197"/>
      <c r="L143" s="197"/>
      <c r="M143" s="197"/>
      <c r="N143" s="197"/>
      <c r="O143" s="197"/>
      <c r="P143" s="197"/>
      <c r="Q143" s="197"/>
      <c r="R143" s="197"/>
      <c r="S143" s="197"/>
      <c r="T143" s="199"/>
      <c r="U143" s="280"/>
      <c r="V143" s="281"/>
      <c r="W143" s="281"/>
      <c r="X143" s="281"/>
      <c r="Y143" s="281"/>
      <c r="Z143" s="281"/>
      <c r="AA143" s="281"/>
      <c r="AB143" s="281"/>
      <c r="AC143" s="281"/>
      <c r="AD143" s="281"/>
      <c r="AE143" s="281"/>
      <c r="AF143" s="281"/>
      <c r="AG143" s="281"/>
      <c r="AH143" s="281"/>
      <c r="AI143" s="281"/>
      <c r="AJ143" s="281"/>
      <c r="AK143" s="281"/>
      <c r="AL143" s="281"/>
      <c r="AM143" s="281"/>
      <c r="AN143" s="281"/>
      <c r="AO143" s="282"/>
      <c r="AP143" s="283"/>
      <c r="AQ143" s="281"/>
      <c r="AR143" s="281"/>
      <c r="AS143" s="284"/>
      <c r="AT143" s="200"/>
    </row>
    <row r="144" spans="2:46" ht="13" customHeight="1">
      <c r="B144" s="201">
        <v>138</v>
      </c>
      <c r="C144" s="202"/>
      <c r="D144" s="203">
        <v>21710</v>
      </c>
      <c r="E144" s="203" t="s">
        <v>127</v>
      </c>
      <c r="F144" s="204" t="s">
        <v>104</v>
      </c>
      <c r="G144" s="205" t="s">
        <v>108</v>
      </c>
      <c r="H144" s="205" t="s">
        <v>391</v>
      </c>
      <c r="I144" s="206" t="s">
        <v>392</v>
      </c>
      <c r="J144" s="205" t="s">
        <v>181</v>
      </c>
      <c r="K144" s="205" t="s">
        <v>393</v>
      </c>
      <c r="L144" s="205" t="s">
        <v>393</v>
      </c>
      <c r="M144" s="205" t="s">
        <v>113</v>
      </c>
      <c r="N144" s="205" t="s">
        <v>108</v>
      </c>
      <c r="O144" s="205" t="s">
        <v>115</v>
      </c>
      <c r="P144" s="205" t="s">
        <v>115</v>
      </c>
      <c r="Q144" s="205"/>
      <c r="R144" s="205" t="s">
        <v>132</v>
      </c>
      <c r="S144" s="205" t="s">
        <v>56</v>
      </c>
      <c r="T144" s="207"/>
      <c r="U144" s="285"/>
      <c r="V144" s="286">
        <v>1</v>
      </c>
      <c r="W144" s="286"/>
      <c r="X144" s="286"/>
      <c r="Y144" s="286"/>
      <c r="Z144" s="286"/>
      <c r="AA144" s="286"/>
      <c r="AB144" s="286"/>
      <c r="AC144" s="286"/>
      <c r="AD144" s="286"/>
      <c r="AE144" s="286"/>
      <c r="AF144" s="286"/>
      <c r="AG144" s="286"/>
      <c r="AH144" s="286"/>
      <c r="AI144" s="286"/>
      <c r="AJ144" s="286"/>
      <c r="AK144" s="286"/>
      <c r="AL144" s="286"/>
      <c r="AM144" s="286"/>
      <c r="AN144" s="286"/>
      <c r="AO144" s="287"/>
      <c r="AP144" s="288" t="s">
        <v>117</v>
      </c>
      <c r="AQ144" s="286" t="s">
        <v>287</v>
      </c>
      <c r="AR144" s="286" t="s">
        <v>119</v>
      </c>
      <c r="AS144" s="289"/>
      <c r="AT144" s="208"/>
    </row>
    <row r="145" spans="2:46" ht="13" customHeight="1">
      <c r="B145" s="201">
        <v>139</v>
      </c>
      <c r="C145" s="202"/>
      <c r="D145" s="203">
        <v>21710</v>
      </c>
      <c r="E145" s="203" t="s">
        <v>127</v>
      </c>
      <c r="F145" s="204" t="s">
        <v>104</v>
      </c>
      <c r="G145" s="205" t="s">
        <v>108</v>
      </c>
      <c r="H145" s="205" t="s">
        <v>394</v>
      </c>
      <c r="I145" s="206" t="s">
        <v>395</v>
      </c>
      <c r="J145" s="205" t="s">
        <v>130</v>
      </c>
      <c r="K145" s="205" t="s">
        <v>396</v>
      </c>
      <c r="L145" s="205" t="s">
        <v>396</v>
      </c>
      <c r="M145" s="205" t="s">
        <v>113</v>
      </c>
      <c r="N145" s="205" t="s">
        <v>108</v>
      </c>
      <c r="O145" s="205" t="s">
        <v>115</v>
      </c>
      <c r="P145" s="205" t="s">
        <v>115</v>
      </c>
      <c r="Q145" s="205"/>
      <c r="R145" s="205" t="s">
        <v>132</v>
      </c>
      <c r="S145" s="205" t="s">
        <v>113</v>
      </c>
      <c r="T145" s="207"/>
      <c r="U145" s="285"/>
      <c r="V145" s="286">
        <v>1</v>
      </c>
      <c r="W145" s="286"/>
      <c r="X145" s="286"/>
      <c r="Y145" s="286"/>
      <c r="Z145" s="286"/>
      <c r="AA145" s="286"/>
      <c r="AB145" s="286"/>
      <c r="AC145" s="286"/>
      <c r="AD145" s="286"/>
      <c r="AE145" s="286"/>
      <c r="AF145" s="286"/>
      <c r="AG145" s="286"/>
      <c r="AH145" s="286"/>
      <c r="AI145" s="286"/>
      <c r="AJ145" s="286"/>
      <c r="AK145" s="286"/>
      <c r="AL145" s="286"/>
      <c r="AM145" s="286"/>
      <c r="AN145" s="286"/>
      <c r="AO145" s="287"/>
      <c r="AP145" s="288" t="s">
        <v>117</v>
      </c>
      <c r="AQ145" s="286" t="s">
        <v>397</v>
      </c>
      <c r="AR145" s="286" t="s">
        <v>119</v>
      </c>
      <c r="AS145" s="289"/>
      <c r="AT145" s="208"/>
    </row>
    <row r="146" spans="2:46" ht="13" customHeight="1">
      <c r="B146" s="201">
        <v>140</v>
      </c>
      <c r="C146" s="202"/>
      <c r="D146" s="203">
        <v>21710</v>
      </c>
      <c r="E146" s="203" t="s">
        <v>127</v>
      </c>
      <c r="F146" s="204" t="s">
        <v>104</v>
      </c>
      <c r="G146" s="205" t="s">
        <v>108</v>
      </c>
      <c r="H146" s="205" t="s">
        <v>398</v>
      </c>
      <c r="I146" s="206" t="s">
        <v>395</v>
      </c>
      <c r="J146" s="205" t="s">
        <v>168</v>
      </c>
      <c r="K146" s="205" t="s">
        <v>396</v>
      </c>
      <c r="L146" s="205" t="s">
        <v>396</v>
      </c>
      <c r="M146" s="205" t="s">
        <v>113</v>
      </c>
      <c r="N146" s="205" t="s">
        <v>108</v>
      </c>
      <c r="O146" s="205" t="s">
        <v>115</v>
      </c>
      <c r="P146" s="205" t="s">
        <v>115</v>
      </c>
      <c r="Q146" s="205"/>
      <c r="R146" s="205" t="s">
        <v>132</v>
      </c>
      <c r="S146" s="205" t="s">
        <v>113</v>
      </c>
      <c r="T146" s="207"/>
      <c r="U146" s="285"/>
      <c r="V146" s="286">
        <v>1</v>
      </c>
      <c r="W146" s="286"/>
      <c r="X146" s="286"/>
      <c r="Y146" s="286"/>
      <c r="Z146" s="286"/>
      <c r="AA146" s="286"/>
      <c r="AB146" s="286"/>
      <c r="AC146" s="286"/>
      <c r="AD146" s="286"/>
      <c r="AE146" s="286"/>
      <c r="AF146" s="286"/>
      <c r="AG146" s="286"/>
      <c r="AH146" s="286"/>
      <c r="AI146" s="286"/>
      <c r="AJ146" s="286"/>
      <c r="AK146" s="286"/>
      <c r="AL146" s="286"/>
      <c r="AM146" s="286"/>
      <c r="AN146" s="286"/>
      <c r="AO146" s="287"/>
      <c r="AP146" s="288" t="s">
        <v>117</v>
      </c>
      <c r="AQ146" s="286" t="s">
        <v>397</v>
      </c>
      <c r="AR146" s="286" t="s">
        <v>119</v>
      </c>
      <c r="AS146" s="289"/>
      <c r="AT146" s="208"/>
    </row>
    <row r="147" spans="2:46" ht="26.15" customHeight="1">
      <c r="B147" s="201">
        <v>141</v>
      </c>
      <c r="C147" s="202"/>
      <c r="D147" s="203">
        <v>21710</v>
      </c>
      <c r="E147" s="203" t="s">
        <v>127</v>
      </c>
      <c r="F147" s="204" t="s">
        <v>104</v>
      </c>
      <c r="G147" s="205" t="s">
        <v>108</v>
      </c>
      <c r="H147" s="205" t="s">
        <v>399</v>
      </c>
      <c r="I147" s="206" t="s">
        <v>400</v>
      </c>
      <c r="J147" s="205" t="s">
        <v>187</v>
      </c>
      <c r="K147" s="205" t="s">
        <v>401</v>
      </c>
      <c r="L147" s="205" t="s">
        <v>401</v>
      </c>
      <c r="M147" s="205" t="s">
        <v>113</v>
      </c>
      <c r="N147" s="205" t="s">
        <v>108</v>
      </c>
      <c r="O147" s="205" t="s">
        <v>115</v>
      </c>
      <c r="P147" s="205" t="s">
        <v>115</v>
      </c>
      <c r="Q147" s="205"/>
      <c r="R147" s="205" t="s">
        <v>132</v>
      </c>
      <c r="S147" s="205" t="s">
        <v>113</v>
      </c>
      <c r="T147" s="207"/>
      <c r="U147" s="285"/>
      <c r="V147" s="286">
        <v>1</v>
      </c>
      <c r="W147" s="286"/>
      <c r="X147" s="286"/>
      <c r="Y147" s="286"/>
      <c r="Z147" s="286"/>
      <c r="AA147" s="286"/>
      <c r="AB147" s="286"/>
      <c r="AC147" s="286"/>
      <c r="AD147" s="286"/>
      <c r="AE147" s="286"/>
      <c r="AF147" s="286"/>
      <c r="AG147" s="286"/>
      <c r="AH147" s="286"/>
      <c r="AI147" s="286"/>
      <c r="AJ147" s="286"/>
      <c r="AK147" s="286"/>
      <c r="AL147" s="286"/>
      <c r="AM147" s="286"/>
      <c r="AN147" s="286"/>
      <c r="AO147" s="287"/>
      <c r="AP147" s="288" t="s">
        <v>117</v>
      </c>
      <c r="AQ147" s="286" t="s">
        <v>397</v>
      </c>
      <c r="AR147" s="286" t="s">
        <v>119</v>
      </c>
      <c r="AS147" s="289"/>
      <c r="AT147" s="208"/>
    </row>
    <row r="148" spans="2:46" ht="13" customHeight="1">
      <c r="B148" s="201">
        <v>142</v>
      </c>
      <c r="C148" s="202"/>
      <c r="D148" s="203">
        <v>21710</v>
      </c>
      <c r="E148" s="203" t="s">
        <v>127</v>
      </c>
      <c r="F148" s="204" t="s">
        <v>104</v>
      </c>
      <c r="G148" s="205" t="s">
        <v>108</v>
      </c>
      <c r="H148" s="205" t="s">
        <v>402</v>
      </c>
      <c r="I148" s="206" t="s">
        <v>403</v>
      </c>
      <c r="J148" s="205" t="s">
        <v>168</v>
      </c>
      <c r="K148" s="205" t="s">
        <v>401</v>
      </c>
      <c r="L148" s="205" t="s">
        <v>401</v>
      </c>
      <c r="M148" s="205" t="s">
        <v>113</v>
      </c>
      <c r="N148" s="205" t="s">
        <v>108</v>
      </c>
      <c r="O148" s="205" t="s">
        <v>115</v>
      </c>
      <c r="P148" s="205" t="s">
        <v>115</v>
      </c>
      <c r="Q148" s="205"/>
      <c r="R148" s="205" t="s">
        <v>132</v>
      </c>
      <c r="S148" s="205" t="s">
        <v>113</v>
      </c>
      <c r="T148" s="207"/>
      <c r="U148" s="285"/>
      <c r="V148" s="286">
        <v>1</v>
      </c>
      <c r="W148" s="286"/>
      <c r="X148" s="286"/>
      <c r="Y148" s="286"/>
      <c r="Z148" s="286"/>
      <c r="AA148" s="286"/>
      <c r="AB148" s="286"/>
      <c r="AC148" s="286"/>
      <c r="AD148" s="286"/>
      <c r="AE148" s="286"/>
      <c r="AF148" s="286"/>
      <c r="AG148" s="286"/>
      <c r="AH148" s="286"/>
      <c r="AI148" s="286"/>
      <c r="AJ148" s="286"/>
      <c r="AK148" s="286"/>
      <c r="AL148" s="286"/>
      <c r="AM148" s="286"/>
      <c r="AN148" s="286"/>
      <c r="AO148" s="287"/>
      <c r="AP148" s="288" t="s">
        <v>117</v>
      </c>
      <c r="AQ148" s="286" t="s">
        <v>397</v>
      </c>
      <c r="AR148" s="286" t="s">
        <v>119</v>
      </c>
      <c r="AS148" s="289"/>
      <c r="AT148" s="208"/>
    </row>
    <row r="149" spans="2:46" ht="13" customHeight="1">
      <c r="B149" s="193">
        <v>143</v>
      </c>
      <c r="C149" s="194"/>
      <c r="D149" s="195"/>
      <c r="E149" s="195"/>
      <c r="F149" s="196" t="s">
        <v>404</v>
      </c>
      <c r="G149" s="197" t="s">
        <v>56</v>
      </c>
      <c r="H149" s="197" t="s">
        <v>405</v>
      </c>
      <c r="I149" s="198" t="s">
        <v>135</v>
      </c>
      <c r="J149" s="197"/>
      <c r="K149" s="197"/>
      <c r="L149" s="197"/>
      <c r="M149" s="197"/>
      <c r="N149" s="197"/>
      <c r="O149" s="197"/>
      <c r="P149" s="197"/>
      <c r="Q149" s="197"/>
      <c r="R149" s="197"/>
      <c r="S149" s="197"/>
      <c r="T149" s="199"/>
      <c r="U149" s="280"/>
      <c r="V149" s="281"/>
      <c r="W149" s="281"/>
      <c r="X149" s="281"/>
      <c r="Y149" s="281"/>
      <c r="Z149" s="281"/>
      <c r="AA149" s="281"/>
      <c r="AB149" s="281"/>
      <c r="AC149" s="281"/>
      <c r="AD149" s="281"/>
      <c r="AE149" s="281"/>
      <c r="AF149" s="281"/>
      <c r="AG149" s="281"/>
      <c r="AH149" s="281"/>
      <c r="AI149" s="281"/>
      <c r="AJ149" s="281"/>
      <c r="AK149" s="281"/>
      <c r="AL149" s="281"/>
      <c r="AM149" s="281"/>
      <c r="AN149" s="281"/>
      <c r="AO149" s="282"/>
      <c r="AP149" s="283"/>
      <c r="AQ149" s="281"/>
      <c r="AR149" s="281"/>
      <c r="AS149" s="284"/>
      <c r="AT149" s="200"/>
    </row>
    <row r="150" spans="2:46" ht="13" customHeight="1">
      <c r="B150" s="201">
        <v>144</v>
      </c>
      <c r="C150" s="202"/>
      <c r="D150" s="203">
        <v>61073</v>
      </c>
      <c r="E150" s="203" t="s">
        <v>345</v>
      </c>
      <c r="F150" s="204" t="s">
        <v>404</v>
      </c>
      <c r="G150" s="205" t="s">
        <v>108</v>
      </c>
      <c r="H150" s="205" t="s">
        <v>406</v>
      </c>
      <c r="I150" s="206" t="s">
        <v>137</v>
      </c>
      <c r="J150" s="205" t="s">
        <v>138</v>
      </c>
      <c r="K150" s="205" t="s">
        <v>112</v>
      </c>
      <c r="L150" s="205" t="s">
        <v>112</v>
      </c>
      <c r="M150" s="205" t="s">
        <v>113</v>
      </c>
      <c r="N150" s="205" t="s">
        <v>114</v>
      </c>
      <c r="O150" s="205" t="s">
        <v>115</v>
      </c>
      <c r="P150" s="205" t="s">
        <v>115</v>
      </c>
      <c r="Q150" s="205"/>
      <c r="R150" s="205" t="s">
        <v>116</v>
      </c>
      <c r="S150" s="205" t="s">
        <v>56</v>
      </c>
      <c r="T150" s="207"/>
      <c r="U150" s="285">
        <v>1</v>
      </c>
      <c r="V150" s="286"/>
      <c r="W150" s="286"/>
      <c r="X150" s="286"/>
      <c r="Y150" s="286"/>
      <c r="Z150" s="286"/>
      <c r="AA150" s="286"/>
      <c r="AB150" s="286"/>
      <c r="AC150" s="286"/>
      <c r="AD150" s="286"/>
      <c r="AE150" s="286"/>
      <c r="AF150" s="286"/>
      <c r="AG150" s="286"/>
      <c r="AH150" s="286"/>
      <c r="AI150" s="286"/>
      <c r="AJ150" s="286"/>
      <c r="AK150" s="286"/>
      <c r="AL150" s="286"/>
      <c r="AM150" s="286"/>
      <c r="AN150" s="286"/>
      <c r="AO150" s="287"/>
      <c r="AP150" s="288" t="s">
        <v>117</v>
      </c>
      <c r="AQ150" s="286" t="s">
        <v>118</v>
      </c>
      <c r="AR150" s="286" t="s">
        <v>119</v>
      </c>
      <c r="AS150" s="289"/>
      <c r="AT150" s="208"/>
    </row>
    <row r="151" spans="2:46" ht="13" customHeight="1">
      <c r="B151" s="201">
        <v>145</v>
      </c>
      <c r="C151" s="202"/>
      <c r="D151" s="203">
        <v>61073</v>
      </c>
      <c r="E151" s="203" t="s">
        <v>345</v>
      </c>
      <c r="F151" s="204" t="s">
        <v>404</v>
      </c>
      <c r="G151" s="205" t="s">
        <v>108</v>
      </c>
      <c r="H151" s="205" t="s">
        <v>407</v>
      </c>
      <c r="I151" s="206" t="s">
        <v>121</v>
      </c>
      <c r="J151" s="205" t="s">
        <v>140</v>
      </c>
      <c r="K151" s="205" t="s">
        <v>112</v>
      </c>
      <c r="L151" s="205" t="s">
        <v>112</v>
      </c>
      <c r="M151" s="205" t="s">
        <v>113</v>
      </c>
      <c r="N151" s="205" t="s">
        <v>114</v>
      </c>
      <c r="O151" s="205" t="s">
        <v>115</v>
      </c>
      <c r="P151" s="205" t="s">
        <v>115</v>
      </c>
      <c r="Q151" s="205"/>
      <c r="R151" s="205" t="s">
        <v>116</v>
      </c>
      <c r="S151" s="205" t="s">
        <v>56</v>
      </c>
      <c r="T151" s="207"/>
      <c r="U151" s="285">
        <v>1</v>
      </c>
      <c r="V151" s="286"/>
      <c r="W151" s="286"/>
      <c r="X151" s="286"/>
      <c r="Y151" s="286"/>
      <c r="Z151" s="286"/>
      <c r="AA151" s="286"/>
      <c r="AB151" s="286"/>
      <c r="AC151" s="286"/>
      <c r="AD151" s="286"/>
      <c r="AE151" s="286"/>
      <c r="AF151" s="286"/>
      <c r="AG151" s="286"/>
      <c r="AH151" s="286"/>
      <c r="AI151" s="286"/>
      <c r="AJ151" s="286"/>
      <c r="AK151" s="286"/>
      <c r="AL151" s="286"/>
      <c r="AM151" s="286"/>
      <c r="AN151" s="286"/>
      <c r="AO151" s="287"/>
      <c r="AP151" s="288" t="s">
        <v>117</v>
      </c>
      <c r="AQ151" s="286" t="s">
        <v>118</v>
      </c>
      <c r="AR151" s="286" t="s">
        <v>119</v>
      </c>
      <c r="AS151" s="289"/>
      <c r="AT151" s="208"/>
    </row>
    <row r="152" spans="2:46" ht="13" customHeight="1">
      <c r="B152" s="201">
        <v>146</v>
      </c>
      <c r="C152" s="202"/>
      <c r="D152" s="203">
        <v>61073</v>
      </c>
      <c r="E152" s="203" t="s">
        <v>345</v>
      </c>
      <c r="F152" s="204" t="s">
        <v>404</v>
      </c>
      <c r="G152" s="205" t="s">
        <v>108</v>
      </c>
      <c r="H152" s="205" t="s">
        <v>408</v>
      </c>
      <c r="I152" s="206" t="s">
        <v>142</v>
      </c>
      <c r="J152" s="205" t="s">
        <v>143</v>
      </c>
      <c r="K152" s="205" t="s">
        <v>126</v>
      </c>
      <c r="L152" s="205" t="s">
        <v>126</v>
      </c>
      <c r="M152" s="205" t="s">
        <v>113</v>
      </c>
      <c r="N152" s="205" t="s">
        <v>108</v>
      </c>
      <c r="O152" s="205" t="s">
        <v>115</v>
      </c>
      <c r="P152" s="205" t="s">
        <v>115</v>
      </c>
      <c r="Q152" s="205"/>
      <c r="R152" s="205" t="s">
        <v>132</v>
      </c>
      <c r="S152" s="205" t="s">
        <v>56</v>
      </c>
      <c r="T152" s="207"/>
      <c r="U152" s="285"/>
      <c r="V152" s="286">
        <v>1</v>
      </c>
      <c r="W152" s="286"/>
      <c r="X152" s="286"/>
      <c r="Y152" s="286"/>
      <c r="Z152" s="286"/>
      <c r="AA152" s="286"/>
      <c r="AB152" s="286"/>
      <c r="AC152" s="286"/>
      <c r="AD152" s="286"/>
      <c r="AE152" s="286"/>
      <c r="AF152" s="286"/>
      <c r="AG152" s="286"/>
      <c r="AH152" s="286"/>
      <c r="AI152" s="286"/>
      <c r="AJ152" s="286"/>
      <c r="AK152" s="286"/>
      <c r="AL152" s="286"/>
      <c r="AM152" s="286"/>
      <c r="AN152" s="286"/>
      <c r="AO152" s="287"/>
      <c r="AP152" s="288" t="s">
        <v>117</v>
      </c>
      <c r="AQ152" s="286" t="s">
        <v>118</v>
      </c>
      <c r="AR152" s="286" t="s">
        <v>119</v>
      </c>
      <c r="AS152" s="289"/>
      <c r="AT152" s="208"/>
    </row>
    <row r="153" spans="2:46" ht="13" customHeight="1">
      <c r="B153" s="201">
        <v>147</v>
      </c>
      <c r="C153" s="202"/>
      <c r="D153" s="203">
        <v>61073</v>
      </c>
      <c r="E153" s="203" t="s">
        <v>345</v>
      </c>
      <c r="F153" s="204" t="s">
        <v>404</v>
      </c>
      <c r="G153" s="205" t="s">
        <v>108</v>
      </c>
      <c r="H153" s="205" t="s">
        <v>409</v>
      </c>
      <c r="I153" s="206" t="s">
        <v>145</v>
      </c>
      <c r="J153" s="205" t="s">
        <v>146</v>
      </c>
      <c r="K153" s="205" t="s">
        <v>182</v>
      </c>
      <c r="L153" s="205" t="s">
        <v>182</v>
      </c>
      <c r="M153" s="205" t="s">
        <v>113</v>
      </c>
      <c r="N153" s="205" t="s">
        <v>108</v>
      </c>
      <c r="O153" s="205" t="s">
        <v>115</v>
      </c>
      <c r="P153" s="205" t="s">
        <v>115</v>
      </c>
      <c r="Q153" s="205"/>
      <c r="R153" s="205" t="s">
        <v>116</v>
      </c>
      <c r="S153" s="205" t="s">
        <v>56</v>
      </c>
      <c r="T153" s="207"/>
      <c r="U153" s="285"/>
      <c r="V153" s="286">
        <v>1</v>
      </c>
      <c r="W153" s="286"/>
      <c r="X153" s="286"/>
      <c r="Y153" s="286"/>
      <c r="Z153" s="286"/>
      <c r="AA153" s="286"/>
      <c r="AB153" s="286"/>
      <c r="AC153" s="286"/>
      <c r="AD153" s="286"/>
      <c r="AE153" s="286"/>
      <c r="AF153" s="286"/>
      <c r="AG153" s="286"/>
      <c r="AH153" s="286"/>
      <c r="AI153" s="286"/>
      <c r="AJ153" s="286"/>
      <c r="AK153" s="286"/>
      <c r="AL153" s="286"/>
      <c r="AM153" s="286"/>
      <c r="AN153" s="286"/>
      <c r="AO153" s="287"/>
      <c r="AP153" s="288" t="s">
        <v>117</v>
      </c>
      <c r="AQ153" s="286" t="s">
        <v>118</v>
      </c>
      <c r="AR153" s="286" t="s">
        <v>119</v>
      </c>
      <c r="AS153" s="289"/>
      <c r="AT153" s="208"/>
    </row>
    <row r="154" spans="2:46" ht="13" customHeight="1">
      <c r="B154" s="201">
        <v>148</v>
      </c>
      <c r="C154" s="202"/>
      <c r="D154" s="203">
        <v>61073</v>
      </c>
      <c r="E154" s="203" t="s">
        <v>345</v>
      </c>
      <c r="F154" s="204" t="s">
        <v>404</v>
      </c>
      <c r="G154" s="205" t="s">
        <v>108</v>
      </c>
      <c r="H154" s="205" t="s">
        <v>410</v>
      </c>
      <c r="I154" s="206" t="s">
        <v>411</v>
      </c>
      <c r="J154" s="205" t="s">
        <v>187</v>
      </c>
      <c r="K154" s="205" t="s">
        <v>190</v>
      </c>
      <c r="L154" s="205" t="s">
        <v>190</v>
      </c>
      <c r="M154" s="205" t="s">
        <v>113</v>
      </c>
      <c r="N154" s="205" t="s">
        <v>108</v>
      </c>
      <c r="O154" s="205" t="s">
        <v>115</v>
      </c>
      <c r="P154" s="205" t="s">
        <v>115</v>
      </c>
      <c r="Q154" s="205"/>
      <c r="R154" s="205" t="s">
        <v>116</v>
      </c>
      <c r="S154" s="205" t="s">
        <v>113</v>
      </c>
      <c r="T154" s="207"/>
      <c r="U154" s="285"/>
      <c r="V154" s="286">
        <v>1</v>
      </c>
      <c r="W154" s="286"/>
      <c r="X154" s="286"/>
      <c r="Y154" s="286"/>
      <c r="Z154" s="286"/>
      <c r="AA154" s="286"/>
      <c r="AB154" s="286"/>
      <c r="AC154" s="286"/>
      <c r="AD154" s="286"/>
      <c r="AE154" s="286"/>
      <c r="AF154" s="286"/>
      <c r="AG154" s="286"/>
      <c r="AH154" s="286"/>
      <c r="AI154" s="286"/>
      <c r="AJ154" s="286"/>
      <c r="AK154" s="286"/>
      <c r="AL154" s="286"/>
      <c r="AM154" s="286"/>
      <c r="AN154" s="286"/>
      <c r="AO154" s="287"/>
      <c r="AP154" s="288" t="s">
        <v>117</v>
      </c>
      <c r="AQ154" s="286" t="s">
        <v>118</v>
      </c>
      <c r="AR154" s="286" t="s">
        <v>119</v>
      </c>
      <c r="AS154" s="289"/>
      <c r="AT154" s="208"/>
    </row>
    <row r="155" spans="2:46" ht="13" customHeight="1">
      <c r="B155" s="193">
        <v>149</v>
      </c>
      <c r="C155" s="194"/>
      <c r="D155" s="195"/>
      <c r="E155" s="195"/>
      <c r="F155" s="196" t="s">
        <v>404</v>
      </c>
      <c r="G155" s="197" t="s">
        <v>56</v>
      </c>
      <c r="H155" s="197" t="s">
        <v>412</v>
      </c>
      <c r="I155" s="198" t="s">
        <v>413</v>
      </c>
      <c r="J155" s="197"/>
      <c r="K155" s="197"/>
      <c r="L155" s="197"/>
      <c r="M155" s="197"/>
      <c r="N155" s="197"/>
      <c r="O155" s="197"/>
      <c r="P155" s="197"/>
      <c r="Q155" s="197"/>
      <c r="R155" s="197"/>
      <c r="S155" s="197"/>
      <c r="T155" s="199"/>
      <c r="U155" s="280"/>
      <c r="V155" s="281"/>
      <c r="W155" s="281"/>
      <c r="X155" s="281"/>
      <c r="Y155" s="281"/>
      <c r="Z155" s="281"/>
      <c r="AA155" s="281"/>
      <c r="AB155" s="281"/>
      <c r="AC155" s="281"/>
      <c r="AD155" s="281"/>
      <c r="AE155" s="281"/>
      <c r="AF155" s="281"/>
      <c r="AG155" s="281"/>
      <c r="AH155" s="281"/>
      <c r="AI155" s="281"/>
      <c r="AJ155" s="281"/>
      <c r="AK155" s="281"/>
      <c r="AL155" s="281"/>
      <c r="AM155" s="281"/>
      <c r="AN155" s="281"/>
      <c r="AO155" s="282"/>
      <c r="AP155" s="283"/>
      <c r="AQ155" s="281"/>
      <c r="AR155" s="281"/>
      <c r="AS155" s="284"/>
      <c r="AT155" s="200"/>
    </row>
    <row r="156" spans="2:46" ht="13" customHeight="1">
      <c r="B156" s="201">
        <v>150</v>
      </c>
      <c r="C156" s="202"/>
      <c r="D156" s="203">
        <v>61073</v>
      </c>
      <c r="E156" s="203" t="s">
        <v>345</v>
      </c>
      <c r="F156" s="204" t="s">
        <v>404</v>
      </c>
      <c r="G156" s="205" t="s">
        <v>108</v>
      </c>
      <c r="H156" s="205" t="s">
        <v>414</v>
      </c>
      <c r="I156" s="206" t="s">
        <v>173</v>
      </c>
      <c r="J156" s="205" t="s">
        <v>140</v>
      </c>
      <c r="K156" s="205" t="s">
        <v>112</v>
      </c>
      <c r="L156" s="205" t="s">
        <v>112</v>
      </c>
      <c r="M156" s="205" t="s">
        <v>113</v>
      </c>
      <c r="N156" s="205" t="s">
        <v>114</v>
      </c>
      <c r="O156" s="205" t="s">
        <v>115</v>
      </c>
      <c r="P156" s="205" t="s">
        <v>115</v>
      </c>
      <c r="Q156" s="205"/>
      <c r="R156" s="205" t="s">
        <v>116</v>
      </c>
      <c r="S156" s="205" t="s">
        <v>56</v>
      </c>
      <c r="T156" s="207"/>
      <c r="U156" s="285">
        <v>1</v>
      </c>
      <c r="V156" s="286"/>
      <c r="W156" s="286"/>
      <c r="X156" s="286"/>
      <c r="Y156" s="286"/>
      <c r="Z156" s="286"/>
      <c r="AA156" s="286"/>
      <c r="AB156" s="286"/>
      <c r="AC156" s="286"/>
      <c r="AD156" s="286"/>
      <c r="AE156" s="286"/>
      <c r="AF156" s="286"/>
      <c r="AG156" s="286"/>
      <c r="AH156" s="286"/>
      <c r="AI156" s="286"/>
      <c r="AJ156" s="286"/>
      <c r="AK156" s="286"/>
      <c r="AL156" s="286"/>
      <c r="AM156" s="286"/>
      <c r="AN156" s="286"/>
      <c r="AO156" s="287"/>
      <c r="AP156" s="288" t="s">
        <v>117</v>
      </c>
      <c r="AQ156" s="286" t="s">
        <v>118</v>
      </c>
      <c r="AR156" s="286" t="s">
        <v>119</v>
      </c>
      <c r="AS156" s="289"/>
      <c r="AT156" s="208"/>
    </row>
    <row r="157" spans="2:46" ht="13" customHeight="1">
      <c r="B157" s="201">
        <v>151</v>
      </c>
      <c r="C157" s="202"/>
      <c r="D157" s="203">
        <v>61073</v>
      </c>
      <c r="E157" s="203" t="s">
        <v>345</v>
      </c>
      <c r="F157" s="204" t="s">
        <v>404</v>
      </c>
      <c r="G157" s="205" t="s">
        <v>108</v>
      </c>
      <c r="H157" s="205" t="s">
        <v>415</v>
      </c>
      <c r="I157" s="206" t="s">
        <v>176</v>
      </c>
      <c r="J157" s="205" t="s">
        <v>177</v>
      </c>
      <c r="K157" s="205" t="s">
        <v>182</v>
      </c>
      <c r="L157" s="205" t="s">
        <v>182</v>
      </c>
      <c r="M157" s="205" t="s">
        <v>113</v>
      </c>
      <c r="N157" s="205" t="s">
        <v>108</v>
      </c>
      <c r="O157" s="205" t="s">
        <v>115</v>
      </c>
      <c r="P157" s="205" t="s">
        <v>115</v>
      </c>
      <c r="Q157" s="205"/>
      <c r="R157" s="205" t="s">
        <v>116</v>
      </c>
      <c r="S157" s="205" t="s">
        <v>56</v>
      </c>
      <c r="T157" s="207"/>
      <c r="U157" s="285"/>
      <c r="V157" s="286">
        <v>1</v>
      </c>
      <c r="W157" s="286"/>
      <c r="X157" s="286"/>
      <c r="Y157" s="286"/>
      <c r="Z157" s="286"/>
      <c r="AA157" s="286"/>
      <c r="AB157" s="286"/>
      <c r="AC157" s="286"/>
      <c r="AD157" s="286"/>
      <c r="AE157" s="286"/>
      <c r="AF157" s="286"/>
      <c r="AG157" s="286"/>
      <c r="AH157" s="286"/>
      <c r="AI157" s="286"/>
      <c r="AJ157" s="286"/>
      <c r="AK157" s="286"/>
      <c r="AL157" s="286"/>
      <c r="AM157" s="286"/>
      <c r="AN157" s="286"/>
      <c r="AO157" s="287"/>
      <c r="AP157" s="288" t="s">
        <v>117</v>
      </c>
      <c r="AQ157" s="286" t="s">
        <v>118</v>
      </c>
      <c r="AR157" s="286" t="s">
        <v>119</v>
      </c>
      <c r="AS157" s="289"/>
      <c r="AT157" s="208"/>
    </row>
    <row r="158" spans="2:46" ht="13" customHeight="1">
      <c r="B158" s="201">
        <v>152</v>
      </c>
      <c r="C158" s="202"/>
      <c r="D158" s="203">
        <v>61073</v>
      </c>
      <c r="E158" s="203" t="s">
        <v>345</v>
      </c>
      <c r="F158" s="204" t="s">
        <v>404</v>
      </c>
      <c r="G158" s="205" t="s">
        <v>108</v>
      </c>
      <c r="H158" s="205" t="s">
        <v>416</v>
      </c>
      <c r="I158" s="206" t="s">
        <v>417</v>
      </c>
      <c r="J158" s="205" t="s">
        <v>146</v>
      </c>
      <c r="K158" s="205" t="s">
        <v>182</v>
      </c>
      <c r="L158" s="205" t="s">
        <v>182</v>
      </c>
      <c r="M158" s="205" t="s">
        <v>113</v>
      </c>
      <c r="N158" s="205" t="s">
        <v>108</v>
      </c>
      <c r="O158" s="205" t="s">
        <v>115</v>
      </c>
      <c r="P158" s="205" t="s">
        <v>115</v>
      </c>
      <c r="Q158" s="205"/>
      <c r="R158" s="205" t="s">
        <v>116</v>
      </c>
      <c r="S158" s="205" t="s">
        <v>56</v>
      </c>
      <c r="T158" s="207"/>
      <c r="U158" s="285"/>
      <c r="V158" s="286">
        <v>1</v>
      </c>
      <c r="W158" s="286"/>
      <c r="X158" s="286"/>
      <c r="Y158" s="286"/>
      <c r="Z158" s="286"/>
      <c r="AA158" s="286"/>
      <c r="AB158" s="286"/>
      <c r="AC158" s="286"/>
      <c r="AD158" s="286"/>
      <c r="AE158" s="286"/>
      <c r="AF158" s="286"/>
      <c r="AG158" s="286"/>
      <c r="AH158" s="286"/>
      <c r="AI158" s="286"/>
      <c r="AJ158" s="286"/>
      <c r="AK158" s="286"/>
      <c r="AL158" s="286"/>
      <c r="AM158" s="286"/>
      <c r="AN158" s="286"/>
      <c r="AO158" s="287"/>
      <c r="AP158" s="288" t="s">
        <v>117</v>
      </c>
      <c r="AQ158" s="286" t="s">
        <v>118</v>
      </c>
      <c r="AR158" s="286" t="s">
        <v>119</v>
      </c>
      <c r="AS158" s="289"/>
      <c r="AT158" s="208"/>
    </row>
    <row r="159" spans="2:46" ht="13" customHeight="1">
      <c r="B159" s="201">
        <v>153</v>
      </c>
      <c r="C159" s="202"/>
      <c r="D159" s="203">
        <v>61073</v>
      </c>
      <c r="E159" s="203" t="s">
        <v>345</v>
      </c>
      <c r="F159" s="204" t="s">
        <v>404</v>
      </c>
      <c r="G159" s="205" t="s">
        <v>108</v>
      </c>
      <c r="H159" s="205" t="s">
        <v>418</v>
      </c>
      <c r="I159" s="206" t="s">
        <v>419</v>
      </c>
      <c r="J159" s="205" t="s">
        <v>181</v>
      </c>
      <c r="K159" s="205" t="s">
        <v>182</v>
      </c>
      <c r="L159" s="205" t="s">
        <v>182</v>
      </c>
      <c r="M159" s="205" t="s">
        <v>113</v>
      </c>
      <c r="N159" s="205" t="s">
        <v>108</v>
      </c>
      <c r="O159" s="205" t="s">
        <v>115</v>
      </c>
      <c r="P159" s="205" t="s">
        <v>115</v>
      </c>
      <c r="Q159" s="205"/>
      <c r="R159" s="205" t="s">
        <v>116</v>
      </c>
      <c r="S159" s="205" t="s">
        <v>56</v>
      </c>
      <c r="T159" s="207"/>
      <c r="U159" s="285"/>
      <c r="V159" s="286">
        <v>1</v>
      </c>
      <c r="W159" s="286"/>
      <c r="X159" s="286"/>
      <c r="Y159" s="286"/>
      <c r="Z159" s="286"/>
      <c r="AA159" s="286"/>
      <c r="AB159" s="286"/>
      <c r="AC159" s="286"/>
      <c r="AD159" s="286"/>
      <c r="AE159" s="286"/>
      <c r="AF159" s="286"/>
      <c r="AG159" s="286"/>
      <c r="AH159" s="286"/>
      <c r="AI159" s="286"/>
      <c r="AJ159" s="286"/>
      <c r="AK159" s="286"/>
      <c r="AL159" s="286"/>
      <c r="AM159" s="286"/>
      <c r="AN159" s="286"/>
      <c r="AO159" s="287"/>
      <c r="AP159" s="288" t="s">
        <v>117</v>
      </c>
      <c r="AQ159" s="286" t="s">
        <v>118</v>
      </c>
      <c r="AR159" s="286" t="s">
        <v>119</v>
      </c>
      <c r="AS159" s="289"/>
      <c r="AT159" s="208"/>
    </row>
    <row r="160" spans="2:46" ht="13" customHeight="1">
      <c r="B160" s="201">
        <v>154</v>
      </c>
      <c r="C160" s="202"/>
      <c r="D160" s="203">
        <v>61073</v>
      </c>
      <c r="E160" s="203" t="s">
        <v>345</v>
      </c>
      <c r="F160" s="204" t="s">
        <v>404</v>
      </c>
      <c r="G160" s="205" t="s">
        <v>108</v>
      </c>
      <c r="H160" s="205" t="s">
        <v>420</v>
      </c>
      <c r="I160" s="206" t="s">
        <v>421</v>
      </c>
      <c r="J160" s="205" t="s">
        <v>187</v>
      </c>
      <c r="K160" s="205" t="s">
        <v>190</v>
      </c>
      <c r="L160" s="205" t="s">
        <v>190</v>
      </c>
      <c r="M160" s="205" t="s">
        <v>113</v>
      </c>
      <c r="N160" s="205" t="s">
        <v>108</v>
      </c>
      <c r="O160" s="205" t="s">
        <v>115</v>
      </c>
      <c r="P160" s="205" t="s">
        <v>115</v>
      </c>
      <c r="Q160" s="205"/>
      <c r="R160" s="205" t="s">
        <v>116</v>
      </c>
      <c r="S160" s="205" t="s">
        <v>113</v>
      </c>
      <c r="T160" s="207"/>
      <c r="U160" s="285"/>
      <c r="V160" s="286">
        <v>1</v>
      </c>
      <c r="W160" s="286"/>
      <c r="X160" s="286"/>
      <c r="Y160" s="286"/>
      <c r="Z160" s="286"/>
      <c r="AA160" s="286"/>
      <c r="AB160" s="286"/>
      <c r="AC160" s="286"/>
      <c r="AD160" s="286"/>
      <c r="AE160" s="286"/>
      <c r="AF160" s="286"/>
      <c r="AG160" s="286"/>
      <c r="AH160" s="286"/>
      <c r="AI160" s="286"/>
      <c r="AJ160" s="286"/>
      <c r="AK160" s="286"/>
      <c r="AL160" s="286"/>
      <c r="AM160" s="286"/>
      <c r="AN160" s="286"/>
      <c r="AO160" s="287"/>
      <c r="AP160" s="288" t="s">
        <v>117</v>
      </c>
      <c r="AQ160" s="286" t="s">
        <v>118</v>
      </c>
      <c r="AR160" s="286" t="s">
        <v>119</v>
      </c>
      <c r="AS160" s="289"/>
      <c r="AT160" s="208"/>
    </row>
    <row r="161" spans="2:46" ht="13" customHeight="1">
      <c r="B161" s="201">
        <v>155</v>
      </c>
      <c r="C161" s="202"/>
      <c r="D161" s="203">
        <v>61073</v>
      </c>
      <c r="E161" s="203" t="s">
        <v>345</v>
      </c>
      <c r="F161" s="204" t="s">
        <v>404</v>
      </c>
      <c r="G161" s="205" t="s">
        <v>108</v>
      </c>
      <c r="H161" s="205" t="s">
        <v>422</v>
      </c>
      <c r="I161" s="206" t="s">
        <v>423</v>
      </c>
      <c r="J161" s="205" t="s">
        <v>130</v>
      </c>
      <c r="K161" s="205" t="s">
        <v>190</v>
      </c>
      <c r="L161" s="205" t="s">
        <v>190</v>
      </c>
      <c r="M161" s="205" t="s">
        <v>113</v>
      </c>
      <c r="N161" s="205" t="s">
        <v>108</v>
      </c>
      <c r="O161" s="205" t="s">
        <v>115</v>
      </c>
      <c r="P161" s="205" t="s">
        <v>115</v>
      </c>
      <c r="Q161" s="205"/>
      <c r="R161" s="205" t="s">
        <v>116</v>
      </c>
      <c r="S161" s="205" t="s">
        <v>113</v>
      </c>
      <c r="T161" s="207"/>
      <c r="U161" s="285"/>
      <c r="V161" s="286">
        <v>1</v>
      </c>
      <c r="W161" s="286"/>
      <c r="X161" s="286"/>
      <c r="Y161" s="286"/>
      <c r="Z161" s="286"/>
      <c r="AA161" s="286"/>
      <c r="AB161" s="286"/>
      <c r="AC161" s="286"/>
      <c r="AD161" s="286"/>
      <c r="AE161" s="286"/>
      <c r="AF161" s="286"/>
      <c r="AG161" s="286"/>
      <c r="AH161" s="286"/>
      <c r="AI161" s="286"/>
      <c r="AJ161" s="286"/>
      <c r="AK161" s="286"/>
      <c r="AL161" s="286"/>
      <c r="AM161" s="286"/>
      <c r="AN161" s="286"/>
      <c r="AO161" s="287"/>
      <c r="AP161" s="288" t="s">
        <v>117</v>
      </c>
      <c r="AQ161" s="286" t="s">
        <v>118</v>
      </c>
      <c r="AR161" s="286" t="s">
        <v>119</v>
      </c>
      <c r="AS161" s="289"/>
      <c r="AT161" s="208"/>
    </row>
    <row r="162" spans="2:46" ht="13" customHeight="1">
      <c r="B162" s="201">
        <v>156</v>
      </c>
      <c r="C162" s="202"/>
      <c r="D162" s="203">
        <v>21451</v>
      </c>
      <c r="E162" s="203" t="s">
        <v>244</v>
      </c>
      <c r="F162" s="204" t="s">
        <v>404</v>
      </c>
      <c r="G162" s="205" t="s">
        <v>108</v>
      </c>
      <c r="H162" s="205" t="s">
        <v>424</v>
      </c>
      <c r="I162" s="206" t="s">
        <v>425</v>
      </c>
      <c r="J162" s="205" t="s">
        <v>168</v>
      </c>
      <c r="K162" s="205" t="s">
        <v>190</v>
      </c>
      <c r="L162" s="205" t="s">
        <v>190</v>
      </c>
      <c r="M162" s="205" t="s">
        <v>113</v>
      </c>
      <c r="N162" s="205" t="s">
        <v>108</v>
      </c>
      <c r="O162" s="205" t="s">
        <v>115</v>
      </c>
      <c r="P162" s="205" t="s">
        <v>115</v>
      </c>
      <c r="Q162" s="205"/>
      <c r="R162" s="205" t="s">
        <v>116</v>
      </c>
      <c r="S162" s="205" t="s">
        <v>113</v>
      </c>
      <c r="T162" s="207"/>
      <c r="U162" s="285"/>
      <c r="V162" s="286">
        <v>1</v>
      </c>
      <c r="W162" s="286"/>
      <c r="X162" s="286"/>
      <c r="Y162" s="286"/>
      <c r="Z162" s="286"/>
      <c r="AA162" s="286"/>
      <c r="AB162" s="286"/>
      <c r="AC162" s="286"/>
      <c r="AD162" s="286"/>
      <c r="AE162" s="286"/>
      <c r="AF162" s="286"/>
      <c r="AG162" s="286"/>
      <c r="AH162" s="286"/>
      <c r="AI162" s="286"/>
      <c r="AJ162" s="286"/>
      <c r="AK162" s="286"/>
      <c r="AL162" s="286"/>
      <c r="AM162" s="286"/>
      <c r="AN162" s="286"/>
      <c r="AO162" s="287"/>
      <c r="AP162" s="288" t="s">
        <v>117</v>
      </c>
      <c r="AQ162" s="286" t="s">
        <v>118</v>
      </c>
      <c r="AR162" s="286" t="s">
        <v>119</v>
      </c>
      <c r="AS162" s="289"/>
      <c r="AT162" s="208"/>
    </row>
    <row r="163" spans="2:46" ht="13" customHeight="1">
      <c r="B163" s="193">
        <v>157</v>
      </c>
      <c r="C163" s="194"/>
      <c r="D163" s="195"/>
      <c r="E163" s="195"/>
      <c r="F163" s="196" t="s">
        <v>404</v>
      </c>
      <c r="G163" s="197" t="s">
        <v>56</v>
      </c>
      <c r="H163" s="197" t="s">
        <v>426</v>
      </c>
      <c r="I163" s="198" t="s">
        <v>427</v>
      </c>
      <c r="J163" s="197"/>
      <c r="K163" s="197"/>
      <c r="L163" s="197"/>
      <c r="M163" s="197"/>
      <c r="N163" s="197"/>
      <c r="O163" s="197"/>
      <c r="P163" s="197"/>
      <c r="Q163" s="197"/>
      <c r="R163" s="197"/>
      <c r="S163" s="197"/>
      <c r="T163" s="199"/>
      <c r="U163" s="280"/>
      <c r="V163" s="281"/>
      <c r="W163" s="281"/>
      <c r="X163" s="281"/>
      <c r="Y163" s="281"/>
      <c r="Z163" s="281"/>
      <c r="AA163" s="281"/>
      <c r="AB163" s="281"/>
      <c r="AC163" s="281"/>
      <c r="AD163" s="281"/>
      <c r="AE163" s="281"/>
      <c r="AF163" s="281"/>
      <c r="AG163" s="281"/>
      <c r="AH163" s="281"/>
      <c r="AI163" s="281"/>
      <c r="AJ163" s="281"/>
      <c r="AK163" s="281"/>
      <c r="AL163" s="281"/>
      <c r="AM163" s="281"/>
      <c r="AN163" s="281"/>
      <c r="AO163" s="282"/>
      <c r="AP163" s="283"/>
      <c r="AQ163" s="281"/>
      <c r="AR163" s="281"/>
      <c r="AS163" s="284"/>
      <c r="AT163" s="200"/>
    </row>
    <row r="164" spans="2:46" ht="13" customHeight="1">
      <c r="B164" s="201">
        <v>158</v>
      </c>
      <c r="C164" s="202"/>
      <c r="D164" s="203">
        <v>21451</v>
      </c>
      <c r="E164" s="203" t="s">
        <v>244</v>
      </c>
      <c r="F164" s="204" t="s">
        <v>404</v>
      </c>
      <c r="G164" s="205" t="s">
        <v>108</v>
      </c>
      <c r="H164" s="205" t="s">
        <v>428</v>
      </c>
      <c r="I164" s="206" t="s">
        <v>429</v>
      </c>
      <c r="J164" s="205" t="s">
        <v>140</v>
      </c>
      <c r="K164" s="205" t="s">
        <v>112</v>
      </c>
      <c r="L164" s="205" t="s">
        <v>112</v>
      </c>
      <c r="M164" s="205" t="s">
        <v>113</v>
      </c>
      <c r="N164" s="205" t="s">
        <v>114</v>
      </c>
      <c r="O164" s="205" t="s">
        <v>115</v>
      </c>
      <c r="P164" s="205" t="s">
        <v>115</v>
      </c>
      <c r="Q164" s="205"/>
      <c r="R164" s="205" t="s">
        <v>116</v>
      </c>
      <c r="S164" s="205" t="s">
        <v>56</v>
      </c>
      <c r="T164" s="207"/>
      <c r="U164" s="285">
        <v>1</v>
      </c>
      <c r="V164" s="286"/>
      <c r="W164" s="286"/>
      <c r="X164" s="286"/>
      <c r="Y164" s="286"/>
      <c r="Z164" s="286"/>
      <c r="AA164" s="286"/>
      <c r="AB164" s="286"/>
      <c r="AC164" s="286"/>
      <c r="AD164" s="286"/>
      <c r="AE164" s="286"/>
      <c r="AF164" s="286"/>
      <c r="AG164" s="286"/>
      <c r="AH164" s="286"/>
      <c r="AI164" s="286"/>
      <c r="AJ164" s="286"/>
      <c r="AK164" s="286"/>
      <c r="AL164" s="286"/>
      <c r="AM164" s="286"/>
      <c r="AN164" s="286"/>
      <c r="AO164" s="287"/>
      <c r="AP164" s="288" t="s">
        <v>117</v>
      </c>
      <c r="AQ164" s="286" t="s">
        <v>118</v>
      </c>
      <c r="AR164" s="286" t="s">
        <v>119</v>
      </c>
      <c r="AS164" s="289"/>
      <c r="AT164" s="208"/>
    </row>
    <row r="165" spans="2:46" ht="13" customHeight="1">
      <c r="B165" s="201">
        <v>159</v>
      </c>
      <c r="C165" s="202"/>
      <c r="D165" s="203">
        <v>21451</v>
      </c>
      <c r="E165" s="203" t="s">
        <v>244</v>
      </c>
      <c r="F165" s="204" t="s">
        <v>404</v>
      </c>
      <c r="G165" s="205" t="s">
        <v>108</v>
      </c>
      <c r="H165" s="205" t="s">
        <v>430</v>
      </c>
      <c r="I165" s="206" t="s">
        <v>431</v>
      </c>
      <c r="J165" s="205" t="s">
        <v>146</v>
      </c>
      <c r="K165" s="205" t="s">
        <v>182</v>
      </c>
      <c r="L165" s="205" t="s">
        <v>182</v>
      </c>
      <c r="M165" s="205" t="s">
        <v>113</v>
      </c>
      <c r="N165" s="205" t="s">
        <v>108</v>
      </c>
      <c r="O165" s="205" t="s">
        <v>115</v>
      </c>
      <c r="P165" s="205" t="s">
        <v>115</v>
      </c>
      <c r="Q165" s="205"/>
      <c r="R165" s="205" t="s">
        <v>116</v>
      </c>
      <c r="S165" s="205" t="s">
        <v>56</v>
      </c>
      <c r="T165" s="207"/>
      <c r="U165" s="285"/>
      <c r="V165" s="286">
        <v>1</v>
      </c>
      <c r="W165" s="286"/>
      <c r="X165" s="286"/>
      <c r="Y165" s="286"/>
      <c r="Z165" s="286"/>
      <c r="AA165" s="286"/>
      <c r="AB165" s="286"/>
      <c r="AC165" s="286"/>
      <c r="AD165" s="286"/>
      <c r="AE165" s="286"/>
      <c r="AF165" s="286"/>
      <c r="AG165" s="286"/>
      <c r="AH165" s="286"/>
      <c r="AI165" s="286"/>
      <c r="AJ165" s="286"/>
      <c r="AK165" s="286"/>
      <c r="AL165" s="286"/>
      <c r="AM165" s="286"/>
      <c r="AN165" s="286"/>
      <c r="AO165" s="287"/>
      <c r="AP165" s="288" t="s">
        <v>117</v>
      </c>
      <c r="AQ165" s="286" t="s">
        <v>118</v>
      </c>
      <c r="AR165" s="286" t="s">
        <v>119</v>
      </c>
      <c r="AS165" s="289"/>
      <c r="AT165" s="208"/>
    </row>
    <row r="166" spans="2:46" ht="13" customHeight="1">
      <c r="B166" s="193">
        <v>160</v>
      </c>
      <c r="C166" s="194"/>
      <c r="D166" s="195"/>
      <c r="E166" s="195"/>
      <c r="F166" s="196" t="s">
        <v>404</v>
      </c>
      <c r="G166" s="197" t="s">
        <v>202</v>
      </c>
      <c r="H166" s="197" t="s">
        <v>432</v>
      </c>
      <c r="I166" s="198" t="s">
        <v>433</v>
      </c>
      <c r="J166" s="197"/>
      <c r="K166" s="197"/>
      <c r="L166" s="197"/>
      <c r="M166" s="197"/>
      <c r="N166" s="197"/>
      <c r="O166" s="197"/>
      <c r="P166" s="197"/>
      <c r="Q166" s="197"/>
      <c r="R166" s="197"/>
      <c r="S166" s="197"/>
      <c r="T166" s="199"/>
      <c r="U166" s="280"/>
      <c r="V166" s="281"/>
      <c r="W166" s="281"/>
      <c r="X166" s="281"/>
      <c r="Y166" s="281"/>
      <c r="Z166" s="281"/>
      <c r="AA166" s="281"/>
      <c r="AB166" s="281"/>
      <c r="AC166" s="281"/>
      <c r="AD166" s="281"/>
      <c r="AE166" s="281"/>
      <c r="AF166" s="281"/>
      <c r="AG166" s="281"/>
      <c r="AH166" s="281"/>
      <c r="AI166" s="281"/>
      <c r="AJ166" s="281"/>
      <c r="AK166" s="281"/>
      <c r="AL166" s="281"/>
      <c r="AM166" s="281"/>
      <c r="AN166" s="281"/>
      <c r="AO166" s="282"/>
      <c r="AP166" s="283"/>
      <c r="AQ166" s="281"/>
      <c r="AR166" s="281"/>
      <c r="AS166" s="284"/>
      <c r="AT166" s="200"/>
    </row>
    <row r="167" spans="2:46" ht="13" customHeight="1">
      <c r="B167" s="201">
        <v>161</v>
      </c>
      <c r="C167" s="202"/>
      <c r="D167" s="203">
        <v>21451</v>
      </c>
      <c r="E167" s="203" t="s">
        <v>244</v>
      </c>
      <c r="F167" s="204" t="s">
        <v>404</v>
      </c>
      <c r="G167" s="205" t="s">
        <v>108</v>
      </c>
      <c r="H167" s="205" t="s">
        <v>434</v>
      </c>
      <c r="I167" s="206" t="s">
        <v>435</v>
      </c>
      <c r="J167" s="205" t="s">
        <v>181</v>
      </c>
      <c r="K167" s="205" t="s">
        <v>182</v>
      </c>
      <c r="L167" s="205" t="s">
        <v>182</v>
      </c>
      <c r="M167" s="205" t="s">
        <v>113</v>
      </c>
      <c r="N167" s="205" t="s">
        <v>108</v>
      </c>
      <c r="O167" s="205" t="s">
        <v>115</v>
      </c>
      <c r="P167" s="205" t="s">
        <v>115</v>
      </c>
      <c r="Q167" s="205"/>
      <c r="R167" s="205" t="s">
        <v>116</v>
      </c>
      <c r="S167" s="205" t="s">
        <v>56</v>
      </c>
      <c r="T167" s="207"/>
      <c r="U167" s="285"/>
      <c r="V167" s="286">
        <v>1</v>
      </c>
      <c r="W167" s="286"/>
      <c r="X167" s="286"/>
      <c r="Y167" s="286"/>
      <c r="Z167" s="286"/>
      <c r="AA167" s="286"/>
      <c r="AB167" s="286"/>
      <c r="AC167" s="286"/>
      <c r="AD167" s="286"/>
      <c r="AE167" s="286"/>
      <c r="AF167" s="286"/>
      <c r="AG167" s="286"/>
      <c r="AH167" s="286"/>
      <c r="AI167" s="286"/>
      <c r="AJ167" s="286"/>
      <c r="AK167" s="286"/>
      <c r="AL167" s="286"/>
      <c r="AM167" s="286"/>
      <c r="AN167" s="286"/>
      <c r="AO167" s="287"/>
      <c r="AP167" s="288" t="s">
        <v>117</v>
      </c>
      <c r="AQ167" s="286" t="s">
        <v>118</v>
      </c>
      <c r="AR167" s="286" t="s">
        <v>119</v>
      </c>
      <c r="AS167" s="289"/>
      <c r="AT167" s="208"/>
    </row>
    <row r="168" spans="2:46" ht="13" customHeight="1">
      <c r="B168" s="201">
        <v>162</v>
      </c>
      <c r="C168" s="202"/>
      <c r="D168" s="203">
        <v>21451</v>
      </c>
      <c r="E168" s="203" t="s">
        <v>244</v>
      </c>
      <c r="F168" s="204" t="s">
        <v>404</v>
      </c>
      <c r="G168" s="205" t="s">
        <v>108</v>
      </c>
      <c r="H168" s="205" t="s">
        <v>436</v>
      </c>
      <c r="I168" s="206" t="s">
        <v>437</v>
      </c>
      <c r="J168" s="205" t="s">
        <v>187</v>
      </c>
      <c r="K168" s="205" t="s">
        <v>190</v>
      </c>
      <c r="L168" s="205" t="s">
        <v>190</v>
      </c>
      <c r="M168" s="205" t="s">
        <v>113</v>
      </c>
      <c r="N168" s="205" t="s">
        <v>108</v>
      </c>
      <c r="O168" s="205" t="s">
        <v>115</v>
      </c>
      <c r="P168" s="205" t="s">
        <v>115</v>
      </c>
      <c r="Q168" s="205"/>
      <c r="R168" s="205" t="s">
        <v>116</v>
      </c>
      <c r="S168" s="205" t="s">
        <v>56</v>
      </c>
      <c r="T168" s="207"/>
      <c r="U168" s="285"/>
      <c r="V168" s="286">
        <v>1</v>
      </c>
      <c r="W168" s="286"/>
      <c r="X168" s="286"/>
      <c r="Y168" s="286"/>
      <c r="Z168" s="286"/>
      <c r="AA168" s="286"/>
      <c r="AB168" s="286"/>
      <c r="AC168" s="286"/>
      <c r="AD168" s="286"/>
      <c r="AE168" s="286"/>
      <c r="AF168" s="286"/>
      <c r="AG168" s="286"/>
      <c r="AH168" s="286"/>
      <c r="AI168" s="286"/>
      <c r="AJ168" s="286"/>
      <c r="AK168" s="286"/>
      <c r="AL168" s="286"/>
      <c r="AM168" s="286"/>
      <c r="AN168" s="286"/>
      <c r="AO168" s="287"/>
      <c r="AP168" s="288" t="s">
        <v>117</v>
      </c>
      <c r="AQ168" s="286" t="s">
        <v>118</v>
      </c>
      <c r="AR168" s="286" t="s">
        <v>119</v>
      </c>
      <c r="AS168" s="289"/>
      <c r="AT168" s="208"/>
    </row>
    <row r="169" spans="2:46" ht="13" customHeight="1">
      <c r="B169" s="201">
        <v>163</v>
      </c>
      <c r="C169" s="202"/>
      <c r="D169" s="203">
        <v>21451</v>
      </c>
      <c r="E169" s="203" t="s">
        <v>244</v>
      </c>
      <c r="F169" s="204" t="s">
        <v>404</v>
      </c>
      <c r="G169" s="205" t="s">
        <v>108</v>
      </c>
      <c r="H169" s="205" t="s">
        <v>438</v>
      </c>
      <c r="I169" s="206" t="s">
        <v>439</v>
      </c>
      <c r="J169" s="205" t="s">
        <v>130</v>
      </c>
      <c r="K169" s="205" t="s">
        <v>440</v>
      </c>
      <c r="L169" s="205" t="s">
        <v>190</v>
      </c>
      <c r="M169" s="205" t="s">
        <v>113</v>
      </c>
      <c r="N169" s="205" t="s">
        <v>108</v>
      </c>
      <c r="O169" s="205" t="s">
        <v>115</v>
      </c>
      <c r="P169" s="205" t="s">
        <v>115</v>
      </c>
      <c r="Q169" s="205"/>
      <c r="R169" s="205" t="s">
        <v>116</v>
      </c>
      <c r="S169" s="205" t="s">
        <v>113</v>
      </c>
      <c r="T169" s="207"/>
      <c r="U169" s="285"/>
      <c r="V169" s="286">
        <v>1</v>
      </c>
      <c r="W169" s="286"/>
      <c r="X169" s="286"/>
      <c r="Y169" s="286"/>
      <c r="Z169" s="286"/>
      <c r="AA169" s="286"/>
      <c r="AB169" s="286"/>
      <c r="AC169" s="286"/>
      <c r="AD169" s="286"/>
      <c r="AE169" s="286"/>
      <c r="AF169" s="286"/>
      <c r="AG169" s="286"/>
      <c r="AH169" s="286"/>
      <c r="AI169" s="286"/>
      <c r="AJ169" s="286"/>
      <c r="AK169" s="286"/>
      <c r="AL169" s="286"/>
      <c r="AM169" s="286"/>
      <c r="AN169" s="286"/>
      <c r="AO169" s="287"/>
      <c r="AP169" s="288" t="s">
        <v>117</v>
      </c>
      <c r="AQ169" s="286" t="s">
        <v>118</v>
      </c>
      <c r="AR169" s="286" t="s">
        <v>119</v>
      </c>
      <c r="AS169" s="289"/>
      <c r="AT169" s="208"/>
    </row>
    <row r="170" spans="2:46" ht="13" customHeight="1">
      <c r="B170" s="201">
        <v>164</v>
      </c>
      <c r="C170" s="202"/>
      <c r="D170" s="203">
        <v>21451</v>
      </c>
      <c r="E170" s="203" t="s">
        <v>244</v>
      </c>
      <c r="F170" s="204" t="s">
        <v>404</v>
      </c>
      <c r="G170" s="205" t="s">
        <v>108</v>
      </c>
      <c r="H170" s="205" t="s">
        <v>441</v>
      </c>
      <c r="I170" s="206" t="s">
        <v>439</v>
      </c>
      <c r="J170" s="205" t="s">
        <v>168</v>
      </c>
      <c r="K170" s="205" t="s">
        <v>440</v>
      </c>
      <c r="L170" s="205" t="s">
        <v>190</v>
      </c>
      <c r="M170" s="205" t="s">
        <v>113</v>
      </c>
      <c r="N170" s="205" t="s">
        <v>108</v>
      </c>
      <c r="O170" s="205" t="s">
        <v>115</v>
      </c>
      <c r="P170" s="205" t="s">
        <v>115</v>
      </c>
      <c r="Q170" s="205"/>
      <c r="R170" s="205" t="s">
        <v>116</v>
      </c>
      <c r="S170" s="205" t="s">
        <v>56</v>
      </c>
      <c r="T170" s="207"/>
      <c r="U170" s="285"/>
      <c r="V170" s="286">
        <v>1</v>
      </c>
      <c r="W170" s="286"/>
      <c r="X170" s="286"/>
      <c r="Y170" s="286"/>
      <c r="Z170" s="286"/>
      <c r="AA170" s="286"/>
      <c r="AB170" s="286"/>
      <c r="AC170" s="286"/>
      <c r="AD170" s="286"/>
      <c r="AE170" s="286"/>
      <c r="AF170" s="286"/>
      <c r="AG170" s="286"/>
      <c r="AH170" s="286"/>
      <c r="AI170" s="286"/>
      <c r="AJ170" s="286"/>
      <c r="AK170" s="286"/>
      <c r="AL170" s="286"/>
      <c r="AM170" s="286"/>
      <c r="AN170" s="286"/>
      <c r="AO170" s="287"/>
      <c r="AP170" s="288" t="s">
        <v>117</v>
      </c>
      <c r="AQ170" s="286" t="s">
        <v>118</v>
      </c>
      <c r="AR170" s="286" t="s">
        <v>119</v>
      </c>
      <c r="AS170" s="289"/>
      <c r="AT170" s="208"/>
    </row>
    <row r="171" spans="2:46" ht="13" customHeight="1">
      <c r="B171" s="193">
        <v>165</v>
      </c>
      <c r="C171" s="194"/>
      <c r="D171" s="195"/>
      <c r="E171" s="195"/>
      <c r="F171" s="196" t="s">
        <v>404</v>
      </c>
      <c r="G171" s="197" t="s">
        <v>202</v>
      </c>
      <c r="H171" s="197" t="s">
        <v>442</v>
      </c>
      <c r="I171" s="198" t="s">
        <v>443</v>
      </c>
      <c r="J171" s="197"/>
      <c r="K171" s="197"/>
      <c r="L171" s="197"/>
      <c r="M171" s="197"/>
      <c r="N171" s="197"/>
      <c r="O171" s="197"/>
      <c r="P171" s="197"/>
      <c r="Q171" s="197"/>
      <c r="R171" s="197"/>
      <c r="S171" s="197"/>
      <c r="T171" s="199"/>
      <c r="U171" s="280"/>
      <c r="V171" s="281"/>
      <c r="W171" s="281"/>
      <c r="X171" s="281"/>
      <c r="Y171" s="281"/>
      <c r="Z171" s="281"/>
      <c r="AA171" s="281"/>
      <c r="AB171" s="281"/>
      <c r="AC171" s="281"/>
      <c r="AD171" s="281"/>
      <c r="AE171" s="281"/>
      <c r="AF171" s="281"/>
      <c r="AG171" s="281"/>
      <c r="AH171" s="281"/>
      <c r="AI171" s="281"/>
      <c r="AJ171" s="281"/>
      <c r="AK171" s="281"/>
      <c r="AL171" s="281"/>
      <c r="AM171" s="281"/>
      <c r="AN171" s="281"/>
      <c r="AO171" s="282"/>
      <c r="AP171" s="283"/>
      <c r="AQ171" s="281"/>
      <c r="AR171" s="281"/>
      <c r="AS171" s="284"/>
      <c r="AT171" s="200"/>
    </row>
    <row r="172" spans="2:46" ht="13" customHeight="1">
      <c r="B172" s="201">
        <v>166</v>
      </c>
      <c r="C172" s="202"/>
      <c r="D172" s="203">
        <v>21451</v>
      </c>
      <c r="E172" s="203" t="s">
        <v>244</v>
      </c>
      <c r="F172" s="204" t="s">
        <v>404</v>
      </c>
      <c r="G172" s="205" t="s">
        <v>108</v>
      </c>
      <c r="H172" s="205" t="s">
        <v>444</v>
      </c>
      <c r="I172" s="206" t="s">
        <v>425</v>
      </c>
      <c r="J172" s="205" t="s">
        <v>130</v>
      </c>
      <c r="K172" s="205" t="s">
        <v>190</v>
      </c>
      <c r="L172" s="205" t="s">
        <v>190</v>
      </c>
      <c r="M172" s="205" t="s">
        <v>113</v>
      </c>
      <c r="N172" s="205" t="s">
        <v>108</v>
      </c>
      <c r="O172" s="205" t="s">
        <v>115</v>
      </c>
      <c r="P172" s="205" t="s">
        <v>115</v>
      </c>
      <c r="Q172" s="205"/>
      <c r="R172" s="205" t="s">
        <v>116</v>
      </c>
      <c r="S172" s="205" t="s">
        <v>113</v>
      </c>
      <c r="T172" s="207"/>
      <c r="U172" s="285"/>
      <c r="V172" s="286">
        <v>1</v>
      </c>
      <c r="W172" s="286"/>
      <c r="X172" s="286"/>
      <c r="Y172" s="286"/>
      <c r="Z172" s="286"/>
      <c r="AA172" s="286"/>
      <c r="AB172" s="286"/>
      <c r="AC172" s="286"/>
      <c r="AD172" s="286"/>
      <c r="AE172" s="286"/>
      <c r="AF172" s="286"/>
      <c r="AG172" s="286"/>
      <c r="AH172" s="286"/>
      <c r="AI172" s="286"/>
      <c r="AJ172" s="286"/>
      <c r="AK172" s="286"/>
      <c r="AL172" s="286"/>
      <c r="AM172" s="286"/>
      <c r="AN172" s="286"/>
      <c r="AO172" s="287"/>
      <c r="AP172" s="288" t="s">
        <v>117</v>
      </c>
      <c r="AQ172" s="286" t="s">
        <v>118</v>
      </c>
      <c r="AR172" s="286" t="s">
        <v>119</v>
      </c>
      <c r="AS172" s="289"/>
      <c r="AT172" s="208"/>
    </row>
    <row r="173" spans="2:46" ht="13" customHeight="1">
      <c r="B173" s="201">
        <v>167</v>
      </c>
      <c r="C173" s="202"/>
      <c r="D173" s="203">
        <v>21451</v>
      </c>
      <c r="E173" s="203" t="s">
        <v>244</v>
      </c>
      <c r="F173" s="204" t="s">
        <v>404</v>
      </c>
      <c r="G173" s="205" t="s">
        <v>108</v>
      </c>
      <c r="H173" s="205" t="s">
        <v>445</v>
      </c>
      <c r="I173" s="206" t="s">
        <v>425</v>
      </c>
      <c r="J173" s="205" t="s">
        <v>168</v>
      </c>
      <c r="K173" s="205" t="s">
        <v>190</v>
      </c>
      <c r="L173" s="205" t="s">
        <v>190</v>
      </c>
      <c r="M173" s="205" t="s">
        <v>113</v>
      </c>
      <c r="N173" s="205" t="s">
        <v>108</v>
      </c>
      <c r="O173" s="205" t="s">
        <v>115</v>
      </c>
      <c r="P173" s="205" t="s">
        <v>115</v>
      </c>
      <c r="Q173" s="205"/>
      <c r="R173" s="205" t="s">
        <v>116</v>
      </c>
      <c r="S173" s="205" t="s">
        <v>113</v>
      </c>
      <c r="T173" s="207"/>
      <c r="U173" s="285"/>
      <c r="V173" s="286">
        <v>1</v>
      </c>
      <c r="W173" s="286"/>
      <c r="X173" s="286"/>
      <c r="Y173" s="286"/>
      <c r="Z173" s="286"/>
      <c r="AA173" s="286"/>
      <c r="AB173" s="286"/>
      <c r="AC173" s="286"/>
      <c r="AD173" s="286"/>
      <c r="AE173" s="286"/>
      <c r="AF173" s="286"/>
      <c r="AG173" s="286"/>
      <c r="AH173" s="286"/>
      <c r="AI173" s="286"/>
      <c r="AJ173" s="286"/>
      <c r="AK173" s="286"/>
      <c r="AL173" s="286"/>
      <c r="AM173" s="286"/>
      <c r="AN173" s="286"/>
      <c r="AO173" s="287"/>
      <c r="AP173" s="288" t="s">
        <v>117</v>
      </c>
      <c r="AQ173" s="286" t="s">
        <v>118</v>
      </c>
      <c r="AR173" s="286" t="s">
        <v>119</v>
      </c>
      <c r="AS173" s="289"/>
      <c r="AT173" s="208"/>
    </row>
    <row r="174" spans="2:46" ht="13" customHeight="1">
      <c r="B174" s="201">
        <v>168</v>
      </c>
      <c r="C174" s="202"/>
      <c r="D174" s="203">
        <v>21451</v>
      </c>
      <c r="E174" s="203" t="s">
        <v>244</v>
      </c>
      <c r="F174" s="204" t="s">
        <v>404</v>
      </c>
      <c r="G174" s="205" t="s">
        <v>108</v>
      </c>
      <c r="H174" s="205" t="s">
        <v>446</v>
      </c>
      <c r="I174" s="206" t="s">
        <v>425</v>
      </c>
      <c r="J174" s="205" t="s">
        <v>168</v>
      </c>
      <c r="K174" s="205" t="s">
        <v>190</v>
      </c>
      <c r="L174" s="205" t="s">
        <v>190</v>
      </c>
      <c r="M174" s="205" t="s">
        <v>113</v>
      </c>
      <c r="N174" s="205" t="s">
        <v>108</v>
      </c>
      <c r="O174" s="205" t="s">
        <v>115</v>
      </c>
      <c r="P174" s="205" t="s">
        <v>115</v>
      </c>
      <c r="Q174" s="205"/>
      <c r="R174" s="205" t="s">
        <v>116</v>
      </c>
      <c r="S174" s="205" t="s">
        <v>113</v>
      </c>
      <c r="T174" s="207"/>
      <c r="U174" s="285"/>
      <c r="V174" s="286">
        <v>1</v>
      </c>
      <c r="W174" s="286"/>
      <c r="X174" s="286"/>
      <c r="Y174" s="286"/>
      <c r="Z174" s="286"/>
      <c r="AA174" s="286"/>
      <c r="AB174" s="286"/>
      <c r="AC174" s="286"/>
      <c r="AD174" s="286"/>
      <c r="AE174" s="286"/>
      <c r="AF174" s="286"/>
      <c r="AG174" s="286"/>
      <c r="AH174" s="286"/>
      <c r="AI174" s="286"/>
      <c r="AJ174" s="286"/>
      <c r="AK174" s="286"/>
      <c r="AL174" s="286"/>
      <c r="AM174" s="286"/>
      <c r="AN174" s="286"/>
      <c r="AO174" s="287"/>
      <c r="AP174" s="288" t="s">
        <v>117</v>
      </c>
      <c r="AQ174" s="286" t="s">
        <v>118</v>
      </c>
      <c r="AR174" s="286" t="s">
        <v>119</v>
      </c>
      <c r="AS174" s="289"/>
      <c r="AT174" s="208"/>
    </row>
    <row r="175" spans="2:46" ht="13" customHeight="1">
      <c r="B175" s="201">
        <v>169</v>
      </c>
      <c r="C175" s="202"/>
      <c r="D175" s="203">
        <v>21451</v>
      </c>
      <c r="E175" s="203" t="s">
        <v>244</v>
      </c>
      <c r="F175" s="204" t="s">
        <v>404</v>
      </c>
      <c r="G175" s="205" t="s">
        <v>108</v>
      </c>
      <c r="H175" s="205" t="s">
        <v>447</v>
      </c>
      <c r="I175" s="206" t="s">
        <v>425</v>
      </c>
      <c r="J175" s="205" t="s">
        <v>168</v>
      </c>
      <c r="K175" s="205" t="s">
        <v>190</v>
      </c>
      <c r="L175" s="205" t="s">
        <v>190</v>
      </c>
      <c r="M175" s="205" t="s">
        <v>113</v>
      </c>
      <c r="N175" s="205" t="s">
        <v>108</v>
      </c>
      <c r="O175" s="205" t="s">
        <v>115</v>
      </c>
      <c r="P175" s="205" t="s">
        <v>115</v>
      </c>
      <c r="Q175" s="205"/>
      <c r="R175" s="205" t="s">
        <v>116</v>
      </c>
      <c r="S175" s="205" t="s">
        <v>113</v>
      </c>
      <c r="T175" s="207"/>
      <c r="U175" s="285"/>
      <c r="V175" s="286">
        <v>1</v>
      </c>
      <c r="W175" s="286"/>
      <c r="X175" s="286"/>
      <c r="Y175" s="286"/>
      <c r="Z175" s="286"/>
      <c r="AA175" s="286"/>
      <c r="AB175" s="286"/>
      <c r="AC175" s="286"/>
      <c r="AD175" s="286"/>
      <c r="AE175" s="286"/>
      <c r="AF175" s="286"/>
      <c r="AG175" s="286"/>
      <c r="AH175" s="286"/>
      <c r="AI175" s="286"/>
      <c r="AJ175" s="286"/>
      <c r="AK175" s="286"/>
      <c r="AL175" s="286"/>
      <c r="AM175" s="286"/>
      <c r="AN175" s="286"/>
      <c r="AO175" s="287"/>
      <c r="AP175" s="288" t="s">
        <v>117</v>
      </c>
      <c r="AQ175" s="286" t="s">
        <v>118</v>
      </c>
      <c r="AR175" s="286" t="s">
        <v>119</v>
      </c>
      <c r="AS175" s="289"/>
      <c r="AT175" s="208"/>
    </row>
    <row r="176" spans="2:46" ht="13" customHeight="1">
      <c r="B176" s="201">
        <v>170</v>
      </c>
      <c r="C176" s="202"/>
      <c r="D176" s="203">
        <v>21451</v>
      </c>
      <c r="E176" s="203" t="s">
        <v>244</v>
      </c>
      <c r="F176" s="204" t="s">
        <v>404</v>
      </c>
      <c r="G176" s="205" t="s">
        <v>108</v>
      </c>
      <c r="H176" s="205" t="s">
        <v>448</v>
      </c>
      <c r="I176" s="206" t="s">
        <v>425</v>
      </c>
      <c r="J176" s="205" t="s">
        <v>282</v>
      </c>
      <c r="K176" s="205" t="s">
        <v>190</v>
      </c>
      <c r="L176" s="205" t="s">
        <v>190</v>
      </c>
      <c r="M176" s="205" t="s">
        <v>113</v>
      </c>
      <c r="N176" s="205" t="s">
        <v>108</v>
      </c>
      <c r="O176" s="205" t="s">
        <v>115</v>
      </c>
      <c r="P176" s="205" t="s">
        <v>115</v>
      </c>
      <c r="Q176" s="205"/>
      <c r="R176" s="205" t="s">
        <v>116</v>
      </c>
      <c r="S176" s="205" t="s">
        <v>113</v>
      </c>
      <c r="T176" s="207"/>
      <c r="U176" s="285"/>
      <c r="V176" s="286">
        <v>1</v>
      </c>
      <c r="W176" s="286"/>
      <c r="X176" s="286"/>
      <c r="Y176" s="286"/>
      <c r="Z176" s="286"/>
      <c r="AA176" s="286"/>
      <c r="AB176" s="286"/>
      <c r="AC176" s="286"/>
      <c r="AD176" s="286"/>
      <c r="AE176" s="286"/>
      <c r="AF176" s="286"/>
      <c r="AG176" s="286"/>
      <c r="AH176" s="286"/>
      <c r="AI176" s="286"/>
      <c r="AJ176" s="286"/>
      <c r="AK176" s="286"/>
      <c r="AL176" s="286"/>
      <c r="AM176" s="286"/>
      <c r="AN176" s="286"/>
      <c r="AO176" s="287"/>
      <c r="AP176" s="288" t="s">
        <v>117</v>
      </c>
      <c r="AQ176" s="286" t="s">
        <v>118</v>
      </c>
      <c r="AR176" s="286" t="s">
        <v>119</v>
      </c>
      <c r="AS176" s="289"/>
      <c r="AT176" s="208"/>
    </row>
    <row r="177" spans="2:46" ht="13" customHeight="1">
      <c r="B177" s="201">
        <v>171</v>
      </c>
      <c r="C177" s="202"/>
      <c r="D177" s="203">
        <v>21451</v>
      </c>
      <c r="E177" s="203" t="s">
        <v>244</v>
      </c>
      <c r="F177" s="204" t="s">
        <v>404</v>
      </c>
      <c r="G177" s="205" t="s">
        <v>108</v>
      </c>
      <c r="H177" s="205" t="s">
        <v>449</v>
      </c>
      <c r="I177" s="206" t="s">
        <v>425</v>
      </c>
      <c r="J177" s="205" t="s">
        <v>282</v>
      </c>
      <c r="K177" s="205" t="s">
        <v>190</v>
      </c>
      <c r="L177" s="205" t="s">
        <v>190</v>
      </c>
      <c r="M177" s="205" t="s">
        <v>113</v>
      </c>
      <c r="N177" s="205" t="s">
        <v>108</v>
      </c>
      <c r="O177" s="205" t="s">
        <v>115</v>
      </c>
      <c r="P177" s="205" t="s">
        <v>115</v>
      </c>
      <c r="Q177" s="205"/>
      <c r="R177" s="205" t="s">
        <v>116</v>
      </c>
      <c r="S177" s="205" t="s">
        <v>113</v>
      </c>
      <c r="T177" s="207"/>
      <c r="U177" s="285"/>
      <c r="V177" s="286">
        <v>1</v>
      </c>
      <c r="W177" s="286"/>
      <c r="X177" s="286"/>
      <c r="Y177" s="286"/>
      <c r="Z177" s="286"/>
      <c r="AA177" s="286"/>
      <c r="AB177" s="286"/>
      <c r="AC177" s="286"/>
      <c r="AD177" s="286"/>
      <c r="AE177" s="286"/>
      <c r="AF177" s="286"/>
      <c r="AG177" s="286"/>
      <c r="AH177" s="286"/>
      <c r="AI177" s="286"/>
      <c r="AJ177" s="286"/>
      <c r="AK177" s="286"/>
      <c r="AL177" s="286"/>
      <c r="AM177" s="286"/>
      <c r="AN177" s="286"/>
      <c r="AO177" s="287"/>
      <c r="AP177" s="288" t="s">
        <v>117</v>
      </c>
      <c r="AQ177" s="286" t="s">
        <v>118</v>
      </c>
      <c r="AR177" s="286" t="s">
        <v>119</v>
      </c>
      <c r="AS177" s="289"/>
      <c r="AT177" s="208"/>
    </row>
    <row r="178" spans="2:46" ht="13" customHeight="1">
      <c r="B178" s="201">
        <v>172</v>
      </c>
      <c r="C178" s="202"/>
      <c r="D178" s="203">
        <v>21451</v>
      </c>
      <c r="E178" s="203" t="s">
        <v>244</v>
      </c>
      <c r="F178" s="204" t="s">
        <v>404</v>
      </c>
      <c r="G178" s="205" t="s">
        <v>108</v>
      </c>
      <c r="H178" s="205" t="s">
        <v>450</v>
      </c>
      <c r="I178" s="206" t="s">
        <v>425</v>
      </c>
      <c r="J178" s="205" t="s">
        <v>282</v>
      </c>
      <c r="K178" s="205" t="s">
        <v>190</v>
      </c>
      <c r="L178" s="205" t="s">
        <v>190</v>
      </c>
      <c r="M178" s="205" t="s">
        <v>113</v>
      </c>
      <c r="N178" s="205" t="s">
        <v>108</v>
      </c>
      <c r="O178" s="205" t="s">
        <v>115</v>
      </c>
      <c r="P178" s="205" t="s">
        <v>115</v>
      </c>
      <c r="Q178" s="205"/>
      <c r="R178" s="205" t="s">
        <v>116</v>
      </c>
      <c r="S178" s="205" t="s">
        <v>113</v>
      </c>
      <c r="T178" s="207"/>
      <c r="U178" s="285"/>
      <c r="V178" s="286">
        <v>1</v>
      </c>
      <c r="W178" s="286"/>
      <c r="X178" s="286"/>
      <c r="Y178" s="286"/>
      <c r="Z178" s="286"/>
      <c r="AA178" s="286"/>
      <c r="AB178" s="286"/>
      <c r="AC178" s="286"/>
      <c r="AD178" s="286"/>
      <c r="AE178" s="286"/>
      <c r="AF178" s="286"/>
      <c r="AG178" s="286"/>
      <c r="AH178" s="286"/>
      <c r="AI178" s="286"/>
      <c r="AJ178" s="286"/>
      <c r="AK178" s="286"/>
      <c r="AL178" s="286"/>
      <c r="AM178" s="286"/>
      <c r="AN178" s="286"/>
      <c r="AO178" s="287"/>
      <c r="AP178" s="288" t="s">
        <v>117</v>
      </c>
      <c r="AQ178" s="286" t="s">
        <v>118</v>
      </c>
      <c r="AR178" s="286" t="s">
        <v>119</v>
      </c>
      <c r="AS178" s="289"/>
      <c r="AT178" s="208"/>
    </row>
    <row r="179" spans="2:46" ht="13" customHeight="1">
      <c r="B179" s="201">
        <v>173</v>
      </c>
      <c r="C179" s="202"/>
      <c r="D179" s="203">
        <v>21451</v>
      </c>
      <c r="E179" s="203" t="s">
        <v>244</v>
      </c>
      <c r="F179" s="204" t="s">
        <v>404</v>
      </c>
      <c r="G179" s="205" t="s">
        <v>108</v>
      </c>
      <c r="H179" s="205" t="s">
        <v>451</v>
      </c>
      <c r="I179" s="206" t="s">
        <v>425</v>
      </c>
      <c r="J179" s="205" t="s">
        <v>282</v>
      </c>
      <c r="K179" s="205" t="s">
        <v>190</v>
      </c>
      <c r="L179" s="205" t="s">
        <v>190</v>
      </c>
      <c r="M179" s="205" t="s">
        <v>113</v>
      </c>
      <c r="N179" s="205" t="s">
        <v>108</v>
      </c>
      <c r="O179" s="205" t="s">
        <v>115</v>
      </c>
      <c r="P179" s="205" t="s">
        <v>115</v>
      </c>
      <c r="Q179" s="205"/>
      <c r="R179" s="205" t="s">
        <v>116</v>
      </c>
      <c r="S179" s="205" t="s">
        <v>113</v>
      </c>
      <c r="T179" s="207"/>
      <c r="U179" s="285"/>
      <c r="V179" s="286">
        <v>1</v>
      </c>
      <c r="W179" s="286"/>
      <c r="X179" s="286"/>
      <c r="Y179" s="286"/>
      <c r="Z179" s="286"/>
      <c r="AA179" s="286"/>
      <c r="AB179" s="286"/>
      <c r="AC179" s="286"/>
      <c r="AD179" s="286"/>
      <c r="AE179" s="286"/>
      <c r="AF179" s="286"/>
      <c r="AG179" s="286"/>
      <c r="AH179" s="286"/>
      <c r="AI179" s="286"/>
      <c r="AJ179" s="286"/>
      <c r="AK179" s="286"/>
      <c r="AL179" s="286"/>
      <c r="AM179" s="286"/>
      <c r="AN179" s="286"/>
      <c r="AO179" s="287"/>
      <c r="AP179" s="288" t="s">
        <v>117</v>
      </c>
      <c r="AQ179" s="286" t="s">
        <v>118</v>
      </c>
      <c r="AR179" s="286" t="s">
        <v>119</v>
      </c>
      <c r="AS179" s="289"/>
      <c r="AT179" s="208"/>
    </row>
    <row r="180" spans="2:46" ht="13" customHeight="1">
      <c r="B180" s="193">
        <v>174</v>
      </c>
      <c r="C180" s="194"/>
      <c r="D180" s="195"/>
      <c r="E180" s="195"/>
      <c r="F180" s="196" t="s">
        <v>404</v>
      </c>
      <c r="G180" s="197" t="s">
        <v>202</v>
      </c>
      <c r="H180" s="197" t="s">
        <v>452</v>
      </c>
      <c r="I180" s="198" t="s">
        <v>453</v>
      </c>
      <c r="J180" s="197"/>
      <c r="K180" s="197"/>
      <c r="L180" s="197"/>
      <c r="M180" s="197"/>
      <c r="N180" s="197"/>
      <c r="O180" s="197"/>
      <c r="P180" s="197"/>
      <c r="Q180" s="197"/>
      <c r="R180" s="197"/>
      <c r="S180" s="197"/>
      <c r="T180" s="199"/>
      <c r="U180" s="280"/>
      <c r="V180" s="281"/>
      <c r="W180" s="281"/>
      <c r="X180" s="281"/>
      <c r="Y180" s="281"/>
      <c r="Z180" s="281"/>
      <c r="AA180" s="281"/>
      <c r="AB180" s="281"/>
      <c r="AC180" s="281"/>
      <c r="AD180" s="281"/>
      <c r="AE180" s="281"/>
      <c r="AF180" s="281"/>
      <c r="AG180" s="281"/>
      <c r="AH180" s="281"/>
      <c r="AI180" s="281"/>
      <c r="AJ180" s="281"/>
      <c r="AK180" s="281"/>
      <c r="AL180" s="281"/>
      <c r="AM180" s="281"/>
      <c r="AN180" s="281"/>
      <c r="AO180" s="282"/>
      <c r="AP180" s="283"/>
      <c r="AQ180" s="281"/>
      <c r="AR180" s="281"/>
      <c r="AS180" s="284"/>
      <c r="AT180" s="200"/>
    </row>
    <row r="181" spans="2:46" ht="13" customHeight="1">
      <c r="B181" s="201">
        <v>175</v>
      </c>
      <c r="C181" s="202"/>
      <c r="D181" s="203">
        <v>21451</v>
      </c>
      <c r="E181" s="203" t="s">
        <v>244</v>
      </c>
      <c r="F181" s="204" t="s">
        <v>404</v>
      </c>
      <c r="G181" s="205" t="s">
        <v>108</v>
      </c>
      <c r="H181" s="205" t="s">
        <v>454</v>
      </c>
      <c r="I181" s="206" t="s">
        <v>425</v>
      </c>
      <c r="J181" s="205" t="s">
        <v>130</v>
      </c>
      <c r="K181" s="205" t="s">
        <v>190</v>
      </c>
      <c r="L181" s="205" t="s">
        <v>190</v>
      </c>
      <c r="M181" s="205" t="s">
        <v>113</v>
      </c>
      <c r="N181" s="205" t="s">
        <v>108</v>
      </c>
      <c r="O181" s="205" t="s">
        <v>115</v>
      </c>
      <c r="P181" s="205" t="s">
        <v>115</v>
      </c>
      <c r="Q181" s="205"/>
      <c r="R181" s="205" t="s">
        <v>116</v>
      </c>
      <c r="S181" s="205" t="s">
        <v>113</v>
      </c>
      <c r="T181" s="207"/>
      <c r="U181" s="285"/>
      <c r="V181" s="286">
        <v>1</v>
      </c>
      <c r="W181" s="286"/>
      <c r="X181" s="286"/>
      <c r="Y181" s="286"/>
      <c r="Z181" s="286"/>
      <c r="AA181" s="286"/>
      <c r="AB181" s="286"/>
      <c r="AC181" s="286"/>
      <c r="AD181" s="286"/>
      <c r="AE181" s="286"/>
      <c r="AF181" s="286"/>
      <c r="AG181" s="286"/>
      <c r="AH181" s="286"/>
      <c r="AI181" s="286"/>
      <c r="AJ181" s="286"/>
      <c r="AK181" s="286"/>
      <c r="AL181" s="286"/>
      <c r="AM181" s="286"/>
      <c r="AN181" s="286"/>
      <c r="AO181" s="287"/>
      <c r="AP181" s="288" t="s">
        <v>117</v>
      </c>
      <c r="AQ181" s="286" t="s">
        <v>118</v>
      </c>
      <c r="AR181" s="286" t="s">
        <v>119</v>
      </c>
      <c r="AS181" s="289"/>
      <c r="AT181" s="208"/>
    </row>
    <row r="182" spans="2:46" ht="13" customHeight="1">
      <c r="B182" s="201">
        <v>176</v>
      </c>
      <c r="C182" s="202"/>
      <c r="D182" s="203">
        <v>21451</v>
      </c>
      <c r="E182" s="203" t="s">
        <v>244</v>
      </c>
      <c r="F182" s="204" t="s">
        <v>404</v>
      </c>
      <c r="G182" s="205" t="s">
        <v>108</v>
      </c>
      <c r="H182" s="205" t="s">
        <v>455</v>
      </c>
      <c r="I182" s="206" t="s">
        <v>425</v>
      </c>
      <c r="J182" s="205" t="s">
        <v>168</v>
      </c>
      <c r="K182" s="205" t="s">
        <v>190</v>
      </c>
      <c r="L182" s="205" t="s">
        <v>190</v>
      </c>
      <c r="M182" s="205" t="s">
        <v>113</v>
      </c>
      <c r="N182" s="205" t="s">
        <v>108</v>
      </c>
      <c r="O182" s="205" t="s">
        <v>115</v>
      </c>
      <c r="P182" s="205" t="s">
        <v>115</v>
      </c>
      <c r="Q182" s="205"/>
      <c r="R182" s="205" t="s">
        <v>116</v>
      </c>
      <c r="S182" s="205" t="s">
        <v>113</v>
      </c>
      <c r="T182" s="207"/>
      <c r="U182" s="285"/>
      <c r="V182" s="286">
        <v>1</v>
      </c>
      <c r="W182" s="286"/>
      <c r="X182" s="286"/>
      <c r="Y182" s="286"/>
      <c r="Z182" s="286"/>
      <c r="AA182" s="286"/>
      <c r="AB182" s="286"/>
      <c r="AC182" s="286"/>
      <c r="AD182" s="286"/>
      <c r="AE182" s="286"/>
      <c r="AF182" s="286"/>
      <c r="AG182" s="286"/>
      <c r="AH182" s="286"/>
      <c r="AI182" s="286"/>
      <c r="AJ182" s="286"/>
      <c r="AK182" s="286"/>
      <c r="AL182" s="286"/>
      <c r="AM182" s="286"/>
      <c r="AN182" s="286"/>
      <c r="AO182" s="287"/>
      <c r="AP182" s="288" t="s">
        <v>117</v>
      </c>
      <c r="AQ182" s="286" t="s">
        <v>118</v>
      </c>
      <c r="AR182" s="286" t="s">
        <v>119</v>
      </c>
      <c r="AS182" s="289"/>
      <c r="AT182" s="208"/>
    </row>
    <row r="183" spans="2:46" ht="13" customHeight="1">
      <c r="B183" s="201">
        <v>177</v>
      </c>
      <c r="C183" s="202"/>
      <c r="D183" s="203">
        <v>21451</v>
      </c>
      <c r="E183" s="203" t="s">
        <v>244</v>
      </c>
      <c r="F183" s="204" t="s">
        <v>404</v>
      </c>
      <c r="G183" s="205" t="s">
        <v>108</v>
      </c>
      <c r="H183" s="205" t="s">
        <v>456</v>
      </c>
      <c r="I183" s="206" t="s">
        <v>425</v>
      </c>
      <c r="J183" s="205" t="s">
        <v>168</v>
      </c>
      <c r="K183" s="205" t="s">
        <v>190</v>
      </c>
      <c r="L183" s="205" t="s">
        <v>190</v>
      </c>
      <c r="M183" s="205" t="s">
        <v>113</v>
      </c>
      <c r="N183" s="205" t="s">
        <v>108</v>
      </c>
      <c r="O183" s="205" t="s">
        <v>115</v>
      </c>
      <c r="P183" s="205" t="s">
        <v>115</v>
      </c>
      <c r="Q183" s="205"/>
      <c r="R183" s="205" t="s">
        <v>116</v>
      </c>
      <c r="S183" s="205" t="s">
        <v>113</v>
      </c>
      <c r="T183" s="207"/>
      <c r="U183" s="285"/>
      <c r="V183" s="286">
        <v>1</v>
      </c>
      <c r="W183" s="286"/>
      <c r="X183" s="286"/>
      <c r="Y183" s="286"/>
      <c r="Z183" s="286"/>
      <c r="AA183" s="286"/>
      <c r="AB183" s="286"/>
      <c r="AC183" s="286"/>
      <c r="AD183" s="286"/>
      <c r="AE183" s="286"/>
      <c r="AF183" s="286"/>
      <c r="AG183" s="286"/>
      <c r="AH183" s="286"/>
      <c r="AI183" s="286"/>
      <c r="AJ183" s="286"/>
      <c r="AK183" s="286"/>
      <c r="AL183" s="286"/>
      <c r="AM183" s="286"/>
      <c r="AN183" s="286"/>
      <c r="AO183" s="287"/>
      <c r="AP183" s="288" t="s">
        <v>117</v>
      </c>
      <c r="AQ183" s="286" t="s">
        <v>118</v>
      </c>
      <c r="AR183" s="286" t="s">
        <v>119</v>
      </c>
      <c r="AS183" s="289"/>
      <c r="AT183" s="208"/>
    </row>
    <row r="184" spans="2:46" ht="13" customHeight="1">
      <c r="B184" s="201">
        <v>178</v>
      </c>
      <c r="C184" s="202"/>
      <c r="D184" s="203">
        <v>21451</v>
      </c>
      <c r="E184" s="203" t="s">
        <v>244</v>
      </c>
      <c r="F184" s="204" t="s">
        <v>404</v>
      </c>
      <c r="G184" s="205" t="s">
        <v>108</v>
      </c>
      <c r="H184" s="205" t="s">
        <v>457</v>
      </c>
      <c r="I184" s="206" t="s">
        <v>425</v>
      </c>
      <c r="J184" s="205" t="s">
        <v>168</v>
      </c>
      <c r="K184" s="205" t="s">
        <v>190</v>
      </c>
      <c r="L184" s="205" t="s">
        <v>190</v>
      </c>
      <c r="M184" s="205" t="s">
        <v>113</v>
      </c>
      <c r="N184" s="205" t="s">
        <v>108</v>
      </c>
      <c r="O184" s="205" t="s">
        <v>115</v>
      </c>
      <c r="P184" s="205" t="s">
        <v>115</v>
      </c>
      <c r="Q184" s="205"/>
      <c r="R184" s="205" t="s">
        <v>116</v>
      </c>
      <c r="S184" s="205" t="s">
        <v>113</v>
      </c>
      <c r="T184" s="207"/>
      <c r="U184" s="285"/>
      <c r="V184" s="286">
        <v>1</v>
      </c>
      <c r="W184" s="286"/>
      <c r="X184" s="286"/>
      <c r="Y184" s="286"/>
      <c r="Z184" s="286"/>
      <c r="AA184" s="286"/>
      <c r="AB184" s="286"/>
      <c r="AC184" s="286"/>
      <c r="AD184" s="286"/>
      <c r="AE184" s="286"/>
      <c r="AF184" s="286"/>
      <c r="AG184" s="286"/>
      <c r="AH184" s="286"/>
      <c r="AI184" s="286"/>
      <c r="AJ184" s="286"/>
      <c r="AK184" s="286"/>
      <c r="AL184" s="286"/>
      <c r="AM184" s="286"/>
      <c r="AN184" s="286"/>
      <c r="AO184" s="287"/>
      <c r="AP184" s="288" t="s">
        <v>117</v>
      </c>
      <c r="AQ184" s="286" t="s">
        <v>118</v>
      </c>
      <c r="AR184" s="286" t="s">
        <v>119</v>
      </c>
      <c r="AS184" s="289"/>
      <c r="AT184" s="208"/>
    </row>
    <row r="185" spans="2:46" ht="13" customHeight="1">
      <c r="B185" s="201">
        <v>179</v>
      </c>
      <c r="C185" s="202"/>
      <c r="D185" s="203">
        <v>21451</v>
      </c>
      <c r="E185" s="203" t="s">
        <v>244</v>
      </c>
      <c r="F185" s="204" t="s">
        <v>404</v>
      </c>
      <c r="G185" s="205" t="s">
        <v>108</v>
      </c>
      <c r="H185" s="205" t="s">
        <v>458</v>
      </c>
      <c r="I185" s="206" t="s">
        <v>425</v>
      </c>
      <c r="J185" s="205" t="s">
        <v>282</v>
      </c>
      <c r="K185" s="205" t="s">
        <v>190</v>
      </c>
      <c r="L185" s="205" t="s">
        <v>190</v>
      </c>
      <c r="M185" s="205" t="s">
        <v>113</v>
      </c>
      <c r="N185" s="205" t="s">
        <v>108</v>
      </c>
      <c r="O185" s="205" t="s">
        <v>115</v>
      </c>
      <c r="P185" s="205" t="s">
        <v>115</v>
      </c>
      <c r="Q185" s="205"/>
      <c r="R185" s="205" t="s">
        <v>116</v>
      </c>
      <c r="S185" s="205" t="s">
        <v>113</v>
      </c>
      <c r="T185" s="207"/>
      <c r="U185" s="285"/>
      <c r="V185" s="286">
        <v>1</v>
      </c>
      <c r="W185" s="286"/>
      <c r="X185" s="286"/>
      <c r="Y185" s="286"/>
      <c r="Z185" s="286"/>
      <c r="AA185" s="286"/>
      <c r="AB185" s="286"/>
      <c r="AC185" s="286"/>
      <c r="AD185" s="286"/>
      <c r="AE185" s="286"/>
      <c r="AF185" s="286"/>
      <c r="AG185" s="286"/>
      <c r="AH185" s="286"/>
      <c r="AI185" s="286"/>
      <c r="AJ185" s="286"/>
      <c r="AK185" s="286"/>
      <c r="AL185" s="286"/>
      <c r="AM185" s="286"/>
      <c r="AN185" s="286"/>
      <c r="AO185" s="287"/>
      <c r="AP185" s="288" t="s">
        <v>117</v>
      </c>
      <c r="AQ185" s="286" t="s">
        <v>118</v>
      </c>
      <c r="AR185" s="286" t="s">
        <v>119</v>
      </c>
      <c r="AS185" s="289"/>
      <c r="AT185" s="208"/>
    </row>
    <row r="186" spans="2:46" ht="13" customHeight="1">
      <c r="B186" s="201">
        <v>180</v>
      </c>
      <c r="C186" s="202"/>
      <c r="D186" s="203">
        <v>21451</v>
      </c>
      <c r="E186" s="203" t="s">
        <v>244</v>
      </c>
      <c r="F186" s="204" t="s">
        <v>404</v>
      </c>
      <c r="G186" s="205" t="s">
        <v>108</v>
      </c>
      <c r="H186" s="205" t="s">
        <v>459</v>
      </c>
      <c r="I186" s="206" t="s">
        <v>425</v>
      </c>
      <c r="J186" s="205" t="s">
        <v>282</v>
      </c>
      <c r="K186" s="205" t="s">
        <v>190</v>
      </c>
      <c r="L186" s="205" t="s">
        <v>190</v>
      </c>
      <c r="M186" s="205" t="s">
        <v>113</v>
      </c>
      <c r="N186" s="205" t="s">
        <v>108</v>
      </c>
      <c r="O186" s="205" t="s">
        <v>115</v>
      </c>
      <c r="P186" s="205" t="s">
        <v>115</v>
      </c>
      <c r="Q186" s="205"/>
      <c r="R186" s="205" t="s">
        <v>116</v>
      </c>
      <c r="S186" s="205" t="s">
        <v>113</v>
      </c>
      <c r="T186" s="207"/>
      <c r="U186" s="285"/>
      <c r="V186" s="286">
        <v>1</v>
      </c>
      <c r="W186" s="286"/>
      <c r="X186" s="286"/>
      <c r="Y186" s="286"/>
      <c r="Z186" s="286"/>
      <c r="AA186" s="286"/>
      <c r="AB186" s="286"/>
      <c r="AC186" s="286"/>
      <c r="AD186" s="286"/>
      <c r="AE186" s="286"/>
      <c r="AF186" s="286"/>
      <c r="AG186" s="286"/>
      <c r="AH186" s="286"/>
      <c r="AI186" s="286"/>
      <c r="AJ186" s="286"/>
      <c r="AK186" s="286"/>
      <c r="AL186" s="286"/>
      <c r="AM186" s="286"/>
      <c r="AN186" s="286"/>
      <c r="AO186" s="287"/>
      <c r="AP186" s="288" t="s">
        <v>117</v>
      </c>
      <c r="AQ186" s="286" t="s">
        <v>118</v>
      </c>
      <c r="AR186" s="286" t="s">
        <v>119</v>
      </c>
      <c r="AS186" s="289"/>
      <c r="AT186" s="208"/>
    </row>
    <row r="187" spans="2:46" ht="13" customHeight="1">
      <c r="B187" s="201">
        <v>181</v>
      </c>
      <c r="C187" s="202"/>
      <c r="D187" s="203">
        <v>21451</v>
      </c>
      <c r="E187" s="203" t="s">
        <v>244</v>
      </c>
      <c r="F187" s="204" t="s">
        <v>404</v>
      </c>
      <c r="G187" s="205" t="s">
        <v>108</v>
      </c>
      <c r="H187" s="205" t="s">
        <v>460</v>
      </c>
      <c r="I187" s="206" t="s">
        <v>425</v>
      </c>
      <c r="J187" s="205" t="s">
        <v>282</v>
      </c>
      <c r="K187" s="205" t="s">
        <v>190</v>
      </c>
      <c r="L187" s="205" t="s">
        <v>190</v>
      </c>
      <c r="M187" s="205" t="s">
        <v>113</v>
      </c>
      <c r="N187" s="205" t="s">
        <v>108</v>
      </c>
      <c r="O187" s="205" t="s">
        <v>115</v>
      </c>
      <c r="P187" s="205" t="s">
        <v>115</v>
      </c>
      <c r="Q187" s="205"/>
      <c r="R187" s="205" t="s">
        <v>116</v>
      </c>
      <c r="S187" s="205" t="s">
        <v>113</v>
      </c>
      <c r="T187" s="207"/>
      <c r="U187" s="285"/>
      <c r="V187" s="286">
        <v>1</v>
      </c>
      <c r="W187" s="286"/>
      <c r="X187" s="286"/>
      <c r="Y187" s="286"/>
      <c r="Z187" s="286"/>
      <c r="AA187" s="286"/>
      <c r="AB187" s="286"/>
      <c r="AC187" s="286"/>
      <c r="AD187" s="286"/>
      <c r="AE187" s="286"/>
      <c r="AF187" s="286"/>
      <c r="AG187" s="286"/>
      <c r="AH187" s="286"/>
      <c r="AI187" s="286"/>
      <c r="AJ187" s="286"/>
      <c r="AK187" s="286"/>
      <c r="AL187" s="286"/>
      <c r="AM187" s="286"/>
      <c r="AN187" s="286"/>
      <c r="AO187" s="287"/>
      <c r="AP187" s="288" t="s">
        <v>117</v>
      </c>
      <c r="AQ187" s="286" t="s">
        <v>118</v>
      </c>
      <c r="AR187" s="286" t="s">
        <v>119</v>
      </c>
      <c r="AS187" s="289"/>
      <c r="AT187" s="208"/>
    </row>
    <row r="188" spans="2:46" ht="13" customHeight="1">
      <c r="B188" s="201">
        <v>182</v>
      </c>
      <c r="C188" s="202"/>
      <c r="D188" s="203">
        <v>21451</v>
      </c>
      <c r="E188" s="203" t="s">
        <v>244</v>
      </c>
      <c r="F188" s="204" t="s">
        <v>404</v>
      </c>
      <c r="G188" s="205" t="s">
        <v>108</v>
      </c>
      <c r="H188" s="205" t="s">
        <v>461</v>
      </c>
      <c r="I188" s="206" t="s">
        <v>425</v>
      </c>
      <c r="J188" s="205" t="s">
        <v>282</v>
      </c>
      <c r="K188" s="205" t="s">
        <v>190</v>
      </c>
      <c r="L188" s="205" t="s">
        <v>190</v>
      </c>
      <c r="M188" s="205" t="s">
        <v>113</v>
      </c>
      <c r="N188" s="205" t="s">
        <v>108</v>
      </c>
      <c r="O188" s="205" t="s">
        <v>115</v>
      </c>
      <c r="P188" s="205" t="s">
        <v>115</v>
      </c>
      <c r="Q188" s="205"/>
      <c r="R188" s="205" t="s">
        <v>116</v>
      </c>
      <c r="S188" s="205" t="s">
        <v>113</v>
      </c>
      <c r="T188" s="207"/>
      <c r="U188" s="285"/>
      <c r="V188" s="286">
        <v>1</v>
      </c>
      <c r="W188" s="286"/>
      <c r="X188" s="286"/>
      <c r="Y188" s="286"/>
      <c r="Z188" s="286"/>
      <c r="AA188" s="286"/>
      <c r="AB188" s="286"/>
      <c r="AC188" s="286"/>
      <c r="AD188" s="286"/>
      <c r="AE188" s="286"/>
      <c r="AF188" s="286"/>
      <c r="AG188" s="286"/>
      <c r="AH188" s="286"/>
      <c r="AI188" s="286"/>
      <c r="AJ188" s="286"/>
      <c r="AK188" s="286"/>
      <c r="AL188" s="286"/>
      <c r="AM188" s="286"/>
      <c r="AN188" s="286"/>
      <c r="AO188" s="287"/>
      <c r="AP188" s="288" t="s">
        <v>117</v>
      </c>
      <c r="AQ188" s="286" t="s">
        <v>118</v>
      </c>
      <c r="AR188" s="286" t="s">
        <v>119</v>
      </c>
      <c r="AS188" s="289"/>
      <c r="AT188" s="208"/>
    </row>
    <row r="189" spans="2:46" ht="13" customHeight="1">
      <c r="B189" s="193">
        <v>183</v>
      </c>
      <c r="C189" s="194"/>
      <c r="D189" s="195"/>
      <c r="E189" s="195"/>
      <c r="F189" s="196" t="s">
        <v>404</v>
      </c>
      <c r="G189" s="197" t="s">
        <v>202</v>
      </c>
      <c r="H189" s="197" t="s">
        <v>462</v>
      </c>
      <c r="I189" s="198" t="s">
        <v>463</v>
      </c>
      <c r="J189" s="197"/>
      <c r="K189" s="197"/>
      <c r="L189" s="197"/>
      <c r="M189" s="197"/>
      <c r="N189" s="197"/>
      <c r="O189" s="197"/>
      <c r="P189" s="197"/>
      <c r="Q189" s="197"/>
      <c r="R189" s="197"/>
      <c r="S189" s="197"/>
      <c r="T189" s="199"/>
      <c r="U189" s="280"/>
      <c r="V189" s="281"/>
      <c r="W189" s="281"/>
      <c r="X189" s="281"/>
      <c r="Y189" s="281"/>
      <c r="Z189" s="281"/>
      <c r="AA189" s="281"/>
      <c r="AB189" s="281"/>
      <c r="AC189" s="281"/>
      <c r="AD189" s="281"/>
      <c r="AE189" s="281"/>
      <c r="AF189" s="281"/>
      <c r="AG189" s="281"/>
      <c r="AH189" s="281"/>
      <c r="AI189" s="281"/>
      <c r="AJ189" s="281"/>
      <c r="AK189" s="281"/>
      <c r="AL189" s="281"/>
      <c r="AM189" s="281"/>
      <c r="AN189" s="281"/>
      <c r="AO189" s="282"/>
      <c r="AP189" s="283"/>
      <c r="AQ189" s="281"/>
      <c r="AR189" s="281"/>
      <c r="AS189" s="284"/>
      <c r="AT189" s="200"/>
    </row>
    <row r="190" spans="2:46" ht="13" customHeight="1">
      <c r="B190" s="201">
        <v>184</v>
      </c>
      <c r="C190" s="202"/>
      <c r="D190" s="203">
        <v>21451</v>
      </c>
      <c r="E190" s="203" t="s">
        <v>244</v>
      </c>
      <c r="F190" s="204" t="s">
        <v>404</v>
      </c>
      <c r="G190" s="205" t="s">
        <v>108</v>
      </c>
      <c r="H190" s="205" t="s">
        <v>464</v>
      </c>
      <c r="I190" s="206" t="s">
        <v>435</v>
      </c>
      <c r="J190" s="205" t="s">
        <v>181</v>
      </c>
      <c r="K190" s="205" t="s">
        <v>182</v>
      </c>
      <c r="L190" s="205" t="s">
        <v>182</v>
      </c>
      <c r="M190" s="205" t="s">
        <v>113</v>
      </c>
      <c r="N190" s="205" t="s">
        <v>108</v>
      </c>
      <c r="O190" s="205" t="s">
        <v>115</v>
      </c>
      <c r="P190" s="205" t="s">
        <v>115</v>
      </c>
      <c r="Q190" s="205"/>
      <c r="R190" s="205" t="s">
        <v>116</v>
      </c>
      <c r="S190" s="205" t="s">
        <v>56</v>
      </c>
      <c r="T190" s="207"/>
      <c r="U190" s="285"/>
      <c r="V190" s="286">
        <v>1</v>
      </c>
      <c r="W190" s="286"/>
      <c r="X190" s="286"/>
      <c r="Y190" s="286"/>
      <c r="Z190" s="286"/>
      <c r="AA190" s="286"/>
      <c r="AB190" s="286"/>
      <c r="AC190" s="286"/>
      <c r="AD190" s="286"/>
      <c r="AE190" s="286"/>
      <c r="AF190" s="286"/>
      <c r="AG190" s="286"/>
      <c r="AH190" s="286"/>
      <c r="AI190" s="286"/>
      <c r="AJ190" s="286"/>
      <c r="AK190" s="286"/>
      <c r="AL190" s="286"/>
      <c r="AM190" s="286"/>
      <c r="AN190" s="286"/>
      <c r="AO190" s="287"/>
      <c r="AP190" s="288" t="s">
        <v>117</v>
      </c>
      <c r="AQ190" s="286" t="s">
        <v>118</v>
      </c>
      <c r="AR190" s="286" t="s">
        <v>119</v>
      </c>
      <c r="AS190" s="289"/>
      <c r="AT190" s="208"/>
    </row>
    <row r="191" spans="2:46" ht="13" customHeight="1">
      <c r="B191" s="201">
        <v>185</v>
      </c>
      <c r="C191" s="202"/>
      <c r="D191" s="203">
        <v>21451</v>
      </c>
      <c r="E191" s="203" t="s">
        <v>244</v>
      </c>
      <c r="F191" s="204" t="s">
        <v>404</v>
      </c>
      <c r="G191" s="205" t="s">
        <v>108</v>
      </c>
      <c r="H191" s="205" t="s">
        <v>465</v>
      </c>
      <c r="I191" s="206" t="s">
        <v>425</v>
      </c>
      <c r="J191" s="205" t="s">
        <v>187</v>
      </c>
      <c r="K191" s="205" t="s">
        <v>190</v>
      </c>
      <c r="L191" s="205" t="s">
        <v>190</v>
      </c>
      <c r="M191" s="205" t="s">
        <v>113</v>
      </c>
      <c r="N191" s="205" t="s">
        <v>108</v>
      </c>
      <c r="O191" s="205" t="s">
        <v>115</v>
      </c>
      <c r="P191" s="205" t="s">
        <v>115</v>
      </c>
      <c r="Q191" s="205"/>
      <c r="R191" s="205" t="s">
        <v>116</v>
      </c>
      <c r="S191" s="205" t="s">
        <v>113</v>
      </c>
      <c r="T191" s="207"/>
      <c r="U191" s="285"/>
      <c r="V191" s="286">
        <v>1</v>
      </c>
      <c r="W191" s="286"/>
      <c r="X191" s="286"/>
      <c r="Y191" s="286"/>
      <c r="Z191" s="286"/>
      <c r="AA191" s="286"/>
      <c r="AB191" s="286"/>
      <c r="AC191" s="286"/>
      <c r="AD191" s="286"/>
      <c r="AE191" s="286"/>
      <c r="AF191" s="286"/>
      <c r="AG191" s="286"/>
      <c r="AH191" s="286"/>
      <c r="AI191" s="286"/>
      <c r="AJ191" s="286"/>
      <c r="AK191" s="286"/>
      <c r="AL191" s="286"/>
      <c r="AM191" s="286"/>
      <c r="AN191" s="286"/>
      <c r="AO191" s="287"/>
      <c r="AP191" s="288" t="s">
        <v>117</v>
      </c>
      <c r="AQ191" s="286" t="s">
        <v>118</v>
      </c>
      <c r="AR191" s="286" t="s">
        <v>119</v>
      </c>
      <c r="AS191" s="289"/>
      <c r="AT191" s="208"/>
    </row>
    <row r="192" spans="2:46" ht="13" customHeight="1">
      <c r="B192" s="201">
        <v>186</v>
      </c>
      <c r="C192" s="202"/>
      <c r="D192" s="203">
        <v>21451</v>
      </c>
      <c r="E192" s="203" t="s">
        <v>244</v>
      </c>
      <c r="F192" s="204" t="s">
        <v>404</v>
      </c>
      <c r="G192" s="205" t="s">
        <v>108</v>
      </c>
      <c r="H192" s="205" t="s">
        <v>466</v>
      </c>
      <c r="I192" s="206" t="s">
        <v>439</v>
      </c>
      <c r="J192" s="205" t="s">
        <v>130</v>
      </c>
      <c r="K192" s="205" t="s">
        <v>440</v>
      </c>
      <c r="L192" s="205" t="s">
        <v>190</v>
      </c>
      <c r="M192" s="205" t="s">
        <v>113</v>
      </c>
      <c r="N192" s="205" t="s">
        <v>108</v>
      </c>
      <c r="O192" s="205" t="s">
        <v>115</v>
      </c>
      <c r="P192" s="205" t="s">
        <v>115</v>
      </c>
      <c r="Q192" s="205"/>
      <c r="R192" s="205" t="s">
        <v>116</v>
      </c>
      <c r="S192" s="205" t="s">
        <v>113</v>
      </c>
      <c r="T192" s="207"/>
      <c r="U192" s="285"/>
      <c r="V192" s="286">
        <v>1</v>
      </c>
      <c r="W192" s="286"/>
      <c r="X192" s="286"/>
      <c r="Y192" s="286"/>
      <c r="Z192" s="286"/>
      <c r="AA192" s="286"/>
      <c r="AB192" s="286"/>
      <c r="AC192" s="286"/>
      <c r="AD192" s="286"/>
      <c r="AE192" s="286"/>
      <c r="AF192" s="286"/>
      <c r="AG192" s="286"/>
      <c r="AH192" s="286"/>
      <c r="AI192" s="286"/>
      <c r="AJ192" s="286"/>
      <c r="AK192" s="286"/>
      <c r="AL192" s="286"/>
      <c r="AM192" s="286"/>
      <c r="AN192" s="286"/>
      <c r="AO192" s="287"/>
      <c r="AP192" s="288" t="s">
        <v>117</v>
      </c>
      <c r="AQ192" s="286" t="s">
        <v>118</v>
      </c>
      <c r="AR192" s="286" t="s">
        <v>119</v>
      </c>
      <c r="AS192" s="289"/>
      <c r="AT192" s="208"/>
    </row>
    <row r="193" spans="2:46" ht="13" customHeight="1">
      <c r="B193" s="201">
        <v>187</v>
      </c>
      <c r="C193" s="202"/>
      <c r="D193" s="203">
        <v>21451</v>
      </c>
      <c r="E193" s="203" t="s">
        <v>244</v>
      </c>
      <c r="F193" s="204" t="s">
        <v>404</v>
      </c>
      <c r="G193" s="205" t="s">
        <v>108</v>
      </c>
      <c r="H193" s="205" t="s">
        <v>467</v>
      </c>
      <c r="I193" s="206" t="s">
        <v>439</v>
      </c>
      <c r="J193" s="205" t="s">
        <v>168</v>
      </c>
      <c r="K193" s="205" t="s">
        <v>440</v>
      </c>
      <c r="L193" s="205" t="s">
        <v>190</v>
      </c>
      <c r="M193" s="205" t="s">
        <v>113</v>
      </c>
      <c r="N193" s="205" t="s">
        <v>108</v>
      </c>
      <c r="O193" s="205" t="s">
        <v>115</v>
      </c>
      <c r="P193" s="205" t="s">
        <v>115</v>
      </c>
      <c r="Q193" s="205"/>
      <c r="R193" s="205" t="s">
        <v>116</v>
      </c>
      <c r="S193" s="205" t="s">
        <v>113</v>
      </c>
      <c r="T193" s="207"/>
      <c r="U193" s="285"/>
      <c r="V193" s="286">
        <v>1</v>
      </c>
      <c r="W193" s="286"/>
      <c r="X193" s="286"/>
      <c r="Y193" s="286"/>
      <c r="Z193" s="286"/>
      <c r="AA193" s="286"/>
      <c r="AB193" s="286"/>
      <c r="AC193" s="286"/>
      <c r="AD193" s="286"/>
      <c r="AE193" s="286"/>
      <c r="AF193" s="286"/>
      <c r="AG193" s="286"/>
      <c r="AH193" s="286"/>
      <c r="AI193" s="286"/>
      <c r="AJ193" s="286"/>
      <c r="AK193" s="286"/>
      <c r="AL193" s="286"/>
      <c r="AM193" s="286"/>
      <c r="AN193" s="286"/>
      <c r="AO193" s="287"/>
      <c r="AP193" s="288" t="s">
        <v>117</v>
      </c>
      <c r="AQ193" s="286" t="s">
        <v>118</v>
      </c>
      <c r="AR193" s="286" t="s">
        <v>119</v>
      </c>
      <c r="AS193" s="289"/>
      <c r="AT193" s="208"/>
    </row>
    <row r="194" spans="2:46" ht="13" customHeight="1">
      <c r="B194" s="193">
        <v>188</v>
      </c>
      <c r="C194" s="194"/>
      <c r="D194" s="195"/>
      <c r="E194" s="195"/>
      <c r="F194" s="196" t="s">
        <v>404</v>
      </c>
      <c r="G194" s="197" t="s">
        <v>202</v>
      </c>
      <c r="H194" s="197" t="s">
        <v>468</v>
      </c>
      <c r="I194" s="198" t="s">
        <v>469</v>
      </c>
      <c r="J194" s="197"/>
      <c r="K194" s="197"/>
      <c r="L194" s="197"/>
      <c r="M194" s="197"/>
      <c r="N194" s="197"/>
      <c r="O194" s="197"/>
      <c r="P194" s="197"/>
      <c r="Q194" s="197"/>
      <c r="R194" s="197"/>
      <c r="S194" s="197"/>
      <c r="T194" s="199"/>
      <c r="U194" s="280"/>
      <c r="V194" s="281"/>
      <c r="W194" s="281"/>
      <c r="X194" s="281"/>
      <c r="Y194" s="281"/>
      <c r="Z194" s="281"/>
      <c r="AA194" s="281"/>
      <c r="AB194" s="281"/>
      <c r="AC194" s="281"/>
      <c r="AD194" s="281"/>
      <c r="AE194" s="281"/>
      <c r="AF194" s="281"/>
      <c r="AG194" s="281"/>
      <c r="AH194" s="281"/>
      <c r="AI194" s="281"/>
      <c r="AJ194" s="281"/>
      <c r="AK194" s="281"/>
      <c r="AL194" s="281"/>
      <c r="AM194" s="281"/>
      <c r="AN194" s="281"/>
      <c r="AO194" s="282"/>
      <c r="AP194" s="283"/>
      <c r="AQ194" s="281"/>
      <c r="AR194" s="281"/>
      <c r="AS194" s="284"/>
      <c r="AT194" s="200"/>
    </row>
    <row r="195" spans="2:46" ht="13" customHeight="1">
      <c r="B195" s="201">
        <v>189</v>
      </c>
      <c r="C195" s="202"/>
      <c r="D195" s="203">
        <v>21451</v>
      </c>
      <c r="E195" s="203" t="s">
        <v>244</v>
      </c>
      <c r="F195" s="204" t="s">
        <v>404</v>
      </c>
      <c r="G195" s="205" t="s">
        <v>108</v>
      </c>
      <c r="H195" s="205" t="s">
        <v>470</v>
      </c>
      <c r="I195" s="206" t="s">
        <v>425</v>
      </c>
      <c r="J195" s="205" t="s">
        <v>130</v>
      </c>
      <c r="K195" s="205" t="s">
        <v>190</v>
      </c>
      <c r="L195" s="205" t="s">
        <v>190</v>
      </c>
      <c r="M195" s="205" t="s">
        <v>113</v>
      </c>
      <c r="N195" s="205" t="s">
        <v>108</v>
      </c>
      <c r="O195" s="205" t="s">
        <v>115</v>
      </c>
      <c r="P195" s="205" t="s">
        <v>115</v>
      </c>
      <c r="Q195" s="205"/>
      <c r="R195" s="205" t="s">
        <v>116</v>
      </c>
      <c r="S195" s="205" t="s">
        <v>113</v>
      </c>
      <c r="T195" s="207"/>
      <c r="U195" s="285"/>
      <c r="V195" s="286">
        <v>1</v>
      </c>
      <c r="W195" s="286"/>
      <c r="X195" s="286"/>
      <c r="Y195" s="286"/>
      <c r="Z195" s="286"/>
      <c r="AA195" s="286"/>
      <c r="AB195" s="286"/>
      <c r="AC195" s="286"/>
      <c r="AD195" s="286"/>
      <c r="AE195" s="286"/>
      <c r="AF195" s="286"/>
      <c r="AG195" s="286"/>
      <c r="AH195" s="286"/>
      <c r="AI195" s="286"/>
      <c r="AJ195" s="286"/>
      <c r="AK195" s="286"/>
      <c r="AL195" s="286"/>
      <c r="AM195" s="286"/>
      <c r="AN195" s="286"/>
      <c r="AO195" s="287"/>
      <c r="AP195" s="288" t="s">
        <v>117</v>
      </c>
      <c r="AQ195" s="286" t="s">
        <v>118</v>
      </c>
      <c r="AR195" s="286" t="s">
        <v>119</v>
      </c>
      <c r="AS195" s="289"/>
      <c r="AT195" s="208"/>
    </row>
    <row r="196" spans="2:46" ht="13" customHeight="1">
      <c r="B196" s="201">
        <v>190</v>
      </c>
      <c r="C196" s="202"/>
      <c r="D196" s="203">
        <v>21451</v>
      </c>
      <c r="E196" s="203" t="s">
        <v>244</v>
      </c>
      <c r="F196" s="204" t="s">
        <v>404</v>
      </c>
      <c r="G196" s="205" t="s">
        <v>108</v>
      </c>
      <c r="H196" s="205" t="s">
        <v>471</v>
      </c>
      <c r="I196" s="206" t="s">
        <v>425</v>
      </c>
      <c r="J196" s="205" t="s">
        <v>130</v>
      </c>
      <c r="K196" s="205" t="s">
        <v>190</v>
      </c>
      <c r="L196" s="205" t="s">
        <v>190</v>
      </c>
      <c r="M196" s="205" t="s">
        <v>113</v>
      </c>
      <c r="N196" s="205" t="s">
        <v>108</v>
      </c>
      <c r="O196" s="205" t="s">
        <v>115</v>
      </c>
      <c r="P196" s="205" t="s">
        <v>115</v>
      </c>
      <c r="Q196" s="205"/>
      <c r="R196" s="205" t="s">
        <v>116</v>
      </c>
      <c r="S196" s="205" t="s">
        <v>113</v>
      </c>
      <c r="T196" s="207"/>
      <c r="U196" s="285"/>
      <c r="V196" s="286">
        <v>1</v>
      </c>
      <c r="W196" s="286"/>
      <c r="X196" s="286"/>
      <c r="Y196" s="286"/>
      <c r="Z196" s="286"/>
      <c r="AA196" s="286"/>
      <c r="AB196" s="286"/>
      <c r="AC196" s="286"/>
      <c r="AD196" s="286"/>
      <c r="AE196" s="286"/>
      <c r="AF196" s="286"/>
      <c r="AG196" s="286"/>
      <c r="AH196" s="286"/>
      <c r="AI196" s="286"/>
      <c r="AJ196" s="286"/>
      <c r="AK196" s="286"/>
      <c r="AL196" s="286"/>
      <c r="AM196" s="286"/>
      <c r="AN196" s="286"/>
      <c r="AO196" s="287"/>
      <c r="AP196" s="288" t="s">
        <v>117</v>
      </c>
      <c r="AQ196" s="286" t="s">
        <v>118</v>
      </c>
      <c r="AR196" s="286" t="s">
        <v>119</v>
      </c>
      <c r="AS196" s="289"/>
      <c r="AT196" s="208"/>
    </row>
    <row r="197" spans="2:46" ht="13" customHeight="1">
      <c r="B197" s="201">
        <v>191</v>
      </c>
      <c r="C197" s="202"/>
      <c r="D197" s="203">
        <v>21451</v>
      </c>
      <c r="E197" s="203" t="s">
        <v>244</v>
      </c>
      <c r="F197" s="204" t="s">
        <v>404</v>
      </c>
      <c r="G197" s="205" t="s">
        <v>108</v>
      </c>
      <c r="H197" s="205" t="s">
        <v>472</v>
      </c>
      <c r="I197" s="206" t="s">
        <v>425</v>
      </c>
      <c r="J197" s="205" t="s">
        <v>130</v>
      </c>
      <c r="K197" s="205" t="s">
        <v>190</v>
      </c>
      <c r="L197" s="205" t="s">
        <v>190</v>
      </c>
      <c r="M197" s="205" t="s">
        <v>113</v>
      </c>
      <c r="N197" s="205" t="s">
        <v>108</v>
      </c>
      <c r="O197" s="205" t="s">
        <v>115</v>
      </c>
      <c r="P197" s="205" t="s">
        <v>115</v>
      </c>
      <c r="Q197" s="205"/>
      <c r="R197" s="205" t="s">
        <v>116</v>
      </c>
      <c r="S197" s="205" t="s">
        <v>113</v>
      </c>
      <c r="T197" s="207"/>
      <c r="U197" s="285"/>
      <c r="V197" s="286">
        <v>1</v>
      </c>
      <c r="W197" s="286"/>
      <c r="X197" s="286"/>
      <c r="Y197" s="286"/>
      <c r="Z197" s="286"/>
      <c r="AA197" s="286"/>
      <c r="AB197" s="286"/>
      <c r="AC197" s="286"/>
      <c r="AD197" s="286"/>
      <c r="AE197" s="286"/>
      <c r="AF197" s="286"/>
      <c r="AG197" s="286"/>
      <c r="AH197" s="286"/>
      <c r="AI197" s="286"/>
      <c r="AJ197" s="286"/>
      <c r="AK197" s="286"/>
      <c r="AL197" s="286"/>
      <c r="AM197" s="286"/>
      <c r="AN197" s="286"/>
      <c r="AO197" s="287"/>
      <c r="AP197" s="288" t="s">
        <v>117</v>
      </c>
      <c r="AQ197" s="286" t="s">
        <v>118</v>
      </c>
      <c r="AR197" s="286" t="s">
        <v>119</v>
      </c>
      <c r="AS197" s="289"/>
      <c r="AT197" s="208"/>
    </row>
    <row r="198" spans="2:46" ht="13" customHeight="1">
      <c r="B198" s="201">
        <v>192</v>
      </c>
      <c r="C198" s="202"/>
      <c r="D198" s="203">
        <v>21451</v>
      </c>
      <c r="E198" s="203" t="s">
        <v>244</v>
      </c>
      <c r="F198" s="204" t="s">
        <v>404</v>
      </c>
      <c r="G198" s="205" t="s">
        <v>108</v>
      </c>
      <c r="H198" s="205" t="s">
        <v>473</v>
      </c>
      <c r="I198" s="206" t="s">
        <v>425</v>
      </c>
      <c r="J198" s="205" t="s">
        <v>168</v>
      </c>
      <c r="K198" s="205" t="s">
        <v>190</v>
      </c>
      <c r="L198" s="205" t="s">
        <v>190</v>
      </c>
      <c r="M198" s="205" t="s">
        <v>113</v>
      </c>
      <c r="N198" s="205" t="s">
        <v>108</v>
      </c>
      <c r="O198" s="205" t="s">
        <v>115</v>
      </c>
      <c r="P198" s="205" t="s">
        <v>115</v>
      </c>
      <c r="Q198" s="205"/>
      <c r="R198" s="205" t="s">
        <v>116</v>
      </c>
      <c r="S198" s="205" t="s">
        <v>113</v>
      </c>
      <c r="T198" s="207"/>
      <c r="U198" s="285"/>
      <c r="V198" s="286">
        <v>1</v>
      </c>
      <c r="W198" s="286"/>
      <c r="X198" s="286"/>
      <c r="Y198" s="286"/>
      <c r="Z198" s="286"/>
      <c r="AA198" s="286"/>
      <c r="AB198" s="286"/>
      <c r="AC198" s="286"/>
      <c r="AD198" s="286"/>
      <c r="AE198" s="286"/>
      <c r="AF198" s="286"/>
      <c r="AG198" s="286"/>
      <c r="AH198" s="286"/>
      <c r="AI198" s="286"/>
      <c r="AJ198" s="286"/>
      <c r="AK198" s="286"/>
      <c r="AL198" s="286"/>
      <c r="AM198" s="286"/>
      <c r="AN198" s="286"/>
      <c r="AO198" s="287"/>
      <c r="AP198" s="288" t="s">
        <v>117</v>
      </c>
      <c r="AQ198" s="286" t="s">
        <v>118</v>
      </c>
      <c r="AR198" s="286" t="s">
        <v>119</v>
      </c>
      <c r="AS198" s="289"/>
      <c r="AT198" s="208"/>
    </row>
    <row r="199" spans="2:46" ht="13" customHeight="1">
      <c r="B199" s="201">
        <v>193</v>
      </c>
      <c r="C199" s="202"/>
      <c r="D199" s="203">
        <v>21451</v>
      </c>
      <c r="E199" s="203" t="s">
        <v>244</v>
      </c>
      <c r="F199" s="204" t="s">
        <v>404</v>
      </c>
      <c r="G199" s="205" t="s">
        <v>108</v>
      </c>
      <c r="H199" s="205" t="s">
        <v>474</v>
      </c>
      <c r="I199" s="206" t="s">
        <v>425</v>
      </c>
      <c r="J199" s="205" t="s">
        <v>168</v>
      </c>
      <c r="K199" s="205" t="s">
        <v>190</v>
      </c>
      <c r="L199" s="205" t="s">
        <v>190</v>
      </c>
      <c r="M199" s="205" t="s">
        <v>113</v>
      </c>
      <c r="N199" s="205" t="s">
        <v>108</v>
      </c>
      <c r="O199" s="205" t="s">
        <v>115</v>
      </c>
      <c r="P199" s="205" t="s">
        <v>115</v>
      </c>
      <c r="Q199" s="205"/>
      <c r="R199" s="205" t="s">
        <v>116</v>
      </c>
      <c r="S199" s="205" t="s">
        <v>113</v>
      </c>
      <c r="T199" s="207"/>
      <c r="U199" s="285"/>
      <c r="V199" s="286">
        <v>1</v>
      </c>
      <c r="W199" s="286"/>
      <c r="X199" s="286"/>
      <c r="Y199" s="286"/>
      <c r="Z199" s="286"/>
      <c r="AA199" s="286"/>
      <c r="AB199" s="286"/>
      <c r="AC199" s="286"/>
      <c r="AD199" s="286"/>
      <c r="AE199" s="286"/>
      <c r="AF199" s="286"/>
      <c r="AG199" s="286"/>
      <c r="AH199" s="286"/>
      <c r="AI199" s="286"/>
      <c r="AJ199" s="286"/>
      <c r="AK199" s="286"/>
      <c r="AL199" s="286"/>
      <c r="AM199" s="286"/>
      <c r="AN199" s="286"/>
      <c r="AO199" s="287"/>
      <c r="AP199" s="288" t="s">
        <v>117</v>
      </c>
      <c r="AQ199" s="286" t="s">
        <v>118</v>
      </c>
      <c r="AR199" s="286" t="s">
        <v>119</v>
      </c>
      <c r="AS199" s="289"/>
      <c r="AT199" s="208"/>
    </row>
    <row r="200" spans="2:46" ht="13" customHeight="1">
      <c r="B200" s="201">
        <v>194</v>
      </c>
      <c r="C200" s="202"/>
      <c r="D200" s="203">
        <v>21451</v>
      </c>
      <c r="E200" s="203" t="s">
        <v>244</v>
      </c>
      <c r="F200" s="204" t="s">
        <v>404</v>
      </c>
      <c r="G200" s="205" t="s">
        <v>108</v>
      </c>
      <c r="H200" s="205" t="s">
        <v>475</v>
      </c>
      <c r="I200" s="206" t="s">
        <v>425</v>
      </c>
      <c r="J200" s="205" t="s">
        <v>168</v>
      </c>
      <c r="K200" s="205" t="s">
        <v>190</v>
      </c>
      <c r="L200" s="205" t="s">
        <v>190</v>
      </c>
      <c r="M200" s="205" t="s">
        <v>113</v>
      </c>
      <c r="N200" s="205" t="s">
        <v>108</v>
      </c>
      <c r="O200" s="205" t="s">
        <v>115</v>
      </c>
      <c r="P200" s="205" t="s">
        <v>115</v>
      </c>
      <c r="Q200" s="205"/>
      <c r="R200" s="205" t="s">
        <v>116</v>
      </c>
      <c r="S200" s="205" t="s">
        <v>113</v>
      </c>
      <c r="T200" s="207"/>
      <c r="U200" s="285"/>
      <c r="V200" s="286">
        <v>1</v>
      </c>
      <c r="W200" s="286"/>
      <c r="X200" s="286"/>
      <c r="Y200" s="286"/>
      <c r="Z200" s="286"/>
      <c r="AA200" s="286"/>
      <c r="AB200" s="286"/>
      <c r="AC200" s="286"/>
      <c r="AD200" s="286"/>
      <c r="AE200" s="286"/>
      <c r="AF200" s="286"/>
      <c r="AG200" s="286"/>
      <c r="AH200" s="286"/>
      <c r="AI200" s="286"/>
      <c r="AJ200" s="286"/>
      <c r="AK200" s="286"/>
      <c r="AL200" s="286"/>
      <c r="AM200" s="286"/>
      <c r="AN200" s="286"/>
      <c r="AO200" s="287"/>
      <c r="AP200" s="288" t="s">
        <v>117</v>
      </c>
      <c r="AQ200" s="286" t="s">
        <v>118</v>
      </c>
      <c r="AR200" s="286" t="s">
        <v>119</v>
      </c>
      <c r="AS200" s="289"/>
      <c r="AT200" s="208"/>
    </row>
    <row r="201" spans="2:46" ht="13" customHeight="1">
      <c r="B201" s="201">
        <v>195</v>
      </c>
      <c r="C201" s="202"/>
      <c r="D201" s="203">
        <v>21451</v>
      </c>
      <c r="E201" s="203" t="s">
        <v>244</v>
      </c>
      <c r="F201" s="204" t="s">
        <v>404</v>
      </c>
      <c r="G201" s="205" t="s">
        <v>108</v>
      </c>
      <c r="H201" s="205" t="s">
        <v>476</v>
      </c>
      <c r="I201" s="206" t="s">
        <v>425</v>
      </c>
      <c r="J201" s="205" t="s">
        <v>282</v>
      </c>
      <c r="K201" s="205" t="s">
        <v>190</v>
      </c>
      <c r="L201" s="205" t="s">
        <v>190</v>
      </c>
      <c r="M201" s="205" t="s">
        <v>113</v>
      </c>
      <c r="N201" s="205" t="s">
        <v>108</v>
      </c>
      <c r="O201" s="205" t="s">
        <v>115</v>
      </c>
      <c r="P201" s="205" t="s">
        <v>115</v>
      </c>
      <c r="Q201" s="205"/>
      <c r="R201" s="205" t="s">
        <v>116</v>
      </c>
      <c r="S201" s="205" t="s">
        <v>113</v>
      </c>
      <c r="T201" s="207"/>
      <c r="U201" s="285"/>
      <c r="V201" s="286">
        <v>1</v>
      </c>
      <c r="W201" s="286"/>
      <c r="X201" s="286"/>
      <c r="Y201" s="286"/>
      <c r="Z201" s="286"/>
      <c r="AA201" s="286"/>
      <c r="AB201" s="286"/>
      <c r="AC201" s="286"/>
      <c r="AD201" s="286"/>
      <c r="AE201" s="286"/>
      <c r="AF201" s="286"/>
      <c r="AG201" s="286"/>
      <c r="AH201" s="286"/>
      <c r="AI201" s="286"/>
      <c r="AJ201" s="286"/>
      <c r="AK201" s="286"/>
      <c r="AL201" s="286"/>
      <c r="AM201" s="286"/>
      <c r="AN201" s="286"/>
      <c r="AO201" s="287"/>
      <c r="AP201" s="288" t="s">
        <v>117</v>
      </c>
      <c r="AQ201" s="286" t="s">
        <v>118</v>
      </c>
      <c r="AR201" s="286" t="s">
        <v>119</v>
      </c>
      <c r="AS201" s="289"/>
      <c r="AT201" s="208"/>
    </row>
    <row r="202" spans="2:46" ht="13" customHeight="1">
      <c r="B202" s="201">
        <v>196</v>
      </c>
      <c r="C202" s="202"/>
      <c r="D202" s="203">
        <v>21451</v>
      </c>
      <c r="E202" s="203" t="s">
        <v>244</v>
      </c>
      <c r="F202" s="204" t="s">
        <v>404</v>
      </c>
      <c r="G202" s="205" t="s">
        <v>108</v>
      </c>
      <c r="H202" s="205" t="s">
        <v>477</v>
      </c>
      <c r="I202" s="206" t="s">
        <v>425</v>
      </c>
      <c r="J202" s="205" t="s">
        <v>282</v>
      </c>
      <c r="K202" s="205" t="s">
        <v>190</v>
      </c>
      <c r="L202" s="205" t="s">
        <v>190</v>
      </c>
      <c r="M202" s="205" t="s">
        <v>113</v>
      </c>
      <c r="N202" s="205" t="s">
        <v>108</v>
      </c>
      <c r="O202" s="205" t="s">
        <v>115</v>
      </c>
      <c r="P202" s="205" t="s">
        <v>115</v>
      </c>
      <c r="Q202" s="205"/>
      <c r="R202" s="205" t="s">
        <v>116</v>
      </c>
      <c r="S202" s="205" t="s">
        <v>113</v>
      </c>
      <c r="T202" s="207"/>
      <c r="U202" s="285"/>
      <c r="V202" s="286">
        <v>1</v>
      </c>
      <c r="W202" s="286"/>
      <c r="X202" s="286"/>
      <c r="Y202" s="286"/>
      <c r="Z202" s="286"/>
      <c r="AA202" s="286"/>
      <c r="AB202" s="286"/>
      <c r="AC202" s="286"/>
      <c r="AD202" s="286"/>
      <c r="AE202" s="286"/>
      <c r="AF202" s="286"/>
      <c r="AG202" s="286"/>
      <c r="AH202" s="286"/>
      <c r="AI202" s="286"/>
      <c r="AJ202" s="286"/>
      <c r="AK202" s="286"/>
      <c r="AL202" s="286"/>
      <c r="AM202" s="286"/>
      <c r="AN202" s="286"/>
      <c r="AO202" s="287"/>
      <c r="AP202" s="288" t="s">
        <v>117</v>
      </c>
      <c r="AQ202" s="286" t="s">
        <v>118</v>
      </c>
      <c r="AR202" s="286" t="s">
        <v>119</v>
      </c>
      <c r="AS202" s="289"/>
      <c r="AT202" s="208"/>
    </row>
    <row r="203" spans="2:46" ht="13" customHeight="1">
      <c r="B203" s="193">
        <v>197</v>
      </c>
      <c r="C203" s="194"/>
      <c r="D203" s="195"/>
      <c r="E203" s="195"/>
      <c r="F203" s="196" t="s">
        <v>404</v>
      </c>
      <c r="G203" s="197" t="s">
        <v>202</v>
      </c>
      <c r="H203" s="197" t="s">
        <v>478</v>
      </c>
      <c r="I203" s="198" t="s">
        <v>479</v>
      </c>
      <c r="J203" s="197"/>
      <c r="K203" s="197"/>
      <c r="L203" s="197"/>
      <c r="M203" s="197"/>
      <c r="N203" s="197"/>
      <c r="O203" s="197"/>
      <c r="P203" s="197"/>
      <c r="Q203" s="197"/>
      <c r="R203" s="197"/>
      <c r="S203" s="197"/>
      <c r="T203" s="199"/>
      <c r="U203" s="280"/>
      <c r="V203" s="281"/>
      <c r="W203" s="281"/>
      <c r="X203" s="281"/>
      <c r="Y203" s="281"/>
      <c r="Z203" s="281"/>
      <c r="AA203" s="281"/>
      <c r="AB203" s="281"/>
      <c r="AC203" s="281"/>
      <c r="AD203" s="281"/>
      <c r="AE203" s="281"/>
      <c r="AF203" s="281"/>
      <c r="AG203" s="281"/>
      <c r="AH203" s="281"/>
      <c r="AI203" s="281"/>
      <c r="AJ203" s="281"/>
      <c r="AK203" s="281"/>
      <c r="AL203" s="281"/>
      <c r="AM203" s="281"/>
      <c r="AN203" s="281"/>
      <c r="AO203" s="282"/>
      <c r="AP203" s="283"/>
      <c r="AQ203" s="281"/>
      <c r="AR203" s="281"/>
      <c r="AS203" s="284"/>
      <c r="AT203" s="200"/>
    </row>
    <row r="204" spans="2:46" ht="13" customHeight="1">
      <c r="B204" s="201">
        <v>198</v>
      </c>
      <c r="C204" s="202"/>
      <c r="D204" s="203">
        <v>21451</v>
      </c>
      <c r="E204" s="203" t="s">
        <v>244</v>
      </c>
      <c r="F204" s="204" t="s">
        <v>404</v>
      </c>
      <c r="G204" s="205" t="s">
        <v>108</v>
      </c>
      <c r="H204" s="205" t="s">
        <v>480</v>
      </c>
      <c r="I204" s="206" t="s">
        <v>425</v>
      </c>
      <c r="J204" s="205" t="s">
        <v>130</v>
      </c>
      <c r="K204" s="205" t="s">
        <v>190</v>
      </c>
      <c r="L204" s="205" t="s">
        <v>190</v>
      </c>
      <c r="M204" s="205" t="s">
        <v>113</v>
      </c>
      <c r="N204" s="205" t="s">
        <v>108</v>
      </c>
      <c r="O204" s="205" t="s">
        <v>115</v>
      </c>
      <c r="P204" s="205" t="s">
        <v>115</v>
      </c>
      <c r="Q204" s="205"/>
      <c r="R204" s="205" t="s">
        <v>116</v>
      </c>
      <c r="S204" s="205" t="s">
        <v>113</v>
      </c>
      <c r="T204" s="207"/>
      <c r="U204" s="285"/>
      <c r="V204" s="286">
        <v>1</v>
      </c>
      <c r="W204" s="286"/>
      <c r="X204" s="286"/>
      <c r="Y204" s="286"/>
      <c r="Z204" s="286"/>
      <c r="AA204" s="286"/>
      <c r="AB204" s="286"/>
      <c r="AC204" s="286"/>
      <c r="AD204" s="286"/>
      <c r="AE204" s="286"/>
      <c r="AF204" s="286"/>
      <c r="AG204" s="286"/>
      <c r="AH204" s="286"/>
      <c r="AI204" s="286"/>
      <c r="AJ204" s="286"/>
      <c r="AK204" s="286"/>
      <c r="AL204" s="286"/>
      <c r="AM204" s="286"/>
      <c r="AN204" s="286"/>
      <c r="AO204" s="287"/>
      <c r="AP204" s="288" t="s">
        <v>117</v>
      </c>
      <c r="AQ204" s="286" t="s">
        <v>118</v>
      </c>
      <c r="AR204" s="286" t="s">
        <v>119</v>
      </c>
      <c r="AS204" s="289"/>
      <c r="AT204" s="208"/>
    </row>
    <row r="205" spans="2:46" ht="13" customHeight="1">
      <c r="B205" s="201">
        <v>199</v>
      </c>
      <c r="C205" s="202"/>
      <c r="D205" s="203">
        <v>21451</v>
      </c>
      <c r="E205" s="203" t="s">
        <v>244</v>
      </c>
      <c r="F205" s="204" t="s">
        <v>404</v>
      </c>
      <c r="G205" s="205" t="s">
        <v>108</v>
      </c>
      <c r="H205" s="205" t="s">
        <v>481</v>
      </c>
      <c r="I205" s="206" t="s">
        <v>425</v>
      </c>
      <c r="J205" s="205" t="s">
        <v>130</v>
      </c>
      <c r="K205" s="205" t="s">
        <v>190</v>
      </c>
      <c r="L205" s="205" t="s">
        <v>190</v>
      </c>
      <c r="M205" s="205" t="s">
        <v>113</v>
      </c>
      <c r="N205" s="205" t="s">
        <v>108</v>
      </c>
      <c r="O205" s="205" t="s">
        <v>115</v>
      </c>
      <c r="P205" s="205" t="s">
        <v>115</v>
      </c>
      <c r="Q205" s="205"/>
      <c r="R205" s="205" t="s">
        <v>116</v>
      </c>
      <c r="S205" s="205" t="s">
        <v>113</v>
      </c>
      <c r="T205" s="207"/>
      <c r="U205" s="285"/>
      <c r="V205" s="286">
        <v>1</v>
      </c>
      <c r="W205" s="286"/>
      <c r="X205" s="286"/>
      <c r="Y205" s="286"/>
      <c r="Z205" s="286"/>
      <c r="AA205" s="286"/>
      <c r="AB205" s="286"/>
      <c r="AC205" s="286"/>
      <c r="AD205" s="286"/>
      <c r="AE205" s="286"/>
      <c r="AF205" s="286"/>
      <c r="AG205" s="286"/>
      <c r="AH205" s="286"/>
      <c r="AI205" s="286"/>
      <c r="AJ205" s="286"/>
      <c r="AK205" s="286"/>
      <c r="AL205" s="286"/>
      <c r="AM205" s="286"/>
      <c r="AN205" s="286"/>
      <c r="AO205" s="287"/>
      <c r="AP205" s="288" t="s">
        <v>117</v>
      </c>
      <c r="AQ205" s="286" t="s">
        <v>118</v>
      </c>
      <c r="AR205" s="286" t="s">
        <v>119</v>
      </c>
      <c r="AS205" s="289"/>
      <c r="AT205" s="208"/>
    </row>
    <row r="206" spans="2:46" ht="13" customHeight="1">
      <c r="B206" s="201">
        <v>200</v>
      </c>
      <c r="C206" s="202"/>
      <c r="D206" s="203">
        <v>21451</v>
      </c>
      <c r="E206" s="203" t="s">
        <v>244</v>
      </c>
      <c r="F206" s="204" t="s">
        <v>404</v>
      </c>
      <c r="G206" s="205" t="s">
        <v>108</v>
      </c>
      <c r="H206" s="205" t="s">
        <v>482</v>
      </c>
      <c r="I206" s="206" t="s">
        <v>425</v>
      </c>
      <c r="J206" s="205" t="s">
        <v>130</v>
      </c>
      <c r="K206" s="205" t="s">
        <v>190</v>
      </c>
      <c r="L206" s="205" t="s">
        <v>190</v>
      </c>
      <c r="M206" s="205" t="s">
        <v>113</v>
      </c>
      <c r="N206" s="205" t="s">
        <v>108</v>
      </c>
      <c r="O206" s="205" t="s">
        <v>115</v>
      </c>
      <c r="P206" s="205" t="s">
        <v>115</v>
      </c>
      <c r="Q206" s="205"/>
      <c r="R206" s="205" t="s">
        <v>116</v>
      </c>
      <c r="S206" s="205" t="s">
        <v>113</v>
      </c>
      <c r="T206" s="207"/>
      <c r="U206" s="285"/>
      <c r="V206" s="286">
        <v>1</v>
      </c>
      <c r="W206" s="286"/>
      <c r="X206" s="286"/>
      <c r="Y206" s="286"/>
      <c r="Z206" s="286"/>
      <c r="AA206" s="286"/>
      <c r="AB206" s="286"/>
      <c r="AC206" s="286"/>
      <c r="AD206" s="286"/>
      <c r="AE206" s="286"/>
      <c r="AF206" s="286"/>
      <c r="AG206" s="286"/>
      <c r="AH206" s="286"/>
      <c r="AI206" s="286"/>
      <c r="AJ206" s="286"/>
      <c r="AK206" s="286"/>
      <c r="AL206" s="286"/>
      <c r="AM206" s="286"/>
      <c r="AN206" s="286"/>
      <c r="AO206" s="287"/>
      <c r="AP206" s="288" t="s">
        <v>117</v>
      </c>
      <c r="AQ206" s="286" t="s">
        <v>118</v>
      </c>
      <c r="AR206" s="286" t="s">
        <v>119</v>
      </c>
      <c r="AS206" s="289"/>
      <c r="AT206" s="208"/>
    </row>
    <row r="207" spans="2:46" ht="13" customHeight="1">
      <c r="B207" s="201">
        <v>201</v>
      </c>
      <c r="C207" s="202"/>
      <c r="D207" s="203">
        <v>21451</v>
      </c>
      <c r="E207" s="203" t="s">
        <v>244</v>
      </c>
      <c r="F207" s="204" t="s">
        <v>404</v>
      </c>
      <c r="G207" s="205" t="s">
        <v>108</v>
      </c>
      <c r="H207" s="205" t="s">
        <v>483</v>
      </c>
      <c r="I207" s="206" t="s">
        <v>425</v>
      </c>
      <c r="J207" s="205" t="s">
        <v>168</v>
      </c>
      <c r="K207" s="205" t="s">
        <v>190</v>
      </c>
      <c r="L207" s="205" t="s">
        <v>190</v>
      </c>
      <c r="M207" s="205" t="s">
        <v>113</v>
      </c>
      <c r="N207" s="205" t="s">
        <v>108</v>
      </c>
      <c r="O207" s="205" t="s">
        <v>115</v>
      </c>
      <c r="P207" s="205" t="s">
        <v>115</v>
      </c>
      <c r="Q207" s="205"/>
      <c r="R207" s="205" t="s">
        <v>116</v>
      </c>
      <c r="S207" s="205" t="s">
        <v>113</v>
      </c>
      <c r="T207" s="207"/>
      <c r="U207" s="285"/>
      <c r="V207" s="286">
        <v>1</v>
      </c>
      <c r="W207" s="286"/>
      <c r="X207" s="286"/>
      <c r="Y207" s="286"/>
      <c r="Z207" s="286"/>
      <c r="AA207" s="286"/>
      <c r="AB207" s="286"/>
      <c r="AC207" s="286"/>
      <c r="AD207" s="286"/>
      <c r="AE207" s="286"/>
      <c r="AF207" s="286"/>
      <c r="AG207" s="286"/>
      <c r="AH207" s="286"/>
      <c r="AI207" s="286"/>
      <c r="AJ207" s="286"/>
      <c r="AK207" s="286"/>
      <c r="AL207" s="286"/>
      <c r="AM207" s="286"/>
      <c r="AN207" s="286"/>
      <c r="AO207" s="287"/>
      <c r="AP207" s="288" t="s">
        <v>117</v>
      </c>
      <c r="AQ207" s="286" t="s">
        <v>118</v>
      </c>
      <c r="AR207" s="286" t="s">
        <v>119</v>
      </c>
      <c r="AS207" s="289"/>
      <c r="AT207" s="208"/>
    </row>
    <row r="208" spans="2:46" ht="13" customHeight="1">
      <c r="B208" s="201">
        <v>202</v>
      </c>
      <c r="C208" s="202"/>
      <c r="D208" s="203">
        <v>21451</v>
      </c>
      <c r="E208" s="203" t="s">
        <v>244</v>
      </c>
      <c r="F208" s="204" t="s">
        <v>404</v>
      </c>
      <c r="G208" s="205" t="s">
        <v>108</v>
      </c>
      <c r="H208" s="205" t="s">
        <v>484</v>
      </c>
      <c r="I208" s="206" t="s">
        <v>425</v>
      </c>
      <c r="J208" s="205" t="s">
        <v>168</v>
      </c>
      <c r="K208" s="205" t="s">
        <v>190</v>
      </c>
      <c r="L208" s="205" t="s">
        <v>190</v>
      </c>
      <c r="M208" s="205" t="s">
        <v>113</v>
      </c>
      <c r="N208" s="205" t="s">
        <v>108</v>
      </c>
      <c r="O208" s="205" t="s">
        <v>115</v>
      </c>
      <c r="P208" s="205" t="s">
        <v>115</v>
      </c>
      <c r="Q208" s="205"/>
      <c r="R208" s="205" t="s">
        <v>116</v>
      </c>
      <c r="S208" s="205" t="s">
        <v>113</v>
      </c>
      <c r="T208" s="207"/>
      <c r="U208" s="285"/>
      <c r="V208" s="286">
        <v>1</v>
      </c>
      <c r="W208" s="286"/>
      <c r="X208" s="286"/>
      <c r="Y208" s="286"/>
      <c r="Z208" s="286"/>
      <c r="AA208" s="286"/>
      <c r="AB208" s="286"/>
      <c r="AC208" s="286"/>
      <c r="AD208" s="286"/>
      <c r="AE208" s="286"/>
      <c r="AF208" s="286"/>
      <c r="AG208" s="286"/>
      <c r="AH208" s="286"/>
      <c r="AI208" s="286"/>
      <c r="AJ208" s="286"/>
      <c r="AK208" s="286"/>
      <c r="AL208" s="286"/>
      <c r="AM208" s="286"/>
      <c r="AN208" s="286"/>
      <c r="AO208" s="287"/>
      <c r="AP208" s="288" t="s">
        <v>117</v>
      </c>
      <c r="AQ208" s="286" t="s">
        <v>118</v>
      </c>
      <c r="AR208" s="286" t="s">
        <v>119</v>
      </c>
      <c r="AS208" s="289"/>
      <c r="AT208" s="208"/>
    </row>
    <row r="209" spans="2:46" ht="13" customHeight="1">
      <c r="B209" s="201">
        <v>203</v>
      </c>
      <c r="C209" s="202"/>
      <c r="D209" s="203">
        <v>21451</v>
      </c>
      <c r="E209" s="203" t="s">
        <v>244</v>
      </c>
      <c r="F209" s="204" t="s">
        <v>404</v>
      </c>
      <c r="G209" s="205" t="s">
        <v>108</v>
      </c>
      <c r="H209" s="205" t="s">
        <v>485</v>
      </c>
      <c r="I209" s="206" t="s">
        <v>425</v>
      </c>
      <c r="J209" s="205" t="s">
        <v>168</v>
      </c>
      <c r="K209" s="205" t="s">
        <v>190</v>
      </c>
      <c r="L209" s="205" t="s">
        <v>190</v>
      </c>
      <c r="M209" s="205" t="s">
        <v>113</v>
      </c>
      <c r="N209" s="205" t="s">
        <v>108</v>
      </c>
      <c r="O209" s="205" t="s">
        <v>115</v>
      </c>
      <c r="P209" s="205" t="s">
        <v>115</v>
      </c>
      <c r="Q209" s="205"/>
      <c r="R209" s="205" t="s">
        <v>116</v>
      </c>
      <c r="S209" s="205" t="s">
        <v>113</v>
      </c>
      <c r="T209" s="207"/>
      <c r="U209" s="285"/>
      <c r="V209" s="286">
        <v>1</v>
      </c>
      <c r="W209" s="286"/>
      <c r="X209" s="286"/>
      <c r="Y209" s="286"/>
      <c r="Z209" s="286"/>
      <c r="AA209" s="286"/>
      <c r="AB209" s="286"/>
      <c r="AC209" s="286"/>
      <c r="AD209" s="286"/>
      <c r="AE209" s="286"/>
      <c r="AF209" s="286"/>
      <c r="AG209" s="286"/>
      <c r="AH209" s="286"/>
      <c r="AI209" s="286"/>
      <c r="AJ209" s="286"/>
      <c r="AK209" s="286"/>
      <c r="AL209" s="286"/>
      <c r="AM209" s="286"/>
      <c r="AN209" s="286"/>
      <c r="AO209" s="287"/>
      <c r="AP209" s="288" t="s">
        <v>117</v>
      </c>
      <c r="AQ209" s="286" t="s">
        <v>118</v>
      </c>
      <c r="AR209" s="286" t="s">
        <v>119</v>
      </c>
      <c r="AS209" s="289"/>
      <c r="AT209" s="208"/>
    </row>
    <row r="210" spans="2:46" ht="13" customHeight="1">
      <c r="B210" s="201">
        <v>204</v>
      </c>
      <c r="C210" s="202"/>
      <c r="D210" s="203">
        <v>21451</v>
      </c>
      <c r="E210" s="203" t="s">
        <v>244</v>
      </c>
      <c r="F210" s="204" t="s">
        <v>404</v>
      </c>
      <c r="G210" s="205" t="s">
        <v>108</v>
      </c>
      <c r="H210" s="205" t="s">
        <v>486</v>
      </c>
      <c r="I210" s="206" t="s">
        <v>425</v>
      </c>
      <c r="J210" s="205" t="s">
        <v>282</v>
      </c>
      <c r="K210" s="205" t="s">
        <v>190</v>
      </c>
      <c r="L210" s="205" t="s">
        <v>190</v>
      </c>
      <c r="M210" s="205" t="s">
        <v>113</v>
      </c>
      <c r="N210" s="205" t="s">
        <v>108</v>
      </c>
      <c r="O210" s="205" t="s">
        <v>115</v>
      </c>
      <c r="P210" s="205" t="s">
        <v>115</v>
      </c>
      <c r="Q210" s="205"/>
      <c r="R210" s="205" t="s">
        <v>116</v>
      </c>
      <c r="S210" s="205" t="s">
        <v>113</v>
      </c>
      <c r="T210" s="207"/>
      <c r="U210" s="285"/>
      <c r="V210" s="286">
        <v>1</v>
      </c>
      <c r="W210" s="286"/>
      <c r="X210" s="286"/>
      <c r="Y210" s="286"/>
      <c r="Z210" s="286"/>
      <c r="AA210" s="286"/>
      <c r="AB210" s="286"/>
      <c r="AC210" s="286"/>
      <c r="AD210" s="286"/>
      <c r="AE210" s="286"/>
      <c r="AF210" s="286"/>
      <c r="AG210" s="286"/>
      <c r="AH210" s="286"/>
      <c r="AI210" s="286"/>
      <c r="AJ210" s="286"/>
      <c r="AK210" s="286"/>
      <c r="AL210" s="286"/>
      <c r="AM210" s="286"/>
      <c r="AN210" s="286"/>
      <c r="AO210" s="287"/>
      <c r="AP210" s="288" t="s">
        <v>117</v>
      </c>
      <c r="AQ210" s="286" t="s">
        <v>118</v>
      </c>
      <c r="AR210" s="286" t="s">
        <v>119</v>
      </c>
      <c r="AS210" s="289"/>
      <c r="AT210" s="208"/>
    </row>
    <row r="211" spans="2:46" ht="13" customHeight="1">
      <c r="B211" s="201">
        <v>205</v>
      </c>
      <c r="C211" s="202"/>
      <c r="D211" s="203">
        <v>21451</v>
      </c>
      <c r="E211" s="203" t="s">
        <v>244</v>
      </c>
      <c r="F211" s="204" t="s">
        <v>404</v>
      </c>
      <c r="G211" s="205" t="s">
        <v>108</v>
      </c>
      <c r="H211" s="205" t="s">
        <v>487</v>
      </c>
      <c r="I211" s="206" t="s">
        <v>425</v>
      </c>
      <c r="J211" s="205" t="s">
        <v>282</v>
      </c>
      <c r="K211" s="205" t="s">
        <v>190</v>
      </c>
      <c r="L211" s="205" t="s">
        <v>190</v>
      </c>
      <c r="M211" s="205" t="s">
        <v>113</v>
      </c>
      <c r="N211" s="205" t="s">
        <v>108</v>
      </c>
      <c r="O211" s="205" t="s">
        <v>115</v>
      </c>
      <c r="P211" s="205" t="s">
        <v>115</v>
      </c>
      <c r="Q211" s="205"/>
      <c r="R211" s="205" t="s">
        <v>116</v>
      </c>
      <c r="S211" s="205" t="s">
        <v>113</v>
      </c>
      <c r="T211" s="207"/>
      <c r="U211" s="285"/>
      <c r="V211" s="286">
        <v>1</v>
      </c>
      <c r="W211" s="286"/>
      <c r="X211" s="286"/>
      <c r="Y211" s="286"/>
      <c r="Z211" s="286"/>
      <c r="AA211" s="286"/>
      <c r="AB211" s="286"/>
      <c r="AC211" s="286"/>
      <c r="AD211" s="286"/>
      <c r="AE211" s="286"/>
      <c r="AF211" s="286"/>
      <c r="AG211" s="286"/>
      <c r="AH211" s="286"/>
      <c r="AI211" s="286"/>
      <c r="AJ211" s="286"/>
      <c r="AK211" s="286"/>
      <c r="AL211" s="286"/>
      <c r="AM211" s="286"/>
      <c r="AN211" s="286"/>
      <c r="AO211" s="287"/>
      <c r="AP211" s="288" t="s">
        <v>117</v>
      </c>
      <c r="AQ211" s="286" t="s">
        <v>118</v>
      </c>
      <c r="AR211" s="286" t="s">
        <v>119</v>
      </c>
      <c r="AS211" s="289"/>
      <c r="AT211" s="208"/>
    </row>
    <row r="212" spans="2:46" ht="13" customHeight="1">
      <c r="B212" s="193">
        <v>206</v>
      </c>
      <c r="C212" s="194"/>
      <c r="D212" s="195"/>
      <c r="E212" s="195"/>
      <c r="F212" s="196" t="s">
        <v>404</v>
      </c>
      <c r="G212" s="197" t="s">
        <v>56</v>
      </c>
      <c r="H212" s="197" t="s">
        <v>488</v>
      </c>
      <c r="I212" s="198" t="s">
        <v>427</v>
      </c>
      <c r="J212" s="197"/>
      <c r="K212" s="197"/>
      <c r="L212" s="197"/>
      <c r="M212" s="197"/>
      <c r="N212" s="197"/>
      <c r="O212" s="197"/>
      <c r="P212" s="197"/>
      <c r="Q212" s="197"/>
      <c r="R212" s="197"/>
      <c r="S212" s="197"/>
      <c r="T212" s="199"/>
      <c r="U212" s="280"/>
      <c r="V212" s="281"/>
      <c r="W212" s="281"/>
      <c r="X212" s="281"/>
      <c r="Y212" s="281"/>
      <c r="Z212" s="281"/>
      <c r="AA212" s="281"/>
      <c r="AB212" s="281"/>
      <c r="AC212" s="281"/>
      <c r="AD212" s="281"/>
      <c r="AE212" s="281"/>
      <c r="AF212" s="281"/>
      <c r="AG212" s="281"/>
      <c r="AH212" s="281"/>
      <c r="AI212" s="281"/>
      <c r="AJ212" s="281"/>
      <c r="AK212" s="281"/>
      <c r="AL212" s="281"/>
      <c r="AM212" s="281"/>
      <c r="AN212" s="281"/>
      <c r="AO212" s="282"/>
      <c r="AP212" s="283"/>
      <c r="AQ212" s="281"/>
      <c r="AR212" s="281"/>
      <c r="AS212" s="284"/>
      <c r="AT212" s="200"/>
    </row>
    <row r="213" spans="2:46" ht="13" customHeight="1">
      <c r="B213" s="201">
        <v>207</v>
      </c>
      <c r="C213" s="202"/>
      <c r="D213" s="203">
        <v>21451</v>
      </c>
      <c r="E213" s="203" t="s">
        <v>244</v>
      </c>
      <c r="F213" s="204" t="s">
        <v>404</v>
      </c>
      <c r="G213" s="205" t="s">
        <v>108</v>
      </c>
      <c r="H213" s="205" t="s">
        <v>489</v>
      </c>
      <c r="I213" s="206" t="s">
        <v>429</v>
      </c>
      <c r="J213" s="205" t="s">
        <v>140</v>
      </c>
      <c r="K213" s="205" t="s">
        <v>112</v>
      </c>
      <c r="L213" s="205" t="s">
        <v>112</v>
      </c>
      <c r="M213" s="205" t="s">
        <v>113</v>
      </c>
      <c r="N213" s="205" t="s">
        <v>114</v>
      </c>
      <c r="O213" s="205" t="s">
        <v>115</v>
      </c>
      <c r="P213" s="205" t="s">
        <v>115</v>
      </c>
      <c r="Q213" s="205"/>
      <c r="R213" s="205" t="s">
        <v>116</v>
      </c>
      <c r="S213" s="205" t="s">
        <v>56</v>
      </c>
      <c r="T213" s="207"/>
      <c r="U213" s="285">
        <v>1</v>
      </c>
      <c r="V213" s="286"/>
      <c r="W213" s="286"/>
      <c r="X213" s="286"/>
      <c r="Y213" s="286"/>
      <c r="Z213" s="286"/>
      <c r="AA213" s="286"/>
      <c r="AB213" s="286"/>
      <c r="AC213" s="286"/>
      <c r="AD213" s="286"/>
      <c r="AE213" s="286"/>
      <c r="AF213" s="286"/>
      <c r="AG213" s="286"/>
      <c r="AH213" s="286"/>
      <c r="AI213" s="286"/>
      <c r="AJ213" s="286"/>
      <c r="AK213" s="286"/>
      <c r="AL213" s="286"/>
      <c r="AM213" s="286"/>
      <c r="AN213" s="286"/>
      <c r="AO213" s="287"/>
      <c r="AP213" s="288" t="s">
        <v>117</v>
      </c>
      <c r="AQ213" s="286" t="s">
        <v>118</v>
      </c>
      <c r="AR213" s="286" t="s">
        <v>119</v>
      </c>
      <c r="AS213" s="289"/>
      <c r="AT213" s="208"/>
    </row>
    <row r="214" spans="2:46" ht="13" customHeight="1">
      <c r="B214" s="201">
        <v>208</v>
      </c>
      <c r="C214" s="202"/>
      <c r="D214" s="203">
        <v>21451</v>
      </c>
      <c r="E214" s="203" t="s">
        <v>244</v>
      </c>
      <c r="F214" s="204" t="s">
        <v>404</v>
      </c>
      <c r="G214" s="205" t="s">
        <v>108</v>
      </c>
      <c r="H214" s="205" t="s">
        <v>490</v>
      </c>
      <c r="I214" s="206" t="s">
        <v>431</v>
      </c>
      <c r="J214" s="205" t="s">
        <v>146</v>
      </c>
      <c r="K214" s="205" t="s">
        <v>182</v>
      </c>
      <c r="L214" s="205" t="s">
        <v>182</v>
      </c>
      <c r="M214" s="205" t="s">
        <v>113</v>
      </c>
      <c r="N214" s="205" t="s">
        <v>108</v>
      </c>
      <c r="O214" s="205" t="s">
        <v>115</v>
      </c>
      <c r="P214" s="205" t="s">
        <v>115</v>
      </c>
      <c r="Q214" s="205"/>
      <c r="R214" s="205" t="s">
        <v>116</v>
      </c>
      <c r="S214" s="205" t="s">
        <v>56</v>
      </c>
      <c r="T214" s="207"/>
      <c r="U214" s="285"/>
      <c r="V214" s="286">
        <v>1</v>
      </c>
      <c r="W214" s="286"/>
      <c r="X214" s="286"/>
      <c r="Y214" s="286"/>
      <c r="Z214" s="286"/>
      <c r="AA214" s="286"/>
      <c r="AB214" s="286"/>
      <c r="AC214" s="286"/>
      <c r="AD214" s="286"/>
      <c r="AE214" s="286"/>
      <c r="AF214" s="286"/>
      <c r="AG214" s="286"/>
      <c r="AH214" s="286"/>
      <c r="AI214" s="286"/>
      <c r="AJ214" s="286"/>
      <c r="AK214" s="286"/>
      <c r="AL214" s="286"/>
      <c r="AM214" s="286"/>
      <c r="AN214" s="286"/>
      <c r="AO214" s="287"/>
      <c r="AP214" s="288" t="s">
        <v>117</v>
      </c>
      <c r="AQ214" s="286" t="s">
        <v>118</v>
      </c>
      <c r="AR214" s="286" t="s">
        <v>119</v>
      </c>
      <c r="AS214" s="289"/>
      <c r="AT214" s="208"/>
    </row>
    <row r="215" spans="2:46" ht="13" customHeight="1">
      <c r="B215" s="193">
        <v>209</v>
      </c>
      <c r="C215" s="194"/>
      <c r="D215" s="195"/>
      <c r="E215" s="195"/>
      <c r="F215" s="196" t="s">
        <v>404</v>
      </c>
      <c r="G215" s="197" t="s">
        <v>202</v>
      </c>
      <c r="H215" s="197" t="s">
        <v>491</v>
      </c>
      <c r="I215" s="198" t="s">
        <v>433</v>
      </c>
      <c r="J215" s="197"/>
      <c r="K215" s="197"/>
      <c r="L215" s="197"/>
      <c r="M215" s="197"/>
      <c r="N215" s="197"/>
      <c r="O215" s="197"/>
      <c r="P215" s="197"/>
      <c r="Q215" s="197"/>
      <c r="R215" s="197"/>
      <c r="S215" s="197"/>
      <c r="T215" s="199"/>
      <c r="U215" s="280"/>
      <c r="V215" s="281"/>
      <c r="W215" s="281"/>
      <c r="X215" s="281"/>
      <c r="Y215" s="281"/>
      <c r="Z215" s="281"/>
      <c r="AA215" s="281"/>
      <c r="AB215" s="281"/>
      <c r="AC215" s="281"/>
      <c r="AD215" s="281"/>
      <c r="AE215" s="281"/>
      <c r="AF215" s="281"/>
      <c r="AG215" s="281"/>
      <c r="AH215" s="281"/>
      <c r="AI215" s="281"/>
      <c r="AJ215" s="281"/>
      <c r="AK215" s="281"/>
      <c r="AL215" s="281"/>
      <c r="AM215" s="281"/>
      <c r="AN215" s="281"/>
      <c r="AO215" s="282"/>
      <c r="AP215" s="283"/>
      <c r="AQ215" s="281"/>
      <c r="AR215" s="281"/>
      <c r="AS215" s="284"/>
      <c r="AT215" s="200"/>
    </row>
    <row r="216" spans="2:46" ht="13" customHeight="1">
      <c r="B216" s="201">
        <v>210</v>
      </c>
      <c r="C216" s="202"/>
      <c r="D216" s="203">
        <v>21451</v>
      </c>
      <c r="E216" s="203" t="s">
        <v>244</v>
      </c>
      <c r="F216" s="204" t="s">
        <v>404</v>
      </c>
      <c r="G216" s="205" t="s">
        <v>108</v>
      </c>
      <c r="H216" s="205" t="s">
        <v>492</v>
      </c>
      <c r="I216" s="206" t="s">
        <v>435</v>
      </c>
      <c r="J216" s="205" t="s">
        <v>181</v>
      </c>
      <c r="K216" s="205" t="s">
        <v>182</v>
      </c>
      <c r="L216" s="205" t="s">
        <v>182</v>
      </c>
      <c r="M216" s="205" t="s">
        <v>113</v>
      </c>
      <c r="N216" s="205" t="s">
        <v>108</v>
      </c>
      <c r="O216" s="205" t="s">
        <v>115</v>
      </c>
      <c r="P216" s="205" t="s">
        <v>115</v>
      </c>
      <c r="Q216" s="205"/>
      <c r="R216" s="205" t="s">
        <v>116</v>
      </c>
      <c r="S216" s="205" t="s">
        <v>56</v>
      </c>
      <c r="T216" s="207"/>
      <c r="U216" s="285"/>
      <c r="V216" s="286">
        <v>1</v>
      </c>
      <c r="W216" s="286"/>
      <c r="X216" s="286"/>
      <c r="Y216" s="286"/>
      <c r="Z216" s="286"/>
      <c r="AA216" s="286"/>
      <c r="AB216" s="286"/>
      <c r="AC216" s="286"/>
      <c r="AD216" s="286"/>
      <c r="AE216" s="286"/>
      <c r="AF216" s="286"/>
      <c r="AG216" s="286"/>
      <c r="AH216" s="286"/>
      <c r="AI216" s="286"/>
      <c r="AJ216" s="286"/>
      <c r="AK216" s="286"/>
      <c r="AL216" s="286"/>
      <c r="AM216" s="286"/>
      <c r="AN216" s="286"/>
      <c r="AO216" s="287"/>
      <c r="AP216" s="288" t="s">
        <v>117</v>
      </c>
      <c r="AQ216" s="286" t="s">
        <v>118</v>
      </c>
      <c r="AR216" s="286" t="s">
        <v>119</v>
      </c>
      <c r="AS216" s="289"/>
      <c r="AT216" s="208"/>
    </row>
    <row r="217" spans="2:46" ht="13" customHeight="1">
      <c r="B217" s="201">
        <v>211</v>
      </c>
      <c r="C217" s="202"/>
      <c r="D217" s="203">
        <v>21451</v>
      </c>
      <c r="E217" s="203" t="s">
        <v>244</v>
      </c>
      <c r="F217" s="204" t="s">
        <v>404</v>
      </c>
      <c r="G217" s="205" t="s">
        <v>108</v>
      </c>
      <c r="H217" s="205" t="s">
        <v>493</v>
      </c>
      <c r="I217" s="206" t="s">
        <v>437</v>
      </c>
      <c r="J217" s="205" t="s">
        <v>187</v>
      </c>
      <c r="K217" s="205" t="s">
        <v>190</v>
      </c>
      <c r="L217" s="205" t="s">
        <v>190</v>
      </c>
      <c r="M217" s="205" t="s">
        <v>113</v>
      </c>
      <c r="N217" s="205" t="s">
        <v>108</v>
      </c>
      <c r="O217" s="205" t="s">
        <v>115</v>
      </c>
      <c r="P217" s="205" t="s">
        <v>115</v>
      </c>
      <c r="Q217" s="205"/>
      <c r="R217" s="205" t="s">
        <v>116</v>
      </c>
      <c r="S217" s="205" t="s">
        <v>56</v>
      </c>
      <c r="T217" s="207"/>
      <c r="U217" s="285"/>
      <c r="V217" s="286">
        <v>1</v>
      </c>
      <c r="W217" s="286"/>
      <c r="X217" s="286"/>
      <c r="Y217" s="286"/>
      <c r="Z217" s="286"/>
      <c r="AA217" s="286"/>
      <c r="AB217" s="286"/>
      <c r="AC217" s="286"/>
      <c r="AD217" s="286"/>
      <c r="AE217" s="286"/>
      <c r="AF217" s="286"/>
      <c r="AG217" s="286"/>
      <c r="AH217" s="286"/>
      <c r="AI217" s="286"/>
      <c r="AJ217" s="286"/>
      <c r="AK217" s="286"/>
      <c r="AL217" s="286"/>
      <c r="AM217" s="286"/>
      <c r="AN217" s="286"/>
      <c r="AO217" s="287"/>
      <c r="AP217" s="288" t="s">
        <v>117</v>
      </c>
      <c r="AQ217" s="286" t="s">
        <v>118</v>
      </c>
      <c r="AR217" s="286" t="s">
        <v>119</v>
      </c>
      <c r="AS217" s="289"/>
      <c r="AT217" s="208"/>
    </row>
    <row r="218" spans="2:46" ht="13" customHeight="1">
      <c r="B218" s="201">
        <v>212</v>
      </c>
      <c r="C218" s="202"/>
      <c r="D218" s="203">
        <v>21451</v>
      </c>
      <c r="E218" s="203" t="s">
        <v>244</v>
      </c>
      <c r="F218" s="204" t="s">
        <v>404</v>
      </c>
      <c r="G218" s="205" t="s">
        <v>108</v>
      </c>
      <c r="H218" s="205" t="s">
        <v>494</v>
      </c>
      <c r="I218" s="206" t="s">
        <v>439</v>
      </c>
      <c r="J218" s="205" t="s">
        <v>130</v>
      </c>
      <c r="K218" s="205" t="s">
        <v>440</v>
      </c>
      <c r="L218" s="205" t="s">
        <v>190</v>
      </c>
      <c r="M218" s="205" t="s">
        <v>113</v>
      </c>
      <c r="N218" s="205" t="s">
        <v>108</v>
      </c>
      <c r="O218" s="205" t="s">
        <v>115</v>
      </c>
      <c r="P218" s="205" t="s">
        <v>115</v>
      </c>
      <c r="Q218" s="205"/>
      <c r="R218" s="205" t="s">
        <v>116</v>
      </c>
      <c r="S218" s="205" t="s">
        <v>113</v>
      </c>
      <c r="T218" s="207"/>
      <c r="U218" s="285"/>
      <c r="V218" s="286">
        <v>1</v>
      </c>
      <c r="W218" s="286"/>
      <c r="X218" s="286"/>
      <c r="Y218" s="286"/>
      <c r="Z218" s="286"/>
      <c r="AA218" s="286"/>
      <c r="AB218" s="286"/>
      <c r="AC218" s="286"/>
      <c r="AD218" s="286"/>
      <c r="AE218" s="286"/>
      <c r="AF218" s="286"/>
      <c r="AG218" s="286"/>
      <c r="AH218" s="286"/>
      <c r="AI218" s="286"/>
      <c r="AJ218" s="286"/>
      <c r="AK218" s="286"/>
      <c r="AL218" s="286"/>
      <c r="AM218" s="286"/>
      <c r="AN218" s="286"/>
      <c r="AO218" s="287"/>
      <c r="AP218" s="288" t="s">
        <v>117</v>
      </c>
      <c r="AQ218" s="286" t="s">
        <v>118</v>
      </c>
      <c r="AR218" s="286" t="s">
        <v>119</v>
      </c>
      <c r="AS218" s="289"/>
      <c r="AT218" s="208"/>
    </row>
    <row r="219" spans="2:46" ht="13" customHeight="1">
      <c r="B219" s="201">
        <v>213</v>
      </c>
      <c r="C219" s="202"/>
      <c r="D219" s="203">
        <v>21451</v>
      </c>
      <c r="E219" s="203" t="s">
        <v>244</v>
      </c>
      <c r="F219" s="204" t="s">
        <v>404</v>
      </c>
      <c r="G219" s="205" t="s">
        <v>108</v>
      </c>
      <c r="H219" s="205" t="s">
        <v>495</v>
      </c>
      <c r="I219" s="206" t="s">
        <v>439</v>
      </c>
      <c r="J219" s="205" t="s">
        <v>168</v>
      </c>
      <c r="K219" s="205" t="s">
        <v>440</v>
      </c>
      <c r="L219" s="205" t="s">
        <v>190</v>
      </c>
      <c r="M219" s="205" t="s">
        <v>113</v>
      </c>
      <c r="N219" s="205" t="s">
        <v>108</v>
      </c>
      <c r="O219" s="205" t="s">
        <v>115</v>
      </c>
      <c r="P219" s="205" t="s">
        <v>115</v>
      </c>
      <c r="Q219" s="205"/>
      <c r="R219" s="205" t="s">
        <v>116</v>
      </c>
      <c r="S219" s="205" t="s">
        <v>56</v>
      </c>
      <c r="T219" s="207"/>
      <c r="U219" s="285"/>
      <c r="V219" s="286">
        <v>1</v>
      </c>
      <c r="W219" s="286"/>
      <c r="X219" s="286"/>
      <c r="Y219" s="286"/>
      <c r="Z219" s="286"/>
      <c r="AA219" s="286"/>
      <c r="AB219" s="286"/>
      <c r="AC219" s="286"/>
      <c r="AD219" s="286"/>
      <c r="AE219" s="286"/>
      <c r="AF219" s="286"/>
      <c r="AG219" s="286"/>
      <c r="AH219" s="286"/>
      <c r="AI219" s="286"/>
      <c r="AJ219" s="286"/>
      <c r="AK219" s="286"/>
      <c r="AL219" s="286"/>
      <c r="AM219" s="286"/>
      <c r="AN219" s="286"/>
      <c r="AO219" s="287"/>
      <c r="AP219" s="288" t="s">
        <v>117</v>
      </c>
      <c r="AQ219" s="286" t="s">
        <v>118</v>
      </c>
      <c r="AR219" s="286" t="s">
        <v>119</v>
      </c>
      <c r="AS219" s="289"/>
      <c r="AT219" s="208"/>
    </row>
    <row r="220" spans="2:46" ht="13" customHeight="1">
      <c r="B220" s="193">
        <v>214</v>
      </c>
      <c r="C220" s="194"/>
      <c r="D220" s="195"/>
      <c r="E220" s="195"/>
      <c r="F220" s="196" t="s">
        <v>404</v>
      </c>
      <c r="G220" s="197" t="s">
        <v>202</v>
      </c>
      <c r="H220" s="197" t="s">
        <v>496</v>
      </c>
      <c r="I220" s="198" t="s">
        <v>443</v>
      </c>
      <c r="J220" s="197"/>
      <c r="K220" s="197"/>
      <c r="L220" s="197"/>
      <c r="M220" s="197"/>
      <c r="N220" s="197"/>
      <c r="O220" s="197"/>
      <c r="P220" s="197"/>
      <c r="Q220" s="197"/>
      <c r="R220" s="197"/>
      <c r="S220" s="197"/>
      <c r="T220" s="199"/>
      <c r="U220" s="280"/>
      <c r="V220" s="281"/>
      <c r="W220" s="281"/>
      <c r="X220" s="281"/>
      <c r="Y220" s="281"/>
      <c r="Z220" s="281"/>
      <c r="AA220" s="281"/>
      <c r="AB220" s="281"/>
      <c r="AC220" s="281"/>
      <c r="AD220" s="281"/>
      <c r="AE220" s="281"/>
      <c r="AF220" s="281"/>
      <c r="AG220" s="281"/>
      <c r="AH220" s="281"/>
      <c r="AI220" s="281"/>
      <c r="AJ220" s="281"/>
      <c r="AK220" s="281"/>
      <c r="AL220" s="281"/>
      <c r="AM220" s="281"/>
      <c r="AN220" s="281"/>
      <c r="AO220" s="282"/>
      <c r="AP220" s="283"/>
      <c r="AQ220" s="281"/>
      <c r="AR220" s="281"/>
      <c r="AS220" s="284"/>
      <c r="AT220" s="200"/>
    </row>
    <row r="221" spans="2:46" ht="13" customHeight="1">
      <c r="B221" s="201">
        <v>215</v>
      </c>
      <c r="C221" s="202"/>
      <c r="D221" s="203">
        <v>21451</v>
      </c>
      <c r="E221" s="203" t="s">
        <v>244</v>
      </c>
      <c r="F221" s="204" t="s">
        <v>404</v>
      </c>
      <c r="G221" s="205" t="s">
        <v>108</v>
      </c>
      <c r="H221" s="205" t="s">
        <v>497</v>
      </c>
      <c r="I221" s="206" t="s">
        <v>425</v>
      </c>
      <c r="J221" s="205" t="s">
        <v>130</v>
      </c>
      <c r="K221" s="205" t="s">
        <v>190</v>
      </c>
      <c r="L221" s="205" t="s">
        <v>190</v>
      </c>
      <c r="M221" s="205" t="s">
        <v>113</v>
      </c>
      <c r="N221" s="205" t="s">
        <v>108</v>
      </c>
      <c r="O221" s="205" t="s">
        <v>115</v>
      </c>
      <c r="P221" s="205" t="s">
        <v>115</v>
      </c>
      <c r="Q221" s="205"/>
      <c r="R221" s="205" t="s">
        <v>116</v>
      </c>
      <c r="S221" s="205" t="s">
        <v>113</v>
      </c>
      <c r="T221" s="207"/>
      <c r="U221" s="285"/>
      <c r="V221" s="286">
        <v>1</v>
      </c>
      <c r="W221" s="286"/>
      <c r="X221" s="286"/>
      <c r="Y221" s="286"/>
      <c r="Z221" s="286"/>
      <c r="AA221" s="286"/>
      <c r="AB221" s="286"/>
      <c r="AC221" s="286"/>
      <c r="AD221" s="286"/>
      <c r="AE221" s="286"/>
      <c r="AF221" s="286"/>
      <c r="AG221" s="286"/>
      <c r="AH221" s="286"/>
      <c r="AI221" s="286"/>
      <c r="AJ221" s="286"/>
      <c r="AK221" s="286"/>
      <c r="AL221" s="286"/>
      <c r="AM221" s="286"/>
      <c r="AN221" s="286"/>
      <c r="AO221" s="287"/>
      <c r="AP221" s="288" t="s">
        <v>117</v>
      </c>
      <c r="AQ221" s="286" t="s">
        <v>118</v>
      </c>
      <c r="AR221" s="286" t="s">
        <v>119</v>
      </c>
      <c r="AS221" s="289"/>
      <c r="AT221" s="208"/>
    </row>
    <row r="222" spans="2:46" ht="13" customHeight="1">
      <c r="B222" s="201">
        <v>216</v>
      </c>
      <c r="C222" s="202"/>
      <c r="D222" s="203">
        <v>21451</v>
      </c>
      <c r="E222" s="203" t="s">
        <v>244</v>
      </c>
      <c r="F222" s="204" t="s">
        <v>404</v>
      </c>
      <c r="G222" s="205" t="s">
        <v>108</v>
      </c>
      <c r="H222" s="205" t="s">
        <v>498</v>
      </c>
      <c r="I222" s="206" t="s">
        <v>425</v>
      </c>
      <c r="J222" s="205" t="s">
        <v>168</v>
      </c>
      <c r="K222" s="205" t="s">
        <v>190</v>
      </c>
      <c r="L222" s="205" t="s">
        <v>190</v>
      </c>
      <c r="M222" s="205" t="s">
        <v>113</v>
      </c>
      <c r="N222" s="205" t="s">
        <v>108</v>
      </c>
      <c r="O222" s="205" t="s">
        <v>115</v>
      </c>
      <c r="P222" s="205" t="s">
        <v>115</v>
      </c>
      <c r="Q222" s="205"/>
      <c r="R222" s="205" t="s">
        <v>116</v>
      </c>
      <c r="S222" s="205" t="s">
        <v>113</v>
      </c>
      <c r="T222" s="207"/>
      <c r="U222" s="285"/>
      <c r="V222" s="286">
        <v>1</v>
      </c>
      <c r="W222" s="286"/>
      <c r="X222" s="286"/>
      <c r="Y222" s="286"/>
      <c r="Z222" s="286"/>
      <c r="AA222" s="286"/>
      <c r="AB222" s="286"/>
      <c r="AC222" s="286"/>
      <c r="AD222" s="286"/>
      <c r="AE222" s="286"/>
      <c r="AF222" s="286"/>
      <c r="AG222" s="286"/>
      <c r="AH222" s="286"/>
      <c r="AI222" s="286"/>
      <c r="AJ222" s="286"/>
      <c r="AK222" s="286"/>
      <c r="AL222" s="286"/>
      <c r="AM222" s="286"/>
      <c r="AN222" s="286"/>
      <c r="AO222" s="287"/>
      <c r="AP222" s="288" t="s">
        <v>117</v>
      </c>
      <c r="AQ222" s="286" t="s">
        <v>118</v>
      </c>
      <c r="AR222" s="286" t="s">
        <v>119</v>
      </c>
      <c r="AS222" s="289"/>
      <c r="AT222" s="208"/>
    </row>
    <row r="223" spans="2:46" ht="13" customHeight="1">
      <c r="B223" s="201">
        <v>217</v>
      </c>
      <c r="C223" s="202"/>
      <c r="D223" s="203">
        <v>21451</v>
      </c>
      <c r="E223" s="203" t="s">
        <v>244</v>
      </c>
      <c r="F223" s="204" t="s">
        <v>404</v>
      </c>
      <c r="G223" s="205" t="s">
        <v>108</v>
      </c>
      <c r="H223" s="205" t="s">
        <v>499</v>
      </c>
      <c r="I223" s="206" t="s">
        <v>425</v>
      </c>
      <c r="J223" s="205" t="s">
        <v>168</v>
      </c>
      <c r="K223" s="205" t="s">
        <v>190</v>
      </c>
      <c r="L223" s="205" t="s">
        <v>190</v>
      </c>
      <c r="M223" s="205" t="s">
        <v>113</v>
      </c>
      <c r="N223" s="205" t="s">
        <v>108</v>
      </c>
      <c r="O223" s="205" t="s">
        <v>115</v>
      </c>
      <c r="P223" s="205" t="s">
        <v>115</v>
      </c>
      <c r="Q223" s="205"/>
      <c r="R223" s="205" t="s">
        <v>116</v>
      </c>
      <c r="S223" s="205" t="s">
        <v>113</v>
      </c>
      <c r="T223" s="207"/>
      <c r="U223" s="285"/>
      <c r="V223" s="286">
        <v>1</v>
      </c>
      <c r="W223" s="286"/>
      <c r="X223" s="286"/>
      <c r="Y223" s="286"/>
      <c r="Z223" s="286"/>
      <c r="AA223" s="286"/>
      <c r="AB223" s="286"/>
      <c r="AC223" s="286"/>
      <c r="AD223" s="286"/>
      <c r="AE223" s="286"/>
      <c r="AF223" s="286"/>
      <c r="AG223" s="286"/>
      <c r="AH223" s="286"/>
      <c r="AI223" s="286"/>
      <c r="AJ223" s="286"/>
      <c r="AK223" s="286"/>
      <c r="AL223" s="286"/>
      <c r="AM223" s="286"/>
      <c r="AN223" s="286"/>
      <c r="AO223" s="287"/>
      <c r="AP223" s="288" t="s">
        <v>117</v>
      </c>
      <c r="AQ223" s="286" t="s">
        <v>118</v>
      </c>
      <c r="AR223" s="286" t="s">
        <v>119</v>
      </c>
      <c r="AS223" s="289"/>
      <c r="AT223" s="208"/>
    </row>
    <row r="224" spans="2:46" ht="13" customHeight="1">
      <c r="B224" s="201">
        <v>218</v>
      </c>
      <c r="C224" s="202"/>
      <c r="D224" s="203">
        <v>21451</v>
      </c>
      <c r="E224" s="203" t="s">
        <v>244</v>
      </c>
      <c r="F224" s="204" t="s">
        <v>404</v>
      </c>
      <c r="G224" s="205" t="s">
        <v>108</v>
      </c>
      <c r="H224" s="205" t="s">
        <v>500</v>
      </c>
      <c r="I224" s="206" t="s">
        <v>425</v>
      </c>
      <c r="J224" s="205" t="s">
        <v>168</v>
      </c>
      <c r="K224" s="205" t="s">
        <v>190</v>
      </c>
      <c r="L224" s="205" t="s">
        <v>190</v>
      </c>
      <c r="M224" s="205" t="s">
        <v>113</v>
      </c>
      <c r="N224" s="205" t="s">
        <v>108</v>
      </c>
      <c r="O224" s="205" t="s">
        <v>115</v>
      </c>
      <c r="P224" s="205" t="s">
        <v>115</v>
      </c>
      <c r="Q224" s="205"/>
      <c r="R224" s="205" t="s">
        <v>116</v>
      </c>
      <c r="S224" s="205" t="s">
        <v>113</v>
      </c>
      <c r="T224" s="207"/>
      <c r="U224" s="285"/>
      <c r="V224" s="286">
        <v>1</v>
      </c>
      <c r="W224" s="286"/>
      <c r="X224" s="286"/>
      <c r="Y224" s="286"/>
      <c r="Z224" s="286"/>
      <c r="AA224" s="286"/>
      <c r="AB224" s="286"/>
      <c r="AC224" s="286"/>
      <c r="AD224" s="286"/>
      <c r="AE224" s="286"/>
      <c r="AF224" s="286"/>
      <c r="AG224" s="286"/>
      <c r="AH224" s="286"/>
      <c r="AI224" s="286"/>
      <c r="AJ224" s="286"/>
      <c r="AK224" s="286"/>
      <c r="AL224" s="286"/>
      <c r="AM224" s="286"/>
      <c r="AN224" s="286"/>
      <c r="AO224" s="287"/>
      <c r="AP224" s="288" t="s">
        <v>117</v>
      </c>
      <c r="AQ224" s="286" t="s">
        <v>118</v>
      </c>
      <c r="AR224" s="286" t="s">
        <v>119</v>
      </c>
      <c r="AS224" s="289"/>
      <c r="AT224" s="208"/>
    </row>
    <row r="225" spans="2:46" ht="13" customHeight="1">
      <c r="B225" s="201">
        <v>219</v>
      </c>
      <c r="C225" s="202"/>
      <c r="D225" s="203">
        <v>21451</v>
      </c>
      <c r="E225" s="203" t="s">
        <v>244</v>
      </c>
      <c r="F225" s="204" t="s">
        <v>404</v>
      </c>
      <c r="G225" s="205" t="s">
        <v>108</v>
      </c>
      <c r="H225" s="205" t="s">
        <v>501</v>
      </c>
      <c r="I225" s="206" t="s">
        <v>425</v>
      </c>
      <c r="J225" s="205" t="s">
        <v>282</v>
      </c>
      <c r="K225" s="205" t="s">
        <v>190</v>
      </c>
      <c r="L225" s="205" t="s">
        <v>190</v>
      </c>
      <c r="M225" s="205" t="s">
        <v>113</v>
      </c>
      <c r="N225" s="205" t="s">
        <v>108</v>
      </c>
      <c r="O225" s="205" t="s">
        <v>115</v>
      </c>
      <c r="P225" s="205" t="s">
        <v>115</v>
      </c>
      <c r="Q225" s="205"/>
      <c r="R225" s="205" t="s">
        <v>116</v>
      </c>
      <c r="S225" s="205" t="s">
        <v>113</v>
      </c>
      <c r="T225" s="207"/>
      <c r="U225" s="285"/>
      <c r="V225" s="286">
        <v>1</v>
      </c>
      <c r="W225" s="286"/>
      <c r="X225" s="286"/>
      <c r="Y225" s="286"/>
      <c r="Z225" s="286"/>
      <c r="AA225" s="286"/>
      <c r="AB225" s="286"/>
      <c r="AC225" s="286"/>
      <c r="AD225" s="286"/>
      <c r="AE225" s="286"/>
      <c r="AF225" s="286"/>
      <c r="AG225" s="286"/>
      <c r="AH225" s="286"/>
      <c r="AI225" s="286"/>
      <c r="AJ225" s="286"/>
      <c r="AK225" s="286"/>
      <c r="AL225" s="286"/>
      <c r="AM225" s="286"/>
      <c r="AN225" s="286"/>
      <c r="AO225" s="287"/>
      <c r="AP225" s="288" t="s">
        <v>117</v>
      </c>
      <c r="AQ225" s="286" t="s">
        <v>118</v>
      </c>
      <c r="AR225" s="286" t="s">
        <v>119</v>
      </c>
      <c r="AS225" s="289"/>
      <c r="AT225" s="208"/>
    </row>
    <row r="226" spans="2:46" ht="13" customHeight="1">
      <c r="B226" s="201">
        <v>220</v>
      </c>
      <c r="C226" s="202"/>
      <c r="D226" s="203">
        <v>21451</v>
      </c>
      <c r="E226" s="203" t="s">
        <v>244</v>
      </c>
      <c r="F226" s="204" t="s">
        <v>404</v>
      </c>
      <c r="G226" s="205" t="s">
        <v>108</v>
      </c>
      <c r="H226" s="205" t="s">
        <v>502</v>
      </c>
      <c r="I226" s="206" t="s">
        <v>425</v>
      </c>
      <c r="J226" s="205" t="s">
        <v>282</v>
      </c>
      <c r="K226" s="205" t="s">
        <v>190</v>
      </c>
      <c r="L226" s="205" t="s">
        <v>190</v>
      </c>
      <c r="M226" s="205" t="s">
        <v>113</v>
      </c>
      <c r="N226" s="205" t="s">
        <v>108</v>
      </c>
      <c r="O226" s="205" t="s">
        <v>115</v>
      </c>
      <c r="P226" s="205" t="s">
        <v>115</v>
      </c>
      <c r="Q226" s="205"/>
      <c r="R226" s="205" t="s">
        <v>116</v>
      </c>
      <c r="S226" s="205" t="s">
        <v>113</v>
      </c>
      <c r="T226" s="207"/>
      <c r="U226" s="285"/>
      <c r="V226" s="286">
        <v>1</v>
      </c>
      <c r="W226" s="286"/>
      <c r="X226" s="286"/>
      <c r="Y226" s="286"/>
      <c r="Z226" s="286"/>
      <c r="AA226" s="286"/>
      <c r="AB226" s="286"/>
      <c r="AC226" s="286"/>
      <c r="AD226" s="286"/>
      <c r="AE226" s="286"/>
      <c r="AF226" s="286"/>
      <c r="AG226" s="286"/>
      <c r="AH226" s="286"/>
      <c r="AI226" s="286"/>
      <c r="AJ226" s="286"/>
      <c r="AK226" s="286"/>
      <c r="AL226" s="286"/>
      <c r="AM226" s="286"/>
      <c r="AN226" s="286"/>
      <c r="AO226" s="287"/>
      <c r="AP226" s="288" t="s">
        <v>117</v>
      </c>
      <c r="AQ226" s="286" t="s">
        <v>118</v>
      </c>
      <c r="AR226" s="286" t="s">
        <v>119</v>
      </c>
      <c r="AS226" s="289"/>
      <c r="AT226" s="208"/>
    </row>
    <row r="227" spans="2:46" ht="13" customHeight="1">
      <c r="B227" s="201">
        <v>221</v>
      </c>
      <c r="C227" s="202"/>
      <c r="D227" s="203">
        <v>21451</v>
      </c>
      <c r="E227" s="203" t="s">
        <v>244</v>
      </c>
      <c r="F227" s="204" t="s">
        <v>404</v>
      </c>
      <c r="G227" s="205" t="s">
        <v>108</v>
      </c>
      <c r="H227" s="205" t="s">
        <v>503</v>
      </c>
      <c r="I227" s="206" t="s">
        <v>425</v>
      </c>
      <c r="J227" s="205" t="s">
        <v>282</v>
      </c>
      <c r="K227" s="205" t="s">
        <v>190</v>
      </c>
      <c r="L227" s="205" t="s">
        <v>190</v>
      </c>
      <c r="M227" s="205" t="s">
        <v>113</v>
      </c>
      <c r="N227" s="205" t="s">
        <v>108</v>
      </c>
      <c r="O227" s="205" t="s">
        <v>115</v>
      </c>
      <c r="P227" s="205" t="s">
        <v>115</v>
      </c>
      <c r="Q227" s="205"/>
      <c r="R227" s="205" t="s">
        <v>116</v>
      </c>
      <c r="S227" s="205" t="s">
        <v>113</v>
      </c>
      <c r="T227" s="207"/>
      <c r="U227" s="285"/>
      <c r="V227" s="286">
        <v>1</v>
      </c>
      <c r="W227" s="286"/>
      <c r="X227" s="286"/>
      <c r="Y227" s="286"/>
      <c r="Z227" s="286"/>
      <c r="AA227" s="286"/>
      <c r="AB227" s="286"/>
      <c r="AC227" s="286"/>
      <c r="AD227" s="286"/>
      <c r="AE227" s="286"/>
      <c r="AF227" s="286"/>
      <c r="AG227" s="286"/>
      <c r="AH227" s="286"/>
      <c r="AI227" s="286"/>
      <c r="AJ227" s="286"/>
      <c r="AK227" s="286"/>
      <c r="AL227" s="286"/>
      <c r="AM227" s="286"/>
      <c r="AN227" s="286"/>
      <c r="AO227" s="287"/>
      <c r="AP227" s="288" t="s">
        <v>117</v>
      </c>
      <c r="AQ227" s="286" t="s">
        <v>118</v>
      </c>
      <c r="AR227" s="286" t="s">
        <v>119</v>
      </c>
      <c r="AS227" s="289"/>
      <c r="AT227" s="208"/>
    </row>
    <row r="228" spans="2:46" ht="13" customHeight="1">
      <c r="B228" s="201">
        <v>222</v>
      </c>
      <c r="C228" s="202"/>
      <c r="D228" s="203">
        <v>21451</v>
      </c>
      <c r="E228" s="203" t="s">
        <v>244</v>
      </c>
      <c r="F228" s="204" t="s">
        <v>404</v>
      </c>
      <c r="G228" s="205" t="s">
        <v>108</v>
      </c>
      <c r="H228" s="205" t="s">
        <v>504</v>
      </c>
      <c r="I228" s="206" t="s">
        <v>425</v>
      </c>
      <c r="J228" s="205" t="s">
        <v>282</v>
      </c>
      <c r="K228" s="205" t="s">
        <v>190</v>
      </c>
      <c r="L228" s="205" t="s">
        <v>190</v>
      </c>
      <c r="M228" s="205" t="s">
        <v>113</v>
      </c>
      <c r="N228" s="205" t="s">
        <v>108</v>
      </c>
      <c r="O228" s="205" t="s">
        <v>115</v>
      </c>
      <c r="P228" s="205" t="s">
        <v>115</v>
      </c>
      <c r="Q228" s="205"/>
      <c r="R228" s="205" t="s">
        <v>116</v>
      </c>
      <c r="S228" s="205" t="s">
        <v>113</v>
      </c>
      <c r="T228" s="207"/>
      <c r="U228" s="285"/>
      <c r="V228" s="286">
        <v>1</v>
      </c>
      <c r="W228" s="286"/>
      <c r="X228" s="286"/>
      <c r="Y228" s="286"/>
      <c r="Z228" s="286"/>
      <c r="AA228" s="286"/>
      <c r="AB228" s="286"/>
      <c r="AC228" s="286"/>
      <c r="AD228" s="286"/>
      <c r="AE228" s="286"/>
      <c r="AF228" s="286"/>
      <c r="AG228" s="286"/>
      <c r="AH228" s="286"/>
      <c r="AI228" s="286"/>
      <c r="AJ228" s="286"/>
      <c r="AK228" s="286"/>
      <c r="AL228" s="286"/>
      <c r="AM228" s="286"/>
      <c r="AN228" s="286"/>
      <c r="AO228" s="287"/>
      <c r="AP228" s="288" t="s">
        <v>117</v>
      </c>
      <c r="AQ228" s="286" t="s">
        <v>118</v>
      </c>
      <c r="AR228" s="286" t="s">
        <v>119</v>
      </c>
      <c r="AS228" s="289"/>
      <c r="AT228" s="208"/>
    </row>
    <row r="229" spans="2:46" ht="13" customHeight="1">
      <c r="B229" s="193">
        <v>223</v>
      </c>
      <c r="C229" s="194"/>
      <c r="D229" s="195"/>
      <c r="E229" s="195"/>
      <c r="F229" s="196" t="s">
        <v>404</v>
      </c>
      <c r="G229" s="197" t="s">
        <v>202</v>
      </c>
      <c r="H229" s="197" t="s">
        <v>505</v>
      </c>
      <c r="I229" s="198" t="s">
        <v>453</v>
      </c>
      <c r="J229" s="197"/>
      <c r="K229" s="197"/>
      <c r="L229" s="197"/>
      <c r="M229" s="197"/>
      <c r="N229" s="197"/>
      <c r="O229" s="197"/>
      <c r="P229" s="197"/>
      <c r="Q229" s="197"/>
      <c r="R229" s="197"/>
      <c r="S229" s="197"/>
      <c r="T229" s="199"/>
      <c r="U229" s="280"/>
      <c r="V229" s="281"/>
      <c r="W229" s="281"/>
      <c r="X229" s="281"/>
      <c r="Y229" s="281"/>
      <c r="Z229" s="281"/>
      <c r="AA229" s="281"/>
      <c r="AB229" s="281"/>
      <c r="AC229" s="281"/>
      <c r="AD229" s="281"/>
      <c r="AE229" s="281"/>
      <c r="AF229" s="281"/>
      <c r="AG229" s="281"/>
      <c r="AH229" s="281"/>
      <c r="AI229" s="281"/>
      <c r="AJ229" s="281"/>
      <c r="AK229" s="281"/>
      <c r="AL229" s="281"/>
      <c r="AM229" s="281"/>
      <c r="AN229" s="281"/>
      <c r="AO229" s="282"/>
      <c r="AP229" s="283"/>
      <c r="AQ229" s="281"/>
      <c r="AR229" s="281"/>
      <c r="AS229" s="284"/>
      <c r="AT229" s="200"/>
    </row>
    <row r="230" spans="2:46" ht="13" customHeight="1">
      <c r="B230" s="201">
        <v>224</v>
      </c>
      <c r="C230" s="202"/>
      <c r="D230" s="203">
        <v>21451</v>
      </c>
      <c r="E230" s="203" t="s">
        <v>244</v>
      </c>
      <c r="F230" s="204" t="s">
        <v>404</v>
      </c>
      <c r="G230" s="205" t="s">
        <v>108</v>
      </c>
      <c r="H230" s="205" t="s">
        <v>506</v>
      </c>
      <c r="I230" s="206" t="s">
        <v>425</v>
      </c>
      <c r="J230" s="205" t="s">
        <v>130</v>
      </c>
      <c r="K230" s="205" t="s">
        <v>190</v>
      </c>
      <c r="L230" s="205" t="s">
        <v>190</v>
      </c>
      <c r="M230" s="205" t="s">
        <v>113</v>
      </c>
      <c r="N230" s="205" t="s">
        <v>108</v>
      </c>
      <c r="O230" s="205" t="s">
        <v>115</v>
      </c>
      <c r="P230" s="205" t="s">
        <v>115</v>
      </c>
      <c r="Q230" s="205"/>
      <c r="R230" s="205" t="s">
        <v>116</v>
      </c>
      <c r="S230" s="205" t="s">
        <v>113</v>
      </c>
      <c r="T230" s="207"/>
      <c r="U230" s="285"/>
      <c r="V230" s="286">
        <v>1</v>
      </c>
      <c r="W230" s="286"/>
      <c r="X230" s="286"/>
      <c r="Y230" s="286"/>
      <c r="Z230" s="286"/>
      <c r="AA230" s="286"/>
      <c r="AB230" s="286"/>
      <c r="AC230" s="286"/>
      <c r="AD230" s="286"/>
      <c r="AE230" s="286"/>
      <c r="AF230" s="286"/>
      <c r="AG230" s="286"/>
      <c r="AH230" s="286"/>
      <c r="AI230" s="286"/>
      <c r="AJ230" s="286"/>
      <c r="AK230" s="286"/>
      <c r="AL230" s="286"/>
      <c r="AM230" s="286"/>
      <c r="AN230" s="286"/>
      <c r="AO230" s="287"/>
      <c r="AP230" s="288" t="s">
        <v>117</v>
      </c>
      <c r="AQ230" s="286" t="s">
        <v>118</v>
      </c>
      <c r="AR230" s="286" t="s">
        <v>119</v>
      </c>
      <c r="AS230" s="289"/>
      <c r="AT230" s="208"/>
    </row>
    <row r="231" spans="2:46" ht="13" customHeight="1">
      <c r="B231" s="201">
        <v>225</v>
      </c>
      <c r="C231" s="202"/>
      <c r="D231" s="203">
        <v>21451</v>
      </c>
      <c r="E231" s="203" t="s">
        <v>244</v>
      </c>
      <c r="F231" s="204" t="s">
        <v>404</v>
      </c>
      <c r="G231" s="205" t="s">
        <v>108</v>
      </c>
      <c r="H231" s="205" t="s">
        <v>507</v>
      </c>
      <c r="I231" s="206" t="s">
        <v>425</v>
      </c>
      <c r="J231" s="205" t="s">
        <v>168</v>
      </c>
      <c r="K231" s="205" t="s">
        <v>190</v>
      </c>
      <c r="L231" s="205" t="s">
        <v>190</v>
      </c>
      <c r="M231" s="205" t="s">
        <v>113</v>
      </c>
      <c r="N231" s="205" t="s">
        <v>108</v>
      </c>
      <c r="O231" s="205" t="s">
        <v>115</v>
      </c>
      <c r="P231" s="205" t="s">
        <v>115</v>
      </c>
      <c r="Q231" s="205"/>
      <c r="R231" s="205" t="s">
        <v>116</v>
      </c>
      <c r="S231" s="205" t="s">
        <v>113</v>
      </c>
      <c r="T231" s="207"/>
      <c r="U231" s="285"/>
      <c r="V231" s="286">
        <v>1</v>
      </c>
      <c r="W231" s="286"/>
      <c r="X231" s="286"/>
      <c r="Y231" s="286"/>
      <c r="Z231" s="286"/>
      <c r="AA231" s="286"/>
      <c r="AB231" s="286"/>
      <c r="AC231" s="286"/>
      <c r="AD231" s="286"/>
      <c r="AE231" s="286"/>
      <c r="AF231" s="286"/>
      <c r="AG231" s="286"/>
      <c r="AH231" s="286"/>
      <c r="AI231" s="286"/>
      <c r="AJ231" s="286"/>
      <c r="AK231" s="286"/>
      <c r="AL231" s="286"/>
      <c r="AM231" s="286"/>
      <c r="AN231" s="286"/>
      <c r="AO231" s="287"/>
      <c r="AP231" s="288" t="s">
        <v>117</v>
      </c>
      <c r="AQ231" s="286" t="s">
        <v>118</v>
      </c>
      <c r="AR231" s="286" t="s">
        <v>119</v>
      </c>
      <c r="AS231" s="289"/>
      <c r="AT231" s="208"/>
    </row>
    <row r="232" spans="2:46" ht="13" customHeight="1">
      <c r="B232" s="201">
        <v>226</v>
      </c>
      <c r="C232" s="202"/>
      <c r="D232" s="203">
        <v>21451</v>
      </c>
      <c r="E232" s="203" t="s">
        <v>244</v>
      </c>
      <c r="F232" s="204" t="s">
        <v>404</v>
      </c>
      <c r="G232" s="205" t="s">
        <v>108</v>
      </c>
      <c r="H232" s="205" t="s">
        <v>508</v>
      </c>
      <c r="I232" s="206" t="s">
        <v>425</v>
      </c>
      <c r="J232" s="205" t="s">
        <v>168</v>
      </c>
      <c r="K232" s="205" t="s">
        <v>190</v>
      </c>
      <c r="L232" s="205" t="s">
        <v>190</v>
      </c>
      <c r="M232" s="205" t="s">
        <v>113</v>
      </c>
      <c r="N232" s="205" t="s">
        <v>108</v>
      </c>
      <c r="O232" s="205" t="s">
        <v>115</v>
      </c>
      <c r="P232" s="205" t="s">
        <v>115</v>
      </c>
      <c r="Q232" s="205"/>
      <c r="R232" s="205" t="s">
        <v>116</v>
      </c>
      <c r="S232" s="205" t="s">
        <v>113</v>
      </c>
      <c r="T232" s="207"/>
      <c r="U232" s="285"/>
      <c r="V232" s="286">
        <v>1</v>
      </c>
      <c r="W232" s="286"/>
      <c r="X232" s="286"/>
      <c r="Y232" s="286"/>
      <c r="Z232" s="286"/>
      <c r="AA232" s="286"/>
      <c r="AB232" s="286"/>
      <c r="AC232" s="286"/>
      <c r="AD232" s="286"/>
      <c r="AE232" s="286"/>
      <c r="AF232" s="286"/>
      <c r="AG232" s="286"/>
      <c r="AH232" s="286"/>
      <c r="AI232" s="286"/>
      <c r="AJ232" s="286"/>
      <c r="AK232" s="286"/>
      <c r="AL232" s="286"/>
      <c r="AM232" s="286"/>
      <c r="AN232" s="286"/>
      <c r="AO232" s="287"/>
      <c r="AP232" s="288" t="s">
        <v>117</v>
      </c>
      <c r="AQ232" s="286" t="s">
        <v>118</v>
      </c>
      <c r="AR232" s="286" t="s">
        <v>119</v>
      </c>
      <c r="AS232" s="289"/>
      <c r="AT232" s="208"/>
    </row>
    <row r="233" spans="2:46" ht="13" customHeight="1">
      <c r="B233" s="201">
        <v>227</v>
      </c>
      <c r="C233" s="202"/>
      <c r="D233" s="203">
        <v>21451</v>
      </c>
      <c r="E233" s="203" t="s">
        <v>244</v>
      </c>
      <c r="F233" s="204" t="s">
        <v>404</v>
      </c>
      <c r="G233" s="205" t="s">
        <v>108</v>
      </c>
      <c r="H233" s="205" t="s">
        <v>509</v>
      </c>
      <c r="I233" s="206" t="s">
        <v>425</v>
      </c>
      <c r="J233" s="205" t="s">
        <v>168</v>
      </c>
      <c r="K233" s="205" t="s">
        <v>190</v>
      </c>
      <c r="L233" s="205" t="s">
        <v>190</v>
      </c>
      <c r="M233" s="205" t="s">
        <v>113</v>
      </c>
      <c r="N233" s="205" t="s">
        <v>108</v>
      </c>
      <c r="O233" s="205" t="s">
        <v>115</v>
      </c>
      <c r="P233" s="205" t="s">
        <v>115</v>
      </c>
      <c r="Q233" s="205"/>
      <c r="R233" s="205" t="s">
        <v>116</v>
      </c>
      <c r="S233" s="205" t="s">
        <v>113</v>
      </c>
      <c r="T233" s="207"/>
      <c r="U233" s="285"/>
      <c r="V233" s="286">
        <v>1</v>
      </c>
      <c r="W233" s="286"/>
      <c r="X233" s="286"/>
      <c r="Y233" s="286"/>
      <c r="Z233" s="286"/>
      <c r="AA233" s="286"/>
      <c r="AB233" s="286"/>
      <c r="AC233" s="286"/>
      <c r="AD233" s="286"/>
      <c r="AE233" s="286"/>
      <c r="AF233" s="286"/>
      <c r="AG233" s="286"/>
      <c r="AH233" s="286"/>
      <c r="AI233" s="286"/>
      <c r="AJ233" s="286"/>
      <c r="AK233" s="286"/>
      <c r="AL233" s="286"/>
      <c r="AM233" s="286"/>
      <c r="AN233" s="286"/>
      <c r="AO233" s="287"/>
      <c r="AP233" s="288" t="s">
        <v>117</v>
      </c>
      <c r="AQ233" s="286" t="s">
        <v>118</v>
      </c>
      <c r="AR233" s="286" t="s">
        <v>119</v>
      </c>
      <c r="AS233" s="289"/>
      <c r="AT233" s="208"/>
    </row>
    <row r="234" spans="2:46" ht="13" customHeight="1">
      <c r="B234" s="201">
        <v>228</v>
      </c>
      <c r="C234" s="202"/>
      <c r="D234" s="203">
        <v>21451</v>
      </c>
      <c r="E234" s="203" t="s">
        <v>244</v>
      </c>
      <c r="F234" s="204" t="s">
        <v>404</v>
      </c>
      <c r="G234" s="205" t="s">
        <v>108</v>
      </c>
      <c r="H234" s="205" t="s">
        <v>510</v>
      </c>
      <c r="I234" s="206" t="s">
        <v>425</v>
      </c>
      <c r="J234" s="205" t="s">
        <v>282</v>
      </c>
      <c r="K234" s="205" t="s">
        <v>190</v>
      </c>
      <c r="L234" s="205" t="s">
        <v>190</v>
      </c>
      <c r="M234" s="205" t="s">
        <v>113</v>
      </c>
      <c r="N234" s="205" t="s">
        <v>108</v>
      </c>
      <c r="O234" s="205" t="s">
        <v>115</v>
      </c>
      <c r="P234" s="205" t="s">
        <v>115</v>
      </c>
      <c r="Q234" s="205"/>
      <c r="R234" s="205" t="s">
        <v>116</v>
      </c>
      <c r="S234" s="205" t="s">
        <v>113</v>
      </c>
      <c r="T234" s="207"/>
      <c r="U234" s="285"/>
      <c r="V234" s="286">
        <v>1</v>
      </c>
      <c r="W234" s="286"/>
      <c r="X234" s="286"/>
      <c r="Y234" s="286"/>
      <c r="Z234" s="286"/>
      <c r="AA234" s="286"/>
      <c r="AB234" s="286"/>
      <c r="AC234" s="286"/>
      <c r="AD234" s="286"/>
      <c r="AE234" s="286"/>
      <c r="AF234" s="286"/>
      <c r="AG234" s="286"/>
      <c r="AH234" s="286"/>
      <c r="AI234" s="286"/>
      <c r="AJ234" s="286"/>
      <c r="AK234" s="286"/>
      <c r="AL234" s="286"/>
      <c r="AM234" s="286"/>
      <c r="AN234" s="286"/>
      <c r="AO234" s="287"/>
      <c r="AP234" s="288" t="s">
        <v>117</v>
      </c>
      <c r="AQ234" s="286" t="s">
        <v>118</v>
      </c>
      <c r="AR234" s="286" t="s">
        <v>119</v>
      </c>
      <c r="AS234" s="289"/>
      <c r="AT234" s="208"/>
    </row>
    <row r="235" spans="2:46" ht="13" customHeight="1">
      <c r="B235" s="201">
        <v>229</v>
      </c>
      <c r="C235" s="202"/>
      <c r="D235" s="203">
        <v>21451</v>
      </c>
      <c r="E235" s="203" t="s">
        <v>244</v>
      </c>
      <c r="F235" s="204" t="s">
        <v>404</v>
      </c>
      <c r="G235" s="205" t="s">
        <v>108</v>
      </c>
      <c r="H235" s="205" t="s">
        <v>511</v>
      </c>
      <c r="I235" s="206" t="s">
        <v>425</v>
      </c>
      <c r="J235" s="205" t="s">
        <v>282</v>
      </c>
      <c r="K235" s="205" t="s">
        <v>190</v>
      </c>
      <c r="L235" s="205" t="s">
        <v>190</v>
      </c>
      <c r="M235" s="205" t="s">
        <v>113</v>
      </c>
      <c r="N235" s="205" t="s">
        <v>108</v>
      </c>
      <c r="O235" s="205" t="s">
        <v>115</v>
      </c>
      <c r="P235" s="205" t="s">
        <v>115</v>
      </c>
      <c r="Q235" s="205"/>
      <c r="R235" s="205" t="s">
        <v>116</v>
      </c>
      <c r="S235" s="205" t="s">
        <v>113</v>
      </c>
      <c r="T235" s="207"/>
      <c r="U235" s="285"/>
      <c r="V235" s="286">
        <v>1</v>
      </c>
      <c r="W235" s="286"/>
      <c r="X235" s="286"/>
      <c r="Y235" s="286"/>
      <c r="Z235" s="286"/>
      <c r="AA235" s="286"/>
      <c r="AB235" s="286"/>
      <c r="AC235" s="286"/>
      <c r="AD235" s="286"/>
      <c r="AE235" s="286"/>
      <c r="AF235" s="286"/>
      <c r="AG235" s="286"/>
      <c r="AH235" s="286"/>
      <c r="AI235" s="286"/>
      <c r="AJ235" s="286"/>
      <c r="AK235" s="286"/>
      <c r="AL235" s="286"/>
      <c r="AM235" s="286"/>
      <c r="AN235" s="286"/>
      <c r="AO235" s="287"/>
      <c r="AP235" s="288" t="s">
        <v>117</v>
      </c>
      <c r="AQ235" s="286" t="s">
        <v>118</v>
      </c>
      <c r="AR235" s="286" t="s">
        <v>119</v>
      </c>
      <c r="AS235" s="289"/>
      <c r="AT235" s="208"/>
    </row>
    <row r="236" spans="2:46" ht="13" customHeight="1">
      <c r="B236" s="201">
        <v>230</v>
      </c>
      <c r="C236" s="202"/>
      <c r="D236" s="203">
        <v>21451</v>
      </c>
      <c r="E236" s="203" t="s">
        <v>244</v>
      </c>
      <c r="F236" s="204" t="s">
        <v>404</v>
      </c>
      <c r="G236" s="205" t="s">
        <v>108</v>
      </c>
      <c r="H236" s="205" t="s">
        <v>512</v>
      </c>
      <c r="I236" s="206" t="s">
        <v>425</v>
      </c>
      <c r="J236" s="205" t="s">
        <v>282</v>
      </c>
      <c r="K236" s="205" t="s">
        <v>190</v>
      </c>
      <c r="L236" s="205" t="s">
        <v>190</v>
      </c>
      <c r="M236" s="205" t="s">
        <v>113</v>
      </c>
      <c r="N236" s="205" t="s">
        <v>108</v>
      </c>
      <c r="O236" s="205" t="s">
        <v>115</v>
      </c>
      <c r="P236" s="205" t="s">
        <v>115</v>
      </c>
      <c r="Q236" s="205"/>
      <c r="R236" s="205" t="s">
        <v>116</v>
      </c>
      <c r="S236" s="205" t="s">
        <v>113</v>
      </c>
      <c r="T236" s="207"/>
      <c r="U236" s="285"/>
      <c r="V236" s="286">
        <v>1</v>
      </c>
      <c r="W236" s="286"/>
      <c r="X236" s="286"/>
      <c r="Y236" s="286"/>
      <c r="Z236" s="286"/>
      <c r="AA236" s="286"/>
      <c r="AB236" s="286"/>
      <c r="AC236" s="286"/>
      <c r="AD236" s="286"/>
      <c r="AE236" s="286"/>
      <c r="AF236" s="286"/>
      <c r="AG236" s="286"/>
      <c r="AH236" s="286"/>
      <c r="AI236" s="286"/>
      <c r="AJ236" s="286"/>
      <c r="AK236" s="286"/>
      <c r="AL236" s="286"/>
      <c r="AM236" s="286"/>
      <c r="AN236" s="286"/>
      <c r="AO236" s="287"/>
      <c r="AP236" s="288" t="s">
        <v>117</v>
      </c>
      <c r="AQ236" s="286" t="s">
        <v>118</v>
      </c>
      <c r="AR236" s="286" t="s">
        <v>119</v>
      </c>
      <c r="AS236" s="289"/>
      <c r="AT236" s="208"/>
    </row>
    <row r="237" spans="2:46" ht="13" customHeight="1">
      <c r="B237" s="201">
        <v>231</v>
      </c>
      <c r="C237" s="202"/>
      <c r="D237" s="203">
        <v>21451</v>
      </c>
      <c r="E237" s="203" t="s">
        <v>244</v>
      </c>
      <c r="F237" s="204" t="s">
        <v>404</v>
      </c>
      <c r="G237" s="205" t="s">
        <v>108</v>
      </c>
      <c r="H237" s="205" t="s">
        <v>513</v>
      </c>
      <c r="I237" s="206" t="s">
        <v>425</v>
      </c>
      <c r="J237" s="205" t="s">
        <v>282</v>
      </c>
      <c r="K237" s="205" t="s">
        <v>190</v>
      </c>
      <c r="L237" s="205" t="s">
        <v>190</v>
      </c>
      <c r="M237" s="205" t="s">
        <v>113</v>
      </c>
      <c r="N237" s="205" t="s">
        <v>108</v>
      </c>
      <c r="O237" s="205" t="s">
        <v>115</v>
      </c>
      <c r="P237" s="205" t="s">
        <v>115</v>
      </c>
      <c r="Q237" s="205"/>
      <c r="R237" s="205" t="s">
        <v>116</v>
      </c>
      <c r="S237" s="205" t="s">
        <v>113</v>
      </c>
      <c r="T237" s="207"/>
      <c r="U237" s="285"/>
      <c r="V237" s="286">
        <v>1</v>
      </c>
      <c r="W237" s="286"/>
      <c r="X237" s="286"/>
      <c r="Y237" s="286"/>
      <c r="Z237" s="286"/>
      <c r="AA237" s="286"/>
      <c r="AB237" s="286"/>
      <c r="AC237" s="286"/>
      <c r="AD237" s="286"/>
      <c r="AE237" s="286"/>
      <c r="AF237" s="286"/>
      <c r="AG237" s="286"/>
      <c r="AH237" s="286"/>
      <c r="AI237" s="286"/>
      <c r="AJ237" s="286"/>
      <c r="AK237" s="286"/>
      <c r="AL237" s="286"/>
      <c r="AM237" s="286"/>
      <c r="AN237" s="286"/>
      <c r="AO237" s="287"/>
      <c r="AP237" s="288" t="s">
        <v>117</v>
      </c>
      <c r="AQ237" s="286" t="s">
        <v>118</v>
      </c>
      <c r="AR237" s="286" t="s">
        <v>119</v>
      </c>
      <c r="AS237" s="289"/>
      <c r="AT237" s="208"/>
    </row>
    <row r="238" spans="2:46" ht="13" customHeight="1">
      <c r="B238" s="193">
        <v>232</v>
      </c>
      <c r="C238" s="194"/>
      <c r="D238" s="195"/>
      <c r="E238" s="195"/>
      <c r="F238" s="196" t="s">
        <v>404</v>
      </c>
      <c r="G238" s="197" t="s">
        <v>202</v>
      </c>
      <c r="H238" s="197" t="s">
        <v>514</v>
      </c>
      <c r="I238" s="198" t="s">
        <v>463</v>
      </c>
      <c r="J238" s="197"/>
      <c r="K238" s="197"/>
      <c r="L238" s="197"/>
      <c r="M238" s="197"/>
      <c r="N238" s="197"/>
      <c r="O238" s="197"/>
      <c r="P238" s="197"/>
      <c r="Q238" s="197"/>
      <c r="R238" s="197"/>
      <c r="S238" s="197"/>
      <c r="T238" s="199"/>
      <c r="U238" s="280"/>
      <c r="V238" s="281"/>
      <c r="W238" s="281"/>
      <c r="X238" s="281"/>
      <c r="Y238" s="281"/>
      <c r="Z238" s="281"/>
      <c r="AA238" s="281"/>
      <c r="AB238" s="281"/>
      <c r="AC238" s="281"/>
      <c r="AD238" s="281"/>
      <c r="AE238" s="281"/>
      <c r="AF238" s="281"/>
      <c r="AG238" s="281"/>
      <c r="AH238" s="281"/>
      <c r="AI238" s="281"/>
      <c r="AJ238" s="281"/>
      <c r="AK238" s="281"/>
      <c r="AL238" s="281"/>
      <c r="AM238" s="281"/>
      <c r="AN238" s="281"/>
      <c r="AO238" s="282"/>
      <c r="AP238" s="283"/>
      <c r="AQ238" s="281"/>
      <c r="AR238" s="281"/>
      <c r="AS238" s="284"/>
      <c r="AT238" s="200"/>
    </row>
    <row r="239" spans="2:46" ht="13" customHeight="1">
      <c r="B239" s="201">
        <v>233</v>
      </c>
      <c r="C239" s="202"/>
      <c r="D239" s="203">
        <v>21451</v>
      </c>
      <c r="E239" s="203" t="s">
        <v>244</v>
      </c>
      <c r="F239" s="204" t="s">
        <v>404</v>
      </c>
      <c r="G239" s="205" t="s">
        <v>108</v>
      </c>
      <c r="H239" s="205" t="s">
        <v>515</v>
      </c>
      <c r="I239" s="206" t="s">
        <v>435</v>
      </c>
      <c r="J239" s="205" t="s">
        <v>181</v>
      </c>
      <c r="K239" s="205" t="s">
        <v>182</v>
      </c>
      <c r="L239" s="205" t="s">
        <v>182</v>
      </c>
      <c r="M239" s="205" t="s">
        <v>113</v>
      </c>
      <c r="N239" s="205" t="s">
        <v>108</v>
      </c>
      <c r="O239" s="205" t="s">
        <v>115</v>
      </c>
      <c r="P239" s="205" t="s">
        <v>115</v>
      </c>
      <c r="Q239" s="205"/>
      <c r="R239" s="205" t="s">
        <v>116</v>
      </c>
      <c r="S239" s="205" t="s">
        <v>56</v>
      </c>
      <c r="T239" s="207"/>
      <c r="U239" s="285"/>
      <c r="V239" s="286">
        <v>1</v>
      </c>
      <c r="W239" s="286"/>
      <c r="X239" s="286"/>
      <c r="Y239" s="286"/>
      <c r="Z239" s="286"/>
      <c r="AA239" s="286"/>
      <c r="AB239" s="286"/>
      <c r="AC239" s="286"/>
      <c r="AD239" s="286"/>
      <c r="AE239" s="286"/>
      <c r="AF239" s="286"/>
      <c r="AG239" s="286"/>
      <c r="AH239" s="286"/>
      <c r="AI239" s="286"/>
      <c r="AJ239" s="286"/>
      <c r="AK239" s="286"/>
      <c r="AL239" s="286"/>
      <c r="AM239" s="286"/>
      <c r="AN239" s="286"/>
      <c r="AO239" s="287"/>
      <c r="AP239" s="288" t="s">
        <v>117</v>
      </c>
      <c r="AQ239" s="286" t="s">
        <v>118</v>
      </c>
      <c r="AR239" s="286" t="s">
        <v>119</v>
      </c>
      <c r="AS239" s="289"/>
      <c r="AT239" s="208"/>
    </row>
    <row r="240" spans="2:46" ht="13" customHeight="1">
      <c r="B240" s="201">
        <v>234</v>
      </c>
      <c r="C240" s="202"/>
      <c r="D240" s="203">
        <v>21451</v>
      </c>
      <c r="E240" s="203" t="s">
        <v>244</v>
      </c>
      <c r="F240" s="204" t="s">
        <v>404</v>
      </c>
      <c r="G240" s="205" t="s">
        <v>108</v>
      </c>
      <c r="H240" s="205" t="s">
        <v>516</v>
      </c>
      <c r="I240" s="206" t="s">
        <v>425</v>
      </c>
      <c r="J240" s="205" t="s">
        <v>187</v>
      </c>
      <c r="K240" s="205" t="s">
        <v>190</v>
      </c>
      <c r="L240" s="205" t="s">
        <v>190</v>
      </c>
      <c r="M240" s="205" t="s">
        <v>113</v>
      </c>
      <c r="N240" s="205" t="s">
        <v>108</v>
      </c>
      <c r="O240" s="205" t="s">
        <v>115</v>
      </c>
      <c r="P240" s="205" t="s">
        <v>115</v>
      </c>
      <c r="Q240" s="205"/>
      <c r="R240" s="205" t="s">
        <v>116</v>
      </c>
      <c r="S240" s="205" t="s">
        <v>113</v>
      </c>
      <c r="T240" s="207"/>
      <c r="U240" s="285"/>
      <c r="V240" s="286">
        <v>1</v>
      </c>
      <c r="W240" s="286"/>
      <c r="X240" s="286"/>
      <c r="Y240" s="286"/>
      <c r="Z240" s="286"/>
      <c r="AA240" s="286"/>
      <c r="AB240" s="286"/>
      <c r="AC240" s="286"/>
      <c r="AD240" s="286"/>
      <c r="AE240" s="286"/>
      <c r="AF240" s="286"/>
      <c r="AG240" s="286"/>
      <c r="AH240" s="286"/>
      <c r="AI240" s="286"/>
      <c r="AJ240" s="286"/>
      <c r="AK240" s="286"/>
      <c r="AL240" s="286"/>
      <c r="AM240" s="286"/>
      <c r="AN240" s="286"/>
      <c r="AO240" s="287"/>
      <c r="AP240" s="288" t="s">
        <v>117</v>
      </c>
      <c r="AQ240" s="286" t="s">
        <v>118</v>
      </c>
      <c r="AR240" s="286" t="s">
        <v>119</v>
      </c>
      <c r="AS240" s="289"/>
      <c r="AT240" s="208"/>
    </row>
    <row r="241" spans="2:46" ht="13" customHeight="1">
      <c r="B241" s="201">
        <v>235</v>
      </c>
      <c r="C241" s="202"/>
      <c r="D241" s="203">
        <v>21451</v>
      </c>
      <c r="E241" s="203" t="s">
        <v>244</v>
      </c>
      <c r="F241" s="204" t="s">
        <v>404</v>
      </c>
      <c r="G241" s="205" t="s">
        <v>108</v>
      </c>
      <c r="H241" s="205" t="s">
        <v>517</v>
      </c>
      <c r="I241" s="206" t="s">
        <v>439</v>
      </c>
      <c r="J241" s="205" t="s">
        <v>168</v>
      </c>
      <c r="K241" s="205" t="s">
        <v>440</v>
      </c>
      <c r="L241" s="205" t="s">
        <v>190</v>
      </c>
      <c r="M241" s="205" t="s">
        <v>113</v>
      </c>
      <c r="N241" s="205" t="s">
        <v>108</v>
      </c>
      <c r="O241" s="205" t="s">
        <v>115</v>
      </c>
      <c r="P241" s="205" t="s">
        <v>115</v>
      </c>
      <c r="Q241" s="205"/>
      <c r="R241" s="205" t="s">
        <v>116</v>
      </c>
      <c r="S241" s="205" t="s">
        <v>113</v>
      </c>
      <c r="T241" s="207"/>
      <c r="U241" s="285"/>
      <c r="V241" s="286">
        <v>1</v>
      </c>
      <c r="W241" s="286"/>
      <c r="X241" s="286"/>
      <c r="Y241" s="286"/>
      <c r="Z241" s="286"/>
      <c r="AA241" s="286"/>
      <c r="AB241" s="286"/>
      <c r="AC241" s="286"/>
      <c r="AD241" s="286"/>
      <c r="AE241" s="286"/>
      <c r="AF241" s="286"/>
      <c r="AG241" s="286"/>
      <c r="AH241" s="286"/>
      <c r="AI241" s="286"/>
      <c r="AJ241" s="286"/>
      <c r="AK241" s="286"/>
      <c r="AL241" s="286"/>
      <c r="AM241" s="286"/>
      <c r="AN241" s="286"/>
      <c r="AO241" s="287"/>
      <c r="AP241" s="288" t="s">
        <v>117</v>
      </c>
      <c r="AQ241" s="286" t="s">
        <v>118</v>
      </c>
      <c r="AR241" s="286" t="s">
        <v>119</v>
      </c>
      <c r="AS241" s="289"/>
      <c r="AT241" s="208"/>
    </row>
    <row r="242" spans="2:46" ht="13" customHeight="1">
      <c r="B242" s="201">
        <v>236</v>
      </c>
      <c r="C242" s="202"/>
      <c r="D242" s="203">
        <v>21451</v>
      </c>
      <c r="E242" s="203" t="s">
        <v>244</v>
      </c>
      <c r="F242" s="204" t="s">
        <v>404</v>
      </c>
      <c r="G242" s="205" t="s">
        <v>108</v>
      </c>
      <c r="H242" s="205" t="s">
        <v>518</v>
      </c>
      <c r="I242" s="206" t="s">
        <v>439</v>
      </c>
      <c r="J242" s="205" t="s">
        <v>168</v>
      </c>
      <c r="K242" s="205" t="s">
        <v>440</v>
      </c>
      <c r="L242" s="205" t="s">
        <v>190</v>
      </c>
      <c r="M242" s="205" t="s">
        <v>113</v>
      </c>
      <c r="N242" s="205" t="s">
        <v>108</v>
      </c>
      <c r="O242" s="205" t="s">
        <v>115</v>
      </c>
      <c r="P242" s="205" t="s">
        <v>115</v>
      </c>
      <c r="Q242" s="205"/>
      <c r="R242" s="205" t="s">
        <v>116</v>
      </c>
      <c r="S242" s="205" t="s">
        <v>113</v>
      </c>
      <c r="T242" s="207"/>
      <c r="U242" s="285"/>
      <c r="V242" s="286">
        <v>1</v>
      </c>
      <c r="W242" s="286"/>
      <c r="X242" s="286"/>
      <c r="Y242" s="286"/>
      <c r="Z242" s="286"/>
      <c r="AA242" s="286"/>
      <c r="AB242" s="286"/>
      <c r="AC242" s="286"/>
      <c r="AD242" s="286"/>
      <c r="AE242" s="286"/>
      <c r="AF242" s="286"/>
      <c r="AG242" s="286"/>
      <c r="AH242" s="286"/>
      <c r="AI242" s="286"/>
      <c r="AJ242" s="286"/>
      <c r="AK242" s="286"/>
      <c r="AL242" s="286"/>
      <c r="AM242" s="286"/>
      <c r="AN242" s="286"/>
      <c r="AO242" s="287"/>
      <c r="AP242" s="288" t="s">
        <v>117</v>
      </c>
      <c r="AQ242" s="286" t="s">
        <v>118</v>
      </c>
      <c r="AR242" s="286" t="s">
        <v>119</v>
      </c>
      <c r="AS242" s="289"/>
      <c r="AT242" s="208"/>
    </row>
    <row r="243" spans="2:46" ht="13" customHeight="1">
      <c r="B243" s="193">
        <v>237</v>
      </c>
      <c r="C243" s="194"/>
      <c r="D243" s="195"/>
      <c r="E243" s="195"/>
      <c r="F243" s="196" t="s">
        <v>404</v>
      </c>
      <c r="G243" s="197" t="s">
        <v>202</v>
      </c>
      <c r="H243" s="197" t="s">
        <v>519</v>
      </c>
      <c r="I243" s="198" t="s">
        <v>469</v>
      </c>
      <c r="J243" s="197"/>
      <c r="K243" s="197"/>
      <c r="L243" s="197"/>
      <c r="M243" s="197"/>
      <c r="N243" s="197"/>
      <c r="O243" s="197"/>
      <c r="P243" s="197"/>
      <c r="Q243" s="197"/>
      <c r="R243" s="197"/>
      <c r="S243" s="197"/>
      <c r="T243" s="199"/>
      <c r="U243" s="280"/>
      <c r="V243" s="281"/>
      <c r="W243" s="281"/>
      <c r="X243" s="281"/>
      <c r="Y243" s="281"/>
      <c r="Z243" s="281"/>
      <c r="AA243" s="281"/>
      <c r="AB243" s="281"/>
      <c r="AC243" s="281"/>
      <c r="AD243" s="281"/>
      <c r="AE243" s="281"/>
      <c r="AF243" s="281"/>
      <c r="AG243" s="281"/>
      <c r="AH243" s="281"/>
      <c r="AI243" s="281"/>
      <c r="AJ243" s="281"/>
      <c r="AK243" s="281"/>
      <c r="AL243" s="281"/>
      <c r="AM243" s="281"/>
      <c r="AN243" s="281"/>
      <c r="AO243" s="282"/>
      <c r="AP243" s="283"/>
      <c r="AQ243" s="281"/>
      <c r="AR243" s="281"/>
      <c r="AS243" s="284"/>
      <c r="AT243" s="200"/>
    </row>
    <row r="244" spans="2:46" ht="13" customHeight="1">
      <c r="B244" s="201">
        <v>238</v>
      </c>
      <c r="C244" s="202"/>
      <c r="D244" s="203">
        <v>21451</v>
      </c>
      <c r="E244" s="203" t="s">
        <v>244</v>
      </c>
      <c r="F244" s="204" t="s">
        <v>404</v>
      </c>
      <c r="G244" s="205" t="s">
        <v>108</v>
      </c>
      <c r="H244" s="205" t="s">
        <v>520</v>
      </c>
      <c r="I244" s="206" t="s">
        <v>425</v>
      </c>
      <c r="J244" s="205" t="s">
        <v>130</v>
      </c>
      <c r="K244" s="205" t="s">
        <v>190</v>
      </c>
      <c r="L244" s="205" t="s">
        <v>190</v>
      </c>
      <c r="M244" s="205" t="s">
        <v>113</v>
      </c>
      <c r="N244" s="205" t="s">
        <v>108</v>
      </c>
      <c r="O244" s="205" t="s">
        <v>115</v>
      </c>
      <c r="P244" s="205" t="s">
        <v>115</v>
      </c>
      <c r="Q244" s="205"/>
      <c r="R244" s="205" t="s">
        <v>116</v>
      </c>
      <c r="S244" s="205" t="s">
        <v>113</v>
      </c>
      <c r="T244" s="207"/>
      <c r="U244" s="285"/>
      <c r="V244" s="286">
        <v>1</v>
      </c>
      <c r="W244" s="286"/>
      <c r="X244" s="286"/>
      <c r="Y244" s="286"/>
      <c r="Z244" s="286"/>
      <c r="AA244" s="286"/>
      <c r="AB244" s="286"/>
      <c r="AC244" s="286"/>
      <c r="AD244" s="286"/>
      <c r="AE244" s="286"/>
      <c r="AF244" s="286"/>
      <c r="AG244" s="286"/>
      <c r="AH244" s="286"/>
      <c r="AI244" s="286"/>
      <c r="AJ244" s="286"/>
      <c r="AK244" s="286"/>
      <c r="AL244" s="286"/>
      <c r="AM244" s="286"/>
      <c r="AN244" s="286"/>
      <c r="AO244" s="287"/>
      <c r="AP244" s="288" t="s">
        <v>117</v>
      </c>
      <c r="AQ244" s="286" t="s">
        <v>118</v>
      </c>
      <c r="AR244" s="286" t="s">
        <v>119</v>
      </c>
      <c r="AS244" s="289"/>
      <c r="AT244" s="208"/>
    </row>
    <row r="245" spans="2:46" ht="13" customHeight="1">
      <c r="B245" s="201">
        <v>239</v>
      </c>
      <c r="C245" s="202"/>
      <c r="D245" s="203">
        <v>21451</v>
      </c>
      <c r="E245" s="203" t="s">
        <v>244</v>
      </c>
      <c r="F245" s="204" t="s">
        <v>404</v>
      </c>
      <c r="G245" s="205" t="s">
        <v>108</v>
      </c>
      <c r="H245" s="205" t="s">
        <v>521</v>
      </c>
      <c r="I245" s="206" t="s">
        <v>425</v>
      </c>
      <c r="J245" s="205" t="s">
        <v>130</v>
      </c>
      <c r="K245" s="205" t="s">
        <v>190</v>
      </c>
      <c r="L245" s="205" t="s">
        <v>190</v>
      </c>
      <c r="M245" s="205" t="s">
        <v>113</v>
      </c>
      <c r="N245" s="205" t="s">
        <v>108</v>
      </c>
      <c r="O245" s="205" t="s">
        <v>115</v>
      </c>
      <c r="P245" s="205" t="s">
        <v>115</v>
      </c>
      <c r="Q245" s="205"/>
      <c r="R245" s="205" t="s">
        <v>116</v>
      </c>
      <c r="S245" s="205" t="s">
        <v>113</v>
      </c>
      <c r="T245" s="207"/>
      <c r="U245" s="285"/>
      <c r="V245" s="286">
        <v>1</v>
      </c>
      <c r="W245" s="286"/>
      <c r="X245" s="286"/>
      <c r="Y245" s="286"/>
      <c r="Z245" s="286"/>
      <c r="AA245" s="286"/>
      <c r="AB245" s="286"/>
      <c r="AC245" s="286"/>
      <c r="AD245" s="286"/>
      <c r="AE245" s="286"/>
      <c r="AF245" s="286"/>
      <c r="AG245" s="286"/>
      <c r="AH245" s="286"/>
      <c r="AI245" s="286"/>
      <c r="AJ245" s="286"/>
      <c r="AK245" s="286"/>
      <c r="AL245" s="286"/>
      <c r="AM245" s="286"/>
      <c r="AN245" s="286"/>
      <c r="AO245" s="287"/>
      <c r="AP245" s="288" t="s">
        <v>117</v>
      </c>
      <c r="AQ245" s="286" t="s">
        <v>118</v>
      </c>
      <c r="AR245" s="286" t="s">
        <v>119</v>
      </c>
      <c r="AS245" s="289"/>
      <c r="AT245" s="208"/>
    </row>
    <row r="246" spans="2:46" ht="13" customHeight="1">
      <c r="B246" s="201">
        <v>240</v>
      </c>
      <c r="C246" s="202"/>
      <c r="D246" s="203">
        <v>21451</v>
      </c>
      <c r="E246" s="203" t="s">
        <v>244</v>
      </c>
      <c r="F246" s="204" t="s">
        <v>404</v>
      </c>
      <c r="G246" s="205" t="s">
        <v>108</v>
      </c>
      <c r="H246" s="205" t="s">
        <v>522</v>
      </c>
      <c r="I246" s="206" t="s">
        <v>425</v>
      </c>
      <c r="J246" s="205" t="s">
        <v>130</v>
      </c>
      <c r="K246" s="205" t="s">
        <v>190</v>
      </c>
      <c r="L246" s="205" t="s">
        <v>190</v>
      </c>
      <c r="M246" s="205" t="s">
        <v>113</v>
      </c>
      <c r="N246" s="205" t="s">
        <v>108</v>
      </c>
      <c r="O246" s="205" t="s">
        <v>115</v>
      </c>
      <c r="P246" s="205" t="s">
        <v>115</v>
      </c>
      <c r="Q246" s="205"/>
      <c r="R246" s="205" t="s">
        <v>116</v>
      </c>
      <c r="S246" s="205" t="s">
        <v>113</v>
      </c>
      <c r="T246" s="207"/>
      <c r="U246" s="285"/>
      <c r="V246" s="286">
        <v>1</v>
      </c>
      <c r="W246" s="286"/>
      <c r="X246" s="286"/>
      <c r="Y246" s="286"/>
      <c r="Z246" s="286"/>
      <c r="AA246" s="286"/>
      <c r="AB246" s="286"/>
      <c r="AC246" s="286"/>
      <c r="AD246" s="286"/>
      <c r="AE246" s="286"/>
      <c r="AF246" s="286"/>
      <c r="AG246" s="286"/>
      <c r="AH246" s="286"/>
      <c r="AI246" s="286"/>
      <c r="AJ246" s="286"/>
      <c r="AK246" s="286"/>
      <c r="AL246" s="286"/>
      <c r="AM246" s="286"/>
      <c r="AN246" s="286"/>
      <c r="AO246" s="287"/>
      <c r="AP246" s="288" t="s">
        <v>117</v>
      </c>
      <c r="AQ246" s="286" t="s">
        <v>118</v>
      </c>
      <c r="AR246" s="286" t="s">
        <v>119</v>
      </c>
      <c r="AS246" s="289"/>
      <c r="AT246" s="208"/>
    </row>
    <row r="247" spans="2:46" ht="13" customHeight="1">
      <c r="B247" s="201">
        <v>241</v>
      </c>
      <c r="C247" s="202"/>
      <c r="D247" s="203">
        <v>21451</v>
      </c>
      <c r="E247" s="203" t="s">
        <v>244</v>
      </c>
      <c r="F247" s="204" t="s">
        <v>404</v>
      </c>
      <c r="G247" s="205" t="s">
        <v>108</v>
      </c>
      <c r="H247" s="205" t="s">
        <v>523</v>
      </c>
      <c r="I247" s="206" t="s">
        <v>425</v>
      </c>
      <c r="J247" s="205" t="s">
        <v>168</v>
      </c>
      <c r="K247" s="205" t="s">
        <v>190</v>
      </c>
      <c r="L247" s="205" t="s">
        <v>190</v>
      </c>
      <c r="M247" s="205" t="s">
        <v>113</v>
      </c>
      <c r="N247" s="205" t="s">
        <v>108</v>
      </c>
      <c r="O247" s="205" t="s">
        <v>115</v>
      </c>
      <c r="P247" s="205" t="s">
        <v>115</v>
      </c>
      <c r="Q247" s="205"/>
      <c r="R247" s="205" t="s">
        <v>116</v>
      </c>
      <c r="S247" s="205" t="s">
        <v>113</v>
      </c>
      <c r="T247" s="207"/>
      <c r="U247" s="285"/>
      <c r="V247" s="286">
        <v>1</v>
      </c>
      <c r="W247" s="286"/>
      <c r="X247" s="286"/>
      <c r="Y247" s="286"/>
      <c r="Z247" s="286"/>
      <c r="AA247" s="286"/>
      <c r="AB247" s="286"/>
      <c r="AC247" s="286"/>
      <c r="AD247" s="286"/>
      <c r="AE247" s="286"/>
      <c r="AF247" s="286"/>
      <c r="AG247" s="286"/>
      <c r="AH247" s="286"/>
      <c r="AI247" s="286"/>
      <c r="AJ247" s="286"/>
      <c r="AK247" s="286"/>
      <c r="AL247" s="286"/>
      <c r="AM247" s="286"/>
      <c r="AN247" s="286"/>
      <c r="AO247" s="287"/>
      <c r="AP247" s="288" t="s">
        <v>117</v>
      </c>
      <c r="AQ247" s="286" t="s">
        <v>118</v>
      </c>
      <c r="AR247" s="286" t="s">
        <v>119</v>
      </c>
      <c r="AS247" s="289"/>
      <c r="AT247" s="208"/>
    </row>
    <row r="248" spans="2:46" ht="13" customHeight="1">
      <c r="B248" s="201">
        <v>242</v>
      </c>
      <c r="C248" s="202"/>
      <c r="D248" s="203">
        <v>21451</v>
      </c>
      <c r="E248" s="203" t="s">
        <v>244</v>
      </c>
      <c r="F248" s="204" t="s">
        <v>404</v>
      </c>
      <c r="G248" s="205" t="s">
        <v>108</v>
      </c>
      <c r="H248" s="205" t="s">
        <v>524</v>
      </c>
      <c r="I248" s="206" t="s">
        <v>425</v>
      </c>
      <c r="J248" s="205" t="s">
        <v>168</v>
      </c>
      <c r="K248" s="205" t="s">
        <v>190</v>
      </c>
      <c r="L248" s="205" t="s">
        <v>190</v>
      </c>
      <c r="M248" s="205" t="s">
        <v>113</v>
      </c>
      <c r="N248" s="205" t="s">
        <v>108</v>
      </c>
      <c r="O248" s="205" t="s">
        <v>115</v>
      </c>
      <c r="P248" s="205" t="s">
        <v>115</v>
      </c>
      <c r="Q248" s="205"/>
      <c r="R248" s="205" t="s">
        <v>116</v>
      </c>
      <c r="S248" s="205" t="s">
        <v>113</v>
      </c>
      <c r="T248" s="207"/>
      <c r="U248" s="285"/>
      <c r="V248" s="286">
        <v>1</v>
      </c>
      <c r="W248" s="286"/>
      <c r="X248" s="286"/>
      <c r="Y248" s="286"/>
      <c r="Z248" s="286"/>
      <c r="AA248" s="286"/>
      <c r="AB248" s="286"/>
      <c r="AC248" s="286"/>
      <c r="AD248" s="286"/>
      <c r="AE248" s="286"/>
      <c r="AF248" s="286"/>
      <c r="AG248" s="286"/>
      <c r="AH248" s="286"/>
      <c r="AI248" s="286"/>
      <c r="AJ248" s="286"/>
      <c r="AK248" s="286"/>
      <c r="AL248" s="286"/>
      <c r="AM248" s="286"/>
      <c r="AN248" s="286"/>
      <c r="AO248" s="287"/>
      <c r="AP248" s="288" t="s">
        <v>117</v>
      </c>
      <c r="AQ248" s="286" t="s">
        <v>118</v>
      </c>
      <c r="AR248" s="286" t="s">
        <v>119</v>
      </c>
      <c r="AS248" s="289"/>
      <c r="AT248" s="208"/>
    </row>
    <row r="249" spans="2:46" ht="13" customHeight="1">
      <c r="B249" s="201">
        <v>243</v>
      </c>
      <c r="C249" s="202"/>
      <c r="D249" s="203">
        <v>21451</v>
      </c>
      <c r="E249" s="203" t="s">
        <v>244</v>
      </c>
      <c r="F249" s="204" t="s">
        <v>404</v>
      </c>
      <c r="G249" s="205" t="s">
        <v>108</v>
      </c>
      <c r="H249" s="205" t="s">
        <v>525</v>
      </c>
      <c r="I249" s="206" t="s">
        <v>425</v>
      </c>
      <c r="J249" s="205" t="s">
        <v>168</v>
      </c>
      <c r="K249" s="205" t="s">
        <v>190</v>
      </c>
      <c r="L249" s="205" t="s">
        <v>190</v>
      </c>
      <c r="M249" s="205" t="s">
        <v>113</v>
      </c>
      <c r="N249" s="205" t="s">
        <v>108</v>
      </c>
      <c r="O249" s="205" t="s">
        <v>115</v>
      </c>
      <c r="P249" s="205" t="s">
        <v>115</v>
      </c>
      <c r="Q249" s="205"/>
      <c r="R249" s="205" t="s">
        <v>116</v>
      </c>
      <c r="S249" s="205" t="s">
        <v>113</v>
      </c>
      <c r="T249" s="207"/>
      <c r="U249" s="285"/>
      <c r="V249" s="286">
        <v>1</v>
      </c>
      <c r="W249" s="286"/>
      <c r="X249" s="286"/>
      <c r="Y249" s="286"/>
      <c r="Z249" s="286"/>
      <c r="AA249" s="286"/>
      <c r="AB249" s="286"/>
      <c r="AC249" s="286"/>
      <c r="AD249" s="286"/>
      <c r="AE249" s="286"/>
      <c r="AF249" s="286"/>
      <c r="AG249" s="286"/>
      <c r="AH249" s="286"/>
      <c r="AI249" s="286"/>
      <c r="AJ249" s="286"/>
      <c r="AK249" s="286"/>
      <c r="AL249" s="286"/>
      <c r="AM249" s="286"/>
      <c r="AN249" s="286"/>
      <c r="AO249" s="287"/>
      <c r="AP249" s="288" t="s">
        <v>117</v>
      </c>
      <c r="AQ249" s="286" t="s">
        <v>118</v>
      </c>
      <c r="AR249" s="286" t="s">
        <v>119</v>
      </c>
      <c r="AS249" s="289"/>
      <c r="AT249" s="208"/>
    </row>
    <row r="250" spans="2:46" ht="13" customHeight="1">
      <c r="B250" s="201">
        <v>244</v>
      </c>
      <c r="C250" s="202"/>
      <c r="D250" s="203">
        <v>21451</v>
      </c>
      <c r="E250" s="203" t="s">
        <v>244</v>
      </c>
      <c r="F250" s="204" t="s">
        <v>404</v>
      </c>
      <c r="G250" s="205" t="s">
        <v>108</v>
      </c>
      <c r="H250" s="205" t="s">
        <v>526</v>
      </c>
      <c r="I250" s="206" t="s">
        <v>425</v>
      </c>
      <c r="J250" s="205" t="s">
        <v>282</v>
      </c>
      <c r="K250" s="205" t="s">
        <v>190</v>
      </c>
      <c r="L250" s="205" t="s">
        <v>190</v>
      </c>
      <c r="M250" s="205" t="s">
        <v>113</v>
      </c>
      <c r="N250" s="205" t="s">
        <v>108</v>
      </c>
      <c r="O250" s="205" t="s">
        <v>115</v>
      </c>
      <c r="P250" s="205" t="s">
        <v>115</v>
      </c>
      <c r="Q250" s="205"/>
      <c r="R250" s="205" t="s">
        <v>116</v>
      </c>
      <c r="S250" s="205" t="s">
        <v>113</v>
      </c>
      <c r="T250" s="207"/>
      <c r="U250" s="285"/>
      <c r="V250" s="286">
        <v>1</v>
      </c>
      <c r="W250" s="286"/>
      <c r="X250" s="286"/>
      <c r="Y250" s="286"/>
      <c r="Z250" s="286"/>
      <c r="AA250" s="286"/>
      <c r="AB250" s="286"/>
      <c r="AC250" s="286"/>
      <c r="AD250" s="286"/>
      <c r="AE250" s="286"/>
      <c r="AF250" s="286"/>
      <c r="AG250" s="286"/>
      <c r="AH250" s="286"/>
      <c r="AI250" s="286"/>
      <c r="AJ250" s="286"/>
      <c r="AK250" s="286"/>
      <c r="AL250" s="286"/>
      <c r="AM250" s="286"/>
      <c r="AN250" s="286"/>
      <c r="AO250" s="287"/>
      <c r="AP250" s="288" t="s">
        <v>117</v>
      </c>
      <c r="AQ250" s="286" t="s">
        <v>118</v>
      </c>
      <c r="AR250" s="286" t="s">
        <v>119</v>
      </c>
      <c r="AS250" s="289"/>
      <c r="AT250" s="208"/>
    </row>
    <row r="251" spans="2:46" ht="13" customHeight="1">
      <c r="B251" s="201">
        <v>245</v>
      </c>
      <c r="C251" s="202"/>
      <c r="D251" s="203">
        <v>21451</v>
      </c>
      <c r="E251" s="203" t="s">
        <v>244</v>
      </c>
      <c r="F251" s="204" t="s">
        <v>404</v>
      </c>
      <c r="G251" s="205" t="s">
        <v>108</v>
      </c>
      <c r="H251" s="205" t="s">
        <v>527</v>
      </c>
      <c r="I251" s="206" t="s">
        <v>425</v>
      </c>
      <c r="J251" s="205" t="s">
        <v>282</v>
      </c>
      <c r="K251" s="205" t="s">
        <v>190</v>
      </c>
      <c r="L251" s="205" t="s">
        <v>190</v>
      </c>
      <c r="M251" s="205" t="s">
        <v>113</v>
      </c>
      <c r="N251" s="205" t="s">
        <v>108</v>
      </c>
      <c r="O251" s="205" t="s">
        <v>115</v>
      </c>
      <c r="P251" s="205" t="s">
        <v>115</v>
      </c>
      <c r="Q251" s="205"/>
      <c r="R251" s="205" t="s">
        <v>116</v>
      </c>
      <c r="S251" s="205" t="s">
        <v>113</v>
      </c>
      <c r="T251" s="207"/>
      <c r="U251" s="285"/>
      <c r="V251" s="286">
        <v>1</v>
      </c>
      <c r="W251" s="286"/>
      <c r="X251" s="286"/>
      <c r="Y251" s="286"/>
      <c r="Z251" s="286"/>
      <c r="AA251" s="286"/>
      <c r="AB251" s="286"/>
      <c r="AC251" s="286"/>
      <c r="AD251" s="286"/>
      <c r="AE251" s="286"/>
      <c r="AF251" s="286"/>
      <c r="AG251" s="286"/>
      <c r="AH251" s="286"/>
      <c r="AI251" s="286"/>
      <c r="AJ251" s="286"/>
      <c r="AK251" s="286"/>
      <c r="AL251" s="286"/>
      <c r="AM251" s="286"/>
      <c r="AN251" s="286"/>
      <c r="AO251" s="287"/>
      <c r="AP251" s="288" t="s">
        <v>117</v>
      </c>
      <c r="AQ251" s="286" t="s">
        <v>118</v>
      </c>
      <c r="AR251" s="286" t="s">
        <v>119</v>
      </c>
      <c r="AS251" s="289"/>
      <c r="AT251" s="208"/>
    </row>
    <row r="252" spans="2:46" ht="13" customHeight="1">
      <c r="B252" s="193">
        <v>246</v>
      </c>
      <c r="C252" s="194"/>
      <c r="D252" s="195"/>
      <c r="E252" s="195"/>
      <c r="F252" s="196" t="s">
        <v>404</v>
      </c>
      <c r="G252" s="197" t="s">
        <v>202</v>
      </c>
      <c r="H252" s="197" t="s">
        <v>528</v>
      </c>
      <c r="I252" s="198" t="s">
        <v>479</v>
      </c>
      <c r="J252" s="197"/>
      <c r="K252" s="197"/>
      <c r="L252" s="197"/>
      <c r="M252" s="197"/>
      <c r="N252" s="197"/>
      <c r="O252" s="197"/>
      <c r="P252" s="197"/>
      <c r="Q252" s="197"/>
      <c r="R252" s="197"/>
      <c r="S252" s="197"/>
      <c r="T252" s="199"/>
      <c r="U252" s="280"/>
      <c r="V252" s="281"/>
      <c r="W252" s="281"/>
      <c r="X252" s="281"/>
      <c r="Y252" s="281"/>
      <c r="Z252" s="281"/>
      <c r="AA252" s="281"/>
      <c r="AB252" s="281"/>
      <c r="AC252" s="281"/>
      <c r="AD252" s="281"/>
      <c r="AE252" s="281"/>
      <c r="AF252" s="281"/>
      <c r="AG252" s="281"/>
      <c r="AH252" s="281"/>
      <c r="AI252" s="281"/>
      <c r="AJ252" s="281"/>
      <c r="AK252" s="281"/>
      <c r="AL252" s="281"/>
      <c r="AM252" s="281"/>
      <c r="AN252" s="281"/>
      <c r="AO252" s="282"/>
      <c r="AP252" s="283"/>
      <c r="AQ252" s="281"/>
      <c r="AR252" s="281"/>
      <c r="AS252" s="284"/>
      <c r="AT252" s="200"/>
    </row>
    <row r="253" spans="2:46" ht="13" customHeight="1">
      <c r="B253" s="201">
        <v>247</v>
      </c>
      <c r="C253" s="202"/>
      <c r="D253" s="203">
        <v>21451</v>
      </c>
      <c r="E253" s="203" t="s">
        <v>244</v>
      </c>
      <c r="F253" s="204" t="s">
        <v>404</v>
      </c>
      <c r="G253" s="205" t="s">
        <v>108</v>
      </c>
      <c r="H253" s="205" t="s">
        <v>529</v>
      </c>
      <c r="I253" s="206" t="s">
        <v>425</v>
      </c>
      <c r="J253" s="205" t="s">
        <v>130</v>
      </c>
      <c r="K253" s="205" t="s">
        <v>190</v>
      </c>
      <c r="L253" s="205" t="s">
        <v>190</v>
      </c>
      <c r="M253" s="205" t="s">
        <v>113</v>
      </c>
      <c r="N253" s="205" t="s">
        <v>108</v>
      </c>
      <c r="O253" s="205" t="s">
        <v>115</v>
      </c>
      <c r="P253" s="205" t="s">
        <v>115</v>
      </c>
      <c r="Q253" s="205"/>
      <c r="R253" s="205" t="s">
        <v>116</v>
      </c>
      <c r="S253" s="205" t="s">
        <v>113</v>
      </c>
      <c r="T253" s="207"/>
      <c r="U253" s="285"/>
      <c r="V253" s="286">
        <v>1</v>
      </c>
      <c r="W253" s="286"/>
      <c r="X253" s="286"/>
      <c r="Y253" s="286"/>
      <c r="Z253" s="286"/>
      <c r="AA253" s="286"/>
      <c r="AB253" s="286"/>
      <c r="AC253" s="286"/>
      <c r="AD253" s="286"/>
      <c r="AE253" s="286"/>
      <c r="AF253" s="286"/>
      <c r="AG253" s="286"/>
      <c r="AH253" s="286"/>
      <c r="AI253" s="286"/>
      <c r="AJ253" s="286"/>
      <c r="AK253" s="286"/>
      <c r="AL253" s="286"/>
      <c r="AM253" s="286"/>
      <c r="AN253" s="286"/>
      <c r="AO253" s="287"/>
      <c r="AP253" s="288" t="s">
        <v>117</v>
      </c>
      <c r="AQ253" s="286" t="s">
        <v>118</v>
      </c>
      <c r="AR253" s="286" t="s">
        <v>119</v>
      </c>
      <c r="AS253" s="289"/>
      <c r="AT253" s="208"/>
    </row>
    <row r="254" spans="2:46" ht="13" customHeight="1">
      <c r="B254" s="201">
        <v>248</v>
      </c>
      <c r="C254" s="202"/>
      <c r="D254" s="203">
        <v>21451</v>
      </c>
      <c r="E254" s="203" t="s">
        <v>244</v>
      </c>
      <c r="F254" s="204" t="s">
        <v>404</v>
      </c>
      <c r="G254" s="205" t="s">
        <v>108</v>
      </c>
      <c r="H254" s="205" t="s">
        <v>530</v>
      </c>
      <c r="I254" s="206" t="s">
        <v>425</v>
      </c>
      <c r="J254" s="205" t="s">
        <v>130</v>
      </c>
      <c r="K254" s="205" t="s">
        <v>190</v>
      </c>
      <c r="L254" s="205" t="s">
        <v>190</v>
      </c>
      <c r="M254" s="205" t="s">
        <v>113</v>
      </c>
      <c r="N254" s="205" t="s">
        <v>108</v>
      </c>
      <c r="O254" s="205" t="s">
        <v>115</v>
      </c>
      <c r="P254" s="205" t="s">
        <v>115</v>
      </c>
      <c r="Q254" s="205"/>
      <c r="R254" s="205" t="s">
        <v>116</v>
      </c>
      <c r="S254" s="205" t="s">
        <v>113</v>
      </c>
      <c r="T254" s="207"/>
      <c r="U254" s="285"/>
      <c r="V254" s="286">
        <v>1</v>
      </c>
      <c r="W254" s="286"/>
      <c r="X254" s="286"/>
      <c r="Y254" s="286"/>
      <c r="Z254" s="286"/>
      <c r="AA254" s="286"/>
      <c r="AB254" s="286"/>
      <c r="AC254" s="286"/>
      <c r="AD254" s="286"/>
      <c r="AE254" s="286"/>
      <c r="AF254" s="286"/>
      <c r="AG254" s="286"/>
      <c r="AH254" s="286"/>
      <c r="AI254" s="286"/>
      <c r="AJ254" s="286"/>
      <c r="AK254" s="286"/>
      <c r="AL254" s="286"/>
      <c r="AM254" s="286"/>
      <c r="AN254" s="286"/>
      <c r="AO254" s="287"/>
      <c r="AP254" s="288" t="s">
        <v>117</v>
      </c>
      <c r="AQ254" s="286" t="s">
        <v>118</v>
      </c>
      <c r="AR254" s="286" t="s">
        <v>119</v>
      </c>
      <c r="AS254" s="289"/>
      <c r="AT254" s="208"/>
    </row>
    <row r="255" spans="2:46" ht="13" customHeight="1">
      <c r="B255" s="201">
        <v>249</v>
      </c>
      <c r="C255" s="202"/>
      <c r="D255" s="203">
        <v>21451</v>
      </c>
      <c r="E255" s="203" t="s">
        <v>244</v>
      </c>
      <c r="F255" s="204" t="s">
        <v>404</v>
      </c>
      <c r="G255" s="205" t="s">
        <v>108</v>
      </c>
      <c r="H255" s="205" t="s">
        <v>531</v>
      </c>
      <c r="I255" s="206" t="s">
        <v>425</v>
      </c>
      <c r="J255" s="205" t="s">
        <v>130</v>
      </c>
      <c r="K255" s="205" t="s">
        <v>190</v>
      </c>
      <c r="L255" s="205" t="s">
        <v>190</v>
      </c>
      <c r="M255" s="205" t="s">
        <v>113</v>
      </c>
      <c r="N255" s="205" t="s">
        <v>108</v>
      </c>
      <c r="O255" s="205" t="s">
        <v>115</v>
      </c>
      <c r="P255" s="205" t="s">
        <v>115</v>
      </c>
      <c r="Q255" s="205"/>
      <c r="R255" s="205" t="s">
        <v>116</v>
      </c>
      <c r="S255" s="205" t="s">
        <v>113</v>
      </c>
      <c r="T255" s="207"/>
      <c r="U255" s="285"/>
      <c r="V255" s="286">
        <v>1</v>
      </c>
      <c r="W255" s="286"/>
      <c r="X255" s="286"/>
      <c r="Y255" s="286"/>
      <c r="Z255" s="286"/>
      <c r="AA255" s="286"/>
      <c r="AB255" s="286"/>
      <c r="AC255" s="286"/>
      <c r="AD255" s="286"/>
      <c r="AE255" s="286"/>
      <c r="AF255" s="286"/>
      <c r="AG255" s="286"/>
      <c r="AH255" s="286"/>
      <c r="AI255" s="286"/>
      <c r="AJ255" s="286"/>
      <c r="AK255" s="286"/>
      <c r="AL255" s="286"/>
      <c r="AM255" s="286"/>
      <c r="AN255" s="286"/>
      <c r="AO255" s="287"/>
      <c r="AP255" s="288" t="s">
        <v>117</v>
      </c>
      <c r="AQ255" s="286" t="s">
        <v>118</v>
      </c>
      <c r="AR255" s="286" t="s">
        <v>119</v>
      </c>
      <c r="AS255" s="289"/>
      <c r="AT255" s="208"/>
    </row>
    <row r="256" spans="2:46" ht="13" customHeight="1">
      <c r="B256" s="201">
        <v>250</v>
      </c>
      <c r="C256" s="202"/>
      <c r="D256" s="203">
        <v>21451</v>
      </c>
      <c r="E256" s="203" t="s">
        <v>244</v>
      </c>
      <c r="F256" s="204" t="s">
        <v>404</v>
      </c>
      <c r="G256" s="205" t="s">
        <v>108</v>
      </c>
      <c r="H256" s="205" t="s">
        <v>532</v>
      </c>
      <c r="I256" s="206" t="s">
        <v>425</v>
      </c>
      <c r="J256" s="205" t="s">
        <v>168</v>
      </c>
      <c r="K256" s="205" t="s">
        <v>190</v>
      </c>
      <c r="L256" s="205" t="s">
        <v>190</v>
      </c>
      <c r="M256" s="205" t="s">
        <v>113</v>
      </c>
      <c r="N256" s="205" t="s">
        <v>108</v>
      </c>
      <c r="O256" s="205" t="s">
        <v>115</v>
      </c>
      <c r="P256" s="205" t="s">
        <v>115</v>
      </c>
      <c r="Q256" s="205"/>
      <c r="R256" s="205" t="s">
        <v>116</v>
      </c>
      <c r="S256" s="205" t="s">
        <v>113</v>
      </c>
      <c r="T256" s="207"/>
      <c r="U256" s="285"/>
      <c r="V256" s="286">
        <v>1</v>
      </c>
      <c r="W256" s="286"/>
      <c r="X256" s="286"/>
      <c r="Y256" s="286"/>
      <c r="Z256" s="286"/>
      <c r="AA256" s="286"/>
      <c r="AB256" s="286"/>
      <c r="AC256" s="286"/>
      <c r="AD256" s="286"/>
      <c r="AE256" s="286"/>
      <c r="AF256" s="286"/>
      <c r="AG256" s="286"/>
      <c r="AH256" s="286"/>
      <c r="AI256" s="286"/>
      <c r="AJ256" s="286"/>
      <c r="AK256" s="286"/>
      <c r="AL256" s="286"/>
      <c r="AM256" s="286"/>
      <c r="AN256" s="286"/>
      <c r="AO256" s="287"/>
      <c r="AP256" s="288" t="s">
        <v>117</v>
      </c>
      <c r="AQ256" s="286" t="s">
        <v>118</v>
      </c>
      <c r="AR256" s="286" t="s">
        <v>119</v>
      </c>
      <c r="AS256" s="289"/>
      <c r="AT256" s="208"/>
    </row>
    <row r="257" spans="2:46" ht="13" customHeight="1">
      <c r="B257" s="201">
        <v>251</v>
      </c>
      <c r="C257" s="202"/>
      <c r="D257" s="203">
        <v>21451</v>
      </c>
      <c r="E257" s="203" t="s">
        <v>244</v>
      </c>
      <c r="F257" s="204" t="s">
        <v>404</v>
      </c>
      <c r="G257" s="205" t="s">
        <v>108</v>
      </c>
      <c r="H257" s="205" t="s">
        <v>533</v>
      </c>
      <c r="I257" s="206" t="s">
        <v>425</v>
      </c>
      <c r="J257" s="205" t="s">
        <v>168</v>
      </c>
      <c r="K257" s="205" t="s">
        <v>190</v>
      </c>
      <c r="L257" s="205" t="s">
        <v>190</v>
      </c>
      <c r="M257" s="205" t="s">
        <v>113</v>
      </c>
      <c r="N257" s="205" t="s">
        <v>108</v>
      </c>
      <c r="O257" s="205" t="s">
        <v>115</v>
      </c>
      <c r="P257" s="205" t="s">
        <v>115</v>
      </c>
      <c r="Q257" s="205"/>
      <c r="R257" s="205" t="s">
        <v>116</v>
      </c>
      <c r="S257" s="205" t="s">
        <v>113</v>
      </c>
      <c r="T257" s="207"/>
      <c r="U257" s="285"/>
      <c r="V257" s="286">
        <v>1</v>
      </c>
      <c r="W257" s="286"/>
      <c r="X257" s="286"/>
      <c r="Y257" s="286"/>
      <c r="Z257" s="286"/>
      <c r="AA257" s="286"/>
      <c r="AB257" s="286"/>
      <c r="AC257" s="286"/>
      <c r="AD257" s="286"/>
      <c r="AE257" s="286"/>
      <c r="AF257" s="286"/>
      <c r="AG257" s="286"/>
      <c r="AH257" s="286"/>
      <c r="AI257" s="286"/>
      <c r="AJ257" s="286"/>
      <c r="AK257" s="286"/>
      <c r="AL257" s="286"/>
      <c r="AM257" s="286"/>
      <c r="AN257" s="286"/>
      <c r="AO257" s="287"/>
      <c r="AP257" s="288" t="s">
        <v>117</v>
      </c>
      <c r="AQ257" s="286" t="s">
        <v>118</v>
      </c>
      <c r="AR257" s="286" t="s">
        <v>119</v>
      </c>
      <c r="AS257" s="289"/>
      <c r="AT257" s="208"/>
    </row>
    <row r="258" spans="2:46" ht="13" customHeight="1">
      <c r="B258" s="201">
        <v>252</v>
      </c>
      <c r="C258" s="202"/>
      <c r="D258" s="203">
        <v>21451</v>
      </c>
      <c r="E258" s="203" t="s">
        <v>244</v>
      </c>
      <c r="F258" s="204" t="s">
        <v>404</v>
      </c>
      <c r="G258" s="205" t="s">
        <v>108</v>
      </c>
      <c r="H258" s="205" t="s">
        <v>534</v>
      </c>
      <c r="I258" s="206" t="s">
        <v>425</v>
      </c>
      <c r="J258" s="205" t="s">
        <v>168</v>
      </c>
      <c r="K258" s="205" t="s">
        <v>190</v>
      </c>
      <c r="L258" s="205" t="s">
        <v>190</v>
      </c>
      <c r="M258" s="205" t="s">
        <v>113</v>
      </c>
      <c r="N258" s="205" t="s">
        <v>108</v>
      </c>
      <c r="O258" s="205" t="s">
        <v>115</v>
      </c>
      <c r="P258" s="205" t="s">
        <v>115</v>
      </c>
      <c r="Q258" s="205"/>
      <c r="R258" s="205" t="s">
        <v>116</v>
      </c>
      <c r="S258" s="205" t="s">
        <v>113</v>
      </c>
      <c r="T258" s="207"/>
      <c r="U258" s="285"/>
      <c r="V258" s="286">
        <v>1</v>
      </c>
      <c r="W258" s="286"/>
      <c r="X258" s="286"/>
      <c r="Y258" s="286"/>
      <c r="Z258" s="286"/>
      <c r="AA258" s="286"/>
      <c r="AB258" s="286"/>
      <c r="AC258" s="286"/>
      <c r="AD258" s="286"/>
      <c r="AE258" s="286"/>
      <c r="AF258" s="286"/>
      <c r="AG258" s="286"/>
      <c r="AH258" s="286"/>
      <c r="AI258" s="286"/>
      <c r="AJ258" s="286"/>
      <c r="AK258" s="286"/>
      <c r="AL258" s="286"/>
      <c r="AM258" s="286"/>
      <c r="AN258" s="286"/>
      <c r="AO258" s="287"/>
      <c r="AP258" s="288" t="s">
        <v>117</v>
      </c>
      <c r="AQ258" s="286" t="s">
        <v>118</v>
      </c>
      <c r="AR258" s="286" t="s">
        <v>119</v>
      </c>
      <c r="AS258" s="289"/>
      <c r="AT258" s="208"/>
    </row>
    <row r="259" spans="2:46" ht="13" customHeight="1">
      <c r="B259" s="201">
        <v>253</v>
      </c>
      <c r="C259" s="202"/>
      <c r="D259" s="203">
        <v>21451</v>
      </c>
      <c r="E259" s="203" t="s">
        <v>244</v>
      </c>
      <c r="F259" s="204" t="s">
        <v>404</v>
      </c>
      <c r="G259" s="205" t="s">
        <v>108</v>
      </c>
      <c r="H259" s="205" t="s">
        <v>535</v>
      </c>
      <c r="I259" s="206" t="s">
        <v>425</v>
      </c>
      <c r="J259" s="205" t="s">
        <v>282</v>
      </c>
      <c r="K259" s="205" t="s">
        <v>190</v>
      </c>
      <c r="L259" s="205" t="s">
        <v>190</v>
      </c>
      <c r="M259" s="205" t="s">
        <v>113</v>
      </c>
      <c r="N259" s="205" t="s">
        <v>108</v>
      </c>
      <c r="O259" s="205" t="s">
        <v>115</v>
      </c>
      <c r="P259" s="205" t="s">
        <v>115</v>
      </c>
      <c r="Q259" s="205"/>
      <c r="R259" s="205" t="s">
        <v>116</v>
      </c>
      <c r="S259" s="205" t="s">
        <v>113</v>
      </c>
      <c r="T259" s="207"/>
      <c r="U259" s="285"/>
      <c r="V259" s="286">
        <v>1</v>
      </c>
      <c r="W259" s="286"/>
      <c r="X259" s="286"/>
      <c r="Y259" s="286"/>
      <c r="Z259" s="286"/>
      <c r="AA259" s="286"/>
      <c r="AB259" s="286"/>
      <c r="AC259" s="286"/>
      <c r="AD259" s="286"/>
      <c r="AE259" s="286"/>
      <c r="AF259" s="286"/>
      <c r="AG259" s="286"/>
      <c r="AH259" s="286"/>
      <c r="AI259" s="286"/>
      <c r="AJ259" s="286"/>
      <c r="AK259" s="286"/>
      <c r="AL259" s="286"/>
      <c r="AM259" s="286"/>
      <c r="AN259" s="286"/>
      <c r="AO259" s="287"/>
      <c r="AP259" s="288" t="s">
        <v>117</v>
      </c>
      <c r="AQ259" s="286" t="s">
        <v>118</v>
      </c>
      <c r="AR259" s="286" t="s">
        <v>119</v>
      </c>
      <c r="AS259" s="289"/>
      <c r="AT259" s="208"/>
    </row>
    <row r="260" spans="2:46" ht="13" customHeight="1">
      <c r="B260" s="201">
        <v>254</v>
      </c>
      <c r="C260" s="202"/>
      <c r="D260" s="203">
        <v>21451</v>
      </c>
      <c r="E260" s="203" t="s">
        <v>244</v>
      </c>
      <c r="F260" s="204" t="s">
        <v>404</v>
      </c>
      <c r="G260" s="205" t="s">
        <v>108</v>
      </c>
      <c r="H260" s="205" t="s">
        <v>536</v>
      </c>
      <c r="I260" s="206" t="s">
        <v>425</v>
      </c>
      <c r="J260" s="205" t="s">
        <v>282</v>
      </c>
      <c r="K260" s="205" t="s">
        <v>190</v>
      </c>
      <c r="L260" s="205" t="s">
        <v>190</v>
      </c>
      <c r="M260" s="205" t="s">
        <v>113</v>
      </c>
      <c r="N260" s="205" t="s">
        <v>108</v>
      </c>
      <c r="O260" s="205" t="s">
        <v>115</v>
      </c>
      <c r="P260" s="205" t="s">
        <v>115</v>
      </c>
      <c r="Q260" s="205"/>
      <c r="R260" s="205" t="s">
        <v>116</v>
      </c>
      <c r="S260" s="205" t="s">
        <v>113</v>
      </c>
      <c r="T260" s="207"/>
      <c r="U260" s="285"/>
      <c r="V260" s="286">
        <v>1</v>
      </c>
      <c r="W260" s="286"/>
      <c r="X260" s="286"/>
      <c r="Y260" s="286"/>
      <c r="Z260" s="286"/>
      <c r="AA260" s="286"/>
      <c r="AB260" s="286"/>
      <c r="AC260" s="286"/>
      <c r="AD260" s="286"/>
      <c r="AE260" s="286"/>
      <c r="AF260" s="286"/>
      <c r="AG260" s="286"/>
      <c r="AH260" s="286"/>
      <c r="AI260" s="286"/>
      <c r="AJ260" s="286"/>
      <c r="AK260" s="286"/>
      <c r="AL260" s="286"/>
      <c r="AM260" s="286"/>
      <c r="AN260" s="286"/>
      <c r="AO260" s="287"/>
      <c r="AP260" s="288" t="s">
        <v>117</v>
      </c>
      <c r="AQ260" s="286" t="s">
        <v>118</v>
      </c>
      <c r="AR260" s="286" t="s">
        <v>119</v>
      </c>
      <c r="AS260" s="289"/>
      <c r="AT260" s="208"/>
    </row>
    <row r="261" spans="2:46" ht="13" customHeight="1">
      <c r="B261" s="193">
        <v>255</v>
      </c>
      <c r="C261" s="194"/>
      <c r="D261" s="195"/>
      <c r="E261" s="195"/>
      <c r="F261" s="196" t="s">
        <v>404</v>
      </c>
      <c r="G261" s="197" t="s">
        <v>56</v>
      </c>
      <c r="H261" s="197" t="s">
        <v>537</v>
      </c>
      <c r="I261" s="198" t="s">
        <v>427</v>
      </c>
      <c r="J261" s="197"/>
      <c r="K261" s="197"/>
      <c r="L261" s="197"/>
      <c r="M261" s="197"/>
      <c r="N261" s="197"/>
      <c r="O261" s="197"/>
      <c r="P261" s="197"/>
      <c r="Q261" s="197"/>
      <c r="R261" s="197"/>
      <c r="S261" s="197"/>
      <c r="T261" s="199"/>
      <c r="U261" s="280"/>
      <c r="V261" s="281"/>
      <c r="W261" s="281"/>
      <c r="X261" s="281"/>
      <c r="Y261" s="281"/>
      <c r="Z261" s="281"/>
      <c r="AA261" s="281"/>
      <c r="AB261" s="281"/>
      <c r="AC261" s="281"/>
      <c r="AD261" s="281"/>
      <c r="AE261" s="281"/>
      <c r="AF261" s="281"/>
      <c r="AG261" s="281"/>
      <c r="AH261" s="281"/>
      <c r="AI261" s="281"/>
      <c r="AJ261" s="281"/>
      <c r="AK261" s="281"/>
      <c r="AL261" s="281"/>
      <c r="AM261" s="281"/>
      <c r="AN261" s="281"/>
      <c r="AO261" s="282"/>
      <c r="AP261" s="283"/>
      <c r="AQ261" s="281"/>
      <c r="AR261" s="281"/>
      <c r="AS261" s="284"/>
      <c r="AT261" s="200"/>
    </row>
    <row r="262" spans="2:46" ht="13" customHeight="1">
      <c r="B262" s="201">
        <v>256</v>
      </c>
      <c r="C262" s="202"/>
      <c r="D262" s="203">
        <v>21451</v>
      </c>
      <c r="E262" s="203" t="s">
        <v>244</v>
      </c>
      <c r="F262" s="204" t="s">
        <v>404</v>
      </c>
      <c r="G262" s="205" t="s">
        <v>108</v>
      </c>
      <c r="H262" s="205" t="s">
        <v>538</v>
      </c>
      <c r="I262" s="206" t="s">
        <v>429</v>
      </c>
      <c r="J262" s="205" t="s">
        <v>140</v>
      </c>
      <c r="K262" s="205" t="s">
        <v>112</v>
      </c>
      <c r="L262" s="205" t="s">
        <v>112</v>
      </c>
      <c r="M262" s="205" t="s">
        <v>113</v>
      </c>
      <c r="N262" s="205" t="s">
        <v>114</v>
      </c>
      <c r="O262" s="205" t="s">
        <v>115</v>
      </c>
      <c r="P262" s="205" t="s">
        <v>115</v>
      </c>
      <c r="Q262" s="205"/>
      <c r="R262" s="205" t="s">
        <v>116</v>
      </c>
      <c r="S262" s="205" t="s">
        <v>56</v>
      </c>
      <c r="T262" s="207"/>
      <c r="U262" s="285">
        <v>1</v>
      </c>
      <c r="V262" s="286"/>
      <c r="W262" s="286"/>
      <c r="X262" s="286"/>
      <c r="Y262" s="286"/>
      <c r="Z262" s="286"/>
      <c r="AA262" s="286"/>
      <c r="AB262" s="286"/>
      <c r="AC262" s="286"/>
      <c r="AD262" s="286"/>
      <c r="AE262" s="286"/>
      <c r="AF262" s="286"/>
      <c r="AG262" s="286"/>
      <c r="AH262" s="286"/>
      <c r="AI262" s="286"/>
      <c r="AJ262" s="286"/>
      <c r="AK262" s="286"/>
      <c r="AL262" s="286"/>
      <c r="AM262" s="286"/>
      <c r="AN262" s="286"/>
      <c r="AO262" s="287"/>
      <c r="AP262" s="288" t="s">
        <v>117</v>
      </c>
      <c r="AQ262" s="286" t="s">
        <v>118</v>
      </c>
      <c r="AR262" s="286" t="s">
        <v>119</v>
      </c>
      <c r="AS262" s="289"/>
      <c r="AT262" s="208"/>
    </row>
    <row r="263" spans="2:46" ht="13" customHeight="1">
      <c r="B263" s="201">
        <v>257</v>
      </c>
      <c r="C263" s="202"/>
      <c r="D263" s="203">
        <v>21451</v>
      </c>
      <c r="E263" s="203" t="s">
        <v>244</v>
      </c>
      <c r="F263" s="204" t="s">
        <v>404</v>
      </c>
      <c r="G263" s="205" t="s">
        <v>108</v>
      </c>
      <c r="H263" s="205" t="s">
        <v>539</v>
      </c>
      <c r="I263" s="206" t="s">
        <v>431</v>
      </c>
      <c r="J263" s="205" t="s">
        <v>146</v>
      </c>
      <c r="K263" s="205" t="s">
        <v>182</v>
      </c>
      <c r="L263" s="205" t="s">
        <v>182</v>
      </c>
      <c r="M263" s="205" t="s">
        <v>113</v>
      </c>
      <c r="N263" s="205" t="s">
        <v>108</v>
      </c>
      <c r="O263" s="205" t="s">
        <v>115</v>
      </c>
      <c r="P263" s="205" t="s">
        <v>115</v>
      </c>
      <c r="Q263" s="205"/>
      <c r="R263" s="205" t="s">
        <v>116</v>
      </c>
      <c r="S263" s="205" t="s">
        <v>56</v>
      </c>
      <c r="T263" s="207"/>
      <c r="U263" s="285"/>
      <c r="V263" s="286">
        <v>1</v>
      </c>
      <c r="W263" s="286"/>
      <c r="X263" s="286"/>
      <c r="Y263" s="286"/>
      <c r="Z263" s="286"/>
      <c r="AA263" s="286"/>
      <c r="AB263" s="286"/>
      <c r="AC263" s="286"/>
      <c r="AD263" s="286"/>
      <c r="AE263" s="286"/>
      <c r="AF263" s="286"/>
      <c r="AG263" s="286"/>
      <c r="AH263" s="286"/>
      <c r="AI263" s="286"/>
      <c r="AJ263" s="286"/>
      <c r="AK263" s="286"/>
      <c r="AL263" s="286"/>
      <c r="AM263" s="286"/>
      <c r="AN263" s="286"/>
      <c r="AO263" s="287"/>
      <c r="AP263" s="288" t="s">
        <v>117</v>
      </c>
      <c r="AQ263" s="286" t="s">
        <v>118</v>
      </c>
      <c r="AR263" s="286" t="s">
        <v>119</v>
      </c>
      <c r="AS263" s="289"/>
      <c r="AT263" s="208"/>
    </row>
    <row r="264" spans="2:46" ht="13" customHeight="1">
      <c r="B264" s="193">
        <v>258</v>
      </c>
      <c r="C264" s="194"/>
      <c r="D264" s="195"/>
      <c r="E264" s="195"/>
      <c r="F264" s="196" t="s">
        <v>404</v>
      </c>
      <c r="G264" s="197" t="s">
        <v>202</v>
      </c>
      <c r="H264" s="197" t="s">
        <v>540</v>
      </c>
      <c r="I264" s="198" t="s">
        <v>433</v>
      </c>
      <c r="J264" s="197"/>
      <c r="K264" s="197"/>
      <c r="L264" s="197"/>
      <c r="M264" s="197"/>
      <c r="N264" s="197"/>
      <c r="O264" s="197"/>
      <c r="P264" s="197"/>
      <c r="Q264" s="197"/>
      <c r="R264" s="197"/>
      <c r="S264" s="197"/>
      <c r="T264" s="199"/>
      <c r="U264" s="280"/>
      <c r="V264" s="281"/>
      <c r="W264" s="281"/>
      <c r="X264" s="281"/>
      <c r="Y264" s="281"/>
      <c r="Z264" s="281"/>
      <c r="AA264" s="281"/>
      <c r="AB264" s="281"/>
      <c r="AC264" s="281"/>
      <c r="AD264" s="281"/>
      <c r="AE264" s="281"/>
      <c r="AF264" s="281"/>
      <c r="AG264" s="281"/>
      <c r="AH264" s="281"/>
      <c r="AI264" s="281"/>
      <c r="AJ264" s="281"/>
      <c r="AK264" s="281"/>
      <c r="AL264" s="281"/>
      <c r="AM264" s="281"/>
      <c r="AN264" s="281"/>
      <c r="AO264" s="282"/>
      <c r="AP264" s="283"/>
      <c r="AQ264" s="281"/>
      <c r="AR264" s="281"/>
      <c r="AS264" s="284"/>
      <c r="AT264" s="200"/>
    </row>
    <row r="265" spans="2:46" ht="13" customHeight="1">
      <c r="B265" s="201">
        <v>259</v>
      </c>
      <c r="C265" s="202"/>
      <c r="D265" s="203">
        <v>21451</v>
      </c>
      <c r="E265" s="203" t="s">
        <v>244</v>
      </c>
      <c r="F265" s="204" t="s">
        <v>404</v>
      </c>
      <c r="G265" s="205" t="s">
        <v>108</v>
      </c>
      <c r="H265" s="205" t="s">
        <v>541</v>
      </c>
      <c r="I265" s="206" t="s">
        <v>435</v>
      </c>
      <c r="J265" s="205" t="s">
        <v>181</v>
      </c>
      <c r="K265" s="205" t="s">
        <v>182</v>
      </c>
      <c r="L265" s="205" t="s">
        <v>182</v>
      </c>
      <c r="M265" s="205" t="s">
        <v>113</v>
      </c>
      <c r="N265" s="205" t="s">
        <v>108</v>
      </c>
      <c r="O265" s="205" t="s">
        <v>115</v>
      </c>
      <c r="P265" s="205" t="s">
        <v>115</v>
      </c>
      <c r="Q265" s="205"/>
      <c r="R265" s="205" t="s">
        <v>116</v>
      </c>
      <c r="S265" s="205" t="s">
        <v>56</v>
      </c>
      <c r="T265" s="207"/>
      <c r="U265" s="285"/>
      <c r="V265" s="286">
        <v>1</v>
      </c>
      <c r="W265" s="286"/>
      <c r="X265" s="286"/>
      <c r="Y265" s="286"/>
      <c r="Z265" s="286"/>
      <c r="AA265" s="286"/>
      <c r="AB265" s="286"/>
      <c r="AC265" s="286"/>
      <c r="AD265" s="286"/>
      <c r="AE265" s="286"/>
      <c r="AF265" s="286"/>
      <c r="AG265" s="286"/>
      <c r="AH265" s="286"/>
      <c r="AI265" s="286"/>
      <c r="AJ265" s="286"/>
      <c r="AK265" s="286"/>
      <c r="AL265" s="286"/>
      <c r="AM265" s="286"/>
      <c r="AN265" s="286"/>
      <c r="AO265" s="287"/>
      <c r="AP265" s="288" t="s">
        <v>117</v>
      </c>
      <c r="AQ265" s="286" t="s">
        <v>118</v>
      </c>
      <c r="AR265" s="286" t="s">
        <v>119</v>
      </c>
      <c r="AS265" s="289"/>
      <c r="AT265" s="208"/>
    </row>
    <row r="266" spans="2:46" ht="13" customHeight="1">
      <c r="B266" s="201">
        <v>260</v>
      </c>
      <c r="C266" s="202"/>
      <c r="D266" s="203">
        <v>21451</v>
      </c>
      <c r="E266" s="203" t="s">
        <v>244</v>
      </c>
      <c r="F266" s="204" t="s">
        <v>404</v>
      </c>
      <c r="G266" s="205" t="s">
        <v>108</v>
      </c>
      <c r="H266" s="205" t="s">
        <v>542</v>
      </c>
      <c r="I266" s="206" t="s">
        <v>437</v>
      </c>
      <c r="J266" s="205" t="s">
        <v>187</v>
      </c>
      <c r="K266" s="205" t="s">
        <v>190</v>
      </c>
      <c r="L266" s="205" t="s">
        <v>190</v>
      </c>
      <c r="M266" s="205" t="s">
        <v>113</v>
      </c>
      <c r="N266" s="205" t="s">
        <v>108</v>
      </c>
      <c r="O266" s="205" t="s">
        <v>115</v>
      </c>
      <c r="P266" s="205" t="s">
        <v>115</v>
      </c>
      <c r="Q266" s="205"/>
      <c r="R266" s="205" t="s">
        <v>116</v>
      </c>
      <c r="S266" s="205" t="s">
        <v>56</v>
      </c>
      <c r="T266" s="207"/>
      <c r="U266" s="285"/>
      <c r="V266" s="286">
        <v>1</v>
      </c>
      <c r="W266" s="286"/>
      <c r="X266" s="286"/>
      <c r="Y266" s="286"/>
      <c r="Z266" s="286"/>
      <c r="AA266" s="286"/>
      <c r="AB266" s="286"/>
      <c r="AC266" s="286"/>
      <c r="AD266" s="286"/>
      <c r="AE266" s="286"/>
      <c r="AF266" s="286"/>
      <c r="AG266" s="286"/>
      <c r="AH266" s="286"/>
      <c r="AI266" s="286"/>
      <c r="AJ266" s="286"/>
      <c r="AK266" s="286"/>
      <c r="AL266" s="286"/>
      <c r="AM266" s="286"/>
      <c r="AN266" s="286"/>
      <c r="AO266" s="287"/>
      <c r="AP266" s="288" t="s">
        <v>117</v>
      </c>
      <c r="AQ266" s="286" t="s">
        <v>118</v>
      </c>
      <c r="AR266" s="286" t="s">
        <v>119</v>
      </c>
      <c r="AS266" s="289"/>
      <c r="AT266" s="208"/>
    </row>
    <row r="267" spans="2:46" ht="13" customHeight="1">
      <c r="B267" s="201">
        <v>261</v>
      </c>
      <c r="C267" s="202"/>
      <c r="D267" s="203">
        <v>21451</v>
      </c>
      <c r="E267" s="203" t="s">
        <v>244</v>
      </c>
      <c r="F267" s="204" t="s">
        <v>404</v>
      </c>
      <c r="G267" s="205" t="s">
        <v>108</v>
      </c>
      <c r="H267" s="205" t="s">
        <v>543</v>
      </c>
      <c r="I267" s="206" t="s">
        <v>439</v>
      </c>
      <c r="J267" s="205" t="s">
        <v>130</v>
      </c>
      <c r="K267" s="205" t="s">
        <v>440</v>
      </c>
      <c r="L267" s="205" t="s">
        <v>190</v>
      </c>
      <c r="M267" s="205" t="s">
        <v>113</v>
      </c>
      <c r="N267" s="205" t="s">
        <v>108</v>
      </c>
      <c r="O267" s="205" t="s">
        <v>115</v>
      </c>
      <c r="P267" s="205" t="s">
        <v>115</v>
      </c>
      <c r="Q267" s="205"/>
      <c r="R267" s="205" t="s">
        <v>116</v>
      </c>
      <c r="S267" s="205" t="s">
        <v>113</v>
      </c>
      <c r="T267" s="207"/>
      <c r="U267" s="285"/>
      <c r="V267" s="286">
        <v>1</v>
      </c>
      <c r="W267" s="286"/>
      <c r="X267" s="286"/>
      <c r="Y267" s="286"/>
      <c r="Z267" s="286"/>
      <c r="AA267" s="286"/>
      <c r="AB267" s="286"/>
      <c r="AC267" s="286"/>
      <c r="AD267" s="286"/>
      <c r="AE267" s="286"/>
      <c r="AF267" s="286"/>
      <c r="AG267" s="286"/>
      <c r="AH267" s="286"/>
      <c r="AI267" s="286"/>
      <c r="AJ267" s="286"/>
      <c r="AK267" s="286"/>
      <c r="AL267" s="286"/>
      <c r="AM267" s="286"/>
      <c r="AN267" s="286"/>
      <c r="AO267" s="287"/>
      <c r="AP267" s="288" t="s">
        <v>117</v>
      </c>
      <c r="AQ267" s="286" t="s">
        <v>118</v>
      </c>
      <c r="AR267" s="286" t="s">
        <v>119</v>
      </c>
      <c r="AS267" s="289"/>
      <c r="AT267" s="208"/>
    </row>
    <row r="268" spans="2:46" ht="13" customHeight="1">
      <c r="B268" s="201">
        <v>262</v>
      </c>
      <c r="C268" s="202"/>
      <c r="D268" s="203">
        <v>21451</v>
      </c>
      <c r="E268" s="203" t="s">
        <v>244</v>
      </c>
      <c r="F268" s="204" t="s">
        <v>404</v>
      </c>
      <c r="G268" s="205" t="s">
        <v>108</v>
      </c>
      <c r="H268" s="205" t="s">
        <v>544</v>
      </c>
      <c r="I268" s="206" t="s">
        <v>439</v>
      </c>
      <c r="J268" s="205" t="s">
        <v>168</v>
      </c>
      <c r="K268" s="205" t="s">
        <v>440</v>
      </c>
      <c r="L268" s="205" t="s">
        <v>190</v>
      </c>
      <c r="M268" s="205" t="s">
        <v>113</v>
      </c>
      <c r="N268" s="205" t="s">
        <v>108</v>
      </c>
      <c r="O268" s="205" t="s">
        <v>115</v>
      </c>
      <c r="P268" s="205" t="s">
        <v>115</v>
      </c>
      <c r="Q268" s="205"/>
      <c r="R268" s="205" t="s">
        <v>116</v>
      </c>
      <c r="S268" s="205" t="s">
        <v>56</v>
      </c>
      <c r="T268" s="207"/>
      <c r="U268" s="285"/>
      <c r="V268" s="286">
        <v>1</v>
      </c>
      <c r="W268" s="286"/>
      <c r="X268" s="286"/>
      <c r="Y268" s="286"/>
      <c r="Z268" s="286"/>
      <c r="AA268" s="286"/>
      <c r="AB268" s="286"/>
      <c r="AC268" s="286"/>
      <c r="AD268" s="286"/>
      <c r="AE268" s="286"/>
      <c r="AF268" s="286"/>
      <c r="AG268" s="286"/>
      <c r="AH268" s="286"/>
      <c r="AI268" s="286"/>
      <c r="AJ268" s="286"/>
      <c r="AK268" s="286"/>
      <c r="AL268" s="286"/>
      <c r="AM268" s="286"/>
      <c r="AN268" s="286"/>
      <c r="AO268" s="287"/>
      <c r="AP268" s="288" t="s">
        <v>117</v>
      </c>
      <c r="AQ268" s="286" t="s">
        <v>118</v>
      </c>
      <c r="AR268" s="286" t="s">
        <v>119</v>
      </c>
      <c r="AS268" s="289"/>
      <c r="AT268" s="208"/>
    </row>
    <row r="269" spans="2:46" ht="13" customHeight="1">
      <c r="B269" s="193">
        <v>263</v>
      </c>
      <c r="C269" s="194"/>
      <c r="D269" s="195"/>
      <c r="E269" s="195"/>
      <c r="F269" s="196" t="s">
        <v>404</v>
      </c>
      <c r="G269" s="197" t="s">
        <v>202</v>
      </c>
      <c r="H269" s="197" t="s">
        <v>545</v>
      </c>
      <c r="I269" s="198" t="s">
        <v>443</v>
      </c>
      <c r="J269" s="197"/>
      <c r="K269" s="197"/>
      <c r="L269" s="197"/>
      <c r="M269" s="197"/>
      <c r="N269" s="197"/>
      <c r="O269" s="197"/>
      <c r="P269" s="197"/>
      <c r="Q269" s="197"/>
      <c r="R269" s="197"/>
      <c r="S269" s="197"/>
      <c r="T269" s="199"/>
      <c r="U269" s="280"/>
      <c r="V269" s="281"/>
      <c r="W269" s="281"/>
      <c r="X269" s="281"/>
      <c r="Y269" s="281"/>
      <c r="Z269" s="281"/>
      <c r="AA269" s="281"/>
      <c r="AB269" s="281"/>
      <c r="AC269" s="281"/>
      <c r="AD269" s="281"/>
      <c r="AE269" s="281"/>
      <c r="AF269" s="281"/>
      <c r="AG269" s="281"/>
      <c r="AH269" s="281"/>
      <c r="AI269" s="281"/>
      <c r="AJ269" s="281"/>
      <c r="AK269" s="281"/>
      <c r="AL269" s="281"/>
      <c r="AM269" s="281"/>
      <c r="AN269" s="281"/>
      <c r="AO269" s="282"/>
      <c r="AP269" s="283"/>
      <c r="AQ269" s="281"/>
      <c r="AR269" s="281"/>
      <c r="AS269" s="284"/>
      <c r="AT269" s="200"/>
    </row>
    <row r="270" spans="2:46" ht="13" customHeight="1">
      <c r="B270" s="201">
        <v>264</v>
      </c>
      <c r="C270" s="202"/>
      <c r="D270" s="203">
        <v>21451</v>
      </c>
      <c r="E270" s="203" t="s">
        <v>244</v>
      </c>
      <c r="F270" s="204" t="s">
        <v>404</v>
      </c>
      <c r="G270" s="205" t="s">
        <v>108</v>
      </c>
      <c r="H270" s="205" t="s">
        <v>546</v>
      </c>
      <c r="I270" s="206" t="s">
        <v>425</v>
      </c>
      <c r="J270" s="205" t="s">
        <v>130</v>
      </c>
      <c r="K270" s="205" t="s">
        <v>190</v>
      </c>
      <c r="L270" s="205" t="s">
        <v>190</v>
      </c>
      <c r="M270" s="205" t="s">
        <v>113</v>
      </c>
      <c r="N270" s="205" t="s">
        <v>108</v>
      </c>
      <c r="O270" s="205" t="s">
        <v>115</v>
      </c>
      <c r="P270" s="205" t="s">
        <v>115</v>
      </c>
      <c r="Q270" s="205"/>
      <c r="R270" s="205" t="s">
        <v>116</v>
      </c>
      <c r="S270" s="205" t="s">
        <v>113</v>
      </c>
      <c r="T270" s="207"/>
      <c r="U270" s="285"/>
      <c r="V270" s="286">
        <v>1</v>
      </c>
      <c r="W270" s="286"/>
      <c r="X270" s="286"/>
      <c r="Y270" s="286"/>
      <c r="Z270" s="286"/>
      <c r="AA270" s="286"/>
      <c r="AB270" s="286"/>
      <c r="AC270" s="286"/>
      <c r="AD270" s="286"/>
      <c r="AE270" s="286"/>
      <c r="AF270" s="286"/>
      <c r="AG270" s="286"/>
      <c r="AH270" s="286"/>
      <c r="AI270" s="286"/>
      <c r="AJ270" s="286"/>
      <c r="AK270" s="286"/>
      <c r="AL270" s="286"/>
      <c r="AM270" s="286"/>
      <c r="AN270" s="286"/>
      <c r="AO270" s="287"/>
      <c r="AP270" s="288" t="s">
        <v>117</v>
      </c>
      <c r="AQ270" s="286" t="s">
        <v>118</v>
      </c>
      <c r="AR270" s="286" t="s">
        <v>119</v>
      </c>
      <c r="AS270" s="289"/>
      <c r="AT270" s="208"/>
    </row>
    <row r="271" spans="2:46" ht="13" customHeight="1">
      <c r="B271" s="201">
        <v>265</v>
      </c>
      <c r="C271" s="202"/>
      <c r="D271" s="203">
        <v>21451</v>
      </c>
      <c r="E271" s="203" t="s">
        <v>244</v>
      </c>
      <c r="F271" s="204" t="s">
        <v>404</v>
      </c>
      <c r="G271" s="205" t="s">
        <v>108</v>
      </c>
      <c r="H271" s="205" t="s">
        <v>547</v>
      </c>
      <c r="I271" s="206" t="s">
        <v>425</v>
      </c>
      <c r="J271" s="205" t="s">
        <v>168</v>
      </c>
      <c r="K271" s="205" t="s">
        <v>190</v>
      </c>
      <c r="L271" s="205" t="s">
        <v>190</v>
      </c>
      <c r="M271" s="205" t="s">
        <v>113</v>
      </c>
      <c r="N271" s="205" t="s">
        <v>108</v>
      </c>
      <c r="O271" s="205" t="s">
        <v>115</v>
      </c>
      <c r="P271" s="205" t="s">
        <v>115</v>
      </c>
      <c r="Q271" s="205"/>
      <c r="R271" s="205" t="s">
        <v>116</v>
      </c>
      <c r="S271" s="205" t="s">
        <v>113</v>
      </c>
      <c r="T271" s="207"/>
      <c r="U271" s="285"/>
      <c r="V271" s="286">
        <v>1</v>
      </c>
      <c r="W271" s="286"/>
      <c r="X271" s="286"/>
      <c r="Y271" s="286"/>
      <c r="Z271" s="286"/>
      <c r="AA271" s="286"/>
      <c r="AB271" s="286"/>
      <c r="AC271" s="286"/>
      <c r="AD271" s="286"/>
      <c r="AE271" s="286"/>
      <c r="AF271" s="286"/>
      <c r="AG271" s="286"/>
      <c r="AH271" s="286"/>
      <c r="AI271" s="286"/>
      <c r="AJ271" s="286"/>
      <c r="AK271" s="286"/>
      <c r="AL271" s="286"/>
      <c r="AM271" s="286"/>
      <c r="AN271" s="286"/>
      <c r="AO271" s="287"/>
      <c r="AP271" s="288" t="s">
        <v>117</v>
      </c>
      <c r="AQ271" s="286" t="s">
        <v>118</v>
      </c>
      <c r="AR271" s="286" t="s">
        <v>119</v>
      </c>
      <c r="AS271" s="289"/>
      <c r="AT271" s="208"/>
    </row>
    <row r="272" spans="2:46" ht="13" customHeight="1">
      <c r="B272" s="201">
        <v>266</v>
      </c>
      <c r="C272" s="202"/>
      <c r="D272" s="203">
        <v>21451</v>
      </c>
      <c r="E272" s="203" t="s">
        <v>244</v>
      </c>
      <c r="F272" s="204" t="s">
        <v>404</v>
      </c>
      <c r="G272" s="205" t="s">
        <v>108</v>
      </c>
      <c r="H272" s="205" t="s">
        <v>548</v>
      </c>
      <c r="I272" s="206" t="s">
        <v>425</v>
      </c>
      <c r="J272" s="205" t="s">
        <v>168</v>
      </c>
      <c r="K272" s="205" t="s">
        <v>190</v>
      </c>
      <c r="L272" s="205" t="s">
        <v>190</v>
      </c>
      <c r="M272" s="205" t="s">
        <v>113</v>
      </c>
      <c r="N272" s="205" t="s">
        <v>108</v>
      </c>
      <c r="O272" s="205" t="s">
        <v>115</v>
      </c>
      <c r="P272" s="205" t="s">
        <v>115</v>
      </c>
      <c r="Q272" s="205"/>
      <c r="R272" s="205" t="s">
        <v>116</v>
      </c>
      <c r="S272" s="205" t="s">
        <v>113</v>
      </c>
      <c r="T272" s="207"/>
      <c r="U272" s="285"/>
      <c r="V272" s="286">
        <v>1</v>
      </c>
      <c r="W272" s="286"/>
      <c r="X272" s="286"/>
      <c r="Y272" s="286"/>
      <c r="Z272" s="286"/>
      <c r="AA272" s="286"/>
      <c r="AB272" s="286"/>
      <c r="AC272" s="286"/>
      <c r="AD272" s="286"/>
      <c r="AE272" s="286"/>
      <c r="AF272" s="286"/>
      <c r="AG272" s="286"/>
      <c r="AH272" s="286"/>
      <c r="AI272" s="286"/>
      <c r="AJ272" s="286"/>
      <c r="AK272" s="286"/>
      <c r="AL272" s="286"/>
      <c r="AM272" s="286"/>
      <c r="AN272" s="286"/>
      <c r="AO272" s="287"/>
      <c r="AP272" s="288" t="s">
        <v>117</v>
      </c>
      <c r="AQ272" s="286" t="s">
        <v>118</v>
      </c>
      <c r="AR272" s="286" t="s">
        <v>119</v>
      </c>
      <c r="AS272" s="289"/>
      <c r="AT272" s="208"/>
    </row>
    <row r="273" spans="2:46" ht="13" customHeight="1">
      <c r="B273" s="201">
        <v>267</v>
      </c>
      <c r="C273" s="202"/>
      <c r="D273" s="203">
        <v>21451</v>
      </c>
      <c r="E273" s="203" t="s">
        <v>244</v>
      </c>
      <c r="F273" s="204" t="s">
        <v>404</v>
      </c>
      <c r="G273" s="205" t="s">
        <v>108</v>
      </c>
      <c r="H273" s="205" t="s">
        <v>549</v>
      </c>
      <c r="I273" s="206" t="s">
        <v>425</v>
      </c>
      <c r="J273" s="205" t="s">
        <v>168</v>
      </c>
      <c r="K273" s="205" t="s">
        <v>190</v>
      </c>
      <c r="L273" s="205" t="s">
        <v>190</v>
      </c>
      <c r="M273" s="205" t="s">
        <v>113</v>
      </c>
      <c r="N273" s="205" t="s">
        <v>108</v>
      </c>
      <c r="O273" s="205" t="s">
        <v>115</v>
      </c>
      <c r="P273" s="205" t="s">
        <v>115</v>
      </c>
      <c r="Q273" s="205"/>
      <c r="R273" s="205" t="s">
        <v>116</v>
      </c>
      <c r="S273" s="205" t="s">
        <v>113</v>
      </c>
      <c r="T273" s="207"/>
      <c r="U273" s="285"/>
      <c r="V273" s="286">
        <v>1</v>
      </c>
      <c r="W273" s="286"/>
      <c r="X273" s="286"/>
      <c r="Y273" s="286"/>
      <c r="Z273" s="286"/>
      <c r="AA273" s="286"/>
      <c r="AB273" s="286"/>
      <c r="AC273" s="286"/>
      <c r="AD273" s="286"/>
      <c r="AE273" s="286"/>
      <c r="AF273" s="286"/>
      <c r="AG273" s="286"/>
      <c r="AH273" s="286"/>
      <c r="AI273" s="286"/>
      <c r="AJ273" s="286"/>
      <c r="AK273" s="286"/>
      <c r="AL273" s="286"/>
      <c r="AM273" s="286"/>
      <c r="AN273" s="286"/>
      <c r="AO273" s="287"/>
      <c r="AP273" s="288" t="s">
        <v>117</v>
      </c>
      <c r="AQ273" s="286" t="s">
        <v>118</v>
      </c>
      <c r="AR273" s="286" t="s">
        <v>119</v>
      </c>
      <c r="AS273" s="289"/>
      <c r="AT273" s="208"/>
    </row>
    <row r="274" spans="2:46" ht="13" customHeight="1">
      <c r="B274" s="201">
        <v>268</v>
      </c>
      <c r="C274" s="202"/>
      <c r="D274" s="203">
        <v>21451</v>
      </c>
      <c r="E274" s="203" t="s">
        <v>244</v>
      </c>
      <c r="F274" s="204" t="s">
        <v>404</v>
      </c>
      <c r="G274" s="205" t="s">
        <v>108</v>
      </c>
      <c r="H274" s="205" t="s">
        <v>550</v>
      </c>
      <c r="I274" s="206" t="s">
        <v>425</v>
      </c>
      <c r="J274" s="205" t="s">
        <v>282</v>
      </c>
      <c r="K274" s="205" t="s">
        <v>190</v>
      </c>
      <c r="L274" s="205" t="s">
        <v>190</v>
      </c>
      <c r="M274" s="205" t="s">
        <v>113</v>
      </c>
      <c r="N274" s="205" t="s">
        <v>108</v>
      </c>
      <c r="O274" s="205" t="s">
        <v>115</v>
      </c>
      <c r="P274" s="205" t="s">
        <v>115</v>
      </c>
      <c r="Q274" s="205"/>
      <c r="R274" s="205" t="s">
        <v>116</v>
      </c>
      <c r="S274" s="205" t="s">
        <v>113</v>
      </c>
      <c r="T274" s="207"/>
      <c r="U274" s="285"/>
      <c r="V274" s="286">
        <v>1</v>
      </c>
      <c r="W274" s="286"/>
      <c r="X274" s="286"/>
      <c r="Y274" s="286"/>
      <c r="Z274" s="286"/>
      <c r="AA274" s="286"/>
      <c r="AB274" s="286"/>
      <c r="AC274" s="286"/>
      <c r="AD274" s="286"/>
      <c r="AE274" s="286"/>
      <c r="AF274" s="286"/>
      <c r="AG274" s="286"/>
      <c r="AH274" s="286"/>
      <c r="AI274" s="286"/>
      <c r="AJ274" s="286"/>
      <c r="AK274" s="286"/>
      <c r="AL274" s="286"/>
      <c r="AM274" s="286"/>
      <c r="AN274" s="286"/>
      <c r="AO274" s="287"/>
      <c r="AP274" s="288" t="s">
        <v>117</v>
      </c>
      <c r="AQ274" s="286" t="s">
        <v>118</v>
      </c>
      <c r="AR274" s="286" t="s">
        <v>119</v>
      </c>
      <c r="AS274" s="289"/>
      <c r="AT274" s="208"/>
    </row>
    <row r="275" spans="2:46" ht="13" customHeight="1">
      <c r="B275" s="201">
        <v>269</v>
      </c>
      <c r="C275" s="202"/>
      <c r="D275" s="203">
        <v>21451</v>
      </c>
      <c r="E275" s="203" t="s">
        <v>244</v>
      </c>
      <c r="F275" s="204" t="s">
        <v>404</v>
      </c>
      <c r="G275" s="205" t="s">
        <v>108</v>
      </c>
      <c r="H275" s="205" t="s">
        <v>551</v>
      </c>
      <c r="I275" s="206" t="s">
        <v>425</v>
      </c>
      <c r="J275" s="205" t="s">
        <v>282</v>
      </c>
      <c r="K275" s="205" t="s">
        <v>190</v>
      </c>
      <c r="L275" s="205" t="s">
        <v>190</v>
      </c>
      <c r="M275" s="205" t="s">
        <v>113</v>
      </c>
      <c r="N275" s="205" t="s">
        <v>108</v>
      </c>
      <c r="O275" s="205" t="s">
        <v>115</v>
      </c>
      <c r="P275" s="205" t="s">
        <v>115</v>
      </c>
      <c r="Q275" s="205"/>
      <c r="R275" s="205" t="s">
        <v>116</v>
      </c>
      <c r="S275" s="205" t="s">
        <v>113</v>
      </c>
      <c r="T275" s="207"/>
      <c r="U275" s="285"/>
      <c r="V275" s="286">
        <v>1</v>
      </c>
      <c r="W275" s="286"/>
      <c r="X275" s="286"/>
      <c r="Y275" s="286"/>
      <c r="Z275" s="286"/>
      <c r="AA275" s="286"/>
      <c r="AB275" s="286"/>
      <c r="AC275" s="286"/>
      <c r="AD275" s="286"/>
      <c r="AE275" s="286"/>
      <c r="AF275" s="286"/>
      <c r="AG275" s="286"/>
      <c r="AH275" s="286"/>
      <c r="AI275" s="286"/>
      <c r="AJ275" s="286"/>
      <c r="AK275" s="286"/>
      <c r="AL275" s="286"/>
      <c r="AM275" s="286"/>
      <c r="AN275" s="286"/>
      <c r="AO275" s="287"/>
      <c r="AP275" s="288" t="s">
        <v>117</v>
      </c>
      <c r="AQ275" s="286" t="s">
        <v>118</v>
      </c>
      <c r="AR275" s="286" t="s">
        <v>119</v>
      </c>
      <c r="AS275" s="289"/>
      <c r="AT275" s="208"/>
    </row>
    <row r="276" spans="2:46" ht="13" customHeight="1">
      <c r="B276" s="201">
        <v>270</v>
      </c>
      <c r="C276" s="202"/>
      <c r="D276" s="203">
        <v>21451</v>
      </c>
      <c r="E276" s="203" t="s">
        <v>244</v>
      </c>
      <c r="F276" s="204" t="s">
        <v>404</v>
      </c>
      <c r="G276" s="205" t="s">
        <v>108</v>
      </c>
      <c r="H276" s="205" t="s">
        <v>552</v>
      </c>
      <c r="I276" s="206" t="s">
        <v>425</v>
      </c>
      <c r="J276" s="205" t="s">
        <v>282</v>
      </c>
      <c r="K276" s="205" t="s">
        <v>190</v>
      </c>
      <c r="L276" s="205" t="s">
        <v>190</v>
      </c>
      <c r="M276" s="205" t="s">
        <v>113</v>
      </c>
      <c r="N276" s="205" t="s">
        <v>108</v>
      </c>
      <c r="O276" s="205" t="s">
        <v>115</v>
      </c>
      <c r="P276" s="205" t="s">
        <v>115</v>
      </c>
      <c r="Q276" s="205"/>
      <c r="R276" s="205" t="s">
        <v>116</v>
      </c>
      <c r="S276" s="205" t="s">
        <v>113</v>
      </c>
      <c r="T276" s="207"/>
      <c r="U276" s="285"/>
      <c r="V276" s="286">
        <v>1</v>
      </c>
      <c r="W276" s="286"/>
      <c r="X276" s="286"/>
      <c r="Y276" s="286"/>
      <c r="Z276" s="286"/>
      <c r="AA276" s="286"/>
      <c r="AB276" s="286"/>
      <c r="AC276" s="286"/>
      <c r="AD276" s="286"/>
      <c r="AE276" s="286"/>
      <c r="AF276" s="286"/>
      <c r="AG276" s="286"/>
      <c r="AH276" s="286"/>
      <c r="AI276" s="286"/>
      <c r="AJ276" s="286"/>
      <c r="AK276" s="286"/>
      <c r="AL276" s="286"/>
      <c r="AM276" s="286"/>
      <c r="AN276" s="286"/>
      <c r="AO276" s="287"/>
      <c r="AP276" s="288" t="s">
        <v>117</v>
      </c>
      <c r="AQ276" s="286" t="s">
        <v>118</v>
      </c>
      <c r="AR276" s="286" t="s">
        <v>119</v>
      </c>
      <c r="AS276" s="289"/>
      <c r="AT276" s="208"/>
    </row>
    <row r="277" spans="2:46" ht="13" customHeight="1">
      <c r="B277" s="201">
        <v>271</v>
      </c>
      <c r="C277" s="202"/>
      <c r="D277" s="203">
        <v>21451</v>
      </c>
      <c r="E277" s="203" t="s">
        <v>244</v>
      </c>
      <c r="F277" s="204" t="s">
        <v>404</v>
      </c>
      <c r="G277" s="205" t="s">
        <v>108</v>
      </c>
      <c r="H277" s="205" t="s">
        <v>553</v>
      </c>
      <c r="I277" s="206" t="s">
        <v>425</v>
      </c>
      <c r="J277" s="205" t="s">
        <v>282</v>
      </c>
      <c r="K277" s="205" t="s">
        <v>190</v>
      </c>
      <c r="L277" s="205" t="s">
        <v>190</v>
      </c>
      <c r="M277" s="205" t="s">
        <v>113</v>
      </c>
      <c r="N277" s="205" t="s">
        <v>108</v>
      </c>
      <c r="O277" s="205" t="s">
        <v>115</v>
      </c>
      <c r="P277" s="205" t="s">
        <v>115</v>
      </c>
      <c r="Q277" s="205"/>
      <c r="R277" s="205" t="s">
        <v>116</v>
      </c>
      <c r="S277" s="205" t="s">
        <v>113</v>
      </c>
      <c r="T277" s="207"/>
      <c r="U277" s="285"/>
      <c r="V277" s="286">
        <v>1</v>
      </c>
      <c r="W277" s="286"/>
      <c r="X277" s="286"/>
      <c r="Y277" s="286"/>
      <c r="Z277" s="286"/>
      <c r="AA277" s="286"/>
      <c r="AB277" s="286"/>
      <c r="AC277" s="286"/>
      <c r="AD277" s="286"/>
      <c r="AE277" s="286"/>
      <c r="AF277" s="286"/>
      <c r="AG277" s="286"/>
      <c r="AH277" s="286"/>
      <c r="AI277" s="286"/>
      <c r="AJ277" s="286"/>
      <c r="AK277" s="286"/>
      <c r="AL277" s="286"/>
      <c r="AM277" s="286"/>
      <c r="AN277" s="286"/>
      <c r="AO277" s="287"/>
      <c r="AP277" s="288" t="s">
        <v>117</v>
      </c>
      <c r="AQ277" s="286" t="s">
        <v>118</v>
      </c>
      <c r="AR277" s="286" t="s">
        <v>119</v>
      </c>
      <c r="AS277" s="289"/>
      <c r="AT277" s="208"/>
    </row>
    <row r="278" spans="2:46" ht="13" customHeight="1">
      <c r="B278" s="193">
        <v>272</v>
      </c>
      <c r="C278" s="194"/>
      <c r="D278" s="195"/>
      <c r="E278" s="195"/>
      <c r="F278" s="196" t="s">
        <v>404</v>
      </c>
      <c r="G278" s="197" t="s">
        <v>202</v>
      </c>
      <c r="H278" s="197" t="s">
        <v>554</v>
      </c>
      <c r="I278" s="198" t="s">
        <v>453</v>
      </c>
      <c r="J278" s="197"/>
      <c r="K278" s="197"/>
      <c r="L278" s="197"/>
      <c r="M278" s="197"/>
      <c r="N278" s="197"/>
      <c r="O278" s="197"/>
      <c r="P278" s="197"/>
      <c r="Q278" s="197"/>
      <c r="R278" s="197"/>
      <c r="S278" s="197"/>
      <c r="T278" s="199"/>
      <c r="U278" s="280"/>
      <c r="V278" s="281"/>
      <c r="W278" s="281"/>
      <c r="X278" s="281"/>
      <c r="Y278" s="281"/>
      <c r="Z278" s="281"/>
      <c r="AA278" s="281"/>
      <c r="AB278" s="281"/>
      <c r="AC278" s="281"/>
      <c r="AD278" s="281"/>
      <c r="AE278" s="281"/>
      <c r="AF278" s="281"/>
      <c r="AG278" s="281"/>
      <c r="AH278" s="281"/>
      <c r="AI278" s="281"/>
      <c r="AJ278" s="281"/>
      <c r="AK278" s="281"/>
      <c r="AL278" s="281"/>
      <c r="AM278" s="281"/>
      <c r="AN278" s="281"/>
      <c r="AO278" s="282"/>
      <c r="AP278" s="283"/>
      <c r="AQ278" s="281"/>
      <c r="AR278" s="281"/>
      <c r="AS278" s="284"/>
      <c r="AT278" s="200"/>
    </row>
    <row r="279" spans="2:46" ht="13" customHeight="1">
      <c r="B279" s="201">
        <v>273</v>
      </c>
      <c r="C279" s="202"/>
      <c r="D279" s="203">
        <v>21451</v>
      </c>
      <c r="E279" s="203" t="s">
        <v>244</v>
      </c>
      <c r="F279" s="204" t="s">
        <v>404</v>
      </c>
      <c r="G279" s="205" t="s">
        <v>108</v>
      </c>
      <c r="H279" s="205" t="s">
        <v>555</v>
      </c>
      <c r="I279" s="206" t="s">
        <v>425</v>
      </c>
      <c r="J279" s="205" t="s">
        <v>130</v>
      </c>
      <c r="K279" s="205" t="s">
        <v>190</v>
      </c>
      <c r="L279" s="205" t="s">
        <v>190</v>
      </c>
      <c r="M279" s="205" t="s">
        <v>113</v>
      </c>
      <c r="N279" s="205" t="s">
        <v>108</v>
      </c>
      <c r="O279" s="205" t="s">
        <v>115</v>
      </c>
      <c r="P279" s="205" t="s">
        <v>115</v>
      </c>
      <c r="Q279" s="205"/>
      <c r="R279" s="205" t="s">
        <v>116</v>
      </c>
      <c r="S279" s="205" t="s">
        <v>113</v>
      </c>
      <c r="T279" s="207"/>
      <c r="U279" s="285"/>
      <c r="V279" s="286">
        <v>1</v>
      </c>
      <c r="W279" s="286"/>
      <c r="X279" s="286"/>
      <c r="Y279" s="286"/>
      <c r="Z279" s="286"/>
      <c r="AA279" s="286"/>
      <c r="AB279" s="286"/>
      <c r="AC279" s="286"/>
      <c r="AD279" s="286"/>
      <c r="AE279" s="286"/>
      <c r="AF279" s="286"/>
      <c r="AG279" s="286"/>
      <c r="AH279" s="286"/>
      <c r="AI279" s="286"/>
      <c r="AJ279" s="286"/>
      <c r="AK279" s="286"/>
      <c r="AL279" s="286"/>
      <c r="AM279" s="286"/>
      <c r="AN279" s="286"/>
      <c r="AO279" s="287"/>
      <c r="AP279" s="288" t="s">
        <v>117</v>
      </c>
      <c r="AQ279" s="286" t="s">
        <v>118</v>
      </c>
      <c r="AR279" s="286" t="s">
        <v>119</v>
      </c>
      <c r="AS279" s="289"/>
      <c r="AT279" s="208"/>
    </row>
    <row r="280" spans="2:46" ht="13" customHeight="1">
      <c r="B280" s="201">
        <v>274</v>
      </c>
      <c r="C280" s="202"/>
      <c r="D280" s="203">
        <v>21451</v>
      </c>
      <c r="E280" s="203" t="s">
        <v>244</v>
      </c>
      <c r="F280" s="204" t="s">
        <v>404</v>
      </c>
      <c r="G280" s="205" t="s">
        <v>108</v>
      </c>
      <c r="H280" s="205" t="s">
        <v>556</v>
      </c>
      <c r="I280" s="206" t="s">
        <v>425</v>
      </c>
      <c r="J280" s="205" t="s">
        <v>168</v>
      </c>
      <c r="K280" s="205" t="s">
        <v>190</v>
      </c>
      <c r="L280" s="205" t="s">
        <v>190</v>
      </c>
      <c r="M280" s="205" t="s">
        <v>113</v>
      </c>
      <c r="N280" s="205" t="s">
        <v>108</v>
      </c>
      <c r="O280" s="205" t="s">
        <v>115</v>
      </c>
      <c r="P280" s="205" t="s">
        <v>115</v>
      </c>
      <c r="Q280" s="205"/>
      <c r="R280" s="205" t="s">
        <v>116</v>
      </c>
      <c r="S280" s="205" t="s">
        <v>113</v>
      </c>
      <c r="T280" s="207"/>
      <c r="U280" s="285"/>
      <c r="V280" s="286">
        <v>1</v>
      </c>
      <c r="W280" s="286"/>
      <c r="X280" s="286"/>
      <c r="Y280" s="286"/>
      <c r="Z280" s="286"/>
      <c r="AA280" s="286"/>
      <c r="AB280" s="286"/>
      <c r="AC280" s="286"/>
      <c r="AD280" s="286"/>
      <c r="AE280" s="286"/>
      <c r="AF280" s="286"/>
      <c r="AG280" s="286"/>
      <c r="AH280" s="286"/>
      <c r="AI280" s="286"/>
      <c r="AJ280" s="286"/>
      <c r="AK280" s="286"/>
      <c r="AL280" s="286"/>
      <c r="AM280" s="286"/>
      <c r="AN280" s="286"/>
      <c r="AO280" s="287"/>
      <c r="AP280" s="288" t="s">
        <v>117</v>
      </c>
      <c r="AQ280" s="286" t="s">
        <v>118</v>
      </c>
      <c r="AR280" s="286" t="s">
        <v>119</v>
      </c>
      <c r="AS280" s="289"/>
      <c r="AT280" s="208"/>
    </row>
    <row r="281" spans="2:46" ht="13" customHeight="1">
      <c r="B281" s="201">
        <v>275</v>
      </c>
      <c r="C281" s="202"/>
      <c r="D281" s="203">
        <v>21451</v>
      </c>
      <c r="E281" s="203" t="s">
        <v>244</v>
      </c>
      <c r="F281" s="204" t="s">
        <v>404</v>
      </c>
      <c r="G281" s="205" t="s">
        <v>108</v>
      </c>
      <c r="H281" s="205" t="s">
        <v>557</v>
      </c>
      <c r="I281" s="206" t="s">
        <v>425</v>
      </c>
      <c r="J281" s="205" t="s">
        <v>168</v>
      </c>
      <c r="K281" s="205" t="s">
        <v>190</v>
      </c>
      <c r="L281" s="205" t="s">
        <v>190</v>
      </c>
      <c r="M281" s="205" t="s">
        <v>113</v>
      </c>
      <c r="N281" s="205" t="s">
        <v>108</v>
      </c>
      <c r="O281" s="205" t="s">
        <v>115</v>
      </c>
      <c r="P281" s="205" t="s">
        <v>115</v>
      </c>
      <c r="Q281" s="205"/>
      <c r="R281" s="205" t="s">
        <v>116</v>
      </c>
      <c r="S281" s="205" t="s">
        <v>113</v>
      </c>
      <c r="T281" s="207"/>
      <c r="U281" s="285"/>
      <c r="V281" s="286">
        <v>1</v>
      </c>
      <c r="W281" s="286"/>
      <c r="X281" s="286"/>
      <c r="Y281" s="286"/>
      <c r="Z281" s="286"/>
      <c r="AA281" s="286"/>
      <c r="AB281" s="286"/>
      <c r="AC281" s="286"/>
      <c r="AD281" s="286"/>
      <c r="AE281" s="286"/>
      <c r="AF281" s="286"/>
      <c r="AG281" s="286"/>
      <c r="AH281" s="286"/>
      <c r="AI281" s="286"/>
      <c r="AJ281" s="286"/>
      <c r="AK281" s="286"/>
      <c r="AL281" s="286"/>
      <c r="AM281" s="286"/>
      <c r="AN281" s="286"/>
      <c r="AO281" s="287"/>
      <c r="AP281" s="288" t="s">
        <v>117</v>
      </c>
      <c r="AQ281" s="286" t="s">
        <v>118</v>
      </c>
      <c r="AR281" s="286" t="s">
        <v>119</v>
      </c>
      <c r="AS281" s="289"/>
      <c r="AT281" s="208"/>
    </row>
    <row r="282" spans="2:46" ht="13" customHeight="1">
      <c r="B282" s="201">
        <v>276</v>
      </c>
      <c r="C282" s="202"/>
      <c r="D282" s="203">
        <v>21451</v>
      </c>
      <c r="E282" s="203" t="s">
        <v>244</v>
      </c>
      <c r="F282" s="204" t="s">
        <v>404</v>
      </c>
      <c r="G282" s="205" t="s">
        <v>108</v>
      </c>
      <c r="H282" s="205" t="s">
        <v>558</v>
      </c>
      <c r="I282" s="206" t="s">
        <v>425</v>
      </c>
      <c r="J282" s="205" t="s">
        <v>168</v>
      </c>
      <c r="K282" s="205" t="s">
        <v>190</v>
      </c>
      <c r="L282" s="205" t="s">
        <v>190</v>
      </c>
      <c r="M282" s="205" t="s">
        <v>113</v>
      </c>
      <c r="N282" s="205" t="s">
        <v>108</v>
      </c>
      <c r="O282" s="205" t="s">
        <v>115</v>
      </c>
      <c r="P282" s="205" t="s">
        <v>115</v>
      </c>
      <c r="Q282" s="205"/>
      <c r="R282" s="205" t="s">
        <v>116</v>
      </c>
      <c r="S282" s="205" t="s">
        <v>113</v>
      </c>
      <c r="T282" s="207"/>
      <c r="U282" s="285"/>
      <c r="V282" s="286">
        <v>1</v>
      </c>
      <c r="W282" s="286"/>
      <c r="X282" s="286"/>
      <c r="Y282" s="286"/>
      <c r="Z282" s="286"/>
      <c r="AA282" s="286"/>
      <c r="AB282" s="286"/>
      <c r="AC282" s="286"/>
      <c r="AD282" s="286"/>
      <c r="AE282" s="286"/>
      <c r="AF282" s="286"/>
      <c r="AG282" s="286"/>
      <c r="AH282" s="286"/>
      <c r="AI282" s="286"/>
      <c r="AJ282" s="286"/>
      <c r="AK282" s="286"/>
      <c r="AL282" s="286"/>
      <c r="AM282" s="286"/>
      <c r="AN282" s="286"/>
      <c r="AO282" s="287"/>
      <c r="AP282" s="288" t="s">
        <v>117</v>
      </c>
      <c r="AQ282" s="286" t="s">
        <v>118</v>
      </c>
      <c r="AR282" s="286" t="s">
        <v>119</v>
      </c>
      <c r="AS282" s="289"/>
      <c r="AT282" s="208"/>
    </row>
    <row r="283" spans="2:46" ht="13" customHeight="1">
      <c r="B283" s="201">
        <v>277</v>
      </c>
      <c r="C283" s="202"/>
      <c r="D283" s="203">
        <v>21451</v>
      </c>
      <c r="E283" s="203" t="s">
        <v>244</v>
      </c>
      <c r="F283" s="204" t="s">
        <v>404</v>
      </c>
      <c r="G283" s="205" t="s">
        <v>108</v>
      </c>
      <c r="H283" s="205" t="s">
        <v>559</v>
      </c>
      <c r="I283" s="206" t="s">
        <v>425</v>
      </c>
      <c r="J283" s="205" t="s">
        <v>282</v>
      </c>
      <c r="K283" s="205" t="s">
        <v>190</v>
      </c>
      <c r="L283" s="205" t="s">
        <v>190</v>
      </c>
      <c r="M283" s="205" t="s">
        <v>113</v>
      </c>
      <c r="N283" s="205" t="s">
        <v>108</v>
      </c>
      <c r="O283" s="205" t="s">
        <v>115</v>
      </c>
      <c r="P283" s="205" t="s">
        <v>115</v>
      </c>
      <c r="Q283" s="205"/>
      <c r="R283" s="205" t="s">
        <v>116</v>
      </c>
      <c r="S283" s="205" t="s">
        <v>113</v>
      </c>
      <c r="T283" s="207"/>
      <c r="U283" s="285"/>
      <c r="V283" s="286">
        <v>1</v>
      </c>
      <c r="W283" s="286"/>
      <c r="X283" s="286"/>
      <c r="Y283" s="286"/>
      <c r="Z283" s="286"/>
      <c r="AA283" s="286"/>
      <c r="AB283" s="286"/>
      <c r="AC283" s="286"/>
      <c r="AD283" s="286"/>
      <c r="AE283" s="286"/>
      <c r="AF283" s="286"/>
      <c r="AG283" s="286"/>
      <c r="AH283" s="286"/>
      <c r="AI283" s="286"/>
      <c r="AJ283" s="286"/>
      <c r="AK283" s="286"/>
      <c r="AL283" s="286"/>
      <c r="AM283" s="286"/>
      <c r="AN283" s="286"/>
      <c r="AO283" s="287"/>
      <c r="AP283" s="288" t="s">
        <v>117</v>
      </c>
      <c r="AQ283" s="286" t="s">
        <v>118</v>
      </c>
      <c r="AR283" s="286" t="s">
        <v>119</v>
      </c>
      <c r="AS283" s="289"/>
      <c r="AT283" s="208"/>
    </row>
    <row r="284" spans="2:46" ht="13" customHeight="1">
      <c r="B284" s="201">
        <v>278</v>
      </c>
      <c r="C284" s="202"/>
      <c r="D284" s="203">
        <v>21451</v>
      </c>
      <c r="E284" s="203" t="s">
        <v>244</v>
      </c>
      <c r="F284" s="204" t="s">
        <v>404</v>
      </c>
      <c r="G284" s="205" t="s">
        <v>108</v>
      </c>
      <c r="H284" s="205" t="s">
        <v>560</v>
      </c>
      <c r="I284" s="206" t="s">
        <v>425</v>
      </c>
      <c r="J284" s="205" t="s">
        <v>282</v>
      </c>
      <c r="K284" s="205" t="s">
        <v>190</v>
      </c>
      <c r="L284" s="205" t="s">
        <v>190</v>
      </c>
      <c r="M284" s="205" t="s">
        <v>113</v>
      </c>
      <c r="N284" s="205" t="s">
        <v>108</v>
      </c>
      <c r="O284" s="205" t="s">
        <v>115</v>
      </c>
      <c r="P284" s="205" t="s">
        <v>115</v>
      </c>
      <c r="Q284" s="205"/>
      <c r="R284" s="205" t="s">
        <v>116</v>
      </c>
      <c r="S284" s="205" t="s">
        <v>113</v>
      </c>
      <c r="T284" s="207"/>
      <c r="U284" s="285"/>
      <c r="V284" s="286">
        <v>1</v>
      </c>
      <c r="W284" s="286"/>
      <c r="X284" s="286"/>
      <c r="Y284" s="286"/>
      <c r="Z284" s="286"/>
      <c r="AA284" s="286"/>
      <c r="AB284" s="286"/>
      <c r="AC284" s="286"/>
      <c r="AD284" s="286"/>
      <c r="AE284" s="286"/>
      <c r="AF284" s="286"/>
      <c r="AG284" s="286"/>
      <c r="AH284" s="286"/>
      <c r="AI284" s="286"/>
      <c r="AJ284" s="286"/>
      <c r="AK284" s="286"/>
      <c r="AL284" s="286"/>
      <c r="AM284" s="286"/>
      <c r="AN284" s="286"/>
      <c r="AO284" s="287"/>
      <c r="AP284" s="288" t="s">
        <v>117</v>
      </c>
      <c r="AQ284" s="286" t="s">
        <v>118</v>
      </c>
      <c r="AR284" s="286" t="s">
        <v>119</v>
      </c>
      <c r="AS284" s="289"/>
      <c r="AT284" s="208"/>
    </row>
    <row r="285" spans="2:46" ht="13" customHeight="1">
      <c r="B285" s="201">
        <v>279</v>
      </c>
      <c r="C285" s="202"/>
      <c r="D285" s="203">
        <v>21451</v>
      </c>
      <c r="E285" s="203" t="s">
        <v>244</v>
      </c>
      <c r="F285" s="204" t="s">
        <v>404</v>
      </c>
      <c r="G285" s="205" t="s">
        <v>108</v>
      </c>
      <c r="H285" s="205" t="s">
        <v>561</v>
      </c>
      <c r="I285" s="206" t="s">
        <v>425</v>
      </c>
      <c r="J285" s="205" t="s">
        <v>282</v>
      </c>
      <c r="K285" s="205" t="s">
        <v>190</v>
      </c>
      <c r="L285" s="205" t="s">
        <v>190</v>
      </c>
      <c r="M285" s="205" t="s">
        <v>113</v>
      </c>
      <c r="N285" s="205" t="s">
        <v>108</v>
      </c>
      <c r="O285" s="205" t="s">
        <v>115</v>
      </c>
      <c r="P285" s="205" t="s">
        <v>115</v>
      </c>
      <c r="Q285" s="205"/>
      <c r="R285" s="205" t="s">
        <v>116</v>
      </c>
      <c r="S285" s="205" t="s">
        <v>113</v>
      </c>
      <c r="T285" s="207"/>
      <c r="U285" s="285"/>
      <c r="V285" s="286">
        <v>1</v>
      </c>
      <c r="W285" s="286"/>
      <c r="X285" s="286"/>
      <c r="Y285" s="286"/>
      <c r="Z285" s="286"/>
      <c r="AA285" s="286"/>
      <c r="AB285" s="286"/>
      <c r="AC285" s="286"/>
      <c r="AD285" s="286"/>
      <c r="AE285" s="286"/>
      <c r="AF285" s="286"/>
      <c r="AG285" s="286"/>
      <c r="AH285" s="286"/>
      <c r="AI285" s="286"/>
      <c r="AJ285" s="286"/>
      <c r="AK285" s="286"/>
      <c r="AL285" s="286"/>
      <c r="AM285" s="286"/>
      <c r="AN285" s="286"/>
      <c r="AO285" s="287"/>
      <c r="AP285" s="288" t="s">
        <v>117</v>
      </c>
      <c r="AQ285" s="286" t="s">
        <v>118</v>
      </c>
      <c r="AR285" s="286" t="s">
        <v>119</v>
      </c>
      <c r="AS285" s="289"/>
      <c r="AT285" s="208"/>
    </row>
    <row r="286" spans="2:46" ht="13" customHeight="1">
      <c r="B286" s="201">
        <v>280</v>
      </c>
      <c r="C286" s="202"/>
      <c r="D286" s="203">
        <v>21451</v>
      </c>
      <c r="E286" s="203" t="s">
        <v>244</v>
      </c>
      <c r="F286" s="204" t="s">
        <v>404</v>
      </c>
      <c r="G286" s="205" t="s">
        <v>108</v>
      </c>
      <c r="H286" s="205" t="s">
        <v>562</v>
      </c>
      <c r="I286" s="206" t="s">
        <v>425</v>
      </c>
      <c r="J286" s="205" t="s">
        <v>282</v>
      </c>
      <c r="K286" s="205" t="s">
        <v>190</v>
      </c>
      <c r="L286" s="205" t="s">
        <v>190</v>
      </c>
      <c r="M286" s="205" t="s">
        <v>113</v>
      </c>
      <c r="N286" s="205" t="s">
        <v>108</v>
      </c>
      <c r="O286" s="205" t="s">
        <v>115</v>
      </c>
      <c r="P286" s="205" t="s">
        <v>115</v>
      </c>
      <c r="Q286" s="205"/>
      <c r="R286" s="205" t="s">
        <v>116</v>
      </c>
      <c r="S286" s="205" t="s">
        <v>113</v>
      </c>
      <c r="T286" s="207"/>
      <c r="U286" s="285"/>
      <c r="V286" s="286">
        <v>1</v>
      </c>
      <c r="W286" s="286"/>
      <c r="X286" s="286"/>
      <c r="Y286" s="286"/>
      <c r="Z286" s="286"/>
      <c r="AA286" s="286"/>
      <c r="AB286" s="286"/>
      <c r="AC286" s="286"/>
      <c r="AD286" s="286"/>
      <c r="AE286" s="286"/>
      <c r="AF286" s="286"/>
      <c r="AG286" s="286"/>
      <c r="AH286" s="286"/>
      <c r="AI286" s="286"/>
      <c r="AJ286" s="286"/>
      <c r="AK286" s="286"/>
      <c r="AL286" s="286"/>
      <c r="AM286" s="286"/>
      <c r="AN286" s="286"/>
      <c r="AO286" s="287"/>
      <c r="AP286" s="288" t="s">
        <v>117</v>
      </c>
      <c r="AQ286" s="286" t="s">
        <v>118</v>
      </c>
      <c r="AR286" s="286" t="s">
        <v>119</v>
      </c>
      <c r="AS286" s="289"/>
      <c r="AT286" s="208"/>
    </row>
    <row r="287" spans="2:46" ht="13" customHeight="1">
      <c r="B287" s="193">
        <v>281</v>
      </c>
      <c r="C287" s="194"/>
      <c r="D287" s="195"/>
      <c r="E287" s="195"/>
      <c r="F287" s="196" t="s">
        <v>404</v>
      </c>
      <c r="G287" s="197" t="s">
        <v>202</v>
      </c>
      <c r="H287" s="197" t="s">
        <v>563</v>
      </c>
      <c r="I287" s="198" t="s">
        <v>463</v>
      </c>
      <c r="J287" s="197"/>
      <c r="K287" s="197"/>
      <c r="L287" s="197"/>
      <c r="M287" s="197"/>
      <c r="N287" s="197"/>
      <c r="O287" s="197"/>
      <c r="P287" s="197"/>
      <c r="Q287" s="197"/>
      <c r="R287" s="197"/>
      <c r="S287" s="197"/>
      <c r="T287" s="199"/>
      <c r="U287" s="280"/>
      <c r="V287" s="281"/>
      <c r="W287" s="281"/>
      <c r="X287" s="281"/>
      <c r="Y287" s="281"/>
      <c r="Z287" s="281"/>
      <c r="AA287" s="281"/>
      <c r="AB287" s="281"/>
      <c r="AC287" s="281"/>
      <c r="AD287" s="281"/>
      <c r="AE287" s="281"/>
      <c r="AF287" s="281"/>
      <c r="AG287" s="281"/>
      <c r="AH287" s="281"/>
      <c r="AI287" s="281"/>
      <c r="AJ287" s="281"/>
      <c r="AK287" s="281"/>
      <c r="AL287" s="281"/>
      <c r="AM287" s="281"/>
      <c r="AN287" s="281"/>
      <c r="AO287" s="282"/>
      <c r="AP287" s="283"/>
      <c r="AQ287" s="281"/>
      <c r="AR287" s="281"/>
      <c r="AS287" s="284"/>
      <c r="AT287" s="200"/>
    </row>
    <row r="288" spans="2:46" ht="13" customHeight="1">
      <c r="B288" s="201">
        <v>282</v>
      </c>
      <c r="C288" s="202"/>
      <c r="D288" s="203">
        <v>21451</v>
      </c>
      <c r="E288" s="203" t="s">
        <v>244</v>
      </c>
      <c r="F288" s="204" t="s">
        <v>404</v>
      </c>
      <c r="G288" s="205" t="s">
        <v>108</v>
      </c>
      <c r="H288" s="205" t="s">
        <v>564</v>
      </c>
      <c r="I288" s="206" t="s">
        <v>425</v>
      </c>
      <c r="J288" s="205" t="s">
        <v>187</v>
      </c>
      <c r="K288" s="205" t="s">
        <v>190</v>
      </c>
      <c r="L288" s="205" t="s">
        <v>190</v>
      </c>
      <c r="M288" s="205" t="s">
        <v>113</v>
      </c>
      <c r="N288" s="205" t="s">
        <v>108</v>
      </c>
      <c r="O288" s="205" t="s">
        <v>115</v>
      </c>
      <c r="P288" s="205" t="s">
        <v>115</v>
      </c>
      <c r="Q288" s="205"/>
      <c r="R288" s="205" t="s">
        <v>116</v>
      </c>
      <c r="S288" s="205" t="s">
        <v>113</v>
      </c>
      <c r="T288" s="207"/>
      <c r="U288" s="285"/>
      <c r="V288" s="286">
        <v>1</v>
      </c>
      <c r="W288" s="286"/>
      <c r="X288" s="286"/>
      <c r="Y288" s="286"/>
      <c r="Z288" s="286"/>
      <c r="AA288" s="286"/>
      <c r="AB288" s="286"/>
      <c r="AC288" s="286"/>
      <c r="AD288" s="286"/>
      <c r="AE288" s="286"/>
      <c r="AF288" s="286"/>
      <c r="AG288" s="286"/>
      <c r="AH288" s="286"/>
      <c r="AI288" s="286"/>
      <c r="AJ288" s="286"/>
      <c r="AK288" s="286"/>
      <c r="AL288" s="286"/>
      <c r="AM288" s="286"/>
      <c r="AN288" s="286"/>
      <c r="AO288" s="287"/>
      <c r="AP288" s="288" t="s">
        <v>117</v>
      </c>
      <c r="AQ288" s="286" t="s">
        <v>118</v>
      </c>
      <c r="AR288" s="286" t="s">
        <v>119</v>
      </c>
      <c r="AS288" s="289"/>
      <c r="AT288" s="208"/>
    </row>
    <row r="289" spans="2:46" ht="13" customHeight="1">
      <c r="B289" s="201">
        <v>283</v>
      </c>
      <c r="C289" s="202"/>
      <c r="D289" s="203">
        <v>21451</v>
      </c>
      <c r="E289" s="203" t="s">
        <v>244</v>
      </c>
      <c r="F289" s="204" t="s">
        <v>404</v>
      </c>
      <c r="G289" s="205" t="s">
        <v>108</v>
      </c>
      <c r="H289" s="205" t="s">
        <v>565</v>
      </c>
      <c r="I289" s="206" t="s">
        <v>439</v>
      </c>
      <c r="J289" s="205" t="s">
        <v>130</v>
      </c>
      <c r="K289" s="205" t="s">
        <v>440</v>
      </c>
      <c r="L289" s="205" t="s">
        <v>190</v>
      </c>
      <c r="M289" s="205" t="s">
        <v>113</v>
      </c>
      <c r="N289" s="205" t="s">
        <v>108</v>
      </c>
      <c r="O289" s="205" t="s">
        <v>115</v>
      </c>
      <c r="P289" s="205" t="s">
        <v>115</v>
      </c>
      <c r="Q289" s="205"/>
      <c r="R289" s="205" t="s">
        <v>116</v>
      </c>
      <c r="S289" s="205" t="s">
        <v>113</v>
      </c>
      <c r="T289" s="207"/>
      <c r="U289" s="285"/>
      <c r="V289" s="286">
        <v>1</v>
      </c>
      <c r="W289" s="286"/>
      <c r="X289" s="286"/>
      <c r="Y289" s="286"/>
      <c r="Z289" s="286"/>
      <c r="AA289" s="286"/>
      <c r="AB289" s="286"/>
      <c r="AC289" s="286"/>
      <c r="AD289" s="286"/>
      <c r="AE289" s="286"/>
      <c r="AF289" s="286"/>
      <c r="AG289" s="286"/>
      <c r="AH289" s="286"/>
      <c r="AI289" s="286"/>
      <c r="AJ289" s="286"/>
      <c r="AK289" s="286"/>
      <c r="AL289" s="286"/>
      <c r="AM289" s="286"/>
      <c r="AN289" s="286"/>
      <c r="AO289" s="287"/>
      <c r="AP289" s="288" t="s">
        <v>117</v>
      </c>
      <c r="AQ289" s="286" t="s">
        <v>118</v>
      </c>
      <c r="AR289" s="286" t="s">
        <v>119</v>
      </c>
      <c r="AS289" s="289"/>
      <c r="AT289" s="208"/>
    </row>
    <row r="290" spans="2:46" ht="13" customHeight="1">
      <c r="B290" s="201">
        <v>284</v>
      </c>
      <c r="C290" s="202"/>
      <c r="D290" s="203">
        <v>21451</v>
      </c>
      <c r="E290" s="203" t="s">
        <v>244</v>
      </c>
      <c r="F290" s="204" t="s">
        <v>404</v>
      </c>
      <c r="G290" s="205" t="s">
        <v>108</v>
      </c>
      <c r="H290" s="205" t="s">
        <v>566</v>
      </c>
      <c r="I290" s="206" t="s">
        <v>439</v>
      </c>
      <c r="J290" s="205" t="s">
        <v>168</v>
      </c>
      <c r="K290" s="205" t="s">
        <v>440</v>
      </c>
      <c r="L290" s="205" t="s">
        <v>190</v>
      </c>
      <c r="M290" s="205" t="s">
        <v>113</v>
      </c>
      <c r="N290" s="205" t="s">
        <v>108</v>
      </c>
      <c r="O290" s="205" t="s">
        <v>115</v>
      </c>
      <c r="P290" s="205" t="s">
        <v>115</v>
      </c>
      <c r="Q290" s="205"/>
      <c r="R290" s="205" t="s">
        <v>116</v>
      </c>
      <c r="S290" s="205" t="s">
        <v>113</v>
      </c>
      <c r="T290" s="207"/>
      <c r="U290" s="285"/>
      <c r="V290" s="286">
        <v>1</v>
      </c>
      <c r="W290" s="286"/>
      <c r="X290" s="286"/>
      <c r="Y290" s="286"/>
      <c r="Z290" s="286"/>
      <c r="AA290" s="286"/>
      <c r="AB290" s="286"/>
      <c r="AC290" s="286"/>
      <c r="AD290" s="286"/>
      <c r="AE290" s="286"/>
      <c r="AF290" s="286"/>
      <c r="AG290" s="286"/>
      <c r="AH290" s="286"/>
      <c r="AI290" s="286"/>
      <c r="AJ290" s="286"/>
      <c r="AK290" s="286"/>
      <c r="AL290" s="286"/>
      <c r="AM290" s="286"/>
      <c r="AN290" s="286"/>
      <c r="AO290" s="287"/>
      <c r="AP290" s="288" t="s">
        <v>117</v>
      </c>
      <c r="AQ290" s="286" t="s">
        <v>118</v>
      </c>
      <c r="AR290" s="286" t="s">
        <v>119</v>
      </c>
      <c r="AS290" s="289"/>
      <c r="AT290" s="208"/>
    </row>
    <row r="291" spans="2:46" ht="13" customHeight="1">
      <c r="B291" s="193">
        <v>285</v>
      </c>
      <c r="C291" s="194"/>
      <c r="D291" s="195"/>
      <c r="E291" s="195"/>
      <c r="F291" s="196" t="s">
        <v>404</v>
      </c>
      <c r="G291" s="197" t="s">
        <v>202</v>
      </c>
      <c r="H291" s="197" t="s">
        <v>567</v>
      </c>
      <c r="I291" s="198" t="s">
        <v>469</v>
      </c>
      <c r="J291" s="197"/>
      <c r="K291" s="197"/>
      <c r="L291" s="197"/>
      <c r="M291" s="197"/>
      <c r="N291" s="197"/>
      <c r="O291" s="197"/>
      <c r="P291" s="197"/>
      <c r="Q291" s="197"/>
      <c r="R291" s="197"/>
      <c r="S291" s="197"/>
      <c r="T291" s="199"/>
      <c r="U291" s="280"/>
      <c r="V291" s="281"/>
      <c r="W291" s="281"/>
      <c r="X291" s="281"/>
      <c r="Y291" s="281"/>
      <c r="Z291" s="281"/>
      <c r="AA291" s="281"/>
      <c r="AB291" s="281"/>
      <c r="AC291" s="281"/>
      <c r="AD291" s="281"/>
      <c r="AE291" s="281"/>
      <c r="AF291" s="281"/>
      <c r="AG291" s="281"/>
      <c r="AH291" s="281"/>
      <c r="AI291" s="281"/>
      <c r="AJ291" s="281"/>
      <c r="AK291" s="281"/>
      <c r="AL291" s="281"/>
      <c r="AM291" s="281"/>
      <c r="AN291" s="281"/>
      <c r="AO291" s="282"/>
      <c r="AP291" s="283"/>
      <c r="AQ291" s="281"/>
      <c r="AR291" s="281"/>
      <c r="AS291" s="284"/>
      <c r="AT291" s="200"/>
    </row>
    <row r="292" spans="2:46" ht="13" customHeight="1">
      <c r="B292" s="201">
        <v>286</v>
      </c>
      <c r="C292" s="202"/>
      <c r="D292" s="203">
        <v>21451</v>
      </c>
      <c r="E292" s="203" t="s">
        <v>244</v>
      </c>
      <c r="F292" s="204" t="s">
        <v>404</v>
      </c>
      <c r="G292" s="205" t="s">
        <v>108</v>
      </c>
      <c r="H292" s="205" t="s">
        <v>568</v>
      </c>
      <c r="I292" s="206" t="s">
        <v>425</v>
      </c>
      <c r="J292" s="205" t="s">
        <v>130</v>
      </c>
      <c r="K292" s="205" t="s">
        <v>190</v>
      </c>
      <c r="L292" s="205" t="s">
        <v>190</v>
      </c>
      <c r="M292" s="205" t="s">
        <v>113</v>
      </c>
      <c r="N292" s="205" t="s">
        <v>108</v>
      </c>
      <c r="O292" s="205" t="s">
        <v>115</v>
      </c>
      <c r="P292" s="205" t="s">
        <v>115</v>
      </c>
      <c r="Q292" s="205"/>
      <c r="R292" s="205" t="s">
        <v>116</v>
      </c>
      <c r="S292" s="205" t="s">
        <v>113</v>
      </c>
      <c r="T292" s="207"/>
      <c r="U292" s="285"/>
      <c r="V292" s="286">
        <v>1</v>
      </c>
      <c r="W292" s="286"/>
      <c r="X292" s="286"/>
      <c r="Y292" s="286"/>
      <c r="Z292" s="286"/>
      <c r="AA292" s="286"/>
      <c r="AB292" s="286"/>
      <c r="AC292" s="286"/>
      <c r="AD292" s="286"/>
      <c r="AE292" s="286"/>
      <c r="AF292" s="286"/>
      <c r="AG292" s="286"/>
      <c r="AH292" s="286"/>
      <c r="AI292" s="286"/>
      <c r="AJ292" s="286"/>
      <c r="AK292" s="286"/>
      <c r="AL292" s="286"/>
      <c r="AM292" s="286"/>
      <c r="AN292" s="286"/>
      <c r="AO292" s="287"/>
      <c r="AP292" s="288" t="s">
        <v>117</v>
      </c>
      <c r="AQ292" s="286" t="s">
        <v>118</v>
      </c>
      <c r="AR292" s="286" t="s">
        <v>119</v>
      </c>
      <c r="AS292" s="289"/>
      <c r="AT292" s="208"/>
    </row>
    <row r="293" spans="2:46" ht="13" customHeight="1">
      <c r="B293" s="201">
        <v>287</v>
      </c>
      <c r="C293" s="202"/>
      <c r="D293" s="203">
        <v>21451</v>
      </c>
      <c r="E293" s="203" t="s">
        <v>244</v>
      </c>
      <c r="F293" s="204" t="s">
        <v>404</v>
      </c>
      <c r="G293" s="205" t="s">
        <v>108</v>
      </c>
      <c r="H293" s="205" t="s">
        <v>569</v>
      </c>
      <c r="I293" s="206" t="s">
        <v>425</v>
      </c>
      <c r="J293" s="205" t="s">
        <v>130</v>
      </c>
      <c r="K293" s="205" t="s">
        <v>190</v>
      </c>
      <c r="L293" s="205" t="s">
        <v>190</v>
      </c>
      <c r="M293" s="205" t="s">
        <v>113</v>
      </c>
      <c r="N293" s="205" t="s">
        <v>108</v>
      </c>
      <c r="O293" s="205" t="s">
        <v>115</v>
      </c>
      <c r="P293" s="205" t="s">
        <v>115</v>
      </c>
      <c r="Q293" s="205"/>
      <c r="R293" s="205" t="s">
        <v>116</v>
      </c>
      <c r="S293" s="205" t="s">
        <v>113</v>
      </c>
      <c r="T293" s="207"/>
      <c r="U293" s="285"/>
      <c r="V293" s="286">
        <v>1</v>
      </c>
      <c r="W293" s="286"/>
      <c r="X293" s="286"/>
      <c r="Y293" s="286"/>
      <c r="Z293" s="286"/>
      <c r="AA293" s="286"/>
      <c r="AB293" s="286"/>
      <c r="AC293" s="286"/>
      <c r="AD293" s="286"/>
      <c r="AE293" s="286"/>
      <c r="AF293" s="286"/>
      <c r="AG293" s="286"/>
      <c r="AH293" s="286"/>
      <c r="AI293" s="286"/>
      <c r="AJ293" s="286"/>
      <c r="AK293" s="286"/>
      <c r="AL293" s="286"/>
      <c r="AM293" s="286"/>
      <c r="AN293" s="286"/>
      <c r="AO293" s="287"/>
      <c r="AP293" s="288" t="s">
        <v>117</v>
      </c>
      <c r="AQ293" s="286" t="s">
        <v>118</v>
      </c>
      <c r="AR293" s="286" t="s">
        <v>119</v>
      </c>
      <c r="AS293" s="289"/>
      <c r="AT293" s="208"/>
    </row>
    <row r="294" spans="2:46" ht="13" customHeight="1">
      <c r="B294" s="201">
        <v>288</v>
      </c>
      <c r="C294" s="202"/>
      <c r="D294" s="203">
        <v>21451</v>
      </c>
      <c r="E294" s="203" t="s">
        <v>244</v>
      </c>
      <c r="F294" s="204" t="s">
        <v>404</v>
      </c>
      <c r="G294" s="205" t="s">
        <v>108</v>
      </c>
      <c r="H294" s="205" t="s">
        <v>570</v>
      </c>
      <c r="I294" s="206" t="s">
        <v>425</v>
      </c>
      <c r="J294" s="205" t="s">
        <v>130</v>
      </c>
      <c r="K294" s="205" t="s">
        <v>190</v>
      </c>
      <c r="L294" s="205" t="s">
        <v>190</v>
      </c>
      <c r="M294" s="205" t="s">
        <v>113</v>
      </c>
      <c r="N294" s="205" t="s">
        <v>108</v>
      </c>
      <c r="O294" s="205" t="s">
        <v>115</v>
      </c>
      <c r="P294" s="205" t="s">
        <v>115</v>
      </c>
      <c r="Q294" s="205"/>
      <c r="R294" s="205" t="s">
        <v>116</v>
      </c>
      <c r="S294" s="205" t="s">
        <v>113</v>
      </c>
      <c r="T294" s="207"/>
      <c r="U294" s="285"/>
      <c r="V294" s="286">
        <v>1</v>
      </c>
      <c r="W294" s="286"/>
      <c r="X294" s="286"/>
      <c r="Y294" s="286"/>
      <c r="Z294" s="286"/>
      <c r="AA294" s="286"/>
      <c r="AB294" s="286"/>
      <c r="AC294" s="286"/>
      <c r="AD294" s="286"/>
      <c r="AE294" s="286"/>
      <c r="AF294" s="286"/>
      <c r="AG294" s="286"/>
      <c r="AH294" s="286"/>
      <c r="AI294" s="286"/>
      <c r="AJ294" s="286"/>
      <c r="AK294" s="286"/>
      <c r="AL294" s="286"/>
      <c r="AM294" s="286"/>
      <c r="AN294" s="286"/>
      <c r="AO294" s="287"/>
      <c r="AP294" s="288" t="s">
        <v>117</v>
      </c>
      <c r="AQ294" s="286" t="s">
        <v>118</v>
      </c>
      <c r="AR294" s="286" t="s">
        <v>119</v>
      </c>
      <c r="AS294" s="289"/>
      <c r="AT294" s="208"/>
    </row>
    <row r="295" spans="2:46" ht="13" customHeight="1">
      <c r="B295" s="201">
        <v>289</v>
      </c>
      <c r="C295" s="202"/>
      <c r="D295" s="203">
        <v>21451</v>
      </c>
      <c r="E295" s="203" t="s">
        <v>244</v>
      </c>
      <c r="F295" s="204" t="s">
        <v>404</v>
      </c>
      <c r="G295" s="205" t="s">
        <v>108</v>
      </c>
      <c r="H295" s="205" t="s">
        <v>571</v>
      </c>
      <c r="I295" s="206" t="s">
        <v>425</v>
      </c>
      <c r="J295" s="205" t="s">
        <v>168</v>
      </c>
      <c r="K295" s="205" t="s">
        <v>190</v>
      </c>
      <c r="L295" s="205" t="s">
        <v>190</v>
      </c>
      <c r="M295" s="205" t="s">
        <v>113</v>
      </c>
      <c r="N295" s="205" t="s">
        <v>108</v>
      </c>
      <c r="O295" s="205" t="s">
        <v>115</v>
      </c>
      <c r="P295" s="205" t="s">
        <v>115</v>
      </c>
      <c r="Q295" s="205"/>
      <c r="R295" s="205" t="s">
        <v>116</v>
      </c>
      <c r="S295" s="205" t="s">
        <v>113</v>
      </c>
      <c r="T295" s="207"/>
      <c r="U295" s="285"/>
      <c r="V295" s="286">
        <v>1</v>
      </c>
      <c r="W295" s="286"/>
      <c r="X295" s="286"/>
      <c r="Y295" s="286"/>
      <c r="Z295" s="286"/>
      <c r="AA295" s="286"/>
      <c r="AB295" s="286"/>
      <c r="AC295" s="286"/>
      <c r="AD295" s="286"/>
      <c r="AE295" s="286"/>
      <c r="AF295" s="286"/>
      <c r="AG295" s="286"/>
      <c r="AH295" s="286"/>
      <c r="AI295" s="286"/>
      <c r="AJ295" s="286"/>
      <c r="AK295" s="286"/>
      <c r="AL295" s="286"/>
      <c r="AM295" s="286"/>
      <c r="AN295" s="286"/>
      <c r="AO295" s="287"/>
      <c r="AP295" s="288" t="s">
        <v>117</v>
      </c>
      <c r="AQ295" s="286" t="s">
        <v>118</v>
      </c>
      <c r="AR295" s="286" t="s">
        <v>119</v>
      </c>
      <c r="AS295" s="289"/>
      <c r="AT295" s="208"/>
    </row>
    <row r="296" spans="2:46" ht="13" customHeight="1">
      <c r="B296" s="201">
        <v>290</v>
      </c>
      <c r="C296" s="202"/>
      <c r="D296" s="203">
        <v>21451</v>
      </c>
      <c r="E296" s="203" t="s">
        <v>244</v>
      </c>
      <c r="F296" s="204" t="s">
        <v>404</v>
      </c>
      <c r="G296" s="205" t="s">
        <v>108</v>
      </c>
      <c r="H296" s="205" t="s">
        <v>572</v>
      </c>
      <c r="I296" s="206" t="s">
        <v>425</v>
      </c>
      <c r="J296" s="205" t="s">
        <v>168</v>
      </c>
      <c r="K296" s="205" t="s">
        <v>190</v>
      </c>
      <c r="L296" s="205" t="s">
        <v>190</v>
      </c>
      <c r="M296" s="205" t="s">
        <v>113</v>
      </c>
      <c r="N296" s="205" t="s">
        <v>108</v>
      </c>
      <c r="O296" s="205" t="s">
        <v>115</v>
      </c>
      <c r="P296" s="205" t="s">
        <v>115</v>
      </c>
      <c r="Q296" s="205"/>
      <c r="R296" s="205" t="s">
        <v>116</v>
      </c>
      <c r="S296" s="205" t="s">
        <v>113</v>
      </c>
      <c r="T296" s="207"/>
      <c r="U296" s="285"/>
      <c r="V296" s="286">
        <v>1</v>
      </c>
      <c r="W296" s="286"/>
      <c r="X296" s="286"/>
      <c r="Y296" s="286"/>
      <c r="Z296" s="286"/>
      <c r="AA296" s="286"/>
      <c r="AB296" s="286"/>
      <c r="AC296" s="286"/>
      <c r="AD296" s="286"/>
      <c r="AE296" s="286"/>
      <c r="AF296" s="286"/>
      <c r="AG296" s="286"/>
      <c r="AH296" s="286"/>
      <c r="AI296" s="286"/>
      <c r="AJ296" s="286"/>
      <c r="AK296" s="286"/>
      <c r="AL296" s="286"/>
      <c r="AM296" s="286"/>
      <c r="AN296" s="286"/>
      <c r="AO296" s="287"/>
      <c r="AP296" s="288" t="s">
        <v>117</v>
      </c>
      <c r="AQ296" s="286" t="s">
        <v>118</v>
      </c>
      <c r="AR296" s="286" t="s">
        <v>119</v>
      </c>
      <c r="AS296" s="289"/>
      <c r="AT296" s="208"/>
    </row>
    <row r="297" spans="2:46" ht="13" customHeight="1">
      <c r="B297" s="201">
        <v>291</v>
      </c>
      <c r="C297" s="202"/>
      <c r="D297" s="203">
        <v>21451</v>
      </c>
      <c r="E297" s="203" t="s">
        <v>244</v>
      </c>
      <c r="F297" s="204" t="s">
        <v>404</v>
      </c>
      <c r="G297" s="205" t="s">
        <v>108</v>
      </c>
      <c r="H297" s="205" t="s">
        <v>573</v>
      </c>
      <c r="I297" s="206" t="s">
        <v>425</v>
      </c>
      <c r="J297" s="205" t="s">
        <v>168</v>
      </c>
      <c r="K297" s="205" t="s">
        <v>190</v>
      </c>
      <c r="L297" s="205" t="s">
        <v>190</v>
      </c>
      <c r="M297" s="205" t="s">
        <v>113</v>
      </c>
      <c r="N297" s="205" t="s">
        <v>108</v>
      </c>
      <c r="O297" s="205" t="s">
        <v>115</v>
      </c>
      <c r="P297" s="205" t="s">
        <v>115</v>
      </c>
      <c r="Q297" s="205"/>
      <c r="R297" s="205" t="s">
        <v>116</v>
      </c>
      <c r="S297" s="205" t="s">
        <v>113</v>
      </c>
      <c r="T297" s="207"/>
      <c r="U297" s="285"/>
      <c r="V297" s="286">
        <v>1</v>
      </c>
      <c r="W297" s="286"/>
      <c r="X297" s="286"/>
      <c r="Y297" s="286"/>
      <c r="Z297" s="286"/>
      <c r="AA297" s="286"/>
      <c r="AB297" s="286"/>
      <c r="AC297" s="286"/>
      <c r="AD297" s="286"/>
      <c r="AE297" s="286"/>
      <c r="AF297" s="286"/>
      <c r="AG297" s="286"/>
      <c r="AH297" s="286"/>
      <c r="AI297" s="286"/>
      <c r="AJ297" s="286"/>
      <c r="AK297" s="286"/>
      <c r="AL297" s="286"/>
      <c r="AM297" s="286"/>
      <c r="AN297" s="286"/>
      <c r="AO297" s="287"/>
      <c r="AP297" s="288" t="s">
        <v>117</v>
      </c>
      <c r="AQ297" s="286" t="s">
        <v>118</v>
      </c>
      <c r="AR297" s="286" t="s">
        <v>119</v>
      </c>
      <c r="AS297" s="289"/>
      <c r="AT297" s="208"/>
    </row>
    <row r="298" spans="2:46" ht="13" customHeight="1">
      <c r="B298" s="201">
        <v>292</v>
      </c>
      <c r="C298" s="202"/>
      <c r="D298" s="203">
        <v>21451</v>
      </c>
      <c r="E298" s="203" t="s">
        <v>244</v>
      </c>
      <c r="F298" s="204" t="s">
        <v>404</v>
      </c>
      <c r="G298" s="205" t="s">
        <v>108</v>
      </c>
      <c r="H298" s="205" t="s">
        <v>574</v>
      </c>
      <c r="I298" s="206" t="s">
        <v>425</v>
      </c>
      <c r="J298" s="205" t="s">
        <v>282</v>
      </c>
      <c r="K298" s="205" t="s">
        <v>190</v>
      </c>
      <c r="L298" s="205" t="s">
        <v>190</v>
      </c>
      <c r="M298" s="205" t="s">
        <v>113</v>
      </c>
      <c r="N298" s="205" t="s">
        <v>108</v>
      </c>
      <c r="O298" s="205" t="s">
        <v>115</v>
      </c>
      <c r="P298" s="205" t="s">
        <v>115</v>
      </c>
      <c r="Q298" s="205"/>
      <c r="R298" s="205" t="s">
        <v>116</v>
      </c>
      <c r="S298" s="205" t="s">
        <v>113</v>
      </c>
      <c r="T298" s="207"/>
      <c r="U298" s="285"/>
      <c r="V298" s="286">
        <v>1</v>
      </c>
      <c r="W298" s="286"/>
      <c r="X298" s="286"/>
      <c r="Y298" s="286"/>
      <c r="Z298" s="286"/>
      <c r="AA298" s="286"/>
      <c r="AB298" s="286"/>
      <c r="AC298" s="286"/>
      <c r="AD298" s="286"/>
      <c r="AE298" s="286"/>
      <c r="AF298" s="286"/>
      <c r="AG298" s="286"/>
      <c r="AH298" s="286"/>
      <c r="AI298" s="286"/>
      <c r="AJ298" s="286"/>
      <c r="AK298" s="286"/>
      <c r="AL298" s="286"/>
      <c r="AM298" s="286"/>
      <c r="AN298" s="286"/>
      <c r="AO298" s="287"/>
      <c r="AP298" s="288" t="s">
        <v>117</v>
      </c>
      <c r="AQ298" s="286" t="s">
        <v>118</v>
      </c>
      <c r="AR298" s="286" t="s">
        <v>119</v>
      </c>
      <c r="AS298" s="289"/>
      <c r="AT298" s="208"/>
    </row>
    <row r="299" spans="2:46" ht="13" customHeight="1">
      <c r="B299" s="201">
        <v>293</v>
      </c>
      <c r="C299" s="202"/>
      <c r="D299" s="203">
        <v>21451</v>
      </c>
      <c r="E299" s="203" t="s">
        <v>244</v>
      </c>
      <c r="F299" s="204" t="s">
        <v>404</v>
      </c>
      <c r="G299" s="205" t="s">
        <v>108</v>
      </c>
      <c r="H299" s="205" t="s">
        <v>575</v>
      </c>
      <c r="I299" s="206" t="s">
        <v>425</v>
      </c>
      <c r="J299" s="205" t="s">
        <v>282</v>
      </c>
      <c r="K299" s="205" t="s">
        <v>190</v>
      </c>
      <c r="L299" s="205" t="s">
        <v>190</v>
      </c>
      <c r="M299" s="205" t="s">
        <v>113</v>
      </c>
      <c r="N299" s="205" t="s">
        <v>108</v>
      </c>
      <c r="O299" s="205" t="s">
        <v>115</v>
      </c>
      <c r="P299" s="205" t="s">
        <v>115</v>
      </c>
      <c r="Q299" s="205"/>
      <c r="R299" s="205" t="s">
        <v>116</v>
      </c>
      <c r="S299" s="205" t="s">
        <v>113</v>
      </c>
      <c r="T299" s="207"/>
      <c r="U299" s="285"/>
      <c r="V299" s="286">
        <v>1</v>
      </c>
      <c r="W299" s="286"/>
      <c r="X299" s="286"/>
      <c r="Y299" s="286"/>
      <c r="Z299" s="286"/>
      <c r="AA299" s="286"/>
      <c r="AB299" s="286"/>
      <c r="AC299" s="286"/>
      <c r="AD299" s="286"/>
      <c r="AE299" s="286"/>
      <c r="AF299" s="286"/>
      <c r="AG299" s="286"/>
      <c r="AH299" s="286"/>
      <c r="AI299" s="286"/>
      <c r="AJ299" s="286"/>
      <c r="AK299" s="286"/>
      <c r="AL299" s="286"/>
      <c r="AM299" s="286"/>
      <c r="AN299" s="286"/>
      <c r="AO299" s="287"/>
      <c r="AP299" s="288" t="s">
        <v>117</v>
      </c>
      <c r="AQ299" s="286" t="s">
        <v>118</v>
      </c>
      <c r="AR299" s="286" t="s">
        <v>119</v>
      </c>
      <c r="AS299" s="289"/>
      <c r="AT299" s="208"/>
    </row>
    <row r="300" spans="2:46" ht="13" customHeight="1">
      <c r="B300" s="193">
        <v>294</v>
      </c>
      <c r="C300" s="194"/>
      <c r="D300" s="195"/>
      <c r="E300" s="195"/>
      <c r="F300" s="196" t="s">
        <v>404</v>
      </c>
      <c r="G300" s="197" t="s">
        <v>202</v>
      </c>
      <c r="H300" s="197" t="s">
        <v>576</v>
      </c>
      <c r="I300" s="198" t="s">
        <v>479</v>
      </c>
      <c r="J300" s="197"/>
      <c r="K300" s="197"/>
      <c r="L300" s="197"/>
      <c r="M300" s="197"/>
      <c r="N300" s="197"/>
      <c r="O300" s="197"/>
      <c r="P300" s="197"/>
      <c r="Q300" s="197"/>
      <c r="R300" s="197"/>
      <c r="S300" s="197"/>
      <c r="T300" s="199"/>
      <c r="U300" s="280"/>
      <c r="V300" s="281"/>
      <c r="W300" s="281"/>
      <c r="X300" s="281"/>
      <c r="Y300" s="281"/>
      <c r="Z300" s="281"/>
      <c r="AA300" s="281"/>
      <c r="AB300" s="281"/>
      <c r="AC300" s="281"/>
      <c r="AD300" s="281"/>
      <c r="AE300" s="281"/>
      <c r="AF300" s="281"/>
      <c r="AG300" s="281"/>
      <c r="AH300" s="281"/>
      <c r="AI300" s="281"/>
      <c r="AJ300" s="281"/>
      <c r="AK300" s="281"/>
      <c r="AL300" s="281"/>
      <c r="AM300" s="281"/>
      <c r="AN300" s="281"/>
      <c r="AO300" s="282"/>
      <c r="AP300" s="283"/>
      <c r="AQ300" s="281"/>
      <c r="AR300" s="281"/>
      <c r="AS300" s="284"/>
      <c r="AT300" s="200"/>
    </row>
    <row r="301" spans="2:46" ht="13" customHeight="1">
      <c r="B301" s="201">
        <v>295</v>
      </c>
      <c r="C301" s="202"/>
      <c r="D301" s="203">
        <v>21451</v>
      </c>
      <c r="E301" s="203" t="s">
        <v>244</v>
      </c>
      <c r="F301" s="204" t="s">
        <v>404</v>
      </c>
      <c r="G301" s="205" t="s">
        <v>108</v>
      </c>
      <c r="H301" s="205" t="s">
        <v>577</v>
      </c>
      <c r="I301" s="206" t="s">
        <v>578</v>
      </c>
      <c r="J301" s="205" t="s">
        <v>130</v>
      </c>
      <c r="K301" s="205" t="s">
        <v>190</v>
      </c>
      <c r="L301" s="205" t="s">
        <v>190</v>
      </c>
      <c r="M301" s="205" t="s">
        <v>113</v>
      </c>
      <c r="N301" s="205" t="s">
        <v>108</v>
      </c>
      <c r="O301" s="205" t="s">
        <v>115</v>
      </c>
      <c r="P301" s="205" t="s">
        <v>115</v>
      </c>
      <c r="Q301" s="205"/>
      <c r="R301" s="205" t="s">
        <v>116</v>
      </c>
      <c r="S301" s="205" t="s">
        <v>113</v>
      </c>
      <c r="T301" s="207"/>
      <c r="U301" s="285"/>
      <c r="V301" s="286">
        <v>1</v>
      </c>
      <c r="W301" s="286"/>
      <c r="X301" s="286"/>
      <c r="Y301" s="286"/>
      <c r="Z301" s="286"/>
      <c r="AA301" s="286"/>
      <c r="AB301" s="286"/>
      <c r="AC301" s="286"/>
      <c r="AD301" s="286"/>
      <c r="AE301" s="286"/>
      <c r="AF301" s="286"/>
      <c r="AG301" s="286"/>
      <c r="AH301" s="286"/>
      <c r="AI301" s="286"/>
      <c r="AJ301" s="286"/>
      <c r="AK301" s="286"/>
      <c r="AL301" s="286"/>
      <c r="AM301" s="286"/>
      <c r="AN301" s="286"/>
      <c r="AO301" s="287"/>
      <c r="AP301" s="288" t="s">
        <v>117</v>
      </c>
      <c r="AQ301" s="286" t="s">
        <v>118</v>
      </c>
      <c r="AR301" s="286" t="s">
        <v>119</v>
      </c>
      <c r="AS301" s="289"/>
      <c r="AT301" s="208"/>
    </row>
    <row r="302" spans="2:46" ht="13" customHeight="1">
      <c r="B302" s="201">
        <v>296</v>
      </c>
      <c r="C302" s="202"/>
      <c r="D302" s="203">
        <v>21451</v>
      </c>
      <c r="E302" s="203" t="s">
        <v>244</v>
      </c>
      <c r="F302" s="204" t="s">
        <v>404</v>
      </c>
      <c r="G302" s="205" t="s">
        <v>108</v>
      </c>
      <c r="H302" s="205" t="s">
        <v>579</v>
      </c>
      <c r="I302" s="206" t="s">
        <v>425</v>
      </c>
      <c r="J302" s="205" t="s">
        <v>130</v>
      </c>
      <c r="K302" s="205" t="s">
        <v>190</v>
      </c>
      <c r="L302" s="205" t="s">
        <v>190</v>
      </c>
      <c r="M302" s="205" t="s">
        <v>113</v>
      </c>
      <c r="N302" s="205" t="s">
        <v>108</v>
      </c>
      <c r="O302" s="205" t="s">
        <v>115</v>
      </c>
      <c r="P302" s="205" t="s">
        <v>115</v>
      </c>
      <c r="Q302" s="205"/>
      <c r="R302" s="205" t="s">
        <v>116</v>
      </c>
      <c r="S302" s="205" t="s">
        <v>113</v>
      </c>
      <c r="T302" s="207"/>
      <c r="U302" s="285"/>
      <c r="V302" s="286">
        <v>1</v>
      </c>
      <c r="W302" s="286"/>
      <c r="X302" s="286"/>
      <c r="Y302" s="286"/>
      <c r="Z302" s="286"/>
      <c r="AA302" s="286"/>
      <c r="AB302" s="286"/>
      <c r="AC302" s="286"/>
      <c r="AD302" s="286"/>
      <c r="AE302" s="286"/>
      <c r="AF302" s="286"/>
      <c r="AG302" s="286"/>
      <c r="AH302" s="286"/>
      <c r="AI302" s="286"/>
      <c r="AJ302" s="286"/>
      <c r="AK302" s="286"/>
      <c r="AL302" s="286"/>
      <c r="AM302" s="286"/>
      <c r="AN302" s="286"/>
      <c r="AO302" s="287"/>
      <c r="AP302" s="288" t="s">
        <v>117</v>
      </c>
      <c r="AQ302" s="286" t="s">
        <v>118</v>
      </c>
      <c r="AR302" s="286" t="s">
        <v>119</v>
      </c>
      <c r="AS302" s="289"/>
      <c r="AT302" s="208"/>
    </row>
    <row r="303" spans="2:46" ht="13" customHeight="1">
      <c r="B303" s="201">
        <v>297</v>
      </c>
      <c r="C303" s="202"/>
      <c r="D303" s="203">
        <v>21451</v>
      </c>
      <c r="E303" s="203" t="s">
        <v>244</v>
      </c>
      <c r="F303" s="204" t="s">
        <v>404</v>
      </c>
      <c r="G303" s="205" t="s">
        <v>108</v>
      </c>
      <c r="H303" s="205" t="s">
        <v>580</v>
      </c>
      <c r="I303" s="206" t="s">
        <v>425</v>
      </c>
      <c r="J303" s="205" t="s">
        <v>130</v>
      </c>
      <c r="K303" s="205" t="s">
        <v>190</v>
      </c>
      <c r="L303" s="205" t="s">
        <v>190</v>
      </c>
      <c r="M303" s="205" t="s">
        <v>113</v>
      </c>
      <c r="N303" s="205" t="s">
        <v>108</v>
      </c>
      <c r="O303" s="205" t="s">
        <v>115</v>
      </c>
      <c r="P303" s="205" t="s">
        <v>115</v>
      </c>
      <c r="Q303" s="205"/>
      <c r="R303" s="205" t="s">
        <v>116</v>
      </c>
      <c r="S303" s="205" t="s">
        <v>113</v>
      </c>
      <c r="T303" s="207"/>
      <c r="U303" s="285"/>
      <c r="V303" s="286">
        <v>1</v>
      </c>
      <c r="W303" s="286"/>
      <c r="X303" s="286"/>
      <c r="Y303" s="286"/>
      <c r="Z303" s="286"/>
      <c r="AA303" s="286"/>
      <c r="AB303" s="286"/>
      <c r="AC303" s="286"/>
      <c r="AD303" s="286"/>
      <c r="AE303" s="286"/>
      <c r="AF303" s="286"/>
      <c r="AG303" s="286"/>
      <c r="AH303" s="286"/>
      <c r="AI303" s="286"/>
      <c r="AJ303" s="286"/>
      <c r="AK303" s="286"/>
      <c r="AL303" s="286"/>
      <c r="AM303" s="286"/>
      <c r="AN303" s="286"/>
      <c r="AO303" s="287"/>
      <c r="AP303" s="288" t="s">
        <v>117</v>
      </c>
      <c r="AQ303" s="286" t="s">
        <v>118</v>
      </c>
      <c r="AR303" s="286" t="s">
        <v>119</v>
      </c>
      <c r="AS303" s="289"/>
      <c r="AT303" s="208"/>
    </row>
    <row r="304" spans="2:46" ht="13" customHeight="1">
      <c r="B304" s="201">
        <v>298</v>
      </c>
      <c r="C304" s="202"/>
      <c r="D304" s="203">
        <v>21451</v>
      </c>
      <c r="E304" s="203" t="s">
        <v>244</v>
      </c>
      <c r="F304" s="204" t="s">
        <v>404</v>
      </c>
      <c r="G304" s="205" t="s">
        <v>108</v>
      </c>
      <c r="H304" s="205" t="s">
        <v>581</v>
      </c>
      <c r="I304" s="206" t="s">
        <v>425</v>
      </c>
      <c r="J304" s="205" t="s">
        <v>168</v>
      </c>
      <c r="K304" s="205" t="s">
        <v>190</v>
      </c>
      <c r="L304" s="205" t="s">
        <v>190</v>
      </c>
      <c r="M304" s="205" t="s">
        <v>113</v>
      </c>
      <c r="N304" s="205" t="s">
        <v>108</v>
      </c>
      <c r="O304" s="205" t="s">
        <v>115</v>
      </c>
      <c r="P304" s="205" t="s">
        <v>115</v>
      </c>
      <c r="Q304" s="205"/>
      <c r="R304" s="205" t="s">
        <v>116</v>
      </c>
      <c r="S304" s="205" t="s">
        <v>113</v>
      </c>
      <c r="T304" s="207"/>
      <c r="U304" s="285"/>
      <c r="V304" s="286">
        <v>1</v>
      </c>
      <c r="W304" s="286"/>
      <c r="X304" s="286"/>
      <c r="Y304" s="286"/>
      <c r="Z304" s="286"/>
      <c r="AA304" s="286"/>
      <c r="AB304" s="286"/>
      <c r="AC304" s="286"/>
      <c r="AD304" s="286"/>
      <c r="AE304" s="286"/>
      <c r="AF304" s="286"/>
      <c r="AG304" s="286"/>
      <c r="AH304" s="286"/>
      <c r="AI304" s="286"/>
      <c r="AJ304" s="286"/>
      <c r="AK304" s="286"/>
      <c r="AL304" s="286"/>
      <c r="AM304" s="286"/>
      <c r="AN304" s="286"/>
      <c r="AO304" s="287"/>
      <c r="AP304" s="288" t="s">
        <v>117</v>
      </c>
      <c r="AQ304" s="286" t="s">
        <v>118</v>
      </c>
      <c r="AR304" s="286" t="s">
        <v>119</v>
      </c>
      <c r="AS304" s="289"/>
      <c r="AT304" s="208"/>
    </row>
    <row r="305" spans="2:46" ht="13" customHeight="1">
      <c r="B305" s="201">
        <v>299</v>
      </c>
      <c r="C305" s="202"/>
      <c r="D305" s="203">
        <v>21451</v>
      </c>
      <c r="E305" s="203" t="s">
        <v>244</v>
      </c>
      <c r="F305" s="204" t="s">
        <v>404</v>
      </c>
      <c r="G305" s="205" t="s">
        <v>108</v>
      </c>
      <c r="H305" s="205" t="s">
        <v>582</v>
      </c>
      <c r="I305" s="206" t="s">
        <v>425</v>
      </c>
      <c r="J305" s="205" t="s">
        <v>168</v>
      </c>
      <c r="K305" s="205" t="s">
        <v>190</v>
      </c>
      <c r="L305" s="205" t="s">
        <v>190</v>
      </c>
      <c r="M305" s="205" t="s">
        <v>113</v>
      </c>
      <c r="N305" s="205" t="s">
        <v>108</v>
      </c>
      <c r="O305" s="205" t="s">
        <v>115</v>
      </c>
      <c r="P305" s="205" t="s">
        <v>115</v>
      </c>
      <c r="Q305" s="205"/>
      <c r="R305" s="205" t="s">
        <v>116</v>
      </c>
      <c r="S305" s="205" t="s">
        <v>113</v>
      </c>
      <c r="T305" s="207"/>
      <c r="U305" s="285"/>
      <c r="V305" s="286">
        <v>1</v>
      </c>
      <c r="W305" s="286"/>
      <c r="X305" s="286"/>
      <c r="Y305" s="286"/>
      <c r="Z305" s="286"/>
      <c r="AA305" s="286"/>
      <c r="AB305" s="286"/>
      <c r="AC305" s="286"/>
      <c r="AD305" s="286"/>
      <c r="AE305" s="286"/>
      <c r="AF305" s="286"/>
      <c r="AG305" s="286"/>
      <c r="AH305" s="286"/>
      <c r="AI305" s="286"/>
      <c r="AJ305" s="286"/>
      <c r="AK305" s="286"/>
      <c r="AL305" s="286"/>
      <c r="AM305" s="286"/>
      <c r="AN305" s="286"/>
      <c r="AO305" s="287"/>
      <c r="AP305" s="288" t="s">
        <v>117</v>
      </c>
      <c r="AQ305" s="286" t="s">
        <v>118</v>
      </c>
      <c r="AR305" s="286" t="s">
        <v>119</v>
      </c>
      <c r="AS305" s="289"/>
      <c r="AT305" s="208"/>
    </row>
    <row r="306" spans="2:46" ht="13" customHeight="1">
      <c r="B306" s="201">
        <v>300</v>
      </c>
      <c r="C306" s="202"/>
      <c r="D306" s="203">
        <v>21451</v>
      </c>
      <c r="E306" s="203" t="s">
        <v>244</v>
      </c>
      <c r="F306" s="204" t="s">
        <v>404</v>
      </c>
      <c r="G306" s="205" t="s">
        <v>108</v>
      </c>
      <c r="H306" s="205" t="s">
        <v>583</v>
      </c>
      <c r="I306" s="206" t="s">
        <v>425</v>
      </c>
      <c r="J306" s="205" t="s">
        <v>282</v>
      </c>
      <c r="K306" s="205" t="s">
        <v>190</v>
      </c>
      <c r="L306" s="205" t="s">
        <v>190</v>
      </c>
      <c r="M306" s="205" t="s">
        <v>113</v>
      </c>
      <c r="N306" s="205" t="s">
        <v>108</v>
      </c>
      <c r="O306" s="205" t="s">
        <v>115</v>
      </c>
      <c r="P306" s="205" t="s">
        <v>115</v>
      </c>
      <c r="Q306" s="205"/>
      <c r="R306" s="205" t="s">
        <v>116</v>
      </c>
      <c r="S306" s="205" t="s">
        <v>113</v>
      </c>
      <c r="T306" s="207"/>
      <c r="U306" s="285"/>
      <c r="V306" s="286">
        <v>1</v>
      </c>
      <c r="W306" s="286"/>
      <c r="X306" s="286"/>
      <c r="Y306" s="286"/>
      <c r="Z306" s="286"/>
      <c r="AA306" s="286"/>
      <c r="AB306" s="286"/>
      <c r="AC306" s="286"/>
      <c r="AD306" s="286"/>
      <c r="AE306" s="286"/>
      <c r="AF306" s="286"/>
      <c r="AG306" s="286"/>
      <c r="AH306" s="286"/>
      <c r="AI306" s="286"/>
      <c r="AJ306" s="286"/>
      <c r="AK306" s="286"/>
      <c r="AL306" s="286"/>
      <c r="AM306" s="286"/>
      <c r="AN306" s="286"/>
      <c r="AO306" s="287"/>
      <c r="AP306" s="288" t="s">
        <v>117</v>
      </c>
      <c r="AQ306" s="286" t="s">
        <v>118</v>
      </c>
      <c r="AR306" s="286" t="s">
        <v>119</v>
      </c>
      <c r="AS306" s="289"/>
      <c r="AT306" s="208"/>
    </row>
    <row r="307" spans="2:46" ht="13" customHeight="1">
      <c r="B307" s="201">
        <v>301</v>
      </c>
      <c r="C307" s="202"/>
      <c r="D307" s="203">
        <v>21451</v>
      </c>
      <c r="E307" s="203" t="s">
        <v>244</v>
      </c>
      <c r="F307" s="204" t="s">
        <v>404</v>
      </c>
      <c r="G307" s="205" t="s">
        <v>108</v>
      </c>
      <c r="H307" s="205" t="s">
        <v>584</v>
      </c>
      <c r="I307" s="206" t="s">
        <v>425</v>
      </c>
      <c r="J307" s="205" t="s">
        <v>282</v>
      </c>
      <c r="K307" s="205" t="s">
        <v>190</v>
      </c>
      <c r="L307" s="205" t="s">
        <v>190</v>
      </c>
      <c r="M307" s="205" t="s">
        <v>113</v>
      </c>
      <c r="N307" s="205" t="s">
        <v>108</v>
      </c>
      <c r="O307" s="205" t="s">
        <v>115</v>
      </c>
      <c r="P307" s="205" t="s">
        <v>115</v>
      </c>
      <c r="Q307" s="205"/>
      <c r="R307" s="205" t="s">
        <v>116</v>
      </c>
      <c r="S307" s="205" t="s">
        <v>113</v>
      </c>
      <c r="T307" s="207"/>
      <c r="U307" s="285"/>
      <c r="V307" s="286">
        <v>1</v>
      </c>
      <c r="W307" s="286"/>
      <c r="X307" s="286"/>
      <c r="Y307" s="286"/>
      <c r="Z307" s="286"/>
      <c r="AA307" s="286"/>
      <c r="AB307" s="286"/>
      <c r="AC307" s="286"/>
      <c r="AD307" s="286"/>
      <c r="AE307" s="286"/>
      <c r="AF307" s="286"/>
      <c r="AG307" s="286"/>
      <c r="AH307" s="286"/>
      <c r="AI307" s="286"/>
      <c r="AJ307" s="286"/>
      <c r="AK307" s="286"/>
      <c r="AL307" s="286"/>
      <c r="AM307" s="286"/>
      <c r="AN307" s="286"/>
      <c r="AO307" s="287"/>
      <c r="AP307" s="288" t="s">
        <v>117</v>
      </c>
      <c r="AQ307" s="286" t="s">
        <v>118</v>
      </c>
      <c r="AR307" s="286" t="s">
        <v>119</v>
      </c>
      <c r="AS307" s="289"/>
      <c r="AT307" s="208"/>
    </row>
    <row r="308" spans="2:46" ht="13" customHeight="1">
      <c r="B308" s="201">
        <v>302</v>
      </c>
      <c r="C308" s="202"/>
      <c r="D308" s="203">
        <v>21451</v>
      </c>
      <c r="E308" s="203" t="s">
        <v>244</v>
      </c>
      <c r="F308" s="204" t="s">
        <v>404</v>
      </c>
      <c r="G308" s="205" t="s">
        <v>108</v>
      </c>
      <c r="H308" s="205" t="s">
        <v>585</v>
      </c>
      <c r="I308" s="206" t="s">
        <v>425</v>
      </c>
      <c r="J308" s="205" t="s">
        <v>282</v>
      </c>
      <c r="K308" s="205" t="s">
        <v>190</v>
      </c>
      <c r="L308" s="205" t="s">
        <v>190</v>
      </c>
      <c r="M308" s="205" t="s">
        <v>113</v>
      </c>
      <c r="N308" s="205" t="s">
        <v>108</v>
      </c>
      <c r="O308" s="205" t="s">
        <v>115</v>
      </c>
      <c r="P308" s="205" t="s">
        <v>115</v>
      </c>
      <c r="Q308" s="205"/>
      <c r="R308" s="205" t="s">
        <v>116</v>
      </c>
      <c r="S308" s="205" t="s">
        <v>113</v>
      </c>
      <c r="T308" s="207"/>
      <c r="U308" s="285"/>
      <c r="V308" s="286">
        <v>1</v>
      </c>
      <c r="W308" s="286"/>
      <c r="X308" s="286"/>
      <c r="Y308" s="286"/>
      <c r="Z308" s="286"/>
      <c r="AA308" s="286"/>
      <c r="AB308" s="286"/>
      <c r="AC308" s="286"/>
      <c r="AD308" s="286"/>
      <c r="AE308" s="286"/>
      <c r="AF308" s="286"/>
      <c r="AG308" s="286"/>
      <c r="AH308" s="286"/>
      <c r="AI308" s="286"/>
      <c r="AJ308" s="286"/>
      <c r="AK308" s="286"/>
      <c r="AL308" s="286"/>
      <c r="AM308" s="286"/>
      <c r="AN308" s="286"/>
      <c r="AO308" s="287"/>
      <c r="AP308" s="288" t="s">
        <v>117</v>
      </c>
      <c r="AQ308" s="286" t="s">
        <v>118</v>
      </c>
      <c r="AR308" s="286" t="s">
        <v>119</v>
      </c>
      <c r="AS308" s="289"/>
      <c r="AT308" s="208"/>
    </row>
    <row r="309" spans="2:46" ht="13" customHeight="1">
      <c r="B309" s="209">
        <v>303</v>
      </c>
      <c r="C309" s="210"/>
      <c r="D309" s="211">
        <v>21451</v>
      </c>
      <c r="E309" s="211" t="s">
        <v>244</v>
      </c>
      <c r="F309" s="212" t="s">
        <v>404</v>
      </c>
      <c r="G309" s="213" t="s">
        <v>108</v>
      </c>
      <c r="H309" s="213" t="s">
        <v>585</v>
      </c>
      <c r="I309" s="214" t="s">
        <v>425</v>
      </c>
      <c r="J309" s="213" t="s">
        <v>282</v>
      </c>
      <c r="K309" s="213" t="s">
        <v>190</v>
      </c>
      <c r="L309" s="213" t="s">
        <v>190</v>
      </c>
      <c r="M309" s="213" t="s">
        <v>113</v>
      </c>
      <c r="N309" s="213" t="s">
        <v>108</v>
      </c>
      <c r="O309" s="213" t="s">
        <v>115</v>
      </c>
      <c r="P309" s="213" t="s">
        <v>115</v>
      </c>
      <c r="Q309" s="213"/>
      <c r="R309" s="213" t="s">
        <v>116</v>
      </c>
      <c r="S309" s="213" t="s">
        <v>113</v>
      </c>
      <c r="T309" s="215"/>
      <c r="U309" s="290"/>
      <c r="V309" s="291">
        <v>1</v>
      </c>
      <c r="W309" s="291"/>
      <c r="X309" s="291"/>
      <c r="Y309" s="291"/>
      <c r="Z309" s="291"/>
      <c r="AA309" s="291"/>
      <c r="AB309" s="291"/>
      <c r="AC309" s="291"/>
      <c r="AD309" s="291"/>
      <c r="AE309" s="291"/>
      <c r="AF309" s="291"/>
      <c r="AG309" s="291"/>
      <c r="AH309" s="291"/>
      <c r="AI309" s="291"/>
      <c r="AJ309" s="291"/>
      <c r="AK309" s="291"/>
      <c r="AL309" s="291"/>
      <c r="AM309" s="291"/>
      <c r="AN309" s="291"/>
      <c r="AO309" s="292"/>
      <c r="AP309" s="293" t="s">
        <v>117</v>
      </c>
      <c r="AQ309" s="291" t="s">
        <v>118</v>
      </c>
      <c r="AR309" s="291" t="s">
        <v>119</v>
      </c>
      <c r="AS309" s="294"/>
      <c r="AT309" s="216"/>
    </row>
    <row r="310" spans="2:46" ht="12.75" customHeight="1"/>
    <row r="311" spans="2:46" ht="12.75" customHeight="1"/>
    <row r="312" spans="2:46" ht="12.75" customHeight="1"/>
    <row r="313" spans="2:46" ht="12.75" customHeight="1"/>
    <row r="314" spans="2:46" ht="12.75" customHeight="1"/>
    <row r="315" spans="2:46" ht="12.75" customHeight="1"/>
    <row r="316" spans="2:46" ht="12.75" customHeight="1"/>
    <row r="317" spans="2:46" ht="12.75" customHeight="1"/>
    <row r="318" spans="2:46" ht="12.75" customHeight="1"/>
    <row r="319" spans="2:46" ht="12.75" customHeight="1"/>
    <row r="320" spans="2:46"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sheetData>
  <mergeCells count="11">
    <mergeCell ref="AD4:AM4"/>
    <mergeCell ref="U5:V5"/>
    <mergeCell ref="U4:AC4"/>
    <mergeCell ref="AB5:AC5"/>
    <mergeCell ref="Z5:AA5"/>
    <mergeCell ref="AF5:AG5"/>
    <mergeCell ref="AD5:AE5"/>
    <mergeCell ref="AJ5:AK5"/>
    <mergeCell ref="AH5:AI5"/>
    <mergeCell ref="W5:X5"/>
    <mergeCell ref="AL5:AM5"/>
  </mergeCells>
  <pageMargins left="0.5" right="0.5" top="0.5" bottom="0.5" header="0.25" footer="0"/>
  <pageSetup scale="49" fitToHeight="0" orientation="portrait" horizontalDpi="1200" verticalDpi="1200" r:id="rId1"/>
  <headerFooter>
    <oddHeader>&amp;C&amp;"Arial,Bold"TO</oddHeader>
    <oddFooter>&amp;L_x000D_&amp;1#&amp;"Calibri"&amp;10&amp;K000000 DISTRIBUTION: DoD COMMUNITY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4:V604"/>
  <sheetViews>
    <sheetView showGridLines="0" showZeros="0" topLeftCell="A4" zoomScale="80" zoomScaleNormal="80" zoomScaleSheetLayoutView="100" workbookViewId="0">
      <pane ySplit="1" topLeftCell="A5" activePane="bottomLeft" state="frozen"/>
      <selection activeCell="C43" sqref="C43"/>
      <selection pane="bottomLeft" activeCell="C11" sqref="C11"/>
    </sheetView>
  </sheetViews>
  <sheetFormatPr defaultColWidth="9.1796875" defaultRowHeight="12.5"/>
  <cols>
    <col min="1" max="1" width="1.7265625" style="276" customWidth="1"/>
    <col min="2" max="2" width="5.7265625" style="276" customWidth="1"/>
    <col min="3" max="3" width="35.7265625" style="276" customWidth="1"/>
    <col min="4" max="4" width="9.453125" style="257" customWidth="1"/>
    <col min="5" max="5" width="66.7265625" style="257" customWidth="1"/>
    <col min="6" max="6" width="11.7265625" style="257" customWidth="1"/>
    <col min="7" max="8" width="8.7265625" style="257" customWidth="1"/>
    <col min="9" max="9" width="11.7265625" style="257" customWidth="1"/>
    <col min="10" max="10" width="38.7265625" style="257" customWidth="1"/>
    <col min="11" max="11" width="8.7265625" style="257" customWidth="1"/>
    <col min="12" max="16" width="5.7265625" style="257" customWidth="1"/>
    <col min="17" max="19" width="8.7265625" style="258" customWidth="1"/>
    <col min="20" max="21" width="8.7265625" style="257" customWidth="1"/>
    <col min="22" max="23" width="1.7265625" style="276" customWidth="1"/>
    <col min="24" max="24" width="9.1796875" style="276" customWidth="1"/>
    <col min="25" max="16384" width="9.1796875" style="276"/>
  </cols>
  <sheetData>
    <row r="4" spans="2:22" ht="50.5" customHeight="1" thickBot="1">
      <c r="B4" s="217" t="s">
        <v>586</v>
      </c>
      <c r="C4" s="218" t="s">
        <v>80</v>
      </c>
      <c r="D4" s="219" t="s">
        <v>19</v>
      </c>
      <c r="E4" s="220" t="s">
        <v>587</v>
      </c>
      <c r="F4" s="221" t="s">
        <v>588</v>
      </c>
      <c r="G4" s="219" t="s">
        <v>78</v>
      </c>
      <c r="H4" s="222" t="s">
        <v>589</v>
      </c>
      <c r="I4" s="220" t="s">
        <v>590</v>
      </c>
      <c r="J4" s="220" t="s">
        <v>591</v>
      </c>
      <c r="K4" s="220" t="s">
        <v>592</v>
      </c>
      <c r="L4" s="220" t="s">
        <v>593</v>
      </c>
      <c r="M4" s="220" t="s">
        <v>594</v>
      </c>
      <c r="N4" s="220" t="s">
        <v>595</v>
      </c>
      <c r="O4" s="220" t="s">
        <v>596</v>
      </c>
      <c r="P4" s="220" t="s">
        <v>597</v>
      </c>
      <c r="Q4" s="223" t="s">
        <v>598</v>
      </c>
      <c r="R4" s="223" t="s">
        <v>599</v>
      </c>
      <c r="S4" s="223" t="s">
        <v>600</v>
      </c>
      <c r="T4" s="220" t="s">
        <v>601</v>
      </c>
      <c r="U4" s="224" t="s">
        <v>602</v>
      </c>
      <c r="V4" s="225"/>
    </row>
    <row r="5" spans="2:22" ht="13" customHeight="1" thickTop="1">
      <c r="B5" s="226">
        <v>1</v>
      </c>
      <c r="C5" s="227"/>
      <c r="D5" s="228">
        <v>21710</v>
      </c>
      <c r="E5" s="229" t="s">
        <v>127</v>
      </c>
      <c r="F5" s="229"/>
      <c r="G5" s="229" t="s">
        <v>104</v>
      </c>
      <c r="H5" s="229" t="s">
        <v>603</v>
      </c>
      <c r="I5" s="229" t="s">
        <v>604</v>
      </c>
      <c r="J5" s="229" t="s">
        <v>605</v>
      </c>
      <c r="K5" s="229" t="s">
        <v>606</v>
      </c>
      <c r="L5" s="229" t="s">
        <v>607</v>
      </c>
      <c r="M5" s="229" t="s">
        <v>152</v>
      </c>
      <c r="N5" s="229">
        <v>0</v>
      </c>
      <c r="O5" s="229">
        <v>4</v>
      </c>
      <c r="P5" s="229">
        <v>4</v>
      </c>
      <c r="Q5" s="229">
        <v>1.75</v>
      </c>
      <c r="R5" s="229">
        <v>1.42</v>
      </c>
      <c r="S5" s="229">
        <v>1.42</v>
      </c>
      <c r="T5" s="230">
        <v>3.5287000000000002</v>
      </c>
      <c r="U5" s="231">
        <v>14.114800000000001</v>
      </c>
      <c r="V5" s="232"/>
    </row>
    <row r="6" spans="2:22">
      <c r="B6" s="233">
        <f t="shared" ref="B6:B69" si="0">1+B5</f>
        <v>2</v>
      </c>
      <c r="C6" s="227"/>
      <c r="D6" s="234">
        <v>44112</v>
      </c>
      <c r="E6" s="229" t="s">
        <v>298</v>
      </c>
      <c r="F6" s="235"/>
      <c r="G6" s="229" t="s">
        <v>104</v>
      </c>
      <c r="H6" s="229" t="s">
        <v>608</v>
      </c>
      <c r="I6" s="229" t="s">
        <v>609</v>
      </c>
      <c r="J6" s="229" t="s">
        <v>610</v>
      </c>
      <c r="K6" s="229" t="s">
        <v>606</v>
      </c>
      <c r="L6" s="229" t="s">
        <v>607</v>
      </c>
      <c r="M6" s="229" t="s">
        <v>152</v>
      </c>
      <c r="N6" s="229">
        <v>0</v>
      </c>
      <c r="O6" s="229">
        <v>1</v>
      </c>
      <c r="P6" s="229">
        <v>1</v>
      </c>
      <c r="Q6" s="229">
        <v>20</v>
      </c>
      <c r="R6" s="229">
        <v>8</v>
      </c>
      <c r="S6" s="229">
        <v>8</v>
      </c>
      <c r="T6" s="230">
        <v>1280</v>
      </c>
      <c r="U6" s="231">
        <v>1280</v>
      </c>
      <c r="V6" s="236"/>
    </row>
    <row r="7" spans="2:22">
      <c r="B7" s="233">
        <f t="shared" si="0"/>
        <v>3</v>
      </c>
      <c r="C7" s="227"/>
      <c r="D7" s="234">
        <v>21710</v>
      </c>
      <c r="E7" s="229" t="s">
        <v>127</v>
      </c>
      <c r="F7" s="235"/>
      <c r="G7" s="229" t="s">
        <v>104</v>
      </c>
      <c r="H7" s="229" t="s">
        <v>611</v>
      </c>
      <c r="I7" s="229" t="s">
        <v>612</v>
      </c>
      <c r="J7" s="229" t="s">
        <v>613</v>
      </c>
      <c r="K7" s="229" t="s">
        <v>606</v>
      </c>
      <c r="L7" s="229" t="s">
        <v>607</v>
      </c>
      <c r="M7" s="229" t="s">
        <v>152</v>
      </c>
      <c r="N7" s="229">
        <v>0</v>
      </c>
      <c r="O7" s="229">
        <v>0</v>
      </c>
      <c r="P7" s="229">
        <v>0</v>
      </c>
      <c r="Q7" s="229">
        <v>8.83</v>
      </c>
      <c r="R7" s="229">
        <v>8.5</v>
      </c>
      <c r="S7" s="229">
        <v>8.83</v>
      </c>
      <c r="T7" s="230">
        <v>662.73565000000008</v>
      </c>
      <c r="U7" s="231">
        <v>0</v>
      </c>
      <c r="V7" s="236"/>
    </row>
    <row r="8" spans="2:22">
      <c r="B8" s="233">
        <f t="shared" si="0"/>
        <v>4</v>
      </c>
      <c r="C8" s="227"/>
      <c r="D8" s="234">
        <v>21710</v>
      </c>
      <c r="E8" s="229" t="s">
        <v>127</v>
      </c>
      <c r="F8" s="235"/>
      <c r="G8" s="229" t="s">
        <v>104</v>
      </c>
      <c r="H8" s="229" t="s">
        <v>614</v>
      </c>
      <c r="I8" s="229" t="s">
        <v>615</v>
      </c>
      <c r="J8" s="229" t="s">
        <v>616</v>
      </c>
      <c r="K8" s="229" t="s">
        <v>606</v>
      </c>
      <c r="L8" s="229" t="s">
        <v>607</v>
      </c>
      <c r="M8" s="229" t="s">
        <v>113</v>
      </c>
      <c r="N8" s="229">
        <v>0</v>
      </c>
      <c r="O8" s="229">
        <v>3</v>
      </c>
      <c r="P8" s="229">
        <v>3</v>
      </c>
      <c r="Q8" s="229">
        <v>7.16</v>
      </c>
      <c r="R8" s="229">
        <v>6.25</v>
      </c>
      <c r="S8" s="229">
        <v>4.66</v>
      </c>
      <c r="T8" s="230">
        <v>208.535</v>
      </c>
      <c r="U8" s="231">
        <v>625.60500000000002</v>
      </c>
      <c r="V8" s="236"/>
    </row>
    <row r="9" spans="2:22">
      <c r="B9" s="233">
        <f t="shared" si="0"/>
        <v>5</v>
      </c>
      <c r="C9" s="227"/>
      <c r="D9" s="234">
        <v>21710</v>
      </c>
      <c r="E9" s="229" t="s">
        <v>127</v>
      </c>
      <c r="F9" s="235"/>
      <c r="G9" s="229" t="s">
        <v>104</v>
      </c>
      <c r="H9" s="229" t="s">
        <v>617</v>
      </c>
      <c r="I9" s="229" t="s">
        <v>618</v>
      </c>
      <c r="J9" s="229" t="s">
        <v>619</v>
      </c>
      <c r="K9" s="229" t="s">
        <v>606</v>
      </c>
      <c r="L9" s="229" t="s">
        <v>607</v>
      </c>
      <c r="M9" s="229" t="s">
        <v>152</v>
      </c>
      <c r="N9" s="229">
        <v>0</v>
      </c>
      <c r="O9" s="229">
        <v>2</v>
      </c>
      <c r="P9" s="229">
        <v>2</v>
      </c>
      <c r="Q9" s="229">
        <v>1.67</v>
      </c>
      <c r="R9" s="229">
        <v>1.08</v>
      </c>
      <c r="S9" s="229">
        <v>0.52</v>
      </c>
      <c r="T9" s="230">
        <v>0.93787200000000004</v>
      </c>
      <c r="U9" s="231">
        <v>1.8757440000000001</v>
      </c>
      <c r="V9" s="236"/>
    </row>
    <row r="10" spans="2:22">
      <c r="B10" s="233">
        <f t="shared" si="0"/>
        <v>6</v>
      </c>
      <c r="C10" s="227"/>
      <c r="D10" s="234">
        <v>21710</v>
      </c>
      <c r="E10" s="229" t="s">
        <v>127</v>
      </c>
      <c r="F10" s="235"/>
      <c r="G10" s="229" t="s">
        <v>104</v>
      </c>
      <c r="H10" s="229" t="s">
        <v>620</v>
      </c>
      <c r="I10" s="229" t="s">
        <v>621</v>
      </c>
      <c r="J10" s="229" t="s">
        <v>622</v>
      </c>
      <c r="K10" s="229" t="s">
        <v>623</v>
      </c>
      <c r="L10" s="229" t="s">
        <v>607</v>
      </c>
      <c r="M10" s="229" t="s">
        <v>152</v>
      </c>
      <c r="N10" s="229">
        <v>0</v>
      </c>
      <c r="O10" s="229">
        <v>2</v>
      </c>
      <c r="P10" s="229">
        <v>2</v>
      </c>
      <c r="Q10" s="229">
        <v>1.17</v>
      </c>
      <c r="R10" s="229">
        <v>0.67</v>
      </c>
      <c r="S10" s="229">
        <v>0.92</v>
      </c>
      <c r="T10" s="230">
        <v>0.72118800000000005</v>
      </c>
      <c r="U10" s="231">
        <v>1.4423760000000001</v>
      </c>
      <c r="V10" s="236"/>
    </row>
    <row r="11" spans="2:22" ht="37.5" customHeight="1">
      <c r="B11" s="233">
        <f t="shared" si="0"/>
        <v>7</v>
      </c>
      <c r="C11" s="227"/>
      <c r="D11" s="234">
        <v>21710</v>
      </c>
      <c r="E11" s="229" t="s">
        <v>127</v>
      </c>
      <c r="F11" s="235"/>
      <c r="G11" s="229" t="s">
        <v>104</v>
      </c>
      <c r="H11" s="229" t="s">
        <v>624</v>
      </c>
      <c r="I11" s="229" t="s">
        <v>625</v>
      </c>
      <c r="J11" s="229" t="s">
        <v>626</v>
      </c>
      <c r="K11" s="229" t="s">
        <v>627</v>
      </c>
      <c r="L11" s="229">
        <v>0</v>
      </c>
      <c r="M11" s="229" t="s">
        <v>152</v>
      </c>
      <c r="N11" s="229">
        <v>0</v>
      </c>
      <c r="O11" s="229">
        <v>1</v>
      </c>
      <c r="P11" s="229">
        <v>1</v>
      </c>
      <c r="Q11" s="229">
        <v>0</v>
      </c>
      <c r="R11" s="229">
        <v>0</v>
      </c>
      <c r="S11" s="229">
        <v>0</v>
      </c>
      <c r="T11" s="230">
        <v>0</v>
      </c>
      <c r="U11" s="231">
        <v>0</v>
      </c>
      <c r="V11" s="236"/>
    </row>
    <row r="12" spans="2:22">
      <c r="B12" s="233">
        <f t="shared" si="0"/>
        <v>8</v>
      </c>
      <c r="C12" s="227"/>
      <c r="D12" s="234">
        <v>21710</v>
      </c>
      <c r="E12" s="229" t="s">
        <v>127</v>
      </c>
      <c r="F12" s="235"/>
      <c r="G12" s="229" t="s">
        <v>104</v>
      </c>
      <c r="H12" s="229" t="s">
        <v>628</v>
      </c>
      <c r="I12" s="229" t="s">
        <v>629</v>
      </c>
      <c r="J12" s="229" t="s">
        <v>630</v>
      </c>
      <c r="K12" s="229" t="s">
        <v>623</v>
      </c>
      <c r="L12" s="229" t="s">
        <v>607</v>
      </c>
      <c r="M12" s="229" t="s">
        <v>152</v>
      </c>
      <c r="N12" s="229">
        <v>0</v>
      </c>
      <c r="O12" s="229">
        <v>64</v>
      </c>
      <c r="P12" s="229">
        <v>64</v>
      </c>
      <c r="Q12" s="229">
        <v>0.56999999999999995</v>
      </c>
      <c r="R12" s="229">
        <v>0.22</v>
      </c>
      <c r="S12" s="229">
        <v>0.56999999999999995</v>
      </c>
      <c r="T12" s="230">
        <v>7.1477999999999986E-2</v>
      </c>
      <c r="U12" s="231">
        <v>4.5745919999999991</v>
      </c>
      <c r="V12" s="236"/>
    </row>
    <row r="13" spans="2:22">
      <c r="B13" s="233">
        <f t="shared" si="0"/>
        <v>9</v>
      </c>
      <c r="C13" s="227"/>
      <c r="D13" s="234">
        <v>21710</v>
      </c>
      <c r="E13" s="229" t="s">
        <v>127</v>
      </c>
      <c r="F13" s="235"/>
      <c r="G13" s="229" t="s">
        <v>104</v>
      </c>
      <c r="H13" s="229" t="s">
        <v>631</v>
      </c>
      <c r="I13" s="229" t="s">
        <v>632</v>
      </c>
      <c r="J13" s="229" t="s">
        <v>633</v>
      </c>
      <c r="K13" s="229" t="s">
        <v>623</v>
      </c>
      <c r="L13" s="229" t="s">
        <v>607</v>
      </c>
      <c r="M13" s="229" t="s">
        <v>152</v>
      </c>
      <c r="N13" s="229">
        <v>0</v>
      </c>
      <c r="O13" s="229">
        <v>3</v>
      </c>
      <c r="P13" s="229">
        <v>3</v>
      </c>
      <c r="Q13" s="229">
        <v>1.24</v>
      </c>
      <c r="R13" s="229">
        <v>1.25</v>
      </c>
      <c r="S13" s="229">
        <v>0.82</v>
      </c>
      <c r="T13" s="230">
        <v>1.2709999999999999</v>
      </c>
      <c r="U13" s="231">
        <v>3.8130000000000002</v>
      </c>
      <c r="V13" s="236"/>
    </row>
    <row r="14" spans="2:22">
      <c r="B14" s="233">
        <f t="shared" si="0"/>
        <v>10</v>
      </c>
      <c r="C14" s="227"/>
      <c r="D14" s="234">
        <v>21710</v>
      </c>
      <c r="E14" s="229" t="s">
        <v>127</v>
      </c>
      <c r="F14" s="235"/>
      <c r="G14" s="229" t="s">
        <v>104</v>
      </c>
      <c r="H14" s="229" t="s">
        <v>634</v>
      </c>
      <c r="I14" s="229" t="s">
        <v>635</v>
      </c>
      <c r="J14" s="229" t="s">
        <v>636</v>
      </c>
      <c r="K14" s="229" t="s">
        <v>606</v>
      </c>
      <c r="L14" s="229" t="s">
        <v>607</v>
      </c>
      <c r="M14" s="229" t="s">
        <v>637</v>
      </c>
      <c r="N14" s="229">
        <v>0</v>
      </c>
      <c r="O14" s="229">
        <v>3</v>
      </c>
      <c r="P14" s="229">
        <v>3</v>
      </c>
      <c r="Q14" s="229">
        <v>6.75</v>
      </c>
      <c r="R14" s="229">
        <v>2.17</v>
      </c>
      <c r="S14" s="229">
        <v>3</v>
      </c>
      <c r="T14" s="230">
        <v>43.942500000000003</v>
      </c>
      <c r="U14" s="231">
        <v>131.82749999999999</v>
      </c>
      <c r="V14" s="236"/>
    </row>
    <row r="15" spans="2:22">
      <c r="B15" s="233">
        <f t="shared" si="0"/>
        <v>11</v>
      </c>
      <c r="C15" s="227"/>
      <c r="D15" s="234">
        <v>21710</v>
      </c>
      <c r="E15" s="229" t="s">
        <v>127</v>
      </c>
      <c r="F15" s="235"/>
      <c r="G15" s="229" t="s">
        <v>104</v>
      </c>
      <c r="H15" s="229" t="s">
        <v>638</v>
      </c>
      <c r="I15" s="229" t="s">
        <v>639</v>
      </c>
      <c r="J15" s="229" t="s">
        <v>640</v>
      </c>
      <c r="K15" s="229" t="s">
        <v>627</v>
      </c>
      <c r="L15" s="229">
        <v>0</v>
      </c>
      <c r="M15" s="229" t="s">
        <v>152</v>
      </c>
      <c r="N15" s="229">
        <v>0</v>
      </c>
      <c r="O15" s="229">
        <v>3</v>
      </c>
      <c r="P15" s="229">
        <v>3</v>
      </c>
      <c r="Q15" s="229">
        <v>0</v>
      </c>
      <c r="R15" s="229">
        <v>0</v>
      </c>
      <c r="S15" s="229">
        <v>0</v>
      </c>
      <c r="T15" s="230">
        <v>0</v>
      </c>
      <c r="U15" s="231">
        <v>0</v>
      </c>
      <c r="V15" s="236"/>
    </row>
    <row r="16" spans="2:22">
      <c r="B16" s="233">
        <f t="shared" si="0"/>
        <v>12</v>
      </c>
      <c r="C16" s="227"/>
      <c r="D16" s="234">
        <v>21710</v>
      </c>
      <c r="E16" s="229" t="s">
        <v>127</v>
      </c>
      <c r="F16" s="235"/>
      <c r="G16" s="229" t="s">
        <v>104</v>
      </c>
      <c r="H16" s="229" t="s">
        <v>641</v>
      </c>
      <c r="I16" s="229" t="s">
        <v>642</v>
      </c>
      <c r="J16" s="229" t="s">
        <v>643</v>
      </c>
      <c r="K16" s="229" t="s">
        <v>606</v>
      </c>
      <c r="L16" s="229" t="s">
        <v>607</v>
      </c>
      <c r="M16" s="229" t="s">
        <v>113</v>
      </c>
      <c r="N16" s="229">
        <v>0</v>
      </c>
      <c r="O16" s="229">
        <v>2</v>
      </c>
      <c r="P16" s="229">
        <v>2</v>
      </c>
      <c r="Q16" s="229">
        <v>3.04</v>
      </c>
      <c r="R16" s="229">
        <v>1.87</v>
      </c>
      <c r="S16" s="229">
        <v>1.36</v>
      </c>
      <c r="T16" s="230">
        <v>7.7313280000000004</v>
      </c>
      <c r="U16" s="231">
        <v>15.462656000000001</v>
      </c>
      <c r="V16" s="236"/>
    </row>
    <row r="17" spans="2:22">
      <c r="B17" s="233">
        <f t="shared" si="0"/>
        <v>13</v>
      </c>
      <c r="C17" s="227"/>
      <c r="D17" s="234">
        <v>21710</v>
      </c>
      <c r="E17" s="229" t="s">
        <v>127</v>
      </c>
      <c r="F17" s="235"/>
      <c r="G17" s="229" t="s">
        <v>104</v>
      </c>
      <c r="H17" s="229" t="s">
        <v>644</v>
      </c>
      <c r="I17" s="229" t="s">
        <v>645</v>
      </c>
      <c r="J17" s="229" t="s">
        <v>646</v>
      </c>
      <c r="K17" s="229" t="s">
        <v>606</v>
      </c>
      <c r="L17" s="229" t="s">
        <v>607</v>
      </c>
      <c r="M17" s="229" t="s">
        <v>113</v>
      </c>
      <c r="N17" s="229">
        <v>0</v>
      </c>
      <c r="O17" s="229">
        <v>1</v>
      </c>
      <c r="P17" s="229">
        <v>1</v>
      </c>
      <c r="Q17" s="229">
        <v>3.04</v>
      </c>
      <c r="R17" s="229">
        <v>1.87</v>
      </c>
      <c r="S17" s="229">
        <v>1.65</v>
      </c>
      <c r="T17" s="230">
        <v>9.3799200000000003</v>
      </c>
      <c r="U17" s="231">
        <v>9.3799200000000003</v>
      </c>
      <c r="V17" s="236"/>
    </row>
    <row r="18" spans="2:22">
      <c r="B18" s="233">
        <f t="shared" si="0"/>
        <v>14</v>
      </c>
      <c r="C18" s="237"/>
      <c r="D18" s="234">
        <v>21710</v>
      </c>
      <c r="E18" s="229" t="s">
        <v>127</v>
      </c>
      <c r="F18" s="235"/>
      <c r="G18" s="229" t="s">
        <v>104</v>
      </c>
      <c r="H18" s="229" t="s">
        <v>647</v>
      </c>
      <c r="I18" s="229" t="s">
        <v>648</v>
      </c>
      <c r="J18" s="229" t="s">
        <v>649</v>
      </c>
      <c r="K18" s="229" t="s">
        <v>606</v>
      </c>
      <c r="L18" s="229" t="s">
        <v>607</v>
      </c>
      <c r="M18" s="229" t="s">
        <v>637</v>
      </c>
      <c r="N18" s="229">
        <v>0</v>
      </c>
      <c r="O18" s="229">
        <v>2</v>
      </c>
      <c r="P18" s="229">
        <v>2</v>
      </c>
      <c r="Q18" s="229">
        <v>1.25</v>
      </c>
      <c r="R18" s="229">
        <v>1.65</v>
      </c>
      <c r="S18" s="229">
        <v>0.44</v>
      </c>
      <c r="T18" s="230">
        <v>0.90749999999999997</v>
      </c>
      <c r="U18" s="231">
        <v>1.8149999999999999</v>
      </c>
      <c r="V18" s="236"/>
    </row>
    <row r="19" spans="2:22">
      <c r="B19" s="233">
        <f t="shared" si="0"/>
        <v>15</v>
      </c>
      <c r="C19" s="227"/>
      <c r="D19" s="234">
        <v>21710</v>
      </c>
      <c r="E19" s="229" t="s">
        <v>127</v>
      </c>
      <c r="F19" s="235"/>
      <c r="G19" s="229" t="s">
        <v>104</v>
      </c>
      <c r="H19" s="229" t="s">
        <v>650</v>
      </c>
      <c r="I19" s="229" t="s">
        <v>651</v>
      </c>
      <c r="J19" s="229" t="s">
        <v>652</v>
      </c>
      <c r="K19" s="229" t="s">
        <v>606</v>
      </c>
      <c r="L19" s="229" t="s">
        <v>607</v>
      </c>
      <c r="M19" s="229" t="s">
        <v>637</v>
      </c>
      <c r="N19" s="229">
        <v>0</v>
      </c>
      <c r="O19" s="229">
        <v>8</v>
      </c>
      <c r="P19" s="229">
        <v>8</v>
      </c>
      <c r="Q19" s="229">
        <v>2.63</v>
      </c>
      <c r="R19" s="229">
        <v>1.71</v>
      </c>
      <c r="S19" s="229">
        <v>1.04</v>
      </c>
      <c r="T19" s="230">
        <v>4.6771919999999998</v>
      </c>
      <c r="U19" s="231">
        <v>37.417535999999998</v>
      </c>
      <c r="V19" s="236"/>
    </row>
    <row r="20" spans="2:22">
      <c r="B20" s="233">
        <f t="shared" si="0"/>
        <v>16</v>
      </c>
      <c r="C20" s="227"/>
      <c r="D20" s="234">
        <v>21710</v>
      </c>
      <c r="E20" s="229" t="s">
        <v>127</v>
      </c>
      <c r="F20" s="235"/>
      <c r="G20" s="229" t="s">
        <v>104</v>
      </c>
      <c r="H20" s="229" t="s">
        <v>653</v>
      </c>
      <c r="I20" s="229" t="s">
        <v>654</v>
      </c>
      <c r="J20" s="229" t="s">
        <v>655</v>
      </c>
      <c r="K20" s="229" t="s">
        <v>606</v>
      </c>
      <c r="L20" s="229" t="s">
        <v>607</v>
      </c>
      <c r="M20" s="229" t="s">
        <v>113</v>
      </c>
      <c r="N20" s="229">
        <v>0</v>
      </c>
      <c r="O20" s="229">
        <v>2</v>
      </c>
      <c r="P20" s="229">
        <v>2</v>
      </c>
      <c r="Q20" s="229">
        <v>3.04</v>
      </c>
      <c r="R20" s="229">
        <v>1.87</v>
      </c>
      <c r="S20" s="229">
        <v>1.07</v>
      </c>
      <c r="T20" s="230">
        <v>6.0827360000000006</v>
      </c>
      <c r="U20" s="231">
        <v>12.165471999999999</v>
      </c>
      <c r="V20" s="236"/>
    </row>
    <row r="21" spans="2:22">
      <c r="B21" s="233">
        <f t="shared" si="0"/>
        <v>17</v>
      </c>
      <c r="C21" s="227"/>
      <c r="D21" s="234" t="e">
        <v>#N/A</v>
      </c>
      <c r="E21" s="229" t="e">
        <v>#N/A</v>
      </c>
      <c r="F21" s="235"/>
      <c r="G21" s="229" t="s">
        <v>104</v>
      </c>
      <c r="H21" s="229" t="s">
        <v>656</v>
      </c>
      <c r="I21" s="229" t="s">
        <v>657</v>
      </c>
      <c r="J21" s="229" t="s">
        <v>658</v>
      </c>
      <c r="K21" s="229" t="s">
        <v>606</v>
      </c>
      <c r="L21" s="229" t="s">
        <v>607</v>
      </c>
      <c r="M21" s="229" t="s">
        <v>152</v>
      </c>
      <c r="N21" s="229">
        <v>0</v>
      </c>
      <c r="O21" s="229">
        <v>5</v>
      </c>
      <c r="P21" s="229">
        <v>5</v>
      </c>
      <c r="Q21" s="229">
        <v>0</v>
      </c>
      <c r="R21" s="229">
        <v>0</v>
      </c>
      <c r="S21" s="229">
        <v>0</v>
      </c>
      <c r="T21" s="230">
        <v>0</v>
      </c>
      <c r="U21" s="231">
        <v>0</v>
      </c>
      <c r="V21" s="236"/>
    </row>
    <row r="22" spans="2:22">
      <c r="B22" s="233">
        <f t="shared" si="0"/>
        <v>18</v>
      </c>
      <c r="C22" s="227"/>
      <c r="D22" s="234">
        <v>21710</v>
      </c>
      <c r="E22" s="229" t="s">
        <v>127</v>
      </c>
      <c r="F22" s="235"/>
      <c r="G22" s="229" t="s">
        <v>104</v>
      </c>
      <c r="H22" s="229" t="s">
        <v>659</v>
      </c>
      <c r="I22" s="229" t="s">
        <v>660</v>
      </c>
      <c r="J22" s="229" t="s">
        <v>661</v>
      </c>
      <c r="K22" s="229" t="s">
        <v>627</v>
      </c>
      <c r="L22" s="229" t="s">
        <v>607</v>
      </c>
      <c r="M22" s="229" t="s">
        <v>152</v>
      </c>
      <c r="N22" s="229">
        <v>0</v>
      </c>
      <c r="O22" s="229">
        <v>6</v>
      </c>
      <c r="P22" s="229">
        <v>6</v>
      </c>
      <c r="Q22" s="229">
        <v>0</v>
      </c>
      <c r="R22" s="229">
        <v>0</v>
      </c>
      <c r="S22" s="229">
        <v>0</v>
      </c>
      <c r="T22" s="230">
        <v>0</v>
      </c>
      <c r="U22" s="231">
        <v>0</v>
      </c>
      <c r="V22" s="236"/>
    </row>
    <row r="23" spans="2:22">
      <c r="B23" s="233">
        <f t="shared" si="0"/>
        <v>19</v>
      </c>
      <c r="C23" s="227"/>
      <c r="D23" s="234">
        <v>21710</v>
      </c>
      <c r="E23" s="229" t="s">
        <v>127</v>
      </c>
      <c r="F23" s="235"/>
      <c r="G23" s="229" t="s">
        <v>104</v>
      </c>
      <c r="H23" s="229" t="s">
        <v>662</v>
      </c>
      <c r="I23" s="229" t="s">
        <v>663</v>
      </c>
      <c r="J23" s="229" t="s">
        <v>664</v>
      </c>
      <c r="K23" s="229" t="s">
        <v>606</v>
      </c>
      <c r="L23" s="229" t="s">
        <v>607</v>
      </c>
      <c r="M23" s="229" t="s">
        <v>152</v>
      </c>
      <c r="N23" s="229">
        <v>0</v>
      </c>
      <c r="O23" s="229">
        <v>4</v>
      </c>
      <c r="P23" s="229">
        <v>4</v>
      </c>
      <c r="Q23" s="229">
        <v>0</v>
      </c>
      <c r="R23" s="229">
        <v>0</v>
      </c>
      <c r="S23" s="229">
        <v>0</v>
      </c>
      <c r="T23" s="230">
        <v>0</v>
      </c>
      <c r="U23" s="231">
        <v>0</v>
      </c>
      <c r="V23" s="236"/>
    </row>
    <row r="24" spans="2:22">
      <c r="B24" s="233">
        <f t="shared" si="0"/>
        <v>20</v>
      </c>
      <c r="C24" s="227"/>
      <c r="D24" s="234">
        <v>21710</v>
      </c>
      <c r="E24" s="229" t="s">
        <v>127</v>
      </c>
      <c r="F24" s="235"/>
      <c r="G24" s="229" t="s">
        <v>104</v>
      </c>
      <c r="H24" s="229" t="s">
        <v>665</v>
      </c>
      <c r="I24" s="229" t="s">
        <v>666</v>
      </c>
      <c r="J24" s="229" t="s">
        <v>667</v>
      </c>
      <c r="K24" s="229" t="s">
        <v>606</v>
      </c>
      <c r="L24" s="229" t="s">
        <v>607</v>
      </c>
      <c r="M24" s="229" t="s">
        <v>152</v>
      </c>
      <c r="N24" s="229">
        <v>0</v>
      </c>
      <c r="O24" s="229">
        <v>36</v>
      </c>
      <c r="P24" s="229">
        <v>36</v>
      </c>
      <c r="Q24" s="229">
        <v>0</v>
      </c>
      <c r="R24" s="229">
        <v>0</v>
      </c>
      <c r="S24" s="229">
        <v>0</v>
      </c>
      <c r="T24" s="230">
        <v>0</v>
      </c>
      <c r="U24" s="231">
        <v>0</v>
      </c>
      <c r="V24" s="236"/>
    </row>
    <row r="25" spans="2:22">
      <c r="B25" s="233">
        <f t="shared" si="0"/>
        <v>21</v>
      </c>
      <c r="C25" s="237"/>
      <c r="D25" s="234">
        <v>21710</v>
      </c>
      <c r="E25" s="229" t="s">
        <v>127</v>
      </c>
      <c r="F25" s="235"/>
      <c r="G25" s="229" t="s">
        <v>104</v>
      </c>
      <c r="H25" s="229" t="s">
        <v>668</v>
      </c>
      <c r="I25" s="229" t="s">
        <v>669</v>
      </c>
      <c r="J25" s="229" t="s">
        <v>670</v>
      </c>
      <c r="K25" s="229" t="s">
        <v>627</v>
      </c>
      <c r="L25" s="229" t="s">
        <v>607</v>
      </c>
      <c r="M25" s="229" t="s">
        <v>152</v>
      </c>
      <c r="N25" s="229">
        <v>0</v>
      </c>
      <c r="O25" s="229">
        <v>10</v>
      </c>
      <c r="P25" s="229">
        <v>10</v>
      </c>
      <c r="Q25" s="229">
        <v>0</v>
      </c>
      <c r="R25" s="229">
        <v>0</v>
      </c>
      <c r="S25" s="229">
        <v>0</v>
      </c>
      <c r="T25" s="230">
        <v>0</v>
      </c>
      <c r="U25" s="231">
        <v>0</v>
      </c>
      <c r="V25" s="236"/>
    </row>
    <row r="26" spans="2:22">
      <c r="B26" s="233">
        <f t="shared" si="0"/>
        <v>22</v>
      </c>
      <c r="C26" s="237"/>
      <c r="D26" s="234">
        <v>21710</v>
      </c>
      <c r="E26" s="229" t="s">
        <v>127</v>
      </c>
      <c r="F26" s="235"/>
      <c r="G26" s="229" t="s">
        <v>104</v>
      </c>
      <c r="H26" s="229" t="s">
        <v>671</v>
      </c>
      <c r="I26" s="229" t="s">
        <v>672</v>
      </c>
      <c r="J26" s="229" t="s">
        <v>673</v>
      </c>
      <c r="K26" s="229" t="s">
        <v>606</v>
      </c>
      <c r="L26" s="229" t="s">
        <v>607</v>
      </c>
      <c r="M26" s="229" t="s">
        <v>152</v>
      </c>
      <c r="N26" s="229">
        <v>0</v>
      </c>
      <c r="O26" s="229">
        <v>6</v>
      </c>
      <c r="P26" s="229">
        <v>6</v>
      </c>
      <c r="Q26" s="229">
        <v>1.54</v>
      </c>
      <c r="R26" s="229">
        <v>0.5</v>
      </c>
      <c r="S26" s="229">
        <v>0.5</v>
      </c>
      <c r="T26" s="230">
        <v>0.38500000000000001</v>
      </c>
      <c r="U26" s="231">
        <v>2.31</v>
      </c>
      <c r="V26" s="236"/>
    </row>
    <row r="27" spans="2:22">
      <c r="B27" s="233">
        <f t="shared" si="0"/>
        <v>23</v>
      </c>
      <c r="C27" s="237"/>
      <c r="D27" s="234">
        <v>21710</v>
      </c>
      <c r="E27" s="229" t="s">
        <v>127</v>
      </c>
      <c r="F27" s="235"/>
      <c r="G27" s="229" t="s">
        <v>104</v>
      </c>
      <c r="H27" s="229" t="s">
        <v>674</v>
      </c>
      <c r="I27" s="229" t="s">
        <v>675</v>
      </c>
      <c r="J27" s="229" t="s">
        <v>676</v>
      </c>
      <c r="K27" s="229" t="s">
        <v>606</v>
      </c>
      <c r="L27" s="229" t="s">
        <v>607</v>
      </c>
      <c r="M27" s="229" t="s">
        <v>152</v>
      </c>
      <c r="N27" s="229">
        <v>0</v>
      </c>
      <c r="O27" s="229">
        <v>6</v>
      </c>
      <c r="P27" s="229">
        <v>6</v>
      </c>
      <c r="Q27" s="229">
        <v>2.08</v>
      </c>
      <c r="R27" s="229">
        <v>0.42</v>
      </c>
      <c r="S27" s="229">
        <v>0.42</v>
      </c>
      <c r="T27" s="230">
        <v>0.36691200000000002</v>
      </c>
      <c r="U27" s="231">
        <v>2.2014719999999999</v>
      </c>
      <c r="V27" s="236"/>
    </row>
    <row r="28" spans="2:22">
      <c r="B28" s="233">
        <f t="shared" si="0"/>
        <v>24</v>
      </c>
      <c r="C28" s="237"/>
      <c r="D28" s="234">
        <v>21710</v>
      </c>
      <c r="E28" s="229" t="s">
        <v>127</v>
      </c>
      <c r="F28" s="235"/>
      <c r="G28" s="229" t="s">
        <v>104</v>
      </c>
      <c r="H28" s="229" t="s">
        <v>677</v>
      </c>
      <c r="I28" s="229" t="s">
        <v>678</v>
      </c>
      <c r="J28" s="229" t="s">
        <v>679</v>
      </c>
      <c r="K28" s="229" t="s">
        <v>606</v>
      </c>
      <c r="L28" s="229" t="s">
        <v>607</v>
      </c>
      <c r="M28" s="229" t="s">
        <v>637</v>
      </c>
      <c r="N28" s="229">
        <v>0</v>
      </c>
      <c r="O28" s="229">
        <v>10</v>
      </c>
      <c r="P28" s="229">
        <v>10</v>
      </c>
      <c r="Q28" s="229">
        <v>1.29</v>
      </c>
      <c r="R28" s="229">
        <v>1.07</v>
      </c>
      <c r="S28" s="229">
        <v>1.5</v>
      </c>
      <c r="T28" s="230">
        <v>2.0704500000000001</v>
      </c>
      <c r="U28" s="231">
        <v>20.704499999999999</v>
      </c>
      <c r="V28" s="236"/>
    </row>
    <row r="29" spans="2:22">
      <c r="B29" s="233">
        <f t="shared" si="0"/>
        <v>25</v>
      </c>
      <c r="C29" s="237"/>
      <c r="D29" s="234">
        <v>21710</v>
      </c>
      <c r="E29" s="229" t="s">
        <v>127</v>
      </c>
      <c r="F29" s="235"/>
      <c r="G29" s="229" t="s">
        <v>104</v>
      </c>
      <c r="H29" s="229" t="s">
        <v>680</v>
      </c>
      <c r="I29" s="229" t="s">
        <v>681</v>
      </c>
      <c r="J29" s="229" t="s">
        <v>682</v>
      </c>
      <c r="K29" s="229" t="s">
        <v>606</v>
      </c>
      <c r="L29" s="229" t="s">
        <v>607</v>
      </c>
      <c r="M29" s="229" t="s">
        <v>152</v>
      </c>
      <c r="N29" s="229">
        <v>0</v>
      </c>
      <c r="O29" s="229">
        <v>12</v>
      </c>
      <c r="P29" s="229">
        <v>12</v>
      </c>
      <c r="Q29" s="229">
        <v>0.74</v>
      </c>
      <c r="R29" s="229">
        <v>0.65</v>
      </c>
      <c r="S29" s="229">
        <v>0.27</v>
      </c>
      <c r="T29" s="230">
        <v>0.12987000000000001</v>
      </c>
      <c r="U29" s="231">
        <v>1.55844</v>
      </c>
      <c r="V29" s="236"/>
    </row>
    <row r="30" spans="2:22">
      <c r="B30" s="233">
        <f t="shared" si="0"/>
        <v>26</v>
      </c>
      <c r="C30" s="237"/>
      <c r="D30" s="234">
        <v>21710</v>
      </c>
      <c r="E30" s="229" t="s">
        <v>127</v>
      </c>
      <c r="F30" s="235"/>
      <c r="G30" s="229" t="s">
        <v>104</v>
      </c>
      <c r="H30" s="229" t="s">
        <v>683</v>
      </c>
      <c r="I30" s="229" t="s">
        <v>684</v>
      </c>
      <c r="J30" s="229" t="s">
        <v>685</v>
      </c>
      <c r="K30" s="229" t="s">
        <v>606</v>
      </c>
      <c r="L30" s="229" t="s">
        <v>607</v>
      </c>
      <c r="M30" s="229" t="s">
        <v>152</v>
      </c>
      <c r="N30" s="229">
        <v>0</v>
      </c>
      <c r="O30" s="229">
        <v>9</v>
      </c>
      <c r="P30" s="229">
        <v>9</v>
      </c>
      <c r="Q30" s="229">
        <v>1</v>
      </c>
      <c r="R30" s="229">
        <v>1</v>
      </c>
      <c r="S30" s="229">
        <v>1</v>
      </c>
      <c r="T30" s="230">
        <v>1</v>
      </c>
      <c r="U30" s="231">
        <v>9</v>
      </c>
      <c r="V30" s="236"/>
    </row>
    <row r="31" spans="2:22">
      <c r="B31" s="233">
        <f t="shared" si="0"/>
        <v>27</v>
      </c>
      <c r="C31" s="237"/>
      <c r="D31" s="234">
        <v>21710</v>
      </c>
      <c r="E31" s="229" t="s">
        <v>127</v>
      </c>
      <c r="F31" s="235"/>
      <c r="G31" s="229" t="s">
        <v>104</v>
      </c>
      <c r="H31" s="229" t="s">
        <v>686</v>
      </c>
      <c r="I31" s="229" t="s">
        <v>687</v>
      </c>
      <c r="J31" s="229" t="s">
        <v>688</v>
      </c>
      <c r="K31" s="229" t="s">
        <v>606</v>
      </c>
      <c r="L31" s="229" t="s">
        <v>607</v>
      </c>
      <c r="M31" s="229" t="s">
        <v>152</v>
      </c>
      <c r="N31" s="229">
        <v>0</v>
      </c>
      <c r="O31" s="229">
        <v>1</v>
      </c>
      <c r="P31" s="229">
        <v>1</v>
      </c>
      <c r="Q31" s="229">
        <v>2</v>
      </c>
      <c r="R31" s="229">
        <v>1</v>
      </c>
      <c r="S31" s="229">
        <v>1</v>
      </c>
      <c r="T31" s="230">
        <v>2</v>
      </c>
      <c r="U31" s="231">
        <v>2</v>
      </c>
      <c r="V31" s="236"/>
    </row>
    <row r="32" spans="2:22">
      <c r="B32" s="233">
        <f t="shared" si="0"/>
        <v>28</v>
      </c>
      <c r="C32" s="237"/>
      <c r="D32" s="234">
        <v>21710</v>
      </c>
      <c r="E32" s="229" t="s">
        <v>127</v>
      </c>
      <c r="F32" s="235"/>
      <c r="G32" s="229" t="s">
        <v>104</v>
      </c>
      <c r="H32" s="229" t="s">
        <v>689</v>
      </c>
      <c r="I32" s="229" t="s">
        <v>690</v>
      </c>
      <c r="J32" s="229" t="s">
        <v>691</v>
      </c>
      <c r="K32" s="229" t="s">
        <v>606</v>
      </c>
      <c r="L32" s="229" t="s">
        <v>607</v>
      </c>
      <c r="M32" s="229" t="s">
        <v>637</v>
      </c>
      <c r="N32" s="229">
        <v>0</v>
      </c>
      <c r="O32" s="229">
        <v>1</v>
      </c>
      <c r="P32" s="229">
        <v>1</v>
      </c>
      <c r="Q32" s="229">
        <v>3.04</v>
      </c>
      <c r="R32" s="229">
        <v>1.87</v>
      </c>
      <c r="S32" s="229">
        <v>1.22</v>
      </c>
      <c r="T32" s="230">
        <v>6.9354560000000003</v>
      </c>
      <c r="U32" s="231">
        <v>6.9354560000000003</v>
      </c>
      <c r="V32" s="236"/>
    </row>
    <row r="33" spans="2:22">
      <c r="B33" s="233">
        <f t="shared" si="0"/>
        <v>29</v>
      </c>
      <c r="C33" s="237"/>
      <c r="D33" s="234">
        <v>21710</v>
      </c>
      <c r="E33" s="229" t="s">
        <v>127</v>
      </c>
      <c r="F33" s="235"/>
      <c r="G33" s="229" t="s">
        <v>104</v>
      </c>
      <c r="H33" s="229" t="s">
        <v>692</v>
      </c>
      <c r="I33" s="229" t="s">
        <v>693</v>
      </c>
      <c r="J33" s="229" t="s">
        <v>694</v>
      </c>
      <c r="K33" s="229" t="s">
        <v>606</v>
      </c>
      <c r="L33" s="229" t="s">
        <v>607</v>
      </c>
      <c r="M33" s="229" t="s">
        <v>152</v>
      </c>
      <c r="N33" s="229">
        <v>0</v>
      </c>
      <c r="O33" s="229">
        <v>6</v>
      </c>
      <c r="P33" s="229">
        <v>6</v>
      </c>
      <c r="Q33" s="229">
        <v>1.2</v>
      </c>
      <c r="R33" s="229">
        <v>1.04</v>
      </c>
      <c r="S33" s="229">
        <v>0.92</v>
      </c>
      <c r="T33" s="230">
        <v>1.1481600000000001</v>
      </c>
      <c r="U33" s="231">
        <v>6.8889600000000009</v>
      </c>
      <c r="V33" s="236"/>
    </row>
    <row r="34" spans="2:22">
      <c r="B34" s="233">
        <f t="shared" si="0"/>
        <v>30</v>
      </c>
      <c r="C34" s="237"/>
      <c r="D34" s="234">
        <v>21710</v>
      </c>
      <c r="E34" s="229" t="s">
        <v>127</v>
      </c>
      <c r="F34" s="235"/>
      <c r="G34" s="229" t="s">
        <v>104</v>
      </c>
      <c r="H34" s="229" t="s">
        <v>695</v>
      </c>
      <c r="I34" s="229" t="s">
        <v>696</v>
      </c>
      <c r="J34" s="229" t="s">
        <v>697</v>
      </c>
      <c r="K34" s="229" t="s">
        <v>606</v>
      </c>
      <c r="L34" s="229" t="s">
        <v>607</v>
      </c>
      <c r="M34" s="229" t="s">
        <v>637</v>
      </c>
      <c r="N34" s="229">
        <v>0</v>
      </c>
      <c r="O34" s="229">
        <v>12</v>
      </c>
      <c r="P34" s="229">
        <v>12</v>
      </c>
      <c r="Q34" s="229">
        <v>1.17</v>
      </c>
      <c r="R34" s="229">
        <v>0.67</v>
      </c>
      <c r="S34" s="229">
        <v>0.33</v>
      </c>
      <c r="T34" s="230">
        <v>0.258687</v>
      </c>
      <c r="U34" s="231">
        <v>3.104244</v>
      </c>
      <c r="V34" s="236"/>
    </row>
    <row r="35" spans="2:22">
      <c r="B35" s="233">
        <f t="shared" si="0"/>
        <v>31</v>
      </c>
      <c r="C35" s="237"/>
      <c r="D35" s="234">
        <v>21710</v>
      </c>
      <c r="E35" s="229" t="s">
        <v>127</v>
      </c>
      <c r="F35" s="235"/>
      <c r="G35" s="229" t="s">
        <v>104</v>
      </c>
      <c r="H35" s="229" t="s">
        <v>698</v>
      </c>
      <c r="I35" s="229" t="s">
        <v>699</v>
      </c>
      <c r="J35" s="229" t="s">
        <v>700</v>
      </c>
      <c r="K35" s="229" t="s">
        <v>606</v>
      </c>
      <c r="L35" s="229" t="s">
        <v>607</v>
      </c>
      <c r="M35" s="229" t="s">
        <v>637</v>
      </c>
      <c r="N35" s="229">
        <v>0</v>
      </c>
      <c r="O35" s="229">
        <v>4</v>
      </c>
      <c r="P35" s="229">
        <v>4</v>
      </c>
      <c r="Q35" s="229">
        <v>1.08</v>
      </c>
      <c r="R35" s="229">
        <v>1.31</v>
      </c>
      <c r="S35" s="229">
        <v>1.08</v>
      </c>
      <c r="T35" s="230">
        <v>1.527984</v>
      </c>
      <c r="U35" s="231">
        <v>6.1119360000000009</v>
      </c>
      <c r="V35" s="236"/>
    </row>
    <row r="36" spans="2:22">
      <c r="B36" s="233">
        <f t="shared" si="0"/>
        <v>32</v>
      </c>
      <c r="C36" s="237"/>
      <c r="D36" s="234">
        <v>21710</v>
      </c>
      <c r="E36" s="229" t="s">
        <v>127</v>
      </c>
      <c r="F36" s="235"/>
      <c r="G36" s="229" t="s">
        <v>104</v>
      </c>
      <c r="H36" s="229" t="s">
        <v>701</v>
      </c>
      <c r="I36" s="229" t="s">
        <v>702</v>
      </c>
      <c r="J36" s="229" t="s">
        <v>703</v>
      </c>
      <c r="K36" s="229" t="s">
        <v>606</v>
      </c>
      <c r="L36" s="229" t="s">
        <v>607</v>
      </c>
      <c r="M36" s="229" t="s">
        <v>113</v>
      </c>
      <c r="N36" s="229">
        <v>0</v>
      </c>
      <c r="O36" s="229">
        <v>3</v>
      </c>
      <c r="P36" s="229">
        <v>3</v>
      </c>
      <c r="Q36" s="229">
        <v>16.16</v>
      </c>
      <c r="R36" s="229">
        <v>7.16</v>
      </c>
      <c r="S36" s="229">
        <v>4.66</v>
      </c>
      <c r="T36" s="230">
        <v>539.18809600000009</v>
      </c>
      <c r="U36" s="231">
        <v>1617.564288</v>
      </c>
      <c r="V36" s="236"/>
    </row>
    <row r="37" spans="2:22">
      <c r="B37" s="233">
        <f t="shared" si="0"/>
        <v>33</v>
      </c>
      <c r="C37" s="237"/>
      <c r="D37" s="234">
        <v>21710</v>
      </c>
      <c r="E37" s="229" t="s">
        <v>127</v>
      </c>
      <c r="F37" s="235"/>
      <c r="G37" s="229" t="s">
        <v>104</v>
      </c>
      <c r="H37" s="229" t="s">
        <v>704</v>
      </c>
      <c r="I37" s="229" t="s">
        <v>705</v>
      </c>
      <c r="J37" s="229" t="s">
        <v>706</v>
      </c>
      <c r="K37" s="229" t="s">
        <v>606</v>
      </c>
      <c r="L37" s="229" t="s">
        <v>607</v>
      </c>
      <c r="M37" s="229" t="s">
        <v>152</v>
      </c>
      <c r="N37" s="229">
        <v>0</v>
      </c>
      <c r="O37" s="229">
        <v>2</v>
      </c>
      <c r="P37" s="229">
        <v>2</v>
      </c>
      <c r="Q37" s="229">
        <v>1.67</v>
      </c>
      <c r="R37" s="229">
        <v>1.33</v>
      </c>
      <c r="S37" s="229">
        <v>0.08</v>
      </c>
      <c r="T37" s="230">
        <v>0.17768800000000001</v>
      </c>
      <c r="U37" s="231">
        <v>0.35537600000000003</v>
      </c>
      <c r="V37" s="236"/>
    </row>
    <row r="38" spans="2:22">
      <c r="B38" s="233">
        <f t="shared" si="0"/>
        <v>34</v>
      </c>
      <c r="C38" s="237"/>
      <c r="D38" s="234">
        <v>21710</v>
      </c>
      <c r="E38" s="229" t="s">
        <v>127</v>
      </c>
      <c r="F38" s="235"/>
      <c r="G38" s="229" t="s">
        <v>104</v>
      </c>
      <c r="H38" s="229" t="s">
        <v>707</v>
      </c>
      <c r="I38" s="229" t="s">
        <v>708</v>
      </c>
      <c r="J38" s="229" t="s">
        <v>709</v>
      </c>
      <c r="K38" s="229" t="s">
        <v>606</v>
      </c>
      <c r="L38" s="229" t="s">
        <v>607</v>
      </c>
      <c r="M38" s="229" t="s">
        <v>637</v>
      </c>
      <c r="N38" s="229">
        <v>0</v>
      </c>
      <c r="O38" s="229">
        <v>3</v>
      </c>
      <c r="P38" s="229">
        <v>3</v>
      </c>
      <c r="Q38" s="229">
        <v>2.83</v>
      </c>
      <c r="R38" s="229">
        <v>2.08</v>
      </c>
      <c r="S38" s="229">
        <v>4</v>
      </c>
      <c r="T38" s="230">
        <v>23.5456</v>
      </c>
      <c r="U38" s="231">
        <v>70.636799999999994</v>
      </c>
      <c r="V38" s="236"/>
    </row>
    <row r="39" spans="2:22">
      <c r="B39" s="233">
        <f t="shared" si="0"/>
        <v>35</v>
      </c>
      <c r="C39" s="237"/>
      <c r="D39" s="234">
        <v>21710</v>
      </c>
      <c r="E39" s="229" t="s">
        <v>127</v>
      </c>
      <c r="F39" s="235"/>
      <c r="G39" s="229" t="s">
        <v>104</v>
      </c>
      <c r="H39" s="229" t="s">
        <v>710</v>
      </c>
      <c r="I39" s="229" t="s">
        <v>711</v>
      </c>
      <c r="J39" s="229" t="s">
        <v>712</v>
      </c>
      <c r="K39" s="229" t="s">
        <v>606</v>
      </c>
      <c r="L39" s="229" t="s">
        <v>607</v>
      </c>
      <c r="M39" s="229">
        <v>0</v>
      </c>
      <c r="N39" s="229">
        <v>0</v>
      </c>
      <c r="O39" s="229">
        <v>6</v>
      </c>
      <c r="P39" s="229">
        <v>6</v>
      </c>
      <c r="Q39" s="229">
        <v>0.57999999999999996</v>
      </c>
      <c r="R39" s="229">
        <v>0.33</v>
      </c>
      <c r="S39" s="229">
        <v>0.17</v>
      </c>
      <c r="T39" s="230">
        <v>3.2537999999999997E-2</v>
      </c>
      <c r="U39" s="231">
        <v>0.19522800000000001</v>
      </c>
      <c r="V39" s="236"/>
    </row>
    <row r="40" spans="2:22">
      <c r="B40" s="233">
        <f t="shared" si="0"/>
        <v>36</v>
      </c>
      <c r="C40" s="237"/>
      <c r="D40" s="234">
        <v>21710</v>
      </c>
      <c r="E40" s="229" t="s">
        <v>127</v>
      </c>
      <c r="F40" s="235"/>
      <c r="G40" s="229" t="s">
        <v>104</v>
      </c>
      <c r="H40" s="229" t="s">
        <v>710</v>
      </c>
      <c r="I40" s="229" t="s">
        <v>713</v>
      </c>
      <c r="J40" s="229" t="s">
        <v>712</v>
      </c>
      <c r="K40" s="229" t="s">
        <v>606</v>
      </c>
      <c r="L40" s="229" t="s">
        <v>607</v>
      </c>
      <c r="M40" s="229" t="s">
        <v>152</v>
      </c>
      <c r="N40" s="229">
        <v>0</v>
      </c>
      <c r="O40" s="229">
        <v>5</v>
      </c>
      <c r="P40" s="229">
        <v>5</v>
      </c>
      <c r="Q40" s="229">
        <v>0.57999999999999996</v>
      </c>
      <c r="R40" s="229">
        <v>0.33</v>
      </c>
      <c r="S40" s="229">
        <v>0.17</v>
      </c>
      <c r="T40" s="230">
        <v>3.2537999999999997E-2</v>
      </c>
      <c r="U40" s="231">
        <v>0.16269</v>
      </c>
      <c r="V40" s="236"/>
    </row>
    <row r="41" spans="2:22">
      <c r="B41" s="233">
        <f t="shared" si="0"/>
        <v>37</v>
      </c>
      <c r="C41" s="237"/>
      <c r="D41" s="234">
        <v>21710</v>
      </c>
      <c r="E41" s="229" t="s">
        <v>127</v>
      </c>
      <c r="F41" s="235"/>
      <c r="G41" s="229" t="s">
        <v>104</v>
      </c>
      <c r="H41" s="229" t="s">
        <v>710</v>
      </c>
      <c r="I41" s="229" t="s">
        <v>714</v>
      </c>
      <c r="J41" s="229" t="s">
        <v>715</v>
      </c>
      <c r="K41" s="229" t="s">
        <v>606</v>
      </c>
      <c r="L41" s="229" t="s">
        <v>607</v>
      </c>
      <c r="M41" s="229">
        <v>0</v>
      </c>
      <c r="N41" s="229">
        <v>0</v>
      </c>
      <c r="O41" s="229">
        <v>0</v>
      </c>
      <c r="P41" s="229">
        <v>0</v>
      </c>
      <c r="Q41" s="229">
        <v>0.57999999999999996</v>
      </c>
      <c r="R41" s="229">
        <v>0.33</v>
      </c>
      <c r="S41" s="229">
        <v>0.17</v>
      </c>
      <c r="T41" s="230">
        <v>3.2537999999999997E-2</v>
      </c>
      <c r="U41" s="231">
        <v>0</v>
      </c>
      <c r="V41" s="236"/>
    </row>
    <row r="42" spans="2:22">
      <c r="B42" s="233">
        <f t="shared" si="0"/>
        <v>38</v>
      </c>
      <c r="C42" s="237"/>
      <c r="D42" s="234">
        <v>21710</v>
      </c>
      <c r="E42" s="229" t="s">
        <v>127</v>
      </c>
      <c r="F42" s="235"/>
      <c r="G42" s="229" t="s">
        <v>104</v>
      </c>
      <c r="H42" s="229" t="s">
        <v>716</v>
      </c>
      <c r="I42" s="229" t="s">
        <v>717</v>
      </c>
      <c r="J42" s="229" t="s">
        <v>718</v>
      </c>
      <c r="K42" s="229" t="s">
        <v>623</v>
      </c>
      <c r="L42" s="229" t="s">
        <v>607</v>
      </c>
      <c r="M42" s="229" t="s">
        <v>152</v>
      </c>
      <c r="N42" s="229">
        <v>0</v>
      </c>
      <c r="O42" s="229">
        <v>5</v>
      </c>
      <c r="P42" s="229">
        <v>5</v>
      </c>
      <c r="Q42" s="229">
        <v>1.1200000000000001</v>
      </c>
      <c r="R42" s="229">
        <v>0.87</v>
      </c>
      <c r="S42" s="229">
        <v>0.25</v>
      </c>
      <c r="T42" s="230">
        <v>0.24360000000000001</v>
      </c>
      <c r="U42" s="231">
        <v>1.218</v>
      </c>
      <c r="V42" s="236"/>
    </row>
    <row r="43" spans="2:22">
      <c r="B43" s="233">
        <f t="shared" si="0"/>
        <v>39</v>
      </c>
      <c r="C43" s="237"/>
      <c r="D43" s="234">
        <v>21710</v>
      </c>
      <c r="E43" s="229" t="s">
        <v>127</v>
      </c>
      <c r="F43" s="235"/>
      <c r="G43" s="229" t="s">
        <v>104</v>
      </c>
      <c r="H43" s="229" t="s">
        <v>719</v>
      </c>
      <c r="I43" s="229" t="s">
        <v>720</v>
      </c>
      <c r="J43" s="229" t="s">
        <v>721</v>
      </c>
      <c r="K43" s="229" t="s">
        <v>623</v>
      </c>
      <c r="L43" s="229">
        <v>0</v>
      </c>
      <c r="M43" s="229" t="s">
        <v>152</v>
      </c>
      <c r="N43" s="229">
        <v>0</v>
      </c>
      <c r="O43" s="229">
        <v>36</v>
      </c>
      <c r="P43" s="229">
        <v>36</v>
      </c>
      <c r="Q43" s="229">
        <v>0.7</v>
      </c>
      <c r="R43" s="229">
        <v>0.22</v>
      </c>
      <c r="S43" s="229">
        <v>0.13</v>
      </c>
      <c r="T43" s="230">
        <v>2.002E-2</v>
      </c>
      <c r="U43" s="231">
        <v>0.72072000000000003</v>
      </c>
      <c r="V43" s="236"/>
    </row>
    <row r="44" spans="2:22">
      <c r="B44" s="233">
        <f t="shared" si="0"/>
        <v>40</v>
      </c>
      <c r="C44" s="237"/>
      <c r="D44" s="234">
        <v>21710</v>
      </c>
      <c r="E44" s="229" t="s">
        <v>127</v>
      </c>
      <c r="F44" s="235"/>
      <c r="G44" s="229" t="s">
        <v>104</v>
      </c>
      <c r="H44" s="229" t="s">
        <v>722</v>
      </c>
      <c r="I44" s="229" t="s">
        <v>723</v>
      </c>
      <c r="J44" s="229" t="s">
        <v>724</v>
      </c>
      <c r="K44" s="229" t="s">
        <v>623</v>
      </c>
      <c r="L44" s="229" t="s">
        <v>607</v>
      </c>
      <c r="M44" s="229" t="s">
        <v>152</v>
      </c>
      <c r="N44" s="229">
        <v>0</v>
      </c>
      <c r="O44" s="229">
        <v>11</v>
      </c>
      <c r="P44" s="229">
        <v>11</v>
      </c>
      <c r="Q44" s="229">
        <v>1.17</v>
      </c>
      <c r="R44" s="229">
        <v>0.92</v>
      </c>
      <c r="S44" s="229">
        <v>0.33</v>
      </c>
      <c r="T44" s="230">
        <v>0.35521200000000003</v>
      </c>
      <c r="U44" s="231">
        <v>3.9073319999999998</v>
      </c>
      <c r="V44" s="236"/>
    </row>
    <row r="45" spans="2:22">
      <c r="B45" s="233">
        <f t="shared" si="0"/>
        <v>41</v>
      </c>
      <c r="C45" s="237"/>
      <c r="D45" s="234">
        <v>44112</v>
      </c>
      <c r="E45" s="229" t="s">
        <v>298</v>
      </c>
      <c r="F45" s="235"/>
      <c r="G45" s="229" t="s">
        <v>104</v>
      </c>
      <c r="H45" s="229" t="s">
        <v>725</v>
      </c>
      <c r="I45" s="229" t="s">
        <v>726</v>
      </c>
      <c r="J45" s="229" t="s">
        <v>727</v>
      </c>
      <c r="K45" s="229" t="s">
        <v>606</v>
      </c>
      <c r="L45" s="229" t="s">
        <v>607</v>
      </c>
      <c r="M45" s="229" t="s">
        <v>152</v>
      </c>
      <c r="N45" s="229">
        <v>0</v>
      </c>
      <c r="O45" s="229">
        <v>1</v>
      </c>
      <c r="P45" s="229">
        <v>1</v>
      </c>
      <c r="Q45" s="229">
        <v>20</v>
      </c>
      <c r="R45" s="229">
        <v>8</v>
      </c>
      <c r="S45" s="229">
        <v>8</v>
      </c>
      <c r="T45" s="230">
        <v>1280</v>
      </c>
      <c r="U45" s="231">
        <v>1280</v>
      </c>
      <c r="V45" s="236"/>
    </row>
    <row r="46" spans="2:22">
      <c r="B46" s="233">
        <f t="shared" si="0"/>
        <v>42</v>
      </c>
      <c r="C46" s="237"/>
      <c r="D46" s="234">
        <v>44112</v>
      </c>
      <c r="E46" s="229" t="s">
        <v>298</v>
      </c>
      <c r="F46" s="235"/>
      <c r="G46" s="229" t="s">
        <v>104</v>
      </c>
      <c r="H46" s="229" t="s">
        <v>728</v>
      </c>
      <c r="I46" s="229" t="s">
        <v>729</v>
      </c>
      <c r="J46" s="229" t="s">
        <v>730</v>
      </c>
      <c r="K46" s="229" t="s">
        <v>606</v>
      </c>
      <c r="L46" s="229" t="s">
        <v>607</v>
      </c>
      <c r="M46" s="229" t="s">
        <v>152</v>
      </c>
      <c r="N46" s="229">
        <v>0</v>
      </c>
      <c r="O46" s="229">
        <v>2</v>
      </c>
      <c r="P46" s="229">
        <v>2</v>
      </c>
      <c r="Q46" s="229">
        <v>10</v>
      </c>
      <c r="R46" s="229">
        <v>8</v>
      </c>
      <c r="S46" s="229">
        <v>8</v>
      </c>
      <c r="T46" s="230">
        <v>640</v>
      </c>
      <c r="U46" s="231">
        <v>1280</v>
      </c>
      <c r="V46" s="236"/>
    </row>
    <row r="47" spans="2:22">
      <c r="B47" s="233">
        <f t="shared" si="0"/>
        <v>43</v>
      </c>
      <c r="C47" s="237"/>
      <c r="D47" s="234">
        <v>21710</v>
      </c>
      <c r="E47" s="229" t="s">
        <v>127</v>
      </c>
      <c r="F47" s="235"/>
      <c r="G47" s="229" t="s">
        <v>104</v>
      </c>
      <c r="H47" s="229" t="s">
        <v>731</v>
      </c>
      <c r="I47" s="229" t="s">
        <v>732</v>
      </c>
      <c r="J47" s="229" t="s">
        <v>733</v>
      </c>
      <c r="K47" s="229" t="s">
        <v>606</v>
      </c>
      <c r="L47" s="229" t="s">
        <v>607</v>
      </c>
      <c r="M47" s="229" t="s">
        <v>152</v>
      </c>
      <c r="N47" s="229">
        <v>0</v>
      </c>
      <c r="O47" s="229">
        <v>1</v>
      </c>
      <c r="P47" s="229">
        <v>1</v>
      </c>
      <c r="Q47" s="229">
        <v>1.67</v>
      </c>
      <c r="R47" s="229">
        <v>2</v>
      </c>
      <c r="S47" s="229">
        <v>0.83</v>
      </c>
      <c r="T47" s="230">
        <v>2.7722000000000002</v>
      </c>
      <c r="U47" s="231">
        <v>2.7722000000000002</v>
      </c>
      <c r="V47" s="236"/>
    </row>
    <row r="48" spans="2:22">
      <c r="B48" s="233">
        <f t="shared" si="0"/>
        <v>44</v>
      </c>
      <c r="C48" s="237"/>
      <c r="D48" s="234">
        <v>21710</v>
      </c>
      <c r="E48" s="229" t="s">
        <v>127</v>
      </c>
      <c r="F48" s="235"/>
      <c r="G48" s="229" t="s">
        <v>104</v>
      </c>
      <c r="H48" s="229" t="s">
        <v>734</v>
      </c>
      <c r="I48" s="229" t="s">
        <v>735</v>
      </c>
      <c r="J48" s="229" t="s">
        <v>736</v>
      </c>
      <c r="K48" s="229" t="s">
        <v>606</v>
      </c>
      <c r="L48" s="229" t="s">
        <v>607</v>
      </c>
      <c r="M48" s="229" t="s">
        <v>152</v>
      </c>
      <c r="N48" s="229">
        <v>0</v>
      </c>
      <c r="O48" s="229">
        <v>1</v>
      </c>
      <c r="P48" s="229">
        <v>1</v>
      </c>
      <c r="Q48" s="229">
        <v>1.33</v>
      </c>
      <c r="R48" s="229">
        <v>1.33</v>
      </c>
      <c r="S48" s="229">
        <v>0.67</v>
      </c>
      <c r="T48" s="230">
        <v>1.185163</v>
      </c>
      <c r="U48" s="231">
        <v>1.185163</v>
      </c>
      <c r="V48" s="236"/>
    </row>
    <row r="49" spans="2:22">
      <c r="B49" s="233">
        <f t="shared" si="0"/>
        <v>45</v>
      </c>
      <c r="C49" s="237"/>
      <c r="D49" s="234">
        <v>21710</v>
      </c>
      <c r="E49" s="229" t="s">
        <v>127</v>
      </c>
      <c r="F49" s="235"/>
      <c r="G49" s="229" t="s">
        <v>104</v>
      </c>
      <c r="H49" s="229" t="s">
        <v>737</v>
      </c>
      <c r="I49" s="229" t="s">
        <v>738</v>
      </c>
      <c r="J49" s="229" t="s">
        <v>739</v>
      </c>
      <c r="K49" s="229" t="s">
        <v>606</v>
      </c>
      <c r="L49" s="229" t="s">
        <v>607</v>
      </c>
      <c r="M49" s="229" t="s">
        <v>152</v>
      </c>
      <c r="N49" s="229">
        <v>0</v>
      </c>
      <c r="O49" s="229">
        <v>1</v>
      </c>
      <c r="P49" s="229">
        <v>1</v>
      </c>
      <c r="Q49" s="229">
        <v>0.92</v>
      </c>
      <c r="R49" s="229">
        <v>1.17</v>
      </c>
      <c r="S49" s="229">
        <v>0.57999999999999996</v>
      </c>
      <c r="T49" s="230">
        <v>0.62431199999999998</v>
      </c>
      <c r="U49" s="231">
        <v>0.62431199999999998</v>
      </c>
      <c r="V49" s="236"/>
    </row>
    <row r="50" spans="2:22">
      <c r="B50" s="233">
        <f t="shared" si="0"/>
        <v>46</v>
      </c>
      <c r="C50" s="237"/>
      <c r="D50" s="234">
        <v>21710</v>
      </c>
      <c r="E50" s="229" t="s">
        <v>127</v>
      </c>
      <c r="F50" s="235"/>
      <c r="G50" s="229" t="s">
        <v>104</v>
      </c>
      <c r="H50" s="229" t="s">
        <v>740</v>
      </c>
      <c r="I50" s="229" t="s">
        <v>741</v>
      </c>
      <c r="J50" s="229" t="s">
        <v>742</v>
      </c>
      <c r="K50" s="229" t="s">
        <v>606</v>
      </c>
      <c r="L50" s="229" t="s">
        <v>607</v>
      </c>
      <c r="M50" s="229" t="s">
        <v>152</v>
      </c>
      <c r="N50" s="229">
        <v>0</v>
      </c>
      <c r="O50" s="229">
        <v>2</v>
      </c>
      <c r="P50" s="229">
        <v>2</v>
      </c>
      <c r="Q50" s="229">
        <v>1.5</v>
      </c>
      <c r="R50" s="229">
        <v>1.17</v>
      </c>
      <c r="S50" s="229">
        <v>0.5</v>
      </c>
      <c r="T50" s="230">
        <v>0.87749999999999995</v>
      </c>
      <c r="U50" s="231">
        <v>1.7549999999999999</v>
      </c>
      <c r="V50" s="236"/>
    </row>
    <row r="51" spans="2:22">
      <c r="B51" s="233">
        <f t="shared" si="0"/>
        <v>47</v>
      </c>
      <c r="C51" s="237"/>
      <c r="D51" s="234">
        <v>21710</v>
      </c>
      <c r="E51" s="229" t="s">
        <v>127</v>
      </c>
      <c r="F51" s="235"/>
      <c r="G51" s="229" t="s">
        <v>104</v>
      </c>
      <c r="H51" s="229" t="s">
        <v>743</v>
      </c>
      <c r="I51" s="229" t="s">
        <v>744</v>
      </c>
      <c r="J51" s="229" t="s">
        <v>745</v>
      </c>
      <c r="K51" s="229" t="s">
        <v>606</v>
      </c>
      <c r="L51" s="229" t="s">
        <v>607</v>
      </c>
      <c r="M51" s="229" t="s">
        <v>152</v>
      </c>
      <c r="N51" s="229">
        <v>0</v>
      </c>
      <c r="O51" s="229">
        <v>5</v>
      </c>
      <c r="P51" s="229">
        <v>5</v>
      </c>
      <c r="Q51" s="229">
        <v>1</v>
      </c>
      <c r="R51" s="229">
        <v>0.83</v>
      </c>
      <c r="S51" s="229">
        <v>0.25</v>
      </c>
      <c r="T51" s="230">
        <v>0.20749999999999999</v>
      </c>
      <c r="U51" s="231">
        <v>1.0375000000000001</v>
      </c>
      <c r="V51" s="236"/>
    </row>
    <row r="52" spans="2:22">
      <c r="B52" s="233">
        <f t="shared" si="0"/>
        <v>48</v>
      </c>
      <c r="C52" s="237"/>
      <c r="D52" s="234">
        <v>21710</v>
      </c>
      <c r="E52" s="229" t="s">
        <v>127</v>
      </c>
      <c r="F52" s="235"/>
      <c r="G52" s="229" t="s">
        <v>104</v>
      </c>
      <c r="H52" s="229" t="s">
        <v>746</v>
      </c>
      <c r="I52" s="229" t="s">
        <v>747</v>
      </c>
      <c r="J52" s="229" t="s">
        <v>748</v>
      </c>
      <c r="K52" s="229" t="s">
        <v>606</v>
      </c>
      <c r="L52" s="229" t="s">
        <v>607</v>
      </c>
      <c r="M52" s="229" t="s">
        <v>152</v>
      </c>
      <c r="N52" s="229">
        <v>0</v>
      </c>
      <c r="O52" s="229">
        <v>1</v>
      </c>
      <c r="P52" s="229">
        <v>1</v>
      </c>
      <c r="Q52" s="229">
        <v>0.83</v>
      </c>
      <c r="R52" s="229">
        <v>0.85</v>
      </c>
      <c r="S52" s="229">
        <v>0.44</v>
      </c>
      <c r="T52" s="230">
        <v>0.31041999999999997</v>
      </c>
      <c r="U52" s="231">
        <v>0.31041999999999997</v>
      </c>
      <c r="V52" s="236"/>
    </row>
    <row r="53" spans="2:22">
      <c r="B53" s="233">
        <f t="shared" si="0"/>
        <v>49</v>
      </c>
      <c r="C53" s="237"/>
      <c r="D53" s="234" t="e">
        <v>#N/A</v>
      </c>
      <c r="E53" s="229" t="e">
        <v>#N/A</v>
      </c>
      <c r="F53" s="235"/>
      <c r="G53" s="229" t="s">
        <v>104</v>
      </c>
      <c r="H53" s="229" t="s">
        <v>749</v>
      </c>
      <c r="I53" s="229" t="s">
        <v>750</v>
      </c>
      <c r="J53" s="229" t="s">
        <v>751</v>
      </c>
      <c r="K53" s="229" t="s">
        <v>606</v>
      </c>
      <c r="L53" s="229" t="s">
        <v>607</v>
      </c>
      <c r="M53" s="229" t="s">
        <v>152</v>
      </c>
      <c r="N53" s="229">
        <v>0</v>
      </c>
      <c r="O53" s="229">
        <v>3</v>
      </c>
      <c r="P53" s="229">
        <v>3</v>
      </c>
      <c r="Q53" s="229">
        <v>0</v>
      </c>
      <c r="R53" s="229">
        <v>0</v>
      </c>
      <c r="S53" s="229">
        <v>0</v>
      </c>
      <c r="T53" s="230">
        <v>0</v>
      </c>
      <c r="U53" s="231">
        <v>0</v>
      </c>
      <c r="V53" s="236"/>
    </row>
    <row r="54" spans="2:22" ht="25" customHeight="1">
      <c r="B54" s="233">
        <f t="shared" si="0"/>
        <v>50</v>
      </c>
      <c r="C54" s="237"/>
      <c r="D54" s="234">
        <v>21710</v>
      </c>
      <c r="E54" s="229" t="s">
        <v>127</v>
      </c>
      <c r="F54" s="235"/>
      <c r="G54" s="229" t="s">
        <v>104</v>
      </c>
      <c r="H54" s="229" t="s">
        <v>752</v>
      </c>
      <c r="I54" s="229" t="s">
        <v>753</v>
      </c>
      <c r="J54" s="229" t="s">
        <v>754</v>
      </c>
      <c r="K54" s="229" t="s">
        <v>606</v>
      </c>
      <c r="L54" s="229" t="s">
        <v>607</v>
      </c>
      <c r="M54" s="229" t="s">
        <v>152</v>
      </c>
      <c r="N54" s="229">
        <v>0</v>
      </c>
      <c r="O54" s="229">
        <v>10</v>
      </c>
      <c r="P54" s="229">
        <v>10</v>
      </c>
      <c r="Q54" s="229">
        <v>1.83</v>
      </c>
      <c r="R54" s="229">
        <v>1.33</v>
      </c>
      <c r="S54" s="229">
        <v>1</v>
      </c>
      <c r="T54" s="230">
        <v>2.4339</v>
      </c>
      <c r="U54" s="231">
        <v>24.339000000000009</v>
      </c>
      <c r="V54" s="236"/>
    </row>
    <row r="55" spans="2:22">
      <c r="B55" s="233">
        <f t="shared" si="0"/>
        <v>51</v>
      </c>
      <c r="C55" s="237"/>
      <c r="D55" s="234" t="e">
        <v>#N/A</v>
      </c>
      <c r="E55" s="229" t="e">
        <v>#N/A</v>
      </c>
      <c r="F55" s="235"/>
      <c r="G55" s="229" t="s">
        <v>104</v>
      </c>
      <c r="H55" s="229" t="s">
        <v>755</v>
      </c>
      <c r="I55" s="229" t="s">
        <v>756</v>
      </c>
      <c r="J55" s="229" t="s">
        <v>757</v>
      </c>
      <c r="K55" s="229" t="s">
        <v>627</v>
      </c>
      <c r="L55" s="229" t="s">
        <v>758</v>
      </c>
      <c r="M55" s="229" t="s">
        <v>152</v>
      </c>
      <c r="N55" s="229">
        <v>0</v>
      </c>
      <c r="O55" s="229">
        <v>5</v>
      </c>
      <c r="P55" s="229">
        <v>5</v>
      </c>
      <c r="Q55" s="229">
        <v>0</v>
      </c>
      <c r="R55" s="229">
        <v>0</v>
      </c>
      <c r="S55" s="229">
        <v>0</v>
      </c>
      <c r="T55" s="230">
        <v>0</v>
      </c>
      <c r="U55" s="231">
        <v>0</v>
      </c>
      <c r="V55" s="236"/>
    </row>
    <row r="56" spans="2:22">
      <c r="B56" s="233">
        <f t="shared" si="0"/>
        <v>52</v>
      </c>
      <c r="C56" s="237"/>
      <c r="D56" s="234">
        <v>21710</v>
      </c>
      <c r="E56" s="229" t="s">
        <v>127</v>
      </c>
      <c r="F56" s="235"/>
      <c r="G56" s="229" t="s">
        <v>104</v>
      </c>
      <c r="H56" s="229" t="s">
        <v>759</v>
      </c>
      <c r="I56" s="229" t="s">
        <v>760</v>
      </c>
      <c r="J56" s="229" t="s">
        <v>761</v>
      </c>
      <c r="K56" s="229" t="s">
        <v>606</v>
      </c>
      <c r="L56" s="229" t="s">
        <v>607</v>
      </c>
      <c r="M56" s="229" t="s">
        <v>152</v>
      </c>
      <c r="N56" s="229">
        <v>0</v>
      </c>
      <c r="O56" s="229">
        <v>3</v>
      </c>
      <c r="P56" s="229">
        <v>3</v>
      </c>
      <c r="Q56" s="229">
        <v>1.42</v>
      </c>
      <c r="R56" s="229">
        <v>0.66</v>
      </c>
      <c r="S56" s="229">
        <v>0.94</v>
      </c>
      <c r="T56" s="230">
        <v>0.88096799999999997</v>
      </c>
      <c r="U56" s="231">
        <v>2.6429040000000001</v>
      </c>
      <c r="V56" s="236"/>
    </row>
    <row r="57" spans="2:22">
      <c r="B57" s="233">
        <f t="shared" si="0"/>
        <v>53</v>
      </c>
      <c r="C57" s="237"/>
      <c r="D57" s="234">
        <v>21710</v>
      </c>
      <c r="E57" s="229" t="s">
        <v>127</v>
      </c>
      <c r="F57" s="235"/>
      <c r="G57" s="229" t="s">
        <v>104</v>
      </c>
      <c r="H57" s="229" t="s">
        <v>762</v>
      </c>
      <c r="I57" s="229" t="s">
        <v>763</v>
      </c>
      <c r="J57" s="229" t="s">
        <v>764</v>
      </c>
      <c r="K57" s="229" t="s">
        <v>606</v>
      </c>
      <c r="L57" s="229" t="s">
        <v>607</v>
      </c>
      <c r="M57" s="229" t="s">
        <v>152</v>
      </c>
      <c r="N57" s="229">
        <v>0</v>
      </c>
      <c r="O57" s="229">
        <v>5</v>
      </c>
      <c r="P57" s="229">
        <v>5</v>
      </c>
      <c r="Q57" s="229">
        <v>2.04</v>
      </c>
      <c r="R57" s="229">
        <v>1.27</v>
      </c>
      <c r="S57" s="229">
        <v>0.67</v>
      </c>
      <c r="T57" s="230">
        <v>1.7358359999999999</v>
      </c>
      <c r="U57" s="231">
        <v>8.6791800000000006</v>
      </c>
      <c r="V57" s="236"/>
    </row>
    <row r="58" spans="2:22">
      <c r="B58" s="233">
        <f t="shared" si="0"/>
        <v>54</v>
      </c>
      <c r="C58" s="237"/>
      <c r="D58" s="234">
        <v>21710</v>
      </c>
      <c r="E58" s="229" t="s">
        <v>127</v>
      </c>
      <c r="F58" s="235"/>
      <c r="G58" s="229" t="s">
        <v>104</v>
      </c>
      <c r="H58" s="229" t="s">
        <v>765</v>
      </c>
      <c r="I58" s="229" t="s">
        <v>766</v>
      </c>
      <c r="J58" s="229" t="s">
        <v>767</v>
      </c>
      <c r="K58" s="229" t="s">
        <v>606</v>
      </c>
      <c r="L58" s="229" t="s">
        <v>607</v>
      </c>
      <c r="M58" s="229" t="s">
        <v>152</v>
      </c>
      <c r="N58" s="229">
        <v>0</v>
      </c>
      <c r="O58" s="229">
        <v>3</v>
      </c>
      <c r="P58" s="229">
        <v>3</v>
      </c>
      <c r="Q58" s="229">
        <v>1.67</v>
      </c>
      <c r="R58" s="229">
        <v>1.42</v>
      </c>
      <c r="S58" s="229">
        <v>1.33</v>
      </c>
      <c r="T58" s="230">
        <v>3.1539619999999999</v>
      </c>
      <c r="U58" s="231">
        <v>9.4618859999999998</v>
      </c>
      <c r="V58" s="236"/>
    </row>
    <row r="59" spans="2:22">
      <c r="B59" s="233">
        <f t="shared" si="0"/>
        <v>55</v>
      </c>
      <c r="C59" s="237"/>
      <c r="D59" s="234">
        <v>21710</v>
      </c>
      <c r="E59" s="229" t="s">
        <v>127</v>
      </c>
      <c r="F59" s="235"/>
      <c r="G59" s="229" t="s">
        <v>104</v>
      </c>
      <c r="H59" s="229" t="s">
        <v>768</v>
      </c>
      <c r="I59" s="229" t="s">
        <v>769</v>
      </c>
      <c r="J59" s="229" t="s">
        <v>770</v>
      </c>
      <c r="K59" s="229" t="s">
        <v>606</v>
      </c>
      <c r="L59" s="229" t="s">
        <v>607</v>
      </c>
      <c r="M59" s="229">
        <v>0</v>
      </c>
      <c r="N59" s="229">
        <v>0</v>
      </c>
      <c r="O59" s="229">
        <v>6</v>
      </c>
      <c r="P59" s="229">
        <v>6</v>
      </c>
      <c r="Q59" s="229">
        <v>0.67</v>
      </c>
      <c r="R59" s="229">
        <v>0.25</v>
      </c>
      <c r="S59" s="229">
        <v>0.42</v>
      </c>
      <c r="T59" s="230">
        <v>7.0349999999999996E-2</v>
      </c>
      <c r="U59" s="231">
        <v>0.42209999999999998</v>
      </c>
      <c r="V59" s="236"/>
    </row>
    <row r="60" spans="2:22">
      <c r="B60" s="233">
        <f t="shared" si="0"/>
        <v>56</v>
      </c>
      <c r="C60" s="237"/>
      <c r="D60" s="234">
        <v>21710</v>
      </c>
      <c r="E60" s="229" t="s">
        <v>127</v>
      </c>
      <c r="F60" s="235"/>
      <c r="G60" s="229" t="s">
        <v>104</v>
      </c>
      <c r="H60" s="229" t="s">
        <v>771</v>
      </c>
      <c r="I60" s="229" t="s">
        <v>772</v>
      </c>
      <c r="J60" s="229" t="s">
        <v>773</v>
      </c>
      <c r="K60" s="229" t="s">
        <v>606</v>
      </c>
      <c r="L60" s="229" t="s">
        <v>607</v>
      </c>
      <c r="M60" s="229">
        <v>0</v>
      </c>
      <c r="N60" s="229">
        <v>0</v>
      </c>
      <c r="O60" s="229">
        <v>2</v>
      </c>
      <c r="P60" s="229">
        <v>2</v>
      </c>
      <c r="Q60" s="229">
        <v>0.33</v>
      </c>
      <c r="R60" s="229">
        <v>0.33</v>
      </c>
      <c r="S60" s="229">
        <v>0.17</v>
      </c>
      <c r="T60" s="230">
        <v>1.8513000000000002E-2</v>
      </c>
      <c r="U60" s="231">
        <v>3.7026000000000003E-2</v>
      </c>
      <c r="V60" s="236"/>
    </row>
    <row r="61" spans="2:22">
      <c r="B61" s="233">
        <f t="shared" si="0"/>
        <v>57</v>
      </c>
      <c r="C61" s="237"/>
      <c r="D61" s="234">
        <v>21710</v>
      </c>
      <c r="E61" s="229" t="s">
        <v>127</v>
      </c>
      <c r="F61" s="235"/>
      <c r="G61" s="229" t="s">
        <v>104</v>
      </c>
      <c r="H61" s="229" t="s">
        <v>774</v>
      </c>
      <c r="I61" s="229" t="s">
        <v>775</v>
      </c>
      <c r="J61" s="229" t="s">
        <v>776</v>
      </c>
      <c r="K61" s="229" t="s">
        <v>606</v>
      </c>
      <c r="L61" s="229" t="s">
        <v>607</v>
      </c>
      <c r="M61" s="229" t="s">
        <v>152</v>
      </c>
      <c r="N61" s="229">
        <v>0</v>
      </c>
      <c r="O61" s="229">
        <v>8</v>
      </c>
      <c r="P61" s="229">
        <v>8</v>
      </c>
      <c r="Q61" s="229">
        <v>0.67</v>
      </c>
      <c r="R61" s="229">
        <v>0.42</v>
      </c>
      <c r="S61" s="229">
        <v>0.25</v>
      </c>
      <c r="T61" s="230">
        <v>7.0349999999999996E-2</v>
      </c>
      <c r="U61" s="231">
        <v>0.56279999999999997</v>
      </c>
      <c r="V61" s="236"/>
    </row>
    <row r="62" spans="2:22">
      <c r="B62" s="233">
        <f t="shared" si="0"/>
        <v>58</v>
      </c>
      <c r="C62" s="237"/>
      <c r="D62" s="234">
        <v>21710</v>
      </c>
      <c r="E62" s="229" t="s">
        <v>127</v>
      </c>
      <c r="F62" s="235"/>
      <c r="G62" s="229" t="s">
        <v>104</v>
      </c>
      <c r="H62" s="229" t="s">
        <v>777</v>
      </c>
      <c r="I62" s="229" t="s">
        <v>778</v>
      </c>
      <c r="J62" s="229" t="s">
        <v>779</v>
      </c>
      <c r="K62" s="229" t="s">
        <v>606</v>
      </c>
      <c r="L62" s="229" t="s">
        <v>607</v>
      </c>
      <c r="M62" s="229" t="s">
        <v>152</v>
      </c>
      <c r="N62" s="229">
        <v>0</v>
      </c>
      <c r="O62" s="229">
        <v>6</v>
      </c>
      <c r="P62" s="229">
        <v>6</v>
      </c>
      <c r="Q62" s="229">
        <v>0.67</v>
      </c>
      <c r="R62" s="229">
        <v>0.5</v>
      </c>
      <c r="S62" s="229">
        <v>0.08</v>
      </c>
      <c r="T62" s="230">
        <v>2.6800000000000001E-2</v>
      </c>
      <c r="U62" s="231">
        <v>0.1608</v>
      </c>
      <c r="V62" s="236"/>
    </row>
    <row r="63" spans="2:22">
      <c r="B63" s="233">
        <f t="shared" si="0"/>
        <v>59</v>
      </c>
      <c r="C63" s="237"/>
      <c r="D63" s="234">
        <v>21710</v>
      </c>
      <c r="E63" s="229" t="s">
        <v>127</v>
      </c>
      <c r="F63" s="235"/>
      <c r="G63" s="229" t="s">
        <v>104</v>
      </c>
      <c r="H63" s="229" t="s">
        <v>777</v>
      </c>
      <c r="I63" s="229" t="s">
        <v>780</v>
      </c>
      <c r="J63" s="229" t="s">
        <v>779</v>
      </c>
      <c r="K63" s="229" t="s">
        <v>606</v>
      </c>
      <c r="L63" s="229" t="s">
        <v>607</v>
      </c>
      <c r="M63" s="229">
        <v>0</v>
      </c>
      <c r="N63" s="229">
        <v>0</v>
      </c>
      <c r="O63" s="229">
        <v>4</v>
      </c>
      <c r="P63" s="229">
        <v>4</v>
      </c>
      <c r="Q63" s="229">
        <v>0.67</v>
      </c>
      <c r="R63" s="229">
        <v>0.5</v>
      </c>
      <c r="S63" s="229">
        <v>0.08</v>
      </c>
      <c r="T63" s="230">
        <v>2.6800000000000001E-2</v>
      </c>
      <c r="U63" s="231">
        <v>0.1072</v>
      </c>
      <c r="V63" s="236"/>
    </row>
    <row r="64" spans="2:22">
      <c r="B64" s="233">
        <f t="shared" si="0"/>
        <v>60</v>
      </c>
      <c r="C64" s="237"/>
      <c r="D64" s="234">
        <v>21710</v>
      </c>
      <c r="E64" s="229" t="s">
        <v>127</v>
      </c>
      <c r="F64" s="235"/>
      <c r="G64" s="229" t="s">
        <v>104</v>
      </c>
      <c r="H64" s="229" t="s">
        <v>781</v>
      </c>
      <c r="I64" s="229" t="s">
        <v>782</v>
      </c>
      <c r="J64" s="229" t="s">
        <v>783</v>
      </c>
      <c r="K64" s="229" t="s">
        <v>606</v>
      </c>
      <c r="L64" s="229" t="s">
        <v>607</v>
      </c>
      <c r="M64" s="229" t="s">
        <v>152</v>
      </c>
      <c r="N64" s="229">
        <v>0</v>
      </c>
      <c r="O64" s="229">
        <v>2</v>
      </c>
      <c r="P64" s="229">
        <v>2</v>
      </c>
      <c r="Q64" s="229">
        <v>0.92</v>
      </c>
      <c r="R64" s="229">
        <v>0.5</v>
      </c>
      <c r="S64" s="229">
        <v>0.17</v>
      </c>
      <c r="T64" s="230">
        <v>7.8200000000000006E-2</v>
      </c>
      <c r="U64" s="231">
        <v>0.15640000000000001</v>
      </c>
      <c r="V64" s="236"/>
    </row>
    <row r="65" spans="2:22">
      <c r="B65" s="233">
        <f t="shared" si="0"/>
        <v>61</v>
      </c>
      <c r="C65" s="237"/>
      <c r="D65" s="234">
        <v>21710</v>
      </c>
      <c r="E65" s="229" t="s">
        <v>127</v>
      </c>
      <c r="F65" s="235"/>
      <c r="G65" s="229" t="s">
        <v>104</v>
      </c>
      <c r="H65" s="229" t="s">
        <v>781</v>
      </c>
      <c r="I65" s="229" t="s">
        <v>784</v>
      </c>
      <c r="J65" s="229" t="s">
        <v>783</v>
      </c>
      <c r="K65" s="229" t="s">
        <v>606</v>
      </c>
      <c r="L65" s="229" t="s">
        <v>607</v>
      </c>
      <c r="M65" s="229">
        <v>0</v>
      </c>
      <c r="N65" s="229">
        <v>0</v>
      </c>
      <c r="O65" s="229">
        <v>4</v>
      </c>
      <c r="P65" s="229">
        <v>4</v>
      </c>
      <c r="Q65" s="229">
        <v>0.92</v>
      </c>
      <c r="R65" s="229">
        <v>0.5</v>
      </c>
      <c r="S65" s="229">
        <v>0.17</v>
      </c>
      <c r="T65" s="230">
        <v>7.8200000000000006E-2</v>
      </c>
      <c r="U65" s="231">
        <v>0.31280000000000002</v>
      </c>
      <c r="V65" s="236"/>
    </row>
    <row r="66" spans="2:22">
      <c r="B66" s="233">
        <f t="shared" si="0"/>
        <v>62</v>
      </c>
      <c r="C66" s="237"/>
      <c r="D66" s="234">
        <v>21710</v>
      </c>
      <c r="E66" s="229" t="s">
        <v>127</v>
      </c>
      <c r="F66" s="235"/>
      <c r="G66" s="229" t="s">
        <v>104</v>
      </c>
      <c r="H66" s="229" t="s">
        <v>785</v>
      </c>
      <c r="I66" s="229" t="s">
        <v>786</v>
      </c>
      <c r="J66" s="229" t="s">
        <v>787</v>
      </c>
      <c r="K66" s="229" t="s">
        <v>627</v>
      </c>
      <c r="L66" s="229" t="s">
        <v>607</v>
      </c>
      <c r="M66" s="229" t="s">
        <v>152</v>
      </c>
      <c r="N66" s="229">
        <v>0</v>
      </c>
      <c r="O66" s="229">
        <v>1</v>
      </c>
      <c r="P66" s="229">
        <v>1</v>
      </c>
      <c r="Q66" s="229">
        <v>0</v>
      </c>
      <c r="R66" s="229">
        <v>0</v>
      </c>
      <c r="S66" s="229">
        <v>0</v>
      </c>
      <c r="T66" s="230">
        <v>0</v>
      </c>
      <c r="U66" s="231">
        <v>0</v>
      </c>
      <c r="V66" s="236"/>
    </row>
    <row r="67" spans="2:22">
      <c r="B67" s="233">
        <f t="shared" si="0"/>
        <v>63</v>
      </c>
      <c r="C67" s="237"/>
      <c r="D67" s="234">
        <v>21710</v>
      </c>
      <c r="E67" s="229" t="s">
        <v>127</v>
      </c>
      <c r="F67" s="235"/>
      <c r="G67" s="229" t="s">
        <v>104</v>
      </c>
      <c r="H67" s="229" t="s">
        <v>788</v>
      </c>
      <c r="I67" s="229" t="s">
        <v>789</v>
      </c>
      <c r="J67" s="229" t="s">
        <v>790</v>
      </c>
      <c r="K67" s="229" t="s">
        <v>606</v>
      </c>
      <c r="L67" s="229" t="s">
        <v>607</v>
      </c>
      <c r="M67" s="229" t="s">
        <v>152</v>
      </c>
      <c r="N67" s="229">
        <v>0</v>
      </c>
      <c r="O67" s="229">
        <v>2</v>
      </c>
      <c r="P67" s="229">
        <v>2</v>
      </c>
      <c r="Q67" s="229">
        <v>1.1100000000000001</v>
      </c>
      <c r="R67" s="229">
        <v>1.1100000000000001</v>
      </c>
      <c r="S67" s="229">
        <v>0.08</v>
      </c>
      <c r="T67" s="230">
        <v>9.8568000000000017E-2</v>
      </c>
      <c r="U67" s="231">
        <v>0.19713600000000001</v>
      </c>
      <c r="V67" s="236"/>
    </row>
    <row r="68" spans="2:22">
      <c r="B68" s="233">
        <f t="shared" si="0"/>
        <v>64</v>
      </c>
      <c r="C68" s="237"/>
      <c r="D68" s="234">
        <v>21710</v>
      </c>
      <c r="E68" s="229" t="s">
        <v>127</v>
      </c>
      <c r="F68" s="235"/>
      <c r="G68" s="229" t="s">
        <v>104</v>
      </c>
      <c r="H68" s="229" t="s">
        <v>791</v>
      </c>
      <c r="I68" s="229" t="s">
        <v>792</v>
      </c>
      <c r="J68" s="229" t="s">
        <v>793</v>
      </c>
      <c r="K68" s="229" t="s">
        <v>606</v>
      </c>
      <c r="L68" s="229" t="s">
        <v>607</v>
      </c>
      <c r="M68" s="229">
        <v>0</v>
      </c>
      <c r="N68" s="229">
        <v>0</v>
      </c>
      <c r="O68" s="229">
        <v>2</v>
      </c>
      <c r="P68" s="229">
        <v>2</v>
      </c>
      <c r="Q68" s="229">
        <v>1</v>
      </c>
      <c r="R68" s="229">
        <v>1.25</v>
      </c>
      <c r="S68" s="229">
        <v>0.17</v>
      </c>
      <c r="T68" s="230">
        <v>0.21249999999999999</v>
      </c>
      <c r="U68" s="231">
        <v>0.42499999999999999</v>
      </c>
      <c r="V68" s="236"/>
    </row>
    <row r="69" spans="2:22">
      <c r="B69" s="233">
        <f t="shared" si="0"/>
        <v>65</v>
      </c>
      <c r="C69" s="237"/>
      <c r="D69" s="234">
        <v>21710</v>
      </c>
      <c r="E69" s="229" t="s">
        <v>127</v>
      </c>
      <c r="F69" s="235"/>
      <c r="G69" s="229" t="s">
        <v>104</v>
      </c>
      <c r="H69" s="229" t="s">
        <v>794</v>
      </c>
      <c r="I69" s="229" t="s">
        <v>795</v>
      </c>
      <c r="J69" s="229" t="s">
        <v>796</v>
      </c>
      <c r="K69" s="229" t="s">
        <v>623</v>
      </c>
      <c r="L69" s="229" t="s">
        <v>607</v>
      </c>
      <c r="M69" s="229">
        <v>0</v>
      </c>
      <c r="N69" s="229">
        <v>0</v>
      </c>
      <c r="O69" s="229">
        <v>4</v>
      </c>
      <c r="P69" s="229">
        <v>4</v>
      </c>
      <c r="Q69" s="229">
        <v>2</v>
      </c>
      <c r="R69" s="229">
        <v>1.42</v>
      </c>
      <c r="S69" s="229">
        <v>0.25</v>
      </c>
      <c r="T69" s="230">
        <v>0.71</v>
      </c>
      <c r="U69" s="231">
        <v>2.84</v>
      </c>
      <c r="V69" s="236"/>
    </row>
    <row r="70" spans="2:22">
      <c r="B70" s="233">
        <f t="shared" ref="B70:B133" si="1">1+B69</f>
        <v>66</v>
      </c>
      <c r="C70" s="237"/>
      <c r="D70" s="234">
        <v>21710</v>
      </c>
      <c r="E70" s="229" t="s">
        <v>127</v>
      </c>
      <c r="F70" s="235"/>
      <c r="G70" s="229" t="s">
        <v>104</v>
      </c>
      <c r="H70" s="229" t="s">
        <v>797</v>
      </c>
      <c r="I70" s="229" t="s">
        <v>798</v>
      </c>
      <c r="J70" s="229" t="s">
        <v>799</v>
      </c>
      <c r="K70" s="229" t="s">
        <v>606</v>
      </c>
      <c r="L70" s="229" t="s">
        <v>607</v>
      </c>
      <c r="M70" s="229" t="s">
        <v>152</v>
      </c>
      <c r="N70" s="229">
        <v>0</v>
      </c>
      <c r="O70" s="229">
        <v>2</v>
      </c>
      <c r="P70" s="229">
        <v>2</v>
      </c>
      <c r="Q70" s="229">
        <v>4</v>
      </c>
      <c r="R70" s="229">
        <v>2.5</v>
      </c>
      <c r="S70" s="229">
        <v>1.75</v>
      </c>
      <c r="T70" s="230">
        <v>17.5</v>
      </c>
      <c r="U70" s="231">
        <v>35</v>
      </c>
      <c r="V70" s="236"/>
    </row>
    <row r="71" spans="2:22">
      <c r="B71" s="233">
        <f t="shared" si="1"/>
        <v>67</v>
      </c>
      <c r="C71" s="237"/>
      <c r="D71" s="234">
        <v>21710</v>
      </c>
      <c r="E71" s="229" t="s">
        <v>127</v>
      </c>
      <c r="F71" s="235"/>
      <c r="G71" s="229" t="s">
        <v>104</v>
      </c>
      <c r="H71" s="229" t="s">
        <v>800</v>
      </c>
      <c r="I71" s="229" t="s">
        <v>801</v>
      </c>
      <c r="J71" s="229" t="s">
        <v>802</v>
      </c>
      <c r="K71" s="229" t="s">
        <v>623</v>
      </c>
      <c r="L71" s="229" t="s">
        <v>607</v>
      </c>
      <c r="M71" s="229">
        <v>0</v>
      </c>
      <c r="N71" s="229">
        <v>0</v>
      </c>
      <c r="O71" s="229">
        <v>0</v>
      </c>
      <c r="P71" s="229">
        <v>0</v>
      </c>
      <c r="Q71" s="229">
        <v>0.83</v>
      </c>
      <c r="R71" s="229">
        <v>1.17</v>
      </c>
      <c r="S71" s="229">
        <v>0.17</v>
      </c>
      <c r="T71" s="230">
        <v>0.16508700000000001</v>
      </c>
      <c r="U71" s="231">
        <v>0</v>
      </c>
      <c r="V71" s="236"/>
    </row>
    <row r="72" spans="2:22" ht="25" customHeight="1">
      <c r="B72" s="233">
        <f t="shared" si="1"/>
        <v>68</v>
      </c>
      <c r="C72" s="237"/>
      <c r="D72" s="234">
        <v>21710</v>
      </c>
      <c r="E72" s="229" t="s">
        <v>127</v>
      </c>
      <c r="F72" s="235"/>
      <c r="G72" s="229" t="s">
        <v>104</v>
      </c>
      <c r="H72" s="229" t="s">
        <v>800</v>
      </c>
      <c r="I72" s="229" t="s">
        <v>803</v>
      </c>
      <c r="J72" s="229" t="s">
        <v>804</v>
      </c>
      <c r="K72" s="229" t="s">
        <v>606</v>
      </c>
      <c r="L72" s="229" t="s">
        <v>607</v>
      </c>
      <c r="M72" s="229" t="s">
        <v>152</v>
      </c>
      <c r="N72" s="229">
        <v>0</v>
      </c>
      <c r="O72" s="229">
        <v>180</v>
      </c>
      <c r="P72" s="229">
        <v>180</v>
      </c>
      <c r="Q72" s="229">
        <v>0.83</v>
      </c>
      <c r="R72" s="229">
        <v>1.17</v>
      </c>
      <c r="S72" s="229">
        <v>0.17</v>
      </c>
      <c r="T72" s="230">
        <v>0.16508700000000001</v>
      </c>
      <c r="U72" s="231">
        <v>29.71566</v>
      </c>
      <c r="V72" s="236"/>
    </row>
    <row r="73" spans="2:22">
      <c r="B73" s="233">
        <f t="shared" si="1"/>
        <v>69</v>
      </c>
      <c r="C73" s="237"/>
      <c r="D73" s="234">
        <v>21710</v>
      </c>
      <c r="E73" s="229" t="s">
        <v>127</v>
      </c>
      <c r="F73" s="235"/>
      <c r="G73" s="229" t="s">
        <v>104</v>
      </c>
      <c r="H73" s="229" t="s">
        <v>800</v>
      </c>
      <c r="I73" s="229" t="s">
        <v>805</v>
      </c>
      <c r="J73" s="229" t="s">
        <v>806</v>
      </c>
      <c r="K73" s="229" t="s">
        <v>623</v>
      </c>
      <c r="L73" s="229" t="s">
        <v>607</v>
      </c>
      <c r="M73" s="229">
        <v>0</v>
      </c>
      <c r="N73" s="229">
        <v>0</v>
      </c>
      <c r="O73" s="229">
        <v>2</v>
      </c>
      <c r="P73" s="229">
        <v>2</v>
      </c>
      <c r="Q73" s="229">
        <v>0.83</v>
      </c>
      <c r="R73" s="229">
        <v>1.17</v>
      </c>
      <c r="S73" s="229">
        <v>0.17</v>
      </c>
      <c r="T73" s="230">
        <v>0.16508700000000001</v>
      </c>
      <c r="U73" s="231">
        <v>0.33017400000000002</v>
      </c>
      <c r="V73" s="236"/>
    </row>
    <row r="74" spans="2:22">
      <c r="B74" s="233">
        <f t="shared" si="1"/>
        <v>70</v>
      </c>
      <c r="C74" s="237"/>
      <c r="D74" s="234">
        <v>21820</v>
      </c>
      <c r="E74" s="229" t="s">
        <v>807</v>
      </c>
      <c r="F74" s="235"/>
      <c r="G74" s="229" t="s">
        <v>104</v>
      </c>
      <c r="H74" s="229" t="s">
        <v>808</v>
      </c>
      <c r="I74" s="229" t="s">
        <v>809</v>
      </c>
      <c r="J74" s="229" t="s">
        <v>810</v>
      </c>
      <c r="K74" s="229" t="s">
        <v>606</v>
      </c>
      <c r="L74" s="229" t="s">
        <v>607</v>
      </c>
      <c r="M74" s="229">
        <v>0</v>
      </c>
      <c r="N74" s="229">
        <v>0</v>
      </c>
      <c r="O74" s="229">
        <v>1</v>
      </c>
      <c r="P74" s="229">
        <v>1</v>
      </c>
      <c r="Q74" s="229">
        <v>3.97</v>
      </c>
      <c r="R74" s="229">
        <v>3.08</v>
      </c>
      <c r="S74" s="229">
        <v>3.95</v>
      </c>
      <c r="T74" s="230">
        <v>48.299020000000013</v>
      </c>
      <c r="U74" s="231">
        <v>48.299020000000013</v>
      </c>
      <c r="V74" s="236"/>
    </row>
    <row r="75" spans="2:22">
      <c r="B75" s="233">
        <f t="shared" si="1"/>
        <v>71</v>
      </c>
      <c r="C75" s="237"/>
      <c r="D75" s="234" t="e">
        <v>#N/A</v>
      </c>
      <c r="E75" s="229" t="e">
        <v>#N/A</v>
      </c>
      <c r="F75" s="235"/>
      <c r="G75" s="229" t="s">
        <v>104</v>
      </c>
      <c r="H75" s="229" t="s">
        <v>811</v>
      </c>
      <c r="I75" s="229" t="s">
        <v>812</v>
      </c>
      <c r="J75" s="229" t="s">
        <v>813</v>
      </c>
      <c r="K75" s="229" t="s">
        <v>606</v>
      </c>
      <c r="L75" s="229" t="s">
        <v>607</v>
      </c>
      <c r="M75" s="229" t="s">
        <v>152</v>
      </c>
      <c r="N75" s="229">
        <v>122</v>
      </c>
      <c r="O75" s="229">
        <v>0</v>
      </c>
      <c r="P75" s="229">
        <v>122</v>
      </c>
      <c r="Q75" s="229">
        <v>1.17</v>
      </c>
      <c r="R75" s="229">
        <v>0.28999999999999998</v>
      </c>
      <c r="S75" s="229">
        <v>1.75</v>
      </c>
      <c r="T75" s="230">
        <v>0.59377499999999994</v>
      </c>
      <c r="U75" s="231">
        <v>72.440549999999988</v>
      </c>
      <c r="V75" s="236"/>
    </row>
    <row r="76" spans="2:22">
      <c r="B76" s="233">
        <f t="shared" si="1"/>
        <v>72</v>
      </c>
      <c r="C76" s="237"/>
      <c r="D76" s="234" t="s">
        <v>814</v>
      </c>
      <c r="E76" s="229" t="e">
        <v>#N/A</v>
      </c>
      <c r="F76" s="235"/>
      <c r="G76" s="229" t="s">
        <v>104</v>
      </c>
      <c r="H76" s="229" t="s">
        <v>815</v>
      </c>
      <c r="I76" s="229" t="s">
        <v>816</v>
      </c>
      <c r="J76" s="229" t="s">
        <v>817</v>
      </c>
      <c r="K76" s="229" t="s">
        <v>606</v>
      </c>
      <c r="L76" s="229" t="s">
        <v>607</v>
      </c>
      <c r="M76" s="229" t="s">
        <v>152</v>
      </c>
      <c r="N76" s="229">
        <v>244</v>
      </c>
      <c r="O76" s="229">
        <v>0</v>
      </c>
      <c r="P76" s="229">
        <v>244</v>
      </c>
      <c r="Q76" s="229">
        <v>0.67</v>
      </c>
      <c r="R76" s="229">
        <v>0.5</v>
      </c>
      <c r="S76" s="229">
        <v>0.08</v>
      </c>
      <c r="T76" s="230">
        <v>2.6800000000000001E-2</v>
      </c>
      <c r="U76" s="231">
        <v>6.5392000000000001</v>
      </c>
      <c r="V76" s="236"/>
    </row>
    <row r="77" spans="2:22">
      <c r="B77" s="233">
        <f t="shared" si="1"/>
        <v>73</v>
      </c>
      <c r="C77" s="237"/>
      <c r="D77" s="234" t="s">
        <v>814</v>
      </c>
      <c r="E77" s="229" t="e">
        <v>#N/A</v>
      </c>
      <c r="F77" s="235"/>
      <c r="G77" s="229" t="s">
        <v>104</v>
      </c>
      <c r="H77" s="229" t="s">
        <v>818</v>
      </c>
      <c r="I77" s="229" t="s">
        <v>819</v>
      </c>
      <c r="J77" s="229" t="s">
        <v>820</v>
      </c>
      <c r="K77" s="229" t="s">
        <v>606</v>
      </c>
      <c r="L77" s="229" t="s">
        <v>821</v>
      </c>
      <c r="M77" s="229" t="s">
        <v>152</v>
      </c>
      <c r="N77" s="229">
        <v>122</v>
      </c>
      <c r="O77" s="229">
        <v>0</v>
      </c>
      <c r="P77" s="229">
        <v>122</v>
      </c>
      <c r="Q77" s="229">
        <v>0.83</v>
      </c>
      <c r="R77" s="229">
        <v>0.5</v>
      </c>
      <c r="S77" s="229">
        <v>0.17</v>
      </c>
      <c r="T77" s="230">
        <v>7.0550000000000002E-2</v>
      </c>
      <c r="U77" s="231">
        <v>8.6071000000000009</v>
      </c>
      <c r="V77" s="236"/>
    </row>
    <row r="78" spans="2:22">
      <c r="B78" s="233">
        <f t="shared" si="1"/>
        <v>74</v>
      </c>
      <c r="C78" s="237"/>
      <c r="D78" s="234" t="s">
        <v>814</v>
      </c>
      <c r="E78" s="229" t="e">
        <v>#N/A</v>
      </c>
      <c r="F78" s="235"/>
      <c r="G78" s="229" t="s">
        <v>104</v>
      </c>
      <c r="H78" s="229" t="s">
        <v>822</v>
      </c>
      <c r="I78" s="229" t="s">
        <v>823</v>
      </c>
      <c r="J78" s="229" t="s">
        <v>824</v>
      </c>
      <c r="K78" s="229" t="s">
        <v>606</v>
      </c>
      <c r="L78" s="229">
        <v>0</v>
      </c>
      <c r="M78" s="229" t="s">
        <v>152</v>
      </c>
      <c r="N78" s="229">
        <v>31</v>
      </c>
      <c r="O78" s="229">
        <v>0</v>
      </c>
      <c r="P78" s="229">
        <v>31</v>
      </c>
      <c r="Q78" s="229">
        <v>0.96</v>
      </c>
      <c r="R78" s="229">
        <v>0.67</v>
      </c>
      <c r="S78" s="229">
        <v>0.42</v>
      </c>
      <c r="T78" s="230">
        <v>0.270144</v>
      </c>
      <c r="U78" s="231">
        <v>8.3744639999999997</v>
      </c>
      <c r="V78" s="236"/>
    </row>
    <row r="79" spans="2:22">
      <c r="B79" s="233">
        <f t="shared" si="1"/>
        <v>75</v>
      </c>
      <c r="C79" s="237"/>
      <c r="D79" s="234" t="s">
        <v>814</v>
      </c>
      <c r="E79" s="229" t="e">
        <v>#N/A</v>
      </c>
      <c r="F79" s="235"/>
      <c r="G79" s="229" t="s">
        <v>104</v>
      </c>
      <c r="H79" s="229" t="s">
        <v>825</v>
      </c>
      <c r="I79" s="229" t="s">
        <v>826</v>
      </c>
      <c r="J79" s="229" t="s">
        <v>827</v>
      </c>
      <c r="K79" s="229" t="s">
        <v>606</v>
      </c>
      <c r="L79" s="229">
        <v>0</v>
      </c>
      <c r="M79" s="229" t="s">
        <v>152</v>
      </c>
      <c r="N79" s="229">
        <v>31</v>
      </c>
      <c r="O79" s="229">
        <v>0</v>
      </c>
      <c r="P79" s="229">
        <v>31</v>
      </c>
      <c r="Q79" s="229">
        <v>0.87</v>
      </c>
      <c r="R79" s="229">
        <v>0.46</v>
      </c>
      <c r="S79" s="229">
        <v>0.46</v>
      </c>
      <c r="T79" s="230">
        <v>0.18409200000000001</v>
      </c>
      <c r="U79" s="231">
        <v>5.7068519999999996</v>
      </c>
      <c r="V79" s="236"/>
    </row>
    <row r="80" spans="2:22">
      <c r="B80" s="233">
        <f t="shared" si="1"/>
        <v>76</v>
      </c>
      <c r="C80" s="237"/>
      <c r="D80" s="234" t="s">
        <v>814</v>
      </c>
      <c r="E80" s="229" t="e">
        <v>#N/A</v>
      </c>
      <c r="F80" s="235"/>
      <c r="G80" s="229" t="s">
        <v>104</v>
      </c>
      <c r="H80" s="229" t="s">
        <v>828</v>
      </c>
      <c r="I80" s="229" t="s">
        <v>829</v>
      </c>
      <c r="J80" s="229" t="s">
        <v>830</v>
      </c>
      <c r="K80" s="229" t="s">
        <v>606</v>
      </c>
      <c r="L80" s="229" t="s">
        <v>607</v>
      </c>
      <c r="M80" s="229" t="s">
        <v>152</v>
      </c>
      <c r="N80" s="229">
        <v>122</v>
      </c>
      <c r="O80" s="229">
        <v>0</v>
      </c>
      <c r="P80" s="229">
        <v>122</v>
      </c>
      <c r="Q80" s="229">
        <v>2</v>
      </c>
      <c r="R80" s="229">
        <v>1.5</v>
      </c>
      <c r="S80" s="229">
        <v>0.67</v>
      </c>
      <c r="T80" s="230">
        <v>2.0099999999999998</v>
      </c>
      <c r="U80" s="231">
        <v>245.22</v>
      </c>
      <c r="V80" s="236"/>
    </row>
    <row r="81" spans="2:22" ht="25" customHeight="1">
      <c r="B81" s="233">
        <f t="shared" si="1"/>
        <v>77</v>
      </c>
      <c r="C81" s="237"/>
      <c r="D81" s="234">
        <v>44112</v>
      </c>
      <c r="E81" s="229" t="s">
        <v>298</v>
      </c>
      <c r="F81" s="235"/>
      <c r="G81" s="229" t="s">
        <v>104</v>
      </c>
      <c r="H81" s="229" t="s">
        <v>831</v>
      </c>
      <c r="I81" s="229" t="s">
        <v>832</v>
      </c>
      <c r="J81" s="229" t="s">
        <v>833</v>
      </c>
      <c r="K81" s="229" t="s">
        <v>606</v>
      </c>
      <c r="L81" s="229" t="s">
        <v>607</v>
      </c>
      <c r="M81" s="229" t="s">
        <v>152</v>
      </c>
      <c r="N81" s="229">
        <v>244</v>
      </c>
      <c r="O81" s="229">
        <v>0</v>
      </c>
      <c r="P81" s="229">
        <v>244</v>
      </c>
      <c r="Q81" s="229">
        <v>1.08</v>
      </c>
      <c r="R81" s="229">
        <v>0.57999999999999996</v>
      </c>
      <c r="S81" s="229">
        <v>0.25</v>
      </c>
      <c r="T81" s="230">
        <v>0.15659999999999999</v>
      </c>
      <c r="U81" s="231">
        <v>38.2104</v>
      </c>
      <c r="V81" s="236"/>
    </row>
    <row r="82" spans="2:22" ht="25" customHeight="1">
      <c r="B82" s="233">
        <f t="shared" si="1"/>
        <v>78</v>
      </c>
      <c r="C82" s="237"/>
      <c r="D82" s="234">
        <v>44112</v>
      </c>
      <c r="E82" s="229" t="s">
        <v>298</v>
      </c>
      <c r="F82" s="235"/>
      <c r="G82" s="229" t="s">
        <v>104</v>
      </c>
      <c r="H82" s="229" t="s">
        <v>834</v>
      </c>
      <c r="I82" s="229" t="s">
        <v>835</v>
      </c>
      <c r="J82" s="229" t="s">
        <v>836</v>
      </c>
      <c r="K82" s="229" t="s">
        <v>606</v>
      </c>
      <c r="L82" s="229" t="s">
        <v>821</v>
      </c>
      <c r="M82" s="229" t="s">
        <v>152</v>
      </c>
      <c r="N82" s="229">
        <v>244</v>
      </c>
      <c r="O82" s="229">
        <v>0</v>
      </c>
      <c r="P82" s="229">
        <v>244</v>
      </c>
      <c r="Q82" s="229">
        <v>1.08</v>
      </c>
      <c r="R82" s="229">
        <v>0.75</v>
      </c>
      <c r="S82" s="229">
        <v>0.17</v>
      </c>
      <c r="T82" s="230">
        <v>0.13769999999999999</v>
      </c>
      <c r="U82" s="231">
        <v>33.598799999999997</v>
      </c>
      <c r="V82" s="236"/>
    </row>
    <row r="83" spans="2:22">
      <c r="B83" s="233">
        <f t="shared" si="1"/>
        <v>79</v>
      </c>
      <c r="C83" s="237"/>
      <c r="D83" s="234" t="s">
        <v>814</v>
      </c>
      <c r="E83" s="229" t="e">
        <v>#N/A</v>
      </c>
      <c r="F83" s="235"/>
      <c r="G83" s="229" t="s">
        <v>104</v>
      </c>
      <c r="H83" s="229" t="s">
        <v>837</v>
      </c>
      <c r="I83" s="229" t="s">
        <v>838</v>
      </c>
      <c r="J83" s="229" t="s">
        <v>839</v>
      </c>
      <c r="K83" s="229" t="s">
        <v>606</v>
      </c>
      <c r="L83" s="229" t="s">
        <v>607</v>
      </c>
      <c r="M83" s="229" t="s">
        <v>152</v>
      </c>
      <c r="N83" s="229">
        <v>122</v>
      </c>
      <c r="O83" s="229">
        <v>0</v>
      </c>
      <c r="P83" s="229">
        <v>122</v>
      </c>
      <c r="Q83" s="229">
        <v>0.25</v>
      </c>
      <c r="R83" s="229">
        <v>0.08</v>
      </c>
      <c r="S83" s="229">
        <v>0.08</v>
      </c>
      <c r="T83" s="230">
        <v>1.6000000000000001E-3</v>
      </c>
      <c r="U83" s="231">
        <v>0.19520000000000001</v>
      </c>
      <c r="V83" s="236"/>
    </row>
    <row r="84" spans="2:22">
      <c r="B84" s="233">
        <f t="shared" si="1"/>
        <v>80</v>
      </c>
      <c r="C84" s="237"/>
      <c r="D84" s="234" t="s">
        <v>814</v>
      </c>
      <c r="E84" s="229" t="e">
        <v>#N/A</v>
      </c>
      <c r="F84" s="235"/>
      <c r="G84" s="229" t="s">
        <v>104</v>
      </c>
      <c r="H84" s="229" t="s">
        <v>840</v>
      </c>
      <c r="I84" s="229" t="s">
        <v>841</v>
      </c>
      <c r="J84" s="229" t="s">
        <v>842</v>
      </c>
      <c r="K84" s="229" t="s">
        <v>606</v>
      </c>
      <c r="L84" s="229" t="s">
        <v>607</v>
      </c>
      <c r="M84" s="229" t="s">
        <v>152</v>
      </c>
      <c r="N84" s="229">
        <v>122</v>
      </c>
      <c r="O84" s="229">
        <v>0</v>
      </c>
      <c r="P84" s="229">
        <v>122</v>
      </c>
      <c r="Q84" s="229">
        <v>0.57999999999999996</v>
      </c>
      <c r="R84" s="229">
        <v>0.17</v>
      </c>
      <c r="S84" s="229">
        <v>0.08</v>
      </c>
      <c r="T84" s="230">
        <v>7.8880000000000009E-3</v>
      </c>
      <c r="U84" s="231">
        <v>0.96233600000000008</v>
      </c>
      <c r="V84" s="236"/>
    </row>
    <row r="85" spans="2:22">
      <c r="B85" s="233">
        <f t="shared" si="1"/>
        <v>81</v>
      </c>
      <c r="C85" s="237"/>
      <c r="D85" s="234" t="s">
        <v>814</v>
      </c>
      <c r="E85" s="229" t="e">
        <v>#N/A</v>
      </c>
      <c r="F85" s="235"/>
      <c r="G85" s="229" t="s">
        <v>104</v>
      </c>
      <c r="H85" s="229" t="s">
        <v>843</v>
      </c>
      <c r="I85" s="229" t="s">
        <v>844</v>
      </c>
      <c r="J85" s="229" t="s">
        <v>845</v>
      </c>
      <c r="K85" s="229" t="s">
        <v>606</v>
      </c>
      <c r="L85" s="229" t="s">
        <v>821</v>
      </c>
      <c r="M85" s="229" t="s">
        <v>152</v>
      </c>
      <c r="N85" s="229">
        <v>244</v>
      </c>
      <c r="O85" s="229">
        <v>0</v>
      </c>
      <c r="P85" s="229">
        <v>244</v>
      </c>
      <c r="Q85" s="229">
        <v>0.83</v>
      </c>
      <c r="R85" s="229">
        <v>0.5</v>
      </c>
      <c r="S85" s="229">
        <v>0.17</v>
      </c>
      <c r="T85" s="230">
        <v>7.0550000000000002E-2</v>
      </c>
      <c r="U85" s="231">
        <v>17.214200000000002</v>
      </c>
      <c r="V85" s="236"/>
    </row>
    <row r="86" spans="2:22">
      <c r="B86" s="233">
        <f t="shared" si="1"/>
        <v>82</v>
      </c>
      <c r="C86" s="237"/>
      <c r="D86" s="234" t="s">
        <v>814</v>
      </c>
      <c r="E86" s="229" t="e">
        <v>#N/A</v>
      </c>
      <c r="F86" s="235"/>
      <c r="G86" s="229" t="s">
        <v>104</v>
      </c>
      <c r="H86" s="229" t="s">
        <v>846</v>
      </c>
      <c r="I86" s="229" t="s">
        <v>847</v>
      </c>
      <c r="J86" s="229" t="s">
        <v>848</v>
      </c>
      <c r="K86" s="229" t="s">
        <v>606</v>
      </c>
      <c r="L86" s="229" t="s">
        <v>607</v>
      </c>
      <c r="M86" s="229" t="s">
        <v>152</v>
      </c>
      <c r="N86" s="229">
        <v>244</v>
      </c>
      <c r="O86" s="229">
        <v>0</v>
      </c>
      <c r="P86" s="229">
        <v>244</v>
      </c>
      <c r="Q86" s="229">
        <v>0.83</v>
      </c>
      <c r="R86" s="229">
        <v>0.5</v>
      </c>
      <c r="S86" s="229">
        <v>0.17</v>
      </c>
      <c r="T86" s="230">
        <v>7.0550000000000002E-2</v>
      </c>
      <c r="U86" s="231">
        <v>17.214200000000002</v>
      </c>
      <c r="V86" s="236"/>
    </row>
    <row r="87" spans="2:22">
      <c r="B87" s="233">
        <f t="shared" si="1"/>
        <v>83</v>
      </c>
      <c r="C87" s="237"/>
      <c r="D87" s="234" t="s">
        <v>814</v>
      </c>
      <c r="E87" s="229" t="e">
        <v>#N/A</v>
      </c>
      <c r="F87" s="235"/>
      <c r="G87" s="229" t="s">
        <v>104</v>
      </c>
      <c r="H87" s="229" t="s">
        <v>849</v>
      </c>
      <c r="I87" s="229" t="s">
        <v>850</v>
      </c>
      <c r="J87" s="229" t="s">
        <v>851</v>
      </c>
      <c r="K87" s="229" t="s">
        <v>606</v>
      </c>
      <c r="L87" s="229" t="s">
        <v>607</v>
      </c>
      <c r="M87" s="229" t="s">
        <v>152</v>
      </c>
      <c r="N87" s="229">
        <v>122</v>
      </c>
      <c r="O87" s="229">
        <v>0</v>
      </c>
      <c r="P87" s="229">
        <v>122</v>
      </c>
      <c r="Q87" s="229">
        <v>0.83</v>
      </c>
      <c r="R87" s="229">
        <v>0.5</v>
      </c>
      <c r="S87" s="229">
        <v>0.17</v>
      </c>
      <c r="T87" s="230">
        <v>7.0550000000000002E-2</v>
      </c>
      <c r="U87" s="231">
        <v>8.6071000000000009</v>
      </c>
      <c r="V87" s="236"/>
    </row>
    <row r="88" spans="2:22">
      <c r="B88" s="233">
        <f t="shared" si="1"/>
        <v>84</v>
      </c>
      <c r="C88" s="237"/>
      <c r="D88" s="234">
        <v>44112</v>
      </c>
      <c r="E88" s="229" t="s">
        <v>298</v>
      </c>
      <c r="F88" s="235"/>
      <c r="G88" s="229" t="s">
        <v>104</v>
      </c>
      <c r="H88" s="229" t="s">
        <v>852</v>
      </c>
      <c r="I88" s="229" t="s">
        <v>853</v>
      </c>
      <c r="J88" s="229" t="s">
        <v>854</v>
      </c>
      <c r="K88" s="229" t="s">
        <v>606</v>
      </c>
      <c r="L88" s="229" t="s">
        <v>607</v>
      </c>
      <c r="M88" s="229" t="s">
        <v>152</v>
      </c>
      <c r="N88" s="229">
        <v>122</v>
      </c>
      <c r="O88" s="229">
        <v>0</v>
      </c>
      <c r="P88" s="229">
        <v>122</v>
      </c>
      <c r="Q88" s="229">
        <v>1</v>
      </c>
      <c r="R88" s="229">
        <v>1</v>
      </c>
      <c r="S88" s="229">
        <v>1</v>
      </c>
      <c r="T88" s="230">
        <v>1</v>
      </c>
      <c r="U88" s="231">
        <v>122</v>
      </c>
      <c r="V88" s="236"/>
    </row>
    <row r="89" spans="2:22">
      <c r="B89" s="233">
        <f t="shared" si="1"/>
        <v>85</v>
      </c>
      <c r="C89" s="237"/>
      <c r="D89" s="234" t="s">
        <v>814</v>
      </c>
      <c r="E89" s="229" t="e">
        <v>#N/A</v>
      </c>
      <c r="F89" s="235"/>
      <c r="G89" s="229" t="s">
        <v>104</v>
      </c>
      <c r="H89" s="229" t="s">
        <v>855</v>
      </c>
      <c r="I89" s="229" t="s">
        <v>856</v>
      </c>
      <c r="J89" s="229" t="s">
        <v>857</v>
      </c>
      <c r="K89" s="229" t="s">
        <v>606</v>
      </c>
      <c r="L89" s="229" t="s">
        <v>858</v>
      </c>
      <c r="M89" s="229" t="s">
        <v>152</v>
      </c>
      <c r="N89" s="229">
        <v>122</v>
      </c>
      <c r="O89" s="229">
        <v>0</v>
      </c>
      <c r="P89" s="229">
        <v>122</v>
      </c>
      <c r="Q89" s="229">
        <v>0</v>
      </c>
      <c r="R89" s="229">
        <v>0</v>
      </c>
      <c r="S89" s="229">
        <v>0</v>
      </c>
      <c r="T89" s="230">
        <v>0</v>
      </c>
      <c r="U89" s="231">
        <v>0</v>
      </c>
      <c r="V89" s="236"/>
    </row>
    <row r="90" spans="2:22">
      <c r="B90" s="233">
        <f t="shared" si="1"/>
        <v>86</v>
      </c>
      <c r="C90" s="237"/>
      <c r="D90" s="234" t="s">
        <v>814</v>
      </c>
      <c r="E90" s="229" t="e">
        <v>#N/A</v>
      </c>
      <c r="F90" s="235"/>
      <c r="G90" s="229" t="s">
        <v>104</v>
      </c>
      <c r="H90" s="229" t="s">
        <v>859</v>
      </c>
      <c r="I90" s="229" t="s">
        <v>860</v>
      </c>
      <c r="J90" s="229" t="s">
        <v>861</v>
      </c>
      <c r="K90" s="229" t="s">
        <v>606</v>
      </c>
      <c r="L90" s="229" t="s">
        <v>607</v>
      </c>
      <c r="M90" s="229" t="s">
        <v>152</v>
      </c>
      <c r="N90" s="229">
        <v>122</v>
      </c>
      <c r="O90" s="229">
        <v>0</v>
      </c>
      <c r="P90" s="229">
        <v>122</v>
      </c>
      <c r="Q90" s="229">
        <v>1</v>
      </c>
      <c r="R90" s="229">
        <v>1</v>
      </c>
      <c r="S90" s="229">
        <v>0.5</v>
      </c>
      <c r="T90" s="230">
        <v>0.5</v>
      </c>
      <c r="U90" s="231">
        <v>61</v>
      </c>
      <c r="V90" s="236"/>
    </row>
    <row r="91" spans="2:22">
      <c r="B91" s="233">
        <f t="shared" si="1"/>
        <v>87</v>
      </c>
      <c r="C91" s="237"/>
      <c r="D91" s="234" t="s">
        <v>814</v>
      </c>
      <c r="E91" s="229" t="e">
        <v>#N/A</v>
      </c>
      <c r="F91" s="235"/>
      <c r="G91" s="229" t="s">
        <v>104</v>
      </c>
      <c r="H91" s="229" t="s">
        <v>862</v>
      </c>
      <c r="I91" s="229" t="s">
        <v>863</v>
      </c>
      <c r="J91" s="229" t="s">
        <v>864</v>
      </c>
      <c r="K91" s="229" t="s">
        <v>606</v>
      </c>
      <c r="L91" s="229" t="s">
        <v>607</v>
      </c>
      <c r="M91" s="229" t="s">
        <v>152</v>
      </c>
      <c r="N91" s="229">
        <v>122</v>
      </c>
      <c r="O91" s="229">
        <v>0</v>
      </c>
      <c r="P91" s="229">
        <v>122</v>
      </c>
      <c r="Q91" s="229">
        <v>1</v>
      </c>
      <c r="R91" s="229">
        <v>1</v>
      </c>
      <c r="S91" s="229">
        <v>0.5</v>
      </c>
      <c r="T91" s="230">
        <v>0.5</v>
      </c>
      <c r="U91" s="231">
        <v>61</v>
      </c>
      <c r="V91" s="236"/>
    </row>
    <row r="92" spans="2:22">
      <c r="B92" s="233">
        <f t="shared" si="1"/>
        <v>88</v>
      </c>
      <c r="C92" s="237"/>
      <c r="D92" s="234" t="s">
        <v>814</v>
      </c>
      <c r="E92" s="229" t="e">
        <v>#N/A</v>
      </c>
      <c r="F92" s="235"/>
      <c r="G92" s="229" t="s">
        <v>104</v>
      </c>
      <c r="H92" s="229" t="s">
        <v>865</v>
      </c>
      <c r="I92" s="229" t="s">
        <v>866</v>
      </c>
      <c r="J92" s="229" t="s">
        <v>867</v>
      </c>
      <c r="K92" s="229" t="s">
        <v>606</v>
      </c>
      <c r="L92" s="229" t="s">
        <v>607</v>
      </c>
      <c r="M92" s="229" t="s">
        <v>152</v>
      </c>
      <c r="N92" s="229">
        <v>122</v>
      </c>
      <c r="O92" s="229">
        <v>0</v>
      </c>
      <c r="P92" s="229">
        <v>122</v>
      </c>
      <c r="Q92" s="229">
        <v>1.1200000000000001</v>
      </c>
      <c r="R92" s="229">
        <v>1</v>
      </c>
      <c r="S92" s="229">
        <v>0.25</v>
      </c>
      <c r="T92" s="230">
        <v>0.28000000000000003</v>
      </c>
      <c r="U92" s="231">
        <v>34.159999999999997</v>
      </c>
      <c r="V92" s="236"/>
    </row>
    <row r="93" spans="2:22">
      <c r="B93" s="233">
        <f t="shared" si="1"/>
        <v>89</v>
      </c>
      <c r="C93" s="237"/>
      <c r="D93" s="234">
        <v>44112</v>
      </c>
      <c r="E93" s="229" t="s">
        <v>298</v>
      </c>
      <c r="F93" s="235"/>
      <c r="G93" s="229" t="s">
        <v>104</v>
      </c>
      <c r="H93" s="229" t="s">
        <v>868</v>
      </c>
      <c r="I93" s="229" t="s">
        <v>869</v>
      </c>
      <c r="J93" s="229" t="s">
        <v>870</v>
      </c>
      <c r="K93" s="229" t="s">
        <v>606</v>
      </c>
      <c r="L93" s="229" t="s">
        <v>607</v>
      </c>
      <c r="M93" s="229" t="s">
        <v>152</v>
      </c>
      <c r="N93" s="229">
        <v>122</v>
      </c>
      <c r="O93" s="229">
        <v>0</v>
      </c>
      <c r="P93" s="229">
        <v>122</v>
      </c>
      <c r="Q93" s="229">
        <v>0</v>
      </c>
      <c r="R93" s="229">
        <v>0</v>
      </c>
      <c r="S93" s="229">
        <v>0</v>
      </c>
      <c r="T93" s="230">
        <v>0</v>
      </c>
      <c r="U93" s="231">
        <v>0</v>
      </c>
      <c r="V93" s="236"/>
    </row>
    <row r="94" spans="2:22">
      <c r="B94" s="233">
        <f t="shared" si="1"/>
        <v>90</v>
      </c>
      <c r="C94" s="237"/>
      <c r="D94" s="234">
        <v>44112</v>
      </c>
      <c r="E94" s="229" t="s">
        <v>298</v>
      </c>
      <c r="F94" s="235"/>
      <c r="G94" s="229" t="s">
        <v>104</v>
      </c>
      <c r="H94" s="229" t="s">
        <v>871</v>
      </c>
      <c r="I94" s="229" t="s">
        <v>872</v>
      </c>
      <c r="J94" s="229" t="s">
        <v>873</v>
      </c>
      <c r="K94" s="229" t="s">
        <v>606</v>
      </c>
      <c r="L94" s="229" t="s">
        <v>607</v>
      </c>
      <c r="M94" s="229" t="s">
        <v>152</v>
      </c>
      <c r="N94" s="229">
        <v>122</v>
      </c>
      <c r="O94" s="229">
        <v>0</v>
      </c>
      <c r="P94" s="229">
        <v>122</v>
      </c>
      <c r="Q94" s="229">
        <v>0</v>
      </c>
      <c r="R94" s="229">
        <v>0</v>
      </c>
      <c r="S94" s="229">
        <v>0</v>
      </c>
      <c r="T94" s="230">
        <v>0</v>
      </c>
      <c r="U94" s="231">
        <v>0</v>
      </c>
      <c r="V94" s="236"/>
    </row>
    <row r="95" spans="2:22">
      <c r="B95" s="233">
        <f t="shared" si="1"/>
        <v>91</v>
      </c>
      <c r="C95" s="237"/>
      <c r="D95" s="234" t="s">
        <v>814</v>
      </c>
      <c r="E95" s="229" t="e">
        <v>#N/A</v>
      </c>
      <c r="F95" s="235"/>
      <c r="G95" s="229" t="s">
        <v>104</v>
      </c>
      <c r="H95" s="229" t="s">
        <v>874</v>
      </c>
      <c r="I95" s="229" t="s">
        <v>875</v>
      </c>
      <c r="J95" s="229" t="s">
        <v>876</v>
      </c>
      <c r="K95" s="229" t="s">
        <v>606</v>
      </c>
      <c r="L95" s="229" t="s">
        <v>607</v>
      </c>
      <c r="M95" s="229" t="s">
        <v>152</v>
      </c>
      <c r="N95" s="229">
        <v>122</v>
      </c>
      <c r="O95" s="229">
        <v>0</v>
      </c>
      <c r="P95" s="229">
        <v>122</v>
      </c>
      <c r="Q95" s="229">
        <v>1</v>
      </c>
      <c r="R95" s="229">
        <v>0.33</v>
      </c>
      <c r="S95" s="229">
        <v>0.33</v>
      </c>
      <c r="T95" s="230">
        <v>0.1089</v>
      </c>
      <c r="U95" s="231">
        <v>13.2858</v>
      </c>
      <c r="V95" s="236"/>
    </row>
    <row r="96" spans="2:22">
      <c r="B96" s="233">
        <f t="shared" si="1"/>
        <v>92</v>
      </c>
      <c r="C96" s="237"/>
      <c r="D96" s="234">
        <v>44112</v>
      </c>
      <c r="E96" s="229" t="s">
        <v>298</v>
      </c>
      <c r="F96" s="235"/>
      <c r="G96" s="229" t="s">
        <v>104</v>
      </c>
      <c r="H96" s="229" t="s">
        <v>877</v>
      </c>
      <c r="I96" s="229" t="s">
        <v>878</v>
      </c>
      <c r="J96" s="229" t="s">
        <v>879</v>
      </c>
      <c r="K96" s="229" t="s">
        <v>606</v>
      </c>
      <c r="L96" s="229" t="s">
        <v>607</v>
      </c>
      <c r="M96" s="229" t="s">
        <v>152</v>
      </c>
      <c r="N96" s="229">
        <v>64</v>
      </c>
      <c r="O96" s="229">
        <v>0</v>
      </c>
      <c r="P96" s="229">
        <v>64</v>
      </c>
      <c r="Q96" s="229">
        <v>0.33</v>
      </c>
      <c r="R96" s="229">
        <v>0.17</v>
      </c>
      <c r="S96" s="229">
        <v>0.25</v>
      </c>
      <c r="T96" s="230">
        <v>1.4024999999999999E-2</v>
      </c>
      <c r="U96" s="231">
        <v>0.89760000000000006</v>
      </c>
      <c r="V96" s="236"/>
    </row>
    <row r="97" spans="2:22">
      <c r="B97" s="233">
        <f t="shared" si="1"/>
        <v>93</v>
      </c>
      <c r="C97" s="237"/>
      <c r="D97" s="234">
        <v>44112</v>
      </c>
      <c r="E97" s="229" t="s">
        <v>298</v>
      </c>
      <c r="F97" s="235"/>
      <c r="G97" s="229" t="s">
        <v>104</v>
      </c>
      <c r="H97" s="229" t="s">
        <v>880</v>
      </c>
      <c r="I97" s="229" t="s">
        <v>881</v>
      </c>
      <c r="J97" s="229" t="s">
        <v>882</v>
      </c>
      <c r="K97" s="229" t="s">
        <v>606</v>
      </c>
      <c r="L97" s="229" t="s">
        <v>607</v>
      </c>
      <c r="M97" s="229" t="s">
        <v>152</v>
      </c>
      <c r="N97" s="229">
        <v>16</v>
      </c>
      <c r="O97" s="229">
        <v>0</v>
      </c>
      <c r="P97" s="229">
        <v>16</v>
      </c>
      <c r="Q97" s="229">
        <v>0.57999999999999996</v>
      </c>
      <c r="R97" s="229">
        <v>0.57999999999999996</v>
      </c>
      <c r="S97" s="229">
        <v>0.42</v>
      </c>
      <c r="T97" s="230">
        <v>0.141288</v>
      </c>
      <c r="U97" s="231">
        <v>2.260608</v>
      </c>
      <c r="V97" s="236"/>
    </row>
    <row r="98" spans="2:22">
      <c r="B98" s="233">
        <f t="shared" si="1"/>
        <v>94</v>
      </c>
      <c r="C98" s="237"/>
      <c r="D98" s="234">
        <v>44112</v>
      </c>
      <c r="E98" s="229" t="s">
        <v>298</v>
      </c>
      <c r="F98" s="235"/>
      <c r="G98" s="229" t="s">
        <v>104</v>
      </c>
      <c r="H98" s="229" t="s">
        <v>883</v>
      </c>
      <c r="I98" s="229" t="s">
        <v>884</v>
      </c>
      <c r="J98" s="229" t="s">
        <v>885</v>
      </c>
      <c r="K98" s="229" t="s">
        <v>606</v>
      </c>
      <c r="L98" s="229" t="s">
        <v>607</v>
      </c>
      <c r="M98" s="229" t="s">
        <v>152</v>
      </c>
      <c r="N98" s="229">
        <v>0</v>
      </c>
      <c r="O98" s="229">
        <v>0</v>
      </c>
      <c r="P98" s="229">
        <v>0</v>
      </c>
      <c r="Q98" s="229">
        <v>0.5</v>
      </c>
      <c r="R98" s="229">
        <v>0.25</v>
      </c>
      <c r="S98" s="229">
        <v>0.17</v>
      </c>
      <c r="T98" s="230">
        <v>2.1250000000000002E-2</v>
      </c>
      <c r="U98" s="231">
        <v>0</v>
      </c>
      <c r="V98" s="236"/>
    </row>
    <row r="99" spans="2:22">
      <c r="B99" s="233">
        <f t="shared" si="1"/>
        <v>95</v>
      </c>
      <c r="C99" s="237"/>
      <c r="D99" s="234">
        <v>44112</v>
      </c>
      <c r="E99" s="229" t="s">
        <v>298</v>
      </c>
      <c r="F99" s="235"/>
      <c r="G99" s="229" t="s">
        <v>104</v>
      </c>
      <c r="H99" s="229" t="s">
        <v>886</v>
      </c>
      <c r="I99" s="229" t="s">
        <v>887</v>
      </c>
      <c r="J99" s="229" t="s">
        <v>888</v>
      </c>
      <c r="K99" s="229" t="s">
        <v>606</v>
      </c>
      <c r="L99" s="229" t="s">
        <v>607</v>
      </c>
      <c r="M99" s="229" t="s">
        <v>152</v>
      </c>
      <c r="N99" s="229">
        <v>244</v>
      </c>
      <c r="O99" s="229">
        <v>0</v>
      </c>
      <c r="P99" s="229">
        <v>244</v>
      </c>
      <c r="Q99" s="229">
        <v>0.17</v>
      </c>
      <c r="R99" s="229">
        <v>0.33</v>
      </c>
      <c r="S99" s="229">
        <v>0.5</v>
      </c>
      <c r="T99" s="230">
        <v>2.8049999999999999E-2</v>
      </c>
      <c r="U99" s="231">
        <v>6.8442000000000007</v>
      </c>
      <c r="V99" s="236"/>
    </row>
    <row r="100" spans="2:22">
      <c r="B100" s="233">
        <f t="shared" si="1"/>
        <v>96</v>
      </c>
      <c r="C100" s="237"/>
      <c r="D100" s="234" t="e">
        <v>#N/A</v>
      </c>
      <c r="E100" s="229" t="e">
        <v>#N/A</v>
      </c>
      <c r="F100" s="235"/>
      <c r="G100" s="229" t="s">
        <v>104</v>
      </c>
      <c r="H100" s="229" t="s">
        <v>889</v>
      </c>
      <c r="I100" s="229" t="s">
        <v>890</v>
      </c>
      <c r="J100" s="229" t="s">
        <v>891</v>
      </c>
      <c r="K100" s="229" t="s">
        <v>606</v>
      </c>
      <c r="L100" s="229" t="s">
        <v>892</v>
      </c>
      <c r="M100" s="229" t="s">
        <v>152</v>
      </c>
      <c r="N100" s="229">
        <v>2</v>
      </c>
      <c r="O100" s="229">
        <v>0</v>
      </c>
      <c r="P100" s="229">
        <v>2</v>
      </c>
      <c r="Q100" s="229">
        <v>0</v>
      </c>
      <c r="R100" s="229">
        <v>0</v>
      </c>
      <c r="S100" s="229">
        <v>0</v>
      </c>
      <c r="T100" s="230">
        <v>0</v>
      </c>
      <c r="U100" s="231">
        <v>0</v>
      </c>
      <c r="V100" s="236"/>
    </row>
    <row r="101" spans="2:22">
      <c r="B101" s="233">
        <f t="shared" si="1"/>
        <v>97</v>
      </c>
      <c r="C101" s="237"/>
      <c r="D101" s="234" t="e">
        <v>#N/A</v>
      </c>
      <c r="E101" s="229" t="e">
        <v>#N/A</v>
      </c>
      <c r="F101" s="235"/>
      <c r="G101" s="229" t="s">
        <v>104</v>
      </c>
      <c r="H101" s="229" t="s">
        <v>893</v>
      </c>
      <c r="I101" s="229" t="s">
        <v>894</v>
      </c>
      <c r="J101" s="229" t="s">
        <v>895</v>
      </c>
      <c r="K101" s="229" t="s">
        <v>606</v>
      </c>
      <c r="L101" s="229" t="s">
        <v>607</v>
      </c>
      <c r="M101" s="229" t="s">
        <v>152</v>
      </c>
      <c r="N101" s="229">
        <v>0</v>
      </c>
      <c r="O101" s="229">
        <v>0</v>
      </c>
      <c r="P101" s="229">
        <v>0</v>
      </c>
      <c r="Q101" s="229">
        <v>1</v>
      </c>
      <c r="R101" s="229">
        <v>1</v>
      </c>
      <c r="S101" s="229">
        <v>1</v>
      </c>
      <c r="T101" s="230">
        <v>1</v>
      </c>
      <c r="U101" s="231">
        <v>0</v>
      </c>
      <c r="V101" s="236"/>
    </row>
    <row r="102" spans="2:22">
      <c r="B102" s="233">
        <f t="shared" si="1"/>
        <v>98</v>
      </c>
      <c r="C102" s="237"/>
      <c r="D102" s="234" t="s">
        <v>814</v>
      </c>
      <c r="E102" s="229" t="e">
        <v>#N/A</v>
      </c>
      <c r="F102" s="235"/>
      <c r="G102" s="229" t="s">
        <v>104</v>
      </c>
      <c r="H102" s="229" t="s">
        <v>896</v>
      </c>
      <c r="I102" s="229" t="s">
        <v>897</v>
      </c>
      <c r="J102" s="229" t="s">
        <v>898</v>
      </c>
      <c r="K102" s="229" t="s">
        <v>606</v>
      </c>
      <c r="L102" s="229" t="s">
        <v>607</v>
      </c>
      <c r="M102" s="229" t="s">
        <v>152</v>
      </c>
      <c r="N102" s="229">
        <v>122</v>
      </c>
      <c r="O102" s="229">
        <v>0</v>
      </c>
      <c r="P102" s="229">
        <v>122</v>
      </c>
      <c r="Q102" s="229">
        <v>1.25</v>
      </c>
      <c r="R102" s="229">
        <v>0.83</v>
      </c>
      <c r="S102" s="229">
        <v>0.08</v>
      </c>
      <c r="T102" s="230">
        <v>8.299999999999999E-2</v>
      </c>
      <c r="U102" s="231">
        <v>10.125999999999999</v>
      </c>
      <c r="V102" s="236"/>
    </row>
    <row r="103" spans="2:22">
      <c r="B103" s="233">
        <f t="shared" si="1"/>
        <v>99</v>
      </c>
      <c r="C103" s="237"/>
      <c r="D103" s="234">
        <v>44112</v>
      </c>
      <c r="E103" s="229" t="s">
        <v>298</v>
      </c>
      <c r="F103" s="235"/>
      <c r="G103" s="229" t="s">
        <v>104</v>
      </c>
      <c r="H103" s="229" t="s">
        <v>899</v>
      </c>
      <c r="I103" s="229" t="s">
        <v>900</v>
      </c>
      <c r="J103" s="229" t="s">
        <v>901</v>
      </c>
      <c r="K103" s="229" t="s">
        <v>606</v>
      </c>
      <c r="L103" s="229" t="s">
        <v>758</v>
      </c>
      <c r="M103" s="229" t="s">
        <v>152</v>
      </c>
      <c r="N103" s="229">
        <v>0</v>
      </c>
      <c r="O103" s="229">
        <v>1</v>
      </c>
      <c r="P103" s="229">
        <v>1</v>
      </c>
      <c r="Q103" s="229">
        <v>5</v>
      </c>
      <c r="R103" s="229">
        <v>2</v>
      </c>
      <c r="S103" s="229">
        <v>1</v>
      </c>
      <c r="T103" s="230">
        <v>10</v>
      </c>
      <c r="U103" s="231">
        <v>10</v>
      </c>
      <c r="V103" s="236"/>
    </row>
    <row r="104" spans="2:22">
      <c r="B104" s="233">
        <f t="shared" si="1"/>
        <v>100</v>
      </c>
      <c r="C104" s="237"/>
      <c r="D104" s="234">
        <v>44112</v>
      </c>
      <c r="E104" s="229" t="s">
        <v>298</v>
      </c>
      <c r="F104" s="235"/>
      <c r="G104" s="229" t="s">
        <v>104</v>
      </c>
      <c r="H104" s="229" t="s">
        <v>902</v>
      </c>
      <c r="I104" s="229" t="s">
        <v>903</v>
      </c>
      <c r="J104" s="229" t="s">
        <v>904</v>
      </c>
      <c r="K104" s="229" t="s">
        <v>606</v>
      </c>
      <c r="L104" s="229">
        <v>0</v>
      </c>
      <c r="M104" s="229" t="s">
        <v>152</v>
      </c>
      <c r="N104" s="229">
        <v>0</v>
      </c>
      <c r="O104" s="229">
        <v>0</v>
      </c>
      <c r="P104" s="229">
        <v>0</v>
      </c>
      <c r="Q104" s="229">
        <v>0.5</v>
      </c>
      <c r="R104" s="229">
        <v>0.5</v>
      </c>
      <c r="S104" s="229">
        <v>0.17</v>
      </c>
      <c r="T104" s="230">
        <v>4.2500000000000003E-2</v>
      </c>
      <c r="U104" s="231">
        <v>0</v>
      </c>
      <c r="V104" s="236"/>
    </row>
    <row r="105" spans="2:22">
      <c r="B105" s="233">
        <f t="shared" si="1"/>
        <v>101</v>
      </c>
      <c r="C105" s="237"/>
      <c r="D105" s="234" t="s">
        <v>814</v>
      </c>
      <c r="E105" s="229" t="e">
        <v>#N/A</v>
      </c>
      <c r="F105" s="235"/>
      <c r="G105" s="229" t="s">
        <v>104</v>
      </c>
      <c r="H105" s="229" t="s">
        <v>905</v>
      </c>
      <c r="I105" s="229" t="s">
        <v>906</v>
      </c>
      <c r="J105" s="229" t="s">
        <v>907</v>
      </c>
      <c r="K105" s="229" t="s">
        <v>606</v>
      </c>
      <c r="L105" s="229" t="s">
        <v>607</v>
      </c>
      <c r="M105" s="229" t="s">
        <v>152</v>
      </c>
      <c r="N105" s="229">
        <v>122</v>
      </c>
      <c r="O105" s="229">
        <v>0</v>
      </c>
      <c r="P105" s="229">
        <v>122</v>
      </c>
      <c r="Q105" s="229">
        <v>0.75</v>
      </c>
      <c r="R105" s="229">
        <v>0.83</v>
      </c>
      <c r="S105" s="229">
        <v>0.08</v>
      </c>
      <c r="T105" s="230">
        <v>4.9799999999999997E-2</v>
      </c>
      <c r="U105" s="231">
        <v>6.0755999999999997</v>
      </c>
      <c r="V105" s="236"/>
    </row>
    <row r="106" spans="2:22">
      <c r="B106" s="233">
        <f t="shared" si="1"/>
        <v>102</v>
      </c>
      <c r="C106" s="237"/>
      <c r="D106" s="234" t="s">
        <v>814</v>
      </c>
      <c r="E106" s="229" t="e">
        <v>#N/A</v>
      </c>
      <c r="F106" s="235"/>
      <c r="G106" s="229" t="s">
        <v>104</v>
      </c>
      <c r="H106" s="229" t="s">
        <v>908</v>
      </c>
      <c r="I106" s="229" t="s">
        <v>909</v>
      </c>
      <c r="J106" s="229" t="s">
        <v>910</v>
      </c>
      <c r="K106" s="229" t="s">
        <v>606</v>
      </c>
      <c r="L106" s="229" t="s">
        <v>821</v>
      </c>
      <c r="M106" s="229" t="s">
        <v>152</v>
      </c>
      <c r="N106" s="229">
        <v>122</v>
      </c>
      <c r="O106" s="229">
        <v>0</v>
      </c>
      <c r="P106" s="229">
        <v>122</v>
      </c>
      <c r="Q106" s="229">
        <v>1</v>
      </c>
      <c r="R106" s="229">
        <v>0.5</v>
      </c>
      <c r="S106" s="229">
        <v>0.08</v>
      </c>
      <c r="T106" s="230">
        <v>0.04</v>
      </c>
      <c r="U106" s="231">
        <v>4.88</v>
      </c>
      <c r="V106" s="236"/>
    </row>
    <row r="107" spans="2:22">
      <c r="B107" s="233">
        <f t="shared" si="1"/>
        <v>103</v>
      </c>
      <c r="C107" s="237"/>
      <c r="D107" s="234" t="s">
        <v>814</v>
      </c>
      <c r="E107" s="229" t="e">
        <v>#N/A</v>
      </c>
      <c r="F107" s="235"/>
      <c r="G107" s="229" t="s">
        <v>104</v>
      </c>
      <c r="H107" s="229" t="s">
        <v>911</v>
      </c>
      <c r="I107" s="229" t="s">
        <v>912</v>
      </c>
      <c r="J107" s="229" t="s">
        <v>913</v>
      </c>
      <c r="K107" s="229" t="s">
        <v>606</v>
      </c>
      <c r="L107" s="229" t="s">
        <v>821</v>
      </c>
      <c r="M107" s="229" t="s">
        <v>152</v>
      </c>
      <c r="N107" s="229">
        <v>244</v>
      </c>
      <c r="O107" s="229">
        <v>0</v>
      </c>
      <c r="P107" s="229">
        <v>244</v>
      </c>
      <c r="Q107" s="229">
        <v>1</v>
      </c>
      <c r="R107" s="229">
        <v>0.5</v>
      </c>
      <c r="S107" s="229">
        <v>0.08</v>
      </c>
      <c r="T107" s="230">
        <v>0.04</v>
      </c>
      <c r="U107" s="231">
        <v>9.76</v>
      </c>
      <c r="V107" s="236"/>
    </row>
    <row r="108" spans="2:22">
      <c r="B108" s="233">
        <f t="shared" si="1"/>
        <v>104</v>
      </c>
      <c r="C108" s="237"/>
      <c r="D108" s="234" t="s">
        <v>814</v>
      </c>
      <c r="E108" s="229" t="e">
        <v>#N/A</v>
      </c>
      <c r="F108" s="235"/>
      <c r="G108" s="229" t="s">
        <v>104</v>
      </c>
      <c r="H108" s="229" t="s">
        <v>914</v>
      </c>
      <c r="I108" s="229" t="s">
        <v>915</v>
      </c>
      <c r="J108" s="229" t="s">
        <v>916</v>
      </c>
      <c r="K108" s="229" t="s">
        <v>606</v>
      </c>
      <c r="L108" s="229" t="s">
        <v>917</v>
      </c>
      <c r="M108" s="229" t="s">
        <v>152</v>
      </c>
      <c r="N108" s="229">
        <v>12</v>
      </c>
      <c r="O108" s="229">
        <v>0</v>
      </c>
      <c r="P108" s="229">
        <v>12</v>
      </c>
      <c r="Q108" s="229">
        <v>0.67</v>
      </c>
      <c r="R108" s="229">
        <v>0.67</v>
      </c>
      <c r="S108" s="229">
        <v>0.13</v>
      </c>
      <c r="T108" s="230">
        <v>5.8357000000000013E-2</v>
      </c>
      <c r="U108" s="231">
        <v>0.70028400000000013</v>
      </c>
      <c r="V108" s="236"/>
    </row>
    <row r="109" spans="2:22">
      <c r="B109" s="233">
        <f t="shared" si="1"/>
        <v>105</v>
      </c>
      <c r="C109" s="237"/>
      <c r="D109" s="234" t="s">
        <v>814</v>
      </c>
      <c r="E109" s="229" t="e">
        <v>#N/A</v>
      </c>
      <c r="F109" s="235"/>
      <c r="G109" s="229" t="s">
        <v>104</v>
      </c>
      <c r="H109" s="229" t="s">
        <v>918</v>
      </c>
      <c r="I109" s="229" t="s">
        <v>919</v>
      </c>
      <c r="J109" s="229" t="s">
        <v>920</v>
      </c>
      <c r="K109" s="229" t="s">
        <v>606</v>
      </c>
      <c r="L109" s="229" t="s">
        <v>821</v>
      </c>
      <c r="M109" s="229" t="s">
        <v>152</v>
      </c>
      <c r="N109" s="229">
        <v>244</v>
      </c>
      <c r="O109" s="229">
        <v>0</v>
      </c>
      <c r="P109" s="229">
        <v>244</v>
      </c>
      <c r="Q109" s="229">
        <v>1.1499999999999999</v>
      </c>
      <c r="R109" s="229">
        <v>0.46</v>
      </c>
      <c r="S109" s="229">
        <v>0.17</v>
      </c>
      <c r="T109" s="230">
        <v>8.993000000000001E-2</v>
      </c>
      <c r="U109" s="231">
        <v>21.942920000000001</v>
      </c>
      <c r="V109" s="236"/>
    </row>
    <row r="110" spans="2:22">
      <c r="B110" s="233">
        <f t="shared" si="1"/>
        <v>106</v>
      </c>
      <c r="C110" s="237"/>
      <c r="D110" s="234" t="s">
        <v>814</v>
      </c>
      <c r="E110" s="229" t="e">
        <v>#N/A</v>
      </c>
      <c r="F110" s="235"/>
      <c r="G110" s="229" t="s">
        <v>104</v>
      </c>
      <c r="H110" s="229" t="s">
        <v>921</v>
      </c>
      <c r="I110" s="229" t="s">
        <v>922</v>
      </c>
      <c r="J110" s="229" t="s">
        <v>923</v>
      </c>
      <c r="K110" s="229" t="s">
        <v>606</v>
      </c>
      <c r="L110" s="229" t="s">
        <v>821</v>
      </c>
      <c r="M110" s="229" t="s">
        <v>152</v>
      </c>
      <c r="N110" s="229">
        <v>244</v>
      </c>
      <c r="O110" s="229">
        <v>0</v>
      </c>
      <c r="P110" s="229">
        <v>244</v>
      </c>
      <c r="Q110" s="229">
        <v>1.67</v>
      </c>
      <c r="R110" s="229">
        <v>0.67</v>
      </c>
      <c r="S110" s="229">
        <v>0.17</v>
      </c>
      <c r="T110" s="230">
        <v>0.19021299999999999</v>
      </c>
      <c r="U110" s="231">
        <v>46.411972000000013</v>
      </c>
      <c r="V110" s="236"/>
    </row>
    <row r="111" spans="2:22">
      <c r="B111" s="233">
        <f t="shared" si="1"/>
        <v>107</v>
      </c>
      <c r="C111" s="237"/>
      <c r="D111" s="234" t="s">
        <v>814</v>
      </c>
      <c r="E111" s="229" t="e">
        <v>#N/A</v>
      </c>
      <c r="F111" s="235"/>
      <c r="G111" s="229" t="s">
        <v>104</v>
      </c>
      <c r="H111" s="229" t="s">
        <v>924</v>
      </c>
      <c r="I111" s="229" t="s">
        <v>925</v>
      </c>
      <c r="J111" s="229" t="s">
        <v>926</v>
      </c>
      <c r="K111" s="229" t="s">
        <v>606</v>
      </c>
      <c r="L111" s="229" t="s">
        <v>607</v>
      </c>
      <c r="M111" s="229" t="s">
        <v>152</v>
      </c>
      <c r="N111" s="229">
        <v>122</v>
      </c>
      <c r="O111" s="229">
        <v>0</v>
      </c>
      <c r="P111" s="229">
        <v>122</v>
      </c>
      <c r="Q111" s="229">
        <v>0.57999999999999996</v>
      </c>
      <c r="R111" s="229">
        <v>0.33</v>
      </c>
      <c r="S111" s="229">
        <v>0.25</v>
      </c>
      <c r="T111" s="230">
        <v>4.7849999999999997E-2</v>
      </c>
      <c r="U111" s="231">
        <v>5.8376999999999999</v>
      </c>
      <c r="V111" s="236"/>
    </row>
    <row r="112" spans="2:22">
      <c r="B112" s="233">
        <f t="shared" si="1"/>
        <v>108</v>
      </c>
      <c r="C112" s="237"/>
      <c r="D112" s="234" t="s">
        <v>814</v>
      </c>
      <c r="E112" s="229" t="e">
        <v>#N/A</v>
      </c>
      <c r="F112" s="235"/>
      <c r="G112" s="229" t="s">
        <v>104</v>
      </c>
      <c r="H112" s="229" t="s">
        <v>927</v>
      </c>
      <c r="I112" s="229" t="s">
        <v>928</v>
      </c>
      <c r="J112" s="229" t="s">
        <v>929</v>
      </c>
      <c r="K112" s="229" t="s">
        <v>606</v>
      </c>
      <c r="L112" s="229" t="s">
        <v>607</v>
      </c>
      <c r="M112" s="229" t="s">
        <v>152</v>
      </c>
      <c r="N112" s="229">
        <v>122</v>
      </c>
      <c r="O112" s="229">
        <v>0</v>
      </c>
      <c r="P112" s="229">
        <v>122</v>
      </c>
      <c r="Q112" s="229">
        <v>0</v>
      </c>
      <c r="R112" s="229">
        <v>0</v>
      </c>
      <c r="S112" s="229">
        <v>0</v>
      </c>
      <c r="T112" s="230">
        <v>0</v>
      </c>
      <c r="U112" s="231">
        <v>0</v>
      </c>
      <c r="V112" s="236"/>
    </row>
    <row r="113" spans="2:22">
      <c r="B113" s="233">
        <f t="shared" si="1"/>
        <v>109</v>
      </c>
      <c r="C113" s="237"/>
      <c r="D113" s="234" t="s">
        <v>814</v>
      </c>
      <c r="E113" s="229" t="e">
        <v>#N/A</v>
      </c>
      <c r="F113" s="235"/>
      <c r="G113" s="229" t="s">
        <v>104</v>
      </c>
      <c r="H113" s="229" t="s">
        <v>930</v>
      </c>
      <c r="I113" s="229" t="s">
        <v>931</v>
      </c>
      <c r="J113" s="229" t="s">
        <v>932</v>
      </c>
      <c r="K113" s="229" t="s">
        <v>606</v>
      </c>
      <c r="L113" s="229" t="s">
        <v>933</v>
      </c>
      <c r="M113" s="229" t="s">
        <v>152</v>
      </c>
      <c r="N113" s="229">
        <v>6</v>
      </c>
      <c r="O113" s="229">
        <v>44</v>
      </c>
      <c r="P113" s="229">
        <v>50</v>
      </c>
      <c r="Q113" s="229">
        <v>1.08</v>
      </c>
      <c r="R113" s="229">
        <v>0.62</v>
      </c>
      <c r="S113" s="229">
        <v>0.87</v>
      </c>
      <c r="T113" s="230">
        <v>0.58255200000000007</v>
      </c>
      <c r="U113" s="231">
        <v>29.127600000000001</v>
      </c>
      <c r="V113" s="236"/>
    </row>
    <row r="114" spans="2:22">
      <c r="B114" s="233">
        <f t="shared" si="1"/>
        <v>110</v>
      </c>
      <c r="C114" s="237"/>
      <c r="D114" s="234">
        <v>44112</v>
      </c>
      <c r="E114" s="229" t="s">
        <v>298</v>
      </c>
      <c r="F114" s="235"/>
      <c r="G114" s="229" t="s">
        <v>104</v>
      </c>
      <c r="H114" s="229" t="s">
        <v>934</v>
      </c>
      <c r="I114" s="229" t="s">
        <v>935</v>
      </c>
      <c r="J114" s="229" t="s">
        <v>936</v>
      </c>
      <c r="K114" s="229" t="s">
        <v>606</v>
      </c>
      <c r="L114" s="229" t="s">
        <v>607</v>
      </c>
      <c r="M114" s="229" t="s">
        <v>152</v>
      </c>
      <c r="N114" s="229">
        <v>244</v>
      </c>
      <c r="O114" s="229">
        <v>0</v>
      </c>
      <c r="P114" s="229">
        <v>244</v>
      </c>
      <c r="Q114" s="229">
        <v>1.17</v>
      </c>
      <c r="R114" s="229">
        <v>1.17</v>
      </c>
      <c r="S114" s="229">
        <v>0.08</v>
      </c>
      <c r="T114" s="230">
        <v>0.109512</v>
      </c>
      <c r="U114" s="231">
        <v>26.720928000000001</v>
      </c>
      <c r="V114" s="236"/>
    </row>
    <row r="115" spans="2:22">
      <c r="B115" s="233">
        <f t="shared" si="1"/>
        <v>111</v>
      </c>
      <c r="C115" s="237"/>
      <c r="D115" s="234" t="s">
        <v>814</v>
      </c>
      <c r="E115" s="229" t="e">
        <v>#N/A</v>
      </c>
      <c r="F115" s="235"/>
      <c r="G115" s="229" t="s">
        <v>104</v>
      </c>
      <c r="H115" s="229" t="s">
        <v>937</v>
      </c>
      <c r="I115" s="229" t="s">
        <v>938</v>
      </c>
      <c r="J115" s="229" t="s">
        <v>939</v>
      </c>
      <c r="K115" s="229" t="s">
        <v>606</v>
      </c>
      <c r="L115" s="229" t="s">
        <v>607</v>
      </c>
      <c r="M115" s="229" t="s">
        <v>152</v>
      </c>
      <c r="N115" s="229">
        <v>244</v>
      </c>
      <c r="O115" s="229">
        <v>0</v>
      </c>
      <c r="P115" s="229">
        <v>244</v>
      </c>
      <c r="Q115" s="229">
        <v>0.08</v>
      </c>
      <c r="R115" s="229">
        <v>0.25</v>
      </c>
      <c r="S115" s="229">
        <v>0.42</v>
      </c>
      <c r="T115" s="230">
        <v>8.3999999999999995E-3</v>
      </c>
      <c r="U115" s="231">
        <v>2.0495999999999999</v>
      </c>
      <c r="V115" s="236"/>
    </row>
    <row r="116" spans="2:22">
      <c r="B116" s="233">
        <f t="shared" si="1"/>
        <v>112</v>
      </c>
      <c r="C116" s="237"/>
      <c r="D116" s="234">
        <v>44112</v>
      </c>
      <c r="E116" s="229" t="s">
        <v>298</v>
      </c>
      <c r="F116" s="235"/>
      <c r="G116" s="229" t="s">
        <v>104</v>
      </c>
      <c r="H116" s="229" t="s">
        <v>940</v>
      </c>
      <c r="I116" s="229" t="s">
        <v>941</v>
      </c>
      <c r="J116" s="229" t="s">
        <v>942</v>
      </c>
      <c r="K116" s="229" t="s">
        <v>606</v>
      </c>
      <c r="L116" s="229" t="s">
        <v>607</v>
      </c>
      <c r="M116" s="229" t="s">
        <v>152</v>
      </c>
      <c r="N116" s="229">
        <v>122</v>
      </c>
      <c r="O116" s="229">
        <v>0</v>
      </c>
      <c r="P116" s="229">
        <v>122</v>
      </c>
      <c r="Q116" s="229">
        <v>0.57999999999999996</v>
      </c>
      <c r="R116" s="229">
        <v>0.42</v>
      </c>
      <c r="S116" s="229">
        <v>0.08</v>
      </c>
      <c r="T116" s="230">
        <v>1.9487999999999998E-2</v>
      </c>
      <c r="U116" s="231">
        <v>2.3775360000000001</v>
      </c>
      <c r="V116" s="236"/>
    </row>
    <row r="117" spans="2:22">
      <c r="B117" s="233">
        <f t="shared" si="1"/>
        <v>113</v>
      </c>
      <c r="C117" s="237"/>
      <c r="D117" s="234" t="s">
        <v>814</v>
      </c>
      <c r="E117" s="229" t="e">
        <v>#N/A</v>
      </c>
      <c r="F117" s="235"/>
      <c r="G117" s="229" t="s">
        <v>104</v>
      </c>
      <c r="H117" s="229" t="s">
        <v>943</v>
      </c>
      <c r="I117" s="229" t="s">
        <v>944</v>
      </c>
      <c r="J117" s="229" t="s">
        <v>879</v>
      </c>
      <c r="K117" s="229" t="s">
        <v>606</v>
      </c>
      <c r="L117" s="229" t="s">
        <v>607</v>
      </c>
      <c r="M117" s="229" t="s">
        <v>152</v>
      </c>
      <c r="N117" s="229">
        <v>120</v>
      </c>
      <c r="O117" s="229">
        <v>10</v>
      </c>
      <c r="P117" s="229">
        <v>130</v>
      </c>
      <c r="Q117" s="229">
        <v>0.33</v>
      </c>
      <c r="R117" s="229">
        <v>0.33</v>
      </c>
      <c r="S117" s="229">
        <v>0.08</v>
      </c>
      <c r="T117" s="230">
        <v>8.712000000000001E-3</v>
      </c>
      <c r="U117" s="231">
        <v>1.13256</v>
      </c>
      <c r="V117" s="236"/>
    </row>
    <row r="118" spans="2:22">
      <c r="B118" s="233">
        <f t="shared" si="1"/>
        <v>114</v>
      </c>
      <c r="C118" s="237"/>
      <c r="D118" s="234" t="s">
        <v>814</v>
      </c>
      <c r="E118" s="229" t="e">
        <v>#N/A</v>
      </c>
      <c r="F118" s="235"/>
      <c r="G118" s="229" t="s">
        <v>104</v>
      </c>
      <c r="H118" s="229" t="s">
        <v>945</v>
      </c>
      <c r="I118" s="229" t="s">
        <v>946</v>
      </c>
      <c r="J118" s="229" t="s">
        <v>947</v>
      </c>
      <c r="K118" s="229" t="s">
        <v>606</v>
      </c>
      <c r="L118" s="229" t="s">
        <v>607</v>
      </c>
      <c r="M118" s="229" t="s">
        <v>152</v>
      </c>
      <c r="N118" s="229">
        <v>122</v>
      </c>
      <c r="O118" s="229">
        <v>0</v>
      </c>
      <c r="P118" s="229">
        <v>122</v>
      </c>
      <c r="Q118" s="229">
        <v>0.42</v>
      </c>
      <c r="R118" s="229">
        <v>0.25</v>
      </c>
      <c r="S118" s="229">
        <v>0.33</v>
      </c>
      <c r="T118" s="230">
        <v>3.465E-2</v>
      </c>
      <c r="U118" s="231">
        <v>4.2272999999999996</v>
      </c>
      <c r="V118" s="236"/>
    </row>
    <row r="119" spans="2:22">
      <c r="B119" s="233">
        <f t="shared" si="1"/>
        <v>115</v>
      </c>
      <c r="C119" s="237"/>
      <c r="D119" s="234" t="s">
        <v>814</v>
      </c>
      <c r="E119" s="229" t="e">
        <v>#N/A</v>
      </c>
      <c r="F119" s="235"/>
      <c r="G119" s="229" t="s">
        <v>104</v>
      </c>
      <c r="H119" s="229" t="s">
        <v>948</v>
      </c>
      <c r="I119" s="229" t="s">
        <v>949</v>
      </c>
      <c r="J119" s="229" t="s">
        <v>950</v>
      </c>
      <c r="K119" s="229" t="s">
        <v>606</v>
      </c>
      <c r="L119" s="229" t="s">
        <v>758</v>
      </c>
      <c r="M119" s="229" t="s">
        <v>152</v>
      </c>
      <c r="N119" s="229">
        <v>122</v>
      </c>
      <c r="O119" s="229">
        <v>0</v>
      </c>
      <c r="P119" s="229">
        <v>122</v>
      </c>
      <c r="Q119" s="229">
        <v>0.67</v>
      </c>
      <c r="R119" s="229">
        <v>0.42</v>
      </c>
      <c r="S119" s="229">
        <v>0.67</v>
      </c>
      <c r="T119" s="230">
        <v>0.18853800000000001</v>
      </c>
      <c r="U119" s="231">
        <v>23.001636000000001</v>
      </c>
      <c r="V119" s="236"/>
    </row>
    <row r="120" spans="2:22">
      <c r="B120" s="233">
        <f t="shared" si="1"/>
        <v>116</v>
      </c>
      <c r="C120" s="237"/>
      <c r="D120" s="234" t="s">
        <v>814</v>
      </c>
      <c r="E120" s="229" t="e">
        <v>#N/A</v>
      </c>
      <c r="F120" s="235"/>
      <c r="G120" s="229" t="s">
        <v>104</v>
      </c>
      <c r="H120" s="229" t="s">
        <v>951</v>
      </c>
      <c r="I120" s="229" t="s">
        <v>952</v>
      </c>
      <c r="J120" s="229" t="s">
        <v>953</v>
      </c>
      <c r="K120" s="229" t="s">
        <v>606</v>
      </c>
      <c r="L120" s="229" t="s">
        <v>607</v>
      </c>
      <c r="M120" s="229" t="s">
        <v>152</v>
      </c>
      <c r="N120" s="229">
        <v>110</v>
      </c>
      <c r="O120" s="229">
        <v>10</v>
      </c>
      <c r="P120" s="229">
        <v>120</v>
      </c>
      <c r="Q120" s="229">
        <v>1</v>
      </c>
      <c r="R120" s="229">
        <v>1</v>
      </c>
      <c r="S120" s="229">
        <v>1</v>
      </c>
      <c r="T120" s="230">
        <v>1</v>
      </c>
      <c r="U120" s="231">
        <v>120</v>
      </c>
      <c r="V120" s="236"/>
    </row>
    <row r="121" spans="2:22">
      <c r="B121" s="233">
        <f t="shared" si="1"/>
        <v>117</v>
      </c>
      <c r="C121" s="237"/>
      <c r="D121" s="234" t="s">
        <v>814</v>
      </c>
      <c r="E121" s="229" t="e">
        <v>#N/A</v>
      </c>
      <c r="F121" s="235"/>
      <c r="G121" s="229" t="s">
        <v>104</v>
      </c>
      <c r="H121" s="229" t="s">
        <v>954</v>
      </c>
      <c r="I121" s="229" t="s">
        <v>955</v>
      </c>
      <c r="J121" s="229" t="s">
        <v>956</v>
      </c>
      <c r="K121" s="229" t="s">
        <v>606</v>
      </c>
      <c r="L121" s="229" t="s">
        <v>607</v>
      </c>
      <c r="M121" s="229" t="s">
        <v>152</v>
      </c>
      <c r="N121" s="229">
        <v>122</v>
      </c>
      <c r="O121" s="229">
        <v>0</v>
      </c>
      <c r="P121" s="229">
        <v>122</v>
      </c>
      <c r="Q121" s="229">
        <v>0.67</v>
      </c>
      <c r="R121" s="229">
        <v>0.5</v>
      </c>
      <c r="S121" s="229">
        <v>0.17</v>
      </c>
      <c r="T121" s="230">
        <v>5.6950000000000008E-2</v>
      </c>
      <c r="U121" s="231">
        <v>6.9479000000000006</v>
      </c>
      <c r="V121" s="236"/>
    </row>
    <row r="122" spans="2:22">
      <c r="B122" s="233">
        <f t="shared" si="1"/>
        <v>118</v>
      </c>
      <c r="C122" s="237"/>
      <c r="D122" s="234">
        <v>14345</v>
      </c>
      <c r="E122" s="229" t="s">
        <v>22</v>
      </c>
      <c r="F122" s="235"/>
      <c r="G122" s="229" t="s">
        <v>104</v>
      </c>
      <c r="H122" s="229" t="s">
        <v>957</v>
      </c>
      <c r="I122" s="229" t="s">
        <v>958</v>
      </c>
      <c r="J122" s="229" t="s">
        <v>959</v>
      </c>
      <c r="K122" s="229" t="s">
        <v>606</v>
      </c>
      <c r="L122" s="229" t="s">
        <v>607</v>
      </c>
      <c r="M122" s="229" t="s">
        <v>152</v>
      </c>
      <c r="N122" s="229">
        <v>0</v>
      </c>
      <c r="O122" s="229">
        <v>0</v>
      </c>
      <c r="P122" s="229">
        <v>0</v>
      </c>
      <c r="Q122" s="229">
        <v>0.75</v>
      </c>
      <c r="R122" s="229">
        <v>0.17</v>
      </c>
      <c r="S122" s="229">
        <v>0.08</v>
      </c>
      <c r="T122" s="230">
        <v>1.0200000000000001E-2</v>
      </c>
      <c r="U122" s="231">
        <v>0</v>
      </c>
      <c r="V122" s="236"/>
    </row>
    <row r="123" spans="2:22">
      <c r="B123" s="233">
        <f t="shared" si="1"/>
        <v>119</v>
      </c>
      <c r="C123" s="237"/>
      <c r="D123" s="234" t="s">
        <v>814</v>
      </c>
      <c r="E123" s="229" t="e">
        <v>#N/A</v>
      </c>
      <c r="F123" s="235"/>
      <c r="G123" s="229" t="s">
        <v>104</v>
      </c>
      <c r="H123" s="229" t="s">
        <v>960</v>
      </c>
      <c r="I123" s="229" t="s">
        <v>961</v>
      </c>
      <c r="J123" s="229" t="s">
        <v>962</v>
      </c>
      <c r="K123" s="229" t="s">
        <v>606</v>
      </c>
      <c r="L123" s="229" t="s">
        <v>607</v>
      </c>
      <c r="M123" s="229" t="s">
        <v>152</v>
      </c>
      <c r="N123" s="229">
        <v>122</v>
      </c>
      <c r="O123" s="229">
        <v>0</v>
      </c>
      <c r="P123" s="229">
        <v>122</v>
      </c>
      <c r="Q123" s="229">
        <v>1</v>
      </c>
      <c r="R123" s="229">
        <v>1</v>
      </c>
      <c r="S123" s="229">
        <v>0.08</v>
      </c>
      <c r="T123" s="230">
        <v>0.08</v>
      </c>
      <c r="U123" s="231">
        <v>9.76</v>
      </c>
      <c r="V123" s="236"/>
    </row>
    <row r="124" spans="2:22">
      <c r="B124" s="233">
        <f t="shared" si="1"/>
        <v>120</v>
      </c>
      <c r="C124" s="237"/>
      <c r="D124" s="234" t="s">
        <v>814</v>
      </c>
      <c r="E124" s="229" t="e">
        <v>#N/A</v>
      </c>
      <c r="F124" s="235"/>
      <c r="G124" s="229" t="s">
        <v>104</v>
      </c>
      <c r="H124" s="229" t="s">
        <v>963</v>
      </c>
      <c r="I124" s="229" t="s">
        <v>964</v>
      </c>
      <c r="J124" s="229" t="s">
        <v>965</v>
      </c>
      <c r="K124" s="229" t="s">
        <v>606</v>
      </c>
      <c r="L124" s="229" t="s">
        <v>607</v>
      </c>
      <c r="M124" s="229" t="s">
        <v>152</v>
      </c>
      <c r="N124" s="229">
        <v>61</v>
      </c>
      <c r="O124" s="229">
        <v>50</v>
      </c>
      <c r="P124" s="229">
        <v>111</v>
      </c>
      <c r="Q124" s="229">
        <v>2.08</v>
      </c>
      <c r="R124" s="229">
        <v>0.57999999999999996</v>
      </c>
      <c r="S124" s="229">
        <v>0.57999999999999996</v>
      </c>
      <c r="T124" s="230">
        <v>0.69971199999999989</v>
      </c>
      <c r="U124" s="231">
        <v>77.668031999999982</v>
      </c>
      <c r="V124" s="236"/>
    </row>
    <row r="125" spans="2:22">
      <c r="B125" s="233">
        <f t="shared" si="1"/>
        <v>121</v>
      </c>
      <c r="C125" s="237"/>
      <c r="D125" s="234" t="s">
        <v>814</v>
      </c>
      <c r="E125" s="229" t="e">
        <v>#N/A</v>
      </c>
      <c r="F125" s="235"/>
      <c r="G125" s="229" t="s">
        <v>104</v>
      </c>
      <c r="H125" s="229" t="s">
        <v>966</v>
      </c>
      <c r="I125" s="229" t="s">
        <v>967</v>
      </c>
      <c r="J125" s="229" t="s">
        <v>968</v>
      </c>
      <c r="K125" s="229" t="s">
        <v>606</v>
      </c>
      <c r="L125" s="229" t="s">
        <v>607</v>
      </c>
      <c r="M125" s="229" t="s">
        <v>152</v>
      </c>
      <c r="N125" s="229">
        <v>122</v>
      </c>
      <c r="O125" s="229">
        <v>0</v>
      </c>
      <c r="P125" s="229">
        <v>122</v>
      </c>
      <c r="Q125" s="229">
        <v>2.5</v>
      </c>
      <c r="R125" s="229">
        <v>1.17</v>
      </c>
      <c r="S125" s="229">
        <v>0.67</v>
      </c>
      <c r="T125" s="230">
        <v>1.9597500000000001</v>
      </c>
      <c r="U125" s="231">
        <v>239.08949999999999</v>
      </c>
      <c r="V125" s="236"/>
    </row>
    <row r="126" spans="2:22">
      <c r="B126" s="233">
        <f t="shared" si="1"/>
        <v>122</v>
      </c>
      <c r="C126" s="237"/>
      <c r="D126" s="234">
        <v>44112</v>
      </c>
      <c r="E126" s="229" t="s">
        <v>298</v>
      </c>
      <c r="F126" s="235"/>
      <c r="G126" s="229" t="s">
        <v>104</v>
      </c>
      <c r="H126" s="229" t="s">
        <v>969</v>
      </c>
      <c r="I126" s="229" t="s">
        <v>970</v>
      </c>
      <c r="J126" s="229" t="s">
        <v>971</v>
      </c>
      <c r="K126" s="229" t="s">
        <v>606</v>
      </c>
      <c r="L126" s="229" t="s">
        <v>607</v>
      </c>
      <c r="M126" s="229" t="s">
        <v>152</v>
      </c>
      <c r="N126" s="229">
        <v>122</v>
      </c>
      <c r="O126" s="229">
        <v>0</v>
      </c>
      <c r="P126" s="229">
        <v>122</v>
      </c>
      <c r="Q126" s="229">
        <v>0.17</v>
      </c>
      <c r="R126" s="229">
        <v>0.33</v>
      </c>
      <c r="S126" s="229">
        <v>0.25</v>
      </c>
      <c r="T126" s="230">
        <v>1.4024999999999999E-2</v>
      </c>
      <c r="U126" s="231">
        <v>1.71105</v>
      </c>
      <c r="V126" s="236"/>
    </row>
    <row r="127" spans="2:22">
      <c r="B127" s="233">
        <f t="shared" si="1"/>
        <v>123</v>
      </c>
      <c r="C127" s="237"/>
      <c r="D127" s="234">
        <v>44112</v>
      </c>
      <c r="E127" s="229" t="s">
        <v>298</v>
      </c>
      <c r="F127" s="235"/>
      <c r="G127" s="229" t="s">
        <v>104</v>
      </c>
      <c r="H127" s="229" t="s">
        <v>972</v>
      </c>
      <c r="I127" s="229" t="s">
        <v>973</v>
      </c>
      <c r="J127" s="229" t="s">
        <v>974</v>
      </c>
      <c r="K127" s="229" t="s">
        <v>606</v>
      </c>
      <c r="L127" s="229" t="s">
        <v>607</v>
      </c>
      <c r="M127" s="229" t="s">
        <v>152</v>
      </c>
      <c r="N127" s="229">
        <v>0</v>
      </c>
      <c r="O127" s="229">
        <v>75</v>
      </c>
      <c r="P127" s="229">
        <v>75</v>
      </c>
      <c r="Q127" s="229">
        <v>4</v>
      </c>
      <c r="R127" s="229">
        <v>3.33</v>
      </c>
      <c r="S127" s="229">
        <v>4</v>
      </c>
      <c r="T127" s="230">
        <v>53.28</v>
      </c>
      <c r="U127" s="231">
        <v>3996</v>
      </c>
      <c r="V127" s="236"/>
    </row>
    <row r="128" spans="2:22">
      <c r="B128" s="233">
        <f t="shared" si="1"/>
        <v>124</v>
      </c>
      <c r="C128" s="237"/>
      <c r="D128" s="234">
        <v>44112</v>
      </c>
      <c r="E128" s="229" t="s">
        <v>298</v>
      </c>
      <c r="F128" s="235"/>
      <c r="G128" s="229" t="s">
        <v>104</v>
      </c>
      <c r="H128" s="229" t="s">
        <v>975</v>
      </c>
      <c r="I128" s="229" t="s">
        <v>976</v>
      </c>
      <c r="J128" s="229" t="s">
        <v>977</v>
      </c>
      <c r="K128" s="229" t="s">
        <v>606</v>
      </c>
      <c r="L128" s="229" t="s">
        <v>607</v>
      </c>
      <c r="M128" s="229" t="s">
        <v>152</v>
      </c>
      <c r="N128" s="229">
        <v>0</v>
      </c>
      <c r="O128" s="229">
        <v>15</v>
      </c>
      <c r="P128" s="229">
        <v>15</v>
      </c>
      <c r="Q128" s="229">
        <v>4.75</v>
      </c>
      <c r="R128" s="229">
        <v>8</v>
      </c>
      <c r="S128" s="229">
        <v>6.83</v>
      </c>
      <c r="T128" s="230">
        <v>259.54000000000002</v>
      </c>
      <c r="U128" s="231">
        <v>3893.1</v>
      </c>
      <c r="V128" s="236"/>
    </row>
    <row r="129" spans="2:22">
      <c r="B129" s="233">
        <f t="shared" si="1"/>
        <v>125</v>
      </c>
      <c r="C129" s="237"/>
      <c r="D129" s="234">
        <v>44112</v>
      </c>
      <c r="E129" s="229" t="s">
        <v>298</v>
      </c>
      <c r="F129" s="235"/>
      <c r="G129" s="229" t="s">
        <v>104</v>
      </c>
      <c r="H129" s="229" t="s">
        <v>975</v>
      </c>
      <c r="I129" s="229" t="s">
        <v>978</v>
      </c>
      <c r="J129" s="229" t="s">
        <v>979</v>
      </c>
      <c r="K129" s="229" t="s">
        <v>627</v>
      </c>
      <c r="L129" s="229" t="s">
        <v>607</v>
      </c>
      <c r="M129" s="229">
        <v>0</v>
      </c>
      <c r="N129" s="229">
        <v>0</v>
      </c>
      <c r="O129" s="229">
        <v>6</v>
      </c>
      <c r="P129" s="229">
        <v>6</v>
      </c>
      <c r="Q129" s="229">
        <v>4.75</v>
      </c>
      <c r="R129" s="229">
        <v>8</v>
      </c>
      <c r="S129" s="229">
        <v>6.83</v>
      </c>
      <c r="T129" s="230">
        <v>259.54000000000002</v>
      </c>
      <c r="U129" s="231">
        <v>1557.24</v>
      </c>
      <c r="V129" s="236"/>
    </row>
    <row r="130" spans="2:22">
      <c r="B130" s="233">
        <f t="shared" si="1"/>
        <v>126</v>
      </c>
      <c r="C130" s="237"/>
      <c r="D130" s="234">
        <v>44112</v>
      </c>
      <c r="E130" s="229" t="s">
        <v>298</v>
      </c>
      <c r="F130" s="235"/>
      <c r="G130" s="229" t="s">
        <v>104</v>
      </c>
      <c r="H130" s="229" t="s">
        <v>980</v>
      </c>
      <c r="I130" s="229" t="s">
        <v>981</v>
      </c>
      <c r="J130" s="229" t="s">
        <v>982</v>
      </c>
      <c r="K130" s="229" t="s">
        <v>606</v>
      </c>
      <c r="L130" s="229" t="s">
        <v>821</v>
      </c>
      <c r="M130" s="229" t="s">
        <v>152</v>
      </c>
      <c r="N130" s="229">
        <v>0</v>
      </c>
      <c r="O130" s="229">
        <v>0</v>
      </c>
      <c r="P130" s="229">
        <v>0</v>
      </c>
      <c r="Q130" s="229">
        <v>0</v>
      </c>
      <c r="R130" s="229">
        <v>0</v>
      </c>
      <c r="S130" s="229">
        <v>0</v>
      </c>
      <c r="T130" s="230">
        <v>0</v>
      </c>
      <c r="U130" s="231">
        <v>0</v>
      </c>
      <c r="V130" s="236"/>
    </row>
    <row r="131" spans="2:22">
      <c r="B131" s="233">
        <f t="shared" si="1"/>
        <v>127</v>
      </c>
      <c r="C131" s="237"/>
      <c r="D131" s="234">
        <v>44112</v>
      </c>
      <c r="E131" s="229" t="s">
        <v>298</v>
      </c>
      <c r="F131" s="235"/>
      <c r="G131" s="229" t="s">
        <v>104</v>
      </c>
      <c r="H131" s="229" t="s">
        <v>983</v>
      </c>
      <c r="I131" s="229" t="s">
        <v>984</v>
      </c>
      <c r="J131" s="229" t="s">
        <v>985</v>
      </c>
      <c r="K131" s="229" t="s">
        <v>606</v>
      </c>
      <c r="L131" s="229" t="s">
        <v>607</v>
      </c>
      <c r="M131" s="229" t="s">
        <v>152</v>
      </c>
      <c r="N131" s="229">
        <v>0</v>
      </c>
      <c r="O131" s="229">
        <v>15</v>
      </c>
      <c r="P131" s="229">
        <v>15</v>
      </c>
      <c r="Q131" s="229">
        <v>0.92</v>
      </c>
      <c r="R131" s="229">
        <v>0.83</v>
      </c>
      <c r="S131" s="229">
        <v>1.08</v>
      </c>
      <c r="T131" s="230">
        <v>0.82468799999999998</v>
      </c>
      <c r="U131" s="231">
        <v>12.37032</v>
      </c>
      <c r="V131" s="236"/>
    </row>
    <row r="132" spans="2:22">
      <c r="B132" s="233">
        <f t="shared" si="1"/>
        <v>128</v>
      </c>
      <c r="C132" s="237"/>
      <c r="D132" s="234" t="s">
        <v>814</v>
      </c>
      <c r="E132" s="229" t="e">
        <v>#N/A</v>
      </c>
      <c r="F132" s="235"/>
      <c r="G132" s="229" t="s">
        <v>104</v>
      </c>
      <c r="H132" s="229" t="s">
        <v>986</v>
      </c>
      <c r="I132" s="229" t="s">
        <v>987</v>
      </c>
      <c r="J132" s="229" t="s">
        <v>988</v>
      </c>
      <c r="K132" s="229" t="s">
        <v>606</v>
      </c>
      <c r="L132" s="229" t="s">
        <v>607</v>
      </c>
      <c r="M132" s="229" t="s">
        <v>152</v>
      </c>
      <c r="N132" s="229">
        <v>122</v>
      </c>
      <c r="O132" s="229">
        <v>0</v>
      </c>
      <c r="P132" s="229">
        <v>122</v>
      </c>
      <c r="Q132" s="229">
        <v>0.99</v>
      </c>
      <c r="R132" s="229">
        <v>0.99</v>
      </c>
      <c r="S132" s="229">
        <v>0.74</v>
      </c>
      <c r="T132" s="230">
        <v>0.72527399999999997</v>
      </c>
      <c r="U132" s="231">
        <v>88.483428000000004</v>
      </c>
      <c r="V132" s="236"/>
    </row>
    <row r="133" spans="2:22">
      <c r="B133" s="233">
        <f t="shared" si="1"/>
        <v>129</v>
      </c>
      <c r="C133" s="237"/>
      <c r="D133" s="234" t="s">
        <v>814</v>
      </c>
      <c r="E133" s="229" t="e">
        <v>#N/A</v>
      </c>
      <c r="F133" s="235"/>
      <c r="G133" s="229" t="s">
        <v>104</v>
      </c>
      <c r="H133" s="229" t="s">
        <v>989</v>
      </c>
      <c r="I133" s="229" t="s">
        <v>990</v>
      </c>
      <c r="J133" s="229" t="s">
        <v>991</v>
      </c>
      <c r="K133" s="229" t="s">
        <v>606</v>
      </c>
      <c r="L133" s="229" t="s">
        <v>607</v>
      </c>
      <c r="M133" s="229" t="s">
        <v>152</v>
      </c>
      <c r="N133" s="229">
        <v>122</v>
      </c>
      <c r="O133" s="229">
        <v>0</v>
      </c>
      <c r="P133" s="229">
        <v>122</v>
      </c>
      <c r="Q133" s="229">
        <v>1.33</v>
      </c>
      <c r="R133" s="229">
        <v>0.67</v>
      </c>
      <c r="S133" s="229">
        <v>1</v>
      </c>
      <c r="T133" s="230">
        <v>0.89110000000000011</v>
      </c>
      <c r="U133" s="231">
        <v>108.71420000000001</v>
      </c>
      <c r="V133" s="236"/>
    </row>
    <row r="134" spans="2:22">
      <c r="B134" s="233">
        <f t="shared" ref="B134:B197" si="2">1+B133</f>
        <v>130</v>
      </c>
      <c r="C134" s="237"/>
      <c r="D134" s="234" t="s">
        <v>814</v>
      </c>
      <c r="E134" s="229" t="e">
        <v>#N/A</v>
      </c>
      <c r="F134" s="235"/>
      <c r="G134" s="229" t="s">
        <v>104</v>
      </c>
      <c r="H134" s="229" t="s">
        <v>992</v>
      </c>
      <c r="I134" s="229" t="s">
        <v>993</v>
      </c>
      <c r="J134" s="229" t="s">
        <v>994</v>
      </c>
      <c r="K134" s="229" t="s">
        <v>606</v>
      </c>
      <c r="L134" s="229" t="s">
        <v>607</v>
      </c>
      <c r="M134" s="229" t="s">
        <v>152</v>
      </c>
      <c r="N134" s="229">
        <v>122</v>
      </c>
      <c r="O134" s="229">
        <v>0</v>
      </c>
      <c r="P134" s="229">
        <v>122</v>
      </c>
      <c r="Q134" s="229">
        <v>1</v>
      </c>
      <c r="R134" s="229">
        <v>0.67</v>
      </c>
      <c r="S134" s="229">
        <v>0.25</v>
      </c>
      <c r="T134" s="230">
        <v>0.16750000000000001</v>
      </c>
      <c r="U134" s="231">
        <v>20.434999999999999</v>
      </c>
      <c r="V134" s="236"/>
    </row>
    <row r="135" spans="2:22">
      <c r="B135" s="233">
        <f t="shared" si="2"/>
        <v>131</v>
      </c>
      <c r="C135" s="237"/>
      <c r="D135" s="234">
        <v>44112</v>
      </c>
      <c r="E135" s="229" t="s">
        <v>298</v>
      </c>
      <c r="F135" s="235"/>
      <c r="G135" s="229" t="s">
        <v>104</v>
      </c>
      <c r="H135" s="229" t="s">
        <v>995</v>
      </c>
      <c r="I135" s="229" t="s">
        <v>996</v>
      </c>
      <c r="J135" s="229" t="s">
        <v>997</v>
      </c>
      <c r="K135" s="229" t="s">
        <v>606</v>
      </c>
      <c r="L135" s="229" t="s">
        <v>607</v>
      </c>
      <c r="M135" s="229" t="s">
        <v>152</v>
      </c>
      <c r="N135" s="229">
        <v>0</v>
      </c>
      <c r="O135" s="229">
        <v>1</v>
      </c>
      <c r="P135" s="229">
        <v>1</v>
      </c>
      <c r="Q135" s="229">
        <v>0.17</v>
      </c>
      <c r="R135" s="229">
        <v>0.17</v>
      </c>
      <c r="S135" s="229">
        <v>0.5</v>
      </c>
      <c r="T135" s="230">
        <v>1.4449999999999999E-2</v>
      </c>
      <c r="U135" s="231">
        <v>1.4449999999999999E-2</v>
      </c>
      <c r="V135" s="236"/>
    </row>
    <row r="136" spans="2:22">
      <c r="B136" s="233">
        <f t="shared" si="2"/>
        <v>132</v>
      </c>
      <c r="C136" s="237"/>
      <c r="D136" s="234" t="s">
        <v>814</v>
      </c>
      <c r="E136" s="229" t="e">
        <v>#N/A</v>
      </c>
      <c r="F136" s="235"/>
      <c r="G136" s="229" t="s">
        <v>104</v>
      </c>
      <c r="H136" s="229" t="s">
        <v>998</v>
      </c>
      <c r="I136" s="229" t="s">
        <v>999</v>
      </c>
      <c r="J136" s="229" t="s">
        <v>1000</v>
      </c>
      <c r="K136" s="229" t="s">
        <v>606</v>
      </c>
      <c r="L136" s="229" t="s">
        <v>821</v>
      </c>
      <c r="M136" s="229" t="s">
        <v>152</v>
      </c>
      <c r="N136" s="229">
        <v>122</v>
      </c>
      <c r="O136" s="229">
        <v>0</v>
      </c>
      <c r="P136" s="229">
        <v>122</v>
      </c>
      <c r="Q136" s="229">
        <v>1</v>
      </c>
      <c r="R136" s="229">
        <v>0.67</v>
      </c>
      <c r="S136" s="229">
        <v>0.25</v>
      </c>
      <c r="T136" s="230">
        <v>0.16750000000000001</v>
      </c>
      <c r="U136" s="231">
        <v>20.434999999999999</v>
      </c>
      <c r="V136" s="236"/>
    </row>
    <row r="137" spans="2:22">
      <c r="B137" s="233">
        <f t="shared" si="2"/>
        <v>133</v>
      </c>
      <c r="C137" s="237"/>
      <c r="D137" s="234">
        <v>44112</v>
      </c>
      <c r="E137" s="229" t="s">
        <v>298</v>
      </c>
      <c r="F137" s="235"/>
      <c r="G137" s="229" t="s">
        <v>104</v>
      </c>
      <c r="H137" s="229" t="s">
        <v>1001</v>
      </c>
      <c r="I137" s="229" t="s">
        <v>1002</v>
      </c>
      <c r="J137" s="229" t="s">
        <v>1003</v>
      </c>
      <c r="K137" s="229" t="s">
        <v>606</v>
      </c>
      <c r="L137" s="229" t="s">
        <v>821</v>
      </c>
      <c r="M137" s="229" t="s">
        <v>152</v>
      </c>
      <c r="N137" s="229">
        <v>0</v>
      </c>
      <c r="O137" s="229">
        <v>0</v>
      </c>
      <c r="P137" s="229">
        <v>0</v>
      </c>
      <c r="Q137" s="229">
        <v>0</v>
      </c>
      <c r="R137" s="229">
        <v>0</v>
      </c>
      <c r="S137" s="229">
        <v>0</v>
      </c>
      <c r="T137" s="230">
        <v>0</v>
      </c>
      <c r="U137" s="231">
        <v>0</v>
      </c>
      <c r="V137" s="236"/>
    </row>
    <row r="138" spans="2:22">
      <c r="B138" s="233">
        <f t="shared" si="2"/>
        <v>134</v>
      </c>
      <c r="C138" s="237"/>
      <c r="D138" s="234">
        <v>44112</v>
      </c>
      <c r="E138" s="229" t="s">
        <v>298</v>
      </c>
      <c r="F138" s="235"/>
      <c r="G138" s="229" t="s">
        <v>104</v>
      </c>
      <c r="H138" s="229" t="s">
        <v>1004</v>
      </c>
      <c r="I138" s="229" t="s">
        <v>1005</v>
      </c>
      <c r="J138" s="229" t="s">
        <v>1006</v>
      </c>
      <c r="K138" s="229" t="s">
        <v>623</v>
      </c>
      <c r="L138" s="229" t="s">
        <v>607</v>
      </c>
      <c r="M138" s="229" t="s">
        <v>152</v>
      </c>
      <c r="N138" s="229">
        <v>0</v>
      </c>
      <c r="O138" s="229">
        <v>1</v>
      </c>
      <c r="P138" s="229">
        <v>1</v>
      </c>
      <c r="Q138" s="229">
        <v>1.67</v>
      </c>
      <c r="R138" s="229">
        <v>2</v>
      </c>
      <c r="S138" s="229">
        <v>1.08</v>
      </c>
      <c r="T138" s="230">
        <v>3.6072000000000002</v>
      </c>
      <c r="U138" s="231">
        <v>3.6072000000000002</v>
      </c>
      <c r="V138" s="236"/>
    </row>
    <row r="139" spans="2:22">
      <c r="B139" s="233">
        <f t="shared" si="2"/>
        <v>135</v>
      </c>
      <c r="C139" s="237"/>
      <c r="D139" s="234">
        <v>44112</v>
      </c>
      <c r="E139" s="229" t="s">
        <v>298</v>
      </c>
      <c r="F139" s="235"/>
      <c r="G139" s="229" t="s">
        <v>104</v>
      </c>
      <c r="H139" s="229" t="s">
        <v>1007</v>
      </c>
      <c r="I139" s="229" t="s">
        <v>1008</v>
      </c>
      <c r="J139" s="229" t="s">
        <v>1009</v>
      </c>
      <c r="K139" s="229" t="s">
        <v>606</v>
      </c>
      <c r="L139" s="229" t="s">
        <v>607</v>
      </c>
      <c r="M139" s="229" t="s">
        <v>152</v>
      </c>
      <c r="N139" s="229">
        <v>0</v>
      </c>
      <c r="O139" s="229">
        <v>1</v>
      </c>
      <c r="P139" s="229">
        <v>1</v>
      </c>
      <c r="Q139" s="229">
        <v>3</v>
      </c>
      <c r="R139" s="229">
        <v>2.17</v>
      </c>
      <c r="S139" s="229">
        <v>2.17</v>
      </c>
      <c r="T139" s="230">
        <v>14.1267</v>
      </c>
      <c r="U139" s="231">
        <v>14.1267</v>
      </c>
      <c r="V139" s="236"/>
    </row>
    <row r="140" spans="2:22">
      <c r="B140" s="233">
        <f t="shared" si="2"/>
        <v>136</v>
      </c>
      <c r="C140" s="237"/>
      <c r="D140" s="234">
        <v>44112</v>
      </c>
      <c r="E140" s="229" t="s">
        <v>298</v>
      </c>
      <c r="F140" s="235"/>
      <c r="G140" s="229" t="s">
        <v>104</v>
      </c>
      <c r="H140" s="229" t="s">
        <v>1010</v>
      </c>
      <c r="I140" s="229" t="s">
        <v>1011</v>
      </c>
      <c r="J140" s="229" t="s">
        <v>1012</v>
      </c>
      <c r="K140" s="229" t="s">
        <v>606</v>
      </c>
      <c r="L140" s="229" t="s">
        <v>607</v>
      </c>
      <c r="M140" s="229" t="s">
        <v>152</v>
      </c>
      <c r="N140" s="229">
        <v>0</v>
      </c>
      <c r="O140" s="229">
        <v>1</v>
      </c>
      <c r="P140" s="229">
        <v>1</v>
      </c>
      <c r="Q140" s="229">
        <v>15.91</v>
      </c>
      <c r="R140" s="229">
        <v>7.16</v>
      </c>
      <c r="S140" s="229">
        <v>6</v>
      </c>
      <c r="T140" s="230">
        <v>683.49360000000001</v>
      </c>
      <c r="U140" s="231">
        <v>683.49360000000001</v>
      </c>
      <c r="V140" s="236"/>
    </row>
    <row r="141" spans="2:22">
      <c r="B141" s="233">
        <f t="shared" si="2"/>
        <v>137</v>
      </c>
      <c r="C141" s="237"/>
      <c r="D141" s="234" t="e">
        <v>#N/A</v>
      </c>
      <c r="E141" s="229" t="e">
        <v>#N/A</v>
      </c>
      <c r="F141" s="235"/>
      <c r="G141" s="229" t="s">
        <v>104</v>
      </c>
      <c r="H141" s="229" t="s">
        <v>1013</v>
      </c>
      <c r="I141" s="229" t="s">
        <v>1014</v>
      </c>
      <c r="J141" s="229" t="s">
        <v>1015</v>
      </c>
      <c r="K141" s="229" t="s">
        <v>606</v>
      </c>
      <c r="L141" s="229" t="s">
        <v>607</v>
      </c>
      <c r="M141" s="229" t="s">
        <v>152</v>
      </c>
      <c r="N141" s="229">
        <v>0</v>
      </c>
      <c r="O141" s="229">
        <v>3</v>
      </c>
      <c r="P141" s="229">
        <v>3</v>
      </c>
      <c r="Q141" s="229">
        <v>2.87</v>
      </c>
      <c r="R141" s="229">
        <v>2.2799999999999998</v>
      </c>
      <c r="S141" s="229">
        <v>5.51</v>
      </c>
      <c r="T141" s="230">
        <v>36.055235999999987</v>
      </c>
      <c r="U141" s="231">
        <v>108.165708</v>
      </c>
      <c r="V141" s="236"/>
    </row>
    <row r="142" spans="2:22">
      <c r="B142" s="233">
        <f t="shared" si="2"/>
        <v>138</v>
      </c>
      <c r="C142" s="237"/>
      <c r="D142" s="234">
        <v>44112</v>
      </c>
      <c r="E142" s="229" t="s">
        <v>298</v>
      </c>
      <c r="F142" s="235"/>
      <c r="G142" s="229" t="s">
        <v>104</v>
      </c>
      <c r="H142" s="229" t="s">
        <v>1016</v>
      </c>
      <c r="I142" s="229" t="s">
        <v>1017</v>
      </c>
      <c r="J142" s="229" t="s">
        <v>1018</v>
      </c>
      <c r="K142" s="229" t="s">
        <v>606</v>
      </c>
      <c r="L142" s="229" t="s">
        <v>758</v>
      </c>
      <c r="M142" s="229" t="s">
        <v>152</v>
      </c>
      <c r="N142" s="229">
        <v>0</v>
      </c>
      <c r="O142" s="229">
        <v>1</v>
      </c>
      <c r="P142" s="229">
        <v>1</v>
      </c>
      <c r="Q142" s="229">
        <v>5.08</v>
      </c>
      <c r="R142" s="229">
        <v>3.33</v>
      </c>
      <c r="S142" s="229">
        <v>5.41</v>
      </c>
      <c r="T142" s="230">
        <v>91.517724000000001</v>
      </c>
      <c r="U142" s="231">
        <v>91.517724000000001</v>
      </c>
      <c r="V142" s="236"/>
    </row>
    <row r="143" spans="2:22">
      <c r="B143" s="233">
        <f t="shared" si="2"/>
        <v>139</v>
      </c>
      <c r="C143" s="237"/>
      <c r="D143" s="234">
        <v>44112</v>
      </c>
      <c r="E143" s="229" t="s">
        <v>298</v>
      </c>
      <c r="F143" s="235"/>
      <c r="G143" s="229" t="s">
        <v>104</v>
      </c>
      <c r="H143" s="229" t="s">
        <v>1019</v>
      </c>
      <c r="I143" s="229" t="s">
        <v>1020</v>
      </c>
      <c r="J143" s="229" t="s">
        <v>1021</v>
      </c>
      <c r="K143" s="229" t="s">
        <v>606</v>
      </c>
      <c r="L143" s="229" t="s">
        <v>607</v>
      </c>
      <c r="M143" s="229">
        <v>0</v>
      </c>
      <c r="N143" s="229">
        <v>0</v>
      </c>
      <c r="O143" s="229">
        <v>1</v>
      </c>
      <c r="P143" s="229">
        <v>1</v>
      </c>
      <c r="Q143" s="229">
        <v>2.08</v>
      </c>
      <c r="R143" s="229">
        <v>1.67</v>
      </c>
      <c r="S143" s="229">
        <v>1</v>
      </c>
      <c r="T143" s="230">
        <v>3.4735999999999998</v>
      </c>
      <c r="U143" s="231">
        <v>3.4735999999999998</v>
      </c>
      <c r="V143" s="236"/>
    </row>
    <row r="144" spans="2:22">
      <c r="B144" s="233">
        <f t="shared" si="2"/>
        <v>140</v>
      </c>
      <c r="C144" s="237"/>
      <c r="D144" s="234">
        <v>44112</v>
      </c>
      <c r="E144" s="229" t="s">
        <v>298</v>
      </c>
      <c r="F144" s="235"/>
      <c r="G144" s="229" t="s">
        <v>104</v>
      </c>
      <c r="H144" s="229" t="s">
        <v>1019</v>
      </c>
      <c r="I144" s="229" t="s">
        <v>1022</v>
      </c>
      <c r="J144" s="229" t="s">
        <v>1021</v>
      </c>
      <c r="K144" s="229" t="s">
        <v>606</v>
      </c>
      <c r="L144" s="229" t="s">
        <v>607</v>
      </c>
      <c r="M144" s="229" t="s">
        <v>152</v>
      </c>
      <c r="N144" s="229">
        <v>0</v>
      </c>
      <c r="O144" s="229">
        <v>3</v>
      </c>
      <c r="P144" s="229">
        <v>3</v>
      </c>
      <c r="Q144" s="229">
        <v>2.08</v>
      </c>
      <c r="R144" s="229">
        <v>1.67</v>
      </c>
      <c r="S144" s="229">
        <v>1</v>
      </c>
      <c r="T144" s="230">
        <v>3.4735999999999998</v>
      </c>
      <c r="U144" s="231">
        <v>10.4208</v>
      </c>
      <c r="V144" s="236"/>
    </row>
    <row r="145" spans="2:22" ht="25" customHeight="1">
      <c r="B145" s="233">
        <f t="shared" si="2"/>
        <v>141</v>
      </c>
      <c r="C145" s="237"/>
      <c r="D145" s="234">
        <v>44112</v>
      </c>
      <c r="E145" s="229" t="s">
        <v>298</v>
      </c>
      <c r="F145" s="235"/>
      <c r="G145" s="229" t="s">
        <v>104</v>
      </c>
      <c r="H145" s="229" t="s">
        <v>1023</v>
      </c>
      <c r="I145" s="229" t="s">
        <v>1024</v>
      </c>
      <c r="J145" s="229" t="s">
        <v>1025</v>
      </c>
      <c r="K145" s="229" t="s">
        <v>606</v>
      </c>
      <c r="L145" s="229" t="s">
        <v>607</v>
      </c>
      <c r="M145" s="229" t="s">
        <v>152</v>
      </c>
      <c r="N145" s="229">
        <v>0</v>
      </c>
      <c r="O145" s="229">
        <v>3</v>
      </c>
      <c r="P145" s="229">
        <v>3</v>
      </c>
      <c r="Q145" s="229">
        <v>4.83</v>
      </c>
      <c r="R145" s="229">
        <v>8</v>
      </c>
      <c r="S145" s="229">
        <v>6.83</v>
      </c>
      <c r="T145" s="230">
        <v>263.91120000000001</v>
      </c>
      <c r="U145" s="231">
        <v>791.73360000000002</v>
      </c>
      <c r="V145" s="236"/>
    </row>
    <row r="146" spans="2:22">
      <c r="B146" s="233">
        <f t="shared" si="2"/>
        <v>142</v>
      </c>
      <c r="C146" s="237"/>
      <c r="D146" s="234">
        <v>44112</v>
      </c>
      <c r="E146" s="229" t="s">
        <v>298</v>
      </c>
      <c r="F146" s="235"/>
      <c r="G146" s="229" t="s">
        <v>104</v>
      </c>
      <c r="H146" s="229" t="s">
        <v>1026</v>
      </c>
      <c r="I146" s="229" t="s">
        <v>1027</v>
      </c>
      <c r="J146" s="229" t="s">
        <v>1028</v>
      </c>
      <c r="K146" s="229" t="s">
        <v>606</v>
      </c>
      <c r="L146" s="229" t="s">
        <v>607</v>
      </c>
      <c r="M146" s="229" t="s">
        <v>152</v>
      </c>
      <c r="N146" s="229">
        <v>0</v>
      </c>
      <c r="O146" s="229">
        <v>3</v>
      </c>
      <c r="P146" s="229">
        <v>3</v>
      </c>
      <c r="Q146" s="229">
        <v>10.66</v>
      </c>
      <c r="R146" s="229">
        <v>7</v>
      </c>
      <c r="S146" s="229">
        <v>6.75</v>
      </c>
      <c r="T146" s="230">
        <v>503.68500000000012</v>
      </c>
      <c r="U146" s="231">
        <v>1511.0550000000001</v>
      </c>
      <c r="V146" s="236"/>
    </row>
    <row r="147" spans="2:22" ht="25" customHeight="1">
      <c r="B147" s="233">
        <f t="shared" si="2"/>
        <v>143</v>
      </c>
      <c r="C147" s="237"/>
      <c r="D147" s="234">
        <v>44112</v>
      </c>
      <c r="E147" s="229" t="s">
        <v>298</v>
      </c>
      <c r="F147" s="235"/>
      <c r="G147" s="229" t="s">
        <v>104</v>
      </c>
      <c r="H147" s="229" t="s">
        <v>1029</v>
      </c>
      <c r="I147" s="229" t="s">
        <v>1030</v>
      </c>
      <c r="J147" s="229" t="s">
        <v>1031</v>
      </c>
      <c r="K147" s="229" t="s">
        <v>606</v>
      </c>
      <c r="L147" s="229" t="s">
        <v>607</v>
      </c>
      <c r="M147" s="229" t="s">
        <v>152</v>
      </c>
      <c r="N147" s="229">
        <v>0</v>
      </c>
      <c r="O147" s="229">
        <v>3</v>
      </c>
      <c r="P147" s="229">
        <v>3</v>
      </c>
      <c r="Q147" s="229">
        <v>4.83</v>
      </c>
      <c r="R147" s="229">
        <v>8</v>
      </c>
      <c r="S147" s="229">
        <v>6.83</v>
      </c>
      <c r="T147" s="230">
        <v>263.91120000000001</v>
      </c>
      <c r="U147" s="231">
        <v>791.73360000000002</v>
      </c>
      <c r="V147" s="236"/>
    </row>
    <row r="148" spans="2:22">
      <c r="B148" s="233">
        <f t="shared" si="2"/>
        <v>144</v>
      </c>
      <c r="C148" s="237"/>
      <c r="D148" s="234">
        <v>44112</v>
      </c>
      <c r="E148" s="229" t="s">
        <v>298</v>
      </c>
      <c r="F148" s="235"/>
      <c r="G148" s="229" t="s">
        <v>104</v>
      </c>
      <c r="H148" s="229" t="s">
        <v>1032</v>
      </c>
      <c r="I148" s="229" t="s">
        <v>1033</v>
      </c>
      <c r="J148" s="229" t="s">
        <v>1034</v>
      </c>
      <c r="K148" s="229" t="s">
        <v>606</v>
      </c>
      <c r="L148" s="229" t="s">
        <v>607</v>
      </c>
      <c r="M148" s="229" t="s">
        <v>152</v>
      </c>
      <c r="N148" s="229">
        <v>0</v>
      </c>
      <c r="O148" s="229">
        <v>3</v>
      </c>
      <c r="P148" s="229">
        <v>3</v>
      </c>
      <c r="Q148" s="229">
        <v>13.24</v>
      </c>
      <c r="R148" s="229">
        <v>8</v>
      </c>
      <c r="S148" s="229">
        <v>6.66</v>
      </c>
      <c r="T148" s="230">
        <v>705.42719999999997</v>
      </c>
      <c r="U148" s="231">
        <v>2116.2815999999998</v>
      </c>
      <c r="V148" s="236"/>
    </row>
    <row r="149" spans="2:22">
      <c r="B149" s="233">
        <f t="shared" si="2"/>
        <v>145</v>
      </c>
      <c r="C149" s="237"/>
      <c r="D149" s="234">
        <v>44112</v>
      </c>
      <c r="E149" s="229" t="s">
        <v>298</v>
      </c>
      <c r="F149" s="235"/>
      <c r="G149" s="229" t="s">
        <v>104</v>
      </c>
      <c r="H149" s="229" t="s">
        <v>1035</v>
      </c>
      <c r="I149" s="229" t="s">
        <v>1036</v>
      </c>
      <c r="J149" s="229" t="s">
        <v>1037</v>
      </c>
      <c r="K149" s="229" t="s">
        <v>606</v>
      </c>
      <c r="L149" s="229" t="s">
        <v>607</v>
      </c>
      <c r="M149" s="229" t="s">
        <v>152</v>
      </c>
      <c r="N149" s="229">
        <v>0</v>
      </c>
      <c r="O149" s="229">
        <v>3</v>
      </c>
      <c r="P149" s="229">
        <v>3</v>
      </c>
      <c r="Q149" s="229">
        <v>4.83</v>
      </c>
      <c r="R149" s="229">
        <v>2.75</v>
      </c>
      <c r="S149" s="229">
        <v>5.41</v>
      </c>
      <c r="T149" s="230">
        <v>71.858325000000008</v>
      </c>
      <c r="U149" s="231">
        <v>215.57497499999999</v>
      </c>
      <c r="V149" s="236"/>
    </row>
    <row r="150" spans="2:22">
      <c r="B150" s="233">
        <f t="shared" si="2"/>
        <v>146</v>
      </c>
      <c r="C150" s="237"/>
      <c r="D150" s="234">
        <v>44112</v>
      </c>
      <c r="E150" s="229" t="s">
        <v>298</v>
      </c>
      <c r="F150" s="235"/>
      <c r="G150" s="229" t="s">
        <v>104</v>
      </c>
      <c r="H150" s="229" t="s">
        <v>1038</v>
      </c>
      <c r="I150" s="229" t="s">
        <v>1039</v>
      </c>
      <c r="J150" s="229" t="s">
        <v>1040</v>
      </c>
      <c r="K150" s="229" t="s">
        <v>606</v>
      </c>
      <c r="L150" s="229" t="s">
        <v>1041</v>
      </c>
      <c r="M150" s="229" t="s">
        <v>152</v>
      </c>
      <c r="N150" s="229">
        <v>0</v>
      </c>
      <c r="O150" s="229">
        <v>20</v>
      </c>
      <c r="P150" s="229">
        <v>20</v>
      </c>
      <c r="Q150" s="229">
        <v>2</v>
      </c>
      <c r="R150" s="229">
        <v>1.5</v>
      </c>
      <c r="S150" s="229">
        <v>1.25</v>
      </c>
      <c r="T150" s="230">
        <v>3.75</v>
      </c>
      <c r="U150" s="231">
        <v>75</v>
      </c>
      <c r="V150" s="236"/>
    </row>
    <row r="151" spans="2:22">
      <c r="B151" s="233">
        <f t="shared" si="2"/>
        <v>147</v>
      </c>
      <c r="C151" s="237"/>
      <c r="D151" s="234">
        <v>44112</v>
      </c>
      <c r="E151" s="229" t="s">
        <v>298</v>
      </c>
      <c r="F151" s="235"/>
      <c r="G151" s="229" t="s">
        <v>104</v>
      </c>
      <c r="H151" s="229" t="s">
        <v>1042</v>
      </c>
      <c r="I151" s="229" t="s">
        <v>1043</v>
      </c>
      <c r="J151" s="229" t="s">
        <v>1044</v>
      </c>
      <c r="K151" s="229" t="s">
        <v>606</v>
      </c>
      <c r="L151" s="229" t="s">
        <v>758</v>
      </c>
      <c r="M151" s="229" t="s">
        <v>152</v>
      </c>
      <c r="N151" s="229">
        <v>0</v>
      </c>
      <c r="O151" s="229">
        <v>11</v>
      </c>
      <c r="P151" s="229">
        <v>11</v>
      </c>
      <c r="Q151" s="229">
        <v>1.17</v>
      </c>
      <c r="R151" s="229">
        <v>0.92</v>
      </c>
      <c r="S151" s="229">
        <v>0.5</v>
      </c>
      <c r="T151" s="230">
        <v>0.53820000000000001</v>
      </c>
      <c r="U151" s="231">
        <v>5.9202000000000004</v>
      </c>
      <c r="V151" s="236"/>
    </row>
    <row r="152" spans="2:22">
      <c r="B152" s="233">
        <f t="shared" si="2"/>
        <v>148</v>
      </c>
      <c r="C152" s="237"/>
      <c r="D152" s="234">
        <v>44112</v>
      </c>
      <c r="E152" s="229" t="s">
        <v>298</v>
      </c>
      <c r="F152" s="235"/>
      <c r="G152" s="229" t="s">
        <v>104</v>
      </c>
      <c r="H152" s="229" t="s">
        <v>1045</v>
      </c>
      <c r="I152" s="229" t="s">
        <v>1046</v>
      </c>
      <c r="J152" s="229" t="s">
        <v>1047</v>
      </c>
      <c r="K152" s="229" t="s">
        <v>606</v>
      </c>
      <c r="L152" s="229" t="s">
        <v>1041</v>
      </c>
      <c r="M152" s="229" t="s">
        <v>152</v>
      </c>
      <c r="N152" s="229">
        <v>0</v>
      </c>
      <c r="O152" s="229">
        <v>1</v>
      </c>
      <c r="P152" s="229">
        <v>1</v>
      </c>
      <c r="Q152" s="229">
        <v>5.66</v>
      </c>
      <c r="R152" s="229">
        <v>6.66</v>
      </c>
      <c r="S152" s="229">
        <v>2.25</v>
      </c>
      <c r="T152" s="230">
        <v>84.815100000000001</v>
      </c>
      <c r="U152" s="231">
        <v>84.815100000000001</v>
      </c>
      <c r="V152" s="236"/>
    </row>
    <row r="153" spans="2:22">
      <c r="B153" s="233">
        <f t="shared" si="2"/>
        <v>149</v>
      </c>
      <c r="C153" s="237"/>
      <c r="D153" s="234">
        <v>44112</v>
      </c>
      <c r="E153" s="229" t="s">
        <v>298</v>
      </c>
      <c r="F153" s="235"/>
      <c r="G153" s="229" t="s">
        <v>104</v>
      </c>
      <c r="H153" s="229" t="s">
        <v>1048</v>
      </c>
      <c r="I153" s="229" t="s">
        <v>1049</v>
      </c>
      <c r="J153" s="229" t="s">
        <v>1050</v>
      </c>
      <c r="K153" s="229" t="s">
        <v>606</v>
      </c>
      <c r="L153" s="229" t="s">
        <v>1041</v>
      </c>
      <c r="M153" s="229" t="s">
        <v>152</v>
      </c>
      <c r="N153" s="229">
        <v>0</v>
      </c>
      <c r="O153" s="229">
        <v>2</v>
      </c>
      <c r="P153" s="229">
        <v>2</v>
      </c>
      <c r="Q153" s="229">
        <v>6</v>
      </c>
      <c r="R153" s="229">
        <v>5.5</v>
      </c>
      <c r="S153" s="229">
        <v>5.16</v>
      </c>
      <c r="T153" s="230">
        <v>170.28</v>
      </c>
      <c r="U153" s="231">
        <v>340.56</v>
      </c>
      <c r="V153" s="236"/>
    </row>
    <row r="154" spans="2:22">
      <c r="B154" s="233">
        <f t="shared" si="2"/>
        <v>150</v>
      </c>
      <c r="C154" s="237"/>
      <c r="D154" s="234">
        <v>44112</v>
      </c>
      <c r="E154" s="229" t="s">
        <v>298</v>
      </c>
      <c r="F154" s="235"/>
      <c r="G154" s="229" t="s">
        <v>104</v>
      </c>
      <c r="H154" s="229" t="s">
        <v>1051</v>
      </c>
      <c r="I154" s="229" t="s">
        <v>1052</v>
      </c>
      <c r="J154" s="229" t="s">
        <v>1053</v>
      </c>
      <c r="K154" s="229" t="s">
        <v>606</v>
      </c>
      <c r="L154" s="229">
        <v>0</v>
      </c>
      <c r="M154" s="229" t="s">
        <v>152</v>
      </c>
      <c r="N154" s="229">
        <v>0</v>
      </c>
      <c r="O154" s="229">
        <v>1</v>
      </c>
      <c r="P154" s="229">
        <v>1</v>
      </c>
      <c r="Q154" s="229">
        <v>3.92</v>
      </c>
      <c r="R154" s="229">
        <v>3.75</v>
      </c>
      <c r="S154" s="229">
        <v>5.5</v>
      </c>
      <c r="T154" s="230">
        <v>80.849999999999994</v>
      </c>
      <c r="U154" s="231">
        <v>80.849999999999994</v>
      </c>
      <c r="V154" s="236"/>
    </row>
    <row r="155" spans="2:22">
      <c r="B155" s="233">
        <f t="shared" si="2"/>
        <v>151</v>
      </c>
      <c r="C155" s="237"/>
      <c r="D155" s="234">
        <v>21451</v>
      </c>
      <c r="E155" s="229" t="s">
        <v>244</v>
      </c>
      <c r="F155" s="235"/>
      <c r="G155" s="229" t="s">
        <v>104</v>
      </c>
      <c r="H155" s="229" t="s">
        <v>1054</v>
      </c>
      <c r="I155" s="229" t="s">
        <v>1055</v>
      </c>
      <c r="J155" s="229" t="s">
        <v>1056</v>
      </c>
      <c r="K155" s="229" t="s">
        <v>627</v>
      </c>
      <c r="L155" s="229" t="s">
        <v>607</v>
      </c>
      <c r="M155" s="229">
        <v>0</v>
      </c>
      <c r="N155" s="229">
        <v>0</v>
      </c>
      <c r="O155" s="229">
        <v>6</v>
      </c>
      <c r="P155" s="229">
        <v>6</v>
      </c>
      <c r="Q155" s="229">
        <v>0</v>
      </c>
      <c r="R155" s="229">
        <v>0</v>
      </c>
      <c r="S155" s="229">
        <v>0</v>
      </c>
      <c r="T155" s="230">
        <v>0</v>
      </c>
      <c r="U155" s="231">
        <v>0</v>
      </c>
      <c r="V155" s="236"/>
    </row>
    <row r="156" spans="2:22">
      <c r="B156" s="233">
        <f t="shared" si="2"/>
        <v>152</v>
      </c>
      <c r="C156" s="237"/>
      <c r="D156" s="234" t="e">
        <v>#N/A</v>
      </c>
      <c r="E156" s="229" t="e">
        <v>#N/A</v>
      </c>
      <c r="F156" s="235"/>
      <c r="G156" s="229" t="s">
        <v>104</v>
      </c>
      <c r="H156" s="229" t="s">
        <v>1057</v>
      </c>
      <c r="I156" s="229" t="s">
        <v>1058</v>
      </c>
      <c r="J156" s="229" t="s">
        <v>1059</v>
      </c>
      <c r="K156" s="229" t="s">
        <v>606</v>
      </c>
      <c r="L156" s="229">
        <v>0</v>
      </c>
      <c r="M156" s="229" t="s">
        <v>152</v>
      </c>
      <c r="N156" s="229">
        <v>0</v>
      </c>
      <c r="O156" s="229">
        <v>2</v>
      </c>
      <c r="P156" s="229">
        <v>2</v>
      </c>
      <c r="Q156" s="229">
        <v>0</v>
      </c>
      <c r="R156" s="229">
        <v>0</v>
      </c>
      <c r="S156" s="229">
        <v>0</v>
      </c>
      <c r="T156" s="230">
        <v>0</v>
      </c>
      <c r="U156" s="231">
        <v>0</v>
      </c>
      <c r="V156" s="236"/>
    </row>
    <row r="157" spans="2:22">
      <c r="B157" s="233">
        <f t="shared" si="2"/>
        <v>153</v>
      </c>
      <c r="C157" s="237"/>
      <c r="D157" s="234">
        <v>21451</v>
      </c>
      <c r="E157" s="229" t="s">
        <v>244</v>
      </c>
      <c r="F157" s="235"/>
      <c r="G157" s="229" t="s">
        <v>104</v>
      </c>
      <c r="H157" s="229" t="s">
        <v>1060</v>
      </c>
      <c r="I157" s="229" t="s">
        <v>1061</v>
      </c>
      <c r="J157" s="229" t="s">
        <v>1062</v>
      </c>
      <c r="K157" s="229" t="s">
        <v>606</v>
      </c>
      <c r="L157" s="229" t="s">
        <v>607</v>
      </c>
      <c r="M157" s="229">
        <v>0</v>
      </c>
      <c r="N157" s="229">
        <v>0</v>
      </c>
      <c r="O157" s="229">
        <v>0</v>
      </c>
      <c r="P157" s="229">
        <v>0</v>
      </c>
      <c r="Q157" s="229">
        <v>11.25</v>
      </c>
      <c r="R157" s="229">
        <v>7.33</v>
      </c>
      <c r="S157" s="229">
        <v>4.41</v>
      </c>
      <c r="T157" s="230">
        <v>363.65962500000012</v>
      </c>
      <c r="U157" s="231">
        <v>0</v>
      </c>
      <c r="V157" s="236"/>
    </row>
    <row r="158" spans="2:22">
      <c r="B158" s="233">
        <f t="shared" si="2"/>
        <v>154</v>
      </c>
      <c r="C158" s="237"/>
      <c r="D158" s="234">
        <v>21451</v>
      </c>
      <c r="E158" s="229" t="s">
        <v>244</v>
      </c>
      <c r="F158" s="235"/>
      <c r="G158" s="229" t="s">
        <v>104</v>
      </c>
      <c r="H158" s="229" t="s">
        <v>1063</v>
      </c>
      <c r="I158" s="229" t="s">
        <v>1064</v>
      </c>
      <c r="J158" s="229" t="s">
        <v>1065</v>
      </c>
      <c r="K158" s="229" t="s">
        <v>627</v>
      </c>
      <c r="L158" s="229" t="s">
        <v>607</v>
      </c>
      <c r="M158" s="229">
        <v>0</v>
      </c>
      <c r="N158" s="229">
        <v>0</v>
      </c>
      <c r="O158" s="229">
        <v>1</v>
      </c>
      <c r="P158" s="229">
        <v>1</v>
      </c>
      <c r="Q158" s="229">
        <v>0</v>
      </c>
      <c r="R158" s="229">
        <v>0</v>
      </c>
      <c r="S158" s="229">
        <v>0</v>
      </c>
      <c r="T158" s="230">
        <v>0</v>
      </c>
      <c r="U158" s="231">
        <v>0</v>
      </c>
      <c r="V158" s="236"/>
    </row>
    <row r="159" spans="2:22">
      <c r="B159" s="233">
        <f t="shared" si="2"/>
        <v>155</v>
      </c>
      <c r="C159" s="237"/>
      <c r="D159" s="234">
        <v>21451</v>
      </c>
      <c r="E159" s="229" t="s">
        <v>244</v>
      </c>
      <c r="F159" s="235"/>
      <c r="G159" s="229" t="s">
        <v>104</v>
      </c>
      <c r="H159" s="229" t="s">
        <v>1066</v>
      </c>
      <c r="I159" s="229" t="s">
        <v>1067</v>
      </c>
      <c r="J159" s="229" t="s">
        <v>1068</v>
      </c>
      <c r="K159" s="229" t="s">
        <v>606</v>
      </c>
      <c r="L159" s="229" t="s">
        <v>607</v>
      </c>
      <c r="M159" s="229">
        <v>0</v>
      </c>
      <c r="N159" s="229">
        <v>0</v>
      </c>
      <c r="O159" s="229">
        <v>0</v>
      </c>
      <c r="P159" s="229">
        <v>0</v>
      </c>
      <c r="Q159" s="229">
        <v>16.16</v>
      </c>
      <c r="R159" s="229">
        <v>7.58</v>
      </c>
      <c r="S159" s="229">
        <v>4.66</v>
      </c>
      <c r="T159" s="230">
        <v>570.81644800000004</v>
      </c>
      <c r="U159" s="231">
        <v>0</v>
      </c>
      <c r="V159" s="236"/>
    </row>
    <row r="160" spans="2:22">
      <c r="B160" s="233">
        <f t="shared" si="2"/>
        <v>156</v>
      </c>
      <c r="C160" s="237"/>
      <c r="D160" s="234">
        <v>21451</v>
      </c>
      <c r="E160" s="229" t="s">
        <v>244</v>
      </c>
      <c r="F160" s="235"/>
      <c r="G160" s="229" t="s">
        <v>104</v>
      </c>
      <c r="H160" s="229" t="s">
        <v>1066</v>
      </c>
      <c r="I160" s="229" t="s">
        <v>1069</v>
      </c>
      <c r="J160" s="229" t="s">
        <v>1070</v>
      </c>
      <c r="K160" s="229" t="s">
        <v>606</v>
      </c>
      <c r="L160" s="229" t="s">
        <v>607</v>
      </c>
      <c r="M160" s="229">
        <v>0</v>
      </c>
      <c r="N160" s="229">
        <v>0</v>
      </c>
      <c r="O160" s="229">
        <v>0</v>
      </c>
      <c r="P160" s="229">
        <v>0</v>
      </c>
      <c r="Q160" s="229">
        <v>16.16</v>
      </c>
      <c r="R160" s="229">
        <v>7.58</v>
      </c>
      <c r="S160" s="229">
        <v>4.66</v>
      </c>
      <c r="T160" s="230">
        <v>570.81644800000004</v>
      </c>
      <c r="U160" s="231">
        <v>0</v>
      </c>
      <c r="V160" s="236"/>
    </row>
    <row r="161" spans="2:22">
      <c r="B161" s="233">
        <f t="shared" si="2"/>
        <v>157</v>
      </c>
      <c r="C161" s="237"/>
      <c r="D161" s="234">
        <v>21451</v>
      </c>
      <c r="E161" s="229" t="s">
        <v>244</v>
      </c>
      <c r="F161" s="235"/>
      <c r="G161" s="229" t="s">
        <v>104</v>
      </c>
      <c r="H161" s="229" t="s">
        <v>1071</v>
      </c>
      <c r="I161" s="229" t="s">
        <v>1072</v>
      </c>
      <c r="J161" s="229" t="s">
        <v>1073</v>
      </c>
      <c r="K161" s="229" t="s">
        <v>606</v>
      </c>
      <c r="L161" s="229" t="s">
        <v>607</v>
      </c>
      <c r="M161" s="229">
        <v>0</v>
      </c>
      <c r="N161" s="229">
        <v>0</v>
      </c>
      <c r="O161" s="229">
        <v>3</v>
      </c>
      <c r="P161" s="229">
        <v>3</v>
      </c>
      <c r="Q161" s="229">
        <v>0</v>
      </c>
      <c r="R161" s="229">
        <v>0</v>
      </c>
      <c r="S161" s="229">
        <v>0</v>
      </c>
      <c r="T161" s="230">
        <v>0</v>
      </c>
      <c r="U161" s="231">
        <v>0</v>
      </c>
      <c r="V161" s="236"/>
    </row>
    <row r="162" spans="2:22">
      <c r="B162" s="233">
        <f t="shared" si="2"/>
        <v>158</v>
      </c>
      <c r="C162" s="237"/>
      <c r="D162" s="234">
        <v>21451</v>
      </c>
      <c r="E162" s="229" t="s">
        <v>244</v>
      </c>
      <c r="F162" s="235"/>
      <c r="G162" s="229" t="s">
        <v>104</v>
      </c>
      <c r="H162" s="229" t="s">
        <v>1071</v>
      </c>
      <c r="I162" s="229" t="s">
        <v>1074</v>
      </c>
      <c r="J162" s="229" t="s">
        <v>1073</v>
      </c>
      <c r="K162" s="229" t="s">
        <v>606</v>
      </c>
      <c r="L162" s="229" t="s">
        <v>607</v>
      </c>
      <c r="M162" s="229" t="s">
        <v>637</v>
      </c>
      <c r="N162" s="229">
        <v>0</v>
      </c>
      <c r="O162" s="229">
        <v>3</v>
      </c>
      <c r="P162" s="229">
        <v>3</v>
      </c>
      <c r="Q162" s="229">
        <v>0</v>
      </c>
      <c r="R162" s="229">
        <v>0</v>
      </c>
      <c r="S162" s="229">
        <v>0</v>
      </c>
      <c r="T162" s="230">
        <v>0</v>
      </c>
      <c r="U162" s="231">
        <v>0</v>
      </c>
      <c r="V162" s="236"/>
    </row>
    <row r="163" spans="2:22">
      <c r="B163" s="233">
        <f t="shared" si="2"/>
        <v>159</v>
      </c>
      <c r="C163" s="237"/>
      <c r="D163" s="234">
        <v>21451</v>
      </c>
      <c r="E163" s="229" t="s">
        <v>244</v>
      </c>
      <c r="F163" s="235"/>
      <c r="G163" s="229" t="s">
        <v>104</v>
      </c>
      <c r="H163" s="229" t="s">
        <v>1075</v>
      </c>
      <c r="I163" s="229" t="s">
        <v>1076</v>
      </c>
      <c r="J163" s="229" t="s">
        <v>1077</v>
      </c>
      <c r="K163" s="229" t="s">
        <v>606</v>
      </c>
      <c r="L163" s="229" t="s">
        <v>607</v>
      </c>
      <c r="M163" s="229">
        <v>0</v>
      </c>
      <c r="N163" s="229">
        <v>0</v>
      </c>
      <c r="O163" s="229">
        <v>1</v>
      </c>
      <c r="P163" s="229">
        <v>1</v>
      </c>
      <c r="Q163" s="229">
        <v>18.13</v>
      </c>
      <c r="R163" s="229">
        <v>8</v>
      </c>
      <c r="S163" s="229">
        <v>6.36</v>
      </c>
      <c r="T163" s="230">
        <v>922.45439999999996</v>
      </c>
      <c r="U163" s="231">
        <v>922.45439999999996</v>
      </c>
      <c r="V163" s="236"/>
    </row>
    <row r="164" spans="2:22">
      <c r="B164" s="233">
        <f t="shared" si="2"/>
        <v>160</v>
      </c>
      <c r="C164" s="237"/>
      <c r="D164" s="234">
        <v>21451</v>
      </c>
      <c r="E164" s="229" t="s">
        <v>244</v>
      </c>
      <c r="F164" s="235"/>
      <c r="G164" s="229" t="s">
        <v>104</v>
      </c>
      <c r="H164" s="229" t="s">
        <v>1075</v>
      </c>
      <c r="I164" s="229" t="s">
        <v>1078</v>
      </c>
      <c r="J164" s="229" t="s">
        <v>1077</v>
      </c>
      <c r="K164" s="229" t="s">
        <v>606</v>
      </c>
      <c r="L164" s="229" t="s">
        <v>607</v>
      </c>
      <c r="M164" s="229" t="s">
        <v>637</v>
      </c>
      <c r="N164" s="229">
        <v>0</v>
      </c>
      <c r="O164" s="229">
        <v>0</v>
      </c>
      <c r="P164" s="229">
        <v>0</v>
      </c>
      <c r="Q164" s="229">
        <v>18.13</v>
      </c>
      <c r="R164" s="229">
        <v>8</v>
      </c>
      <c r="S164" s="229">
        <v>6.36</v>
      </c>
      <c r="T164" s="230">
        <v>922.45439999999996</v>
      </c>
      <c r="U164" s="231">
        <v>0</v>
      </c>
      <c r="V164" s="236"/>
    </row>
    <row r="165" spans="2:22">
      <c r="B165" s="233">
        <f t="shared" si="2"/>
        <v>161</v>
      </c>
      <c r="C165" s="237"/>
      <c r="D165" s="234">
        <v>21451</v>
      </c>
      <c r="E165" s="229" t="s">
        <v>244</v>
      </c>
      <c r="F165" s="235"/>
      <c r="G165" s="229" t="s">
        <v>104</v>
      </c>
      <c r="H165" s="229" t="s">
        <v>1079</v>
      </c>
      <c r="I165" s="229" t="s">
        <v>1080</v>
      </c>
      <c r="J165" s="229" t="s">
        <v>1081</v>
      </c>
      <c r="K165" s="229" t="s">
        <v>606</v>
      </c>
      <c r="L165" s="229" t="s">
        <v>607</v>
      </c>
      <c r="M165" s="229" t="s">
        <v>152</v>
      </c>
      <c r="N165" s="229">
        <v>0</v>
      </c>
      <c r="O165" s="229">
        <v>2</v>
      </c>
      <c r="P165" s="229">
        <v>2</v>
      </c>
      <c r="Q165" s="229">
        <v>0</v>
      </c>
      <c r="R165" s="229">
        <v>0</v>
      </c>
      <c r="S165" s="229">
        <v>0</v>
      </c>
      <c r="T165" s="230">
        <v>0</v>
      </c>
      <c r="U165" s="231">
        <v>0</v>
      </c>
      <c r="V165" s="236"/>
    </row>
    <row r="166" spans="2:22">
      <c r="B166" s="233">
        <f t="shared" si="2"/>
        <v>162</v>
      </c>
      <c r="C166" s="237"/>
      <c r="D166" s="234">
        <v>21451</v>
      </c>
      <c r="E166" s="229" t="s">
        <v>244</v>
      </c>
      <c r="F166" s="235"/>
      <c r="G166" s="229" t="s">
        <v>104</v>
      </c>
      <c r="H166" s="229" t="s">
        <v>1079</v>
      </c>
      <c r="I166" s="229" t="s">
        <v>1082</v>
      </c>
      <c r="J166" s="229" t="s">
        <v>1081</v>
      </c>
      <c r="K166" s="229" t="s">
        <v>606</v>
      </c>
      <c r="L166" s="229" t="s">
        <v>607</v>
      </c>
      <c r="M166" s="229">
        <v>0</v>
      </c>
      <c r="N166" s="229">
        <v>0</v>
      </c>
      <c r="O166" s="229">
        <v>3</v>
      </c>
      <c r="P166" s="229">
        <v>3</v>
      </c>
      <c r="Q166" s="229">
        <v>0</v>
      </c>
      <c r="R166" s="229">
        <v>0</v>
      </c>
      <c r="S166" s="229">
        <v>0</v>
      </c>
      <c r="T166" s="230">
        <v>0</v>
      </c>
      <c r="U166" s="231">
        <v>0</v>
      </c>
      <c r="V166" s="236"/>
    </row>
    <row r="167" spans="2:22">
      <c r="B167" s="233">
        <f t="shared" si="2"/>
        <v>163</v>
      </c>
      <c r="C167" s="237"/>
      <c r="D167" s="234" t="e">
        <v>#N/A</v>
      </c>
      <c r="E167" s="229" t="e">
        <v>#N/A</v>
      </c>
      <c r="F167" s="235"/>
      <c r="G167" s="229" t="s">
        <v>104</v>
      </c>
      <c r="H167" s="229" t="s">
        <v>1083</v>
      </c>
      <c r="I167" s="229" t="s">
        <v>1084</v>
      </c>
      <c r="J167" s="229" t="s">
        <v>1085</v>
      </c>
      <c r="K167" s="229" t="s">
        <v>627</v>
      </c>
      <c r="L167" s="229" t="s">
        <v>607</v>
      </c>
      <c r="M167" s="229" t="s">
        <v>152</v>
      </c>
      <c r="N167" s="229">
        <v>0</v>
      </c>
      <c r="O167" s="229">
        <v>1</v>
      </c>
      <c r="P167" s="229">
        <v>1</v>
      </c>
      <c r="Q167" s="229">
        <v>0</v>
      </c>
      <c r="R167" s="229">
        <v>0</v>
      </c>
      <c r="S167" s="229">
        <v>0</v>
      </c>
      <c r="T167" s="230">
        <v>0</v>
      </c>
      <c r="U167" s="231">
        <v>0</v>
      </c>
      <c r="V167" s="236"/>
    </row>
    <row r="168" spans="2:22">
      <c r="B168" s="233">
        <f t="shared" si="2"/>
        <v>164</v>
      </c>
      <c r="C168" s="237"/>
      <c r="D168" s="234">
        <v>21451</v>
      </c>
      <c r="E168" s="229" t="s">
        <v>244</v>
      </c>
      <c r="F168" s="235"/>
      <c r="G168" s="229" t="s">
        <v>104</v>
      </c>
      <c r="H168" s="229" t="s">
        <v>1086</v>
      </c>
      <c r="I168" s="229" t="s">
        <v>1087</v>
      </c>
      <c r="J168" s="229" t="s">
        <v>1088</v>
      </c>
      <c r="K168" s="229" t="s">
        <v>606</v>
      </c>
      <c r="L168" s="229" t="s">
        <v>607</v>
      </c>
      <c r="M168" s="229">
        <v>0</v>
      </c>
      <c r="N168" s="229">
        <v>0</v>
      </c>
      <c r="O168" s="229">
        <v>0</v>
      </c>
      <c r="P168" s="229">
        <v>0</v>
      </c>
      <c r="Q168" s="229">
        <v>15.92</v>
      </c>
      <c r="R168" s="229">
        <v>7.58</v>
      </c>
      <c r="S168" s="229">
        <v>4.58</v>
      </c>
      <c r="T168" s="230">
        <v>552.68508800000006</v>
      </c>
      <c r="U168" s="231">
        <v>0</v>
      </c>
      <c r="V168" s="236"/>
    </row>
    <row r="169" spans="2:22">
      <c r="B169" s="233">
        <f t="shared" si="2"/>
        <v>165</v>
      </c>
      <c r="C169" s="237"/>
      <c r="D169" s="234">
        <v>21451</v>
      </c>
      <c r="E169" s="229" t="s">
        <v>244</v>
      </c>
      <c r="F169" s="235"/>
      <c r="G169" s="229" t="s">
        <v>104</v>
      </c>
      <c r="H169" s="229" t="s">
        <v>1089</v>
      </c>
      <c r="I169" s="229" t="s">
        <v>1090</v>
      </c>
      <c r="J169" s="229" t="s">
        <v>1091</v>
      </c>
      <c r="K169" s="229" t="s">
        <v>606</v>
      </c>
      <c r="L169" s="229" t="s">
        <v>607</v>
      </c>
      <c r="M169" s="229" t="s">
        <v>152</v>
      </c>
      <c r="N169" s="229">
        <v>0</v>
      </c>
      <c r="O169" s="229">
        <v>3</v>
      </c>
      <c r="P169" s="229">
        <v>3</v>
      </c>
      <c r="Q169" s="229">
        <v>0</v>
      </c>
      <c r="R169" s="229">
        <v>0</v>
      </c>
      <c r="S169" s="229">
        <v>0</v>
      </c>
      <c r="T169" s="230">
        <v>0</v>
      </c>
      <c r="U169" s="231">
        <v>0</v>
      </c>
      <c r="V169" s="236"/>
    </row>
    <row r="170" spans="2:22">
      <c r="B170" s="233">
        <f t="shared" si="2"/>
        <v>166</v>
      </c>
      <c r="C170" s="237"/>
      <c r="D170" s="234">
        <v>21451</v>
      </c>
      <c r="E170" s="229" t="s">
        <v>244</v>
      </c>
      <c r="F170" s="235"/>
      <c r="G170" s="229" t="s">
        <v>104</v>
      </c>
      <c r="H170" s="229" t="s">
        <v>1092</v>
      </c>
      <c r="I170" s="229" t="s">
        <v>1093</v>
      </c>
      <c r="J170" s="229" t="s">
        <v>1094</v>
      </c>
      <c r="K170" s="229" t="s">
        <v>606</v>
      </c>
      <c r="L170" s="229" t="s">
        <v>758</v>
      </c>
      <c r="M170" s="229" t="s">
        <v>152</v>
      </c>
      <c r="N170" s="229">
        <v>0</v>
      </c>
      <c r="O170" s="229">
        <v>0</v>
      </c>
      <c r="P170" s="229">
        <v>0</v>
      </c>
      <c r="Q170" s="229">
        <v>0</v>
      </c>
      <c r="R170" s="229">
        <v>0</v>
      </c>
      <c r="S170" s="229">
        <v>0</v>
      </c>
      <c r="T170" s="230">
        <v>0</v>
      </c>
      <c r="U170" s="231">
        <v>0</v>
      </c>
      <c r="V170" s="236"/>
    </row>
    <row r="171" spans="2:22">
      <c r="B171" s="233">
        <f t="shared" si="2"/>
        <v>167</v>
      </c>
      <c r="C171" s="237"/>
      <c r="D171" s="234">
        <v>21451</v>
      </c>
      <c r="E171" s="229" t="s">
        <v>244</v>
      </c>
      <c r="F171" s="235"/>
      <c r="G171" s="229" t="s">
        <v>104</v>
      </c>
      <c r="H171" s="229" t="s">
        <v>1095</v>
      </c>
      <c r="I171" s="229" t="s">
        <v>1096</v>
      </c>
      <c r="J171" s="229" t="s">
        <v>1097</v>
      </c>
      <c r="K171" s="229" t="s">
        <v>606</v>
      </c>
      <c r="L171" s="229" t="s">
        <v>758</v>
      </c>
      <c r="M171" s="229" t="s">
        <v>152</v>
      </c>
      <c r="N171" s="229">
        <v>0</v>
      </c>
      <c r="O171" s="229">
        <v>2</v>
      </c>
      <c r="P171" s="229">
        <v>2</v>
      </c>
      <c r="Q171" s="229">
        <v>0</v>
      </c>
      <c r="R171" s="229">
        <v>0</v>
      </c>
      <c r="S171" s="229">
        <v>0</v>
      </c>
      <c r="T171" s="230">
        <v>0</v>
      </c>
      <c r="U171" s="231">
        <v>0</v>
      </c>
      <c r="V171" s="236"/>
    </row>
    <row r="172" spans="2:22">
      <c r="B172" s="233">
        <f t="shared" si="2"/>
        <v>168</v>
      </c>
      <c r="C172" s="237"/>
      <c r="D172" s="234">
        <v>21451</v>
      </c>
      <c r="E172" s="229" t="s">
        <v>244</v>
      </c>
      <c r="F172" s="235"/>
      <c r="G172" s="229" t="s">
        <v>104</v>
      </c>
      <c r="H172" s="229" t="s">
        <v>1098</v>
      </c>
      <c r="I172" s="229" t="s">
        <v>1099</v>
      </c>
      <c r="J172" s="229" t="s">
        <v>1100</v>
      </c>
      <c r="K172" s="229" t="s">
        <v>606</v>
      </c>
      <c r="L172" s="229" t="s">
        <v>607</v>
      </c>
      <c r="M172" s="229">
        <v>0</v>
      </c>
      <c r="N172" s="229">
        <v>0</v>
      </c>
      <c r="O172" s="229">
        <v>3</v>
      </c>
      <c r="P172" s="229">
        <v>3</v>
      </c>
      <c r="Q172" s="229">
        <v>15.24</v>
      </c>
      <c r="R172" s="229">
        <v>7.17</v>
      </c>
      <c r="S172" s="229">
        <v>4.58</v>
      </c>
      <c r="T172" s="230">
        <v>500.460264</v>
      </c>
      <c r="U172" s="231">
        <v>1501.3807919999999</v>
      </c>
      <c r="V172" s="236"/>
    </row>
    <row r="173" spans="2:22">
      <c r="B173" s="233">
        <f t="shared" si="2"/>
        <v>169</v>
      </c>
      <c r="C173" s="237"/>
      <c r="D173" s="234">
        <v>21451</v>
      </c>
      <c r="E173" s="229" t="s">
        <v>244</v>
      </c>
      <c r="F173" s="235"/>
      <c r="G173" s="229" t="s">
        <v>104</v>
      </c>
      <c r="H173" s="229" t="s">
        <v>1101</v>
      </c>
      <c r="I173" s="229" t="s">
        <v>1102</v>
      </c>
      <c r="J173" s="229" t="s">
        <v>1103</v>
      </c>
      <c r="K173" s="229" t="s">
        <v>623</v>
      </c>
      <c r="L173" s="229" t="s">
        <v>607</v>
      </c>
      <c r="M173" s="229" t="s">
        <v>152</v>
      </c>
      <c r="N173" s="229">
        <v>0</v>
      </c>
      <c r="O173" s="229">
        <v>2</v>
      </c>
      <c r="P173" s="229">
        <v>2</v>
      </c>
      <c r="Q173" s="229">
        <v>3.17</v>
      </c>
      <c r="R173" s="229">
        <v>2.33</v>
      </c>
      <c r="S173" s="229">
        <v>1.25</v>
      </c>
      <c r="T173" s="230">
        <v>9.2326250000000005</v>
      </c>
      <c r="U173" s="231">
        <v>18.465250000000001</v>
      </c>
      <c r="V173" s="236"/>
    </row>
    <row r="174" spans="2:22">
      <c r="B174" s="233">
        <f t="shared" si="2"/>
        <v>170</v>
      </c>
      <c r="C174" s="237"/>
      <c r="D174" s="234">
        <v>14345</v>
      </c>
      <c r="E174" s="229" t="s">
        <v>22</v>
      </c>
      <c r="F174" s="235"/>
      <c r="G174" s="229" t="s">
        <v>104</v>
      </c>
      <c r="H174" s="229" t="s">
        <v>1104</v>
      </c>
      <c r="I174" s="229" t="s">
        <v>1105</v>
      </c>
      <c r="J174" s="229" t="s">
        <v>1106</v>
      </c>
      <c r="K174" s="229" t="s">
        <v>606</v>
      </c>
      <c r="L174" s="229" t="s">
        <v>607</v>
      </c>
      <c r="M174" s="229" t="s">
        <v>637</v>
      </c>
      <c r="N174" s="229">
        <v>0</v>
      </c>
      <c r="O174" s="229">
        <v>0</v>
      </c>
      <c r="P174" s="229">
        <v>0</v>
      </c>
      <c r="Q174" s="229">
        <v>1.17</v>
      </c>
      <c r="R174" s="229">
        <v>0.25</v>
      </c>
      <c r="S174" s="229">
        <v>0.25</v>
      </c>
      <c r="T174" s="230">
        <v>7.3124999999999996E-2</v>
      </c>
      <c r="U174" s="231">
        <v>0</v>
      </c>
      <c r="V174" s="236"/>
    </row>
    <row r="175" spans="2:22">
      <c r="B175" s="233">
        <f t="shared" si="2"/>
        <v>171</v>
      </c>
      <c r="C175" s="237"/>
      <c r="D175" s="234">
        <v>14345</v>
      </c>
      <c r="E175" s="229" t="s">
        <v>22</v>
      </c>
      <c r="F175" s="235"/>
      <c r="G175" s="229" t="s">
        <v>104</v>
      </c>
      <c r="H175" s="229" t="s">
        <v>1107</v>
      </c>
      <c r="I175" s="229" t="s">
        <v>1108</v>
      </c>
      <c r="J175" s="229" t="s">
        <v>1109</v>
      </c>
      <c r="K175" s="229" t="s">
        <v>606</v>
      </c>
      <c r="L175" s="229" t="s">
        <v>607</v>
      </c>
      <c r="M175" s="229" t="s">
        <v>152</v>
      </c>
      <c r="N175" s="229">
        <v>40</v>
      </c>
      <c r="O175" s="229">
        <v>0</v>
      </c>
      <c r="P175" s="229">
        <v>40</v>
      </c>
      <c r="Q175" s="229">
        <v>0.5</v>
      </c>
      <c r="R175" s="229">
        <v>0.17</v>
      </c>
      <c r="S175" s="229">
        <v>0.08</v>
      </c>
      <c r="T175" s="230">
        <v>6.7999999999999996E-3</v>
      </c>
      <c r="U175" s="231">
        <v>0.27200000000000002</v>
      </c>
      <c r="V175" s="236"/>
    </row>
    <row r="176" spans="2:22">
      <c r="B176" s="233">
        <f t="shared" si="2"/>
        <v>172</v>
      </c>
      <c r="C176" s="237"/>
      <c r="D176" s="234">
        <v>14345</v>
      </c>
      <c r="E176" s="229" t="s">
        <v>22</v>
      </c>
      <c r="F176" s="235"/>
      <c r="G176" s="229" t="s">
        <v>104</v>
      </c>
      <c r="H176" s="229" t="s">
        <v>1110</v>
      </c>
      <c r="I176" s="229" t="s">
        <v>1111</v>
      </c>
      <c r="J176" s="229" t="s">
        <v>1112</v>
      </c>
      <c r="K176" s="229" t="s">
        <v>606</v>
      </c>
      <c r="L176" s="229" t="s">
        <v>607</v>
      </c>
      <c r="M176" s="229" t="s">
        <v>152</v>
      </c>
      <c r="N176" s="229">
        <v>2</v>
      </c>
      <c r="O176" s="229">
        <v>8</v>
      </c>
      <c r="P176" s="229">
        <v>10</v>
      </c>
      <c r="Q176" s="229">
        <v>0.6</v>
      </c>
      <c r="R176" s="229">
        <v>0.13</v>
      </c>
      <c r="S176" s="229">
        <v>0.13</v>
      </c>
      <c r="T176" s="230">
        <v>1.014E-2</v>
      </c>
      <c r="U176" s="231">
        <v>0.1014</v>
      </c>
      <c r="V176" s="236"/>
    </row>
    <row r="177" spans="2:22">
      <c r="B177" s="233">
        <f t="shared" si="2"/>
        <v>173</v>
      </c>
      <c r="C177" s="237"/>
      <c r="D177" s="234">
        <v>14345</v>
      </c>
      <c r="E177" s="229" t="s">
        <v>22</v>
      </c>
      <c r="F177" s="235"/>
      <c r="G177" s="229" t="s">
        <v>104</v>
      </c>
      <c r="H177" s="229" t="s">
        <v>1113</v>
      </c>
      <c r="I177" s="229" t="s">
        <v>1114</v>
      </c>
      <c r="J177" s="229" t="s">
        <v>1115</v>
      </c>
      <c r="K177" s="229" t="s">
        <v>606</v>
      </c>
      <c r="L177" s="229" t="s">
        <v>607</v>
      </c>
      <c r="M177" s="229" t="s">
        <v>152</v>
      </c>
      <c r="N177" s="229">
        <v>0</v>
      </c>
      <c r="O177" s="229">
        <v>0</v>
      </c>
      <c r="P177" s="229">
        <v>0</v>
      </c>
      <c r="Q177" s="229">
        <v>1.28</v>
      </c>
      <c r="R177" s="229">
        <v>0.27</v>
      </c>
      <c r="S177" s="229">
        <v>0.27</v>
      </c>
      <c r="T177" s="230">
        <v>9.3312000000000006E-2</v>
      </c>
      <c r="U177" s="231">
        <v>0</v>
      </c>
      <c r="V177" s="236"/>
    </row>
    <row r="178" spans="2:22">
      <c r="B178" s="233">
        <f t="shared" si="2"/>
        <v>174</v>
      </c>
      <c r="C178" s="237"/>
      <c r="D178" s="234">
        <v>14345</v>
      </c>
      <c r="E178" s="229" t="s">
        <v>22</v>
      </c>
      <c r="F178" s="235"/>
      <c r="G178" s="229" t="s">
        <v>104</v>
      </c>
      <c r="H178" s="229" t="s">
        <v>1116</v>
      </c>
      <c r="I178" s="229" t="s">
        <v>1117</v>
      </c>
      <c r="J178" s="229" t="s">
        <v>1118</v>
      </c>
      <c r="K178" s="229" t="s">
        <v>606</v>
      </c>
      <c r="L178" s="229" t="s">
        <v>607</v>
      </c>
      <c r="M178" s="229" t="s">
        <v>152</v>
      </c>
      <c r="N178" s="229">
        <v>119</v>
      </c>
      <c r="O178" s="229">
        <v>0</v>
      </c>
      <c r="P178" s="229">
        <v>119</v>
      </c>
      <c r="Q178" s="229">
        <v>1.08</v>
      </c>
      <c r="R178" s="229">
        <v>0.25</v>
      </c>
      <c r="S178" s="229">
        <v>0.17</v>
      </c>
      <c r="T178" s="230">
        <v>4.5900000000000003E-2</v>
      </c>
      <c r="U178" s="231">
        <v>5.4621000000000004</v>
      </c>
      <c r="V178" s="236"/>
    </row>
    <row r="179" spans="2:22">
      <c r="B179" s="233">
        <f t="shared" si="2"/>
        <v>175</v>
      </c>
      <c r="C179" s="237"/>
      <c r="D179" s="234">
        <v>14345</v>
      </c>
      <c r="E179" s="229" t="s">
        <v>22</v>
      </c>
      <c r="F179" s="235"/>
      <c r="G179" s="229" t="s">
        <v>104</v>
      </c>
      <c r="H179" s="229" t="s">
        <v>1119</v>
      </c>
      <c r="I179" s="229" t="s">
        <v>1120</v>
      </c>
      <c r="J179" s="229" t="s">
        <v>1121</v>
      </c>
      <c r="K179" s="229" t="s">
        <v>606</v>
      </c>
      <c r="L179" s="229" t="s">
        <v>607</v>
      </c>
      <c r="M179" s="229" t="s">
        <v>152</v>
      </c>
      <c r="N179" s="229">
        <v>10</v>
      </c>
      <c r="O179" s="229">
        <v>0</v>
      </c>
      <c r="P179" s="229">
        <v>10</v>
      </c>
      <c r="Q179" s="229">
        <v>1.08</v>
      </c>
      <c r="R179" s="229">
        <v>1.42</v>
      </c>
      <c r="S179" s="229">
        <v>0.67</v>
      </c>
      <c r="T179" s="230">
        <v>1.027512</v>
      </c>
      <c r="U179" s="231">
        <v>10.275119999999999</v>
      </c>
      <c r="V179" s="236"/>
    </row>
    <row r="180" spans="2:22">
      <c r="B180" s="233">
        <f t="shared" si="2"/>
        <v>176</v>
      </c>
      <c r="C180" s="237"/>
      <c r="D180" s="234">
        <v>14345</v>
      </c>
      <c r="E180" s="229" t="s">
        <v>22</v>
      </c>
      <c r="F180" s="235"/>
      <c r="G180" s="229" t="s">
        <v>104</v>
      </c>
      <c r="H180" s="229" t="s">
        <v>1122</v>
      </c>
      <c r="I180" s="229" t="s">
        <v>1123</v>
      </c>
      <c r="J180" s="229" t="s">
        <v>1124</v>
      </c>
      <c r="K180" s="229" t="s">
        <v>606</v>
      </c>
      <c r="L180" s="229" t="s">
        <v>607</v>
      </c>
      <c r="M180" s="229" t="s">
        <v>152</v>
      </c>
      <c r="N180" s="229">
        <v>15</v>
      </c>
      <c r="O180" s="229">
        <v>0</v>
      </c>
      <c r="P180" s="229">
        <v>15</v>
      </c>
      <c r="Q180" s="229">
        <v>0.83</v>
      </c>
      <c r="R180" s="229">
        <v>0.42</v>
      </c>
      <c r="S180" s="229">
        <v>0.33</v>
      </c>
      <c r="T180" s="230">
        <v>0.115038</v>
      </c>
      <c r="U180" s="231">
        <v>1.72557</v>
      </c>
      <c r="V180" s="236"/>
    </row>
    <row r="181" spans="2:22">
      <c r="B181" s="233">
        <f t="shared" si="2"/>
        <v>177</v>
      </c>
      <c r="C181" s="237"/>
      <c r="D181" s="234">
        <v>14345</v>
      </c>
      <c r="E181" s="229" t="s">
        <v>22</v>
      </c>
      <c r="F181" s="235"/>
      <c r="G181" s="229" t="s">
        <v>104</v>
      </c>
      <c r="H181" s="229" t="s">
        <v>1125</v>
      </c>
      <c r="I181" s="229" t="s">
        <v>1126</v>
      </c>
      <c r="J181" s="229" t="s">
        <v>1127</v>
      </c>
      <c r="K181" s="229" t="s">
        <v>606</v>
      </c>
      <c r="L181" s="229" t="s">
        <v>607</v>
      </c>
      <c r="M181" s="229" t="s">
        <v>152</v>
      </c>
      <c r="N181" s="229">
        <v>10</v>
      </c>
      <c r="O181" s="229">
        <v>0</v>
      </c>
      <c r="P181" s="229">
        <v>10</v>
      </c>
      <c r="Q181" s="229">
        <v>1</v>
      </c>
      <c r="R181" s="229">
        <v>0.5</v>
      </c>
      <c r="S181" s="229">
        <v>0.42</v>
      </c>
      <c r="T181" s="230">
        <v>0.21</v>
      </c>
      <c r="U181" s="231">
        <v>2.1</v>
      </c>
      <c r="V181" s="236"/>
    </row>
    <row r="182" spans="2:22">
      <c r="B182" s="233">
        <f t="shared" si="2"/>
        <v>178</v>
      </c>
      <c r="C182" s="237"/>
      <c r="D182" s="234">
        <v>14345</v>
      </c>
      <c r="E182" s="229" t="s">
        <v>22</v>
      </c>
      <c r="F182" s="235"/>
      <c r="G182" s="229" t="s">
        <v>104</v>
      </c>
      <c r="H182" s="229" t="s">
        <v>1128</v>
      </c>
      <c r="I182" s="229" t="s">
        <v>1129</v>
      </c>
      <c r="J182" s="229" t="s">
        <v>1130</v>
      </c>
      <c r="K182" s="229" t="s">
        <v>606</v>
      </c>
      <c r="L182" s="229" t="s">
        <v>607</v>
      </c>
      <c r="M182" s="229" t="s">
        <v>152</v>
      </c>
      <c r="N182" s="229">
        <v>0</v>
      </c>
      <c r="O182" s="229">
        <v>0</v>
      </c>
      <c r="P182" s="229">
        <v>0</v>
      </c>
      <c r="Q182" s="229">
        <v>0.33</v>
      </c>
      <c r="R182" s="229">
        <v>0.17</v>
      </c>
      <c r="S182" s="229">
        <v>0.25</v>
      </c>
      <c r="T182" s="230">
        <v>1.4024999999999999E-2</v>
      </c>
      <c r="U182" s="231">
        <v>0</v>
      </c>
      <c r="V182" s="236"/>
    </row>
    <row r="183" spans="2:22">
      <c r="B183" s="233">
        <f t="shared" si="2"/>
        <v>179</v>
      </c>
      <c r="C183" s="237"/>
      <c r="D183" s="234">
        <v>14345</v>
      </c>
      <c r="E183" s="229" t="s">
        <v>22</v>
      </c>
      <c r="F183" s="235"/>
      <c r="G183" s="229" t="s">
        <v>104</v>
      </c>
      <c r="H183" s="229" t="s">
        <v>1131</v>
      </c>
      <c r="I183" s="229" t="s">
        <v>1132</v>
      </c>
      <c r="J183" s="229" t="s">
        <v>1133</v>
      </c>
      <c r="K183" s="229" t="s">
        <v>606</v>
      </c>
      <c r="L183" s="229" t="s">
        <v>607</v>
      </c>
      <c r="M183" s="229" t="s">
        <v>152</v>
      </c>
      <c r="N183" s="229">
        <v>0</v>
      </c>
      <c r="O183" s="229">
        <v>0</v>
      </c>
      <c r="P183" s="229">
        <v>0</v>
      </c>
      <c r="Q183" s="229">
        <v>2.8</v>
      </c>
      <c r="R183" s="229">
        <v>0.94</v>
      </c>
      <c r="S183" s="229">
        <v>0.25</v>
      </c>
      <c r="T183" s="230">
        <v>0.65799999999999992</v>
      </c>
      <c r="U183" s="231">
        <v>0</v>
      </c>
      <c r="V183" s="236"/>
    </row>
    <row r="184" spans="2:22">
      <c r="B184" s="233">
        <f t="shared" si="2"/>
        <v>180</v>
      </c>
      <c r="C184" s="237"/>
      <c r="D184" s="234">
        <v>14345</v>
      </c>
      <c r="E184" s="229" t="s">
        <v>22</v>
      </c>
      <c r="F184" s="235"/>
      <c r="G184" s="229" t="s">
        <v>104</v>
      </c>
      <c r="H184" s="229" t="s">
        <v>1134</v>
      </c>
      <c r="I184" s="229" t="s">
        <v>1135</v>
      </c>
      <c r="J184" s="229" t="s">
        <v>1136</v>
      </c>
      <c r="K184" s="229" t="s">
        <v>606</v>
      </c>
      <c r="L184" s="229" t="s">
        <v>607</v>
      </c>
      <c r="M184" s="229" t="s">
        <v>152</v>
      </c>
      <c r="N184" s="229">
        <v>0</v>
      </c>
      <c r="O184" s="229">
        <v>0</v>
      </c>
      <c r="P184" s="229">
        <v>0</v>
      </c>
      <c r="Q184" s="229">
        <v>0</v>
      </c>
      <c r="R184" s="229">
        <v>0</v>
      </c>
      <c r="S184" s="229">
        <v>0</v>
      </c>
      <c r="T184" s="230">
        <v>0</v>
      </c>
      <c r="U184" s="231">
        <v>0</v>
      </c>
      <c r="V184" s="236"/>
    </row>
    <row r="185" spans="2:22">
      <c r="B185" s="233">
        <f t="shared" si="2"/>
        <v>181</v>
      </c>
      <c r="C185" s="237"/>
      <c r="D185" s="234">
        <v>14345</v>
      </c>
      <c r="E185" s="229" t="s">
        <v>22</v>
      </c>
      <c r="F185" s="235"/>
      <c r="G185" s="229" t="s">
        <v>104</v>
      </c>
      <c r="H185" s="229" t="s">
        <v>1137</v>
      </c>
      <c r="I185" s="229" t="s">
        <v>1138</v>
      </c>
      <c r="J185" s="229" t="s">
        <v>1139</v>
      </c>
      <c r="K185" s="229" t="s">
        <v>606</v>
      </c>
      <c r="L185" s="229" t="s">
        <v>607</v>
      </c>
      <c r="M185" s="229" t="s">
        <v>152</v>
      </c>
      <c r="N185" s="229">
        <v>0</v>
      </c>
      <c r="O185" s="229">
        <v>0</v>
      </c>
      <c r="P185" s="229">
        <v>0</v>
      </c>
      <c r="Q185" s="229">
        <v>0.9</v>
      </c>
      <c r="R185" s="229">
        <v>0.24</v>
      </c>
      <c r="S185" s="229">
        <v>0.23</v>
      </c>
      <c r="T185" s="230">
        <v>4.9680000000000002E-2</v>
      </c>
      <c r="U185" s="231">
        <v>0</v>
      </c>
      <c r="V185" s="236"/>
    </row>
    <row r="186" spans="2:22">
      <c r="B186" s="233">
        <f t="shared" si="2"/>
        <v>182</v>
      </c>
      <c r="C186" s="237"/>
      <c r="D186" s="234">
        <v>14345</v>
      </c>
      <c r="E186" s="229" t="s">
        <v>22</v>
      </c>
      <c r="F186" s="235"/>
      <c r="G186" s="229" t="s">
        <v>104</v>
      </c>
      <c r="H186" s="229" t="s">
        <v>1140</v>
      </c>
      <c r="I186" s="229" t="s">
        <v>1141</v>
      </c>
      <c r="J186" s="229" t="s">
        <v>1142</v>
      </c>
      <c r="K186" s="229" t="s">
        <v>606</v>
      </c>
      <c r="L186" s="229" t="s">
        <v>607</v>
      </c>
      <c r="M186" s="229" t="s">
        <v>152</v>
      </c>
      <c r="N186" s="229">
        <v>0</v>
      </c>
      <c r="O186" s="229">
        <v>2</v>
      </c>
      <c r="P186" s="229">
        <v>2</v>
      </c>
      <c r="Q186" s="229">
        <v>1.54</v>
      </c>
      <c r="R186" s="229">
        <v>1.17</v>
      </c>
      <c r="S186" s="229">
        <v>0.57999999999999996</v>
      </c>
      <c r="T186" s="230">
        <v>1.0450440000000001</v>
      </c>
      <c r="U186" s="231">
        <v>2.0900880000000002</v>
      </c>
      <c r="V186" s="236"/>
    </row>
    <row r="187" spans="2:22">
      <c r="B187" s="233">
        <f t="shared" si="2"/>
        <v>183</v>
      </c>
      <c r="C187" s="237"/>
      <c r="D187" s="234">
        <v>14345</v>
      </c>
      <c r="E187" s="229" t="s">
        <v>22</v>
      </c>
      <c r="F187" s="235"/>
      <c r="G187" s="229" t="s">
        <v>104</v>
      </c>
      <c r="H187" s="229" t="s">
        <v>1143</v>
      </c>
      <c r="I187" s="229" t="s">
        <v>1144</v>
      </c>
      <c r="J187" s="229" t="s">
        <v>1145</v>
      </c>
      <c r="K187" s="229" t="s">
        <v>606</v>
      </c>
      <c r="L187" s="229" t="s">
        <v>607</v>
      </c>
      <c r="M187" s="229" t="s">
        <v>152</v>
      </c>
      <c r="N187" s="229">
        <v>0</v>
      </c>
      <c r="O187" s="229">
        <v>0</v>
      </c>
      <c r="P187" s="229">
        <v>0</v>
      </c>
      <c r="Q187" s="229">
        <v>0.54</v>
      </c>
      <c r="R187" s="229">
        <v>0.12</v>
      </c>
      <c r="S187" s="229">
        <v>0.12</v>
      </c>
      <c r="T187" s="230">
        <v>7.7759999999999991E-3</v>
      </c>
      <c r="U187" s="231">
        <v>0</v>
      </c>
      <c r="V187" s="236"/>
    </row>
    <row r="188" spans="2:22">
      <c r="B188" s="233">
        <f t="shared" si="2"/>
        <v>184</v>
      </c>
      <c r="C188" s="237"/>
      <c r="D188" s="234">
        <v>14345</v>
      </c>
      <c r="E188" s="229" t="s">
        <v>22</v>
      </c>
      <c r="F188" s="235"/>
      <c r="G188" s="229" t="s">
        <v>104</v>
      </c>
      <c r="H188" s="229" t="s">
        <v>1146</v>
      </c>
      <c r="I188" s="229" t="s">
        <v>1147</v>
      </c>
      <c r="J188" s="229" t="s">
        <v>1148</v>
      </c>
      <c r="K188" s="229" t="s">
        <v>606</v>
      </c>
      <c r="L188" s="229" t="s">
        <v>607</v>
      </c>
      <c r="M188" s="229" t="s">
        <v>152</v>
      </c>
      <c r="N188" s="229">
        <v>0</v>
      </c>
      <c r="O188" s="229">
        <v>0</v>
      </c>
      <c r="P188" s="229">
        <v>0</v>
      </c>
      <c r="Q188" s="229">
        <v>0.61</v>
      </c>
      <c r="R188" s="229">
        <v>0.28999999999999998</v>
      </c>
      <c r="S188" s="229">
        <v>0.16</v>
      </c>
      <c r="T188" s="230">
        <v>2.8303999999999999E-2</v>
      </c>
      <c r="U188" s="231">
        <v>0</v>
      </c>
      <c r="V188" s="236"/>
    </row>
    <row r="189" spans="2:22">
      <c r="B189" s="233">
        <f t="shared" si="2"/>
        <v>185</v>
      </c>
      <c r="C189" s="237"/>
      <c r="D189" s="234">
        <v>14345</v>
      </c>
      <c r="E189" s="229" t="s">
        <v>22</v>
      </c>
      <c r="F189" s="235"/>
      <c r="G189" s="229" t="s">
        <v>104</v>
      </c>
      <c r="H189" s="229" t="s">
        <v>1149</v>
      </c>
      <c r="I189" s="229" t="s">
        <v>1150</v>
      </c>
      <c r="J189" s="229" t="s">
        <v>1151</v>
      </c>
      <c r="K189" s="229" t="s">
        <v>606</v>
      </c>
      <c r="L189" s="229" t="s">
        <v>758</v>
      </c>
      <c r="M189" s="229" t="s">
        <v>637</v>
      </c>
      <c r="N189" s="229">
        <v>0</v>
      </c>
      <c r="O189" s="229">
        <v>0</v>
      </c>
      <c r="P189" s="229">
        <v>0</v>
      </c>
      <c r="Q189" s="229">
        <v>0.8</v>
      </c>
      <c r="R189" s="229">
        <v>0.32</v>
      </c>
      <c r="S189" s="229">
        <v>0.37</v>
      </c>
      <c r="T189" s="230">
        <v>9.4719999999999999E-2</v>
      </c>
      <c r="U189" s="231">
        <v>0</v>
      </c>
      <c r="V189" s="236"/>
    </row>
    <row r="190" spans="2:22">
      <c r="B190" s="233">
        <f t="shared" si="2"/>
        <v>186</v>
      </c>
      <c r="C190" s="237"/>
      <c r="D190" s="234">
        <v>14345</v>
      </c>
      <c r="E190" s="229" t="s">
        <v>22</v>
      </c>
      <c r="F190" s="235"/>
      <c r="G190" s="229" t="s">
        <v>104</v>
      </c>
      <c r="H190" s="229" t="s">
        <v>1152</v>
      </c>
      <c r="I190" s="229" t="s">
        <v>1153</v>
      </c>
      <c r="J190" s="229" t="s">
        <v>1154</v>
      </c>
      <c r="K190" s="229" t="s">
        <v>606</v>
      </c>
      <c r="L190" s="229" t="s">
        <v>607</v>
      </c>
      <c r="M190" s="229" t="s">
        <v>152</v>
      </c>
      <c r="N190" s="229">
        <v>0</v>
      </c>
      <c r="O190" s="229">
        <v>0</v>
      </c>
      <c r="P190" s="229">
        <v>0</v>
      </c>
      <c r="Q190" s="229">
        <v>2.75</v>
      </c>
      <c r="R190" s="229">
        <v>0.17</v>
      </c>
      <c r="S190" s="229">
        <v>0.75</v>
      </c>
      <c r="T190" s="230">
        <v>0.35062500000000002</v>
      </c>
      <c r="U190" s="231">
        <v>0</v>
      </c>
      <c r="V190" s="236"/>
    </row>
    <row r="191" spans="2:22">
      <c r="B191" s="233">
        <f t="shared" si="2"/>
        <v>187</v>
      </c>
      <c r="C191" s="237"/>
      <c r="D191" s="234">
        <v>14345</v>
      </c>
      <c r="E191" s="229" t="s">
        <v>22</v>
      </c>
      <c r="F191" s="235"/>
      <c r="G191" s="229" t="s">
        <v>104</v>
      </c>
      <c r="H191" s="229" t="s">
        <v>1155</v>
      </c>
      <c r="I191" s="229" t="s">
        <v>1156</v>
      </c>
      <c r="J191" s="229" t="s">
        <v>1157</v>
      </c>
      <c r="K191" s="229" t="s">
        <v>606</v>
      </c>
      <c r="L191" s="229" t="s">
        <v>607</v>
      </c>
      <c r="M191" s="229" t="s">
        <v>152</v>
      </c>
      <c r="N191" s="229">
        <v>40</v>
      </c>
      <c r="O191" s="229">
        <v>0</v>
      </c>
      <c r="P191" s="229">
        <v>40</v>
      </c>
      <c r="Q191" s="229">
        <v>2.75</v>
      </c>
      <c r="R191" s="229">
        <v>0.33</v>
      </c>
      <c r="S191" s="229">
        <v>0.92</v>
      </c>
      <c r="T191" s="230">
        <v>0.83490000000000009</v>
      </c>
      <c r="U191" s="231">
        <v>33.396000000000001</v>
      </c>
      <c r="V191" s="236"/>
    </row>
    <row r="192" spans="2:22">
      <c r="B192" s="233">
        <f t="shared" si="2"/>
        <v>188</v>
      </c>
      <c r="C192" s="237"/>
      <c r="D192" s="234" t="e">
        <v>#N/A</v>
      </c>
      <c r="E192" s="229" t="e">
        <v>#N/A</v>
      </c>
      <c r="F192" s="235"/>
      <c r="G192" s="229" t="s">
        <v>104</v>
      </c>
      <c r="H192" s="229" t="s">
        <v>1158</v>
      </c>
      <c r="I192" s="229" t="s">
        <v>1159</v>
      </c>
      <c r="J192" s="229" t="s">
        <v>1160</v>
      </c>
      <c r="K192" s="229" t="s">
        <v>606</v>
      </c>
      <c r="L192" s="229" t="s">
        <v>607</v>
      </c>
      <c r="M192" s="229" t="s">
        <v>152</v>
      </c>
      <c r="N192" s="229">
        <v>0</v>
      </c>
      <c r="O192" s="229">
        <v>0</v>
      </c>
      <c r="P192" s="229">
        <v>0</v>
      </c>
      <c r="Q192" s="229">
        <v>0</v>
      </c>
      <c r="R192" s="229">
        <v>0</v>
      </c>
      <c r="S192" s="229">
        <v>0</v>
      </c>
      <c r="T192" s="230">
        <v>0</v>
      </c>
      <c r="U192" s="231">
        <v>0</v>
      </c>
      <c r="V192" s="236"/>
    </row>
    <row r="193" spans="2:22">
      <c r="B193" s="233">
        <f t="shared" si="2"/>
        <v>189</v>
      </c>
      <c r="C193" s="237"/>
      <c r="D193" s="234" t="e">
        <v>#N/A</v>
      </c>
      <c r="E193" s="229" t="e">
        <v>#N/A</v>
      </c>
      <c r="F193" s="235"/>
      <c r="G193" s="229" t="s">
        <v>104</v>
      </c>
      <c r="H193" s="229" t="s">
        <v>1161</v>
      </c>
      <c r="I193" s="229" t="s">
        <v>1162</v>
      </c>
      <c r="J193" s="229" t="s">
        <v>1163</v>
      </c>
      <c r="K193" s="229" t="s">
        <v>606</v>
      </c>
      <c r="L193" s="229" t="s">
        <v>607</v>
      </c>
      <c r="M193" s="229" t="s">
        <v>637</v>
      </c>
      <c r="N193" s="229">
        <v>0</v>
      </c>
      <c r="O193" s="229">
        <v>0</v>
      </c>
      <c r="P193" s="229">
        <v>0</v>
      </c>
      <c r="Q193" s="229">
        <v>0</v>
      </c>
      <c r="R193" s="229">
        <v>0</v>
      </c>
      <c r="S193" s="229">
        <v>0</v>
      </c>
      <c r="T193" s="230">
        <v>0</v>
      </c>
      <c r="U193" s="231">
        <v>0</v>
      </c>
      <c r="V193" s="236"/>
    </row>
    <row r="194" spans="2:22">
      <c r="B194" s="233">
        <f t="shared" si="2"/>
        <v>190</v>
      </c>
      <c r="C194" s="237"/>
      <c r="D194" s="234" t="e">
        <v>#N/A</v>
      </c>
      <c r="E194" s="229" t="e">
        <v>#N/A</v>
      </c>
      <c r="F194" s="235"/>
      <c r="G194" s="229" t="s">
        <v>104</v>
      </c>
      <c r="H194" s="229" t="s">
        <v>1164</v>
      </c>
      <c r="I194" s="229" t="s">
        <v>1165</v>
      </c>
      <c r="J194" s="229" t="s">
        <v>1166</v>
      </c>
      <c r="K194" s="229" t="s">
        <v>627</v>
      </c>
      <c r="L194" s="229" t="s">
        <v>607</v>
      </c>
      <c r="M194" s="229" t="s">
        <v>152</v>
      </c>
      <c r="N194" s="229">
        <v>0</v>
      </c>
      <c r="O194" s="229">
        <v>0</v>
      </c>
      <c r="P194" s="229">
        <v>0</v>
      </c>
      <c r="Q194" s="229">
        <v>0</v>
      </c>
      <c r="R194" s="229">
        <v>0</v>
      </c>
      <c r="S194" s="229">
        <v>0</v>
      </c>
      <c r="T194" s="230">
        <v>0</v>
      </c>
      <c r="U194" s="231">
        <v>0</v>
      </c>
      <c r="V194" s="236"/>
    </row>
    <row r="195" spans="2:22">
      <c r="B195" s="233">
        <f t="shared" si="2"/>
        <v>191</v>
      </c>
      <c r="C195" s="237"/>
      <c r="D195" s="234">
        <v>14345</v>
      </c>
      <c r="E195" s="229" t="s">
        <v>22</v>
      </c>
      <c r="F195" s="235"/>
      <c r="G195" s="229" t="s">
        <v>104</v>
      </c>
      <c r="H195" s="229" t="s">
        <v>1167</v>
      </c>
      <c r="I195" s="229" t="s">
        <v>1168</v>
      </c>
      <c r="J195" s="229" t="s">
        <v>1169</v>
      </c>
      <c r="K195" s="229" t="s">
        <v>606</v>
      </c>
      <c r="L195" s="229" t="s">
        <v>607</v>
      </c>
      <c r="M195" s="229" t="s">
        <v>152</v>
      </c>
      <c r="N195" s="229">
        <v>0</v>
      </c>
      <c r="O195" s="229">
        <v>5</v>
      </c>
      <c r="P195" s="229">
        <v>5</v>
      </c>
      <c r="Q195" s="229">
        <v>0.83</v>
      </c>
      <c r="R195" s="229">
        <v>0.08</v>
      </c>
      <c r="S195" s="229">
        <v>0.33</v>
      </c>
      <c r="T195" s="230">
        <v>2.1912000000000001E-2</v>
      </c>
      <c r="U195" s="231">
        <v>0.10956</v>
      </c>
      <c r="V195" s="236"/>
    </row>
    <row r="196" spans="2:22">
      <c r="B196" s="233">
        <f t="shared" si="2"/>
        <v>192</v>
      </c>
      <c r="C196" s="237"/>
      <c r="D196" s="234">
        <v>14345</v>
      </c>
      <c r="E196" s="229" t="s">
        <v>22</v>
      </c>
      <c r="F196" s="235"/>
      <c r="G196" s="229" t="s">
        <v>104</v>
      </c>
      <c r="H196" s="229" t="s">
        <v>1170</v>
      </c>
      <c r="I196" s="229" t="s">
        <v>1171</v>
      </c>
      <c r="J196" s="229" t="s">
        <v>1172</v>
      </c>
      <c r="K196" s="229" t="s">
        <v>606</v>
      </c>
      <c r="L196" s="229" t="s">
        <v>607</v>
      </c>
      <c r="M196" s="229" t="s">
        <v>152</v>
      </c>
      <c r="N196" s="229">
        <v>0</v>
      </c>
      <c r="O196" s="229">
        <v>15</v>
      </c>
      <c r="P196" s="229">
        <v>15</v>
      </c>
      <c r="Q196" s="229">
        <v>3.39</v>
      </c>
      <c r="R196" s="229">
        <v>0.5</v>
      </c>
      <c r="S196" s="229">
        <v>0.75</v>
      </c>
      <c r="T196" s="230">
        <v>1.27125</v>
      </c>
      <c r="U196" s="231">
        <v>19.068750000000001</v>
      </c>
      <c r="V196" s="236"/>
    </row>
    <row r="197" spans="2:22">
      <c r="B197" s="233">
        <f t="shared" si="2"/>
        <v>193</v>
      </c>
      <c r="C197" s="237"/>
      <c r="D197" s="234">
        <v>14345</v>
      </c>
      <c r="E197" s="229" t="s">
        <v>22</v>
      </c>
      <c r="F197" s="235"/>
      <c r="G197" s="229" t="s">
        <v>104</v>
      </c>
      <c r="H197" s="229" t="s">
        <v>1173</v>
      </c>
      <c r="I197" s="229" t="s">
        <v>1174</v>
      </c>
      <c r="J197" s="229" t="s">
        <v>1175</v>
      </c>
      <c r="K197" s="229" t="s">
        <v>606</v>
      </c>
      <c r="L197" s="229" t="s">
        <v>607</v>
      </c>
      <c r="M197" s="229" t="s">
        <v>113</v>
      </c>
      <c r="N197" s="229">
        <v>0</v>
      </c>
      <c r="O197" s="229">
        <v>10</v>
      </c>
      <c r="P197" s="229">
        <v>10</v>
      </c>
      <c r="Q197" s="229">
        <v>4.04</v>
      </c>
      <c r="R197" s="229">
        <v>0.52</v>
      </c>
      <c r="S197" s="229">
        <v>0.75</v>
      </c>
      <c r="T197" s="230">
        <v>1.5755999999999999</v>
      </c>
      <c r="U197" s="231">
        <v>15.756</v>
      </c>
      <c r="V197" s="236"/>
    </row>
    <row r="198" spans="2:22">
      <c r="B198" s="233">
        <f t="shared" ref="B198:B261" si="3">1+B197</f>
        <v>194</v>
      </c>
      <c r="C198" s="237"/>
      <c r="D198" s="234">
        <v>14345</v>
      </c>
      <c r="E198" s="229" t="s">
        <v>22</v>
      </c>
      <c r="F198" s="235"/>
      <c r="G198" s="229" t="s">
        <v>104</v>
      </c>
      <c r="H198" s="229" t="s">
        <v>1176</v>
      </c>
      <c r="I198" s="229" t="s">
        <v>1177</v>
      </c>
      <c r="J198" s="229" t="s">
        <v>1178</v>
      </c>
      <c r="K198" s="229" t="s">
        <v>606</v>
      </c>
      <c r="L198" s="229" t="s">
        <v>607</v>
      </c>
      <c r="M198" s="229" t="s">
        <v>113</v>
      </c>
      <c r="N198" s="229">
        <v>0</v>
      </c>
      <c r="O198" s="229">
        <v>4</v>
      </c>
      <c r="P198" s="229">
        <v>4</v>
      </c>
      <c r="Q198" s="229">
        <v>3.67</v>
      </c>
      <c r="R198" s="229">
        <v>1.17</v>
      </c>
      <c r="S198" s="229">
        <v>0.75</v>
      </c>
      <c r="T198" s="230">
        <v>3.2204250000000001</v>
      </c>
      <c r="U198" s="231">
        <v>12.8817</v>
      </c>
      <c r="V198" s="236"/>
    </row>
    <row r="199" spans="2:22">
      <c r="B199" s="233">
        <f t="shared" si="3"/>
        <v>195</v>
      </c>
      <c r="C199" s="237"/>
      <c r="D199" s="234">
        <v>14345</v>
      </c>
      <c r="E199" s="229" t="s">
        <v>22</v>
      </c>
      <c r="F199" s="235"/>
      <c r="G199" s="229" t="s">
        <v>104</v>
      </c>
      <c r="H199" s="229" t="s">
        <v>1179</v>
      </c>
      <c r="I199" s="229" t="s">
        <v>1180</v>
      </c>
      <c r="J199" s="229" t="s">
        <v>1181</v>
      </c>
      <c r="K199" s="229" t="s">
        <v>606</v>
      </c>
      <c r="L199" s="229" t="s">
        <v>607</v>
      </c>
      <c r="M199" s="229" t="s">
        <v>152</v>
      </c>
      <c r="N199" s="229">
        <v>0</v>
      </c>
      <c r="O199" s="229">
        <v>7</v>
      </c>
      <c r="P199" s="229">
        <v>7</v>
      </c>
      <c r="Q199" s="229">
        <v>3.33</v>
      </c>
      <c r="R199" s="229">
        <v>1.25</v>
      </c>
      <c r="S199" s="229">
        <v>1.25</v>
      </c>
      <c r="T199" s="230">
        <v>5.203125</v>
      </c>
      <c r="U199" s="231">
        <v>36.421875</v>
      </c>
      <c r="V199" s="236"/>
    </row>
    <row r="200" spans="2:22">
      <c r="B200" s="233">
        <f t="shared" si="3"/>
        <v>196</v>
      </c>
      <c r="C200" s="237"/>
      <c r="D200" s="234">
        <v>14345</v>
      </c>
      <c r="E200" s="229" t="s">
        <v>22</v>
      </c>
      <c r="F200" s="235"/>
      <c r="G200" s="229" t="s">
        <v>104</v>
      </c>
      <c r="H200" s="229" t="s">
        <v>1182</v>
      </c>
      <c r="I200" s="229" t="s">
        <v>1183</v>
      </c>
      <c r="J200" s="229" t="s">
        <v>1184</v>
      </c>
      <c r="K200" s="229" t="s">
        <v>606</v>
      </c>
      <c r="L200" s="229" t="s">
        <v>607</v>
      </c>
      <c r="M200" s="229" t="s">
        <v>152</v>
      </c>
      <c r="N200" s="229">
        <v>0</v>
      </c>
      <c r="O200" s="229">
        <v>16</v>
      </c>
      <c r="P200" s="229">
        <v>16</v>
      </c>
      <c r="Q200" s="229">
        <v>1.17</v>
      </c>
      <c r="R200" s="229">
        <v>0.83</v>
      </c>
      <c r="S200" s="229">
        <v>0.67</v>
      </c>
      <c r="T200" s="230">
        <v>0.65063699999999991</v>
      </c>
      <c r="U200" s="231">
        <v>10.410192</v>
      </c>
      <c r="V200" s="236"/>
    </row>
    <row r="201" spans="2:22">
      <c r="B201" s="233">
        <f t="shared" si="3"/>
        <v>197</v>
      </c>
      <c r="C201" s="237"/>
      <c r="D201" s="234">
        <v>14345</v>
      </c>
      <c r="E201" s="229" t="s">
        <v>22</v>
      </c>
      <c r="F201" s="235"/>
      <c r="G201" s="229" t="s">
        <v>104</v>
      </c>
      <c r="H201" s="229" t="s">
        <v>1185</v>
      </c>
      <c r="I201" s="229" t="s">
        <v>1186</v>
      </c>
      <c r="J201" s="229" t="s">
        <v>1187</v>
      </c>
      <c r="K201" s="229" t="s">
        <v>606</v>
      </c>
      <c r="L201" s="229" t="s">
        <v>607</v>
      </c>
      <c r="M201" s="229" t="s">
        <v>152</v>
      </c>
      <c r="N201" s="229">
        <v>25</v>
      </c>
      <c r="O201" s="229">
        <v>0</v>
      </c>
      <c r="P201" s="229">
        <v>25</v>
      </c>
      <c r="Q201" s="229">
        <v>0.83</v>
      </c>
      <c r="R201" s="229">
        <v>0.17</v>
      </c>
      <c r="S201" s="229">
        <v>0.33</v>
      </c>
      <c r="T201" s="230">
        <v>4.6563E-2</v>
      </c>
      <c r="U201" s="231">
        <v>1.164075</v>
      </c>
      <c r="V201" s="236"/>
    </row>
    <row r="202" spans="2:22">
      <c r="B202" s="233">
        <f t="shared" si="3"/>
        <v>198</v>
      </c>
      <c r="C202" s="237"/>
      <c r="D202" s="234">
        <v>14345</v>
      </c>
      <c r="E202" s="229" t="s">
        <v>22</v>
      </c>
      <c r="F202" s="235"/>
      <c r="G202" s="229" t="s">
        <v>104</v>
      </c>
      <c r="H202" s="229" t="s">
        <v>1188</v>
      </c>
      <c r="I202" s="229" t="s">
        <v>1189</v>
      </c>
      <c r="J202" s="229" t="s">
        <v>1190</v>
      </c>
      <c r="K202" s="229" t="s">
        <v>606</v>
      </c>
      <c r="L202" s="229" t="s">
        <v>607</v>
      </c>
      <c r="M202" s="229" t="s">
        <v>152</v>
      </c>
      <c r="N202" s="229">
        <v>79</v>
      </c>
      <c r="O202" s="229">
        <v>0</v>
      </c>
      <c r="P202" s="229">
        <v>79</v>
      </c>
      <c r="Q202" s="229">
        <v>3.25</v>
      </c>
      <c r="R202" s="229">
        <v>0.17</v>
      </c>
      <c r="S202" s="229">
        <v>0.75</v>
      </c>
      <c r="T202" s="230">
        <v>0.41437499999999999</v>
      </c>
      <c r="U202" s="231">
        <v>32.735624999999999</v>
      </c>
      <c r="V202" s="236"/>
    </row>
    <row r="203" spans="2:22">
      <c r="B203" s="233">
        <f t="shared" si="3"/>
        <v>199</v>
      </c>
      <c r="C203" s="237"/>
      <c r="D203" s="234">
        <v>14345</v>
      </c>
      <c r="E203" s="229" t="s">
        <v>22</v>
      </c>
      <c r="F203" s="235"/>
      <c r="G203" s="229" t="s">
        <v>104</v>
      </c>
      <c r="H203" s="229" t="s">
        <v>1191</v>
      </c>
      <c r="I203" s="229" t="s">
        <v>1192</v>
      </c>
      <c r="J203" s="229" t="s">
        <v>1193</v>
      </c>
      <c r="K203" s="229" t="s">
        <v>606</v>
      </c>
      <c r="L203" s="229" t="s">
        <v>607</v>
      </c>
      <c r="M203" s="229" t="s">
        <v>152</v>
      </c>
      <c r="N203" s="229">
        <v>79</v>
      </c>
      <c r="O203" s="229">
        <v>0</v>
      </c>
      <c r="P203" s="229">
        <v>79</v>
      </c>
      <c r="Q203" s="229">
        <v>0.5</v>
      </c>
      <c r="R203" s="229">
        <v>0.33</v>
      </c>
      <c r="S203" s="229">
        <v>0.25</v>
      </c>
      <c r="T203" s="230">
        <v>4.1250000000000002E-2</v>
      </c>
      <c r="U203" s="231">
        <v>3.25875</v>
      </c>
      <c r="V203" s="236"/>
    </row>
    <row r="204" spans="2:22">
      <c r="B204" s="233">
        <f t="shared" si="3"/>
        <v>200</v>
      </c>
      <c r="C204" s="237"/>
      <c r="D204" s="234">
        <v>14345</v>
      </c>
      <c r="E204" s="229" t="s">
        <v>22</v>
      </c>
      <c r="F204" s="235"/>
      <c r="G204" s="229" t="s">
        <v>104</v>
      </c>
      <c r="H204" s="229" t="s">
        <v>1194</v>
      </c>
      <c r="I204" s="229" t="s">
        <v>1195</v>
      </c>
      <c r="J204" s="229" t="s">
        <v>1196</v>
      </c>
      <c r="K204" s="229" t="s">
        <v>606</v>
      </c>
      <c r="L204" s="229" t="s">
        <v>607</v>
      </c>
      <c r="M204" s="229" t="s">
        <v>152</v>
      </c>
      <c r="N204" s="229">
        <v>26</v>
      </c>
      <c r="O204" s="229">
        <v>0</v>
      </c>
      <c r="P204" s="229">
        <v>26</v>
      </c>
      <c r="Q204" s="229">
        <v>0.5</v>
      </c>
      <c r="R204" s="229">
        <v>0.25</v>
      </c>
      <c r="S204" s="229">
        <v>0.08</v>
      </c>
      <c r="T204" s="230">
        <v>0.01</v>
      </c>
      <c r="U204" s="231">
        <v>0.26</v>
      </c>
      <c r="V204" s="236"/>
    </row>
    <row r="205" spans="2:22">
      <c r="B205" s="233">
        <f t="shared" si="3"/>
        <v>201</v>
      </c>
      <c r="C205" s="237"/>
      <c r="D205" s="234">
        <v>14345</v>
      </c>
      <c r="E205" s="229" t="s">
        <v>22</v>
      </c>
      <c r="F205" s="235"/>
      <c r="G205" s="229" t="s">
        <v>104</v>
      </c>
      <c r="H205" s="229" t="s">
        <v>1197</v>
      </c>
      <c r="I205" s="229" t="s">
        <v>1198</v>
      </c>
      <c r="J205" s="229" t="s">
        <v>1199</v>
      </c>
      <c r="K205" s="229" t="s">
        <v>606</v>
      </c>
      <c r="L205" s="229" t="s">
        <v>607</v>
      </c>
      <c r="M205" s="229" t="s">
        <v>152</v>
      </c>
      <c r="N205" s="229">
        <v>0</v>
      </c>
      <c r="O205" s="229">
        <v>2</v>
      </c>
      <c r="P205" s="229">
        <v>2</v>
      </c>
      <c r="Q205" s="229">
        <v>0.92</v>
      </c>
      <c r="R205" s="229">
        <v>1.25</v>
      </c>
      <c r="S205" s="229">
        <v>0.5</v>
      </c>
      <c r="T205" s="230">
        <v>0.57500000000000007</v>
      </c>
      <c r="U205" s="231">
        <v>1.1499999999999999</v>
      </c>
      <c r="V205" s="236"/>
    </row>
    <row r="206" spans="2:22">
      <c r="B206" s="233">
        <f t="shared" si="3"/>
        <v>202</v>
      </c>
      <c r="C206" s="237"/>
      <c r="D206" s="234">
        <v>14345</v>
      </c>
      <c r="E206" s="229" t="s">
        <v>22</v>
      </c>
      <c r="F206" s="235"/>
      <c r="G206" s="229" t="s">
        <v>104</v>
      </c>
      <c r="H206" s="229" t="s">
        <v>1200</v>
      </c>
      <c r="I206" s="229" t="s">
        <v>1201</v>
      </c>
      <c r="J206" s="229" t="s">
        <v>1202</v>
      </c>
      <c r="K206" s="229" t="s">
        <v>606</v>
      </c>
      <c r="L206" s="229" t="s">
        <v>607</v>
      </c>
      <c r="M206" s="229" t="s">
        <v>637</v>
      </c>
      <c r="N206" s="229">
        <v>10</v>
      </c>
      <c r="O206" s="229">
        <v>0</v>
      </c>
      <c r="P206" s="229">
        <v>10</v>
      </c>
      <c r="Q206" s="229">
        <v>1.17</v>
      </c>
      <c r="R206" s="229">
        <v>0.25</v>
      </c>
      <c r="S206" s="229">
        <v>0.42</v>
      </c>
      <c r="T206" s="230">
        <v>0.12285</v>
      </c>
      <c r="U206" s="231">
        <v>1.2284999999999999</v>
      </c>
      <c r="V206" s="236"/>
    </row>
    <row r="207" spans="2:22">
      <c r="B207" s="233">
        <f t="shared" si="3"/>
        <v>203</v>
      </c>
      <c r="C207" s="237"/>
      <c r="D207" s="234">
        <v>14345</v>
      </c>
      <c r="E207" s="229" t="s">
        <v>22</v>
      </c>
      <c r="F207" s="235"/>
      <c r="G207" s="229" t="s">
        <v>104</v>
      </c>
      <c r="H207" s="229" t="s">
        <v>1203</v>
      </c>
      <c r="I207" s="229" t="s">
        <v>1204</v>
      </c>
      <c r="J207" s="229" t="s">
        <v>1205</v>
      </c>
      <c r="K207" s="229" t="s">
        <v>606</v>
      </c>
      <c r="L207" s="229" t="s">
        <v>607</v>
      </c>
      <c r="M207" s="229" t="s">
        <v>637</v>
      </c>
      <c r="N207" s="229">
        <v>4</v>
      </c>
      <c r="O207" s="229">
        <v>0</v>
      </c>
      <c r="P207" s="229">
        <v>4</v>
      </c>
      <c r="Q207" s="229">
        <v>1.33</v>
      </c>
      <c r="R207" s="229">
        <v>0.42</v>
      </c>
      <c r="S207" s="229">
        <v>0.5</v>
      </c>
      <c r="T207" s="230">
        <v>0.27929999999999999</v>
      </c>
      <c r="U207" s="231">
        <v>1.1172</v>
      </c>
      <c r="V207" s="236"/>
    </row>
    <row r="208" spans="2:22">
      <c r="B208" s="233">
        <f t="shared" si="3"/>
        <v>204</v>
      </c>
      <c r="C208" s="237"/>
      <c r="D208" s="234">
        <v>14345</v>
      </c>
      <c r="E208" s="229" t="s">
        <v>22</v>
      </c>
      <c r="F208" s="235"/>
      <c r="G208" s="229" t="s">
        <v>104</v>
      </c>
      <c r="H208" s="229" t="s">
        <v>1206</v>
      </c>
      <c r="I208" s="229" t="s">
        <v>1207</v>
      </c>
      <c r="J208" s="229" t="s">
        <v>1208</v>
      </c>
      <c r="K208" s="229" t="s">
        <v>606</v>
      </c>
      <c r="L208" s="229" t="s">
        <v>607</v>
      </c>
      <c r="M208" s="229" t="s">
        <v>152</v>
      </c>
      <c r="N208" s="229">
        <v>0</v>
      </c>
      <c r="O208" s="229">
        <v>1</v>
      </c>
      <c r="P208" s="229">
        <v>1</v>
      </c>
      <c r="Q208" s="229">
        <v>1</v>
      </c>
      <c r="R208" s="229">
        <v>0.5</v>
      </c>
      <c r="S208" s="229">
        <v>0.57999999999999996</v>
      </c>
      <c r="T208" s="230">
        <v>0.28999999999999998</v>
      </c>
      <c r="U208" s="231">
        <v>0.28999999999999998</v>
      </c>
      <c r="V208" s="236"/>
    </row>
    <row r="209" spans="2:22">
      <c r="B209" s="233">
        <f t="shared" si="3"/>
        <v>205</v>
      </c>
      <c r="C209" s="237"/>
      <c r="D209" s="234">
        <v>14345</v>
      </c>
      <c r="E209" s="229" t="s">
        <v>22</v>
      </c>
      <c r="F209" s="235"/>
      <c r="G209" s="229" t="s">
        <v>104</v>
      </c>
      <c r="H209" s="229" t="s">
        <v>1209</v>
      </c>
      <c r="I209" s="229" t="s">
        <v>1210</v>
      </c>
      <c r="J209" s="229" t="s">
        <v>1211</v>
      </c>
      <c r="K209" s="229" t="s">
        <v>606</v>
      </c>
      <c r="L209" s="229" t="s">
        <v>1041</v>
      </c>
      <c r="M209" s="229" t="s">
        <v>152</v>
      </c>
      <c r="N209" s="229">
        <v>0</v>
      </c>
      <c r="O209" s="229">
        <v>1</v>
      </c>
      <c r="P209" s="229">
        <v>1</v>
      </c>
      <c r="Q209" s="229">
        <v>1.67</v>
      </c>
      <c r="R209" s="229">
        <v>0.5</v>
      </c>
      <c r="S209" s="229">
        <v>0.75</v>
      </c>
      <c r="T209" s="230">
        <v>0.62624999999999997</v>
      </c>
      <c r="U209" s="231">
        <v>0.62624999999999997</v>
      </c>
      <c r="V209" s="236"/>
    </row>
    <row r="210" spans="2:22">
      <c r="B210" s="233">
        <f t="shared" si="3"/>
        <v>206</v>
      </c>
      <c r="C210" s="237"/>
      <c r="D210" s="234">
        <v>14345</v>
      </c>
      <c r="E210" s="229" t="s">
        <v>22</v>
      </c>
      <c r="F210" s="235"/>
      <c r="G210" s="229" t="s">
        <v>104</v>
      </c>
      <c r="H210" s="229" t="s">
        <v>1212</v>
      </c>
      <c r="I210" s="229" t="s">
        <v>1213</v>
      </c>
      <c r="J210" s="229" t="s">
        <v>1214</v>
      </c>
      <c r="K210" s="229" t="s">
        <v>606</v>
      </c>
      <c r="L210" s="229">
        <v>0</v>
      </c>
      <c r="M210" s="229" t="s">
        <v>152</v>
      </c>
      <c r="N210" s="229">
        <v>0</v>
      </c>
      <c r="O210" s="229">
        <v>1</v>
      </c>
      <c r="P210" s="229">
        <v>1</v>
      </c>
      <c r="Q210" s="229">
        <v>1.67</v>
      </c>
      <c r="R210" s="229">
        <v>0.5</v>
      </c>
      <c r="S210" s="229">
        <v>0.75</v>
      </c>
      <c r="T210" s="230">
        <v>0.62624999999999997</v>
      </c>
      <c r="U210" s="231">
        <v>0.62624999999999997</v>
      </c>
      <c r="V210" s="236"/>
    </row>
    <row r="211" spans="2:22">
      <c r="B211" s="233">
        <f t="shared" si="3"/>
        <v>207</v>
      </c>
      <c r="C211" s="237"/>
      <c r="D211" s="234">
        <v>14345</v>
      </c>
      <c r="E211" s="229" t="s">
        <v>22</v>
      </c>
      <c r="F211" s="235"/>
      <c r="G211" s="229" t="s">
        <v>104</v>
      </c>
      <c r="H211" s="229" t="s">
        <v>1215</v>
      </c>
      <c r="I211" s="229" t="s">
        <v>1216</v>
      </c>
      <c r="J211" s="229" t="s">
        <v>1217</v>
      </c>
      <c r="K211" s="229" t="s">
        <v>606</v>
      </c>
      <c r="L211" s="229" t="s">
        <v>758</v>
      </c>
      <c r="M211" s="229" t="s">
        <v>152</v>
      </c>
      <c r="N211" s="229">
        <v>0</v>
      </c>
      <c r="O211" s="229">
        <v>2</v>
      </c>
      <c r="P211" s="229">
        <v>2</v>
      </c>
      <c r="Q211" s="229">
        <v>2.08</v>
      </c>
      <c r="R211" s="229">
        <v>1.67</v>
      </c>
      <c r="S211" s="229">
        <v>1</v>
      </c>
      <c r="T211" s="230">
        <v>3.4735999999999998</v>
      </c>
      <c r="U211" s="231">
        <v>6.9471999999999996</v>
      </c>
      <c r="V211" s="236"/>
    </row>
    <row r="212" spans="2:22">
      <c r="B212" s="233">
        <f t="shared" si="3"/>
        <v>208</v>
      </c>
      <c r="C212" s="237"/>
      <c r="D212" s="234">
        <v>21710</v>
      </c>
      <c r="E212" s="229" t="s">
        <v>127</v>
      </c>
      <c r="F212" s="235"/>
      <c r="G212" s="229" t="s">
        <v>104</v>
      </c>
      <c r="H212" s="229" t="s">
        <v>1218</v>
      </c>
      <c r="I212" s="229" t="s">
        <v>1219</v>
      </c>
      <c r="J212" s="229" t="s">
        <v>1220</v>
      </c>
      <c r="K212" s="229" t="s">
        <v>606</v>
      </c>
      <c r="L212" s="229" t="s">
        <v>607</v>
      </c>
      <c r="M212" s="229" t="s">
        <v>152</v>
      </c>
      <c r="N212" s="229">
        <v>0</v>
      </c>
      <c r="O212" s="229">
        <v>1</v>
      </c>
      <c r="P212" s="229">
        <v>1</v>
      </c>
      <c r="Q212" s="229">
        <v>2.75</v>
      </c>
      <c r="R212" s="229">
        <v>2.37</v>
      </c>
      <c r="S212" s="229">
        <v>1.42</v>
      </c>
      <c r="T212" s="230">
        <v>9.2548499999999994</v>
      </c>
      <c r="U212" s="231">
        <v>9.2548499999999994</v>
      </c>
      <c r="V212" s="236"/>
    </row>
    <row r="213" spans="2:22">
      <c r="B213" s="233">
        <f t="shared" si="3"/>
        <v>209</v>
      </c>
      <c r="C213" s="237"/>
      <c r="D213" s="234">
        <v>21710</v>
      </c>
      <c r="E213" s="229" t="s">
        <v>127</v>
      </c>
      <c r="F213" s="235"/>
      <c r="G213" s="229" t="s">
        <v>104</v>
      </c>
      <c r="H213" s="229" t="s">
        <v>1221</v>
      </c>
      <c r="I213" s="229" t="s">
        <v>1222</v>
      </c>
      <c r="J213" s="229" t="s">
        <v>1223</v>
      </c>
      <c r="K213" s="229" t="s">
        <v>606</v>
      </c>
      <c r="L213" s="229" t="s">
        <v>607</v>
      </c>
      <c r="M213" s="229" t="s">
        <v>152</v>
      </c>
      <c r="N213" s="229">
        <v>0</v>
      </c>
      <c r="O213" s="229">
        <v>5</v>
      </c>
      <c r="P213" s="229">
        <v>5</v>
      </c>
      <c r="Q213" s="229">
        <v>0.63</v>
      </c>
      <c r="R213" s="229">
        <v>0.28999999999999998</v>
      </c>
      <c r="S213" s="229">
        <v>0.16</v>
      </c>
      <c r="T213" s="230">
        <v>2.9232000000000001E-2</v>
      </c>
      <c r="U213" s="231">
        <v>0.14616000000000001</v>
      </c>
      <c r="V213" s="236"/>
    </row>
    <row r="214" spans="2:22">
      <c r="B214" s="233">
        <f t="shared" si="3"/>
        <v>210</v>
      </c>
      <c r="C214" s="237"/>
      <c r="D214" s="234">
        <v>21710</v>
      </c>
      <c r="E214" s="229" t="s">
        <v>127</v>
      </c>
      <c r="F214" s="235"/>
      <c r="G214" s="229" t="s">
        <v>104</v>
      </c>
      <c r="H214" s="229" t="s">
        <v>1224</v>
      </c>
      <c r="I214" s="229" t="s">
        <v>1225</v>
      </c>
      <c r="J214" s="229" t="s">
        <v>1226</v>
      </c>
      <c r="K214" s="229" t="s">
        <v>623</v>
      </c>
      <c r="L214" s="229" t="s">
        <v>607</v>
      </c>
      <c r="M214" s="229" t="s">
        <v>152</v>
      </c>
      <c r="N214" s="229">
        <v>0</v>
      </c>
      <c r="O214" s="229">
        <v>2</v>
      </c>
      <c r="P214" s="229">
        <v>2</v>
      </c>
      <c r="Q214" s="229">
        <v>2.62</v>
      </c>
      <c r="R214" s="229">
        <v>1.8</v>
      </c>
      <c r="S214" s="229">
        <v>1.1599999999999999</v>
      </c>
      <c r="T214" s="230">
        <v>5.4705599999999999</v>
      </c>
      <c r="U214" s="231">
        <v>10.94112</v>
      </c>
      <c r="V214" s="236"/>
    </row>
    <row r="215" spans="2:22">
      <c r="B215" s="233">
        <f t="shared" si="3"/>
        <v>211</v>
      </c>
      <c r="C215" s="237"/>
      <c r="D215" s="234">
        <v>21710</v>
      </c>
      <c r="E215" s="229" t="s">
        <v>127</v>
      </c>
      <c r="F215" s="235"/>
      <c r="G215" s="229" t="s">
        <v>104</v>
      </c>
      <c r="H215" s="229" t="s">
        <v>1227</v>
      </c>
      <c r="I215" s="229" t="s">
        <v>1228</v>
      </c>
      <c r="J215" s="229" t="s">
        <v>1229</v>
      </c>
      <c r="K215" s="229" t="s">
        <v>606</v>
      </c>
      <c r="L215" s="229" t="s">
        <v>607</v>
      </c>
      <c r="M215" s="229" t="s">
        <v>152</v>
      </c>
      <c r="N215" s="229">
        <v>0</v>
      </c>
      <c r="O215" s="229">
        <v>7</v>
      </c>
      <c r="P215" s="229">
        <v>7</v>
      </c>
      <c r="Q215" s="229">
        <v>4.75</v>
      </c>
      <c r="R215" s="229">
        <v>2</v>
      </c>
      <c r="S215" s="229">
        <v>1</v>
      </c>
      <c r="T215" s="230">
        <v>9.5</v>
      </c>
      <c r="U215" s="231">
        <v>66.5</v>
      </c>
      <c r="V215" s="236"/>
    </row>
    <row r="216" spans="2:22">
      <c r="B216" s="233">
        <f t="shared" si="3"/>
        <v>212</v>
      </c>
      <c r="C216" s="237"/>
      <c r="D216" s="234">
        <v>21710</v>
      </c>
      <c r="E216" s="229" t="s">
        <v>127</v>
      </c>
      <c r="F216" s="235"/>
      <c r="G216" s="229" t="s">
        <v>104</v>
      </c>
      <c r="H216" s="229" t="s">
        <v>1230</v>
      </c>
      <c r="I216" s="229" t="s">
        <v>1231</v>
      </c>
      <c r="J216" s="229" t="s">
        <v>1232</v>
      </c>
      <c r="K216" s="229" t="s">
        <v>606</v>
      </c>
      <c r="L216" s="229" t="s">
        <v>607</v>
      </c>
      <c r="M216" s="229" t="s">
        <v>152</v>
      </c>
      <c r="N216" s="229">
        <v>0</v>
      </c>
      <c r="O216" s="229">
        <v>12</v>
      </c>
      <c r="P216" s="229">
        <v>12</v>
      </c>
      <c r="Q216" s="229">
        <v>3.5</v>
      </c>
      <c r="R216" s="229">
        <v>3.25</v>
      </c>
      <c r="S216" s="229">
        <v>1.08</v>
      </c>
      <c r="T216" s="230">
        <v>12.285</v>
      </c>
      <c r="U216" s="231">
        <v>147.41999999999999</v>
      </c>
      <c r="V216" s="236"/>
    </row>
    <row r="217" spans="2:22">
      <c r="B217" s="233">
        <f t="shared" si="3"/>
        <v>213</v>
      </c>
      <c r="C217" s="237"/>
      <c r="D217" s="234">
        <v>21710</v>
      </c>
      <c r="E217" s="229" t="s">
        <v>127</v>
      </c>
      <c r="F217" s="235"/>
      <c r="G217" s="229" t="s">
        <v>104</v>
      </c>
      <c r="H217" s="229" t="s">
        <v>1233</v>
      </c>
      <c r="I217" s="229" t="s">
        <v>1234</v>
      </c>
      <c r="J217" s="229" t="s">
        <v>1235</v>
      </c>
      <c r="K217" s="229" t="s">
        <v>606</v>
      </c>
      <c r="L217" s="229" t="s">
        <v>607</v>
      </c>
      <c r="M217" s="229" t="s">
        <v>152</v>
      </c>
      <c r="N217" s="229">
        <v>0</v>
      </c>
      <c r="O217" s="229">
        <v>8</v>
      </c>
      <c r="P217" s="229">
        <v>8</v>
      </c>
      <c r="Q217" s="229">
        <v>2.08</v>
      </c>
      <c r="R217" s="229">
        <v>0.05</v>
      </c>
      <c r="S217" s="229">
        <v>0</v>
      </c>
      <c r="T217" s="230">
        <v>0</v>
      </c>
      <c r="U217" s="231">
        <v>0</v>
      </c>
      <c r="V217" s="236"/>
    </row>
    <row r="218" spans="2:22">
      <c r="B218" s="233">
        <f t="shared" si="3"/>
        <v>214</v>
      </c>
      <c r="C218" s="237"/>
      <c r="D218" s="234">
        <v>21710</v>
      </c>
      <c r="E218" s="229" t="s">
        <v>127</v>
      </c>
      <c r="F218" s="235"/>
      <c r="G218" s="229" t="s">
        <v>104</v>
      </c>
      <c r="H218" s="229" t="s">
        <v>1236</v>
      </c>
      <c r="I218" s="229" t="s">
        <v>1237</v>
      </c>
      <c r="J218" s="229" t="s">
        <v>1235</v>
      </c>
      <c r="K218" s="229" t="s">
        <v>606</v>
      </c>
      <c r="L218" s="229" t="s">
        <v>607</v>
      </c>
      <c r="M218" s="229" t="s">
        <v>152</v>
      </c>
      <c r="N218" s="229">
        <v>0</v>
      </c>
      <c r="O218" s="229">
        <v>6</v>
      </c>
      <c r="P218" s="229">
        <v>6</v>
      </c>
      <c r="Q218" s="229">
        <v>0</v>
      </c>
      <c r="R218" s="229">
        <v>0</v>
      </c>
      <c r="S218" s="229">
        <v>0</v>
      </c>
      <c r="T218" s="230">
        <v>0</v>
      </c>
      <c r="U218" s="231">
        <v>0</v>
      </c>
      <c r="V218" s="236"/>
    </row>
    <row r="219" spans="2:22">
      <c r="B219" s="233">
        <f t="shared" si="3"/>
        <v>215</v>
      </c>
      <c r="C219" s="237"/>
      <c r="D219" s="234">
        <v>21710</v>
      </c>
      <c r="E219" s="229" t="s">
        <v>127</v>
      </c>
      <c r="F219" s="235"/>
      <c r="G219" s="229" t="s">
        <v>104</v>
      </c>
      <c r="H219" s="229" t="s">
        <v>1238</v>
      </c>
      <c r="I219" s="229" t="s">
        <v>1239</v>
      </c>
      <c r="J219" s="229" t="s">
        <v>1235</v>
      </c>
      <c r="K219" s="229" t="s">
        <v>606</v>
      </c>
      <c r="L219" s="229" t="s">
        <v>607</v>
      </c>
      <c r="M219" s="229" t="s">
        <v>152</v>
      </c>
      <c r="N219" s="229">
        <v>0</v>
      </c>
      <c r="O219" s="229">
        <v>6</v>
      </c>
      <c r="P219" s="229">
        <v>6</v>
      </c>
      <c r="Q219" s="229">
        <v>0</v>
      </c>
      <c r="R219" s="229">
        <v>0</v>
      </c>
      <c r="S219" s="229">
        <v>0</v>
      </c>
      <c r="T219" s="230">
        <v>0</v>
      </c>
      <c r="U219" s="231">
        <v>0</v>
      </c>
      <c r="V219" s="236"/>
    </row>
    <row r="220" spans="2:22">
      <c r="B220" s="233">
        <f t="shared" si="3"/>
        <v>216</v>
      </c>
      <c r="C220" s="237"/>
      <c r="D220" s="234">
        <v>21710</v>
      </c>
      <c r="E220" s="229" t="s">
        <v>127</v>
      </c>
      <c r="F220" s="235"/>
      <c r="G220" s="229" t="s">
        <v>104</v>
      </c>
      <c r="H220" s="229" t="s">
        <v>1240</v>
      </c>
      <c r="I220" s="229" t="s">
        <v>1241</v>
      </c>
      <c r="J220" s="229" t="s">
        <v>1242</v>
      </c>
      <c r="K220" s="229" t="s">
        <v>606</v>
      </c>
      <c r="L220" s="229">
        <v>0</v>
      </c>
      <c r="M220" s="229" t="s">
        <v>152</v>
      </c>
      <c r="N220" s="229">
        <v>0</v>
      </c>
      <c r="O220" s="229">
        <v>2</v>
      </c>
      <c r="P220" s="229">
        <v>2</v>
      </c>
      <c r="Q220" s="229">
        <v>1</v>
      </c>
      <c r="R220" s="229">
        <v>1</v>
      </c>
      <c r="S220" s="229">
        <v>1</v>
      </c>
      <c r="T220" s="230">
        <v>1</v>
      </c>
      <c r="U220" s="231">
        <v>2</v>
      </c>
      <c r="V220" s="236"/>
    </row>
    <row r="221" spans="2:22">
      <c r="B221" s="233">
        <f t="shared" si="3"/>
        <v>217</v>
      </c>
      <c r="C221" s="237"/>
      <c r="D221" s="234">
        <v>21710</v>
      </c>
      <c r="E221" s="229" t="s">
        <v>127</v>
      </c>
      <c r="F221" s="235"/>
      <c r="G221" s="229" t="s">
        <v>104</v>
      </c>
      <c r="H221" s="229" t="s">
        <v>1243</v>
      </c>
      <c r="I221" s="229" t="s">
        <v>1244</v>
      </c>
      <c r="J221" s="229" t="s">
        <v>1245</v>
      </c>
      <c r="K221" s="229" t="s">
        <v>606</v>
      </c>
      <c r="L221" s="229" t="s">
        <v>607</v>
      </c>
      <c r="M221" s="229" t="s">
        <v>152</v>
      </c>
      <c r="N221" s="229">
        <v>0</v>
      </c>
      <c r="O221" s="229">
        <v>12</v>
      </c>
      <c r="P221" s="229">
        <v>12</v>
      </c>
      <c r="Q221" s="229">
        <v>0.71</v>
      </c>
      <c r="R221" s="229">
        <v>1.3</v>
      </c>
      <c r="S221" s="229">
        <v>0.33</v>
      </c>
      <c r="T221" s="230">
        <v>0.30459000000000003</v>
      </c>
      <c r="U221" s="231">
        <v>3.6550799999999999</v>
      </c>
      <c r="V221" s="236"/>
    </row>
    <row r="222" spans="2:22">
      <c r="B222" s="233">
        <f t="shared" si="3"/>
        <v>218</v>
      </c>
      <c r="C222" s="237"/>
      <c r="D222" s="234">
        <v>21710</v>
      </c>
      <c r="E222" s="229" t="s">
        <v>127</v>
      </c>
      <c r="F222" s="235"/>
      <c r="G222" s="229" t="s">
        <v>104</v>
      </c>
      <c r="H222" s="229" t="s">
        <v>1246</v>
      </c>
      <c r="I222" s="229" t="s">
        <v>1247</v>
      </c>
      <c r="J222" s="229" t="s">
        <v>1248</v>
      </c>
      <c r="K222" s="229" t="s">
        <v>606</v>
      </c>
      <c r="L222" s="229" t="s">
        <v>607</v>
      </c>
      <c r="M222" s="229" t="s">
        <v>152</v>
      </c>
      <c r="N222" s="229">
        <v>0</v>
      </c>
      <c r="O222" s="229">
        <v>2</v>
      </c>
      <c r="P222" s="229">
        <v>2</v>
      </c>
      <c r="Q222" s="229">
        <v>3.42</v>
      </c>
      <c r="R222" s="229">
        <v>2.29</v>
      </c>
      <c r="S222" s="229">
        <v>0.92</v>
      </c>
      <c r="T222" s="230">
        <v>7.2052560000000003</v>
      </c>
      <c r="U222" s="231">
        <v>14.410512000000001</v>
      </c>
      <c r="V222" s="236"/>
    </row>
    <row r="223" spans="2:22">
      <c r="B223" s="233">
        <f t="shared" si="3"/>
        <v>219</v>
      </c>
      <c r="C223" s="237"/>
      <c r="D223" s="234">
        <v>21710</v>
      </c>
      <c r="E223" s="229" t="s">
        <v>127</v>
      </c>
      <c r="F223" s="235"/>
      <c r="G223" s="229" t="s">
        <v>104</v>
      </c>
      <c r="H223" s="229" t="s">
        <v>1249</v>
      </c>
      <c r="I223" s="229" t="s">
        <v>1250</v>
      </c>
      <c r="J223" s="229" t="s">
        <v>1251</v>
      </c>
      <c r="K223" s="229" t="s">
        <v>606</v>
      </c>
      <c r="L223" s="229" t="s">
        <v>607</v>
      </c>
      <c r="M223" s="229" t="s">
        <v>152</v>
      </c>
      <c r="N223" s="229">
        <v>0</v>
      </c>
      <c r="O223" s="229">
        <v>32</v>
      </c>
      <c r="P223" s="229">
        <v>32</v>
      </c>
      <c r="Q223" s="229">
        <v>0.67</v>
      </c>
      <c r="R223" s="229">
        <v>1.42</v>
      </c>
      <c r="S223" s="229">
        <v>1.42</v>
      </c>
      <c r="T223" s="230">
        <v>1.3509880000000001</v>
      </c>
      <c r="U223" s="231">
        <v>43.231616000000002</v>
      </c>
      <c r="V223" s="236"/>
    </row>
    <row r="224" spans="2:22">
      <c r="B224" s="233">
        <f t="shared" si="3"/>
        <v>220</v>
      </c>
      <c r="C224" s="237"/>
      <c r="D224" s="234">
        <v>21710</v>
      </c>
      <c r="E224" s="229" t="s">
        <v>127</v>
      </c>
      <c r="F224" s="235"/>
      <c r="G224" s="229" t="s">
        <v>104</v>
      </c>
      <c r="H224" s="229" t="s">
        <v>1252</v>
      </c>
      <c r="I224" s="229" t="s">
        <v>1253</v>
      </c>
      <c r="J224" s="229" t="s">
        <v>1254</v>
      </c>
      <c r="K224" s="229" t="s">
        <v>606</v>
      </c>
      <c r="L224" s="229" t="s">
        <v>607</v>
      </c>
      <c r="M224" s="229" t="s">
        <v>152</v>
      </c>
      <c r="N224" s="229">
        <v>0</v>
      </c>
      <c r="O224" s="229">
        <v>12</v>
      </c>
      <c r="P224" s="229">
        <v>12</v>
      </c>
      <c r="Q224" s="229">
        <v>1.67</v>
      </c>
      <c r="R224" s="229">
        <v>1.67</v>
      </c>
      <c r="S224" s="229">
        <v>1.5</v>
      </c>
      <c r="T224" s="230">
        <v>4.1833499999999999</v>
      </c>
      <c r="U224" s="231">
        <v>50.200200000000002</v>
      </c>
      <c r="V224" s="236"/>
    </row>
    <row r="225" spans="2:22">
      <c r="B225" s="233">
        <f t="shared" si="3"/>
        <v>221</v>
      </c>
      <c r="C225" s="237"/>
      <c r="D225" s="234">
        <v>21710</v>
      </c>
      <c r="E225" s="229" t="s">
        <v>127</v>
      </c>
      <c r="F225" s="235"/>
      <c r="G225" s="229" t="s">
        <v>104</v>
      </c>
      <c r="H225" s="229" t="s">
        <v>1255</v>
      </c>
      <c r="I225" s="229" t="s">
        <v>1256</v>
      </c>
      <c r="J225" s="229" t="s">
        <v>1257</v>
      </c>
      <c r="K225" s="229" t="s">
        <v>606</v>
      </c>
      <c r="L225" s="229" t="s">
        <v>607</v>
      </c>
      <c r="M225" s="229" t="s">
        <v>152</v>
      </c>
      <c r="N225" s="229">
        <v>0</v>
      </c>
      <c r="O225" s="229">
        <v>1</v>
      </c>
      <c r="P225" s="229">
        <v>1</v>
      </c>
      <c r="Q225" s="229">
        <v>0</v>
      </c>
      <c r="R225" s="229">
        <v>0</v>
      </c>
      <c r="S225" s="229">
        <v>0</v>
      </c>
      <c r="T225" s="230">
        <v>0</v>
      </c>
      <c r="U225" s="231">
        <v>0</v>
      </c>
      <c r="V225" s="236"/>
    </row>
    <row r="226" spans="2:22">
      <c r="B226" s="233">
        <f t="shared" si="3"/>
        <v>222</v>
      </c>
      <c r="C226" s="237"/>
      <c r="D226" s="234">
        <v>21710</v>
      </c>
      <c r="E226" s="229" t="s">
        <v>127</v>
      </c>
      <c r="F226" s="235"/>
      <c r="G226" s="229" t="s">
        <v>104</v>
      </c>
      <c r="H226" s="229" t="s">
        <v>1258</v>
      </c>
      <c r="I226" s="229" t="s">
        <v>1259</v>
      </c>
      <c r="J226" s="229" t="s">
        <v>1260</v>
      </c>
      <c r="K226" s="229" t="s">
        <v>606</v>
      </c>
      <c r="L226" s="229" t="s">
        <v>607</v>
      </c>
      <c r="M226" s="229">
        <v>0</v>
      </c>
      <c r="N226" s="229">
        <v>0</v>
      </c>
      <c r="O226" s="229">
        <v>4</v>
      </c>
      <c r="P226" s="229">
        <v>4</v>
      </c>
      <c r="Q226" s="229">
        <v>0.67</v>
      </c>
      <c r="R226" s="229">
        <v>0.33</v>
      </c>
      <c r="S226" s="229">
        <v>0.17</v>
      </c>
      <c r="T226" s="230">
        <v>3.7587000000000009E-2</v>
      </c>
      <c r="U226" s="231">
        <v>0.15034800000000001</v>
      </c>
      <c r="V226" s="236"/>
    </row>
    <row r="227" spans="2:22">
      <c r="B227" s="233">
        <f t="shared" si="3"/>
        <v>223</v>
      </c>
      <c r="C227" s="237"/>
      <c r="D227" s="234">
        <v>21710</v>
      </c>
      <c r="E227" s="229" t="s">
        <v>127</v>
      </c>
      <c r="F227" s="235"/>
      <c r="G227" s="229" t="s">
        <v>104</v>
      </c>
      <c r="H227" s="229" t="s">
        <v>1258</v>
      </c>
      <c r="I227" s="229" t="s">
        <v>1261</v>
      </c>
      <c r="J227" s="229" t="s">
        <v>1260</v>
      </c>
      <c r="K227" s="229" t="s">
        <v>606</v>
      </c>
      <c r="L227" s="229" t="s">
        <v>607</v>
      </c>
      <c r="M227" s="229" t="s">
        <v>152</v>
      </c>
      <c r="N227" s="229">
        <v>0</v>
      </c>
      <c r="O227" s="229">
        <v>25</v>
      </c>
      <c r="P227" s="229">
        <v>25</v>
      </c>
      <c r="Q227" s="229">
        <v>0.67</v>
      </c>
      <c r="R227" s="229">
        <v>0.33</v>
      </c>
      <c r="S227" s="229">
        <v>0.17</v>
      </c>
      <c r="T227" s="230">
        <v>3.7587000000000009E-2</v>
      </c>
      <c r="U227" s="231">
        <v>0.93967500000000026</v>
      </c>
      <c r="V227" s="236"/>
    </row>
    <row r="228" spans="2:22">
      <c r="B228" s="233">
        <f t="shared" si="3"/>
        <v>224</v>
      </c>
      <c r="C228" s="237"/>
      <c r="D228" s="234">
        <v>21710</v>
      </c>
      <c r="E228" s="229" t="s">
        <v>127</v>
      </c>
      <c r="F228" s="235"/>
      <c r="G228" s="229" t="s">
        <v>104</v>
      </c>
      <c r="H228" s="229" t="s">
        <v>1262</v>
      </c>
      <c r="I228" s="229" t="s">
        <v>1263</v>
      </c>
      <c r="J228" s="229" t="s">
        <v>1264</v>
      </c>
      <c r="K228" s="229" t="s">
        <v>606</v>
      </c>
      <c r="L228" s="229" t="s">
        <v>607</v>
      </c>
      <c r="M228" s="229" t="s">
        <v>152</v>
      </c>
      <c r="N228" s="229">
        <v>0</v>
      </c>
      <c r="O228" s="229">
        <v>2</v>
      </c>
      <c r="P228" s="229">
        <v>2</v>
      </c>
      <c r="Q228" s="229">
        <v>1.17</v>
      </c>
      <c r="R228" s="229">
        <v>0.83</v>
      </c>
      <c r="S228" s="229">
        <v>0.75</v>
      </c>
      <c r="T228" s="230">
        <v>0.72832499999999989</v>
      </c>
      <c r="U228" s="231">
        <v>1.45665</v>
      </c>
      <c r="V228" s="236"/>
    </row>
    <row r="229" spans="2:22">
      <c r="B229" s="233">
        <f t="shared" si="3"/>
        <v>225</v>
      </c>
      <c r="C229" s="237"/>
      <c r="D229" s="234">
        <v>21710</v>
      </c>
      <c r="E229" s="229" t="s">
        <v>127</v>
      </c>
      <c r="F229" s="235"/>
      <c r="G229" s="229" t="s">
        <v>104</v>
      </c>
      <c r="H229" s="229" t="s">
        <v>1265</v>
      </c>
      <c r="I229" s="229" t="s">
        <v>1266</v>
      </c>
      <c r="J229" s="229" t="s">
        <v>1267</v>
      </c>
      <c r="K229" s="229" t="s">
        <v>606</v>
      </c>
      <c r="L229" s="229" t="s">
        <v>758</v>
      </c>
      <c r="M229" s="229" t="s">
        <v>152</v>
      </c>
      <c r="N229" s="229">
        <v>0</v>
      </c>
      <c r="O229" s="229">
        <v>4</v>
      </c>
      <c r="P229" s="229">
        <v>4</v>
      </c>
      <c r="Q229" s="229">
        <v>1</v>
      </c>
      <c r="R229" s="229">
        <v>1</v>
      </c>
      <c r="S229" s="229">
        <v>1</v>
      </c>
      <c r="T229" s="230">
        <v>1</v>
      </c>
      <c r="U229" s="231">
        <v>4</v>
      </c>
      <c r="V229" s="236"/>
    </row>
    <row r="230" spans="2:22">
      <c r="B230" s="233">
        <f t="shared" si="3"/>
        <v>226</v>
      </c>
      <c r="C230" s="237"/>
      <c r="D230" s="234">
        <v>21710</v>
      </c>
      <c r="E230" s="229" t="s">
        <v>127</v>
      </c>
      <c r="F230" s="235"/>
      <c r="G230" s="229" t="s">
        <v>104</v>
      </c>
      <c r="H230" s="229" t="s">
        <v>1268</v>
      </c>
      <c r="I230" s="229" t="s">
        <v>1269</v>
      </c>
      <c r="J230" s="229" t="s">
        <v>1270</v>
      </c>
      <c r="K230" s="229" t="s">
        <v>606</v>
      </c>
      <c r="L230" s="229" t="s">
        <v>607</v>
      </c>
      <c r="M230" s="229" t="s">
        <v>152</v>
      </c>
      <c r="N230" s="229">
        <v>0</v>
      </c>
      <c r="O230" s="229">
        <v>20</v>
      </c>
      <c r="P230" s="229">
        <v>20</v>
      </c>
      <c r="Q230" s="229">
        <v>1.75</v>
      </c>
      <c r="R230" s="229">
        <v>1.58</v>
      </c>
      <c r="S230" s="229">
        <v>3</v>
      </c>
      <c r="T230" s="230">
        <v>8.2949999999999999</v>
      </c>
      <c r="U230" s="231">
        <v>165.9</v>
      </c>
      <c r="V230" s="236"/>
    </row>
    <row r="231" spans="2:22">
      <c r="B231" s="233">
        <f t="shared" si="3"/>
        <v>227</v>
      </c>
      <c r="C231" s="237"/>
      <c r="D231" s="234">
        <v>21710</v>
      </c>
      <c r="E231" s="229" t="s">
        <v>127</v>
      </c>
      <c r="F231" s="235"/>
      <c r="G231" s="229" t="s">
        <v>104</v>
      </c>
      <c r="H231" s="229" t="s">
        <v>1271</v>
      </c>
      <c r="I231" s="229" t="s">
        <v>1272</v>
      </c>
      <c r="J231" s="229" t="s">
        <v>1273</v>
      </c>
      <c r="K231" s="229" t="s">
        <v>606</v>
      </c>
      <c r="L231" s="229" t="s">
        <v>607</v>
      </c>
      <c r="M231" s="229" t="s">
        <v>152</v>
      </c>
      <c r="N231" s="229">
        <v>0</v>
      </c>
      <c r="O231" s="229">
        <v>2</v>
      </c>
      <c r="P231" s="229">
        <v>2</v>
      </c>
      <c r="Q231" s="229">
        <v>1.67</v>
      </c>
      <c r="R231" s="229">
        <v>1.17</v>
      </c>
      <c r="S231" s="229">
        <v>0.42</v>
      </c>
      <c r="T231" s="230">
        <v>0.82063799999999987</v>
      </c>
      <c r="U231" s="231">
        <v>1.641276</v>
      </c>
      <c r="V231" s="236"/>
    </row>
    <row r="232" spans="2:22">
      <c r="B232" s="233">
        <f t="shared" si="3"/>
        <v>228</v>
      </c>
      <c r="C232" s="237"/>
      <c r="D232" s="234">
        <v>21710</v>
      </c>
      <c r="E232" s="229" t="s">
        <v>127</v>
      </c>
      <c r="F232" s="235"/>
      <c r="G232" s="229" t="s">
        <v>104</v>
      </c>
      <c r="H232" s="229" t="s">
        <v>1274</v>
      </c>
      <c r="I232" s="229" t="s">
        <v>1275</v>
      </c>
      <c r="J232" s="229" t="s">
        <v>1276</v>
      </c>
      <c r="K232" s="229" t="s">
        <v>606</v>
      </c>
      <c r="L232" s="229" t="s">
        <v>607</v>
      </c>
      <c r="M232" s="229" t="s">
        <v>152</v>
      </c>
      <c r="N232" s="229">
        <v>0</v>
      </c>
      <c r="O232" s="229">
        <v>6</v>
      </c>
      <c r="P232" s="229">
        <v>6</v>
      </c>
      <c r="Q232" s="229">
        <v>0.75</v>
      </c>
      <c r="R232" s="229">
        <v>0.25</v>
      </c>
      <c r="S232" s="229">
        <v>0.17</v>
      </c>
      <c r="T232" s="230">
        <v>3.1875000000000001E-2</v>
      </c>
      <c r="U232" s="231">
        <v>0.19125</v>
      </c>
      <c r="V232" s="236"/>
    </row>
    <row r="233" spans="2:22">
      <c r="B233" s="233">
        <f t="shared" si="3"/>
        <v>229</v>
      </c>
      <c r="C233" s="237"/>
      <c r="D233" s="234">
        <v>21710</v>
      </c>
      <c r="E233" s="229" t="s">
        <v>127</v>
      </c>
      <c r="F233" s="235"/>
      <c r="G233" s="229" t="s">
        <v>104</v>
      </c>
      <c r="H233" s="229" t="s">
        <v>1277</v>
      </c>
      <c r="I233" s="229" t="s">
        <v>1278</v>
      </c>
      <c r="J233" s="229" t="s">
        <v>1279</v>
      </c>
      <c r="K233" s="229" t="s">
        <v>606</v>
      </c>
      <c r="L233" s="229" t="s">
        <v>607</v>
      </c>
      <c r="M233" s="229">
        <v>0</v>
      </c>
      <c r="N233" s="229">
        <v>0</v>
      </c>
      <c r="O233" s="229">
        <v>2</v>
      </c>
      <c r="P233" s="229">
        <v>2</v>
      </c>
      <c r="Q233" s="229">
        <v>0.83</v>
      </c>
      <c r="R233" s="229">
        <v>0.57999999999999996</v>
      </c>
      <c r="S233" s="229">
        <v>0.33</v>
      </c>
      <c r="T233" s="230">
        <v>0.158862</v>
      </c>
      <c r="U233" s="231">
        <v>0.31772400000000001</v>
      </c>
      <c r="V233" s="236"/>
    </row>
    <row r="234" spans="2:22">
      <c r="B234" s="233">
        <f t="shared" si="3"/>
        <v>230</v>
      </c>
      <c r="C234" s="237"/>
      <c r="D234" s="234">
        <v>21820</v>
      </c>
      <c r="E234" s="229" t="s">
        <v>807</v>
      </c>
      <c r="F234" s="235"/>
      <c r="G234" s="229" t="s">
        <v>104</v>
      </c>
      <c r="H234" s="229" t="s">
        <v>1280</v>
      </c>
      <c r="I234" s="229" t="s">
        <v>1281</v>
      </c>
      <c r="J234" s="229" t="s">
        <v>1282</v>
      </c>
      <c r="K234" s="229" t="s">
        <v>606</v>
      </c>
      <c r="L234" s="229" t="s">
        <v>607</v>
      </c>
      <c r="M234" s="229" t="s">
        <v>152</v>
      </c>
      <c r="N234" s="229">
        <v>0</v>
      </c>
      <c r="O234" s="229">
        <v>2</v>
      </c>
      <c r="P234" s="229">
        <v>2</v>
      </c>
      <c r="Q234" s="229">
        <v>1.54</v>
      </c>
      <c r="R234" s="229">
        <v>0.96</v>
      </c>
      <c r="S234" s="229">
        <v>1.03</v>
      </c>
      <c r="T234" s="230">
        <v>1.5227520000000001</v>
      </c>
      <c r="U234" s="231">
        <v>3.0455040000000002</v>
      </c>
      <c r="V234" s="236"/>
    </row>
    <row r="235" spans="2:22">
      <c r="B235" s="233">
        <f t="shared" si="3"/>
        <v>231</v>
      </c>
      <c r="C235" s="237"/>
      <c r="D235" s="234">
        <v>21820</v>
      </c>
      <c r="E235" s="229" t="s">
        <v>807</v>
      </c>
      <c r="F235" s="235"/>
      <c r="G235" s="229" t="s">
        <v>104</v>
      </c>
      <c r="H235" s="229" t="s">
        <v>1283</v>
      </c>
      <c r="I235" s="229" t="s">
        <v>1284</v>
      </c>
      <c r="J235" s="229" t="s">
        <v>1285</v>
      </c>
      <c r="K235" s="229" t="s">
        <v>606</v>
      </c>
      <c r="L235" s="229" t="s">
        <v>607</v>
      </c>
      <c r="M235" s="229" t="s">
        <v>152</v>
      </c>
      <c r="N235" s="229">
        <v>0</v>
      </c>
      <c r="O235" s="229">
        <v>8</v>
      </c>
      <c r="P235" s="229">
        <v>8</v>
      </c>
      <c r="Q235" s="229">
        <v>0</v>
      </c>
      <c r="R235" s="229">
        <v>0</v>
      </c>
      <c r="S235" s="229">
        <v>0</v>
      </c>
      <c r="T235" s="230">
        <v>0</v>
      </c>
      <c r="U235" s="231">
        <v>0</v>
      </c>
      <c r="V235" s="236"/>
    </row>
    <row r="236" spans="2:22">
      <c r="B236" s="233">
        <f t="shared" si="3"/>
        <v>232</v>
      </c>
      <c r="C236" s="237"/>
      <c r="D236" s="234">
        <v>21820</v>
      </c>
      <c r="E236" s="229" t="s">
        <v>807</v>
      </c>
      <c r="F236" s="235"/>
      <c r="G236" s="229" t="s">
        <v>104</v>
      </c>
      <c r="H236" s="229" t="s">
        <v>1286</v>
      </c>
      <c r="I236" s="229" t="s">
        <v>1287</v>
      </c>
      <c r="J236" s="229" t="s">
        <v>1288</v>
      </c>
      <c r="K236" s="229" t="s">
        <v>606</v>
      </c>
      <c r="L236" s="229" t="s">
        <v>607</v>
      </c>
      <c r="M236" s="229">
        <v>0</v>
      </c>
      <c r="N236" s="229">
        <v>0</v>
      </c>
      <c r="O236" s="229">
        <v>4</v>
      </c>
      <c r="P236" s="229">
        <v>4</v>
      </c>
      <c r="Q236" s="229">
        <v>0</v>
      </c>
      <c r="R236" s="229">
        <v>0</v>
      </c>
      <c r="S236" s="229">
        <v>0</v>
      </c>
      <c r="T236" s="230">
        <v>0</v>
      </c>
      <c r="U236" s="231">
        <v>0</v>
      </c>
      <c r="V236" s="236"/>
    </row>
    <row r="237" spans="2:22">
      <c r="B237" s="233">
        <f t="shared" si="3"/>
        <v>233</v>
      </c>
      <c r="C237" s="237"/>
      <c r="D237" s="234">
        <v>44112</v>
      </c>
      <c r="E237" s="229" t="s">
        <v>298</v>
      </c>
      <c r="F237" s="235"/>
      <c r="G237" s="229" t="s">
        <v>104</v>
      </c>
      <c r="H237" s="229" t="s">
        <v>1289</v>
      </c>
      <c r="I237" s="229" t="s">
        <v>1290</v>
      </c>
      <c r="J237" s="229" t="s">
        <v>1291</v>
      </c>
      <c r="K237" s="229" t="s">
        <v>606</v>
      </c>
      <c r="L237" s="229" t="s">
        <v>607</v>
      </c>
      <c r="M237" s="229" t="s">
        <v>152</v>
      </c>
      <c r="N237" s="229">
        <v>0</v>
      </c>
      <c r="O237" s="229">
        <v>6</v>
      </c>
      <c r="P237" s="229">
        <v>6</v>
      </c>
      <c r="Q237" s="229">
        <v>0.96</v>
      </c>
      <c r="R237" s="229">
        <v>0.85</v>
      </c>
      <c r="S237" s="229">
        <v>0.57999999999999996</v>
      </c>
      <c r="T237" s="230">
        <v>0.47327999999999992</v>
      </c>
      <c r="U237" s="231">
        <v>2.83968</v>
      </c>
      <c r="V237" s="236"/>
    </row>
    <row r="238" spans="2:22">
      <c r="B238" s="233">
        <f t="shared" si="3"/>
        <v>234</v>
      </c>
      <c r="C238" s="237"/>
      <c r="D238" s="234">
        <v>44112</v>
      </c>
      <c r="E238" s="229" t="s">
        <v>298</v>
      </c>
      <c r="F238" s="235"/>
      <c r="G238" s="229" t="s">
        <v>104</v>
      </c>
      <c r="H238" s="229" t="s">
        <v>1292</v>
      </c>
      <c r="I238" s="229" t="s">
        <v>1293</v>
      </c>
      <c r="J238" s="229" t="s">
        <v>1294</v>
      </c>
      <c r="K238" s="229" t="s">
        <v>606</v>
      </c>
      <c r="L238" s="229" t="s">
        <v>607</v>
      </c>
      <c r="M238" s="229" t="s">
        <v>152</v>
      </c>
      <c r="N238" s="229">
        <v>0</v>
      </c>
      <c r="O238" s="229">
        <v>9</v>
      </c>
      <c r="P238" s="229">
        <v>9</v>
      </c>
      <c r="Q238" s="229">
        <v>0.28999999999999998</v>
      </c>
      <c r="R238" s="229">
        <v>1.08</v>
      </c>
      <c r="S238" s="229">
        <v>1.33</v>
      </c>
      <c r="T238" s="230">
        <v>0.41655599999999998</v>
      </c>
      <c r="U238" s="231">
        <v>3.7490039999999998</v>
      </c>
      <c r="V238" s="236"/>
    </row>
    <row r="239" spans="2:22" ht="25" customHeight="1">
      <c r="B239" s="233">
        <f t="shared" si="3"/>
        <v>235</v>
      </c>
      <c r="C239" s="237"/>
      <c r="D239" s="234">
        <v>44112</v>
      </c>
      <c r="E239" s="229" t="s">
        <v>298</v>
      </c>
      <c r="F239" s="235"/>
      <c r="G239" s="229" t="s">
        <v>104</v>
      </c>
      <c r="H239" s="229" t="s">
        <v>1295</v>
      </c>
      <c r="I239" s="229" t="s">
        <v>1296</v>
      </c>
      <c r="J239" s="229" t="s">
        <v>1297</v>
      </c>
      <c r="K239" s="229" t="s">
        <v>606</v>
      </c>
      <c r="L239" s="229" t="s">
        <v>607</v>
      </c>
      <c r="M239" s="229" t="s">
        <v>152</v>
      </c>
      <c r="N239" s="229">
        <v>0</v>
      </c>
      <c r="O239" s="229">
        <v>4</v>
      </c>
      <c r="P239" s="229">
        <v>4</v>
      </c>
      <c r="Q239" s="229">
        <v>1.37</v>
      </c>
      <c r="R239" s="229">
        <v>1</v>
      </c>
      <c r="S239" s="229">
        <v>2.37</v>
      </c>
      <c r="T239" s="230">
        <v>3.246900000000001</v>
      </c>
      <c r="U239" s="231">
        <v>12.9876</v>
      </c>
      <c r="V239" s="236"/>
    </row>
    <row r="240" spans="2:22">
      <c r="B240" s="233">
        <f t="shared" si="3"/>
        <v>236</v>
      </c>
      <c r="C240" s="237"/>
      <c r="D240" s="234">
        <v>44112</v>
      </c>
      <c r="E240" s="229" t="s">
        <v>298</v>
      </c>
      <c r="F240" s="235"/>
      <c r="G240" s="229" t="s">
        <v>104</v>
      </c>
      <c r="H240" s="229" t="s">
        <v>1298</v>
      </c>
      <c r="I240" s="229" t="s">
        <v>1299</v>
      </c>
      <c r="J240" s="229" t="s">
        <v>1300</v>
      </c>
      <c r="K240" s="229" t="s">
        <v>606</v>
      </c>
      <c r="L240" s="229" t="s">
        <v>607</v>
      </c>
      <c r="M240" s="229" t="s">
        <v>152</v>
      </c>
      <c r="N240" s="229">
        <v>0</v>
      </c>
      <c r="O240" s="229">
        <v>3</v>
      </c>
      <c r="P240" s="229">
        <v>3</v>
      </c>
      <c r="Q240" s="229">
        <v>1.29</v>
      </c>
      <c r="R240" s="229">
        <v>0.87</v>
      </c>
      <c r="S240" s="229">
        <v>0.28999999999999998</v>
      </c>
      <c r="T240" s="230">
        <v>0.32546700000000001</v>
      </c>
      <c r="U240" s="231">
        <v>0.97640100000000007</v>
      </c>
      <c r="V240" s="236"/>
    </row>
    <row r="241" spans="2:22">
      <c r="B241" s="233">
        <f t="shared" si="3"/>
        <v>237</v>
      </c>
      <c r="C241" s="237"/>
      <c r="D241" s="234">
        <v>44112</v>
      </c>
      <c r="E241" s="229" t="s">
        <v>298</v>
      </c>
      <c r="F241" s="235"/>
      <c r="G241" s="229" t="s">
        <v>104</v>
      </c>
      <c r="H241" s="229" t="s">
        <v>1301</v>
      </c>
      <c r="I241" s="229" t="s">
        <v>1302</v>
      </c>
      <c r="J241" s="229" t="s">
        <v>1303</v>
      </c>
      <c r="K241" s="229" t="s">
        <v>606</v>
      </c>
      <c r="L241" s="229" t="s">
        <v>607</v>
      </c>
      <c r="M241" s="229" t="s">
        <v>152</v>
      </c>
      <c r="N241" s="229">
        <v>0</v>
      </c>
      <c r="O241" s="229">
        <v>3</v>
      </c>
      <c r="P241" s="229">
        <v>3</v>
      </c>
      <c r="Q241" s="229">
        <v>1.84</v>
      </c>
      <c r="R241" s="229">
        <v>0.87</v>
      </c>
      <c r="S241" s="229">
        <v>1.46</v>
      </c>
      <c r="T241" s="230">
        <v>2.3371680000000001</v>
      </c>
      <c r="U241" s="231">
        <v>7.0115040000000004</v>
      </c>
      <c r="V241" s="236"/>
    </row>
    <row r="242" spans="2:22">
      <c r="B242" s="233">
        <f t="shared" si="3"/>
        <v>238</v>
      </c>
      <c r="C242" s="237"/>
      <c r="D242" s="234">
        <v>44112</v>
      </c>
      <c r="E242" s="229" t="s">
        <v>298</v>
      </c>
      <c r="F242" s="235"/>
      <c r="G242" s="229" t="s">
        <v>104</v>
      </c>
      <c r="H242" s="229" t="s">
        <v>1304</v>
      </c>
      <c r="I242" s="229" t="s">
        <v>1305</v>
      </c>
      <c r="J242" s="229" t="s">
        <v>1306</v>
      </c>
      <c r="K242" s="229" t="s">
        <v>606</v>
      </c>
      <c r="L242" s="229" t="s">
        <v>607</v>
      </c>
      <c r="M242" s="229" t="s">
        <v>152</v>
      </c>
      <c r="N242" s="229">
        <v>0</v>
      </c>
      <c r="O242" s="229">
        <v>15</v>
      </c>
      <c r="P242" s="229">
        <v>15</v>
      </c>
      <c r="Q242" s="229">
        <v>0</v>
      </c>
      <c r="R242" s="229">
        <v>0</v>
      </c>
      <c r="S242" s="229">
        <v>0</v>
      </c>
      <c r="T242" s="230">
        <v>0</v>
      </c>
      <c r="U242" s="231">
        <v>0</v>
      </c>
      <c r="V242" s="236"/>
    </row>
    <row r="243" spans="2:22">
      <c r="B243" s="233">
        <f t="shared" si="3"/>
        <v>239</v>
      </c>
      <c r="C243" s="237"/>
      <c r="D243" s="234">
        <v>44112</v>
      </c>
      <c r="E243" s="229" t="s">
        <v>298</v>
      </c>
      <c r="F243" s="235"/>
      <c r="G243" s="229" t="s">
        <v>104</v>
      </c>
      <c r="H243" s="229" t="s">
        <v>1307</v>
      </c>
      <c r="I243" s="229" t="s">
        <v>1308</v>
      </c>
      <c r="J243" s="229" t="s">
        <v>1309</v>
      </c>
      <c r="K243" s="229" t="s">
        <v>623</v>
      </c>
      <c r="L243" s="229" t="s">
        <v>607</v>
      </c>
      <c r="M243" s="229" t="s">
        <v>152</v>
      </c>
      <c r="N243" s="229">
        <v>0</v>
      </c>
      <c r="O243" s="229">
        <v>41</v>
      </c>
      <c r="P243" s="229">
        <v>41</v>
      </c>
      <c r="Q243" s="229">
        <v>0.67</v>
      </c>
      <c r="R243" s="229">
        <v>0.42</v>
      </c>
      <c r="S243" s="229">
        <v>0.08</v>
      </c>
      <c r="T243" s="230">
        <v>2.2512000000000001E-2</v>
      </c>
      <c r="U243" s="231">
        <v>0.92299200000000003</v>
      </c>
      <c r="V243" s="236"/>
    </row>
    <row r="244" spans="2:22">
      <c r="B244" s="233">
        <f t="shared" si="3"/>
        <v>240</v>
      </c>
      <c r="C244" s="237"/>
      <c r="D244" s="234">
        <v>44112</v>
      </c>
      <c r="E244" s="229" t="s">
        <v>298</v>
      </c>
      <c r="F244" s="235"/>
      <c r="G244" s="229" t="s">
        <v>104</v>
      </c>
      <c r="H244" s="229" t="s">
        <v>1310</v>
      </c>
      <c r="I244" s="229" t="s">
        <v>1311</v>
      </c>
      <c r="J244" s="229" t="s">
        <v>1312</v>
      </c>
      <c r="K244" s="229" t="s">
        <v>606</v>
      </c>
      <c r="L244" s="229" t="s">
        <v>607</v>
      </c>
      <c r="M244" s="229" t="s">
        <v>152</v>
      </c>
      <c r="N244" s="229">
        <v>0</v>
      </c>
      <c r="O244" s="229">
        <v>200</v>
      </c>
      <c r="P244" s="229">
        <v>200</v>
      </c>
      <c r="Q244" s="229">
        <v>2</v>
      </c>
      <c r="R244" s="229">
        <v>0.5</v>
      </c>
      <c r="S244" s="229">
        <v>0.33</v>
      </c>
      <c r="T244" s="230">
        <v>0.33</v>
      </c>
      <c r="U244" s="231">
        <v>66</v>
      </c>
      <c r="V244" s="236"/>
    </row>
    <row r="245" spans="2:22">
      <c r="B245" s="233">
        <f t="shared" si="3"/>
        <v>241</v>
      </c>
      <c r="C245" s="237"/>
      <c r="D245" s="234">
        <v>44112</v>
      </c>
      <c r="E245" s="229" t="s">
        <v>298</v>
      </c>
      <c r="F245" s="235"/>
      <c r="G245" s="229" t="s">
        <v>104</v>
      </c>
      <c r="H245" s="229" t="s">
        <v>1313</v>
      </c>
      <c r="I245" s="229" t="s">
        <v>1314</v>
      </c>
      <c r="J245" s="229" t="s">
        <v>1315</v>
      </c>
      <c r="K245" s="229" t="s">
        <v>606</v>
      </c>
      <c r="L245" s="229">
        <v>0</v>
      </c>
      <c r="M245" s="229" t="s">
        <v>152</v>
      </c>
      <c r="N245" s="229">
        <v>0</v>
      </c>
      <c r="O245" s="229">
        <v>62</v>
      </c>
      <c r="P245" s="229">
        <v>62</v>
      </c>
      <c r="Q245" s="229">
        <v>2.83</v>
      </c>
      <c r="R245" s="229">
        <v>0.33</v>
      </c>
      <c r="S245" s="229">
        <v>0.17</v>
      </c>
      <c r="T245" s="230">
        <v>0.15876299999999999</v>
      </c>
      <c r="U245" s="231">
        <v>9.8433060000000001</v>
      </c>
      <c r="V245" s="236"/>
    </row>
    <row r="246" spans="2:22">
      <c r="B246" s="233">
        <f t="shared" si="3"/>
        <v>242</v>
      </c>
      <c r="C246" s="237"/>
      <c r="D246" s="234">
        <v>44112</v>
      </c>
      <c r="E246" s="229" t="s">
        <v>298</v>
      </c>
      <c r="F246" s="235"/>
      <c r="G246" s="229" t="s">
        <v>104</v>
      </c>
      <c r="H246" s="229" t="s">
        <v>1316</v>
      </c>
      <c r="I246" s="229" t="s">
        <v>1317</v>
      </c>
      <c r="J246" s="229" t="s">
        <v>1318</v>
      </c>
      <c r="K246" s="229" t="s">
        <v>606</v>
      </c>
      <c r="L246" s="229" t="s">
        <v>607</v>
      </c>
      <c r="M246" s="229" t="s">
        <v>152</v>
      </c>
      <c r="N246" s="229">
        <v>0</v>
      </c>
      <c r="O246" s="229">
        <v>7</v>
      </c>
      <c r="P246" s="229">
        <v>7</v>
      </c>
      <c r="Q246" s="229">
        <v>1.5</v>
      </c>
      <c r="R246" s="229">
        <v>0.5</v>
      </c>
      <c r="S246" s="229">
        <v>1.33</v>
      </c>
      <c r="T246" s="230">
        <v>0.99750000000000005</v>
      </c>
      <c r="U246" s="231">
        <v>6.9824999999999999</v>
      </c>
      <c r="V246" s="236"/>
    </row>
    <row r="247" spans="2:22">
      <c r="B247" s="233">
        <f t="shared" si="3"/>
        <v>243</v>
      </c>
      <c r="C247" s="237"/>
      <c r="D247" s="234">
        <v>44112</v>
      </c>
      <c r="E247" s="229" t="s">
        <v>298</v>
      </c>
      <c r="F247" s="235"/>
      <c r="G247" s="229" t="s">
        <v>104</v>
      </c>
      <c r="H247" s="229" t="s">
        <v>1319</v>
      </c>
      <c r="I247" s="229" t="s">
        <v>1320</v>
      </c>
      <c r="J247" s="229" t="s">
        <v>1321</v>
      </c>
      <c r="K247" s="229" t="s">
        <v>606</v>
      </c>
      <c r="L247" s="229" t="s">
        <v>758</v>
      </c>
      <c r="M247" s="229" t="s">
        <v>152</v>
      </c>
      <c r="N247" s="229">
        <v>0</v>
      </c>
      <c r="O247" s="229">
        <v>1</v>
      </c>
      <c r="P247" s="229">
        <v>1</v>
      </c>
      <c r="Q247" s="229">
        <v>2.67</v>
      </c>
      <c r="R247" s="229">
        <v>1.92</v>
      </c>
      <c r="S247" s="229">
        <v>2.75</v>
      </c>
      <c r="T247" s="230">
        <v>14.0976</v>
      </c>
      <c r="U247" s="231">
        <v>14.0976</v>
      </c>
      <c r="V247" s="236"/>
    </row>
    <row r="248" spans="2:22">
      <c r="B248" s="233">
        <f t="shared" si="3"/>
        <v>244</v>
      </c>
      <c r="C248" s="237"/>
      <c r="D248" s="234">
        <v>21451</v>
      </c>
      <c r="E248" s="229" t="s">
        <v>244</v>
      </c>
      <c r="F248" s="235"/>
      <c r="G248" s="229" t="s">
        <v>104</v>
      </c>
      <c r="H248" s="229" t="s">
        <v>1322</v>
      </c>
      <c r="I248" s="229" t="s">
        <v>1323</v>
      </c>
      <c r="J248" s="229" t="s">
        <v>1324</v>
      </c>
      <c r="K248" s="229" t="s">
        <v>606</v>
      </c>
      <c r="L248" s="229" t="s">
        <v>607</v>
      </c>
      <c r="M248" s="229" t="s">
        <v>152</v>
      </c>
      <c r="N248" s="229">
        <v>0</v>
      </c>
      <c r="O248" s="229">
        <v>21</v>
      </c>
      <c r="P248" s="229">
        <v>21</v>
      </c>
      <c r="Q248" s="229">
        <v>0</v>
      </c>
      <c r="R248" s="229">
        <v>0</v>
      </c>
      <c r="S248" s="229">
        <v>0</v>
      </c>
      <c r="T248" s="230">
        <v>0</v>
      </c>
      <c r="U248" s="231">
        <v>0</v>
      </c>
      <c r="V248" s="236"/>
    </row>
    <row r="249" spans="2:22">
      <c r="B249" s="233">
        <f t="shared" si="3"/>
        <v>245</v>
      </c>
      <c r="C249" s="237"/>
      <c r="D249" s="234">
        <v>21451</v>
      </c>
      <c r="E249" s="229" t="s">
        <v>244</v>
      </c>
      <c r="F249" s="235"/>
      <c r="G249" s="229" t="s">
        <v>104</v>
      </c>
      <c r="H249" s="229" t="s">
        <v>1325</v>
      </c>
      <c r="I249" s="229" t="s">
        <v>1326</v>
      </c>
      <c r="J249" s="229" t="s">
        <v>1327</v>
      </c>
      <c r="K249" s="229" t="s">
        <v>606</v>
      </c>
      <c r="L249" s="229" t="s">
        <v>607</v>
      </c>
      <c r="M249" s="229" t="s">
        <v>152</v>
      </c>
      <c r="N249" s="229">
        <v>0</v>
      </c>
      <c r="O249" s="229">
        <v>8</v>
      </c>
      <c r="P249" s="229">
        <v>8</v>
      </c>
      <c r="Q249" s="229">
        <v>3.92</v>
      </c>
      <c r="R249" s="229">
        <v>2.08</v>
      </c>
      <c r="S249" s="229">
        <v>1.17</v>
      </c>
      <c r="T249" s="230">
        <v>9.5397119999999997</v>
      </c>
      <c r="U249" s="231">
        <v>76.317695999999998</v>
      </c>
      <c r="V249" s="236"/>
    </row>
    <row r="250" spans="2:22">
      <c r="B250" s="233">
        <f t="shared" si="3"/>
        <v>246</v>
      </c>
      <c r="C250" s="237"/>
      <c r="D250" s="234">
        <v>21710</v>
      </c>
      <c r="E250" s="229" t="s">
        <v>127</v>
      </c>
      <c r="F250" s="235"/>
      <c r="G250" s="229" t="s">
        <v>404</v>
      </c>
      <c r="H250" s="229" t="s">
        <v>603</v>
      </c>
      <c r="I250" s="229" t="s">
        <v>604</v>
      </c>
      <c r="J250" s="229" t="s">
        <v>605</v>
      </c>
      <c r="K250" s="229" t="s">
        <v>606</v>
      </c>
      <c r="L250" s="229" t="s">
        <v>607</v>
      </c>
      <c r="M250" s="229" t="s">
        <v>152</v>
      </c>
      <c r="N250" s="229">
        <v>0</v>
      </c>
      <c r="O250" s="229">
        <v>51</v>
      </c>
      <c r="P250" s="229">
        <v>51</v>
      </c>
      <c r="Q250" s="229">
        <v>1.75</v>
      </c>
      <c r="R250" s="229">
        <v>1.42</v>
      </c>
      <c r="S250" s="229">
        <v>1.42</v>
      </c>
      <c r="T250" s="230">
        <v>3.5287000000000002</v>
      </c>
      <c r="U250" s="231">
        <v>179.96369999999999</v>
      </c>
      <c r="V250" s="236"/>
    </row>
    <row r="251" spans="2:22">
      <c r="B251" s="233">
        <f t="shared" si="3"/>
        <v>247</v>
      </c>
      <c r="C251" s="237"/>
      <c r="D251" s="234" t="s">
        <v>814</v>
      </c>
      <c r="E251" s="229" t="e">
        <v>#N/A</v>
      </c>
      <c r="F251" s="235"/>
      <c r="G251" s="229" t="s">
        <v>404</v>
      </c>
      <c r="H251" s="229" t="s">
        <v>1328</v>
      </c>
      <c r="I251" s="229" t="s">
        <v>1329</v>
      </c>
      <c r="J251" s="229" t="s">
        <v>1330</v>
      </c>
      <c r="K251" s="229" t="s">
        <v>606</v>
      </c>
      <c r="L251" s="229" t="s">
        <v>607</v>
      </c>
      <c r="M251" s="229" t="s">
        <v>152</v>
      </c>
      <c r="N251" s="229">
        <v>0</v>
      </c>
      <c r="O251" s="229">
        <v>12</v>
      </c>
      <c r="P251" s="229">
        <v>12</v>
      </c>
      <c r="Q251" s="229">
        <v>0.42</v>
      </c>
      <c r="R251" s="229">
        <v>0.33</v>
      </c>
      <c r="S251" s="229">
        <v>0.17</v>
      </c>
      <c r="T251" s="230">
        <v>2.3562E-2</v>
      </c>
      <c r="U251" s="231">
        <v>0.28274400000000011</v>
      </c>
      <c r="V251" s="236"/>
    </row>
    <row r="252" spans="2:22">
      <c r="B252" s="233">
        <f t="shared" si="3"/>
        <v>248</v>
      </c>
      <c r="C252" s="237"/>
      <c r="D252" s="234">
        <v>21710</v>
      </c>
      <c r="E252" s="229" t="s">
        <v>127</v>
      </c>
      <c r="F252" s="235"/>
      <c r="G252" s="229" t="s">
        <v>404</v>
      </c>
      <c r="H252" s="229" t="s">
        <v>620</v>
      </c>
      <c r="I252" s="229" t="s">
        <v>621</v>
      </c>
      <c r="J252" s="229" t="s">
        <v>622</v>
      </c>
      <c r="K252" s="229" t="s">
        <v>623</v>
      </c>
      <c r="L252" s="229" t="s">
        <v>607</v>
      </c>
      <c r="M252" s="229" t="s">
        <v>152</v>
      </c>
      <c r="N252" s="229">
        <v>0</v>
      </c>
      <c r="O252" s="229">
        <v>39</v>
      </c>
      <c r="P252" s="229">
        <v>39</v>
      </c>
      <c r="Q252" s="229">
        <v>1.17</v>
      </c>
      <c r="R252" s="229">
        <v>0.67</v>
      </c>
      <c r="S252" s="229">
        <v>0.92</v>
      </c>
      <c r="T252" s="230">
        <v>0.72118800000000005</v>
      </c>
      <c r="U252" s="231">
        <v>28.126332000000001</v>
      </c>
      <c r="V252" s="236"/>
    </row>
    <row r="253" spans="2:22">
      <c r="B253" s="233">
        <f t="shared" si="3"/>
        <v>249</v>
      </c>
      <c r="C253" s="237"/>
      <c r="D253" s="234">
        <v>21710</v>
      </c>
      <c r="E253" s="229" t="s">
        <v>127</v>
      </c>
      <c r="F253" s="235"/>
      <c r="G253" s="229" t="s">
        <v>404</v>
      </c>
      <c r="H253" s="229" t="s">
        <v>628</v>
      </c>
      <c r="I253" s="229" t="s">
        <v>629</v>
      </c>
      <c r="J253" s="229" t="s">
        <v>630</v>
      </c>
      <c r="K253" s="229" t="s">
        <v>623</v>
      </c>
      <c r="L253" s="229" t="s">
        <v>607</v>
      </c>
      <c r="M253" s="229" t="s">
        <v>152</v>
      </c>
      <c r="N253" s="229">
        <v>0</v>
      </c>
      <c r="O253" s="229">
        <v>4</v>
      </c>
      <c r="P253" s="229">
        <v>4</v>
      </c>
      <c r="Q253" s="229">
        <v>0.56999999999999995</v>
      </c>
      <c r="R253" s="229">
        <v>0.22</v>
      </c>
      <c r="S253" s="229">
        <v>0.56999999999999995</v>
      </c>
      <c r="T253" s="230">
        <v>7.1477999999999986E-2</v>
      </c>
      <c r="U253" s="231">
        <v>0.28591199999999989</v>
      </c>
      <c r="V253" s="236"/>
    </row>
    <row r="254" spans="2:22">
      <c r="B254" s="233">
        <f t="shared" si="3"/>
        <v>250</v>
      </c>
      <c r="C254" s="237"/>
      <c r="D254" s="234">
        <v>21710</v>
      </c>
      <c r="E254" s="229" t="s">
        <v>127</v>
      </c>
      <c r="F254" s="235"/>
      <c r="G254" s="229" t="s">
        <v>404</v>
      </c>
      <c r="H254" s="229" t="s">
        <v>631</v>
      </c>
      <c r="I254" s="229" t="s">
        <v>632</v>
      </c>
      <c r="J254" s="229" t="s">
        <v>633</v>
      </c>
      <c r="K254" s="229" t="s">
        <v>623</v>
      </c>
      <c r="L254" s="229" t="s">
        <v>607</v>
      </c>
      <c r="M254" s="229" t="s">
        <v>152</v>
      </c>
      <c r="N254" s="229">
        <v>0</v>
      </c>
      <c r="O254" s="229">
        <v>12</v>
      </c>
      <c r="P254" s="229">
        <v>12</v>
      </c>
      <c r="Q254" s="229">
        <v>1.24</v>
      </c>
      <c r="R254" s="229">
        <v>1.25</v>
      </c>
      <c r="S254" s="229">
        <v>0.82</v>
      </c>
      <c r="T254" s="230">
        <v>1.2709999999999999</v>
      </c>
      <c r="U254" s="231">
        <v>15.252000000000001</v>
      </c>
      <c r="V254" s="236"/>
    </row>
    <row r="255" spans="2:22">
      <c r="B255" s="233">
        <f t="shared" si="3"/>
        <v>251</v>
      </c>
      <c r="C255" s="237"/>
      <c r="D255" s="234">
        <v>21710</v>
      </c>
      <c r="E255" s="229" t="s">
        <v>127</v>
      </c>
      <c r="F255" s="235"/>
      <c r="G255" s="229" t="s">
        <v>404</v>
      </c>
      <c r="H255" s="229" t="s">
        <v>665</v>
      </c>
      <c r="I255" s="229" t="s">
        <v>666</v>
      </c>
      <c r="J255" s="229" t="s">
        <v>667</v>
      </c>
      <c r="K255" s="229" t="s">
        <v>606</v>
      </c>
      <c r="L255" s="229" t="s">
        <v>607</v>
      </c>
      <c r="M255" s="229" t="s">
        <v>152</v>
      </c>
      <c r="N255" s="229">
        <v>0</v>
      </c>
      <c r="O255" s="229">
        <v>40</v>
      </c>
      <c r="P255" s="229">
        <v>40</v>
      </c>
      <c r="Q255" s="229">
        <v>0</v>
      </c>
      <c r="R255" s="229">
        <v>0</v>
      </c>
      <c r="S255" s="229">
        <v>0</v>
      </c>
      <c r="T255" s="230">
        <v>0</v>
      </c>
      <c r="U255" s="231">
        <v>0</v>
      </c>
      <c r="V255" s="236"/>
    </row>
    <row r="256" spans="2:22">
      <c r="B256" s="233">
        <f t="shared" si="3"/>
        <v>252</v>
      </c>
      <c r="C256" s="237"/>
      <c r="D256" s="234">
        <v>21710</v>
      </c>
      <c r="E256" s="229" t="s">
        <v>127</v>
      </c>
      <c r="F256" s="235"/>
      <c r="G256" s="229" t="s">
        <v>404</v>
      </c>
      <c r="H256" s="229" t="s">
        <v>668</v>
      </c>
      <c r="I256" s="229" t="s">
        <v>669</v>
      </c>
      <c r="J256" s="229" t="s">
        <v>670</v>
      </c>
      <c r="K256" s="229" t="s">
        <v>627</v>
      </c>
      <c r="L256" s="229" t="s">
        <v>607</v>
      </c>
      <c r="M256" s="229" t="s">
        <v>152</v>
      </c>
      <c r="N256" s="229">
        <v>0</v>
      </c>
      <c r="O256" s="229">
        <v>40</v>
      </c>
      <c r="P256" s="229">
        <v>40</v>
      </c>
      <c r="Q256" s="229">
        <v>0</v>
      </c>
      <c r="R256" s="229">
        <v>0</v>
      </c>
      <c r="S256" s="229">
        <v>0</v>
      </c>
      <c r="T256" s="230">
        <v>0</v>
      </c>
      <c r="U256" s="231">
        <v>0</v>
      </c>
      <c r="V256" s="236"/>
    </row>
    <row r="257" spans="2:22">
      <c r="B257" s="233">
        <f t="shared" si="3"/>
        <v>253</v>
      </c>
      <c r="C257" s="237"/>
      <c r="D257" s="234">
        <v>21710</v>
      </c>
      <c r="E257" s="229" t="s">
        <v>127</v>
      </c>
      <c r="F257" s="235"/>
      <c r="G257" s="229" t="s">
        <v>404</v>
      </c>
      <c r="H257" s="229" t="s">
        <v>692</v>
      </c>
      <c r="I257" s="229" t="s">
        <v>1331</v>
      </c>
      <c r="J257" s="229" t="s">
        <v>694</v>
      </c>
      <c r="K257" s="229" t="s">
        <v>606</v>
      </c>
      <c r="L257" s="229" t="s">
        <v>607</v>
      </c>
      <c r="M257" s="229">
        <v>0</v>
      </c>
      <c r="N257" s="229">
        <v>0</v>
      </c>
      <c r="O257" s="229">
        <v>79</v>
      </c>
      <c r="P257" s="229">
        <v>79</v>
      </c>
      <c r="Q257" s="229">
        <v>1.2</v>
      </c>
      <c r="R257" s="229">
        <v>1.04</v>
      </c>
      <c r="S257" s="229">
        <v>0.92</v>
      </c>
      <c r="T257" s="230">
        <v>1.1481600000000001</v>
      </c>
      <c r="U257" s="231">
        <v>90.704640000000012</v>
      </c>
      <c r="V257" s="236"/>
    </row>
    <row r="258" spans="2:22">
      <c r="B258" s="233">
        <f t="shared" si="3"/>
        <v>254</v>
      </c>
      <c r="C258" s="237"/>
      <c r="D258" s="234">
        <v>21710</v>
      </c>
      <c r="E258" s="229" t="s">
        <v>127</v>
      </c>
      <c r="F258" s="235"/>
      <c r="G258" s="229" t="s">
        <v>404</v>
      </c>
      <c r="H258" s="229" t="s">
        <v>692</v>
      </c>
      <c r="I258" s="229" t="s">
        <v>693</v>
      </c>
      <c r="J258" s="229" t="s">
        <v>694</v>
      </c>
      <c r="K258" s="229" t="s">
        <v>606</v>
      </c>
      <c r="L258" s="229" t="s">
        <v>607</v>
      </c>
      <c r="M258" s="229" t="s">
        <v>152</v>
      </c>
      <c r="N258" s="229">
        <v>0</v>
      </c>
      <c r="O258" s="229">
        <v>38</v>
      </c>
      <c r="P258" s="229">
        <v>38</v>
      </c>
      <c r="Q258" s="229">
        <v>1.2</v>
      </c>
      <c r="R258" s="229">
        <v>1.04</v>
      </c>
      <c r="S258" s="229">
        <v>0.92</v>
      </c>
      <c r="T258" s="230">
        <v>1.1481600000000001</v>
      </c>
      <c r="U258" s="231">
        <v>43.63008</v>
      </c>
      <c r="V258" s="236"/>
    </row>
    <row r="259" spans="2:22">
      <c r="B259" s="233">
        <f t="shared" si="3"/>
        <v>255</v>
      </c>
      <c r="C259" s="237"/>
      <c r="D259" s="234">
        <v>21710</v>
      </c>
      <c r="E259" s="229" t="s">
        <v>127</v>
      </c>
      <c r="F259" s="235"/>
      <c r="G259" s="229" t="s">
        <v>404</v>
      </c>
      <c r="H259" s="229" t="s">
        <v>1332</v>
      </c>
      <c r="I259" s="229" t="s">
        <v>1333</v>
      </c>
      <c r="J259" s="229" t="s">
        <v>1334</v>
      </c>
      <c r="K259" s="229" t="s">
        <v>606</v>
      </c>
      <c r="L259" s="229" t="s">
        <v>607</v>
      </c>
      <c r="M259" s="229" t="s">
        <v>152</v>
      </c>
      <c r="N259" s="229">
        <v>0</v>
      </c>
      <c r="O259" s="229">
        <v>15</v>
      </c>
      <c r="P259" s="229">
        <v>15</v>
      </c>
      <c r="Q259" s="229">
        <v>0.52</v>
      </c>
      <c r="R259" s="229">
        <v>0.27</v>
      </c>
      <c r="S259" s="229">
        <v>0.05</v>
      </c>
      <c r="T259" s="230">
        <v>7.0200000000000019E-3</v>
      </c>
      <c r="U259" s="231">
        <v>0.1053</v>
      </c>
      <c r="V259" s="236"/>
    </row>
    <row r="260" spans="2:22">
      <c r="B260" s="233">
        <f t="shared" si="3"/>
        <v>256</v>
      </c>
      <c r="C260" s="237"/>
      <c r="D260" s="234">
        <v>21710</v>
      </c>
      <c r="E260" s="229" t="s">
        <v>127</v>
      </c>
      <c r="F260" s="235"/>
      <c r="G260" s="229" t="s">
        <v>404</v>
      </c>
      <c r="H260" s="229" t="s">
        <v>710</v>
      </c>
      <c r="I260" s="229" t="s">
        <v>714</v>
      </c>
      <c r="J260" s="229" t="s">
        <v>715</v>
      </c>
      <c r="K260" s="229" t="s">
        <v>606</v>
      </c>
      <c r="L260" s="229" t="s">
        <v>607</v>
      </c>
      <c r="M260" s="229">
        <v>0</v>
      </c>
      <c r="N260" s="229">
        <v>0</v>
      </c>
      <c r="O260" s="229">
        <v>0</v>
      </c>
      <c r="P260" s="229">
        <v>0</v>
      </c>
      <c r="Q260" s="229">
        <v>0.57999999999999996</v>
      </c>
      <c r="R260" s="229">
        <v>0.33</v>
      </c>
      <c r="S260" s="229">
        <v>0.17</v>
      </c>
      <c r="T260" s="230">
        <v>3.2537999999999997E-2</v>
      </c>
      <c r="U260" s="231">
        <v>0</v>
      </c>
      <c r="V260" s="236"/>
    </row>
    <row r="261" spans="2:22">
      <c r="B261" s="233">
        <f t="shared" si="3"/>
        <v>257</v>
      </c>
      <c r="C261" s="237"/>
      <c r="D261" s="234">
        <v>21710</v>
      </c>
      <c r="E261" s="229" t="s">
        <v>127</v>
      </c>
      <c r="F261" s="235"/>
      <c r="G261" s="229" t="s">
        <v>404</v>
      </c>
      <c r="H261" s="229" t="s">
        <v>710</v>
      </c>
      <c r="I261" s="229" t="s">
        <v>711</v>
      </c>
      <c r="J261" s="229" t="s">
        <v>712</v>
      </c>
      <c r="K261" s="229" t="s">
        <v>606</v>
      </c>
      <c r="L261" s="229" t="s">
        <v>607</v>
      </c>
      <c r="M261" s="229">
        <v>0</v>
      </c>
      <c r="N261" s="229">
        <v>0</v>
      </c>
      <c r="O261" s="229">
        <v>51</v>
      </c>
      <c r="P261" s="229">
        <v>51</v>
      </c>
      <c r="Q261" s="229">
        <v>0.57999999999999996</v>
      </c>
      <c r="R261" s="229">
        <v>0.33</v>
      </c>
      <c r="S261" s="229">
        <v>0.17</v>
      </c>
      <c r="T261" s="230">
        <v>3.2537999999999997E-2</v>
      </c>
      <c r="U261" s="231">
        <v>1.659438</v>
      </c>
      <c r="V261" s="236"/>
    </row>
    <row r="262" spans="2:22" ht="25" customHeight="1">
      <c r="B262" s="233">
        <f t="shared" ref="B262:B325" si="4">1+B261</f>
        <v>258</v>
      </c>
      <c r="C262" s="237"/>
      <c r="D262" s="234">
        <v>21710</v>
      </c>
      <c r="E262" s="229" t="s">
        <v>127</v>
      </c>
      <c r="F262" s="235"/>
      <c r="G262" s="229" t="s">
        <v>404</v>
      </c>
      <c r="H262" s="229" t="s">
        <v>752</v>
      </c>
      <c r="I262" s="229" t="s">
        <v>753</v>
      </c>
      <c r="J262" s="229" t="s">
        <v>754</v>
      </c>
      <c r="K262" s="229" t="s">
        <v>606</v>
      </c>
      <c r="L262" s="229" t="s">
        <v>607</v>
      </c>
      <c r="M262" s="229" t="s">
        <v>152</v>
      </c>
      <c r="N262" s="229">
        <v>0</v>
      </c>
      <c r="O262" s="229">
        <v>4</v>
      </c>
      <c r="P262" s="229">
        <v>4</v>
      </c>
      <c r="Q262" s="229">
        <v>1.83</v>
      </c>
      <c r="R262" s="229">
        <v>1.33</v>
      </c>
      <c r="S262" s="229">
        <v>1</v>
      </c>
      <c r="T262" s="230">
        <v>2.4339</v>
      </c>
      <c r="U262" s="231">
        <v>9.7356000000000016</v>
      </c>
      <c r="V262" s="236"/>
    </row>
    <row r="263" spans="2:22">
      <c r="B263" s="233">
        <f t="shared" si="4"/>
        <v>259</v>
      </c>
      <c r="C263" s="237"/>
      <c r="D263" s="234">
        <v>21710</v>
      </c>
      <c r="E263" s="229" t="s">
        <v>127</v>
      </c>
      <c r="F263" s="235"/>
      <c r="G263" s="229" t="s">
        <v>404</v>
      </c>
      <c r="H263" s="229" t="s">
        <v>768</v>
      </c>
      <c r="I263" s="229" t="s">
        <v>769</v>
      </c>
      <c r="J263" s="229" t="s">
        <v>770</v>
      </c>
      <c r="K263" s="229" t="s">
        <v>606</v>
      </c>
      <c r="L263" s="229" t="s">
        <v>607</v>
      </c>
      <c r="M263" s="229">
        <v>0</v>
      </c>
      <c r="N263" s="229">
        <v>0</v>
      </c>
      <c r="O263" s="229">
        <v>51</v>
      </c>
      <c r="P263" s="229">
        <v>51</v>
      </c>
      <c r="Q263" s="229">
        <v>0.67</v>
      </c>
      <c r="R263" s="229">
        <v>0.25</v>
      </c>
      <c r="S263" s="229">
        <v>0.42</v>
      </c>
      <c r="T263" s="230">
        <v>7.0349999999999996E-2</v>
      </c>
      <c r="U263" s="231">
        <v>3.58785</v>
      </c>
      <c r="V263" s="236"/>
    </row>
    <row r="264" spans="2:22" ht="25" customHeight="1">
      <c r="B264" s="233">
        <f t="shared" si="4"/>
        <v>260</v>
      </c>
      <c r="C264" s="237"/>
      <c r="D264" s="234">
        <v>21710</v>
      </c>
      <c r="E264" s="229" t="s">
        <v>127</v>
      </c>
      <c r="F264" s="235"/>
      <c r="G264" s="229" t="s">
        <v>404</v>
      </c>
      <c r="H264" s="229" t="s">
        <v>1335</v>
      </c>
      <c r="I264" s="229" t="s">
        <v>1336</v>
      </c>
      <c r="J264" s="229" t="s">
        <v>1337</v>
      </c>
      <c r="K264" s="229" t="s">
        <v>606</v>
      </c>
      <c r="L264" s="229" t="s">
        <v>607</v>
      </c>
      <c r="M264" s="229" t="s">
        <v>152</v>
      </c>
      <c r="N264" s="229">
        <v>0</v>
      </c>
      <c r="O264" s="229">
        <v>3</v>
      </c>
      <c r="P264" s="229">
        <v>3</v>
      </c>
      <c r="Q264" s="229">
        <v>0.67</v>
      </c>
      <c r="R264" s="229">
        <v>0.83</v>
      </c>
      <c r="S264" s="229">
        <v>0.25</v>
      </c>
      <c r="T264" s="230">
        <v>0.13902500000000001</v>
      </c>
      <c r="U264" s="231">
        <v>0.41707499999999997</v>
      </c>
      <c r="V264" s="236"/>
    </row>
    <row r="265" spans="2:22">
      <c r="B265" s="233">
        <f t="shared" si="4"/>
        <v>261</v>
      </c>
      <c r="C265" s="237"/>
      <c r="D265" s="234" t="e">
        <v>#N/A</v>
      </c>
      <c r="E265" s="229" t="e">
        <v>#N/A</v>
      </c>
      <c r="F265" s="235"/>
      <c r="G265" s="229" t="s">
        <v>404</v>
      </c>
      <c r="H265" s="229" t="s">
        <v>1338</v>
      </c>
      <c r="I265" s="229" t="s">
        <v>1339</v>
      </c>
      <c r="J265" s="229" t="s">
        <v>1340</v>
      </c>
      <c r="K265" s="229" t="s">
        <v>606</v>
      </c>
      <c r="L265" s="229" t="s">
        <v>607</v>
      </c>
      <c r="M265" s="229" t="s">
        <v>152</v>
      </c>
      <c r="N265" s="229">
        <v>0</v>
      </c>
      <c r="O265" s="229">
        <v>1</v>
      </c>
      <c r="P265" s="229">
        <v>1</v>
      </c>
      <c r="Q265" s="229">
        <v>0</v>
      </c>
      <c r="R265" s="229">
        <v>0</v>
      </c>
      <c r="S265" s="229">
        <v>0</v>
      </c>
      <c r="T265" s="230">
        <v>0</v>
      </c>
      <c r="U265" s="231">
        <v>0</v>
      </c>
      <c r="V265" s="236"/>
    </row>
    <row r="266" spans="2:22" ht="25" customHeight="1">
      <c r="B266" s="233">
        <f t="shared" si="4"/>
        <v>262</v>
      </c>
      <c r="C266" s="237"/>
      <c r="D266" s="234">
        <v>21710</v>
      </c>
      <c r="E266" s="229" t="s">
        <v>127</v>
      </c>
      <c r="F266" s="235"/>
      <c r="G266" s="229" t="s">
        <v>404</v>
      </c>
      <c r="H266" s="229" t="s">
        <v>800</v>
      </c>
      <c r="I266" s="229" t="s">
        <v>803</v>
      </c>
      <c r="J266" s="229" t="s">
        <v>804</v>
      </c>
      <c r="K266" s="229" t="s">
        <v>606</v>
      </c>
      <c r="L266" s="229" t="s">
        <v>607</v>
      </c>
      <c r="M266" s="229" t="s">
        <v>152</v>
      </c>
      <c r="N266" s="229">
        <v>0</v>
      </c>
      <c r="O266" s="229">
        <v>16</v>
      </c>
      <c r="P266" s="229">
        <v>16</v>
      </c>
      <c r="Q266" s="229">
        <v>0.83</v>
      </c>
      <c r="R266" s="229">
        <v>1.17</v>
      </c>
      <c r="S266" s="229">
        <v>0.17</v>
      </c>
      <c r="T266" s="230">
        <v>0.16508700000000001</v>
      </c>
      <c r="U266" s="231">
        <v>2.6413920000000002</v>
      </c>
      <c r="V266" s="236"/>
    </row>
    <row r="267" spans="2:22">
      <c r="B267" s="233">
        <f t="shared" si="4"/>
        <v>263</v>
      </c>
      <c r="C267" s="237"/>
      <c r="D267" s="234">
        <v>21820</v>
      </c>
      <c r="E267" s="229" t="s">
        <v>807</v>
      </c>
      <c r="F267" s="235"/>
      <c r="G267" s="229" t="s">
        <v>404</v>
      </c>
      <c r="H267" s="229" t="s">
        <v>1341</v>
      </c>
      <c r="I267" s="229" t="s">
        <v>1342</v>
      </c>
      <c r="J267" s="229" t="s">
        <v>1343</v>
      </c>
      <c r="K267" s="229" t="s">
        <v>606</v>
      </c>
      <c r="L267" s="229" t="s">
        <v>607</v>
      </c>
      <c r="M267" s="229" t="s">
        <v>152</v>
      </c>
      <c r="N267" s="229">
        <v>0</v>
      </c>
      <c r="O267" s="229">
        <v>0</v>
      </c>
      <c r="P267" s="229">
        <v>0</v>
      </c>
      <c r="Q267" s="229">
        <v>3.17</v>
      </c>
      <c r="R267" s="229">
        <v>1.33</v>
      </c>
      <c r="S267" s="229">
        <v>1.17</v>
      </c>
      <c r="T267" s="230">
        <v>4.9328369999999993</v>
      </c>
      <c r="U267" s="231">
        <v>0</v>
      </c>
      <c r="V267" s="236"/>
    </row>
    <row r="268" spans="2:22">
      <c r="B268" s="233">
        <f t="shared" si="4"/>
        <v>264</v>
      </c>
      <c r="C268" s="237"/>
      <c r="D268" s="234">
        <v>21820</v>
      </c>
      <c r="E268" s="229" t="s">
        <v>807</v>
      </c>
      <c r="F268" s="235"/>
      <c r="G268" s="229" t="s">
        <v>404</v>
      </c>
      <c r="H268" s="229" t="s">
        <v>1344</v>
      </c>
      <c r="I268" s="229" t="s">
        <v>1345</v>
      </c>
      <c r="J268" s="229" t="s">
        <v>1346</v>
      </c>
      <c r="K268" s="229" t="s">
        <v>606</v>
      </c>
      <c r="L268" s="229" t="s">
        <v>1347</v>
      </c>
      <c r="M268" s="229" t="s">
        <v>637</v>
      </c>
      <c r="N268" s="229">
        <v>0</v>
      </c>
      <c r="O268" s="229">
        <v>39</v>
      </c>
      <c r="P268" s="229">
        <v>39</v>
      </c>
      <c r="Q268" s="229">
        <v>6.5</v>
      </c>
      <c r="R268" s="229">
        <v>8</v>
      </c>
      <c r="S268" s="229">
        <v>4</v>
      </c>
      <c r="T268" s="230">
        <v>208</v>
      </c>
      <c r="U268" s="231">
        <v>8112</v>
      </c>
      <c r="V268" s="236"/>
    </row>
    <row r="269" spans="2:22">
      <c r="B269" s="233">
        <f t="shared" si="4"/>
        <v>265</v>
      </c>
      <c r="C269" s="237"/>
      <c r="D269" s="234">
        <v>21820</v>
      </c>
      <c r="E269" s="229" t="s">
        <v>807</v>
      </c>
      <c r="F269" s="235"/>
      <c r="G269" s="229" t="s">
        <v>404</v>
      </c>
      <c r="H269" s="229" t="s">
        <v>1348</v>
      </c>
      <c r="I269" s="229" t="s">
        <v>1349</v>
      </c>
      <c r="J269" s="229" t="s">
        <v>1350</v>
      </c>
      <c r="K269" s="229" t="s">
        <v>606</v>
      </c>
      <c r="L269" s="229" t="s">
        <v>607</v>
      </c>
      <c r="M269" s="229" t="s">
        <v>113</v>
      </c>
      <c r="N269" s="229">
        <v>0</v>
      </c>
      <c r="O269" s="229">
        <v>30</v>
      </c>
      <c r="P269" s="229">
        <v>30</v>
      </c>
      <c r="Q269" s="229">
        <v>8</v>
      </c>
      <c r="R269" s="229">
        <v>6.5</v>
      </c>
      <c r="S269" s="229">
        <v>4</v>
      </c>
      <c r="T269" s="230">
        <v>208</v>
      </c>
      <c r="U269" s="231">
        <v>6240</v>
      </c>
      <c r="V269" s="236"/>
    </row>
    <row r="270" spans="2:22">
      <c r="B270" s="233">
        <f t="shared" si="4"/>
        <v>266</v>
      </c>
      <c r="C270" s="237"/>
      <c r="D270" s="234">
        <v>21820</v>
      </c>
      <c r="E270" s="229" t="s">
        <v>807</v>
      </c>
      <c r="F270" s="235"/>
      <c r="G270" s="229" t="s">
        <v>404</v>
      </c>
      <c r="H270" s="229" t="s">
        <v>1351</v>
      </c>
      <c r="I270" s="229" t="s">
        <v>1352</v>
      </c>
      <c r="J270" s="229" t="s">
        <v>1353</v>
      </c>
      <c r="K270" s="229" t="s">
        <v>606</v>
      </c>
      <c r="L270" s="229" t="s">
        <v>758</v>
      </c>
      <c r="M270" s="229" t="s">
        <v>152</v>
      </c>
      <c r="N270" s="229">
        <v>0</v>
      </c>
      <c r="O270" s="229">
        <v>1</v>
      </c>
      <c r="P270" s="229">
        <v>1</v>
      </c>
      <c r="Q270" s="229">
        <v>1.92</v>
      </c>
      <c r="R270" s="229">
        <v>1.42</v>
      </c>
      <c r="S270" s="229">
        <v>2</v>
      </c>
      <c r="T270" s="230">
        <v>5.4527999999999999</v>
      </c>
      <c r="U270" s="231">
        <v>5.4527999999999999</v>
      </c>
      <c r="V270" s="236"/>
    </row>
    <row r="271" spans="2:22">
      <c r="B271" s="233">
        <f t="shared" si="4"/>
        <v>267</v>
      </c>
      <c r="C271" s="237"/>
      <c r="D271" s="234">
        <v>21820</v>
      </c>
      <c r="E271" s="229" t="s">
        <v>807</v>
      </c>
      <c r="F271" s="235"/>
      <c r="G271" s="229" t="s">
        <v>404</v>
      </c>
      <c r="H271" s="229" t="s">
        <v>1354</v>
      </c>
      <c r="I271" s="229" t="s">
        <v>1355</v>
      </c>
      <c r="J271" s="229" t="s">
        <v>1356</v>
      </c>
      <c r="K271" s="229" t="s">
        <v>606</v>
      </c>
      <c r="L271" s="229" t="s">
        <v>758</v>
      </c>
      <c r="M271" s="229" t="s">
        <v>152</v>
      </c>
      <c r="N271" s="229">
        <v>0</v>
      </c>
      <c r="O271" s="229">
        <v>3</v>
      </c>
      <c r="P271" s="229">
        <v>3</v>
      </c>
      <c r="Q271" s="229">
        <v>3.67</v>
      </c>
      <c r="R271" s="229">
        <v>2</v>
      </c>
      <c r="S271" s="229">
        <v>1.42</v>
      </c>
      <c r="T271" s="230">
        <v>10.422800000000001</v>
      </c>
      <c r="U271" s="231">
        <v>31.2684</v>
      </c>
      <c r="V271" s="236"/>
    </row>
    <row r="272" spans="2:22">
      <c r="B272" s="233">
        <f t="shared" si="4"/>
        <v>268</v>
      </c>
      <c r="C272" s="237"/>
      <c r="D272" s="234" t="e">
        <v>#N/A</v>
      </c>
      <c r="E272" s="229" t="e">
        <v>#N/A</v>
      </c>
      <c r="F272" s="235"/>
      <c r="G272" s="229" t="s">
        <v>404</v>
      </c>
      <c r="H272" s="229" t="s">
        <v>811</v>
      </c>
      <c r="I272" s="229" t="s">
        <v>812</v>
      </c>
      <c r="J272" s="229" t="s">
        <v>813</v>
      </c>
      <c r="K272" s="229" t="s">
        <v>606</v>
      </c>
      <c r="L272" s="229" t="s">
        <v>607</v>
      </c>
      <c r="M272" s="229" t="s">
        <v>152</v>
      </c>
      <c r="N272" s="229">
        <v>135</v>
      </c>
      <c r="O272" s="229">
        <v>0</v>
      </c>
      <c r="P272" s="229">
        <v>135</v>
      </c>
      <c r="Q272" s="229">
        <v>1.17</v>
      </c>
      <c r="R272" s="229">
        <v>0.28999999999999998</v>
      </c>
      <c r="S272" s="229">
        <v>1.75</v>
      </c>
      <c r="T272" s="230">
        <v>0.59377499999999994</v>
      </c>
      <c r="U272" s="231">
        <v>80.159624999999991</v>
      </c>
      <c r="V272" s="236"/>
    </row>
    <row r="273" spans="2:22">
      <c r="B273" s="233">
        <f t="shared" si="4"/>
        <v>269</v>
      </c>
      <c r="C273" s="237"/>
      <c r="D273" s="234" t="s">
        <v>814</v>
      </c>
      <c r="E273" s="229" t="e">
        <v>#N/A</v>
      </c>
      <c r="F273" s="235"/>
      <c r="G273" s="229" t="s">
        <v>404</v>
      </c>
      <c r="H273" s="229" t="s">
        <v>815</v>
      </c>
      <c r="I273" s="229" t="s">
        <v>816</v>
      </c>
      <c r="J273" s="229" t="s">
        <v>817</v>
      </c>
      <c r="K273" s="229" t="s">
        <v>606</v>
      </c>
      <c r="L273" s="229" t="s">
        <v>607</v>
      </c>
      <c r="M273" s="229" t="s">
        <v>152</v>
      </c>
      <c r="N273" s="229">
        <v>270</v>
      </c>
      <c r="O273" s="229">
        <v>0</v>
      </c>
      <c r="P273" s="229">
        <v>270</v>
      </c>
      <c r="Q273" s="229">
        <v>0.67</v>
      </c>
      <c r="R273" s="229">
        <v>0.5</v>
      </c>
      <c r="S273" s="229">
        <v>0.08</v>
      </c>
      <c r="T273" s="230">
        <v>2.6800000000000001E-2</v>
      </c>
      <c r="U273" s="231">
        <v>7.2360000000000007</v>
      </c>
      <c r="V273" s="236"/>
    </row>
    <row r="274" spans="2:22">
      <c r="B274" s="233">
        <f t="shared" si="4"/>
        <v>270</v>
      </c>
      <c r="C274" s="237"/>
      <c r="D274" s="234" t="s">
        <v>814</v>
      </c>
      <c r="E274" s="229" t="e">
        <v>#N/A</v>
      </c>
      <c r="F274" s="235"/>
      <c r="G274" s="229" t="s">
        <v>404</v>
      </c>
      <c r="H274" s="229" t="s">
        <v>818</v>
      </c>
      <c r="I274" s="229" t="s">
        <v>819</v>
      </c>
      <c r="J274" s="229" t="s">
        <v>820</v>
      </c>
      <c r="K274" s="229" t="s">
        <v>606</v>
      </c>
      <c r="L274" s="229" t="s">
        <v>821</v>
      </c>
      <c r="M274" s="229" t="s">
        <v>152</v>
      </c>
      <c r="N274" s="229">
        <v>135</v>
      </c>
      <c r="O274" s="229">
        <v>0</v>
      </c>
      <c r="P274" s="229">
        <v>135</v>
      </c>
      <c r="Q274" s="229">
        <v>0.83</v>
      </c>
      <c r="R274" s="229">
        <v>0.5</v>
      </c>
      <c r="S274" s="229">
        <v>0.17</v>
      </c>
      <c r="T274" s="230">
        <v>7.0550000000000002E-2</v>
      </c>
      <c r="U274" s="231">
        <v>9.5242500000000003</v>
      </c>
      <c r="V274" s="236"/>
    </row>
    <row r="275" spans="2:22">
      <c r="B275" s="233">
        <f t="shared" si="4"/>
        <v>271</v>
      </c>
      <c r="C275" s="237"/>
      <c r="D275" s="234" t="s">
        <v>814</v>
      </c>
      <c r="E275" s="229" t="e">
        <v>#N/A</v>
      </c>
      <c r="F275" s="235"/>
      <c r="G275" s="229" t="s">
        <v>404</v>
      </c>
      <c r="H275" s="229" t="s">
        <v>822</v>
      </c>
      <c r="I275" s="229" t="s">
        <v>823</v>
      </c>
      <c r="J275" s="229" t="s">
        <v>824</v>
      </c>
      <c r="K275" s="229" t="s">
        <v>606</v>
      </c>
      <c r="L275" s="229">
        <v>0</v>
      </c>
      <c r="M275" s="229" t="s">
        <v>152</v>
      </c>
      <c r="N275" s="229">
        <v>34</v>
      </c>
      <c r="O275" s="229">
        <v>0</v>
      </c>
      <c r="P275" s="229">
        <v>34</v>
      </c>
      <c r="Q275" s="229">
        <v>0.96</v>
      </c>
      <c r="R275" s="229">
        <v>0.67</v>
      </c>
      <c r="S275" s="229">
        <v>0.42</v>
      </c>
      <c r="T275" s="230">
        <v>0.270144</v>
      </c>
      <c r="U275" s="231">
        <v>9.1848960000000002</v>
      </c>
      <c r="V275" s="236"/>
    </row>
    <row r="276" spans="2:22">
      <c r="B276" s="233">
        <f t="shared" si="4"/>
        <v>272</v>
      </c>
      <c r="C276" s="237"/>
      <c r="D276" s="234" t="s">
        <v>814</v>
      </c>
      <c r="E276" s="229" t="e">
        <v>#N/A</v>
      </c>
      <c r="F276" s="235"/>
      <c r="G276" s="229" t="s">
        <v>404</v>
      </c>
      <c r="H276" s="229" t="s">
        <v>825</v>
      </c>
      <c r="I276" s="229" t="s">
        <v>826</v>
      </c>
      <c r="J276" s="229" t="s">
        <v>827</v>
      </c>
      <c r="K276" s="229" t="s">
        <v>606</v>
      </c>
      <c r="L276" s="229">
        <v>0</v>
      </c>
      <c r="M276" s="229" t="s">
        <v>152</v>
      </c>
      <c r="N276" s="229">
        <v>34</v>
      </c>
      <c r="O276" s="229">
        <v>0</v>
      </c>
      <c r="P276" s="229">
        <v>34</v>
      </c>
      <c r="Q276" s="229">
        <v>0.87</v>
      </c>
      <c r="R276" s="229">
        <v>0.46</v>
      </c>
      <c r="S276" s="229">
        <v>0.46</v>
      </c>
      <c r="T276" s="230">
        <v>0.18409200000000001</v>
      </c>
      <c r="U276" s="231">
        <v>6.2591279999999996</v>
      </c>
      <c r="V276" s="236"/>
    </row>
    <row r="277" spans="2:22">
      <c r="B277" s="233">
        <f t="shared" si="4"/>
        <v>273</v>
      </c>
      <c r="C277" s="237"/>
      <c r="D277" s="234" t="s">
        <v>814</v>
      </c>
      <c r="E277" s="229" t="e">
        <v>#N/A</v>
      </c>
      <c r="F277" s="235"/>
      <c r="G277" s="229" t="s">
        <v>404</v>
      </c>
      <c r="H277" s="229" t="s">
        <v>828</v>
      </c>
      <c r="I277" s="229" t="s">
        <v>829</v>
      </c>
      <c r="J277" s="229" t="s">
        <v>830</v>
      </c>
      <c r="K277" s="229" t="s">
        <v>606</v>
      </c>
      <c r="L277" s="229" t="s">
        <v>607</v>
      </c>
      <c r="M277" s="229" t="s">
        <v>152</v>
      </c>
      <c r="N277" s="229">
        <v>135</v>
      </c>
      <c r="O277" s="229">
        <v>0</v>
      </c>
      <c r="P277" s="229">
        <v>135</v>
      </c>
      <c r="Q277" s="229">
        <v>2</v>
      </c>
      <c r="R277" s="229">
        <v>1.5</v>
      </c>
      <c r="S277" s="229">
        <v>0.67</v>
      </c>
      <c r="T277" s="230">
        <v>2.0099999999999998</v>
      </c>
      <c r="U277" s="231">
        <v>271.35000000000002</v>
      </c>
      <c r="V277" s="236"/>
    </row>
    <row r="278" spans="2:22" ht="25" customHeight="1">
      <c r="B278" s="233">
        <f t="shared" si="4"/>
        <v>274</v>
      </c>
      <c r="C278" s="237"/>
      <c r="D278" s="234">
        <v>44112</v>
      </c>
      <c r="E278" s="229" t="s">
        <v>298</v>
      </c>
      <c r="F278" s="235"/>
      <c r="G278" s="229" t="s">
        <v>404</v>
      </c>
      <c r="H278" s="229" t="s">
        <v>831</v>
      </c>
      <c r="I278" s="229" t="s">
        <v>832</v>
      </c>
      <c r="J278" s="229" t="s">
        <v>833</v>
      </c>
      <c r="K278" s="229" t="s">
        <v>606</v>
      </c>
      <c r="L278" s="229" t="s">
        <v>607</v>
      </c>
      <c r="M278" s="229" t="s">
        <v>152</v>
      </c>
      <c r="N278" s="229">
        <v>270</v>
      </c>
      <c r="O278" s="229">
        <v>0</v>
      </c>
      <c r="P278" s="229">
        <v>270</v>
      </c>
      <c r="Q278" s="229">
        <v>1.08</v>
      </c>
      <c r="R278" s="229">
        <v>0.57999999999999996</v>
      </c>
      <c r="S278" s="229">
        <v>0.25</v>
      </c>
      <c r="T278" s="230">
        <v>0.15659999999999999</v>
      </c>
      <c r="U278" s="231">
        <v>42.281999999999996</v>
      </c>
      <c r="V278" s="236"/>
    </row>
    <row r="279" spans="2:22" ht="25" customHeight="1">
      <c r="B279" s="233">
        <f t="shared" si="4"/>
        <v>275</v>
      </c>
      <c r="C279" s="237"/>
      <c r="D279" s="234">
        <v>44112</v>
      </c>
      <c r="E279" s="229" t="s">
        <v>298</v>
      </c>
      <c r="F279" s="235"/>
      <c r="G279" s="229" t="s">
        <v>404</v>
      </c>
      <c r="H279" s="229" t="s">
        <v>834</v>
      </c>
      <c r="I279" s="229" t="s">
        <v>835</v>
      </c>
      <c r="J279" s="229" t="s">
        <v>836</v>
      </c>
      <c r="K279" s="229" t="s">
        <v>606</v>
      </c>
      <c r="L279" s="229" t="s">
        <v>821</v>
      </c>
      <c r="M279" s="229" t="s">
        <v>152</v>
      </c>
      <c r="N279" s="229">
        <v>270</v>
      </c>
      <c r="O279" s="229">
        <v>0</v>
      </c>
      <c r="P279" s="229">
        <v>270</v>
      </c>
      <c r="Q279" s="229">
        <v>1.08</v>
      </c>
      <c r="R279" s="229">
        <v>0.75</v>
      </c>
      <c r="S279" s="229">
        <v>0.17</v>
      </c>
      <c r="T279" s="230">
        <v>0.13769999999999999</v>
      </c>
      <c r="U279" s="231">
        <v>37.179000000000002</v>
      </c>
      <c r="V279" s="236"/>
    </row>
    <row r="280" spans="2:22">
      <c r="B280" s="233">
        <f t="shared" si="4"/>
        <v>276</v>
      </c>
      <c r="C280" s="237"/>
      <c r="D280" s="234" t="s">
        <v>814</v>
      </c>
      <c r="E280" s="229" t="e">
        <v>#N/A</v>
      </c>
      <c r="F280" s="235"/>
      <c r="G280" s="229" t="s">
        <v>404</v>
      </c>
      <c r="H280" s="229" t="s">
        <v>837</v>
      </c>
      <c r="I280" s="229" t="s">
        <v>838</v>
      </c>
      <c r="J280" s="229" t="s">
        <v>839</v>
      </c>
      <c r="K280" s="229" t="s">
        <v>606</v>
      </c>
      <c r="L280" s="229" t="s">
        <v>607</v>
      </c>
      <c r="M280" s="229" t="s">
        <v>152</v>
      </c>
      <c r="N280" s="229">
        <v>135</v>
      </c>
      <c r="O280" s="229">
        <v>0</v>
      </c>
      <c r="P280" s="229">
        <v>135</v>
      </c>
      <c r="Q280" s="229">
        <v>0.25</v>
      </c>
      <c r="R280" s="229">
        <v>0.08</v>
      </c>
      <c r="S280" s="229">
        <v>0.08</v>
      </c>
      <c r="T280" s="230">
        <v>1.6000000000000001E-3</v>
      </c>
      <c r="U280" s="231">
        <v>0.216</v>
      </c>
      <c r="V280" s="236"/>
    </row>
    <row r="281" spans="2:22">
      <c r="B281" s="233">
        <f t="shared" si="4"/>
        <v>277</v>
      </c>
      <c r="C281" s="237"/>
      <c r="D281" s="234" t="s">
        <v>814</v>
      </c>
      <c r="E281" s="229" t="e">
        <v>#N/A</v>
      </c>
      <c r="F281" s="235"/>
      <c r="G281" s="229" t="s">
        <v>404</v>
      </c>
      <c r="H281" s="229" t="s">
        <v>840</v>
      </c>
      <c r="I281" s="229" t="s">
        <v>841</v>
      </c>
      <c r="J281" s="229" t="s">
        <v>842</v>
      </c>
      <c r="K281" s="229" t="s">
        <v>606</v>
      </c>
      <c r="L281" s="229" t="s">
        <v>607</v>
      </c>
      <c r="M281" s="229" t="s">
        <v>152</v>
      </c>
      <c r="N281" s="229">
        <v>135</v>
      </c>
      <c r="O281" s="229">
        <v>0</v>
      </c>
      <c r="P281" s="229">
        <v>135</v>
      </c>
      <c r="Q281" s="229">
        <v>0.57999999999999996</v>
      </c>
      <c r="R281" s="229">
        <v>0.17</v>
      </c>
      <c r="S281" s="229">
        <v>0.08</v>
      </c>
      <c r="T281" s="230">
        <v>7.8880000000000009E-3</v>
      </c>
      <c r="U281" s="231">
        <v>1.06488</v>
      </c>
      <c r="V281" s="236"/>
    </row>
    <row r="282" spans="2:22">
      <c r="B282" s="233">
        <f t="shared" si="4"/>
        <v>278</v>
      </c>
      <c r="C282" s="237"/>
      <c r="D282" s="234">
        <v>44112</v>
      </c>
      <c r="E282" s="229" t="s">
        <v>298</v>
      </c>
      <c r="F282" s="235"/>
      <c r="G282" s="229" t="s">
        <v>404</v>
      </c>
      <c r="H282" s="229" t="s">
        <v>1357</v>
      </c>
      <c r="I282" s="229" t="s">
        <v>1358</v>
      </c>
      <c r="J282" s="229" t="s">
        <v>1359</v>
      </c>
      <c r="K282" s="229" t="s">
        <v>606</v>
      </c>
      <c r="L282" s="229" t="s">
        <v>607</v>
      </c>
      <c r="M282" s="229" t="s">
        <v>152</v>
      </c>
      <c r="N282" s="229">
        <v>0</v>
      </c>
      <c r="O282" s="229">
        <v>5</v>
      </c>
      <c r="P282" s="229">
        <v>5</v>
      </c>
      <c r="Q282" s="229">
        <v>0.75</v>
      </c>
      <c r="R282" s="229">
        <v>0.25</v>
      </c>
      <c r="S282" s="229">
        <v>0.17</v>
      </c>
      <c r="T282" s="230">
        <v>3.1875000000000001E-2</v>
      </c>
      <c r="U282" s="231">
        <v>0.15937499999999999</v>
      </c>
      <c r="V282" s="236"/>
    </row>
    <row r="283" spans="2:22">
      <c r="B283" s="233">
        <f t="shared" si="4"/>
        <v>279</v>
      </c>
      <c r="C283" s="237"/>
      <c r="D283" s="234" t="s">
        <v>814</v>
      </c>
      <c r="E283" s="229" t="e">
        <v>#N/A</v>
      </c>
      <c r="F283" s="235"/>
      <c r="G283" s="229" t="s">
        <v>404</v>
      </c>
      <c r="H283" s="229" t="s">
        <v>843</v>
      </c>
      <c r="I283" s="229" t="s">
        <v>844</v>
      </c>
      <c r="J283" s="229" t="s">
        <v>845</v>
      </c>
      <c r="K283" s="229" t="s">
        <v>606</v>
      </c>
      <c r="L283" s="229" t="s">
        <v>821</v>
      </c>
      <c r="M283" s="229" t="s">
        <v>152</v>
      </c>
      <c r="N283" s="229">
        <v>270</v>
      </c>
      <c r="O283" s="229">
        <v>0</v>
      </c>
      <c r="P283" s="229">
        <v>270</v>
      </c>
      <c r="Q283" s="229">
        <v>0.83</v>
      </c>
      <c r="R283" s="229">
        <v>0.5</v>
      </c>
      <c r="S283" s="229">
        <v>0.17</v>
      </c>
      <c r="T283" s="230">
        <v>7.0550000000000002E-2</v>
      </c>
      <c r="U283" s="231">
        <v>19.048500000000001</v>
      </c>
      <c r="V283" s="236"/>
    </row>
    <row r="284" spans="2:22">
      <c r="B284" s="233">
        <f t="shared" si="4"/>
        <v>280</v>
      </c>
      <c r="C284" s="237"/>
      <c r="D284" s="234" t="s">
        <v>814</v>
      </c>
      <c r="E284" s="229" t="e">
        <v>#N/A</v>
      </c>
      <c r="F284" s="235"/>
      <c r="G284" s="229" t="s">
        <v>404</v>
      </c>
      <c r="H284" s="229" t="s">
        <v>846</v>
      </c>
      <c r="I284" s="229" t="s">
        <v>847</v>
      </c>
      <c r="J284" s="229" t="s">
        <v>848</v>
      </c>
      <c r="K284" s="229" t="s">
        <v>606</v>
      </c>
      <c r="L284" s="229" t="s">
        <v>607</v>
      </c>
      <c r="M284" s="229" t="s">
        <v>152</v>
      </c>
      <c r="N284" s="229">
        <v>270</v>
      </c>
      <c r="O284" s="229">
        <v>0</v>
      </c>
      <c r="P284" s="229">
        <v>270</v>
      </c>
      <c r="Q284" s="229">
        <v>0.83</v>
      </c>
      <c r="R284" s="229">
        <v>0.5</v>
      </c>
      <c r="S284" s="229">
        <v>0.17</v>
      </c>
      <c r="T284" s="230">
        <v>7.0550000000000002E-2</v>
      </c>
      <c r="U284" s="231">
        <v>19.048500000000001</v>
      </c>
      <c r="V284" s="236"/>
    </row>
    <row r="285" spans="2:22">
      <c r="B285" s="233">
        <f t="shared" si="4"/>
        <v>281</v>
      </c>
      <c r="C285" s="237"/>
      <c r="D285" s="234" t="s">
        <v>814</v>
      </c>
      <c r="E285" s="229" t="e">
        <v>#N/A</v>
      </c>
      <c r="F285" s="235"/>
      <c r="G285" s="229" t="s">
        <v>404</v>
      </c>
      <c r="H285" s="229" t="s">
        <v>849</v>
      </c>
      <c r="I285" s="229" t="s">
        <v>850</v>
      </c>
      <c r="J285" s="229" t="s">
        <v>851</v>
      </c>
      <c r="K285" s="229" t="s">
        <v>606</v>
      </c>
      <c r="L285" s="229" t="s">
        <v>607</v>
      </c>
      <c r="M285" s="229" t="s">
        <v>152</v>
      </c>
      <c r="N285" s="229">
        <v>135</v>
      </c>
      <c r="O285" s="229">
        <v>0</v>
      </c>
      <c r="P285" s="229">
        <v>135</v>
      </c>
      <c r="Q285" s="229">
        <v>0.83</v>
      </c>
      <c r="R285" s="229">
        <v>0.5</v>
      </c>
      <c r="S285" s="229">
        <v>0.17</v>
      </c>
      <c r="T285" s="230">
        <v>7.0550000000000002E-2</v>
      </c>
      <c r="U285" s="231">
        <v>9.5242500000000003</v>
      </c>
      <c r="V285" s="236"/>
    </row>
    <row r="286" spans="2:22">
      <c r="B286" s="233">
        <f t="shared" si="4"/>
        <v>282</v>
      </c>
      <c r="C286" s="237"/>
      <c r="D286" s="234">
        <v>44112</v>
      </c>
      <c r="E286" s="229" t="s">
        <v>298</v>
      </c>
      <c r="F286" s="235"/>
      <c r="G286" s="229" t="s">
        <v>404</v>
      </c>
      <c r="H286" s="229" t="s">
        <v>852</v>
      </c>
      <c r="I286" s="229" t="s">
        <v>853</v>
      </c>
      <c r="J286" s="229" t="s">
        <v>854</v>
      </c>
      <c r="K286" s="229" t="s">
        <v>606</v>
      </c>
      <c r="L286" s="229" t="s">
        <v>607</v>
      </c>
      <c r="M286" s="229" t="s">
        <v>152</v>
      </c>
      <c r="N286" s="229">
        <v>135</v>
      </c>
      <c r="O286" s="229">
        <v>0</v>
      </c>
      <c r="P286" s="229">
        <v>135</v>
      </c>
      <c r="Q286" s="229">
        <v>1</v>
      </c>
      <c r="R286" s="229">
        <v>1</v>
      </c>
      <c r="S286" s="229">
        <v>1</v>
      </c>
      <c r="T286" s="230">
        <v>1</v>
      </c>
      <c r="U286" s="231">
        <v>135</v>
      </c>
      <c r="V286" s="236"/>
    </row>
    <row r="287" spans="2:22">
      <c r="B287" s="233">
        <f t="shared" si="4"/>
        <v>283</v>
      </c>
      <c r="C287" s="237"/>
      <c r="D287" s="234" t="s">
        <v>814</v>
      </c>
      <c r="E287" s="229" t="e">
        <v>#N/A</v>
      </c>
      <c r="F287" s="235"/>
      <c r="G287" s="229" t="s">
        <v>404</v>
      </c>
      <c r="H287" s="229" t="s">
        <v>855</v>
      </c>
      <c r="I287" s="229" t="s">
        <v>856</v>
      </c>
      <c r="J287" s="229" t="s">
        <v>857</v>
      </c>
      <c r="K287" s="229" t="s">
        <v>606</v>
      </c>
      <c r="L287" s="229" t="s">
        <v>858</v>
      </c>
      <c r="M287" s="229" t="s">
        <v>152</v>
      </c>
      <c r="N287" s="229">
        <v>135</v>
      </c>
      <c r="O287" s="229">
        <v>0</v>
      </c>
      <c r="P287" s="229">
        <v>135</v>
      </c>
      <c r="Q287" s="229">
        <v>0</v>
      </c>
      <c r="R287" s="229">
        <v>0</v>
      </c>
      <c r="S287" s="229">
        <v>0</v>
      </c>
      <c r="T287" s="230">
        <v>0</v>
      </c>
      <c r="U287" s="231">
        <v>0</v>
      </c>
      <c r="V287" s="236"/>
    </row>
    <row r="288" spans="2:22">
      <c r="B288" s="233">
        <f t="shared" si="4"/>
        <v>284</v>
      </c>
      <c r="C288" s="237"/>
      <c r="D288" s="234" t="s">
        <v>814</v>
      </c>
      <c r="E288" s="229" t="e">
        <v>#N/A</v>
      </c>
      <c r="F288" s="235"/>
      <c r="G288" s="229" t="s">
        <v>404</v>
      </c>
      <c r="H288" s="229" t="s">
        <v>859</v>
      </c>
      <c r="I288" s="229" t="s">
        <v>860</v>
      </c>
      <c r="J288" s="229" t="s">
        <v>861</v>
      </c>
      <c r="K288" s="229" t="s">
        <v>606</v>
      </c>
      <c r="L288" s="229" t="s">
        <v>607</v>
      </c>
      <c r="M288" s="229" t="s">
        <v>152</v>
      </c>
      <c r="N288" s="229">
        <v>135</v>
      </c>
      <c r="O288" s="229">
        <v>0</v>
      </c>
      <c r="P288" s="229">
        <v>135</v>
      </c>
      <c r="Q288" s="229">
        <v>1</v>
      </c>
      <c r="R288" s="229">
        <v>1</v>
      </c>
      <c r="S288" s="229">
        <v>0.5</v>
      </c>
      <c r="T288" s="230">
        <v>0.5</v>
      </c>
      <c r="U288" s="231">
        <v>67.5</v>
      </c>
      <c r="V288" s="236"/>
    </row>
    <row r="289" spans="2:22">
      <c r="B289" s="233">
        <f t="shared" si="4"/>
        <v>285</v>
      </c>
      <c r="C289" s="237"/>
      <c r="D289" s="234" t="s">
        <v>814</v>
      </c>
      <c r="E289" s="229" t="e">
        <v>#N/A</v>
      </c>
      <c r="F289" s="235"/>
      <c r="G289" s="229" t="s">
        <v>404</v>
      </c>
      <c r="H289" s="229" t="s">
        <v>862</v>
      </c>
      <c r="I289" s="229" t="s">
        <v>863</v>
      </c>
      <c r="J289" s="229" t="s">
        <v>864</v>
      </c>
      <c r="K289" s="229" t="s">
        <v>606</v>
      </c>
      <c r="L289" s="229" t="s">
        <v>607</v>
      </c>
      <c r="M289" s="229" t="s">
        <v>152</v>
      </c>
      <c r="N289" s="229">
        <v>135</v>
      </c>
      <c r="O289" s="229">
        <v>0</v>
      </c>
      <c r="P289" s="229">
        <v>135</v>
      </c>
      <c r="Q289" s="229">
        <v>1</v>
      </c>
      <c r="R289" s="229">
        <v>1</v>
      </c>
      <c r="S289" s="229">
        <v>0.5</v>
      </c>
      <c r="T289" s="230">
        <v>0.5</v>
      </c>
      <c r="U289" s="231">
        <v>67.5</v>
      </c>
      <c r="V289" s="236"/>
    </row>
    <row r="290" spans="2:22">
      <c r="B290" s="233">
        <f t="shared" si="4"/>
        <v>286</v>
      </c>
      <c r="C290" s="237"/>
      <c r="D290" s="234" t="s">
        <v>814</v>
      </c>
      <c r="E290" s="229" t="e">
        <v>#N/A</v>
      </c>
      <c r="F290" s="235"/>
      <c r="G290" s="229" t="s">
        <v>404</v>
      </c>
      <c r="H290" s="229" t="s">
        <v>865</v>
      </c>
      <c r="I290" s="229" t="s">
        <v>866</v>
      </c>
      <c r="J290" s="229" t="s">
        <v>867</v>
      </c>
      <c r="K290" s="229" t="s">
        <v>606</v>
      </c>
      <c r="L290" s="229" t="s">
        <v>607</v>
      </c>
      <c r="M290" s="229" t="s">
        <v>152</v>
      </c>
      <c r="N290" s="229">
        <v>135</v>
      </c>
      <c r="O290" s="229">
        <v>0</v>
      </c>
      <c r="P290" s="229">
        <v>135</v>
      </c>
      <c r="Q290" s="229">
        <v>1.1200000000000001</v>
      </c>
      <c r="R290" s="229">
        <v>1</v>
      </c>
      <c r="S290" s="229">
        <v>0.25</v>
      </c>
      <c r="T290" s="230">
        <v>0.28000000000000003</v>
      </c>
      <c r="U290" s="231">
        <v>37.799999999999997</v>
      </c>
      <c r="V290" s="236"/>
    </row>
    <row r="291" spans="2:22">
      <c r="B291" s="233">
        <f t="shared" si="4"/>
        <v>287</v>
      </c>
      <c r="C291" s="237"/>
      <c r="D291" s="234">
        <v>44112</v>
      </c>
      <c r="E291" s="229" t="s">
        <v>298</v>
      </c>
      <c r="F291" s="235"/>
      <c r="G291" s="229" t="s">
        <v>404</v>
      </c>
      <c r="H291" s="229" t="s">
        <v>868</v>
      </c>
      <c r="I291" s="229" t="s">
        <v>869</v>
      </c>
      <c r="J291" s="229" t="s">
        <v>870</v>
      </c>
      <c r="K291" s="229" t="s">
        <v>606</v>
      </c>
      <c r="L291" s="229" t="s">
        <v>607</v>
      </c>
      <c r="M291" s="229" t="s">
        <v>152</v>
      </c>
      <c r="N291" s="229">
        <v>135</v>
      </c>
      <c r="O291" s="229">
        <v>0</v>
      </c>
      <c r="P291" s="229">
        <v>135</v>
      </c>
      <c r="Q291" s="229">
        <v>0</v>
      </c>
      <c r="R291" s="229">
        <v>0</v>
      </c>
      <c r="S291" s="229">
        <v>0</v>
      </c>
      <c r="T291" s="230">
        <v>0</v>
      </c>
      <c r="U291" s="231">
        <v>0</v>
      </c>
      <c r="V291" s="236"/>
    </row>
    <row r="292" spans="2:22">
      <c r="B292" s="233">
        <f t="shared" si="4"/>
        <v>288</v>
      </c>
      <c r="C292" s="237"/>
      <c r="D292" s="234">
        <v>44112</v>
      </c>
      <c r="E292" s="229" t="s">
        <v>298</v>
      </c>
      <c r="F292" s="235"/>
      <c r="G292" s="229" t="s">
        <v>404</v>
      </c>
      <c r="H292" s="229" t="s">
        <v>871</v>
      </c>
      <c r="I292" s="229" t="s">
        <v>872</v>
      </c>
      <c r="J292" s="229" t="s">
        <v>873</v>
      </c>
      <c r="K292" s="229" t="s">
        <v>606</v>
      </c>
      <c r="L292" s="229" t="s">
        <v>607</v>
      </c>
      <c r="M292" s="229" t="s">
        <v>152</v>
      </c>
      <c r="N292" s="229">
        <v>135</v>
      </c>
      <c r="O292" s="229">
        <v>0</v>
      </c>
      <c r="P292" s="229">
        <v>135</v>
      </c>
      <c r="Q292" s="229">
        <v>0</v>
      </c>
      <c r="R292" s="229">
        <v>0</v>
      </c>
      <c r="S292" s="229">
        <v>0</v>
      </c>
      <c r="T292" s="230">
        <v>0</v>
      </c>
      <c r="U292" s="231">
        <v>0</v>
      </c>
      <c r="V292" s="236"/>
    </row>
    <row r="293" spans="2:22">
      <c r="B293" s="233">
        <f t="shared" si="4"/>
        <v>289</v>
      </c>
      <c r="C293" s="237"/>
      <c r="D293" s="234">
        <v>44112</v>
      </c>
      <c r="E293" s="229" t="s">
        <v>298</v>
      </c>
      <c r="F293" s="235"/>
      <c r="G293" s="229" t="s">
        <v>404</v>
      </c>
      <c r="H293" s="229" t="s">
        <v>874</v>
      </c>
      <c r="I293" s="229" t="s">
        <v>875</v>
      </c>
      <c r="J293" s="229" t="s">
        <v>876</v>
      </c>
      <c r="K293" s="229" t="s">
        <v>606</v>
      </c>
      <c r="L293" s="229" t="s">
        <v>607</v>
      </c>
      <c r="M293" s="229" t="s">
        <v>152</v>
      </c>
      <c r="N293" s="229">
        <v>135</v>
      </c>
      <c r="O293" s="229">
        <v>0</v>
      </c>
      <c r="P293" s="229">
        <v>135</v>
      </c>
      <c r="Q293" s="229">
        <v>1</v>
      </c>
      <c r="R293" s="229">
        <v>0.33</v>
      </c>
      <c r="S293" s="229">
        <v>0.33</v>
      </c>
      <c r="T293" s="230">
        <v>0.1089</v>
      </c>
      <c r="U293" s="231">
        <v>14.701499999999999</v>
      </c>
      <c r="V293" s="236"/>
    </row>
    <row r="294" spans="2:22">
      <c r="B294" s="233">
        <f t="shared" si="4"/>
        <v>290</v>
      </c>
      <c r="C294" s="237"/>
      <c r="D294" s="234">
        <v>44112</v>
      </c>
      <c r="E294" s="229" t="s">
        <v>298</v>
      </c>
      <c r="F294" s="235"/>
      <c r="G294" s="229" t="s">
        <v>404</v>
      </c>
      <c r="H294" s="229" t="s">
        <v>877</v>
      </c>
      <c r="I294" s="229" t="s">
        <v>878</v>
      </c>
      <c r="J294" s="229" t="s">
        <v>879</v>
      </c>
      <c r="K294" s="229" t="s">
        <v>606</v>
      </c>
      <c r="L294" s="229" t="s">
        <v>607</v>
      </c>
      <c r="M294" s="229" t="s">
        <v>152</v>
      </c>
      <c r="N294" s="229">
        <v>4</v>
      </c>
      <c r="O294" s="229">
        <v>0</v>
      </c>
      <c r="P294" s="229">
        <v>4</v>
      </c>
      <c r="Q294" s="229">
        <v>0.33</v>
      </c>
      <c r="R294" s="229">
        <v>0.17</v>
      </c>
      <c r="S294" s="229">
        <v>0.25</v>
      </c>
      <c r="T294" s="230">
        <v>1.4024999999999999E-2</v>
      </c>
      <c r="U294" s="231">
        <v>5.6099999999999997E-2</v>
      </c>
      <c r="V294" s="236"/>
    </row>
    <row r="295" spans="2:22">
      <c r="B295" s="233">
        <f t="shared" si="4"/>
        <v>291</v>
      </c>
      <c r="C295" s="237"/>
      <c r="D295" s="234">
        <v>44112</v>
      </c>
      <c r="E295" s="229" t="s">
        <v>298</v>
      </c>
      <c r="F295" s="235"/>
      <c r="G295" s="229" t="s">
        <v>404</v>
      </c>
      <c r="H295" s="229" t="s">
        <v>880</v>
      </c>
      <c r="I295" s="229" t="s">
        <v>881</v>
      </c>
      <c r="J295" s="229" t="s">
        <v>882</v>
      </c>
      <c r="K295" s="229" t="s">
        <v>606</v>
      </c>
      <c r="L295" s="229" t="s">
        <v>607</v>
      </c>
      <c r="M295" s="229" t="s">
        <v>152</v>
      </c>
      <c r="N295" s="229">
        <v>123</v>
      </c>
      <c r="O295" s="229">
        <v>0</v>
      </c>
      <c r="P295" s="229">
        <v>123</v>
      </c>
      <c r="Q295" s="229">
        <v>0.57999999999999996</v>
      </c>
      <c r="R295" s="229">
        <v>0.57999999999999996</v>
      </c>
      <c r="S295" s="229">
        <v>0.42</v>
      </c>
      <c r="T295" s="230">
        <v>0.141288</v>
      </c>
      <c r="U295" s="231">
        <v>17.378423999999999</v>
      </c>
      <c r="V295" s="236"/>
    </row>
    <row r="296" spans="2:22">
      <c r="B296" s="233">
        <f t="shared" si="4"/>
        <v>292</v>
      </c>
      <c r="C296" s="237"/>
      <c r="D296" s="234">
        <v>44112</v>
      </c>
      <c r="E296" s="229" t="s">
        <v>298</v>
      </c>
      <c r="F296" s="235"/>
      <c r="G296" s="229" t="s">
        <v>404</v>
      </c>
      <c r="H296" s="229" t="s">
        <v>883</v>
      </c>
      <c r="I296" s="229" t="s">
        <v>884</v>
      </c>
      <c r="J296" s="229" t="s">
        <v>885</v>
      </c>
      <c r="K296" s="229" t="s">
        <v>606</v>
      </c>
      <c r="L296" s="229" t="s">
        <v>607</v>
      </c>
      <c r="M296" s="229" t="s">
        <v>152</v>
      </c>
      <c r="N296" s="229">
        <v>0</v>
      </c>
      <c r="O296" s="229">
        <v>0</v>
      </c>
      <c r="P296" s="229">
        <v>0</v>
      </c>
      <c r="Q296" s="229">
        <v>0.5</v>
      </c>
      <c r="R296" s="229">
        <v>0.25</v>
      </c>
      <c r="S296" s="229">
        <v>0.17</v>
      </c>
      <c r="T296" s="230">
        <v>2.1250000000000002E-2</v>
      </c>
      <c r="U296" s="231">
        <v>0</v>
      </c>
      <c r="V296" s="236"/>
    </row>
    <row r="297" spans="2:22">
      <c r="B297" s="233">
        <f t="shared" si="4"/>
        <v>293</v>
      </c>
      <c r="C297" s="237"/>
      <c r="D297" s="234">
        <v>44112</v>
      </c>
      <c r="E297" s="229" t="s">
        <v>298</v>
      </c>
      <c r="F297" s="235"/>
      <c r="G297" s="229" t="s">
        <v>404</v>
      </c>
      <c r="H297" s="229" t="s">
        <v>886</v>
      </c>
      <c r="I297" s="229" t="s">
        <v>887</v>
      </c>
      <c r="J297" s="229" t="s">
        <v>888</v>
      </c>
      <c r="K297" s="229" t="s">
        <v>606</v>
      </c>
      <c r="L297" s="229" t="s">
        <v>607</v>
      </c>
      <c r="M297" s="229" t="s">
        <v>152</v>
      </c>
      <c r="N297" s="229">
        <v>270</v>
      </c>
      <c r="O297" s="229">
        <v>0</v>
      </c>
      <c r="P297" s="229">
        <v>270</v>
      </c>
      <c r="Q297" s="229">
        <v>0.17</v>
      </c>
      <c r="R297" s="229">
        <v>0.33</v>
      </c>
      <c r="S297" s="229">
        <v>0.5</v>
      </c>
      <c r="T297" s="230">
        <v>2.8049999999999999E-2</v>
      </c>
      <c r="U297" s="231">
        <v>7.5735000000000001</v>
      </c>
      <c r="V297" s="236"/>
    </row>
    <row r="298" spans="2:22">
      <c r="B298" s="233">
        <f t="shared" si="4"/>
        <v>294</v>
      </c>
      <c r="C298" s="237"/>
      <c r="D298" s="234" t="e">
        <v>#N/A</v>
      </c>
      <c r="E298" s="229" t="e">
        <v>#N/A</v>
      </c>
      <c r="F298" s="235"/>
      <c r="G298" s="229" t="s">
        <v>404</v>
      </c>
      <c r="H298" s="229" t="s">
        <v>889</v>
      </c>
      <c r="I298" s="229" t="s">
        <v>890</v>
      </c>
      <c r="J298" s="229" t="s">
        <v>891</v>
      </c>
      <c r="K298" s="229" t="s">
        <v>606</v>
      </c>
      <c r="L298" s="229" t="s">
        <v>892</v>
      </c>
      <c r="M298" s="229" t="s">
        <v>152</v>
      </c>
      <c r="N298" s="229">
        <v>3</v>
      </c>
      <c r="O298" s="229">
        <v>12</v>
      </c>
      <c r="P298" s="229">
        <v>15</v>
      </c>
      <c r="Q298" s="229">
        <v>0</v>
      </c>
      <c r="R298" s="229">
        <v>0</v>
      </c>
      <c r="S298" s="229">
        <v>0</v>
      </c>
      <c r="T298" s="230">
        <v>0</v>
      </c>
      <c r="U298" s="231">
        <v>0</v>
      </c>
      <c r="V298" s="236"/>
    </row>
    <row r="299" spans="2:22">
      <c r="B299" s="233">
        <f t="shared" si="4"/>
        <v>295</v>
      </c>
      <c r="C299" s="237"/>
      <c r="D299" s="234" t="e">
        <v>#N/A</v>
      </c>
      <c r="E299" s="229" t="e">
        <v>#N/A</v>
      </c>
      <c r="F299" s="235"/>
      <c r="G299" s="229" t="s">
        <v>404</v>
      </c>
      <c r="H299" s="229" t="s">
        <v>1360</v>
      </c>
      <c r="I299" s="229" t="s">
        <v>1361</v>
      </c>
      <c r="J299" s="229" t="s">
        <v>1362</v>
      </c>
      <c r="K299" s="229" t="s">
        <v>606</v>
      </c>
      <c r="L299" s="229" t="s">
        <v>892</v>
      </c>
      <c r="M299" s="229" t="s">
        <v>152</v>
      </c>
      <c r="N299" s="229">
        <v>0</v>
      </c>
      <c r="O299" s="229">
        <v>24</v>
      </c>
      <c r="P299" s="229">
        <v>24</v>
      </c>
      <c r="Q299" s="229">
        <v>0</v>
      </c>
      <c r="R299" s="229">
        <v>0</v>
      </c>
      <c r="S299" s="229">
        <v>0</v>
      </c>
      <c r="T299" s="230">
        <v>0</v>
      </c>
      <c r="U299" s="231">
        <v>0</v>
      </c>
      <c r="V299" s="236"/>
    </row>
    <row r="300" spans="2:22">
      <c r="B300" s="233">
        <f t="shared" si="4"/>
        <v>296</v>
      </c>
      <c r="C300" s="237"/>
      <c r="D300" s="234" t="e">
        <v>#N/A</v>
      </c>
      <c r="E300" s="229" t="e">
        <v>#N/A</v>
      </c>
      <c r="F300" s="235"/>
      <c r="G300" s="229" t="s">
        <v>404</v>
      </c>
      <c r="H300" s="229" t="s">
        <v>893</v>
      </c>
      <c r="I300" s="229" t="s">
        <v>894</v>
      </c>
      <c r="J300" s="229" t="s">
        <v>895</v>
      </c>
      <c r="K300" s="229" t="s">
        <v>606</v>
      </c>
      <c r="L300" s="229" t="s">
        <v>607</v>
      </c>
      <c r="M300" s="229" t="s">
        <v>152</v>
      </c>
      <c r="N300" s="229">
        <v>0</v>
      </c>
      <c r="O300" s="229">
        <v>0</v>
      </c>
      <c r="P300" s="229">
        <v>0</v>
      </c>
      <c r="Q300" s="229">
        <v>1</v>
      </c>
      <c r="R300" s="229">
        <v>1</v>
      </c>
      <c r="S300" s="229">
        <v>1</v>
      </c>
      <c r="T300" s="230">
        <v>1</v>
      </c>
      <c r="U300" s="231">
        <v>0</v>
      </c>
      <c r="V300" s="236"/>
    </row>
    <row r="301" spans="2:22">
      <c r="B301" s="233">
        <f t="shared" si="4"/>
        <v>297</v>
      </c>
      <c r="C301" s="237"/>
      <c r="D301" s="234" t="s">
        <v>814</v>
      </c>
      <c r="E301" s="229" t="e">
        <v>#N/A</v>
      </c>
      <c r="F301" s="235"/>
      <c r="G301" s="229" t="s">
        <v>404</v>
      </c>
      <c r="H301" s="229" t="s">
        <v>896</v>
      </c>
      <c r="I301" s="229" t="s">
        <v>897</v>
      </c>
      <c r="J301" s="229" t="s">
        <v>898</v>
      </c>
      <c r="K301" s="229" t="s">
        <v>606</v>
      </c>
      <c r="L301" s="229" t="s">
        <v>607</v>
      </c>
      <c r="M301" s="229" t="s">
        <v>152</v>
      </c>
      <c r="N301" s="229">
        <v>135</v>
      </c>
      <c r="O301" s="229">
        <v>0</v>
      </c>
      <c r="P301" s="229">
        <v>135</v>
      </c>
      <c r="Q301" s="229">
        <v>1.25</v>
      </c>
      <c r="R301" s="229">
        <v>0.83</v>
      </c>
      <c r="S301" s="229">
        <v>0.08</v>
      </c>
      <c r="T301" s="230">
        <v>8.299999999999999E-2</v>
      </c>
      <c r="U301" s="231">
        <v>11.205</v>
      </c>
      <c r="V301" s="236"/>
    </row>
    <row r="302" spans="2:22">
      <c r="B302" s="233">
        <f t="shared" si="4"/>
        <v>298</v>
      </c>
      <c r="C302" s="237"/>
      <c r="D302" s="234">
        <v>44112</v>
      </c>
      <c r="E302" s="229" t="s">
        <v>298</v>
      </c>
      <c r="F302" s="235"/>
      <c r="G302" s="229" t="s">
        <v>404</v>
      </c>
      <c r="H302" s="229" t="s">
        <v>902</v>
      </c>
      <c r="I302" s="229" t="s">
        <v>903</v>
      </c>
      <c r="J302" s="229" t="s">
        <v>904</v>
      </c>
      <c r="K302" s="229" t="s">
        <v>606</v>
      </c>
      <c r="L302" s="229">
        <v>0</v>
      </c>
      <c r="M302" s="229" t="s">
        <v>152</v>
      </c>
      <c r="N302" s="229">
        <v>0</v>
      </c>
      <c r="O302" s="229">
        <v>0</v>
      </c>
      <c r="P302" s="229">
        <v>0</v>
      </c>
      <c r="Q302" s="229">
        <v>0.5</v>
      </c>
      <c r="R302" s="229">
        <v>0.5</v>
      </c>
      <c r="S302" s="229">
        <v>0.17</v>
      </c>
      <c r="T302" s="230">
        <v>4.2500000000000003E-2</v>
      </c>
      <c r="U302" s="231">
        <v>0</v>
      </c>
      <c r="V302" s="236"/>
    </row>
    <row r="303" spans="2:22">
      <c r="B303" s="233">
        <f t="shared" si="4"/>
        <v>299</v>
      </c>
      <c r="C303" s="237"/>
      <c r="D303" s="234" t="s">
        <v>814</v>
      </c>
      <c r="E303" s="229" t="e">
        <v>#N/A</v>
      </c>
      <c r="F303" s="235"/>
      <c r="G303" s="229" t="s">
        <v>404</v>
      </c>
      <c r="H303" s="229" t="s">
        <v>905</v>
      </c>
      <c r="I303" s="229" t="s">
        <v>906</v>
      </c>
      <c r="J303" s="229" t="s">
        <v>907</v>
      </c>
      <c r="K303" s="229" t="s">
        <v>606</v>
      </c>
      <c r="L303" s="229" t="s">
        <v>607</v>
      </c>
      <c r="M303" s="229" t="s">
        <v>152</v>
      </c>
      <c r="N303" s="229">
        <v>135</v>
      </c>
      <c r="O303" s="229">
        <v>0</v>
      </c>
      <c r="P303" s="229">
        <v>135</v>
      </c>
      <c r="Q303" s="229">
        <v>0.75</v>
      </c>
      <c r="R303" s="229">
        <v>0.83</v>
      </c>
      <c r="S303" s="229">
        <v>0.08</v>
      </c>
      <c r="T303" s="230">
        <v>4.9799999999999997E-2</v>
      </c>
      <c r="U303" s="231">
        <v>6.7229999999999999</v>
      </c>
      <c r="V303" s="236"/>
    </row>
    <row r="304" spans="2:22">
      <c r="B304" s="233">
        <f t="shared" si="4"/>
        <v>300</v>
      </c>
      <c r="C304" s="237"/>
      <c r="D304" s="234" t="s">
        <v>814</v>
      </c>
      <c r="E304" s="229" t="e">
        <v>#N/A</v>
      </c>
      <c r="F304" s="235"/>
      <c r="G304" s="229" t="s">
        <v>404</v>
      </c>
      <c r="H304" s="229" t="s">
        <v>908</v>
      </c>
      <c r="I304" s="229" t="s">
        <v>909</v>
      </c>
      <c r="J304" s="229" t="s">
        <v>910</v>
      </c>
      <c r="K304" s="229" t="s">
        <v>606</v>
      </c>
      <c r="L304" s="229" t="s">
        <v>821</v>
      </c>
      <c r="M304" s="229" t="s">
        <v>152</v>
      </c>
      <c r="N304" s="229">
        <v>135</v>
      </c>
      <c r="O304" s="229">
        <v>0</v>
      </c>
      <c r="P304" s="229">
        <v>135</v>
      </c>
      <c r="Q304" s="229">
        <v>1</v>
      </c>
      <c r="R304" s="229">
        <v>0.5</v>
      </c>
      <c r="S304" s="229">
        <v>0.08</v>
      </c>
      <c r="T304" s="230">
        <v>0.04</v>
      </c>
      <c r="U304" s="231">
        <v>5.4</v>
      </c>
      <c r="V304" s="236"/>
    </row>
    <row r="305" spans="2:22">
      <c r="B305" s="233">
        <f t="shared" si="4"/>
        <v>301</v>
      </c>
      <c r="C305" s="237"/>
      <c r="D305" s="234" t="s">
        <v>814</v>
      </c>
      <c r="E305" s="229" t="e">
        <v>#N/A</v>
      </c>
      <c r="F305" s="235"/>
      <c r="G305" s="229" t="s">
        <v>404</v>
      </c>
      <c r="H305" s="229" t="s">
        <v>911</v>
      </c>
      <c r="I305" s="229" t="s">
        <v>912</v>
      </c>
      <c r="J305" s="229" t="s">
        <v>913</v>
      </c>
      <c r="K305" s="229" t="s">
        <v>606</v>
      </c>
      <c r="L305" s="229" t="s">
        <v>821</v>
      </c>
      <c r="M305" s="229" t="s">
        <v>152</v>
      </c>
      <c r="N305" s="229">
        <v>270</v>
      </c>
      <c r="O305" s="229">
        <v>0</v>
      </c>
      <c r="P305" s="229">
        <v>270</v>
      </c>
      <c r="Q305" s="229">
        <v>1</v>
      </c>
      <c r="R305" s="229">
        <v>0.5</v>
      </c>
      <c r="S305" s="229">
        <v>0.08</v>
      </c>
      <c r="T305" s="230">
        <v>0.04</v>
      </c>
      <c r="U305" s="231">
        <v>10.8</v>
      </c>
      <c r="V305" s="236"/>
    </row>
    <row r="306" spans="2:22">
      <c r="B306" s="233">
        <f t="shared" si="4"/>
        <v>302</v>
      </c>
      <c r="C306" s="237"/>
      <c r="D306" s="234" t="s">
        <v>814</v>
      </c>
      <c r="E306" s="229" t="e">
        <v>#N/A</v>
      </c>
      <c r="F306" s="235"/>
      <c r="G306" s="229" t="s">
        <v>404</v>
      </c>
      <c r="H306" s="229" t="s">
        <v>1363</v>
      </c>
      <c r="I306" s="229" t="s">
        <v>1364</v>
      </c>
      <c r="J306" s="229" t="s">
        <v>1365</v>
      </c>
      <c r="K306" s="229" t="s">
        <v>606</v>
      </c>
      <c r="L306" s="229" t="s">
        <v>607</v>
      </c>
      <c r="M306" s="229" t="s">
        <v>152</v>
      </c>
      <c r="N306" s="229">
        <v>0</v>
      </c>
      <c r="O306" s="229">
        <v>24</v>
      </c>
      <c r="P306" s="229">
        <v>24</v>
      </c>
      <c r="Q306" s="229">
        <v>0.25</v>
      </c>
      <c r="R306" s="229">
        <v>0.5</v>
      </c>
      <c r="S306" s="229">
        <v>1.17</v>
      </c>
      <c r="T306" s="230">
        <v>0.14624999999999999</v>
      </c>
      <c r="U306" s="231">
        <v>3.51</v>
      </c>
      <c r="V306" s="236"/>
    </row>
    <row r="307" spans="2:22">
      <c r="B307" s="233">
        <f t="shared" si="4"/>
        <v>303</v>
      </c>
      <c r="C307" s="237"/>
      <c r="D307" s="234" t="s">
        <v>814</v>
      </c>
      <c r="E307" s="229" t="e">
        <v>#N/A</v>
      </c>
      <c r="F307" s="235"/>
      <c r="G307" s="229" t="s">
        <v>404</v>
      </c>
      <c r="H307" s="229" t="s">
        <v>1366</v>
      </c>
      <c r="I307" s="229" t="s">
        <v>1367</v>
      </c>
      <c r="J307" s="229" t="s">
        <v>1368</v>
      </c>
      <c r="K307" s="229" t="s">
        <v>606</v>
      </c>
      <c r="L307" s="229" t="s">
        <v>758</v>
      </c>
      <c r="M307" s="229" t="s">
        <v>152</v>
      </c>
      <c r="N307" s="229">
        <v>0</v>
      </c>
      <c r="O307" s="229">
        <v>12</v>
      </c>
      <c r="P307" s="229">
        <v>12</v>
      </c>
      <c r="Q307" s="229">
        <v>0.27</v>
      </c>
      <c r="R307" s="229">
        <v>0.62</v>
      </c>
      <c r="S307" s="229">
        <v>0.44</v>
      </c>
      <c r="T307" s="230">
        <v>7.3656000000000013E-2</v>
      </c>
      <c r="U307" s="231">
        <v>0.88387200000000021</v>
      </c>
      <c r="V307" s="236"/>
    </row>
    <row r="308" spans="2:22">
      <c r="B308" s="233">
        <f t="shared" si="4"/>
        <v>304</v>
      </c>
      <c r="C308" s="237"/>
      <c r="D308" s="234" t="s">
        <v>814</v>
      </c>
      <c r="E308" s="229" t="e">
        <v>#N/A</v>
      </c>
      <c r="F308" s="235"/>
      <c r="G308" s="229" t="s">
        <v>404</v>
      </c>
      <c r="H308" s="229" t="s">
        <v>1369</v>
      </c>
      <c r="I308" s="229" t="s">
        <v>1370</v>
      </c>
      <c r="J308" s="229" t="s">
        <v>1371</v>
      </c>
      <c r="K308" s="229" t="s">
        <v>606</v>
      </c>
      <c r="L308" s="229" t="s">
        <v>607</v>
      </c>
      <c r="M308" s="229" t="s">
        <v>152</v>
      </c>
      <c r="N308" s="229">
        <v>0</v>
      </c>
      <c r="O308" s="229">
        <v>12</v>
      </c>
      <c r="P308" s="229">
        <v>12</v>
      </c>
      <c r="Q308" s="229">
        <v>0.57999999999999996</v>
      </c>
      <c r="R308" s="229">
        <v>1.17</v>
      </c>
      <c r="S308" s="229">
        <v>1.54</v>
      </c>
      <c r="T308" s="230">
        <v>1.0450440000000001</v>
      </c>
      <c r="U308" s="231">
        <v>12.540528</v>
      </c>
      <c r="V308" s="236"/>
    </row>
    <row r="309" spans="2:22">
      <c r="B309" s="233">
        <f t="shared" si="4"/>
        <v>305</v>
      </c>
      <c r="C309" s="237"/>
      <c r="D309" s="234" t="s">
        <v>814</v>
      </c>
      <c r="E309" s="229" t="e">
        <v>#N/A</v>
      </c>
      <c r="F309" s="235"/>
      <c r="G309" s="229" t="s">
        <v>404</v>
      </c>
      <c r="H309" s="229" t="s">
        <v>914</v>
      </c>
      <c r="I309" s="229" t="s">
        <v>915</v>
      </c>
      <c r="J309" s="229" t="s">
        <v>916</v>
      </c>
      <c r="K309" s="229" t="s">
        <v>606</v>
      </c>
      <c r="L309" s="229" t="s">
        <v>917</v>
      </c>
      <c r="M309" s="229" t="s">
        <v>152</v>
      </c>
      <c r="N309" s="229">
        <v>14</v>
      </c>
      <c r="O309" s="229">
        <v>1</v>
      </c>
      <c r="P309" s="229">
        <v>15</v>
      </c>
      <c r="Q309" s="229">
        <v>0.67</v>
      </c>
      <c r="R309" s="229">
        <v>0.67</v>
      </c>
      <c r="S309" s="229">
        <v>0.13</v>
      </c>
      <c r="T309" s="230">
        <v>5.8357000000000013E-2</v>
      </c>
      <c r="U309" s="231">
        <v>0.87535500000000022</v>
      </c>
      <c r="V309" s="236"/>
    </row>
    <row r="310" spans="2:22">
      <c r="B310" s="233">
        <f t="shared" si="4"/>
        <v>306</v>
      </c>
      <c r="C310" s="237"/>
      <c r="D310" s="234" t="s">
        <v>814</v>
      </c>
      <c r="E310" s="229" t="e">
        <v>#N/A</v>
      </c>
      <c r="F310" s="235"/>
      <c r="G310" s="229" t="s">
        <v>404</v>
      </c>
      <c r="H310" s="229" t="s">
        <v>918</v>
      </c>
      <c r="I310" s="229" t="s">
        <v>919</v>
      </c>
      <c r="J310" s="229" t="s">
        <v>920</v>
      </c>
      <c r="K310" s="229" t="s">
        <v>606</v>
      </c>
      <c r="L310" s="229" t="s">
        <v>821</v>
      </c>
      <c r="M310" s="229" t="s">
        <v>152</v>
      </c>
      <c r="N310" s="229">
        <v>270</v>
      </c>
      <c r="O310" s="229">
        <v>0</v>
      </c>
      <c r="P310" s="229">
        <v>270</v>
      </c>
      <c r="Q310" s="229">
        <v>1.1499999999999999</v>
      </c>
      <c r="R310" s="229">
        <v>0.46</v>
      </c>
      <c r="S310" s="229">
        <v>0.17</v>
      </c>
      <c r="T310" s="230">
        <v>8.993000000000001E-2</v>
      </c>
      <c r="U310" s="231">
        <v>24.281099999999999</v>
      </c>
      <c r="V310" s="236"/>
    </row>
    <row r="311" spans="2:22">
      <c r="B311" s="233">
        <f t="shared" si="4"/>
        <v>307</v>
      </c>
      <c r="C311" s="237"/>
      <c r="D311" s="234" t="s">
        <v>814</v>
      </c>
      <c r="E311" s="229" t="e">
        <v>#N/A</v>
      </c>
      <c r="F311" s="235"/>
      <c r="G311" s="229" t="s">
        <v>404</v>
      </c>
      <c r="H311" s="229" t="s">
        <v>921</v>
      </c>
      <c r="I311" s="229" t="s">
        <v>922</v>
      </c>
      <c r="J311" s="229" t="s">
        <v>923</v>
      </c>
      <c r="K311" s="229" t="s">
        <v>606</v>
      </c>
      <c r="L311" s="229" t="s">
        <v>821</v>
      </c>
      <c r="M311" s="229" t="s">
        <v>152</v>
      </c>
      <c r="N311" s="229">
        <v>270</v>
      </c>
      <c r="O311" s="229">
        <v>0</v>
      </c>
      <c r="P311" s="229">
        <v>270</v>
      </c>
      <c r="Q311" s="229">
        <v>1.67</v>
      </c>
      <c r="R311" s="229">
        <v>0.67</v>
      </c>
      <c r="S311" s="229">
        <v>0.17</v>
      </c>
      <c r="T311" s="230">
        <v>0.19021299999999999</v>
      </c>
      <c r="U311" s="231">
        <v>51.357509999999998</v>
      </c>
      <c r="V311" s="236"/>
    </row>
    <row r="312" spans="2:22">
      <c r="B312" s="233">
        <f t="shared" si="4"/>
        <v>308</v>
      </c>
      <c r="C312" s="237"/>
      <c r="D312" s="234" t="s">
        <v>814</v>
      </c>
      <c r="E312" s="229" t="e">
        <v>#N/A</v>
      </c>
      <c r="F312" s="235"/>
      <c r="G312" s="229" t="s">
        <v>404</v>
      </c>
      <c r="H312" s="229" t="s">
        <v>924</v>
      </c>
      <c r="I312" s="229" t="s">
        <v>925</v>
      </c>
      <c r="J312" s="229" t="s">
        <v>926</v>
      </c>
      <c r="K312" s="229" t="s">
        <v>606</v>
      </c>
      <c r="L312" s="229" t="s">
        <v>607</v>
      </c>
      <c r="M312" s="229" t="s">
        <v>152</v>
      </c>
      <c r="N312" s="229">
        <v>135</v>
      </c>
      <c r="O312" s="229">
        <v>0</v>
      </c>
      <c r="P312" s="229">
        <v>135</v>
      </c>
      <c r="Q312" s="229">
        <v>0.57999999999999996</v>
      </c>
      <c r="R312" s="229">
        <v>0.33</v>
      </c>
      <c r="S312" s="229">
        <v>0.25</v>
      </c>
      <c r="T312" s="230">
        <v>4.7849999999999997E-2</v>
      </c>
      <c r="U312" s="231">
        <v>6.4597499999999997</v>
      </c>
      <c r="V312" s="236"/>
    </row>
    <row r="313" spans="2:22">
      <c r="B313" s="233">
        <f t="shared" si="4"/>
        <v>309</v>
      </c>
      <c r="C313" s="237"/>
      <c r="D313" s="234" t="s">
        <v>814</v>
      </c>
      <c r="E313" s="229" t="e">
        <v>#N/A</v>
      </c>
      <c r="F313" s="235"/>
      <c r="G313" s="229" t="s">
        <v>404</v>
      </c>
      <c r="H313" s="229" t="s">
        <v>927</v>
      </c>
      <c r="I313" s="229" t="s">
        <v>928</v>
      </c>
      <c r="J313" s="229" t="s">
        <v>929</v>
      </c>
      <c r="K313" s="229" t="s">
        <v>606</v>
      </c>
      <c r="L313" s="229" t="s">
        <v>607</v>
      </c>
      <c r="M313" s="229" t="s">
        <v>152</v>
      </c>
      <c r="N313" s="229">
        <v>135</v>
      </c>
      <c r="O313" s="229">
        <v>0</v>
      </c>
      <c r="P313" s="229">
        <v>135</v>
      </c>
      <c r="Q313" s="229">
        <v>0</v>
      </c>
      <c r="R313" s="229">
        <v>0</v>
      </c>
      <c r="S313" s="229">
        <v>0</v>
      </c>
      <c r="T313" s="230">
        <v>0</v>
      </c>
      <c r="U313" s="231">
        <v>0</v>
      </c>
      <c r="V313" s="236"/>
    </row>
    <row r="314" spans="2:22">
      <c r="B314" s="233">
        <f t="shared" si="4"/>
        <v>310</v>
      </c>
      <c r="C314" s="237"/>
      <c r="D314" s="234" t="s">
        <v>814</v>
      </c>
      <c r="E314" s="229" t="e">
        <v>#N/A</v>
      </c>
      <c r="F314" s="235"/>
      <c r="G314" s="229" t="s">
        <v>404</v>
      </c>
      <c r="H314" s="229" t="s">
        <v>930</v>
      </c>
      <c r="I314" s="229" t="s">
        <v>931</v>
      </c>
      <c r="J314" s="229" t="s">
        <v>932</v>
      </c>
      <c r="K314" s="229" t="s">
        <v>606</v>
      </c>
      <c r="L314" s="229" t="s">
        <v>933</v>
      </c>
      <c r="M314" s="229" t="s">
        <v>152</v>
      </c>
      <c r="N314" s="229">
        <v>7</v>
      </c>
      <c r="O314" s="229">
        <v>0</v>
      </c>
      <c r="P314" s="229">
        <v>7</v>
      </c>
      <c r="Q314" s="229">
        <v>1.08</v>
      </c>
      <c r="R314" s="229">
        <v>0.62</v>
      </c>
      <c r="S314" s="229">
        <v>0.87</v>
      </c>
      <c r="T314" s="230">
        <v>0.58255200000000007</v>
      </c>
      <c r="U314" s="231">
        <v>4.0778640000000008</v>
      </c>
      <c r="V314" s="236"/>
    </row>
    <row r="315" spans="2:22">
      <c r="B315" s="233">
        <f t="shared" si="4"/>
        <v>311</v>
      </c>
      <c r="C315" s="237"/>
      <c r="D315" s="234">
        <v>44112</v>
      </c>
      <c r="E315" s="229" t="s">
        <v>298</v>
      </c>
      <c r="F315" s="235"/>
      <c r="G315" s="229" t="s">
        <v>404</v>
      </c>
      <c r="H315" s="229" t="s">
        <v>934</v>
      </c>
      <c r="I315" s="229" t="s">
        <v>935</v>
      </c>
      <c r="J315" s="229" t="s">
        <v>936</v>
      </c>
      <c r="K315" s="229" t="s">
        <v>606</v>
      </c>
      <c r="L315" s="229" t="s">
        <v>607</v>
      </c>
      <c r="M315" s="229" t="s">
        <v>152</v>
      </c>
      <c r="N315" s="229">
        <v>270</v>
      </c>
      <c r="O315" s="229">
        <v>0</v>
      </c>
      <c r="P315" s="229">
        <v>270</v>
      </c>
      <c r="Q315" s="229">
        <v>1.17</v>
      </c>
      <c r="R315" s="229">
        <v>1.17</v>
      </c>
      <c r="S315" s="229">
        <v>0.08</v>
      </c>
      <c r="T315" s="230">
        <v>0.109512</v>
      </c>
      <c r="U315" s="231">
        <v>29.568239999999999</v>
      </c>
      <c r="V315" s="236"/>
    </row>
    <row r="316" spans="2:22">
      <c r="B316" s="233">
        <f t="shared" si="4"/>
        <v>312</v>
      </c>
      <c r="C316" s="237"/>
      <c r="D316" s="234" t="s">
        <v>814</v>
      </c>
      <c r="E316" s="229" t="e">
        <v>#N/A</v>
      </c>
      <c r="F316" s="235"/>
      <c r="G316" s="229" t="s">
        <v>404</v>
      </c>
      <c r="H316" s="229" t="s">
        <v>937</v>
      </c>
      <c r="I316" s="229" t="s">
        <v>938</v>
      </c>
      <c r="J316" s="229" t="s">
        <v>939</v>
      </c>
      <c r="K316" s="229" t="s">
        <v>606</v>
      </c>
      <c r="L316" s="229" t="s">
        <v>607</v>
      </c>
      <c r="M316" s="229" t="s">
        <v>152</v>
      </c>
      <c r="N316" s="229">
        <v>270</v>
      </c>
      <c r="O316" s="229">
        <v>0</v>
      </c>
      <c r="P316" s="229">
        <v>270</v>
      </c>
      <c r="Q316" s="229">
        <v>0.08</v>
      </c>
      <c r="R316" s="229">
        <v>0.25</v>
      </c>
      <c r="S316" s="229">
        <v>0.42</v>
      </c>
      <c r="T316" s="230">
        <v>8.3999999999999995E-3</v>
      </c>
      <c r="U316" s="231">
        <v>2.2679999999999998</v>
      </c>
      <c r="V316" s="236"/>
    </row>
    <row r="317" spans="2:22">
      <c r="B317" s="233">
        <f t="shared" si="4"/>
        <v>313</v>
      </c>
      <c r="C317" s="237"/>
      <c r="D317" s="234">
        <v>44112</v>
      </c>
      <c r="E317" s="229" t="s">
        <v>298</v>
      </c>
      <c r="F317" s="235"/>
      <c r="G317" s="229" t="s">
        <v>404</v>
      </c>
      <c r="H317" s="229" t="s">
        <v>940</v>
      </c>
      <c r="I317" s="229" t="s">
        <v>941</v>
      </c>
      <c r="J317" s="229" t="s">
        <v>942</v>
      </c>
      <c r="K317" s="229" t="s">
        <v>606</v>
      </c>
      <c r="L317" s="229" t="s">
        <v>607</v>
      </c>
      <c r="M317" s="229" t="s">
        <v>152</v>
      </c>
      <c r="N317" s="229">
        <v>135</v>
      </c>
      <c r="O317" s="229">
        <v>0</v>
      </c>
      <c r="P317" s="229">
        <v>135</v>
      </c>
      <c r="Q317" s="229">
        <v>0.57999999999999996</v>
      </c>
      <c r="R317" s="229">
        <v>0.42</v>
      </c>
      <c r="S317" s="229">
        <v>0.08</v>
      </c>
      <c r="T317" s="230">
        <v>1.9487999999999998E-2</v>
      </c>
      <c r="U317" s="231">
        <v>2.6308799999999999</v>
      </c>
      <c r="V317" s="236"/>
    </row>
    <row r="318" spans="2:22">
      <c r="B318" s="233">
        <f t="shared" si="4"/>
        <v>314</v>
      </c>
      <c r="C318" s="237"/>
      <c r="D318" s="234" t="s">
        <v>814</v>
      </c>
      <c r="E318" s="229" t="e">
        <v>#N/A</v>
      </c>
      <c r="F318" s="235"/>
      <c r="G318" s="229" t="s">
        <v>404</v>
      </c>
      <c r="H318" s="229" t="s">
        <v>943</v>
      </c>
      <c r="I318" s="229" t="s">
        <v>944</v>
      </c>
      <c r="J318" s="229" t="s">
        <v>879</v>
      </c>
      <c r="K318" s="229" t="s">
        <v>606</v>
      </c>
      <c r="L318" s="229" t="s">
        <v>607</v>
      </c>
      <c r="M318" s="229" t="s">
        <v>152</v>
      </c>
      <c r="N318" s="229">
        <v>143</v>
      </c>
      <c r="O318" s="229">
        <v>21</v>
      </c>
      <c r="P318" s="229">
        <v>164</v>
      </c>
      <c r="Q318" s="229">
        <v>0.33</v>
      </c>
      <c r="R318" s="229">
        <v>0.33</v>
      </c>
      <c r="S318" s="229">
        <v>0.08</v>
      </c>
      <c r="T318" s="230">
        <v>8.712000000000001E-3</v>
      </c>
      <c r="U318" s="231">
        <v>1.428768</v>
      </c>
      <c r="V318" s="236"/>
    </row>
    <row r="319" spans="2:22">
      <c r="B319" s="233">
        <f t="shared" si="4"/>
        <v>315</v>
      </c>
      <c r="C319" s="237"/>
      <c r="D319" s="234" t="s">
        <v>814</v>
      </c>
      <c r="E319" s="229" t="e">
        <v>#N/A</v>
      </c>
      <c r="F319" s="235"/>
      <c r="G319" s="229" t="s">
        <v>404</v>
      </c>
      <c r="H319" s="229" t="s">
        <v>945</v>
      </c>
      <c r="I319" s="229" t="s">
        <v>946</v>
      </c>
      <c r="J319" s="229" t="s">
        <v>947</v>
      </c>
      <c r="K319" s="229" t="s">
        <v>606</v>
      </c>
      <c r="L319" s="229" t="s">
        <v>607</v>
      </c>
      <c r="M319" s="229" t="s">
        <v>152</v>
      </c>
      <c r="N319" s="229">
        <v>135</v>
      </c>
      <c r="O319" s="229">
        <v>0</v>
      </c>
      <c r="P319" s="229">
        <v>135</v>
      </c>
      <c r="Q319" s="229">
        <v>0.42</v>
      </c>
      <c r="R319" s="229">
        <v>0.25</v>
      </c>
      <c r="S319" s="229">
        <v>0.33</v>
      </c>
      <c r="T319" s="230">
        <v>3.465E-2</v>
      </c>
      <c r="U319" s="231">
        <v>4.6777499999999996</v>
      </c>
      <c r="V319" s="236"/>
    </row>
    <row r="320" spans="2:22">
      <c r="B320" s="233">
        <f t="shared" si="4"/>
        <v>316</v>
      </c>
      <c r="C320" s="237"/>
      <c r="D320" s="234" t="s">
        <v>814</v>
      </c>
      <c r="E320" s="229" t="e">
        <v>#N/A</v>
      </c>
      <c r="F320" s="235"/>
      <c r="G320" s="229" t="s">
        <v>404</v>
      </c>
      <c r="H320" s="229" t="s">
        <v>948</v>
      </c>
      <c r="I320" s="229" t="s">
        <v>949</v>
      </c>
      <c r="J320" s="229" t="s">
        <v>950</v>
      </c>
      <c r="K320" s="229" t="s">
        <v>606</v>
      </c>
      <c r="L320" s="229" t="s">
        <v>758</v>
      </c>
      <c r="M320" s="229" t="s">
        <v>152</v>
      </c>
      <c r="N320" s="229">
        <v>135</v>
      </c>
      <c r="O320" s="229">
        <v>0</v>
      </c>
      <c r="P320" s="229">
        <v>135</v>
      </c>
      <c r="Q320" s="229">
        <v>0.67</v>
      </c>
      <c r="R320" s="229">
        <v>0.42</v>
      </c>
      <c r="S320" s="229">
        <v>0.67</v>
      </c>
      <c r="T320" s="230">
        <v>0.18853800000000001</v>
      </c>
      <c r="U320" s="231">
        <v>25.452629999999999</v>
      </c>
      <c r="V320" s="236"/>
    </row>
    <row r="321" spans="2:22">
      <c r="B321" s="233">
        <f t="shared" si="4"/>
        <v>317</v>
      </c>
      <c r="C321" s="237"/>
      <c r="D321" s="234" t="s">
        <v>814</v>
      </c>
      <c r="E321" s="229" t="e">
        <v>#N/A</v>
      </c>
      <c r="F321" s="235"/>
      <c r="G321" s="229" t="s">
        <v>404</v>
      </c>
      <c r="H321" s="229" t="s">
        <v>951</v>
      </c>
      <c r="I321" s="229" t="s">
        <v>952</v>
      </c>
      <c r="J321" s="229" t="s">
        <v>953</v>
      </c>
      <c r="K321" s="229" t="s">
        <v>606</v>
      </c>
      <c r="L321" s="229" t="s">
        <v>607</v>
      </c>
      <c r="M321" s="229" t="s">
        <v>152</v>
      </c>
      <c r="N321" s="229">
        <v>122</v>
      </c>
      <c r="O321" s="229">
        <v>21</v>
      </c>
      <c r="P321" s="229">
        <v>143</v>
      </c>
      <c r="Q321" s="229">
        <v>1</v>
      </c>
      <c r="R321" s="229">
        <v>1</v>
      </c>
      <c r="S321" s="229">
        <v>1</v>
      </c>
      <c r="T321" s="230">
        <v>1</v>
      </c>
      <c r="U321" s="231">
        <v>143</v>
      </c>
      <c r="V321" s="236"/>
    </row>
    <row r="322" spans="2:22">
      <c r="B322" s="233">
        <f t="shared" si="4"/>
        <v>318</v>
      </c>
      <c r="C322" s="237"/>
      <c r="D322" s="234" t="s">
        <v>814</v>
      </c>
      <c r="E322" s="229" t="e">
        <v>#N/A</v>
      </c>
      <c r="F322" s="235"/>
      <c r="G322" s="229" t="s">
        <v>404</v>
      </c>
      <c r="H322" s="229" t="s">
        <v>954</v>
      </c>
      <c r="I322" s="229" t="s">
        <v>955</v>
      </c>
      <c r="J322" s="229" t="s">
        <v>956</v>
      </c>
      <c r="K322" s="229" t="s">
        <v>606</v>
      </c>
      <c r="L322" s="229" t="s">
        <v>607</v>
      </c>
      <c r="M322" s="229" t="s">
        <v>152</v>
      </c>
      <c r="N322" s="229">
        <v>135</v>
      </c>
      <c r="O322" s="229">
        <v>0</v>
      </c>
      <c r="P322" s="229">
        <v>135</v>
      </c>
      <c r="Q322" s="229">
        <v>0.67</v>
      </c>
      <c r="R322" s="229">
        <v>0.5</v>
      </c>
      <c r="S322" s="229">
        <v>0.17</v>
      </c>
      <c r="T322" s="230">
        <v>5.6950000000000008E-2</v>
      </c>
      <c r="U322" s="231">
        <v>7.6882500000000009</v>
      </c>
      <c r="V322" s="236"/>
    </row>
    <row r="323" spans="2:22">
      <c r="B323" s="233">
        <f t="shared" si="4"/>
        <v>319</v>
      </c>
      <c r="C323" s="237"/>
      <c r="D323" s="234">
        <v>14345</v>
      </c>
      <c r="E323" s="229" t="s">
        <v>22</v>
      </c>
      <c r="F323" s="235"/>
      <c r="G323" s="229" t="s">
        <v>404</v>
      </c>
      <c r="H323" s="229" t="s">
        <v>957</v>
      </c>
      <c r="I323" s="229" t="s">
        <v>958</v>
      </c>
      <c r="J323" s="229" t="s">
        <v>959</v>
      </c>
      <c r="K323" s="229" t="s">
        <v>606</v>
      </c>
      <c r="L323" s="229" t="s">
        <v>607</v>
      </c>
      <c r="M323" s="229" t="s">
        <v>152</v>
      </c>
      <c r="N323" s="229">
        <v>0</v>
      </c>
      <c r="O323" s="229">
        <v>0</v>
      </c>
      <c r="P323" s="229">
        <v>0</v>
      </c>
      <c r="Q323" s="229">
        <v>0.75</v>
      </c>
      <c r="R323" s="229">
        <v>0.17</v>
      </c>
      <c r="S323" s="229">
        <v>0.08</v>
      </c>
      <c r="T323" s="230">
        <v>1.0200000000000001E-2</v>
      </c>
      <c r="U323" s="231">
        <v>0</v>
      </c>
      <c r="V323" s="236"/>
    </row>
    <row r="324" spans="2:22">
      <c r="B324" s="233">
        <f t="shared" si="4"/>
        <v>320</v>
      </c>
      <c r="C324" s="237"/>
      <c r="D324" s="234" t="s">
        <v>814</v>
      </c>
      <c r="E324" s="229" t="e">
        <v>#N/A</v>
      </c>
      <c r="F324" s="235"/>
      <c r="G324" s="229" t="s">
        <v>404</v>
      </c>
      <c r="H324" s="229" t="s">
        <v>960</v>
      </c>
      <c r="I324" s="229" t="s">
        <v>961</v>
      </c>
      <c r="J324" s="229" t="s">
        <v>962</v>
      </c>
      <c r="K324" s="229" t="s">
        <v>606</v>
      </c>
      <c r="L324" s="229" t="s">
        <v>607</v>
      </c>
      <c r="M324" s="229" t="s">
        <v>152</v>
      </c>
      <c r="N324" s="229">
        <v>135</v>
      </c>
      <c r="O324" s="229">
        <v>0</v>
      </c>
      <c r="P324" s="229">
        <v>135</v>
      </c>
      <c r="Q324" s="229">
        <v>1</v>
      </c>
      <c r="R324" s="229">
        <v>1</v>
      </c>
      <c r="S324" s="229">
        <v>0.08</v>
      </c>
      <c r="T324" s="230">
        <v>0.08</v>
      </c>
      <c r="U324" s="231">
        <v>10.8</v>
      </c>
      <c r="V324" s="236"/>
    </row>
    <row r="325" spans="2:22">
      <c r="B325" s="233">
        <f t="shared" si="4"/>
        <v>321</v>
      </c>
      <c r="C325" s="237"/>
      <c r="D325" s="234" t="s">
        <v>814</v>
      </c>
      <c r="E325" s="229" t="e">
        <v>#N/A</v>
      </c>
      <c r="F325" s="235"/>
      <c r="G325" s="229" t="s">
        <v>404</v>
      </c>
      <c r="H325" s="229" t="s">
        <v>963</v>
      </c>
      <c r="I325" s="229" t="s">
        <v>964</v>
      </c>
      <c r="J325" s="229" t="s">
        <v>965</v>
      </c>
      <c r="K325" s="229" t="s">
        <v>606</v>
      </c>
      <c r="L325" s="229" t="s">
        <v>607</v>
      </c>
      <c r="M325" s="229" t="s">
        <v>152</v>
      </c>
      <c r="N325" s="229">
        <v>68</v>
      </c>
      <c r="O325" s="229">
        <v>107</v>
      </c>
      <c r="P325" s="229">
        <v>175</v>
      </c>
      <c r="Q325" s="229">
        <v>2.08</v>
      </c>
      <c r="R325" s="229">
        <v>0.57999999999999996</v>
      </c>
      <c r="S325" s="229">
        <v>0.57999999999999996</v>
      </c>
      <c r="T325" s="230">
        <v>0.69971199999999989</v>
      </c>
      <c r="U325" s="231">
        <v>122.4496</v>
      </c>
      <c r="V325" s="236"/>
    </row>
    <row r="326" spans="2:22">
      <c r="B326" s="233">
        <f t="shared" ref="B326:B389" si="5">1+B325</f>
        <v>322</v>
      </c>
      <c r="C326" s="237"/>
      <c r="D326" s="234" t="s">
        <v>814</v>
      </c>
      <c r="E326" s="229" t="e">
        <v>#N/A</v>
      </c>
      <c r="F326" s="235"/>
      <c r="G326" s="229" t="s">
        <v>404</v>
      </c>
      <c r="H326" s="229" t="s">
        <v>966</v>
      </c>
      <c r="I326" s="229" t="s">
        <v>967</v>
      </c>
      <c r="J326" s="229" t="s">
        <v>968</v>
      </c>
      <c r="K326" s="229" t="s">
        <v>606</v>
      </c>
      <c r="L326" s="229" t="s">
        <v>607</v>
      </c>
      <c r="M326" s="229" t="s">
        <v>152</v>
      </c>
      <c r="N326" s="229">
        <v>135</v>
      </c>
      <c r="O326" s="229">
        <v>0</v>
      </c>
      <c r="P326" s="229">
        <v>135</v>
      </c>
      <c r="Q326" s="229">
        <v>2.5</v>
      </c>
      <c r="R326" s="229">
        <v>1.17</v>
      </c>
      <c r="S326" s="229">
        <v>0.67</v>
      </c>
      <c r="T326" s="230">
        <v>1.9597500000000001</v>
      </c>
      <c r="U326" s="231">
        <v>264.56625000000003</v>
      </c>
      <c r="V326" s="236"/>
    </row>
    <row r="327" spans="2:22">
      <c r="B327" s="233">
        <f t="shared" si="5"/>
        <v>323</v>
      </c>
      <c r="C327" s="237"/>
      <c r="D327" s="234">
        <v>44112</v>
      </c>
      <c r="E327" s="229" t="s">
        <v>298</v>
      </c>
      <c r="F327" s="235"/>
      <c r="G327" s="229" t="s">
        <v>404</v>
      </c>
      <c r="H327" s="229" t="s">
        <v>969</v>
      </c>
      <c r="I327" s="229" t="s">
        <v>970</v>
      </c>
      <c r="J327" s="229" t="s">
        <v>971</v>
      </c>
      <c r="K327" s="229" t="s">
        <v>606</v>
      </c>
      <c r="L327" s="229" t="s">
        <v>607</v>
      </c>
      <c r="M327" s="229" t="s">
        <v>152</v>
      </c>
      <c r="N327" s="229">
        <v>135</v>
      </c>
      <c r="O327" s="229">
        <v>0</v>
      </c>
      <c r="P327" s="229">
        <v>135</v>
      </c>
      <c r="Q327" s="229">
        <v>0.17</v>
      </c>
      <c r="R327" s="229">
        <v>0.33</v>
      </c>
      <c r="S327" s="229">
        <v>0.25</v>
      </c>
      <c r="T327" s="230">
        <v>1.4024999999999999E-2</v>
      </c>
      <c r="U327" s="231">
        <v>1.893375</v>
      </c>
      <c r="V327" s="236"/>
    </row>
    <row r="328" spans="2:22">
      <c r="B328" s="233">
        <f t="shared" si="5"/>
        <v>324</v>
      </c>
      <c r="C328" s="237"/>
      <c r="D328" s="234">
        <v>44112</v>
      </c>
      <c r="E328" s="229" t="s">
        <v>298</v>
      </c>
      <c r="F328" s="235"/>
      <c r="G328" s="229" t="s">
        <v>404</v>
      </c>
      <c r="H328" s="229" t="s">
        <v>972</v>
      </c>
      <c r="I328" s="229" t="s">
        <v>973</v>
      </c>
      <c r="J328" s="229" t="s">
        <v>974</v>
      </c>
      <c r="K328" s="229" t="s">
        <v>606</v>
      </c>
      <c r="L328" s="229" t="s">
        <v>607</v>
      </c>
      <c r="M328" s="229" t="s">
        <v>152</v>
      </c>
      <c r="N328" s="229">
        <v>0</v>
      </c>
      <c r="O328" s="229">
        <v>161</v>
      </c>
      <c r="P328" s="229">
        <v>161</v>
      </c>
      <c r="Q328" s="229">
        <v>4</v>
      </c>
      <c r="R328" s="229">
        <v>3.33</v>
      </c>
      <c r="S328" s="229">
        <v>4</v>
      </c>
      <c r="T328" s="230">
        <v>53.28</v>
      </c>
      <c r="U328" s="231">
        <v>8578.08</v>
      </c>
      <c r="V328" s="236"/>
    </row>
    <row r="329" spans="2:22">
      <c r="B329" s="233">
        <f t="shared" si="5"/>
        <v>325</v>
      </c>
      <c r="C329" s="237"/>
      <c r="D329" s="234">
        <v>44112</v>
      </c>
      <c r="E329" s="229" t="s">
        <v>298</v>
      </c>
      <c r="F329" s="235"/>
      <c r="G329" s="229" t="s">
        <v>404</v>
      </c>
      <c r="H329" s="229" t="s">
        <v>975</v>
      </c>
      <c r="I329" s="229" t="s">
        <v>976</v>
      </c>
      <c r="J329" s="229" t="s">
        <v>977</v>
      </c>
      <c r="K329" s="229" t="s">
        <v>606</v>
      </c>
      <c r="L329" s="229" t="s">
        <v>607</v>
      </c>
      <c r="M329" s="229" t="s">
        <v>152</v>
      </c>
      <c r="N329" s="229">
        <v>0</v>
      </c>
      <c r="O329" s="229">
        <v>39</v>
      </c>
      <c r="P329" s="229">
        <v>39</v>
      </c>
      <c r="Q329" s="229">
        <v>4.75</v>
      </c>
      <c r="R329" s="229">
        <v>8</v>
      </c>
      <c r="S329" s="229">
        <v>6.83</v>
      </c>
      <c r="T329" s="230">
        <v>259.54000000000002</v>
      </c>
      <c r="U329" s="231">
        <v>10122.06</v>
      </c>
      <c r="V329" s="236"/>
    </row>
    <row r="330" spans="2:22">
      <c r="B330" s="233">
        <f t="shared" si="5"/>
        <v>326</v>
      </c>
      <c r="C330" s="237"/>
      <c r="D330" s="234">
        <v>44112</v>
      </c>
      <c r="E330" s="229" t="s">
        <v>298</v>
      </c>
      <c r="F330" s="235"/>
      <c r="G330" s="229" t="s">
        <v>404</v>
      </c>
      <c r="H330" s="229" t="s">
        <v>983</v>
      </c>
      <c r="I330" s="229" t="s">
        <v>984</v>
      </c>
      <c r="J330" s="229" t="s">
        <v>985</v>
      </c>
      <c r="K330" s="229" t="s">
        <v>606</v>
      </c>
      <c r="L330" s="229" t="s">
        <v>607</v>
      </c>
      <c r="M330" s="229" t="s">
        <v>152</v>
      </c>
      <c r="N330" s="229">
        <v>0</v>
      </c>
      <c r="O330" s="229">
        <v>45</v>
      </c>
      <c r="P330" s="229">
        <v>45</v>
      </c>
      <c r="Q330" s="229">
        <v>0.92</v>
      </c>
      <c r="R330" s="229">
        <v>0.83</v>
      </c>
      <c r="S330" s="229">
        <v>1.08</v>
      </c>
      <c r="T330" s="230">
        <v>0.82468799999999998</v>
      </c>
      <c r="U330" s="231">
        <v>37.110959999999999</v>
      </c>
      <c r="V330" s="236"/>
    </row>
    <row r="331" spans="2:22">
      <c r="B331" s="233">
        <f t="shared" si="5"/>
        <v>327</v>
      </c>
      <c r="C331" s="237"/>
      <c r="D331" s="234">
        <v>44112</v>
      </c>
      <c r="E331" s="229" t="s">
        <v>298</v>
      </c>
      <c r="F331" s="235"/>
      <c r="G331" s="229" t="s">
        <v>404</v>
      </c>
      <c r="H331" s="229" t="s">
        <v>1372</v>
      </c>
      <c r="I331" s="229" t="s">
        <v>1373</v>
      </c>
      <c r="J331" s="229" t="s">
        <v>1374</v>
      </c>
      <c r="K331" s="229" t="s">
        <v>623</v>
      </c>
      <c r="L331" s="229" t="s">
        <v>607</v>
      </c>
      <c r="M331" s="229" t="s">
        <v>152</v>
      </c>
      <c r="N331" s="229">
        <v>0</v>
      </c>
      <c r="O331" s="229">
        <v>1</v>
      </c>
      <c r="P331" s="229">
        <v>1</v>
      </c>
      <c r="Q331" s="229">
        <v>1.5</v>
      </c>
      <c r="R331" s="229">
        <v>4.5</v>
      </c>
      <c r="S331" s="229">
        <v>1.17</v>
      </c>
      <c r="T331" s="230">
        <v>7.8974999999999991</v>
      </c>
      <c r="U331" s="231">
        <v>7.8974999999999991</v>
      </c>
      <c r="V331" s="236"/>
    </row>
    <row r="332" spans="2:22">
      <c r="B332" s="233">
        <f t="shared" si="5"/>
        <v>328</v>
      </c>
      <c r="C332" s="237"/>
      <c r="D332" s="234" t="s">
        <v>814</v>
      </c>
      <c r="E332" s="229" t="e">
        <v>#N/A</v>
      </c>
      <c r="F332" s="235"/>
      <c r="G332" s="229" t="s">
        <v>404</v>
      </c>
      <c r="H332" s="229" t="s">
        <v>986</v>
      </c>
      <c r="I332" s="229" t="s">
        <v>987</v>
      </c>
      <c r="J332" s="229" t="s">
        <v>988</v>
      </c>
      <c r="K332" s="229" t="s">
        <v>606</v>
      </c>
      <c r="L332" s="229" t="s">
        <v>607</v>
      </c>
      <c r="M332" s="229" t="s">
        <v>152</v>
      </c>
      <c r="N332" s="229">
        <v>135</v>
      </c>
      <c r="O332" s="229">
        <v>0</v>
      </c>
      <c r="P332" s="229">
        <v>135</v>
      </c>
      <c r="Q332" s="229">
        <v>0.99</v>
      </c>
      <c r="R332" s="229">
        <v>0.99</v>
      </c>
      <c r="S332" s="229">
        <v>0.74</v>
      </c>
      <c r="T332" s="230">
        <v>0.72527399999999997</v>
      </c>
      <c r="U332" s="231">
        <v>97.911990000000003</v>
      </c>
      <c r="V332" s="236"/>
    </row>
    <row r="333" spans="2:22">
      <c r="B333" s="233">
        <f t="shared" si="5"/>
        <v>329</v>
      </c>
      <c r="C333" s="237"/>
      <c r="D333" s="234" t="s">
        <v>814</v>
      </c>
      <c r="E333" s="229" t="e">
        <v>#N/A</v>
      </c>
      <c r="F333" s="235"/>
      <c r="G333" s="229" t="s">
        <v>404</v>
      </c>
      <c r="H333" s="229" t="s">
        <v>989</v>
      </c>
      <c r="I333" s="229" t="s">
        <v>990</v>
      </c>
      <c r="J333" s="229" t="s">
        <v>991</v>
      </c>
      <c r="K333" s="229" t="s">
        <v>606</v>
      </c>
      <c r="L333" s="229" t="s">
        <v>607</v>
      </c>
      <c r="M333" s="229" t="s">
        <v>152</v>
      </c>
      <c r="N333" s="229">
        <v>135</v>
      </c>
      <c r="O333" s="229">
        <v>0</v>
      </c>
      <c r="P333" s="229">
        <v>135</v>
      </c>
      <c r="Q333" s="229">
        <v>1.33</v>
      </c>
      <c r="R333" s="229">
        <v>0.67</v>
      </c>
      <c r="S333" s="229">
        <v>1</v>
      </c>
      <c r="T333" s="230">
        <v>0.89110000000000011</v>
      </c>
      <c r="U333" s="231">
        <v>120.2985</v>
      </c>
      <c r="V333" s="236"/>
    </row>
    <row r="334" spans="2:22">
      <c r="B334" s="233">
        <f t="shared" si="5"/>
        <v>330</v>
      </c>
      <c r="C334" s="237"/>
      <c r="D334" s="234" t="s">
        <v>814</v>
      </c>
      <c r="E334" s="229" t="e">
        <v>#N/A</v>
      </c>
      <c r="F334" s="235"/>
      <c r="G334" s="229" t="s">
        <v>404</v>
      </c>
      <c r="H334" s="229" t="s">
        <v>992</v>
      </c>
      <c r="I334" s="229" t="s">
        <v>993</v>
      </c>
      <c r="J334" s="229" t="s">
        <v>994</v>
      </c>
      <c r="K334" s="229" t="s">
        <v>606</v>
      </c>
      <c r="L334" s="229" t="s">
        <v>607</v>
      </c>
      <c r="M334" s="229" t="s">
        <v>152</v>
      </c>
      <c r="N334" s="229">
        <v>135</v>
      </c>
      <c r="O334" s="229">
        <v>0</v>
      </c>
      <c r="P334" s="229">
        <v>135</v>
      </c>
      <c r="Q334" s="229">
        <v>1</v>
      </c>
      <c r="R334" s="229">
        <v>0.67</v>
      </c>
      <c r="S334" s="229">
        <v>0.25</v>
      </c>
      <c r="T334" s="230">
        <v>0.16750000000000001</v>
      </c>
      <c r="U334" s="231">
        <v>22.612500000000001</v>
      </c>
      <c r="V334" s="236"/>
    </row>
    <row r="335" spans="2:22">
      <c r="B335" s="233">
        <f t="shared" si="5"/>
        <v>331</v>
      </c>
      <c r="C335" s="237"/>
      <c r="D335" s="234">
        <v>44112</v>
      </c>
      <c r="E335" s="229" t="s">
        <v>298</v>
      </c>
      <c r="F335" s="235"/>
      <c r="G335" s="229" t="s">
        <v>404</v>
      </c>
      <c r="H335" s="229" t="s">
        <v>1375</v>
      </c>
      <c r="I335" s="229" t="s">
        <v>1376</v>
      </c>
      <c r="J335" s="229" t="s">
        <v>1377</v>
      </c>
      <c r="K335" s="229" t="s">
        <v>606</v>
      </c>
      <c r="L335" s="229" t="s">
        <v>607</v>
      </c>
      <c r="M335" s="229" t="s">
        <v>152</v>
      </c>
      <c r="N335" s="229">
        <v>0</v>
      </c>
      <c r="O335" s="229">
        <v>0</v>
      </c>
      <c r="P335" s="229">
        <v>0</v>
      </c>
      <c r="Q335" s="229">
        <v>0</v>
      </c>
      <c r="R335" s="229">
        <v>0</v>
      </c>
      <c r="S335" s="229">
        <v>0</v>
      </c>
      <c r="T335" s="230">
        <v>0</v>
      </c>
      <c r="U335" s="231">
        <v>0</v>
      </c>
      <c r="V335" s="236"/>
    </row>
    <row r="336" spans="2:22">
      <c r="B336" s="233">
        <f t="shared" si="5"/>
        <v>332</v>
      </c>
      <c r="C336" s="237"/>
      <c r="D336" s="234">
        <v>44112</v>
      </c>
      <c r="E336" s="229" t="s">
        <v>298</v>
      </c>
      <c r="F336" s="235"/>
      <c r="G336" s="229" t="s">
        <v>404</v>
      </c>
      <c r="H336" s="229" t="s">
        <v>1378</v>
      </c>
      <c r="I336" s="229" t="s">
        <v>1379</v>
      </c>
      <c r="J336" s="229" t="s">
        <v>1380</v>
      </c>
      <c r="K336" s="229" t="s">
        <v>606</v>
      </c>
      <c r="L336" s="229" t="s">
        <v>607</v>
      </c>
      <c r="M336" s="229" t="s">
        <v>152</v>
      </c>
      <c r="N336" s="229">
        <v>0</v>
      </c>
      <c r="O336" s="229">
        <v>0</v>
      </c>
      <c r="P336" s="229">
        <v>0</v>
      </c>
      <c r="Q336" s="229">
        <v>0</v>
      </c>
      <c r="R336" s="229">
        <v>0</v>
      </c>
      <c r="S336" s="229">
        <v>0</v>
      </c>
      <c r="T336" s="230">
        <v>0</v>
      </c>
      <c r="U336" s="231">
        <v>0</v>
      </c>
      <c r="V336" s="236"/>
    </row>
    <row r="337" spans="2:22">
      <c r="B337" s="233">
        <f t="shared" si="5"/>
        <v>333</v>
      </c>
      <c r="C337" s="237"/>
      <c r="D337" s="234" t="s">
        <v>814</v>
      </c>
      <c r="E337" s="229" t="e">
        <v>#N/A</v>
      </c>
      <c r="F337" s="235"/>
      <c r="G337" s="229" t="s">
        <v>404</v>
      </c>
      <c r="H337" s="229" t="s">
        <v>998</v>
      </c>
      <c r="I337" s="229" t="s">
        <v>999</v>
      </c>
      <c r="J337" s="229" t="s">
        <v>1000</v>
      </c>
      <c r="K337" s="229" t="s">
        <v>606</v>
      </c>
      <c r="L337" s="229" t="s">
        <v>821</v>
      </c>
      <c r="M337" s="229" t="s">
        <v>152</v>
      </c>
      <c r="N337" s="229">
        <v>135</v>
      </c>
      <c r="O337" s="229">
        <v>0</v>
      </c>
      <c r="P337" s="229">
        <v>135</v>
      </c>
      <c r="Q337" s="229">
        <v>1</v>
      </c>
      <c r="R337" s="229">
        <v>0.67</v>
      </c>
      <c r="S337" s="229">
        <v>0.25</v>
      </c>
      <c r="T337" s="230">
        <v>0.16750000000000001</v>
      </c>
      <c r="U337" s="231">
        <v>22.612500000000001</v>
      </c>
      <c r="V337" s="236"/>
    </row>
    <row r="338" spans="2:22">
      <c r="B338" s="233">
        <f t="shared" si="5"/>
        <v>334</v>
      </c>
      <c r="C338" s="237"/>
      <c r="D338" s="234">
        <v>21451</v>
      </c>
      <c r="E338" s="229" t="s">
        <v>244</v>
      </c>
      <c r="F338" s="235"/>
      <c r="G338" s="229" t="s">
        <v>404</v>
      </c>
      <c r="H338" s="229" t="s">
        <v>1054</v>
      </c>
      <c r="I338" s="229" t="s">
        <v>1055</v>
      </c>
      <c r="J338" s="229" t="s">
        <v>1056</v>
      </c>
      <c r="K338" s="229" t="s">
        <v>627</v>
      </c>
      <c r="L338" s="229" t="s">
        <v>607</v>
      </c>
      <c r="M338" s="229">
        <v>0</v>
      </c>
      <c r="N338" s="229">
        <v>0</v>
      </c>
      <c r="O338" s="229">
        <v>16</v>
      </c>
      <c r="P338" s="229">
        <v>16</v>
      </c>
      <c r="Q338" s="229">
        <v>0</v>
      </c>
      <c r="R338" s="229">
        <v>0</v>
      </c>
      <c r="S338" s="229">
        <v>0</v>
      </c>
      <c r="T338" s="230">
        <v>0</v>
      </c>
      <c r="U338" s="231">
        <v>0</v>
      </c>
      <c r="V338" s="236"/>
    </row>
    <row r="339" spans="2:22">
      <c r="B339" s="233">
        <f t="shared" si="5"/>
        <v>335</v>
      </c>
      <c r="C339" s="237"/>
      <c r="D339" s="234">
        <v>21451</v>
      </c>
      <c r="E339" s="229" t="s">
        <v>244</v>
      </c>
      <c r="F339" s="235"/>
      <c r="G339" s="229" t="s">
        <v>404</v>
      </c>
      <c r="H339" s="229" t="s">
        <v>1381</v>
      </c>
      <c r="I339" s="229" t="s">
        <v>1382</v>
      </c>
      <c r="J339" s="229" t="s">
        <v>1383</v>
      </c>
      <c r="K339" s="229" t="s">
        <v>606</v>
      </c>
      <c r="L339" s="229" t="s">
        <v>607</v>
      </c>
      <c r="M339" s="229" t="s">
        <v>637</v>
      </c>
      <c r="N339" s="229">
        <v>0</v>
      </c>
      <c r="O339" s="229">
        <v>18</v>
      </c>
      <c r="P339" s="229">
        <v>18</v>
      </c>
      <c r="Q339" s="229">
        <v>26.24</v>
      </c>
      <c r="R339" s="229">
        <v>8.16</v>
      </c>
      <c r="S339" s="229">
        <v>8.16</v>
      </c>
      <c r="T339" s="230">
        <v>1747.206144</v>
      </c>
      <c r="U339" s="231">
        <v>31449.710591999999</v>
      </c>
      <c r="V339" s="236"/>
    </row>
    <row r="340" spans="2:22">
      <c r="B340" s="233">
        <f t="shared" si="5"/>
        <v>336</v>
      </c>
      <c r="C340" s="237"/>
      <c r="D340" s="234">
        <v>21451</v>
      </c>
      <c r="E340" s="229" t="s">
        <v>244</v>
      </c>
      <c r="F340" s="235"/>
      <c r="G340" s="229" t="s">
        <v>404</v>
      </c>
      <c r="H340" s="229" t="s">
        <v>1384</v>
      </c>
      <c r="I340" s="229" t="s">
        <v>1385</v>
      </c>
      <c r="J340" s="229" t="s">
        <v>1386</v>
      </c>
      <c r="K340" s="229" t="s">
        <v>606</v>
      </c>
      <c r="L340" s="229" t="s">
        <v>607</v>
      </c>
      <c r="M340" s="229" t="s">
        <v>152</v>
      </c>
      <c r="N340" s="229">
        <v>0</v>
      </c>
      <c r="O340" s="229">
        <v>9</v>
      </c>
      <c r="P340" s="229">
        <v>9</v>
      </c>
      <c r="Q340" s="229">
        <v>14.58</v>
      </c>
      <c r="R340" s="229">
        <v>8.16</v>
      </c>
      <c r="S340" s="229">
        <v>6.83</v>
      </c>
      <c r="T340" s="230">
        <v>812.58422400000006</v>
      </c>
      <c r="U340" s="231">
        <v>7313.2580160000007</v>
      </c>
      <c r="V340" s="236"/>
    </row>
    <row r="341" spans="2:22">
      <c r="B341" s="233">
        <f t="shared" si="5"/>
        <v>337</v>
      </c>
      <c r="C341" s="237"/>
      <c r="D341" s="234">
        <v>21451</v>
      </c>
      <c r="E341" s="229" t="s">
        <v>244</v>
      </c>
      <c r="F341" s="235"/>
      <c r="G341" s="229" t="s">
        <v>404</v>
      </c>
      <c r="H341" s="229" t="s">
        <v>1387</v>
      </c>
      <c r="I341" s="229" t="s">
        <v>1388</v>
      </c>
      <c r="J341" s="229" t="s">
        <v>1389</v>
      </c>
      <c r="K341" s="229" t="s">
        <v>606</v>
      </c>
      <c r="L341" s="229" t="s">
        <v>607</v>
      </c>
      <c r="M341" s="229" t="s">
        <v>113</v>
      </c>
      <c r="N341" s="229">
        <v>0</v>
      </c>
      <c r="O341" s="229">
        <v>3</v>
      </c>
      <c r="P341" s="229">
        <v>3</v>
      </c>
      <c r="Q341" s="229">
        <v>32.32</v>
      </c>
      <c r="R341" s="229">
        <v>8.16</v>
      </c>
      <c r="S341" s="229">
        <v>10.08</v>
      </c>
      <c r="T341" s="230">
        <v>2658.410496</v>
      </c>
      <c r="U341" s="231">
        <v>7975.2314879999994</v>
      </c>
      <c r="V341" s="236"/>
    </row>
    <row r="342" spans="2:22">
      <c r="B342" s="233">
        <f t="shared" si="5"/>
        <v>338</v>
      </c>
      <c r="C342" s="237"/>
      <c r="D342" s="234">
        <v>21451</v>
      </c>
      <c r="E342" s="229" t="s">
        <v>244</v>
      </c>
      <c r="F342" s="235"/>
      <c r="G342" s="229" t="s">
        <v>404</v>
      </c>
      <c r="H342" s="229" t="s">
        <v>1063</v>
      </c>
      <c r="I342" s="229" t="s">
        <v>1064</v>
      </c>
      <c r="J342" s="229" t="s">
        <v>1065</v>
      </c>
      <c r="K342" s="229" t="s">
        <v>627</v>
      </c>
      <c r="L342" s="229" t="s">
        <v>607</v>
      </c>
      <c r="M342" s="229">
        <v>0</v>
      </c>
      <c r="N342" s="229">
        <v>0</v>
      </c>
      <c r="O342" s="229">
        <v>2</v>
      </c>
      <c r="P342" s="229">
        <v>2</v>
      </c>
      <c r="Q342" s="229">
        <v>0</v>
      </c>
      <c r="R342" s="229">
        <v>0</v>
      </c>
      <c r="S342" s="229">
        <v>0</v>
      </c>
      <c r="T342" s="230">
        <v>0</v>
      </c>
      <c r="U342" s="231">
        <v>0</v>
      </c>
      <c r="V342" s="236"/>
    </row>
    <row r="343" spans="2:22">
      <c r="B343" s="233">
        <f t="shared" si="5"/>
        <v>339</v>
      </c>
      <c r="C343" s="237"/>
      <c r="D343" s="234">
        <v>21451</v>
      </c>
      <c r="E343" s="229" t="s">
        <v>244</v>
      </c>
      <c r="F343" s="235"/>
      <c r="G343" s="229" t="s">
        <v>404</v>
      </c>
      <c r="H343" s="229" t="s">
        <v>1390</v>
      </c>
      <c r="I343" s="229" t="s">
        <v>1391</v>
      </c>
      <c r="J343" s="229" t="s">
        <v>1392</v>
      </c>
      <c r="K343" s="229" t="s">
        <v>606</v>
      </c>
      <c r="L343" s="229" t="s">
        <v>607</v>
      </c>
      <c r="M343" s="229" t="s">
        <v>637</v>
      </c>
      <c r="N343" s="229">
        <v>0</v>
      </c>
      <c r="O343" s="229">
        <v>12</v>
      </c>
      <c r="P343" s="229">
        <v>12</v>
      </c>
      <c r="Q343" s="229">
        <v>27.27</v>
      </c>
      <c r="R343" s="229">
        <v>7.97</v>
      </c>
      <c r="S343" s="229">
        <v>5</v>
      </c>
      <c r="T343" s="230">
        <v>1086.7094999999999</v>
      </c>
      <c r="U343" s="231">
        <v>13040.513999999999</v>
      </c>
      <c r="V343" s="236"/>
    </row>
    <row r="344" spans="2:22">
      <c r="B344" s="233">
        <f t="shared" si="5"/>
        <v>340</v>
      </c>
      <c r="C344" s="237"/>
      <c r="D344" s="234">
        <v>21451</v>
      </c>
      <c r="E344" s="229" t="s">
        <v>244</v>
      </c>
      <c r="F344" s="235"/>
      <c r="G344" s="229" t="s">
        <v>404</v>
      </c>
      <c r="H344" s="229" t="s">
        <v>1071</v>
      </c>
      <c r="I344" s="229" t="s">
        <v>1074</v>
      </c>
      <c r="J344" s="229" t="s">
        <v>1073</v>
      </c>
      <c r="K344" s="229" t="s">
        <v>606</v>
      </c>
      <c r="L344" s="229" t="s">
        <v>607</v>
      </c>
      <c r="M344" s="229" t="s">
        <v>637</v>
      </c>
      <c r="N344" s="229">
        <v>0</v>
      </c>
      <c r="O344" s="229">
        <v>4</v>
      </c>
      <c r="P344" s="229">
        <v>4</v>
      </c>
      <c r="Q344" s="229">
        <v>0</v>
      </c>
      <c r="R344" s="229">
        <v>0</v>
      </c>
      <c r="S344" s="229">
        <v>0</v>
      </c>
      <c r="T344" s="230">
        <v>0</v>
      </c>
      <c r="U344" s="231">
        <v>0</v>
      </c>
      <c r="V344" s="236"/>
    </row>
    <row r="345" spans="2:22">
      <c r="B345" s="233">
        <f t="shared" si="5"/>
        <v>341</v>
      </c>
      <c r="C345" s="237"/>
      <c r="D345" s="234">
        <v>21451</v>
      </c>
      <c r="E345" s="229" t="s">
        <v>244</v>
      </c>
      <c r="F345" s="235"/>
      <c r="G345" s="229" t="s">
        <v>404</v>
      </c>
      <c r="H345" s="229" t="s">
        <v>1393</v>
      </c>
      <c r="I345" s="229" t="s">
        <v>1394</v>
      </c>
      <c r="J345" s="229" t="s">
        <v>1395</v>
      </c>
      <c r="K345" s="229" t="s">
        <v>606</v>
      </c>
      <c r="L345" s="229" t="s">
        <v>607</v>
      </c>
      <c r="M345" s="229" t="s">
        <v>637</v>
      </c>
      <c r="N345" s="229">
        <v>0</v>
      </c>
      <c r="O345" s="229">
        <v>12</v>
      </c>
      <c r="P345" s="229">
        <v>12</v>
      </c>
      <c r="Q345" s="229">
        <v>16.93</v>
      </c>
      <c r="R345" s="229">
        <v>8</v>
      </c>
      <c r="S345" s="229">
        <v>6.36</v>
      </c>
      <c r="T345" s="230">
        <v>861.39840000000004</v>
      </c>
      <c r="U345" s="231">
        <v>10336.7808</v>
      </c>
      <c r="V345" s="236"/>
    </row>
    <row r="346" spans="2:22">
      <c r="B346" s="233">
        <f t="shared" si="5"/>
        <v>342</v>
      </c>
      <c r="C346" s="237"/>
      <c r="D346" s="234">
        <v>21451</v>
      </c>
      <c r="E346" s="229" t="s">
        <v>244</v>
      </c>
      <c r="F346" s="235"/>
      <c r="G346" s="229" t="s">
        <v>404</v>
      </c>
      <c r="H346" s="229" t="s">
        <v>1075</v>
      </c>
      <c r="I346" s="229" t="s">
        <v>1078</v>
      </c>
      <c r="J346" s="229" t="s">
        <v>1077</v>
      </c>
      <c r="K346" s="229" t="s">
        <v>606</v>
      </c>
      <c r="L346" s="229" t="s">
        <v>607</v>
      </c>
      <c r="M346" s="229" t="s">
        <v>637</v>
      </c>
      <c r="N346" s="229">
        <v>0</v>
      </c>
      <c r="O346" s="229">
        <v>2</v>
      </c>
      <c r="P346" s="229">
        <v>2</v>
      </c>
      <c r="Q346" s="229">
        <v>18.13</v>
      </c>
      <c r="R346" s="229">
        <v>8</v>
      </c>
      <c r="S346" s="229">
        <v>6.36</v>
      </c>
      <c r="T346" s="230">
        <v>922.45439999999996</v>
      </c>
      <c r="U346" s="231">
        <v>1844.9087999999999</v>
      </c>
      <c r="V346" s="236"/>
    </row>
    <row r="347" spans="2:22">
      <c r="B347" s="233">
        <f t="shared" si="5"/>
        <v>343</v>
      </c>
      <c r="C347" s="237"/>
      <c r="D347" s="234">
        <v>21451</v>
      </c>
      <c r="E347" s="229" t="s">
        <v>244</v>
      </c>
      <c r="F347" s="235"/>
      <c r="G347" s="229" t="s">
        <v>404</v>
      </c>
      <c r="H347" s="229" t="s">
        <v>1396</v>
      </c>
      <c r="I347" s="229" t="s">
        <v>1397</v>
      </c>
      <c r="J347" s="229" t="s">
        <v>1398</v>
      </c>
      <c r="K347" s="229" t="s">
        <v>606</v>
      </c>
      <c r="L347" s="229" t="s">
        <v>607</v>
      </c>
      <c r="M347" s="229" t="s">
        <v>113</v>
      </c>
      <c r="N347" s="229">
        <v>0</v>
      </c>
      <c r="O347" s="229">
        <v>6</v>
      </c>
      <c r="P347" s="229">
        <v>6</v>
      </c>
      <c r="Q347" s="229">
        <v>35.65</v>
      </c>
      <c r="R347" s="229">
        <v>8.16</v>
      </c>
      <c r="S347" s="229">
        <v>8.5</v>
      </c>
      <c r="T347" s="230">
        <v>2472.6840000000002</v>
      </c>
      <c r="U347" s="231">
        <v>14836.103999999999</v>
      </c>
      <c r="V347" s="236"/>
    </row>
    <row r="348" spans="2:22">
      <c r="B348" s="233">
        <f t="shared" si="5"/>
        <v>344</v>
      </c>
      <c r="C348" s="237"/>
      <c r="D348" s="234">
        <v>21451</v>
      </c>
      <c r="E348" s="229" t="s">
        <v>244</v>
      </c>
      <c r="F348" s="235"/>
      <c r="G348" s="229" t="s">
        <v>404</v>
      </c>
      <c r="H348" s="229" t="s">
        <v>1399</v>
      </c>
      <c r="I348" s="229" t="s">
        <v>1400</v>
      </c>
      <c r="J348" s="229" t="s">
        <v>1401</v>
      </c>
      <c r="K348" s="229" t="s">
        <v>606</v>
      </c>
      <c r="L348" s="229" t="s">
        <v>607</v>
      </c>
      <c r="M348" s="229" t="s">
        <v>113</v>
      </c>
      <c r="N348" s="229">
        <v>0</v>
      </c>
      <c r="O348" s="229">
        <v>2</v>
      </c>
      <c r="P348" s="229">
        <v>2</v>
      </c>
      <c r="Q348" s="229">
        <v>37.57</v>
      </c>
      <c r="R348" s="229">
        <v>8.16</v>
      </c>
      <c r="S348" s="229">
        <v>10.33</v>
      </c>
      <c r="T348" s="230">
        <v>3166.8804960000002</v>
      </c>
      <c r="U348" s="231">
        <v>6333.7609920000004</v>
      </c>
      <c r="V348" s="236"/>
    </row>
    <row r="349" spans="2:22">
      <c r="B349" s="233">
        <f t="shared" si="5"/>
        <v>345</v>
      </c>
      <c r="C349" s="237"/>
      <c r="D349" s="234">
        <v>21451</v>
      </c>
      <c r="E349" s="229" t="s">
        <v>244</v>
      </c>
      <c r="F349" s="235"/>
      <c r="G349" s="229" t="s">
        <v>404</v>
      </c>
      <c r="H349" s="229" t="s">
        <v>1079</v>
      </c>
      <c r="I349" s="229" t="s">
        <v>1080</v>
      </c>
      <c r="J349" s="229" t="s">
        <v>1081</v>
      </c>
      <c r="K349" s="229" t="s">
        <v>606</v>
      </c>
      <c r="L349" s="229" t="s">
        <v>607</v>
      </c>
      <c r="M349" s="229" t="s">
        <v>152</v>
      </c>
      <c r="N349" s="229">
        <v>0</v>
      </c>
      <c r="O349" s="229">
        <v>6</v>
      </c>
      <c r="P349" s="229">
        <v>6</v>
      </c>
      <c r="Q349" s="229">
        <v>0</v>
      </c>
      <c r="R349" s="229">
        <v>0</v>
      </c>
      <c r="S349" s="229">
        <v>0</v>
      </c>
      <c r="T349" s="230">
        <v>0</v>
      </c>
      <c r="U349" s="231">
        <v>0</v>
      </c>
      <c r="V349" s="236"/>
    </row>
    <row r="350" spans="2:22">
      <c r="B350" s="233">
        <f t="shared" si="5"/>
        <v>346</v>
      </c>
      <c r="C350" s="237"/>
      <c r="D350" s="234">
        <v>21451</v>
      </c>
      <c r="E350" s="229" t="s">
        <v>244</v>
      </c>
      <c r="F350" s="235"/>
      <c r="G350" s="229" t="s">
        <v>404</v>
      </c>
      <c r="H350" s="229" t="s">
        <v>1402</v>
      </c>
      <c r="I350" s="229" t="s">
        <v>1403</v>
      </c>
      <c r="J350" s="229" t="s">
        <v>1404</v>
      </c>
      <c r="K350" s="229" t="s">
        <v>606</v>
      </c>
      <c r="L350" s="229" t="s">
        <v>607</v>
      </c>
      <c r="M350" s="229">
        <v>0</v>
      </c>
      <c r="N350" s="229">
        <v>0</v>
      </c>
      <c r="O350" s="229">
        <v>38</v>
      </c>
      <c r="P350" s="229">
        <v>38</v>
      </c>
      <c r="Q350" s="229">
        <v>20.74</v>
      </c>
      <c r="R350" s="229">
        <v>8</v>
      </c>
      <c r="S350" s="229">
        <v>5.25</v>
      </c>
      <c r="T350" s="230">
        <v>871.07999999999993</v>
      </c>
      <c r="U350" s="231">
        <v>33101.039999999994</v>
      </c>
      <c r="V350" s="236"/>
    </row>
    <row r="351" spans="2:22">
      <c r="B351" s="233">
        <f t="shared" si="5"/>
        <v>347</v>
      </c>
      <c r="C351" s="237"/>
      <c r="D351" s="234">
        <v>21451</v>
      </c>
      <c r="E351" s="229" t="s">
        <v>244</v>
      </c>
      <c r="F351" s="235"/>
      <c r="G351" s="229" t="s">
        <v>404</v>
      </c>
      <c r="H351" s="229" t="s">
        <v>1405</v>
      </c>
      <c r="I351" s="229" t="s">
        <v>1406</v>
      </c>
      <c r="J351" s="229" t="s">
        <v>1407</v>
      </c>
      <c r="K351" s="229" t="s">
        <v>606</v>
      </c>
      <c r="L351" s="229" t="s">
        <v>607</v>
      </c>
      <c r="M351" s="229" t="s">
        <v>637</v>
      </c>
      <c r="N351" s="229">
        <v>0</v>
      </c>
      <c r="O351" s="229">
        <v>30</v>
      </c>
      <c r="P351" s="229">
        <v>30</v>
      </c>
      <c r="Q351" s="229">
        <v>26.25</v>
      </c>
      <c r="R351" s="229">
        <v>8.17</v>
      </c>
      <c r="S351" s="229">
        <v>8.16</v>
      </c>
      <c r="T351" s="230">
        <v>1750.0139999999999</v>
      </c>
      <c r="U351" s="231">
        <v>52500.420000000013</v>
      </c>
      <c r="V351" s="236"/>
    </row>
    <row r="352" spans="2:22">
      <c r="B352" s="233">
        <f t="shared" si="5"/>
        <v>348</v>
      </c>
      <c r="C352" s="237"/>
      <c r="D352" s="234">
        <v>21451</v>
      </c>
      <c r="E352" s="229" t="s">
        <v>244</v>
      </c>
      <c r="F352" s="235"/>
      <c r="G352" s="229" t="s">
        <v>404</v>
      </c>
      <c r="H352" s="229" t="s">
        <v>1408</v>
      </c>
      <c r="I352" s="229" t="s">
        <v>1409</v>
      </c>
      <c r="J352" s="229" t="s">
        <v>1410</v>
      </c>
      <c r="K352" s="229" t="s">
        <v>606</v>
      </c>
      <c r="L352" s="229" t="s">
        <v>607</v>
      </c>
      <c r="M352" s="229" t="s">
        <v>113</v>
      </c>
      <c r="N352" s="229">
        <v>0</v>
      </c>
      <c r="O352" s="229">
        <v>8</v>
      </c>
      <c r="P352" s="229">
        <v>8</v>
      </c>
      <c r="Q352" s="229">
        <v>20</v>
      </c>
      <c r="R352" s="229">
        <v>8</v>
      </c>
      <c r="S352" s="229">
        <v>8</v>
      </c>
      <c r="T352" s="230">
        <v>1280</v>
      </c>
      <c r="U352" s="231">
        <v>10240</v>
      </c>
      <c r="V352" s="236"/>
    </row>
    <row r="353" spans="2:22">
      <c r="B353" s="233">
        <f t="shared" si="5"/>
        <v>349</v>
      </c>
      <c r="C353" s="237"/>
      <c r="D353" s="234">
        <v>21451</v>
      </c>
      <c r="E353" s="229" t="s">
        <v>244</v>
      </c>
      <c r="F353" s="235"/>
      <c r="G353" s="229" t="s">
        <v>404</v>
      </c>
      <c r="H353" s="229" t="s">
        <v>1411</v>
      </c>
      <c r="I353" s="229" t="s">
        <v>1412</v>
      </c>
      <c r="J353" s="229" t="s">
        <v>1413</v>
      </c>
      <c r="K353" s="229" t="s">
        <v>606</v>
      </c>
      <c r="L353" s="229" t="s">
        <v>607</v>
      </c>
      <c r="M353" s="229" t="s">
        <v>113</v>
      </c>
      <c r="N353" s="229">
        <v>0</v>
      </c>
      <c r="O353" s="229">
        <v>0</v>
      </c>
      <c r="P353" s="229">
        <v>0</v>
      </c>
      <c r="Q353" s="229">
        <v>46.65</v>
      </c>
      <c r="R353" s="229">
        <v>8.42</v>
      </c>
      <c r="S353" s="229">
        <v>5.25</v>
      </c>
      <c r="T353" s="230">
        <v>2062.1632500000001</v>
      </c>
      <c r="U353" s="231">
        <v>0</v>
      </c>
      <c r="V353" s="236"/>
    </row>
    <row r="354" spans="2:22">
      <c r="B354" s="233">
        <f t="shared" si="5"/>
        <v>350</v>
      </c>
      <c r="C354" s="237"/>
      <c r="D354" s="234">
        <v>21451</v>
      </c>
      <c r="E354" s="229" t="s">
        <v>244</v>
      </c>
      <c r="F354" s="235"/>
      <c r="G354" s="229" t="s">
        <v>404</v>
      </c>
      <c r="H354" s="229" t="s">
        <v>1414</v>
      </c>
      <c r="I354" s="229" t="s">
        <v>1415</v>
      </c>
      <c r="J354" s="229" t="s">
        <v>1416</v>
      </c>
      <c r="K354" s="229" t="s">
        <v>606</v>
      </c>
      <c r="L354" s="229" t="s">
        <v>607</v>
      </c>
      <c r="M354" s="229" t="s">
        <v>152</v>
      </c>
      <c r="N354" s="229">
        <v>0</v>
      </c>
      <c r="O354" s="229">
        <v>10</v>
      </c>
      <c r="P354" s="229">
        <v>10</v>
      </c>
      <c r="Q354" s="229">
        <v>16.489999999999998</v>
      </c>
      <c r="R354" s="229">
        <v>8.16</v>
      </c>
      <c r="S354" s="229">
        <v>3.83</v>
      </c>
      <c r="T354" s="230">
        <v>515.35867199999996</v>
      </c>
      <c r="U354" s="231">
        <v>5153.5867199999993</v>
      </c>
      <c r="V354" s="236"/>
    </row>
    <row r="355" spans="2:22">
      <c r="B355" s="233">
        <f t="shared" si="5"/>
        <v>351</v>
      </c>
      <c r="C355" s="237"/>
      <c r="D355" s="234">
        <v>21451</v>
      </c>
      <c r="E355" s="229" t="s">
        <v>244</v>
      </c>
      <c r="F355" s="235"/>
      <c r="G355" s="229" t="s">
        <v>404</v>
      </c>
      <c r="H355" s="229" t="s">
        <v>1417</v>
      </c>
      <c r="I355" s="229" t="s">
        <v>1418</v>
      </c>
      <c r="J355" s="229" t="s">
        <v>1419</v>
      </c>
      <c r="K355" s="229" t="s">
        <v>606</v>
      </c>
      <c r="L355" s="229" t="s">
        <v>607</v>
      </c>
      <c r="M355" s="229" t="s">
        <v>637</v>
      </c>
      <c r="N355" s="229">
        <v>0</v>
      </c>
      <c r="O355" s="229">
        <v>6</v>
      </c>
      <c r="P355" s="229">
        <v>6</v>
      </c>
      <c r="Q355" s="229">
        <v>13.42</v>
      </c>
      <c r="R355" s="229">
        <v>6.91</v>
      </c>
      <c r="S355" s="229">
        <v>6.58</v>
      </c>
      <c r="T355" s="230">
        <v>610.17787600000008</v>
      </c>
      <c r="U355" s="231">
        <v>3661.0672559999998</v>
      </c>
      <c r="V355" s="236"/>
    </row>
    <row r="356" spans="2:22">
      <c r="B356" s="233">
        <f t="shared" si="5"/>
        <v>352</v>
      </c>
      <c r="C356" s="237"/>
      <c r="D356" s="234">
        <v>21451</v>
      </c>
      <c r="E356" s="229" t="s">
        <v>244</v>
      </c>
      <c r="F356" s="235"/>
      <c r="G356" s="229" t="s">
        <v>404</v>
      </c>
      <c r="H356" s="229" t="s">
        <v>1420</v>
      </c>
      <c r="I356" s="229" t="s">
        <v>1421</v>
      </c>
      <c r="J356" s="229" t="s">
        <v>1422</v>
      </c>
      <c r="K356" s="229" t="s">
        <v>606</v>
      </c>
      <c r="L356" s="229" t="s">
        <v>607</v>
      </c>
      <c r="M356" s="229" t="s">
        <v>113</v>
      </c>
      <c r="N356" s="229">
        <v>0</v>
      </c>
      <c r="O356" s="229">
        <v>20</v>
      </c>
      <c r="P356" s="229">
        <v>20</v>
      </c>
      <c r="Q356" s="229">
        <v>35.57</v>
      </c>
      <c r="R356" s="229">
        <v>8.16</v>
      </c>
      <c r="S356" s="229">
        <v>8.5</v>
      </c>
      <c r="T356" s="230">
        <v>2467.1352000000002</v>
      </c>
      <c r="U356" s="231">
        <v>49342.703999999998</v>
      </c>
      <c r="V356" s="236"/>
    </row>
    <row r="357" spans="2:22">
      <c r="B357" s="233">
        <f t="shared" si="5"/>
        <v>353</v>
      </c>
      <c r="C357" s="237"/>
      <c r="D357" s="234">
        <v>21451</v>
      </c>
      <c r="E357" s="229" t="s">
        <v>244</v>
      </c>
      <c r="F357" s="235"/>
      <c r="G357" s="229" t="s">
        <v>404</v>
      </c>
      <c r="H357" s="229" t="s">
        <v>1423</v>
      </c>
      <c r="I357" s="229" t="s">
        <v>1424</v>
      </c>
      <c r="J357" s="229" t="s">
        <v>1425</v>
      </c>
      <c r="K357" s="229" t="s">
        <v>606</v>
      </c>
      <c r="L357" s="229" t="s">
        <v>607</v>
      </c>
      <c r="M357" s="229" t="s">
        <v>113</v>
      </c>
      <c r="N357" s="229">
        <v>0</v>
      </c>
      <c r="O357" s="229">
        <v>0</v>
      </c>
      <c r="P357" s="229">
        <v>0</v>
      </c>
      <c r="Q357" s="229">
        <v>34.07</v>
      </c>
      <c r="R357" s="229">
        <v>8.16</v>
      </c>
      <c r="S357" s="229">
        <v>8.5</v>
      </c>
      <c r="T357" s="230">
        <v>2363.0952000000002</v>
      </c>
      <c r="U357" s="231">
        <v>0</v>
      </c>
      <c r="V357" s="236"/>
    </row>
    <row r="358" spans="2:22">
      <c r="B358" s="233">
        <f t="shared" si="5"/>
        <v>354</v>
      </c>
      <c r="C358" s="237"/>
      <c r="D358" s="234">
        <v>21451</v>
      </c>
      <c r="E358" s="229" t="s">
        <v>244</v>
      </c>
      <c r="F358" s="235"/>
      <c r="G358" s="229" t="s">
        <v>404</v>
      </c>
      <c r="H358" s="229" t="s">
        <v>1426</v>
      </c>
      <c r="I358" s="229" t="s">
        <v>1427</v>
      </c>
      <c r="J358" s="229" t="s">
        <v>1428</v>
      </c>
      <c r="K358" s="229" t="s">
        <v>606</v>
      </c>
      <c r="L358" s="229" t="s">
        <v>607</v>
      </c>
      <c r="M358" s="229" t="s">
        <v>113</v>
      </c>
      <c r="N358" s="229">
        <v>0</v>
      </c>
      <c r="O358" s="229">
        <v>0</v>
      </c>
      <c r="P358" s="229">
        <v>0</v>
      </c>
      <c r="Q358" s="229">
        <v>37.57</v>
      </c>
      <c r="R358" s="229">
        <v>8.16</v>
      </c>
      <c r="S358" s="229">
        <v>8.5</v>
      </c>
      <c r="T358" s="230">
        <v>2605.8552</v>
      </c>
      <c r="U358" s="231">
        <v>0</v>
      </c>
      <c r="V358" s="236"/>
    </row>
    <row r="359" spans="2:22">
      <c r="B359" s="233">
        <f t="shared" si="5"/>
        <v>355</v>
      </c>
      <c r="C359" s="237"/>
      <c r="D359" s="234">
        <v>14345</v>
      </c>
      <c r="E359" s="229" t="s">
        <v>22</v>
      </c>
      <c r="F359" s="235"/>
      <c r="G359" s="229" t="s">
        <v>404</v>
      </c>
      <c r="H359" s="229" t="s">
        <v>1429</v>
      </c>
      <c r="I359" s="229" t="s">
        <v>1430</v>
      </c>
      <c r="J359" s="229" t="s">
        <v>1431</v>
      </c>
      <c r="K359" s="229" t="s">
        <v>606</v>
      </c>
      <c r="L359" s="229" t="s">
        <v>607</v>
      </c>
      <c r="M359" s="229" t="s">
        <v>152</v>
      </c>
      <c r="N359" s="229">
        <v>0</v>
      </c>
      <c r="O359" s="229">
        <v>6</v>
      </c>
      <c r="P359" s="229">
        <v>6</v>
      </c>
      <c r="Q359" s="229">
        <v>1.08</v>
      </c>
      <c r="R359" s="229">
        <v>0.57999999999999996</v>
      </c>
      <c r="S359" s="229">
        <v>0.33</v>
      </c>
      <c r="T359" s="230">
        <v>0.20671200000000001</v>
      </c>
      <c r="U359" s="231">
        <v>1.240272</v>
      </c>
      <c r="V359" s="236"/>
    </row>
    <row r="360" spans="2:22">
      <c r="B360" s="233">
        <f t="shared" si="5"/>
        <v>356</v>
      </c>
      <c r="C360" s="237"/>
      <c r="D360" s="234">
        <v>14345</v>
      </c>
      <c r="E360" s="229" t="s">
        <v>22</v>
      </c>
      <c r="F360" s="235"/>
      <c r="G360" s="229" t="s">
        <v>404</v>
      </c>
      <c r="H360" s="229" t="s">
        <v>1104</v>
      </c>
      <c r="I360" s="229" t="s">
        <v>1105</v>
      </c>
      <c r="J360" s="229" t="s">
        <v>1106</v>
      </c>
      <c r="K360" s="229" t="s">
        <v>606</v>
      </c>
      <c r="L360" s="229" t="s">
        <v>607</v>
      </c>
      <c r="M360" s="229" t="s">
        <v>637</v>
      </c>
      <c r="N360" s="229">
        <v>0</v>
      </c>
      <c r="O360" s="229">
        <v>0</v>
      </c>
      <c r="P360" s="229">
        <v>0</v>
      </c>
      <c r="Q360" s="229">
        <v>1.17</v>
      </c>
      <c r="R360" s="229">
        <v>0.25</v>
      </c>
      <c r="S360" s="229">
        <v>0.25</v>
      </c>
      <c r="T360" s="230">
        <v>7.3124999999999996E-2</v>
      </c>
      <c r="U360" s="231">
        <v>0</v>
      </c>
      <c r="V360" s="236"/>
    </row>
    <row r="361" spans="2:22">
      <c r="B361" s="233">
        <f t="shared" si="5"/>
        <v>357</v>
      </c>
      <c r="C361" s="237"/>
      <c r="D361" s="234">
        <v>14345</v>
      </c>
      <c r="E361" s="229" t="s">
        <v>22</v>
      </c>
      <c r="F361" s="235"/>
      <c r="G361" s="229" t="s">
        <v>404</v>
      </c>
      <c r="H361" s="229" t="s">
        <v>1107</v>
      </c>
      <c r="I361" s="229" t="s">
        <v>1108</v>
      </c>
      <c r="J361" s="229" t="s">
        <v>1109</v>
      </c>
      <c r="K361" s="229" t="s">
        <v>606</v>
      </c>
      <c r="L361" s="229" t="s">
        <v>607</v>
      </c>
      <c r="M361" s="229" t="s">
        <v>152</v>
      </c>
      <c r="N361" s="229">
        <v>23</v>
      </c>
      <c r="O361" s="229">
        <v>0</v>
      </c>
      <c r="P361" s="229">
        <v>23</v>
      </c>
      <c r="Q361" s="229">
        <v>0.5</v>
      </c>
      <c r="R361" s="229">
        <v>0.17</v>
      </c>
      <c r="S361" s="229">
        <v>0.08</v>
      </c>
      <c r="T361" s="230">
        <v>6.7999999999999996E-3</v>
      </c>
      <c r="U361" s="231">
        <v>0.15640000000000001</v>
      </c>
      <c r="V361" s="236"/>
    </row>
    <row r="362" spans="2:22">
      <c r="B362" s="233">
        <f t="shared" si="5"/>
        <v>358</v>
      </c>
      <c r="C362" s="237"/>
      <c r="D362" s="234">
        <v>14345</v>
      </c>
      <c r="E362" s="229" t="s">
        <v>22</v>
      </c>
      <c r="F362" s="235"/>
      <c r="G362" s="229" t="s">
        <v>404</v>
      </c>
      <c r="H362" s="229" t="s">
        <v>1432</v>
      </c>
      <c r="I362" s="229" t="s">
        <v>1433</v>
      </c>
      <c r="J362" s="229" t="s">
        <v>1434</v>
      </c>
      <c r="K362" s="229" t="s">
        <v>606</v>
      </c>
      <c r="L362" s="229" t="s">
        <v>607</v>
      </c>
      <c r="M362" s="229" t="s">
        <v>152</v>
      </c>
      <c r="N362" s="229">
        <v>0</v>
      </c>
      <c r="O362" s="229">
        <v>7</v>
      </c>
      <c r="P362" s="229">
        <v>7</v>
      </c>
      <c r="Q362" s="229">
        <v>2.58</v>
      </c>
      <c r="R362" s="229">
        <v>0.57999999999999996</v>
      </c>
      <c r="S362" s="229">
        <v>0.92</v>
      </c>
      <c r="T362" s="230">
        <v>1.3766879999999999</v>
      </c>
      <c r="U362" s="231">
        <v>9.6368159999999996</v>
      </c>
      <c r="V362" s="236"/>
    </row>
    <row r="363" spans="2:22">
      <c r="B363" s="233">
        <f t="shared" si="5"/>
        <v>359</v>
      </c>
      <c r="C363" s="237"/>
      <c r="D363" s="234">
        <v>14345</v>
      </c>
      <c r="E363" s="229" t="s">
        <v>22</v>
      </c>
      <c r="F363" s="235"/>
      <c r="G363" s="229" t="s">
        <v>404</v>
      </c>
      <c r="H363" s="229" t="s">
        <v>1110</v>
      </c>
      <c r="I363" s="229" t="s">
        <v>1111</v>
      </c>
      <c r="J363" s="229" t="s">
        <v>1112</v>
      </c>
      <c r="K363" s="229" t="s">
        <v>606</v>
      </c>
      <c r="L363" s="229" t="s">
        <v>607</v>
      </c>
      <c r="M363" s="229" t="s">
        <v>152</v>
      </c>
      <c r="N363" s="229">
        <v>0</v>
      </c>
      <c r="O363" s="229">
        <v>0</v>
      </c>
      <c r="P363" s="229">
        <v>0</v>
      </c>
      <c r="Q363" s="229">
        <v>0.6</v>
      </c>
      <c r="R363" s="229">
        <v>0.13</v>
      </c>
      <c r="S363" s="229">
        <v>0.13</v>
      </c>
      <c r="T363" s="230">
        <v>1.014E-2</v>
      </c>
      <c r="U363" s="231">
        <v>0</v>
      </c>
      <c r="V363" s="236"/>
    </row>
    <row r="364" spans="2:22">
      <c r="B364" s="233">
        <f t="shared" si="5"/>
        <v>360</v>
      </c>
      <c r="C364" s="237"/>
      <c r="D364" s="234">
        <v>14345</v>
      </c>
      <c r="E364" s="229" t="s">
        <v>22</v>
      </c>
      <c r="F364" s="235"/>
      <c r="G364" s="229" t="s">
        <v>404</v>
      </c>
      <c r="H364" s="229" t="s">
        <v>1113</v>
      </c>
      <c r="I364" s="229" t="s">
        <v>1114</v>
      </c>
      <c r="J364" s="229" t="s">
        <v>1115</v>
      </c>
      <c r="K364" s="229" t="s">
        <v>606</v>
      </c>
      <c r="L364" s="229" t="s">
        <v>607</v>
      </c>
      <c r="M364" s="229" t="s">
        <v>152</v>
      </c>
      <c r="N364" s="229">
        <v>0</v>
      </c>
      <c r="O364" s="229">
        <v>0</v>
      </c>
      <c r="P364" s="229">
        <v>0</v>
      </c>
      <c r="Q364" s="229">
        <v>1.28</v>
      </c>
      <c r="R364" s="229">
        <v>0.27</v>
      </c>
      <c r="S364" s="229">
        <v>0.27</v>
      </c>
      <c r="T364" s="230">
        <v>9.3312000000000006E-2</v>
      </c>
      <c r="U364" s="231">
        <v>0</v>
      </c>
      <c r="V364" s="236"/>
    </row>
    <row r="365" spans="2:22">
      <c r="B365" s="233">
        <f t="shared" si="5"/>
        <v>361</v>
      </c>
      <c r="C365" s="237"/>
      <c r="D365" s="234">
        <v>14345</v>
      </c>
      <c r="E365" s="229" t="s">
        <v>22</v>
      </c>
      <c r="F365" s="235"/>
      <c r="G365" s="229" t="s">
        <v>404</v>
      </c>
      <c r="H365" s="229" t="s">
        <v>1116</v>
      </c>
      <c r="I365" s="229" t="s">
        <v>1117</v>
      </c>
      <c r="J365" s="229" t="s">
        <v>1118</v>
      </c>
      <c r="K365" s="229" t="s">
        <v>606</v>
      </c>
      <c r="L365" s="229" t="s">
        <v>607</v>
      </c>
      <c r="M365" s="229" t="s">
        <v>152</v>
      </c>
      <c r="N365" s="229">
        <v>135</v>
      </c>
      <c r="O365" s="229">
        <v>59</v>
      </c>
      <c r="P365" s="229">
        <v>194</v>
      </c>
      <c r="Q365" s="229">
        <v>1.08</v>
      </c>
      <c r="R365" s="229">
        <v>0.25</v>
      </c>
      <c r="S365" s="229">
        <v>0.17</v>
      </c>
      <c r="T365" s="230">
        <v>4.5900000000000003E-2</v>
      </c>
      <c r="U365" s="231">
        <v>8.9046000000000003</v>
      </c>
      <c r="V365" s="236"/>
    </row>
    <row r="366" spans="2:22">
      <c r="B366" s="233">
        <f t="shared" si="5"/>
        <v>362</v>
      </c>
      <c r="C366" s="237"/>
      <c r="D366" s="234">
        <v>14345</v>
      </c>
      <c r="E366" s="229" t="s">
        <v>22</v>
      </c>
      <c r="F366" s="235"/>
      <c r="G366" s="229" t="s">
        <v>404</v>
      </c>
      <c r="H366" s="229" t="s">
        <v>1435</v>
      </c>
      <c r="I366" s="229" t="s">
        <v>1436</v>
      </c>
      <c r="J366" s="229" t="s">
        <v>1437</v>
      </c>
      <c r="K366" s="229" t="s">
        <v>606</v>
      </c>
      <c r="L366" s="229" t="s">
        <v>607</v>
      </c>
      <c r="M366" s="229">
        <v>0</v>
      </c>
      <c r="N366" s="229">
        <v>0</v>
      </c>
      <c r="O366" s="229">
        <v>30</v>
      </c>
      <c r="P366" s="229">
        <v>30</v>
      </c>
      <c r="Q366" s="229">
        <v>0</v>
      </c>
      <c r="R366" s="229">
        <v>0</v>
      </c>
      <c r="S366" s="229">
        <v>0</v>
      </c>
      <c r="T366" s="230">
        <v>0</v>
      </c>
      <c r="U366" s="231">
        <v>0</v>
      </c>
      <c r="V366" s="236"/>
    </row>
    <row r="367" spans="2:22">
      <c r="B367" s="233">
        <f t="shared" si="5"/>
        <v>363</v>
      </c>
      <c r="C367" s="237"/>
      <c r="D367" s="234">
        <v>14345</v>
      </c>
      <c r="E367" s="229" t="s">
        <v>22</v>
      </c>
      <c r="F367" s="235"/>
      <c r="G367" s="229" t="s">
        <v>404</v>
      </c>
      <c r="H367" s="229" t="s">
        <v>1435</v>
      </c>
      <c r="I367" s="229" t="s">
        <v>1438</v>
      </c>
      <c r="J367" s="229" t="s">
        <v>1439</v>
      </c>
      <c r="K367" s="229" t="s">
        <v>606</v>
      </c>
      <c r="L367" s="229" t="s">
        <v>1041</v>
      </c>
      <c r="M367" s="229">
        <v>0</v>
      </c>
      <c r="N367" s="229">
        <v>0</v>
      </c>
      <c r="O367" s="229">
        <v>6</v>
      </c>
      <c r="P367" s="229">
        <v>6</v>
      </c>
      <c r="Q367" s="229">
        <v>0</v>
      </c>
      <c r="R367" s="229">
        <v>0</v>
      </c>
      <c r="S367" s="229">
        <v>0</v>
      </c>
      <c r="T367" s="230">
        <v>0</v>
      </c>
      <c r="U367" s="231">
        <v>0</v>
      </c>
      <c r="V367" s="236"/>
    </row>
    <row r="368" spans="2:22">
      <c r="B368" s="233">
        <f t="shared" si="5"/>
        <v>364</v>
      </c>
      <c r="C368" s="237"/>
      <c r="D368" s="234">
        <v>14345</v>
      </c>
      <c r="E368" s="229" t="s">
        <v>22</v>
      </c>
      <c r="F368" s="235"/>
      <c r="G368" s="229" t="s">
        <v>404</v>
      </c>
      <c r="H368" s="229" t="s">
        <v>1119</v>
      </c>
      <c r="I368" s="229" t="s">
        <v>1120</v>
      </c>
      <c r="J368" s="229" t="s">
        <v>1121</v>
      </c>
      <c r="K368" s="229" t="s">
        <v>606</v>
      </c>
      <c r="L368" s="229" t="s">
        <v>607</v>
      </c>
      <c r="M368" s="229" t="s">
        <v>152</v>
      </c>
      <c r="N368" s="229">
        <v>14</v>
      </c>
      <c r="O368" s="229">
        <v>0</v>
      </c>
      <c r="P368" s="229">
        <v>14</v>
      </c>
      <c r="Q368" s="229">
        <v>1.08</v>
      </c>
      <c r="R368" s="229">
        <v>1.42</v>
      </c>
      <c r="S368" s="229">
        <v>0.67</v>
      </c>
      <c r="T368" s="230">
        <v>1.027512</v>
      </c>
      <c r="U368" s="231">
        <v>14.385168</v>
      </c>
      <c r="V368" s="236"/>
    </row>
    <row r="369" spans="2:22">
      <c r="B369" s="233">
        <f t="shared" si="5"/>
        <v>365</v>
      </c>
      <c r="C369" s="237"/>
      <c r="D369" s="234">
        <v>14345</v>
      </c>
      <c r="E369" s="229" t="s">
        <v>22</v>
      </c>
      <c r="F369" s="235"/>
      <c r="G369" s="229" t="s">
        <v>404</v>
      </c>
      <c r="H369" s="229" t="s">
        <v>1122</v>
      </c>
      <c r="I369" s="229" t="s">
        <v>1123</v>
      </c>
      <c r="J369" s="229" t="s">
        <v>1124</v>
      </c>
      <c r="K369" s="229" t="s">
        <v>606</v>
      </c>
      <c r="L369" s="229" t="s">
        <v>607</v>
      </c>
      <c r="M369" s="229" t="s">
        <v>152</v>
      </c>
      <c r="N369" s="229">
        <v>0</v>
      </c>
      <c r="O369" s="229">
        <v>0</v>
      </c>
      <c r="P369" s="229">
        <v>0</v>
      </c>
      <c r="Q369" s="229">
        <v>0.83</v>
      </c>
      <c r="R369" s="229">
        <v>0.42</v>
      </c>
      <c r="S369" s="229">
        <v>0.33</v>
      </c>
      <c r="T369" s="230">
        <v>0.115038</v>
      </c>
      <c r="U369" s="231">
        <v>0</v>
      </c>
      <c r="V369" s="236"/>
    </row>
    <row r="370" spans="2:22">
      <c r="B370" s="233">
        <f t="shared" si="5"/>
        <v>366</v>
      </c>
      <c r="C370" s="237"/>
      <c r="D370" s="234">
        <v>14345</v>
      </c>
      <c r="E370" s="229" t="s">
        <v>22</v>
      </c>
      <c r="F370" s="235"/>
      <c r="G370" s="229" t="s">
        <v>404</v>
      </c>
      <c r="H370" s="229" t="s">
        <v>1125</v>
      </c>
      <c r="I370" s="229" t="s">
        <v>1126</v>
      </c>
      <c r="J370" s="229" t="s">
        <v>1127</v>
      </c>
      <c r="K370" s="229" t="s">
        <v>606</v>
      </c>
      <c r="L370" s="229" t="s">
        <v>607</v>
      </c>
      <c r="M370" s="229" t="s">
        <v>152</v>
      </c>
      <c r="N370" s="229">
        <v>14</v>
      </c>
      <c r="O370" s="229">
        <v>0</v>
      </c>
      <c r="P370" s="229">
        <v>14</v>
      </c>
      <c r="Q370" s="229">
        <v>1</v>
      </c>
      <c r="R370" s="229">
        <v>0.5</v>
      </c>
      <c r="S370" s="229">
        <v>0.42</v>
      </c>
      <c r="T370" s="230">
        <v>0.21</v>
      </c>
      <c r="U370" s="231">
        <v>2.94</v>
      </c>
      <c r="V370" s="236"/>
    </row>
    <row r="371" spans="2:22">
      <c r="B371" s="233">
        <f t="shared" si="5"/>
        <v>367</v>
      </c>
      <c r="C371" s="237"/>
      <c r="D371" s="234">
        <v>14345</v>
      </c>
      <c r="E371" s="229" t="s">
        <v>22</v>
      </c>
      <c r="F371" s="235"/>
      <c r="G371" s="229" t="s">
        <v>404</v>
      </c>
      <c r="H371" s="229" t="s">
        <v>1128</v>
      </c>
      <c r="I371" s="229" t="s">
        <v>1129</v>
      </c>
      <c r="J371" s="229" t="s">
        <v>1130</v>
      </c>
      <c r="K371" s="229" t="s">
        <v>606</v>
      </c>
      <c r="L371" s="229" t="s">
        <v>607</v>
      </c>
      <c r="M371" s="229" t="s">
        <v>152</v>
      </c>
      <c r="N371" s="229">
        <v>0</v>
      </c>
      <c r="O371" s="229">
        <v>0</v>
      </c>
      <c r="P371" s="229">
        <v>0</v>
      </c>
      <c r="Q371" s="229">
        <v>0.33</v>
      </c>
      <c r="R371" s="229">
        <v>0.17</v>
      </c>
      <c r="S371" s="229">
        <v>0.25</v>
      </c>
      <c r="T371" s="230">
        <v>1.4024999999999999E-2</v>
      </c>
      <c r="U371" s="231">
        <v>0</v>
      </c>
      <c r="V371" s="236"/>
    </row>
    <row r="372" spans="2:22">
      <c r="B372" s="233">
        <f t="shared" si="5"/>
        <v>368</v>
      </c>
      <c r="C372" s="237"/>
      <c r="D372" s="234">
        <v>14345</v>
      </c>
      <c r="E372" s="229" t="s">
        <v>22</v>
      </c>
      <c r="F372" s="235"/>
      <c r="G372" s="229" t="s">
        <v>404</v>
      </c>
      <c r="H372" s="229" t="s">
        <v>1131</v>
      </c>
      <c r="I372" s="229" t="s">
        <v>1132</v>
      </c>
      <c r="J372" s="229" t="s">
        <v>1133</v>
      </c>
      <c r="K372" s="229" t="s">
        <v>606</v>
      </c>
      <c r="L372" s="229" t="s">
        <v>607</v>
      </c>
      <c r="M372" s="229" t="s">
        <v>152</v>
      </c>
      <c r="N372" s="229">
        <v>0</v>
      </c>
      <c r="O372" s="229">
        <v>0</v>
      </c>
      <c r="P372" s="229">
        <v>0</v>
      </c>
      <c r="Q372" s="229">
        <v>2.8</v>
      </c>
      <c r="R372" s="229">
        <v>0.94</v>
      </c>
      <c r="S372" s="229">
        <v>0.25</v>
      </c>
      <c r="T372" s="230">
        <v>0.65799999999999992</v>
      </c>
      <c r="U372" s="231">
        <v>0</v>
      </c>
      <c r="V372" s="236"/>
    </row>
    <row r="373" spans="2:22">
      <c r="B373" s="233">
        <f t="shared" si="5"/>
        <v>369</v>
      </c>
      <c r="C373" s="237"/>
      <c r="D373" s="234">
        <v>14345</v>
      </c>
      <c r="E373" s="229" t="s">
        <v>22</v>
      </c>
      <c r="F373" s="235"/>
      <c r="G373" s="229" t="s">
        <v>404</v>
      </c>
      <c r="H373" s="229" t="s">
        <v>1134</v>
      </c>
      <c r="I373" s="229" t="s">
        <v>1135</v>
      </c>
      <c r="J373" s="229" t="s">
        <v>1136</v>
      </c>
      <c r="K373" s="229" t="s">
        <v>606</v>
      </c>
      <c r="L373" s="229" t="s">
        <v>607</v>
      </c>
      <c r="M373" s="229" t="s">
        <v>152</v>
      </c>
      <c r="N373" s="229">
        <v>0</v>
      </c>
      <c r="O373" s="229">
        <v>0</v>
      </c>
      <c r="P373" s="229">
        <v>0</v>
      </c>
      <c r="Q373" s="229">
        <v>0</v>
      </c>
      <c r="R373" s="229">
        <v>0</v>
      </c>
      <c r="S373" s="229">
        <v>0</v>
      </c>
      <c r="T373" s="230">
        <v>0</v>
      </c>
      <c r="U373" s="231">
        <v>0</v>
      </c>
      <c r="V373" s="236"/>
    </row>
    <row r="374" spans="2:22">
      <c r="B374" s="233">
        <f t="shared" si="5"/>
        <v>370</v>
      </c>
      <c r="C374" s="237"/>
      <c r="D374" s="234">
        <v>14345</v>
      </c>
      <c r="E374" s="229" t="s">
        <v>22</v>
      </c>
      <c r="F374" s="235"/>
      <c r="G374" s="229" t="s">
        <v>404</v>
      </c>
      <c r="H374" s="229" t="s">
        <v>1137</v>
      </c>
      <c r="I374" s="229" t="s">
        <v>1138</v>
      </c>
      <c r="J374" s="229" t="s">
        <v>1139</v>
      </c>
      <c r="K374" s="229" t="s">
        <v>606</v>
      </c>
      <c r="L374" s="229" t="s">
        <v>607</v>
      </c>
      <c r="M374" s="229" t="s">
        <v>152</v>
      </c>
      <c r="N374" s="229">
        <v>0</v>
      </c>
      <c r="O374" s="229">
        <v>0</v>
      </c>
      <c r="P374" s="229">
        <v>0</v>
      </c>
      <c r="Q374" s="229">
        <v>0.9</v>
      </c>
      <c r="R374" s="229">
        <v>0.24</v>
      </c>
      <c r="S374" s="229">
        <v>0.23</v>
      </c>
      <c r="T374" s="230">
        <v>4.9680000000000002E-2</v>
      </c>
      <c r="U374" s="231">
        <v>0</v>
      </c>
      <c r="V374" s="236"/>
    </row>
    <row r="375" spans="2:22">
      <c r="B375" s="233">
        <f t="shared" si="5"/>
        <v>371</v>
      </c>
      <c r="C375" s="237"/>
      <c r="D375" s="234">
        <v>14345</v>
      </c>
      <c r="E375" s="229" t="s">
        <v>22</v>
      </c>
      <c r="F375" s="235"/>
      <c r="G375" s="229" t="s">
        <v>404</v>
      </c>
      <c r="H375" s="229" t="s">
        <v>1440</v>
      </c>
      <c r="I375" s="229" t="s">
        <v>1441</v>
      </c>
      <c r="J375" s="229" t="s">
        <v>1442</v>
      </c>
      <c r="K375" s="229" t="s">
        <v>606</v>
      </c>
      <c r="L375" s="229" t="s">
        <v>607</v>
      </c>
      <c r="M375" s="229" t="s">
        <v>113</v>
      </c>
      <c r="N375" s="229">
        <v>0</v>
      </c>
      <c r="O375" s="229">
        <v>13</v>
      </c>
      <c r="P375" s="229">
        <v>13</v>
      </c>
      <c r="Q375" s="229">
        <v>5.41</v>
      </c>
      <c r="R375" s="229">
        <v>0.75</v>
      </c>
      <c r="S375" s="229">
        <v>0.92</v>
      </c>
      <c r="T375" s="230">
        <v>3.7328999999999999</v>
      </c>
      <c r="U375" s="231">
        <v>48.527700000000003</v>
      </c>
      <c r="V375" s="236"/>
    </row>
    <row r="376" spans="2:22">
      <c r="B376" s="233">
        <f t="shared" si="5"/>
        <v>372</v>
      </c>
      <c r="C376" s="237"/>
      <c r="D376" s="234">
        <v>14345</v>
      </c>
      <c r="E376" s="229" t="s">
        <v>22</v>
      </c>
      <c r="F376" s="235"/>
      <c r="G376" s="229" t="s">
        <v>404</v>
      </c>
      <c r="H376" s="229" t="s">
        <v>1143</v>
      </c>
      <c r="I376" s="229" t="s">
        <v>1144</v>
      </c>
      <c r="J376" s="229" t="s">
        <v>1145</v>
      </c>
      <c r="K376" s="229" t="s">
        <v>606</v>
      </c>
      <c r="L376" s="229" t="s">
        <v>607</v>
      </c>
      <c r="M376" s="229" t="s">
        <v>152</v>
      </c>
      <c r="N376" s="229">
        <v>0</v>
      </c>
      <c r="O376" s="229">
        <v>0</v>
      </c>
      <c r="P376" s="229">
        <v>0</v>
      </c>
      <c r="Q376" s="229">
        <v>0.54</v>
      </c>
      <c r="R376" s="229">
        <v>0.12</v>
      </c>
      <c r="S376" s="229">
        <v>0.12</v>
      </c>
      <c r="T376" s="230">
        <v>7.7759999999999991E-3</v>
      </c>
      <c r="U376" s="231">
        <v>0</v>
      </c>
      <c r="V376" s="236"/>
    </row>
    <row r="377" spans="2:22">
      <c r="B377" s="233">
        <f t="shared" si="5"/>
        <v>373</v>
      </c>
      <c r="C377" s="237"/>
      <c r="D377" s="234">
        <v>14345</v>
      </c>
      <c r="E377" s="229" t="s">
        <v>22</v>
      </c>
      <c r="F377" s="235"/>
      <c r="G377" s="229" t="s">
        <v>404</v>
      </c>
      <c r="H377" s="229" t="s">
        <v>1146</v>
      </c>
      <c r="I377" s="229" t="s">
        <v>1147</v>
      </c>
      <c r="J377" s="229" t="s">
        <v>1148</v>
      </c>
      <c r="K377" s="229" t="s">
        <v>606</v>
      </c>
      <c r="L377" s="229" t="s">
        <v>607</v>
      </c>
      <c r="M377" s="229" t="s">
        <v>152</v>
      </c>
      <c r="N377" s="229">
        <v>0</v>
      </c>
      <c r="O377" s="229">
        <v>0</v>
      </c>
      <c r="P377" s="229">
        <v>0</v>
      </c>
      <c r="Q377" s="229">
        <v>0.61</v>
      </c>
      <c r="R377" s="229">
        <v>0.28999999999999998</v>
      </c>
      <c r="S377" s="229">
        <v>0.16</v>
      </c>
      <c r="T377" s="230">
        <v>2.8303999999999999E-2</v>
      </c>
      <c r="U377" s="231">
        <v>0</v>
      </c>
      <c r="V377" s="236"/>
    </row>
    <row r="378" spans="2:22">
      <c r="B378" s="233">
        <f t="shared" si="5"/>
        <v>374</v>
      </c>
      <c r="C378" s="237"/>
      <c r="D378" s="234">
        <v>14345</v>
      </c>
      <c r="E378" s="229" t="s">
        <v>22</v>
      </c>
      <c r="F378" s="235"/>
      <c r="G378" s="229" t="s">
        <v>404</v>
      </c>
      <c r="H378" s="229" t="s">
        <v>1149</v>
      </c>
      <c r="I378" s="229" t="s">
        <v>1150</v>
      </c>
      <c r="J378" s="229" t="s">
        <v>1151</v>
      </c>
      <c r="K378" s="229" t="s">
        <v>606</v>
      </c>
      <c r="L378" s="229" t="s">
        <v>758</v>
      </c>
      <c r="M378" s="229" t="s">
        <v>637</v>
      </c>
      <c r="N378" s="229">
        <v>0</v>
      </c>
      <c r="O378" s="229">
        <v>0</v>
      </c>
      <c r="P378" s="229">
        <v>0</v>
      </c>
      <c r="Q378" s="229">
        <v>0.8</v>
      </c>
      <c r="R378" s="229">
        <v>0.32</v>
      </c>
      <c r="S378" s="229">
        <v>0.37</v>
      </c>
      <c r="T378" s="230">
        <v>9.4719999999999999E-2</v>
      </c>
      <c r="U378" s="231">
        <v>0</v>
      </c>
      <c r="V378" s="236"/>
    </row>
    <row r="379" spans="2:22">
      <c r="B379" s="233">
        <f t="shared" si="5"/>
        <v>375</v>
      </c>
      <c r="C379" s="237"/>
      <c r="D379" s="234">
        <v>14345</v>
      </c>
      <c r="E379" s="229" t="s">
        <v>22</v>
      </c>
      <c r="F379" s="235"/>
      <c r="G379" s="229" t="s">
        <v>404</v>
      </c>
      <c r="H379" s="229" t="s">
        <v>1152</v>
      </c>
      <c r="I379" s="229" t="s">
        <v>1153</v>
      </c>
      <c r="J379" s="229" t="s">
        <v>1154</v>
      </c>
      <c r="K379" s="229" t="s">
        <v>606</v>
      </c>
      <c r="L379" s="229" t="s">
        <v>607</v>
      </c>
      <c r="M379" s="229" t="s">
        <v>152</v>
      </c>
      <c r="N379" s="229">
        <v>0</v>
      </c>
      <c r="O379" s="229">
        <v>0</v>
      </c>
      <c r="P379" s="229">
        <v>0</v>
      </c>
      <c r="Q379" s="229">
        <v>2.75</v>
      </c>
      <c r="R379" s="229">
        <v>0.17</v>
      </c>
      <c r="S379" s="229">
        <v>0.75</v>
      </c>
      <c r="T379" s="230">
        <v>0.35062500000000002</v>
      </c>
      <c r="U379" s="231">
        <v>0</v>
      </c>
      <c r="V379" s="236"/>
    </row>
    <row r="380" spans="2:22">
      <c r="B380" s="233">
        <f t="shared" si="5"/>
        <v>376</v>
      </c>
      <c r="C380" s="237"/>
      <c r="D380" s="234">
        <v>14345</v>
      </c>
      <c r="E380" s="229" t="s">
        <v>22</v>
      </c>
      <c r="F380" s="235"/>
      <c r="G380" s="229" t="s">
        <v>404</v>
      </c>
      <c r="H380" s="229" t="s">
        <v>1155</v>
      </c>
      <c r="I380" s="229" t="s">
        <v>1156</v>
      </c>
      <c r="J380" s="229" t="s">
        <v>1157</v>
      </c>
      <c r="K380" s="229" t="s">
        <v>606</v>
      </c>
      <c r="L380" s="229" t="s">
        <v>607</v>
      </c>
      <c r="M380" s="229" t="s">
        <v>152</v>
      </c>
      <c r="N380" s="229">
        <v>23</v>
      </c>
      <c r="O380" s="229">
        <v>0</v>
      </c>
      <c r="P380" s="229">
        <v>23</v>
      </c>
      <c r="Q380" s="229">
        <v>2.75</v>
      </c>
      <c r="R380" s="229">
        <v>0.33</v>
      </c>
      <c r="S380" s="229">
        <v>0.92</v>
      </c>
      <c r="T380" s="230">
        <v>0.83490000000000009</v>
      </c>
      <c r="U380" s="231">
        <v>19.2027</v>
      </c>
      <c r="V380" s="236"/>
    </row>
    <row r="381" spans="2:22">
      <c r="B381" s="233">
        <f t="shared" si="5"/>
        <v>377</v>
      </c>
      <c r="C381" s="237"/>
      <c r="D381" s="234" t="e">
        <v>#N/A</v>
      </c>
      <c r="E381" s="229" t="e">
        <v>#N/A</v>
      </c>
      <c r="F381" s="235"/>
      <c r="G381" s="229" t="s">
        <v>404</v>
      </c>
      <c r="H381" s="229" t="s">
        <v>1158</v>
      </c>
      <c r="I381" s="229" t="s">
        <v>1159</v>
      </c>
      <c r="J381" s="229" t="s">
        <v>1160</v>
      </c>
      <c r="K381" s="229" t="s">
        <v>606</v>
      </c>
      <c r="L381" s="229" t="s">
        <v>607</v>
      </c>
      <c r="M381" s="229" t="s">
        <v>152</v>
      </c>
      <c r="N381" s="229">
        <v>0</v>
      </c>
      <c r="O381" s="229">
        <v>0</v>
      </c>
      <c r="P381" s="229">
        <v>0</v>
      </c>
      <c r="Q381" s="229">
        <v>0</v>
      </c>
      <c r="R381" s="229">
        <v>0</v>
      </c>
      <c r="S381" s="229">
        <v>0</v>
      </c>
      <c r="T381" s="230">
        <v>0</v>
      </c>
      <c r="U381" s="231">
        <v>0</v>
      </c>
      <c r="V381" s="236"/>
    </row>
    <row r="382" spans="2:22">
      <c r="B382" s="233">
        <f t="shared" si="5"/>
        <v>378</v>
      </c>
      <c r="C382" s="237"/>
      <c r="D382" s="234" t="e">
        <v>#N/A</v>
      </c>
      <c r="E382" s="229" t="e">
        <v>#N/A</v>
      </c>
      <c r="F382" s="235"/>
      <c r="G382" s="229" t="s">
        <v>404</v>
      </c>
      <c r="H382" s="229" t="s">
        <v>1161</v>
      </c>
      <c r="I382" s="229" t="s">
        <v>1162</v>
      </c>
      <c r="J382" s="229" t="s">
        <v>1163</v>
      </c>
      <c r="K382" s="229" t="s">
        <v>606</v>
      </c>
      <c r="L382" s="229" t="s">
        <v>607</v>
      </c>
      <c r="M382" s="229" t="s">
        <v>637</v>
      </c>
      <c r="N382" s="229">
        <v>0</v>
      </c>
      <c r="O382" s="229">
        <v>0</v>
      </c>
      <c r="P382" s="229">
        <v>0</v>
      </c>
      <c r="Q382" s="229">
        <v>0</v>
      </c>
      <c r="R382" s="229">
        <v>0</v>
      </c>
      <c r="S382" s="229">
        <v>0</v>
      </c>
      <c r="T382" s="230">
        <v>0</v>
      </c>
      <c r="U382" s="231">
        <v>0</v>
      </c>
      <c r="V382" s="236"/>
    </row>
    <row r="383" spans="2:22">
      <c r="B383" s="233">
        <f t="shared" si="5"/>
        <v>379</v>
      </c>
      <c r="C383" s="237"/>
      <c r="D383" s="234" t="e">
        <v>#N/A</v>
      </c>
      <c r="E383" s="229" t="e">
        <v>#N/A</v>
      </c>
      <c r="F383" s="235"/>
      <c r="G383" s="229" t="s">
        <v>404</v>
      </c>
      <c r="H383" s="229" t="s">
        <v>1164</v>
      </c>
      <c r="I383" s="229" t="s">
        <v>1165</v>
      </c>
      <c r="J383" s="229" t="s">
        <v>1166</v>
      </c>
      <c r="K383" s="229" t="s">
        <v>627</v>
      </c>
      <c r="L383" s="229" t="s">
        <v>607</v>
      </c>
      <c r="M383" s="229" t="s">
        <v>152</v>
      </c>
      <c r="N383" s="229">
        <v>0</v>
      </c>
      <c r="O383" s="229">
        <v>0</v>
      </c>
      <c r="P383" s="229">
        <v>0</v>
      </c>
      <c r="Q383" s="229">
        <v>0</v>
      </c>
      <c r="R383" s="229">
        <v>0</v>
      </c>
      <c r="S383" s="229">
        <v>0</v>
      </c>
      <c r="T383" s="230">
        <v>0</v>
      </c>
      <c r="U383" s="231">
        <v>0</v>
      </c>
      <c r="V383" s="236"/>
    </row>
    <row r="384" spans="2:22">
      <c r="B384" s="233">
        <f t="shared" si="5"/>
        <v>380</v>
      </c>
      <c r="C384" s="237"/>
      <c r="D384" s="234">
        <v>14345</v>
      </c>
      <c r="E384" s="229" t="s">
        <v>22</v>
      </c>
      <c r="F384" s="235"/>
      <c r="G384" s="229" t="s">
        <v>404</v>
      </c>
      <c r="H384" s="229" t="s">
        <v>1167</v>
      </c>
      <c r="I384" s="229" t="s">
        <v>1168</v>
      </c>
      <c r="J384" s="229" t="s">
        <v>1169</v>
      </c>
      <c r="K384" s="229" t="s">
        <v>606</v>
      </c>
      <c r="L384" s="229" t="s">
        <v>607</v>
      </c>
      <c r="M384" s="229" t="s">
        <v>152</v>
      </c>
      <c r="N384" s="229">
        <v>0</v>
      </c>
      <c r="O384" s="229">
        <v>3</v>
      </c>
      <c r="P384" s="229">
        <v>3</v>
      </c>
      <c r="Q384" s="229">
        <v>0.83</v>
      </c>
      <c r="R384" s="229">
        <v>0.08</v>
      </c>
      <c r="S384" s="229">
        <v>0.33</v>
      </c>
      <c r="T384" s="230">
        <v>2.1912000000000001E-2</v>
      </c>
      <c r="U384" s="231">
        <v>6.5736000000000003E-2</v>
      </c>
      <c r="V384" s="236"/>
    </row>
    <row r="385" spans="2:22">
      <c r="B385" s="233">
        <f t="shared" si="5"/>
        <v>381</v>
      </c>
      <c r="C385" s="237"/>
      <c r="D385" s="234">
        <v>14345</v>
      </c>
      <c r="E385" s="229" t="s">
        <v>22</v>
      </c>
      <c r="F385" s="235"/>
      <c r="G385" s="229" t="s">
        <v>404</v>
      </c>
      <c r="H385" s="229" t="s">
        <v>1173</v>
      </c>
      <c r="I385" s="229" t="s">
        <v>1174</v>
      </c>
      <c r="J385" s="229" t="s">
        <v>1175</v>
      </c>
      <c r="K385" s="229" t="s">
        <v>606</v>
      </c>
      <c r="L385" s="229" t="s">
        <v>607</v>
      </c>
      <c r="M385" s="229" t="s">
        <v>113</v>
      </c>
      <c r="N385" s="229">
        <v>0</v>
      </c>
      <c r="O385" s="229">
        <v>14</v>
      </c>
      <c r="P385" s="229">
        <v>14</v>
      </c>
      <c r="Q385" s="229">
        <v>4.04</v>
      </c>
      <c r="R385" s="229">
        <v>0.52</v>
      </c>
      <c r="S385" s="229">
        <v>0.75</v>
      </c>
      <c r="T385" s="230">
        <v>1.5755999999999999</v>
      </c>
      <c r="U385" s="231">
        <v>22.058399999999999</v>
      </c>
      <c r="V385" s="236"/>
    </row>
    <row r="386" spans="2:22">
      <c r="B386" s="233">
        <f t="shared" si="5"/>
        <v>382</v>
      </c>
      <c r="C386" s="237"/>
      <c r="D386" s="234">
        <v>14345</v>
      </c>
      <c r="E386" s="229" t="s">
        <v>22</v>
      </c>
      <c r="F386" s="235"/>
      <c r="G386" s="229" t="s">
        <v>404</v>
      </c>
      <c r="H386" s="229" t="s">
        <v>1176</v>
      </c>
      <c r="I386" s="229" t="s">
        <v>1177</v>
      </c>
      <c r="J386" s="229" t="s">
        <v>1178</v>
      </c>
      <c r="K386" s="229" t="s">
        <v>606</v>
      </c>
      <c r="L386" s="229" t="s">
        <v>607</v>
      </c>
      <c r="M386" s="229" t="s">
        <v>113</v>
      </c>
      <c r="N386" s="229">
        <v>0</v>
      </c>
      <c r="O386" s="229">
        <v>25</v>
      </c>
      <c r="P386" s="229">
        <v>25</v>
      </c>
      <c r="Q386" s="229">
        <v>3.67</v>
      </c>
      <c r="R386" s="229">
        <v>1.17</v>
      </c>
      <c r="S386" s="229">
        <v>0.75</v>
      </c>
      <c r="T386" s="230">
        <v>3.2204250000000001</v>
      </c>
      <c r="U386" s="231">
        <v>80.51062499999999</v>
      </c>
      <c r="V386" s="236"/>
    </row>
    <row r="387" spans="2:22">
      <c r="B387" s="233">
        <f t="shared" si="5"/>
        <v>383</v>
      </c>
      <c r="C387" s="237"/>
      <c r="D387" s="234">
        <v>14345</v>
      </c>
      <c r="E387" s="229" t="s">
        <v>22</v>
      </c>
      <c r="F387" s="235"/>
      <c r="G387" s="229" t="s">
        <v>404</v>
      </c>
      <c r="H387" s="229" t="s">
        <v>1179</v>
      </c>
      <c r="I387" s="229" t="s">
        <v>1180</v>
      </c>
      <c r="J387" s="229" t="s">
        <v>1181</v>
      </c>
      <c r="K387" s="229" t="s">
        <v>606</v>
      </c>
      <c r="L387" s="229" t="s">
        <v>607</v>
      </c>
      <c r="M387" s="229" t="s">
        <v>152</v>
      </c>
      <c r="N387" s="229">
        <v>0</v>
      </c>
      <c r="O387" s="229">
        <v>8</v>
      </c>
      <c r="P387" s="229">
        <v>8</v>
      </c>
      <c r="Q387" s="229">
        <v>3.33</v>
      </c>
      <c r="R387" s="229">
        <v>1.25</v>
      </c>
      <c r="S387" s="229">
        <v>1.25</v>
      </c>
      <c r="T387" s="230">
        <v>5.203125</v>
      </c>
      <c r="U387" s="231">
        <v>41.625</v>
      </c>
      <c r="V387" s="236"/>
    </row>
    <row r="388" spans="2:22">
      <c r="B388" s="233">
        <f t="shared" si="5"/>
        <v>384</v>
      </c>
      <c r="C388" s="237"/>
      <c r="D388" s="234">
        <v>14345</v>
      </c>
      <c r="E388" s="229" t="s">
        <v>22</v>
      </c>
      <c r="F388" s="235"/>
      <c r="G388" s="229" t="s">
        <v>404</v>
      </c>
      <c r="H388" s="229" t="s">
        <v>1443</v>
      </c>
      <c r="I388" s="229" t="s">
        <v>1444</v>
      </c>
      <c r="J388" s="229" t="s">
        <v>1445</v>
      </c>
      <c r="K388" s="229" t="s">
        <v>606</v>
      </c>
      <c r="L388" s="229" t="s">
        <v>607</v>
      </c>
      <c r="M388" s="229" t="s">
        <v>152</v>
      </c>
      <c r="N388" s="229">
        <v>0</v>
      </c>
      <c r="O388" s="229">
        <v>13</v>
      </c>
      <c r="P388" s="229">
        <v>13</v>
      </c>
      <c r="Q388" s="229">
        <v>1.5</v>
      </c>
      <c r="R388" s="229">
        <v>0.83</v>
      </c>
      <c r="S388" s="229">
        <v>0.83</v>
      </c>
      <c r="T388" s="230">
        <v>1.03335</v>
      </c>
      <c r="U388" s="231">
        <v>13.43355</v>
      </c>
      <c r="V388" s="236"/>
    </row>
    <row r="389" spans="2:22">
      <c r="B389" s="233">
        <f t="shared" si="5"/>
        <v>385</v>
      </c>
      <c r="C389" s="237"/>
      <c r="D389" s="234">
        <v>14345</v>
      </c>
      <c r="E389" s="229" t="s">
        <v>22</v>
      </c>
      <c r="F389" s="235"/>
      <c r="G389" s="229" t="s">
        <v>404</v>
      </c>
      <c r="H389" s="229" t="s">
        <v>1446</v>
      </c>
      <c r="I389" s="229" t="s">
        <v>1447</v>
      </c>
      <c r="J389" s="229" t="s">
        <v>1448</v>
      </c>
      <c r="K389" s="229" t="s">
        <v>606</v>
      </c>
      <c r="L389" s="229" t="s">
        <v>607</v>
      </c>
      <c r="M389" s="229" t="s">
        <v>152</v>
      </c>
      <c r="N389" s="229">
        <v>0</v>
      </c>
      <c r="O389" s="229">
        <v>25</v>
      </c>
      <c r="P389" s="229">
        <v>25</v>
      </c>
      <c r="Q389" s="229">
        <v>6.33</v>
      </c>
      <c r="R389" s="229">
        <v>5.16</v>
      </c>
      <c r="S389" s="229">
        <v>1.17</v>
      </c>
      <c r="T389" s="230">
        <v>38.215476000000002</v>
      </c>
      <c r="U389" s="231">
        <v>955.38690000000008</v>
      </c>
      <c r="V389" s="236"/>
    </row>
    <row r="390" spans="2:22">
      <c r="B390" s="233">
        <f t="shared" ref="B390:B408" si="6">1+B389</f>
        <v>386</v>
      </c>
      <c r="C390" s="237"/>
      <c r="D390" s="234">
        <v>14345</v>
      </c>
      <c r="E390" s="229" t="s">
        <v>22</v>
      </c>
      <c r="F390" s="235"/>
      <c r="G390" s="229" t="s">
        <v>404</v>
      </c>
      <c r="H390" s="229" t="s">
        <v>1182</v>
      </c>
      <c r="I390" s="229" t="s">
        <v>1183</v>
      </c>
      <c r="J390" s="229" t="s">
        <v>1184</v>
      </c>
      <c r="K390" s="229" t="s">
        <v>606</v>
      </c>
      <c r="L390" s="229" t="s">
        <v>607</v>
      </c>
      <c r="M390" s="229" t="s">
        <v>152</v>
      </c>
      <c r="N390" s="229">
        <v>0</v>
      </c>
      <c r="O390" s="229">
        <v>123</v>
      </c>
      <c r="P390" s="229">
        <v>123</v>
      </c>
      <c r="Q390" s="229">
        <v>1.17</v>
      </c>
      <c r="R390" s="229">
        <v>0.83</v>
      </c>
      <c r="S390" s="229">
        <v>0.67</v>
      </c>
      <c r="T390" s="230">
        <v>0.65063699999999991</v>
      </c>
      <c r="U390" s="231">
        <v>80.028350999999986</v>
      </c>
      <c r="V390" s="236"/>
    </row>
    <row r="391" spans="2:22">
      <c r="B391" s="233">
        <f t="shared" si="6"/>
        <v>387</v>
      </c>
      <c r="C391" s="237"/>
      <c r="D391" s="234">
        <v>14345</v>
      </c>
      <c r="E391" s="229" t="s">
        <v>22</v>
      </c>
      <c r="F391" s="235"/>
      <c r="G391" s="229" t="s">
        <v>404</v>
      </c>
      <c r="H391" s="229" t="s">
        <v>1185</v>
      </c>
      <c r="I391" s="229" t="s">
        <v>1186</v>
      </c>
      <c r="J391" s="229" t="s">
        <v>1187</v>
      </c>
      <c r="K391" s="229" t="s">
        <v>606</v>
      </c>
      <c r="L391" s="229" t="s">
        <v>607</v>
      </c>
      <c r="M391" s="229" t="s">
        <v>152</v>
      </c>
      <c r="N391" s="229">
        <v>14</v>
      </c>
      <c r="O391" s="229">
        <v>0</v>
      </c>
      <c r="P391" s="229">
        <v>14</v>
      </c>
      <c r="Q391" s="229">
        <v>0.83</v>
      </c>
      <c r="R391" s="229">
        <v>0.17</v>
      </c>
      <c r="S391" s="229">
        <v>0.33</v>
      </c>
      <c r="T391" s="230">
        <v>4.6563E-2</v>
      </c>
      <c r="U391" s="231">
        <v>0.65188199999999996</v>
      </c>
      <c r="V391" s="236"/>
    </row>
    <row r="392" spans="2:22">
      <c r="B392" s="233">
        <f t="shared" si="6"/>
        <v>388</v>
      </c>
      <c r="C392" s="237"/>
      <c r="D392" s="234">
        <v>14345</v>
      </c>
      <c r="E392" s="229" t="s">
        <v>22</v>
      </c>
      <c r="F392" s="235"/>
      <c r="G392" s="229" t="s">
        <v>404</v>
      </c>
      <c r="H392" s="229" t="s">
        <v>1188</v>
      </c>
      <c r="I392" s="229" t="s">
        <v>1189</v>
      </c>
      <c r="J392" s="229" t="s">
        <v>1190</v>
      </c>
      <c r="K392" s="229" t="s">
        <v>606</v>
      </c>
      <c r="L392" s="229" t="s">
        <v>607</v>
      </c>
      <c r="M392" s="229" t="s">
        <v>152</v>
      </c>
      <c r="N392" s="229">
        <v>112</v>
      </c>
      <c r="O392" s="229">
        <v>0</v>
      </c>
      <c r="P392" s="229">
        <v>112</v>
      </c>
      <c r="Q392" s="229">
        <v>3.25</v>
      </c>
      <c r="R392" s="229">
        <v>0.17</v>
      </c>
      <c r="S392" s="229">
        <v>0.75</v>
      </c>
      <c r="T392" s="230">
        <v>0.41437499999999999</v>
      </c>
      <c r="U392" s="231">
        <v>46.41</v>
      </c>
      <c r="V392" s="236"/>
    </row>
    <row r="393" spans="2:22">
      <c r="B393" s="233">
        <f t="shared" si="6"/>
        <v>389</v>
      </c>
      <c r="C393" s="237"/>
      <c r="D393" s="234">
        <v>14345</v>
      </c>
      <c r="E393" s="229" t="s">
        <v>22</v>
      </c>
      <c r="F393" s="235"/>
      <c r="G393" s="229" t="s">
        <v>404</v>
      </c>
      <c r="H393" s="229" t="s">
        <v>1191</v>
      </c>
      <c r="I393" s="229" t="s">
        <v>1192</v>
      </c>
      <c r="J393" s="229" t="s">
        <v>1193</v>
      </c>
      <c r="K393" s="229" t="s">
        <v>606</v>
      </c>
      <c r="L393" s="229" t="s">
        <v>607</v>
      </c>
      <c r="M393" s="229" t="s">
        <v>152</v>
      </c>
      <c r="N393" s="229">
        <v>112</v>
      </c>
      <c r="O393" s="229">
        <v>0</v>
      </c>
      <c r="P393" s="229">
        <v>112</v>
      </c>
      <c r="Q393" s="229">
        <v>0.5</v>
      </c>
      <c r="R393" s="229">
        <v>0.33</v>
      </c>
      <c r="S393" s="229">
        <v>0.25</v>
      </c>
      <c r="T393" s="230">
        <v>4.1250000000000002E-2</v>
      </c>
      <c r="U393" s="231">
        <v>4.62</v>
      </c>
      <c r="V393" s="236"/>
    </row>
    <row r="394" spans="2:22">
      <c r="B394" s="233">
        <f t="shared" si="6"/>
        <v>390</v>
      </c>
      <c r="C394" s="237"/>
      <c r="D394" s="234">
        <v>14345</v>
      </c>
      <c r="E394" s="229" t="s">
        <v>22</v>
      </c>
      <c r="F394" s="235"/>
      <c r="G394" s="229" t="s">
        <v>404</v>
      </c>
      <c r="H394" s="229" t="s">
        <v>1194</v>
      </c>
      <c r="I394" s="229" t="s">
        <v>1195</v>
      </c>
      <c r="J394" s="229" t="s">
        <v>1196</v>
      </c>
      <c r="K394" s="229" t="s">
        <v>606</v>
      </c>
      <c r="L394" s="229" t="s">
        <v>607</v>
      </c>
      <c r="M394" s="229" t="s">
        <v>152</v>
      </c>
      <c r="N394" s="229">
        <v>150</v>
      </c>
      <c r="O394" s="229">
        <v>0</v>
      </c>
      <c r="P394" s="229">
        <v>150</v>
      </c>
      <c r="Q394" s="229">
        <v>0.5</v>
      </c>
      <c r="R394" s="229">
        <v>0.25</v>
      </c>
      <c r="S394" s="229">
        <v>0.08</v>
      </c>
      <c r="T394" s="230">
        <v>0.01</v>
      </c>
      <c r="U394" s="231">
        <v>1.5</v>
      </c>
      <c r="V394" s="236"/>
    </row>
    <row r="395" spans="2:22">
      <c r="B395" s="233">
        <f t="shared" si="6"/>
        <v>391</v>
      </c>
      <c r="C395" s="237"/>
      <c r="D395" s="234">
        <v>14345</v>
      </c>
      <c r="E395" s="229" t="s">
        <v>22</v>
      </c>
      <c r="F395" s="235"/>
      <c r="G395" s="229" t="s">
        <v>404</v>
      </c>
      <c r="H395" s="229" t="s">
        <v>1197</v>
      </c>
      <c r="I395" s="229" t="s">
        <v>1198</v>
      </c>
      <c r="J395" s="229" t="s">
        <v>1199</v>
      </c>
      <c r="K395" s="229" t="s">
        <v>606</v>
      </c>
      <c r="L395" s="229" t="s">
        <v>607</v>
      </c>
      <c r="M395" s="229" t="s">
        <v>152</v>
      </c>
      <c r="N395" s="229">
        <v>0</v>
      </c>
      <c r="O395" s="229">
        <v>1</v>
      </c>
      <c r="P395" s="229">
        <v>1</v>
      </c>
      <c r="Q395" s="229">
        <v>0.92</v>
      </c>
      <c r="R395" s="229">
        <v>1.25</v>
      </c>
      <c r="S395" s="229">
        <v>0.5</v>
      </c>
      <c r="T395" s="230">
        <v>0.57500000000000007</v>
      </c>
      <c r="U395" s="231">
        <v>0.57500000000000007</v>
      </c>
      <c r="V395" s="236"/>
    </row>
    <row r="396" spans="2:22">
      <c r="B396" s="233">
        <f t="shared" si="6"/>
        <v>392</v>
      </c>
      <c r="C396" s="237"/>
      <c r="D396" s="234">
        <v>14345</v>
      </c>
      <c r="E396" s="229" t="s">
        <v>22</v>
      </c>
      <c r="F396" s="235"/>
      <c r="G396" s="229" t="s">
        <v>404</v>
      </c>
      <c r="H396" s="229" t="s">
        <v>1200</v>
      </c>
      <c r="I396" s="229" t="s">
        <v>1201</v>
      </c>
      <c r="J396" s="229" t="s">
        <v>1202</v>
      </c>
      <c r="K396" s="229" t="s">
        <v>606</v>
      </c>
      <c r="L396" s="229" t="s">
        <v>607</v>
      </c>
      <c r="M396" s="229" t="s">
        <v>637</v>
      </c>
      <c r="N396" s="229">
        <v>14</v>
      </c>
      <c r="O396" s="229">
        <v>0</v>
      </c>
      <c r="P396" s="229">
        <v>14</v>
      </c>
      <c r="Q396" s="229">
        <v>1.17</v>
      </c>
      <c r="R396" s="229">
        <v>0.25</v>
      </c>
      <c r="S396" s="229">
        <v>0.42</v>
      </c>
      <c r="T396" s="230">
        <v>0.12285</v>
      </c>
      <c r="U396" s="231">
        <v>1.7199</v>
      </c>
      <c r="V396" s="236"/>
    </row>
    <row r="397" spans="2:22">
      <c r="B397" s="233">
        <f t="shared" si="6"/>
        <v>393</v>
      </c>
      <c r="C397" s="237"/>
      <c r="D397" s="234">
        <v>14345</v>
      </c>
      <c r="E397" s="229" t="s">
        <v>22</v>
      </c>
      <c r="F397" s="235"/>
      <c r="G397" s="229" t="s">
        <v>404</v>
      </c>
      <c r="H397" s="229" t="s">
        <v>1203</v>
      </c>
      <c r="I397" s="229" t="s">
        <v>1204</v>
      </c>
      <c r="J397" s="229" t="s">
        <v>1205</v>
      </c>
      <c r="K397" s="229" t="s">
        <v>606</v>
      </c>
      <c r="L397" s="229" t="s">
        <v>607</v>
      </c>
      <c r="M397" s="229" t="s">
        <v>637</v>
      </c>
      <c r="N397" s="229">
        <v>38</v>
      </c>
      <c r="O397" s="229">
        <v>0</v>
      </c>
      <c r="P397" s="229">
        <v>38</v>
      </c>
      <c r="Q397" s="229">
        <v>1.33</v>
      </c>
      <c r="R397" s="229">
        <v>0.42</v>
      </c>
      <c r="S397" s="229">
        <v>0.5</v>
      </c>
      <c r="T397" s="230">
        <v>0.27929999999999999</v>
      </c>
      <c r="U397" s="231">
        <v>10.6134</v>
      </c>
      <c r="V397" s="236"/>
    </row>
    <row r="398" spans="2:22">
      <c r="B398" s="233">
        <f t="shared" si="6"/>
        <v>394</v>
      </c>
      <c r="C398" s="237"/>
      <c r="D398" s="234">
        <v>21710</v>
      </c>
      <c r="E398" s="229" t="s">
        <v>127</v>
      </c>
      <c r="F398" s="235"/>
      <c r="G398" s="229" t="s">
        <v>404</v>
      </c>
      <c r="H398" s="229" t="s">
        <v>1224</v>
      </c>
      <c r="I398" s="229" t="s">
        <v>1225</v>
      </c>
      <c r="J398" s="229" t="s">
        <v>1226</v>
      </c>
      <c r="K398" s="229" t="s">
        <v>623</v>
      </c>
      <c r="L398" s="229" t="s">
        <v>607</v>
      </c>
      <c r="M398" s="229" t="s">
        <v>152</v>
      </c>
      <c r="N398" s="229">
        <v>0</v>
      </c>
      <c r="O398" s="229">
        <v>2</v>
      </c>
      <c r="P398" s="229">
        <v>2</v>
      </c>
      <c r="Q398" s="229">
        <v>2.62</v>
      </c>
      <c r="R398" s="229">
        <v>1.8</v>
      </c>
      <c r="S398" s="229">
        <v>1.1599999999999999</v>
      </c>
      <c r="T398" s="230">
        <v>5.4705599999999999</v>
      </c>
      <c r="U398" s="231">
        <v>10.94112</v>
      </c>
      <c r="V398" s="236"/>
    </row>
    <row r="399" spans="2:22">
      <c r="B399" s="233">
        <f t="shared" si="6"/>
        <v>395</v>
      </c>
      <c r="C399" s="237"/>
      <c r="D399" s="234">
        <v>44112</v>
      </c>
      <c r="E399" s="229" t="s">
        <v>298</v>
      </c>
      <c r="F399" s="235"/>
      <c r="G399" s="229" t="s">
        <v>404</v>
      </c>
      <c r="H399" s="229" t="s">
        <v>1289</v>
      </c>
      <c r="I399" s="229" t="s">
        <v>1290</v>
      </c>
      <c r="J399" s="229" t="s">
        <v>1291</v>
      </c>
      <c r="K399" s="229" t="s">
        <v>606</v>
      </c>
      <c r="L399" s="229" t="s">
        <v>607</v>
      </c>
      <c r="M399" s="229" t="s">
        <v>152</v>
      </c>
      <c r="N399" s="229">
        <v>0</v>
      </c>
      <c r="O399" s="229">
        <v>4</v>
      </c>
      <c r="P399" s="229">
        <v>4</v>
      </c>
      <c r="Q399" s="229">
        <v>0.96</v>
      </c>
      <c r="R399" s="229">
        <v>0.85</v>
      </c>
      <c r="S399" s="229">
        <v>0.57999999999999996</v>
      </c>
      <c r="T399" s="230">
        <v>0.47327999999999992</v>
      </c>
      <c r="U399" s="231">
        <v>1.8931199999999999</v>
      </c>
      <c r="V399" s="236"/>
    </row>
    <row r="400" spans="2:22">
      <c r="B400" s="233">
        <f t="shared" si="6"/>
        <v>396</v>
      </c>
      <c r="C400" s="237"/>
      <c r="D400" s="234">
        <v>44112</v>
      </c>
      <c r="E400" s="229" t="s">
        <v>298</v>
      </c>
      <c r="F400" s="235"/>
      <c r="G400" s="229" t="s">
        <v>404</v>
      </c>
      <c r="H400" s="229" t="s">
        <v>1292</v>
      </c>
      <c r="I400" s="229" t="s">
        <v>1293</v>
      </c>
      <c r="J400" s="229" t="s">
        <v>1294</v>
      </c>
      <c r="K400" s="229" t="s">
        <v>606</v>
      </c>
      <c r="L400" s="229" t="s">
        <v>607</v>
      </c>
      <c r="M400" s="229" t="s">
        <v>152</v>
      </c>
      <c r="N400" s="229">
        <v>0</v>
      </c>
      <c r="O400" s="229">
        <v>4</v>
      </c>
      <c r="P400" s="229">
        <v>4</v>
      </c>
      <c r="Q400" s="229">
        <v>0.28999999999999998</v>
      </c>
      <c r="R400" s="229">
        <v>1.08</v>
      </c>
      <c r="S400" s="229">
        <v>1.33</v>
      </c>
      <c r="T400" s="230">
        <v>0.41655599999999998</v>
      </c>
      <c r="U400" s="231">
        <v>1.6662239999999999</v>
      </c>
      <c r="V400" s="236"/>
    </row>
    <row r="401" spans="2:22" ht="25" customHeight="1">
      <c r="B401" s="233">
        <f t="shared" si="6"/>
        <v>397</v>
      </c>
      <c r="C401" s="237"/>
      <c r="D401" s="234">
        <v>44112</v>
      </c>
      <c r="E401" s="229" t="s">
        <v>298</v>
      </c>
      <c r="F401" s="235"/>
      <c r="G401" s="229" t="s">
        <v>404</v>
      </c>
      <c r="H401" s="229" t="s">
        <v>1295</v>
      </c>
      <c r="I401" s="229" t="s">
        <v>1296</v>
      </c>
      <c r="J401" s="229" t="s">
        <v>1297</v>
      </c>
      <c r="K401" s="229" t="s">
        <v>606</v>
      </c>
      <c r="L401" s="229" t="s">
        <v>607</v>
      </c>
      <c r="M401" s="229" t="s">
        <v>152</v>
      </c>
      <c r="N401" s="229">
        <v>0</v>
      </c>
      <c r="O401" s="229">
        <v>2</v>
      </c>
      <c r="P401" s="229">
        <v>2</v>
      </c>
      <c r="Q401" s="229">
        <v>1.37</v>
      </c>
      <c r="R401" s="229">
        <v>1</v>
      </c>
      <c r="S401" s="229">
        <v>2.37</v>
      </c>
      <c r="T401" s="230">
        <v>3.246900000000001</v>
      </c>
      <c r="U401" s="231">
        <v>6.4938000000000011</v>
      </c>
      <c r="V401" s="236"/>
    </row>
    <row r="402" spans="2:22">
      <c r="B402" s="233">
        <f t="shared" si="6"/>
        <v>398</v>
      </c>
      <c r="C402" s="237"/>
      <c r="D402" s="234">
        <v>44112</v>
      </c>
      <c r="E402" s="229" t="s">
        <v>298</v>
      </c>
      <c r="F402" s="235"/>
      <c r="G402" s="229" t="s">
        <v>404</v>
      </c>
      <c r="H402" s="229" t="s">
        <v>1298</v>
      </c>
      <c r="I402" s="229" t="s">
        <v>1299</v>
      </c>
      <c r="J402" s="229" t="s">
        <v>1300</v>
      </c>
      <c r="K402" s="229" t="s">
        <v>606</v>
      </c>
      <c r="L402" s="229" t="s">
        <v>607</v>
      </c>
      <c r="M402" s="229" t="s">
        <v>152</v>
      </c>
      <c r="N402" s="229">
        <v>0</v>
      </c>
      <c r="O402" s="229">
        <v>2</v>
      </c>
      <c r="P402" s="229">
        <v>2</v>
      </c>
      <c r="Q402" s="229">
        <v>1.29</v>
      </c>
      <c r="R402" s="229">
        <v>0.87</v>
      </c>
      <c r="S402" s="229">
        <v>0.28999999999999998</v>
      </c>
      <c r="T402" s="230">
        <v>0.32546700000000001</v>
      </c>
      <c r="U402" s="231">
        <v>0.65093400000000001</v>
      </c>
      <c r="V402" s="236"/>
    </row>
    <row r="403" spans="2:22">
      <c r="B403" s="233">
        <f t="shared" si="6"/>
        <v>399</v>
      </c>
      <c r="C403" s="237"/>
      <c r="D403" s="234">
        <v>44112</v>
      </c>
      <c r="E403" s="229" t="s">
        <v>298</v>
      </c>
      <c r="F403" s="235"/>
      <c r="G403" s="229" t="s">
        <v>404</v>
      </c>
      <c r="H403" s="229" t="s">
        <v>1301</v>
      </c>
      <c r="I403" s="229" t="s">
        <v>1302</v>
      </c>
      <c r="J403" s="229" t="s">
        <v>1303</v>
      </c>
      <c r="K403" s="229" t="s">
        <v>606</v>
      </c>
      <c r="L403" s="229" t="s">
        <v>607</v>
      </c>
      <c r="M403" s="229" t="s">
        <v>152</v>
      </c>
      <c r="N403" s="229">
        <v>0</v>
      </c>
      <c r="O403" s="229">
        <v>2</v>
      </c>
      <c r="P403" s="229">
        <v>2</v>
      </c>
      <c r="Q403" s="229">
        <v>1.84</v>
      </c>
      <c r="R403" s="229">
        <v>0.87</v>
      </c>
      <c r="S403" s="229">
        <v>1.46</v>
      </c>
      <c r="T403" s="230">
        <v>2.3371680000000001</v>
      </c>
      <c r="U403" s="231">
        <v>4.6743360000000003</v>
      </c>
      <c r="V403" s="236"/>
    </row>
    <row r="404" spans="2:22">
      <c r="B404" s="233">
        <f t="shared" si="6"/>
        <v>400</v>
      </c>
      <c r="C404" s="237"/>
      <c r="D404" s="234">
        <v>44112</v>
      </c>
      <c r="E404" s="229" t="s">
        <v>298</v>
      </c>
      <c r="F404" s="235"/>
      <c r="G404" s="229" t="s">
        <v>404</v>
      </c>
      <c r="H404" s="229" t="s">
        <v>1304</v>
      </c>
      <c r="I404" s="229" t="s">
        <v>1449</v>
      </c>
      <c r="J404" s="229" t="s">
        <v>1306</v>
      </c>
      <c r="K404" s="229" t="s">
        <v>606</v>
      </c>
      <c r="L404" s="229" t="s">
        <v>607</v>
      </c>
      <c r="M404" s="229">
        <v>0</v>
      </c>
      <c r="N404" s="229">
        <v>0</v>
      </c>
      <c r="O404" s="229">
        <v>10</v>
      </c>
      <c r="P404" s="229">
        <v>10</v>
      </c>
      <c r="Q404" s="229">
        <v>0</v>
      </c>
      <c r="R404" s="229">
        <v>0</v>
      </c>
      <c r="S404" s="229">
        <v>0</v>
      </c>
      <c r="T404" s="230">
        <v>0</v>
      </c>
      <c r="U404" s="231">
        <v>0</v>
      </c>
      <c r="V404" s="236"/>
    </row>
    <row r="405" spans="2:22">
      <c r="B405" s="233">
        <f t="shared" si="6"/>
        <v>401</v>
      </c>
      <c r="C405" s="237"/>
      <c r="D405" s="234">
        <v>44112</v>
      </c>
      <c r="E405" s="229" t="s">
        <v>298</v>
      </c>
      <c r="F405" s="235"/>
      <c r="G405" s="229" t="s">
        <v>404</v>
      </c>
      <c r="H405" s="229" t="s">
        <v>1450</v>
      </c>
      <c r="I405" s="229" t="s">
        <v>1451</v>
      </c>
      <c r="J405" s="229" t="s">
        <v>1452</v>
      </c>
      <c r="K405" s="229" t="s">
        <v>623</v>
      </c>
      <c r="L405" s="229" t="s">
        <v>607</v>
      </c>
      <c r="M405" s="229">
        <v>0</v>
      </c>
      <c r="N405" s="229">
        <v>0</v>
      </c>
      <c r="O405" s="229">
        <v>10</v>
      </c>
      <c r="P405" s="229">
        <v>10</v>
      </c>
      <c r="Q405" s="229">
        <v>1</v>
      </c>
      <c r="R405" s="229">
        <v>0.33</v>
      </c>
      <c r="S405" s="229">
        <v>1</v>
      </c>
      <c r="T405" s="230">
        <v>0.33</v>
      </c>
      <c r="U405" s="231">
        <v>3.3</v>
      </c>
      <c r="V405" s="236"/>
    </row>
    <row r="406" spans="2:22">
      <c r="B406" s="233">
        <f t="shared" si="6"/>
        <v>402</v>
      </c>
      <c r="C406" s="237"/>
      <c r="D406" s="234">
        <v>44112</v>
      </c>
      <c r="E406" s="229" t="s">
        <v>298</v>
      </c>
      <c r="F406" s="235"/>
      <c r="G406" s="229" t="s">
        <v>404</v>
      </c>
      <c r="H406" s="229" t="s">
        <v>1453</v>
      </c>
      <c r="I406" s="229" t="s">
        <v>1454</v>
      </c>
      <c r="J406" s="229" t="s">
        <v>1455</v>
      </c>
      <c r="K406" s="229" t="s">
        <v>606</v>
      </c>
      <c r="L406" s="229" t="s">
        <v>607</v>
      </c>
      <c r="M406" s="229">
        <v>0</v>
      </c>
      <c r="N406" s="229">
        <v>0</v>
      </c>
      <c r="O406" s="229">
        <v>5</v>
      </c>
      <c r="P406" s="229">
        <v>5</v>
      </c>
      <c r="Q406" s="229">
        <v>0</v>
      </c>
      <c r="R406" s="229">
        <v>0</v>
      </c>
      <c r="S406" s="229">
        <v>0</v>
      </c>
      <c r="T406" s="230">
        <v>0</v>
      </c>
      <c r="U406" s="231">
        <v>0</v>
      </c>
      <c r="V406" s="236"/>
    </row>
    <row r="407" spans="2:22">
      <c r="B407" s="233">
        <f t="shared" si="6"/>
        <v>403</v>
      </c>
      <c r="C407" s="237"/>
      <c r="D407" s="234">
        <v>21451</v>
      </c>
      <c r="E407" s="229" t="s">
        <v>244</v>
      </c>
      <c r="F407" s="235"/>
      <c r="G407" s="229" t="s">
        <v>404</v>
      </c>
      <c r="H407" s="229" t="s">
        <v>1322</v>
      </c>
      <c r="I407" s="229" t="s">
        <v>1456</v>
      </c>
      <c r="J407" s="229" t="s">
        <v>1324</v>
      </c>
      <c r="K407" s="229" t="s">
        <v>606</v>
      </c>
      <c r="L407" s="229" t="s">
        <v>607</v>
      </c>
      <c r="M407" s="229">
        <v>0</v>
      </c>
      <c r="N407" s="229">
        <v>0</v>
      </c>
      <c r="O407" s="229">
        <v>2</v>
      </c>
      <c r="P407" s="229">
        <v>2</v>
      </c>
      <c r="Q407" s="229">
        <v>0</v>
      </c>
      <c r="R407" s="229">
        <v>0</v>
      </c>
      <c r="S407" s="229">
        <v>0</v>
      </c>
      <c r="T407" s="230">
        <v>0</v>
      </c>
      <c r="U407" s="231">
        <v>0</v>
      </c>
      <c r="V407" s="236"/>
    </row>
    <row r="408" spans="2:22">
      <c r="B408" s="238">
        <f t="shared" si="6"/>
        <v>404</v>
      </c>
      <c r="C408" s="259"/>
      <c r="D408" s="240">
        <v>21451</v>
      </c>
      <c r="E408" s="239" t="s">
        <v>244</v>
      </c>
      <c r="F408" s="239"/>
      <c r="G408" s="239" t="s">
        <v>404</v>
      </c>
      <c r="H408" s="239" t="s">
        <v>1325</v>
      </c>
      <c r="I408" s="239" t="s">
        <v>1457</v>
      </c>
      <c r="J408" s="239" t="s">
        <v>1327</v>
      </c>
      <c r="K408" s="239" t="s">
        <v>606</v>
      </c>
      <c r="L408" s="239" t="s">
        <v>607</v>
      </c>
      <c r="M408" s="239">
        <v>0</v>
      </c>
      <c r="N408" s="239">
        <v>0</v>
      </c>
      <c r="O408" s="239">
        <v>3</v>
      </c>
      <c r="P408" s="239">
        <v>3</v>
      </c>
      <c r="Q408" s="239">
        <v>3.92</v>
      </c>
      <c r="R408" s="239">
        <v>2.08</v>
      </c>
      <c r="S408" s="239">
        <v>1.17</v>
      </c>
      <c r="T408" s="241">
        <v>9.5397119999999997</v>
      </c>
      <c r="U408" s="242">
        <v>28.619136000000001</v>
      </c>
      <c r="V408" s="243"/>
    </row>
    <row r="409" spans="2:22">
      <c r="D409" s="244"/>
      <c r="E409" s="276"/>
      <c r="F409" s="276"/>
      <c r="G409" s="276"/>
      <c r="I409" s="245"/>
      <c r="J409" s="245"/>
      <c r="K409" s="245"/>
      <c r="L409" s="245"/>
      <c r="M409" s="245"/>
      <c r="N409" s="295"/>
      <c r="O409" s="246"/>
      <c r="P409" s="246"/>
      <c r="Q409" s="247"/>
      <c r="R409" s="247"/>
      <c r="S409" s="247"/>
      <c r="T409" s="247"/>
      <c r="U409" s="247"/>
    </row>
    <row r="410" spans="2:22">
      <c r="D410" s="244"/>
      <c r="E410" s="276"/>
      <c r="F410" s="276"/>
      <c r="G410" s="276"/>
      <c r="I410" s="245"/>
      <c r="J410" s="245"/>
      <c r="K410" s="245"/>
      <c r="L410" s="245"/>
      <c r="M410" s="245"/>
      <c r="N410" s="295"/>
      <c r="O410" s="246"/>
      <c r="P410" s="246"/>
      <c r="Q410" s="247"/>
      <c r="R410" s="247"/>
      <c r="S410" s="247"/>
      <c r="T410" s="247"/>
      <c r="U410" s="247"/>
    </row>
    <row r="411" spans="2:22">
      <c r="D411" s="244"/>
      <c r="E411" s="276"/>
      <c r="F411" s="276"/>
      <c r="G411" s="276"/>
      <c r="I411" s="245"/>
      <c r="J411" s="245"/>
      <c r="K411" s="245"/>
      <c r="L411" s="245"/>
      <c r="M411" s="245"/>
      <c r="N411" s="295"/>
      <c r="O411" s="246"/>
      <c r="P411" s="246"/>
      <c r="Q411" s="247"/>
      <c r="R411" s="247"/>
      <c r="S411" s="247"/>
      <c r="T411" s="247"/>
      <c r="U411" s="247"/>
    </row>
    <row r="412" spans="2:22">
      <c r="D412" s="244"/>
      <c r="E412" s="276"/>
      <c r="F412" s="276"/>
      <c r="G412" s="276"/>
      <c r="I412" s="245"/>
      <c r="J412" s="245"/>
      <c r="K412" s="245"/>
      <c r="L412" s="245"/>
      <c r="M412" s="245"/>
      <c r="N412" s="295"/>
      <c r="O412" s="246"/>
      <c r="P412" s="246"/>
      <c r="Q412" s="247"/>
      <c r="R412" s="247"/>
      <c r="S412" s="247"/>
      <c r="T412" s="247"/>
      <c r="U412" s="247"/>
    </row>
    <row r="413" spans="2:22">
      <c r="D413" s="244"/>
      <c r="E413" s="276"/>
      <c r="F413" s="276"/>
      <c r="G413" s="276"/>
      <c r="I413" s="245"/>
      <c r="J413" s="245"/>
      <c r="K413" s="245"/>
      <c r="L413" s="245"/>
      <c r="M413" s="245"/>
      <c r="N413" s="295"/>
      <c r="O413" s="246"/>
      <c r="P413" s="246"/>
      <c r="Q413" s="247"/>
      <c r="R413" s="247"/>
      <c r="S413" s="247"/>
      <c r="T413" s="247"/>
      <c r="U413" s="247"/>
    </row>
    <row r="414" spans="2:22">
      <c r="D414" s="244"/>
      <c r="E414" s="276"/>
      <c r="F414" s="276"/>
      <c r="G414" s="276"/>
      <c r="I414" s="245"/>
      <c r="J414" s="245"/>
      <c r="K414" s="245"/>
      <c r="L414" s="245"/>
      <c r="M414" s="245"/>
      <c r="N414" s="295"/>
      <c r="O414" s="246"/>
      <c r="P414" s="246"/>
      <c r="Q414" s="247"/>
      <c r="R414" s="247"/>
      <c r="S414" s="247"/>
      <c r="T414" s="247"/>
      <c r="U414" s="247"/>
    </row>
    <row r="415" spans="2:22">
      <c r="D415" s="244"/>
      <c r="E415" s="276"/>
      <c r="F415" s="276"/>
      <c r="G415" s="276"/>
      <c r="I415" s="245"/>
      <c r="J415" s="245"/>
      <c r="K415" s="245"/>
      <c r="L415" s="245"/>
      <c r="M415" s="245"/>
      <c r="N415" s="295"/>
      <c r="O415" s="246"/>
      <c r="P415" s="246"/>
      <c r="Q415" s="247"/>
      <c r="R415" s="247"/>
      <c r="S415" s="247"/>
      <c r="T415" s="247"/>
      <c r="U415" s="247"/>
    </row>
    <row r="416" spans="2:22">
      <c r="D416" s="244"/>
      <c r="E416" s="276"/>
      <c r="F416" s="276"/>
      <c r="G416" s="276"/>
      <c r="I416" s="245"/>
      <c r="J416" s="245"/>
      <c r="K416" s="245"/>
      <c r="L416" s="245"/>
      <c r="M416" s="245"/>
      <c r="N416" s="295"/>
      <c r="O416" s="246"/>
      <c r="P416" s="246"/>
      <c r="Q416" s="247"/>
      <c r="R416" s="247"/>
      <c r="S416" s="247"/>
      <c r="T416" s="247"/>
      <c r="U416" s="247"/>
    </row>
    <row r="417" spans="4:21">
      <c r="D417" s="244"/>
      <c r="E417" s="276"/>
      <c r="F417" s="276"/>
      <c r="G417" s="276"/>
      <c r="I417" s="245"/>
      <c r="J417" s="245"/>
      <c r="K417" s="245"/>
      <c r="L417" s="245"/>
      <c r="M417" s="245"/>
      <c r="N417" s="295"/>
      <c r="O417" s="246"/>
      <c r="P417" s="246"/>
      <c r="Q417" s="247"/>
      <c r="R417" s="247"/>
      <c r="S417" s="247"/>
      <c r="T417" s="247"/>
      <c r="U417" s="247"/>
    </row>
    <row r="418" spans="4:21">
      <c r="D418" s="244"/>
      <c r="E418" s="276"/>
      <c r="F418" s="276"/>
      <c r="G418" s="276"/>
      <c r="I418" s="245"/>
      <c r="J418" s="245"/>
      <c r="K418" s="245"/>
      <c r="L418" s="245"/>
      <c r="M418" s="245"/>
      <c r="N418" s="295"/>
      <c r="O418" s="246"/>
      <c r="P418" s="246"/>
      <c r="Q418" s="247"/>
      <c r="R418" s="247"/>
      <c r="S418" s="247"/>
      <c r="T418" s="247"/>
      <c r="U418" s="247"/>
    </row>
    <row r="419" spans="4:21">
      <c r="D419" s="244"/>
      <c r="E419" s="276"/>
      <c r="F419" s="276"/>
      <c r="G419" s="276"/>
      <c r="I419" s="245"/>
      <c r="J419" s="245"/>
      <c r="K419" s="245"/>
      <c r="L419" s="245"/>
      <c r="M419" s="245"/>
      <c r="N419" s="295"/>
      <c r="O419" s="246"/>
      <c r="P419" s="246"/>
      <c r="Q419" s="247"/>
      <c r="R419" s="247"/>
      <c r="S419" s="247"/>
      <c r="T419" s="247"/>
      <c r="U419" s="247"/>
    </row>
    <row r="420" spans="4:21">
      <c r="D420" s="244"/>
      <c r="E420" s="276"/>
      <c r="F420" s="276"/>
      <c r="G420" s="276"/>
      <c r="I420" s="245"/>
      <c r="J420" s="245"/>
      <c r="K420" s="245"/>
      <c r="L420" s="245"/>
      <c r="M420" s="245"/>
      <c r="N420" s="295"/>
      <c r="O420" s="246"/>
      <c r="P420" s="246"/>
      <c r="Q420" s="247"/>
      <c r="R420" s="247"/>
      <c r="S420" s="247"/>
      <c r="T420" s="247"/>
      <c r="U420" s="247"/>
    </row>
    <row r="421" spans="4:21">
      <c r="D421" s="244"/>
      <c r="E421" s="276"/>
      <c r="F421" s="276"/>
      <c r="G421" s="276"/>
      <c r="I421" s="245"/>
      <c r="J421" s="245"/>
      <c r="K421" s="245"/>
      <c r="L421" s="245"/>
      <c r="M421" s="245"/>
      <c r="N421" s="295"/>
      <c r="O421" s="246"/>
      <c r="P421" s="246"/>
      <c r="Q421" s="247"/>
      <c r="R421" s="247"/>
      <c r="S421" s="247"/>
      <c r="T421" s="247"/>
      <c r="U421" s="247"/>
    </row>
    <row r="422" spans="4:21">
      <c r="D422" s="244"/>
      <c r="E422" s="276"/>
      <c r="F422" s="276"/>
      <c r="G422" s="276"/>
      <c r="I422" s="245"/>
      <c r="J422" s="245"/>
      <c r="K422" s="245"/>
      <c r="L422" s="245"/>
      <c r="M422" s="245"/>
      <c r="N422" s="295"/>
      <c r="O422" s="246"/>
      <c r="P422" s="246"/>
      <c r="Q422" s="247"/>
      <c r="R422" s="247"/>
      <c r="S422" s="247"/>
      <c r="T422" s="247"/>
      <c r="U422" s="247"/>
    </row>
    <row r="423" spans="4:21">
      <c r="D423" s="244"/>
      <c r="E423" s="276"/>
      <c r="F423" s="276"/>
      <c r="G423" s="276"/>
      <c r="I423" s="245"/>
      <c r="J423" s="245"/>
      <c r="K423" s="245"/>
      <c r="L423" s="245"/>
      <c r="M423" s="245"/>
      <c r="N423" s="295"/>
      <c r="O423" s="246"/>
      <c r="P423" s="246"/>
      <c r="Q423" s="247"/>
      <c r="R423" s="247"/>
      <c r="S423" s="247"/>
      <c r="T423" s="247"/>
      <c r="U423" s="247"/>
    </row>
    <row r="424" spans="4:21">
      <c r="D424" s="244"/>
      <c r="E424" s="276"/>
      <c r="F424" s="276"/>
      <c r="G424" s="276"/>
      <c r="I424" s="245"/>
      <c r="J424" s="245"/>
      <c r="K424" s="245"/>
      <c r="L424" s="245"/>
      <c r="M424" s="245"/>
      <c r="N424" s="295"/>
      <c r="O424" s="246"/>
      <c r="P424" s="246"/>
      <c r="Q424" s="247"/>
      <c r="R424" s="247"/>
      <c r="S424" s="247"/>
      <c r="T424" s="247"/>
      <c r="U424" s="247"/>
    </row>
    <row r="425" spans="4:21">
      <c r="D425" s="244"/>
      <c r="E425" s="276"/>
      <c r="F425" s="276"/>
      <c r="G425" s="276"/>
      <c r="I425" s="245"/>
      <c r="J425" s="245"/>
      <c r="K425" s="245"/>
      <c r="L425" s="245"/>
      <c r="M425" s="245"/>
      <c r="N425" s="295"/>
      <c r="O425" s="246"/>
      <c r="P425" s="246"/>
      <c r="Q425" s="247"/>
      <c r="R425" s="247"/>
      <c r="S425" s="247"/>
      <c r="T425" s="247"/>
      <c r="U425" s="247"/>
    </row>
    <row r="426" spans="4:21">
      <c r="D426" s="244"/>
      <c r="E426" s="276"/>
      <c r="F426" s="276"/>
      <c r="G426" s="276"/>
      <c r="I426" s="245"/>
      <c r="J426" s="245"/>
      <c r="K426" s="245"/>
      <c r="L426" s="245"/>
      <c r="M426" s="245"/>
      <c r="N426" s="295"/>
      <c r="O426" s="246"/>
      <c r="P426" s="246"/>
      <c r="Q426" s="247"/>
      <c r="R426" s="247"/>
      <c r="S426" s="247"/>
      <c r="T426" s="247"/>
      <c r="U426" s="247"/>
    </row>
    <row r="427" spans="4:21">
      <c r="D427" s="244"/>
      <c r="E427" s="276"/>
      <c r="F427" s="276"/>
      <c r="G427" s="276"/>
      <c r="I427" s="245"/>
      <c r="J427" s="245"/>
      <c r="K427" s="245"/>
      <c r="L427" s="245"/>
      <c r="M427" s="245"/>
      <c r="N427" s="295"/>
      <c r="O427" s="246"/>
      <c r="P427" s="246"/>
      <c r="Q427" s="247"/>
      <c r="R427" s="247"/>
      <c r="S427" s="247"/>
      <c r="T427" s="247"/>
      <c r="U427" s="247"/>
    </row>
    <row r="428" spans="4:21">
      <c r="D428" s="244"/>
      <c r="E428" s="276"/>
      <c r="F428" s="276"/>
      <c r="G428" s="276"/>
      <c r="I428" s="245"/>
      <c r="J428" s="245"/>
      <c r="K428" s="245"/>
      <c r="L428" s="245"/>
      <c r="M428" s="245"/>
      <c r="N428" s="295"/>
      <c r="O428" s="246"/>
      <c r="P428" s="246"/>
      <c r="Q428" s="247"/>
      <c r="R428" s="247"/>
      <c r="S428" s="247"/>
      <c r="T428" s="247"/>
      <c r="U428" s="247"/>
    </row>
    <row r="429" spans="4:21">
      <c r="D429" s="244"/>
      <c r="E429" s="276"/>
      <c r="F429" s="276"/>
      <c r="G429" s="276"/>
      <c r="I429" s="245"/>
      <c r="J429" s="245"/>
      <c r="K429" s="245"/>
      <c r="L429" s="245"/>
      <c r="M429" s="245"/>
      <c r="N429" s="295"/>
      <c r="O429" s="246"/>
      <c r="P429" s="246"/>
      <c r="Q429" s="247"/>
      <c r="R429" s="247"/>
      <c r="S429" s="247"/>
      <c r="T429" s="247"/>
      <c r="U429" s="247"/>
    </row>
    <row r="430" spans="4:21">
      <c r="D430" s="244"/>
      <c r="E430" s="276"/>
      <c r="F430" s="276"/>
      <c r="G430" s="276"/>
      <c r="I430" s="245"/>
      <c r="J430" s="245"/>
      <c r="K430" s="245"/>
      <c r="L430" s="245"/>
      <c r="M430" s="245"/>
      <c r="N430" s="295"/>
      <c r="O430" s="246"/>
      <c r="P430" s="246"/>
      <c r="Q430" s="247"/>
      <c r="R430" s="247"/>
      <c r="S430" s="247"/>
      <c r="T430" s="247"/>
      <c r="U430" s="247"/>
    </row>
    <row r="431" spans="4:21">
      <c r="D431" s="244"/>
      <c r="E431" s="276"/>
      <c r="F431" s="276"/>
      <c r="G431" s="276"/>
      <c r="I431" s="245"/>
      <c r="J431" s="245"/>
      <c r="K431" s="245"/>
      <c r="L431" s="245"/>
      <c r="M431" s="245"/>
      <c r="N431" s="295"/>
      <c r="O431" s="246"/>
      <c r="P431" s="246"/>
      <c r="Q431" s="247"/>
      <c r="R431" s="247"/>
      <c r="S431" s="247"/>
      <c r="T431" s="247"/>
      <c r="U431" s="247"/>
    </row>
    <row r="432" spans="4:21">
      <c r="D432" s="244"/>
      <c r="E432" s="276"/>
      <c r="F432" s="276"/>
      <c r="G432" s="276"/>
      <c r="I432" s="245"/>
      <c r="J432" s="245"/>
      <c r="K432" s="245"/>
      <c r="L432" s="245"/>
      <c r="M432" s="245"/>
      <c r="N432" s="295"/>
      <c r="O432" s="246"/>
      <c r="P432" s="246"/>
      <c r="Q432" s="247"/>
      <c r="R432" s="247"/>
      <c r="S432" s="247"/>
      <c r="T432" s="247"/>
      <c r="U432" s="247"/>
    </row>
    <row r="433" spans="4:21">
      <c r="D433" s="244"/>
      <c r="E433" s="276"/>
      <c r="F433" s="276"/>
      <c r="G433" s="276"/>
      <c r="I433" s="245"/>
      <c r="J433" s="245"/>
      <c r="K433" s="245"/>
      <c r="L433" s="245"/>
      <c r="M433" s="245"/>
      <c r="N433" s="295"/>
      <c r="O433" s="246"/>
      <c r="P433" s="246"/>
      <c r="Q433" s="247"/>
      <c r="R433" s="247"/>
      <c r="S433" s="247"/>
      <c r="T433" s="247"/>
      <c r="U433" s="247"/>
    </row>
    <row r="434" spans="4:21">
      <c r="D434" s="244"/>
      <c r="E434" s="276"/>
      <c r="F434" s="276"/>
      <c r="G434" s="276"/>
      <c r="I434" s="245"/>
      <c r="J434" s="245"/>
      <c r="K434" s="245"/>
      <c r="L434" s="245"/>
      <c r="M434" s="245"/>
      <c r="N434" s="295"/>
      <c r="O434" s="246"/>
      <c r="P434" s="246"/>
      <c r="Q434" s="247"/>
      <c r="R434" s="247"/>
      <c r="S434" s="247"/>
      <c r="T434" s="247"/>
      <c r="U434" s="247"/>
    </row>
    <row r="435" spans="4:21">
      <c r="D435" s="244"/>
      <c r="E435" s="276"/>
      <c r="F435" s="276"/>
      <c r="G435" s="276"/>
      <c r="I435" s="245"/>
      <c r="J435" s="245"/>
      <c r="K435" s="245"/>
      <c r="L435" s="245"/>
      <c r="M435" s="245"/>
      <c r="N435" s="295"/>
      <c r="O435" s="246"/>
      <c r="P435" s="246"/>
      <c r="Q435" s="247"/>
      <c r="R435" s="247"/>
      <c r="S435" s="247"/>
      <c r="T435" s="247"/>
      <c r="U435" s="247"/>
    </row>
    <row r="436" spans="4:21">
      <c r="D436" s="244"/>
      <c r="E436" s="276"/>
      <c r="F436" s="276"/>
      <c r="G436" s="276"/>
      <c r="I436" s="245"/>
      <c r="J436" s="245"/>
      <c r="K436" s="245"/>
      <c r="L436" s="245"/>
      <c r="M436" s="245"/>
      <c r="N436" s="295"/>
      <c r="O436" s="246"/>
      <c r="P436" s="246"/>
      <c r="Q436" s="247"/>
      <c r="R436" s="247"/>
      <c r="S436" s="247"/>
      <c r="T436" s="247"/>
      <c r="U436" s="247"/>
    </row>
    <row r="437" spans="4:21">
      <c r="D437" s="244"/>
      <c r="E437" s="276"/>
      <c r="F437" s="276"/>
      <c r="G437" s="276"/>
      <c r="I437" s="245"/>
      <c r="J437" s="245"/>
      <c r="K437" s="245"/>
      <c r="L437" s="245"/>
      <c r="M437" s="245"/>
      <c r="N437" s="295"/>
      <c r="O437" s="246"/>
      <c r="P437" s="246"/>
      <c r="Q437" s="247"/>
      <c r="R437" s="247"/>
      <c r="S437" s="247"/>
      <c r="T437" s="247"/>
      <c r="U437" s="247"/>
    </row>
    <row r="438" spans="4:21">
      <c r="D438" s="244"/>
      <c r="E438" s="276"/>
      <c r="F438" s="276"/>
      <c r="G438" s="276"/>
      <c r="I438" s="245"/>
      <c r="J438" s="245"/>
      <c r="K438" s="245"/>
      <c r="L438" s="245"/>
      <c r="M438" s="245"/>
      <c r="N438" s="295"/>
      <c r="O438" s="246"/>
      <c r="P438" s="246"/>
      <c r="Q438" s="247"/>
      <c r="R438" s="247"/>
      <c r="S438" s="247"/>
      <c r="T438" s="247"/>
      <c r="U438" s="247"/>
    </row>
    <row r="439" spans="4:21">
      <c r="D439" s="244"/>
      <c r="E439" s="276"/>
      <c r="F439" s="276"/>
      <c r="G439" s="276"/>
      <c r="I439" s="245"/>
      <c r="J439" s="245"/>
      <c r="K439" s="245"/>
      <c r="L439" s="245"/>
      <c r="M439" s="245"/>
      <c r="N439" s="295"/>
      <c r="O439" s="246"/>
      <c r="P439" s="246"/>
      <c r="Q439" s="247"/>
      <c r="R439" s="247"/>
      <c r="S439" s="247"/>
      <c r="T439" s="247"/>
      <c r="U439" s="247"/>
    </row>
    <row r="440" spans="4:21">
      <c r="D440" s="244"/>
      <c r="E440" s="276"/>
      <c r="F440" s="276"/>
      <c r="G440" s="276"/>
      <c r="I440" s="245"/>
      <c r="J440" s="245"/>
      <c r="K440" s="245"/>
      <c r="L440" s="245"/>
      <c r="M440" s="245"/>
      <c r="N440" s="295"/>
      <c r="O440" s="246"/>
      <c r="P440" s="246"/>
      <c r="Q440" s="247"/>
      <c r="R440" s="247"/>
      <c r="S440" s="247"/>
      <c r="T440" s="247"/>
      <c r="U440" s="247"/>
    </row>
    <row r="441" spans="4:21">
      <c r="D441" s="244"/>
      <c r="E441" s="276"/>
      <c r="F441" s="276"/>
      <c r="G441" s="276"/>
      <c r="I441" s="245"/>
      <c r="J441" s="245"/>
      <c r="K441" s="245"/>
      <c r="L441" s="245"/>
      <c r="M441" s="245"/>
      <c r="N441" s="295"/>
      <c r="O441" s="246"/>
      <c r="P441" s="246"/>
      <c r="Q441" s="247"/>
      <c r="R441" s="247"/>
      <c r="S441" s="247"/>
      <c r="T441" s="247"/>
      <c r="U441" s="247"/>
    </row>
    <row r="442" spans="4:21">
      <c r="D442" s="244"/>
      <c r="E442" s="276"/>
      <c r="F442" s="276"/>
      <c r="G442" s="276"/>
      <c r="I442" s="245"/>
      <c r="J442" s="245"/>
      <c r="K442" s="245"/>
      <c r="L442" s="245"/>
      <c r="M442" s="245"/>
      <c r="N442" s="295"/>
      <c r="O442" s="246"/>
      <c r="P442" s="246"/>
      <c r="Q442" s="247"/>
      <c r="R442" s="247"/>
      <c r="S442" s="247"/>
      <c r="T442" s="247"/>
      <c r="U442" s="247"/>
    </row>
    <row r="443" spans="4:21">
      <c r="D443" s="244"/>
      <c r="E443" s="276"/>
      <c r="F443" s="276"/>
      <c r="G443" s="276"/>
      <c r="I443" s="245"/>
      <c r="J443" s="245"/>
      <c r="K443" s="245"/>
      <c r="L443" s="245"/>
      <c r="M443" s="245"/>
      <c r="N443" s="295"/>
      <c r="O443" s="246"/>
      <c r="P443" s="246"/>
      <c r="Q443" s="247"/>
      <c r="R443" s="247"/>
      <c r="S443" s="247"/>
      <c r="T443" s="247"/>
      <c r="U443" s="247"/>
    </row>
    <row r="444" spans="4:21">
      <c r="D444" s="244"/>
      <c r="E444" s="276"/>
      <c r="F444" s="276"/>
      <c r="G444" s="276"/>
      <c r="I444" s="245"/>
      <c r="J444" s="245"/>
      <c r="K444" s="245"/>
      <c r="L444" s="245"/>
      <c r="M444" s="245"/>
      <c r="N444" s="295"/>
      <c r="O444" s="246"/>
      <c r="P444" s="246"/>
      <c r="Q444" s="247"/>
      <c r="R444" s="247"/>
      <c r="S444" s="247"/>
      <c r="T444" s="247"/>
      <c r="U444" s="247"/>
    </row>
    <row r="445" spans="4:21">
      <c r="D445" s="244"/>
      <c r="E445" s="276"/>
      <c r="F445" s="276"/>
      <c r="G445" s="276"/>
      <c r="I445" s="245"/>
      <c r="J445" s="245"/>
      <c r="K445" s="245"/>
      <c r="L445" s="245"/>
      <c r="M445" s="245"/>
      <c r="N445" s="295"/>
      <c r="O445" s="246"/>
      <c r="P445" s="246"/>
      <c r="Q445" s="247"/>
      <c r="R445" s="247"/>
      <c r="S445" s="247"/>
      <c r="T445" s="247"/>
      <c r="U445" s="247"/>
    </row>
    <row r="446" spans="4:21">
      <c r="D446" s="244"/>
      <c r="E446" s="276"/>
      <c r="F446" s="276"/>
      <c r="G446" s="276"/>
      <c r="I446" s="245"/>
      <c r="J446" s="245"/>
      <c r="K446" s="245"/>
      <c r="L446" s="245"/>
      <c r="M446" s="245"/>
      <c r="N446" s="295"/>
      <c r="O446" s="246"/>
      <c r="P446" s="246"/>
      <c r="Q446" s="247"/>
      <c r="R446" s="247"/>
      <c r="S446" s="247"/>
      <c r="T446" s="247"/>
      <c r="U446" s="247"/>
    </row>
    <row r="447" spans="4:21">
      <c r="D447" s="244"/>
      <c r="E447" s="276"/>
      <c r="F447" s="276"/>
      <c r="G447" s="276"/>
      <c r="I447" s="245"/>
      <c r="J447" s="245"/>
      <c r="K447" s="245"/>
      <c r="L447" s="245"/>
      <c r="M447" s="245"/>
      <c r="N447" s="295"/>
      <c r="O447" s="246"/>
      <c r="P447" s="246"/>
      <c r="Q447" s="247"/>
      <c r="R447" s="247"/>
      <c r="S447" s="247"/>
      <c r="T447" s="247"/>
      <c r="U447" s="247"/>
    </row>
    <row r="448" spans="4:21">
      <c r="D448" s="244"/>
      <c r="E448" s="276"/>
      <c r="F448" s="276"/>
      <c r="G448" s="276"/>
      <c r="I448" s="245"/>
      <c r="J448" s="245"/>
      <c r="K448" s="245"/>
      <c r="L448" s="245"/>
      <c r="M448" s="245"/>
      <c r="N448" s="295"/>
      <c r="O448" s="246"/>
      <c r="P448" s="246"/>
      <c r="Q448" s="247"/>
      <c r="R448" s="247"/>
      <c r="S448" s="247"/>
      <c r="T448" s="247"/>
      <c r="U448" s="247"/>
    </row>
    <row r="449" spans="4:21">
      <c r="D449" s="244"/>
      <c r="E449" s="276"/>
      <c r="F449" s="276"/>
      <c r="G449" s="276"/>
      <c r="I449" s="245"/>
      <c r="J449" s="245"/>
      <c r="K449" s="245"/>
      <c r="L449" s="245"/>
      <c r="M449" s="245"/>
      <c r="N449" s="295"/>
      <c r="O449" s="246"/>
      <c r="P449" s="246"/>
      <c r="Q449" s="247"/>
      <c r="R449" s="247"/>
      <c r="S449" s="247"/>
      <c r="T449" s="247"/>
      <c r="U449" s="247"/>
    </row>
    <row r="450" spans="4:21">
      <c r="D450" s="244"/>
      <c r="E450" s="276"/>
      <c r="F450" s="276"/>
      <c r="G450" s="276"/>
      <c r="I450" s="245"/>
      <c r="J450" s="245"/>
      <c r="K450" s="245"/>
      <c r="L450" s="245"/>
      <c r="M450" s="245"/>
      <c r="N450" s="295"/>
      <c r="O450" s="246"/>
      <c r="P450" s="246"/>
      <c r="Q450" s="247"/>
      <c r="R450" s="247"/>
      <c r="S450" s="247"/>
      <c r="T450" s="247"/>
      <c r="U450" s="247"/>
    </row>
    <row r="451" spans="4:21">
      <c r="D451" s="244"/>
      <c r="E451" s="276"/>
      <c r="F451" s="276"/>
      <c r="G451" s="276"/>
      <c r="I451" s="245"/>
      <c r="J451" s="245"/>
      <c r="K451" s="245"/>
      <c r="L451" s="245"/>
      <c r="M451" s="245"/>
      <c r="N451" s="295"/>
      <c r="O451" s="246"/>
      <c r="P451" s="246"/>
      <c r="Q451" s="247"/>
      <c r="R451" s="247"/>
      <c r="S451" s="247"/>
      <c r="T451" s="247"/>
      <c r="U451" s="247"/>
    </row>
    <row r="452" spans="4:21">
      <c r="D452" s="244"/>
      <c r="E452" s="276"/>
      <c r="F452" s="276"/>
      <c r="G452" s="276"/>
      <c r="I452" s="245"/>
      <c r="J452" s="245"/>
      <c r="K452" s="245"/>
      <c r="L452" s="245"/>
      <c r="M452" s="245"/>
      <c r="N452" s="295"/>
      <c r="O452" s="246"/>
      <c r="P452" s="246"/>
      <c r="Q452" s="247"/>
      <c r="R452" s="247"/>
      <c r="S452" s="247"/>
      <c r="T452" s="247"/>
      <c r="U452" s="247"/>
    </row>
    <row r="453" spans="4:21">
      <c r="D453" s="244"/>
      <c r="E453" s="276"/>
      <c r="F453" s="276"/>
      <c r="G453" s="276"/>
      <c r="I453" s="245"/>
      <c r="J453" s="245"/>
      <c r="K453" s="245"/>
      <c r="L453" s="245"/>
      <c r="M453" s="245"/>
      <c r="N453" s="295"/>
      <c r="O453" s="246"/>
      <c r="P453" s="246"/>
      <c r="Q453" s="247"/>
      <c r="R453" s="247"/>
      <c r="S453" s="247"/>
      <c r="T453" s="247"/>
      <c r="U453" s="247"/>
    </row>
    <row r="454" spans="4:21">
      <c r="D454" s="244"/>
      <c r="E454" s="276"/>
      <c r="F454" s="276"/>
      <c r="G454" s="276"/>
      <c r="I454" s="245"/>
      <c r="J454" s="245"/>
      <c r="K454" s="245"/>
      <c r="L454" s="245"/>
      <c r="M454" s="245"/>
      <c r="N454" s="295"/>
      <c r="O454" s="246"/>
      <c r="P454" s="246"/>
      <c r="Q454" s="247"/>
      <c r="R454" s="247"/>
      <c r="S454" s="247"/>
      <c r="T454" s="247"/>
      <c r="U454" s="247"/>
    </row>
    <row r="455" spans="4:21">
      <c r="D455" s="244"/>
      <c r="E455" s="276"/>
      <c r="F455" s="276"/>
      <c r="G455" s="276"/>
      <c r="I455" s="245"/>
      <c r="J455" s="245"/>
      <c r="K455" s="245"/>
      <c r="L455" s="245"/>
      <c r="M455" s="245"/>
      <c r="N455" s="295"/>
      <c r="O455" s="246"/>
      <c r="P455" s="246"/>
      <c r="Q455" s="247"/>
      <c r="R455" s="247"/>
      <c r="S455" s="247"/>
      <c r="T455" s="247"/>
      <c r="U455" s="247"/>
    </row>
    <row r="456" spans="4:21">
      <c r="D456" s="244"/>
      <c r="E456" s="276"/>
      <c r="F456" s="276"/>
      <c r="G456" s="276"/>
      <c r="I456" s="245"/>
      <c r="J456" s="245"/>
      <c r="K456" s="245"/>
      <c r="L456" s="245"/>
      <c r="M456" s="245"/>
      <c r="N456" s="295"/>
      <c r="O456" s="246"/>
      <c r="P456" s="246"/>
      <c r="Q456" s="247"/>
      <c r="R456" s="247"/>
      <c r="S456" s="247"/>
      <c r="T456" s="247"/>
      <c r="U456" s="247"/>
    </row>
    <row r="457" spans="4:21">
      <c r="D457" s="244"/>
      <c r="E457" s="276"/>
      <c r="F457" s="276"/>
      <c r="G457" s="276"/>
      <c r="I457" s="245"/>
      <c r="J457" s="245"/>
      <c r="K457" s="245"/>
      <c r="L457" s="245"/>
      <c r="M457" s="245"/>
      <c r="N457" s="295"/>
      <c r="O457" s="246"/>
      <c r="P457" s="246"/>
      <c r="Q457" s="247"/>
      <c r="R457" s="247"/>
      <c r="S457" s="247"/>
      <c r="T457" s="247"/>
      <c r="U457" s="247"/>
    </row>
    <row r="458" spans="4:21">
      <c r="D458" s="244"/>
      <c r="E458" s="276"/>
      <c r="F458" s="276"/>
      <c r="G458" s="276"/>
      <c r="I458" s="245"/>
      <c r="J458" s="245"/>
      <c r="K458" s="245"/>
      <c r="L458" s="245"/>
      <c r="M458" s="245"/>
      <c r="N458" s="295"/>
      <c r="O458" s="246"/>
      <c r="P458" s="246"/>
      <c r="Q458" s="247"/>
      <c r="R458" s="247"/>
      <c r="S458" s="247"/>
      <c r="T458" s="247"/>
      <c r="U458" s="247"/>
    </row>
    <row r="459" spans="4:21">
      <c r="D459" s="244"/>
      <c r="E459" s="276"/>
      <c r="F459" s="276"/>
      <c r="G459" s="276"/>
      <c r="I459" s="245"/>
      <c r="J459" s="245"/>
      <c r="K459" s="245"/>
      <c r="L459" s="245"/>
      <c r="M459" s="245"/>
      <c r="N459" s="295"/>
      <c r="O459" s="246"/>
      <c r="P459" s="246"/>
      <c r="Q459" s="247"/>
      <c r="R459" s="247"/>
      <c r="S459" s="247"/>
      <c r="T459" s="247"/>
      <c r="U459" s="247"/>
    </row>
    <row r="460" spans="4:21">
      <c r="D460" s="244"/>
      <c r="E460" s="276"/>
      <c r="F460" s="276"/>
      <c r="G460" s="276"/>
      <c r="I460" s="245"/>
      <c r="J460" s="245"/>
      <c r="K460" s="245"/>
      <c r="L460" s="245"/>
      <c r="M460" s="245"/>
      <c r="N460" s="295"/>
      <c r="O460" s="246"/>
      <c r="P460" s="246"/>
      <c r="Q460" s="247"/>
      <c r="R460" s="247"/>
      <c r="S460" s="247"/>
      <c r="T460" s="247"/>
      <c r="U460" s="247"/>
    </row>
    <row r="461" spans="4:21">
      <c r="D461" s="244"/>
      <c r="E461" s="276"/>
      <c r="F461" s="276"/>
      <c r="G461" s="276"/>
      <c r="I461" s="245"/>
      <c r="J461" s="245"/>
      <c r="K461" s="245"/>
      <c r="L461" s="245"/>
      <c r="M461" s="245"/>
      <c r="N461" s="295"/>
      <c r="O461" s="246"/>
      <c r="P461" s="246"/>
      <c r="Q461" s="247"/>
      <c r="R461" s="247"/>
      <c r="S461" s="247"/>
      <c r="T461" s="247"/>
      <c r="U461" s="247"/>
    </row>
    <row r="462" spans="4:21">
      <c r="D462" s="244"/>
      <c r="E462" s="276"/>
      <c r="F462" s="276"/>
      <c r="G462" s="276"/>
      <c r="I462" s="245"/>
      <c r="J462" s="245"/>
      <c r="K462" s="245"/>
      <c r="L462" s="245"/>
      <c r="M462" s="245"/>
      <c r="N462" s="295"/>
      <c r="O462" s="246"/>
      <c r="P462" s="246"/>
      <c r="Q462" s="247"/>
      <c r="R462" s="247"/>
      <c r="S462" s="247"/>
      <c r="T462" s="247"/>
      <c r="U462" s="247"/>
    </row>
    <row r="463" spans="4:21">
      <c r="D463" s="244"/>
      <c r="E463" s="276"/>
      <c r="F463" s="276"/>
      <c r="G463" s="276"/>
      <c r="I463" s="245"/>
      <c r="J463" s="245"/>
      <c r="K463" s="245"/>
      <c r="L463" s="245"/>
      <c r="M463" s="245"/>
      <c r="N463" s="295"/>
      <c r="O463" s="246"/>
      <c r="P463" s="246"/>
      <c r="Q463" s="247"/>
      <c r="R463" s="247"/>
      <c r="S463" s="247"/>
      <c r="T463" s="247"/>
      <c r="U463" s="247"/>
    </row>
    <row r="464" spans="4:21">
      <c r="D464" s="244"/>
      <c r="E464" s="276"/>
      <c r="F464" s="276"/>
      <c r="G464" s="276"/>
      <c r="I464" s="245"/>
      <c r="J464" s="245"/>
      <c r="K464" s="245"/>
      <c r="L464" s="245"/>
      <c r="M464" s="245"/>
      <c r="N464" s="295"/>
      <c r="O464" s="246"/>
      <c r="P464" s="246"/>
      <c r="Q464" s="247"/>
      <c r="R464" s="247"/>
      <c r="S464" s="247"/>
      <c r="T464" s="247"/>
      <c r="U464" s="247"/>
    </row>
    <row r="465" spans="4:21">
      <c r="D465" s="244"/>
      <c r="E465" s="276"/>
      <c r="F465" s="276"/>
      <c r="G465" s="276"/>
      <c r="I465" s="245"/>
      <c r="J465" s="245"/>
      <c r="K465" s="245"/>
      <c r="L465" s="245"/>
      <c r="M465" s="245"/>
      <c r="N465" s="295"/>
      <c r="O465" s="246"/>
      <c r="P465" s="246"/>
      <c r="Q465" s="247"/>
      <c r="R465" s="247"/>
      <c r="S465" s="247"/>
      <c r="T465" s="247"/>
      <c r="U465" s="247"/>
    </row>
    <row r="466" spans="4:21">
      <c r="D466" s="244"/>
      <c r="E466" s="276"/>
      <c r="F466" s="276"/>
      <c r="G466" s="276"/>
      <c r="I466" s="245"/>
      <c r="J466" s="245"/>
      <c r="K466" s="245"/>
      <c r="L466" s="245"/>
      <c r="M466" s="245"/>
      <c r="N466" s="295"/>
      <c r="O466" s="246"/>
      <c r="P466" s="246"/>
      <c r="Q466" s="247"/>
      <c r="R466" s="247"/>
      <c r="S466" s="247"/>
      <c r="T466" s="247"/>
      <c r="U466" s="247"/>
    </row>
    <row r="467" spans="4:21">
      <c r="D467" s="244"/>
      <c r="E467" s="276"/>
      <c r="F467" s="276"/>
      <c r="G467" s="276"/>
      <c r="I467" s="245"/>
      <c r="J467" s="245"/>
      <c r="K467" s="245"/>
      <c r="L467" s="245"/>
      <c r="M467" s="245"/>
      <c r="N467" s="295"/>
      <c r="O467" s="246"/>
      <c r="P467" s="246"/>
      <c r="Q467" s="247"/>
      <c r="R467" s="247"/>
      <c r="S467" s="247"/>
      <c r="T467" s="247"/>
      <c r="U467" s="247"/>
    </row>
    <row r="468" spans="4:21">
      <c r="D468" s="244"/>
      <c r="E468" s="276"/>
      <c r="F468" s="276"/>
      <c r="G468" s="276"/>
      <c r="I468" s="245"/>
      <c r="J468" s="245"/>
      <c r="K468" s="245"/>
      <c r="L468" s="245"/>
      <c r="M468" s="245"/>
      <c r="N468" s="295"/>
      <c r="O468" s="246"/>
      <c r="P468" s="246"/>
      <c r="Q468" s="247"/>
      <c r="R468" s="247"/>
      <c r="S468" s="247"/>
      <c r="T468" s="247"/>
      <c r="U468" s="247"/>
    </row>
    <row r="469" spans="4:21">
      <c r="D469" s="244"/>
      <c r="E469" s="276"/>
      <c r="F469" s="276"/>
      <c r="G469" s="276"/>
      <c r="I469" s="245"/>
      <c r="J469" s="245"/>
      <c r="K469" s="245"/>
      <c r="L469" s="245"/>
      <c r="M469" s="245"/>
      <c r="N469" s="295"/>
      <c r="O469" s="246"/>
      <c r="P469" s="246"/>
      <c r="Q469" s="247"/>
      <c r="R469" s="247"/>
      <c r="S469" s="247"/>
      <c r="T469" s="247"/>
      <c r="U469" s="247"/>
    </row>
    <row r="470" spans="4:21">
      <c r="D470" s="244"/>
      <c r="E470" s="276"/>
      <c r="F470" s="276"/>
      <c r="G470" s="276"/>
      <c r="I470" s="245"/>
      <c r="J470" s="245"/>
      <c r="K470" s="245"/>
      <c r="L470" s="245"/>
      <c r="M470" s="245"/>
      <c r="N470" s="295"/>
      <c r="O470" s="246"/>
      <c r="P470" s="246"/>
      <c r="Q470" s="247"/>
      <c r="R470" s="247"/>
      <c r="S470" s="247"/>
      <c r="T470" s="247"/>
      <c r="U470" s="247"/>
    </row>
    <row r="471" spans="4:21">
      <c r="D471" s="244"/>
      <c r="E471" s="276"/>
      <c r="F471" s="276"/>
      <c r="G471" s="276"/>
      <c r="I471" s="245"/>
      <c r="J471" s="245"/>
      <c r="K471" s="245"/>
      <c r="L471" s="245"/>
      <c r="M471" s="245"/>
      <c r="N471" s="295"/>
      <c r="O471" s="246"/>
      <c r="P471" s="246"/>
      <c r="Q471" s="247"/>
      <c r="R471" s="247"/>
      <c r="S471" s="247"/>
      <c r="T471" s="247"/>
      <c r="U471" s="247"/>
    </row>
    <row r="472" spans="4:21">
      <c r="D472" s="244"/>
      <c r="E472" s="276"/>
      <c r="F472" s="276"/>
      <c r="G472" s="276"/>
      <c r="I472" s="245"/>
      <c r="J472" s="245"/>
      <c r="K472" s="245"/>
      <c r="L472" s="245"/>
      <c r="M472" s="245"/>
      <c r="N472" s="295"/>
      <c r="O472" s="246"/>
      <c r="P472" s="246"/>
      <c r="Q472" s="247"/>
      <c r="R472" s="247"/>
      <c r="S472" s="247"/>
      <c r="T472" s="247"/>
      <c r="U472" s="247"/>
    </row>
    <row r="473" spans="4:21">
      <c r="D473" s="244"/>
      <c r="E473" s="276"/>
      <c r="F473" s="276"/>
      <c r="G473" s="276"/>
      <c r="I473" s="245"/>
      <c r="J473" s="245"/>
      <c r="K473" s="245"/>
      <c r="L473" s="245"/>
      <c r="M473" s="245"/>
      <c r="N473" s="295"/>
      <c r="O473" s="246"/>
      <c r="P473" s="246"/>
      <c r="Q473" s="247"/>
      <c r="R473" s="247"/>
      <c r="S473" s="247"/>
      <c r="T473" s="247"/>
      <c r="U473" s="247"/>
    </row>
    <row r="474" spans="4:21">
      <c r="D474" s="244"/>
      <c r="E474" s="276"/>
      <c r="F474" s="276"/>
      <c r="G474" s="276"/>
      <c r="I474" s="245"/>
      <c r="J474" s="245"/>
      <c r="K474" s="245"/>
      <c r="L474" s="245"/>
      <c r="M474" s="245"/>
      <c r="N474" s="295"/>
      <c r="O474" s="246"/>
      <c r="P474" s="246"/>
      <c r="Q474" s="247"/>
      <c r="R474" s="247"/>
      <c r="S474" s="247"/>
      <c r="T474" s="247"/>
      <c r="U474" s="247"/>
    </row>
    <row r="475" spans="4:21">
      <c r="D475" s="244"/>
      <c r="E475" s="276"/>
      <c r="F475" s="276"/>
      <c r="G475" s="276"/>
      <c r="I475" s="245"/>
      <c r="J475" s="245"/>
      <c r="K475" s="245"/>
      <c r="L475" s="245"/>
      <c r="M475" s="245"/>
      <c r="N475" s="295"/>
      <c r="O475" s="246"/>
      <c r="P475" s="246"/>
      <c r="Q475" s="247"/>
      <c r="R475" s="247"/>
      <c r="S475" s="247"/>
      <c r="T475" s="247"/>
      <c r="U475" s="247"/>
    </row>
    <row r="476" spans="4:21">
      <c r="D476" s="244"/>
      <c r="E476" s="276"/>
      <c r="F476" s="276"/>
      <c r="G476" s="276"/>
      <c r="I476" s="245"/>
      <c r="J476" s="245"/>
      <c r="K476" s="245"/>
      <c r="L476" s="245"/>
      <c r="M476" s="245"/>
      <c r="N476" s="295"/>
      <c r="O476" s="246"/>
      <c r="P476" s="246"/>
      <c r="Q476" s="247"/>
      <c r="R476" s="247"/>
      <c r="S476" s="247"/>
      <c r="T476" s="247"/>
      <c r="U476" s="247"/>
    </row>
    <row r="477" spans="4:21">
      <c r="D477" s="244"/>
      <c r="E477" s="276"/>
      <c r="F477" s="276"/>
      <c r="G477" s="276"/>
      <c r="I477" s="245"/>
      <c r="J477" s="245"/>
      <c r="K477" s="245"/>
      <c r="L477" s="245"/>
      <c r="M477" s="245"/>
      <c r="N477" s="295"/>
      <c r="O477" s="246"/>
      <c r="P477" s="246"/>
      <c r="Q477" s="247"/>
      <c r="R477" s="247"/>
      <c r="S477" s="247"/>
      <c r="T477" s="247"/>
      <c r="U477" s="247"/>
    </row>
    <row r="478" spans="4:21">
      <c r="D478" s="244"/>
      <c r="E478" s="276"/>
      <c r="F478" s="276"/>
      <c r="G478" s="276"/>
      <c r="I478" s="245"/>
      <c r="J478" s="245"/>
      <c r="K478" s="245"/>
      <c r="L478" s="245"/>
      <c r="M478" s="245"/>
      <c r="N478" s="295"/>
      <c r="O478" s="246"/>
      <c r="P478" s="246"/>
      <c r="Q478" s="247"/>
      <c r="R478" s="247"/>
      <c r="S478" s="247"/>
      <c r="T478" s="247"/>
      <c r="U478" s="247"/>
    </row>
    <row r="479" spans="4:21">
      <c r="D479" s="244"/>
      <c r="E479" s="276"/>
      <c r="F479" s="276"/>
      <c r="G479" s="276"/>
      <c r="I479" s="245"/>
      <c r="J479" s="245"/>
      <c r="K479" s="245"/>
      <c r="L479" s="245"/>
      <c r="M479" s="245"/>
      <c r="N479" s="295"/>
      <c r="O479" s="246"/>
      <c r="P479" s="246"/>
      <c r="Q479" s="247"/>
      <c r="R479" s="247"/>
      <c r="S479" s="247"/>
      <c r="T479" s="247"/>
      <c r="U479" s="247"/>
    </row>
    <row r="480" spans="4:21">
      <c r="D480" s="244"/>
      <c r="E480" s="276"/>
      <c r="F480" s="276"/>
      <c r="G480" s="276"/>
      <c r="I480" s="245"/>
      <c r="J480" s="245"/>
      <c r="K480" s="245"/>
      <c r="L480" s="245"/>
      <c r="M480" s="245"/>
      <c r="N480" s="295"/>
      <c r="O480" s="246"/>
      <c r="P480" s="246"/>
      <c r="Q480" s="247"/>
      <c r="R480" s="247"/>
      <c r="S480" s="247"/>
      <c r="T480" s="247"/>
      <c r="U480" s="247"/>
    </row>
    <row r="481" spans="4:21">
      <c r="D481" s="244"/>
      <c r="E481" s="276"/>
      <c r="F481" s="276"/>
      <c r="G481" s="276"/>
      <c r="I481" s="245"/>
      <c r="J481" s="245"/>
      <c r="K481" s="245"/>
      <c r="L481" s="245"/>
      <c r="M481" s="245"/>
      <c r="N481" s="295"/>
      <c r="O481" s="246"/>
      <c r="P481" s="246"/>
      <c r="Q481" s="247"/>
      <c r="R481" s="247"/>
      <c r="S481" s="247"/>
      <c r="T481" s="247"/>
      <c r="U481" s="247"/>
    </row>
    <row r="482" spans="4:21">
      <c r="D482" s="244"/>
      <c r="E482" s="276"/>
      <c r="F482" s="276"/>
      <c r="G482" s="276"/>
      <c r="I482" s="245"/>
      <c r="J482" s="245"/>
      <c r="K482" s="245"/>
      <c r="L482" s="245"/>
      <c r="M482" s="245"/>
      <c r="N482" s="295"/>
      <c r="O482" s="246"/>
      <c r="P482" s="246"/>
      <c r="Q482" s="247"/>
      <c r="R482" s="247"/>
      <c r="S482" s="247"/>
      <c r="T482" s="247"/>
      <c r="U482" s="247"/>
    </row>
    <row r="483" spans="4:21">
      <c r="D483" s="244"/>
      <c r="E483" s="276"/>
      <c r="F483" s="276"/>
      <c r="G483" s="276"/>
      <c r="I483" s="245"/>
      <c r="J483" s="245"/>
      <c r="K483" s="245"/>
      <c r="L483" s="245"/>
      <c r="M483" s="245"/>
      <c r="N483" s="295"/>
      <c r="O483" s="246"/>
      <c r="P483" s="246"/>
      <c r="Q483" s="247"/>
      <c r="R483" s="247"/>
      <c r="S483" s="247"/>
      <c r="T483" s="247"/>
      <c r="U483" s="247"/>
    </row>
    <row r="484" spans="4:21">
      <c r="D484" s="244"/>
      <c r="E484" s="276"/>
      <c r="F484" s="276"/>
      <c r="G484" s="276"/>
      <c r="I484" s="245"/>
      <c r="J484" s="245"/>
      <c r="K484" s="245"/>
      <c r="L484" s="245"/>
      <c r="M484" s="245"/>
      <c r="N484" s="295"/>
      <c r="O484" s="246"/>
      <c r="P484" s="246"/>
      <c r="Q484" s="247"/>
      <c r="R484" s="247"/>
      <c r="S484" s="247"/>
      <c r="T484" s="247"/>
      <c r="U484" s="247"/>
    </row>
    <row r="485" spans="4:21">
      <c r="D485" s="244"/>
      <c r="E485" s="276"/>
      <c r="F485" s="276"/>
      <c r="G485" s="276"/>
      <c r="I485" s="245"/>
      <c r="J485" s="245"/>
      <c r="K485" s="245"/>
      <c r="L485" s="245"/>
      <c r="M485" s="245"/>
      <c r="N485" s="295"/>
      <c r="O485" s="246"/>
      <c r="P485" s="246"/>
      <c r="Q485" s="247"/>
      <c r="R485" s="247"/>
      <c r="S485" s="247"/>
      <c r="T485" s="247"/>
      <c r="U485" s="247"/>
    </row>
    <row r="486" spans="4:21">
      <c r="D486" s="244"/>
      <c r="E486" s="276"/>
      <c r="F486" s="276"/>
      <c r="G486" s="276"/>
      <c r="I486" s="245"/>
      <c r="J486" s="245"/>
      <c r="K486" s="245"/>
      <c r="L486" s="245"/>
      <c r="M486" s="245"/>
      <c r="N486" s="295"/>
      <c r="O486" s="246"/>
      <c r="P486" s="246"/>
      <c r="Q486" s="247"/>
      <c r="R486" s="247"/>
      <c r="S486" s="247"/>
      <c r="T486" s="247"/>
      <c r="U486" s="247"/>
    </row>
    <row r="487" spans="4:21">
      <c r="D487" s="244"/>
      <c r="E487" s="276"/>
      <c r="F487" s="276"/>
      <c r="G487" s="276"/>
      <c r="I487" s="245"/>
      <c r="J487" s="245"/>
      <c r="K487" s="245"/>
      <c r="L487" s="245"/>
      <c r="M487" s="245"/>
      <c r="N487" s="295"/>
      <c r="O487" s="246"/>
      <c r="P487" s="246"/>
      <c r="Q487" s="247"/>
      <c r="R487" s="247"/>
      <c r="S487" s="247"/>
      <c r="T487" s="247"/>
      <c r="U487" s="247"/>
    </row>
    <row r="488" spans="4:21">
      <c r="D488" s="244"/>
      <c r="E488" s="276"/>
      <c r="F488" s="276"/>
      <c r="G488" s="276"/>
      <c r="I488" s="245"/>
      <c r="J488" s="245"/>
      <c r="K488" s="245"/>
      <c r="L488" s="245"/>
      <c r="M488" s="245"/>
      <c r="N488" s="295"/>
      <c r="O488" s="246"/>
      <c r="P488" s="246"/>
      <c r="Q488" s="247"/>
      <c r="R488" s="247"/>
      <c r="S488" s="247"/>
      <c r="T488" s="247"/>
      <c r="U488" s="247"/>
    </row>
    <row r="489" spans="4:21">
      <c r="D489" s="244"/>
      <c r="E489" s="276"/>
      <c r="F489" s="276"/>
      <c r="G489" s="276"/>
      <c r="I489" s="245"/>
      <c r="J489" s="245"/>
      <c r="K489" s="245"/>
      <c r="L489" s="245"/>
      <c r="M489" s="245"/>
      <c r="N489" s="295"/>
      <c r="O489" s="246"/>
      <c r="P489" s="246"/>
      <c r="Q489" s="247"/>
      <c r="R489" s="247"/>
      <c r="S489" s="247"/>
      <c r="T489" s="247"/>
      <c r="U489" s="247"/>
    </row>
    <row r="490" spans="4:21">
      <c r="D490" s="244"/>
      <c r="E490" s="276"/>
      <c r="F490" s="276"/>
      <c r="G490" s="276"/>
      <c r="I490" s="245"/>
      <c r="J490" s="245"/>
      <c r="K490" s="245"/>
      <c r="L490" s="245"/>
      <c r="M490" s="245"/>
      <c r="N490" s="295"/>
      <c r="O490" s="246"/>
      <c r="P490" s="246"/>
      <c r="Q490" s="247"/>
      <c r="R490" s="247"/>
      <c r="S490" s="247"/>
      <c r="T490" s="247"/>
      <c r="U490" s="247"/>
    </row>
    <row r="491" spans="4:21">
      <c r="D491" s="244"/>
      <c r="E491" s="276"/>
      <c r="F491" s="276"/>
      <c r="G491" s="276"/>
      <c r="I491" s="245"/>
      <c r="J491" s="245"/>
      <c r="K491" s="245"/>
      <c r="L491" s="245"/>
      <c r="M491" s="245"/>
      <c r="N491" s="295"/>
      <c r="O491" s="246"/>
      <c r="P491" s="246"/>
      <c r="Q491" s="247"/>
      <c r="R491" s="247"/>
      <c r="S491" s="247"/>
      <c r="T491" s="247"/>
      <c r="U491" s="247"/>
    </row>
    <row r="492" spans="4:21">
      <c r="D492" s="244"/>
      <c r="E492" s="276"/>
      <c r="F492" s="276"/>
      <c r="G492" s="276"/>
      <c r="I492" s="245"/>
      <c r="J492" s="245"/>
      <c r="K492" s="245"/>
      <c r="L492" s="245"/>
      <c r="M492" s="245"/>
      <c r="N492" s="295"/>
      <c r="O492" s="246"/>
      <c r="P492" s="246"/>
      <c r="Q492" s="247"/>
      <c r="R492" s="247"/>
      <c r="S492" s="247"/>
      <c r="T492" s="247"/>
      <c r="U492" s="247"/>
    </row>
    <row r="493" spans="4:21">
      <c r="D493" s="244"/>
      <c r="E493" s="276"/>
      <c r="F493" s="276"/>
      <c r="G493" s="276"/>
      <c r="I493" s="245"/>
      <c r="J493" s="245"/>
      <c r="K493" s="245"/>
      <c r="L493" s="245"/>
      <c r="M493" s="245"/>
      <c r="N493" s="295"/>
      <c r="O493" s="246"/>
      <c r="P493" s="246"/>
      <c r="Q493" s="247"/>
      <c r="R493" s="247"/>
      <c r="S493" s="247"/>
      <c r="T493" s="247"/>
      <c r="U493" s="247"/>
    </row>
    <row r="494" spans="4:21">
      <c r="D494" s="244"/>
      <c r="E494" s="276"/>
      <c r="F494" s="276"/>
      <c r="G494" s="276"/>
      <c r="I494" s="245"/>
      <c r="J494" s="245"/>
      <c r="K494" s="245"/>
      <c r="L494" s="245"/>
      <c r="M494" s="245"/>
      <c r="N494" s="295"/>
      <c r="O494" s="246"/>
      <c r="P494" s="246"/>
      <c r="Q494" s="247"/>
      <c r="R494" s="247"/>
      <c r="S494" s="247"/>
      <c r="T494" s="247"/>
      <c r="U494" s="247"/>
    </row>
    <row r="495" spans="4:21">
      <c r="D495" s="244"/>
      <c r="E495" s="276"/>
      <c r="F495" s="276"/>
      <c r="G495" s="276"/>
      <c r="I495" s="245"/>
      <c r="J495" s="245"/>
      <c r="K495" s="245"/>
      <c r="L495" s="245"/>
      <c r="M495" s="245"/>
      <c r="N495" s="295"/>
      <c r="O495" s="246"/>
      <c r="P495" s="246"/>
      <c r="Q495" s="247"/>
      <c r="R495" s="247"/>
      <c r="S495" s="247"/>
      <c r="T495" s="247"/>
      <c r="U495" s="247"/>
    </row>
    <row r="496" spans="4:21">
      <c r="D496" s="244"/>
      <c r="E496" s="276"/>
      <c r="F496" s="276"/>
      <c r="G496" s="276"/>
      <c r="I496" s="245"/>
      <c r="J496" s="245"/>
      <c r="K496" s="245"/>
      <c r="L496" s="245"/>
      <c r="M496" s="245"/>
      <c r="N496" s="295"/>
      <c r="O496" s="246"/>
      <c r="P496" s="246"/>
      <c r="Q496" s="247"/>
      <c r="R496" s="247"/>
      <c r="S496" s="247"/>
      <c r="T496" s="247"/>
      <c r="U496" s="247"/>
    </row>
    <row r="497" spans="4:21">
      <c r="D497" s="244"/>
      <c r="E497" s="276"/>
      <c r="F497" s="276"/>
      <c r="G497" s="276"/>
      <c r="I497" s="245"/>
      <c r="J497" s="245"/>
      <c r="K497" s="245"/>
      <c r="L497" s="245"/>
      <c r="M497" s="245"/>
      <c r="N497" s="295"/>
      <c r="O497" s="246"/>
      <c r="P497" s="246"/>
      <c r="Q497" s="247"/>
      <c r="R497" s="247"/>
      <c r="S497" s="247"/>
      <c r="T497" s="247"/>
      <c r="U497" s="247"/>
    </row>
    <row r="498" spans="4:21">
      <c r="D498" s="244"/>
      <c r="E498" s="276"/>
      <c r="F498" s="276"/>
      <c r="G498" s="276"/>
      <c r="I498" s="245"/>
      <c r="J498" s="245"/>
      <c r="K498" s="245"/>
      <c r="L498" s="245"/>
      <c r="M498" s="245"/>
      <c r="N498" s="295"/>
      <c r="O498" s="246"/>
      <c r="P498" s="246"/>
      <c r="Q498" s="247"/>
      <c r="R498" s="247"/>
      <c r="S498" s="247"/>
      <c r="T498" s="247"/>
      <c r="U498" s="247"/>
    </row>
    <row r="499" spans="4:21">
      <c r="D499" s="244"/>
      <c r="E499" s="276"/>
      <c r="F499" s="276"/>
      <c r="G499" s="276"/>
      <c r="I499" s="245"/>
      <c r="J499" s="245"/>
      <c r="K499" s="245"/>
      <c r="L499" s="245"/>
      <c r="M499" s="245"/>
      <c r="N499" s="295"/>
      <c r="O499" s="246"/>
      <c r="P499" s="246"/>
      <c r="Q499" s="247"/>
      <c r="R499" s="247"/>
      <c r="S499" s="247"/>
      <c r="T499" s="247"/>
      <c r="U499" s="247"/>
    </row>
    <row r="500" spans="4:21">
      <c r="D500" s="244"/>
      <c r="E500" s="276"/>
      <c r="F500" s="276"/>
      <c r="G500" s="276"/>
      <c r="I500" s="245"/>
      <c r="J500" s="245"/>
      <c r="K500" s="245"/>
      <c r="L500" s="245"/>
      <c r="M500" s="245"/>
      <c r="N500" s="295"/>
      <c r="O500" s="246"/>
      <c r="P500" s="246"/>
      <c r="Q500" s="247"/>
      <c r="R500" s="247"/>
      <c r="S500" s="247"/>
      <c r="T500" s="247"/>
      <c r="U500" s="247"/>
    </row>
    <row r="501" spans="4:21">
      <c r="D501" s="244"/>
      <c r="E501" s="276"/>
      <c r="F501" s="276"/>
      <c r="G501" s="276"/>
      <c r="I501" s="245"/>
      <c r="J501" s="245"/>
      <c r="K501" s="245"/>
      <c r="L501" s="245"/>
      <c r="M501" s="245"/>
      <c r="N501" s="295"/>
      <c r="O501" s="246"/>
      <c r="P501" s="246"/>
      <c r="Q501" s="247"/>
      <c r="R501" s="247"/>
      <c r="S501" s="247"/>
      <c r="T501" s="247"/>
      <c r="U501" s="247"/>
    </row>
    <row r="502" spans="4:21">
      <c r="D502" s="244"/>
      <c r="E502" s="276"/>
      <c r="F502" s="276"/>
      <c r="G502" s="276"/>
      <c r="I502" s="245"/>
      <c r="J502" s="245"/>
      <c r="K502" s="245"/>
      <c r="L502" s="245"/>
      <c r="M502" s="245"/>
      <c r="N502" s="295"/>
      <c r="O502" s="246"/>
      <c r="P502" s="246"/>
      <c r="Q502" s="247"/>
      <c r="R502" s="247"/>
      <c r="S502" s="247"/>
      <c r="T502" s="247"/>
      <c r="U502" s="247"/>
    </row>
    <row r="503" spans="4:21">
      <c r="D503" s="244"/>
      <c r="E503" s="276"/>
      <c r="F503" s="276"/>
      <c r="G503" s="276"/>
      <c r="I503" s="245"/>
      <c r="J503" s="245"/>
      <c r="K503" s="245"/>
      <c r="L503" s="245"/>
      <c r="M503" s="245"/>
      <c r="N503" s="295"/>
      <c r="O503" s="246"/>
      <c r="P503" s="246"/>
      <c r="Q503" s="247"/>
      <c r="R503" s="247"/>
      <c r="S503" s="247"/>
      <c r="T503" s="247"/>
      <c r="U503" s="247"/>
    </row>
    <row r="504" spans="4:21">
      <c r="D504" s="244"/>
      <c r="E504" s="276"/>
      <c r="F504" s="276"/>
      <c r="G504" s="276"/>
      <c r="I504" s="245"/>
      <c r="J504" s="245"/>
      <c r="K504" s="245"/>
      <c r="L504" s="245"/>
      <c r="M504" s="245"/>
      <c r="N504" s="295"/>
      <c r="O504" s="246"/>
      <c r="P504" s="246"/>
      <c r="Q504" s="247"/>
      <c r="R504" s="247"/>
      <c r="S504" s="247"/>
      <c r="T504" s="247"/>
      <c r="U504" s="247"/>
    </row>
    <row r="505" spans="4:21">
      <c r="D505" s="244"/>
      <c r="E505" s="276"/>
      <c r="F505" s="276"/>
      <c r="G505" s="276"/>
      <c r="I505" s="245"/>
      <c r="J505" s="245"/>
      <c r="K505" s="245"/>
      <c r="L505" s="245"/>
      <c r="M505" s="245"/>
      <c r="N505" s="295"/>
      <c r="O505" s="246"/>
      <c r="P505" s="246"/>
      <c r="Q505" s="247"/>
      <c r="R505" s="247"/>
      <c r="S505" s="247"/>
      <c r="T505" s="247"/>
      <c r="U505" s="247"/>
    </row>
    <row r="506" spans="4:21">
      <c r="D506" s="244"/>
      <c r="E506" s="276"/>
      <c r="F506" s="276"/>
      <c r="G506" s="276"/>
      <c r="I506" s="245"/>
      <c r="J506" s="245"/>
      <c r="K506" s="245"/>
      <c r="L506" s="245"/>
      <c r="M506" s="245"/>
      <c r="N506" s="295"/>
      <c r="O506" s="246"/>
      <c r="P506" s="246"/>
      <c r="Q506" s="247"/>
      <c r="R506" s="247"/>
      <c r="S506" s="247"/>
      <c r="T506" s="247"/>
      <c r="U506" s="247"/>
    </row>
    <row r="507" spans="4:21">
      <c r="D507" s="244"/>
      <c r="E507" s="276"/>
      <c r="F507" s="276"/>
      <c r="G507" s="276"/>
      <c r="I507" s="245"/>
      <c r="J507" s="245"/>
      <c r="K507" s="245"/>
      <c r="L507" s="245"/>
      <c r="M507" s="245"/>
      <c r="N507" s="295"/>
      <c r="O507" s="246"/>
      <c r="P507" s="246"/>
      <c r="Q507" s="247"/>
      <c r="R507" s="247"/>
      <c r="S507" s="247"/>
      <c r="T507" s="247"/>
      <c r="U507" s="247"/>
    </row>
    <row r="508" spans="4:21">
      <c r="D508" s="244"/>
      <c r="E508" s="276"/>
      <c r="F508" s="276"/>
      <c r="G508" s="276"/>
      <c r="I508" s="245"/>
      <c r="J508" s="245"/>
      <c r="K508" s="245"/>
      <c r="L508" s="245"/>
      <c r="M508" s="245"/>
      <c r="N508" s="295"/>
      <c r="O508" s="246"/>
      <c r="P508" s="246"/>
      <c r="Q508" s="247"/>
      <c r="R508" s="247"/>
      <c r="S508" s="247"/>
      <c r="T508" s="247"/>
      <c r="U508" s="247"/>
    </row>
    <row r="509" spans="4:21">
      <c r="D509" s="244"/>
      <c r="E509" s="276"/>
      <c r="F509" s="276"/>
      <c r="G509" s="276"/>
      <c r="I509" s="245"/>
      <c r="J509" s="245"/>
      <c r="K509" s="245"/>
      <c r="L509" s="245"/>
      <c r="M509" s="245"/>
      <c r="N509" s="295"/>
      <c r="O509" s="246"/>
      <c r="P509" s="246"/>
      <c r="Q509" s="247"/>
      <c r="R509" s="247"/>
      <c r="S509" s="247"/>
      <c r="T509" s="247"/>
      <c r="U509" s="247"/>
    </row>
    <row r="510" spans="4:21">
      <c r="D510" s="244"/>
      <c r="E510" s="276"/>
      <c r="F510" s="276"/>
      <c r="G510" s="276"/>
      <c r="I510" s="245"/>
      <c r="J510" s="245"/>
      <c r="K510" s="245"/>
      <c r="L510" s="245"/>
      <c r="M510" s="245"/>
      <c r="N510" s="295"/>
      <c r="O510" s="246"/>
      <c r="P510" s="246"/>
      <c r="Q510" s="247"/>
      <c r="R510" s="247"/>
      <c r="S510" s="247"/>
      <c r="T510" s="247"/>
      <c r="U510" s="247"/>
    </row>
    <row r="511" spans="4:21">
      <c r="D511" s="244"/>
      <c r="E511" s="276"/>
      <c r="F511" s="276"/>
      <c r="G511" s="276"/>
      <c r="I511" s="245"/>
      <c r="J511" s="245"/>
      <c r="K511" s="245"/>
      <c r="L511" s="245"/>
      <c r="M511" s="245"/>
      <c r="N511" s="295"/>
      <c r="O511" s="246"/>
      <c r="P511" s="246"/>
      <c r="Q511" s="247"/>
      <c r="R511" s="247"/>
      <c r="S511" s="247"/>
      <c r="T511" s="247"/>
      <c r="U511" s="247"/>
    </row>
    <row r="512" spans="4:21">
      <c r="D512" s="244"/>
      <c r="E512" s="276"/>
      <c r="F512" s="276"/>
      <c r="G512" s="276"/>
      <c r="I512" s="245"/>
      <c r="J512" s="245"/>
      <c r="K512" s="245"/>
      <c r="L512" s="245"/>
      <c r="M512" s="245"/>
      <c r="N512" s="295"/>
      <c r="O512" s="246"/>
      <c r="P512" s="246"/>
      <c r="Q512" s="247"/>
      <c r="R512" s="247"/>
      <c r="S512" s="247"/>
      <c r="T512" s="247"/>
      <c r="U512" s="247"/>
    </row>
    <row r="513" spans="4:21">
      <c r="D513" s="244"/>
      <c r="E513" s="276"/>
      <c r="F513" s="276"/>
      <c r="G513" s="276"/>
      <c r="I513" s="245"/>
      <c r="J513" s="245"/>
      <c r="K513" s="245"/>
      <c r="L513" s="245"/>
      <c r="M513" s="245"/>
      <c r="N513" s="295"/>
      <c r="O513" s="246"/>
      <c r="P513" s="246"/>
      <c r="Q513" s="247"/>
      <c r="R513" s="247"/>
      <c r="S513" s="247"/>
      <c r="T513" s="247"/>
      <c r="U513" s="247"/>
    </row>
    <row r="514" spans="4:21">
      <c r="D514" s="244"/>
      <c r="E514" s="276"/>
      <c r="F514" s="276"/>
      <c r="G514" s="276"/>
      <c r="I514" s="245"/>
      <c r="J514" s="245"/>
      <c r="K514" s="245"/>
      <c r="L514" s="245"/>
      <c r="M514" s="245"/>
      <c r="N514" s="295"/>
      <c r="O514" s="246"/>
      <c r="P514" s="246"/>
      <c r="Q514" s="247"/>
      <c r="R514" s="247"/>
      <c r="S514" s="247"/>
      <c r="T514" s="247"/>
      <c r="U514" s="247"/>
    </row>
    <row r="515" spans="4:21">
      <c r="D515" s="244"/>
      <c r="E515" s="276"/>
      <c r="F515" s="276"/>
      <c r="G515" s="276"/>
      <c r="I515" s="245"/>
      <c r="J515" s="245"/>
      <c r="K515" s="245"/>
      <c r="L515" s="245"/>
      <c r="M515" s="245"/>
      <c r="N515" s="295"/>
      <c r="O515" s="246"/>
      <c r="P515" s="246"/>
      <c r="Q515" s="247"/>
      <c r="R515" s="247"/>
      <c r="S515" s="247"/>
      <c r="T515" s="247"/>
      <c r="U515" s="247"/>
    </row>
    <row r="516" spans="4:21">
      <c r="D516" s="244"/>
      <c r="E516" s="276"/>
      <c r="F516" s="276"/>
      <c r="G516" s="276"/>
      <c r="I516" s="245"/>
      <c r="J516" s="245"/>
      <c r="K516" s="245"/>
      <c r="L516" s="245"/>
      <c r="M516" s="245"/>
      <c r="N516" s="295"/>
      <c r="O516" s="246"/>
      <c r="P516" s="246"/>
      <c r="Q516" s="247"/>
      <c r="R516" s="247"/>
      <c r="S516" s="247"/>
      <c r="T516" s="247"/>
      <c r="U516" s="247"/>
    </row>
    <row r="517" spans="4:21">
      <c r="D517" s="244"/>
      <c r="E517" s="276"/>
      <c r="F517" s="276"/>
      <c r="G517" s="276"/>
      <c r="I517" s="245"/>
      <c r="J517" s="245"/>
      <c r="K517" s="245"/>
      <c r="L517" s="245"/>
      <c r="M517" s="245"/>
      <c r="N517" s="295"/>
      <c r="O517" s="246"/>
      <c r="P517" s="246"/>
      <c r="Q517" s="247"/>
      <c r="R517" s="247"/>
      <c r="S517" s="247"/>
      <c r="T517" s="247"/>
      <c r="U517" s="247"/>
    </row>
    <row r="518" spans="4:21">
      <c r="D518" s="244"/>
      <c r="E518" s="276"/>
      <c r="F518" s="276"/>
      <c r="G518" s="276"/>
      <c r="I518" s="245"/>
      <c r="J518" s="245"/>
      <c r="K518" s="245"/>
      <c r="L518" s="245"/>
      <c r="M518" s="245"/>
      <c r="N518" s="295"/>
      <c r="O518" s="246"/>
      <c r="P518" s="246"/>
      <c r="Q518" s="247"/>
      <c r="R518" s="247"/>
      <c r="S518" s="247"/>
      <c r="T518" s="247"/>
      <c r="U518" s="247"/>
    </row>
    <row r="519" spans="4:21">
      <c r="D519" s="244"/>
      <c r="E519" s="276"/>
      <c r="F519" s="276"/>
      <c r="G519" s="276"/>
      <c r="I519" s="245"/>
      <c r="J519" s="245"/>
      <c r="K519" s="245"/>
      <c r="L519" s="245"/>
      <c r="M519" s="245"/>
      <c r="N519" s="295"/>
      <c r="O519" s="246"/>
      <c r="P519" s="246"/>
      <c r="Q519" s="247"/>
      <c r="R519" s="247"/>
      <c r="S519" s="247"/>
      <c r="T519" s="247"/>
      <c r="U519" s="247"/>
    </row>
    <row r="520" spans="4:21">
      <c r="D520" s="244"/>
      <c r="E520" s="276"/>
      <c r="F520" s="276"/>
      <c r="G520" s="276"/>
      <c r="I520" s="245"/>
      <c r="J520" s="245"/>
      <c r="K520" s="245"/>
      <c r="L520" s="245"/>
      <c r="M520" s="245"/>
      <c r="N520" s="295"/>
      <c r="O520" s="246"/>
      <c r="P520" s="246"/>
      <c r="Q520" s="247"/>
      <c r="R520" s="247"/>
      <c r="S520" s="247"/>
      <c r="T520" s="247"/>
      <c r="U520" s="247"/>
    </row>
    <row r="521" spans="4:21">
      <c r="D521" s="244"/>
      <c r="E521" s="276"/>
      <c r="F521" s="276"/>
      <c r="G521" s="276"/>
      <c r="I521" s="245"/>
      <c r="J521" s="245"/>
      <c r="K521" s="245"/>
      <c r="L521" s="245"/>
      <c r="M521" s="245"/>
      <c r="N521" s="295"/>
      <c r="O521" s="246"/>
      <c r="P521" s="246"/>
      <c r="Q521" s="247"/>
      <c r="R521" s="247"/>
      <c r="S521" s="247"/>
      <c r="T521" s="247"/>
      <c r="U521" s="247"/>
    </row>
    <row r="522" spans="4:21">
      <c r="D522" s="244"/>
      <c r="E522" s="276"/>
      <c r="F522" s="276"/>
      <c r="G522" s="276"/>
      <c r="I522" s="245"/>
      <c r="J522" s="245"/>
      <c r="K522" s="245"/>
      <c r="L522" s="245"/>
      <c r="M522" s="245"/>
      <c r="N522" s="295"/>
      <c r="O522" s="246"/>
      <c r="P522" s="246"/>
      <c r="Q522" s="247"/>
      <c r="R522" s="247"/>
      <c r="S522" s="247"/>
      <c r="T522" s="247"/>
      <c r="U522" s="247"/>
    </row>
    <row r="523" spans="4:21">
      <c r="D523" s="244"/>
      <c r="E523" s="276"/>
      <c r="F523" s="276"/>
      <c r="G523" s="276"/>
      <c r="I523" s="245"/>
      <c r="J523" s="245"/>
      <c r="K523" s="245"/>
      <c r="L523" s="245"/>
      <c r="M523" s="245"/>
      <c r="N523" s="295"/>
      <c r="O523" s="246"/>
      <c r="P523" s="246"/>
      <c r="Q523" s="247"/>
      <c r="R523" s="247"/>
      <c r="S523" s="247"/>
      <c r="T523" s="247"/>
      <c r="U523" s="247"/>
    </row>
    <row r="524" spans="4:21">
      <c r="D524" s="244"/>
      <c r="E524" s="276"/>
      <c r="F524" s="276"/>
      <c r="G524" s="276"/>
      <c r="I524" s="245"/>
      <c r="J524" s="245"/>
      <c r="K524" s="245"/>
      <c r="L524" s="245"/>
      <c r="M524" s="245"/>
      <c r="N524" s="295"/>
      <c r="O524" s="246"/>
      <c r="P524" s="246"/>
      <c r="Q524" s="247"/>
      <c r="R524" s="247"/>
      <c r="S524" s="247"/>
      <c r="T524" s="247"/>
      <c r="U524" s="247"/>
    </row>
    <row r="525" spans="4:21">
      <c r="D525" s="244"/>
      <c r="E525" s="276"/>
      <c r="F525" s="276"/>
      <c r="G525" s="276"/>
      <c r="I525" s="245"/>
      <c r="J525" s="245"/>
      <c r="K525" s="245"/>
      <c r="L525" s="245"/>
      <c r="M525" s="245"/>
      <c r="N525" s="295"/>
      <c r="O525" s="246"/>
      <c r="P525" s="246"/>
      <c r="Q525" s="247"/>
      <c r="R525" s="247"/>
      <c r="S525" s="247"/>
      <c r="T525" s="247"/>
      <c r="U525" s="247"/>
    </row>
    <row r="526" spans="4:21">
      <c r="D526" s="244"/>
      <c r="E526" s="276"/>
      <c r="F526" s="276"/>
      <c r="G526" s="276"/>
      <c r="I526" s="245"/>
      <c r="J526" s="245"/>
      <c r="K526" s="245"/>
      <c r="L526" s="245"/>
      <c r="M526" s="245"/>
      <c r="N526" s="295"/>
      <c r="O526" s="246"/>
      <c r="P526" s="246"/>
      <c r="Q526" s="247"/>
      <c r="R526" s="247"/>
      <c r="S526" s="247"/>
      <c r="T526" s="247"/>
      <c r="U526" s="247"/>
    </row>
    <row r="527" spans="4:21">
      <c r="D527" s="244"/>
      <c r="E527" s="276"/>
      <c r="F527" s="276"/>
      <c r="G527" s="276"/>
      <c r="I527" s="245"/>
      <c r="J527" s="245"/>
      <c r="K527" s="245"/>
      <c r="L527" s="245"/>
      <c r="M527" s="245"/>
      <c r="N527" s="295"/>
      <c r="O527" s="246"/>
      <c r="P527" s="246"/>
      <c r="Q527" s="247"/>
      <c r="R527" s="247"/>
      <c r="S527" s="247"/>
      <c r="T527" s="247"/>
      <c r="U527" s="247"/>
    </row>
    <row r="528" spans="4:21">
      <c r="D528" s="244"/>
      <c r="E528" s="276"/>
      <c r="F528" s="276"/>
      <c r="G528" s="276"/>
      <c r="I528" s="245"/>
      <c r="J528" s="245"/>
      <c r="K528" s="245"/>
      <c r="L528" s="245"/>
      <c r="M528" s="245"/>
      <c r="N528" s="295"/>
      <c r="O528" s="246"/>
      <c r="P528" s="246"/>
      <c r="Q528" s="247"/>
      <c r="R528" s="247"/>
      <c r="S528" s="247"/>
      <c r="T528" s="247"/>
      <c r="U528" s="247"/>
    </row>
    <row r="529" spans="4:21">
      <c r="D529" s="244"/>
      <c r="E529" s="276"/>
      <c r="F529" s="276"/>
      <c r="G529" s="276"/>
      <c r="I529" s="245"/>
      <c r="J529" s="245"/>
      <c r="K529" s="245"/>
      <c r="L529" s="245"/>
      <c r="M529" s="245"/>
      <c r="N529" s="295"/>
      <c r="O529" s="246"/>
      <c r="P529" s="246"/>
      <c r="Q529" s="247"/>
      <c r="R529" s="247"/>
      <c r="S529" s="247"/>
      <c r="T529" s="247"/>
      <c r="U529" s="247"/>
    </row>
    <row r="530" spans="4:21">
      <c r="D530" s="244"/>
      <c r="E530" s="276"/>
      <c r="F530" s="276"/>
      <c r="G530" s="276"/>
      <c r="I530" s="245"/>
      <c r="J530" s="245"/>
      <c r="K530" s="245"/>
      <c r="L530" s="245"/>
      <c r="M530" s="245"/>
      <c r="N530" s="295"/>
      <c r="O530" s="246"/>
      <c r="P530" s="246"/>
      <c r="Q530" s="247"/>
      <c r="R530" s="247"/>
      <c r="S530" s="247"/>
      <c r="T530" s="247"/>
      <c r="U530" s="247"/>
    </row>
    <row r="531" spans="4:21">
      <c r="D531" s="244"/>
      <c r="E531" s="276"/>
      <c r="F531" s="276"/>
      <c r="G531" s="276"/>
      <c r="I531" s="245"/>
      <c r="J531" s="245"/>
      <c r="K531" s="245"/>
      <c r="L531" s="245"/>
      <c r="M531" s="245"/>
      <c r="N531" s="295"/>
      <c r="O531" s="246"/>
      <c r="P531" s="246"/>
      <c r="Q531" s="247"/>
      <c r="R531" s="247"/>
      <c r="S531" s="247"/>
      <c r="T531" s="247"/>
      <c r="U531" s="247"/>
    </row>
    <row r="532" spans="4:21">
      <c r="D532" s="244"/>
      <c r="E532" s="276"/>
      <c r="F532" s="276"/>
      <c r="G532" s="276"/>
      <c r="I532" s="245"/>
      <c r="J532" s="245"/>
      <c r="K532" s="245"/>
      <c r="L532" s="245"/>
      <c r="M532" s="245"/>
      <c r="N532" s="295"/>
      <c r="O532" s="246"/>
      <c r="P532" s="246"/>
      <c r="Q532" s="247"/>
      <c r="R532" s="247"/>
      <c r="S532" s="247"/>
      <c r="T532" s="247"/>
      <c r="U532" s="247"/>
    </row>
    <row r="533" spans="4:21">
      <c r="D533" s="244"/>
      <c r="E533" s="276"/>
      <c r="F533" s="276"/>
      <c r="G533" s="276"/>
      <c r="I533" s="245"/>
      <c r="J533" s="245"/>
      <c r="K533" s="245"/>
      <c r="L533" s="245"/>
      <c r="M533" s="245"/>
      <c r="N533" s="295"/>
      <c r="O533" s="246"/>
      <c r="P533" s="246"/>
      <c r="Q533" s="247"/>
      <c r="R533" s="247"/>
      <c r="S533" s="247"/>
      <c r="T533" s="247"/>
      <c r="U533" s="247"/>
    </row>
    <row r="534" spans="4:21">
      <c r="D534" s="244"/>
      <c r="E534" s="276"/>
      <c r="F534" s="276"/>
      <c r="G534" s="276"/>
      <c r="I534" s="245"/>
      <c r="J534" s="245"/>
      <c r="K534" s="245"/>
      <c r="L534" s="245"/>
      <c r="M534" s="245"/>
      <c r="N534" s="295"/>
      <c r="O534" s="246"/>
      <c r="P534" s="246"/>
      <c r="Q534" s="247"/>
      <c r="R534" s="247"/>
      <c r="S534" s="247"/>
      <c r="T534" s="247"/>
      <c r="U534" s="247"/>
    </row>
    <row r="535" spans="4:21">
      <c r="D535" s="244"/>
      <c r="E535" s="276"/>
      <c r="F535" s="276"/>
      <c r="G535" s="276"/>
      <c r="I535" s="245"/>
      <c r="J535" s="245"/>
      <c r="K535" s="245"/>
      <c r="L535" s="245"/>
      <c r="M535" s="245"/>
      <c r="N535" s="295"/>
      <c r="O535" s="246"/>
      <c r="P535" s="246"/>
      <c r="Q535" s="247"/>
      <c r="R535" s="247"/>
      <c r="S535" s="247"/>
      <c r="T535" s="247"/>
      <c r="U535" s="247"/>
    </row>
    <row r="536" spans="4:21">
      <c r="D536" s="244"/>
      <c r="E536" s="276"/>
      <c r="F536" s="276"/>
      <c r="G536" s="276"/>
      <c r="I536" s="245"/>
      <c r="J536" s="245"/>
      <c r="K536" s="245"/>
      <c r="L536" s="245"/>
      <c r="M536" s="245"/>
      <c r="N536" s="295"/>
      <c r="O536" s="246"/>
      <c r="P536" s="246"/>
      <c r="Q536" s="247"/>
      <c r="R536" s="247"/>
      <c r="S536" s="247"/>
      <c r="T536" s="247"/>
      <c r="U536" s="247"/>
    </row>
    <row r="537" spans="4:21">
      <c r="D537" s="244"/>
      <c r="E537" s="276"/>
      <c r="F537" s="276"/>
      <c r="G537" s="276"/>
      <c r="I537" s="245"/>
      <c r="J537" s="245"/>
      <c r="K537" s="245"/>
      <c r="L537" s="245"/>
      <c r="M537" s="245"/>
      <c r="N537" s="295"/>
      <c r="O537" s="246"/>
      <c r="P537" s="246"/>
      <c r="Q537" s="247"/>
      <c r="R537" s="247"/>
      <c r="S537" s="247"/>
      <c r="T537" s="247"/>
      <c r="U537" s="247"/>
    </row>
    <row r="538" spans="4:21">
      <c r="D538" s="244"/>
      <c r="E538" s="276"/>
      <c r="F538" s="276"/>
      <c r="G538" s="276"/>
      <c r="I538" s="245"/>
      <c r="J538" s="245"/>
      <c r="K538" s="245"/>
      <c r="L538" s="245"/>
      <c r="M538" s="245"/>
      <c r="N538" s="295"/>
      <c r="O538" s="246"/>
      <c r="P538" s="246"/>
      <c r="Q538" s="247"/>
      <c r="R538" s="247"/>
      <c r="S538" s="247"/>
      <c r="T538" s="247"/>
      <c r="U538" s="247"/>
    </row>
    <row r="539" spans="4:21">
      <c r="D539" s="244"/>
      <c r="E539" s="276"/>
      <c r="F539" s="276"/>
      <c r="G539" s="276"/>
      <c r="I539" s="245"/>
      <c r="J539" s="245"/>
      <c r="K539" s="245"/>
      <c r="L539" s="245"/>
      <c r="M539" s="245"/>
      <c r="N539" s="295"/>
      <c r="O539" s="246"/>
      <c r="P539" s="246"/>
      <c r="Q539" s="247"/>
      <c r="R539" s="247"/>
      <c r="S539" s="247"/>
      <c r="T539" s="247"/>
      <c r="U539" s="247"/>
    </row>
    <row r="540" spans="4:21">
      <c r="D540" s="244"/>
      <c r="E540" s="276"/>
      <c r="F540" s="276"/>
      <c r="G540" s="276"/>
      <c r="I540" s="245"/>
      <c r="J540" s="245"/>
      <c r="K540" s="245"/>
      <c r="L540" s="245"/>
      <c r="M540" s="245"/>
      <c r="N540" s="295"/>
      <c r="O540" s="246"/>
      <c r="P540" s="246"/>
      <c r="Q540" s="247"/>
      <c r="R540" s="247"/>
      <c r="S540" s="247"/>
      <c r="T540" s="247"/>
      <c r="U540" s="247"/>
    </row>
    <row r="541" spans="4:21">
      <c r="D541" s="244"/>
      <c r="E541" s="276"/>
      <c r="F541" s="276"/>
      <c r="G541" s="276"/>
      <c r="I541" s="245"/>
      <c r="J541" s="245"/>
      <c r="K541" s="245"/>
      <c r="L541" s="245"/>
      <c r="M541" s="245"/>
      <c r="N541" s="295"/>
      <c r="O541" s="246"/>
      <c r="P541" s="246"/>
      <c r="Q541" s="247"/>
      <c r="R541" s="247"/>
      <c r="S541" s="247"/>
      <c r="T541" s="247"/>
      <c r="U541" s="247"/>
    </row>
    <row r="542" spans="4:21">
      <c r="D542" s="244"/>
      <c r="E542" s="276"/>
      <c r="F542" s="276"/>
      <c r="G542" s="276"/>
      <c r="I542" s="248"/>
      <c r="J542" s="248"/>
      <c r="K542" s="248"/>
      <c r="L542" s="248"/>
      <c r="M542" s="248"/>
      <c r="N542" s="296"/>
      <c r="O542" s="249"/>
      <c r="P542" s="249"/>
      <c r="Q542" s="247"/>
      <c r="R542" s="247"/>
      <c r="S542" s="247"/>
      <c r="T542" s="247"/>
      <c r="U542" s="247"/>
    </row>
    <row r="543" spans="4:21">
      <c r="D543" s="244"/>
      <c r="E543" s="276"/>
      <c r="F543" s="276"/>
      <c r="G543" s="276"/>
      <c r="I543" s="248"/>
      <c r="J543" s="248"/>
      <c r="K543" s="248"/>
      <c r="L543" s="248"/>
      <c r="M543" s="248"/>
      <c r="N543" s="296"/>
      <c r="O543" s="249"/>
      <c r="P543" s="249"/>
      <c r="Q543" s="247"/>
      <c r="R543" s="247"/>
      <c r="S543" s="247"/>
      <c r="T543" s="247"/>
      <c r="U543" s="247"/>
    </row>
    <row r="544" spans="4:21">
      <c r="D544" s="244"/>
      <c r="E544" s="276"/>
      <c r="F544" s="276"/>
      <c r="G544" s="276"/>
      <c r="I544" s="248"/>
      <c r="J544" s="248"/>
      <c r="K544" s="248"/>
      <c r="L544" s="248"/>
      <c r="M544" s="248"/>
      <c r="N544" s="296"/>
      <c r="O544" s="249"/>
      <c r="P544" s="249"/>
      <c r="Q544" s="247"/>
      <c r="R544" s="247"/>
      <c r="S544" s="247"/>
      <c r="T544" s="247"/>
      <c r="U544" s="247"/>
    </row>
    <row r="545" spans="4:21">
      <c r="D545" s="244"/>
      <c r="E545" s="276"/>
      <c r="F545" s="276"/>
      <c r="G545" s="276"/>
      <c r="I545" s="248"/>
      <c r="J545" s="248"/>
      <c r="K545" s="248"/>
      <c r="L545" s="248"/>
      <c r="M545" s="248"/>
      <c r="N545" s="296"/>
      <c r="O545" s="249"/>
      <c r="P545" s="249"/>
      <c r="Q545" s="247"/>
      <c r="R545" s="247"/>
      <c r="S545" s="247"/>
      <c r="T545" s="247"/>
      <c r="U545" s="247"/>
    </row>
    <row r="546" spans="4:21">
      <c r="D546" s="244"/>
      <c r="E546" s="276"/>
      <c r="F546" s="276"/>
      <c r="G546" s="276"/>
      <c r="I546" s="248"/>
      <c r="J546" s="248"/>
      <c r="K546" s="248"/>
      <c r="L546" s="248"/>
      <c r="M546" s="248"/>
      <c r="N546" s="296"/>
      <c r="O546" s="249"/>
      <c r="P546" s="249"/>
      <c r="Q546" s="247"/>
      <c r="R546" s="247"/>
      <c r="S546" s="247"/>
      <c r="T546" s="247"/>
      <c r="U546" s="247"/>
    </row>
    <row r="547" spans="4:21">
      <c r="D547" s="244"/>
      <c r="E547" s="276"/>
      <c r="F547" s="276"/>
      <c r="G547" s="276"/>
      <c r="I547" s="248"/>
      <c r="J547" s="248"/>
      <c r="K547" s="248"/>
      <c r="L547" s="248"/>
      <c r="M547" s="248"/>
      <c r="N547" s="296"/>
      <c r="O547" s="249"/>
      <c r="P547" s="249"/>
      <c r="Q547" s="247"/>
      <c r="R547" s="247"/>
      <c r="S547" s="247"/>
      <c r="T547" s="247"/>
      <c r="U547" s="247"/>
    </row>
    <row r="548" spans="4:21">
      <c r="D548" s="244"/>
      <c r="E548" s="276"/>
      <c r="F548" s="276"/>
      <c r="G548" s="276"/>
      <c r="I548" s="248"/>
      <c r="J548" s="248"/>
      <c r="K548" s="248"/>
      <c r="L548" s="248"/>
      <c r="M548" s="248"/>
      <c r="N548" s="296"/>
      <c r="O548" s="249"/>
      <c r="P548" s="249"/>
      <c r="Q548" s="247"/>
      <c r="R548" s="247"/>
      <c r="S548" s="247"/>
      <c r="T548" s="247"/>
      <c r="U548" s="247"/>
    </row>
    <row r="549" spans="4:21">
      <c r="D549" s="244"/>
      <c r="E549" s="276"/>
      <c r="F549" s="276"/>
      <c r="G549" s="276"/>
      <c r="I549" s="248"/>
      <c r="J549" s="248"/>
      <c r="K549" s="248"/>
      <c r="L549" s="248"/>
      <c r="M549" s="248"/>
      <c r="N549" s="296"/>
      <c r="O549" s="249"/>
      <c r="P549" s="249"/>
      <c r="Q549" s="247"/>
      <c r="R549" s="247"/>
      <c r="S549" s="247"/>
      <c r="T549" s="247"/>
      <c r="U549" s="247"/>
    </row>
    <row r="550" spans="4:21">
      <c r="D550" s="244"/>
      <c r="E550" s="276"/>
      <c r="F550" s="276"/>
      <c r="G550" s="276"/>
      <c r="I550" s="248"/>
      <c r="J550" s="248"/>
      <c r="K550" s="248"/>
      <c r="L550" s="248"/>
      <c r="M550" s="248"/>
      <c r="N550" s="296"/>
      <c r="O550" s="249"/>
      <c r="P550" s="249"/>
      <c r="Q550" s="247"/>
      <c r="R550" s="247"/>
      <c r="S550" s="247"/>
      <c r="T550" s="247"/>
      <c r="U550" s="247"/>
    </row>
    <row r="551" spans="4:21">
      <c r="D551" s="244"/>
      <c r="E551" s="276"/>
      <c r="F551" s="276"/>
      <c r="G551" s="276"/>
      <c r="I551" s="248"/>
      <c r="J551" s="248"/>
      <c r="K551" s="248"/>
      <c r="L551" s="248"/>
      <c r="M551" s="248"/>
      <c r="N551" s="296"/>
      <c r="O551" s="249"/>
      <c r="P551" s="249"/>
      <c r="Q551" s="247"/>
      <c r="R551" s="247"/>
      <c r="S551" s="247"/>
      <c r="T551" s="247"/>
      <c r="U551" s="247"/>
    </row>
    <row r="552" spans="4:21">
      <c r="D552" s="244"/>
      <c r="E552" s="276"/>
      <c r="F552" s="276"/>
      <c r="G552" s="276"/>
      <c r="I552" s="248"/>
      <c r="J552" s="248"/>
      <c r="K552" s="248"/>
      <c r="L552" s="248"/>
      <c r="M552" s="248"/>
      <c r="N552" s="296"/>
      <c r="O552" s="249"/>
      <c r="P552" s="249"/>
      <c r="Q552" s="247"/>
      <c r="R552" s="247"/>
      <c r="S552" s="247"/>
      <c r="T552" s="247"/>
      <c r="U552" s="247"/>
    </row>
    <row r="553" spans="4:21">
      <c r="D553" s="244"/>
      <c r="E553" s="276"/>
      <c r="F553" s="276"/>
      <c r="G553" s="276"/>
      <c r="I553" s="248"/>
      <c r="J553" s="248"/>
      <c r="K553" s="248"/>
      <c r="L553" s="248"/>
      <c r="M553" s="248"/>
      <c r="N553" s="296"/>
      <c r="O553" s="249"/>
      <c r="P553" s="249"/>
      <c r="Q553" s="247"/>
      <c r="R553" s="247"/>
      <c r="S553" s="247"/>
      <c r="T553" s="247"/>
      <c r="U553" s="247"/>
    </row>
    <row r="554" spans="4:21">
      <c r="D554" s="244"/>
      <c r="E554" s="276"/>
      <c r="F554" s="276"/>
      <c r="G554" s="276"/>
      <c r="I554" s="248"/>
      <c r="J554" s="248"/>
      <c r="K554" s="248"/>
      <c r="L554" s="248"/>
      <c r="M554" s="248"/>
      <c r="N554" s="296"/>
      <c r="O554" s="249"/>
      <c r="P554" s="249"/>
      <c r="Q554" s="247"/>
      <c r="R554" s="247"/>
      <c r="S554" s="247"/>
      <c r="T554" s="247"/>
      <c r="U554" s="247"/>
    </row>
    <row r="555" spans="4:21">
      <c r="D555" s="244"/>
      <c r="E555" s="276"/>
      <c r="F555" s="276"/>
      <c r="G555" s="276"/>
      <c r="I555" s="248"/>
      <c r="J555" s="248"/>
      <c r="K555" s="248"/>
      <c r="L555" s="248"/>
      <c r="M555" s="248"/>
      <c r="N555" s="296"/>
      <c r="O555" s="249"/>
      <c r="P555" s="249"/>
      <c r="Q555" s="247"/>
      <c r="R555" s="247"/>
      <c r="S555" s="247"/>
      <c r="T555" s="247"/>
      <c r="U555" s="247"/>
    </row>
    <row r="556" spans="4:21">
      <c r="D556" s="244"/>
      <c r="E556" s="276"/>
      <c r="F556" s="276"/>
      <c r="G556" s="276"/>
      <c r="I556" s="248"/>
      <c r="J556" s="248"/>
      <c r="K556" s="248"/>
      <c r="L556" s="248"/>
      <c r="M556" s="248"/>
      <c r="N556" s="296"/>
      <c r="O556" s="249"/>
      <c r="P556" s="249"/>
      <c r="Q556" s="247"/>
      <c r="R556" s="247"/>
      <c r="S556" s="247"/>
      <c r="T556" s="247"/>
      <c r="U556" s="247"/>
    </row>
    <row r="557" spans="4:21">
      <c r="D557" s="244"/>
      <c r="E557" s="276"/>
      <c r="F557" s="276"/>
      <c r="G557" s="276"/>
      <c r="I557" s="248"/>
      <c r="J557" s="248"/>
      <c r="K557" s="248"/>
      <c r="L557" s="248"/>
      <c r="M557" s="248"/>
      <c r="N557" s="296"/>
      <c r="O557" s="249"/>
      <c r="P557" s="249"/>
      <c r="Q557" s="247"/>
      <c r="R557" s="247"/>
      <c r="S557" s="247"/>
      <c r="T557" s="247"/>
      <c r="U557" s="247"/>
    </row>
    <row r="558" spans="4:21">
      <c r="D558" s="244"/>
      <c r="E558" s="276"/>
      <c r="F558" s="276"/>
      <c r="G558" s="276"/>
      <c r="I558" s="248"/>
      <c r="J558" s="248"/>
      <c r="K558" s="248"/>
      <c r="L558" s="248"/>
      <c r="M558" s="248"/>
      <c r="N558" s="296"/>
      <c r="O558" s="249"/>
      <c r="P558" s="249"/>
      <c r="Q558" s="247"/>
      <c r="R558" s="247"/>
      <c r="S558" s="247"/>
      <c r="T558" s="247"/>
      <c r="U558" s="247"/>
    </row>
    <row r="559" spans="4:21">
      <c r="D559" s="244"/>
      <c r="E559" s="276"/>
      <c r="F559" s="276"/>
      <c r="G559" s="276"/>
      <c r="I559" s="248"/>
      <c r="J559" s="248"/>
      <c r="K559" s="248"/>
      <c r="L559" s="248"/>
      <c r="M559" s="248"/>
      <c r="N559" s="296"/>
      <c r="O559" s="249"/>
      <c r="P559" s="249"/>
      <c r="Q559" s="247"/>
      <c r="R559" s="247"/>
      <c r="S559" s="247"/>
      <c r="T559" s="247"/>
      <c r="U559" s="247"/>
    </row>
    <row r="560" spans="4:21">
      <c r="D560" s="244"/>
      <c r="E560" s="276"/>
      <c r="F560" s="276"/>
      <c r="G560" s="276"/>
      <c r="I560" s="248"/>
      <c r="J560" s="248"/>
      <c r="K560" s="248"/>
      <c r="L560" s="248"/>
      <c r="M560" s="248"/>
      <c r="N560" s="296"/>
      <c r="O560" s="249"/>
      <c r="P560" s="249"/>
      <c r="Q560" s="247"/>
      <c r="R560" s="247"/>
      <c r="S560" s="247"/>
      <c r="T560" s="247"/>
      <c r="U560" s="247"/>
    </row>
    <row r="561" spans="4:21">
      <c r="D561" s="244"/>
      <c r="E561" s="276"/>
      <c r="F561" s="276"/>
      <c r="G561" s="276"/>
      <c r="I561" s="248"/>
      <c r="J561" s="248"/>
      <c r="K561" s="248"/>
      <c r="L561" s="248"/>
      <c r="M561" s="248"/>
      <c r="N561" s="296"/>
      <c r="O561" s="249"/>
      <c r="P561" s="249"/>
      <c r="Q561" s="247"/>
      <c r="R561" s="247"/>
      <c r="S561" s="247"/>
      <c r="T561" s="247"/>
      <c r="U561" s="247"/>
    </row>
    <row r="562" spans="4:21">
      <c r="D562" s="244"/>
      <c r="E562" s="276"/>
      <c r="F562" s="276"/>
      <c r="G562" s="276"/>
      <c r="I562" s="248"/>
      <c r="J562" s="248"/>
      <c r="K562" s="248"/>
      <c r="L562" s="248"/>
      <c r="M562" s="248"/>
      <c r="N562" s="296"/>
      <c r="O562" s="249"/>
      <c r="P562" s="249"/>
      <c r="Q562" s="247"/>
      <c r="R562" s="247"/>
      <c r="S562" s="247"/>
      <c r="T562" s="247"/>
      <c r="U562" s="247"/>
    </row>
    <row r="563" spans="4:21">
      <c r="D563" s="244"/>
      <c r="E563" s="276"/>
      <c r="F563" s="276"/>
      <c r="G563" s="276"/>
      <c r="I563" s="248"/>
      <c r="J563" s="248"/>
      <c r="K563" s="248"/>
      <c r="L563" s="248"/>
      <c r="M563" s="248"/>
      <c r="N563" s="296"/>
      <c r="O563" s="249"/>
      <c r="P563" s="249"/>
      <c r="Q563" s="247"/>
      <c r="R563" s="247"/>
      <c r="S563" s="247"/>
      <c r="T563" s="247"/>
      <c r="U563" s="247"/>
    </row>
    <row r="564" spans="4:21">
      <c r="D564" s="244"/>
      <c r="E564" s="276"/>
      <c r="F564" s="276"/>
      <c r="G564" s="276"/>
      <c r="I564" s="248"/>
      <c r="J564" s="248"/>
      <c r="K564" s="248"/>
      <c r="L564" s="248"/>
      <c r="M564" s="248"/>
      <c r="N564" s="296"/>
      <c r="O564" s="249"/>
      <c r="P564" s="249"/>
      <c r="Q564" s="247"/>
      <c r="R564" s="247"/>
      <c r="S564" s="247"/>
      <c r="T564" s="247"/>
      <c r="U564" s="247"/>
    </row>
    <row r="565" spans="4:21">
      <c r="D565" s="244"/>
      <c r="E565" s="276"/>
      <c r="F565" s="276"/>
      <c r="G565" s="276"/>
      <c r="I565" s="248"/>
      <c r="J565" s="248"/>
      <c r="K565" s="248"/>
      <c r="L565" s="248"/>
      <c r="M565" s="248"/>
      <c r="N565" s="296"/>
      <c r="O565" s="249"/>
      <c r="P565" s="249"/>
      <c r="Q565" s="247"/>
      <c r="R565" s="247"/>
      <c r="S565" s="247"/>
      <c r="T565" s="247"/>
      <c r="U565" s="247"/>
    </row>
    <row r="566" spans="4:21">
      <c r="D566" s="244"/>
      <c r="E566" s="276"/>
      <c r="F566" s="276"/>
      <c r="G566" s="276"/>
      <c r="I566" s="248"/>
      <c r="J566" s="248"/>
      <c r="K566" s="248"/>
      <c r="L566" s="248"/>
      <c r="M566" s="248"/>
      <c r="N566" s="296"/>
      <c r="O566" s="249"/>
      <c r="P566" s="249"/>
      <c r="Q566" s="247"/>
      <c r="R566" s="247"/>
      <c r="S566" s="247"/>
      <c r="T566" s="247"/>
      <c r="U566" s="247"/>
    </row>
    <row r="567" spans="4:21">
      <c r="D567" s="244"/>
      <c r="E567" s="276"/>
      <c r="F567" s="276"/>
      <c r="G567" s="276"/>
      <c r="I567" s="248"/>
      <c r="J567" s="248"/>
      <c r="K567" s="248"/>
      <c r="L567" s="248"/>
      <c r="M567" s="248"/>
      <c r="N567" s="296"/>
      <c r="O567" s="249"/>
      <c r="P567" s="249"/>
      <c r="Q567" s="247"/>
      <c r="R567" s="247"/>
      <c r="S567" s="247"/>
      <c r="T567" s="247"/>
      <c r="U567" s="247"/>
    </row>
    <row r="568" spans="4:21">
      <c r="D568" s="244"/>
      <c r="E568" s="276"/>
      <c r="F568" s="276"/>
      <c r="G568" s="276"/>
      <c r="I568" s="248"/>
      <c r="J568" s="248"/>
      <c r="K568" s="248"/>
      <c r="L568" s="248"/>
      <c r="M568" s="248"/>
      <c r="N568" s="296"/>
      <c r="O568" s="249"/>
      <c r="P568" s="249"/>
      <c r="Q568" s="247"/>
      <c r="R568" s="247"/>
      <c r="S568" s="247"/>
      <c r="T568" s="247"/>
      <c r="U568" s="247"/>
    </row>
    <row r="569" spans="4:21">
      <c r="D569" s="244"/>
      <c r="E569" s="276"/>
      <c r="F569" s="276"/>
      <c r="G569" s="276"/>
      <c r="I569" s="248"/>
      <c r="J569" s="248"/>
      <c r="K569" s="248"/>
      <c r="L569" s="248"/>
      <c r="M569" s="248"/>
      <c r="N569" s="296"/>
      <c r="O569" s="249"/>
      <c r="P569" s="249"/>
      <c r="Q569" s="247"/>
      <c r="R569" s="247"/>
      <c r="S569" s="247"/>
      <c r="T569" s="247"/>
      <c r="U569" s="247"/>
    </row>
    <row r="570" spans="4:21">
      <c r="D570" s="244"/>
      <c r="E570" s="276"/>
      <c r="F570" s="276"/>
      <c r="G570" s="276"/>
      <c r="I570" s="248"/>
      <c r="J570" s="248"/>
      <c r="K570" s="248"/>
      <c r="L570" s="248"/>
      <c r="M570" s="248"/>
      <c r="N570" s="296"/>
      <c r="O570" s="249"/>
      <c r="P570" s="249"/>
      <c r="Q570" s="247"/>
      <c r="R570" s="247"/>
      <c r="S570" s="247"/>
      <c r="T570" s="247"/>
      <c r="U570" s="247"/>
    </row>
    <row r="571" spans="4:21">
      <c r="D571" s="244"/>
      <c r="E571" s="276"/>
      <c r="F571" s="276"/>
      <c r="G571" s="276"/>
      <c r="I571" s="248"/>
      <c r="J571" s="248"/>
      <c r="K571" s="248"/>
      <c r="L571" s="248"/>
      <c r="M571" s="248"/>
      <c r="N571" s="296"/>
      <c r="O571" s="249"/>
      <c r="P571" s="249"/>
      <c r="Q571" s="247"/>
      <c r="R571" s="247"/>
      <c r="S571" s="247"/>
      <c r="T571" s="247"/>
      <c r="U571" s="247"/>
    </row>
    <row r="572" spans="4:21">
      <c r="D572" s="244"/>
      <c r="E572" s="276"/>
      <c r="F572" s="276"/>
      <c r="G572" s="276"/>
      <c r="I572" s="248"/>
      <c r="J572" s="248"/>
      <c r="K572" s="248"/>
      <c r="L572" s="248"/>
      <c r="M572" s="248"/>
      <c r="N572" s="296"/>
      <c r="O572" s="249"/>
      <c r="P572" s="249"/>
      <c r="Q572" s="247"/>
      <c r="R572" s="247"/>
      <c r="S572" s="247"/>
      <c r="T572" s="247"/>
      <c r="U572" s="247"/>
    </row>
    <row r="573" spans="4:21">
      <c r="D573" s="244"/>
      <c r="E573" s="276"/>
      <c r="F573" s="276"/>
      <c r="G573" s="276"/>
      <c r="I573" s="248"/>
      <c r="J573" s="248"/>
      <c r="K573" s="248"/>
      <c r="L573" s="248"/>
      <c r="M573" s="248"/>
      <c r="N573" s="296"/>
      <c r="O573" s="249"/>
      <c r="P573" s="249"/>
      <c r="Q573" s="247"/>
      <c r="R573" s="247"/>
      <c r="S573" s="247"/>
      <c r="T573" s="247"/>
      <c r="U573" s="247"/>
    </row>
    <row r="574" spans="4:21">
      <c r="D574" s="244"/>
      <c r="E574" s="276"/>
      <c r="F574" s="276"/>
      <c r="G574" s="276"/>
      <c r="I574" s="248"/>
      <c r="J574" s="248"/>
      <c r="K574" s="248"/>
      <c r="L574" s="248"/>
      <c r="M574" s="248"/>
      <c r="N574" s="296"/>
      <c r="O574" s="249"/>
      <c r="P574" s="249"/>
      <c r="Q574" s="247"/>
      <c r="R574" s="247"/>
      <c r="S574" s="247"/>
      <c r="T574" s="247"/>
      <c r="U574" s="247"/>
    </row>
    <row r="575" spans="4:21">
      <c r="D575" s="244"/>
      <c r="E575" s="276"/>
      <c r="F575" s="276"/>
      <c r="G575" s="276"/>
      <c r="I575" s="248"/>
      <c r="J575" s="248"/>
      <c r="K575" s="248"/>
      <c r="L575" s="248"/>
      <c r="M575" s="248"/>
      <c r="N575" s="296"/>
      <c r="O575" s="249"/>
      <c r="P575" s="249"/>
      <c r="Q575" s="247"/>
      <c r="R575" s="247"/>
      <c r="S575" s="247"/>
      <c r="T575" s="247"/>
      <c r="U575" s="247"/>
    </row>
    <row r="576" spans="4:21">
      <c r="D576" s="244"/>
      <c r="E576" s="276"/>
      <c r="F576" s="276"/>
      <c r="G576" s="276"/>
      <c r="I576" s="248"/>
      <c r="J576" s="248"/>
      <c r="K576" s="248"/>
      <c r="L576" s="248"/>
      <c r="M576" s="248"/>
      <c r="N576" s="296"/>
      <c r="O576" s="249"/>
      <c r="P576" s="249"/>
      <c r="Q576" s="247"/>
      <c r="R576" s="247"/>
      <c r="S576" s="247"/>
      <c r="T576" s="247"/>
      <c r="U576" s="247"/>
    </row>
    <row r="577" spans="4:21">
      <c r="D577" s="244"/>
      <c r="E577" s="276"/>
      <c r="F577" s="276"/>
      <c r="G577" s="276"/>
      <c r="I577" s="248"/>
      <c r="J577" s="248"/>
      <c r="K577" s="248"/>
      <c r="L577" s="248"/>
      <c r="M577" s="248"/>
      <c r="N577" s="296"/>
      <c r="O577" s="249"/>
      <c r="P577" s="249"/>
      <c r="Q577" s="247"/>
      <c r="R577" s="247"/>
      <c r="S577" s="247"/>
      <c r="T577" s="247"/>
      <c r="U577" s="247"/>
    </row>
    <row r="578" spans="4:21">
      <c r="D578" s="244"/>
      <c r="E578" s="276"/>
      <c r="F578" s="276"/>
      <c r="G578" s="276"/>
      <c r="I578" s="248"/>
      <c r="J578" s="248"/>
      <c r="K578" s="248"/>
      <c r="L578" s="248"/>
      <c r="M578" s="248"/>
      <c r="N578" s="296"/>
      <c r="O578" s="249"/>
      <c r="P578" s="249"/>
      <c r="Q578" s="247"/>
      <c r="R578" s="247"/>
      <c r="S578" s="247"/>
      <c r="T578" s="247"/>
      <c r="U578" s="247"/>
    </row>
    <row r="579" spans="4:21">
      <c r="D579" s="244"/>
      <c r="E579" s="276"/>
      <c r="F579" s="276"/>
      <c r="G579" s="276"/>
      <c r="I579" s="248"/>
      <c r="J579" s="248"/>
      <c r="K579" s="248"/>
      <c r="L579" s="248"/>
      <c r="M579" s="248"/>
      <c r="N579" s="296"/>
      <c r="O579" s="249"/>
      <c r="P579" s="249"/>
      <c r="Q579" s="247"/>
      <c r="R579" s="247"/>
      <c r="S579" s="247"/>
      <c r="T579" s="247"/>
      <c r="U579" s="247"/>
    </row>
    <row r="580" spans="4:21">
      <c r="D580" s="244"/>
      <c r="E580" s="276"/>
      <c r="F580" s="276"/>
      <c r="G580" s="276"/>
      <c r="I580" s="248"/>
      <c r="J580" s="248"/>
      <c r="K580" s="248"/>
      <c r="L580" s="248"/>
      <c r="M580" s="248"/>
      <c r="N580" s="296"/>
      <c r="O580" s="249"/>
      <c r="P580" s="249"/>
      <c r="Q580" s="247"/>
      <c r="R580" s="247"/>
      <c r="S580" s="247"/>
      <c r="T580" s="247"/>
      <c r="U580" s="247"/>
    </row>
    <row r="581" spans="4:21">
      <c r="D581" s="244"/>
      <c r="E581" s="276"/>
      <c r="F581" s="276"/>
      <c r="G581" s="276"/>
      <c r="I581" s="248"/>
      <c r="J581" s="248"/>
      <c r="K581" s="248"/>
      <c r="L581" s="248"/>
      <c r="M581" s="248"/>
      <c r="N581" s="296"/>
      <c r="O581" s="249"/>
      <c r="P581" s="249"/>
      <c r="Q581" s="247"/>
      <c r="R581" s="247"/>
      <c r="S581" s="247"/>
      <c r="T581" s="247"/>
      <c r="U581" s="247"/>
    </row>
    <row r="582" spans="4:21">
      <c r="D582" s="244"/>
      <c r="E582" s="276"/>
      <c r="F582" s="276"/>
      <c r="G582" s="276"/>
      <c r="I582" s="248"/>
      <c r="J582" s="248"/>
      <c r="K582" s="248"/>
      <c r="L582" s="248"/>
      <c r="M582" s="248"/>
      <c r="N582" s="296"/>
      <c r="O582" s="249"/>
      <c r="P582" s="249"/>
      <c r="Q582" s="247"/>
      <c r="R582" s="247"/>
      <c r="S582" s="247"/>
      <c r="T582" s="247"/>
      <c r="U582" s="247"/>
    </row>
    <row r="583" spans="4:21">
      <c r="D583" s="244"/>
      <c r="E583" s="276"/>
      <c r="F583" s="276"/>
      <c r="G583" s="276"/>
      <c r="I583" s="248"/>
      <c r="J583" s="248"/>
      <c r="K583" s="248"/>
      <c r="L583" s="248"/>
      <c r="M583" s="248"/>
      <c r="N583" s="296"/>
      <c r="O583" s="249"/>
      <c r="P583" s="249"/>
      <c r="Q583" s="247"/>
      <c r="R583" s="247"/>
      <c r="S583" s="247"/>
      <c r="T583" s="247"/>
      <c r="U583" s="247"/>
    </row>
    <row r="584" spans="4:21">
      <c r="D584" s="244"/>
      <c r="E584" s="276"/>
      <c r="F584" s="276"/>
      <c r="G584" s="276"/>
      <c r="I584" s="248"/>
      <c r="J584" s="248"/>
      <c r="K584" s="248"/>
      <c r="L584" s="248"/>
      <c r="M584" s="248"/>
      <c r="N584" s="296"/>
      <c r="O584" s="249"/>
      <c r="P584" s="249"/>
      <c r="Q584" s="247"/>
      <c r="R584" s="247"/>
      <c r="S584" s="247"/>
      <c r="T584" s="247"/>
      <c r="U584" s="247"/>
    </row>
    <row r="585" spans="4:21">
      <c r="D585" s="244"/>
      <c r="E585" s="276"/>
      <c r="F585" s="276"/>
      <c r="G585" s="276"/>
      <c r="I585" s="248"/>
      <c r="J585" s="248"/>
      <c r="K585" s="248"/>
      <c r="L585" s="248"/>
      <c r="M585" s="248"/>
      <c r="N585" s="296"/>
      <c r="O585" s="249"/>
      <c r="P585" s="249"/>
      <c r="Q585" s="247"/>
      <c r="R585" s="247"/>
      <c r="S585" s="247"/>
      <c r="T585" s="247"/>
      <c r="U585" s="247"/>
    </row>
    <row r="586" spans="4:21">
      <c r="D586" s="244"/>
      <c r="E586" s="276"/>
      <c r="F586" s="276"/>
      <c r="G586" s="276"/>
      <c r="I586" s="248"/>
      <c r="J586" s="248"/>
      <c r="K586" s="248"/>
      <c r="L586" s="248"/>
      <c r="M586" s="248"/>
      <c r="N586" s="296"/>
      <c r="O586" s="249"/>
      <c r="P586" s="249"/>
      <c r="Q586" s="247"/>
      <c r="R586" s="247"/>
      <c r="S586" s="247"/>
      <c r="T586" s="247"/>
      <c r="U586" s="247"/>
    </row>
    <row r="587" spans="4:21">
      <c r="D587" s="244"/>
      <c r="E587" s="276"/>
      <c r="F587" s="276"/>
      <c r="G587" s="276"/>
      <c r="I587" s="248"/>
      <c r="J587" s="248"/>
      <c r="K587" s="248"/>
      <c r="L587" s="248"/>
      <c r="M587" s="248"/>
      <c r="N587" s="296"/>
      <c r="O587" s="249"/>
      <c r="P587" s="249"/>
      <c r="Q587" s="247"/>
      <c r="R587" s="247"/>
      <c r="S587" s="247"/>
      <c r="T587" s="247"/>
      <c r="U587" s="247"/>
    </row>
    <row r="588" spans="4:21">
      <c r="D588" s="244"/>
      <c r="E588" s="276"/>
      <c r="F588" s="276"/>
      <c r="G588" s="276"/>
      <c r="I588" s="248"/>
      <c r="J588" s="248"/>
      <c r="K588" s="248"/>
      <c r="L588" s="248"/>
      <c r="M588" s="248"/>
      <c r="N588" s="296"/>
      <c r="O588" s="249"/>
      <c r="P588" s="249"/>
      <c r="Q588" s="247"/>
      <c r="R588" s="247"/>
      <c r="S588" s="247"/>
      <c r="T588" s="247"/>
      <c r="U588" s="247"/>
    </row>
    <row r="589" spans="4:21">
      <c r="D589" s="244"/>
      <c r="E589" s="276"/>
      <c r="F589" s="276"/>
      <c r="G589" s="276"/>
      <c r="I589" s="248"/>
      <c r="J589" s="248"/>
      <c r="K589" s="248"/>
      <c r="L589" s="248"/>
      <c r="M589" s="248"/>
      <c r="N589" s="296"/>
      <c r="O589" s="249"/>
      <c r="P589" s="249"/>
      <c r="Q589" s="247"/>
      <c r="R589" s="247"/>
      <c r="S589" s="247"/>
      <c r="T589" s="247"/>
      <c r="U589" s="247"/>
    </row>
    <row r="590" spans="4:21">
      <c r="D590" s="244"/>
      <c r="E590" s="276"/>
      <c r="F590" s="276"/>
      <c r="G590" s="276"/>
      <c r="I590" s="248"/>
      <c r="J590" s="248"/>
      <c r="K590" s="248"/>
      <c r="L590" s="248"/>
      <c r="M590" s="248"/>
      <c r="N590" s="296"/>
      <c r="O590" s="249"/>
      <c r="P590" s="249"/>
      <c r="Q590" s="247"/>
      <c r="R590" s="247"/>
      <c r="S590" s="247"/>
      <c r="T590" s="247"/>
      <c r="U590" s="247"/>
    </row>
    <row r="591" spans="4:21">
      <c r="D591" s="244"/>
      <c r="E591" s="276"/>
      <c r="F591" s="276"/>
      <c r="G591" s="276"/>
      <c r="I591" s="248"/>
      <c r="J591" s="248"/>
      <c r="K591" s="248"/>
      <c r="L591" s="248"/>
      <c r="M591" s="248"/>
      <c r="N591" s="296"/>
      <c r="O591" s="249"/>
      <c r="P591" s="249"/>
      <c r="Q591" s="247"/>
      <c r="R591" s="247"/>
      <c r="S591" s="247"/>
      <c r="T591" s="247"/>
      <c r="U591" s="247"/>
    </row>
    <row r="592" spans="4:21">
      <c r="D592" s="244"/>
      <c r="E592" s="276"/>
      <c r="F592" s="276"/>
      <c r="G592" s="276"/>
      <c r="I592" s="248"/>
      <c r="J592" s="248"/>
      <c r="K592" s="248"/>
      <c r="L592" s="248"/>
      <c r="M592" s="248"/>
      <c r="N592" s="296"/>
      <c r="O592" s="249"/>
      <c r="P592" s="249"/>
      <c r="Q592" s="247"/>
      <c r="R592" s="247"/>
      <c r="S592" s="247"/>
      <c r="T592" s="247"/>
      <c r="U592" s="247"/>
    </row>
    <row r="593" spans="4:21">
      <c r="D593" s="244"/>
      <c r="E593" s="276"/>
      <c r="F593" s="276"/>
      <c r="G593" s="276"/>
      <c r="I593" s="248"/>
      <c r="J593" s="248"/>
      <c r="K593" s="248"/>
      <c r="L593" s="248"/>
      <c r="M593" s="248"/>
      <c r="N593" s="296"/>
      <c r="O593" s="249"/>
      <c r="P593" s="249"/>
      <c r="Q593" s="247"/>
      <c r="R593" s="247"/>
      <c r="S593" s="247"/>
      <c r="T593" s="247"/>
      <c r="U593" s="247"/>
    </row>
    <row r="594" spans="4:21">
      <c r="D594" s="244"/>
      <c r="E594" s="276"/>
      <c r="F594" s="276"/>
      <c r="G594" s="276"/>
      <c r="I594" s="248"/>
      <c r="J594" s="248"/>
      <c r="K594" s="248"/>
      <c r="L594" s="248"/>
      <c r="M594" s="248"/>
      <c r="N594" s="296"/>
      <c r="O594" s="249"/>
      <c r="P594" s="249"/>
      <c r="Q594" s="247"/>
      <c r="R594" s="247"/>
      <c r="S594" s="247"/>
      <c r="T594" s="247"/>
      <c r="U594" s="247"/>
    </row>
    <row r="595" spans="4:21">
      <c r="D595" s="244"/>
      <c r="E595" s="276"/>
      <c r="F595" s="276"/>
      <c r="G595" s="276"/>
      <c r="I595" s="248"/>
      <c r="J595" s="248"/>
      <c r="K595" s="248"/>
      <c r="L595" s="248"/>
      <c r="M595" s="248"/>
      <c r="N595" s="296"/>
      <c r="O595" s="249"/>
      <c r="P595" s="249"/>
      <c r="Q595" s="247"/>
      <c r="R595" s="247"/>
      <c r="S595" s="247"/>
      <c r="T595" s="247"/>
      <c r="U595" s="247"/>
    </row>
    <row r="596" spans="4:21">
      <c r="D596" s="244"/>
      <c r="E596" s="276"/>
      <c r="F596" s="276"/>
      <c r="G596" s="276"/>
      <c r="I596" s="248"/>
      <c r="J596" s="248"/>
      <c r="K596" s="248"/>
      <c r="L596" s="248"/>
      <c r="M596" s="248"/>
      <c r="N596" s="296"/>
      <c r="O596" s="249"/>
      <c r="P596" s="249"/>
      <c r="Q596" s="247"/>
      <c r="R596" s="247"/>
      <c r="S596" s="247"/>
      <c r="T596" s="247"/>
      <c r="U596" s="247"/>
    </row>
    <row r="597" spans="4:21">
      <c r="D597" s="244"/>
      <c r="E597" s="276"/>
      <c r="F597" s="276"/>
      <c r="G597" s="276"/>
      <c r="I597" s="248"/>
      <c r="J597" s="248"/>
      <c r="K597" s="248"/>
      <c r="L597" s="248"/>
      <c r="M597" s="248"/>
      <c r="N597" s="296"/>
      <c r="O597" s="249"/>
      <c r="P597" s="249"/>
      <c r="Q597" s="247"/>
      <c r="R597" s="247"/>
      <c r="S597" s="247"/>
      <c r="T597" s="247"/>
      <c r="U597" s="247"/>
    </row>
    <row r="598" spans="4:21">
      <c r="D598" s="244"/>
      <c r="E598" s="276"/>
      <c r="F598" s="276"/>
      <c r="G598" s="276"/>
      <c r="I598" s="248"/>
      <c r="J598" s="248"/>
      <c r="K598" s="248"/>
      <c r="L598" s="248"/>
      <c r="M598" s="248"/>
      <c r="N598" s="296"/>
      <c r="O598" s="249"/>
      <c r="P598" s="249"/>
      <c r="Q598" s="247"/>
      <c r="R598" s="247"/>
      <c r="S598" s="247"/>
      <c r="T598" s="247"/>
      <c r="U598" s="247"/>
    </row>
    <row r="599" spans="4:21">
      <c r="D599" s="244"/>
      <c r="E599" s="276"/>
      <c r="F599" s="252"/>
      <c r="G599" s="276"/>
      <c r="H599" s="250"/>
      <c r="I599" s="251"/>
      <c r="J599" s="251"/>
      <c r="K599" s="245"/>
      <c r="L599" s="245"/>
      <c r="M599" s="245"/>
      <c r="N599" s="252"/>
      <c r="O599" s="246"/>
      <c r="P599" s="246"/>
      <c r="Q599" s="253"/>
      <c r="R599" s="253"/>
      <c r="S599" s="253"/>
      <c r="T599" s="247"/>
      <c r="U599" s="247"/>
    </row>
    <row r="600" spans="4:21">
      <c r="D600" s="244"/>
      <c r="E600" s="276"/>
      <c r="F600" s="252"/>
      <c r="G600" s="276"/>
      <c r="H600" s="244"/>
      <c r="I600" s="251"/>
      <c r="J600" s="251"/>
      <c r="K600" s="245"/>
      <c r="L600" s="245"/>
      <c r="M600" s="245"/>
      <c r="N600" s="252"/>
      <c r="O600" s="246"/>
      <c r="P600" s="246"/>
      <c r="Q600" s="253"/>
      <c r="R600" s="253"/>
      <c r="S600" s="253"/>
      <c r="T600" s="247"/>
      <c r="U600" s="247"/>
    </row>
    <row r="601" spans="4:21">
      <c r="D601" s="244"/>
      <c r="E601" s="276"/>
      <c r="F601" s="252"/>
      <c r="G601" s="276"/>
      <c r="H601" s="244"/>
      <c r="I601" s="244"/>
      <c r="J601" s="251"/>
      <c r="K601" s="245"/>
      <c r="L601" s="245"/>
      <c r="M601" s="245"/>
      <c r="N601" s="252"/>
      <c r="O601" s="246"/>
      <c r="P601" s="246"/>
      <c r="Q601" s="253"/>
      <c r="R601" s="253"/>
      <c r="S601" s="253"/>
      <c r="T601" s="247"/>
      <c r="U601" s="247"/>
    </row>
    <row r="602" spans="4:21">
      <c r="D602" s="244"/>
      <c r="E602" s="276"/>
      <c r="F602" s="252"/>
      <c r="G602" s="276"/>
      <c r="H602" s="244"/>
      <c r="I602" s="244"/>
      <c r="J602" s="251"/>
      <c r="K602" s="245"/>
      <c r="L602" s="245"/>
      <c r="M602" s="245"/>
      <c r="N602" s="252"/>
      <c r="O602" s="246"/>
      <c r="P602" s="246"/>
      <c r="Q602" s="253"/>
      <c r="R602" s="253"/>
      <c r="S602" s="253"/>
      <c r="T602" s="247"/>
      <c r="U602" s="247"/>
    </row>
    <row r="603" spans="4:21">
      <c r="D603" s="244"/>
      <c r="E603" s="276"/>
      <c r="F603" s="252"/>
      <c r="G603" s="276"/>
      <c r="H603" s="244"/>
      <c r="I603" s="244"/>
      <c r="J603" s="251"/>
      <c r="K603" s="245"/>
      <c r="L603" s="245"/>
      <c r="M603" s="245"/>
      <c r="N603" s="252"/>
      <c r="O603" s="246"/>
      <c r="P603" s="246"/>
      <c r="Q603" s="253"/>
      <c r="R603" s="253"/>
      <c r="S603" s="253"/>
      <c r="T603" s="247"/>
      <c r="U603" s="247"/>
    </row>
    <row r="604" spans="4:21">
      <c r="D604" s="244"/>
      <c r="E604" s="276"/>
      <c r="F604" s="252"/>
      <c r="G604" s="276"/>
      <c r="H604" s="244"/>
      <c r="I604" s="251"/>
      <c r="J604" s="251"/>
      <c r="K604" s="254"/>
      <c r="L604" s="254"/>
      <c r="M604" s="254"/>
      <c r="N604" s="255"/>
      <c r="O604" s="256"/>
      <c r="P604" s="256"/>
      <c r="Q604" s="253"/>
      <c r="R604" s="253"/>
      <c r="S604" s="253"/>
      <c r="T604" s="247"/>
      <c r="U604" s="247"/>
    </row>
  </sheetData>
  <autoFilter ref="B4:U408" xr:uid="{00000000-0009-0000-0000-000004000000}">
    <sortState xmlns:xlrd2="http://schemas.microsoft.com/office/spreadsheetml/2017/richdata2" ref="B5:U1855">
      <sortCondition ref="G4:G1855"/>
    </sortState>
  </autoFilter>
  <pageMargins left="0.25" right="0.25" top="0.75" bottom="0.75" header="0.3" footer="0.3"/>
  <pageSetup scale="60" fitToHeight="0" orientation="landscape" horizontalDpi="1200" verticalDpi="1200" r:id="rId1"/>
  <headerFooter>
    <oddHeader>&amp;C&amp;"Arial,Bold"TE</oddHeader>
    <oddFooter>&amp;L_x000D_&amp;1#&amp;"Calibri"&amp;10&amp;K000000 DISTRIBUTION: DoD COMMUNITY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autoPageBreaks="0" fitToPage="1"/>
  </sheetPr>
  <dimension ref="A1:AF181"/>
  <sheetViews>
    <sheetView showGridLines="0" view="pageBreakPreview" zoomScaleNormal="100" zoomScaleSheetLayoutView="100" workbookViewId="0">
      <selection activeCell="X24" sqref="X24"/>
    </sheetView>
  </sheetViews>
  <sheetFormatPr defaultColWidth="0" defaultRowHeight="15.75" customHeight="1"/>
  <cols>
    <col min="1" max="32" width="2.81640625" style="115" customWidth="1"/>
    <col min="33" max="33" width="9.1796875" style="116" hidden="1" customWidth="1"/>
    <col min="34" max="16384" width="9.1796875" style="116"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15.75" customHeight="1">
      <c r="A3" s="478" t="s">
        <v>11</v>
      </c>
      <c r="B3" s="479"/>
      <c r="C3" s="479"/>
      <c r="D3" s="479"/>
      <c r="E3" s="479"/>
      <c r="F3" s="541" t="str">
        <f>UNIT_ROLLUP!F3</f>
        <v>H&amp;S BN MCIPAC MCB CP BUTLER JA</v>
      </c>
      <c r="G3" s="472"/>
      <c r="H3" s="472"/>
      <c r="I3" s="472"/>
      <c r="J3" s="472"/>
      <c r="K3" s="472"/>
      <c r="L3" s="472"/>
      <c r="M3" s="478" t="s">
        <v>13</v>
      </c>
      <c r="N3" s="479"/>
      <c r="O3" s="479"/>
      <c r="P3" s="479"/>
      <c r="Q3" s="479"/>
      <c r="R3" s="123" t="str">
        <f>UNIT_ROLLUP!R3</f>
        <v>CLB 4</v>
      </c>
      <c r="S3" s="124"/>
      <c r="T3" s="124"/>
      <c r="U3" s="124"/>
      <c r="V3" s="124"/>
      <c r="W3" s="124"/>
      <c r="X3" s="124"/>
      <c r="Y3" s="312"/>
      <c r="Z3" s="312"/>
      <c r="AA3" s="312"/>
      <c r="AB3" s="312"/>
      <c r="AC3" s="312"/>
      <c r="AD3" s="312"/>
      <c r="AE3" s="369"/>
      <c r="AF3" s="124"/>
    </row>
    <row r="4" spans="1:32" ht="15.75" customHeight="1">
      <c r="A4" s="478" t="s">
        <v>14</v>
      </c>
      <c r="B4" s="479"/>
      <c r="C4" s="479"/>
      <c r="D4" s="479"/>
      <c r="E4" s="479"/>
      <c r="F4" s="541" t="str">
        <f>UNIT_ROLLUP!F4</f>
        <v>M67400</v>
      </c>
      <c r="G4" s="472"/>
      <c r="H4" s="472"/>
      <c r="I4" s="472"/>
      <c r="J4" s="472"/>
      <c r="K4" s="472"/>
      <c r="L4" s="472"/>
      <c r="M4" s="478" t="s">
        <v>15</v>
      </c>
      <c r="N4" s="479"/>
      <c r="O4" s="479"/>
      <c r="P4" s="479"/>
      <c r="Q4" s="479"/>
      <c r="R4" s="541" t="str">
        <f>UNIT_ROLLUP!R4</f>
        <v>M29030</v>
      </c>
      <c r="S4" s="472"/>
      <c r="T4" s="472"/>
      <c r="U4" s="472"/>
      <c r="V4" s="472"/>
      <c r="W4" s="472"/>
      <c r="X4" s="472"/>
      <c r="Y4" s="494" t="s">
        <v>16</v>
      </c>
      <c r="Z4" s="479"/>
      <c r="AA4" s="479"/>
      <c r="AB4" s="479"/>
      <c r="AC4" s="479"/>
      <c r="AD4" s="479"/>
      <c r="AE4" s="480" t="str">
        <f>UNIT_ROLLUP!AE4</f>
        <v>SW</v>
      </c>
      <c r="AF4" s="472"/>
    </row>
    <row r="5" spans="1:32" ht="15.75" customHeight="1">
      <c r="A5" s="528" t="s">
        <v>1459</v>
      </c>
      <c r="B5" s="479"/>
      <c r="C5" s="535">
        <v>14312</v>
      </c>
      <c r="D5" s="472"/>
      <c r="E5" s="472"/>
      <c r="F5" s="472"/>
      <c r="G5" s="472"/>
      <c r="H5" s="472"/>
      <c r="I5" s="472"/>
      <c r="J5" s="472"/>
      <c r="K5" s="472"/>
      <c r="L5" s="472"/>
      <c r="M5" s="528" t="s">
        <v>1460</v>
      </c>
      <c r="N5" s="479"/>
      <c r="O5" s="479"/>
      <c r="P5" s="479"/>
      <c r="Q5" s="479"/>
      <c r="R5" s="535" t="s">
        <v>1461</v>
      </c>
      <c r="S5" s="472"/>
      <c r="T5" s="472"/>
      <c r="U5" s="472"/>
      <c r="V5" s="472"/>
      <c r="W5" s="472"/>
      <c r="X5" s="472"/>
      <c r="Y5" s="472"/>
      <c r="Z5" s="472"/>
      <c r="AA5" s="472"/>
      <c r="AB5" s="472"/>
      <c r="AC5" s="472"/>
      <c r="AD5" s="472"/>
      <c r="AE5" s="472"/>
      <c r="AF5" s="472"/>
    </row>
    <row r="6" spans="1:32" ht="15.75" customHeight="1">
      <c r="A6" s="564" t="s">
        <v>1462</v>
      </c>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row>
    <row r="7" spans="1:32" ht="15.75" customHeight="1">
      <c r="A7" s="478" t="s">
        <v>1463</v>
      </c>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row>
    <row r="8" spans="1:32" ht="15.75" customHeight="1">
      <c r="A8" s="518"/>
      <c r="B8" s="518" t="s">
        <v>1464</v>
      </c>
      <c r="C8" s="472"/>
      <c r="D8" s="472"/>
      <c r="E8" s="472"/>
      <c r="F8" s="472"/>
      <c r="G8" s="472"/>
      <c r="H8" s="472"/>
      <c r="I8" s="472"/>
      <c r="J8" s="472"/>
      <c r="K8" s="472"/>
      <c r="L8" s="472"/>
      <c r="M8" s="472"/>
      <c r="N8" s="472"/>
      <c r="O8" s="472"/>
      <c r="P8" s="472"/>
      <c r="Q8" s="472"/>
      <c r="R8" s="472"/>
      <c r="S8" s="472"/>
      <c r="T8" s="472"/>
      <c r="U8" s="472"/>
      <c r="V8" s="472"/>
      <c r="W8" s="472"/>
      <c r="X8" s="472"/>
      <c r="Y8" s="472"/>
      <c r="Z8" s="472"/>
      <c r="AA8" s="472"/>
      <c r="AB8" s="472"/>
      <c r="AC8" s="472"/>
      <c r="AD8" s="472"/>
      <c r="AE8" s="472"/>
      <c r="AF8" s="472"/>
    </row>
    <row r="9" spans="1:32" ht="15.75" customHeight="1">
      <c r="A9" s="472"/>
      <c r="B9" s="472"/>
      <c r="C9" s="472"/>
      <c r="D9" s="472"/>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row>
    <row r="10" spans="1:32" ht="15.75" customHeight="1">
      <c r="A10" s="472"/>
      <c r="B10" s="472"/>
      <c r="C10" s="472"/>
      <c r="D10" s="472"/>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row>
    <row r="11" spans="1:32" ht="15.75" customHeight="1">
      <c r="A11" s="472"/>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row>
    <row r="12" spans="1:32" ht="15.75" customHeight="1">
      <c r="A12" s="472"/>
      <c r="B12" s="472"/>
      <c r="C12" s="472"/>
      <c r="D12" s="472"/>
      <c r="E12" s="472"/>
      <c r="F12" s="472"/>
      <c r="G12" s="472"/>
      <c r="H12" s="472"/>
      <c r="I12" s="472"/>
      <c r="J12" s="472"/>
      <c r="K12" s="472"/>
      <c r="L12" s="472"/>
      <c r="M12" s="472"/>
      <c r="N12" s="472"/>
      <c r="O12" s="472"/>
      <c r="P12" s="472"/>
      <c r="Q12" s="472"/>
      <c r="R12" s="472"/>
      <c r="S12" s="472"/>
      <c r="T12" s="472"/>
      <c r="U12" s="472"/>
      <c r="V12" s="472"/>
      <c r="W12" s="472"/>
      <c r="X12" s="472"/>
      <c r="Y12" s="472"/>
      <c r="Z12" s="472"/>
      <c r="AA12" s="472"/>
      <c r="AB12" s="472"/>
      <c r="AC12" s="472"/>
      <c r="AD12" s="472"/>
      <c r="AE12" s="472"/>
      <c r="AF12" s="472"/>
    </row>
    <row r="13" spans="1:32" ht="15.75" customHeight="1">
      <c r="A13" s="472"/>
      <c r="B13" s="472"/>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row>
    <row r="14" spans="1:32" ht="15.75" customHeight="1">
      <c r="A14" s="472"/>
      <c r="B14" s="472"/>
      <c r="C14" s="472"/>
      <c r="D14" s="472"/>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row>
    <row r="15" spans="1:32" ht="15.75" customHeight="1">
      <c r="A15" s="472"/>
      <c r="B15" s="472"/>
      <c r="C15" s="472"/>
      <c r="D15" s="472"/>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row>
    <row r="16" spans="1:32" ht="15.75" customHeight="1">
      <c r="A16" s="478" t="s">
        <v>1465</v>
      </c>
      <c r="B16" s="479"/>
      <c r="C16" s="479"/>
      <c r="D16" s="479"/>
      <c r="E16" s="479"/>
      <c r="F16" s="479"/>
      <c r="G16" s="479"/>
      <c r="H16" s="479"/>
      <c r="I16" s="479"/>
      <c r="J16" s="479"/>
      <c r="K16" s="479"/>
      <c r="L16" s="479"/>
      <c r="M16" s="479"/>
      <c r="N16" s="479"/>
      <c r="O16" s="479"/>
      <c r="P16" s="479"/>
      <c r="Q16" s="479"/>
      <c r="R16" s="479"/>
      <c r="S16" s="479"/>
      <c r="T16" s="479"/>
      <c r="U16" s="479"/>
      <c r="V16" s="479"/>
      <c r="W16" s="479"/>
      <c r="X16" s="479"/>
      <c r="Y16" s="479"/>
      <c r="Z16" s="479"/>
      <c r="AA16" s="479"/>
      <c r="AB16" s="479"/>
      <c r="AC16" s="479"/>
      <c r="AD16" s="479"/>
      <c r="AE16" s="479"/>
      <c r="AF16" s="479"/>
    </row>
    <row r="17" spans="1:32" ht="15.75" customHeight="1">
      <c r="A17" s="322"/>
      <c r="B17" s="557" t="s">
        <v>1466</v>
      </c>
      <c r="C17" s="472"/>
      <c r="D17" s="472"/>
      <c r="E17" s="472"/>
      <c r="F17" s="472"/>
      <c r="G17" s="472"/>
      <c r="H17" s="472"/>
      <c r="I17" s="472"/>
      <c r="J17" s="472"/>
      <c r="K17" s="472"/>
      <c r="L17" s="472"/>
      <c r="M17" s="472"/>
      <c r="N17" s="472"/>
      <c r="O17" s="472"/>
      <c r="P17" s="472"/>
      <c r="Q17" s="472"/>
      <c r="R17" s="472"/>
      <c r="S17" s="472"/>
      <c r="T17" s="472"/>
      <c r="U17" s="472"/>
      <c r="V17" s="472"/>
      <c r="W17" s="472"/>
      <c r="X17" s="472"/>
      <c r="Y17" s="472"/>
      <c r="Z17" s="472"/>
      <c r="AA17" s="472"/>
      <c r="AB17" s="472"/>
      <c r="AC17" s="472"/>
      <c r="AD17" s="472"/>
      <c r="AE17" s="472"/>
      <c r="AF17" s="472"/>
    </row>
    <row r="18" spans="1:32" ht="15.75" customHeight="1">
      <c r="A18" s="3" t="s">
        <v>1467</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spans="1:32" ht="15.75" customHeight="1">
      <c r="A19" s="114"/>
      <c r="B19" s="559" t="s">
        <v>1468</v>
      </c>
      <c r="C19" s="472"/>
      <c r="D19" s="472"/>
      <c r="E19" s="472"/>
      <c r="F19" s="472"/>
      <c r="G19" s="472"/>
      <c r="H19" s="472"/>
      <c r="I19" s="472"/>
      <c r="J19" s="472"/>
      <c r="K19" s="472"/>
      <c r="L19" s="472"/>
      <c r="M19" s="472"/>
      <c r="N19" s="472"/>
      <c r="O19" s="472"/>
      <c r="P19" s="472"/>
      <c r="Q19" s="472"/>
      <c r="R19" s="472"/>
      <c r="S19" s="472"/>
      <c r="T19" s="472"/>
      <c r="U19" s="472"/>
      <c r="V19" s="472"/>
      <c r="W19" s="472"/>
      <c r="X19" s="472"/>
      <c r="Y19" s="472"/>
      <c r="Z19" s="472"/>
      <c r="AA19" s="472"/>
      <c r="AB19" s="472"/>
      <c r="AC19" s="472"/>
      <c r="AD19" s="472"/>
      <c r="AE19" s="472"/>
      <c r="AF19" s="472"/>
    </row>
    <row r="20" spans="1:32" ht="15.75" customHeight="1">
      <c r="A20" s="3" t="s">
        <v>1469</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spans="1:32" ht="15.75" customHeight="1">
      <c r="A21" s="314"/>
      <c r="B21" s="370" t="s">
        <v>1470</v>
      </c>
      <c r="C21" s="371"/>
      <c r="D21" s="371"/>
      <c r="E21" s="371"/>
      <c r="F21" s="371"/>
      <c r="G21" s="371"/>
      <c r="H21" s="371"/>
      <c r="I21" s="371"/>
      <c r="J21" s="371"/>
      <c r="K21" s="371"/>
      <c r="L21" s="371"/>
      <c r="M21" s="560" t="s">
        <v>1471</v>
      </c>
      <c r="N21" s="526"/>
      <c r="O21" s="526"/>
      <c r="P21" s="527"/>
      <c r="Q21" s="312"/>
      <c r="R21" s="312"/>
      <c r="S21" s="312"/>
      <c r="T21" s="312"/>
      <c r="U21" s="312"/>
      <c r="V21" s="312"/>
      <c r="W21" s="312"/>
      <c r="X21" s="312"/>
      <c r="Y21" s="312"/>
      <c r="Z21" s="312"/>
      <c r="AA21" s="312"/>
      <c r="AB21" s="312"/>
      <c r="AC21" s="312"/>
      <c r="AD21" s="312"/>
      <c r="AE21" s="312"/>
      <c r="AF21" s="312"/>
    </row>
    <row r="22" spans="1:32" ht="15.75" customHeight="1">
      <c r="A22" s="314"/>
      <c r="B22" s="545" t="str">
        <f>'Header '!A$6</f>
        <v>M29030</v>
      </c>
      <c r="C22" s="526"/>
      <c r="D22" s="526"/>
      <c r="E22" s="537" t="str">
        <f>'Header '!B$6</f>
        <v>CLB 4</v>
      </c>
      <c r="F22" s="526"/>
      <c r="G22" s="526"/>
      <c r="H22" s="526"/>
      <c r="I22" s="526"/>
      <c r="J22" s="526"/>
      <c r="K22" s="526"/>
      <c r="L22" s="538"/>
      <c r="M22" s="525">
        <f>AC90+AC135-M24</f>
        <v>0</v>
      </c>
      <c r="N22" s="526"/>
      <c r="O22" s="526"/>
      <c r="P22" s="527"/>
      <c r="Q22" s="312"/>
      <c r="R22" s="312"/>
      <c r="S22" s="312"/>
      <c r="T22" s="312"/>
      <c r="U22" s="312"/>
      <c r="V22" s="312"/>
      <c r="W22" s="312"/>
      <c r="X22" s="312"/>
      <c r="Y22" s="312"/>
      <c r="Z22" s="312"/>
      <c r="AA22" s="312"/>
      <c r="AB22" s="312"/>
      <c r="AC22" s="312"/>
      <c r="AD22" s="312"/>
      <c r="AE22" s="312"/>
      <c r="AF22" s="312"/>
    </row>
    <row r="23" spans="1:32" ht="15.75" customHeight="1">
      <c r="A23" s="314"/>
      <c r="B23" s="545" t="str">
        <f>'Header '!A$6</f>
        <v>M29030</v>
      </c>
      <c r="C23" s="526"/>
      <c r="D23" s="526"/>
      <c r="E23" s="537" t="s">
        <v>1472</v>
      </c>
      <c r="F23" s="526"/>
      <c r="G23" s="526"/>
      <c r="H23" s="526"/>
      <c r="I23" s="526"/>
      <c r="J23" s="526"/>
      <c r="K23" s="526"/>
      <c r="L23" s="538"/>
      <c r="M23" s="525">
        <f>AC180</f>
        <v>0</v>
      </c>
      <c r="N23" s="526"/>
      <c r="O23" s="526"/>
      <c r="P23" s="527"/>
      <c r="Q23" s="312"/>
      <c r="R23" s="312"/>
      <c r="S23" s="312"/>
      <c r="T23" s="312"/>
      <c r="U23" s="312"/>
      <c r="V23" s="312"/>
      <c r="W23" s="312"/>
      <c r="X23" s="312"/>
      <c r="Y23" s="312"/>
      <c r="Z23" s="312"/>
      <c r="AA23" s="312"/>
      <c r="AB23" s="312"/>
      <c r="AC23" s="312"/>
      <c r="AD23" s="312"/>
      <c r="AE23" s="312"/>
      <c r="AF23" s="312"/>
    </row>
    <row r="24" spans="1:32" ht="15.75" customHeight="1">
      <c r="A24" s="314"/>
      <c r="B24" s="545" t="str">
        <f>'Header '!A$6</f>
        <v>M29030</v>
      </c>
      <c r="C24" s="526"/>
      <c r="D24" s="526"/>
      <c r="E24" s="537" t="s">
        <v>1473</v>
      </c>
      <c r="F24" s="526"/>
      <c r="G24" s="526"/>
      <c r="H24" s="526"/>
      <c r="I24" s="526"/>
      <c r="J24" s="526"/>
      <c r="K24" s="526"/>
      <c r="L24" s="538"/>
      <c r="M24" s="525">
        <f>SUM(AC53:AE57,AC121,)</f>
        <v>0</v>
      </c>
      <c r="N24" s="526"/>
      <c r="O24" s="526"/>
      <c r="P24" s="527"/>
      <c r="Q24" s="312"/>
      <c r="R24" s="312"/>
      <c r="S24" s="312"/>
      <c r="T24" s="312"/>
      <c r="U24" s="312"/>
      <c r="V24" s="312"/>
      <c r="W24" s="312"/>
      <c r="X24" s="312"/>
      <c r="Y24" s="312"/>
      <c r="Z24" s="312"/>
      <c r="AA24" s="312"/>
      <c r="AB24" s="312"/>
      <c r="AC24" s="312"/>
      <c r="AD24" s="312"/>
      <c r="AE24" s="312"/>
      <c r="AF24" s="312"/>
    </row>
    <row r="25" spans="1:32" ht="15.75" customHeight="1">
      <c r="A25" s="314"/>
      <c r="B25" s="544"/>
      <c r="C25" s="530"/>
      <c r="D25" s="530"/>
      <c r="E25" s="563" t="s">
        <v>1474</v>
      </c>
      <c r="F25" s="530"/>
      <c r="G25" s="530"/>
      <c r="H25" s="530"/>
      <c r="I25" s="530"/>
      <c r="J25" s="530"/>
      <c r="K25" s="530"/>
      <c r="L25" s="530"/>
      <c r="M25" s="529">
        <f>SUM(M22:P23)</f>
        <v>0</v>
      </c>
      <c r="N25" s="530"/>
      <c r="O25" s="530"/>
      <c r="P25" s="530"/>
      <c r="Q25" s="312"/>
      <c r="R25" s="312"/>
      <c r="S25" s="312"/>
      <c r="T25" s="312"/>
      <c r="U25" s="312"/>
      <c r="V25" s="312"/>
      <c r="W25" s="312"/>
      <c r="X25" s="312"/>
      <c r="Y25" s="312"/>
      <c r="Z25" s="312"/>
      <c r="AA25" s="312"/>
      <c r="AB25" s="312"/>
      <c r="AC25" s="312"/>
      <c r="AD25" s="312"/>
      <c r="AE25" s="312"/>
      <c r="AF25" s="312"/>
    </row>
    <row r="26" spans="1:32" ht="15.75" customHeight="1">
      <c r="A26" s="314"/>
      <c r="B26" s="544"/>
      <c r="C26" s="530"/>
      <c r="D26" s="530"/>
      <c r="E26" s="547"/>
      <c r="F26" s="530"/>
      <c r="G26" s="530"/>
      <c r="H26" s="530"/>
      <c r="I26" s="530"/>
      <c r="J26" s="530"/>
      <c r="K26" s="530"/>
      <c r="L26" s="530"/>
      <c r="M26" s="546"/>
      <c r="N26" s="530"/>
      <c r="O26" s="530"/>
      <c r="P26" s="530"/>
      <c r="Q26" s="312"/>
      <c r="R26" s="312"/>
      <c r="S26" s="312"/>
      <c r="T26" s="312"/>
      <c r="U26" s="312"/>
      <c r="V26" s="312"/>
      <c r="W26" s="312"/>
      <c r="X26" s="312"/>
      <c r="Y26" s="312"/>
      <c r="Z26" s="312"/>
      <c r="AA26" s="312"/>
      <c r="AB26" s="312"/>
      <c r="AC26" s="312"/>
      <c r="AD26" s="312"/>
      <c r="AE26" s="312"/>
      <c r="AF26" s="312"/>
    </row>
    <row r="27" spans="1:32" ht="15.75" customHeight="1">
      <c r="A27" s="314"/>
      <c r="B27" s="121"/>
      <c r="C27" s="117"/>
      <c r="D27" s="117"/>
      <c r="E27" s="117"/>
      <c r="F27" s="117"/>
      <c r="G27" s="117"/>
      <c r="H27" s="117"/>
      <c r="I27" s="117"/>
      <c r="J27" s="117"/>
      <c r="K27" s="117"/>
      <c r="L27" s="117"/>
      <c r="M27" s="297"/>
      <c r="N27" s="297"/>
      <c r="O27" s="297"/>
      <c r="P27" s="297"/>
      <c r="Q27" s="312"/>
      <c r="R27" s="312"/>
      <c r="S27" s="312"/>
      <c r="T27" s="312"/>
      <c r="U27" s="312"/>
      <c r="V27" s="312"/>
      <c r="W27" s="312"/>
      <c r="X27" s="312"/>
      <c r="Y27" s="312"/>
      <c r="Z27" s="312"/>
      <c r="AA27" s="312"/>
      <c r="AB27" s="312"/>
      <c r="AC27" s="312"/>
      <c r="AD27" s="312"/>
      <c r="AE27" s="312"/>
      <c r="AF27" s="312"/>
    </row>
    <row r="28" spans="1:32" ht="15.75" customHeight="1">
      <c r="A28" s="314"/>
      <c r="B28" s="122"/>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312"/>
    </row>
    <row r="29" spans="1:32" ht="15.75" customHeight="1">
      <c r="A29" s="314"/>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312"/>
    </row>
    <row r="30" spans="1:32" ht="15.75" customHeight="1">
      <c r="A30" s="314"/>
      <c r="B30" s="7"/>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row>
    <row r="31" spans="1:32" ht="15.75" customHeight="1">
      <c r="A31" s="314"/>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312"/>
      <c r="AD31" s="312"/>
      <c r="AE31" s="312"/>
      <c r="AF31" s="312"/>
    </row>
    <row r="32" spans="1:32" ht="15.75" customHeight="1">
      <c r="A32" s="314"/>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312"/>
      <c r="AD32" s="312"/>
      <c r="AE32" s="312"/>
      <c r="AF32" s="312"/>
    </row>
    <row r="33" spans="1:32" ht="15.75" customHeight="1">
      <c r="A33" s="314"/>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312"/>
      <c r="AD33" s="312"/>
      <c r="AE33" s="312"/>
      <c r="AF33" s="312"/>
    </row>
    <row r="34" spans="1:32" ht="15.75" customHeight="1">
      <c r="A34" s="314"/>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312"/>
      <c r="AD34" s="312"/>
      <c r="AE34" s="312"/>
      <c r="AF34" s="312"/>
    </row>
    <row r="35" spans="1:32" ht="15.75" customHeight="1">
      <c r="A35" s="314"/>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312"/>
      <c r="AD35" s="312"/>
      <c r="AE35" s="312"/>
      <c r="AF35" s="312"/>
    </row>
    <row r="36" spans="1:32" ht="15.75" customHeight="1">
      <c r="A36" s="314"/>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312"/>
      <c r="AD36" s="312"/>
      <c r="AE36" s="312"/>
      <c r="AF36" s="312"/>
    </row>
    <row r="37" spans="1:32" ht="15.75" customHeight="1">
      <c r="A37" s="314"/>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276"/>
      <c r="AD37" s="276"/>
      <c r="AE37" s="276"/>
      <c r="AF37" s="20"/>
    </row>
    <row r="38" spans="1:32" ht="15.75" customHeight="1">
      <c r="A38" s="314"/>
      <c r="B38" s="298"/>
      <c r="C38" s="343"/>
      <c r="D38" s="343"/>
      <c r="E38" s="343"/>
      <c r="F38" s="343"/>
      <c r="G38" s="343"/>
      <c r="H38" s="343"/>
      <c r="I38" s="343"/>
      <c r="J38" s="343"/>
      <c r="K38" s="343"/>
      <c r="L38" s="343"/>
      <c r="M38" s="343"/>
      <c r="N38" s="343"/>
      <c r="O38" s="343"/>
      <c r="P38" s="343"/>
      <c r="Q38" s="343"/>
      <c r="R38" s="343"/>
      <c r="S38" s="312"/>
      <c r="T38" s="312"/>
      <c r="U38" s="312"/>
      <c r="V38" s="312"/>
      <c r="W38" s="343"/>
      <c r="X38" s="343"/>
      <c r="Y38" s="343"/>
      <c r="Z38" s="343"/>
      <c r="AA38" s="343"/>
      <c r="AB38" s="342"/>
      <c r="AC38" s="342"/>
      <c r="AD38" s="342"/>
      <c r="AE38" s="20"/>
      <c r="AF38" s="20"/>
    </row>
    <row r="39" spans="1:32" ht="15.75" customHeight="1">
      <c r="A39" s="314"/>
      <c r="B39" s="298"/>
      <c r="C39" s="343"/>
      <c r="D39" s="343"/>
      <c r="E39" s="343"/>
      <c r="F39" s="343"/>
      <c r="G39" s="343"/>
      <c r="H39" s="343"/>
      <c r="I39" s="343"/>
      <c r="J39" s="343"/>
      <c r="K39" s="343"/>
      <c r="L39" s="343"/>
      <c r="M39" s="343"/>
      <c r="N39" s="343"/>
      <c r="O39" s="343"/>
      <c r="P39" s="343"/>
      <c r="Q39" s="343"/>
      <c r="R39" s="343"/>
      <c r="S39" s="312"/>
      <c r="T39" s="312"/>
      <c r="U39" s="312"/>
      <c r="V39" s="312"/>
      <c r="W39" s="343"/>
      <c r="X39" s="343"/>
      <c r="Y39" s="343"/>
      <c r="Z39" s="343"/>
      <c r="AA39" s="343"/>
      <c r="AB39" s="342"/>
      <c r="AC39" s="342"/>
      <c r="AD39" s="342"/>
      <c r="AE39" s="20"/>
      <c r="AF39" s="20"/>
    </row>
    <row r="40" spans="1:32" ht="15.75" customHeight="1">
      <c r="A40" s="314"/>
      <c r="B40" s="298"/>
      <c r="C40" s="343"/>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343"/>
      <c r="AB40" s="342"/>
      <c r="AC40" s="342"/>
      <c r="AD40" s="342"/>
      <c r="AE40" s="20"/>
      <c r="AF40" s="20"/>
    </row>
    <row r="41" spans="1:32" ht="15.75" customHeight="1">
      <c r="A41" s="314"/>
      <c r="B41" s="298"/>
      <c r="C41" s="343"/>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343"/>
      <c r="AB41" s="342"/>
      <c r="AC41" s="342"/>
      <c r="AD41" s="342"/>
      <c r="AE41" s="20"/>
      <c r="AF41" s="20"/>
    </row>
    <row r="42" spans="1:32" ht="15.75" customHeight="1">
      <c r="A42" s="314"/>
      <c r="B42" s="298"/>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2"/>
      <c r="AC42" s="342"/>
      <c r="AD42" s="342"/>
      <c r="AE42" s="20"/>
      <c r="AF42" s="20"/>
    </row>
    <row r="43" spans="1:32" ht="15.75" customHeight="1">
      <c r="A43" s="314"/>
      <c r="B43" s="298"/>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2"/>
      <c r="AC43" s="342"/>
      <c r="AD43" s="342"/>
      <c r="AE43" s="20"/>
      <c r="AF43" s="20"/>
    </row>
    <row r="44" spans="1:32" ht="15.75" customHeight="1">
      <c r="A44" s="314"/>
      <c r="B44" s="298"/>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2"/>
      <c r="AC44" s="342"/>
      <c r="AD44" s="342"/>
      <c r="AE44" s="20"/>
      <c r="AF44" s="20"/>
    </row>
    <row r="45" spans="1:32" ht="15.75" customHeight="1">
      <c r="A45" s="314"/>
      <c r="B45" s="298"/>
      <c r="C45" s="562"/>
      <c r="D45" s="472"/>
      <c r="E45" s="472"/>
      <c r="F45" s="5"/>
      <c r="G45" s="558"/>
      <c r="H45" s="472"/>
      <c r="I45" s="472"/>
      <c r="J45" s="472"/>
      <c r="K45" s="5"/>
      <c r="L45" s="558"/>
      <c r="M45" s="472"/>
      <c r="N45" s="472"/>
      <c r="O45" s="472"/>
      <c r="P45" s="372"/>
      <c r="Q45" s="372"/>
      <c r="R45" s="372"/>
      <c r="S45" s="372"/>
      <c r="T45" s="372"/>
      <c r="U45" s="372"/>
      <c r="V45" s="372"/>
      <c r="W45" s="372"/>
      <c r="X45" s="372"/>
      <c r="Y45" s="372"/>
      <c r="Z45" s="372"/>
      <c r="AA45" s="372"/>
      <c r="AB45" s="372"/>
      <c r="AC45" s="372"/>
      <c r="AD45" s="372"/>
      <c r="AE45" s="372"/>
      <c r="AF45" s="312"/>
    </row>
    <row r="46" spans="1:32" ht="15.75" customHeight="1">
      <c r="A46" s="466" t="s">
        <v>27</v>
      </c>
      <c r="B46" s="467"/>
      <c r="C46" s="467"/>
      <c r="D46" s="467"/>
      <c r="E46" s="467"/>
      <c r="F46" s="467"/>
      <c r="G46" s="467"/>
      <c r="H46" s="463">
        <f>M25</f>
        <v>0</v>
      </c>
      <c r="I46" s="464"/>
      <c r="J46" s="464"/>
      <c r="K46" s="464"/>
      <c r="L46" s="352" t="s">
        <v>1475</v>
      </c>
      <c r="M46" s="352"/>
      <c r="N46" s="352"/>
      <c r="O46" s="463"/>
      <c r="P46" s="464"/>
      <c r="Q46" s="464"/>
      <c r="R46" s="352"/>
      <c r="S46" s="352"/>
      <c r="T46" s="352"/>
      <c r="U46" s="352"/>
      <c r="V46" s="352"/>
      <c r="W46" s="352"/>
      <c r="X46" s="352"/>
      <c r="Y46" s="353"/>
      <c r="Z46" s="354"/>
      <c r="AA46" s="354"/>
      <c r="AB46" s="354"/>
      <c r="AC46" s="355" t="s">
        <v>29</v>
      </c>
      <c r="AD46" s="356">
        <v>1</v>
      </c>
      <c r="AE46" s="356" t="s">
        <v>30</v>
      </c>
      <c r="AF46" s="357">
        <v>5</v>
      </c>
    </row>
    <row r="47" spans="1:32" ht="15.75" customHeight="1">
      <c r="A47" s="528" t="s">
        <v>1459</v>
      </c>
      <c r="B47" s="479"/>
      <c r="C47" s="535">
        <f>C5</f>
        <v>14312</v>
      </c>
      <c r="D47" s="472"/>
      <c r="E47" s="472"/>
      <c r="F47" s="472"/>
      <c r="G47" s="472"/>
      <c r="H47" s="472"/>
      <c r="I47" s="472"/>
      <c r="J47" s="472"/>
      <c r="K47" s="472"/>
      <c r="L47" s="472"/>
      <c r="M47" s="528" t="s">
        <v>1460</v>
      </c>
      <c r="N47" s="479"/>
      <c r="O47" s="479"/>
      <c r="P47" s="479"/>
      <c r="Q47" s="479"/>
      <c r="R47" s="535" t="str">
        <f>R5</f>
        <v>Operational Vehicle Laydown Area</v>
      </c>
      <c r="S47" s="472"/>
      <c r="T47" s="472"/>
      <c r="U47" s="472"/>
      <c r="V47" s="472"/>
      <c r="W47" s="472"/>
      <c r="X47" s="472"/>
      <c r="Y47" s="472"/>
      <c r="Z47" s="472"/>
      <c r="AA47" s="472"/>
      <c r="AB47" s="472"/>
      <c r="AC47" s="472"/>
      <c r="AD47" s="472"/>
      <c r="AE47" s="472"/>
      <c r="AF47" s="472"/>
    </row>
    <row r="49" spans="3:31" ht="15.75" customHeight="1">
      <c r="C49" s="6" t="s">
        <v>1476</v>
      </c>
      <c r="D49" s="312"/>
      <c r="E49" s="312"/>
      <c r="F49" s="312"/>
      <c r="G49" s="312"/>
      <c r="H49" s="312"/>
      <c r="I49" s="312"/>
      <c r="J49" s="312"/>
      <c r="K49" s="312"/>
      <c r="L49" s="312"/>
      <c r="M49" s="312"/>
      <c r="N49" s="312"/>
      <c r="O49" s="312"/>
      <c r="P49" s="312"/>
      <c r="Q49" s="312"/>
      <c r="R49" s="312"/>
      <c r="S49" s="312"/>
      <c r="T49" s="312"/>
      <c r="U49" s="312"/>
      <c r="V49" s="312"/>
      <c r="W49" s="312"/>
      <c r="X49" s="312"/>
      <c r="Y49" s="312"/>
      <c r="Z49" s="312"/>
      <c r="AA49" s="312"/>
      <c r="AB49" s="312"/>
      <c r="AC49" s="312"/>
      <c r="AD49" s="312"/>
      <c r="AE49" s="312"/>
    </row>
    <row r="50" spans="3:31" ht="15.75" customHeight="1">
      <c r="C50" s="531" t="str">
        <f>B22</f>
        <v>M29030</v>
      </c>
      <c r="D50" s="532"/>
      <c r="E50" s="532"/>
      <c r="F50" s="373" t="str">
        <f>E22</f>
        <v>CLB 4</v>
      </c>
      <c r="G50" s="373"/>
      <c r="H50" s="373"/>
      <c r="I50" s="373"/>
      <c r="J50" s="373"/>
      <c r="K50" s="373"/>
      <c r="L50" s="373"/>
      <c r="M50" s="373"/>
      <c r="N50" s="373"/>
      <c r="O50" s="373"/>
      <c r="P50" s="373"/>
      <c r="Q50" s="373"/>
      <c r="R50" s="373"/>
      <c r="S50" s="323"/>
      <c r="T50" s="19"/>
      <c r="U50" s="19"/>
      <c r="V50" s="19"/>
      <c r="W50" s="19"/>
      <c r="X50" s="19"/>
      <c r="Y50" s="19"/>
      <c r="Z50" s="19"/>
      <c r="AA50" s="19"/>
      <c r="AB50" s="19"/>
      <c r="AC50" s="374"/>
      <c r="AD50" s="374"/>
      <c r="AE50" s="374"/>
    </row>
    <row r="51" spans="3:31" ht="15.75" customHeight="1">
      <c r="C51" s="553" t="s">
        <v>590</v>
      </c>
      <c r="D51" s="464"/>
      <c r="E51" s="464"/>
      <c r="F51" s="464"/>
      <c r="G51" s="533" t="s">
        <v>20</v>
      </c>
      <c r="H51" s="464"/>
      <c r="I51" s="464"/>
      <c r="J51" s="464"/>
      <c r="K51" s="464"/>
      <c r="L51" s="464"/>
      <c r="M51" s="464"/>
      <c r="N51" s="464"/>
      <c r="O51" s="464"/>
      <c r="P51" s="464"/>
      <c r="Q51" s="464"/>
      <c r="R51" s="464"/>
      <c r="S51" s="464"/>
      <c r="T51" s="464"/>
      <c r="U51" s="536" t="s">
        <v>1477</v>
      </c>
      <c r="V51" s="464"/>
      <c r="W51" s="536" t="s">
        <v>1478</v>
      </c>
      <c r="X51" s="464"/>
      <c r="Y51" s="536" t="s">
        <v>1479</v>
      </c>
      <c r="Z51" s="464"/>
      <c r="AA51" s="536" t="s">
        <v>1480</v>
      </c>
      <c r="AB51" s="464"/>
      <c r="AC51" s="542" t="s">
        <v>1475</v>
      </c>
      <c r="AD51" s="467"/>
      <c r="AE51" s="487"/>
    </row>
    <row r="52" spans="3:31" ht="15.75" customHeight="1">
      <c r="C52" s="554"/>
      <c r="D52" s="534"/>
      <c r="E52" s="534"/>
      <c r="F52" s="534"/>
      <c r="G52" s="534"/>
      <c r="H52" s="534"/>
      <c r="I52" s="534"/>
      <c r="J52" s="534"/>
      <c r="K52" s="534"/>
      <c r="L52" s="534"/>
      <c r="M52" s="534"/>
      <c r="N52" s="534"/>
      <c r="O52" s="534"/>
      <c r="P52" s="534"/>
      <c r="Q52" s="534"/>
      <c r="R52" s="534"/>
      <c r="S52" s="534"/>
      <c r="T52" s="534"/>
      <c r="U52" s="534"/>
      <c r="V52" s="534"/>
      <c r="W52" s="534"/>
      <c r="X52" s="534"/>
      <c r="Y52" s="534"/>
      <c r="Z52" s="534"/>
      <c r="AA52" s="534"/>
      <c r="AB52" s="534"/>
      <c r="AC52" s="532"/>
      <c r="AD52" s="532"/>
      <c r="AE52" s="543"/>
    </row>
    <row r="53" spans="3:31" ht="15.75" customHeight="1">
      <c r="C53" s="375" t="s">
        <v>1481</v>
      </c>
      <c r="D53" s="376"/>
      <c r="E53" s="376"/>
      <c r="F53" s="376"/>
      <c r="G53" s="555" t="str">
        <f>IFERROR(INDEX(#REF!,MATCH(C53,#REF!,0)),"")</f>
        <v/>
      </c>
      <c r="H53" s="464"/>
      <c r="I53" s="464"/>
      <c r="J53" s="464"/>
      <c r="K53" s="464"/>
      <c r="L53" s="464"/>
      <c r="M53" s="464"/>
      <c r="N53" s="464"/>
      <c r="O53" s="464"/>
      <c r="P53" s="464"/>
      <c r="Q53" s="464"/>
      <c r="R53" s="464"/>
      <c r="S53" s="464"/>
      <c r="T53" s="556"/>
      <c r="U53" s="520" t="str">
        <f>IFERROR(MAX(INDEX(#REF!,MATCH('14312'!C53,#REF!,0)),INDEX(#REF!,MATCH('14312'!C53,#REF!,0))),"")</f>
        <v/>
      </c>
      <c r="V53" s="472"/>
      <c r="W53" s="523" t="str">
        <f>IF(U53&lt;&gt;"",IF(C53="C4431",SUMIFS(#REF!,#REF!,C53,#REF!,$C$50)/2,SUMIFS(#REF!,#REF!,C53,#REF!,$C$50)),"")</f>
        <v/>
      </c>
      <c r="X53" s="472"/>
      <c r="Y53" s="561" t="str">
        <f t="shared" ref="Y53:Y89" si="0">IF(U53&lt;&gt;"",IF(C53="C4431",4*4*2/9,IF($U53&lt;10,15,IF($U53&lt;20,25,IF($U53&lt;30,45,IF($U53&lt;50,70,101))))),"")</f>
        <v/>
      </c>
      <c r="Z53" s="472"/>
      <c r="AA53" s="521" t="str">
        <f t="shared" ref="AA53:AA89" si="1">IF(U53&lt;&gt;"",IF($U53&lt;10,1.5,IF($U53&lt;30,1.75,2)),"")</f>
        <v/>
      </c>
      <c r="AB53" s="522"/>
      <c r="AC53" s="539" t="str">
        <f t="shared" ref="AC53:AC89" si="2">IFERROR(W53*Y53*AA53,"")</f>
        <v/>
      </c>
      <c r="AD53" s="479"/>
      <c r="AE53" s="540"/>
    </row>
    <row r="54" spans="3:31" ht="15.75" customHeight="1">
      <c r="C54" s="377" t="s">
        <v>1482</v>
      </c>
      <c r="D54" s="36"/>
      <c r="E54" s="36"/>
      <c r="F54" s="36"/>
      <c r="G54" s="524" t="str">
        <f>IFERROR(INDEX(#REF!,MATCH(C54,#REF!,0)),"")</f>
        <v/>
      </c>
      <c r="H54" s="472"/>
      <c r="I54" s="472"/>
      <c r="J54" s="472"/>
      <c r="K54" s="472"/>
      <c r="L54" s="472"/>
      <c r="M54" s="472"/>
      <c r="N54" s="472"/>
      <c r="O54" s="472"/>
      <c r="P54" s="472"/>
      <c r="Q54" s="472"/>
      <c r="R54" s="472"/>
      <c r="S54" s="472"/>
      <c r="T54" s="522"/>
      <c r="U54" s="520" t="str">
        <f>IFERROR(MAX(INDEX(#REF!,MATCH('14312'!C54,#REF!,0)),INDEX(#REF!,MATCH('14312'!C54,#REF!,0))),"")</f>
        <v/>
      </c>
      <c r="V54" s="472"/>
      <c r="W54" s="523" t="str">
        <f>IF(U54&lt;&gt;"",IF(C54="C4431",SUMIFS(#REF!,#REF!,C54,#REF!,$C$50)/2,SUMIFS(#REF!,#REF!,C54,#REF!,$C$50)),"")</f>
        <v/>
      </c>
      <c r="X54" s="472"/>
      <c r="Y54" s="519" t="str">
        <f t="shared" si="0"/>
        <v/>
      </c>
      <c r="Z54" s="472"/>
      <c r="AA54" s="521" t="str">
        <f t="shared" si="1"/>
        <v/>
      </c>
      <c r="AB54" s="522"/>
      <c r="AC54" s="539" t="str">
        <f t="shared" si="2"/>
        <v/>
      </c>
      <c r="AD54" s="479"/>
      <c r="AE54" s="540"/>
    </row>
    <row r="55" spans="3:31" ht="15.75" customHeight="1">
      <c r="C55" s="377" t="s">
        <v>1483</v>
      </c>
      <c r="D55" s="36"/>
      <c r="E55" s="36"/>
      <c r="F55" s="36"/>
      <c r="G55" s="524" t="str">
        <f>IFERROR(INDEX(#REF!,MATCH(C55,#REF!,0)),"")</f>
        <v/>
      </c>
      <c r="H55" s="472"/>
      <c r="I55" s="472"/>
      <c r="J55" s="472"/>
      <c r="K55" s="472"/>
      <c r="L55" s="472"/>
      <c r="M55" s="472"/>
      <c r="N55" s="472"/>
      <c r="O55" s="472"/>
      <c r="P55" s="472"/>
      <c r="Q55" s="472"/>
      <c r="R55" s="472"/>
      <c r="S55" s="472"/>
      <c r="T55" s="522"/>
      <c r="U55" s="520" t="str">
        <f>IFERROR(MAX(INDEX(#REF!,MATCH('14312'!C55,#REF!,0)),INDEX(#REF!,MATCH('14312'!C55,#REF!,0))),"")</f>
        <v/>
      </c>
      <c r="V55" s="472"/>
      <c r="W55" s="523" t="str">
        <f>IF(U55&lt;&gt;"",IF(C55="C4431",SUMIFS(#REF!,#REF!,C55,#REF!,$C$50)/2,SUMIFS(#REF!,#REF!,C55,#REF!,$C$50)),"")</f>
        <v/>
      </c>
      <c r="X55" s="472"/>
      <c r="Y55" s="519" t="str">
        <f t="shared" si="0"/>
        <v/>
      </c>
      <c r="Z55" s="472"/>
      <c r="AA55" s="521" t="str">
        <f t="shared" si="1"/>
        <v/>
      </c>
      <c r="AB55" s="522"/>
      <c r="AC55" s="539" t="str">
        <f t="shared" si="2"/>
        <v/>
      </c>
      <c r="AD55" s="479"/>
      <c r="AE55" s="540"/>
    </row>
    <row r="56" spans="3:31" ht="15.75" customHeight="1">
      <c r="C56" s="377" t="s">
        <v>1484</v>
      </c>
      <c r="D56" s="36"/>
      <c r="E56" s="36"/>
      <c r="F56" s="36"/>
      <c r="G56" s="524" t="str">
        <f>IFERROR(INDEX(#REF!,MATCH(C56,#REF!,0)),"")</f>
        <v/>
      </c>
      <c r="H56" s="472"/>
      <c r="I56" s="472"/>
      <c r="J56" s="472"/>
      <c r="K56" s="472"/>
      <c r="L56" s="472"/>
      <c r="M56" s="472"/>
      <c r="N56" s="472"/>
      <c r="O56" s="472"/>
      <c r="P56" s="472"/>
      <c r="Q56" s="472"/>
      <c r="R56" s="472"/>
      <c r="S56" s="472"/>
      <c r="T56" s="522"/>
      <c r="U56" s="520" t="str">
        <f>IFERROR(MAX(INDEX(#REF!,MATCH('14312'!C56,#REF!,0)),INDEX(#REF!,MATCH('14312'!C56,#REF!,0))),"")</f>
        <v/>
      </c>
      <c r="V56" s="472"/>
      <c r="W56" s="523" t="str">
        <f>IF(U56&lt;&gt;"",IF(C56="C4431",SUMIFS(#REF!,#REF!,C56,#REF!,$C$50)/2,SUMIFS(#REF!,#REF!,C56,#REF!,$C$50)),"")</f>
        <v/>
      </c>
      <c r="X56" s="472"/>
      <c r="Y56" s="519" t="str">
        <f t="shared" si="0"/>
        <v/>
      </c>
      <c r="Z56" s="472"/>
      <c r="AA56" s="521" t="str">
        <f t="shared" si="1"/>
        <v/>
      </c>
      <c r="AB56" s="522"/>
      <c r="AC56" s="539" t="str">
        <f t="shared" si="2"/>
        <v/>
      </c>
      <c r="AD56" s="479"/>
      <c r="AE56" s="540"/>
    </row>
    <row r="57" spans="3:31" ht="15.75" customHeight="1">
      <c r="C57" s="377" t="s">
        <v>1485</v>
      </c>
      <c r="D57" s="36"/>
      <c r="E57" s="36"/>
      <c r="F57" s="36"/>
      <c r="G57" s="524" t="str">
        <f>IFERROR(INDEX(#REF!,MATCH(C57,#REF!,0)),"")</f>
        <v/>
      </c>
      <c r="H57" s="472"/>
      <c r="I57" s="472"/>
      <c r="J57" s="472"/>
      <c r="K57" s="472"/>
      <c r="L57" s="472"/>
      <c r="M57" s="472"/>
      <c r="N57" s="472"/>
      <c r="O57" s="472"/>
      <c r="P57" s="472"/>
      <c r="Q57" s="472"/>
      <c r="R57" s="472"/>
      <c r="S57" s="472"/>
      <c r="T57" s="522"/>
      <c r="U57" s="520" t="str">
        <f>IFERROR(MAX(INDEX(#REF!,MATCH('14312'!C57,#REF!,0)),INDEX(#REF!,MATCH('14312'!C57,#REF!,0))),"")</f>
        <v/>
      </c>
      <c r="V57" s="472"/>
      <c r="W57" s="523" t="str">
        <f>IF(U57&lt;&gt;"",IF(C57="C4431",SUMIFS(#REF!,#REF!,C57,#REF!,$C$50)/2,SUMIFS(#REF!,#REF!,C57,#REF!,$C$50)),"")</f>
        <v/>
      </c>
      <c r="X57" s="472"/>
      <c r="Y57" s="519" t="str">
        <f t="shared" si="0"/>
        <v/>
      </c>
      <c r="Z57" s="472"/>
      <c r="AA57" s="521" t="str">
        <f t="shared" si="1"/>
        <v/>
      </c>
      <c r="AB57" s="522"/>
      <c r="AC57" s="539" t="str">
        <f t="shared" si="2"/>
        <v/>
      </c>
      <c r="AD57" s="479"/>
      <c r="AE57" s="540"/>
    </row>
    <row r="58" spans="3:31" ht="15.75" customHeight="1">
      <c r="C58" s="377" t="s">
        <v>1486</v>
      </c>
      <c r="D58" s="36"/>
      <c r="E58" s="36"/>
      <c r="F58" s="36"/>
      <c r="G58" s="524" t="str">
        <f>IFERROR(INDEX(#REF!,MATCH(C58,#REF!,0)),"")</f>
        <v/>
      </c>
      <c r="H58" s="472"/>
      <c r="I58" s="472"/>
      <c r="J58" s="472"/>
      <c r="K58" s="472"/>
      <c r="L58" s="472"/>
      <c r="M58" s="472"/>
      <c r="N58" s="472"/>
      <c r="O58" s="472"/>
      <c r="P58" s="472"/>
      <c r="Q58" s="472"/>
      <c r="R58" s="472"/>
      <c r="S58" s="472"/>
      <c r="T58" s="522"/>
      <c r="U58" s="520" t="str">
        <f>IFERROR(MAX(INDEX(#REF!,MATCH('14312'!C58,#REF!,0)),INDEX(#REF!,MATCH('14312'!C58,#REF!,0))),"")</f>
        <v/>
      </c>
      <c r="V58" s="472"/>
      <c r="W58" s="523" t="str">
        <f>IF(U58&lt;&gt;"",IF(C58="C4431",SUMIFS(#REF!,#REF!,C58,#REF!,$C$50)/2,SUMIFS(#REF!,#REF!,C58,#REF!,$C$50)),"")</f>
        <v/>
      </c>
      <c r="X58" s="472"/>
      <c r="Y58" s="519" t="str">
        <f t="shared" si="0"/>
        <v/>
      </c>
      <c r="Z58" s="472"/>
      <c r="AA58" s="521" t="str">
        <f t="shared" si="1"/>
        <v/>
      </c>
      <c r="AB58" s="522"/>
      <c r="AC58" s="539" t="str">
        <f t="shared" si="2"/>
        <v/>
      </c>
      <c r="AD58" s="479"/>
      <c r="AE58" s="540"/>
    </row>
    <row r="59" spans="3:31" ht="15.75" customHeight="1">
      <c r="C59" s="377" t="s">
        <v>1487</v>
      </c>
      <c r="D59" s="36"/>
      <c r="E59" s="36"/>
      <c r="F59" s="36"/>
      <c r="G59" s="524" t="str">
        <f>IFERROR(INDEX(#REF!,MATCH(C59,#REF!,0)),"")</f>
        <v/>
      </c>
      <c r="H59" s="472"/>
      <c r="I59" s="472"/>
      <c r="J59" s="472"/>
      <c r="K59" s="472"/>
      <c r="L59" s="472"/>
      <c r="M59" s="472"/>
      <c r="N59" s="472"/>
      <c r="O59" s="472"/>
      <c r="P59" s="472"/>
      <c r="Q59" s="472"/>
      <c r="R59" s="472"/>
      <c r="S59" s="472"/>
      <c r="T59" s="522"/>
      <c r="U59" s="520" t="str">
        <f>IFERROR(MAX(INDEX(#REF!,MATCH('14312'!C59,#REF!,0)),INDEX(#REF!,MATCH('14312'!C59,#REF!,0))),"")</f>
        <v/>
      </c>
      <c r="V59" s="472"/>
      <c r="W59" s="523" t="str">
        <f>IF(U59&lt;&gt;"",IF(C59="C4431",SUMIFS(#REF!,#REF!,C59,#REF!,$C$50)/2,SUMIFS(#REF!,#REF!,C59,#REF!,$C$50)),"")</f>
        <v/>
      </c>
      <c r="X59" s="472"/>
      <c r="Y59" s="519" t="str">
        <f t="shared" si="0"/>
        <v/>
      </c>
      <c r="Z59" s="472"/>
      <c r="AA59" s="521" t="str">
        <f t="shared" si="1"/>
        <v/>
      </c>
      <c r="AB59" s="522"/>
      <c r="AC59" s="539" t="str">
        <f t="shared" si="2"/>
        <v/>
      </c>
      <c r="AD59" s="479"/>
      <c r="AE59" s="540"/>
    </row>
    <row r="60" spans="3:31" ht="15.75" customHeight="1">
      <c r="C60" s="377" t="s">
        <v>1488</v>
      </c>
      <c r="D60" s="36"/>
      <c r="E60" s="36"/>
      <c r="F60" s="36"/>
      <c r="G60" s="524" t="str">
        <f>IFERROR(INDEX(#REF!,MATCH(C60,#REF!,0)),"")</f>
        <v/>
      </c>
      <c r="H60" s="472"/>
      <c r="I60" s="472"/>
      <c r="J60" s="472"/>
      <c r="K60" s="472"/>
      <c r="L60" s="472"/>
      <c r="M60" s="472"/>
      <c r="N60" s="472"/>
      <c r="O60" s="472"/>
      <c r="P60" s="472"/>
      <c r="Q60" s="472"/>
      <c r="R60" s="472"/>
      <c r="S60" s="472"/>
      <c r="T60" s="522"/>
      <c r="U60" s="520" t="str">
        <f>IFERROR(MAX(INDEX(#REF!,MATCH('14312'!C60,#REF!,0)),INDEX(#REF!,MATCH('14312'!C60,#REF!,0))),"")</f>
        <v/>
      </c>
      <c r="V60" s="472"/>
      <c r="W60" s="523" t="str">
        <f>IF(U60&lt;&gt;"",IF(C60="C4431",SUMIFS(#REF!,#REF!,C60,#REF!,$C$50)/2,SUMIFS(#REF!,#REF!,C60,#REF!,$C$50)),"")</f>
        <v/>
      </c>
      <c r="X60" s="472"/>
      <c r="Y60" s="519" t="str">
        <f t="shared" si="0"/>
        <v/>
      </c>
      <c r="Z60" s="472"/>
      <c r="AA60" s="521" t="str">
        <f t="shared" si="1"/>
        <v/>
      </c>
      <c r="AB60" s="522"/>
      <c r="AC60" s="539" t="str">
        <f t="shared" si="2"/>
        <v/>
      </c>
      <c r="AD60" s="479"/>
      <c r="AE60" s="540"/>
    </row>
    <row r="61" spans="3:31" ht="15.75" customHeight="1">
      <c r="C61" s="377" t="s">
        <v>1489</v>
      </c>
      <c r="D61" s="36"/>
      <c r="E61" s="36"/>
      <c r="F61" s="36"/>
      <c r="G61" s="524" t="str">
        <f>IFERROR(INDEX(#REF!,MATCH(C61,#REF!,0)),"")</f>
        <v/>
      </c>
      <c r="H61" s="472"/>
      <c r="I61" s="472"/>
      <c r="J61" s="472"/>
      <c r="K61" s="472"/>
      <c r="L61" s="472"/>
      <c r="M61" s="472"/>
      <c r="N61" s="472"/>
      <c r="O61" s="472"/>
      <c r="P61" s="472"/>
      <c r="Q61" s="472"/>
      <c r="R61" s="472"/>
      <c r="S61" s="472"/>
      <c r="T61" s="522"/>
      <c r="U61" s="520" t="str">
        <f>IFERROR(MAX(INDEX(#REF!,MATCH('14312'!C61,#REF!,0)),INDEX(#REF!,MATCH('14312'!C61,#REF!,0))),"")</f>
        <v/>
      </c>
      <c r="V61" s="472"/>
      <c r="W61" s="523" t="str">
        <f>IF(U61&lt;&gt;"",IF(C61="C4431",SUMIFS(#REF!,#REF!,C61,#REF!,$C$50)/2,SUMIFS(#REF!,#REF!,C61,#REF!,$C$50)),"")</f>
        <v/>
      </c>
      <c r="X61" s="472"/>
      <c r="Y61" s="519" t="str">
        <f t="shared" si="0"/>
        <v/>
      </c>
      <c r="Z61" s="472"/>
      <c r="AA61" s="521" t="str">
        <f t="shared" si="1"/>
        <v/>
      </c>
      <c r="AB61" s="522"/>
      <c r="AC61" s="539" t="str">
        <f t="shared" si="2"/>
        <v/>
      </c>
      <c r="AD61" s="479"/>
      <c r="AE61" s="540"/>
    </row>
    <row r="62" spans="3:31" ht="15.75" customHeight="1">
      <c r="C62" s="377" t="s">
        <v>1490</v>
      </c>
      <c r="D62" s="36"/>
      <c r="E62" s="36"/>
      <c r="F62" s="36"/>
      <c r="G62" s="524" t="str">
        <f>IFERROR(INDEX(#REF!,MATCH(C62,#REF!,0)),"")</f>
        <v/>
      </c>
      <c r="H62" s="472"/>
      <c r="I62" s="472"/>
      <c r="J62" s="472"/>
      <c r="K62" s="472"/>
      <c r="L62" s="472"/>
      <c r="M62" s="472"/>
      <c r="N62" s="472"/>
      <c r="O62" s="472"/>
      <c r="P62" s="472"/>
      <c r="Q62" s="472"/>
      <c r="R62" s="472"/>
      <c r="S62" s="472"/>
      <c r="T62" s="522"/>
      <c r="U62" s="520" t="str">
        <f>IFERROR(MAX(INDEX(#REF!,MATCH('14312'!C62,#REF!,0)),INDEX(#REF!,MATCH('14312'!C62,#REF!,0))),"")</f>
        <v/>
      </c>
      <c r="V62" s="472"/>
      <c r="W62" s="523" t="str">
        <f>IF(U62&lt;&gt;"",IF(C62="C4431",SUMIFS(#REF!,#REF!,C62,#REF!,$C$50)/2,SUMIFS(#REF!,#REF!,C62,#REF!,$C$50)),"")</f>
        <v/>
      </c>
      <c r="X62" s="472"/>
      <c r="Y62" s="519" t="str">
        <f t="shared" si="0"/>
        <v/>
      </c>
      <c r="Z62" s="472"/>
      <c r="AA62" s="521" t="str">
        <f t="shared" si="1"/>
        <v/>
      </c>
      <c r="AB62" s="522"/>
      <c r="AC62" s="539" t="str">
        <f t="shared" si="2"/>
        <v/>
      </c>
      <c r="AD62" s="479"/>
      <c r="AE62" s="540"/>
    </row>
    <row r="63" spans="3:31" ht="15.75" customHeight="1">
      <c r="C63" s="377" t="s">
        <v>1491</v>
      </c>
      <c r="D63" s="36"/>
      <c r="E63" s="36"/>
      <c r="F63" s="36"/>
      <c r="G63" s="524" t="str">
        <f>IFERROR(INDEX(#REF!,MATCH(C63,#REF!,0)),"")</f>
        <v/>
      </c>
      <c r="H63" s="472"/>
      <c r="I63" s="472"/>
      <c r="J63" s="472"/>
      <c r="K63" s="472"/>
      <c r="L63" s="472"/>
      <c r="M63" s="472"/>
      <c r="N63" s="472"/>
      <c r="O63" s="472"/>
      <c r="P63" s="472"/>
      <c r="Q63" s="472"/>
      <c r="R63" s="472"/>
      <c r="S63" s="472"/>
      <c r="T63" s="522"/>
      <c r="U63" s="520" t="str">
        <f>IFERROR(MAX(INDEX(#REF!,MATCH('14312'!C63,#REF!,0)),INDEX(#REF!,MATCH('14312'!C63,#REF!,0))),"")</f>
        <v/>
      </c>
      <c r="V63" s="472"/>
      <c r="W63" s="523" t="str">
        <f>IF(U63&lt;&gt;"",IF(C63="C4431",SUMIFS(#REF!,#REF!,C63,#REF!,$C$50)/2,SUMIFS(#REF!,#REF!,C63,#REF!,$C$50)),"")</f>
        <v/>
      </c>
      <c r="X63" s="472"/>
      <c r="Y63" s="519" t="str">
        <f t="shared" si="0"/>
        <v/>
      </c>
      <c r="Z63" s="472"/>
      <c r="AA63" s="521" t="str">
        <f t="shared" si="1"/>
        <v/>
      </c>
      <c r="AB63" s="522"/>
      <c r="AC63" s="539" t="str">
        <f t="shared" si="2"/>
        <v/>
      </c>
      <c r="AD63" s="479"/>
      <c r="AE63" s="540"/>
    </row>
    <row r="64" spans="3:31" ht="15.75" customHeight="1">
      <c r="C64" s="377" t="s">
        <v>1492</v>
      </c>
      <c r="D64" s="36"/>
      <c r="E64" s="36"/>
      <c r="F64" s="36"/>
      <c r="G64" s="524" t="str">
        <f>IFERROR(INDEX(#REF!,MATCH(C64,#REF!,0)),"")</f>
        <v/>
      </c>
      <c r="H64" s="472"/>
      <c r="I64" s="472"/>
      <c r="J64" s="472"/>
      <c r="K64" s="472"/>
      <c r="L64" s="472"/>
      <c r="M64" s="472"/>
      <c r="N64" s="472"/>
      <c r="O64" s="472"/>
      <c r="P64" s="472"/>
      <c r="Q64" s="472"/>
      <c r="R64" s="472"/>
      <c r="S64" s="472"/>
      <c r="T64" s="522"/>
      <c r="U64" s="520" t="str">
        <f>IFERROR(MAX(INDEX(#REF!,MATCH('14312'!C64,#REF!,0)),INDEX(#REF!,MATCH('14312'!C64,#REF!,0))),"")</f>
        <v/>
      </c>
      <c r="V64" s="472"/>
      <c r="W64" s="523" t="str">
        <f>IF(U64&lt;&gt;"",IF(C64="C4431",SUMIFS(#REF!,#REF!,C64,#REF!,$C$50)/2,SUMIFS(#REF!,#REF!,C64,#REF!,$C$50)),"")</f>
        <v/>
      </c>
      <c r="X64" s="472"/>
      <c r="Y64" s="519" t="str">
        <f t="shared" si="0"/>
        <v/>
      </c>
      <c r="Z64" s="472"/>
      <c r="AA64" s="521" t="str">
        <f t="shared" si="1"/>
        <v/>
      </c>
      <c r="AB64" s="522"/>
      <c r="AC64" s="539" t="str">
        <f t="shared" si="2"/>
        <v/>
      </c>
      <c r="AD64" s="479"/>
      <c r="AE64" s="540"/>
    </row>
    <row r="65" spans="3:31" ht="15.75" customHeight="1">
      <c r="C65" s="377" t="s">
        <v>1493</v>
      </c>
      <c r="D65" s="36"/>
      <c r="E65" s="36"/>
      <c r="F65" s="36"/>
      <c r="G65" s="524" t="str">
        <f>IFERROR(INDEX(#REF!,MATCH(C65,#REF!,0)),"")</f>
        <v/>
      </c>
      <c r="H65" s="472"/>
      <c r="I65" s="472"/>
      <c r="J65" s="472"/>
      <c r="K65" s="472"/>
      <c r="L65" s="472"/>
      <c r="M65" s="472"/>
      <c r="N65" s="472"/>
      <c r="O65" s="472"/>
      <c r="P65" s="472"/>
      <c r="Q65" s="472"/>
      <c r="R65" s="472"/>
      <c r="S65" s="472"/>
      <c r="T65" s="522"/>
      <c r="U65" s="520" t="str">
        <f>IFERROR(MAX(INDEX(#REF!,MATCH('14312'!C65,#REF!,0)),INDEX(#REF!,MATCH('14312'!C65,#REF!,0))),"")</f>
        <v/>
      </c>
      <c r="V65" s="472"/>
      <c r="W65" s="523" t="str">
        <f>IF(U65&lt;&gt;"",IF(C65="C4431",SUMIFS(#REF!,#REF!,C65,#REF!,$C$50)/2,SUMIFS(#REF!,#REF!,C65,#REF!,$C$50)),"")</f>
        <v/>
      </c>
      <c r="X65" s="472"/>
      <c r="Y65" s="519" t="str">
        <f t="shared" si="0"/>
        <v/>
      </c>
      <c r="Z65" s="472"/>
      <c r="AA65" s="521" t="str">
        <f t="shared" si="1"/>
        <v/>
      </c>
      <c r="AB65" s="522"/>
      <c r="AC65" s="539" t="str">
        <f t="shared" si="2"/>
        <v/>
      </c>
      <c r="AD65" s="479"/>
      <c r="AE65" s="540"/>
    </row>
    <row r="66" spans="3:31" ht="15.75" customHeight="1">
      <c r="C66" s="377" t="s">
        <v>1494</v>
      </c>
      <c r="D66" s="36"/>
      <c r="E66" s="36"/>
      <c r="F66" s="36"/>
      <c r="G66" s="524" t="str">
        <f>IFERROR(INDEX(#REF!,MATCH(C66,#REF!,0)),"")</f>
        <v/>
      </c>
      <c r="H66" s="472"/>
      <c r="I66" s="472"/>
      <c r="J66" s="472"/>
      <c r="K66" s="472"/>
      <c r="L66" s="472"/>
      <c r="M66" s="472"/>
      <c r="N66" s="472"/>
      <c r="O66" s="472"/>
      <c r="P66" s="472"/>
      <c r="Q66" s="472"/>
      <c r="R66" s="472"/>
      <c r="S66" s="472"/>
      <c r="T66" s="522"/>
      <c r="U66" s="520" t="str">
        <f>IFERROR(MAX(INDEX(#REF!,MATCH('14312'!C66,#REF!,0)),INDEX(#REF!,MATCH('14312'!C66,#REF!,0))),"")</f>
        <v/>
      </c>
      <c r="V66" s="472"/>
      <c r="W66" s="523" t="str">
        <f>IF(U66&lt;&gt;"",IF(C66="C4431",SUMIFS(#REF!,#REF!,C66,#REF!,$C$50)/2,SUMIFS(#REF!,#REF!,C66,#REF!,$C$50)),"")</f>
        <v/>
      </c>
      <c r="X66" s="472"/>
      <c r="Y66" s="519" t="str">
        <f t="shared" si="0"/>
        <v/>
      </c>
      <c r="Z66" s="472"/>
      <c r="AA66" s="521" t="str">
        <f t="shared" si="1"/>
        <v/>
      </c>
      <c r="AB66" s="522"/>
      <c r="AC66" s="539" t="str">
        <f t="shared" si="2"/>
        <v/>
      </c>
      <c r="AD66" s="479"/>
      <c r="AE66" s="540"/>
    </row>
    <row r="67" spans="3:31" ht="15.75" customHeight="1">
      <c r="C67" s="377" t="s">
        <v>1495</v>
      </c>
      <c r="D67" s="36"/>
      <c r="E67" s="36"/>
      <c r="F67" s="36"/>
      <c r="G67" s="524" t="str">
        <f>IFERROR(INDEX(#REF!,MATCH(C67,#REF!,0)),"")</f>
        <v/>
      </c>
      <c r="H67" s="472"/>
      <c r="I67" s="472"/>
      <c r="J67" s="472"/>
      <c r="K67" s="472"/>
      <c r="L67" s="472"/>
      <c r="M67" s="472"/>
      <c r="N67" s="472"/>
      <c r="O67" s="472"/>
      <c r="P67" s="472"/>
      <c r="Q67" s="472"/>
      <c r="R67" s="472"/>
      <c r="S67" s="472"/>
      <c r="T67" s="522"/>
      <c r="U67" s="520" t="str">
        <f>IFERROR(MAX(INDEX(#REF!,MATCH('14312'!C67,#REF!,0)),INDEX(#REF!,MATCH('14312'!C67,#REF!,0))),"")</f>
        <v/>
      </c>
      <c r="V67" s="472"/>
      <c r="W67" s="523" t="str">
        <f>IF(U67&lt;&gt;"",IF(C67="C4431",SUMIFS(#REF!,#REF!,C67,#REF!,$C$50)/2,SUMIFS(#REF!,#REF!,C67,#REF!,$C$50)),"")</f>
        <v/>
      </c>
      <c r="X67" s="472"/>
      <c r="Y67" s="519" t="str">
        <f t="shared" si="0"/>
        <v/>
      </c>
      <c r="Z67" s="472"/>
      <c r="AA67" s="521" t="str">
        <f t="shared" si="1"/>
        <v/>
      </c>
      <c r="AB67" s="522"/>
      <c r="AC67" s="539" t="str">
        <f t="shared" si="2"/>
        <v/>
      </c>
      <c r="AD67" s="479"/>
      <c r="AE67" s="540"/>
    </row>
    <row r="68" spans="3:31" ht="15.75" customHeight="1">
      <c r="C68" s="377" t="s">
        <v>1496</v>
      </c>
      <c r="D68" s="36"/>
      <c r="E68" s="36"/>
      <c r="F68" s="36"/>
      <c r="G68" s="524" t="str">
        <f>IFERROR(INDEX(#REF!,MATCH(C68,#REF!,0)),"")</f>
        <v/>
      </c>
      <c r="H68" s="472"/>
      <c r="I68" s="472"/>
      <c r="J68" s="472"/>
      <c r="K68" s="472"/>
      <c r="L68" s="472"/>
      <c r="M68" s="472"/>
      <c r="N68" s="472"/>
      <c r="O68" s="472"/>
      <c r="P68" s="472"/>
      <c r="Q68" s="472"/>
      <c r="R68" s="472"/>
      <c r="S68" s="472"/>
      <c r="T68" s="522"/>
      <c r="U68" s="520" t="str">
        <f>IFERROR(MAX(INDEX(#REF!,MATCH('14312'!C68,#REF!,0)),INDEX(#REF!,MATCH('14312'!C68,#REF!,0))),"")</f>
        <v/>
      </c>
      <c r="V68" s="472"/>
      <c r="W68" s="523" t="str">
        <f>IF(U68&lt;&gt;"",IF(C68="C4431",SUMIFS(#REF!,#REF!,C68,#REF!,$C$50)/2,SUMIFS(#REF!,#REF!,C68,#REF!,$C$50)),"")</f>
        <v/>
      </c>
      <c r="X68" s="472"/>
      <c r="Y68" s="519" t="str">
        <f t="shared" si="0"/>
        <v/>
      </c>
      <c r="Z68" s="472"/>
      <c r="AA68" s="521" t="str">
        <f t="shared" si="1"/>
        <v/>
      </c>
      <c r="AB68" s="522"/>
      <c r="AC68" s="539" t="str">
        <f t="shared" si="2"/>
        <v/>
      </c>
      <c r="AD68" s="479"/>
      <c r="AE68" s="540"/>
    </row>
    <row r="69" spans="3:31" ht="15.75" customHeight="1">
      <c r="C69" s="377" t="s">
        <v>1497</v>
      </c>
      <c r="D69" s="36"/>
      <c r="E69" s="36"/>
      <c r="F69" s="36"/>
      <c r="G69" s="524" t="str">
        <f>IFERROR(INDEX(#REF!,MATCH(C69,#REF!,0)),"")</f>
        <v/>
      </c>
      <c r="H69" s="472"/>
      <c r="I69" s="472"/>
      <c r="J69" s="472"/>
      <c r="K69" s="472"/>
      <c r="L69" s="472"/>
      <c r="M69" s="472"/>
      <c r="N69" s="472"/>
      <c r="O69" s="472"/>
      <c r="P69" s="472"/>
      <c r="Q69" s="472"/>
      <c r="R69" s="472"/>
      <c r="S69" s="472"/>
      <c r="T69" s="522"/>
      <c r="U69" s="520" t="str">
        <f>IFERROR(MAX(INDEX(#REF!,MATCH('14312'!C69,#REF!,0)),INDEX(#REF!,MATCH('14312'!C69,#REF!,0))),"")</f>
        <v/>
      </c>
      <c r="V69" s="472"/>
      <c r="W69" s="523" t="str">
        <f>IF(U69&lt;&gt;"",IF(C69="C4431",SUMIFS(#REF!,#REF!,C69,#REF!,$C$50)/2,SUMIFS(#REF!,#REF!,C69,#REF!,$C$50)),"")</f>
        <v/>
      </c>
      <c r="X69" s="472"/>
      <c r="Y69" s="519" t="str">
        <f t="shared" si="0"/>
        <v/>
      </c>
      <c r="Z69" s="472"/>
      <c r="AA69" s="521" t="str">
        <f t="shared" si="1"/>
        <v/>
      </c>
      <c r="AB69" s="522"/>
      <c r="AC69" s="539" t="str">
        <f t="shared" si="2"/>
        <v/>
      </c>
      <c r="AD69" s="479"/>
      <c r="AE69" s="540"/>
    </row>
    <row r="70" spans="3:31" ht="15.75" customHeight="1">
      <c r="C70" s="377" t="s">
        <v>1498</v>
      </c>
      <c r="D70" s="36"/>
      <c r="E70" s="36"/>
      <c r="F70" s="36"/>
      <c r="G70" s="524" t="str">
        <f>IFERROR(INDEX(#REF!,MATCH(C70,#REF!,0)),"")</f>
        <v/>
      </c>
      <c r="H70" s="472"/>
      <c r="I70" s="472"/>
      <c r="J70" s="472"/>
      <c r="K70" s="472"/>
      <c r="L70" s="472"/>
      <c r="M70" s="472"/>
      <c r="N70" s="472"/>
      <c r="O70" s="472"/>
      <c r="P70" s="472"/>
      <c r="Q70" s="472"/>
      <c r="R70" s="472"/>
      <c r="S70" s="472"/>
      <c r="T70" s="522"/>
      <c r="U70" s="520" t="str">
        <f>IFERROR(MAX(INDEX(#REF!,MATCH('14312'!C70,#REF!,0)),INDEX(#REF!,MATCH('14312'!C70,#REF!,0))),"")</f>
        <v/>
      </c>
      <c r="V70" s="472"/>
      <c r="W70" s="523" t="str">
        <f>IF(U70&lt;&gt;"",IF(C70="C4431",SUMIFS(#REF!,#REF!,C70,#REF!,$C$50)/2,SUMIFS(#REF!,#REF!,C70,#REF!,$C$50)),"")</f>
        <v/>
      </c>
      <c r="X70" s="472"/>
      <c r="Y70" s="519" t="str">
        <f t="shared" si="0"/>
        <v/>
      </c>
      <c r="Z70" s="472"/>
      <c r="AA70" s="521" t="str">
        <f t="shared" si="1"/>
        <v/>
      </c>
      <c r="AB70" s="522"/>
      <c r="AC70" s="539" t="str">
        <f t="shared" si="2"/>
        <v/>
      </c>
      <c r="AD70" s="479"/>
      <c r="AE70" s="540"/>
    </row>
    <row r="71" spans="3:31" ht="15.75" customHeight="1">
      <c r="C71" s="377" t="s">
        <v>1499</v>
      </c>
      <c r="D71" s="36"/>
      <c r="E71" s="36"/>
      <c r="F71" s="36"/>
      <c r="G71" s="524" t="str">
        <f>IFERROR(INDEX(#REF!,MATCH(C71,#REF!,0)),"")</f>
        <v/>
      </c>
      <c r="H71" s="472"/>
      <c r="I71" s="472"/>
      <c r="J71" s="472"/>
      <c r="K71" s="472"/>
      <c r="L71" s="472"/>
      <c r="M71" s="472"/>
      <c r="N71" s="472"/>
      <c r="O71" s="472"/>
      <c r="P71" s="472"/>
      <c r="Q71" s="472"/>
      <c r="R71" s="472"/>
      <c r="S71" s="472"/>
      <c r="T71" s="522"/>
      <c r="U71" s="520" t="str">
        <f>IFERROR(MAX(INDEX(#REF!,MATCH('14312'!C71,#REF!,0)),INDEX(#REF!,MATCH('14312'!C71,#REF!,0))),"")</f>
        <v/>
      </c>
      <c r="V71" s="472"/>
      <c r="W71" s="523" t="str">
        <f>IF(U71&lt;&gt;"",IF(C71="C4431",SUMIFS(#REF!,#REF!,C71,#REF!,$C$50)/2,SUMIFS(#REF!,#REF!,C71,#REF!,$C$50)),"")</f>
        <v/>
      </c>
      <c r="X71" s="472"/>
      <c r="Y71" s="519" t="str">
        <f t="shared" si="0"/>
        <v/>
      </c>
      <c r="Z71" s="472"/>
      <c r="AA71" s="521" t="str">
        <f t="shared" si="1"/>
        <v/>
      </c>
      <c r="AB71" s="522"/>
      <c r="AC71" s="539" t="str">
        <f t="shared" si="2"/>
        <v/>
      </c>
      <c r="AD71" s="479"/>
      <c r="AE71" s="540"/>
    </row>
    <row r="72" spans="3:31" ht="15.75" customHeight="1">
      <c r="C72" s="377" t="s">
        <v>1500</v>
      </c>
      <c r="D72" s="36"/>
      <c r="E72" s="36"/>
      <c r="F72" s="36"/>
      <c r="G72" s="524" t="str">
        <f>IFERROR(INDEX(#REF!,MATCH(C72,#REF!,0)),"")</f>
        <v/>
      </c>
      <c r="H72" s="472"/>
      <c r="I72" s="472"/>
      <c r="J72" s="472"/>
      <c r="K72" s="472"/>
      <c r="L72" s="472"/>
      <c r="M72" s="472"/>
      <c r="N72" s="472"/>
      <c r="O72" s="472"/>
      <c r="P72" s="472"/>
      <c r="Q72" s="472"/>
      <c r="R72" s="472"/>
      <c r="S72" s="472"/>
      <c r="T72" s="522"/>
      <c r="U72" s="520" t="str">
        <f>IFERROR(MAX(INDEX(#REF!,MATCH('14312'!C72,#REF!,0)),INDEX(#REF!,MATCH('14312'!C72,#REF!,0))),"")</f>
        <v/>
      </c>
      <c r="V72" s="472"/>
      <c r="W72" s="523" t="str">
        <f>IF(U72&lt;&gt;"",IF(C72="C4431",SUMIFS(#REF!,#REF!,C72,#REF!,$C$50)/2,SUMIFS(#REF!,#REF!,C72,#REF!,$C$50)),"")</f>
        <v/>
      </c>
      <c r="X72" s="472"/>
      <c r="Y72" s="519" t="str">
        <f t="shared" si="0"/>
        <v/>
      </c>
      <c r="Z72" s="472"/>
      <c r="AA72" s="521" t="str">
        <f t="shared" si="1"/>
        <v/>
      </c>
      <c r="AB72" s="522"/>
      <c r="AC72" s="539" t="str">
        <f t="shared" si="2"/>
        <v/>
      </c>
      <c r="AD72" s="479"/>
      <c r="AE72" s="540"/>
    </row>
    <row r="73" spans="3:31" ht="15.75" customHeight="1">
      <c r="C73" s="377" t="s">
        <v>1501</v>
      </c>
      <c r="D73" s="36"/>
      <c r="E73" s="36"/>
      <c r="F73" s="36"/>
      <c r="G73" s="524" t="str">
        <f>IFERROR(INDEX(#REF!,MATCH(C73,#REF!,0)),"")</f>
        <v/>
      </c>
      <c r="H73" s="472"/>
      <c r="I73" s="472"/>
      <c r="J73" s="472"/>
      <c r="K73" s="472"/>
      <c r="L73" s="472"/>
      <c r="M73" s="472"/>
      <c r="N73" s="472"/>
      <c r="O73" s="472"/>
      <c r="P73" s="472"/>
      <c r="Q73" s="472"/>
      <c r="R73" s="472"/>
      <c r="S73" s="472"/>
      <c r="T73" s="522"/>
      <c r="U73" s="520" t="str">
        <f>IFERROR(MAX(INDEX(#REF!,MATCH('14312'!C73,#REF!,0)),INDEX(#REF!,MATCH('14312'!C73,#REF!,0))),"")</f>
        <v/>
      </c>
      <c r="V73" s="472"/>
      <c r="W73" s="523" t="str">
        <f>IF(U73&lt;&gt;"",IF(C73="C4431",SUMIFS(#REF!,#REF!,C73,#REF!,$C$50)/2,SUMIFS(#REF!,#REF!,C73,#REF!,$C$50)),"")</f>
        <v/>
      </c>
      <c r="X73" s="472"/>
      <c r="Y73" s="519" t="str">
        <f t="shared" si="0"/>
        <v/>
      </c>
      <c r="Z73" s="472"/>
      <c r="AA73" s="521" t="str">
        <f t="shared" si="1"/>
        <v/>
      </c>
      <c r="AB73" s="522"/>
      <c r="AC73" s="539" t="str">
        <f t="shared" si="2"/>
        <v/>
      </c>
      <c r="AD73" s="479"/>
      <c r="AE73" s="540"/>
    </row>
    <row r="74" spans="3:31" ht="15.75" customHeight="1">
      <c r="C74" s="377" t="s">
        <v>1502</v>
      </c>
      <c r="D74" s="36"/>
      <c r="E74" s="36"/>
      <c r="F74" s="36"/>
      <c r="G74" s="524" t="str">
        <f>IFERROR(INDEX(#REF!,MATCH(C74,#REF!,0)),"")</f>
        <v/>
      </c>
      <c r="H74" s="472"/>
      <c r="I74" s="472"/>
      <c r="J74" s="472"/>
      <c r="K74" s="472"/>
      <c r="L74" s="472"/>
      <c r="M74" s="472"/>
      <c r="N74" s="472"/>
      <c r="O74" s="472"/>
      <c r="P74" s="472"/>
      <c r="Q74" s="472"/>
      <c r="R74" s="472"/>
      <c r="S74" s="472"/>
      <c r="T74" s="522"/>
      <c r="U74" s="520" t="str">
        <f>IFERROR(MAX(INDEX(#REF!,MATCH('14312'!C74,#REF!,0)),INDEX(#REF!,MATCH('14312'!C74,#REF!,0))),"")</f>
        <v/>
      </c>
      <c r="V74" s="472"/>
      <c r="W74" s="523" t="str">
        <f>IF(U74&lt;&gt;"",IF(C74="C4431",SUMIFS(#REF!,#REF!,C74,#REF!,$C$50)/2,SUMIFS(#REF!,#REF!,C74,#REF!,$C$50)),"")</f>
        <v/>
      </c>
      <c r="X74" s="472"/>
      <c r="Y74" s="519" t="str">
        <f t="shared" si="0"/>
        <v/>
      </c>
      <c r="Z74" s="472"/>
      <c r="AA74" s="521" t="str">
        <f t="shared" si="1"/>
        <v/>
      </c>
      <c r="AB74" s="522"/>
      <c r="AC74" s="539" t="str">
        <f t="shared" si="2"/>
        <v/>
      </c>
      <c r="AD74" s="479"/>
      <c r="AE74" s="540"/>
    </row>
    <row r="75" spans="3:31" ht="15.75" customHeight="1">
      <c r="C75" s="377" t="s">
        <v>1503</v>
      </c>
      <c r="D75" s="36"/>
      <c r="E75" s="36"/>
      <c r="F75" s="36"/>
      <c r="G75" s="524" t="str">
        <f>IFERROR(INDEX(#REF!,MATCH(C75,#REF!,0)),"")</f>
        <v/>
      </c>
      <c r="H75" s="472"/>
      <c r="I75" s="472"/>
      <c r="J75" s="472"/>
      <c r="K75" s="472"/>
      <c r="L75" s="472"/>
      <c r="M75" s="472"/>
      <c r="N75" s="472"/>
      <c r="O75" s="472"/>
      <c r="P75" s="472"/>
      <c r="Q75" s="472"/>
      <c r="R75" s="472"/>
      <c r="S75" s="472"/>
      <c r="T75" s="522"/>
      <c r="U75" s="520" t="str">
        <f>IFERROR(MAX(INDEX(#REF!,MATCH('14312'!C75,#REF!,0)),INDEX(#REF!,MATCH('14312'!C75,#REF!,0))),"")</f>
        <v/>
      </c>
      <c r="V75" s="472"/>
      <c r="W75" s="523" t="str">
        <f>IF(U75&lt;&gt;"",IF(C75="C4431",SUMIFS(#REF!,#REF!,C75,#REF!,$C$50)/2,SUMIFS(#REF!,#REF!,C75,#REF!,$C$50)),"")</f>
        <v/>
      </c>
      <c r="X75" s="472"/>
      <c r="Y75" s="519" t="str">
        <f t="shared" si="0"/>
        <v/>
      </c>
      <c r="Z75" s="472"/>
      <c r="AA75" s="521" t="str">
        <f t="shared" si="1"/>
        <v/>
      </c>
      <c r="AB75" s="522"/>
      <c r="AC75" s="539" t="str">
        <f t="shared" si="2"/>
        <v/>
      </c>
      <c r="AD75" s="479"/>
      <c r="AE75" s="540"/>
    </row>
    <row r="76" spans="3:31" ht="15.75" customHeight="1">
      <c r="C76" s="377" t="s">
        <v>1504</v>
      </c>
      <c r="D76" s="36"/>
      <c r="E76" s="36"/>
      <c r="F76" s="36"/>
      <c r="G76" s="524" t="str">
        <f>IFERROR(INDEX(#REF!,MATCH(C76,#REF!,0)),"")</f>
        <v/>
      </c>
      <c r="H76" s="472"/>
      <c r="I76" s="472"/>
      <c r="J76" s="472"/>
      <c r="K76" s="472"/>
      <c r="L76" s="472"/>
      <c r="M76" s="472"/>
      <c r="N76" s="472"/>
      <c r="O76" s="472"/>
      <c r="P76" s="472"/>
      <c r="Q76" s="472"/>
      <c r="R76" s="472"/>
      <c r="S76" s="472"/>
      <c r="T76" s="522"/>
      <c r="U76" s="520" t="str">
        <f>IFERROR(MAX(INDEX(#REF!,MATCH('14312'!C76,#REF!,0)),INDEX(#REF!,MATCH('14312'!C76,#REF!,0))),"")</f>
        <v/>
      </c>
      <c r="V76" s="472"/>
      <c r="W76" s="523" t="str">
        <f>IF(U76&lt;&gt;"",IF(C76="C4431",SUMIFS(#REF!,#REF!,C76,#REF!,$C$50)/2,SUMIFS(#REF!,#REF!,C76,#REF!,$C$50)),"")</f>
        <v/>
      </c>
      <c r="X76" s="472"/>
      <c r="Y76" s="519" t="str">
        <f t="shared" si="0"/>
        <v/>
      </c>
      <c r="Z76" s="472"/>
      <c r="AA76" s="521" t="str">
        <f t="shared" si="1"/>
        <v/>
      </c>
      <c r="AB76" s="522"/>
      <c r="AC76" s="539" t="str">
        <f t="shared" si="2"/>
        <v/>
      </c>
      <c r="AD76" s="479"/>
      <c r="AE76" s="540"/>
    </row>
    <row r="77" spans="3:31" ht="15.75" customHeight="1">
      <c r="C77" s="377" t="s">
        <v>1505</v>
      </c>
      <c r="D77" s="36"/>
      <c r="E77" s="36"/>
      <c r="F77" s="36"/>
      <c r="G77" s="524" t="str">
        <f>IFERROR(INDEX(#REF!,MATCH(C77,#REF!,0)),"")</f>
        <v/>
      </c>
      <c r="H77" s="472"/>
      <c r="I77" s="472"/>
      <c r="J77" s="472"/>
      <c r="K77" s="472"/>
      <c r="L77" s="472"/>
      <c r="M77" s="472"/>
      <c r="N77" s="472"/>
      <c r="O77" s="472"/>
      <c r="P77" s="472"/>
      <c r="Q77" s="472"/>
      <c r="R77" s="472"/>
      <c r="S77" s="472"/>
      <c r="T77" s="522"/>
      <c r="U77" s="520" t="str">
        <f>IFERROR(MAX(INDEX(#REF!,MATCH('14312'!C77,#REF!,0)),INDEX(#REF!,MATCH('14312'!C77,#REF!,0))),"")</f>
        <v/>
      </c>
      <c r="V77" s="472"/>
      <c r="W77" s="523" t="str">
        <f>IF(U77&lt;&gt;"",IF(C77="C4431",SUMIFS(#REF!,#REF!,C77,#REF!,$C$50)/2,SUMIFS(#REF!,#REF!,C77,#REF!,$C$50)),"")</f>
        <v/>
      </c>
      <c r="X77" s="472"/>
      <c r="Y77" s="519" t="str">
        <f t="shared" si="0"/>
        <v/>
      </c>
      <c r="Z77" s="472"/>
      <c r="AA77" s="521" t="str">
        <f t="shared" si="1"/>
        <v/>
      </c>
      <c r="AB77" s="522"/>
      <c r="AC77" s="539" t="str">
        <f t="shared" si="2"/>
        <v/>
      </c>
      <c r="AD77" s="479"/>
      <c r="AE77" s="540"/>
    </row>
    <row r="78" spans="3:31" ht="15.75" customHeight="1">
      <c r="C78" s="377" t="s">
        <v>1506</v>
      </c>
      <c r="D78" s="36"/>
      <c r="E78" s="36"/>
      <c r="F78" s="36"/>
      <c r="G78" s="524" t="str">
        <f>IFERROR(INDEX(#REF!,MATCH(C78,#REF!,0)),"")</f>
        <v/>
      </c>
      <c r="H78" s="472"/>
      <c r="I78" s="472"/>
      <c r="J78" s="472"/>
      <c r="K78" s="472"/>
      <c r="L78" s="472"/>
      <c r="M78" s="472"/>
      <c r="N78" s="472"/>
      <c r="O78" s="472"/>
      <c r="P78" s="472"/>
      <c r="Q78" s="472"/>
      <c r="R78" s="472"/>
      <c r="S78" s="472"/>
      <c r="T78" s="522"/>
      <c r="U78" s="520" t="str">
        <f>IFERROR(MAX(INDEX(#REF!,MATCH('14312'!C78,#REF!,0)),INDEX(#REF!,MATCH('14312'!C78,#REF!,0))),"")</f>
        <v/>
      </c>
      <c r="V78" s="472"/>
      <c r="W78" s="523" t="str">
        <f>IF(U78&lt;&gt;"",IF(C78="C4431",SUMIFS(#REF!,#REF!,C78,#REF!,$C$50)/2,SUMIFS(#REF!,#REF!,C78,#REF!,$C$50)),"")</f>
        <v/>
      </c>
      <c r="X78" s="472"/>
      <c r="Y78" s="519" t="str">
        <f t="shared" si="0"/>
        <v/>
      </c>
      <c r="Z78" s="472"/>
      <c r="AA78" s="521" t="str">
        <f t="shared" si="1"/>
        <v/>
      </c>
      <c r="AB78" s="522"/>
      <c r="AC78" s="539" t="str">
        <f t="shared" si="2"/>
        <v/>
      </c>
      <c r="AD78" s="479"/>
      <c r="AE78" s="540"/>
    </row>
    <row r="79" spans="3:31" ht="15.75" customHeight="1">
      <c r="C79" s="377" t="s">
        <v>1344</v>
      </c>
      <c r="D79" s="36"/>
      <c r="E79" s="36"/>
      <c r="F79" s="36"/>
      <c r="G79" s="524" t="str">
        <f>IFERROR(INDEX(#REF!,MATCH(C79,#REF!,0)),"")</f>
        <v/>
      </c>
      <c r="H79" s="472"/>
      <c r="I79" s="472"/>
      <c r="J79" s="472"/>
      <c r="K79" s="472"/>
      <c r="L79" s="472"/>
      <c r="M79" s="472"/>
      <c r="N79" s="472"/>
      <c r="O79" s="472"/>
      <c r="P79" s="472"/>
      <c r="Q79" s="472"/>
      <c r="R79" s="472"/>
      <c r="S79" s="472"/>
      <c r="T79" s="522"/>
      <c r="U79" s="520" t="str">
        <f>IFERROR(MAX(INDEX(#REF!,MATCH('14312'!C79,#REF!,0)),INDEX(#REF!,MATCH('14312'!C79,#REF!,0))),"")</f>
        <v/>
      </c>
      <c r="V79" s="472"/>
      <c r="W79" s="523" t="str">
        <f>IF(U79&lt;&gt;"",IF(C79="C4431",SUMIFS(#REF!,#REF!,C79,#REF!,$C$50)/2,SUMIFS(#REF!,#REF!,C79,#REF!,$C$50)),"")</f>
        <v/>
      </c>
      <c r="X79" s="472"/>
      <c r="Y79" s="519" t="str">
        <f t="shared" si="0"/>
        <v/>
      </c>
      <c r="Z79" s="472"/>
      <c r="AA79" s="521" t="str">
        <f t="shared" si="1"/>
        <v/>
      </c>
      <c r="AB79" s="522"/>
      <c r="AC79" s="539" t="str">
        <f t="shared" si="2"/>
        <v/>
      </c>
      <c r="AD79" s="479"/>
      <c r="AE79" s="540"/>
    </row>
    <row r="80" spans="3:31" ht="15.75" customHeight="1">
      <c r="C80" s="377" t="s">
        <v>1348</v>
      </c>
      <c r="D80" s="36"/>
      <c r="E80" s="36"/>
      <c r="F80" s="36"/>
      <c r="G80" s="524" t="str">
        <f>IFERROR(INDEX(#REF!,MATCH(C80,#REF!,0)),"")</f>
        <v/>
      </c>
      <c r="H80" s="472"/>
      <c r="I80" s="472"/>
      <c r="J80" s="472"/>
      <c r="K80" s="472"/>
      <c r="L80" s="472"/>
      <c r="M80" s="472"/>
      <c r="N80" s="472"/>
      <c r="O80" s="472"/>
      <c r="P80" s="472"/>
      <c r="Q80" s="472"/>
      <c r="R80" s="472"/>
      <c r="S80" s="472"/>
      <c r="T80" s="522"/>
      <c r="U80" s="520" t="str">
        <f>IFERROR(MAX(INDEX(#REF!,MATCH('14312'!C80,#REF!,0)),INDEX(#REF!,MATCH('14312'!C80,#REF!,0))),"")</f>
        <v/>
      </c>
      <c r="V80" s="472"/>
      <c r="W80" s="523" t="str">
        <f>IF(U80&lt;&gt;"",IF(C80="C4431",SUMIFS(#REF!,#REF!,C80,#REF!,$C$50)/2,SUMIFS(#REF!,#REF!,C80,#REF!,$C$50)),"")</f>
        <v/>
      </c>
      <c r="X80" s="472"/>
      <c r="Y80" s="519" t="str">
        <f t="shared" si="0"/>
        <v/>
      </c>
      <c r="Z80" s="472"/>
      <c r="AA80" s="521" t="str">
        <f t="shared" si="1"/>
        <v/>
      </c>
      <c r="AB80" s="522"/>
      <c r="AC80" s="539" t="str">
        <f t="shared" si="2"/>
        <v/>
      </c>
      <c r="AD80" s="479"/>
      <c r="AE80" s="540"/>
    </row>
    <row r="81" spans="1:32" ht="15.75" customHeight="1">
      <c r="A81" s="312"/>
      <c r="B81" s="312"/>
      <c r="C81" s="377" t="s">
        <v>1507</v>
      </c>
      <c r="D81" s="36"/>
      <c r="E81" s="36"/>
      <c r="F81" s="36"/>
      <c r="G81" s="524" t="str">
        <f>IFERROR(INDEX(#REF!,MATCH(C81,#REF!,0)),"")</f>
        <v/>
      </c>
      <c r="H81" s="472"/>
      <c r="I81" s="472"/>
      <c r="J81" s="472"/>
      <c r="K81" s="472"/>
      <c r="L81" s="472"/>
      <c r="M81" s="472"/>
      <c r="N81" s="472"/>
      <c r="O81" s="472"/>
      <c r="P81" s="472"/>
      <c r="Q81" s="472"/>
      <c r="R81" s="472"/>
      <c r="S81" s="472"/>
      <c r="T81" s="522"/>
      <c r="U81" s="520" t="str">
        <f>IFERROR(MAX(INDEX(#REF!,MATCH('14312'!C81,#REF!,0)),INDEX(#REF!,MATCH('14312'!C81,#REF!,0))),"")</f>
        <v/>
      </c>
      <c r="V81" s="472"/>
      <c r="W81" s="523" t="str">
        <f>IF(U81&lt;&gt;"",IF(C81="C4431",SUMIFS(#REF!,#REF!,C81,#REF!,$C$50)/2,SUMIFS(#REF!,#REF!,C81,#REF!,$C$50)),"")</f>
        <v/>
      </c>
      <c r="X81" s="472"/>
      <c r="Y81" s="519" t="str">
        <f t="shared" si="0"/>
        <v/>
      </c>
      <c r="Z81" s="472"/>
      <c r="AA81" s="521" t="str">
        <f t="shared" si="1"/>
        <v/>
      </c>
      <c r="AB81" s="522"/>
      <c r="AC81" s="539" t="str">
        <f t="shared" si="2"/>
        <v/>
      </c>
      <c r="AD81" s="479"/>
      <c r="AE81" s="540"/>
      <c r="AF81" s="312"/>
    </row>
    <row r="82" spans="1:32" ht="15.75" customHeight="1">
      <c r="A82" s="312"/>
      <c r="B82" s="312"/>
      <c r="C82" s="377" t="s">
        <v>1508</v>
      </c>
      <c r="D82" s="36"/>
      <c r="E82" s="36"/>
      <c r="F82" s="36"/>
      <c r="G82" s="524" t="str">
        <f>IFERROR(INDEX(#REF!,MATCH(C82,#REF!,0)),"")</f>
        <v/>
      </c>
      <c r="H82" s="472"/>
      <c r="I82" s="472"/>
      <c r="J82" s="472"/>
      <c r="K82" s="472"/>
      <c r="L82" s="472"/>
      <c r="M82" s="472"/>
      <c r="N82" s="472"/>
      <c r="O82" s="472"/>
      <c r="P82" s="472"/>
      <c r="Q82" s="472"/>
      <c r="R82" s="472"/>
      <c r="S82" s="472"/>
      <c r="T82" s="522"/>
      <c r="U82" s="520" t="str">
        <f>IFERROR(MAX(INDEX(#REF!,MATCH('14312'!C82,#REF!,0)),INDEX(#REF!,MATCH('14312'!C82,#REF!,0))),"")</f>
        <v/>
      </c>
      <c r="V82" s="472"/>
      <c r="W82" s="523" t="str">
        <f>IF(U82&lt;&gt;"",IF(C82="C4431",SUMIFS(#REF!,#REF!,C82,#REF!,$C$50)/2,SUMIFS(#REF!,#REF!,C82,#REF!,$C$50)),"")</f>
        <v/>
      </c>
      <c r="X82" s="472"/>
      <c r="Y82" s="519" t="str">
        <f t="shared" si="0"/>
        <v/>
      </c>
      <c r="Z82" s="472"/>
      <c r="AA82" s="521" t="str">
        <f t="shared" si="1"/>
        <v/>
      </c>
      <c r="AB82" s="522"/>
      <c r="AC82" s="539" t="str">
        <f t="shared" si="2"/>
        <v/>
      </c>
      <c r="AD82" s="479"/>
      <c r="AE82" s="540"/>
      <c r="AF82" s="312"/>
    </row>
    <row r="83" spans="1:32" ht="15.75" customHeight="1">
      <c r="A83" s="312"/>
      <c r="B83" s="312"/>
      <c r="C83" s="377" t="s">
        <v>1509</v>
      </c>
      <c r="D83" s="36"/>
      <c r="E83" s="36"/>
      <c r="F83" s="36"/>
      <c r="G83" s="524" t="str">
        <f>IFERROR(INDEX(#REF!,MATCH(C83,#REF!,0)),"")</f>
        <v/>
      </c>
      <c r="H83" s="472"/>
      <c r="I83" s="472"/>
      <c r="J83" s="472"/>
      <c r="K83" s="472"/>
      <c r="L83" s="472"/>
      <c r="M83" s="472"/>
      <c r="N83" s="472"/>
      <c r="O83" s="472"/>
      <c r="P83" s="472"/>
      <c r="Q83" s="472"/>
      <c r="R83" s="472"/>
      <c r="S83" s="472"/>
      <c r="T83" s="522"/>
      <c r="U83" s="520" t="str">
        <f>IFERROR(MAX(INDEX(#REF!,MATCH('14312'!C83,#REF!,0)),INDEX(#REF!,MATCH('14312'!C83,#REF!,0))),"")</f>
        <v/>
      </c>
      <c r="V83" s="472"/>
      <c r="W83" s="523" t="str">
        <f>IF(U83&lt;&gt;"",IF(C83="C4431",SUMIFS(#REF!,#REF!,C83,#REF!,$C$50)/2,SUMIFS(#REF!,#REF!,C83,#REF!,$C$50)),"")</f>
        <v/>
      </c>
      <c r="X83" s="472"/>
      <c r="Y83" s="519" t="str">
        <f t="shared" si="0"/>
        <v/>
      </c>
      <c r="Z83" s="472"/>
      <c r="AA83" s="521" t="str">
        <f t="shared" si="1"/>
        <v/>
      </c>
      <c r="AB83" s="522"/>
      <c r="AC83" s="539" t="str">
        <f t="shared" si="2"/>
        <v/>
      </c>
      <c r="AD83" s="479"/>
      <c r="AE83" s="540"/>
      <c r="AF83" s="312"/>
    </row>
    <row r="84" spans="1:32" ht="15.75" customHeight="1">
      <c r="A84" s="312"/>
      <c r="B84" s="312"/>
      <c r="C84" s="377" t="s">
        <v>1510</v>
      </c>
      <c r="D84" s="36"/>
      <c r="E84" s="36"/>
      <c r="F84" s="36"/>
      <c r="G84" s="524" t="str">
        <f>IFERROR(INDEX(#REF!,MATCH(C84,#REF!,0)),"")</f>
        <v/>
      </c>
      <c r="H84" s="472"/>
      <c r="I84" s="472"/>
      <c r="J84" s="472"/>
      <c r="K84" s="472"/>
      <c r="L84" s="472"/>
      <c r="M84" s="472"/>
      <c r="N84" s="472"/>
      <c r="O84" s="472"/>
      <c r="P84" s="472"/>
      <c r="Q84" s="472"/>
      <c r="R84" s="472"/>
      <c r="S84" s="472"/>
      <c r="T84" s="522"/>
      <c r="U84" s="520" t="str">
        <f>IFERROR(MAX(INDEX(#REF!,MATCH('14312'!C84,#REF!,0)),INDEX(#REF!,MATCH('14312'!C84,#REF!,0))),"")</f>
        <v/>
      </c>
      <c r="V84" s="472"/>
      <c r="W84" s="523" t="str">
        <f>IF(U84&lt;&gt;"",IF(C84="C4431",SUMIFS(#REF!,#REF!,C84,#REF!,$C$50)/2,SUMIFS(#REF!,#REF!,C84,#REF!,$C$50)),"")</f>
        <v/>
      </c>
      <c r="X84" s="472"/>
      <c r="Y84" s="519" t="str">
        <f t="shared" si="0"/>
        <v/>
      </c>
      <c r="Z84" s="472"/>
      <c r="AA84" s="521" t="str">
        <f t="shared" si="1"/>
        <v/>
      </c>
      <c r="AB84" s="522"/>
      <c r="AC84" s="539" t="str">
        <f t="shared" si="2"/>
        <v/>
      </c>
      <c r="AD84" s="479"/>
      <c r="AE84" s="540"/>
      <c r="AF84" s="312"/>
    </row>
    <row r="85" spans="1:32" ht="15.75" customHeight="1">
      <c r="A85" s="312"/>
      <c r="B85" s="312"/>
      <c r="C85" s="377" t="s">
        <v>1511</v>
      </c>
      <c r="D85" s="36"/>
      <c r="E85" s="36"/>
      <c r="F85" s="36"/>
      <c r="G85" s="524" t="str">
        <f>IFERROR(INDEX(#REF!,MATCH(C85,#REF!,0)),"")</f>
        <v/>
      </c>
      <c r="H85" s="472"/>
      <c r="I85" s="472"/>
      <c r="J85" s="472"/>
      <c r="K85" s="472"/>
      <c r="L85" s="472"/>
      <c r="M85" s="472"/>
      <c r="N85" s="472"/>
      <c r="O85" s="472"/>
      <c r="P85" s="472"/>
      <c r="Q85" s="472"/>
      <c r="R85" s="472"/>
      <c r="S85" s="472"/>
      <c r="T85" s="522"/>
      <c r="U85" s="520" t="str">
        <f>IFERROR(MAX(INDEX(#REF!,MATCH('14312'!C85,#REF!,0)),INDEX(#REF!,MATCH('14312'!C85,#REF!,0))),"")</f>
        <v/>
      </c>
      <c r="V85" s="472"/>
      <c r="W85" s="523" t="str">
        <f>IF(U85&lt;&gt;"",IF(C85="C4431",SUMIFS(#REF!,#REF!,C85,#REF!,$C$50)/2,SUMIFS(#REF!,#REF!,C85,#REF!,$C$50)),"")</f>
        <v/>
      </c>
      <c r="X85" s="472"/>
      <c r="Y85" s="519" t="str">
        <f t="shared" si="0"/>
        <v/>
      </c>
      <c r="Z85" s="472"/>
      <c r="AA85" s="521" t="str">
        <f t="shared" si="1"/>
        <v/>
      </c>
      <c r="AB85" s="522"/>
      <c r="AC85" s="539" t="str">
        <f t="shared" si="2"/>
        <v/>
      </c>
      <c r="AD85" s="479"/>
      <c r="AE85" s="540"/>
      <c r="AF85" s="312"/>
    </row>
    <row r="86" spans="1:32" ht="15.75" customHeight="1">
      <c r="A86" s="312"/>
      <c r="B86" s="312"/>
      <c r="C86" s="377" t="s">
        <v>1512</v>
      </c>
      <c r="D86" s="36"/>
      <c r="E86" s="36"/>
      <c r="F86" s="36"/>
      <c r="G86" s="524" t="str">
        <f>IFERROR(INDEX(#REF!,MATCH(C86,#REF!,0)),"")</f>
        <v/>
      </c>
      <c r="H86" s="472"/>
      <c r="I86" s="472"/>
      <c r="J86" s="472"/>
      <c r="K86" s="472"/>
      <c r="L86" s="472"/>
      <c r="M86" s="472"/>
      <c r="N86" s="472"/>
      <c r="O86" s="472"/>
      <c r="P86" s="472"/>
      <c r="Q86" s="472"/>
      <c r="R86" s="472"/>
      <c r="S86" s="472"/>
      <c r="T86" s="522"/>
      <c r="U86" s="520" t="str">
        <f>IFERROR(MAX(INDEX(#REF!,MATCH('14312'!C86,#REF!,0)),INDEX(#REF!,MATCH('14312'!C86,#REF!,0))),"")</f>
        <v/>
      </c>
      <c r="V86" s="472"/>
      <c r="W86" s="523" t="str">
        <f>IF(U86&lt;&gt;"",IF(C86="C4431",SUMIFS(#REF!,#REF!,C86,#REF!,$C$50)/2,SUMIFS(#REF!,#REF!,C86,#REF!,$C$50)),"")</f>
        <v/>
      </c>
      <c r="X86" s="472"/>
      <c r="Y86" s="519" t="str">
        <f t="shared" si="0"/>
        <v/>
      </c>
      <c r="Z86" s="472"/>
      <c r="AA86" s="521" t="str">
        <f t="shared" si="1"/>
        <v/>
      </c>
      <c r="AB86" s="522"/>
      <c r="AC86" s="539" t="str">
        <f t="shared" si="2"/>
        <v/>
      </c>
      <c r="AD86" s="479"/>
      <c r="AE86" s="540"/>
      <c r="AF86" s="312"/>
    </row>
    <row r="87" spans="1:32" ht="15.75" customHeight="1">
      <c r="A87" s="312"/>
      <c r="B87" s="312"/>
      <c r="C87" s="377" t="s">
        <v>1513</v>
      </c>
      <c r="D87" s="36"/>
      <c r="E87" s="36"/>
      <c r="F87" s="36"/>
      <c r="G87" s="524" t="str">
        <f>IFERROR(INDEX(#REF!,MATCH(C87,#REF!,0)),"")</f>
        <v/>
      </c>
      <c r="H87" s="472"/>
      <c r="I87" s="472"/>
      <c r="J87" s="472"/>
      <c r="K87" s="472"/>
      <c r="L87" s="472"/>
      <c r="M87" s="472"/>
      <c r="N87" s="472"/>
      <c r="O87" s="472"/>
      <c r="P87" s="472"/>
      <c r="Q87" s="472"/>
      <c r="R87" s="472"/>
      <c r="S87" s="472"/>
      <c r="T87" s="522"/>
      <c r="U87" s="520" t="str">
        <f>IFERROR(MAX(INDEX(#REF!,MATCH('14312'!C87,#REF!,0)),INDEX(#REF!,MATCH('14312'!C87,#REF!,0))),"")</f>
        <v/>
      </c>
      <c r="V87" s="472"/>
      <c r="W87" s="523" t="str">
        <f>IF(U87&lt;&gt;"",IF(C87="C4431",SUMIFS(#REF!,#REF!,C87,#REF!,$C$50)/2,SUMIFS(#REF!,#REF!,C87,#REF!,$C$50)),"")</f>
        <v/>
      </c>
      <c r="X87" s="472"/>
      <c r="Y87" s="519" t="str">
        <f t="shared" si="0"/>
        <v/>
      </c>
      <c r="Z87" s="472"/>
      <c r="AA87" s="521" t="str">
        <f t="shared" si="1"/>
        <v/>
      </c>
      <c r="AB87" s="522"/>
      <c r="AC87" s="539" t="str">
        <f t="shared" si="2"/>
        <v/>
      </c>
      <c r="AD87" s="479"/>
      <c r="AE87" s="540"/>
      <c r="AF87" s="312"/>
    </row>
    <row r="88" spans="1:32" ht="15.75" customHeight="1">
      <c r="A88" s="312"/>
      <c r="B88" s="312"/>
      <c r="C88" s="377" t="s">
        <v>1514</v>
      </c>
      <c r="D88" s="36"/>
      <c r="E88" s="36"/>
      <c r="F88" s="36"/>
      <c r="G88" s="524" t="str">
        <f>IFERROR(INDEX(#REF!,MATCH(C88,#REF!,0)),"")</f>
        <v/>
      </c>
      <c r="H88" s="472"/>
      <c r="I88" s="472"/>
      <c r="J88" s="472"/>
      <c r="K88" s="472"/>
      <c r="L88" s="472"/>
      <c r="M88" s="472"/>
      <c r="N88" s="472"/>
      <c r="O88" s="472"/>
      <c r="P88" s="472"/>
      <c r="Q88" s="472"/>
      <c r="R88" s="472"/>
      <c r="S88" s="472"/>
      <c r="T88" s="522"/>
      <c r="U88" s="520" t="str">
        <f>IFERROR(MAX(INDEX(#REF!,MATCH('14312'!C88,#REF!,0)),INDEX(#REF!,MATCH('14312'!C88,#REF!,0))),"")</f>
        <v/>
      </c>
      <c r="V88" s="472"/>
      <c r="W88" s="523" t="str">
        <f>IF(U88&lt;&gt;"",IF(C88="C4431",SUMIFS(#REF!,#REF!,C88,#REF!,$C$50)/2,SUMIFS(#REF!,#REF!,C88,#REF!,$C$50)),"")</f>
        <v/>
      </c>
      <c r="X88" s="472"/>
      <c r="Y88" s="519" t="str">
        <f t="shared" si="0"/>
        <v/>
      </c>
      <c r="Z88" s="472"/>
      <c r="AA88" s="521" t="str">
        <f t="shared" si="1"/>
        <v/>
      </c>
      <c r="AB88" s="522"/>
      <c r="AC88" s="539" t="str">
        <f t="shared" si="2"/>
        <v/>
      </c>
      <c r="AD88" s="479"/>
      <c r="AE88" s="540"/>
      <c r="AF88" s="312"/>
    </row>
    <row r="89" spans="1:32" ht="15.75" customHeight="1">
      <c r="A89" s="312"/>
      <c r="B89" s="312"/>
      <c r="C89" s="378" t="s">
        <v>1515</v>
      </c>
      <c r="D89" s="379"/>
      <c r="E89" s="379"/>
      <c r="F89" s="379"/>
      <c r="G89" s="551" t="str">
        <f>IFERROR(INDEX(#REF!,MATCH(C89,#REF!,0)),"")</f>
        <v/>
      </c>
      <c r="H89" s="534"/>
      <c r="I89" s="534"/>
      <c r="J89" s="534"/>
      <c r="K89" s="534"/>
      <c r="L89" s="534"/>
      <c r="M89" s="534"/>
      <c r="N89" s="534"/>
      <c r="O89" s="534"/>
      <c r="P89" s="534"/>
      <c r="Q89" s="534"/>
      <c r="R89" s="534"/>
      <c r="S89" s="534"/>
      <c r="T89" s="552"/>
      <c r="U89" s="548" t="str">
        <f>IFERROR(MAX(INDEX(#REF!,MATCH('14312'!C89,#REF!,0)),INDEX(#REF!,MATCH('14312'!C89,#REF!,0))),"")</f>
        <v/>
      </c>
      <c r="V89" s="534"/>
      <c r="W89" s="523" t="str">
        <f>IF(U89&lt;&gt;"",IF(C89="C4431",SUMIFS(#REF!,#REF!,C89,#REF!,$C$50)/2,SUMIFS(#REF!,#REF!,C89,#REF!,$C$50)),"")</f>
        <v/>
      </c>
      <c r="X89" s="472"/>
      <c r="Y89" s="519" t="str">
        <f t="shared" si="0"/>
        <v/>
      </c>
      <c r="Z89" s="472"/>
      <c r="AA89" s="521" t="str">
        <f t="shared" si="1"/>
        <v/>
      </c>
      <c r="AB89" s="522"/>
      <c r="AC89" s="539" t="str">
        <f t="shared" si="2"/>
        <v/>
      </c>
      <c r="AD89" s="479"/>
      <c r="AE89" s="540"/>
      <c r="AF89" s="312"/>
    </row>
    <row r="90" spans="1:32" ht="15.75" customHeight="1">
      <c r="A90" s="380"/>
      <c r="B90" s="380"/>
      <c r="C90" s="381"/>
      <c r="D90" s="381"/>
      <c r="E90" s="381"/>
      <c r="F90" s="381"/>
      <c r="G90" s="381"/>
      <c r="H90" s="381"/>
      <c r="I90" s="381"/>
      <c r="J90" s="381"/>
      <c r="K90" s="381"/>
      <c r="L90" s="381"/>
      <c r="M90" s="381"/>
      <c r="N90" s="381"/>
      <c r="O90" s="381"/>
      <c r="P90" s="381"/>
      <c r="Q90" s="381"/>
      <c r="R90" s="381"/>
      <c r="S90" s="381"/>
      <c r="T90" s="381"/>
      <c r="U90" s="381"/>
      <c r="V90" s="381"/>
      <c r="W90" s="381"/>
      <c r="X90" s="381"/>
      <c r="Y90" s="381"/>
      <c r="Z90" s="381"/>
      <c r="AA90" s="381"/>
      <c r="AB90" s="381" t="s">
        <v>26</v>
      </c>
      <c r="AC90" s="549">
        <f>SUM(AC53:AE89)</f>
        <v>0</v>
      </c>
      <c r="AD90" s="550"/>
      <c r="AE90" s="550"/>
      <c r="AF90" s="380"/>
    </row>
    <row r="91" spans="1:32" ht="15.75" customHeight="1">
      <c r="A91" s="312"/>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c r="AA91" s="312"/>
      <c r="AB91" s="8"/>
      <c r="AC91" s="9" t="s">
        <v>29</v>
      </c>
      <c r="AD91" s="10">
        <f>AD46+1</f>
        <v>2</v>
      </c>
      <c r="AE91" s="10" t="s">
        <v>30</v>
      </c>
      <c r="AF91" s="51">
        <v>4</v>
      </c>
    </row>
    <row r="92" spans="1:32" ht="15.75" customHeight="1">
      <c r="A92" s="528" t="s">
        <v>1459</v>
      </c>
      <c r="B92" s="479"/>
      <c r="C92" s="535">
        <f>C47</f>
        <v>14312</v>
      </c>
      <c r="D92" s="472"/>
      <c r="E92" s="472"/>
      <c r="F92" s="472"/>
      <c r="G92" s="472"/>
      <c r="H92" s="472"/>
      <c r="I92" s="472"/>
      <c r="J92" s="472"/>
      <c r="K92" s="472"/>
      <c r="L92" s="472"/>
      <c r="M92" s="528" t="s">
        <v>1460</v>
      </c>
      <c r="N92" s="479"/>
      <c r="O92" s="479"/>
      <c r="P92" s="479"/>
      <c r="Q92" s="479"/>
      <c r="R92" s="535" t="str">
        <f>R47</f>
        <v>Operational Vehicle Laydown Area</v>
      </c>
      <c r="S92" s="472"/>
      <c r="T92" s="472"/>
      <c r="U92" s="472"/>
      <c r="V92" s="472"/>
      <c r="W92" s="472"/>
      <c r="X92" s="472"/>
      <c r="Y92" s="472"/>
      <c r="Z92" s="472"/>
      <c r="AA92" s="472"/>
      <c r="AB92" s="472"/>
      <c r="AC92" s="472"/>
      <c r="AD92" s="472"/>
      <c r="AE92" s="472"/>
      <c r="AF92" s="472"/>
    </row>
    <row r="94" spans="1:32" ht="15.75" customHeight="1">
      <c r="A94" s="312"/>
      <c r="B94" s="312"/>
      <c r="C94" s="6" t="s">
        <v>1476</v>
      </c>
      <c r="D94" s="312"/>
      <c r="E94" s="312"/>
      <c r="F94" s="312"/>
      <c r="G94" s="312"/>
      <c r="H94" s="312"/>
      <c r="I94" s="312"/>
      <c r="J94" s="312"/>
      <c r="K94" s="312"/>
      <c r="L94" s="312"/>
      <c r="M94" s="312"/>
      <c r="N94" s="312"/>
      <c r="O94" s="312"/>
      <c r="P94" s="312"/>
      <c r="Q94" s="312"/>
      <c r="R94" s="312"/>
      <c r="S94" s="312"/>
      <c r="T94" s="312"/>
      <c r="U94" s="312"/>
      <c r="V94" s="312"/>
      <c r="W94" s="312"/>
      <c r="X94" s="312"/>
      <c r="Y94" s="312"/>
      <c r="Z94" s="312"/>
      <c r="AA94" s="312"/>
      <c r="AB94" s="312"/>
      <c r="AC94" s="312"/>
      <c r="AD94" s="312"/>
      <c r="AE94" s="312"/>
      <c r="AF94" s="312"/>
    </row>
    <row r="95" spans="1:32" ht="15.75" customHeight="1">
      <c r="A95" s="312"/>
      <c r="B95" s="312"/>
      <c r="C95" s="531" t="str">
        <f>C50</f>
        <v>M29030</v>
      </c>
      <c r="D95" s="532"/>
      <c r="E95" s="532"/>
      <c r="F95" s="373" t="str">
        <f>F50</f>
        <v>CLB 4</v>
      </c>
      <c r="G95" s="373"/>
      <c r="H95" s="373"/>
      <c r="I95" s="373"/>
      <c r="J95" s="373"/>
      <c r="K95" s="373"/>
      <c r="L95" s="373"/>
      <c r="M95" s="373"/>
      <c r="N95" s="373"/>
      <c r="O95" s="373"/>
      <c r="P95" s="373"/>
      <c r="Q95" s="373"/>
      <c r="R95" s="373"/>
      <c r="S95" s="323"/>
      <c r="T95" s="19"/>
      <c r="U95" s="19"/>
      <c r="V95" s="19"/>
      <c r="W95" s="19"/>
      <c r="X95" s="19"/>
      <c r="Y95" s="19"/>
      <c r="Z95" s="19"/>
      <c r="AA95" s="19"/>
      <c r="AB95" s="19"/>
      <c r="AC95" s="374"/>
      <c r="AD95" s="374"/>
      <c r="AE95" s="374"/>
      <c r="AF95" s="312"/>
    </row>
    <row r="96" spans="1:32" ht="15.75" customHeight="1">
      <c r="A96" s="312"/>
      <c r="B96" s="312"/>
      <c r="C96" s="553" t="s">
        <v>590</v>
      </c>
      <c r="D96" s="464"/>
      <c r="E96" s="464"/>
      <c r="F96" s="464"/>
      <c r="G96" s="533" t="s">
        <v>20</v>
      </c>
      <c r="H96" s="464"/>
      <c r="I96" s="464"/>
      <c r="J96" s="464"/>
      <c r="K96" s="464"/>
      <c r="L96" s="464"/>
      <c r="M96" s="464"/>
      <c r="N96" s="464"/>
      <c r="O96" s="464"/>
      <c r="P96" s="464"/>
      <c r="Q96" s="464"/>
      <c r="R96" s="464"/>
      <c r="S96" s="464"/>
      <c r="T96" s="464"/>
      <c r="U96" s="536" t="s">
        <v>1477</v>
      </c>
      <c r="V96" s="464"/>
      <c r="W96" s="536" t="s">
        <v>1478</v>
      </c>
      <c r="X96" s="464"/>
      <c r="Y96" s="536" t="s">
        <v>1479</v>
      </c>
      <c r="Z96" s="464"/>
      <c r="AA96" s="536" t="s">
        <v>1480</v>
      </c>
      <c r="AB96" s="464"/>
      <c r="AC96" s="542" t="s">
        <v>1475</v>
      </c>
      <c r="AD96" s="467"/>
      <c r="AE96" s="487"/>
      <c r="AF96" s="312"/>
    </row>
    <row r="97" spans="3:31" ht="15.75" customHeight="1">
      <c r="C97" s="554"/>
      <c r="D97" s="534"/>
      <c r="E97" s="534"/>
      <c r="F97" s="534"/>
      <c r="G97" s="534"/>
      <c r="H97" s="534"/>
      <c r="I97" s="534"/>
      <c r="J97" s="534"/>
      <c r="K97" s="534"/>
      <c r="L97" s="534"/>
      <c r="M97" s="534"/>
      <c r="N97" s="534"/>
      <c r="O97" s="534"/>
      <c r="P97" s="534"/>
      <c r="Q97" s="534"/>
      <c r="R97" s="534"/>
      <c r="S97" s="534"/>
      <c r="T97" s="534"/>
      <c r="U97" s="534"/>
      <c r="V97" s="534"/>
      <c r="W97" s="534"/>
      <c r="X97" s="534"/>
      <c r="Y97" s="534"/>
      <c r="Z97" s="534"/>
      <c r="AA97" s="534"/>
      <c r="AB97" s="534"/>
      <c r="AC97" s="532"/>
      <c r="AD97" s="532"/>
      <c r="AE97" s="543"/>
    </row>
    <row r="98" spans="3:31" ht="15.75" customHeight="1">
      <c r="C98" s="375" t="s">
        <v>1026</v>
      </c>
      <c r="D98" s="376"/>
      <c r="E98" s="376"/>
      <c r="F98" s="376"/>
      <c r="G98" s="555" t="str">
        <f>IFERROR(INDEX(#REF!,MATCH(C98,#REF!,0)),"")</f>
        <v/>
      </c>
      <c r="H98" s="464"/>
      <c r="I98" s="464"/>
      <c r="J98" s="464"/>
      <c r="K98" s="464"/>
      <c r="L98" s="464"/>
      <c r="M98" s="464"/>
      <c r="N98" s="464"/>
      <c r="O98" s="464"/>
      <c r="P98" s="464"/>
      <c r="Q98" s="464"/>
      <c r="R98" s="464"/>
      <c r="S98" s="464"/>
      <c r="T98" s="556"/>
      <c r="U98" s="520" t="str">
        <f>IFERROR(MAX(INDEX(#REF!,MATCH('14312'!C98,#REF!,0)),INDEX(#REF!,MATCH('14312'!C98,#REF!,0))),"")</f>
        <v/>
      </c>
      <c r="V98" s="472"/>
      <c r="W98" s="523" t="str">
        <f>IF(U98&lt;&gt;"",IF(C98="C4431",SUMIFS(#REF!,#REF!,C98,#REF!,$C$95)/2,SUMIFS(#REF!,#REF!,C98,#REF!,$C$95)),"")</f>
        <v/>
      </c>
      <c r="X98" s="472"/>
      <c r="Y98" s="561" t="str">
        <f t="shared" ref="Y98:Y134" si="3">IF(U98&lt;&gt;"",IF(C98="C4431",4*4*2/9,IF($U98&lt;10,15,IF($U98&lt;20,25,IF($U98&lt;30,45,IF($U98&lt;50,70,101))))),"")</f>
        <v/>
      </c>
      <c r="Z98" s="472"/>
      <c r="AA98" s="521" t="str">
        <f t="shared" ref="AA98:AA134" si="4">IF(U98&lt;&gt;"",IF($U98&lt;10,1.5,IF($U98&lt;30,1.75,2)),"")</f>
        <v/>
      </c>
      <c r="AB98" s="522"/>
      <c r="AC98" s="539" t="str">
        <f t="shared" ref="AC98:AC134" si="5">IFERROR(W98*Y98*AA98,"")</f>
        <v/>
      </c>
      <c r="AD98" s="479"/>
      <c r="AE98" s="540"/>
    </row>
    <row r="99" spans="3:31" ht="15.75" customHeight="1">
      <c r="C99" s="377" t="s">
        <v>1032</v>
      </c>
      <c r="D99" s="36"/>
      <c r="E99" s="36"/>
      <c r="F99" s="36"/>
      <c r="G99" s="524" t="str">
        <f>IFERROR(INDEX(#REF!,MATCH(C99,#REF!,0)),"")</f>
        <v/>
      </c>
      <c r="H99" s="472"/>
      <c r="I99" s="472"/>
      <c r="J99" s="472"/>
      <c r="K99" s="472"/>
      <c r="L99" s="472"/>
      <c r="M99" s="472"/>
      <c r="N99" s="472"/>
      <c r="O99" s="472"/>
      <c r="P99" s="472"/>
      <c r="Q99" s="472"/>
      <c r="R99" s="472"/>
      <c r="S99" s="472"/>
      <c r="T99" s="522"/>
      <c r="U99" s="520" t="str">
        <f>IFERROR(MAX(INDEX(#REF!,MATCH('14312'!C99,#REF!,0)),INDEX(#REF!,MATCH('14312'!C99,#REF!,0))),"")</f>
        <v/>
      </c>
      <c r="V99" s="472"/>
      <c r="W99" s="523" t="str">
        <f>IF(U99&lt;&gt;"",IF(C99="C4431",SUMIFS(#REF!,#REF!,C99,#REF!,$C$95)/2,SUMIFS(#REF!,#REF!,C99,#REF!,$C$95)),"")</f>
        <v/>
      </c>
      <c r="X99" s="472"/>
      <c r="Y99" s="519" t="str">
        <f t="shared" si="3"/>
        <v/>
      </c>
      <c r="Z99" s="472"/>
      <c r="AA99" s="521" t="str">
        <f t="shared" si="4"/>
        <v/>
      </c>
      <c r="AB99" s="522"/>
      <c r="AC99" s="539" t="str">
        <f t="shared" si="5"/>
        <v/>
      </c>
      <c r="AD99" s="479"/>
      <c r="AE99" s="540"/>
    </row>
    <row r="100" spans="3:31" ht="15.75" customHeight="1">
      <c r="C100" s="377" t="s">
        <v>1035</v>
      </c>
      <c r="D100" s="36"/>
      <c r="E100" s="36"/>
      <c r="F100" s="36"/>
      <c r="G100" s="524" t="str">
        <f>IFERROR(INDEX(#REF!,MATCH(C100,#REF!,0)),"")</f>
        <v/>
      </c>
      <c r="H100" s="472"/>
      <c r="I100" s="472"/>
      <c r="J100" s="472"/>
      <c r="K100" s="472"/>
      <c r="L100" s="472"/>
      <c r="M100" s="472"/>
      <c r="N100" s="472"/>
      <c r="O100" s="472"/>
      <c r="P100" s="472"/>
      <c r="Q100" s="472"/>
      <c r="R100" s="472"/>
      <c r="S100" s="472"/>
      <c r="T100" s="522"/>
      <c r="U100" s="520" t="str">
        <f>IFERROR(MAX(INDEX(#REF!,MATCH('14312'!C100,#REF!,0)),INDEX(#REF!,MATCH('14312'!C100,#REF!,0))),"")</f>
        <v/>
      </c>
      <c r="V100" s="472"/>
      <c r="W100" s="523" t="str">
        <f>IF(U100&lt;&gt;"",IF(C100="C4431",SUMIFS(#REF!,#REF!,C100,#REF!,$C$95)/2,SUMIFS(#REF!,#REF!,C100,#REF!,$C$95)),"")</f>
        <v/>
      </c>
      <c r="X100" s="472"/>
      <c r="Y100" s="519" t="str">
        <f t="shared" si="3"/>
        <v/>
      </c>
      <c r="Z100" s="472"/>
      <c r="AA100" s="521" t="str">
        <f t="shared" si="4"/>
        <v/>
      </c>
      <c r="AB100" s="522"/>
      <c r="AC100" s="539" t="str">
        <f t="shared" si="5"/>
        <v/>
      </c>
      <c r="AD100" s="479"/>
      <c r="AE100" s="540"/>
    </row>
    <row r="101" spans="3:31" ht="15.75" customHeight="1">
      <c r="C101" s="377" t="s">
        <v>1516</v>
      </c>
      <c r="D101" s="36"/>
      <c r="E101" s="36"/>
      <c r="F101" s="36"/>
      <c r="G101" s="524" t="str">
        <f>IFERROR(INDEX(#REF!,MATCH(C101,#REF!,0)),"")</f>
        <v/>
      </c>
      <c r="H101" s="472"/>
      <c r="I101" s="472"/>
      <c r="J101" s="472"/>
      <c r="K101" s="472"/>
      <c r="L101" s="472"/>
      <c r="M101" s="472"/>
      <c r="N101" s="472"/>
      <c r="O101" s="472"/>
      <c r="P101" s="472"/>
      <c r="Q101" s="472"/>
      <c r="R101" s="472"/>
      <c r="S101" s="472"/>
      <c r="T101" s="522"/>
      <c r="U101" s="520" t="str">
        <f>IFERROR(MAX(INDEX(#REF!,MATCH('14312'!C101,#REF!,0)),INDEX(#REF!,MATCH('14312'!C101,#REF!,0))),"")</f>
        <v/>
      </c>
      <c r="V101" s="472"/>
      <c r="W101" s="523" t="str">
        <f>IF(U101&lt;&gt;"",IF(C101="C4431",SUMIFS(#REF!,#REF!,C101,#REF!,$C$95)/2,SUMIFS(#REF!,#REF!,C101,#REF!,$C$95)),"")</f>
        <v/>
      </c>
      <c r="X101" s="472"/>
      <c r="Y101" s="519" t="str">
        <f t="shared" si="3"/>
        <v/>
      </c>
      <c r="Z101" s="472"/>
      <c r="AA101" s="521" t="str">
        <f t="shared" si="4"/>
        <v/>
      </c>
      <c r="AB101" s="522"/>
      <c r="AC101" s="539" t="str">
        <f t="shared" si="5"/>
        <v/>
      </c>
      <c r="AD101" s="479"/>
      <c r="AE101" s="540"/>
    </row>
    <row r="102" spans="3:31" ht="15.75" customHeight="1">
      <c r="C102" s="377" t="s">
        <v>1381</v>
      </c>
      <c r="D102" s="36"/>
      <c r="E102" s="36"/>
      <c r="F102" s="36"/>
      <c r="G102" s="524" t="str">
        <f>IFERROR(INDEX(#REF!,MATCH(C102,#REF!,0)),"")</f>
        <v/>
      </c>
      <c r="H102" s="472"/>
      <c r="I102" s="472"/>
      <c r="J102" s="472"/>
      <c r="K102" s="472"/>
      <c r="L102" s="472"/>
      <c r="M102" s="472"/>
      <c r="N102" s="472"/>
      <c r="O102" s="472"/>
      <c r="P102" s="472"/>
      <c r="Q102" s="472"/>
      <c r="R102" s="472"/>
      <c r="S102" s="472"/>
      <c r="T102" s="522"/>
      <c r="U102" s="520" t="str">
        <f>IFERROR(MAX(INDEX(#REF!,MATCH('14312'!C102,#REF!,0)),INDEX(#REF!,MATCH('14312'!C102,#REF!,0))),"")</f>
        <v/>
      </c>
      <c r="V102" s="472"/>
      <c r="W102" s="523" t="str">
        <f>IF(U102&lt;&gt;"",IF(C102="C4431",SUMIFS(#REF!,#REF!,C102,#REF!,$C$95)/2,SUMIFS(#REF!,#REF!,C102,#REF!,$C$95)),"")</f>
        <v/>
      </c>
      <c r="X102" s="472"/>
      <c r="Y102" s="519" t="str">
        <f t="shared" si="3"/>
        <v/>
      </c>
      <c r="Z102" s="472"/>
      <c r="AA102" s="521" t="str">
        <f t="shared" si="4"/>
        <v/>
      </c>
      <c r="AB102" s="522"/>
      <c r="AC102" s="539" t="str">
        <f t="shared" si="5"/>
        <v/>
      </c>
      <c r="AD102" s="479"/>
      <c r="AE102" s="540"/>
    </row>
    <row r="103" spans="3:31" ht="15.75" customHeight="1">
      <c r="C103" s="377" t="s">
        <v>1517</v>
      </c>
      <c r="D103" s="36"/>
      <c r="E103" s="36"/>
      <c r="F103" s="36"/>
      <c r="G103" s="524" t="str">
        <f>IFERROR(INDEX(#REF!,MATCH(C103,#REF!,0)),"")</f>
        <v/>
      </c>
      <c r="H103" s="472"/>
      <c r="I103" s="472"/>
      <c r="J103" s="472"/>
      <c r="K103" s="472"/>
      <c r="L103" s="472"/>
      <c r="M103" s="472"/>
      <c r="N103" s="472"/>
      <c r="O103" s="472"/>
      <c r="P103" s="472"/>
      <c r="Q103" s="472"/>
      <c r="R103" s="472"/>
      <c r="S103" s="472"/>
      <c r="T103" s="522"/>
      <c r="U103" s="520" t="str">
        <f>IFERROR(MAX(INDEX(#REF!,MATCH('14312'!C103,#REF!,0)),INDEX(#REF!,MATCH('14312'!C103,#REF!,0))),"")</f>
        <v/>
      </c>
      <c r="V103" s="472"/>
      <c r="W103" s="523" t="str">
        <f>IF(U103&lt;&gt;"",IF(C103="C4431",SUMIFS(#REF!,#REF!,C103,#REF!,$C$95)/2,SUMIFS(#REF!,#REF!,C103,#REF!,$C$95)),"")</f>
        <v/>
      </c>
      <c r="X103" s="472"/>
      <c r="Y103" s="519" t="str">
        <f t="shared" si="3"/>
        <v/>
      </c>
      <c r="Z103" s="472"/>
      <c r="AA103" s="521" t="str">
        <f t="shared" si="4"/>
        <v/>
      </c>
      <c r="AB103" s="522"/>
      <c r="AC103" s="539" t="str">
        <f t="shared" si="5"/>
        <v/>
      </c>
      <c r="AD103" s="479"/>
      <c r="AE103" s="540"/>
    </row>
    <row r="104" spans="3:31" ht="15.75" customHeight="1">
      <c r="C104" s="377" t="s">
        <v>1387</v>
      </c>
      <c r="D104" s="36"/>
      <c r="E104" s="36"/>
      <c r="F104" s="36"/>
      <c r="G104" s="524" t="str">
        <f>IFERROR(INDEX(#REF!,MATCH(C104,#REF!,0)),"")</f>
        <v/>
      </c>
      <c r="H104" s="472"/>
      <c r="I104" s="472"/>
      <c r="J104" s="472"/>
      <c r="K104" s="472"/>
      <c r="L104" s="472"/>
      <c r="M104" s="472"/>
      <c r="N104" s="472"/>
      <c r="O104" s="472"/>
      <c r="P104" s="472"/>
      <c r="Q104" s="472"/>
      <c r="R104" s="472"/>
      <c r="S104" s="472"/>
      <c r="T104" s="522"/>
      <c r="U104" s="520" t="str">
        <f>IFERROR(MAX(INDEX(#REF!,MATCH('14312'!C104,#REF!,0)),INDEX(#REF!,MATCH('14312'!C104,#REF!,0))),"")</f>
        <v/>
      </c>
      <c r="V104" s="472"/>
      <c r="W104" s="523" t="str">
        <f>IF(U104&lt;&gt;"",IF(C104="C4431",SUMIFS(#REF!,#REF!,C104,#REF!,$C$95)/2,SUMIFS(#REF!,#REF!,C104,#REF!,$C$95)),"")</f>
        <v/>
      </c>
      <c r="X104" s="472"/>
      <c r="Y104" s="519" t="str">
        <f t="shared" si="3"/>
        <v/>
      </c>
      <c r="Z104" s="472"/>
      <c r="AA104" s="521" t="str">
        <f t="shared" si="4"/>
        <v/>
      </c>
      <c r="AB104" s="522"/>
      <c r="AC104" s="539" t="str">
        <f t="shared" si="5"/>
        <v/>
      </c>
      <c r="AD104" s="479"/>
      <c r="AE104" s="540"/>
    </row>
    <row r="105" spans="3:31" ht="15.75" customHeight="1">
      <c r="C105" s="377" t="s">
        <v>1060</v>
      </c>
      <c r="D105" s="36"/>
      <c r="E105" s="36"/>
      <c r="F105" s="36"/>
      <c r="G105" s="524" t="str">
        <f>IFERROR(INDEX(#REF!,MATCH(C105,#REF!,0)),"")</f>
        <v/>
      </c>
      <c r="H105" s="472"/>
      <c r="I105" s="472"/>
      <c r="J105" s="472"/>
      <c r="K105" s="472"/>
      <c r="L105" s="472"/>
      <c r="M105" s="472"/>
      <c r="N105" s="472"/>
      <c r="O105" s="472"/>
      <c r="P105" s="472"/>
      <c r="Q105" s="472"/>
      <c r="R105" s="472"/>
      <c r="S105" s="472"/>
      <c r="T105" s="522"/>
      <c r="U105" s="520" t="str">
        <f>IFERROR(MAX(INDEX(#REF!,MATCH('14312'!C105,#REF!,0)),INDEX(#REF!,MATCH('14312'!C105,#REF!,0))),"")</f>
        <v/>
      </c>
      <c r="V105" s="472"/>
      <c r="W105" s="523" t="str">
        <f>IF(U105&lt;&gt;"",IF(C105="C4431",SUMIFS(#REF!,#REF!,C105,#REF!,$C$95)/2,SUMIFS(#REF!,#REF!,C105,#REF!,$C$95)),"")</f>
        <v/>
      </c>
      <c r="X105" s="472"/>
      <c r="Y105" s="519" t="str">
        <f t="shared" si="3"/>
        <v/>
      </c>
      <c r="Z105" s="472"/>
      <c r="AA105" s="521" t="str">
        <f t="shared" si="4"/>
        <v/>
      </c>
      <c r="AB105" s="522"/>
      <c r="AC105" s="539" t="str">
        <f t="shared" si="5"/>
        <v/>
      </c>
      <c r="AD105" s="479"/>
      <c r="AE105" s="540"/>
    </row>
    <row r="106" spans="3:31" ht="15.75" customHeight="1">
      <c r="C106" s="377" t="s">
        <v>1066</v>
      </c>
      <c r="D106" s="36"/>
      <c r="E106" s="36"/>
      <c r="F106" s="36"/>
      <c r="G106" s="524" t="str">
        <f>IFERROR(INDEX(#REF!,MATCH(C106,#REF!,0)),"")</f>
        <v/>
      </c>
      <c r="H106" s="472"/>
      <c r="I106" s="472"/>
      <c r="J106" s="472"/>
      <c r="K106" s="472"/>
      <c r="L106" s="472"/>
      <c r="M106" s="472"/>
      <c r="N106" s="472"/>
      <c r="O106" s="472"/>
      <c r="P106" s="472"/>
      <c r="Q106" s="472"/>
      <c r="R106" s="472"/>
      <c r="S106" s="472"/>
      <c r="T106" s="522"/>
      <c r="U106" s="520" t="str">
        <f>IFERROR(MAX(INDEX(#REF!,MATCH('14312'!C106,#REF!,0)),INDEX(#REF!,MATCH('14312'!C106,#REF!,0))),"")</f>
        <v/>
      </c>
      <c r="V106" s="472"/>
      <c r="W106" s="523">
        <v>4</v>
      </c>
      <c r="X106" s="472"/>
      <c r="Y106" s="519" t="str">
        <f t="shared" si="3"/>
        <v/>
      </c>
      <c r="Z106" s="472"/>
      <c r="AA106" s="521" t="str">
        <f t="shared" si="4"/>
        <v/>
      </c>
      <c r="AB106" s="522"/>
      <c r="AC106" s="539" t="str">
        <f t="shared" si="5"/>
        <v/>
      </c>
      <c r="AD106" s="479"/>
      <c r="AE106" s="540"/>
    </row>
    <row r="107" spans="3:31" ht="15.75" customHeight="1">
      <c r="C107" s="377" t="s">
        <v>1518</v>
      </c>
      <c r="D107" s="36"/>
      <c r="E107" s="36"/>
      <c r="F107" s="36"/>
      <c r="G107" s="524" t="str">
        <f>IFERROR(INDEX(#REF!,MATCH(C107,#REF!,0)),"")</f>
        <v/>
      </c>
      <c r="H107" s="472"/>
      <c r="I107" s="472"/>
      <c r="J107" s="472"/>
      <c r="K107" s="472"/>
      <c r="L107" s="472"/>
      <c r="M107" s="472"/>
      <c r="N107" s="472"/>
      <c r="O107" s="472"/>
      <c r="P107" s="472"/>
      <c r="Q107" s="472"/>
      <c r="R107" s="472"/>
      <c r="S107" s="472"/>
      <c r="T107" s="522"/>
      <c r="U107" s="520" t="str">
        <f>IFERROR(MAX(INDEX(#REF!,MATCH('14312'!C107,#REF!,0)),INDEX(#REF!,MATCH('14312'!C107,#REF!,0))),"")</f>
        <v/>
      </c>
      <c r="V107" s="472"/>
      <c r="W107" s="523" t="str">
        <f>IF(U107&lt;&gt;"",IF(C107="C4431",SUMIFS(#REF!,#REF!,C107,#REF!,$C$95)/2,SUMIFS(#REF!,#REF!,C107,#REF!,$C$95)),"")</f>
        <v/>
      </c>
      <c r="X107" s="472"/>
      <c r="Y107" s="519" t="str">
        <f t="shared" si="3"/>
        <v/>
      </c>
      <c r="Z107" s="472"/>
      <c r="AA107" s="521" t="str">
        <f t="shared" si="4"/>
        <v/>
      </c>
      <c r="AB107" s="522"/>
      <c r="AC107" s="539" t="str">
        <f t="shared" si="5"/>
        <v/>
      </c>
      <c r="AD107" s="479"/>
      <c r="AE107" s="540"/>
    </row>
    <row r="108" spans="3:31" ht="15.75" customHeight="1">
      <c r="C108" s="377" t="s">
        <v>1519</v>
      </c>
      <c r="D108" s="36"/>
      <c r="E108" s="36"/>
      <c r="F108" s="36"/>
      <c r="G108" s="524" t="str">
        <f>IFERROR(INDEX(#REF!,MATCH(C108,#REF!,0)),"")</f>
        <v/>
      </c>
      <c r="H108" s="472"/>
      <c r="I108" s="472"/>
      <c r="J108" s="472"/>
      <c r="K108" s="472"/>
      <c r="L108" s="472"/>
      <c r="M108" s="472"/>
      <c r="N108" s="472"/>
      <c r="O108" s="472"/>
      <c r="P108" s="472"/>
      <c r="Q108" s="472"/>
      <c r="R108" s="472"/>
      <c r="S108" s="472"/>
      <c r="T108" s="522"/>
      <c r="U108" s="520" t="str">
        <f>IFERROR(MAX(INDEX(#REF!,MATCH('14312'!C108,#REF!,0)),INDEX(#REF!,MATCH('14312'!C108,#REF!,0))),"")</f>
        <v/>
      </c>
      <c r="V108" s="472"/>
      <c r="W108" s="523" t="str">
        <f>IF(U108&lt;&gt;"",IF(C108="C4431",SUMIFS(#REF!,#REF!,C108,#REF!,$C$95)/2,SUMIFS(#REF!,#REF!,C108,#REF!,$C$95)),"")</f>
        <v/>
      </c>
      <c r="X108" s="472"/>
      <c r="Y108" s="519" t="str">
        <f t="shared" si="3"/>
        <v/>
      </c>
      <c r="Z108" s="472"/>
      <c r="AA108" s="521" t="str">
        <f t="shared" si="4"/>
        <v/>
      </c>
      <c r="AB108" s="522"/>
      <c r="AC108" s="539" t="str">
        <f t="shared" si="5"/>
        <v/>
      </c>
      <c r="AD108" s="479"/>
      <c r="AE108" s="540"/>
    </row>
    <row r="109" spans="3:31" ht="15.75" customHeight="1">
      <c r="C109" s="377" t="s">
        <v>1520</v>
      </c>
      <c r="D109" s="36"/>
      <c r="E109" s="36"/>
      <c r="F109" s="36"/>
      <c r="G109" s="524" t="str">
        <f>IFERROR(INDEX(#REF!,MATCH(C109,#REF!,0)),"")</f>
        <v/>
      </c>
      <c r="H109" s="472"/>
      <c r="I109" s="472"/>
      <c r="J109" s="472"/>
      <c r="K109" s="472"/>
      <c r="L109" s="472"/>
      <c r="M109" s="472"/>
      <c r="N109" s="472"/>
      <c r="O109" s="472"/>
      <c r="P109" s="472"/>
      <c r="Q109" s="472"/>
      <c r="R109" s="472"/>
      <c r="S109" s="472"/>
      <c r="T109" s="522"/>
      <c r="U109" s="520" t="str">
        <f>IFERROR(MAX(INDEX(#REF!,MATCH('14312'!C109,#REF!,0)),INDEX(#REF!,MATCH('14312'!C109,#REF!,0))),"")</f>
        <v/>
      </c>
      <c r="V109" s="472"/>
      <c r="W109" s="523" t="str">
        <f>IF(U109&lt;&gt;"",IF(C109="C4431",SUMIFS(#REF!,#REF!,C109,#REF!,$C$95)/2,SUMIFS(#REF!,#REF!,C109,#REF!,$C$95)),"")</f>
        <v/>
      </c>
      <c r="X109" s="472"/>
      <c r="Y109" s="519" t="str">
        <f t="shared" si="3"/>
        <v/>
      </c>
      <c r="Z109" s="472"/>
      <c r="AA109" s="521" t="str">
        <f t="shared" si="4"/>
        <v/>
      </c>
      <c r="AB109" s="522"/>
      <c r="AC109" s="539" t="str">
        <f t="shared" si="5"/>
        <v/>
      </c>
      <c r="AD109" s="479"/>
      <c r="AE109" s="540"/>
    </row>
    <row r="110" spans="3:31" ht="15.75" customHeight="1">
      <c r="C110" s="377" t="s">
        <v>1521</v>
      </c>
      <c r="D110" s="36"/>
      <c r="E110" s="36"/>
      <c r="F110" s="36"/>
      <c r="G110" s="524" t="str">
        <f>IFERROR(INDEX(#REF!,MATCH(C110,#REF!,0)),"")</f>
        <v/>
      </c>
      <c r="H110" s="472"/>
      <c r="I110" s="472"/>
      <c r="J110" s="472"/>
      <c r="K110" s="472"/>
      <c r="L110" s="472"/>
      <c r="M110" s="472"/>
      <c r="N110" s="472"/>
      <c r="O110" s="472"/>
      <c r="P110" s="472"/>
      <c r="Q110" s="472"/>
      <c r="R110" s="472"/>
      <c r="S110" s="472"/>
      <c r="T110" s="522"/>
      <c r="U110" s="520" t="str">
        <f>IFERROR(MAX(INDEX(#REF!,MATCH('14312'!C110,#REF!,0)),INDEX(#REF!,MATCH('14312'!C110,#REF!,0))),"")</f>
        <v/>
      </c>
      <c r="V110" s="472"/>
      <c r="W110" s="523" t="str">
        <f>IF(U110&lt;&gt;"",IF(C110="C4431",SUMIFS(#REF!,#REF!,C110,#REF!,$C$95)/2,SUMIFS(#REF!,#REF!,C110,#REF!,$C$95)),"")</f>
        <v/>
      </c>
      <c r="X110" s="472"/>
      <c r="Y110" s="519" t="str">
        <f t="shared" si="3"/>
        <v/>
      </c>
      <c r="Z110" s="472"/>
      <c r="AA110" s="521" t="str">
        <f t="shared" si="4"/>
        <v/>
      </c>
      <c r="AB110" s="522"/>
      <c r="AC110" s="539" t="str">
        <f t="shared" si="5"/>
        <v/>
      </c>
      <c r="AD110" s="479"/>
      <c r="AE110" s="540"/>
    </row>
    <row r="111" spans="3:31" ht="15.75" customHeight="1">
      <c r="C111" s="377" t="s">
        <v>1071</v>
      </c>
      <c r="D111" s="36"/>
      <c r="E111" s="36"/>
      <c r="F111" s="36"/>
      <c r="G111" s="524" t="str">
        <f>IFERROR(INDEX(#REF!,MATCH(C111,#REF!,0)),"")</f>
        <v/>
      </c>
      <c r="H111" s="472"/>
      <c r="I111" s="472"/>
      <c r="J111" s="472"/>
      <c r="K111" s="472"/>
      <c r="L111" s="472"/>
      <c r="M111" s="472"/>
      <c r="N111" s="472"/>
      <c r="O111" s="472"/>
      <c r="P111" s="472"/>
      <c r="Q111" s="472"/>
      <c r="R111" s="472"/>
      <c r="S111" s="472"/>
      <c r="T111" s="522"/>
      <c r="U111" s="520" t="str">
        <f>IFERROR(MAX(INDEX(#REF!,MATCH('14312'!C111,#REF!,0)),INDEX(#REF!,MATCH('14312'!C111,#REF!,0))),"")</f>
        <v/>
      </c>
      <c r="V111" s="472"/>
      <c r="W111" s="523" t="str">
        <f>IF(U111&lt;&gt;"",IF(C111="C4431",SUMIFS(#REF!,#REF!,C111,#REF!,$C$95)/2,SUMIFS(#REF!,#REF!,C111,#REF!,$C$95)),"")</f>
        <v/>
      </c>
      <c r="X111" s="472"/>
      <c r="Y111" s="519" t="str">
        <f t="shared" si="3"/>
        <v/>
      </c>
      <c r="Z111" s="472"/>
      <c r="AA111" s="521" t="str">
        <f t="shared" si="4"/>
        <v/>
      </c>
      <c r="AB111" s="522"/>
      <c r="AC111" s="539" t="str">
        <f t="shared" si="5"/>
        <v/>
      </c>
      <c r="AD111" s="479"/>
      <c r="AE111" s="540"/>
    </row>
    <row r="112" spans="3:31" ht="15.75" customHeight="1">
      <c r="C112" s="377" t="s">
        <v>1393</v>
      </c>
      <c r="D112" s="36"/>
      <c r="E112" s="36"/>
      <c r="F112" s="36"/>
      <c r="G112" s="524" t="str">
        <f>IFERROR(INDEX(#REF!,MATCH(C112,#REF!,0)),"")</f>
        <v/>
      </c>
      <c r="H112" s="472"/>
      <c r="I112" s="472"/>
      <c r="J112" s="472"/>
      <c r="K112" s="472"/>
      <c r="L112" s="472"/>
      <c r="M112" s="472"/>
      <c r="N112" s="472"/>
      <c r="O112" s="472"/>
      <c r="P112" s="472"/>
      <c r="Q112" s="472"/>
      <c r="R112" s="472"/>
      <c r="S112" s="472"/>
      <c r="T112" s="522"/>
      <c r="U112" s="520" t="str">
        <f>IFERROR(MAX(INDEX(#REF!,MATCH('14312'!C112,#REF!,0)),INDEX(#REF!,MATCH('14312'!C112,#REF!,0))),"")</f>
        <v/>
      </c>
      <c r="V112" s="472"/>
      <c r="W112" s="523" t="str">
        <f>IF(U112&lt;&gt;"",IF(C112="C4431",SUMIFS(#REF!,#REF!,C112,#REF!,$C$95)/2,SUMIFS(#REF!,#REF!,C112,#REF!,$C$95)),"")</f>
        <v/>
      </c>
      <c r="X112" s="472"/>
      <c r="Y112" s="519" t="str">
        <f t="shared" si="3"/>
        <v/>
      </c>
      <c r="Z112" s="472"/>
      <c r="AA112" s="521" t="str">
        <f t="shared" si="4"/>
        <v/>
      </c>
      <c r="AB112" s="522"/>
      <c r="AC112" s="539" t="str">
        <f t="shared" si="5"/>
        <v/>
      </c>
      <c r="AD112" s="479"/>
      <c r="AE112" s="540"/>
    </row>
    <row r="113" spans="3:31" ht="15.75" customHeight="1">
      <c r="C113" s="377" t="s">
        <v>1075</v>
      </c>
      <c r="D113" s="36"/>
      <c r="E113" s="36"/>
      <c r="F113" s="36"/>
      <c r="G113" s="524" t="str">
        <f>IFERROR(INDEX(#REF!,MATCH(C113,#REF!,0)),"")</f>
        <v/>
      </c>
      <c r="H113" s="472"/>
      <c r="I113" s="472"/>
      <c r="J113" s="472"/>
      <c r="K113" s="472"/>
      <c r="L113" s="472"/>
      <c r="M113" s="472"/>
      <c r="N113" s="472"/>
      <c r="O113" s="472"/>
      <c r="P113" s="472"/>
      <c r="Q113" s="472"/>
      <c r="R113" s="472"/>
      <c r="S113" s="472"/>
      <c r="T113" s="522"/>
      <c r="U113" s="520" t="str">
        <f>IFERROR(MAX(INDEX(#REF!,MATCH('14312'!C113,#REF!,0)),INDEX(#REF!,MATCH('14312'!C113,#REF!,0))),"")</f>
        <v/>
      </c>
      <c r="V113" s="472"/>
      <c r="W113" s="523" t="str">
        <f>IF(U113&lt;&gt;"",IF(C113="C4431",SUMIFS(#REF!,#REF!,C113,#REF!,$C$95)/2,SUMIFS(#REF!,#REF!,C113,#REF!,$C$95)),"")</f>
        <v/>
      </c>
      <c r="X113" s="472"/>
      <c r="Y113" s="519" t="str">
        <f t="shared" si="3"/>
        <v/>
      </c>
      <c r="Z113" s="472"/>
      <c r="AA113" s="521" t="str">
        <f t="shared" si="4"/>
        <v/>
      </c>
      <c r="AB113" s="522"/>
      <c r="AC113" s="539" t="str">
        <f t="shared" si="5"/>
        <v/>
      </c>
      <c r="AD113" s="479"/>
      <c r="AE113" s="540"/>
    </row>
    <row r="114" spans="3:31" ht="15.75" customHeight="1">
      <c r="C114" s="377" t="s">
        <v>1079</v>
      </c>
      <c r="D114" s="36"/>
      <c r="E114" s="36"/>
      <c r="F114" s="36"/>
      <c r="G114" s="524" t="str">
        <f>IFERROR(INDEX(#REF!,MATCH(C114,#REF!,0)),"")</f>
        <v/>
      </c>
      <c r="H114" s="472"/>
      <c r="I114" s="472"/>
      <c r="J114" s="472"/>
      <c r="K114" s="472"/>
      <c r="L114" s="472"/>
      <c r="M114" s="472"/>
      <c r="N114" s="472"/>
      <c r="O114" s="472"/>
      <c r="P114" s="472"/>
      <c r="Q114" s="472"/>
      <c r="R114" s="472"/>
      <c r="S114" s="472"/>
      <c r="T114" s="522"/>
      <c r="U114" s="520" t="str">
        <f>IFERROR(MAX(INDEX(#REF!,MATCH('14312'!C114,#REF!,0)),INDEX(#REF!,MATCH('14312'!C114,#REF!,0))),"")</f>
        <v/>
      </c>
      <c r="V114" s="472"/>
      <c r="W114" s="523" t="str">
        <f>IF(U114&lt;&gt;"",IF(C114="C4431",SUMIFS(#REF!,#REF!,C114,#REF!,$C$95)/2,SUMIFS(#REF!,#REF!,C114,#REF!,$C$95)),"")</f>
        <v/>
      </c>
      <c r="X114" s="472"/>
      <c r="Y114" s="519" t="str">
        <f t="shared" si="3"/>
        <v/>
      </c>
      <c r="Z114" s="472"/>
      <c r="AA114" s="521" t="str">
        <f t="shared" si="4"/>
        <v/>
      </c>
      <c r="AB114" s="522"/>
      <c r="AC114" s="539" t="str">
        <f t="shared" si="5"/>
        <v/>
      </c>
      <c r="AD114" s="479"/>
      <c r="AE114" s="540"/>
    </row>
    <row r="115" spans="3:31" ht="15.75" customHeight="1">
      <c r="C115" s="377" t="s">
        <v>1414</v>
      </c>
      <c r="D115" s="36"/>
      <c r="E115" s="36"/>
      <c r="F115" s="36"/>
      <c r="G115" s="524" t="str">
        <f>IFERROR(INDEX(#REF!,MATCH(C115,#REF!,0)),"")</f>
        <v/>
      </c>
      <c r="H115" s="472"/>
      <c r="I115" s="472"/>
      <c r="J115" s="472"/>
      <c r="K115" s="472"/>
      <c r="L115" s="472"/>
      <c r="M115" s="472"/>
      <c r="N115" s="472"/>
      <c r="O115" s="472"/>
      <c r="P115" s="472"/>
      <c r="Q115" s="472"/>
      <c r="R115" s="472"/>
      <c r="S115" s="472"/>
      <c r="T115" s="522"/>
      <c r="U115" s="520" t="str">
        <f>IFERROR(MAX(INDEX(#REF!,MATCH('14312'!C115,#REF!,0)),INDEX(#REF!,MATCH('14312'!C115,#REF!,0))),"")</f>
        <v/>
      </c>
      <c r="V115" s="472"/>
      <c r="W115" s="523" t="str">
        <f>IF(U115&lt;&gt;"",IF(C115="C4431",SUMIFS(#REF!,#REF!,C115,#REF!,$C$95)/2,SUMIFS(#REF!,#REF!,C115,#REF!,$C$95)),"")</f>
        <v/>
      </c>
      <c r="X115" s="472"/>
      <c r="Y115" s="519" t="str">
        <f t="shared" si="3"/>
        <v/>
      </c>
      <c r="Z115" s="472"/>
      <c r="AA115" s="521" t="str">
        <f t="shared" si="4"/>
        <v/>
      </c>
      <c r="AB115" s="522"/>
      <c r="AC115" s="539" t="str">
        <f t="shared" si="5"/>
        <v/>
      </c>
      <c r="AD115" s="479"/>
      <c r="AE115" s="540"/>
    </row>
    <row r="116" spans="3:31" ht="15.75" customHeight="1">
      <c r="C116" s="377" t="s">
        <v>1417</v>
      </c>
      <c r="D116" s="36"/>
      <c r="E116" s="36"/>
      <c r="F116" s="36"/>
      <c r="G116" s="524" t="str">
        <f>IFERROR(INDEX(#REF!,MATCH(C116,#REF!,0)),"")</f>
        <v/>
      </c>
      <c r="H116" s="472"/>
      <c r="I116" s="472"/>
      <c r="J116" s="472"/>
      <c r="K116" s="472"/>
      <c r="L116" s="472"/>
      <c r="M116" s="472"/>
      <c r="N116" s="472"/>
      <c r="O116" s="472"/>
      <c r="P116" s="472"/>
      <c r="Q116" s="472"/>
      <c r="R116" s="472"/>
      <c r="S116" s="472"/>
      <c r="T116" s="522"/>
      <c r="U116" s="520" t="str">
        <f>IFERROR(MAX(INDEX(#REF!,MATCH('14312'!C116,#REF!,0)),INDEX(#REF!,MATCH('14312'!C116,#REF!,0))),"")</f>
        <v/>
      </c>
      <c r="V116" s="472"/>
      <c r="W116" s="523" t="str">
        <f>IF(U116&lt;&gt;"",IF(C116="C4431",SUMIFS(#REF!,#REF!,C116,#REF!,$C$95)/2,SUMIFS(#REF!,#REF!,C116,#REF!,$C$95)),"")</f>
        <v/>
      </c>
      <c r="X116" s="472"/>
      <c r="Y116" s="519" t="str">
        <f t="shared" si="3"/>
        <v/>
      </c>
      <c r="Z116" s="472"/>
      <c r="AA116" s="521" t="str">
        <f t="shared" si="4"/>
        <v/>
      </c>
      <c r="AB116" s="522"/>
      <c r="AC116" s="539" t="str">
        <f t="shared" si="5"/>
        <v/>
      </c>
      <c r="AD116" s="479"/>
      <c r="AE116" s="540"/>
    </row>
    <row r="117" spans="3:31" ht="15.75" customHeight="1">
      <c r="C117" s="377" t="s">
        <v>1522</v>
      </c>
      <c r="D117" s="36"/>
      <c r="E117" s="36"/>
      <c r="F117" s="36"/>
      <c r="G117" s="524" t="str">
        <f>IFERROR(INDEX(#REF!,MATCH(C117,#REF!,0)),"")</f>
        <v/>
      </c>
      <c r="H117" s="472"/>
      <c r="I117" s="472"/>
      <c r="J117" s="472"/>
      <c r="K117" s="472"/>
      <c r="L117" s="472"/>
      <c r="M117" s="472"/>
      <c r="N117" s="472"/>
      <c r="O117" s="472"/>
      <c r="P117" s="472"/>
      <c r="Q117" s="472"/>
      <c r="R117" s="472"/>
      <c r="S117" s="472"/>
      <c r="T117" s="522"/>
      <c r="U117" s="520" t="str">
        <f>IFERROR(MAX(INDEX(#REF!,MATCH('14312'!C117,#REF!,0)),INDEX(#REF!,MATCH('14312'!C117,#REF!,0))),"")</f>
        <v/>
      </c>
      <c r="V117" s="472"/>
      <c r="W117" s="523" t="str">
        <f>IF(U117&lt;&gt;"",IF(C117="C4431",SUMIFS(#REF!,#REF!,C117,#REF!,$C$95)/2,SUMIFS(#REF!,#REF!,C117,#REF!,$C$95)),"")</f>
        <v/>
      </c>
      <c r="X117" s="472"/>
      <c r="Y117" s="519" t="str">
        <f t="shared" si="3"/>
        <v/>
      </c>
      <c r="Z117" s="472"/>
      <c r="AA117" s="521" t="str">
        <f t="shared" si="4"/>
        <v/>
      </c>
      <c r="AB117" s="522"/>
      <c r="AC117" s="539" t="str">
        <f t="shared" si="5"/>
        <v/>
      </c>
      <c r="AD117" s="479"/>
      <c r="AE117" s="540"/>
    </row>
    <row r="118" spans="3:31" ht="15.75" customHeight="1">
      <c r="C118" s="377" t="s">
        <v>1523</v>
      </c>
      <c r="D118" s="36"/>
      <c r="E118" s="36"/>
      <c r="F118" s="36"/>
      <c r="G118" s="524" t="str">
        <f>IFERROR(INDEX(#REF!,MATCH(C118,#REF!,0)),"")</f>
        <v/>
      </c>
      <c r="H118" s="472"/>
      <c r="I118" s="472"/>
      <c r="J118" s="472"/>
      <c r="K118" s="472"/>
      <c r="L118" s="472"/>
      <c r="M118" s="472"/>
      <c r="N118" s="472"/>
      <c r="O118" s="472"/>
      <c r="P118" s="472"/>
      <c r="Q118" s="472"/>
      <c r="R118" s="472"/>
      <c r="S118" s="472"/>
      <c r="T118" s="522"/>
      <c r="U118" s="520" t="str">
        <f>IFERROR(MAX(INDEX(#REF!,MATCH('14312'!C118,#REF!,0)),INDEX(#REF!,MATCH('14312'!C118,#REF!,0))),"")</f>
        <v/>
      </c>
      <c r="V118" s="472"/>
      <c r="W118" s="523" t="str">
        <f>IF(U118&lt;&gt;"",IF(C118="C4431",SUMIFS(#REF!,#REF!,C118,#REF!,$C$95)/2,SUMIFS(#REF!,#REF!,C118,#REF!,$C$95)),"")</f>
        <v/>
      </c>
      <c r="X118" s="472"/>
      <c r="Y118" s="519" t="str">
        <f t="shared" si="3"/>
        <v/>
      </c>
      <c r="Z118" s="472"/>
      <c r="AA118" s="521" t="str">
        <f t="shared" si="4"/>
        <v/>
      </c>
      <c r="AB118" s="522"/>
      <c r="AC118" s="539" t="str">
        <f t="shared" si="5"/>
        <v/>
      </c>
      <c r="AD118" s="479"/>
      <c r="AE118" s="540"/>
    </row>
    <row r="119" spans="3:31" ht="15.75" customHeight="1">
      <c r="C119" s="377" t="s">
        <v>1524</v>
      </c>
      <c r="D119" s="36"/>
      <c r="E119" s="36"/>
      <c r="F119" s="36"/>
      <c r="G119" s="524" t="str">
        <f>IFERROR(INDEX(#REF!,MATCH(C119,#REF!,0)),"")</f>
        <v/>
      </c>
      <c r="H119" s="472"/>
      <c r="I119" s="472"/>
      <c r="J119" s="472"/>
      <c r="K119" s="472"/>
      <c r="L119" s="472"/>
      <c r="M119" s="472"/>
      <c r="N119" s="472"/>
      <c r="O119" s="472"/>
      <c r="P119" s="472"/>
      <c r="Q119" s="472"/>
      <c r="R119" s="472"/>
      <c r="S119" s="472"/>
      <c r="T119" s="522"/>
      <c r="U119" s="520" t="str">
        <f>IFERROR(MAX(INDEX(#REF!,MATCH('14312'!C119,#REF!,0)),INDEX(#REF!,MATCH('14312'!C119,#REF!,0))),"")</f>
        <v/>
      </c>
      <c r="V119" s="472"/>
      <c r="W119" s="523" t="str">
        <f>IF(U119&lt;&gt;"",IF(C119="C4431",SUMIFS(#REF!,#REF!,C119,#REF!,$C$95)/2,SUMIFS(#REF!,#REF!,C119,#REF!,$C$95)),"")</f>
        <v/>
      </c>
      <c r="X119" s="472"/>
      <c r="Y119" s="519" t="str">
        <f t="shared" si="3"/>
        <v/>
      </c>
      <c r="Z119" s="472"/>
      <c r="AA119" s="521" t="str">
        <f t="shared" si="4"/>
        <v/>
      </c>
      <c r="AB119" s="522"/>
      <c r="AC119" s="539" t="str">
        <f t="shared" si="5"/>
        <v/>
      </c>
      <c r="AD119" s="479"/>
      <c r="AE119" s="540"/>
    </row>
    <row r="120" spans="3:31" ht="15.75" customHeight="1">
      <c r="C120" s="377" t="s">
        <v>1525</v>
      </c>
      <c r="D120" s="36"/>
      <c r="E120" s="36"/>
      <c r="F120" s="36"/>
      <c r="G120" s="524" t="str">
        <f>IFERROR(INDEX(#REF!,MATCH(C120,#REF!,0)),"")</f>
        <v/>
      </c>
      <c r="H120" s="472"/>
      <c r="I120" s="472"/>
      <c r="J120" s="472"/>
      <c r="K120" s="472"/>
      <c r="L120" s="472"/>
      <c r="M120" s="472"/>
      <c r="N120" s="472"/>
      <c r="O120" s="472"/>
      <c r="P120" s="472"/>
      <c r="Q120" s="472"/>
      <c r="R120" s="472"/>
      <c r="S120" s="472"/>
      <c r="T120" s="522"/>
      <c r="U120" s="520" t="str">
        <f>IFERROR(MAX(INDEX(#REF!,MATCH('14312'!C120,#REF!,0)),INDEX(#REF!,MATCH('14312'!C120,#REF!,0))),"")</f>
        <v/>
      </c>
      <c r="V120" s="472"/>
      <c r="W120" s="523" t="str">
        <f>IF(U120&lt;&gt;"",IF(C120="C4431",SUMIFS(#REF!,#REF!,C120,#REF!,$C$95)/2,SUMIFS(#REF!,#REF!,C120,#REF!,$C$95)),"")</f>
        <v/>
      </c>
      <c r="X120" s="472"/>
      <c r="Y120" s="519" t="str">
        <f t="shared" si="3"/>
        <v/>
      </c>
      <c r="Z120" s="472"/>
      <c r="AA120" s="521" t="str">
        <f t="shared" si="4"/>
        <v/>
      </c>
      <c r="AB120" s="522"/>
      <c r="AC120" s="539" t="str">
        <f t="shared" si="5"/>
        <v/>
      </c>
      <c r="AD120" s="479"/>
      <c r="AE120" s="540"/>
    </row>
    <row r="121" spans="3:31" ht="15.75" customHeight="1">
      <c r="C121" s="377" t="s">
        <v>725</v>
      </c>
      <c r="D121" s="36"/>
      <c r="E121" s="36"/>
      <c r="F121" s="36"/>
      <c r="G121" s="524" t="str">
        <f>IFERROR(INDEX(#REF!,MATCH(C121,#REF!,0)),"")</f>
        <v/>
      </c>
      <c r="H121" s="472"/>
      <c r="I121" s="472"/>
      <c r="J121" s="472"/>
      <c r="K121" s="472"/>
      <c r="L121" s="472"/>
      <c r="M121" s="472"/>
      <c r="N121" s="472"/>
      <c r="O121" s="472"/>
      <c r="P121" s="472"/>
      <c r="Q121" s="472"/>
      <c r="R121" s="472"/>
      <c r="S121" s="472"/>
      <c r="T121" s="522"/>
      <c r="U121" s="520" t="str">
        <f>IFERROR(MAX(INDEX(#REF!,MATCH('14312'!C121,#REF!,0)),INDEX(#REF!,MATCH('14312'!C121,#REF!,0))),"")</f>
        <v/>
      </c>
      <c r="V121" s="472"/>
      <c r="W121" s="523" t="str">
        <f>IF(U121&lt;&gt;"",IF(C121="C4431",SUMIFS(#REF!,#REF!,C121,#REF!,$C$95)/2,SUMIFS(#REF!,#REF!,C121,#REF!,$C$95)),"")</f>
        <v/>
      </c>
      <c r="X121" s="472"/>
      <c r="Y121" s="519" t="str">
        <f t="shared" si="3"/>
        <v/>
      </c>
      <c r="Z121" s="472"/>
      <c r="AA121" s="521" t="str">
        <f t="shared" si="4"/>
        <v/>
      </c>
      <c r="AB121" s="522"/>
      <c r="AC121" s="539" t="str">
        <f t="shared" si="5"/>
        <v/>
      </c>
      <c r="AD121" s="479"/>
      <c r="AE121" s="540"/>
    </row>
    <row r="122" spans="3:31" ht="15.75" customHeight="1">
      <c r="C122" s="377" t="s">
        <v>1526</v>
      </c>
      <c r="D122" s="36"/>
      <c r="E122" s="36"/>
      <c r="F122" s="36"/>
      <c r="G122" s="524" t="str">
        <f>IFERROR(INDEX(#REF!,MATCH(C122,#REF!,0)),"")</f>
        <v/>
      </c>
      <c r="H122" s="472"/>
      <c r="I122" s="472"/>
      <c r="J122" s="472"/>
      <c r="K122" s="472"/>
      <c r="L122" s="472"/>
      <c r="M122" s="472"/>
      <c r="N122" s="472"/>
      <c r="O122" s="472"/>
      <c r="P122" s="472"/>
      <c r="Q122" s="472"/>
      <c r="R122" s="472"/>
      <c r="S122" s="472"/>
      <c r="T122" s="522"/>
      <c r="U122" s="520" t="str">
        <f>IFERROR(MAX(INDEX(#REF!,MATCH('14312'!C122,#REF!,0)),INDEX(#REF!,MATCH('14312'!C122,#REF!,0))),"")</f>
        <v/>
      </c>
      <c r="V122" s="472"/>
      <c r="W122" s="523" t="str">
        <f>IF(U122&lt;&gt;"",IF(C122="C4431",SUMIFS(#REF!,#REF!,C122,#REF!,$C$95)/2,SUMIFS(#REF!,#REF!,C122,#REF!,$C$95)),"")</f>
        <v/>
      </c>
      <c r="X122" s="472"/>
      <c r="Y122" s="519" t="str">
        <f t="shared" si="3"/>
        <v/>
      </c>
      <c r="Z122" s="472"/>
      <c r="AA122" s="521" t="str">
        <f t="shared" si="4"/>
        <v/>
      </c>
      <c r="AB122" s="522"/>
      <c r="AC122" s="539" t="str">
        <f t="shared" si="5"/>
        <v/>
      </c>
      <c r="AD122" s="479"/>
      <c r="AE122" s="540"/>
    </row>
    <row r="123" spans="3:31" ht="15.75" customHeight="1">
      <c r="C123" s="377"/>
      <c r="D123" s="36"/>
      <c r="E123" s="36"/>
      <c r="F123" s="36"/>
      <c r="G123" s="524" t="str">
        <f>IFERROR(INDEX(#REF!,MATCH(C123,#REF!,0)),"")</f>
        <v/>
      </c>
      <c r="H123" s="472"/>
      <c r="I123" s="472"/>
      <c r="J123" s="472"/>
      <c r="K123" s="472"/>
      <c r="L123" s="472"/>
      <c r="M123" s="472"/>
      <c r="N123" s="472"/>
      <c r="O123" s="472"/>
      <c r="P123" s="472"/>
      <c r="Q123" s="472"/>
      <c r="R123" s="472"/>
      <c r="S123" s="472"/>
      <c r="T123" s="522"/>
      <c r="U123" s="520" t="str">
        <f>IFERROR(MAX(INDEX(#REF!,MATCH('14312'!C123,#REF!,0)),INDEX(#REF!,MATCH('14312'!C123,#REF!,0))),"")</f>
        <v/>
      </c>
      <c r="V123" s="472"/>
      <c r="W123" s="523" t="str">
        <f>IF(U123&lt;&gt;"",IF(C123="C4431",SUMIFS(#REF!,#REF!,C123,#REF!,$C$95)/2,SUMIFS(#REF!,#REF!,C123,#REF!,$C$95)),"")</f>
        <v/>
      </c>
      <c r="X123" s="472"/>
      <c r="Y123" s="519" t="str">
        <f t="shared" si="3"/>
        <v/>
      </c>
      <c r="Z123" s="472"/>
      <c r="AA123" s="521" t="str">
        <f t="shared" si="4"/>
        <v/>
      </c>
      <c r="AB123" s="522"/>
      <c r="AC123" s="539" t="str">
        <f t="shared" si="5"/>
        <v/>
      </c>
      <c r="AD123" s="479"/>
      <c r="AE123" s="540"/>
    </row>
    <row r="124" spans="3:31" ht="15.75" customHeight="1">
      <c r="C124" s="377" t="s">
        <v>1527</v>
      </c>
      <c r="D124" s="36"/>
      <c r="E124" s="36"/>
      <c r="F124" s="36"/>
      <c r="G124" s="524" t="str">
        <f>IFERROR(INDEX(#REF!,MATCH(C124,#REF!,0)),"")</f>
        <v/>
      </c>
      <c r="H124" s="472"/>
      <c r="I124" s="472"/>
      <c r="J124" s="472"/>
      <c r="K124" s="472"/>
      <c r="L124" s="472"/>
      <c r="M124" s="472"/>
      <c r="N124" s="472"/>
      <c r="O124" s="472"/>
      <c r="P124" s="472"/>
      <c r="Q124" s="472"/>
      <c r="R124" s="472"/>
      <c r="S124" s="472"/>
      <c r="T124" s="522"/>
      <c r="U124" s="520" t="str">
        <f>IFERROR(MAX(INDEX(#REF!,MATCH('14312'!C124,#REF!,0)),INDEX(#REF!,MATCH('14312'!C124,#REF!,0))),"")</f>
        <v/>
      </c>
      <c r="V124" s="472"/>
      <c r="W124" s="523" t="str">
        <f>IF(U124&lt;&gt;"",IF(C124="C4431",SUMIFS(#REF!,#REF!,C124,#REF!,$C$95)/2,SUMIFS(#REF!,#REF!,C124,#REF!,$C$95)),"")</f>
        <v/>
      </c>
      <c r="X124" s="472"/>
      <c r="Y124" s="519" t="str">
        <f t="shared" si="3"/>
        <v/>
      </c>
      <c r="Z124" s="472"/>
      <c r="AA124" s="521" t="str">
        <f t="shared" si="4"/>
        <v/>
      </c>
      <c r="AB124" s="522"/>
      <c r="AC124" s="539" t="str">
        <f t="shared" si="5"/>
        <v/>
      </c>
      <c r="AD124" s="479"/>
      <c r="AE124" s="540"/>
    </row>
    <row r="125" spans="3:31" ht="15.75" customHeight="1">
      <c r="C125" s="377" t="s">
        <v>1507</v>
      </c>
      <c r="D125" s="36"/>
      <c r="E125" s="36"/>
      <c r="F125" s="36"/>
      <c r="G125" s="524" t="str">
        <f>IFERROR(INDEX(#REF!,MATCH(C125,#REF!,0)),"")</f>
        <v/>
      </c>
      <c r="H125" s="472"/>
      <c r="I125" s="472"/>
      <c r="J125" s="472"/>
      <c r="K125" s="472"/>
      <c r="L125" s="472"/>
      <c r="M125" s="472"/>
      <c r="N125" s="472"/>
      <c r="O125" s="472"/>
      <c r="P125" s="472"/>
      <c r="Q125" s="472"/>
      <c r="R125" s="472"/>
      <c r="S125" s="472"/>
      <c r="T125" s="522"/>
      <c r="U125" s="520" t="str">
        <f>IFERROR(MAX(INDEX(#REF!,MATCH('14312'!C125,#REF!,0)),INDEX(#REF!,MATCH('14312'!C125,#REF!,0))),"")</f>
        <v/>
      </c>
      <c r="V125" s="472"/>
      <c r="W125" s="523" t="str">
        <f>IF(U125&lt;&gt;"",IF(C125="C4431",SUMIFS(#REF!,#REF!,C125,#REF!,$C$95)/2,SUMIFS(#REF!,#REF!,C125,#REF!,$C$95)),"")</f>
        <v/>
      </c>
      <c r="X125" s="472"/>
      <c r="Y125" s="519" t="str">
        <f t="shared" si="3"/>
        <v/>
      </c>
      <c r="Z125" s="472"/>
      <c r="AA125" s="521" t="str">
        <f t="shared" si="4"/>
        <v/>
      </c>
      <c r="AB125" s="522"/>
      <c r="AC125" s="539" t="str">
        <f t="shared" si="5"/>
        <v/>
      </c>
      <c r="AD125" s="479"/>
      <c r="AE125" s="540"/>
    </row>
    <row r="126" spans="3:31" ht="15.75" customHeight="1">
      <c r="C126" s="377"/>
      <c r="D126" s="36"/>
      <c r="E126" s="36"/>
      <c r="F126" s="36"/>
      <c r="G126" s="524" t="str">
        <f>IFERROR(INDEX(#REF!,MATCH(C126,#REF!,0)),"")</f>
        <v/>
      </c>
      <c r="H126" s="472"/>
      <c r="I126" s="472"/>
      <c r="J126" s="472"/>
      <c r="K126" s="472"/>
      <c r="L126" s="472"/>
      <c r="M126" s="472"/>
      <c r="N126" s="472"/>
      <c r="O126" s="472"/>
      <c r="P126" s="472"/>
      <c r="Q126" s="472"/>
      <c r="R126" s="472"/>
      <c r="S126" s="472"/>
      <c r="T126" s="522"/>
      <c r="U126" s="520" t="str">
        <f>IFERROR(MAX(INDEX(#REF!,MATCH('14312'!C126,#REF!,0)),INDEX(#REF!,MATCH('14312'!C126,#REF!,0))),"")</f>
        <v/>
      </c>
      <c r="V126" s="472"/>
      <c r="W126" s="523" t="str">
        <f>IF(U126&lt;&gt;"",IF(C126="C4431",SUMIFS(#REF!,#REF!,C126,#REF!,$C$95)/2,SUMIFS(#REF!,#REF!,C126,#REF!,$C$95)),"")</f>
        <v/>
      </c>
      <c r="X126" s="472"/>
      <c r="Y126" s="519" t="str">
        <f t="shared" si="3"/>
        <v/>
      </c>
      <c r="Z126" s="472"/>
      <c r="AA126" s="521" t="str">
        <f t="shared" si="4"/>
        <v/>
      </c>
      <c r="AB126" s="522"/>
      <c r="AC126" s="539" t="str">
        <f t="shared" si="5"/>
        <v/>
      </c>
      <c r="AD126" s="479"/>
      <c r="AE126" s="540"/>
    </row>
    <row r="127" spans="3:31" ht="15.75" customHeight="1">
      <c r="C127" s="377"/>
      <c r="D127" s="36"/>
      <c r="E127" s="36"/>
      <c r="F127" s="36"/>
      <c r="G127" s="524" t="str">
        <f>IFERROR(INDEX(#REF!,MATCH(C127,#REF!,0)),"")</f>
        <v/>
      </c>
      <c r="H127" s="472"/>
      <c r="I127" s="472"/>
      <c r="J127" s="472"/>
      <c r="K127" s="472"/>
      <c r="L127" s="472"/>
      <c r="M127" s="472"/>
      <c r="N127" s="472"/>
      <c r="O127" s="472"/>
      <c r="P127" s="472"/>
      <c r="Q127" s="472"/>
      <c r="R127" s="472"/>
      <c r="S127" s="472"/>
      <c r="T127" s="522"/>
      <c r="U127" s="520" t="str">
        <f>IFERROR(MAX(INDEX(#REF!,MATCH('14312'!C127,#REF!,0)),INDEX(#REF!,MATCH('14312'!C127,#REF!,0))),"")</f>
        <v/>
      </c>
      <c r="V127" s="472"/>
      <c r="W127" s="523" t="str">
        <f>IF(U127&lt;&gt;"",IF(C127="C4431",SUMIFS(#REF!,#REF!,C127,#REF!,$C$95)/2,SUMIFS(#REF!,#REF!,C127,#REF!,$C$95)),"")</f>
        <v/>
      </c>
      <c r="X127" s="472"/>
      <c r="Y127" s="519" t="str">
        <f t="shared" si="3"/>
        <v/>
      </c>
      <c r="Z127" s="472"/>
      <c r="AA127" s="521" t="str">
        <f t="shared" si="4"/>
        <v/>
      </c>
      <c r="AB127" s="522"/>
      <c r="AC127" s="539" t="str">
        <f t="shared" si="5"/>
        <v/>
      </c>
      <c r="AD127" s="479"/>
      <c r="AE127" s="540"/>
    </row>
    <row r="128" spans="3:31" ht="15.75" customHeight="1">
      <c r="C128" s="377"/>
      <c r="D128" s="36"/>
      <c r="E128" s="36"/>
      <c r="F128" s="36"/>
      <c r="G128" s="524" t="str">
        <f>IFERROR(INDEX(#REF!,MATCH(C128,#REF!,0)),"")</f>
        <v/>
      </c>
      <c r="H128" s="472"/>
      <c r="I128" s="472"/>
      <c r="J128" s="472"/>
      <c r="K128" s="472"/>
      <c r="L128" s="472"/>
      <c r="M128" s="472"/>
      <c r="N128" s="472"/>
      <c r="O128" s="472"/>
      <c r="P128" s="472"/>
      <c r="Q128" s="472"/>
      <c r="R128" s="472"/>
      <c r="S128" s="472"/>
      <c r="T128" s="522"/>
      <c r="U128" s="520" t="str">
        <f>IFERROR(MAX(INDEX(#REF!,MATCH('14312'!C128,#REF!,0)),INDEX(#REF!,MATCH('14312'!C128,#REF!,0))),"")</f>
        <v/>
      </c>
      <c r="V128" s="472"/>
      <c r="W128" s="523" t="str">
        <f>IF(U128&lt;&gt;"",IF(C128="C4431",SUMIFS(#REF!,#REF!,C128,#REF!,$C$95)/2,SUMIFS(#REF!,#REF!,C128,#REF!,$C$95)),"")</f>
        <v/>
      </c>
      <c r="X128" s="472"/>
      <c r="Y128" s="519" t="str">
        <f t="shared" si="3"/>
        <v/>
      </c>
      <c r="Z128" s="472"/>
      <c r="AA128" s="521" t="str">
        <f t="shared" si="4"/>
        <v/>
      </c>
      <c r="AB128" s="522"/>
      <c r="AC128" s="539" t="str">
        <f t="shared" si="5"/>
        <v/>
      </c>
      <c r="AD128" s="479"/>
      <c r="AE128" s="540"/>
    </row>
    <row r="129" spans="1:32" ht="15.75" customHeight="1">
      <c r="A129" s="312"/>
      <c r="B129" s="312"/>
      <c r="C129" s="377"/>
      <c r="D129" s="36"/>
      <c r="E129" s="36"/>
      <c r="F129" s="36"/>
      <c r="G129" s="524" t="str">
        <f>IFERROR(INDEX(#REF!,MATCH(C129,#REF!,0)),"")</f>
        <v/>
      </c>
      <c r="H129" s="472"/>
      <c r="I129" s="472"/>
      <c r="J129" s="472"/>
      <c r="K129" s="472"/>
      <c r="L129" s="472"/>
      <c r="M129" s="472"/>
      <c r="N129" s="472"/>
      <c r="O129" s="472"/>
      <c r="P129" s="472"/>
      <c r="Q129" s="472"/>
      <c r="R129" s="472"/>
      <c r="S129" s="472"/>
      <c r="T129" s="522"/>
      <c r="U129" s="520" t="str">
        <f>IFERROR(MAX(INDEX(#REF!,MATCH('14312'!C129,#REF!,0)),INDEX(#REF!,MATCH('14312'!C129,#REF!,0))),"")</f>
        <v/>
      </c>
      <c r="V129" s="472"/>
      <c r="W129" s="523" t="str">
        <f>IF(U129&lt;&gt;"",IF(C129="C4431",SUMIFS(#REF!,#REF!,C129,#REF!,$C$95)/2,SUMIFS(#REF!,#REF!,C129,#REF!,$C$95)),"")</f>
        <v/>
      </c>
      <c r="X129" s="472"/>
      <c r="Y129" s="519" t="str">
        <f t="shared" si="3"/>
        <v/>
      </c>
      <c r="Z129" s="472"/>
      <c r="AA129" s="521" t="str">
        <f t="shared" si="4"/>
        <v/>
      </c>
      <c r="AB129" s="522"/>
      <c r="AC129" s="539" t="str">
        <f t="shared" si="5"/>
        <v/>
      </c>
      <c r="AD129" s="479"/>
      <c r="AE129" s="540"/>
      <c r="AF129" s="312"/>
    </row>
    <row r="130" spans="1:32" ht="15.75" customHeight="1">
      <c r="A130" s="312"/>
      <c r="B130" s="312"/>
      <c r="C130" s="377"/>
      <c r="D130" s="36"/>
      <c r="E130" s="36"/>
      <c r="F130" s="36"/>
      <c r="G130" s="524" t="str">
        <f>IFERROR(INDEX(#REF!,MATCH(C130,#REF!,0)),"")</f>
        <v/>
      </c>
      <c r="H130" s="472"/>
      <c r="I130" s="472"/>
      <c r="J130" s="472"/>
      <c r="K130" s="472"/>
      <c r="L130" s="472"/>
      <c r="M130" s="472"/>
      <c r="N130" s="472"/>
      <c r="O130" s="472"/>
      <c r="P130" s="472"/>
      <c r="Q130" s="472"/>
      <c r="R130" s="472"/>
      <c r="S130" s="472"/>
      <c r="T130" s="522"/>
      <c r="U130" s="520" t="str">
        <f>IFERROR(MAX(INDEX(#REF!,MATCH('14312'!C130,#REF!,0)),INDEX(#REF!,MATCH('14312'!C130,#REF!,0))),"")</f>
        <v/>
      </c>
      <c r="V130" s="472"/>
      <c r="W130" s="523" t="str">
        <f>IF(U130&lt;&gt;"",IF(C130="C4431",SUMIFS(#REF!,#REF!,C130,#REF!,$C$95)/2,SUMIFS(#REF!,#REF!,C130,#REF!,$C$95)),"")</f>
        <v/>
      </c>
      <c r="X130" s="472"/>
      <c r="Y130" s="519" t="str">
        <f t="shared" si="3"/>
        <v/>
      </c>
      <c r="Z130" s="472"/>
      <c r="AA130" s="521" t="str">
        <f t="shared" si="4"/>
        <v/>
      </c>
      <c r="AB130" s="522"/>
      <c r="AC130" s="539" t="str">
        <f t="shared" si="5"/>
        <v/>
      </c>
      <c r="AD130" s="479"/>
      <c r="AE130" s="540"/>
      <c r="AF130" s="312"/>
    </row>
    <row r="131" spans="1:32" ht="15.75" customHeight="1">
      <c r="A131" s="312"/>
      <c r="B131" s="312"/>
      <c r="C131" s="377"/>
      <c r="D131" s="36"/>
      <c r="E131" s="36"/>
      <c r="F131" s="36"/>
      <c r="G131" s="524" t="str">
        <f>IFERROR(INDEX(#REF!,MATCH(C131,#REF!,0)),"")</f>
        <v/>
      </c>
      <c r="H131" s="472"/>
      <c r="I131" s="472"/>
      <c r="J131" s="472"/>
      <c r="K131" s="472"/>
      <c r="L131" s="472"/>
      <c r="M131" s="472"/>
      <c r="N131" s="472"/>
      <c r="O131" s="472"/>
      <c r="P131" s="472"/>
      <c r="Q131" s="472"/>
      <c r="R131" s="472"/>
      <c r="S131" s="472"/>
      <c r="T131" s="522"/>
      <c r="U131" s="520" t="str">
        <f>IFERROR(MAX(INDEX(#REF!,MATCH('14312'!C131,#REF!,0)),INDEX(#REF!,MATCH('14312'!C131,#REF!,0))),"")</f>
        <v/>
      </c>
      <c r="V131" s="472"/>
      <c r="W131" s="523" t="str">
        <f>IF(U131&lt;&gt;"",IF(C131="C4431",SUMIFS(#REF!,#REF!,C131,#REF!,$C$95)/2,SUMIFS(#REF!,#REF!,C131,#REF!,$C$95)),"")</f>
        <v/>
      </c>
      <c r="X131" s="472"/>
      <c r="Y131" s="519" t="str">
        <f t="shared" si="3"/>
        <v/>
      </c>
      <c r="Z131" s="472"/>
      <c r="AA131" s="521" t="str">
        <f t="shared" si="4"/>
        <v/>
      </c>
      <c r="AB131" s="522"/>
      <c r="AC131" s="539" t="str">
        <f t="shared" si="5"/>
        <v/>
      </c>
      <c r="AD131" s="479"/>
      <c r="AE131" s="540"/>
      <c r="AF131" s="312"/>
    </row>
    <row r="132" spans="1:32" ht="15.75" customHeight="1">
      <c r="A132" s="312"/>
      <c r="B132" s="312"/>
      <c r="C132" s="377"/>
      <c r="D132" s="36"/>
      <c r="E132" s="36"/>
      <c r="F132" s="36"/>
      <c r="G132" s="524" t="str">
        <f>IFERROR(INDEX(#REF!,MATCH(C132,#REF!,0)),"")</f>
        <v/>
      </c>
      <c r="H132" s="472"/>
      <c r="I132" s="472"/>
      <c r="J132" s="472"/>
      <c r="K132" s="472"/>
      <c r="L132" s="472"/>
      <c r="M132" s="472"/>
      <c r="N132" s="472"/>
      <c r="O132" s="472"/>
      <c r="P132" s="472"/>
      <c r="Q132" s="472"/>
      <c r="R132" s="472"/>
      <c r="S132" s="472"/>
      <c r="T132" s="522"/>
      <c r="U132" s="520" t="str">
        <f>IFERROR(MAX(INDEX(#REF!,MATCH('14312'!C132,#REF!,0)),INDEX(#REF!,MATCH('14312'!C132,#REF!,0))),"")</f>
        <v/>
      </c>
      <c r="V132" s="472"/>
      <c r="W132" s="523" t="str">
        <f>IF(U132&lt;&gt;"",IF(C132="C4431",SUMIFS(#REF!,#REF!,C132,#REF!,$C$95)/2,SUMIFS(#REF!,#REF!,C132,#REF!,$C$95)),"")</f>
        <v/>
      </c>
      <c r="X132" s="472"/>
      <c r="Y132" s="519" t="str">
        <f t="shared" si="3"/>
        <v/>
      </c>
      <c r="Z132" s="472"/>
      <c r="AA132" s="521" t="str">
        <f t="shared" si="4"/>
        <v/>
      </c>
      <c r="AB132" s="522"/>
      <c r="AC132" s="539" t="str">
        <f t="shared" si="5"/>
        <v/>
      </c>
      <c r="AD132" s="479"/>
      <c r="AE132" s="540"/>
      <c r="AF132" s="312"/>
    </row>
    <row r="133" spans="1:32" ht="15.75" customHeight="1">
      <c r="A133" s="312"/>
      <c r="B133" s="312"/>
      <c r="C133" s="377"/>
      <c r="D133" s="36"/>
      <c r="E133" s="36"/>
      <c r="F133" s="36"/>
      <c r="G133" s="524" t="str">
        <f>IFERROR(INDEX(#REF!,MATCH(C133,#REF!,0)),"")</f>
        <v/>
      </c>
      <c r="H133" s="472"/>
      <c r="I133" s="472"/>
      <c r="J133" s="472"/>
      <c r="K133" s="472"/>
      <c r="L133" s="472"/>
      <c r="M133" s="472"/>
      <c r="N133" s="472"/>
      <c r="O133" s="472"/>
      <c r="P133" s="472"/>
      <c r="Q133" s="472"/>
      <c r="R133" s="472"/>
      <c r="S133" s="472"/>
      <c r="T133" s="522"/>
      <c r="U133" s="520" t="str">
        <f>IFERROR(MAX(INDEX(#REF!,MATCH('14312'!C133,#REF!,0)),INDEX(#REF!,MATCH('14312'!C133,#REF!,0))),"")</f>
        <v/>
      </c>
      <c r="V133" s="472"/>
      <c r="W133" s="523" t="str">
        <f>IF(U133&lt;&gt;"",IF(C133="C4431",SUMIFS(#REF!,#REF!,C133,#REF!,$C$95)/2,SUMIFS(#REF!,#REF!,C133,#REF!,$C$95)),"")</f>
        <v/>
      </c>
      <c r="X133" s="472"/>
      <c r="Y133" s="519" t="str">
        <f t="shared" si="3"/>
        <v/>
      </c>
      <c r="Z133" s="472"/>
      <c r="AA133" s="521" t="str">
        <f t="shared" si="4"/>
        <v/>
      </c>
      <c r="AB133" s="522"/>
      <c r="AC133" s="539" t="str">
        <f t="shared" si="5"/>
        <v/>
      </c>
      <c r="AD133" s="479"/>
      <c r="AE133" s="540"/>
      <c r="AF133" s="312"/>
    </row>
    <row r="134" spans="1:32" ht="15.75" customHeight="1">
      <c r="A134" s="312"/>
      <c r="B134" s="312"/>
      <c r="C134" s="378"/>
      <c r="D134" s="379"/>
      <c r="E134" s="379"/>
      <c r="F134" s="379"/>
      <c r="G134" s="551" t="str">
        <f>IFERROR(INDEX(#REF!,MATCH(C134,#REF!,0)),"")</f>
        <v/>
      </c>
      <c r="H134" s="534"/>
      <c r="I134" s="534"/>
      <c r="J134" s="534"/>
      <c r="K134" s="534"/>
      <c r="L134" s="534"/>
      <c r="M134" s="534"/>
      <c r="N134" s="534"/>
      <c r="O134" s="534"/>
      <c r="P134" s="534"/>
      <c r="Q134" s="534"/>
      <c r="R134" s="534"/>
      <c r="S134" s="534"/>
      <c r="T134" s="552"/>
      <c r="U134" s="548" t="str">
        <f>IFERROR(MAX(INDEX(#REF!,MATCH('14312'!C134,#REF!,0)),INDEX(#REF!,MATCH('14312'!C134,#REF!,0))),"")</f>
        <v/>
      </c>
      <c r="V134" s="534"/>
      <c r="W134" s="523" t="str">
        <f>IF(U134&lt;&gt;"",IF(C134="C4431",SUMIFS(#REF!,#REF!,C134,#REF!,$C$95)/2,SUMIFS(#REF!,#REF!,C134,#REF!,$C$95)),"")</f>
        <v/>
      </c>
      <c r="X134" s="472"/>
      <c r="Y134" s="519" t="str">
        <f t="shared" si="3"/>
        <v/>
      </c>
      <c r="Z134" s="472"/>
      <c r="AA134" s="521" t="str">
        <f t="shared" si="4"/>
        <v/>
      </c>
      <c r="AB134" s="522"/>
      <c r="AC134" s="539" t="str">
        <f t="shared" si="5"/>
        <v/>
      </c>
      <c r="AD134" s="479"/>
      <c r="AE134" s="540"/>
      <c r="AF134" s="312"/>
    </row>
    <row r="135" spans="1:32" ht="15.75" customHeight="1">
      <c r="A135" s="380"/>
      <c r="B135" s="380"/>
      <c r="C135" s="381"/>
      <c r="D135" s="381"/>
      <c r="E135" s="381"/>
      <c r="F135" s="381"/>
      <c r="G135" s="381"/>
      <c r="H135" s="381"/>
      <c r="I135" s="381"/>
      <c r="J135" s="381"/>
      <c r="K135" s="381"/>
      <c r="L135" s="381"/>
      <c r="M135" s="381"/>
      <c r="N135" s="381"/>
      <c r="O135" s="381"/>
      <c r="P135" s="381"/>
      <c r="Q135" s="381"/>
      <c r="R135" s="381"/>
      <c r="S135" s="381"/>
      <c r="T135" s="381"/>
      <c r="U135" s="381"/>
      <c r="V135" s="381"/>
      <c r="W135" s="381"/>
      <c r="X135" s="381"/>
      <c r="Y135" s="381"/>
      <c r="Z135" s="381"/>
      <c r="AA135" s="381"/>
      <c r="AB135" s="381" t="s">
        <v>26</v>
      </c>
      <c r="AC135" s="549">
        <f>SUM(AC98:AE134)</f>
        <v>0</v>
      </c>
      <c r="AD135" s="550"/>
      <c r="AE135" s="550"/>
      <c r="AF135" s="380"/>
    </row>
    <row r="136" spans="1:32" ht="15.75" customHeight="1">
      <c r="A136" s="312"/>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c r="AA136" s="312"/>
      <c r="AB136" s="8"/>
      <c r="AC136" s="9" t="s">
        <v>29</v>
      </c>
      <c r="AD136" s="10">
        <f>AD91+1</f>
        <v>3</v>
      </c>
      <c r="AE136" s="10" t="s">
        <v>30</v>
      </c>
      <c r="AF136" s="51">
        <v>4</v>
      </c>
    </row>
    <row r="137" spans="1:32" ht="15.75" customHeight="1">
      <c r="A137" s="528" t="s">
        <v>1459</v>
      </c>
      <c r="B137" s="479"/>
      <c r="C137" s="535">
        <f>C92</f>
        <v>14312</v>
      </c>
      <c r="D137" s="472"/>
      <c r="E137" s="472"/>
      <c r="F137" s="472"/>
      <c r="G137" s="472"/>
      <c r="H137" s="472"/>
      <c r="I137" s="472"/>
      <c r="J137" s="472"/>
      <c r="K137" s="472"/>
      <c r="L137" s="472"/>
      <c r="M137" s="528" t="s">
        <v>1460</v>
      </c>
      <c r="N137" s="479"/>
      <c r="O137" s="479"/>
      <c r="P137" s="479"/>
      <c r="Q137" s="479"/>
      <c r="R137" s="535" t="str">
        <f>R92</f>
        <v>Operational Vehicle Laydown Area</v>
      </c>
      <c r="S137" s="472"/>
      <c r="T137" s="472"/>
      <c r="U137" s="472"/>
      <c r="V137" s="472"/>
      <c r="W137" s="472"/>
      <c r="X137" s="472"/>
      <c r="Y137" s="472"/>
      <c r="Z137" s="472"/>
      <c r="AA137" s="472"/>
      <c r="AB137" s="472"/>
      <c r="AC137" s="472"/>
      <c r="AD137" s="472"/>
      <c r="AE137" s="472"/>
      <c r="AF137" s="472"/>
    </row>
    <row r="139" spans="1:32" ht="15.75" customHeight="1">
      <c r="A139" s="312"/>
      <c r="B139" s="312"/>
      <c r="C139" s="6" t="s">
        <v>1476</v>
      </c>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row>
    <row r="140" spans="1:32" ht="15.75" customHeight="1">
      <c r="A140" s="312"/>
      <c r="B140" s="312"/>
      <c r="C140" s="531" t="str">
        <f>B23</f>
        <v>M29030</v>
      </c>
      <c r="D140" s="532"/>
      <c r="E140" s="532"/>
      <c r="F140" s="373" t="str">
        <f>E23</f>
        <v>EOD Requirement</v>
      </c>
      <c r="G140" s="373"/>
      <c r="H140" s="373"/>
      <c r="I140" s="373"/>
      <c r="J140" s="373"/>
      <c r="K140" s="373"/>
      <c r="L140" s="373"/>
      <c r="M140" s="373"/>
      <c r="N140" s="373"/>
      <c r="O140" s="373"/>
      <c r="P140" s="373"/>
      <c r="Q140" s="373"/>
      <c r="R140" s="373"/>
      <c r="S140" s="323"/>
      <c r="T140" s="19"/>
      <c r="U140" s="19"/>
      <c r="V140" s="19"/>
      <c r="W140" s="19"/>
      <c r="X140" s="19"/>
      <c r="Y140" s="19"/>
      <c r="Z140" s="19"/>
      <c r="AA140" s="19"/>
      <c r="AB140" s="19"/>
      <c r="AC140" s="374"/>
      <c r="AD140" s="374"/>
      <c r="AE140" s="374"/>
      <c r="AF140" s="312"/>
    </row>
    <row r="141" spans="1:32" ht="15.75" customHeight="1">
      <c r="A141" s="312"/>
      <c r="B141" s="312"/>
      <c r="C141" s="553" t="s">
        <v>590</v>
      </c>
      <c r="D141" s="464"/>
      <c r="E141" s="464"/>
      <c r="F141" s="464"/>
      <c r="G141" s="533" t="s">
        <v>20</v>
      </c>
      <c r="H141" s="464"/>
      <c r="I141" s="464"/>
      <c r="J141" s="464"/>
      <c r="K141" s="464"/>
      <c r="L141" s="464"/>
      <c r="M141" s="464"/>
      <c r="N141" s="464"/>
      <c r="O141" s="464"/>
      <c r="P141" s="464"/>
      <c r="Q141" s="464"/>
      <c r="R141" s="464"/>
      <c r="S141" s="464"/>
      <c r="T141" s="464"/>
      <c r="U141" s="536" t="s">
        <v>1477</v>
      </c>
      <c r="V141" s="464"/>
      <c r="W141" s="536" t="s">
        <v>1478</v>
      </c>
      <c r="X141" s="464"/>
      <c r="Y141" s="536" t="s">
        <v>1479</v>
      </c>
      <c r="Z141" s="464"/>
      <c r="AA141" s="536" t="s">
        <v>1480</v>
      </c>
      <c r="AB141" s="464"/>
      <c r="AC141" s="542" t="s">
        <v>1475</v>
      </c>
      <c r="AD141" s="467"/>
      <c r="AE141" s="487"/>
      <c r="AF141" s="312"/>
    </row>
    <row r="142" spans="1:32" ht="15.75" customHeight="1">
      <c r="A142" s="312"/>
      <c r="B142" s="312"/>
      <c r="C142" s="554"/>
      <c r="D142" s="534"/>
      <c r="E142" s="534"/>
      <c r="F142" s="534"/>
      <c r="G142" s="534"/>
      <c r="H142" s="534"/>
      <c r="I142" s="534"/>
      <c r="J142" s="534"/>
      <c r="K142" s="534"/>
      <c r="L142" s="534"/>
      <c r="M142" s="534"/>
      <c r="N142" s="534"/>
      <c r="O142" s="534"/>
      <c r="P142" s="534"/>
      <c r="Q142" s="534"/>
      <c r="R142" s="534"/>
      <c r="S142" s="534"/>
      <c r="T142" s="534"/>
      <c r="U142" s="534"/>
      <c r="V142" s="534"/>
      <c r="W142" s="534"/>
      <c r="X142" s="534"/>
      <c r="Y142" s="534"/>
      <c r="Z142" s="534"/>
      <c r="AA142" s="534"/>
      <c r="AB142" s="534"/>
      <c r="AC142" s="532"/>
      <c r="AD142" s="532"/>
      <c r="AE142" s="543"/>
      <c r="AF142" s="312"/>
    </row>
    <row r="143" spans="1:32" ht="15.75" customHeight="1">
      <c r="A143" s="312"/>
      <c r="B143" s="312"/>
      <c r="C143" s="375" t="s">
        <v>1066</v>
      </c>
      <c r="D143" s="376"/>
      <c r="E143" s="376"/>
      <c r="F143" s="376"/>
      <c r="G143" s="555" t="str">
        <f>IFERROR(INDEX(#REF!,MATCH(C143,#REF!,0)),"")</f>
        <v/>
      </c>
      <c r="H143" s="464"/>
      <c r="I143" s="464"/>
      <c r="J143" s="464"/>
      <c r="K143" s="464"/>
      <c r="L143" s="464"/>
      <c r="M143" s="464"/>
      <c r="N143" s="464"/>
      <c r="O143" s="464"/>
      <c r="P143" s="464"/>
      <c r="Q143" s="464"/>
      <c r="R143" s="464"/>
      <c r="S143" s="464"/>
      <c r="T143" s="556"/>
      <c r="U143" s="520" t="str">
        <f>IFERROR(MAX(INDEX(#REF!,MATCH('14312'!C143,#REF!,0)),INDEX(#REF!,MATCH('14312'!C143,#REF!,0))),"")</f>
        <v/>
      </c>
      <c r="V143" s="472"/>
      <c r="W143" s="523">
        <v>4</v>
      </c>
      <c r="X143" s="472"/>
      <c r="Y143" s="561" t="str">
        <f t="shared" ref="Y143:Y179" si="6">IF(U143&lt;&gt;"",IF(C143="C4431",4*4*2/9,IF($U143&lt;10,15,IF($U143&lt;20,25,IF($U143&lt;30,45,IF($U143&lt;50,70,101))))),"")</f>
        <v/>
      </c>
      <c r="Z143" s="472"/>
      <c r="AA143" s="521" t="str">
        <f t="shared" ref="AA143:AA179" si="7">IF(U143&lt;&gt;"",IF($U143&lt;10,1.5,IF($U143&lt;30,1.75,2)),"")</f>
        <v/>
      </c>
      <c r="AB143" s="522"/>
      <c r="AC143" s="539" t="str">
        <f t="shared" ref="AC143:AC179" si="8">IFERROR(W143*Y143*AA143,"")</f>
        <v/>
      </c>
      <c r="AD143" s="479"/>
      <c r="AE143" s="540"/>
      <c r="AF143" s="312"/>
    </row>
    <row r="144" spans="1:32" ht="15.75" customHeight="1">
      <c r="A144" s="312"/>
      <c r="B144" s="312"/>
      <c r="C144" s="377" t="s">
        <v>1086</v>
      </c>
      <c r="D144" s="36"/>
      <c r="E144" s="36"/>
      <c r="F144" s="36"/>
      <c r="G144" s="524" t="str">
        <f>IFERROR(INDEX(#REF!,MATCH(C144,#REF!,0)),"")</f>
        <v/>
      </c>
      <c r="H144" s="472"/>
      <c r="I144" s="472"/>
      <c r="J144" s="472"/>
      <c r="K144" s="472"/>
      <c r="L144" s="472"/>
      <c r="M144" s="472"/>
      <c r="N144" s="472"/>
      <c r="O144" s="472"/>
      <c r="P144" s="472"/>
      <c r="Q144" s="472"/>
      <c r="R144" s="472"/>
      <c r="S144" s="472"/>
      <c r="T144" s="522"/>
      <c r="U144" s="520" t="str">
        <f>IFERROR(MAX(INDEX(#REF!,MATCH('14312'!C144,#REF!,0)),INDEX(#REF!,MATCH('14312'!C144,#REF!,0))),"")</f>
        <v/>
      </c>
      <c r="V144" s="472"/>
      <c r="W144" s="523" t="str">
        <f>IF(U144&lt;&gt;"",IF(C144="C4431",SUMIFS(#REF!,#REF!,C144,#REF!,$C$140)/2,SUMIFS(#REF!,#REF!,C144,#REF!,$C$140)),"")</f>
        <v/>
      </c>
      <c r="X144" s="472"/>
      <c r="Y144" s="519" t="str">
        <f t="shared" si="6"/>
        <v/>
      </c>
      <c r="Z144" s="472"/>
      <c r="AA144" s="521" t="str">
        <f t="shared" si="7"/>
        <v/>
      </c>
      <c r="AB144" s="522"/>
      <c r="AC144" s="539" t="str">
        <f t="shared" si="8"/>
        <v/>
      </c>
      <c r="AD144" s="479"/>
      <c r="AE144" s="540"/>
      <c r="AF144" s="312"/>
    </row>
    <row r="145" spans="3:31" ht="15.75" customHeight="1">
      <c r="C145" s="377" t="s">
        <v>1098</v>
      </c>
      <c r="D145" s="36"/>
      <c r="E145" s="36"/>
      <c r="F145" s="36"/>
      <c r="G145" s="524" t="str">
        <f>IFERROR(INDEX(#REF!,MATCH(C145,#REF!,0)),"")</f>
        <v/>
      </c>
      <c r="H145" s="472"/>
      <c r="I145" s="472"/>
      <c r="J145" s="472"/>
      <c r="K145" s="472"/>
      <c r="L145" s="472"/>
      <c r="M145" s="472"/>
      <c r="N145" s="472"/>
      <c r="O145" s="472"/>
      <c r="P145" s="472"/>
      <c r="Q145" s="472"/>
      <c r="R145" s="472"/>
      <c r="S145" s="472"/>
      <c r="T145" s="522"/>
      <c r="U145" s="520" t="str">
        <f>IFERROR(MAX(INDEX(#REF!,MATCH('14312'!C145,#REF!,0)),INDEX(#REF!,MATCH('14312'!C145,#REF!,0))),"")</f>
        <v/>
      </c>
      <c r="V145" s="472"/>
      <c r="W145" s="523" t="str">
        <f>IF(U145&lt;&gt;"",IF(C145="C4431",SUMIFS(#REF!,#REF!,C145,#REF!,$C$140)/2,SUMIFS(#REF!,#REF!,C145,#REF!,$C$140)),"")</f>
        <v/>
      </c>
      <c r="X145" s="472"/>
      <c r="Y145" s="519" t="str">
        <f t="shared" si="6"/>
        <v/>
      </c>
      <c r="Z145" s="472"/>
      <c r="AA145" s="521" t="str">
        <f t="shared" si="7"/>
        <v/>
      </c>
      <c r="AB145" s="522"/>
      <c r="AC145" s="539" t="str">
        <f t="shared" si="8"/>
        <v/>
      </c>
      <c r="AD145" s="479"/>
      <c r="AE145" s="540"/>
    </row>
    <row r="146" spans="3:31" ht="15.75" customHeight="1">
      <c r="C146" s="377" t="s">
        <v>1528</v>
      </c>
      <c r="D146" s="36"/>
      <c r="E146" s="36"/>
      <c r="F146" s="36"/>
      <c r="G146" s="524" t="str">
        <f>IFERROR(INDEX(#REF!,MATCH(C146,#REF!,0)),"")</f>
        <v/>
      </c>
      <c r="H146" s="472"/>
      <c r="I146" s="472"/>
      <c r="J146" s="472"/>
      <c r="K146" s="472"/>
      <c r="L146" s="472"/>
      <c r="M146" s="472"/>
      <c r="N146" s="472"/>
      <c r="O146" s="472"/>
      <c r="P146" s="472"/>
      <c r="Q146" s="472"/>
      <c r="R146" s="472"/>
      <c r="S146" s="472"/>
      <c r="T146" s="522"/>
      <c r="U146" s="520" t="str">
        <f>IFERROR(MAX(INDEX(#REF!,MATCH('14312'!C146,#REF!,0)),INDEX(#REF!,MATCH('14312'!C146,#REF!,0))),"")</f>
        <v/>
      </c>
      <c r="V146" s="472"/>
      <c r="W146" s="523" t="str">
        <f>IF(U146&lt;&gt;"",IF(C146="C4431",SUMIFS(#REF!,#REF!,C146,#REF!,$C$140)/2,SUMIFS(#REF!,#REF!,C146,#REF!,$C$140)),"")</f>
        <v/>
      </c>
      <c r="X146" s="472"/>
      <c r="Y146" s="519" t="str">
        <f t="shared" si="6"/>
        <v/>
      </c>
      <c r="Z146" s="472"/>
      <c r="AA146" s="521" t="str">
        <f t="shared" si="7"/>
        <v/>
      </c>
      <c r="AB146" s="522"/>
      <c r="AC146" s="539" t="str">
        <f t="shared" si="8"/>
        <v/>
      </c>
      <c r="AD146" s="479"/>
      <c r="AE146" s="540"/>
    </row>
    <row r="147" spans="3:31" ht="15.75" customHeight="1">
      <c r="C147" s="377" t="s">
        <v>1528</v>
      </c>
      <c r="D147" s="36"/>
      <c r="E147" s="36"/>
      <c r="F147" s="36"/>
      <c r="G147" s="524" t="str">
        <f>IFERROR(INDEX(#REF!,MATCH(C147,#REF!,0)),"")</f>
        <v/>
      </c>
      <c r="H147" s="472"/>
      <c r="I147" s="472"/>
      <c r="J147" s="472"/>
      <c r="K147" s="472"/>
      <c r="L147" s="472"/>
      <c r="M147" s="472"/>
      <c r="N147" s="472"/>
      <c r="O147" s="472"/>
      <c r="P147" s="472"/>
      <c r="Q147" s="472"/>
      <c r="R147" s="472"/>
      <c r="S147" s="472"/>
      <c r="T147" s="522"/>
      <c r="U147" s="520" t="str">
        <f>IFERROR(MAX(INDEX(#REF!,MATCH('14312'!C147,#REF!,0)),INDEX(#REF!,MATCH('14312'!C147,#REF!,0))),"")</f>
        <v/>
      </c>
      <c r="V147" s="472"/>
      <c r="W147" s="523" t="str">
        <f>IF(U147&lt;&gt;"",IF(C147="C4431",SUMIFS(#REF!,#REF!,C147,#REF!,$C$140)/2,SUMIFS(#REF!,#REF!,C147,#REF!,$C$140)),"")</f>
        <v/>
      </c>
      <c r="X147" s="472"/>
      <c r="Y147" s="519" t="str">
        <f t="shared" si="6"/>
        <v/>
      </c>
      <c r="Z147" s="472"/>
      <c r="AA147" s="521" t="str">
        <f t="shared" si="7"/>
        <v/>
      </c>
      <c r="AB147" s="522"/>
      <c r="AC147" s="539" t="str">
        <f t="shared" si="8"/>
        <v/>
      </c>
      <c r="AD147" s="479"/>
      <c r="AE147" s="540"/>
    </row>
    <row r="148" spans="3:31" ht="15.75" customHeight="1">
      <c r="C148" s="377"/>
      <c r="D148" s="36"/>
      <c r="E148" s="36"/>
      <c r="F148" s="36"/>
      <c r="G148" s="524" t="str">
        <f>IFERROR(INDEX(#REF!,MATCH(C148,#REF!,0)),"")</f>
        <v/>
      </c>
      <c r="H148" s="472"/>
      <c r="I148" s="472"/>
      <c r="J148" s="472"/>
      <c r="K148" s="472"/>
      <c r="L148" s="472"/>
      <c r="M148" s="472"/>
      <c r="N148" s="472"/>
      <c r="O148" s="472"/>
      <c r="P148" s="472"/>
      <c r="Q148" s="472"/>
      <c r="R148" s="472"/>
      <c r="S148" s="472"/>
      <c r="T148" s="522"/>
      <c r="U148" s="520" t="str">
        <f>IFERROR(MAX(INDEX(#REF!,MATCH('14312'!C148,#REF!,0)),INDEX(#REF!,MATCH('14312'!C148,#REF!,0))),"")</f>
        <v/>
      </c>
      <c r="V148" s="472"/>
      <c r="W148" s="523" t="str">
        <f>IF(U148&lt;&gt;"",IF(C148="C4431",SUMIFS(#REF!,#REF!,C148,#REF!,$C$140)/2,SUMIFS(#REF!,#REF!,C148,#REF!,$C$140)),"")</f>
        <v/>
      </c>
      <c r="X148" s="472"/>
      <c r="Y148" s="519" t="str">
        <f t="shared" si="6"/>
        <v/>
      </c>
      <c r="Z148" s="472"/>
      <c r="AA148" s="521" t="str">
        <f t="shared" si="7"/>
        <v/>
      </c>
      <c r="AB148" s="522"/>
      <c r="AC148" s="539" t="str">
        <f t="shared" si="8"/>
        <v/>
      </c>
      <c r="AD148" s="479"/>
      <c r="AE148" s="540"/>
    </row>
    <row r="149" spans="3:31" ht="15.75" customHeight="1">
      <c r="C149" s="377"/>
      <c r="D149" s="36"/>
      <c r="E149" s="36"/>
      <c r="F149" s="36"/>
      <c r="G149" s="524" t="str">
        <f>IFERROR(INDEX(#REF!,MATCH(C149,#REF!,0)),"")</f>
        <v/>
      </c>
      <c r="H149" s="472"/>
      <c r="I149" s="472"/>
      <c r="J149" s="472"/>
      <c r="K149" s="472"/>
      <c r="L149" s="472"/>
      <c r="M149" s="472"/>
      <c r="N149" s="472"/>
      <c r="O149" s="472"/>
      <c r="P149" s="472"/>
      <c r="Q149" s="472"/>
      <c r="R149" s="472"/>
      <c r="S149" s="472"/>
      <c r="T149" s="522"/>
      <c r="U149" s="520" t="str">
        <f>IFERROR(MAX(INDEX(#REF!,MATCH('14312'!C149,#REF!,0)),INDEX(#REF!,MATCH('14312'!C149,#REF!,0))),"")</f>
        <v/>
      </c>
      <c r="V149" s="472"/>
      <c r="W149" s="523" t="str">
        <f>IF(U149&lt;&gt;"",IF(C149="C4431",SUMIFS(#REF!,#REF!,C149,#REF!,$C$140)/2,SUMIFS(#REF!,#REF!,C149,#REF!,$C$140)),"")</f>
        <v/>
      </c>
      <c r="X149" s="472"/>
      <c r="Y149" s="519" t="str">
        <f t="shared" si="6"/>
        <v/>
      </c>
      <c r="Z149" s="472"/>
      <c r="AA149" s="521" t="str">
        <f t="shared" si="7"/>
        <v/>
      </c>
      <c r="AB149" s="522"/>
      <c r="AC149" s="539" t="str">
        <f t="shared" si="8"/>
        <v/>
      </c>
      <c r="AD149" s="479"/>
      <c r="AE149" s="540"/>
    </row>
    <row r="150" spans="3:31" ht="15.75" customHeight="1">
      <c r="C150" s="377"/>
      <c r="D150" s="36"/>
      <c r="E150" s="36"/>
      <c r="F150" s="36"/>
      <c r="G150" s="524" t="str">
        <f>IFERROR(INDEX(#REF!,MATCH(C150,#REF!,0)),"")</f>
        <v/>
      </c>
      <c r="H150" s="472"/>
      <c r="I150" s="472"/>
      <c r="J150" s="472"/>
      <c r="K150" s="472"/>
      <c r="L150" s="472"/>
      <c r="M150" s="472"/>
      <c r="N150" s="472"/>
      <c r="O150" s="472"/>
      <c r="P150" s="472"/>
      <c r="Q150" s="472"/>
      <c r="R150" s="472"/>
      <c r="S150" s="472"/>
      <c r="T150" s="522"/>
      <c r="U150" s="520" t="str">
        <f>IFERROR(MAX(INDEX(#REF!,MATCH('14312'!C150,#REF!,0)),INDEX(#REF!,MATCH('14312'!C150,#REF!,0))),"")</f>
        <v/>
      </c>
      <c r="V150" s="472"/>
      <c r="W150" s="523" t="str">
        <f>IF(U150&lt;&gt;"",IF(C150="C4431",SUMIFS(#REF!,#REF!,C150,#REF!,$C$140)/2,SUMIFS(#REF!,#REF!,C150,#REF!,$C$140)),"")</f>
        <v/>
      </c>
      <c r="X150" s="472"/>
      <c r="Y150" s="519" t="str">
        <f t="shared" si="6"/>
        <v/>
      </c>
      <c r="Z150" s="472"/>
      <c r="AA150" s="521" t="str">
        <f t="shared" si="7"/>
        <v/>
      </c>
      <c r="AB150" s="522"/>
      <c r="AC150" s="539" t="str">
        <f t="shared" si="8"/>
        <v/>
      </c>
      <c r="AD150" s="479"/>
      <c r="AE150" s="540"/>
    </row>
    <row r="151" spans="3:31" ht="15.75" customHeight="1">
      <c r="C151" s="377"/>
      <c r="D151" s="36"/>
      <c r="E151" s="36"/>
      <c r="F151" s="36"/>
      <c r="G151" s="524" t="str">
        <f>IFERROR(INDEX(#REF!,MATCH(C151,#REF!,0)),"")</f>
        <v/>
      </c>
      <c r="H151" s="472"/>
      <c r="I151" s="472"/>
      <c r="J151" s="472"/>
      <c r="K151" s="472"/>
      <c r="L151" s="472"/>
      <c r="M151" s="472"/>
      <c r="N151" s="472"/>
      <c r="O151" s="472"/>
      <c r="P151" s="472"/>
      <c r="Q151" s="472"/>
      <c r="R151" s="472"/>
      <c r="S151" s="472"/>
      <c r="T151" s="522"/>
      <c r="U151" s="520" t="str">
        <f>IFERROR(MAX(INDEX(#REF!,MATCH('14312'!C151,#REF!,0)),INDEX(#REF!,MATCH('14312'!C151,#REF!,0))),"")</f>
        <v/>
      </c>
      <c r="V151" s="472"/>
      <c r="W151" s="523" t="str">
        <f>IF(U151&lt;&gt;"",IF(C151="C4431",SUMIFS(#REF!,#REF!,C151,#REF!,$C$140)/2,SUMIFS(#REF!,#REF!,C151,#REF!,$C$140)),"")</f>
        <v/>
      </c>
      <c r="X151" s="472"/>
      <c r="Y151" s="519" t="str">
        <f t="shared" si="6"/>
        <v/>
      </c>
      <c r="Z151" s="472"/>
      <c r="AA151" s="521" t="str">
        <f t="shared" si="7"/>
        <v/>
      </c>
      <c r="AB151" s="522"/>
      <c r="AC151" s="539" t="str">
        <f t="shared" si="8"/>
        <v/>
      </c>
      <c r="AD151" s="479"/>
      <c r="AE151" s="540"/>
    </row>
    <row r="152" spans="3:31" ht="15.75" customHeight="1">
      <c r="C152" s="377"/>
      <c r="D152" s="36"/>
      <c r="E152" s="36"/>
      <c r="F152" s="36"/>
      <c r="G152" s="524" t="str">
        <f>IFERROR(INDEX(#REF!,MATCH(C152,#REF!,0)),"")</f>
        <v/>
      </c>
      <c r="H152" s="472"/>
      <c r="I152" s="472"/>
      <c r="J152" s="472"/>
      <c r="K152" s="472"/>
      <c r="L152" s="472"/>
      <c r="M152" s="472"/>
      <c r="N152" s="472"/>
      <c r="O152" s="472"/>
      <c r="P152" s="472"/>
      <c r="Q152" s="472"/>
      <c r="R152" s="472"/>
      <c r="S152" s="472"/>
      <c r="T152" s="522"/>
      <c r="U152" s="520" t="str">
        <f>IFERROR(MAX(INDEX(#REF!,MATCH('14312'!C152,#REF!,0)),INDEX(#REF!,MATCH('14312'!C152,#REF!,0))),"")</f>
        <v/>
      </c>
      <c r="V152" s="472"/>
      <c r="W152" s="523" t="str">
        <f>IF(U152&lt;&gt;"",IF(C152="C4431",SUMIFS(#REF!,#REF!,C152,#REF!,$C$140)/2,SUMIFS(#REF!,#REF!,C152,#REF!,$C$140)),"")</f>
        <v/>
      </c>
      <c r="X152" s="472"/>
      <c r="Y152" s="519" t="str">
        <f t="shared" si="6"/>
        <v/>
      </c>
      <c r="Z152" s="472"/>
      <c r="AA152" s="521" t="str">
        <f t="shared" si="7"/>
        <v/>
      </c>
      <c r="AB152" s="522"/>
      <c r="AC152" s="539" t="str">
        <f t="shared" si="8"/>
        <v/>
      </c>
      <c r="AD152" s="479"/>
      <c r="AE152" s="540"/>
    </row>
    <row r="153" spans="3:31" ht="15.75" customHeight="1">
      <c r="C153" s="377"/>
      <c r="D153" s="36"/>
      <c r="E153" s="36"/>
      <c r="F153" s="36"/>
      <c r="G153" s="524" t="str">
        <f>IFERROR(INDEX(#REF!,MATCH(C153,#REF!,0)),"")</f>
        <v/>
      </c>
      <c r="H153" s="472"/>
      <c r="I153" s="472"/>
      <c r="J153" s="472"/>
      <c r="K153" s="472"/>
      <c r="L153" s="472"/>
      <c r="M153" s="472"/>
      <c r="N153" s="472"/>
      <c r="O153" s="472"/>
      <c r="P153" s="472"/>
      <c r="Q153" s="472"/>
      <c r="R153" s="472"/>
      <c r="S153" s="472"/>
      <c r="T153" s="522"/>
      <c r="U153" s="520" t="str">
        <f>IFERROR(MAX(INDEX(#REF!,MATCH('14312'!C153,#REF!,0)),INDEX(#REF!,MATCH('14312'!C153,#REF!,0))),"")</f>
        <v/>
      </c>
      <c r="V153" s="472"/>
      <c r="W153" s="523" t="str">
        <f>IF(U153&lt;&gt;"",IF(C153="C4431",SUMIFS(#REF!,#REF!,C153,#REF!,$C$140)/2,SUMIFS(#REF!,#REF!,C153,#REF!,$C$140)),"")</f>
        <v/>
      </c>
      <c r="X153" s="472"/>
      <c r="Y153" s="519" t="str">
        <f t="shared" si="6"/>
        <v/>
      </c>
      <c r="Z153" s="472"/>
      <c r="AA153" s="521" t="str">
        <f t="shared" si="7"/>
        <v/>
      </c>
      <c r="AB153" s="522"/>
      <c r="AC153" s="539" t="str">
        <f t="shared" si="8"/>
        <v/>
      </c>
      <c r="AD153" s="479"/>
      <c r="AE153" s="540"/>
    </row>
    <row r="154" spans="3:31" ht="15.75" customHeight="1">
      <c r="C154" s="377"/>
      <c r="D154" s="36"/>
      <c r="E154" s="36"/>
      <c r="F154" s="36"/>
      <c r="G154" s="524" t="str">
        <f>IFERROR(INDEX(#REF!,MATCH(C154,#REF!,0)),"")</f>
        <v/>
      </c>
      <c r="H154" s="472"/>
      <c r="I154" s="472"/>
      <c r="J154" s="472"/>
      <c r="K154" s="472"/>
      <c r="L154" s="472"/>
      <c r="M154" s="472"/>
      <c r="N154" s="472"/>
      <c r="O154" s="472"/>
      <c r="P154" s="472"/>
      <c r="Q154" s="472"/>
      <c r="R154" s="472"/>
      <c r="S154" s="472"/>
      <c r="T154" s="522"/>
      <c r="U154" s="520" t="str">
        <f>IFERROR(MAX(INDEX(#REF!,MATCH('14312'!C154,#REF!,0)),INDEX(#REF!,MATCH('14312'!C154,#REF!,0))),"")</f>
        <v/>
      </c>
      <c r="V154" s="472"/>
      <c r="W154" s="523" t="str">
        <f>IF(U154&lt;&gt;"",IF(C154="C4431",SUMIFS(#REF!,#REF!,C154,#REF!,$C$140)/2,SUMIFS(#REF!,#REF!,C154,#REF!,$C$140)),"")</f>
        <v/>
      </c>
      <c r="X154" s="472"/>
      <c r="Y154" s="519" t="str">
        <f t="shared" si="6"/>
        <v/>
      </c>
      <c r="Z154" s="472"/>
      <c r="AA154" s="521" t="str">
        <f t="shared" si="7"/>
        <v/>
      </c>
      <c r="AB154" s="522"/>
      <c r="AC154" s="539" t="str">
        <f t="shared" si="8"/>
        <v/>
      </c>
      <c r="AD154" s="479"/>
      <c r="AE154" s="540"/>
    </row>
    <row r="155" spans="3:31" ht="15.75" customHeight="1">
      <c r="C155" s="377"/>
      <c r="D155" s="36"/>
      <c r="E155" s="36"/>
      <c r="F155" s="36"/>
      <c r="G155" s="524" t="str">
        <f>IFERROR(INDEX(#REF!,MATCH(C155,#REF!,0)),"")</f>
        <v/>
      </c>
      <c r="H155" s="472"/>
      <c r="I155" s="472"/>
      <c r="J155" s="472"/>
      <c r="K155" s="472"/>
      <c r="L155" s="472"/>
      <c r="M155" s="472"/>
      <c r="N155" s="472"/>
      <c r="O155" s="472"/>
      <c r="P155" s="472"/>
      <c r="Q155" s="472"/>
      <c r="R155" s="472"/>
      <c r="S155" s="472"/>
      <c r="T155" s="522"/>
      <c r="U155" s="520" t="str">
        <f>IFERROR(MAX(INDEX(#REF!,MATCH('14312'!C155,#REF!,0)),INDEX(#REF!,MATCH('14312'!C155,#REF!,0))),"")</f>
        <v/>
      </c>
      <c r="V155" s="472"/>
      <c r="W155" s="523" t="str">
        <f>IF(U155&lt;&gt;"",IF(C155="C4431",SUMIFS(#REF!,#REF!,C155,#REF!,$C$140)/2,SUMIFS(#REF!,#REF!,C155,#REF!,$C$140)),"")</f>
        <v/>
      </c>
      <c r="X155" s="472"/>
      <c r="Y155" s="519" t="str">
        <f t="shared" si="6"/>
        <v/>
      </c>
      <c r="Z155" s="472"/>
      <c r="AA155" s="521" t="str">
        <f t="shared" si="7"/>
        <v/>
      </c>
      <c r="AB155" s="522"/>
      <c r="AC155" s="539" t="str">
        <f t="shared" si="8"/>
        <v/>
      </c>
      <c r="AD155" s="479"/>
      <c r="AE155" s="540"/>
    </row>
    <row r="156" spans="3:31" ht="15.75" customHeight="1">
      <c r="C156" s="377"/>
      <c r="D156" s="36"/>
      <c r="E156" s="36"/>
      <c r="F156" s="36"/>
      <c r="G156" s="524" t="str">
        <f>IFERROR(INDEX(#REF!,MATCH(C156,#REF!,0)),"")</f>
        <v/>
      </c>
      <c r="H156" s="472"/>
      <c r="I156" s="472"/>
      <c r="J156" s="472"/>
      <c r="K156" s="472"/>
      <c r="L156" s="472"/>
      <c r="M156" s="472"/>
      <c r="N156" s="472"/>
      <c r="O156" s="472"/>
      <c r="P156" s="472"/>
      <c r="Q156" s="472"/>
      <c r="R156" s="472"/>
      <c r="S156" s="472"/>
      <c r="T156" s="522"/>
      <c r="U156" s="520" t="str">
        <f>IFERROR(MAX(INDEX(#REF!,MATCH('14312'!C156,#REF!,0)),INDEX(#REF!,MATCH('14312'!C156,#REF!,0))),"")</f>
        <v/>
      </c>
      <c r="V156" s="472"/>
      <c r="W156" s="523" t="str">
        <f>IF(U156&lt;&gt;"",IF(C156="C4431",SUMIFS(#REF!,#REF!,C156,#REF!,$C$140)/2,SUMIFS(#REF!,#REF!,C156,#REF!,$C$140)),"")</f>
        <v/>
      </c>
      <c r="X156" s="472"/>
      <c r="Y156" s="519" t="str">
        <f t="shared" si="6"/>
        <v/>
      </c>
      <c r="Z156" s="472"/>
      <c r="AA156" s="521" t="str">
        <f t="shared" si="7"/>
        <v/>
      </c>
      <c r="AB156" s="522"/>
      <c r="AC156" s="539" t="str">
        <f t="shared" si="8"/>
        <v/>
      </c>
      <c r="AD156" s="479"/>
      <c r="AE156" s="540"/>
    </row>
    <row r="157" spans="3:31" ht="15.75" customHeight="1">
      <c r="C157" s="377"/>
      <c r="D157" s="36"/>
      <c r="E157" s="36"/>
      <c r="F157" s="36"/>
      <c r="G157" s="524" t="str">
        <f>IFERROR(INDEX(#REF!,MATCH(C157,#REF!,0)),"")</f>
        <v/>
      </c>
      <c r="H157" s="472"/>
      <c r="I157" s="472"/>
      <c r="J157" s="472"/>
      <c r="K157" s="472"/>
      <c r="L157" s="472"/>
      <c r="M157" s="472"/>
      <c r="N157" s="472"/>
      <c r="O157" s="472"/>
      <c r="P157" s="472"/>
      <c r="Q157" s="472"/>
      <c r="R157" s="472"/>
      <c r="S157" s="472"/>
      <c r="T157" s="522"/>
      <c r="U157" s="520" t="str">
        <f>IFERROR(MAX(INDEX(#REF!,MATCH('14312'!C157,#REF!,0)),INDEX(#REF!,MATCH('14312'!C157,#REF!,0))),"")</f>
        <v/>
      </c>
      <c r="V157" s="472"/>
      <c r="W157" s="523" t="str">
        <f>IF(U157&lt;&gt;"",IF(C157="C4431",SUMIFS(#REF!,#REF!,C157,#REF!,$C$140)/2,SUMIFS(#REF!,#REF!,C157,#REF!,$C$140)),"")</f>
        <v/>
      </c>
      <c r="X157" s="472"/>
      <c r="Y157" s="519" t="str">
        <f t="shared" si="6"/>
        <v/>
      </c>
      <c r="Z157" s="472"/>
      <c r="AA157" s="521" t="str">
        <f t="shared" si="7"/>
        <v/>
      </c>
      <c r="AB157" s="522"/>
      <c r="AC157" s="539" t="str">
        <f t="shared" si="8"/>
        <v/>
      </c>
      <c r="AD157" s="479"/>
      <c r="AE157" s="540"/>
    </row>
    <row r="158" spans="3:31" ht="15.75" customHeight="1">
      <c r="C158" s="377"/>
      <c r="D158" s="36"/>
      <c r="E158" s="36"/>
      <c r="F158" s="36"/>
      <c r="G158" s="524" t="str">
        <f>IFERROR(INDEX(#REF!,MATCH(C158,#REF!,0)),"")</f>
        <v/>
      </c>
      <c r="H158" s="472"/>
      <c r="I158" s="472"/>
      <c r="J158" s="472"/>
      <c r="K158" s="472"/>
      <c r="L158" s="472"/>
      <c r="M158" s="472"/>
      <c r="N158" s="472"/>
      <c r="O158" s="472"/>
      <c r="P158" s="472"/>
      <c r="Q158" s="472"/>
      <c r="R158" s="472"/>
      <c r="S158" s="472"/>
      <c r="T158" s="522"/>
      <c r="U158" s="520" t="str">
        <f>IFERROR(MAX(INDEX(#REF!,MATCH('14312'!C158,#REF!,0)),INDEX(#REF!,MATCH('14312'!C158,#REF!,0))),"")</f>
        <v/>
      </c>
      <c r="V158" s="472"/>
      <c r="W158" s="523" t="str">
        <f>IF(U158&lt;&gt;"",IF(C158="C4431",SUMIFS(#REF!,#REF!,C158,#REF!,$C$140)/2,SUMIFS(#REF!,#REF!,C158,#REF!,$C$140)),"")</f>
        <v/>
      </c>
      <c r="X158" s="472"/>
      <c r="Y158" s="519" t="str">
        <f t="shared" si="6"/>
        <v/>
      </c>
      <c r="Z158" s="472"/>
      <c r="AA158" s="521" t="str">
        <f t="shared" si="7"/>
        <v/>
      </c>
      <c r="AB158" s="522"/>
      <c r="AC158" s="539" t="str">
        <f t="shared" si="8"/>
        <v/>
      </c>
      <c r="AD158" s="479"/>
      <c r="AE158" s="540"/>
    </row>
    <row r="159" spans="3:31" ht="15.75" customHeight="1">
      <c r="C159" s="377"/>
      <c r="D159" s="36"/>
      <c r="E159" s="36"/>
      <c r="F159" s="36"/>
      <c r="G159" s="524" t="str">
        <f>IFERROR(INDEX(#REF!,MATCH(C159,#REF!,0)),"")</f>
        <v/>
      </c>
      <c r="H159" s="472"/>
      <c r="I159" s="472"/>
      <c r="J159" s="472"/>
      <c r="K159" s="472"/>
      <c r="L159" s="472"/>
      <c r="M159" s="472"/>
      <c r="N159" s="472"/>
      <c r="O159" s="472"/>
      <c r="P159" s="472"/>
      <c r="Q159" s="472"/>
      <c r="R159" s="472"/>
      <c r="S159" s="472"/>
      <c r="T159" s="522"/>
      <c r="U159" s="520" t="str">
        <f>IFERROR(MAX(INDEX(#REF!,MATCH('14312'!C159,#REF!,0)),INDEX(#REF!,MATCH('14312'!C159,#REF!,0))),"")</f>
        <v/>
      </c>
      <c r="V159" s="472"/>
      <c r="W159" s="523" t="str">
        <f>IF(U159&lt;&gt;"",IF(C159="C4431",SUMIFS(#REF!,#REF!,C159,#REF!,$C$140)/2,SUMIFS(#REF!,#REF!,C159,#REF!,$C$140)),"")</f>
        <v/>
      </c>
      <c r="X159" s="472"/>
      <c r="Y159" s="519" t="str">
        <f t="shared" si="6"/>
        <v/>
      </c>
      <c r="Z159" s="472"/>
      <c r="AA159" s="521" t="str">
        <f t="shared" si="7"/>
        <v/>
      </c>
      <c r="AB159" s="522"/>
      <c r="AC159" s="539" t="str">
        <f t="shared" si="8"/>
        <v/>
      </c>
      <c r="AD159" s="479"/>
      <c r="AE159" s="540"/>
    </row>
    <row r="160" spans="3:31" ht="15.75" customHeight="1">
      <c r="C160" s="377"/>
      <c r="D160" s="36"/>
      <c r="E160" s="36"/>
      <c r="F160" s="36"/>
      <c r="G160" s="524" t="str">
        <f>IFERROR(INDEX(#REF!,MATCH(C160,#REF!,0)),"")</f>
        <v/>
      </c>
      <c r="H160" s="472"/>
      <c r="I160" s="472"/>
      <c r="J160" s="472"/>
      <c r="K160" s="472"/>
      <c r="L160" s="472"/>
      <c r="M160" s="472"/>
      <c r="N160" s="472"/>
      <c r="O160" s="472"/>
      <c r="P160" s="472"/>
      <c r="Q160" s="472"/>
      <c r="R160" s="472"/>
      <c r="S160" s="472"/>
      <c r="T160" s="522"/>
      <c r="U160" s="520" t="str">
        <f>IFERROR(MAX(INDEX(#REF!,MATCH('14312'!C160,#REF!,0)),INDEX(#REF!,MATCH('14312'!C160,#REF!,0))),"")</f>
        <v/>
      </c>
      <c r="V160" s="472"/>
      <c r="W160" s="523" t="str">
        <f>IF(U160&lt;&gt;"",IF(C160="C4431",SUMIFS(#REF!,#REF!,C160,#REF!,$C$140)/2,SUMIFS(#REF!,#REF!,C160,#REF!,$C$140)),"")</f>
        <v/>
      </c>
      <c r="X160" s="472"/>
      <c r="Y160" s="519" t="str">
        <f t="shared" si="6"/>
        <v/>
      </c>
      <c r="Z160" s="472"/>
      <c r="AA160" s="521" t="str">
        <f t="shared" si="7"/>
        <v/>
      </c>
      <c r="AB160" s="522"/>
      <c r="AC160" s="539" t="str">
        <f t="shared" si="8"/>
        <v/>
      </c>
      <c r="AD160" s="479"/>
      <c r="AE160" s="540"/>
    </row>
    <row r="161" spans="3:31" ht="15.75" customHeight="1">
      <c r="C161" s="377"/>
      <c r="D161" s="36"/>
      <c r="E161" s="36"/>
      <c r="F161" s="36"/>
      <c r="G161" s="524" t="str">
        <f>IFERROR(INDEX(#REF!,MATCH(C161,#REF!,0)),"")</f>
        <v/>
      </c>
      <c r="H161" s="472"/>
      <c r="I161" s="472"/>
      <c r="J161" s="472"/>
      <c r="K161" s="472"/>
      <c r="L161" s="472"/>
      <c r="M161" s="472"/>
      <c r="N161" s="472"/>
      <c r="O161" s="472"/>
      <c r="P161" s="472"/>
      <c r="Q161" s="472"/>
      <c r="R161" s="472"/>
      <c r="S161" s="472"/>
      <c r="T161" s="522"/>
      <c r="U161" s="520" t="str">
        <f>IFERROR(MAX(INDEX(#REF!,MATCH('14312'!C161,#REF!,0)),INDEX(#REF!,MATCH('14312'!C161,#REF!,0))),"")</f>
        <v/>
      </c>
      <c r="V161" s="472"/>
      <c r="W161" s="523" t="str">
        <f>IF(U161&lt;&gt;"",IF(C161="C4431",SUMIFS(#REF!,#REF!,C161,#REF!,$C$140)/2,SUMIFS(#REF!,#REF!,C161,#REF!,$C$140)),"")</f>
        <v/>
      </c>
      <c r="X161" s="472"/>
      <c r="Y161" s="519" t="str">
        <f t="shared" si="6"/>
        <v/>
      </c>
      <c r="Z161" s="472"/>
      <c r="AA161" s="521" t="str">
        <f t="shared" si="7"/>
        <v/>
      </c>
      <c r="AB161" s="522"/>
      <c r="AC161" s="539" t="str">
        <f t="shared" si="8"/>
        <v/>
      </c>
      <c r="AD161" s="479"/>
      <c r="AE161" s="540"/>
    </row>
    <row r="162" spans="3:31" ht="15.75" customHeight="1">
      <c r="C162" s="377"/>
      <c r="D162" s="36"/>
      <c r="E162" s="36"/>
      <c r="F162" s="36"/>
      <c r="G162" s="524" t="str">
        <f>IFERROR(INDEX(#REF!,MATCH(C162,#REF!,0)),"")</f>
        <v/>
      </c>
      <c r="H162" s="472"/>
      <c r="I162" s="472"/>
      <c r="J162" s="472"/>
      <c r="K162" s="472"/>
      <c r="L162" s="472"/>
      <c r="M162" s="472"/>
      <c r="N162" s="472"/>
      <c r="O162" s="472"/>
      <c r="P162" s="472"/>
      <c r="Q162" s="472"/>
      <c r="R162" s="472"/>
      <c r="S162" s="472"/>
      <c r="T162" s="522"/>
      <c r="U162" s="520" t="str">
        <f>IFERROR(MAX(INDEX(#REF!,MATCH('14312'!C162,#REF!,0)),INDEX(#REF!,MATCH('14312'!C162,#REF!,0))),"")</f>
        <v/>
      </c>
      <c r="V162" s="472"/>
      <c r="W162" s="523" t="str">
        <f>IF(U162&lt;&gt;"",IF(C162="C4431",SUMIFS(#REF!,#REF!,C162,#REF!,$C$140)/2,SUMIFS(#REF!,#REF!,C162,#REF!,$C$140)),"")</f>
        <v/>
      </c>
      <c r="X162" s="472"/>
      <c r="Y162" s="519" t="str">
        <f t="shared" si="6"/>
        <v/>
      </c>
      <c r="Z162" s="472"/>
      <c r="AA162" s="521" t="str">
        <f t="shared" si="7"/>
        <v/>
      </c>
      <c r="AB162" s="522"/>
      <c r="AC162" s="539" t="str">
        <f t="shared" si="8"/>
        <v/>
      </c>
      <c r="AD162" s="479"/>
      <c r="AE162" s="540"/>
    </row>
    <row r="163" spans="3:31" ht="15.75" customHeight="1">
      <c r="C163" s="377"/>
      <c r="D163" s="36"/>
      <c r="E163" s="36"/>
      <c r="F163" s="36"/>
      <c r="G163" s="524" t="str">
        <f>IFERROR(INDEX(#REF!,MATCH(C163,#REF!,0)),"")</f>
        <v/>
      </c>
      <c r="H163" s="472"/>
      <c r="I163" s="472"/>
      <c r="J163" s="472"/>
      <c r="K163" s="472"/>
      <c r="L163" s="472"/>
      <c r="M163" s="472"/>
      <c r="N163" s="472"/>
      <c r="O163" s="472"/>
      <c r="P163" s="472"/>
      <c r="Q163" s="472"/>
      <c r="R163" s="472"/>
      <c r="S163" s="472"/>
      <c r="T163" s="522"/>
      <c r="U163" s="520" t="str">
        <f>IFERROR(MAX(INDEX(#REF!,MATCH('14312'!C163,#REF!,0)),INDEX(#REF!,MATCH('14312'!C163,#REF!,0))),"")</f>
        <v/>
      </c>
      <c r="V163" s="472"/>
      <c r="W163" s="523" t="str">
        <f>IF(U163&lt;&gt;"",IF(C163="C4431",SUMIFS(#REF!,#REF!,C163,#REF!,$C$140)/2,SUMIFS(#REF!,#REF!,C163,#REF!,$C$140)),"")</f>
        <v/>
      </c>
      <c r="X163" s="472"/>
      <c r="Y163" s="519" t="str">
        <f t="shared" si="6"/>
        <v/>
      </c>
      <c r="Z163" s="472"/>
      <c r="AA163" s="521" t="str">
        <f t="shared" si="7"/>
        <v/>
      </c>
      <c r="AB163" s="522"/>
      <c r="AC163" s="539" t="str">
        <f t="shared" si="8"/>
        <v/>
      </c>
      <c r="AD163" s="479"/>
      <c r="AE163" s="540"/>
    </row>
    <row r="164" spans="3:31" ht="15.75" customHeight="1">
      <c r="C164" s="377"/>
      <c r="D164" s="36"/>
      <c r="E164" s="36"/>
      <c r="F164" s="36"/>
      <c r="G164" s="524" t="str">
        <f>IFERROR(INDEX(#REF!,MATCH(C164,#REF!,0)),"")</f>
        <v/>
      </c>
      <c r="H164" s="472"/>
      <c r="I164" s="472"/>
      <c r="J164" s="472"/>
      <c r="K164" s="472"/>
      <c r="L164" s="472"/>
      <c r="M164" s="472"/>
      <c r="N164" s="472"/>
      <c r="O164" s="472"/>
      <c r="P164" s="472"/>
      <c r="Q164" s="472"/>
      <c r="R164" s="472"/>
      <c r="S164" s="472"/>
      <c r="T164" s="522"/>
      <c r="U164" s="520" t="str">
        <f>IFERROR(MAX(INDEX(#REF!,MATCH('14312'!C164,#REF!,0)),INDEX(#REF!,MATCH('14312'!C164,#REF!,0))),"")</f>
        <v/>
      </c>
      <c r="V164" s="472"/>
      <c r="W164" s="523" t="str">
        <f>IF(U164&lt;&gt;"",IF(C164="C4431",SUMIFS(#REF!,#REF!,C164,#REF!,$C$140)/2,SUMIFS(#REF!,#REF!,C164,#REF!,$C$140)),"")</f>
        <v/>
      </c>
      <c r="X164" s="472"/>
      <c r="Y164" s="519" t="str">
        <f t="shared" si="6"/>
        <v/>
      </c>
      <c r="Z164" s="472"/>
      <c r="AA164" s="521" t="str">
        <f t="shared" si="7"/>
        <v/>
      </c>
      <c r="AB164" s="522"/>
      <c r="AC164" s="539" t="str">
        <f t="shared" si="8"/>
        <v/>
      </c>
      <c r="AD164" s="479"/>
      <c r="AE164" s="540"/>
    </row>
    <row r="165" spans="3:31" ht="15.75" customHeight="1">
      <c r="C165" s="377"/>
      <c r="D165" s="36"/>
      <c r="E165" s="36"/>
      <c r="F165" s="36"/>
      <c r="G165" s="524" t="str">
        <f>IFERROR(INDEX(#REF!,MATCH(C165,#REF!,0)),"")</f>
        <v/>
      </c>
      <c r="H165" s="472"/>
      <c r="I165" s="472"/>
      <c r="J165" s="472"/>
      <c r="K165" s="472"/>
      <c r="L165" s="472"/>
      <c r="M165" s="472"/>
      <c r="N165" s="472"/>
      <c r="O165" s="472"/>
      <c r="P165" s="472"/>
      <c r="Q165" s="472"/>
      <c r="R165" s="472"/>
      <c r="S165" s="472"/>
      <c r="T165" s="522"/>
      <c r="U165" s="520" t="str">
        <f>IFERROR(MAX(INDEX(#REF!,MATCH('14312'!C165,#REF!,0)),INDEX(#REF!,MATCH('14312'!C165,#REF!,0))),"")</f>
        <v/>
      </c>
      <c r="V165" s="472"/>
      <c r="W165" s="523" t="str">
        <f>IF(U165&lt;&gt;"",IF(C165="C4431",SUMIFS(#REF!,#REF!,C165,#REF!,$C$140)/2,SUMIFS(#REF!,#REF!,C165,#REF!,$C$140)),"")</f>
        <v/>
      </c>
      <c r="X165" s="472"/>
      <c r="Y165" s="519" t="str">
        <f t="shared" si="6"/>
        <v/>
      </c>
      <c r="Z165" s="472"/>
      <c r="AA165" s="521" t="str">
        <f t="shared" si="7"/>
        <v/>
      </c>
      <c r="AB165" s="522"/>
      <c r="AC165" s="539" t="str">
        <f t="shared" si="8"/>
        <v/>
      </c>
      <c r="AD165" s="479"/>
      <c r="AE165" s="540"/>
    </row>
    <row r="166" spans="3:31" ht="15.75" customHeight="1">
      <c r="C166" s="377"/>
      <c r="D166" s="36"/>
      <c r="E166" s="36"/>
      <c r="F166" s="36"/>
      <c r="G166" s="524" t="str">
        <f>IFERROR(INDEX(#REF!,MATCH(C166,#REF!,0)),"")</f>
        <v/>
      </c>
      <c r="H166" s="472"/>
      <c r="I166" s="472"/>
      <c r="J166" s="472"/>
      <c r="K166" s="472"/>
      <c r="L166" s="472"/>
      <c r="M166" s="472"/>
      <c r="N166" s="472"/>
      <c r="O166" s="472"/>
      <c r="P166" s="472"/>
      <c r="Q166" s="472"/>
      <c r="R166" s="472"/>
      <c r="S166" s="472"/>
      <c r="T166" s="522"/>
      <c r="U166" s="520" t="str">
        <f>IFERROR(MAX(INDEX(#REF!,MATCH('14312'!C166,#REF!,0)),INDEX(#REF!,MATCH('14312'!C166,#REF!,0))),"")</f>
        <v/>
      </c>
      <c r="V166" s="472"/>
      <c r="W166" s="523" t="str">
        <f>IF(U166&lt;&gt;"",IF(C166="C4431",SUMIFS(#REF!,#REF!,C166,#REF!,$C$140)/2,SUMIFS(#REF!,#REF!,C166,#REF!,$C$140)),"")</f>
        <v/>
      </c>
      <c r="X166" s="472"/>
      <c r="Y166" s="519" t="str">
        <f t="shared" si="6"/>
        <v/>
      </c>
      <c r="Z166" s="472"/>
      <c r="AA166" s="521" t="str">
        <f t="shared" si="7"/>
        <v/>
      </c>
      <c r="AB166" s="522"/>
      <c r="AC166" s="539" t="str">
        <f t="shared" si="8"/>
        <v/>
      </c>
      <c r="AD166" s="479"/>
      <c r="AE166" s="540"/>
    </row>
    <row r="167" spans="3:31" ht="15.75" customHeight="1">
      <c r="C167" s="377"/>
      <c r="D167" s="36"/>
      <c r="E167" s="36"/>
      <c r="F167" s="36"/>
      <c r="G167" s="524" t="str">
        <f>IFERROR(INDEX(#REF!,MATCH(C167,#REF!,0)),"")</f>
        <v/>
      </c>
      <c r="H167" s="472"/>
      <c r="I167" s="472"/>
      <c r="J167" s="472"/>
      <c r="K167" s="472"/>
      <c r="L167" s="472"/>
      <c r="M167" s="472"/>
      <c r="N167" s="472"/>
      <c r="O167" s="472"/>
      <c r="P167" s="472"/>
      <c r="Q167" s="472"/>
      <c r="R167" s="472"/>
      <c r="S167" s="472"/>
      <c r="T167" s="522"/>
      <c r="U167" s="520" t="str">
        <f>IFERROR(MAX(INDEX(#REF!,MATCH('14312'!C167,#REF!,0)),INDEX(#REF!,MATCH('14312'!C167,#REF!,0))),"")</f>
        <v/>
      </c>
      <c r="V167" s="472"/>
      <c r="W167" s="523" t="str">
        <f>IF(U167&lt;&gt;"",IF(C167="C4431",SUMIFS(#REF!,#REF!,C167,#REF!,$C$140)/2,SUMIFS(#REF!,#REF!,C167,#REF!,$C$140)),"")</f>
        <v/>
      </c>
      <c r="X167" s="472"/>
      <c r="Y167" s="519" t="str">
        <f t="shared" si="6"/>
        <v/>
      </c>
      <c r="Z167" s="472"/>
      <c r="AA167" s="521" t="str">
        <f t="shared" si="7"/>
        <v/>
      </c>
      <c r="AB167" s="522"/>
      <c r="AC167" s="539" t="str">
        <f t="shared" si="8"/>
        <v/>
      </c>
      <c r="AD167" s="479"/>
      <c r="AE167" s="540"/>
    </row>
    <row r="168" spans="3:31" ht="15.75" customHeight="1">
      <c r="C168" s="377"/>
      <c r="D168" s="36"/>
      <c r="E168" s="36"/>
      <c r="F168" s="36"/>
      <c r="G168" s="524" t="str">
        <f>IFERROR(INDEX(#REF!,MATCH(C168,#REF!,0)),"")</f>
        <v/>
      </c>
      <c r="H168" s="472"/>
      <c r="I168" s="472"/>
      <c r="J168" s="472"/>
      <c r="K168" s="472"/>
      <c r="L168" s="472"/>
      <c r="M168" s="472"/>
      <c r="N168" s="472"/>
      <c r="O168" s="472"/>
      <c r="P168" s="472"/>
      <c r="Q168" s="472"/>
      <c r="R168" s="472"/>
      <c r="S168" s="472"/>
      <c r="T168" s="522"/>
      <c r="U168" s="520" t="str">
        <f>IFERROR(MAX(INDEX(#REF!,MATCH('14312'!C168,#REF!,0)),INDEX(#REF!,MATCH('14312'!C168,#REF!,0))),"")</f>
        <v/>
      </c>
      <c r="V168" s="472"/>
      <c r="W168" s="523" t="str">
        <f>IF(U168&lt;&gt;"",IF(C168="C4431",SUMIFS(#REF!,#REF!,C168,#REF!,$C$140)/2,SUMIFS(#REF!,#REF!,C168,#REF!,$C$140)),"")</f>
        <v/>
      </c>
      <c r="X168" s="472"/>
      <c r="Y168" s="519" t="str">
        <f t="shared" si="6"/>
        <v/>
      </c>
      <c r="Z168" s="472"/>
      <c r="AA168" s="521" t="str">
        <f t="shared" si="7"/>
        <v/>
      </c>
      <c r="AB168" s="522"/>
      <c r="AC168" s="539" t="str">
        <f t="shared" si="8"/>
        <v/>
      </c>
      <c r="AD168" s="479"/>
      <c r="AE168" s="540"/>
    </row>
    <row r="169" spans="3:31" ht="15.75" customHeight="1">
      <c r="C169" s="377"/>
      <c r="D169" s="36"/>
      <c r="E169" s="36"/>
      <c r="F169" s="36"/>
      <c r="G169" s="524" t="str">
        <f>IFERROR(INDEX(#REF!,MATCH(C169,#REF!,0)),"")</f>
        <v/>
      </c>
      <c r="H169" s="472"/>
      <c r="I169" s="472"/>
      <c r="J169" s="472"/>
      <c r="K169" s="472"/>
      <c r="L169" s="472"/>
      <c r="M169" s="472"/>
      <c r="N169" s="472"/>
      <c r="O169" s="472"/>
      <c r="P169" s="472"/>
      <c r="Q169" s="472"/>
      <c r="R169" s="472"/>
      <c r="S169" s="472"/>
      <c r="T169" s="522"/>
      <c r="U169" s="520" t="str">
        <f>IFERROR(MAX(INDEX(#REF!,MATCH('14312'!C169,#REF!,0)),INDEX(#REF!,MATCH('14312'!C169,#REF!,0))),"")</f>
        <v/>
      </c>
      <c r="V169" s="472"/>
      <c r="W169" s="523" t="str">
        <f>IF(U169&lt;&gt;"",IF(C169="C4431",SUMIFS(#REF!,#REF!,C169,#REF!,$C$140)/2,SUMIFS(#REF!,#REF!,C169,#REF!,$C$140)),"")</f>
        <v/>
      </c>
      <c r="X169" s="472"/>
      <c r="Y169" s="519" t="str">
        <f t="shared" si="6"/>
        <v/>
      </c>
      <c r="Z169" s="472"/>
      <c r="AA169" s="521" t="str">
        <f t="shared" si="7"/>
        <v/>
      </c>
      <c r="AB169" s="522"/>
      <c r="AC169" s="539" t="str">
        <f t="shared" si="8"/>
        <v/>
      </c>
      <c r="AD169" s="479"/>
      <c r="AE169" s="540"/>
    </row>
    <row r="170" spans="3:31" ht="15.75" customHeight="1">
      <c r="C170" s="377"/>
      <c r="D170" s="36"/>
      <c r="E170" s="36"/>
      <c r="F170" s="36"/>
      <c r="G170" s="524" t="str">
        <f>IFERROR(INDEX(#REF!,MATCH(C170,#REF!,0)),"")</f>
        <v/>
      </c>
      <c r="H170" s="472"/>
      <c r="I170" s="472"/>
      <c r="J170" s="472"/>
      <c r="K170" s="472"/>
      <c r="L170" s="472"/>
      <c r="M170" s="472"/>
      <c r="N170" s="472"/>
      <c r="O170" s="472"/>
      <c r="P170" s="472"/>
      <c r="Q170" s="472"/>
      <c r="R170" s="472"/>
      <c r="S170" s="472"/>
      <c r="T170" s="522"/>
      <c r="U170" s="520" t="str">
        <f>IFERROR(MAX(INDEX(#REF!,MATCH('14312'!C170,#REF!,0)),INDEX(#REF!,MATCH('14312'!C170,#REF!,0))),"")</f>
        <v/>
      </c>
      <c r="V170" s="472"/>
      <c r="W170" s="523" t="str">
        <f>IF(U170&lt;&gt;"",IF(C170="C4431",SUMIFS(#REF!,#REF!,C170,#REF!,$C$140)/2,SUMIFS(#REF!,#REF!,C170,#REF!,$C$140)),"")</f>
        <v/>
      </c>
      <c r="X170" s="472"/>
      <c r="Y170" s="519" t="str">
        <f t="shared" si="6"/>
        <v/>
      </c>
      <c r="Z170" s="472"/>
      <c r="AA170" s="521" t="str">
        <f t="shared" si="7"/>
        <v/>
      </c>
      <c r="AB170" s="522"/>
      <c r="AC170" s="539" t="str">
        <f t="shared" si="8"/>
        <v/>
      </c>
      <c r="AD170" s="479"/>
      <c r="AE170" s="540"/>
    </row>
    <row r="171" spans="3:31" ht="15.75" customHeight="1">
      <c r="C171" s="377"/>
      <c r="D171" s="36"/>
      <c r="E171" s="36"/>
      <c r="F171" s="36"/>
      <c r="G171" s="524" t="str">
        <f>IFERROR(INDEX(#REF!,MATCH(C171,#REF!,0)),"")</f>
        <v/>
      </c>
      <c r="H171" s="472"/>
      <c r="I171" s="472"/>
      <c r="J171" s="472"/>
      <c r="K171" s="472"/>
      <c r="L171" s="472"/>
      <c r="M171" s="472"/>
      <c r="N171" s="472"/>
      <c r="O171" s="472"/>
      <c r="P171" s="472"/>
      <c r="Q171" s="472"/>
      <c r="R171" s="472"/>
      <c r="S171" s="472"/>
      <c r="T171" s="522"/>
      <c r="U171" s="520" t="str">
        <f>IFERROR(MAX(INDEX(#REF!,MATCH('14312'!C171,#REF!,0)),INDEX(#REF!,MATCH('14312'!C171,#REF!,0))),"")</f>
        <v/>
      </c>
      <c r="V171" s="472"/>
      <c r="W171" s="523" t="str">
        <f>IF(U171&lt;&gt;"",IF(C171="C4431",SUMIFS(#REF!,#REF!,C171,#REF!,$C$140)/2,SUMIFS(#REF!,#REF!,C171,#REF!,$C$140)),"")</f>
        <v/>
      </c>
      <c r="X171" s="472"/>
      <c r="Y171" s="519" t="str">
        <f t="shared" si="6"/>
        <v/>
      </c>
      <c r="Z171" s="472"/>
      <c r="AA171" s="521" t="str">
        <f t="shared" si="7"/>
        <v/>
      </c>
      <c r="AB171" s="522"/>
      <c r="AC171" s="539" t="str">
        <f t="shared" si="8"/>
        <v/>
      </c>
      <c r="AD171" s="479"/>
      <c r="AE171" s="540"/>
    </row>
    <row r="172" spans="3:31" ht="15.75" customHeight="1">
      <c r="C172" s="377"/>
      <c r="D172" s="36"/>
      <c r="E172" s="36"/>
      <c r="F172" s="36"/>
      <c r="G172" s="524" t="str">
        <f>IFERROR(INDEX(#REF!,MATCH(C172,#REF!,0)),"")</f>
        <v/>
      </c>
      <c r="H172" s="472"/>
      <c r="I172" s="472"/>
      <c r="J172" s="472"/>
      <c r="K172" s="472"/>
      <c r="L172" s="472"/>
      <c r="M172" s="472"/>
      <c r="N172" s="472"/>
      <c r="O172" s="472"/>
      <c r="P172" s="472"/>
      <c r="Q172" s="472"/>
      <c r="R172" s="472"/>
      <c r="S172" s="472"/>
      <c r="T172" s="522"/>
      <c r="U172" s="520" t="str">
        <f>IFERROR(MAX(INDEX(#REF!,MATCH('14312'!C172,#REF!,0)),INDEX(#REF!,MATCH('14312'!C172,#REF!,0))),"")</f>
        <v/>
      </c>
      <c r="V172" s="472"/>
      <c r="W172" s="523" t="str">
        <f>IF(U172&lt;&gt;"",IF(C172="C4431",SUMIFS(#REF!,#REF!,C172,#REF!,$C$140)/2,SUMIFS(#REF!,#REF!,C172,#REF!,$C$140)),"")</f>
        <v/>
      </c>
      <c r="X172" s="472"/>
      <c r="Y172" s="519" t="str">
        <f t="shared" si="6"/>
        <v/>
      </c>
      <c r="Z172" s="472"/>
      <c r="AA172" s="521" t="str">
        <f t="shared" si="7"/>
        <v/>
      </c>
      <c r="AB172" s="522"/>
      <c r="AC172" s="539" t="str">
        <f t="shared" si="8"/>
        <v/>
      </c>
      <c r="AD172" s="479"/>
      <c r="AE172" s="540"/>
    </row>
    <row r="173" spans="3:31" ht="15.75" customHeight="1">
      <c r="C173" s="377"/>
      <c r="D173" s="36"/>
      <c r="E173" s="36"/>
      <c r="F173" s="36"/>
      <c r="G173" s="524" t="str">
        <f>IFERROR(INDEX(#REF!,MATCH(C173,#REF!,0)),"")</f>
        <v/>
      </c>
      <c r="H173" s="472"/>
      <c r="I173" s="472"/>
      <c r="J173" s="472"/>
      <c r="K173" s="472"/>
      <c r="L173" s="472"/>
      <c r="M173" s="472"/>
      <c r="N173" s="472"/>
      <c r="O173" s="472"/>
      <c r="P173" s="472"/>
      <c r="Q173" s="472"/>
      <c r="R173" s="472"/>
      <c r="S173" s="472"/>
      <c r="T173" s="522"/>
      <c r="U173" s="520" t="str">
        <f>IFERROR(MAX(INDEX(#REF!,MATCH('14312'!C173,#REF!,0)),INDEX(#REF!,MATCH('14312'!C173,#REF!,0))),"")</f>
        <v/>
      </c>
      <c r="V173" s="472"/>
      <c r="W173" s="523" t="str">
        <f>IF(U173&lt;&gt;"",IF(C173="C4431",SUMIFS(#REF!,#REF!,C173,#REF!,$C$140)/2,SUMIFS(#REF!,#REF!,C173,#REF!,$C$140)),"")</f>
        <v/>
      </c>
      <c r="X173" s="472"/>
      <c r="Y173" s="519" t="str">
        <f t="shared" si="6"/>
        <v/>
      </c>
      <c r="Z173" s="472"/>
      <c r="AA173" s="521" t="str">
        <f t="shared" si="7"/>
        <v/>
      </c>
      <c r="AB173" s="522"/>
      <c r="AC173" s="539" t="str">
        <f t="shared" si="8"/>
        <v/>
      </c>
      <c r="AD173" s="479"/>
      <c r="AE173" s="540"/>
    </row>
    <row r="174" spans="3:31" ht="15.75" customHeight="1">
      <c r="C174" s="377"/>
      <c r="D174" s="36"/>
      <c r="E174" s="36"/>
      <c r="F174" s="36"/>
      <c r="G174" s="524" t="str">
        <f>IFERROR(INDEX(#REF!,MATCH(C174,#REF!,0)),"")</f>
        <v/>
      </c>
      <c r="H174" s="472"/>
      <c r="I174" s="472"/>
      <c r="J174" s="472"/>
      <c r="K174" s="472"/>
      <c r="L174" s="472"/>
      <c r="M174" s="472"/>
      <c r="N174" s="472"/>
      <c r="O174" s="472"/>
      <c r="P174" s="472"/>
      <c r="Q174" s="472"/>
      <c r="R174" s="472"/>
      <c r="S174" s="472"/>
      <c r="T174" s="522"/>
      <c r="U174" s="520" t="str">
        <f>IFERROR(MAX(INDEX(#REF!,MATCH('14312'!C174,#REF!,0)),INDEX(#REF!,MATCH('14312'!C174,#REF!,0))),"")</f>
        <v/>
      </c>
      <c r="V174" s="472"/>
      <c r="W174" s="523" t="str">
        <f>IF(U174&lt;&gt;"",IF(C174="C4431",SUMIFS(#REF!,#REF!,C174,#REF!,$C$140)/2,SUMIFS(#REF!,#REF!,C174,#REF!,$C$140)),"")</f>
        <v/>
      </c>
      <c r="X174" s="472"/>
      <c r="Y174" s="519" t="str">
        <f t="shared" si="6"/>
        <v/>
      </c>
      <c r="Z174" s="472"/>
      <c r="AA174" s="521" t="str">
        <f t="shared" si="7"/>
        <v/>
      </c>
      <c r="AB174" s="522"/>
      <c r="AC174" s="539" t="str">
        <f t="shared" si="8"/>
        <v/>
      </c>
      <c r="AD174" s="479"/>
      <c r="AE174" s="540"/>
    </row>
    <row r="175" spans="3:31" ht="15.75" customHeight="1">
      <c r="C175" s="377"/>
      <c r="D175" s="36"/>
      <c r="E175" s="36"/>
      <c r="F175" s="36"/>
      <c r="G175" s="524" t="str">
        <f>IFERROR(INDEX(#REF!,MATCH(C175,#REF!,0)),"")</f>
        <v/>
      </c>
      <c r="H175" s="472"/>
      <c r="I175" s="472"/>
      <c r="J175" s="472"/>
      <c r="K175" s="472"/>
      <c r="L175" s="472"/>
      <c r="M175" s="472"/>
      <c r="N175" s="472"/>
      <c r="O175" s="472"/>
      <c r="P175" s="472"/>
      <c r="Q175" s="472"/>
      <c r="R175" s="472"/>
      <c r="S175" s="472"/>
      <c r="T175" s="522"/>
      <c r="U175" s="520" t="str">
        <f>IFERROR(MAX(INDEX(#REF!,MATCH('14312'!C175,#REF!,0)),INDEX(#REF!,MATCH('14312'!C175,#REF!,0))),"")</f>
        <v/>
      </c>
      <c r="V175" s="472"/>
      <c r="W175" s="523" t="str">
        <f>IF(U175&lt;&gt;"",IF(C175="C4431",SUMIFS(#REF!,#REF!,C175,#REF!,$C$140)/2,SUMIFS(#REF!,#REF!,C175,#REF!,$C$140)),"")</f>
        <v/>
      </c>
      <c r="X175" s="472"/>
      <c r="Y175" s="519" t="str">
        <f t="shared" si="6"/>
        <v/>
      </c>
      <c r="Z175" s="472"/>
      <c r="AA175" s="521" t="str">
        <f t="shared" si="7"/>
        <v/>
      </c>
      <c r="AB175" s="522"/>
      <c r="AC175" s="539" t="str">
        <f t="shared" si="8"/>
        <v/>
      </c>
      <c r="AD175" s="479"/>
      <c r="AE175" s="540"/>
    </row>
    <row r="176" spans="3:31" ht="15.75" customHeight="1">
      <c r="C176" s="377"/>
      <c r="D176" s="36"/>
      <c r="E176" s="36"/>
      <c r="F176" s="36"/>
      <c r="G176" s="524" t="str">
        <f>IFERROR(INDEX(#REF!,MATCH(C176,#REF!,0)),"")</f>
        <v/>
      </c>
      <c r="H176" s="472"/>
      <c r="I176" s="472"/>
      <c r="J176" s="472"/>
      <c r="K176" s="472"/>
      <c r="L176" s="472"/>
      <c r="M176" s="472"/>
      <c r="N176" s="472"/>
      <c r="O176" s="472"/>
      <c r="P176" s="472"/>
      <c r="Q176" s="472"/>
      <c r="R176" s="472"/>
      <c r="S176" s="472"/>
      <c r="T176" s="522"/>
      <c r="U176" s="520" t="str">
        <f>IFERROR(MAX(INDEX(#REF!,MATCH('14312'!C176,#REF!,0)),INDEX(#REF!,MATCH('14312'!C176,#REF!,0))),"")</f>
        <v/>
      </c>
      <c r="V176" s="472"/>
      <c r="W176" s="523" t="str">
        <f>IF(U176&lt;&gt;"",IF(C176="C4431",SUMIFS(#REF!,#REF!,C176,#REF!,$C$140)/2,SUMIFS(#REF!,#REF!,C176,#REF!,$C$140)),"")</f>
        <v/>
      </c>
      <c r="X176" s="472"/>
      <c r="Y176" s="519" t="str">
        <f t="shared" si="6"/>
        <v/>
      </c>
      <c r="Z176" s="472"/>
      <c r="AA176" s="521" t="str">
        <f t="shared" si="7"/>
        <v/>
      </c>
      <c r="AB176" s="522"/>
      <c r="AC176" s="539" t="str">
        <f t="shared" si="8"/>
        <v/>
      </c>
      <c r="AD176" s="479"/>
      <c r="AE176" s="540"/>
    </row>
    <row r="177" spans="1:32" ht="15.75" customHeight="1">
      <c r="A177" s="312"/>
      <c r="B177" s="312"/>
      <c r="C177" s="377"/>
      <c r="D177" s="36"/>
      <c r="E177" s="36"/>
      <c r="F177" s="36"/>
      <c r="G177" s="524" t="str">
        <f>IFERROR(INDEX(#REF!,MATCH(C177,#REF!,0)),"")</f>
        <v/>
      </c>
      <c r="H177" s="472"/>
      <c r="I177" s="472"/>
      <c r="J177" s="472"/>
      <c r="K177" s="472"/>
      <c r="L177" s="472"/>
      <c r="M177" s="472"/>
      <c r="N177" s="472"/>
      <c r="O177" s="472"/>
      <c r="P177" s="472"/>
      <c r="Q177" s="472"/>
      <c r="R177" s="472"/>
      <c r="S177" s="472"/>
      <c r="T177" s="522"/>
      <c r="U177" s="520" t="str">
        <f>IFERROR(MAX(INDEX(#REF!,MATCH('14312'!C177,#REF!,0)),INDEX(#REF!,MATCH('14312'!C177,#REF!,0))),"")</f>
        <v/>
      </c>
      <c r="V177" s="472"/>
      <c r="W177" s="523" t="str">
        <f>IF(U177&lt;&gt;"",IF(C177="C4431",SUMIFS(#REF!,#REF!,C177,#REF!,$C$140)/2,SUMIFS(#REF!,#REF!,C177,#REF!,$C$140)),"")</f>
        <v/>
      </c>
      <c r="X177" s="472"/>
      <c r="Y177" s="519" t="str">
        <f t="shared" si="6"/>
        <v/>
      </c>
      <c r="Z177" s="472"/>
      <c r="AA177" s="521" t="str">
        <f t="shared" si="7"/>
        <v/>
      </c>
      <c r="AB177" s="522"/>
      <c r="AC177" s="539" t="str">
        <f t="shared" si="8"/>
        <v/>
      </c>
      <c r="AD177" s="479"/>
      <c r="AE177" s="540"/>
      <c r="AF177" s="312"/>
    </row>
    <row r="178" spans="1:32" ht="15.75" customHeight="1">
      <c r="A178" s="312"/>
      <c r="B178" s="312"/>
      <c r="C178" s="377"/>
      <c r="D178" s="36"/>
      <c r="E178" s="36"/>
      <c r="F178" s="36"/>
      <c r="G178" s="524" t="str">
        <f>IFERROR(INDEX(#REF!,MATCH(C178,#REF!,0)),"")</f>
        <v/>
      </c>
      <c r="H178" s="472"/>
      <c r="I178" s="472"/>
      <c r="J178" s="472"/>
      <c r="K178" s="472"/>
      <c r="L178" s="472"/>
      <c r="M178" s="472"/>
      <c r="N178" s="472"/>
      <c r="O178" s="472"/>
      <c r="P178" s="472"/>
      <c r="Q178" s="472"/>
      <c r="R178" s="472"/>
      <c r="S178" s="472"/>
      <c r="T178" s="522"/>
      <c r="U178" s="520" t="str">
        <f>IFERROR(MAX(INDEX(#REF!,MATCH('14312'!C178,#REF!,0)),INDEX(#REF!,MATCH('14312'!C178,#REF!,0))),"")</f>
        <v/>
      </c>
      <c r="V178" s="472"/>
      <c r="W178" s="523" t="str">
        <f>IF(U178&lt;&gt;"",IF(C178="C4431",SUMIFS(#REF!,#REF!,C178,#REF!,$C$140)/2,SUMIFS(#REF!,#REF!,C178,#REF!,$C$140)),"")</f>
        <v/>
      </c>
      <c r="X178" s="472"/>
      <c r="Y178" s="519" t="str">
        <f t="shared" si="6"/>
        <v/>
      </c>
      <c r="Z178" s="472"/>
      <c r="AA178" s="521" t="str">
        <f t="shared" si="7"/>
        <v/>
      </c>
      <c r="AB178" s="522"/>
      <c r="AC178" s="539" t="str">
        <f t="shared" si="8"/>
        <v/>
      </c>
      <c r="AD178" s="479"/>
      <c r="AE178" s="540"/>
      <c r="AF178" s="312"/>
    </row>
    <row r="179" spans="1:32" ht="15.75" customHeight="1">
      <c r="A179" s="312"/>
      <c r="B179" s="312"/>
      <c r="C179" s="378"/>
      <c r="D179" s="379"/>
      <c r="E179" s="379"/>
      <c r="F179" s="379"/>
      <c r="G179" s="551" t="str">
        <f>IFERROR(INDEX(#REF!,MATCH(C179,#REF!,0)),"")</f>
        <v/>
      </c>
      <c r="H179" s="534"/>
      <c r="I179" s="534"/>
      <c r="J179" s="534"/>
      <c r="K179" s="534"/>
      <c r="L179" s="534"/>
      <c r="M179" s="534"/>
      <c r="N179" s="534"/>
      <c r="O179" s="534"/>
      <c r="P179" s="534"/>
      <c r="Q179" s="534"/>
      <c r="R179" s="534"/>
      <c r="S179" s="534"/>
      <c r="T179" s="552"/>
      <c r="U179" s="548" t="str">
        <f>IFERROR(MAX(INDEX(#REF!,MATCH('14312'!C179,#REF!,0)),INDEX(#REF!,MATCH('14312'!C179,#REF!,0))),"")</f>
        <v/>
      </c>
      <c r="V179" s="534"/>
      <c r="W179" s="523" t="str">
        <f>IF(U179&lt;&gt;"",IF(C179="C4431",SUMIFS(#REF!,#REF!,C179,#REF!,$C$140)/2,SUMIFS(#REF!,#REF!,C179,#REF!,$C$140)),"")</f>
        <v/>
      </c>
      <c r="X179" s="472"/>
      <c r="Y179" s="519" t="str">
        <f t="shared" si="6"/>
        <v/>
      </c>
      <c r="Z179" s="472"/>
      <c r="AA179" s="521" t="str">
        <f t="shared" si="7"/>
        <v/>
      </c>
      <c r="AB179" s="522"/>
      <c r="AC179" s="539" t="str">
        <f t="shared" si="8"/>
        <v/>
      </c>
      <c r="AD179" s="479"/>
      <c r="AE179" s="540"/>
      <c r="AF179" s="312"/>
    </row>
    <row r="180" spans="1:32" ht="15.75" customHeight="1">
      <c r="A180" s="380"/>
      <c r="B180" s="380"/>
      <c r="C180" s="381"/>
      <c r="D180" s="381"/>
      <c r="E180" s="381"/>
      <c r="F180" s="381"/>
      <c r="G180" s="381"/>
      <c r="H180" s="381"/>
      <c r="I180" s="381"/>
      <c r="J180" s="381"/>
      <c r="K180" s="381"/>
      <c r="L180" s="381"/>
      <c r="M180" s="381"/>
      <c r="N180" s="381"/>
      <c r="O180" s="381"/>
      <c r="P180" s="381"/>
      <c r="Q180" s="381"/>
      <c r="R180" s="381"/>
      <c r="S180" s="381"/>
      <c r="T180" s="381"/>
      <c r="U180" s="381"/>
      <c r="V180" s="381"/>
      <c r="W180" s="381"/>
      <c r="X180" s="381"/>
      <c r="Y180" s="381"/>
      <c r="Z180" s="381"/>
      <c r="AA180" s="381"/>
      <c r="AB180" s="381" t="s">
        <v>26</v>
      </c>
      <c r="AC180" s="549">
        <f>SUM(AC143:AE179)</f>
        <v>0</v>
      </c>
      <c r="AD180" s="550"/>
      <c r="AE180" s="550"/>
      <c r="AF180" s="380"/>
    </row>
    <row r="181" spans="1:32" ht="15.75" customHeight="1">
      <c r="A181" s="312"/>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c r="AA181" s="312"/>
      <c r="AB181" s="8"/>
      <c r="AC181" s="9" t="s">
        <v>29</v>
      </c>
      <c r="AD181" s="10">
        <f>AD136+1</f>
        <v>4</v>
      </c>
      <c r="AE181" s="10" t="s">
        <v>30</v>
      </c>
      <c r="AF181" s="51">
        <v>4</v>
      </c>
    </row>
  </sheetData>
  <mergeCells count="748">
    <mergeCell ref="Y161:Z161"/>
    <mergeCell ref="U128:V128"/>
    <mergeCell ref="W128:X128"/>
    <mergeCell ref="AA161:AB161"/>
    <mergeCell ref="U65:V65"/>
    <mergeCell ref="W65:X65"/>
    <mergeCell ref="AC162:AE162"/>
    <mergeCell ref="AC96:AE97"/>
    <mergeCell ref="G70:T70"/>
    <mergeCell ref="Y113:Z113"/>
    <mergeCell ref="Y82:Z82"/>
    <mergeCell ref="U120:V120"/>
    <mergeCell ref="AC98:AE98"/>
    <mergeCell ref="U107:V107"/>
    <mergeCell ref="AC123:AE123"/>
    <mergeCell ref="AC110:AE110"/>
    <mergeCell ref="W110:X110"/>
    <mergeCell ref="U72:V72"/>
    <mergeCell ref="W72:X72"/>
    <mergeCell ref="W146:X146"/>
    <mergeCell ref="G161:T161"/>
    <mergeCell ref="Y146:Z146"/>
    <mergeCell ref="G99:T99"/>
    <mergeCell ref="AC158:AE158"/>
    <mergeCell ref="AC177:AE177"/>
    <mergeCell ref="W129:X129"/>
    <mergeCell ref="W63:X63"/>
    <mergeCell ref="G103:T103"/>
    <mergeCell ref="Y129:Z129"/>
    <mergeCell ref="W123:X123"/>
    <mergeCell ref="Y123:Z123"/>
    <mergeCell ref="AA123:AB123"/>
    <mergeCell ref="Y110:Z110"/>
    <mergeCell ref="U131:V131"/>
    <mergeCell ref="G167:T167"/>
    <mergeCell ref="W131:X131"/>
    <mergeCell ref="U146:V146"/>
    <mergeCell ref="AA108:AB108"/>
    <mergeCell ref="G65:T65"/>
    <mergeCell ref="R92:AF92"/>
    <mergeCell ref="U83:V83"/>
    <mergeCell ref="W169:X169"/>
    <mergeCell ref="Y169:Z169"/>
    <mergeCell ref="AA175:AB175"/>
    <mergeCell ref="AA177:AB177"/>
    <mergeCell ref="G169:T169"/>
    <mergeCell ref="Y89:Z89"/>
    <mergeCell ref="U105:V105"/>
    <mergeCell ref="L45:O45"/>
    <mergeCell ref="AC57:AE57"/>
    <mergeCell ref="AC155:AE155"/>
    <mergeCell ref="G129:T129"/>
    <mergeCell ref="AC146:AE146"/>
    <mergeCell ref="AA109:AB109"/>
    <mergeCell ref="U85:V85"/>
    <mergeCell ref="U141:V142"/>
    <mergeCell ref="AC121:AE121"/>
    <mergeCell ref="W141:X142"/>
    <mergeCell ref="U60:V60"/>
    <mergeCell ref="AC86:AE86"/>
    <mergeCell ref="G60:T60"/>
    <mergeCell ref="AC151:AE151"/>
    <mergeCell ref="G131:T131"/>
    <mergeCell ref="U78:V78"/>
    <mergeCell ref="W78:X78"/>
    <mergeCell ref="AC58:AE58"/>
    <mergeCell ref="Y103:Z103"/>
    <mergeCell ref="Y134:Z134"/>
    <mergeCell ref="AA134:AB134"/>
    <mergeCell ref="AC150:AE150"/>
    <mergeCell ref="U124:V124"/>
    <mergeCell ref="W124:X124"/>
    <mergeCell ref="E24:L24"/>
    <mergeCell ref="W118:X118"/>
    <mergeCell ref="Y118:Z118"/>
    <mergeCell ref="W167:X167"/>
    <mergeCell ref="U80:V80"/>
    <mergeCell ref="Y167:Z167"/>
    <mergeCell ref="W80:X80"/>
    <mergeCell ref="AC165:AE165"/>
    <mergeCell ref="AA167:AB167"/>
    <mergeCell ref="AC152:AE152"/>
    <mergeCell ref="W55:X55"/>
    <mergeCell ref="G126:T126"/>
    <mergeCell ref="O46:Q46"/>
    <mergeCell ref="Y98:Z98"/>
    <mergeCell ref="AA98:AB98"/>
    <mergeCell ref="AA162:AB162"/>
    <mergeCell ref="G78:T78"/>
    <mergeCell ref="U96:V97"/>
    <mergeCell ref="AC70:AE70"/>
    <mergeCell ref="U71:V71"/>
    <mergeCell ref="W71:X71"/>
    <mergeCell ref="AA164:AB164"/>
    <mergeCell ref="U58:V58"/>
    <mergeCell ref="G80:T80"/>
    <mergeCell ref="W58:X58"/>
    <mergeCell ref="AC178:AE178"/>
    <mergeCell ref="AC134:AE134"/>
    <mergeCell ref="U73:V73"/>
    <mergeCell ref="G79:T79"/>
    <mergeCell ref="AC170:AE170"/>
    <mergeCell ref="G73:T73"/>
    <mergeCell ref="W73:X73"/>
    <mergeCell ref="G144:T144"/>
    <mergeCell ref="W60:X60"/>
    <mergeCell ref="AC71:AE71"/>
    <mergeCell ref="Y116:Z116"/>
    <mergeCell ref="G119:T119"/>
    <mergeCell ref="AC163:AE163"/>
    <mergeCell ref="AC101:AE101"/>
    <mergeCell ref="Y66:Z66"/>
    <mergeCell ref="Y126:Z126"/>
    <mergeCell ref="AC85:AE85"/>
    <mergeCell ref="AC60:AE60"/>
    <mergeCell ref="AC173:AE173"/>
    <mergeCell ref="G174:T174"/>
    <mergeCell ref="G165:T165"/>
    <mergeCell ref="U168:V168"/>
    <mergeCell ref="W168:X168"/>
    <mergeCell ref="W53:X53"/>
    <mergeCell ref="G173:T173"/>
    <mergeCell ref="Y53:Z53"/>
    <mergeCell ref="AA82:AB82"/>
    <mergeCell ref="B23:D23"/>
    <mergeCell ref="W68:X68"/>
    <mergeCell ref="Y130:Z130"/>
    <mergeCell ref="Y68:Z68"/>
    <mergeCell ref="AA130:AB130"/>
    <mergeCell ref="Y117:Z117"/>
    <mergeCell ref="U84:V84"/>
    <mergeCell ref="U155:V155"/>
    <mergeCell ref="AA117:AB117"/>
    <mergeCell ref="W84:X84"/>
    <mergeCell ref="U149:V149"/>
    <mergeCell ref="AA111:AB111"/>
    <mergeCell ref="Y55:Z55"/>
    <mergeCell ref="U86:V86"/>
    <mergeCell ref="U151:V151"/>
    <mergeCell ref="U165:V165"/>
    <mergeCell ref="U163:V163"/>
    <mergeCell ref="W163:X163"/>
    <mergeCell ref="G160:T160"/>
    <mergeCell ref="U173:V173"/>
    <mergeCell ref="A6:AF6"/>
    <mergeCell ref="C92:L92"/>
    <mergeCell ref="G66:T66"/>
    <mergeCell ref="U150:V150"/>
    <mergeCell ref="AA112:AB112"/>
    <mergeCell ref="W150:X150"/>
    <mergeCell ref="G53:T53"/>
    <mergeCell ref="W144:X144"/>
    <mergeCell ref="Y144:Z144"/>
    <mergeCell ref="G74:T74"/>
    <mergeCell ref="Y119:Z119"/>
    <mergeCell ref="G68:T68"/>
    <mergeCell ref="G145:T145"/>
    <mergeCell ref="Y74:Z74"/>
    <mergeCell ref="U101:V101"/>
    <mergeCell ref="AC102:AE102"/>
    <mergeCell ref="U76:V76"/>
    <mergeCell ref="W76:X76"/>
    <mergeCell ref="Y67:Z67"/>
    <mergeCell ref="G147:T147"/>
    <mergeCell ref="Y132:Z132"/>
    <mergeCell ref="AA132:AB132"/>
    <mergeCell ref="AA119:AB119"/>
    <mergeCell ref="B24:D24"/>
    <mergeCell ref="R4:X4"/>
    <mergeCell ref="U152:V152"/>
    <mergeCell ref="W152:X152"/>
    <mergeCell ref="G168:T168"/>
    <mergeCell ref="U177:V177"/>
    <mergeCell ref="E25:L25"/>
    <mergeCell ref="AA114:AB114"/>
    <mergeCell ref="AC78:AE78"/>
    <mergeCell ref="G150:T150"/>
    <mergeCell ref="Y122:Z122"/>
    <mergeCell ref="AA105:AB105"/>
    <mergeCell ref="AC107:AE107"/>
    <mergeCell ref="G81:T81"/>
    <mergeCell ref="U99:V99"/>
    <mergeCell ref="Y63:Z63"/>
    <mergeCell ref="U170:V170"/>
    <mergeCell ref="W99:X99"/>
    <mergeCell ref="AC79:AE79"/>
    <mergeCell ref="M24:P24"/>
    <mergeCell ref="AC73:AE73"/>
    <mergeCell ref="U74:V74"/>
    <mergeCell ref="AC51:AE52"/>
    <mergeCell ref="AC171:AE171"/>
    <mergeCell ref="W74:X74"/>
    <mergeCell ref="A16:AF16"/>
    <mergeCell ref="Y69:Z69"/>
    <mergeCell ref="AA69:AB69"/>
    <mergeCell ref="B26:D26"/>
    <mergeCell ref="AA133:AB133"/>
    <mergeCell ref="AA127:AB127"/>
    <mergeCell ref="G163:T163"/>
    <mergeCell ref="U54:V54"/>
    <mergeCell ref="AA64:AB64"/>
    <mergeCell ref="C45:E45"/>
    <mergeCell ref="G113:T113"/>
    <mergeCell ref="AA122:AB122"/>
    <mergeCell ref="G100:T100"/>
    <mergeCell ref="W160:X160"/>
    <mergeCell ref="U158:V158"/>
    <mergeCell ref="W87:X87"/>
    <mergeCell ref="AC67:AE67"/>
    <mergeCell ref="G102:T102"/>
    <mergeCell ref="G158:T158"/>
    <mergeCell ref="Y87:Z87"/>
    <mergeCell ref="Y147:Z147"/>
    <mergeCell ref="G77:T77"/>
    <mergeCell ref="W89:X89"/>
    <mergeCell ref="AC69:AE69"/>
    <mergeCell ref="AA57:AB57"/>
    <mergeCell ref="U57:V57"/>
    <mergeCell ref="AA146:AB146"/>
    <mergeCell ref="W113:X113"/>
    <mergeCell ref="U51:V52"/>
    <mergeCell ref="U100:V100"/>
    <mergeCell ref="U171:V171"/>
    <mergeCell ref="W100:X100"/>
    <mergeCell ref="C140:E140"/>
    <mergeCell ref="W165:X165"/>
    <mergeCell ref="U115:V115"/>
    <mergeCell ref="W115:X115"/>
    <mergeCell ref="U102:V102"/>
    <mergeCell ref="AA65:AB65"/>
    <mergeCell ref="U134:V134"/>
    <mergeCell ref="W134:X134"/>
    <mergeCell ref="AA96:AB97"/>
    <mergeCell ref="U169:V169"/>
    <mergeCell ref="Y109:Z109"/>
    <mergeCell ref="U130:V130"/>
    <mergeCell ref="W59:X59"/>
    <mergeCell ref="G148:T148"/>
    <mergeCell ref="U68:V68"/>
    <mergeCell ref="U87:V87"/>
    <mergeCell ref="A46:G46"/>
    <mergeCell ref="U148:V148"/>
    <mergeCell ref="AC174:AE174"/>
    <mergeCell ref="AA110:AB110"/>
    <mergeCell ref="W148:X148"/>
    <mergeCell ref="G88:T88"/>
    <mergeCell ref="W179:X179"/>
    <mergeCell ref="W77:X77"/>
    <mergeCell ref="G153:T153"/>
    <mergeCell ref="Y179:Z179"/>
    <mergeCell ref="Y77:Z77"/>
    <mergeCell ref="AC124:AE124"/>
    <mergeCell ref="G179:T179"/>
    <mergeCell ref="G166:T166"/>
    <mergeCell ref="U161:V161"/>
    <mergeCell ref="W161:X161"/>
    <mergeCell ref="U174:V174"/>
    <mergeCell ref="W174:X174"/>
    <mergeCell ref="AC117:AE117"/>
    <mergeCell ref="G156:T156"/>
    <mergeCell ref="Y78:Z78"/>
    <mergeCell ref="AC115:AE115"/>
    <mergeCell ref="AA78:AB78"/>
    <mergeCell ref="U103:V103"/>
    <mergeCell ref="C141:F142"/>
    <mergeCell ref="W143:X143"/>
    <mergeCell ref="Y72:Z72"/>
    <mergeCell ref="Y143:Z143"/>
    <mergeCell ref="AA72:AB72"/>
    <mergeCell ref="G115:T115"/>
    <mergeCell ref="AC113:AE113"/>
    <mergeCell ref="U108:V108"/>
    <mergeCell ref="AC100:AE100"/>
    <mergeCell ref="U123:V123"/>
    <mergeCell ref="AA85:AB85"/>
    <mergeCell ref="G134:T134"/>
    <mergeCell ref="U110:V110"/>
    <mergeCell ref="Y131:Z131"/>
    <mergeCell ref="AA131:AB131"/>
    <mergeCell ref="W116:X116"/>
    <mergeCell ref="W108:X108"/>
    <mergeCell ref="G98:T98"/>
    <mergeCell ref="F4:L4"/>
    <mergeCell ref="G116:T116"/>
    <mergeCell ref="U159:V159"/>
    <mergeCell ref="AC129:AE129"/>
    <mergeCell ref="W159:X159"/>
    <mergeCell ref="Y88:Z88"/>
    <mergeCell ref="Y159:Z159"/>
    <mergeCell ref="W153:X153"/>
    <mergeCell ref="AC108:AE108"/>
    <mergeCell ref="Y153:Z153"/>
    <mergeCell ref="AA88:AB88"/>
    <mergeCell ref="G118:T118"/>
    <mergeCell ref="AA54:AB54"/>
    <mergeCell ref="C96:F97"/>
    <mergeCell ref="AA56:AB56"/>
    <mergeCell ref="Y154:Z154"/>
    <mergeCell ref="U121:V121"/>
    <mergeCell ref="AA83:AB83"/>
    <mergeCell ref="AA154:AB154"/>
    <mergeCell ref="AC131:AE131"/>
    <mergeCell ref="M21:P21"/>
    <mergeCell ref="U129:V129"/>
    <mergeCell ref="U63:V63"/>
    <mergeCell ref="Y156:Z156"/>
    <mergeCell ref="A5:B5"/>
    <mergeCell ref="W121:X121"/>
    <mergeCell ref="Y80:Z80"/>
    <mergeCell ref="AC144:AE144"/>
    <mergeCell ref="G124:T124"/>
    <mergeCell ref="AA80:AB80"/>
    <mergeCell ref="U167:V167"/>
    <mergeCell ref="U55:V55"/>
    <mergeCell ref="AC81:AE81"/>
    <mergeCell ref="W111:X111"/>
    <mergeCell ref="G55:T55"/>
    <mergeCell ref="U98:V98"/>
    <mergeCell ref="W98:X98"/>
    <mergeCell ref="G109:T109"/>
    <mergeCell ref="AA62:AB62"/>
    <mergeCell ref="AC145:AE145"/>
    <mergeCell ref="AA101:AB101"/>
    <mergeCell ref="U66:V66"/>
    <mergeCell ref="U126:V126"/>
    <mergeCell ref="W66:X66"/>
    <mergeCell ref="W126:X126"/>
    <mergeCell ref="U53:V53"/>
    <mergeCell ref="C5:L5"/>
    <mergeCell ref="W109:X109"/>
    <mergeCell ref="W175:X175"/>
    <mergeCell ref="M4:Q4"/>
    <mergeCell ref="W162:X162"/>
    <mergeCell ref="Y162:Z162"/>
    <mergeCell ref="G111:T111"/>
    <mergeCell ref="AA156:AB156"/>
    <mergeCell ref="AC76:AE76"/>
    <mergeCell ref="AC147:AE147"/>
    <mergeCell ref="W177:X177"/>
    <mergeCell ref="Y106:Z106"/>
    <mergeCell ref="Y177:Z177"/>
    <mergeCell ref="AC122:AE122"/>
    <mergeCell ref="W164:X164"/>
    <mergeCell ref="AA155:AB155"/>
    <mergeCell ref="Y164:Z164"/>
    <mergeCell ref="G71:T71"/>
    <mergeCell ref="AA170:AB170"/>
    <mergeCell ref="AC63:AE63"/>
    <mergeCell ref="Y157:Z157"/>
    <mergeCell ref="AA86:AB86"/>
    <mergeCell ref="AA157:AB157"/>
    <mergeCell ref="AA151:AB151"/>
    <mergeCell ref="M137:Q137"/>
    <mergeCell ref="Y172:Z172"/>
    <mergeCell ref="W61:X61"/>
    <mergeCell ref="Y61:Z61"/>
    <mergeCell ref="G61:T61"/>
    <mergeCell ref="U145:V145"/>
    <mergeCell ref="AA147:AB147"/>
    <mergeCell ref="G125:T125"/>
    <mergeCell ref="W114:X114"/>
    <mergeCell ref="G112:T112"/>
    <mergeCell ref="U122:V122"/>
    <mergeCell ref="G62:T62"/>
    <mergeCell ref="AC66:AE66"/>
    <mergeCell ref="AC77:AE77"/>
    <mergeCell ref="AC74:AE74"/>
    <mergeCell ref="AC126:AE126"/>
    <mergeCell ref="U70:V70"/>
    <mergeCell ref="G63:T63"/>
    <mergeCell ref="AA149:AB149"/>
    <mergeCell ref="AC90:AE90"/>
    <mergeCell ref="W85:X85"/>
    <mergeCell ref="AC65:AE65"/>
    <mergeCell ref="Y85:Z85"/>
    <mergeCell ref="Y141:Z142"/>
    <mergeCell ref="Y175:Z175"/>
    <mergeCell ref="AA104:AB104"/>
    <mergeCell ref="G143:T143"/>
    <mergeCell ref="AA79:AB79"/>
    <mergeCell ref="W112:X112"/>
    <mergeCell ref="B17:AF17"/>
    <mergeCell ref="U79:V79"/>
    <mergeCell ref="AC135:AE135"/>
    <mergeCell ref="G45:J45"/>
    <mergeCell ref="U144:V144"/>
    <mergeCell ref="AA106:AB106"/>
    <mergeCell ref="AC53:AE53"/>
    <mergeCell ref="Y56:Z56"/>
    <mergeCell ref="U119:V119"/>
    <mergeCell ref="M92:Q92"/>
    <mergeCell ref="AA81:AB81"/>
    <mergeCell ref="G59:T59"/>
    <mergeCell ref="B19:AF19"/>
    <mergeCell ref="U81:V81"/>
    <mergeCell ref="G117:T117"/>
    <mergeCell ref="AC55:AE55"/>
    <mergeCell ref="G67:T67"/>
    <mergeCell ref="A47:B47"/>
    <mergeCell ref="U117:V117"/>
    <mergeCell ref="Y178:Z178"/>
    <mergeCell ref="G127:T127"/>
    <mergeCell ref="Y105:Z105"/>
    <mergeCell ref="AA63:AB63"/>
    <mergeCell ref="AA172:AB172"/>
    <mergeCell ref="C51:F52"/>
    <mergeCell ref="W130:X130"/>
    <mergeCell ref="AA173:AB173"/>
    <mergeCell ref="Y100:Z100"/>
    <mergeCell ref="U67:V67"/>
    <mergeCell ref="W67:X67"/>
    <mergeCell ref="U132:V132"/>
    <mergeCell ref="AA165:AB165"/>
    <mergeCell ref="W132:X132"/>
    <mergeCell ref="G76:T76"/>
    <mergeCell ref="W119:X119"/>
    <mergeCell ref="Y62:Z62"/>
    <mergeCell ref="Y54:Z54"/>
    <mergeCell ref="W64:X64"/>
    <mergeCell ref="Y64:Z64"/>
    <mergeCell ref="Y128:Z128"/>
    <mergeCell ref="U160:V160"/>
    <mergeCell ref="G69:T69"/>
    <mergeCell ref="AA51:AB52"/>
    <mergeCell ref="AC179:AE179"/>
    <mergeCell ref="AC130:AE130"/>
    <mergeCell ref="AC68:AE68"/>
    <mergeCell ref="U69:V69"/>
    <mergeCell ref="AC166:AE166"/>
    <mergeCell ref="W69:X69"/>
    <mergeCell ref="AC160:AE160"/>
    <mergeCell ref="Y125:Z125"/>
    <mergeCell ref="AA125:AB125"/>
    <mergeCell ref="Y112:Z112"/>
    <mergeCell ref="W133:X133"/>
    <mergeCell ref="AC168:AE168"/>
    <mergeCell ref="Y133:Z133"/>
    <mergeCell ref="W127:X127"/>
    <mergeCell ref="Y127:Z127"/>
    <mergeCell ref="AC72:AE72"/>
    <mergeCell ref="Y176:Z176"/>
    <mergeCell ref="AC143:AE143"/>
    <mergeCell ref="Y114:Z114"/>
    <mergeCell ref="AA176:AB176"/>
    <mergeCell ref="AC161:AE161"/>
    <mergeCell ref="AA120:AB120"/>
    <mergeCell ref="AA107:AB107"/>
    <mergeCell ref="AA178:AB178"/>
    <mergeCell ref="AA171:AB171"/>
    <mergeCell ref="U147:V147"/>
    <mergeCell ref="B8:AF15"/>
    <mergeCell ref="G87:T87"/>
    <mergeCell ref="W122:X122"/>
    <mergeCell ref="G133:T133"/>
    <mergeCell ref="U89:V89"/>
    <mergeCell ref="G89:T89"/>
    <mergeCell ref="A4:E4"/>
    <mergeCell ref="G64:T64"/>
    <mergeCell ref="U82:V82"/>
    <mergeCell ref="W82:X82"/>
    <mergeCell ref="AC62:AE62"/>
    <mergeCell ref="AC154:AE154"/>
    <mergeCell ref="G164:T164"/>
    <mergeCell ref="Y75:Z75"/>
    <mergeCell ref="AA100:AB100"/>
    <mergeCell ref="A92:B92"/>
    <mergeCell ref="AC156:AE156"/>
    <mergeCell ref="Y121:Z121"/>
    <mergeCell ref="Y102:Z102"/>
    <mergeCell ref="AA102:AB102"/>
    <mergeCell ref="E23:L23"/>
    <mergeCell ref="W158:X158"/>
    <mergeCell ref="AA179:AB179"/>
    <mergeCell ref="U77:V77"/>
    <mergeCell ref="AC103:AE103"/>
    <mergeCell ref="U179:V179"/>
    <mergeCell ref="AA166:AB166"/>
    <mergeCell ref="G82:T82"/>
    <mergeCell ref="U166:V166"/>
    <mergeCell ref="AC180:AE180"/>
    <mergeCell ref="AC118:AE118"/>
    <mergeCell ref="AC167:AE167"/>
    <mergeCell ref="AA103:AB103"/>
    <mergeCell ref="AA168:AB168"/>
    <mergeCell ref="G146:T146"/>
    <mergeCell ref="U143:V143"/>
    <mergeCell ref="AC169:AE169"/>
    <mergeCell ref="G83:T83"/>
    <mergeCell ref="AA128:AB128"/>
    <mergeCell ref="AC119:AE119"/>
    <mergeCell ref="AA129:AB129"/>
    <mergeCell ref="AC87:AE87"/>
    <mergeCell ref="U153:V153"/>
    <mergeCell ref="G159:T159"/>
    <mergeCell ref="AC89:AE89"/>
    <mergeCell ref="AC116:AE116"/>
    <mergeCell ref="M3:Q3"/>
    <mergeCell ref="B25:D25"/>
    <mergeCell ref="C137:L137"/>
    <mergeCell ref="W70:X70"/>
    <mergeCell ref="Y65:Z65"/>
    <mergeCell ref="Y70:Z70"/>
    <mergeCell ref="G141:T142"/>
    <mergeCell ref="Y57:Z57"/>
    <mergeCell ref="B22:D22"/>
    <mergeCell ref="U113:V113"/>
    <mergeCell ref="U88:V88"/>
    <mergeCell ref="W88:X88"/>
    <mergeCell ref="G72:T72"/>
    <mergeCell ref="M26:P26"/>
    <mergeCell ref="A7:AF7"/>
    <mergeCell ref="Y60:Z60"/>
    <mergeCell ref="C47:L47"/>
    <mergeCell ref="E26:L26"/>
    <mergeCell ref="AA55:AB55"/>
    <mergeCell ref="M47:Q47"/>
    <mergeCell ref="G85:T85"/>
    <mergeCell ref="G84:T84"/>
    <mergeCell ref="AE4:AF4"/>
    <mergeCell ref="Y4:AD4"/>
    <mergeCell ref="AC157:AE157"/>
    <mergeCell ref="AA141:AB142"/>
    <mergeCell ref="AA116:AB116"/>
    <mergeCell ref="W149:X149"/>
    <mergeCell ref="AC75:AE75"/>
    <mergeCell ref="AC83:AE83"/>
    <mergeCell ref="AC84:AE84"/>
    <mergeCell ref="Y104:Z104"/>
    <mergeCell ref="W117:X117"/>
    <mergeCell ref="AA75:AB75"/>
    <mergeCell ref="Y111:Z111"/>
    <mergeCell ref="AC148:AE148"/>
    <mergeCell ref="Y174:Z174"/>
    <mergeCell ref="Y149:Z149"/>
    <mergeCell ref="AC172:AE172"/>
    <mergeCell ref="AA174:AB174"/>
    <mergeCell ref="U116:V116"/>
    <mergeCell ref="Y124:Z124"/>
    <mergeCell ref="AA124:AB124"/>
    <mergeCell ref="G108:T108"/>
    <mergeCell ref="AA118:AB118"/>
    <mergeCell ref="U118:V118"/>
    <mergeCell ref="G154:T154"/>
    <mergeCell ref="AA169:AB169"/>
    <mergeCell ref="AC111:AE111"/>
    <mergeCell ref="Y150:Z150"/>
    <mergeCell ref="AA150:AB150"/>
    <mergeCell ref="AA144:AB144"/>
    <mergeCell ref="U109:V109"/>
    <mergeCell ref="Y165:Z165"/>
    <mergeCell ref="AC109:AE109"/>
    <mergeCell ref="AC133:AE133"/>
    <mergeCell ref="AC127:AE127"/>
    <mergeCell ref="AC141:AE142"/>
    <mergeCell ref="W166:X166"/>
    <mergeCell ref="G110:T110"/>
    <mergeCell ref="AC175:AE175"/>
    <mergeCell ref="G149:T149"/>
    <mergeCell ref="W96:X97"/>
    <mergeCell ref="AA121:AB121"/>
    <mergeCell ref="Y96:Z97"/>
    <mergeCell ref="AC112:AE112"/>
    <mergeCell ref="AC106:AE106"/>
    <mergeCell ref="G86:T86"/>
    <mergeCell ref="Y71:Z71"/>
    <mergeCell ref="G151:T151"/>
    <mergeCell ref="AC132:AE132"/>
    <mergeCell ref="G104:T104"/>
    <mergeCell ref="AC104:AE104"/>
    <mergeCell ref="AA84:AB84"/>
    <mergeCell ref="W170:X170"/>
    <mergeCell ref="U157:V157"/>
    <mergeCell ref="W86:X86"/>
    <mergeCell ref="W157:X157"/>
    <mergeCell ref="Y86:Z86"/>
    <mergeCell ref="W151:X151"/>
    <mergeCell ref="Y151:Z151"/>
    <mergeCell ref="U172:V172"/>
    <mergeCell ref="W101:X101"/>
    <mergeCell ref="AA126:AB126"/>
    <mergeCell ref="G178:T178"/>
    <mergeCell ref="Y58:Z58"/>
    <mergeCell ref="AA87:AB87"/>
    <mergeCell ref="AA58:AB58"/>
    <mergeCell ref="C95:E95"/>
    <mergeCell ref="M23:P23"/>
    <mergeCell ref="Y73:Z73"/>
    <mergeCell ref="AA73:AB73"/>
    <mergeCell ref="AA60:AB60"/>
    <mergeCell ref="U175:V175"/>
    <mergeCell ref="G175:T175"/>
    <mergeCell ref="AA53:AB53"/>
    <mergeCell ref="U162:V162"/>
    <mergeCell ref="U156:V156"/>
    <mergeCell ref="G162:T162"/>
    <mergeCell ref="W156:X156"/>
    <mergeCell ref="G96:T97"/>
    <mergeCell ref="U106:V106"/>
    <mergeCell ref="AA68:AB68"/>
    <mergeCell ref="G177:T177"/>
    <mergeCell ref="W155:X155"/>
    <mergeCell ref="U164:V164"/>
    <mergeCell ref="Y84:Z84"/>
    <mergeCell ref="Y155:Z155"/>
    <mergeCell ref="M5:Q5"/>
    <mergeCell ref="G170:T170"/>
    <mergeCell ref="U61:V61"/>
    <mergeCell ref="G157:T157"/>
    <mergeCell ref="G132:T132"/>
    <mergeCell ref="U104:V104"/>
    <mergeCell ref="G122:T122"/>
    <mergeCell ref="W104:X104"/>
    <mergeCell ref="G101:T101"/>
    <mergeCell ref="G121:T121"/>
    <mergeCell ref="W102:X102"/>
    <mergeCell ref="R5:AF5"/>
    <mergeCell ref="G58:T58"/>
    <mergeCell ref="AC149:AE149"/>
    <mergeCell ref="G123:T123"/>
    <mergeCell ref="Y108:Z108"/>
    <mergeCell ref="AC64:AE64"/>
    <mergeCell ref="AC88:AE88"/>
    <mergeCell ref="AC82:AE82"/>
    <mergeCell ref="U154:V154"/>
    <mergeCell ref="W83:X83"/>
    <mergeCell ref="W154:X154"/>
    <mergeCell ref="Y83:Z83"/>
    <mergeCell ref="AC164:AE164"/>
    <mergeCell ref="AC176:AE176"/>
    <mergeCell ref="G172:T172"/>
    <mergeCell ref="AC114:AE114"/>
    <mergeCell ref="W79:X79"/>
    <mergeCell ref="Y79:Z79"/>
    <mergeCell ref="W54:X54"/>
    <mergeCell ref="AC99:AE99"/>
    <mergeCell ref="W106:X106"/>
    <mergeCell ref="AA70:AB70"/>
    <mergeCell ref="Y170:Z170"/>
    <mergeCell ref="Y163:Z163"/>
    <mergeCell ref="AA163:AB163"/>
    <mergeCell ref="Y171:Z171"/>
    <mergeCell ref="Y173:Z173"/>
    <mergeCell ref="G176:T176"/>
    <mergeCell ref="AC56:AE56"/>
    <mergeCell ref="AC105:AE105"/>
    <mergeCell ref="G57:T57"/>
    <mergeCell ref="G128:T128"/>
    <mergeCell ref="U75:V75"/>
    <mergeCell ref="W75:X75"/>
    <mergeCell ref="G171:T171"/>
    <mergeCell ref="AC120:AE120"/>
    <mergeCell ref="W62:X62"/>
    <mergeCell ref="A3:E3"/>
    <mergeCell ref="AC80:AE80"/>
    <mergeCell ref="U56:V56"/>
    <mergeCell ref="W81:X81"/>
    <mergeCell ref="W56:X56"/>
    <mergeCell ref="G152:T152"/>
    <mergeCell ref="Y81:Z81"/>
    <mergeCell ref="W105:X105"/>
    <mergeCell ref="AC128:AE128"/>
    <mergeCell ref="Y99:Z99"/>
    <mergeCell ref="AA99:AB99"/>
    <mergeCell ref="W145:X145"/>
    <mergeCell ref="Y145:Z145"/>
    <mergeCell ref="AA74:AB74"/>
    <mergeCell ref="AA145:AB145"/>
    <mergeCell ref="Y101:Z101"/>
    <mergeCell ref="Y107:Z107"/>
    <mergeCell ref="Y51:Z52"/>
    <mergeCell ref="Y115:Z115"/>
    <mergeCell ref="AA115:AB115"/>
    <mergeCell ref="AC54:AE54"/>
    <mergeCell ref="Y148:Z148"/>
    <mergeCell ref="AA77:AB77"/>
    <mergeCell ref="AA148:AB148"/>
    <mergeCell ref="A1:AF2"/>
    <mergeCell ref="W147:X147"/>
    <mergeCell ref="U176:V176"/>
    <mergeCell ref="Y76:Z76"/>
    <mergeCell ref="U114:V114"/>
    <mergeCell ref="AA76:AB76"/>
    <mergeCell ref="G54:T54"/>
    <mergeCell ref="E22:L22"/>
    <mergeCell ref="G106:T106"/>
    <mergeCell ref="R47:AF47"/>
    <mergeCell ref="AC59:AE59"/>
    <mergeCell ref="Y158:Z158"/>
    <mergeCell ref="AA158:AB158"/>
    <mergeCell ref="F3:L3"/>
    <mergeCell ref="Y168:Z168"/>
    <mergeCell ref="AA59:AB59"/>
    <mergeCell ref="AC61:AE61"/>
    <mergeCell ref="AC159:AE159"/>
    <mergeCell ref="AC153:AE153"/>
    <mergeCell ref="AA89:AB89"/>
    <mergeCell ref="AC125:AE125"/>
    <mergeCell ref="AA153:AB153"/>
    <mergeCell ref="Y120:Z120"/>
    <mergeCell ref="AA71:AB71"/>
    <mergeCell ref="U178:V178"/>
    <mergeCell ref="C50:E50"/>
    <mergeCell ref="G56:T56"/>
    <mergeCell ref="W172:X172"/>
    <mergeCell ref="G105:T105"/>
    <mergeCell ref="W171:X171"/>
    <mergeCell ref="G120:T120"/>
    <mergeCell ref="G107:T107"/>
    <mergeCell ref="W173:X173"/>
    <mergeCell ref="G51:T52"/>
    <mergeCell ref="U125:V125"/>
    <mergeCell ref="W125:X125"/>
    <mergeCell ref="U112:V112"/>
    <mergeCell ref="U62:V62"/>
    <mergeCell ref="U127:V127"/>
    <mergeCell ref="W176:X176"/>
    <mergeCell ref="U64:V64"/>
    <mergeCell ref="W120:X120"/>
    <mergeCell ref="W107:X107"/>
    <mergeCell ref="W178:X178"/>
    <mergeCell ref="R137:AF137"/>
    <mergeCell ref="W57:X57"/>
    <mergeCell ref="W51:X52"/>
    <mergeCell ref="AA113:AB113"/>
    <mergeCell ref="A8:A15"/>
    <mergeCell ref="Y166:Z166"/>
    <mergeCell ref="U133:V133"/>
    <mergeCell ref="AA160:AB160"/>
    <mergeCell ref="W103:X103"/>
    <mergeCell ref="AA67:AB67"/>
    <mergeCell ref="AA61:AB61"/>
    <mergeCell ref="AA159:AB159"/>
    <mergeCell ref="G75:T75"/>
    <mergeCell ref="U59:V59"/>
    <mergeCell ref="Y152:Z152"/>
    <mergeCell ref="G155:T155"/>
    <mergeCell ref="AA152:AB152"/>
    <mergeCell ref="G130:T130"/>
    <mergeCell ref="U111:V111"/>
    <mergeCell ref="AA143:AB143"/>
    <mergeCell ref="AA66:AB66"/>
    <mergeCell ref="M22:P22"/>
    <mergeCell ref="H46:K46"/>
    <mergeCell ref="G114:T114"/>
    <mergeCell ref="Y59:Z59"/>
    <mergeCell ref="A137:B137"/>
    <mergeCell ref="M25:P25"/>
    <mergeCell ref="Y160:Z160"/>
  </mergeCells>
  <conditionalFormatting sqref="L25 L27">
    <cfRule type="cellIs" dxfId="70" priority="341" operator="equal">
      <formula>0</formula>
    </cfRule>
  </conditionalFormatting>
  <conditionalFormatting sqref="M22:P24 M26:M27">
    <cfRule type="cellIs" dxfId="69" priority="548" operator="equal">
      <formula>0</formula>
    </cfRule>
  </conditionalFormatting>
  <conditionalFormatting sqref="U53:U89 W53:W89 Y53:Y89 AA53:AA89 AC53:AD89">
    <cfRule type="cellIs" dxfId="68" priority="110" operator="equal">
      <formula>0</formula>
    </cfRule>
  </conditionalFormatting>
  <conditionalFormatting sqref="U98:U134 W98:W134 Y98:Y134 AA98:AA134 AC98:AD134">
    <cfRule type="cellIs" dxfId="67" priority="92" operator="equal">
      <formula>0</formula>
    </cfRule>
  </conditionalFormatting>
  <conditionalFormatting sqref="U143:U179 W143:W179 Y143:Y179 AA143:AA179 AC143:AD179">
    <cfRule type="cellIs" dxfId="66" priority="74" operator="equal">
      <formula>0</formula>
    </cfRule>
  </conditionalFormatting>
  <conditionalFormatting sqref="AC51:AD51">
    <cfRule type="cellIs" dxfId="65" priority="125" operator="equal">
      <formula>0</formula>
    </cfRule>
  </conditionalFormatting>
  <conditionalFormatting sqref="AC96:AD96">
    <cfRule type="cellIs" dxfId="64" priority="107" operator="equal">
      <formula>0</formula>
    </cfRule>
  </conditionalFormatting>
  <conditionalFormatting sqref="AC141:AD141">
    <cfRule type="cellIs" dxfId="63" priority="89" operator="equal">
      <formula>0</formula>
    </cfRule>
  </conditionalFormatting>
  <pageMargins left="0.75" right="0.5" top="0.75" bottom="0.5" header="0" footer="0.3"/>
  <pageSetup fitToHeight="0" orientation="portrait" horizontalDpi="300" verticalDpi="300" r:id="rId1"/>
  <headerFooter>
    <oddFooter>&amp;L_x000D_&amp;1#&amp;"Calibri"&amp;10&amp;K000000 DISTRIBUTION: DoD COMMUNITY ONLY</oddFooter>
  </headerFooter>
  <rowBreaks count="3" manualBreakCount="3">
    <brk id="46" max="31" man="1"/>
    <brk id="91" max="31" man="1"/>
    <brk id="136" max="3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F734"/>
  <sheetViews>
    <sheetView showGridLines="0" view="pageBreakPreview" zoomScaleNormal="100" zoomScaleSheetLayoutView="100" workbookViewId="0">
      <selection activeCell="U20" sqref="U20"/>
    </sheetView>
  </sheetViews>
  <sheetFormatPr defaultColWidth="0" defaultRowHeight="13" zeroHeight="1"/>
  <cols>
    <col min="1" max="4" width="2.81640625" style="37" customWidth="1"/>
    <col min="5" max="5" width="3.26953125" style="37" customWidth="1"/>
    <col min="6" max="11" width="2.81640625" style="37" customWidth="1"/>
    <col min="12" max="12" width="4.54296875" style="37" customWidth="1"/>
    <col min="13" max="19" width="2.81640625" style="37" customWidth="1"/>
    <col min="20" max="20" width="3.7265625" style="37" customWidth="1"/>
    <col min="21" max="21" width="3.1796875" style="37" customWidth="1"/>
    <col min="22" max="22" width="3.7265625" style="37" customWidth="1"/>
    <col min="23" max="23" width="2.81640625" style="37" customWidth="1"/>
    <col min="24" max="24" width="4" style="37" customWidth="1"/>
    <col min="25" max="29" width="2.81640625" style="37" customWidth="1"/>
    <col min="30" max="30" width="3.7265625" style="37" customWidth="1"/>
    <col min="31" max="31" width="3.54296875" style="37" customWidth="1"/>
    <col min="32" max="32" width="2.81640625" style="37" customWidth="1"/>
    <col min="33" max="33" width="9.1796875" style="167" hidden="1" customWidth="1"/>
    <col min="34" max="16384" width="9.1796875" style="167" hidden="1"/>
  </cols>
  <sheetData>
    <row r="1" spans="1:32" ht="15.75" customHeight="1">
      <c r="A1" s="633" t="s">
        <v>1458</v>
      </c>
      <c r="B1" s="568"/>
      <c r="C1" s="568"/>
      <c r="D1" s="568"/>
      <c r="E1" s="568"/>
      <c r="F1" s="568"/>
      <c r="G1" s="568"/>
      <c r="H1" s="568"/>
      <c r="I1" s="568"/>
      <c r="J1" s="568"/>
      <c r="K1" s="568"/>
      <c r="L1" s="568"/>
      <c r="M1" s="568"/>
      <c r="N1" s="568"/>
      <c r="O1" s="568"/>
      <c r="P1" s="568"/>
      <c r="Q1" s="568"/>
      <c r="R1" s="568"/>
      <c r="S1" s="568"/>
      <c r="T1" s="568"/>
      <c r="U1" s="568"/>
      <c r="V1" s="568"/>
      <c r="W1" s="568"/>
      <c r="X1" s="568"/>
      <c r="Y1" s="568"/>
      <c r="Z1" s="568"/>
      <c r="AA1" s="568"/>
      <c r="AB1" s="568"/>
      <c r="AC1" s="568"/>
      <c r="AD1" s="568"/>
      <c r="AE1" s="568"/>
      <c r="AF1" s="568"/>
    </row>
    <row r="2" spans="1:32" ht="15.75" customHeight="1">
      <c r="A2" s="568"/>
      <c r="B2" s="568"/>
      <c r="C2" s="568"/>
      <c r="D2" s="568"/>
      <c r="E2" s="568"/>
      <c r="F2" s="568"/>
      <c r="G2" s="568"/>
      <c r="H2" s="568"/>
      <c r="I2" s="568"/>
      <c r="J2" s="568"/>
      <c r="K2" s="568"/>
      <c r="L2" s="568"/>
      <c r="M2" s="568"/>
      <c r="N2" s="568"/>
      <c r="O2" s="568"/>
      <c r="P2" s="568"/>
      <c r="Q2" s="568"/>
      <c r="R2" s="568"/>
      <c r="S2" s="568"/>
      <c r="T2" s="568"/>
      <c r="U2" s="568"/>
      <c r="V2" s="568"/>
      <c r="W2" s="568"/>
      <c r="X2" s="568"/>
      <c r="Y2" s="568"/>
      <c r="Z2" s="568"/>
      <c r="AA2" s="568"/>
      <c r="AB2" s="568"/>
      <c r="AC2" s="568"/>
      <c r="AD2" s="568"/>
      <c r="AE2" s="568"/>
      <c r="AF2" s="568"/>
    </row>
    <row r="3" spans="1:32" ht="15.75" customHeight="1">
      <c r="A3" s="590" t="s">
        <v>11</v>
      </c>
      <c r="B3" s="568"/>
      <c r="C3" s="568"/>
      <c r="D3" s="568"/>
      <c r="E3" s="568"/>
      <c r="F3" s="574" t="str">
        <f>'Header '!B2</f>
        <v>MCB Camp Butler</v>
      </c>
      <c r="G3" s="568"/>
      <c r="H3" s="568"/>
      <c r="I3" s="568"/>
      <c r="J3" s="568"/>
      <c r="K3" s="568"/>
      <c r="L3" s="568"/>
      <c r="M3" s="590" t="s">
        <v>13</v>
      </c>
      <c r="N3" s="568"/>
      <c r="O3" s="568"/>
      <c r="P3" s="568"/>
      <c r="Q3" s="568"/>
      <c r="R3" s="574" t="str">
        <f>'Header '!B4</f>
        <v>CLB 4</v>
      </c>
      <c r="S3" s="568"/>
      <c r="T3" s="568"/>
      <c r="U3" s="568"/>
      <c r="V3" s="568"/>
      <c r="W3" s="568"/>
      <c r="X3" s="568"/>
      <c r="Y3" s="326"/>
      <c r="Z3" s="326"/>
      <c r="AA3" s="326"/>
      <c r="AB3" s="326"/>
      <c r="AC3" s="326"/>
      <c r="AD3" s="326"/>
      <c r="AE3" s="624"/>
      <c r="AF3" s="472"/>
    </row>
    <row r="4" spans="1:32" ht="15.75" customHeight="1">
      <c r="A4" s="590" t="s">
        <v>14</v>
      </c>
      <c r="B4" s="568"/>
      <c r="C4" s="568"/>
      <c r="D4" s="568"/>
      <c r="E4" s="568"/>
      <c r="F4" s="574" t="str">
        <f>'Header '!A2</f>
        <v>M67400</v>
      </c>
      <c r="G4" s="568"/>
      <c r="H4" s="568"/>
      <c r="I4" s="568"/>
      <c r="J4" s="568"/>
      <c r="K4" s="568"/>
      <c r="L4" s="568"/>
      <c r="M4" s="590" t="s">
        <v>15</v>
      </c>
      <c r="N4" s="568"/>
      <c r="O4" s="568"/>
      <c r="P4" s="568"/>
      <c r="Q4" s="568"/>
      <c r="R4" s="574" t="str">
        <f>'Header '!A4</f>
        <v>M29030</v>
      </c>
      <c r="S4" s="568"/>
      <c r="T4" s="568"/>
      <c r="U4" s="568"/>
      <c r="V4" s="568"/>
      <c r="W4" s="568"/>
      <c r="X4" s="568"/>
      <c r="Y4" s="494" t="s">
        <v>16</v>
      </c>
      <c r="Z4" s="568"/>
      <c r="AA4" s="568"/>
      <c r="AB4" s="568"/>
      <c r="AC4" s="568"/>
      <c r="AD4" s="568"/>
      <c r="AE4" s="480" t="str">
        <f>UNIT_ROLLUP!AE4</f>
        <v>SW</v>
      </c>
      <c r="AF4" s="472"/>
    </row>
    <row r="5" spans="1:32" ht="15.75" customHeight="1">
      <c r="A5" s="572" t="s">
        <v>1459</v>
      </c>
      <c r="B5" s="568"/>
      <c r="C5" s="591">
        <v>14326</v>
      </c>
      <c r="D5" s="472"/>
      <c r="E5" s="472"/>
      <c r="F5" s="472"/>
      <c r="G5" s="472"/>
      <c r="H5" s="472"/>
      <c r="I5" s="472"/>
      <c r="J5" s="472"/>
      <c r="K5" s="472"/>
      <c r="L5" s="472"/>
      <c r="M5" s="572" t="s">
        <v>1460</v>
      </c>
      <c r="N5" s="568"/>
      <c r="O5" s="568"/>
      <c r="P5" s="568"/>
      <c r="Q5" s="568"/>
      <c r="R5" s="591" t="s">
        <v>1529</v>
      </c>
      <c r="S5" s="472"/>
      <c r="T5" s="472"/>
      <c r="U5" s="472"/>
      <c r="V5" s="472"/>
      <c r="W5" s="472"/>
      <c r="X5" s="472"/>
      <c r="Y5" s="472"/>
      <c r="Z5" s="472"/>
      <c r="AA5" s="472"/>
      <c r="AB5" s="472"/>
      <c r="AC5" s="472"/>
      <c r="AD5" s="472"/>
      <c r="AE5" s="472"/>
      <c r="AF5" s="472"/>
    </row>
    <row r="6" spans="1:32" ht="15.75" customHeight="1">
      <c r="A6" s="626" t="s">
        <v>1462</v>
      </c>
      <c r="B6" s="568"/>
      <c r="C6" s="568"/>
      <c r="D6" s="568"/>
      <c r="E6" s="568"/>
      <c r="F6" s="568"/>
      <c r="G6" s="568"/>
      <c r="H6" s="568"/>
      <c r="I6" s="568"/>
      <c r="J6" s="568"/>
      <c r="K6" s="568"/>
      <c r="L6" s="568"/>
      <c r="M6" s="568"/>
      <c r="N6" s="568"/>
      <c r="O6" s="568"/>
      <c r="P6" s="568"/>
      <c r="Q6" s="568"/>
      <c r="R6" s="568"/>
      <c r="S6" s="568"/>
      <c r="T6" s="568"/>
      <c r="U6" s="568"/>
      <c r="V6" s="568"/>
      <c r="W6" s="568"/>
      <c r="X6" s="568"/>
      <c r="Y6" s="568"/>
      <c r="Z6" s="568"/>
      <c r="AA6" s="568"/>
      <c r="AB6" s="568"/>
      <c r="AC6" s="568"/>
      <c r="AD6" s="568"/>
      <c r="AE6" s="568"/>
      <c r="AF6" s="568"/>
    </row>
    <row r="7" spans="1:32" ht="15.75" customHeight="1">
      <c r="A7" s="590" t="s">
        <v>1463</v>
      </c>
      <c r="B7" s="568"/>
      <c r="C7" s="568"/>
      <c r="D7" s="568"/>
      <c r="E7" s="568"/>
      <c r="F7" s="568"/>
      <c r="G7" s="568"/>
      <c r="H7" s="568"/>
      <c r="I7" s="568"/>
      <c r="J7" s="568"/>
      <c r="K7" s="568"/>
      <c r="L7" s="568"/>
      <c r="M7" s="568"/>
      <c r="N7" s="568"/>
      <c r="O7" s="568"/>
      <c r="P7" s="568"/>
      <c r="Q7" s="568"/>
      <c r="R7" s="568"/>
      <c r="S7" s="568"/>
      <c r="T7" s="568"/>
      <c r="U7" s="568"/>
      <c r="V7" s="568"/>
      <c r="W7" s="568"/>
      <c r="X7" s="568"/>
      <c r="Y7" s="568"/>
      <c r="Z7" s="568"/>
      <c r="AA7" s="568"/>
      <c r="AB7" s="568"/>
      <c r="AC7" s="568"/>
      <c r="AD7" s="568"/>
      <c r="AE7" s="568"/>
      <c r="AF7" s="568"/>
    </row>
    <row r="8" spans="1:32" ht="15.75" customHeight="1">
      <c r="A8" s="649"/>
      <c r="B8" s="574" t="s">
        <v>1530</v>
      </c>
      <c r="C8" s="568"/>
      <c r="D8" s="568"/>
      <c r="E8" s="568"/>
      <c r="F8" s="568"/>
      <c r="G8" s="568"/>
      <c r="H8" s="568"/>
      <c r="I8" s="568"/>
      <c r="J8" s="568"/>
      <c r="K8" s="568"/>
      <c r="L8" s="568"/>
      <c r="M8" s="568"/>
      <c r="N8" s="568"/>
      <c r="O8" s="568"/>
      <c r="P8" s="568"/>
      <c r="Q8" s="568"/>
      <c r="R8" s="568"/>
      <c r="S8" s="568"/>
      <c r="T8" s="568"/>
      <c r="U8" s="568"/>
      <c r="V8" s="568"/>
      <c r="W8" s="568"/>
      <c r="X8" s="568"/>
      <c r="Y8" s="568"/>
      <c r="Z8" s="568"/>
      <c r="AA8" s="568"/>
      <c r="AB8" s="568"/>
      <c r="AC8" s="568"/>
      <c r="AD8" s="568"/>
      <c r="AE8" s="568"/>
      <c r="AF8" s="568"/>
    </row>
    <row r="9" spans="1:32" ht="15.75" customHeight="1">
      <c r="A9" s="472"/>
      <c r="B9" s="568"/>
      <c r="C9" s="568"/>
      <c r="D9" s="568"/>
      <c r="E9" s="568"/>
      <c r="F9" s="568"/>
      <c r="G9" s="568"/>
      <c r="H9" s="568"/>
      <c r="I9" s="568"/>
      <c r="J9" s="568"/>
      <c r="K9" s="568"/>
      <c r="L9" s="568"/>
      <c r="M9" s="568"/>
      <c r="N9" s="568"/>
      <c r="O9" s="568"/>
      <c r="P9" s="568"/>
      <c r="Q9" s="568"/>
      <c r="R9" s="568"/>
      <c r="S9" s="568"/>
      <c r="T9" s="568"/>
      <c r="U9" s="568"/>
      <c r="V9" s="568"/>
      <c r="W9" s="568"/>
      <c r="X9" s="568"/>
      <c r="Y9" s="568"/>
      <c r="Z9" s="568"/>
      <c r="AA9" s="568"/>
      <c r="AB9" s="568"/>
      <c r="AC9" s="568"/>
      <c r="AD9" s="568"/>
      <c r="AE9" s="568"/>
      <c r="AF9" s="568"/>
    </row>
    <row r="10" spans="1:32" ht="15.75" customHeight="1">
      <c r="A10" s="472"/>
      <c r="B10" s="568"/>
      <c r="C10" s="568"/>
      <c r="D10" s="568"/>
      <c r="E10" s="568"/>
      <c r="F10" s="568"/>
      <c r="G10" s="568"/>
      <c r="H10" s="568"/>
      <c r="I10" s="568"/>
      <c r="J10" s="568"/>
      <c r="K10" s="568"/>
      <c r="L10" s="568"/>
      <c r="M10" s="568"/>
      <c r="N10" s="568"/>
      <c r="O10" s="568"/>
      <c r="P10" s="568"/>
      <c r="Q10" s="568"/>
      <c r="R10" s="568"/>
      <c r="S10" s="568"/>
      <c r="T10" s="568"/>
      <c r="U10" s="568"/>
      <c r="V10" s="568"/>
      <c r="W10" s="568"/>
      <c r="X10" s="568"/>
      <c r="Y10" s="568"/>
      <c r="Z10" s="568"/>
      <c r="AA10" s="568"/>
      <c r="AB10" s="568"/>
      <c r="AC10" s="568"/>
      <c r="AD10" s="568"/>
      <c r="AE10" s="568"/>
      <c r="AF10" s="568"/>
    </row>
    <row r="11" spans="1:32" ht="15.75" customHeight="1">
      <c r="A11" s="472"/>
      <c r="B11" s="568"/>
      <c r="C11" s="568"/>
      <c r="D11" s="568"/>
      <c r="E11" s="568"/>
      <c r="F11" s="568"/>
      <c r="G11" s="568"/>
      <c r="H11" s="568"/>
      <c r="I11" s="568"/>
      <c r="J11" s="568"/>
      <c r="K11" s="568"/>
      <c r="L11" s="568"/>
      <c r="M11" s="568"/>
      <c r="N11" s="568"/>
      <c r="O11" s="568"/>
      <c r="P11" s="568"/>
      <c r="Q11" s="568"/>
      <c r="R11" s="568"/>
      <c r="S11" s="568"/>
      <c r="T11" s="568"/>
      <c r="U11" s="568"/>
      <c r="V11" s="568"/>
      <c r="W11" s="568"/>
      <c r="X11" s="568"/>
      <c r="Y11" s="568"/>
      <c r="Z11" s="568"/>
      <c r="AA11" s="568"/>
      <c r="AB11" s="568"/>
      <c r="AC11" s="568"/>
      <c r="AD11" s="568"/>
      <c r="AE11" s="568"/>
      <c r="AF11" s="568"/>
    </row>
    <row r="12" spans="1:32" ht="15.75" customHeight="1">
      <c r="A12" s="472"/>
      <c r="B12" s="568"/>
      <c r="C12" s="568"/>
      <c r="D12" s="568"/>
      <c r="E12" s="568"/>
      <c r="F12" s="568"/>
      <c r="G12" s="568"/>
      <c r="H12" s="568"/>
      <c r="I12" s="568"/>
      <c r="J12" s="568"/>
      <c r="K12" s="568"/>
      <c r="L12" s="568"/>
      <c r="M12" s="568"/>
      <c r="N12" s="568"/>
      <c r="O12" s="568"/>
      <c r="P12" s="568"/>
      <c r="Q12" s="568"/>
      <c r="R12" s="568"/>
      <c r="S12" s="568"/>
      <c r="T12" s="568"/>
      <c r="U12" s="568"/>
      <c r="V12" s="568"/>
      <c r="W12" s="568"/>
      <c r="X12" s="568"/>
      <c r="Y12" s="568"/>
      <c r="Z12" s="568"/>
      <c r="AA12" s="568"/>
      <c r="AB12" s="568"/>
      <c r="AC12" s="568"/>
      <c r="AD12" s="568"/>
      <c r="AE12" s="568"/>
      <c r="AF12" s="568"/>
    </row>
    <row r="13" spans="1:32" ht="15.75" customHeight="1">
      <c r="A13" s="472"/>
      <c r="B13" s="568"/>
      <c r="C13" s="568"/>
      <c r="D13" s="568"/>
      <c r="E13" s="568"/>
      <c r="F13" s="568"/>
      <c r="G13" s="568"/>
      <c r="H13" s="568"/>
      <c r="I13" s="568"/>
      <c r="J13" s="568"/>
      <c r="K13" s="568"/>
      <c r="L13" s="568"/>
      <c r="M13" s="568"/>
      <c r="N13" s="568"/>
      <c r="O13" s="568"/>
      <c r="P13" s="568"/>
      <c r="Q13" s="568"/>
      <c r="R13" s="568"/>
      <c r="S13" s="568"/>
      <c r="T13" s="568"/>
      <c r="U13" s="568"/>
      <c r="V13" s="568"/>
      <c r="W13" s="568"/>
      <c r="X13" s="568"/>
      <c r="Y13" s="568"/>
      <c r="Z13" s="568"/>
      <c r="AA13" s="568"/>
      <c r="AB13" s="568"/>
      <c r="AC13" s="568"/>
      <c r="AD13" s="568"/>
      <c r="AE13" s="568"/>
      <c r="AF13" s="568"/>
    </row>
    <row r="14" spans="1:32" ht="15.75" customHeight="1">
      <c r="A14" s="472"/>
      <c r="B14" s="568"/>
      <c r="C14" s="568"/>
      <c r="D14" s="568"/>
      <c r="E14" s="568"/>
      <c r="F14" s="568"/>
      <c r="G14" s="568"/>
      <c r="H14" s="568"/>
      <c r="I14" s="568"/>
      <c r="J14" s="568"/>
      <c r="K14" s="568"/>
      <c r="L14" s="568"/>
      <c r="M14" s="568"/>
      <c r="N14" s="568"/>
      <c r="O14" s="568"/>
      <c r="P14" s="568"/>
      <c r="Q14" s="568"/>
      <c r="R14" s="568"/>
      <c r="S14" s="568"/>
      <c r="T14" s="568"/>
      <c r="U14" s="568"/>
      <c r="V14" s="568"/>
      <c r="W14" s="568"/>
      <c r="X14" s="568"/>
      <c r="Y14" s="568"/>
      <c r="Z14" s="568"/>
      <c r="AA14" s="568"/>
      <c r="AB14" s="568"/>
      <c r="AC14" s="568"/>
      <c r="AD14" s="568"/>
      <c r="AE14" s="568"/>
      <c r="AF14" s="568"/>
    </row>
    <row r="15" spans="1:32" ht="15.75" customHeight="1">
      <c r="A15" s="472"/>
      <c r="B15" s="568"/>
      <c r="C15" s="568"/>
      <c r="D15" s="568"/>
      <c r="E15" s="568"/>
      <c r="F15" s="568"/>
      <c r="G15" s="568"/>
      <c r="H15" s="568"/>
      <c r="I15" s="568"/>
      <c r="J15" s="568"/>
      <c r="K15" s="568"/>
      <c r="L15" s="568"/>
      <c r="M15" s="568"/>
      <c r="N15" s="568"/>
      <c r="O15" s="568"/>
      <c r="P15" s="568"/>
      <c r="Q15" s="568"/>
      <c r="R15" s="568"/>
      <c r="S15" s="568"/>
      <c r="T15" s="568"/>
      <c r="U15" s="568"/>
      <c r="V15" s="568"/>
      <c r="W15" s="568"/>
      <c r="X15" s="568"/>
      <c r="Y15" s="568"/>
      <c r="Z15" s="568"/>
      <c r="AA15" s="568"/>
      <c r="AB15" s="568"/>
      <c r="AC15" s="568"/>
      <c r="AD15" s="568"/>
      <c r="AE15" s="568"/>
      <c r="AF15" s="568"/>
    </row>
    <row r="16" spans="1:32" ht="15.75" customHeight="1">
      <c r="A16" s="590" t="s">
        <v>1465</v>
      </c>
      <c r="B16" s="568"/>
      <c r="C16" s="568"/>
      <c r="D16" s="568"/>
      <c r="E16" s="568"/>
      <c r="F16" s="568"/>
      <c r="G16" s="568"/>
      <c r="H16" s="568"/>
      <c r="I16" s="568"/>
      <c r="J16" s="568"/>
      <c r="K16" s="568"/>
      <c r="L16" s="568"/>
      <c r="M16" s="568"/>
      <c r="N16" s="568"/>
      <c r="O16" s="568"/>
      <c r="P16" s="568"/>
      <c r="Q16" s="568"/>
      <c r="R16" s="568"/>
      <c r="S16" s="568"/>
      <c r="T16" s="568"/>
      <c r="U16" s="568"/>
      <c r="V16" s="568"/>
      <c r="W16" s="568"/>
      <c r="X16" s="568"/>
      <c r="Y16" s="568"/>
      <c r="Z16" s="568"/>
      <c r="AA16" s="568"/>
      <c r="AB16" s="568"/>
      <c r="AC16" s="568"/>
      <c r="AD16" s="568"/>
      <c r="AE16" s="568"/>
      <c r="AF16" s="568"/>
    </row>
    <row r="17" spans="1:32" ht="15.75" customHeight="1">
      <c r="A17" s="337"/>
      <c r="B17" s="647" t="s">
        <v>1531</v>
      </c>
      <c r="C17" s="568"/>
      <c r="D17" s="568"/>
      <c r="E17" s="568"/>
      <c r="F17" s="568"/>
      <c r="G17" s="568"/>
      <c r="H17" s="568"/>
      <c r="I17" s="568"/>
      <c r="J17" s="568"/>
      <c r="K17" s="568"/>
      <c r="L17" s="568"/>
      <c r="M17" s="568"/>
      <c r="N17" s="568"/>
      <c r="O17" s="568"/>
      <c r="P17" s="568"/>
      <c r="Q17" s="568"/>
      <c r="R17" s="568"/>
      <c r="S17" s="568"/>
      <c r="T17" s="568"/>
      <c r="U17" s="568"/>
      <c r="V17" s="568"/>
      <c r="W17" s="568"/>
      <c r="X17" s="568"/>
      <c r="Y17" s="568"/>
      <c r="Z17" s="568"/>
      <c r="AA17" s="568"/>
      <c r="AB17" s="568"/>
      <c r="AC17" s="568"/>
      <c r="AD17" s="568"/>
      <c r="AE17" s="568"/>
      <c r="AF17" s="568"/>
    </row>
    <row r="18" spans="1:32" ht="15.75" customHeight="1">
      <c r="A18" s="334" t="s">
        <v>1467</v>
      </c>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row>
    <row r="19" spans="1:32" ht="15.75" customHeight="1">
      <c r="A19" s="39"/>
      <c r="B19" s="574" t="s">
        <v>1532</v>
      </c>
      <c r="C19" s="568"/>
      <c r="D19" s="568"/>
      <c r="E19" s="568"/>
      <c r="F19" s="568"/>
      <c r="G19" s="568"/>
      <c r="H19" s="568"/>
      <c r="I19" s="568"/>
      <c r="J19" s="568"/>
      <c r="K19" s="568"/>
      <c r="L19" s="568"/>
      <c r="M19" s="568"/>
      <c r="N19" s="568"/>
      <c r="O19" s="568"/>
      <c r="P19" s="568"/>
      <c r="Q19" s="568"/>
      <c r="R19" s="568"/>
      <c r="S19" s="568"/>
      <c r="T19" s="568"/>
      <c r="U19" s="568"/>
      <c r="V19" s="568"/>
      <c r="W19" s="568"/>
      <c r="X19" s="568"/>
      <c r="Y19" s="568"/>
      <c r="Z19" s="568"/>
      <c r="AA19" s="568"/>
      <c r="AB19" s="568"/>
      <c r="AC19" s="568"/>
      <c r="AD19" s="568"/>
      <c r="AE19" s="568"/>
      <c r="AF19" s="568"/>
    </row>
    <row r="20" spans="1:32" ht="15.75" customHeight="1">
      <c r="A20" s="334" t="s">
        <v>1469</v>
      </c>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row>
    <row r="21" spans="1:32" ht="15.75" customHeight="1">
      <c r="A21" s="349"/>
      <c r="B21" s="646" t="s">
        <v>1533</v>
      </c>
      <c r="C21" s="526"/>
      <c r="D21" s="526"/>
      <c r="E21" s="526"/>
      <c r="F21" s="526"/>
      <c r="G21" s="526"/>
      <c r="H21" s="526"/>
      <c r="I21" s="526"/>
      <c r="J21" s="526"/>
      <c r="K21" s="526"/>
      <c r="L21" s="538"/>
      <c r="M21" s="634" t="s">
        <v>1471</v>
      </c>
      <c r="N21" s="526"/>
      <c r="O21" s="526"/>
      <c r="P21" s="527"/>
      <c r="Q21" s="326"/>
      <c r="R21" s="326"/>
      <c r="S21" s="326"/>
      <c r="T21" s="326"/>
      <c r="U21" s="326"/>
      <c r="V21" s="326"/>
      <c r="W21" s="326"/>
      <c r="X21" s="326"/>
      <c r="Y21" s="326"/>
      <c r="Z21" s="326"/>
      <c r="AA21" s="326"/>
      <c r="AB21" s="326"/>
      <c r="AC21" s="326"/>
      <c r="AD21" s="326"/>
      <c r="AE21" s="326"/>
      <c r="AF21" s="326"/>
    </row>
    <row r="22" spans="1:32" ht="15.75" customHeight="1">
      <c r="A22" s="349"/>
      <c r="B22" s="623" t="str">
        <f>'Header '!A6</f>
        <v>M29030</v>
      </c>
      <c r="C22" s="526"/>
      <c r="D22" s="526"/>
      <c r="E22" s="635" t="str">
        <f>'Header '!B6</f>
        <v>CLB 4</v>
      </c>
      <c r="F22" s="526"/>
      <c r="G22" s="526"/>
      <c r="H22" s="526"/>
      <c r="I22" s="526"/>
      <c r="J22" s="526"/>
      <c r="K22" s="526"/>
      <c r="L22" s="538"/>
      <c r="M22" s="565" t="e">
        <f>AB73</f>
        <v>#REF!</v>
      </c>
      <c r="N22" s="532"/>
      <c r="O22" s="532"/>
      <c r="P22" s="543"/>
      <c r="Q22" s="326"/>
      <c r="R22" s="326"/>
      <c r="S22" s="326"/>
      <c r="T22" s="326"/>
      <c r="U22" s="326"/>
      <c r="V22" s="326"/>
      <c r="W22" s="326"/>
      <c r="X22" s="326"/>
      <c r="Y22" s="326"/>
      <c r="Z22" s="326"/>
      <c r="AA22" s="326"/>
      <c r="AB22" s="326"/>
      <c r="AC22" s="326"/>
      <c r="AD22" s="326"/>
      <c r="AE22" s="326"/>
      <c r="AF22" s="326"/>
    </row>
    <row r="23" spans="1:32" ht="15.75" customHeight="1">
      <c r="A23" s="349"/>
      <c r="B23" s="651" t="s">
        <v>26</v>
      </c>
      <c r="C23" s="568"/>
      <c r="D23" s="568"/>
      <c r="E23" s="568"/>
      <c r="F23" s="568"/>
      <c r="G23" s="568"/>
      <c r="H23" s="568"/>
      <c r="I23" s="568"/>
      <c r="J23" s="568"/>
      <c r="K23" s="568"/>
      <c r="L23" s="568"/>
      <c r="M23" s="669" t="e">
        <f>SUM(M22:P22)</f>
        <v>#REF!</v>
      </c>
      <c r="N23" s="568"/>
      <c r="O23" s="568"/>
      <c r="P23" s="568"/>
      <c r="Q23" s="326"/>
      <c r="R23" s="326"/>
      <c r="S23" s="326"/>
      <c r="T23" s="326"/>
      <c r="U23" s="326"/>
      <c r="V23" s="326"/>
      <c r="W23" s="326"/>
      <c r="X23" s="326"/>
      <c r="Y23" s="326"/>
      <c r="Z23" s="326"/>
      <c r="AA23" s="326"/>
      <c r="AB23" s="326"/>
      <c r="AC23" s="326"/>
      <c r="AD23" s="326"/>
      <c r="AE23" s="326"/>
      <c r="AF23" s="326"/>
    </row>
    <row r="24" spans="1:32" ht="15.75" customHeight="1">
      <c r="A24" s="349"/>
      <c r="B24" s="125"/>
      <c r="C24" s="326"/>
      <c r="D24" s="326"/>
      <c r="E24" s="326"/>
      <c r="F24" s="326"/>
      <c r="G24" s="326"/>
      <c r="H24" s="326"/>
      <c r="I24" s="326"/>
      <c r="J24" s="326"/>
      <c r="K24" s="326"/>
      <c r="L24" s="326"/>
      <c r="M24" s="326"/>
      <c r="N24" s="326"/>
      <c r="O24" s="326"/>
      <c r="P24" s="326"/>
      <c r="Q24" s="326"/>
      <c r="R24" s="326"/>
      <c r="S24" s="326"/>
      <c r="T24" s="326"/>
      <c r="U24" s="326"/>
      <c r="V24" s="326"/>
      <c r="W24" s="326"/>
      <c r="X24" s="326"/>
      <c r="Y24" s="326"/>
      <c r="Z24" s="326"/>
      <c r="AA24" s="326"/>
      <c r="AB24" s="326"/>
      <c r="AC24" s="326"/>
      <c r="AD24" s="326"/>
      <c r="AE24" s="326"/>
      <c r="AF24" s="326"/>
    </row>
    <row r="25" spans="1:32" ht="15.75" customHeight="1">
      <c r="A25" s="349"/>
      <c r="B25" s="125"/>
      <c r="C25" s="326"/>
      <c r="D25" s="326"/>
      <c r="E25" s="326"/>
      <c r="F25" s="326"/>
      <c r="G25" s="326"/>
      <c r="H25" s="326"/>
      <c r="I25" s="326"/>
      <c r="J25" s="326"/>
      <c r="K25" s="326"/>
      <c r="L25" s="326"/>
      <c r="M25" s="326"/>
      <c r="N25" s="326"/>
      <c r="O25" s="326"/>
      <c r="P25" s="326"/>
      <c r="Q25" s="326"/>
      <c r="R25" s="326"/>
      <c r="S25" s="326"/>
      <c r="T25" s="326"/>
      <c r="U25" s="326"/>
      <c r="V25" s="326"/>
      <c r="W25" s="326"/>
      <c r="X25" s="326"/>
      <c r="Y25" s="326"/>
      <c r="Z25" s="326"/>
      <c r="AA25" s="326"/>
      <c r="AB25" s="326"/>
      <c r="AC25" s="326"/>
      <c r="AD25" s="326"/>
      <c r="AE25" s="326"/>
      <c r="AF25" s="326"/>
    </row>
    <row r="26" spans="1:32" ht="15.75" customHeight="1">
      <c r="A26" s="349"/>
      <c r="B26" s="125"/>
      <c r="C26" s="326"/>
      <c r="D26" s="326"/>
      <c r="E26" s="326"/>
      <c r="F26" s="326"/>
      <c r="G26" s="326"/>
      <c r="H26" s="326"/>
      <c r="I26" s="326"/>
      <c r="J26" s="326"/>
      <c r="K26" s="326"/>
      <c r="L26" s="326"/>
      <c r="M26" s="326"/>
      <c r="N26" s="326"/>
      <c r="O26" s="326"/>
      <c r="P26" s="326"/>
      <c r="Q26" s="326"/>
      <c r="R26" s="326"/>
      <c r="S26" s="326"/>
      <c r="T26" s="326"/>
      <c r="U26" s="326"/>
      <c r="V26" s="326"/>
      <c r="W26" s="326"/>
      <c r="X26" s="326"/>
      <c r="Y26" s="326"/>
      <c r="Z26" s="326"/>
      <c r="AA26" s="326"/>
      <c r="AB26" s="326"/>
      <c r="AC26" s="326"/>
      <c r="AD26" s="326"/>
      <c r="AE26" s="326"/>
      <c r="AF26" s="326"/>
    </row>
    <row r="27" spans="1:32" ht="15.75" customHeight="1">
      <c r="A27" s="349"/>
      <c r="B27" s="125"/>
      <c r="C27" s="326"/>
      <c r="D27" s="326"/>
      <c r="E27" s="326"/>
      <c r="F27" s="326"/>
      <c r="G27" s="326"/>
      <c r="H27" s="326"/>
      <c r="I27" s="326"/>
      <c r="J27" s="326"/>
      <c r="K27" s="326"/>
      <c r="L27" s="326"/>
      <c r="M27" s="326"/>
      <c r="N27" s="326"/>
      <c r="O27" s="326"/>
      <c r="P27" s="326"/>
      <c r="Q27" s="326"/>
      <c r="R27" s="326"/>
      <c r="S27" s="326"/>
      <c r="T27" s="326"/>
      <c r="U27" s="326"/>
      <c r="V27" s="326"/>
      <c r="W27" s="326"/>
      <c r="X27" s="326"/>
      <c r="Y27" s="326"/>
      <c r="Z27" s="326"/>
      <c r="AA27" s="326"/>
      <c r="AB27" s="326"/>
      <c r="AC27" s="326"/>
      <c r="AD27" s="326"/>
      <c r="AE27" s="326"/>
      <c r="AF27" s="326"/>
    </row>
    <row r="28" spans="1:32" ht="15.75" customHeight="1">
      <c r="A28" s="349"/>
      <c r="B28" s="125"/>
      <c r="C28" s="326"/>
      <c r="D28" s="326"/>
      <c r="E28" s="326"/>
      <c r="F28" s="326"/>
      <c r="G28" s="326"/>
      <c r="H28" s="326"/>
      <c r="I28" s="326"/>
      <c r="J28" s="326"/>
      <c r="K28" s="326"/>
      <c r="L28" s="326"/>
      <c r="M28" s="326"/>
      <c r="N28" s="326"/>
      <c r="O28" s="326"/>
      <c r="P28" s="326"/>
      <c r="Q28" s="326"/>
      <c r="R28" s="326"/>
      <c r="S28" s="326"/>
      <c r="T28" s="326"/>
      <c r="U28" s="326"/>
      <c r="V28" s="326"/>
      <c r="W28" s="326"/>
      <c r="X28" s="326"/>
      <c r="Y28" s="326"/>
      <c r="Z28" s="326"/>
      <c r="AA28" s="326"/>
      <c r="AB28" s="326"/>
      <c r="AC28" s="326"/>
      <c r="AD28" s="326"/>
      <c r="AE28" s="326"/>
      <c r="AF28" s="326"/>
    </row>
    <row r="29" spans="1:32" ht="15.75" customHeight="1">
      <c r="A29" s="349"/>
      <c r="B29" s="125"/>
      <c r="C29" s="326"/>
      <c r="D29" s="326"/>
      <c r="E29" s="326"/>
      <c r="F29" s="326"/>
      <c r="G29" s="326"/>
      <c r="H29" s="326"/>
      <c r="I29" s="326"/>
      <c r="J29" s="326"/>
      <c r="K29" s="326"/>
      <c r="L29" s="326"/>
      <c r="M29" s="326"/>
      <c r="N29" s="326"/>
      <c r="O29" s="326"/>
      <c r="P29" s="326"/>
      <c r="Q29" s="326"/>
      <c r="R29" s="326"/>
      <c r="S29" s="326"/>
      <c r="T29" s="326"/>
      <c r="U29" s="326"/>
      <c r="V29" s="326"/>
      <c r="W29" s="326"/>
      <c r="X29" s="326"/>
      <c r="Y29" s="326"/>
      <c r="Z29" s="326"/>
      <c r="AA29" s="326"/>
      <c r="AB29" s="326"/>
      <c r="AC29" s="326"/>
      <c r="AD29" s="326"/>
      <c r="AE29" s="326"/>
      <c r="AF29" s="326"/>
    </row>
    <row r="30" spans="1:32" ht="15.75" customHeight="1">
      <c r="A30" s="349"/>
      <c r="B30" s="125"/>
      <c r="C30" s="326"/>
      <c r="D30" s="326"/>
      <c r="E30" s="326"/>
      <c r="F30" s="326"/>
      <c r="G30" s="326"/>
      <c r="H30" s="326"/>
      <c r="I30" s="326"/>
      <c r="J30" s="326"/>
      <c r="K30" s="326"/>
      <c r="L30" s="326"/>
      <c r="M30" s="326"/>
      <c r="N30" s="326"/>
      <c r="O30" s="326"/>
      <c r="P30" s="326"/>
      <c r="Q30" s="326"/>
      <c r="R30" s="326"/>
      <c r="S30" s="326"/>
      <c r="T30" s="326"/>
      <c r="U30" s="326"/>
      <c r="V30" s="326"/>
      <c r="W30" s="326"/>
      <c r="X30" s="326"/>
      <c r="Y30" s="326"/>
      <c r="Z30" s="326"/>
      <c r="AA30" s="326"/>
      <c r="AB30" s="326"/>
      <c r="AC30" s="326"/>
      <c r="AD30" s="326"/>
      <c r="AE30" s="326"/>
      <c r="AF30" s="326"/>
    </row>
    <row r="31" spans="1:32" ht="15.75" customHeight="1">
      <c r="A31" s="349"/>
      <c r="B31" s="125"/>
      <c r="C31" s="326"/>
      <c r="D31" s="326"/>
      <c r="E31" s="326"/>
      <c r="F31" s="326"/>
      <c r="G31" s="326"/>
      <c r="H31" s="326"/>
      <c r="I31" s="326"/>
      <c r="J31" s="326"/>
      <c r="K31" s="326"/>
      <c r="L31" s="326"/>
      <c r="M31" s="326"/>
      <c r="N31" s="326"/>
      <c r="O31" s="326"/>
      <c r="P31" s="326"/>
      <c r="Q31" s="326"/>
      <c r="R31" s="326"/>
      <c r="S31" s="326"/>
      <c r="T31" s="326"/>
      <c r="U31" s="326"/>
      <c r="V31" s="326"/>
      <c r="W31" s="326"/>
      <c r="X31" s="326"/>
      <c r="Y31" s="326"/>
      <c r="Z31" s="326"/>
      <c r="AA31" s="326"/>
      <c r="AB31" s="326"/>
      <c r="AC31" s="326"/>
      <c r="AD31" s="326"/>
      <c r="AE31" s="326"/>
      <c r="AF31" s="326"/>
    </row>
    <row r="32" spans="1:32" ht="15.75" customHeight="1">
      <c r="A32" s="349"/>
      <c r="B32" s="326"/>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c r="AA32" s="326"/>
      <c r="AB32" s="326"/>
      <c r="AC32" s="326"/>
      <c r="AD32" s="326"/>
      <c r="AE32" s="326"/>
      <c r="AF32" s="326"/>
    </row>
    <row r="33" spans="1:32" ht="15.75" customHeight="1">
      <c r="A33" s="349"/>
      <c r="B33" s="42"/>
      <c r="C33" s="326"/>
      <c r="D33" s="326"/>
      <c r="E33" s="326"/>
      <c r="F33" s="326"/>
      <c r="G33" s="326"/>
      <c r="H33" s="326"/>
      <c r="I33" s="326"/>
      <c r="J33" s="326"/>
      <c r="K33" s="326"/>
      <c r="L33" s="326"/>
      <c r="M33" s="326"/>
      <c r="N33" s="326"/>
      <c r="O33" s="326"/>
      <c r="P33" s="326"/>
      <c r="Q33" s="326"/>
      <c r="R33" s="326"/>
      <c r="S33" s="326"/>
      <c r="T33" s="326"/>
      <c r="U33" s="326"/>
      <c r="V33" s="326"/>
      <c r="W33" s="326"/>
      <c r="X33" s="326"/>
      <c r="Y33" s="326"/>
      <c r="Z33" s="326"/>
      <c r="AA33" s="326"/>
      <c r="AB33" s="326"/>
      <c r="AC33" s="326"/>
      <c r="AD33" s="326"/>
      <c r="AE33" s="326"/>
      <c r="AF33" s="326"/>
    </row>
    <row r="34" spans="1:32" ht="15.75" customHeight="1">
      <c r="A34" s="349"/>
      <c r="B34" s="42"/>
      <c r="C34" s="326"/>
      <c r="D34" s="326"/>
      <c r="E34" s="326"/>
      <c r="F34" s="326"/>
      <c r="G34" s="326"/>
      <c r="H34" s="326"/>
      <c r="I34" s="326"/>
      <c r="J34" s="326"/>
      <c r="K34" s="326"/>
      <c r="L34" s="326"/>
      <c r="M34" s="326"/>
      <c r="N34" s="326"/>
      <c r="O34" s="326"/>
      <c r="P34" s="326"/>
      <c r="Q34" s="326"/>
      <c r="R34" s="326"/>
      <c r="S34" s="326"/>
      <c r="T34" s="326"/>
      <c r="U34" s="326"/>
      <c r="V34" s="326"/>
      <c r="W34" s="326"/>
      <c r="X34" s="326"/>
      <c r="Y34" s="326"/>
      <c r="Z34" s="326"/>
      <c r="AA34" s="326"/>
      <c r="AB34" s="326"/>
      <c r="AC34" s="326"/>
      <c r="AD34" s="326"/>
      <c r="AE34" s="326"/>
      <c r="AF34" s="326"/>
    </row>
    <row r="35" spans="1:32" ht="15.75" customHeight="1">
      <c r="A35" s="349"/>
      <c r="B35" s="126"/>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row>
    <row r="36" spans="1:32" ht="15.75" customHeight="1">
      <c r="A36" s="349"/>
      <c r="B36" s="650"/>
      <c r="C36" s="568"/>
      <c r="D36" s="568"/>
      <c r="E36" s="568"/>
      <c r="F36" s="568"/>
      <c r="G36" s="568"/>
      <c r="H36" s="568"/>
      <c r="I36" s="568"/>
      <c r="J36" s="568"/>
      <c r="K36" s="568"/>
      <c r="L36" s="568"/>
      <c r="M36" s="568"/>
      <c r="N36" s="568"/>
      <c r="O36" s="568"/>
      <c r="P36" s="568"/>
      <c r="Q36" s="568"/>
      <c r="R36" s="568"/>
      <c r="S36" s="568"/>
      <c r="T36" s="568"/>
      <c r="U36" s="568"/>
      <c r="V36" s="568"/>
      <c r="W36" s="568"/>
      <c r="X36" s="568"/>
      <c r="Y36" s="568"/>
      <c r="Z36" s="568"/>
      <c r="AA36" s="568"/>
      <c r="AB36" s="568"/>
      <c r="AC36" s="568"/>
      <c r="AD36" s="568"/>
      <c r="AE36" s="568"/>
      <c r="AF36" s="568"/>
    </row>
    <row r="37" spans="1:32" ht="15.75" customHeight="1">
      <c r="A37" s="349"/>
      <c r="B37" s="568"/>
      <c r="C37" s="568"/>
      <c r="D37" s="568"/>
      <c r="E37" s="568"/>
      <c r="F37" s="568"/>
      <c r="G37" s="568"/>
      <c r="H37" s="568"/>
      <c r="I37" s="568"/>
      <c r="J37" s="568"/>
      <c r="K37" s="568"/>
      <c r="L37" s="568"/>
      <c r="M37" s="568"/>
      <c r="N37" s="568"/>
      <c r="O37" s="568"/>
      <c r="P37" s="568"/>
      <c r="Q37" s="568"/>
      <c r="R37" s="568"/>
      <c r="S37" s="568"/>
      <c r="T37" s="568"/>
      <c r="U37" s="568"/>
      <c r="V37" s="568"/>
      <c r="W37" s="568"/>
      <c r="X37" s="568"/>
      <c r="Y37" s="568"/>
      <c r="Z37" s="568"/>
      <c r="AA37" s="568"/>
      <c r="AB37" s="568"/>
      <c r="AC37" s="568"/>
      <c r="AD37" s="568"/>
      <c r="AE37" s="568"/>
      <c r="AF37" s="568"/>
    </row>
    <row r="38" spans="1:32" ht="15.75" customHeight="1">
      <c r="A38" s="349"/>
      <c r="B38" s="568"/>
      <c r="C38" s="568"/>
      <c r="D38" s="568"/>
      <c r="E38" s="568"/>
      <c r="F38" s="568"/>
      <c r="G38" s="568"/>
      <c r="H38" s="568"/>
      <c r="I38" s="568"/>
      <c r="J38" s="568"/>
      <c r="K38" s="568"/>
      <c r="L38" s="568"/>
      <c r="M38" s="568"/>
      <c r="N38" s="568"/>
      <c r="O38" s="568"/>
      <c r="P38" s="568"/>
      <c r="Q38" s="568"/>
      <c r="R38" s="568"/>
      <c r="S38" s="568"/>
      <c r="T38" s="568"/>
      <c r="U38" s="568"/>
      <c r="V38" s="568"/>
      <c r="W38" s="568"/>
      <c r="X38" s="568"/>
      <c r="Y38" s="568"/>
      <c r="Z38" s="568"/>
      <c r="AA38" s="568"/>
      <c r="AB38" s="568"/>
      <c r="AC38" s="568"/>
      <c r="AD38" s="568"/>
      <c r="AE38" s="568"/>
      <c r="AF38" s="568"/>
    </row>
    <row r="39" spans="1:32" ht="15.75" customHeight="1">
      <c r="A39" s="349"/>
      <c r="B39" s="299"/>
      <c r="C39" s="336"/>
      <c r="D39" s="336"/>
      <c r="E39" s="336"/>
      <c r="F39" s="336"/>
      <c r="G39" s="336"/>
      <c r="H39" s="336"/>
      <c r="I39" s="336"/>
      <c r="J39" s="336"/>
      <c r="K39" s="336"/>
      <c r="L39" s="336"/>
      <c r="M39" s="336"/>
      <c r="N39" s="336"/>
      <c r="O39" s="336"/>
      <c r="P39" s="336"/>
      <c r="Q39" s="336"/>
      <c r="R39" s="336"/>
      <c r="S39" s="326"/>
      <c r="T39" s="326"/>
      <c r="U39" s="326"/>
      <c r="V39" s="326"/>
      <c r="W39" s="336"/>
      <c r="X39" s="336"/>
      <c r="Y39" s="336"/>
      <c r="Z39" s="336"/>
      <c r="AA39" s="336"/>
      <c r="AB39" s="300"/>
      <c r="AC39" s="300"/>
      <c r="AD39" s="300"/>
      <c r="AE39" s="128"/>
      <c r="AF39" s="128"/>
    </row>
    <row r="40" spans="1:32" ht="15.75" customHeight="1">
      <c r="A40" s="349"/>
      <c r="B40" s="326"/>
      <c r="C40" s="326"/>
      <c r="D40" s="326"/>
      <c r="E40" s="326"/>
      <c r="F40" s="326"/>
      <c r="G40" s="326"/>
      <c r="H40" s="326"/>
      <c r="I40" s="326"/>
      <c r="J40" s="326"/>
      <c r="K40" s="326"/>
      <c r="L40" s="326"/>
      <c r="M40" s="326"/>
      <c r="N40" s="326"/>
      <c r="O40" s="326"/>
      <c r="P40" s="326"/>
      <c r="Q40" s="326"/>
      <c r="R40" s="326"/>
      <c r="S40" s="326"/>
      <c r="T40" s="326"/>
      <c r="U40" s="326"/>
      <c r="V40" s="326"/>
      <c r="W40" s="336"/>
      <c r="X40" s="336"/>
      <c r="Y40" s="336"/>
      <c r="Z40" s="336"/>
      <c r="AA40" s="336"/>
      <c r="AB40" s="300"/>
      <c r="AC40" s="300"/>
      <c r="AD40" s="300"/>
      <c r="AE40" s="128"/>
      <c r="AF40" s="128"/>
    </row>
    <row r="41" spans="1:32" ht="15.75" customHeight="1">
      <c r="A41" s="326"/>
      <c r="B41" s="326"/>
      <c r="C41" s="326"/>
      <c r="D41" s="326"/>
      <c r="E41" s="326"/>
      <c r="F41" s="326"/>
      <c r="G41" s="326"/>
      <c r="H41" s="326"/>
      <c r="I41" s="326"/>
      <c r="J41" s="326"/>
      <c r="K41" s="326"/>
      <c r="L41" s="326"/>
      <c r="M41" s="326"/>
      <c r="N41" s="326"/>
      <c r="O41" s="326"/>
      <c r="P41" s="326"/>
      <c r="Q41" s="326"/>
      <c r="R41" s="326"/>
      <c r="S41" s="326"/>
      <c r="T41" s="326"/>
      <c r="U41" s="326"/>
      <c r="V41" s="326"/>
      <c r="W41" s="336"/>
      <c r="X41" s="336"/>
      <c r="Y41" s="336"/>
      <c r="Z41" s="336"/>
      <c r="AA41" s="336"/>
      <c r="AB41" s="300"/>
      <c r="AC41" s="300"/>
      <c r="AD41" s="300"/>
      <c r="AE41" s="128"/>
      <c r="AF41" s="128"/>
    </row>
    <row r="42" spans="1:32" ht="15.75" customHeight="1">
      <c r="A42" s="349"/>
      <c r="B42" s="299"/>
      <c r="C42" s="336"/>
      <c r="D42" s="336"/>
      <c r="E42" s="336"/>
      <c r="F42" s="336"/>
      <c r="G42" s="336"/>
      <c r="H42" s="336"/>
      <c r="I42" s="336"/>
      <c r="J42" s="336"/>
      <c r="K42" s="574" t="s">
        <v>1534</v>
      </c>
      <c r="L42" s="568"/>
      <c r="M42" s="568"/>
      <c r="N42" s="568"/>
      <c r="O42" s="568"/>
      <c r="P42" s="568"/>
      <c r="Q42" s="568"/>
      <c r="R42" s="568"/>
      <c r="S42" s="568"/>
      <c r="T42" s="568"/>
      <c r="U42" s="568"/>
      <c r="V42" s="568"/>
      <c r="W42" s="568"/>
      <c r="X42" s="568"/>
      <c r="Y42" s="568"/>
      <c r="Z42" s="568"/>
      <c r="AA42" s="568"/>
      <c r="AB42" s="568"/>
      <c r="AC42" s="568"/>
      <c r="AD42" s="568"/>
      <c r="AE42" s="568"/>
      <c r="AF42" s="128"/>
    </row>
    <row r="43" spans="1:32" ht="15.75" customHeight="1">
      <c r="A43" s="638" t="s">
        <v>27</v>
      </c>
      <c r="B43" s="467"/>
      <c r="C43" s="467"/>
      <c r="D43" s="467"/>
      <c r="E43" s="467"/>
      <c r="F43" s="467"/>
      <c r="G43" s="467"/>
      <c r="H43" s="628" t="e">
        <f>M23</f>
        <v>#REF!</v>
      </c>
      <c r="I43" s="464"/>
      <c r="J43" s="464"/>
      <c r="K43" s="464"/>
      <c r="L43" s="382" t="s">
        <v>28</v>
      </c>
      <c r="M43" s="668"/>
      <c r="N43" s="464"/>
      <c r="O43" s="628"/>
      <c r="P43" s="464"/>
      <c r="Q43" s="464"/>
      <c r="R43" s="382"/>
      <c r="S43" s="382"/>
      <c r="T43" s="382"/>
      <c r="U43" s="382"/>
      <c r="V43" s="382"/>
      <c r="W43" s="382"/>
      <c r="X43" s="382"/>
      <c r="Y43" s="383"/>
      <c r="Z43" s="384"/>
      <c r="AA43" s="384"/>
      <c r="AB43" s="384"/>
      <c r="AC43" s="385" t="s">
        <v>29</v>
      </c>
      <c r="AD43" s="386">
        <v>1</v>
      </c>
      <c r="AE43" s="386" t="s">
        <v>30</v>
      </c>
      <c r="AF43" s="386">
        <v>3</v>
      </c>
    </row>
    <row r="44" spans="1:32" ht="15.75" customHeight="1">
      <c r="A44" s="572" t="s">
        <v>1459</v>
      </c>
      <c r="B44" s="568"/>
      <c r="C44" s="591">
        <f>C5</f>
        <v>14326</v>
      </c>
      <c r="D44" s="472"/>
      <c r="E44" s="472"/>
      <c r="F44" s="472"/>
      <c r="G44" s="472"/>
      <c r="H44" s="472"/>
      <c r="I44" s="472"/>
      <c r="J44" s="472"/>
      <c r="K44" s="472"/>
      <c r="L44" s="472"/>
      <c r="M44" s="572" t="s">
        <v>1460</v>
      </c>
      <c r="N44" s="568"/>
      <c r="O44" s="568"/>
      <c r="P44" s="568"/>
      <c r="Q44" s="568"/>
      <c r="R44" s="591" t="str">
        <f>R5</f>
        <v>MC Explosive Ordnance Disposal Platoon Facility</v>
      </c>
      <c r="S44" s="472"/>
      <c r="T44" s="472"/>
      <c r="U44" s="472"/>
      <c r="V44" s="472"/>
      <c r="W44" s="472"/>
      <c r="X44" s="472"/>
      <c r="Y44" s="472"/>
      <c r="Z44" s="472"/>
      <c r="AA44" s="472"/>
      <c r="AB44" s="472"/>
      <c r="AC44" s="472"/>
      <c r="AD44" s="472"/>
      <c r="AE44" s="472"/>
      <c r="AF44" s="472"/>
    </row>
    <row r="45" spans="1:32" ht="15.75" customHeight="1">
      <c r="A45" s="326"/>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31"/>
    </row>
    <row r="46" spans="1:32" s="37" customFormat="1" ht="15.75" customHeight="1">
      <c r="A46" s="326"/>
      <c r="B46" s="43"/>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326"/>
      <c r="AF46" s="326"/>
    </row>
    <row r="47" spans="1:32" s="37" customFormat="1" ht="15.75" customHeight="1">
      <c r="A47" s="326"/>
      <c r="B47" s="644" t="str">
        <f>B22</f>
        <v>M29030</v>
      </c>
      <c r="C47" s="532"/>
      <c r="D47" s="532"/>
      <c r="E47" s="585" t="str">
        <f>E22</f>
        <v>CLB 4</v>
      </c>
      <c r="F47" s="532"/>
      <c r="G47" s="532"/>
      <c r="H47" s="532"/>
      <c r="I47" s="532"/>
      <c r="J47" s="532"/>
      <c r="K47" s="532"/>
      <c r="L47" s="532"/>
      <c r="M47" s="129"/>
      <c r="N47" s="130"/>
      <c r="O47" s="130"/>
      <c r="P47" s="130"/>
      <c r="Q47" s="130"/>
      <c r="R47" s="130"/>
      <c r="S47" s="42"/>
      <c r="T47" s="42"/>
      <c r="U47" s="42"/>
      <c r="V47" s="42"/>
      <c r="W47" s="42"/>
      <c r="X47" s="42"/>
      <c r="Y47" s="42"/>
      <c r="Z47" s="42"/>
      <c r="AA47" s="42"/>
      <c r="AB47" s="131"/>
      <c r="AC47" s="131"/>
      <c r="AD47" s="131"/>
      <c r="AE47" s="326"/>
      <c r="AF47" s="326"/>
    </row>
    <row r="48" spans="1:32" s="37" customFormat="1" ht="15.75" customHeight="1">
      <c r="A48" s="326"/>
      <c r="B48" s="597" t="s">
        <v>1471</v>
      </c>
      <c r="C48" s="464"/>
      <c r="D48" s="464"/>
      <c r="E48" s="589"/>
      <c r="F48" s="464"/>
      <c r="G48" s="464"/>
      <c r="H48" s="464"/>
      <c r="I48" s="464"/>
      <c r="J48" s="464"/>
      <c r="K48" s="464"/>
      <c r="L48" s="464"/>
      <c r="M48" s="464"/>
      <c r="N48" s="464"/>
      <c r="O48" s="464"/>
      <c r="P48" s="464"/>
      <c r="Q48" s="464"/>
      <c r="R48" s="464"/>
      <c r="S48" s="464"/>
      <c r="T48" s="599" t="s">
        <v>1535</v>
      </c>
      <c r="U48" s="464"/>
      <c r="V48" s="599"/>
      <c r="W48" s="464"/>
      <c r="X48" s="599" t="s">
        <v>1536</v>
      </c>
      <c r="Y48" s="464"/>
      <c r="Z48" s="599"/>
      <c r="AA48" s="464"/>
      <c r="AB48" s="571" t="s">
        <v>1537</v>
      </c>
      <c r="AC48" s="467"/>
      <c r="AD48" s="487"/>
      <c r="AE48" s="326"/>
      <c r="AF48" s="326"/>
    </row>
    <row r="49" spans="1:32" s="37" customFormat="1" ht="15.75" customHeight="1">
      <c r="A49" s="326"/>
      <c r="B49" s="554"/>
      <c r="C49" s="534"/>
      <c r="D49" s="534"/>
      <c r="E49" s="534"/>
      <c r="F49" s="534"/>
      <c r="G49" s="534"/>
      <c r="H49" s="534"/>
      <c r="I49" s="534"/>
      <c r="J49" s="534"/>
      <c r="K49" s="534"/>
      <c r="L49" s="534"/>
      <c r="M49" s="534"/>
      <c r="N49" s="534"/>
      <c r="O49" s="534"/>
      <c r="P49" s="534"/>
      <c r="Q49" s="534"/>
      <c r="R49" s="534"/>
      <c r="S49" s="534"/>
      <c r="T49" s="534"/>
      <c r="U49" s="534"/>
      <c r="V49" s="534"/>
      <c r="W49" s="534"/>
      <c r="X49" s="534"/>
      <c r="Y49" s="534"/>
      <c r="Z49" s="534"/>
      <c r="AA49" s="534"/>
      <c r="AB49" s="532"/>
      <c r="AC49" s="532"/>
      <c r="AD49" s="543"/>
      <c r="AE49" s="326"/>
      <c r="AF49" s="326"/>
    </row>
    <row r="50" spans="1:32" s="37" customFormat="1" ht="15.75" customHeight="1">
      <c r="A50" s="326"/>
      <c r="B50" s="387" t="s">
        <v>1538</v>
      </c>
      <c r="C50" s="388"/>
      <c r="D50" s="388"/>
      <c r="E50" s="389"/>
      <c r="F50" s="389"/>
      <c r="G50" s="389"/>
      <c r="H50" s="389"/>
      <c r="I50" s="389"/>
      <c r="J50" s="389"/>
      <c r="K50" s="389"/>
      <c r="L50" s="389"/>
      <c r="M50" s="389"/>
      <c r="N50" s="389"/>
      <c r="O50" s="389"/>
      <c r="P50" s="389"/>
      <c r="Q50" s="389"/>
      <c r="R50" s="389"/>
      <c r="S50" s="389"/>
      <c r="T50" s="682"/>
      <c r="U50" s="464"/>
      <c r="V50" s="645"/>
      <c r="W50" s="464"/>
      <c r="X50" s="620"/>
      <c r="Y50" s="464"/>
      <c r="Z50" s="670"/>
      <c r="AA50" s="609"/>
      <c r="AB50" s="573">
        <f t="shared" ref="AB50:AB65" si="0">T50*X50</f>
        <v>0</v>
      </c>
      <c r="AC50" s="467"/>
      <c r="AD50" s="487"/>
      <c r="AE50" s="326"/>
      <c r="AF50" s="326"/>
    </row>
    <row r="51" spans="1:32" s="37" customFormat="1" ht="15.75" customHeight="1">
      <c r="A51" s="326"/>
      <c r="B51" s="133"/>
      <c r="C51" s="132" t="s">
        <v>1539</v>
      </c>
      <c r="D51" s="132"/>
      <c r="E51" s="134"/>
      <c r="F51" s="134"/>
      <c r="G51" s="134"/>
      <c r="H51" s="134"/>
      <c r="I51" s="134"/>
      <c r="J51" s="134"/>
      <c r="K51" s="134"/>
      <c r="L51" s="134"/>
      <c r="M51" s="134"/>
      <c r="N51" s="134"/>
      <c r="O51" s="134"/>
      <c r="P51" s="134"/>
      <c r="Q51" s="134"/>
      <c r="R51" s="134"/>
      <c r="S51" s="134"/>
      <c r="T51" s="566">
        <v>90</v>
      </c>
      <c r="U51" s="472"/>
      <c r="V51" s="324"/>
      <c r="W51" s="324"/>
      <c r="X51" s="584" t="e">
        <f>COUNTIF(#REF!,"14326o")</f>
        <v>#REF!</v>
      </c>
      <c r="Y51" s="472"/>
      <c r="Z51" s="275"/>
      <c r="AA51" s="332"/>
      <c r="AB51" s="567" t="e">
        <f t="shared" si="0"/>
        <v>#REF!</v>
      </c>
      <c r="AC51" s="568"/>
      <c r="AD51" s="540"/>
      <c r="AE51" s="326"/>
      <c r="AF51" s="326"/>
    </row>
    <row r="52" spans="1:32" s="37" customFormat="1" ht="15.75" customHeight="1">
      <c r="A52" s="326"/>
      <c r="B52" s="133"/>
      <c r="C52" s="132" t="s">
        <v>1540</v>
      </c>
      <c r="D52" s="132"/>
      <c r="E52" s="134"/>
      <c r="F52" s="134"/>
      <c r="G52" s="134"/>
      <c r="H52" s="134"/>
      <c r="I52" s="134"/>
      <c r="J52" s="134"/>
      <c r="K52" s="134"/>
      <c r="L52" s="134"/>
      <c r="M52" s="134"/>
      <c r="N52" s="134"/>
      <c r="O52" s="134"/>
      <c r="P52" s="134"/>
      <c r="Q52" s="134"/>
      <c r="R52" s="134"/>
      <c r="S52" s="134"/>
      <c r="T52" s="566">
        <v>45</v>
      </c>
      <c r="U52" s="472"/>
      <c r="V52" s="324"/>
      <c r="W52" s="324"/>
      <c r="X52" s="584" t="e">
        <f>COUNTIF(#REF!,"14326c")</f>
        <v>#REF!</v>
      </c>
      <c r="Y52" s="472"/>
      <c r="Z52" s="275"/>
      <c r="AA52" s="332"/>
      <c r="AB52" s="567" t="e">
        <f t="shared" si="0"/>
        <v>#REF!</v>
      </c>
      <c r="AC52" s="568"/>
      <c r="AD52" s="540"/>
      <c r="AE52" s="326"/>
      <c r="AF52" s="326"/>
    </row>
    <row r="53" spans="1:32" s="135" customFormat="1" ht="15.75" customHeight="1">
      <c r="A53" s="326"/>
      <c r="B53" s="133"/>
      <c r="C53" s="132"/>
      <c r="D53" s="132"/>
      <c r="E53" s="134"/>
      <c r="F53" s="134"/>
      <c r="G53" s="134"/>
      <c r="H53" s="134"/>
      <c r="I53" s="134"/>
      <c r="J53" s="134"/>
      <c r="K53" s="134"/>
      <c r="L53" s="134"/>
      <c r="M53" s="134"/>
      <c r="N53" s="134"/>
      <c r="O53" s="134"/>
      <c r="P53" s="134"/>
      <c r="Q53" s="134"/>
      <c r="R53" s="134"/>
      <c r="S53" s="134"/>
      <c r="T53" s="566"/>
      <c r="U53" s="472"/>
      <c r="V53" s="324"/>
      <c r="W53" s="324"/>
      <c r="X53" s="584"/>
      <c r="Y53" s="472"/>
      <c r="Z53" s="275"/>
      <c r="AA53" s="332"/>
      <c r="AB53" s="567">
        <f t="shared" si="0"/>
        <v>0</v>
      </c>
      <c r="AC53" s="648"/>
      <c r="AD53" s="540"/>
      <c r="AE53" s="326"/>
      <c r="AF53" s="326"/>
    </row>
    <row r="54" spans="1:32" s="37" customFormat="1" ht="15.75" customHeight="1">
      <c r="A54" s="326"/>
      <c r="B54" s="133" t="s">
        <v>1541</v>
      </c>
      <c r="C54" s="132"/>
      <c r="D54" s="132"/>
      <c r="E54" s="134"/>
      <c r="F54" s="134"/>
      <c r="G54" s="134"/>
      <c r="H54" s="134"/>
      <c r="I54" s="134"/>
      <c r="J54" s="134"/>
      <c r="K54" s="134"/>
      <c r="L54" s="134"/>
      <c r="M54" s="134"/>
      <c r="N54" s="134"/>
      <c r="O54" s="134"/>
      <c r="P54" s="134"/>
      <c r="Q54" s="134"/>
      <c r="R54" s="134"/>
      <c r="S54" s="134"/>
      <c r="T54" s="566">
        <v>811</v>
      </c>
      <c r="U54" s="472"/>
      <c r="V54" s="570"/>
      <c r="W54" s="472"/>
      <c r="X54" s="584">
        <v>1</v>
      </c>
      <c r="Y54" s="472"/>
      <c r="Z54" s="610"/>
      <c r="AA54" s="576"/>
      <c r="AB54" s="567">
        <f t="shared" si="0"/>
        <v>811</v>
      </c>
      <c r="AC54" s="568"/>
      <c r="AD54" s="540"/>
      <c r="AE54" s="326"/>
      <c r="AF54" s="326"/>
    </row>
    <row r="55" spans="1:32" s="37" customFormat="1" ht="15.75" customHeight="1">
      <c r="A55" s="326"/>
      <c r="B55" s="133" t="s">
        <v>1542</v>
      </c>
      <c r="C55" s="132"/>
      <c r="D55" s="132"/>
      <c r="E55" s="134"/>
      <c r="F55" s="134"/>
      <c r="G55" s="134"/>
      <c r="H55" s="134"/>
      <c r="I55" s="134"/>
      <c r="J55" s="134"/>
      <c r="K55" s="134"/>
      <c r="L55" s="134"/>
      <c r="M55" s="134"/>
      <c r="N55" s="134"/>
      <c r="O55" s="134"/>
      <c r="P55" s="134"/>
      <c r="Q55" s="134"/>
      <c r="R55" s="134"/>
      <c r="S55" s="134"/>
      <c r="T55" s="566"/>
      <c r="U55" s="472"/>
      <c r="V55" s="570"/>
      <c r="W55" s="472"/>
      <c r="X55" s="584"/>
      <c r="Y55" s="472"/>
      <c r="Z55" s="610"/>
      <c r="AA55" s="576"/>
      <c r="AB55" s="567">
        <f t="shared" si="0"/>
        <v>0</v>
      </c>
      <c r="AC55" s="568"/>
      <c r="AD55" s="540"/>
      <c r="AE55" s="326"/>
      <c r="AF55" s="326"/>
    </row>
    <row r="56" spans="1:32" s="37" customFormat="1" ht="15.75" customHeight="1">
      <c r="A56" s="326"/>
      <c r="B56" s="133"/>
      <c r="C56" s="132" t="s">
        <v>1543</v>
      </c>
      <c r="D56" s="132"/>
      <c r="E56" s="134"/>
      <c r="F56" s="134"/>
      <c r="G56" s="134"/>
      <c r="H56" s="134"/>
      <c r="I56" s="134"/>
      <c r="J56" s="134"/>
      <c r="K56" s="134"/>
      <c r="L56" s="134"/>
      <c r="M56" s="134"/>
      <c r="N56" s="134"/>
      <c r="O56" s="134"/>
      <c r="P56" s="134"/>
      <c r="Q56" s="134"/>
      <c r="R56" s="134"/>
      <c r="S56" s="134"/>
      <c r="T56" s="566">
        <v>15</v>
      </c>
      <c r="U56" s="472"/>
      <c r="V56" s="570"/>
      <c r="W56" s="472"/>
      <c r="X56" s="584">
        <v>1</v>
      </c>
      <c r="Y56" s="472"/>
      <c r="Z56" s="610"/>
      <c r="AA56" s="576"/>
      <c r="AB56" s="567">
        <f t="shared" si="0"/>
        <v>15</v>
      </c>
      <c r="AC56" s="568"/>
      <c r="AD56" s="540"/>
      <c r="AE56" s="326"/>
      <c r="AF56" s="326"/>
    </row>
    <row r="57" spans="1:32" s="37" customFormat="1" ht="15.75" customHeight="1">
      <c r="A57" s="326"/>
      <c r="B57" s="133"/>
      <c r="C57" s="132" t="s">
        <v>1544</v>
      </c>
      <c r="D57" s="132"/>
      <c r="E57" s="134"/>
      <c r="F57" s="134"/>
      <c r="G57" s="134"/>
      <c r="H57" s="134"/>
      <c r="I57" s="134"/>
      <c r="J57" s="134"/>
      <c r="K57" s="134"/>
      <c r="L57" s="134"/>
      <c r="M57" s="134"/>
      <c r="N57" s="134"/>
      <c r="O57" s="134"/>
      <c r="P57" s="134"/>
      <c r="Q57" s="134"/>
      <c r="R57" s="134"/>
      <c r="S57" s="134"/>
      <c r="T57" s="566">
        <v>6</v>
      </c>
      <c r="U57" s="472"/>
      <c r="V57" s="570"/>
      <c r="W57" s="472"/>
      <c r="X57" s="584">
        <v>2</v>
      </c>
      <c r="Y57" s="472"/>
      <c r="Z57" s="610"/>
      <c r="AA57" s="576"/>
      <c r="AB57" s="567">
        <f t="shared" si="0"/>
        <v>12</v>
      </c>
      <c r="AC57" s="568"/>
      <c r="AD57" s="540"/>
      <c r="AE57" s="326"/>
      <c r="AF57" s="326"/>
    </row>
    <row r="58" spans="1:32" s="37" customFormat="1" ht="15.75" customHeight="1">
      <c r="A58" s="326"/>
      <c r="B58" s="133"/>
      <c r="C58" s="132" t="s">
        <v>1545</v>
      </c>
      <c r="D58" s="132"/>
      <c r="E58" s="134"/>
      <c r="F58" s="134"/>
      <c r="G58" s="134"/>
      <c r="H58" s="134"/>
      <c r="I58" s="134"/>
      <c r="J58" s="134"/>
      <c r="K58" s="134"/>
      <c r="L58" s="134"/>
      <c r="M58" s="134"/>
      <c r="N58" s="134"/>
      <c r="O58" s="134"/>
      <c r="P58" s="134"/>
      <c r="Q58" s="134"/>
      <c r="R58" s="134"/>
      <c r="S58" s="134"/>
      <c r="T58" s="566">
        <v>3</v>
      </c>
      <c r="U58" s="472"/>
      <c r="V58" s="570"/>
      <c r="W58" s="472"/>
      <c r="X58" s="584">
        <v>1</v>
      </c>
      <c r="Y58" s="472"/>
      <c r="Z58" s="610"/>
      <c r="AA58" s="576"/>
      <c r="AB58" s="567">
        <f t="shared" si="0"/>
        <v>3</v>
      </c>
      <c r="AC58" s="568"/>
      <c r="AD58" s="540"/>
      <c r="AE58" s="326"/>
      <c r="AF58" s="326"/>
    </row>
    <row r="59" spans="1:32" s="37" customFormat="1" ht="15.75" customHeight="1">
      <c r="A59" s="326"/>
      <c r="B59" s="133"/>
      <c r="C59" s="132" t="s">
        <v>1546</v>
      </c>
      <c r="D59" s="132"/>
      <c r="E59" s="134"/>
      <c r="F59" s="134"/>
      <c r="G59" s="134"/>
      <c r="H59" s="134"/>
      <c r="I59" s="134"/>
      <c r="J59" s="134"/>
      <c r="K59" s="134"/>
      <c r="L59" s="134"/>
      <c r="M59" s="134"/>
      <c r="N59" s="134"/>
      <c r="O59" s="134"/>
      <c r="P59" s="134"/>
      <c r="Q59" s="134"/>
      <c r="R59" s="134"/>
      <c r="S59" s="134"/>
      <c r="T59" s="566">
        <v>20</v>
      </c>
      <c r="U59" s="472"/>
      <c r="V59" s="570"/>
      <c r="W59" s="472"/>
      <c r="X59" s="584">
        <v>2</v>
      </c>
      <c r="Y59" s="472"/>
      <c r="Z59" s="610"/>
      <c r="AA59" s="576"/>
      <c r="AB59" s="567">
        <f t="shared" si="0"/>
        <v>40</v>
      </c>
      <c r="AC59" s="568"/>
      <c r="AD59" s="540"/>
      <c r="AE59" s="326"/>
      <c r="AF59" s="326"/>
    </row>
    <row r="60" spans="1:32" ht="15.75" customHeight="1">
      <c r="A60" s="326"/>
      <c r="B60" s="133" t="s">
        <v>1547</v>
      </c>
      <c r="C60" s="132"/>
      <c r="D60" s="132"/>
      <c r="E60" s="134"/>
      <c r="F60" s="134"/>
      <c r="G60" s="134"/>
      <c r="H60" s="134"/>
      <c r="I60" s="134"/>
      <c r="J60" s="134"/>
      <c r="K60" s="134"/>
      <c r="L60" s="134"/>
      <c r="M60" s="134"/>
      <c r="N60" s="134"/>
      <c r="O60" s="134"/>
      <c r="P60" s="134"/>
      <c r="Q60" s="134"/>
      <c r="R60" s="134"/>
      <c r="S60" s="134"/>
      <c r="T60" s="566">
        <v>200</v>
      </c>
      <c r="U60" s="472"/>
      <c r="V60" s="570"/>
      <c r="W60" s="472"/>
      <c r="X60" s="584">
        <v>0</v>
      </c>
      <c r="Y60" s="472"/>
      <c r="Z60" s="610"/>
      <c r="AA60" s="576"/>
      <c r="AB60" s="567">
        <f t="shared" si="0"/>
        <v>0</v>
      </c>
      <c r="AC60" s="568"/>
      <c r="AD60" s="540"/>
      <c r="AE60" s="326"/>
      <c r="AF60" s="331"/>
    </row>
    <row r="61" spans="1:32" s="37" customFormat="1" ht="15.75" customHeight="1">
      <c r="A61" s="326"/>
      <c r="B61" s="136" t="s">
        <v>1548</v>
      </c>
      <c r="C61" s="326"/>
      <c r="D61" s="326"/>
      <c r="E61" s="326"/>
      <c r="F61" s="326"/>
      <c r="G61" s="326"/>
      <c r="H61" s="326"/>
      <c r="I61" s="326"/>
      <c r="J61" s="326"/>
      <c r="K61" s="326"/>
      <c r="L61" s="326"/>
      <c r="M61" s="326"/>
      <c r="N61" s="326"/>
      <c r="O61" s="326"/>
      <c r="P61" s="326"/>
      <c r="Q61" s="326"/>
      <c r="R61" s="326"/>
      <c r="S61" s="326"/>
      <c r="T61" s="566">
        <v>18</v>
      </c>
      <c r="U61" s="472"/>
      <c r="V61" s="326"/>
      <c r="W61" s="326"/>
      <c r="X61" s="606">
        <v>5</v>
      </c>
      <c r="Y61" s="472"/>
      <c r="Z61" s="326"/>
      <c r="AA61" s="137"/>
      <c r="AB61" s="567">
        <f t="shared" si="0"/>
        <v>90</v>
      </c>
      <c r="AC61" s="568"/>
      <c r="AD61" s="540"/>
      <c r="AE61" s="138"/>
      <c r="AF61" s="326"/>
    </row>
    <row r="62" spans="1:32" s="37" customFormat="1" ht="15.75" customHeight="1">
      <c r="A62" s="326"/>
      <c r="B62" s="133" t="s">
        <v>1549</v>
      </c>
      <c r="C62" s="132"/>
      <c r="D62" s="132"/>
      <c r="E62" s="134"/>
      <c r="F62" s="134"/>
      <c r="G62" s="134"/>
      <c r="H62" s="134"/>
      <c r="I62" s="134"/>
      <c r="J62" s="134"/>
      <c r="K62" s="134"/>
      <c r="L62" s="134"/>
      <c r="M62" s="134"/>
      <c r="N62" s="134"/>
      <c r="O62" s="134"/>
      <c r="P62" s="134"/>
      <c r="Q62" s="134"/>
      <c r="R62" s="134"/>
      <c r="S62" s="134"/>
      <c r="T62" s="566">
        <v>16</v>
      </c>
      <c r="U62" s="472"/>
      <c r="V62" s="570"/>
      <c r="W62" s="472"/>
      <c r="X62" s="584">
        <v>0</v>
      </c>
      <c r="Y62" s="472"/>
      <c r="Z62" s="610"/>
      <c r="AA62" s="576"/>
      <c r="AB62" s="567">
        <f t="shared" si="0"/>
        <v>0</v>
      </c>
      <c r="AC62" s="568"/>
      <c r="AD62" s="540"/>
      <c r="AE62" s="326"/>
      <c r="AF62" s="326"/>
    </row>
    <row r="63" spans="1:32" ht="15.75" customHeight="1">
      <c r="A63" s="326"/>
      <c r="B63" s="133" t="s">
        <v>1550</v>
      </c>
      <c r="C63" s="132"/>
      <c r="D63" s="132"/>
      <c r="E63" s="134"/>
      <c r="F63" s="134"/>
      <c r="G63" s="134"/>
      <c r="H63" s="134"/>
      <c r="I63" s="134"/>
      <c r="J63" s="134"/>
      <c r="K63" s="134"/>
      <c r="L63" s="134"/>
      <c r="M63" s="134"/>
      <c r="N63" s="134"/>
      <c r="O63" s="134"/>
      <c r="P63" s="134"/>
      <c r="Q63" s="134"/>
      <c r="R63" s="134"/>
      <c r="S63" s="134"/>
      <c r="T63" s="566">
        <v>2000</v>
      </c>
      <c r="U63" s="472"/>
      <c r="V63" s="570"/>
      <c r="W63" s="472"/>
      <c r="X63" s="584">
        <v>0</v>
      </c>
      <c r="Y63" s="472"/>
      <c r="Z63" s="610"/>
      <c r="AA63" s="576"/>
      <c r="AB63" s="567">
        <f t="shared" si="0"/>
        <v>0</v>
      </c>
      <c r="AC63" s="568"/>
      <c r="AD63" s="540"/>
      <c r="AE63" s="326"/>
      <c r="AF63" s="331"/>
    </row>
    <row r="64" spans="1:32" ht="15.75" customHeight="1">
      <c r="A64" s="326"/>
      <c r="B64" s="133" t="s">
        <v>1551</v>
      </c>
      <c r="C64" s="132"/>
      <c r="D64" s="132"/>
      <c r="E64" s="134"/>
      <c r="F64" s="134"/>
      <c r="G64" s="134"/>
      <c r="H64" s="134"/>
      <c r="I64" s="134"/>
      <c r="J64" s="134"/>
      <c r="K64" s="134"/>
      <c r="L64" s="134"/>
      <c r="M64" s="134"/>
      <c r="N64" s="134"/>
      <c r="O64" s="134"/>
      <c r="P64" s="134"/>
      <c r="Q64" s="134"/>
      <c r="R64" s="134"/>
      <c r="S64" s="134"/>
      <c r="T64" s="566">
        <v>811</v>
      </c>
      <c r="U64" s="472"/>
      <c r="V64" s="570"/>
      <c r="W64" s="472"/>
      <c r="X64" s="584">
        <v>0</v>
      </c>
      <c r="Y64" s="472"/>
      <c r="Z64" s="596"/>
      <c r="AA64" s="576"/>
      <c r="AB64" s="567">
        <f t="shared" si="0"/>
        <v>0</v>
      </c>
      <c r="AC64" s="568"/>
      <c r="AD64" s="540"/>
      <c r="AE64" s="326"/>
      <c r="AF64" s="331"/>
    </row>
    <row r="65" spans="1:32" ht="15.75" customHeight="1">
      <c r="A65" s="326"/>
      <c r="B65" s="133" t="s">
        <v>1552</v>
      </c>
      <c r="C65" s="132"/>
      <c r="D65" s="132"/>
      <c r="E65" s="134"/>
      <c r="F65" s="134"/>
      <c r="G65" s="134"/>
      <c r="H65" s="134"/>
      <c r="I65" s="134"/>
      <c r="J65" s="134"/>
      <c r="K65" s="134"/>
      <c r="L65" s="134"/>
      <c r="M65" s="134"/>
      <c r="N65" s="134"/>
      <c r="O65" s="134"/>
      <c r="P65" s="134"/>
      <c r="Q65" s="134"/>
      <c r="R65" s="134"/>
      <c r="S65" s="134"/>
      <c r="T65" s="566">
        <v>2000</v>
      </c>
      <c r="U65" s="472"/>
      <c r="V65" s="570"/>
      <c r="W65" s="472"/>
      <c r="X65" s="584">
        <v>0</v>
      </c>
      <c r="Y65" s="472"/>
      <c r="Z65" s="596"/>
      <c r="AA65" s="576"/>
      <c r="AB65" s="567">
        <f t="shared" si="0"/>
        <v>0</v>
      </c>
      <c r="AC65" s="568"/>
      <c r="AD65" s="540"/>
      <c r="AE65" s="326"/>
      <c r="AF65" s="331"/>
    </row>
    <row r="66" spans="1:32" ht="15.75" customHeight="1">
      <c r="A66" s="326"/>
      <c r="B66" s="133"/>
      <c r="C66" s="132"/>
      <c r="D66" s="132"/>
      <c r="E66" s="134"/>
      <c r="F66" s="134"/>
      <c r="G66" s="134"/>
      <c r="H66" s="134"/>
      <c r="I66" s="134"/>
      <c r="J66" s="134"/>
      <c r="K66" s="134"/>
      <c r="L66" s="134"/>
      <c r="M66" s="134"/>
      <c r="N66" s="134"/>
      <c r="O66" s="134"/>
      <c r="P66" s="134"/>
      <c r="Q66" s="134"/>
      <c r="R66" s="134"/>
      <c r="S66" s="134"/>
      <c r="T66" s="566"/>
      <c r="U66" s="472"/>
      <c r="V66" s="570"/>
      <c r="W66" s="472"/>
      <c r="X66" s="584"/>
      <c r="Y66" s="472"/>
      <c r="Z66" s="596"/>
      <c r="AA66" s="576"/>
      <c r="AB66" s="567">
        <f>W117</f>
        <v>0</v>
      </c>
      <c r="AC66" s="568"/>
      <c r="AD66" s="540"/>
      <c r="AE66" s="326"/>
      <c r="AF66" s="331"/>
    </row>
    <row r="67" spans="1:32" ht="15.75" customHeight="1">
      <c r="A67" s="326"/>
      <c r="B67" s="133" t="s">
        <v>1553</v>
      </c>
      <c r="C67" s="331"/>
      <c r="D67" s="331"/>
      <c r="E67" s="134"/>
      <c r="F67" s="134"/>
      <c r="G67" s="134"/>
      <c r="H67" s="134"/>
      <c r="I67" s="134"/>
      <c r="J67" s="134"/>
      <c r="K67" s="134"/>
      <c r="L67" s="134"/>
      <c r="M67" s="134"/>
      <c r="N67" s="134"/>
      <c r="O67" s="134"/>
      <c r="P67" s="134"/>
      <c r="Q67" s="134"/>
      <c r="R67" s="134"/>
      <c r="S67" s="134"/>
      <c r="T67" s="328"/>
      <c r="U67" s="301"/>
      <c r="V67" s="324"/>
      <c r="W67" s="324"/>
      <c r="X67" s="327"/>
      <c r="Y67" s="327"/>
      <c r="Z67" s="324"/>
      <c r="AA67" s="329"/>
      <c r="AB67" s="567" t="e">
        <f>N105</f>
        <v>#REF!</v>
      </c>
      <c r="AC67" s="568"/>
      <c r="AD67" s="540"/>
      <c r="AE67" s="326"/>
      <c r="AF67" s="331"/>
    </row>
    <row r="68" spans="1:32" s="166" customFormat="1" ht="15.75" customHeight="1">
      <c r="A68" s="139"/>
      <c r="B68" s="140" t="s">
        <v>1554</v>
      </c>
      <c r="C68" s="141"/>
      <c r="D68" s="141"/>
      <c r="E68" s="142"/>
      <c r="F68" s="142"/>
      <c r="G68" s="142"/>
      <c r="H68" s="142"/>
      <c r="I68" s="142"/>
      <c r="J68" s="142"/>
      <c r="K68" s="142"/>
      <c r="L68" s="142"/>
      <c r="M68" s="142"/>
      <c r="N68" s="142"/>
      <c r="O68" s="142"/>
      <c r="P68" s="142"/>
      <c r="Q68" s="142"/>
      <c r="R68" s="142"/>
      <c r="S68" s="142"/>
      <c r="T68" s="665"/>
      <c r="U68" s="472"/>
      <c r="V68" s="652"/>
      <c r="W68" s="472"/>
      <c r="X68" s="639"/>
      <c r="Y68" s="472"/>
      <c r="Z68" s="640"/>
      <c r="AA68" s="576"/>
      <c r="AB68" s="642"/>
      <c r="AC68" s="643"/>
      <c r="AD68" s="540"/>
      <c r="AE68" s="139"/>
      <c r="AF68" s="325"/>
    </row>
    <row r="69" spans="1:32" s="166" customFormat="1" ht="15.75" customHeight="1">
      <c r="A69" s="139"/>
      <c r="B69" s="143"/>
      <c r="C69" s="139" t="s">
        <v>1555</v>
      </c>
      <c r="D69" s="139"/>
      <c r="E69" s="139"/>
      <c r="F69" s="139"/>
      <c r="G69" s="139"/>
      <c r="H69" s="139"/>
      <c r="I69" s="139"/>
      <c r="J69" s="139"/>
      <c r="K69" s="139"/>
      <c r="L69" s="139"/>
      <c r="M69" s="139"/>
      <c r="N69" s="139"/>
      <c r="O69" s="139"/>
      <c r="P69" s="139"/>
      <c r="Q69" s="139"/>
      <c r="R69" s="139"/>
      <c r="S69" s="139"/>
      <c r="T69" s="621">
        <v>1200</v>
      </c>
      <c r="U69" s="587"/>
      <c r="V69" s="139"/>
      <c r="W69" s="139"/>
      <c r="X69" s="586">
        <v>0</v>
      </c>
      <c r="Y69" s="587"/>
      <c r="Z69" s="139"/>
      <c r="AA69" s="144"/>
      <c r="AB69" s="611">
        <f>T69*X69</f>
        <v>0</v>
      </c>
      <c r="AC69" s="587"/>
      <c r="AD69" s="612"/>
      <c r="AE69" s="139"/>
      <c r="AF69" s="325"/>
    </row>
    <row r="70" spans="1:32" s="166" customFormat="1" ht="15.75" customHeight="1">
      <c r="A70" s="139"/>
      <c r="B70" s="143"/>
      <c r="C70" s="139" t="s">
        <v>1556</v>
      </c>
      <c r="D70" s="139"/>
      <c r="E70" s="139"/>
      <c r="F70" s="139"/>
      <c r="G70" s="139"/>
      <c r="H70" s="139"/>
      <c r="I70" s="139"/>
      <c r="J70" s="139"/>
      <c r="K70" s="139"/>
      <c r="L70" s="139"/>
      <c r="M70" s="139"/>
      <c r="N70" s="139"/>
      <c r="O70" s="139"/>
      <c r="P70" s="139"/>
      <c r="Q70" s="139"/>
      <c r="R70" s="139"/>
      <c r="S70" s="139"/>
      <c r="T70" s="621">
        <v>1000</v>
      </c>
      <c r="U70" s="587"/>
      <c r="V70" s="139"/>
      <c r="W70" s="139"/>
      <c r="X70" s="586">
        <v>0</v>
      </c>
      <c r="Y70" s="587"/>
      <c r="Z70" s="139"/>
      <c r="AA70" s="144"/>
      <c r="AB70" s="611">
        <f>T70*X70</f>
        <v>0</v>
      </c>
      <c r="AC70" s="587"/>
      <c r="AD70" s="612"/>
      <c r="AE70" s="139"/>
      <c r="AF70" s="325"/>
    </row>
    <row r="71" spans="1:32" ht="15.75" customHeight="1">
      <c r="A71" s="326"/>
      <c r="B71" s="136"/>
      <c r="C71" s="326"/>
      <c r="D71" s="326"/>
      <c r="E71" s="326"/>
      <c r="F71" s="326"/>
      <c r="G71" s="326"/>
      <c r="H71" s="326"/>
      <c r="I71" s="326"/>
      <c r="J71" s="326"/>
      <c r="K71" s="326"/>
      <c r="L71" s="326"/>
      <c r="M71" s="326"/>
      <c r="N71" s="326"/>
      <c r="O71" s="326"/>
      <c r="P71" s="326"/>
      <c r="Q71" s="326"/>
      <c r="R71" s="326"/>
      <c r="S71" s="326"/>
      <c r="T71" s="390"/>
      <c r="U71" s="302"/>
      <c r="V71" s="145"/>
      <c r="W71" s="145"/>
      <c r="X71" s="145"/>
      <c r="Y71" s="146"/>
      <c r="Z71" s="145"/>
      <c r="AA71" s="391"/>
      <c r="AB71" s="673"/>
      <c r="AC71" s="674"/>
      <c r="AD71" s="675"/>
      <c r="AE71" s="326"/>
      <c r="AF71" s="331"/>
    </row>
    <row r="72" spans="1:32" ht="15.75" customHeight="1">
      <c r="A72" s="326"/>
      <c r="B72" s="147"/>
      <c r="C72" s="147"/>
      <c r="D72" s="147"/>
      <c r="E72" s="148"/>
      <c r="F72" s="148"/>
      <c r="G72" s="148"/>
      <c r="H72" s="148"/>
      <c r="I72" s="148"/>
      <c r="J72" s="148"/>
      <c r="K72" s="148"/>
      <c r="L72" s="148"/>
      <c r="M72" s="148"/>
      <c r="N72" s="148"/>
      <c r="O72" s="148"/>
      <c r="P72" s="148"/>
      <c r="Q72" s="148"/>
      <c r="R72" s="148"/>
      <c r="S72" s="148"/>
      <c r="T72" s="570"/>
      <c r="U72" s="472"/>
      <c r="V72" s="570"/>
      <c r="W72" s="472"/>
      <c r="X72" s="134"/>
      <c r="Y72" s="619" t="s">
        <v>1557</v>
      </c>
      <c r="Z72" s="467"/>
      <c r="AA72" s="467"/>
      <c r="AB72" s="671" t="e">
        <f>SUM(AB50:AD70)</f>
        <v>#REF!</v>
      </c>
      <c r="AC72" s="587"/>
      <c r="AD72" s="587"/>
      <c r="AE72" s="326"/>
      <c r="AF72" s="331"/>
    </row>
    <row r="73" spans="1:32" ht="15.75" customHeight="1">
      <c r="A73" s="326"/>
      <c r="B73" s="331"/>
      <c r="C73" s="331"/>
      <c r="D73" s="331"/>
      <c r="E73" s="331"/>
      <c r="F73" s="331"/>
      <c r="G73" s="331"/>
      <c r="H73" s="331"/>
      <c r="I73" s="331"/>
      <c r="J73" s="331"/>
      <c r="K73" s="331"/>
      <c r="L73" s="331"/>
      <c r="M73" s="331"/>
      <c r="N73" s="331"/>
      <c r="O73" s="331"/>
      <c r="P73" s="335" t="s">
        <v>1558</v>
      </c>
      <c r="Q73" s="637">
        <v>1.33</v>
      </c>
      <c r="R73" s="568"/>
      <c r="S73" s="568"/>
      <c r="T73" s="331"/>
      <c r="U73" s="331"/>
      <c r="V73" s="331"/>
      <c r="W73" s="326"/>
      <c r="X73" s="331"/>
      <c r="Y73" s="586" t="s">
        <v>26</v>
      </c>
      <c r="Z73" s="587"/>
      <c r="AA73" s="587"/>
      <c r="AB73" s="613" t="e">
        <f>AB72*Q73</f>
        <v>#REF!</v>
      </c>
      <c r="AC73" s="568"/>
      <c r="AD73" s="568"/>
      <c r="AE73" s="326"/>
      <c r="AF73" s="331"/>
    </row>
    <row r="74" spans="1:32" ht="15.75" customHeight="1">
      <c r="A74" s="326"/>
      <c r="B74" s="331"/>
      <c r="C74" s="331"/>
      <c r="D74" s="331"/>
      <c r="E74" s="331"/>
      <c r="F74" s="331"/>
      <c r="G74" s="331"/>
      <c r="H74" s="331"/>
      <c r="I74" s="331"/>
      <c r="J74" s="331"/>
      <c r="K74" s="331"/>
      <c r="L74" s="331"/>
      <c r="M74" s="331"/>
      <c r="N74" s="331"/>
      <c r="O74" s="331"/>
      <c r="P74" s="331"/>
      <c r="Q74" s="331"/>
      <c r="R74" s="331"/>
      <c r="S74" s="331"/>
      <c r="T74" s="331"/>
      <c r="U74" s="331"/>
      <c r="V74" s="331"/>
      <c r="W74" s="331"/>
      <c r="X74" s="331"/>
      <c r="Y74" s="331"/>
      <c r="Z74" s="331"/>
      <c r="AA74" s="331"/>
      <c r="AB74" s="331"/>
      <c r="AC74" s="331"/>
      <c r="AD74" s="331"/>
      <c r="AE74" s="326"/>
      <c r="AF74" s="331"/>
    </row>
    <row r="75" spans="1:32" ht="15.75" customHeight="1">
      <c r="A75" s="326"/>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c r="AA75" s="335"/>
      <c r="AB75" s="636"/>
      <c r="AC75" s="587"/>
      <c r="AD75" s="587"/>
      <c r="AE75" s="326"/>
      <c r="AF75" s="331"/>
    </row>
    <row r="76" spans="1:32" ht="15.75" customHeight="1">
      <c r="A76" s="326"/>
      <c r="B76" s="335"/>
      <c r="C76" s="335"/>
      <c r="D76" s="335"/>
      <c r="E76" s="335"/>
      <c r="F76" s="335"/>
      <c r="G76" s="335"/>
      <c r="H76" s="335"/>
      <c r="I76" s="335"/>
      <c r="J76" s="335"/>
      <c r="K76" s="335"/>
      <c r="L76" s="335"/>
      <c r="M76" s="335"/>
      <c r="N76" s="335"/>
      <c r="O76" s="335"/>
      <c r="P76" s="335"/>
      <c r="Q76" s="335"/>
      <c r="R76" s="335"/>
      <c r="S76" s="335"/>
      <c r="T76" s="335"/>
      <c r="U76" s="335"/>
      <c r="V76" s="335"/>
      <c r="W76" s="335"/>
      <c r="X76" s="335"/>
      <c r="Y76" s="335"/>
      <c r="Z76" s="326"/>
      <c r="AA76" s="326"/>
      <c r="AB76" s="326"/>
      <c r="AC76" s="326"/>
      <c r="AD76" s="326"/>
      <c r="AE76" s="326"/>
      <c r="AF76" s="331"/>
    </row>
    <row r="77" spans="1:32" ht="15.75" customHeight="1">
      <c r="A77" s="326"/>
      <c r="B77" s="335"/>
      <c r="C77" s="335"/>
      <c r="D77" s="335"/>
      <c r="E77" s="335"/>
      <c r="F77" s="335"/>
      <c r="G77" s="335"/>
      <c r="H77" s="335"/>
      <c r="I77" s="335"/>
      <c r="J77" s="335"/>
      <c r="K77" s="335"/>
      <c r="L77" s="335"/>
      <c r="M77" s="335"/>
      <c r="N77" s="335"/>
      <c r="O77" s="335"/>
      <c r="P77" s="335"/>
      <c r="Q77" s="335"/>
      <c r="R77" s="335"/>
      <c r="S77" s="335"/>
      <c r="T77" s="335"/>
      <c r="U77" s="335"/>
      <c r="V77" s="335"/>
      <c r="W77" s="335"/>
      <c r="X77" s="335"/>
      <c r="Y77" s="335"/>
      <c r="Z77" s="326"/>
      <c r="AA77" s="326"/>
      <c r="AB77" s="326"/>
      <c r="AC77" s="326"/>
      <c r="AD77" s="326"/>
      <c r="AE77" s="326"/>
      <c r="AF77" s="331"/>
    </row>
    <row r="78" spans="1:32" ht="15.75" customHeight="1">
      <c r="A78" s="326"/>
      <c r="B78" s="335"/>
      <c r="C78" s="335"/>
      <c r="D78" s="335"/>
      <c r="E78" s="335"/>
      <c r="F78" s="335"/>
      <c r="G78" s="335"/>
      <c r="H78" s="335"/>
      <c r="I78" s="335"/>
      <c r="J78" s="335"/>
      <c r="K78" s="335"/>
      <c r="L78" s="335"/>
      <c r="M78" s="335"/>
      <c r="N78" s="335"/>
      <c r="O78" s="335"/>
      <c r="P78" s="335"/>
      <c r="Q78" s="335"/>
      <c r="R78" s="335"/>
      <c r="S78" s="335"/>
      <c r="T78" s="335"/>
      <c r="U78" s="335"/>
      <c r="V78" s="335"/>
      <c r="W78" s="335"/>
      <c r="X78" s="335"/>
      <c r="Y78" s="335"/>
      <c r="Z78" s="326"/>
      <c r="AA78" s="326"/>
      <c r="AB78" s="326"/>
      <c r="AC78" s="326"/>
      <c r="AD78" s="326"/>
      <c r="AE78" s="326"/>
      <c r="AF78" s="331"/>
    </row>
    <row r="79" spans="1:32" ht="15.75" customHeight="1">
      <c r="A79" s="326"/>
      <c r="B79" s="335"/>
      <c r="C79" s="335"/>
      <c r="D79" s="335"/>
      <c r="E79" s="335"/>
      <c r="F79" s="335"/>
      <c r="G79" s="335"/>
      <c r="H79" s="335"/>
      <c r="I79" s="335"/>
      <c r="J79" s="335"/>
      <c r="K79" s="335"/>
      <c r="L79" s="335"/>
      <c r="M79" s="335"/>
      <c r="N79" s="335"/>
      <c r="O79" s="335"/>
      <c r="P79" s="335"/>
      <c r="Q79" s="335"/>
      <c r="R79" s="335"/>
      <c r="S79" s="335"/>
      <c r="T79" s="335"/>
      <c r="U79" s="335"/>
      <c r="V79" s="335"/>
      <c r="W79" s="335"/>
      <c r="X79" s="335"/>
      <c r="Y79" s="335"/>
      <c r="Z79" s="326"/>
      <c r="AA79" s="326"/>
      <c r="AB79" s="326"/>
      <c r="AC79" s="326"/>
      <c r="AD79" s="326"/>
      <c r="AE79" s="326"/>
      <c r="AF79" s="331"/>
    </row>
    <row r="80" spans="1:32" ht="15.75" customHeight="1">
      <c r="A80" s="326"/>
      <c r="B80" s="335"/>
      <c r="C80" s="335"/>
      <c r="D80" s="335"/>
      <c r="E80" s="335"/>
      <c r="F80" s="335"/>
      <c r="G80" s="335"/>
      <c r="H80" s="335"/>
      <c r="I80" s="335"/>
      <c r="J80" s="335"/>
      <c r="K80" s="335"/>
      <c r="L80" s="335"/>
      <c r="M80" s="335"/>
      <c r="N80" s="335"/>
      <c r="O80" s="335"/>
      <c r="P80" s="335"/>
      <c r="Q80" s="335"/>
      <c r="R80" s="335"/>
      <c r="S80" s="335"/>
      <c r="T80" s="335"/>
      <c r="U80" s="335"/>
      <c r="V80" s="335"/>
      <c r="W80" s="335"/>
      <c r="X80" s="335"/>
      <c r="Y80" s="335"/>
      <c r="Z80" s="326"/>
      <c r="AA80" s="326"/>
      <c r="AB80" s="326"/>
      <c r="AC80" s="326"/>
      <c r="AD80" s="326"/>
      <c r="AE80" s="326"/>
      <c r="AF80" s="331"/>
    </row>
    <row r="81" spans="1:32" ht="15.75" customHeight="1">
      <c r="A81" s="326"/>
      <c r="B81" s="335"/>
      <c r="C81" s="335"/>
      <c r="D81" s="335"/>
      <c r="E81" s="335"/>
      <c r="F81" s="335"/>
      <c r="G81" s="335"/>
      <c r="H81" s="335"/>
      <c r="I81" s="335"/>
      <c r="J81" s="335"/>
      <c r="K81" s="335"/>
      <c r="L81" s="335"/>
      <c r="M81" s="335"/>
      <c r="N81" s="335"/>
      <c r="O81" s="335"/>
      <c r="P81" s="335"/>
      <c r="Q81" s="335"/>
      <c r="R81" s="335"/>
      <c r="S81" s="335"/>
      <c r="T81" s="335"/>
      <c r="U81" s="335"/>
      <c r="V81" s="335"/>
      <c r="W81" s="335"/>
      <c r="X81" s="335"/>
      <c r="Y81" s="335"/>
      <c r="Z81" s="326"/>
      <c r="AA81" s="326"/>
      <c r="AB81" s="326"/>
      <c r="AC81" s="326"/>
      <c r="AD81" s="326"/>
      <c r="AE81" s="326"/>
      <c r="AF81" s="331"/>
    </row>
    <row r="82" spans="1:32" ht="15.75" customHeight="1">
      <c r="A82" s="326"/>
      <c r="B82" s="335"/>
      <c r="C82" s="335"/>
      <c r="D82" s="335"/>
      <c r="E82" s="335"/>
      <c r="F82" s="335"/>
      <c r="G82" s="335"/>
      <c r="H82" s="335"/>
      <c r="I82" s="335"/>
      <c r="J82" s="335"/>
      <c r="K82" s="335"/>
      <c r="L82" s="335"/>
      <c r="M82" s="335"/>
      <c r="N82" s="335"/>
      <c r="O82" s="335"/>
      <c r="P82" s="335"/>
      <c r="Q82" s="335"/>
      <c r="R82" s="335"/>
      <c r="S82" s="335"/>
      <c r="T82" s="335"/>
      <c r="U82" s="335"/>
      <c r="V82" s="335"/>
      <c r="W82" s="335"/>
      <c r="X82" s="335"/>
      <c r="Y82" s="335"/>
      <c r="Z82" s="326"/>
      <c r="AA82" s="326"/>
      <c r="AB82" s="326"/>
      <c r="AC82" s="326"/>
      <c r="AD82" s="326"/>
      <c r="AE82" s="326"/>
      <c r="AF82" s="331"/>
    </row>
    <row r="83" spans="1:32" ht="15.75" customHeight="1">
      <c r="A83" s="326"/>
      <c r="B83" s="335"/>
      <c r="C83" s="335"/>
      <c r="D83" s="335"/>
      <c r="E83" s="335"/>
      <c r="F83" s="335"/>
      <c r="G83" s="335"/>
      <c r="H83" s="335"/>
      <c r="I83" s="335"/>
      <c r="J83" s="335"/>
      <c r="K83" s="335"/>
      <c r="L83" s="335"/>
      <c r="M83" s="335"/>
      <c r="N83" s="335"/>
      <c r="O83" s="335"/>
      <c r="P83" s="335"/>
      <c r="Q83" s="335"/>
      <c r="R83" s="335"/>
      <c r="S83" s="335"/>
      <c r="T83" s="335"/>
      <c r="U83" s="335"/>
      <c r="V83" s="335"/>
      <c r="W83" s="335"/>
      <c r="X83" s="335"/>
      <c r="Y83" s="335"/>
      <c r="Z83" s="326"/>
      <c r="AA83" s="326"/>
      <c r="AB83" s="326"/>
      <c r="AC83" s="326"/>
      <c r="AD83" s="326"/>
      <c r="AE83" s="326"/>
      <c r="AF83" s="331"/>
    </row>
    <row r="84" spans="1:32" ht="15.75" customHeight="1">
      <c r="A84" s="392"/>
      <c r="B84" s="392"/>
      <c r="C84" s="392"/>
      <c r="D84" s="392"/>
      <c r="E84" s="392"/>
      <c r="F84" s="392"/>
      <c r="G84" s="392"/>
      <c r="H84" s="392"/>
      <c r="I84" s="392"/>
      <c r="J84" s="392"/>
      <c r="K84" s="392"/>
      <c r="L84" s="392"/>
      <c r="M84" s="392"/>
      <c r="N84" s="392"/>
      <c r="O84" s="392"/>
      <c r="P84" s="392"/>
      <c r="Q84" s="392"/>
      <c r="R84" s="392"/>
      <c r="S84" s="392"/>
      <c r="T84" s="392"/>
      <c r="U84" s="392"/>
      <c r="V84" s="392"/>
      <c r="W84" s="392"/>
      <c r="X84" s="392"/>
      <c r="Y84" s="392"/>
      <c r="Z84" s="392"/>
      <c r="AA84" s="392"/>
      <c r="AB84" s="393"/>
      <c r="AC84" s="394" t="s">
        <v>29</v>
      </c>
      <c r="AD84" s="395">
        <v>2</v>
      </c>
      <c r="AE84" s="395" t="s">
        <v>30</v>
      </c>
      <c r="AF84" s="395">
        <v>3</v>
      </c>
    </row>
    <row r="85" spans="1:32" ht="15.75" customHeight="1">
      <c r="A85" s="657" t="s">
        <v>1459</v>
      </c>
      <c r="B85" s="467"/>
      <c r="C85" s="659">
        <f>C44</f>
        <v>14326</v>
      </c>
      <c r="D85" s="464"/>
      <c r="E85" s="464"/>
      <c r="F85" s="464"/>
      <c r="G85" s="464"/>
      <c r="H85" s="464"/>
      <c r="I85" s="464"/>
      <c r="J85" s="464"/>
      <c r="K85" s="464"/>
      <c r="L85" s="464"/>
      <c r="M85" s="617" t="s">
        <v>1460</v>
      </c>
      <c r="N85" s="467"/>
      <c r="O85" s="467"/>
      <c r="P85" s="467"/>
      <c r="Q85" s="467"/>
      <c r="R85" s="608" t="str">
        <f>R44</f>
        <v>MC Explosive Ordnance Disposal Platoon Facility</v>
      </c>
      <c r="S85" s="464"/>
      <c r="T85" s="464"/>
      <c r="U85" s="464"/>
      <c r="V85" s="464"/>
      <c r="W85" s="464"/>
      <c r="X85" s="464"/>
      <c r="Y85" s="464"/>
      <c r="Z85" s="464"/>
      <c r="AA85" s="464"/>
      <c r="AB85" s="464"/>
      <c r="AC85" s="464"/>
      <c r="AD85" s="464"/>
      <c r="AE85" s="464"/>
      <c r="AF85" s="609"/>
    </row>
    <row r="86" spans="1:32" ht="15.75" customHeight="1">
      <c r="A86" s="136"/>
      <c r="B86" s="40" t="s">
        <v>1559</v>
      </c>
      <c r="C86" s="331"/>
      <c r="D86" s="331"/>
      <c r="E86" s="331"/>
      <c r="F86" s="331"/>
      <c r="G86" s="331"/>
      <c r="H86" s="331"/>
      <c r="I86" s="331"/>
      <c r="J86" s="331"/>
      <c r="K86" s="331"/>
      <c r="L86" s="331"/>
      <c r="M86" s="331"/>
      <c r="N86" s="331"/>
      <c r="O86" s="331"/>
      <c r="P86" s="331"/>
      <c r="Q86" s="331"/>
      <c r="R86" s="331"/>
      <c r="S86" s="331"/>
      <c r="T86" s="331"/>
      <c r="U86" s="331"/>
      <c r="V86" s="331"/>
      <c r="W86" s="331"/>
      <c r="X86" s="331"/>
      <c r="Y86" s="331"/>
      <c r="Z86" s="326"/>
      <c r="AA86" s="326"/>
      <c r="AB86" s="326"/>
      <c r="AC86" s="326"/>
      <c r="AD86" s="326"/>
      <c r="AE86" s="326"/>
      <c r="AF86" s="331"/>
    </row>
    <row r="87" spans="1:32" s="165" customFormat="1" ht="15.75" customHeight="1">
      <c r="A87" s="149"/>
      <c r="B87" s="531" t="str">
        <f>B47</f>
        <v>M29030</v>
      </c>
      <c r="C87" s="532"/>
      <c r="D87" s="532"/>
      <c r="E87" s="547" t="str">
        <f>E47</f>
        <v>CLB 4</v>
      </c>
      <c r="F87" s="578"/>
      <c r="G87" s="578"/>
      <c r="H87" s="578"/>
      <c r="I87" s="578"/>
      <c r="J87" s="578"/>
      <c r="K87" s="578"/>
      <c r="L87" s="578"/>
      <c r="M87" s="4"/>
      <c r="N87" s="312"/>
      <c r="O87" s="312"/>
      <c r="P87" s="312"/>
      <c r="Q87" s="312"/>
      <c r="R87" s="312"/>
      <c r="S87" s="312"/>
      <c r="T87" s="312"/>
      <c r="U87" s="312"/>
      <c r="V87" s="312"/>
      <c r="W87" s="312"/>
      <c r="X87" s="312"/>
      <c r="Y87" s="312"/>
      <c r="Z87" s="150"/>
      <c r="AA87" s="150"/>
      <c r="AB87" s="150"/>
      <c r="AC87" s="150"/>
      <c r="AD87" s="150"/>
      <c r="AE87" s="150"/>
      <c r="AF87" s="151"/>
    </row>
    <row r="88" spans="1:32" s="165" customFormat="1" ht="15.75" customHeight="1">
      <c r="A88" s="149"/>
      <c r="B88" s="686" t="s">
        <v>1560</v>
      </c>
      <c r="C88" s="526"/>
      <c r="D88" s="526"/>
      <c r="E88" s="526"/>
      <c r="F88" s="526"/>
      <c r="G88" s="526"/>
      <c r="H88" s="526"/>
      <c r="I88" s="526"/>
      <c r="J88" s="526"/>
      <c r="K88" s="526"/>
      <c r="L88" s="526"/>
      <c r="M88" s="538"/>
      <c r="N88" s="672" t="s">
        <v>1561</v>
      </c>
      <c r="O88" s="593"/>
      <c r="P88" s="593"/>
      <c r="Q88" s="593"/>
      <c r="R88" s="629" t="s">
        <v>1562</v>
      </c>
      <c r="S88" s="593"/>
      <c r="T88" s="593"/>
      <c r="U88" s="593"/>
      <c r="V88" s="641" t="s">
        <v>1563</v>
      </c>
      <c r="W88" s="593"/>
      <c r="X88" s="593"/>
      <c r="Y88" s="594"/>
      <c r="Z88" s="150"/>
      <c r="AA88" s="150"/>
      <c r="AB88" s="150"/>
      <c r="AC88" s="150"/>
      <c r="AD88" s="150"/>
      <c r="AE88" s="150"/>
      <c r="AF88" s="151"/>
    </row>
    <row r="89" spans="1:32" s="165" customFormat="1" ht="15.75" customHeight="1">
      <c r="A89" s="149"/>
      <c r="B89" s="627" t="s">
        <v>1564</v>
      </c>
      <c r="C89" s="577" t="s">
        <v>1565</v>
      </c>
      <c r="D89" s="578"/>
      <c r="E89" s="578"/>
      <c r="F89" s="578"/>
      <c r="G89" s="583" t="s">
        <v>1566</v>
      </c>
      <c r="H89" s="578"/>
      <c r="I89" s="578"/>
      <c r="J89" s="578"/>
      <c r="K89" s="578"/>
      <c r="L89" s="578"/>
      <c r="M89" s="578"/>
      <c r="N89" s="595" t="e">
        <f>SUMIFS(#REF!,#REF!,$B$87,#REF!,G89)</f>
        <v>#REF!</v>
      </c>
      <c r="O89" s="472"/>
      <c r="P89" s="472"/>
      <c r="Q89" s="472"/>
      <c r="R89" s="600">
        <v>6.3E-2</v>
      </c>
      <c r="S89" s="464"/>
      <c r="T89" s="464"/>
      <c r="U89" s="464"/>
      <c r="V89" s="622" t="e">
        <f t="shared" ref="V89:V100" si="1">N89*R89</f>
        <v>#REF!</v>
      </c>
      <c r="W89" s="464"/>
      <c r="X89" s="464"/>
      <c r="Y89" s="609"/>
      <c r="Z89" s="150"/>
      <c r="AA89" s="150"/>
      <c r="AB89" s="150"/>
      <c r="AC89" s="150"/>
      <c r="AD89" s="150"/>
      <c r="AE89" s="150"/>
      <c r="AF89" s="151"/>
    </row>
    <row r="90" spans="1:32" s="165" customFormat="1" ht="15.75" customHeight="1">
      <c r="A90" s="149"/>
      <c r="B90" s="581"/>
      <c r="C90" s="577" t="s">
        <v>1567</v>
      </c>
      <c r="D90" s="578"/>
      <c r="E90" s="578"/>
      <c r="F90" s="578"/>
      <c r="G90" s="583" t="s">
        <v>1568</v>
      </c>
      <c r="H90" s="578"/>
      <c r="I90" s="578"/>
      <c r="J90" s="578"/>
      <c r="K90" s="578"/>
      <c r="L90" s="578"/>
      <c r="M90" s="578"/>
      <c r="N90" s="595" t="e">
        <f>SUMIFS(#REF!,#REF!,$B$87,#REF!,G90)</f>
        <v>#REF!</v>
      </c>
      <c r="O90" s="472"/>
      <c r="P90" s="472"/>
      <c r="Q90" s="472"/>
      <c r="R90" s="579">
        <v>1.4999999999999999E-2</v>
      </c>
      <c r="S90" s="472"/>
      <c r="T90" s="472"/>
      <c r="U90" s="472"/>
      <c r="V90" s="575" t="e">
        <f t="shared" si="1"/>
        <v>#REF!</v>
      </c>
      <c r="W90" s="472"/>
      <c r="X90" s="472"/>
      <c r="Y90" s="576"/>
      <c r="Z90" s="150"/>
      <c r="AA90" s="150"/>
      <c r="AB90" s="150"/>
      <c r="AC90" s="150"/>
      <c r="AD90" s="150"/>
      <c r="AE90" s="150"/>
      <c r="AF90" s="151"/>
    </row>
    <row r="91" spans="1:32" s="165" customFormat="1" ht="15.75" customHeight="1">
      <c r="A91" s="149"/>
      <c r="B91" s="581"/>
      <c r="C91" s="577" t="s">
        <v>1569</v>
      </c>
      <c r="D91" s="578"/>
      <c r="E91" s="578"/>
      <c r="F91" s="578"/>
      <c r="G91" s="583" t="s">
        <v>1570</v>
      </c>
      <c r="H91" s="578"/>
      <c r="I91" s="578"/>
      <c r="J91" s="578"/>
      <c r="K91" s="578"/>
      <c r="L91" s="578"/>
      <c r="M91" s="578"/>
      <c r="N91" s="595" t="e">
        <f>SUMIFS(#REF!,#REF!,$B$87,#REF!,G91)</f>
        <v>#REF!</v>
      </c>
      <c r="O91" s="472"/>
      <c r="P91" s="472"/>
      <c r="Q91" s="472"/>
      <c r="R91" s="579">
        <v>2.3E-2</v>
      </c>
      <c r="S91" s="472"/>
      <c r="T91" s="472"/>
      <c r="U91" s="472"/>
      <c r="V91" s="575" t="e">
        <f t="shared" si="1"/>
        <v>#REF!</v>
      </c>
      <c r="W91" s="472"/>
      <c r="X91" s="472"/>
      <c r="Y91" s="576"/>
      <c r="Z91" s="150"/>
      <c r="AA91" s="150"/>
      <c r="AB91" s="150"/>
      <c r="AC91" s="150"/>
      <c r="AD91" s="150"/>
      <c r="AE91" s="150"/>
      <c r="AF91" s="151"/>
    </row>
    <row r="92" spans="1:32" s="165" customFormat="1" ht="15.75" customHeight="1">
      <c r="A92" s="149"/>
      <c r="B92" s="581"/>
      <c r="C92" s="577" t="s">
        <v>1571</v>
      </c>
      <c r="D92" s="578"/>
      <c r="E92" s="578"/>
      <c r="F92" s="578"/>
      <c r="G92" s="583" t="s">
        <v>1572</v>
      </c>
      <c r="H92" s="578"/>
      <c r="I92" s="578"/>
      <c r="J92" s="578"/>
      <c r="K92" s="578"/>
      <c r="L92" s="578"/>
      <c r="M92" s="578"/>
      <c r="N92" s="595" t="e">
        <f>SUMIFS(#REF!,#REF!,$B$87,#REF!,G92)</f>
        <v>#REF!</v>
      </c>
      <c r="O92" s="472"/>
      <c r="P92" s="472"/>
      <c r="Q92" s="472"/>
      <c r="R92" s="579">
        <v>1.6E-2</v>
      </c>
      <c r="S92" s="472"/>
      <c r="T92" s="472"/>
      <c r="U92" s="472"/>
      <c r="V92" s="575" t="e">
        <f t="shared" si="1"/>
        <v>#REF!</v>
      </c>
      <c r="W92" s="472"/>
      <c r="X92" s="472"/>
      <c r="Y92" s="576"/>
      <c r="Z92" s="150"/>
      <c r="AA92" s="150"/>
      <c r="AB92" s="150"/>
      <c r="AC92" s="150"/>
      <c r="AD92" s="150"/>
      <c r="AE92" s="150"/>
      <c r="AF92" s="151"/>
    </row>
    <row r="93" spans="1:32" s="165" customFormat="1" ht="15.75" customHeight="1">
      <c r="A93" s="149"/>
      <c r="B93" s="581"/>
      <c r="C93" s="577" t="s">
        <v>1573</v>
      </c>
      <c r="D93" s="578"/>
      <c r="E93" s="578"/>
      <c r="F93" s="578"/>
      <c r="G93" s="583" t="s">
        <v>1574</v>
      </c>
      <c r="H93" s="578"/>
      <c r="I93" s="578"/>
      <c r="J93" s="578"/>
      <c r="K93" s="578"/>
      <c r="L93" s="578"/>
      <c r="M93" s="578"/>
      <c r="N93" s="595" t="e">
        <f>SUMIFS(#REF!,#REF!,$B$87,#REF!,G93)</f>
        <v>#REF!</v>
      </c>
      <c r="O93" s="472"/>
      <c r="P93" s="472"/>
      <c r="Q93" s="472"/>
      <c r="R93" s="579">
        <v>4.0000000000000001E-3</v>
      </c>
      <c r="S93" s="472"/>
      <c r="T93" s="472"/>
      <c r="U93" s="472"/>
      <c r="V93" s="575" t="e">
        <f t="shared" si="1"/>
        <v>#REF!</v>
      </c>
      <c r="W93" s="472"/>
      <c r="X93" s="472"/>
      <c r="Y93" s="576"/>
      <c r="Z93" s="150"/>
      <c r="AA93" s="150"/>
      <c r="AB93" s="150"/>
      <c r="AC93" s="150"/>
      <c r="AD93" s="150"/>
      <c r="AE93" s="150"/>
      <c r="AF93" s="151"/>
    </row>
    <row r="94" spans="1:32" s="165" customFormat="1" ht="15.75" customHeight="1">
      <c r="A94" s="149"/>
      <c r="B94" s="396" t="s">
        <v>1575</v>
      </c>
      <c r="C94" s="618" t="s">
        <v>1576</v>
      </c>
      <c r="D94" s="526"/>
      <c r="E94" s="526"/>
      <c r="F94" s="526"/>
      <c r="G94" s="679" t="s">
        <v>1577</v>
      </c>
      <c r="H94" s="526"/>
      <c r="I94" s="526"/>
      <c r="J94" s="526"/>
      <c r="K94" s="526"/>
      <c r="L94" s="526"/>
      <c r="M94" s="526"/>
      <c r="N94" s="688" t="e">
        <f>SUMIFS(#REF!,#REF!,$B$87,#REF!,G94)</f>
        <v>#REF!</v>
      </c>
      <c r="O94" s="593"/>
      <c r="P94" s="593"/>
      <c r="Q94" s="593"/>
      <c r="R94" s="614">
        <v>0.02</v>
      </c>
      <c r="S94" s="593"/>
      <c r="T94" s="593"/>
      <c r="U94" s="593"/>
      <c r="V94" s="592" t="e">
        <f t="shared" si="1"/>
        <v>#REF!</v>
      </c>
      <c r="W94" s="593"/>
      <c r="X94" s="593"/>
      <c r="Y94" s="594"/>
      <c r="Z94" s="150"/>
      <c r="AA94" s="150"/>
      <c r="AB94" s="150"/>
      <c r="AC94" s="150"/>
      <c r="AD94" s="150"/>
      <c r="AE94" s="150"/>
      <c r="AF94" s="151"/>
    </row>
    <row r="95" spans="1:32" s="165" customFormat="1" ht="15.75" customHeight="1">
      <c r="A95" s="149"/>
      <c r="B95" s="580" t="s">
        <v>1578</v>
      </c>
      <c r="C95" s="577" t="s">
        <v>1579</v>
      </c>
      <c r="D95" s="578"/>
      <c r="E95" s="578"/>
      <c r="F95" s="578"/>
      <c r="G95" s="583" t="s">
        <v>1580</v>
      </c>
      <c r="H95" s="578"/>
      <c r="I95" s="578"/>
      <c r="J95" s="578"/>
      <c r="K95" s="578"/>
      <c r="L95" s="578"/>
      <c r="M95" s="578"/>
      <c r="N95" s="595" t="e">
        <f>SUMIFS(#REF!,#REF!,$B$87,#REF!,G95)</f>
        <v>#REF!</v>
      </c>
      <c r="O95" s="472"/>
      <c r="P95" s="472"/>
      <c r="Q95" s="472"/>
      <c r="R95" s="579">
        <v>1.6E-2</v>
      </c>
      <c r="S95" s="472"/>
      <c r="T95" s="472"/>
      <c r="U95" s="472"/>
      <c r="V95" s="575" t="e">
        <f t="shared" si="1"/>
        <v>#REF!</v>
      </c>
      <c r="W95" s="472"/>
      <c r="X95" s="472"/>
      <c r="Y95" s="576"/>
      <c r="Z95" s="150"/>
      <c r="AA95" s="150"/>
      <c r="AB95" s="150"/>
      <c r="AC95" s="150"/>
      <c r="AD95" s="150"/>
      <c r="AE95" s="150"/>
      <c r="AF95" s="151"/>
    </row>
    <row r="96" spans="1:32" s="165" customFormat="1" ht="15.75" customHeight="1">
      <c r="A96" s="149"/>
      <c r="B96" s="581"/>
      <c r="C96" s="577" t="s">
        <v>1581</v>
      </c>
      <c r="D96" s="578"/>
      <c r="E96" s="578"/>
      <c r="F96" s="578"/>
      <c r="G96" s="583" t="s">
        <v>1582</v>
      </c>
      <c r="H96" s="578"/>
      <c r="I96" s="578"/>
      <c r="J96" s="578"/>
      <c r="K96" s="578"/>
      <c r="L96" s="578"/>
      <c r="M96" s="578"/>
      <c r="N96" s="595" t="e">
        <f>SUMIFS(#REF!,#REF!,$B$87,#REF!,G96)</f>
        <v>#REF!</v>
      </c>
      <c r="O96" s="472"/>
      <c r="P96" s="472"/>
      <c r="Q96" s="472"/>
      <c r="R96" s="579">
        <v>2.5000000000000001E-2</v>
      </c>
      <c r="S96" s="472"/>
      <c r="T96" s="472"/>
      <c r="U96" s="472"/>
      <c r="V96" s="575" t="e">
        <f t="shared" si="1"/>
        <v>#REF!</v>
      </c>
      <c r="W96" s="472"/>
      <c r="X96" s="472"/>
      <c r="Y96" s="576"/>
      <c r="Z96" s="150"/>
      <c r="AA96" s="150"/>
      <c r="AB96" s="150"/>
      <c r="AC96" s="150"/>
      <c r="AD96" s="150"/>
      <c r="AE96" s="150"/>
      <c r="AF96" s="151"/>
    </row>
    <row r="97" spans="1:32" s="165" customFormat="1" ht="15.75" customHeight="1">
      <c r="A97" s="149"/>
      <c r="B97" s="581"/>
      <c r="C97" s="577" t="s">
        <v>1583</v>
      </c>
      <c r="D97" s="578"/>
      <c r="E97" s="578"/>
      <c r="F97" s="578"/>
      <c r="G97" s="583" t="s">
        <v>1584</v>
      </c>
      <c r="H97" s="578"/>
      <c r="I97" s="578"/>
      <c r="J97" s="578"/>
      <c r="K97" s="578"/>
      <c r="L97" s="578"/>
      <c r="M97" s="578"/>
      <c r="N97" s="595" t="e">
        <f>SUMIFS(#REF!,#REF!,$B$87,#REF!,G97)</f>
        <v>#REF!</v>
      </c>
      <c r="O97" s="472"/>
      <c r="P97" s="472"/>
      <c r="Q97" s="472"/>
      <c r="R97" s="579">
        <v>0.02</v>
      </c>
      <c r="S97" s="472"/>
      <c r="T97" s="472"/>
      <c r="U97" s="472"/>
      <c r="V97" s="575" t="e">
        <f t="shared" si="1"/>
        <v>#REF!</v>
      </c>
      <c r="W97" s="472"/>
      <c r="X97" s="472"/>
      <c r="Y97" s="576"/>
      <c r="Z97" s="150"/>
      <c r="AA97" s="150"/>
      <c r="AB97" s="150"/>
      <c r="AC97" s="150"/>
      <c r="AD97" s="150"/>
      <c r="AE97" s="150"/>
      <c r="AF97" s="151"/>
    </row>
    <row r="98" spans="1:32" s="165" customFormat="1" ht="15.75" customHeight="1">
      <c r="A98" s="149"/>
      <c r="B98" s="581"/>
      <c r="C98" s="577" t="s">
        <v>1585</v>
      </c>
      <c r="D98" s="578"/>
      <c r="E98" s="578"/>
      <c r="F98" s="578"/>
      <c r="G98" s="583" t="s">
        <v>1586</v>
      </c>
      <c r="H98" s="578"/>
      <c r="I98" s="578"/>
      <c r="J98" s="578"/>
      <c r="K98" s="578"/>
      <c r="L98" s="578"/>
      <c r="M98" s="578"/>
      <c r="N98" s="595" t="e">
        <f>SUMIFS(#REF!,#REF!,$B$87,#REF!,G98)</f>
        <v>#REF!</v>
      </c>
      <c r="O98" s="472"/>
      <c r="P98" s="472"/>
      <c r="Q98" s="472"/>
      <c r="R98" s="579">
        <v>1.6E-2</v>
      </c>
      <c r="S98" s="472"/>
      <c r="T98" s="472"/>
      <c r="U98" s="472"/>
      <c r="V98" s="575" t="e">
        <f t="shared" si="1"/>
        <v>#REF!</v>
      </c>
      <c r="W98" s="472"/>
      <c r="X98" s="472"/>
      <c r="Y98" s="576"/>
      <c r="Z98" s="150"/>
      <c r="AA98" s="150"/>
      <c r="AB98" s="150"/>
      <c r="AC98" s="150"/>
      <c r="AD98" s="150"/>
      <c r="AE98" s="150"/>
      <c r="AF98" s="151"/>
    </row>
    <row r="99" spans="1:32" s="165" customFormat="1" ht="15.75" customHeight="1">
      <c r="A99" s="149"/>
      <c r="B99" s="581"/>
      <c r="C99" s="577" t="s">
        <v>1587</v>
      </c>
      <c r="D99" s="578"/>
      <c r="E99" s="578"/>
      <c r="F99" s="578"/>
      <c r="G99" s="583" t="s">
        <v>1588</v>
      </c>
      <c r="H99" s="578"/>
      <c r="I99" s="578"/>
      <c r="J99" s="578"/>
      <c r="K99" s="578"/>
      <c r="L99" s="578"/>
      <c r="M99" s="578"/>
      <c r="N99" s="595" t="e">
        <f>SUMIFS(#REF!,#REF!,$B$87,#REF!,G99)</f>
        <v>#REF!</v>
      </c>
      <c r="O99" s="472"/>
      <c r="P99" s="472"/>
      <c r="Q99" s="472"/>
      <c r="R99" s="579">
        <v>0.03</v>
      </c>
      <c r="S99" s="472"/>
      <c r="T99" s="472"/>
      <c r="U99" s="472"/>
      <c r="V99" s="575" t="e">
        <f t="shared" si="1"/>
        <v>#REF!</v>
      </c>
      <c r="W99" s="472"/>
      <c r="X99" s="472"/>
      <c r="Y99" s="576"/>
      <c r="Z99" s="150"/>
      <c r="AA99" s="150"/>
      <c r="AB99" s="150"/>
      <c r="AC99" s="150"/>
      <c r="AD99" s="150"/>
      <c r="AE99" s="150"/>
      <c r="AF99" s="151"/>
    </row>
    <row r="100" spans="1:32" s="165" customFormat="1" ht="15.75" customHeight="1">
      <c r="A100" s="149"/>
      <c r="B100" s="582"/>
      <c r="C100" s="616" t="s">
        <v>1589</v>
      </c>
      <c r="D100" s="532"/>
      <c r="E100" s="532"/>
      <c r="F100" s="532"/>
      <c r="G100" s="678" t="s">
        <v>1590</v>
      </c>
      <c r="H100" s="532"/>
      <c r="I100" s="532"/>
      <c r="J100" s="532"/>
      <c r="K100" s="532"/>
      <c r="L100" s="532"/>
      <c r="M100" s="532"/>
      <c r="N100" s="685" t="e">
        <f>SUMIFS(#REF!,#REF!,$B$87,#REF!,G100)</f>
        <v>#REF!</v>
      </c>
      <c r="O100" s="534"/>
      <c r="P100" s="534"/>
      <c r="Q100" s="534"/>
      <c r="R100" s="630">
        <v>9.1999999999999998E-2</v>
      </c>
      <c r="S100" s="534"/>
      <c r="T100" s="534"/>
      <c r="U100" s="534"/>
      <c r="V100" s="683" t="e">
        <f t="shared" si="1"/>
        <v>#REF!</v>
      </c>
      <c r="W100" s="534"/>
      <c r="X100" s="534"/>
      <c r="Y100" s="684"/>
      <c r="Z100" s="150"/>
      <c r="AA100" s="150"/>
      <c r="AB100" s="150"/>
      <c r="AC100" s="150"/>
      <c r="AD100" s="150"/>
      <c r="AE100" s="150"/>
      <c r="AF100" s="151"/>
    </row>
    <row r="101" spans="1:32" s="165" customFormat="1" ht="15.75" customHeight="1">
      <c r="A101" s="149"/>
      <c r="B101" s="12"/>
      <c r="C101" s="12"/>
      <c r="D101" s="12"/>
      <c r="E101" s="12"/>
      <c r="F101" s="12"/>
      <c r="G101" s="12"/>
      <c r="H101" s="12"/>
      <c r="I101" s="12"/>
      <c r="J101" s="12"/>
      <c r="K101" s="12"/>
      <c r="L101" s="12"/>
      <c r="M101" s="12"/>
      <c r="N101" s="681"/>
      <c r="O101" s="472"/>
      <c r="P101" s="472"/>
      <c r="Q101" s="472"/>
      <c r="R101" s="12"/>
      <c r="S101" s="12"/>
      <c r="T101" s="12"/>
      <c r="U101" s="13" t="s">
        <v>26</v>
      </c>
      <c r="V101" s="667" t="e">
        <f>SUM(V89:Y100)</f>
        <v>#REF!</v>
      </c>
      <c r="W101" s="464"/>
      <c r="X101" s="464"/>
      <c r="Y101" s="464"/>
      <c r="Z101" s="150"/>
      <c r="AA101" s="150"/>
      <c r="AB101" s="150"/>
      <c r="AC101" s="150"/>
      <c r="AD101" s="150"/>
      <c r="AE101" s="150"/>
      <c r="AF101" s="151"/>
    </row>
    <row r="102" spans="1:32" ht="15.75" customHeight="1">
      <c r="A102" s="136"/>
      <c r="B102" s="326"/>
      <c r="C102" s="326"/>
      <c r="D102" s="326"/>
      <c r="E102" s="326"/>
      <c r="F102" s="326"/>
      <c r="G102" s="326"/>
      <c r="H102" s="326"/>
      <c r="I102" s="326"/>
      <c r="J102" s="326"/>
      <c r="K102" s="326"/>
      <c r="L102" s="326"/>
      <c r="M102" s="326"/>
      <c r="N102" s="326"/>
      <c r="O102" s="326"/>
      <c r="P102" s="326"/>
      <c r="Q102" s="680" t="s">
        <v>1591</v>
      </c>
      <c r="R102" s="587"/>
      <c r="S102" s="587"/>
      <c r="T102" s="587"/>
      <c r="U102" s="587"/>
      <c r="V102" s="656" t="e">
        <f>ROUNDUP(V101,0)</f>
        <v>#REF!</v>
      </c>
      <c r="W102" s="587"/>
      <c r="X102" s="587"/>
      <c r="Y102" s="587"/>
      <c r="Z102" s="331"/>
      <c r="AA102" s="331"/>
      <c r="AB102" s="331"/>
      <c r="AC102" s="331"/>
      <c r="AD102" s="331"/>
      <c r="AE102" s="326"/>
      <c r="AF102" s="331"/>
    </row>
    <row r="103" spans="1:32" ht="15.75" customHeight="1">
      <c r="A103" s="136"/>
      <c r="B103" s="326"/>
      <c r="C103" s="326"/>
      <c r="D103" s="326"/>
      <c r="E103" s="326"/>
      <c r="F103" s="326"/>
      <c r="G103" s="326"/>
      <c r="H103" s="326"/>
      <c r="I103" s="326"/>
      <c r="J103" s="326"/>
      <c r="K103" s="326"/>
      <c r="L103" s="326"/>
      <c r="M103" s="326"/>
      <c r="N103" s="326"/>
      <c r="O103" s="326"/>
      <c r="P103" s="326"/>
      <c r="Q103" s="326"/>
      <c r="R103" s="326"/>
      <c r="S103" s="326"/>
      <c r="T103" s="326"/>
      <c r="U103" s="326"/>
      <c r="V103" s="326"/>
      <c r="W103" s="326"/>
      <c r="X103" s="326"/>
      <c r="Y103" s="326"/>
      <c r="Z103" s="326"/>
      <c r="AA103" s="326"/>
      <c r="AB103" s="326"/>
      <c r="AC103" s="326"/>
      <c r="AD103" s="326"/>
      <c r="AE103" s="326"/>
      <c r="AF103" s="331"/>
    </row>
    <row r="104" spans="1:32" ht="15.75" customHeight="1">
      <c r="A104" s="136"/>
      <c r="B104" s="664" t="s">
        <v>1592</v>
      </c>
      <c r="C104" s="593"/>
      <c r="D104" s="593"/>
      <c r="E104" s="593"/>
      <c r="F104" s="569" t="s">
        <v>1593</v>
      </c>
      <c r="G104" s="526"/>
      <c r="H104" s="526"/>
      <c r="I104" s="526"/>
      <c r="J104" s="569" t="s">
        <v>1594</v>
      </c>
      <c r="K104" s="526"/>
      <c r="L104" s="526"/>
      <c r="M104" s="526"/>
      <c r="N104" s="625" t="s">
        <v>1595</v>
      </c>
      <c r="O104" s="593"/>
      <c r="P104" s="593"/>
      <c r="Q104" s="594"/>
      <c r="R104" s="326"/>
      <c r="S104" s="604" t="s">
        <v>1596</v>
      </c>
      <c r="T104" s="605"/>
      <c r="U104" s="605"/>
      <c r="V104" s="605"/>
      <c r="W104" s="631">
        <f>W105*W106/2</f>
        <v>240</v>
      </c>
      <c r="X104" s="605"/>
      <c r="Y104" s="632"/>
      <c r="Z104" s="326"/>
      <c r="AA104" s="326"/>
      <c r="AB104" s="326"/>
      <c r="AC104" s="326"/>
      <c r="AD104" s="326"/>
      <c r="AE104" s="326"/>
      <c r="AF104" s="331"/>
    </row>
    <row r="105" spans="1:32" ht="15.75" customHeight="1">
      <c r="A105" s="136"/>
      <c r="B105" s="687" t="e">
        <f>V102*((W105*W106)+W104)*W107</f>
        <v>#REF!</v>
      </c>
      <c r="C105" s="593"/>
      <c r="D105" s="593"/>
      <c r="E105" s="593"/>
      <c r="F105" s="663" t="e">
        <f>414.36*V102^0.854</f>
        <v>#REF!</v>
      </c>
      <c r="G105" s="593"/>
      <c r="H105" s="593"/>
      <c r="I105" s="593"/>
      <c r="J105" s="676" t="e">
        <f>IF(V102&lt;=14,347.32*V102+1128.6,22.616*V102+5706.1)</f>
        <v>#REF!</v>
      </c>
      <c r="K105" s="593"/>
      <c r="L105" s="593"/>
      <c r="M105" s="677"/>
      <c r="N105" s="615" t="e">
        <f>SUM(B105:M105)</f>
        <v>#REF!</v>
      </c>
      <c r="O105" s="593"/>
      <c r="P105" s="593"/>
      <c r="Q105" s="594"/>
      <c r="R105" s="134"/>
      <c r="S105" s="607" t="s">
        <v>1597</v>
      </c>
      <c r="T105" s="602"/>
      <c r="U105" s="602"/>
      <c r="V105" s="602"/>
      <c r="W105" s="601">
        <v>30</v>
      </c>
      <c r="X105" s="602"/>
      <c r="Y105" s="603"/>
      <c r="Z105" s="152"/>
      <c r="AA105" s="152"/>
      <c r="AB105" s="153"/>
      <c r="AC105" s="153"/>
      <c r="AD105" s="153"/>
      <c r="AE105" s="326"/>
      <c r="AF105" s="331"/>
    </row>
    <row r="106" spans="1:32" ht="15.75" customHeight="1">
      <c r="A106" s="136"/>
      <c r="B106" s="154"/>
      <c r="C106" s="326"/>
      <c r="D106" s="155"/>
      <c r="E106" s="154"/>
      <c r="F106" s="156"/>
      <c r="G106" s="156"/>
      <c r="H106" s="156"/>
      <c r="I106" s="156"/>
      <c r="J106" s="156"/>
      <c r="K106" s="156"/>
      <c r="L106" s="156"/>
      <c r="M106" s="156"/>
      <c r="N106" s="134"/>
      <c r="O106" s="134"/>
      <c r="P106" s="134"/>
      <c r="Q106" s="134"/>
      <c r="R106" s="134"/>
      <c r="S106" s="607" t="s">
        <v>1598</v>
      </c>
      <c r="T106" s="602"/>
      <c r="U106" s="602"/>
      <c r="V106" s="602"/>
      <c r="W106" s="601">
        <v>16</v>
      </c>
      <c r="X106" s="602"/>
      <c r="Y106" s="603"/>
      <c r="Z106" s="152"/>
      <c r="AA106" s="152"/>
      <c r="AB106" s="153"/>
      <c r="AC106" s="153"/>
      <c r="AD106" s="153"/>
      <c r="AE106" s="326"/>
      <c r="AF106" s="331"/>
    </row>
    <row r="107" spans="1:32" ht="15.75" customHeight="1">
      <c r="A107" s="136"/>
      <c r="B107" s="155"/>
      <c r="C107" s="155"/>
      <c r="D107" s="156"/>
      <c r="E107" s="156"/>
      <c r="F107" s="156"/>
      <c r="G107" s="156"/>
      <c r="H107" s="156"/>
      <c r="I107" s="156"/>
      <c r="J107" s="156"/>
      <c r="K107" s="156"/>
      <c r="L107" s="156"/>
      <c r="M107" s="156"/>
      <c r="N107" s="134"/>
      <c r="O107" s="134"/>
      <c r="P107" s="134"/>
      <c r="Q107" s="134"/>
      <c r="R107" s="134"/>
      <c r="S107" s="660" t="s">
        <v>1599</v>
      </c>
      <c r="T107" s="654"/>
      <c r="U107" s="654"/>
      <c r="V107" s="654"/>
      <c r="W107" s="653">
        <v>1.33</v>
      </c>
      <c r="X107" s="654"/>
      <c r="Y107" s="655"/>
      <c r="Z107" s="152"/>
      <c r="AA107" s="152"/>
      <c r="AB107" s="153"/>
      <c r="AC107" s="153"/>
      <c r="AD107" s="153"/>
      <c r="AE107" s="326"/>
      <c r="AF107" s="331"/>
    </row>
    <row r="108" spans="1:32" ht="15.75" customHeight="1">
      <c r="A108" s="136"/>
      <c r="B108" s="155"/>
      <c r="C108" s="155"/>
      <c r="D108" s="156"/>
      <c r="E108" s="156"/>
      <c r="F108" s="156"/>
      <c r="G108" s="156"/>
      <c r="H108" s="156"/>
      <c r="I108" s="156"/>
      <c r="J108" s="156"/>
      <c r="K108" s="156"/>
      <c r="L108" s="156"/>
      <c r="M108" s="156"/>
      <c r="N108" s="134"/>
      <c r="O108" s="134"/>
      <c r="P108" s="134"/>
      <c r="Q108" s="134"/>
      <c r="R108" s="134"/>
      <c r="S108" s="134"/>
      <c r="T108" s="134"/>
      <c r="U108" s="134"/>
      <c r="V108" s="134"/>
      <c r="W108" s="134"/>
      <c r="X108" s="152"/>
      <c r="Y108" s="152"/>
      <c r="Z108" s="152"/>
      <c r="AA108" s="152"/>
      <c r="AB108" s="153"/>
      <c r="AC108" s="153"/>
      <c r="AD108" s="153"/>
      <c r="AE108" s="326"/>
      <c r="AF108" s="331"/>
    </row>
    <row r="109" spans="1:32" ht="15.75" customHeight="1">
      <c r="A109" s="136"/>
      <c r="B109" s="40"/>
      <c r="C109" s="331"/>
      <c r="D109" s="331"/>
      <c r="E109" s="331"/>
      <c r="F109" s="331"/>
      <c r="G109" s="331"/>
      <c r="H109" s="331"/>
      <c r="I109" s="331"/>
      <c r="J109" s="331"/>
      <c r="K109" s="331"/>
      <c r="L109" s="331"/>
      <c r="M109" s="331"/>
      <c r="N109" s="331"/>
      <c r="O109" s="331"/>
      <c r="P109" s="331"/>
      <c r="Q109" s="331"/>
      <c r="R109" s="331"/>
      <c r="S109" s="331"/>
      <c r="T109" s="331"/>
      <c r="U109" s="331"/>
      <c r="V109" s="331"/>
      <c r="W109" s="331"/>
      <c r="X109" s="331"/>
      <c r="Y109" s="331"/>
      <c r="Z109" s="326"/>
      <c r="AA109" s="326"/>
      <c r="AB109" s="326"/>
      <c r="AC109" s="326"/>
      <c r="AD109" s="326"/>
      <c r="AE109" s="326"/>
      <c r="AF109" s="331"/>
    </row>
    <row r="110" spans="1:32" ht="15.75" customHeight="1">
      <c r="A110" s="136"/>
      <c r="B110" s="661" t="s">
        <v>1600</v>
      </c>
      <c r="C110" s="662"/>
      <c r="D110" s="662"/>
      <c r="E110" s="662"/>
      <c r="F110" s="662"/>
      <c r="G110" s="662"/>
      <c r="H110" s="662"/>
      <c r="I110" s="662"/>
      <c r="J110" s="662"/>
      <c r="K110" s="662"/>
      <c r="L110" s="662"/>
      <c r="M110" s="662"/>
      <c r="N110" s="662"/>
      <c r="O110" s="662"/>
      <c r="P110" s="662"/>
      <c r="Q110" s="662"/>
      <c r="R110" s="662"/>
      <c r="S110" s="662"/>
      <c r="T110" s="662"/>
      <c r="U110" s="662"/>
      <c r="V110" s="662"/>
      <c r="W110" s="662"/>
      <c r="X110" s="662"/>
      <c r="Y110" s="662"/>
      <c r="Z110" s="662"/>
      <c r="AA110" s="662"/>
      <c r="AB110" s="662"/>
      <c r="AC110" s="662"/>
      <c r="AD110" s="662"/>
      <c r="AE110" s="662"/>
      <c r="AF110" s="331"/>
    </row>
    <row r="111" spans="1:32" ht="15.75" customHeight="1">
      <c r="A111" s="136"/>
      <c r="B111" s="662"/>
      <c r="C111" s="662"/>
      <c r="D111" s="662"/>
      <c r="E111" s="662"/>
      <c r="F111" s="662"/>
      <c r="G111" s="662"/>
      <c r="H111" s="662"/>
      <c r="I111" s="662"/>
      <c r="J111" s="662"/>
      <c r="K111" s="662"/>
      <c r="L111" s="662"/>
      <c r="M111" s="662"/>
      <c r="N111" s="662"/>
      <c r="O111" s="662"/>
      <c r="P111" s="662"/>
      <c r="Q111" s="662"/>
      <c r="R111" s="662"/>
      <c r="S111" s="662"/>
      <c r="T111" s="662"/>
      <c r="U111" s="662"/>
      <c r="V111" s="662"/>
      <c r="W111" s="662"/>
      <c r="X111" s="662"/>
      <c r="Y111" s="662"/>
      <c r="Z111" s="662"/>
      <c r="AA111" s="662"/>
      <c r="AB111" s="662"/>
      <c r="AC111" s="662"/>
      <c r="AD111" s="662"/>
      <c r="AE111" s="662"/>
      <c r="AF111" s="331"/>
    </row>
    <row r="112" spans="1:32" ht="15.75" customHeight="1">
      <c r="A112" s="136"/>
      <c r="B112" s="662"/>
      <c r="C112" s="662"/>
      <c r="D112" s="662"/>
      <c r="E112" s="662"/>
      <c r="F112" s="662"/>
      <c r="G112" s="662"/>
      <c r="H112" s="662"/>
      <c r="I112" s="662"/>
      <c r="J112" s="662"/>
      <c r="K112" s="662"/>
      <c r="L112" s="662"/>
      <c r="M112" s="662"/>
      <c r="N112" s="662"/>
      <c r="O112" s="662"/>
      <c r="P112" s="662"/>
      <c r="Q112" s="662"/>
      <c r="R112" s="662"/>
      <c r="S112" s="662"/>
      <c r="T112" s="662"/>
      <c r="U112" s="662"/>
      <c r="V112" s="662"/>
      <c r="W112" s="662"/>
      <c r="X112" s="662"/>
      <c r="Y112" s="662"/>
      <c r="Z112" s="662"/>
      <c r="AA112" s="662"/>
      <c r="AB112" s="662"/>
      <c r="AC112" s="662"/>
      <c r="AD112" s="662"/>
      <c r="AE112" s="662"/>
      <c r="AF112" s="331"/>
    </row>
    <row r="113" spans="1:32" ht="15.75" customHeight="1">
      <c r="A113" s="136"/>
      <c r="B113" s="662"/>
      <c r="C113" s="662"/>
      <c r="D113" s="662"/>
      <c r="E113" s="662"/>
      <c r="F113" s="662"/>
      <c r="G113" s="662"/>
      <c r="H113" s="662"/>
      <c r="I113" s="662"/>
      <c r="J113" s="662"/>
      <c r="K113" s="662"/>
      <c r="L113" s="662"/>
      <c r="M113" s="662"/>
      <c r="N113" s="662"/>
      <c r="O113" s="662"/>
      <c r="P113" s="662"/>
      <c r="Q113" s="662"/>
      <c r="R113" s="662"/>
      <c r="S113" s="662"/>
      <c r="T113" s="662"/>
      <c r="U113" s="662"/>
      <c r="V113" s="662"/>
      <c r="W113" s="662"/>
      <c r="X113" s="662"/>
      <c r="Y113" s="662"/>
      <c r="Z113" s="662"/>
      <c r="AA113" s="662"/>
      <c r="AB113" s="662"/>
      <c r="AC113" s="662"/>
      <c r="AD113" s="662"/>
      <c r="AE113" s="662"/>
      <c r="AF113" s="331"/>
    </row>
    <row r="114" spans="1:32" ht="15.75" customHeight="1">
      <c r="A114" s="136"/>
      <c r="B114" s="662"/>
      <c r="C114" s="662"/>
      <c r="D114" s="662"/>
      <c r="E114" s="662"/>
      <c r="F114" s="662"/>
      <c r="G114" s="662"/>
      <c r="H114" s="662"/>
      <c r="I114" s="662"/>
      <c r="J114" s="662"/>
      <c r="K114" s="662"/>
      <c r="L114" s="662"/>
      <c r="M114" s="662"/>
      <c r="N114" s="662"/>
      <c r="O114" s="662"/>
      <c r="P114" s="662"/>
      <c r="Q114" s="662"/>
      <c r="R114" s="662"/>
      <c r="S114" s="662"/>
      <c r="T114" s="662"/>
      <c r="U114" s="662"/>
      <c r="V114" s="662"/>
      <c r="W114" s="662"/>
      <c r="X114" s="662"/>
      <c r="Y114" s="662"/>
      <c r="Z114" s="662"/>
      <c r="AA114" s="662"/>
      <c r="AB114" s="662"/>
      <c r="AC114" s="662"/>
      <c r="AD114" s="662"/>
      <c r="AE114" s="662"/>
      <c r="AF114" s="331"/>
    </row>
    <row r="115" spans="1:32" ht="15.75" customHeight="1">
      <c r="A115" s="136"/>
      <c r="B115" s="662"/>
      <c r="C115" s="662"/>
      <c r="D115" s="662"/>
      <c r="E115" s="662"/>
      <c r="F115" s="662"/>
      <c r="G115" s="662"/>
      <c r="H115" s="662"/>
      <c r="I115" s="662"/>
      <c r="J115" s="662"/>
      <c r="K115" s="662"/>
      <c r="L115" s="662"/>
      <c r="M115" s="662"/>
      <c r="N115" s="662"/>
      <c r="O115" s="662"/>
      <c r="P115" s="662"/>
      <c r="Q115" s="662"/>
      <c r="R115" s="662"/>
      <c r="S115" s="662"/>
      <c r="T115" s="662"/>
      <c r="U115" s="662"/>
      <c r="V115" s="662"/>
      <c r="W115" s="662"/>
      <c r="X115" s="662"/>
      <c r="Y115" s="662"/>
      <c r="Z115" s="662"/>
      <c r="AA115" s="662"/>
      <c r="AB115" s="662"/>
      <c r="AC115" s="662"/>
      <c r="AD115" s="662"/>
      <c r="AE115" s="662"/>
      <c r="AF115" s="331"/>
    </row>
    <row r="116" spans="1:32" ht="15.75" customHeight="1">
      <c r="A116" s="136"/>
      <c r="B116" s="662"/>
      <c r="C116" s="662"/>
      <c r="D116" s="662"/>
      <c r="E116" s="662"/>
      <c r="F116" s="662"/>
      <c r="G116" s="662"/>
      <c r="H116" s="662"/>
      <c r="I116" s="662"/>
      <c r="J116" s="662"/>
      <c r="K116" s="662"/>
      <c r="L116" s="662"/>
      <c r="M116" s="662"/>
      <c r="N116" s="662"/>
      <c r="O116" s="662"/>
      <c r="P116" s="662"/>
      <c r="Q116" s="662"/>
      <c r="R116" s="662"/>
      <c r="S116" s="662"/>
      <c r="T116" s="662"/>
      <c r="U116" s="662"/>
      <c r="V116" s="662"/>
      <c r="W116" s="662"/>
      <c r="X116" s="662"/>
      <c r="Y116" s="662"/>
      <c r="Z116" s="662"/>
      <c r="AA116" s="662"/>
      <c r="AB116" s="662"/>
      <c r="AC116" s="662"/>
      <c r="AD116" s="662"/>
      <c r="AE116" s="662"/>
      <c r="AF116" s="331"/>
    </row>
    <row r="117" spans="1:32" ht="15.75" customHeight="1">
      <c r="A117" s="136"/>
      <c r="B117" s="326"/>
      <c r="C117" s="326"/>
      <c r="D117" s="326"/>
      <c r="E117" s="326"/>
      <c r="F117" s="326"/>
      <c r="G117" s="326"/>
      <c r="H117" s="326"/>
      <c r="I117" s="326"/>
      <c r="J117" s="326"/>
      <c r="K117" s="326"/>
      <c r="L117" s="326"/>
      <c r="M117" s="326"/>
      <c r="N117" s="658"/>
      <c r="O117" s="587"/>
      <c r="P117" s="587"/>
      <c r="Q117" s="587"/>
      <c r="R117" s="157"/>
      <c r="S117" s="158"/>
      <c r="T117" s="666"/>
      <c r="U117" s="587"/>
      <c r="V117" s="333"/>
      <c r="W117" s="598"/>
      <c r="X117" s="587"/>
      <c r="Y117" s="157"/>
      <c r="Z117" s="303"/>
      <c r="AA117" s="326"/>
      <c r="AB117" s="326"/>
      <c r="AC117" s="326"/>
      <c r="AD117" s="326"/>
      <c r="AE117" s="326"/>
      <c r="AF117" s="331"/>
    </row>
    <row r="118" spans="1:32" ht="15.75" customHeight="1">
      <c r="A118" s="136"/>
      <c r="B118" s="326"/>
      <c r="C118" s="326"/>
      <c r="D118" s="326"/>
      <c r="E118" s="326"/>
      <c r="F118" s="326"/>
      <c r="G118" s="326"/>
      <c r="H118" s="326"/>
      <c r="I118" s="326"/>
      <c r="J118" s="326"/>
      <c r="K118" s="326"/>
      <c r="L118" s="326"/>
      <c r="M118" s="326"/>
      <c r="N118" s="330"/>
      <c r="O118" s="333"/>
      <c r="P118" s="333"/>
      <c r="Q118" s="333"/>
      <c r="R118" s="157"/>
      <c r="S118" s="158"/>
      <c r="T118" s="333"/>
      <c r="U118" s="333"/>
      <c r="V118" s="333"/>
      <c r="W118" s="338"/>
      <c r="X118" s="338"/>
      <c r="Y118" s="157"/>
      <c r="Z118" s="303"/>
      <c r="AA118" s="326"/>
      <c r="AB118" s="326"/>
      <c r="AC118" s="326"/>
      <c r="AD118" s="326"/>
      <c r="AE118" s="326"/>
      <c r="AF118" s="331"/>
    </row>
    <row r="119" spans="1:32" ht="15.75" customHeight="1">
      <c r="A119" s="136"/>
      <c r="B119" s="326"/>
      <c r="C119" s="326"/>
      <c r="D119" s="326"/>
      <c r="E119" s="326"/>
      <c r="F119" s="326"/>
      <c r="G119" s="326"/>
      <c r="H119" s="326"/>
      <c r="I119" s="326"/>
      <c r="J119" s="326"/>
      <c r="K119" s="326"/>
      <c r="L119" s="326"/>
      <c r="M119" s="326"/>
      <c r="N119" s="330"/>
      <c r="O119" s="333"/>
      <c r="P119" s="333"/>
      <c r="Q119" s="333"/>
      <c r="R119" s="157"/>
      <c r="S119" s="158"/>
      <c r="T119" s="333"/>
      <c r="U119" s="333"/>
      <c r="V119" s="333"/>
      <c r="W119" s="338"/>
      <c r="X119" s="338"/>
      <c r="Y119" s="157"/>
      <c r="Z119" s="303"/>
      <c r="AA119" s="326"/>
      <c r="AB119" s="326"/>
      <c r="AC119" s="326"/>
      <c r="AD119" s="326"/>
      <c r="AE119" s="326"/>
      <c r="AF119" s="331"/>
    </row>
    <row r="120" spans="1:32" ht="15.75" customHeight="1">
      <c r="A120" s="136"/>
      <c r="B120" s="326"/>
      <c r="C120" s="326"/>
      <c r="D120" s="326"/>
      <c r="E120" s="326"/>
      <c r="F120" s="326"/>
      <c r="G120" s="326"/>
      <c r="H120" s="326"/>
      <c r="I120" s="326"/>
      <c r="J120" s="326"/>
      <c r="K120" s="326"/>
      <c r="L120" s="326"/>
      <c r="M120" s="326"/>
      <c r="N120" s="330"/>
      <c r="O120" s="333"/>
      <c r="P120" s="333"/>
      <c r="Q120" s="333"/>
      <c r="R120" s="157"/>
      <c r="S120" s="158"/>
      <c r="T120" s="333"/>
      <c r="U120" s="333"/>
      <c r="V120" s="333"/>
      <c r="W120" s="338"/>
      <c r="X120" s="338"/>
      <c r="Y120" s="157"/>
      <c r="Z120" s="303"/>
      <c r="AA120" s="326"/>
      <c r="AB120" s="326"/>
      <c r="AC120" s="326"/>
      <c r="AD120" s="326"/>
      <c r="AE120" s="326"/>
      <c r="AF120" s="331"/>
    </row>
    <row r="121" spans="1:32" ht="15.75" customHeight="1">
      <c r="A121" s="136"/>
      <c r="B121" s="155"/>
      <c r="C121" s="155"/>
      <c r="D121" s="156"/>
      <c r="E121" s="156"/>
      <c r="F121" s="156"/>
      <c r="G121" s="156"/>
      <c r="H121" s="156"/>
      <c r="I121" s="156"/>
      <c r="J121" s="156"/>
      <c r="K121" s="156"/>
      <c r="L121" s="156"/>
      <c r="M121" s="156"/>
      <c r="N121" s="134"/>
      <c r="O121" s="134"/>
      <c r="P121" s="134"/>
      <c r="Q121" s="134"/>
      <c r="R121" s="134"/>
      <c r="S121" s="134"/>
      <c r="T121" s="134"/>
      <c r="U121" s="159"/>
      <c r="V121" s="134"/>
      <c r="W121" s="134"/>
      <c r="X121" s="134"/>
      <c r="Y121" s="134"/>
      <c r="Z121" s="160"/>
      <c r="AA121" s="160"/>
      <c r="AB121" s="331"/>
      <c r="AC121" s="331"/>
      <c r="AD121" s="331"/>
      <c r="AE121" s="331"/>
      <c r="AF121" s="331"/>
    </row>
    <row r="122" spans="1:32" ht="15.75" customHeight="1">
      <c r="A122" s="136"/>
      <c r="B122" s="168"/>
      <c r="C122" s="168"/>
      <c r="D122" s="168"/>
      <c r="E122" s="168"/>
      <c r="F122" s="168"/>
      <c r="G122" s="168"/>
      <c r="H122" s="168"/>
      <c r="I122" s="168"/>
      <c r="J122" s="168"/>
      <c r="K122" s="168"/>
      <c r="L122" s="168"/>
      <c r="M122" s="168"/>
      <c r="N122" s="168"/>
      <c r="O122" s="168"/>
      <c r="P122" s="168"/>
      <c r="Q122" s="168"/>
      <c r="R122" s="168"/>
      <c r="S122" s="168"/>
      <c r="T122" s="168"/>
      <c r="U122" s="168"/>
      <c r="V122" s="168"/>
      <c r="W122" s="168"/>
      <c r="X122" s="168"/>
      <c r="Y122" s="168"/>
      <c r="Z122" s="168"/>
      <c r="AA122" s="168"/>
      <c r="AB122" s="168"/>
      <c r="AC122" s="168"/>
      <c r="AD122" s="168"/>
      <c r="AE122" s="168"/>
      <c r="AF122" s="331"/>
    </row>
    <row r="123" spans="1:32" ht="15.75" customHeight="1">
      <c r="A123" s="136"/>
      <c r="B123" s="168"/>
      <c r="C123" s="168"/>
      <c r="D123" s="16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c r="AB123" s="168"/>
      <c r="AC123" s="168"/>
      <c r="AD123" s="168"/>
      <c r="AE123" s="168"/>
      <c r="AF123" s="331"/>
    </row>
    <row r="124" spans="1:32" ht="15.75" customHeight="1">
      <c r="A124" s="136"/>
      <c r="B124" s="168"/>
      <c r="C124" s="168"/>
      <c r="D124" s="16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c r="AA124" s="168"/>
      <c r="AB124" s="168"/>
      <c r="AC124" s="168"/>
      <c r="AD124" s="168"/>
      <c r="AE124" s="168"/>
      <c r="AF124" s="331"/>
    </row>
    <row r="125" spans="1:32" ht="15.75" customHeight="1">
      <c r="A125" s="136"/>
      <c r="B125" s="168"/>
      <c r="C125" s="168"/>
      <c r="D125" s="16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c r="AA125" s="168"/>
      <c r="AB125" s="168"/>
      <c r="AC125" s="168"/>
      <c r="AD125" s="168"/>
      <c r="AE125" s="168"/>
      <c r="AF125" s="331"/>
    </row>
    <row r="126" spans="1:32" ht="15.75" customHeight="1">
      <c r="A126" s="136"/>
      <c r="B126" s="168"/>
      <c r="C126" s="168"/>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c r="AA126" s="168"/>
      <c r="AB126" s="168"/>
      <c r="AC126" s="168"/>
      <c r="AD126" s="168"/>
      <c r="AE126" s="168"/>
      <c r="AF126" s="331"/>
    </row>
    <row r="127" spans="1:32" ht="15.75" customHeight="1">
      <c r="A127" s="136"/>
      <c r="B127" s="168"/>
      <c r="C127" s="168"/>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c r="AB127" s="168"/>
      <c r="AC127" s="168"/>
      <c r="AD127" s="168"/>
      <c r="AE127" s="168"/>
      <c r="AF127" s="331"/>
    </row>
    <row r="128" spans="1:32" ht="15.75" customHeight="1">
      <c r="A128" s="136"/>
      <c r="B128" s="168"/>
      <c r="C128" s="168"/>
      <c r="D128" s="16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c r="AB128" s="168"/>
      <c r="AC128" s="168"/>
      <c r="AD128" s="168"/>
      <c r="AE128" s="168"/>
      <c r="AF128" s="331"/>
    </row>
    <row r="129" spans="1:32" ht="15.75" customHeight="1">
      <c r="A129" s="136"/>
      <c r="B129" s="588"/>
      <c r="C129" s="472"/>
      <c r="D129" s="472"/>
      <c r="E129" s="472"/>
      <c r="F129" s="472"/>
      <c r="G129" s="472"/>
      <c r="H129" s="472"/>
      <c r="I129" s="472"/>
      <c r="J129" s="472"/>
      <c r="K129" s="472"/>
      <c r="L129" s="472"/>
      <c r="M129" s="472"/>
      <c r="N129" s="472"/>
      <c r="O129" s="472"/>
      <c r="P129" s="472"/>
      <c r="Q129" s="472"/>
      <c r="R129" s="472"/>
      <c r="S129" s="472"/>
      <c r="T129" s="472"/>
      <c r="U129" s="472"/>
      <c r="V129" s="472"/>
      <c r="W129" s="472"/>
      <c r="X129" s="472"/>
      <c r="Y129" s="472"/>
      <c r="Z129" s="472"/>
      <c r="AA129" s="472"/>
      <c r="AB129" s="472"/>
      <c r="AC129" s="472"/>
      <c r="AD129" s="326"/>
      <c r="AE129" s="326"/>
      <c r="AF129" s="331"/>
    </row>
    <row r="130" spans="1:32" ht="15.75" customHeight="1">
      <c r="A130" s="397"/>
      <c r="B130" s="397"/>
      <c r="C130" s="397"/>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c r="AA130" s="397"/>
      <c r="AB130" s="384"/>
      <c r="AC130" s="385" t="s">
        <v>29</v>
      </c>
      <c r="AD130" s="386">
        <v>3</v>
      </c>
      <c r="AE130" s="386" t="s">
        <v>30</v>
      </c>
      <c r="AF130" s="386">
        <v>3</v>
      </c>
    </row>
    <row r="131" spans="1:32" ht="15.75" customHeight="1">
      <c r="A131" s="326"/>
      <c r="B131" s="326"/>
      <c r="C131" s="326"/>
      <c r="D131" s="326"/>
      <c r="E131" s="326"/>
      <c r="F131" s="326"/>
      <c r="G131" s="326"/>
      <c r="H131" s="326"/>
      <c r="I131" s="326"/>
      <c r="J131" s="326"/>
      <c r="K131" s="326"/>
      <c r="L131" s="326"/>
      <c r="M131" s="326"/>
      <c r="N131" s="326"/>
      <c r="O131" s="326"/>
      <c r="P131" s="326"/>
      <c r="Q131" s="326"/>
      <c r="R131" s="326"/>
      <c r="S131" s="326"/>
      <c r="T131" s="326"/>
      <c r="U131" s="326"/>
      <c r="V131" s="326"/>
      <c r="W131" s="326"/>
      <c r="X131" s="326"/>
      <c r="Y131" s="326"/>
      <c r="Z131" s="326"/>
      <c r="AA131" s="326"/>
      <c r="AB131" s="326"/>
      <c r="AC131" s="326"/>
      <c r="AD131" s="326"/>
      <c r="AE131" s="326"/>
      <c r="AF131" s="326"/>
    </row>
    <row r="132" spans="1:32" ht="15.75" customHeight="1">
      <c r="A132" s="326"/>
      <c r="B132" s="326"/>
      <c r="C132" s="326"/>
      <c r="D132" s="326"/>
      <c r="E132" s="326"/>
      <c r="F132" s="326"/>
      <c r="G132" s="326"/>
      <c r="H132" s="326"/>
      <c r="I132" s="326"/>
      <c r="J132" s="326"/>
      <c r="K132" s="326"/>
      <c r="L132" s="326"/>
      <c r="M132" s="326"/>
      <c r="N132" s="326"/>
      <c r="O132" s="326"/>
      <c r="P132" s="326"/>
      <c r="Q132" s="326"/>
      <c r="R132" s="326"/>
      <c r="S132" s="326"/>
      <c r="T132" s="326"/>
      <c r="U132" s="326"/>
      <c r="V132" s="326"/>
      <c r="W132" s="326"/>
      <c r="X132" s="326"/>
      <c r="Y132" s="326"/>
      <c r="Z132" s="326"/>
      <c r="AA132" s="326"/>
      <c r="AB132" s="326"/>
      <c r="AC132" s="326"/>
      <c r="AD132" s="326"/>
      <c r="AE132" s="326"/>
      <c r="AF132" s="326"/>
    </row>
    <row r="133" spans="1:32" ht="15.75" customHeight="1">
      <c r="A133" s="326"/>
      <c r="B133" s="326"/>
      <c r="C133" s="326"/>
      <c r="D133" s="326"/>
      <c r="E133" s="326"/>
      <c r="F133" s="326"/>
      <c r="G133" s="326"/>
      <c r="H133" s="326"/>
      <c r="I133" s="326"/>
      <c r="J133" s="326"/>
      <c r="K133" s="326"/>
      <c r="L133" s="326"/>
      <c r="M133" s="326"/>
      <c r="N133" s="326"/>
      <c r="O133" s="326"/>
      <c r="P133" s="326"/>
      <c r="Q133" s="326"/>
      <c r="R133" s="326"/>
      <c r="S133" s="326"/>
      <c r="T133" s="326"/>
      <c r="U133" s="326"/>
      <c r="V133" s="326"/>
      <c r="W133" s="326"/>
      <c r="X133" s="326"/>
      <c r="Y133" s="326"/>
      <c r="Z133" s="326"/>
      <c r="AA133" s="326"/>
      <c r="AB133" s="326"/>
      <c r="AC133" s="326"/>
      <c r="AD133" s="326"/>
      <c r="AE133" s="326"/>
      <c r="AF133" s="326"/>
    </row>
    <row r="134" spans="1:32" ht="15.75" customHeight="1">
      <c r="A134" s="326"/>
      <c r="B134" s="326"/>
      <c r="C134" s="326"/>
      <c r="D134" s="326"/>
      <c r="E134" s="326"/>
      <c r="F134" s="326"/>
      <c r="G134" s="326"/>
      <c r="H134" s="326"/>
      <c r="I134" s="326"/>
      <c r="J134" s="326"/>
      <c r="K134" s="326"/>
      <c r="L134" s="326"/>
      <c r="M134" s="326"/>
      <c r="N134" s="326"/>
      <c r="O134" s="326"/>
      <c r="P134" s="326"/>
      <c r="Q134" s="326"/>
      <c r="R134" s="326"/>
      <c r="S134" s="326"/>
      <c r="T134" s="326"/>
      <c r="U134" s="326"/>
      <c r="V134" s="326"/>
      <c r="W134" s="326"/>
      <c r="X134" s="326"/>
      <c r="Y134" s="326"/>
      <c r="Z134" s="326"/>
      <c r="AA134" s="326"/>
      <c r="AB134" s="326"/>
      <c r="AC134" s="326"/>
      <c r="AD134" s="326"/>
      <c r="AE134" s="326"/>
      <c r="AF134" s="326"/>
    </row>
    <row r="135" spans="1:32" ht="15.75" customHeight="1">
      <c r="A135" s="326"/>
      <c r="B135" s="326"/>
      <c r="C135" s="326"/>
      <c r="D135" s="326"/>
      <c r="E135" s="326"/>
      <c r="F135" s="326"/>
      <c r="G135" s="326"/>
      <c r="H135" s="326"/>
      <c r="I135" s="326"/>
      <c r="J135" s="326"/>
      <c r="K135" s="326"/>
      <c r="L135" s="326"/>
      <c r="M135" s="326"/>
      <c r="N135" s="326"/>
      <c r="O135" s="326"/>
      <c r="P135" s="326"/>
      <c r="Q135" s="326"/>
      <c r="R135" s="326"/>
      <c r="S135" s="326"/>
      <c r="T135" s="326"/>
      <c r="U135" s="326"/>
      <c r="V135" s="326"/>
      <c r="W135" s="326"/>
      <c r="X135" s="326"/>
      <c r="Y135" s="326"/>
      <c r="Z135" s="326"/>
      <c r="AA135" s="326"/>
      <c r="AB135" s="326"/>
      <c r="AC135" s="326"/>
      <c r="AD135" s="326"/>
      <c r="AE135" s="326"/>
      <c r="AF135" s="326"/>
    </row>
    <row r="136" spans="1:32" ht="15.75" customHeight="1">
      <c r="A136" s="326"/>
      <c r="B136" s="326"/>
      <c r="C136" s="326"/>
      <c r="D136" s="326"/>
      <c r="E136" s="326"/>
      <c r="F136" s="326"/>
      <c r="G136" s="326"/>
      <c r="H136" s="326"/>
      <c r="I136" s="326"/>
      <c r="J136" s="326"/>
      <c r="K136" s="326"/>
      <c r="L136" s="326"/>
      <c r="M136" s="326"/>
      <c r="N136" s="326"/>
      <c r="O136" s="326"/>
      <c r="P136" s="326"/>
      <c r="Q136" s="326"/>
      <c r="R136" s="326"/>
      <c r="S136" s="326"/>
      <c r="T136" s="326"/>
      <c r="U136" s="326"/>
      <c r="V136" s="326"/>
      <c r="W136" s="326"/>
      <c r="X136" s="326"/>
      <c r="Y136" s="326"/>
      <c r="Z136" s="326"/>
      <c r="AA136" s="326"/>
      <c r="AB136" s="326"/>
      <c r="AC136" s="326"/>
      <c r="AD136" s="326"/>
      <c r="AE136" s="326"/>
      <c r="AF136" s="326"/>
    </row>
    <row r="137" spans="1:32" ht="15.75" customHeight="1">
      <c r="A137" s="326"/>
      <c r="B137" s="326"/>
      <c r="C137" s="326"/>
      <c r="D137" s="326"/>
      <c r="E137" s="326"/>
      <c r="F137" s="326"/>
      <c r="G137" s="326"/>
      <c r="H137" s="326"/>
      <c r="I137" s="326"/>
      <c r="J137" s="326"/>
      <c r="K137" s="326"/>
      <c r="L137" s="326"/>
      <c r="M137" s="326"/>
      <c r="N137" s="326"/>
      <c r="O137" s="326"/>
      <c r="P137" s="326"/>
      <c r="Q137" s="326"/>
      <c r="R137" s="326"/>
      <c r="S137" s="326"/>
      <c r="T137" s="326"/>
      <c r="U137" s="326"/>
      <c r="V137" s="326"/>
      <c r="W137" s="326"/>
      <c r="X137" s="326"/>
      <c r="Y137" s="326"/>
      <c r="Z137" s="326"/>
      <c r="AA137" s="326"/>
      <c r="AB137" s="326"/>
      <c r="AC137" s="326"/>
      <c r="AD137" s="326"/>
      <c r="AE137" s="326"/>
      <c r="AF137" s="326"/>
    </row>
    <row r="138" spans="1:32" ht="15.75" customHeight="1">
      <c r="A138" s="326"/>
      <c r="B138" s="326"/>
      <c r="C138" s="326"/>
      <c r="D138" s="326"/>
      <c r="E138" s="326"/>
      <c r="F138" s="326"/>
      <c r="G138" s="326"/>
      <c r="H138" s="326"/>
      <c r="I138" s="326"/>
      <c r="J138" s="326"/>
      <c r="K138" s="326"/>
      <c r="L138" s="326"/>
      <c r="M138" s="326"/>
      <c r="N138" s="326"/>
      <c r="O138" s="326"/>
      <c r="P138" s="326"/>
      <c r="Q138" s="326"/>
      <c r="R138" s="326"/>
      <c r="S138" s="326"/>
      <c r="T138" s="326"/>
      <c r="U138" s="326"/>
      <c r="V138" s="326"/>
      <c r="W138" s="326"/>
      <c r="X138" s="326"/>
      <c r="Y138" s="326"/>
      <c r="Z138" s="326"/>
      <c r="AA138" s="326"/>
      <c r="AB138" s="326"/>
      <c r="AC138" s="326"/>
      <c r="AD138" s="326"/>
      <c r="AE138" s="326"/>
      <c r="AF138" s="326"/>
    </row>
    <row r="139" spans="1:32" s="37" customFormat="1" ht="15.75" customHeight="1">
      <c r="A139" s="326"/>
      <c r="B139" s="326"/>
      <c r="C139" s="326"/>
      <c r="D139" s="326"/>
      <c r="E139" s="326"/>
      <c r="F139" s="326"/>
      <c r="G139" s="326"/>
      <c r="H139" s="326"/>
      <c r="I139" s="326"/>
      <c r="J139" s="326"/>
      <c r="K139" s="326"/>
      <c r="L139" s="326"/>
      <c r="M139" s="326"/>
      <c r="N139" s="326"/>
      <c r="O139" s="326"/>
      <c r="P139" s="326"/>
      <c r="Q139" s="326"/>
      <c r="R139" s="326"/>
      <c r="S139" s="326"/>
      <c r="T139" s="326"/>
      <c r="U139" s="326"/>
      <c r="V139" s="326"/>
      <c r="W139" s="326"/>
      <c r="X139" s="326"/>
      <c r="Y139" s="326"/>
      <c r="Z139" s="326"/>
      <c r="AA139" s="326"/>
      <c r="AB139" s="326"/>
      <c r="AC139" s="326"/>
      <c r="AD139" s="326"/>
      <c r="AE139" s="326"/>
      <c r="AF139" s="326"/>
    </row>
    <row r="140" spans="1:32" s="37" customFormat="1" ht="15.75" customHeight="1">
      <c r="A140" s="326"/>
      <c r="B140" s="326"/>
      <c r="C140" s="326"/>
      <c r="D140" s="326"/>
      <c r="E140" s="326"/>
      <c r="F140" s="326"/>
      <c r="G140" s="326"/>
      <c r="H140" s="326"/>
      <c r="I140" s="326"/>
      <c r="J140" s="326"/>
      <c r="K140" s="326"/>
      <c r="L140" s="326"/>
      <c r="M140" s="326"/>
      <c r="N140" s="326"/>
      <c r="O140" s="326"/>
      <c r="P140" s="326"/>
      <c r="Q140" s="326"/>
      <c r="R140" s="326"/>
      <c r="S140" s="326"/>
      <c r="T140" s="326"/>
      <c r="U140" s="326"/>
      <c r="V140" s="326"/>
      <c r="W140" s="326"/>
      <c r="X140" s="326"/>
      <c r="Y140" s="326"/>
      <c r="Z140" s="326"/>
      <c r="AA140" s="326"/>
      <c r="AB140" s="326"/>
      <c r="AC140" s="326"/>
      <c r="AD140" s="326"/>
      <c r="AE140" s="326"/>
      <c r="AF140" s="326"/>
    </row>
    <row r="141" spans="1:32" s="37" customFormat="1" ht="15.75" customHeight="1">
      <c r="A141" s="326"/>
      <c r="B141" s="326"/>
      <c r="C141" s="326"/>
      <c r="D141" s="326"/>
      <c r="E141" s="326"/>
      <c r="F141" s="326"/>
      <c r="G141" s="326"/>
      <c r="H141" s="326"/>
      <c r="I141" s="326"/>
      <c r="J141" s="326"/>
      <c r="K141" s="326"/>
      <c r="L141" s="326"/>
      <c r="M141" s="326"/>
      <c r="N141" s="326"/>
      <c r="O141" s="326"/>
      <c r="P141" s="326"/>
      <c r="Q141" s="326"/>
      <c r="R141" s="326"/>
      <c r="S141" s="326"/>
      <c r="T141" s="326"/>
      <c r="U141" s="326"/>
      <c r="V141" s="326"/>
      <c r="W141" s="326"/>
      <c r="X141" s="326"/>
      <c r="Y141" s="326"/>
      <c r="Z141" s="326"/>
      <c r="AA141" s="326"/>
      <c r="AB141" s="326"/>
      <c r="AC141" s="326"/>
      <c r="AD141" s="326"/>
      <c r="AE141" s="326"/>
      <c r="AF141" s="326"/>
    </row>
    <row r="142" spans="1:32" s="37" customFormat="1" ht="15.75" customHeight="1">
      <c r="A142" s="326"/>
      <c r="B142" s="326"/>
      <c r="C142" s="326"/>
      <c r="D142" s="326"/>
      <c r="E142" s="326"/>
      <c r="F142" s="326"/>
      <c r="G142" s="326"/>
      <c r="H142" s="326"/>
      <c r="I142" s="326"/>
      <c r="J142" s="326"/>
      <c r="K142" s="326"/>
      <c r="L142" s="326"/>
      <c r="M142" s="326"/>
      <c r="N142" s="326"/>
      <c r="O142" s="326"/>
      <c r="P142" s="326"/>
      <c r="Q142" s="326"/>
      <c r="R142" s="326"/>
      <c r="S142" s="326"/>
      <c r="T142" s="326"/>
      <c r="U142" s="326"/>
      <c r="V142" s="326"/>
      <c r="W142" s="326"/>
      <c r="X142" s="326"/>
      <c r="Y142" s="326"/>
      <c r="Z142" s="326"/>
      <c r="AA142" s="326"/>
      <c r="AB142" s="326"/>
      <c r="AC142" s="326"/>
      <c r="AD142" s="326"/>
      <c r="AE142" s="326"/>
      <c r="AF142" s="326"/>
    </row>
    <row r="143" spans="1:32" s="37" customFormat="1" ht="15.75" customHeight="1">
      <c r="A143" s="326"/>
      <c r="B143" s="326"/>
      <c r="C143" s="326"/>
      <c r="D143" s="326"/>
      <c r="E143" s="326"/>
      <c r="F143" s="326"/>
      <c r="G143" s="326"/>
      <c r="H143" s="326"/>
      <c r="I143" s="326"/>
      <c r="J143" s="326"/>
      <c r="K143" s="326"/>
      <c r="L143" s="326"/>
      <c r="M143" s="326"/>
      <c r="N143" s="326"/>
      <c r="O143" s="326"/>
      <c r="P143" s="326"/>
      <c r="Q143" s="326"/>
      <c r="R143" s="326"/>
      <c r="S143" s="326"/>
      <c r="T143" s="326"/>
      <c r="U143" s="326"/>
      <c r="V143" s="326"/>
      <c r="W143" s="326"/>
      <c r="X143" s="326"/>
      <c r="Y143" s="326"/>
      <c r="Z143" s="326"/>
      <c r="AA143" s="326"/>
      <c r="AB143" s="326"/>
      <c r="AC143" s="326"/>
      <c r="AD143" s="326"/>
      <c r="AE143" s="326"/>
      <c r="AF143" s="326"/>
    </row>
    <row r="144" spans="1:32" s="37" customFormat="1" ht="15.75" customHeight="1">
      <c r="A144" s="326"/>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c r="AA144" s="326"/>
      <c r="AB144" s="326"/>
      <c r="AC144" s="326"/>
      <c r="AD144" s="326"/>
      <c r="AE144" s="326"/>
      <c r="AF144" s="326"/>
    </row>
    <row r="145" s="37" customFormat="1" ht="15.75" customHeight="1"/>
    <row r="146" s="37" customFormat="1" ht="15.75" customHeight="1"/>
    <row r="147" s="37" customFormat="1" ht="15.75" customHeight="1"/>
    <row r="148" s="37" customFormat="1" ht="15.75" customHeight="1"/>
    <row r="149" s="37" customFormat="1" ht="15.75" customHeight="1"/>
    <row r="150" s="37" customFormat="1" ht="15.75" customHeight="1"/>
    <row r="151" s="37" customFormat="1" ht="15.75" customHeight="1"/>
    <row r="152" s="37" customFormat="1" ht="15.75" customHeight="1"/>
    <row r="153" s="37" customFormat="1" ht="15.75" customHeight="1"/>
    <row r="154" s="37" customFormat="1" ht="15.75" customHeight="1"/>
    <row r="155" s="37" customFormat="1" ht="15.75" customHeight="1"/>
    <row r="156" s="37" customFormat="1" ht="15.75" customHeight="1"/>
    <row r="157" s="37" customFormat="1" ht="15.75" customHeight="1"/>
    <row r="158" s="37" customFormat="1" ht="15.75" customHeight="1"/>
    <row r="159" s="37" customFormat="1" ht="15.75" customHeight="1"/>
    <row r="160" s="37" customFormat="1" ht="15.75" customHeight="1"/>
    <row r="161" s="37" customFormat="1" ht="15.75" customHeight="1"/>
    <row r="162" s="37" customFormat="1" ht="15.75" customHeight="1"/>
    <row r="163" s="37" customFormat="1" ht="15.75" customHeight="1"/>
    <row r="164" s="37" customFormat="1" ht="15.75" customHeight="1"/>
    <row r="165" s="37" customFormat="1" ht="15.75" customHeight="1"/>
    <row r="166" s="37" customFormat="1" ht="15.75" customHeight="1"/>
    <row r="167" s="37" customFormat="1" ht="15.75" customHeight="1"/>
    <row r="168" s="37" customFormat="1" ht="15.75" customHeight="1"/>
    <row r="169" s="37" customFormat="1" ht="15.75" customHeight="1"/>
    <row r="170" s="37" customFormat="1" ht="15.75" customHeight="1"/>
    <row r="171" s="37" customFormat="1" ht="15.75" customHeight="1"/>
    <row r="172" s="37" customFormat="1" ht="15.75" customHeight="1"/>
    <row r="173" s="37" customFormat="1" ht="15.75" customHeight="1"/>
    <row r="174" s="37" customFormat="1" ht="15.75" customHeight="1"/>
    <row r="175" s="37" customFormat="1" ht="15.75" customHeight="1"/>
    <row r="176" s="37" customFormat="1" ht="15.75" customHeight="1"/>
    <row r="177" s="37" customFormat="1" ht="15.75" customHeight="1"/>
    <row r="178" s="37" customFormat="1" ht="15.75" customHeight="1"/>
    <row r="179" s="37" customFormat="1" ht="15.75" customHeight="1"/>
    <row r="180" s="37" customFormat="1" ht="15.75" customHeight="1"/>
    <row r="181" s="37" customFormat="1" ht="15.75" customHeight="1"/>
    <row r="182" s="37" customFormat="1" ht="15.75" customHeight="1"/>
    <row r="183" s="37" customFormat="1" ht="15.75" customHeight="1"/>
    <row r="184" s="37" customFormat="1" ht="15.75" customHeight="1"/>
    <row r="185" s="37" customFormat="1" ht="15.75" customHeight="1"/>
    <row r="186" s="37" customFormat="1" ht="15.75" customHeight="1"/>
    <row r="187" s="37" customFormat="1" ht="15.75" customHeight="1"/>
    <row r="188" s="37" customFormat="1" ht="15.75" customHeight="1"/>
    <row r="189" s="37" customFormat="1" ht="15.75" customHeight="1"/>
    <row r="190" s="37" customFormat="1" ht="15.75" customHeight="1"/>
    <row r="191" s="37" customFormat="1" ht="15.75" customHeight="1"/>
    <row r="192" s="37" customFormat="1" ht="15.75" customHeight="1"/>
    <row r="193" s="37" customFormat="1" ht="15.75" customHeight="1"/>
    <row r="194" s="37" customFormat="1" ht="15.75" customHeight="1"/>
    <row r="195" s="37" customFormat="1" ht="15.75" customHeight="1"/>
    <row r="196" s="37" customFormat="1" ht="15.75" customHeight="1"/>
    <row r="197" s="37" customFormat="1" ht="15.75" customHeight="1"/>
    <row r="198" s="37" customFormat="1" ht="15.75" customHeight="1"/>
    <row r="199" s="37" customFormat="1" ht="15.75" customHeight="1"/>
    <row r="200" s="37" customFormat="1" ht="15.75" customHeight="1"/>
    <row r="201" s="37" customFormat="1" ht="15.75" customHeight="1"/>
    <row r="202" s="37" customFormat="1" ht="15.75" customHeight="1"/>
    <row r="203" s="37" customFormat="1" ht="15.75" customHeight="1"/>
    <row r="204" s="37" customFormat="1" ht="15.75" customHeight="1"/>
    <row r="205" s="37" customFormat="1" ht="15.75" customHeight="1"/>
    <row r="206" s="37" customFormat="1" ht="15.75" customHeight="1"/>
    <row r="207" s="37" customFormat="1" ht="15.75" customHeight="1"/>
    <row r="208" s="37" customFormat="1" ht="15.75" customHeight="1"/>
    <row r="209" s="37" customFormat="1" ht="15.75" customHeight="1"/>
    <row r="210" s="37" customFormat="1" ht="15.75" customHeight="1"/>
    <row r="211" s="37" customFormat="1" ht="15.75" customHeight="1"/>
    <row r="212" s="37" customFormat="1" ht="15.75" customHeight="1"/>
    <row r="213" s="37" customFormat="1" ht="15.75" customHeight="1"/>
    <row r="214" s="37" customFormat="1" ht="15.75" customHeight="1"/>
    <row r="215" s="37" customFormat="1" ht="15.75" customHeight="1"/>
    <row r="216" s="37" customFormat="1" ht="15.75" customHeight="1"/>
    <row r="217" s="37" customFormat="1" ht="15.75" customHeight="1"/>
    <row r="218" s="37" customFormat="1" ht="15.75" customHeight="1"/>
    <row r="219" s="37" customFormat="1" ht="15.75" customHeight="1"/>
    <row r="220" s="37" customFormat="1" ht="15.75" customHeight="1"/>
    <row r="221" s="37" customFormat="1" ht="15.75" customHeight="1"/>
    <row r="222" s="37" customFormat="1" ht="15.75" customHeight="1"/>
    <row r="223" s="37" customFormat="1" ht="15.75" customHeight="1"/>
    <row r="224" s="37" customFormat="1" ht="15.75" customHeight="1"/>
    <row r="225" s="37" customFormat="1" ht="15.75" customHeight="1"/>
    <row r="226" s="37" customFormat="1" ht="15.75" customHeight="1"/>
    <row r="227" s="37" customFormat="1" ht="15.75" customHeight="1"/>
    <row r="228" s="37" customFormat="1" ht="15.75" customHeight="1"/>
    <row r="229" s="37" customFormat="1" ht="15.75" customHeight="1"/>
    <row r="230" s="37" customFormat="1" ht="15.75" customHeight="1"/>
    <row r="231" s="37" customFormat="1" ht="15.75" customHeight="1"/>
    <row r="232" s="37" customFormat="1" ht="15.75" customHeight="1"/>
    <row r="233" s="37" customFormat="1" ht="15.75" customHeight="1"/>
    <row r="234" s="37" customFormat="1" ht="15.75" customHeight="1"/>
    <row r="235" s="37" customFormat="1" ht="15.75" customHeight="1"/>
    <row r="236" s="37" customFormat="1" ht="15.75" customHeight="1"/>
    <row r="237" s="37" customFormat="1" ht="15.75" customHeight="1"/>
    <row r="238" s="37" customFormat="1" ht="15.75" customHeight="1"/>
    <row r="239" s="37" customFormat="1" ht="15.75" customHeight="1"/>
    <row r="240" s="37" customFormat="1" ht="15.75" customHeight="1"/>
    <row r="241" s="37" customFormat="1" ht="15.75" customHeight="1"/>
    <row r="242" s="37" customFormat="1" ht="15.75" customHeight="1"/>
    <row r="243" s="37" customFormat="1" ht="15.75" customHeight="1"/>
    <row r="244" s="37" customFormat="1" ht="15.75" customHeight="1"/>
    <row r="245" s="37" customFormat="1" ht="15.75" customHeight="1"/>
    <row r="246" s="37" customFormat="1" ht="15.75" customHeight="1"/>
    <row r="247" s="37" customFormat="1" ht="15.75" customHeight="1"/>
    <row r="248" s="37" customFormat="1" ht="15.75" customHeight="1"/>
    <row r="249" s="37" customFormat="1" ht="15.75" customHeight="1"/>
    <row r="250" s="37" customFormat="1" ht="15.75" customHeight="1"/>
    <row r="251" s="37" customFormat="1" ht="15.75" customHeight="1"/>
    <row r="252" s="37" customFormat="1" ht="15.75" customHeight="1"/>
    <row r="253" s="37" customFormat="1" ht="15.75" customHeight="1"/>
    <row r="254" s="37" customFormat="1" ht="15.75" customHeight="1"/>
    <row r="255" s="37" customFormat="1" ht="15.75" customHeight="1"/>
    <row r="256" s="37" customFormat="1" ht="15.75" customHeight="1"/>
    <row r="257" s="37" customFormat="1" ht="15.75" customHeight="1"/>
    <row r="258" s="37" customFormat="1" ht="15.75" customHeight="1"/>
    <row r="259" s="37" customFormat="1" ht="15.75" customHeight="1"/>
    <row r="260" s="37" customFormat="1" ht="15.75" customHeight="1"/>
    <row r="261" s="37" customFormat="1" ht="15.75" customHeight="1"/>
    <row r="262" s="37" customFormat="1" ht="15.75" customHeight="1"/>
    <row r="263" s="37" customFormat="1" ht="15.75" customHeight="1"/>
    <row r="264" s="37" customFormat="1" ht="15.75" customHeight="1"/>
    <row r="265" s="37" customFormat="1" ht="15.75" customHeight="1"/>
    <row r="266" s="37" customFormat="1" ht="15.75" customHeight="1"/>
    <row r="267" s="37" customFormat="1" ht="15.75" customHeight="1"/>
    <row r="268" s="37" customFormat="1" ht="15.75" customHeight="1"/>
    <row r="269" s="37" customFormat="1" ht="15.75" customHeight="1"/>
    <row r="270" s="37" customFormat="1" ht="15.75" customHeight="1"/>
    <row r="271" s="37" customFormat="1" ht="15.75" customHeight="1"/>
    <row r="272" s="37" customFormat="1" ht="15.75" customHeight="1"/>
    <row r="273" s="37" customFormat="1" ht="15.75" customHeight="1"/>
    <row r="274" s="37" customFormat="1" ht="15.75" customHeight="1"/>
    <row r="275" s="37" customFormat="1" ht="15.75" customHeight="1"/>
    <row r="276" s="37" customFormat="1" ht="15.75" customHeight="1"/>
    <row r="277" s="37" customFormat="1" ht="15.75" customHeight="1"/>
    <row r="278" s="37" customFormat="1" ht="15.75" customHeight="1"/>
    <row r="279" s="37" customFormat="1" ht="15.75" customHeight="1"/>
    <row r="280" s="37" customFormat="1" ht="15.75" customHeight="1"/>
    <row r="281" s="37" customFormat="1" ht="15.75" customHeight="1"/>
    <row r="282" s="37" customFormat="1" ht="15.75" customHeight="1"/>
    <row r="283" s="37" customFormat="1" ht="15.75" customHeight="1"/>
    <row r="284" s="37" customFormat="1" ht="15.75" customHeight="1"/>
    <row r="285" s="37" customFormat="1" ht="15.75" customHeight="1"/>
    <row r="286" s="37" customFormat="1" ht="15.75" customHeight="1"/>
    <row r="287" s="37" customFormat="1" ht="15.75" customHeight="1"/>
    <row r="288" s="37" customFormat="1" ht="15.75" customHeight="1"/>
    <row r="289" s="37" customFormat="1" ht="15.75" customHeight="1"/>
    <row r="290" s="37" customFormat="1" ht="15.75" customHeight="1"/>
    <row r="291" s="37" customFormat="1" ht="15.75" customHeight="1"/>
    <row r="292" s="37" customFormat="1" ht="15.75" customHeight="1"/>
    <row r="293" s="37" customFormat="1" ht="15.75" customHeight="1"/>
    <row r="294" s="37" customFormat="1" ht="15.75" customHeight="1"/>
    <row r="295" s="37" customFormat="1" ht="15.75" customHeight="1"/>
    <row r="296" s="37" customFormat="1" ht="15.75" customHeight="1"/>
    <row r="297" s="37" customFormat="1" ht="15.75" customHeight="1"/>
    <row r="298" s="37" customFormat="1" ht="15.75" customHeight="1"/>
    <row r="299" s="37" customFormat="1" ht="15.75" customHeight="1"/>
    <row r="300" s="37" customFormat="1" ht="15.75" customHeight="1"/>
    <row r="301" s="37" customFormat="1" ht="15.75" customHeight="1"/>
    <row r="302" s="37" customFormat="1" ht="15.75" customHeight="1"/>
    <row r="303" s="37" customFormat="1" ht="15.75" customHeight="1"/>
    <row r="304" s="37" customFormat="1" ht="15.75" customHeight="1"/>
    <row r="305" s="37" customFormat="1" ht="15.75" customHeight="1"/>
    <row r="306" s="37" customFormat="1" ht="15.75" customHeight="1"/>
    <row r="307" s="37" customFormat="1" ht="15.75" customHeight="1"/>
    <row r="308" s="37" customFormat="1" ht="15.75" customHeight="1"/>
    <row r="309" s="37" customFormat="1" ht="15.75" customHeight="1"/>
    <row r="310" s="37" customFormat="1" ht="15.75" customHeight="1"/>
    <row r="311" s="37" customFormat="1" ht="15.75" customHeight="1"/>
    <row r="312" s="37" customFormat="1" ht="15.75" customHeight="1"/>
    <row r="313" s="37" customFormat="1" ht="15.75" customHeight="1"/>
    <row r="314" s="37" customFormat="1" ht="15.75" customHeight="1"/>
    <row r="315" s="37" customFormat="1" ht="15.75" customHeight="1"/>
    <row r="316" s="37" customFormat="1" ht="15.75" customHeight="1"/>
    <row r="317" s="37" customFormat="1" ht="15.75" customHeight="1"/>
    <row r="318" s="37" customFormat="1" ht="15.75" customHeight="1"/>
    <row r="319" s="37" customFormat="1" ht="15.75" customHeight="1"/>
    <row r="320" s="37" customFormat="1" ht="15.75" customHeight="1"/>
    <row r="321" s="37" customFormat="1" ht="15.75" customHeight="1"/>
    <row r="322" s="37" customFormat="1" ht="15.75" customHeight="1"/>
    <row r="323" s="37" customFormat="1" ht="15.75" customHeight="1"/>
    <row r="324" s="37" customFormat="1" ht="15.75" customHeight="1"/>
    <row r="325" s="37" customFormat="1" ht="15.75" customHeight="1"/>
    <row r="326" s="37" customFormat="1" ht="15.75" customHeight="1"/>
    <row r="327" s="37" customFormat="1" ht="15.75" customHeight="1"/>
    <row r="328" s="37" customFormat="1" ht="15.75" customHeight="1"/>
    <row r="329" s="37" customFormat="1" ht="15.75" customHeight="1"/>
    <row r="330" s="37" customFormat="1" ht="15.75" customHeight="1"/>
    <row r="331" s="37" customFormat="1" ht="15.75" customHeight="1"/>
    <row r="332" s="37" customFormat="1" ht="15.75" customHeight="1"/>
    <row r="333" s="37" customFormat="1" ht="15.75" customHeight="1"/>
    <row r="334" s="37" customFormat="1" ht="15.75" customHeight="1"/>
    <row r="335" s="37" customFormat="1" ht="15.75" customHeight="1"/>
    <row r="336" s="37" customFormat="1" ht="15.75" customHeight="1"/>
    <row r="337" s="37" customFormat="1" ht="15.75" customHeight="1"/>
    <row r="338" s="37" customFormat="1" ht="15.75" customHeight="1"/>
    <row r="339" s="37" customFormat="1" ht="15.75" customHeight="1"/>
    <row r="340" s="37" customFormat="1" ht="15.75" customHeight="1"/>
    <row r="341" s="37" customFormat="1" ht="15.75" customHeight="1"/>
    <row r="342" s="37" customFormat="1" ht="15.75" customHeight="1"/>
    <row r="343" s="37" customFormat="1" ht="15.75" customHeight="1"/>
    <row r="344" s="37" customFormat="1" ht="15.75" customHeight="1"/>
    <row r="345" s="37" customFormat="1" ht="15.75" customHeight="1"/>
    <row r="346" s="37" customFormat="1" ht="15.75" customHeight="1"/>
    <row r="347" s="37" customFormat="1" ht="15.75" customHeight="1"/>
    <row r="348" s="37" customFormat="1" ht="15.75" customHeight="1"/>
    <row r="349" s="37" customFormat="1" ht="15.75" customHeight="1"/>
    <row r="350" s="37" customFormat="1" ht="15.75" customHeight="1"/>
    <row r="351" s="37" customFormat="1" ht="15.75" customHeight="1"/>
    <row r="352" s="37" customFormat="1" ht="15.75" customHeight="1"/>
    <row r="353" s="37" customFormat="1" ht="15.75" customHeight="1"/>
    <row r="354" s="37" customFormat="1" ht="15.75" customHeight="1"/>
    <row r="355" s="37" customFormat="1" ht="15.75" customHeight="1"/>
    <row r="356" s="37" customFormat="1" ht="15.75" customHeight="1"/>
    <row r="357" s="37" customFormat="1" ht="15.75" customHeight="1"/>
    <row r="358" s="37" customFormat="1" ht="15.75" customHeight="1"/>
    <row r="359" s="37" customFormat="1" ht="15.75" customHeight="1"/>
    <row r="360" s="37" customFormat="1" ht="15.75" customHeight="1"/>
    <row r="361" s="37" customFormat="1" ht="15.75" customHeight="1"/>
    <row r="362" s="37" customFormat="1" ht="15.75" customHeight="1"/>
    <row r="363" s="37" customFormat="1" ht="15.75" customHeight="1"/>
    <row r="364" s="37" customFormat="1" ht="15.75" customHeight="1"/>
    <row r="365" s="37" customFormat="1" ht="15.75" customHeight="1"/>
    <row r="366" s="37" customFormat="1" ht="15.75" customHeight="1"/>
    <row r="367" s="37" customFormat="1" ht="15.75" customHeight="1"/>
    <row r="368" s="37" customFormat="1" ht="15.75" customHeight="1"/>
    <row r="369" s="37" customFormat="1" ht="15.75" customHeight="1"/>
    <row r="370" s="37" customFormat="1" ht="15.75" customHeight="1"/>
    <row r="371" s="37" customFormat="1" ht="15.75" customHeight="1"/>
    <row r="372" s="37" customFormat="1" ht="15.75" customHeight="1"/>
    <row r="373" s="37" customFormat="1" ht="15.75" customHeight="1"/>
    <row r="374" s="37" customFormat="1" ht="15.75" customHeight="1"/>
    <row r="375" s="37" customFormat="1" ht="15.75" customHeight="1"/>
    <row r="376" s="37" customFormat="1" ht="15.75" customHeight="1"/>
    <row r="377" s="37" customFormat="1" ht="15.75" customHeight="1"/>
    <row r="378" s="37" customFormat="1" ht="15.75" customHeight="1"/>
    <row r="379" s="37" customFormat="1" ht="15.75" customHeight="1"/>
    <row r="380" s="37" customFormat="1" ht="15.75" customHeight="1"/>
    <row r="381" s="37" customFormat="1" ht="15.75" customHeight="1"/>
    <row r="382" s="37" customFormat="1" ht="15.75" customHeight="1"/>
    <row r="383" s="37" customFormat="1" ht="15.75" customHeight="1"/>
    <row r="384" s="37" customFormat="1" ht="15.75" customHeight="1"/>
    <row r="385" s="37" customFormat="1" ht="15.75" customHeight="1"/>
    <row r="386" s="37" customFormat="1" ht="15.75" customHeight="1"/>
    <row r="387" s="37" customFormat="1" ht="15.75" customHeight="1"/>
    <row r="388" s="37" customFormat="1" ht="15.75" customHeight="1"/>
    <row r="389" s="37" customFormat="1" ht="15.75" customHeight="1"/>
    <row r="390" s="37" customFormat="1" ht="15.75" customHeight="1"/>
    <row r="391" s="37" customFormat="1" ht="15.75" customHeight="1"/>
    <row r="392" s="37" customFormat="1" ht="15.75" customHeight="1"/>
    <row r="393" s="37" customFormat="1" ht="15.75" customHeight="1"/>
    <row r="394" s="37" customFormat="1" ht="15.75" customHeight="1"/>
    <row r="395" s="37" customFormat="1" ht="15.75" customHeight="1"/>
    <row r="396" s="37" customFormat="1" ht="15.75" customHeight="1"/>
    <row r="397" s="37" customFormat="1" ht="15.75" customHeight="1"/>
    <row r="398" s="37" customFormat="1" ht="15.75" customHeight="1"/>
    <row r="399" s="37" customFormat="1" ht="15.75" customHeight="1"/>
    <row r="400" s="37" customFormat="1" ht="15.75" customHeight="1"/>
    <row r="401" s="37" customFormat="1" ht="15.75" customHeight="1"/>
    <row r="402" s="37" customFormat="1" ht="15.75" customHeight="1"/>
    <row r="403" s="37" customFormat="1" ht="15.75" customHeight="1"/>
    <row r="404" s="37" customFormat="1" ht="15.75" customHeight="1"/>
    <row r="405" s="37" customFormat="1" ht="15.75" customHeight="1"/>
    <row r="406" s="37" customFormat="1" ht="15.75" customHeight="1"/>
    <row r="407" s="37" customFormat="1" ht="15.75" customHeight="1"/>
    <row r="408" s="37" customFormat="1" ht="15.75" customHeight="1"/>
    <row r="409" s="37" customFormat="1" ht="15.75" customHeight="1"/>
    <row r="410" s="37" customFormat="1" ht="15.75" customHeight="1"/>
    <row r="411" s="37" customFormat="1" ht="15.75" customHeight="1"/>
    <row r="412" s="37" customFormat="1" ht="15.75" customHeight="1"/>
    <row r="413" s="37" customFormat="1" ht="15.75" customHeight="1"/>
    <row r="414" s="37" customFormat="1" ht="15.75" customHeight="1"/>
    <row r="415" s="37" customFormat="1" ht="15.75" customHeight="1"/>
    <row r="416" s="37" customFormat="1" ht="15.75" customHeight="1"/>
    <row r="417" s="37" customFormat="1" ht="15.75" customHeight="1"/>
    <row r="418" s="37" customFormat="1" ht="15.75" customHeight="1"/>
    <row r="419" s="37" customFormat="1" ht="15.75" customHeight="1"/>
    <row r="420" s="37" customFormat="1" ht="15.75" customHeight="1"/>
    <row r="421" s="37" customFormat="1" ht="15.75" customHeight="1"/>
    <row r="422" s="37" customFormat="1" ht="15.75" customHeight="1"/>
    <row r="423" s="37" customFormat="1" ht="15.75" customHeight="1"/>
    <row r="424" s="37" customFormat="1" ht="15.75" customHeight="1"/>
    <row r="425" s="37" customFormat="1" ht="15.75" customHeight="1"/>
    <row r="426" s="37" customFormat="1" ht="15.75" customHeight="1"/>
    <row r="427" s="37" customFormat="1" ht="15.75" customHeight="1"/>
    <row r="428" s="37" customFormat="1" ht="15.75" customHeight="1"/>
    <row r="429" s="37" customFormat="1" ht="15.75" customHeight="1"/>
    <row r="430" s="37" customFormat="1" ht="15.75" customHeight="1"/>
    <row r="431" s="37" customFormat="1" ht="15.75" customHeight="1"/>
    <row r="432" s="37" customFormat="1" ht="15.75" customHeight="1"/>
    <row r="433" s="37" customFormat="1" ht="15.75" customHeight="1"/>
    <row r="434" s="37" customFormat="1" ht="15.75" customHeight="1"/>
    <row r="435" s="37" customFormat="1" ht="15.75" customHeight="1"/>
    <row r="436" s="37" customFormat="1" ht="15.75" customHeight="1"/>
    <row r="437" s="37" customFormat="1" ht="15.75" customHeight="1"/>
    <row r="438" s="37" customFormat="1" ht="15.75" customHeight="1"/>
    <row r="439" s="37" customFormat="1" ht="15.75" customHeight="1"/>
    <row r="440" s="37" customFormat="1" ht="15.75" customHeight="1"/>
    <row r="441" s="37" customFormat="1" ht="15.75" customHeight="1"/>
    <row r="442" s="37" customFormat="1" ht="15.75" customHeight="1"/>
    <row r="443" s="37" customFormat="1" ht="15.75" customHeight="1"/>
    <row r="444" s="37" customFormat="1" ht="15.75" customHeight="1"/>
    <row r="445" s="37" customFormat="1" ht="15.75" customHeight="1"/>
    <row r="446" s="37" customFormat="1" ht="15.75" customHeight="1"/>
    <row r="447" s="37" customFormat="1" ht="15.75" customHeight="1"/>
    <row r="448" s="37" customFormat="1" ht="15.75" customHeight="1"/>
    <row r="449" s="37" customFormat="1" ht="15.75" customHeight="1"/>
    <row r="450" s="37" customFormat="1" ht="15.75" customHeight="1"/>
    <row r="451" s="37" customFormat="1" ht="15.75" customHeight="1"/>
    <row r="452" s="37" customFormat="1" ht="15.75" customHeight="1"/>
    <row r="453" s="37" customFormat="1" ht="15.75" customHeight="1"/>
    <row r="454" s="37" customFormat="1" ht="15.75" customHeight="1"/>
    <row r="455" s="37" customFormat="1" ht="15.75" customHeight="1"/>
    <row r="456" s="37" customFormat="1" ht="15.75" customHeight="1"/>
    <row r="457" s="37" customFormat="1" ht="15.75" customHeight="1"/>
    <row r="458" s="37" customFormat="1" ht="15.75" customHeight="1"/>
    <row r="459" s="37" customFormat="1" ht="15.75" customHeight="1"/>
    <row r="460" s="37" customFormat="1" ht="15.75" customHeight="1"/>
    <row r="461" s="37" customFormat="1" ht="15.75" customHeight="1"/>
    <row r="462" s="37" customFormat="1" ht="15.75" customHeight="1"/>
    <row r="463" s="37" customFormat="1" ht="15.75" customHeight="1"/>
    <row r="464" s="37" customFormat="1" ht="15.75" customHeight="1"/>
    <row r="465" s="37" customFormat="1" ht="15.75" customHeight="1"/>
    <row r="466" s="37" customFormat="1" ht="15.75" customHeight="1"/>
    <row r="467" s="37" customFormat="1" ht="15.75" customHeight="1"/>
    <row r="468" s="37" customFormat="1" ht="15.75" customHeight="1"/>
    <row r="469" s="37" customFormat="1" ht="15.75" customHeight="1"/>
    <row r="470" s="37" customFormat="1" ht="15.75" customHeight="1"/>
    <row r="471" s="37" customFormat="1" ht="15.75" customHeight="1"/>
    <row r="472" s="37" customFormat="1" ht="15.75" customHeight="1"/>
    <row r="473" s="37" customFormat="1" ht="15.75" customHeight="1"/>
    <row r="474" s="37" customFormat="1" ht="15.75" customHeight="1"/>
    <row r="475" s="37" customFormat="1" ht="15.75" customHeight="1"/>
    <row r="476" s="37" customFormat="1" ht="15.75" customHeight="1"/>
    <row r="477" s="37" customFormat="1" ht="15.75" customHeight="1"/>
    <row r="478" s="37" customFormat="1" ht="15.75" customHeight="1"/>
    <row r="479" s="37" customFormat="1" ht="15.75" customHeight="1"/>
    <row r="480" s="37" customFormat="1" ht="15.75" customHeight="1"/>
    <row r="481" s="37" customFormat="1" ht="15.75" customHeight="1"/>
    <row r="482" s="37" customFormat="1" ht="15.75" customHeight="1"/>
    <row r="483" s="37" customFormat="1" ht="15.75" customHeight="1"/>
    <row r="484" s="37" customFormat="1" ht="15.75" customHeight="1"/>
    <row r="485" s="37" customFormat="1" ht="15.75" customHeight="1"/>
    <row r="486" s="37" customFormat="1" ht="15.75" customHeight="1"/>
    <row r="487" s="37" customFormat="1" ht="15.75" customHeight="1"/>
    <row r="488" s="37" customFormat="1" ht="15.75" customHeight="1"/>
    <row r="489" s="37" customFormat="1" ht="15.75" customHeight="1"/>
    <row r="490" s="37" customFormat="1" ht="15.75" customHeight="1"/>
    <row r="491" s="37" customFormat="1" ht="15.75" customHeight="1"/>
    <row r="492" s="37" customFormat="1" ht="15.75" customHeight="1"/>
    <row r="493" s="37" customFormat="1" ht="15.75" customHeight="1"/>
    <row r="494" s="37" customFormat="1" ht="15.75" customHeight="1"/>
    <row r="495" s="37" customFormat="1" ht="15.75" customHeight="1"/>
    <row r="496" s="37" customFormat="1" ht="15.75" customHeight="1"/>
    <row r="497" s="37" customFormat="1" ht="15.75" customHeight="1"/>
    <row r="498" s="37" customFormat="1" ht="15.75" customHeight="1"/>
    <row r="499" s="37" customFormat="1" ht="15.75" customHeight="1"/>
    <row r="500" s="37" customFormat="1" ht="15.75" customHeight="1"/>
    <row r="501" s="37" customFormat="1" ht="15.75" customHeight="1"/>
    <row r="502" s="37" customFormat="1" ht="15.75" customHeight="1"/>
    <row r="503" s="37" customFormat="1" ht="15.75" customHeight="1"/>
    <row r="504" s="37" customFormat="1" ht="15.75" customHeight="1"/>
    <row r="505" s="37" customFormat="1" ht="15.75" customHeight="1"/>
    <row r="506" s="37" customFormat="1" ht="15.75" customHeight="1"/>
    <row r="507" s="37" customFormat="1" ht="15.75" customHeight="1"/>
    <row r="508" s="37" customFormat="1" ht="15.75" customHeight="1"/>
    <row r="509" s="37" customFormat="1" ht="15.75" customHeight="1"/>
    <row r="510" s="37" customFormat="1" ht="15.75" customHeight="1"/>
    <row r="511" s="37" customFormat="1" ht="15.75" customHeight="1"/>
    <row r="512" s="37" customFormat="1" ht="15.75" customHeight="1"/>
    <row r="513" s="37" customFormat="1" ht="15.75" customHeight="1"/>
    <row r="514" s="37" customFormat="1" ht="15.75" customHeight="1"/>
    <row r="515" s="37" customFormat="1" ht="15.75" customHeight="1"/>
    <row r="516" s="37" customFormat="1" ht="15.75" customHeight="1"/>
    <row r="517" s="37" customFormat="1" ht="15.75" customHeight="1"/>
    <row r="518" s="37" customFormat="1" ht="15.75" customHeight="1"/>
    <row r="519" s="37" customFormat="1" ht="15.75" customHeight="1"/>
    <row r="520" s="37" customFormat="1" ht="15.75" customHeight="1"/>
    <row r="521" s="37" customFormat="1" ht="15.75" customHeight="1"/>
    <row r="522" s="37" customFormat="1" ht="15.75" customHeight="1"/>
    <row r="523" s="37" customFormat="1" ht="15.75" customHeight="1"/>
    <row r="524" s="37" customFormat="1" ht="15.75" customHeight="1"/>
    <row r="525" s="37" customFormat="1" ht="15.75" customHeight="1"/>
    <row r="526" s="37" customFormat="1" ht="15.75" customHeight="1"/>
    <row r="527" s="37" customFormat="1" ht="15.75" customHeight="1"/>
    <row r="528" s="37" customFormat="1" ht="15.75" customHeight="1"/>
    <row r="529" s="37" customFormat="1" ht="15.75" customHeight="1"/>
    <row r="530" s="37" customFormat="1" ht="15.75" customHeight="1"/>
    <row r="531" s="37" customFormat="1" ht="15.75" customHeight="1"/>
    <row r="532" s="37" customFormat="1" ht="15.75" customHeight="1"/>
    <row r="533" s="37" customFormat="1" ht="15.75" customHeight="1"/>
    <row r="534" s="37" customFormat="1" ht="15.75" customHeight="1"/>
    <row r="535" s="37" customFormat="1" ht="15.75" customHeight="1"/>
    <row r="536" s="37" customFormat="1" ht="15.75" customHeight="1"/>
    <row r="537" s="37" customFormat="1" ht="15.75" customHeight="1"/>
    <row r="538" s="37" customFormat="1" ht="15.75" customHeight="1"/>
    <row r="539" s="37" customFormat="1" ht="15.75" customHeight="1"/>
    <row r="540" s="37" customFormat="1" ht="15.75" customHeight="1"/>
    <row r="541" s="37" customFormat="1" ht="15.75" customHeight="1"/>
    <row r="542" s="37" customFormat="1" ht="15.75" customHeight="1"/>
    <row r="543" s="37" customFormat="1" ht="15.75" customHeight="1"/>
    <row r="544" s="37" customFormat="1" ht="15.75" customHeight="1"/>
    <row r="545" s="37" customFormat="1" ht="15.75" customHeight="1"/>
    <row r="546" s="37" customFormat="1" ht="15.75" customHeight="1"/>
    <row r="547" s="37" customFormat="1" ht="15.75" customHeight="1"/>
    <row r="548" s="37" customFormat="1" ht="15.75" customHeight="1"/>
    <row r="549" s="37" customFormat="1" ht="15.75" customHeight="1"/>
    <row r="550" s="37" customFormat="1" ht="15.75" customHeight="1"/>
    <row r="551" s="37" customFormat="1" ht="15.75" customHeight="1"/>
    <row r="552" s="37" customFormat="1" ht="15.75" customHeight="1"/>
    <row r="553" s="37" customFormat="1" ht="15.75" customHeight="1"/>
    <row r="554" s="37" customFormat="1" ht="15.75" customHeight="1"/>
    <row r="555" s="37" customFormat="1" ht="15.75" customHeight="1"/>
    <row r="556" s="37" customFormat="1" ht="15.75" customHeight="1"/>
    <row r="557" s="37" customFormat="1" ht="15.75" customHeight="1"/>
    <row r="558" s="37" customFormat="1" ht="15.75" customHeight="1"/>
    <row r="559" s="37" customFormat="1" ht="15.75" customHeight="1"/>
    <row r="560" s="37" customFormat="1" ht="15.75" customHeight="1"/>
    <row r="561" s="37" customFormat="1" ht="15.75" customHeight="1"/>
    <row r="562" s="37" customFormat="1" ht="15.75" customHeight="1"/>
    <row r="563" s="37" customFormat="1" ht="15.75" customHeight="1"/>
    <row r="564" s="37" customFormat="1" ht="15.75" customHeight="1"/>
    <row r="565" s="37" customFormat="1" ht="15.75" customHeight="1"/>
    <row r="566" s="37" customFormat="1" ht="15.75" customHeight="1"/>
    <row r="567" s="37" customFormat="1" ht="15.75" customHeight="1"/>
    <row r="568" s="37" customFormat="1" ht="15.75" customHeight="1"/>
    <row r="569" s="37" customFormat="1" ht="15.75" customHeight="1"/>
    <row r="570" s="37" customFormat="1" ht="15.75" customHeight="1"/>
    <row r="571" s="37" customFormat="1" ht="15.75" customHeight="1"/>
    <row r="572" s="37" customFormat="1" ht="15.75" customHeight="1"/>
    <row r="573" s="37" customFormat="1" ht="15.75" customHeight="1"/>
    <row r="574" s="37" customFormat="1" ht="15.75" customHeight="1"/>
    <row r="575" s="37" customFormat="1" ht="15.75" customHeight="1"/>
    <row r="576" s="37" customFormat="1" ht="15.75" customHeight="1"/>
    <row r="577" s="37" customFormat="1" ht="15.75" customHeight="1"/>
    <row r="578" s="37" customFormat="1" ht="15.75" customHeight="1"/>
    <row r="579" s="37" customFormat="1" ht="15.75" customHeight="1"/>
    <row r="580" s="37" customFormat="1" ht="15.75" customHeight="1"/>
    <row r="581" s="37" customFormat="1" ht="15.75" customHeight="1"/>
    <row r="582" s="37" customFormat="1" ht="15.75" customHeight="1"/>
    <row r="583" s="37" customFormat="1" ht="15.75" customHeight="1"/>
    <row r="584" s="37" customFormat="1" ht="15.75" customHeight="1"/>
    <row r="585" s="37" customFormat="1" ht="15.75" customHeight="1"/>
    <row r="586" s="37" customFormat="1" ht="15.75" customHeight="1"/>
    <row r="587" s="37" customFormat="1" ht="15.75" customHeight="1"/>
    <row r="588" s="37" customFormat="1" ht="15.75" customHeight="1"/>
    <row r="589" s="37" customFormat="1" ht="15.75" customHeight="1"/>
    <row r="590" s="37" customFormat="1" ht="15.75" customHeight="1"/>
    <row r="591" s="37" customFormat="1" ht="15.75" customHeight="1"/>
    <row r="592" s="37" customFormat="1" ht="15.75" customHeight="1"/>
    <row r="593" s="37" customFormat="1" ht="15.75" customHeight="1"/>
    <row r="594" s="37" customFormat="1" ht="15.75" customHeight="1"/>
    <row r="595" s="37" customFormat="1" ht="15.75" customHeight="1"/>
    <row r="596" s="37" customFormat="1" ht="15.75" customHeight="1"/>
    <row r="597" s="37" customFormat="1" ht="15.75" customHeight="1"/>
    <row r="598" s="37" customFormat="1" ht="15.75" customHeight="1"/>
    <row r="599" s="37" customFormat="1" ht="15.75" customHeight="1"/>
    <row r="600" s="37" customFormat="1" ht="15.75" customHeight="1"/>
    <row r="601" s="37" customFormat="1" ht="15.75" customHeight="1"/>
    <row r="602" s="37" customFormat="1" ht="15.75" customHeight="1"/>
    <row r="603" s="37" customFormat="1" ht="15.75" customHeight="1"/>
    <row r="604" s="37" customFormat="1" ht="15.75" customHeight="1"/>
    <row r="605" s="37" customFormat="1" ht="15.75" customHeight="1"/>
    <row r="606" s="37" customFormat="1" ht="15.75" customHeight="1"/>
    <row r="607" s="37" customFormat="1" ht="15.75" customHeight="1"/>
    <row r="608" s="37" customFormat="1" ht="15.75" customHeight="1"/>
    <row r="609" s="37" customFormat="1" ht="15.75" customHeight="1"/>
    <row r="610" s="37" customFormat="1" ht="15.75" customHeight="1"/>
    <row r="611" s="37" customFormat="1" ht="15.75" customHeight="1"/>
    <row r="612" s="37" customFormat="1" ht="15.75" customHeight="1"/>
    <row r="613" s="37" customFormat="1" ht="15.75" customHeight="1"/>
    <row r="614" s="37" customFormat="1" ht="15.75" customHeight="1"/>
    <row r="615" s="37" customFormat="1" ht="15.75" customHeight="1"/>
    <row r="616" s="37" customFormat="1" ht="15.75" customHeight="1"/>
    <row r="617" s="37" customFormat="1" ht="15.75" customHeight="1"/>
    <row r="618" s="37" customFormat="1" ht="15.75" customHeight="1"/>
    <row r="619" s="37" customFormat="1" ht="15.75" customHeight="1"/>
    <row r="620" s="37" customFormat="1" ht="15.75" customHeight="1"/>
    <row r="621" s="37" customFormat="1" ht="15.75" customHeight="1"/>
    <row r="622" s="37" customFormat="1" ht="15.75" customHeight="1"/>
    <row r="623" s="37" customFormat="1" ht="15.75" customHeight="1"/>
    <row r="624" s="37" customFormat="1" ht="15.75" customHeight="1"/>
    <row r="625" s="37" customFormat="1" ht="15.75" customHeight="1"/>
    <row r="626" s="37" customFormat="1" ht="15.75" customHeight="1"/>
    <row r="627" s="37" customFormat="1" ht="15.75" customHeight="1"/>
    <row r="628" s="37" customFormat="1" ht="15.75" customHeight="1"/>
    <row r="629" s="37" customFormat="1" ht="15.75" customHeight="1"/>
    <row r="630" s="37" customFormat="1" ht="15.75" customHeight="1"/>
    <row r="631" s="37" customFormat="1" ht="15.75" customHeight="1"/>
    <row r="632" s="37" customFormat="1" ht="15.75" customHeight="1"/>
    <row r="633" s="37" customFormat="1" ht="15.75" customHeight="1"/>
    <row r="634" s="37" customFormat="1" ht="15.75" customHeight="1"/>
    <row r="635" s="37" customFormat="1" ht="15.75" customHeight="1"/>
    <row r="636" s="37" customFormat="1" ht="15.75" customHeight="1"/>
    <row r="637" s="37" customFormat="1" ht="15.75" customHeight="1"/>
    <row r="638" s="37" customFormat="1" ht="15.75" customHeight="1"/>
    <row r="639" s="37" customFormat="1" ht="15.75" customHeight="1"/>
    <row r="640" s="37" customFormat="1" ht="15.75" customHeight="1"/>
    <row r="641" s="37" customFormat="1" ht="15.75" customHeight="1"/>
    <row r="642" s="37" customFormat="1" ht="15.75" customHeight="1"/>
    <row r="643" s="37" customFormat="1" ht="15.75" customHeight="1"/>
    <row r="644" s="37" customFormat="1" ht="15.75" customHeight="1"/>
    <row r="645" s="37" customFormat="1" ht="15.75" customHeight="1"/>
    <row r="646" s="37" customFormat="1" ht="15.75" customHeight="1"/>
    <row r="647" s="37" customFormat="1" ht="15.75" customHeight="1"/>
    <row r="648" s="37" customFormat="1" ht="15.75" customHeight="1"/>
    <row r="649" s="37" customFormat="1" ht="15.75" customHeight="1"/>
    <row r="650" s="37" customFormat="1" ht="15.75" customHeight="1"/>
    <row r="651" s="37" customFormat="1" ht="15.75" customHeight="1"/>
    <row r="652" s="37" customFormat="1" ht="15.75" customHeight="1"/>
    <row r="653" s="37" customFormat="1" ht="15.75" customHeight="1"/>
    <row r="654" s="37" customFormat="1" ht="15.75" customHeight="1"/>
    <row r="655" s="37" customFormat="1" ht="15.75" customHeight="1"/>
    <row r="656" s="37" customFormat="1" ht="15.75" customHeight="1"/>
    <row r="657" s="37" customFormat="1" ht="15.75" customHeight="1"/>
    <row r="658" s="37" customFormat="1" ht="15.75" customHeight="1"/>
    <row r="659" s="37" customFormat="1" ht="15.75" customHeight="1"/>
    <row r="660" s="37" customFormat="1" ht="15.75" customHeight="1"/>
    <row r="661" s="37" customFormat="1" ht="15.75" customHeight="1"/>
    <row r="662" s="37" customFormat="1" ht="15.75" customHeight="1"/>
    <row r="663" s="37" customFormat="1" ht="15.75" customHeight="1"/>
    <row r="664" s="37" customFormat="1" ht="15.75" customHeight="1"/>
    <row r="665" s="37" customFormat="1" ht="15.75" customHeight="1"/>
    <row r="666" s="37" customFormat="1" ht="15.75" customHeight="1"/>
    <row r="667" s="37" customFormat="1" ht="15.75" customHeight="1"/>
    <row r="668" s="37" customFormat="1"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sheetData>
  <mergeCells count="244">
    <mergeCell ref="J105:M105"/>
    <mergeCell ref="V58:W58"/>
    <mergeCell ref="N90:Q90"/>
    <mergeCell ref="G91:M91"/>
    <mergeCell ref="M44:Q44"/>
    <mergeCell ref="N99:Q99"/>
    <mergeCell ref="X52:Y52"/>
    <mergeCell ref="G100:M100"/>
    <mergeCell ref="X66:Y66"/>
    <mergeCell ref="G94:M94"/>
    <mergeCell ref="R93:U93"/>
    <mergeCell ref="V72:W72"/>
    <mergeCell ref="Q102:U102"/>
    <mergeCell ref="N101:Q101"/>
    <mergeCell ref="R92:U92"/>
    <mergeCell ref="T50:U50"/>
    <mergeCell ref="V100:Y100"/>
    <mergeCell ref="N100:Q100"/>
    <mergeCell ref="B88:M88"/>
    <mergeCell ref="B105:E105"/>
    <mergeCell ref="C97:F97"/>
    <mergeCell ref="N94:Q94"/>
    <mergeCell ref="N95:Q95"/>
    <mergeCell ref="V90:Y90"/>
    <mergeCell ref="M23:P23"/>
    <mergeCell ref="Z66:AA66"/>
    <mergeCell ref="AB52:AD52"/>
    <mergeCell ref="AB67:AD67"/>
    <mergeCell ref="Z50:AA50"/>
    <mergeCell ref="AB72:AD72"/>
    <mergeCell ref="Z65:AA65"/>
    <mergeCell ref="N88:Q88"/>
    <mergeCell ref="AB71:AD71"/>
    <mergeCell ref="W107:Y107"/>
    <mergeCell ref="T64:U64"/>
    <mergeCell ref="V102:Y102"/>
    <mergeCell ref="T51:U51"/>
    <mergeCell ref="A85:B85"/>
    <mergeCell ref="T61:U61"/>
    <mergeCell ref="T70:U70"/>
    <mergeCell ref="N117:Q117"/>
    <mergeCell ref="C85:L85"/>
    <mergeCell ref="S107:V107"/>
    <mergeCell ref="C93:F93"/>
    <mergeCell ref="B110:AE116"/>
    <mergeCell ref="F105:I105"/>
    <mergeCell ref="B104:E104"/>
    <mergeCell ref="X57:Y57"/>
    <mergeCell ref="G99:M99"/>
    <mergeCell ref="R98:U98"/>
    <mergeCell ref="Z57:AA57"/>
    <mergeCell ref="C96:F96"/>
    <mergeCell ref="T68:U68"/>
    <mergeCell ref="T117:U117"/>
    <mergeCell ref="V101:Y101"/>
    <mergeCell ref="C92:F92"/>
    <mergeCell ref="T55:U55"/>
    <mergeCell ref="M5:Q5"/>
    <mergeCell ref="T53:U53"/>
    <mergeCell ref="G90:M90"/>
    <mergeCell ref="T62:U62"/>
    <mergeCell ref="N91:Q91"/>
    <mergeCell ref="B19:AF19"/>
    <mergeCell ref="B21:L21"/>
    <mergeCell ref="B17:AF17"/>
    <mergeCell ref="AB53:AD53"/>
    <mergeCell ref="K42:AE42"/>
    <mergeCell ref="A7:AF7"/>
    <mergeCell ref="Z56:AA56"/>
    <mergeCell ref="C44:L44"/>
    <mergeCell ref="AB51:AD51"/>
    <mergeCell ref="A8:A15"/>
    <mergeCell ref="B36:AF38"/>
    <mergeCell ref="B23:L23"/>
    <mergeCell ref="C89:F89"/>
    <mergeCell ref="T48:U49"/>
    <mergeCell ref="AB57:AD57"/>
    <mergeCell ref="T58:U58"/>
    <mergeCell ref="N89:Q89"/>
    <mergeCell ref="V68:W68"/>
    <mergeCell ref="M43:N43"/>
    <mergeCell ref="A3:E3"/>
    <mergeCell ref="X68:Y68"/>
    <mergeCell ref="Z68:AA68"/>
    <mergeCell ref="V88:Y88"/>
    <mergeCell ref="B8:AF15"/>
    <mergeCell ref="AB68:AD68"/>
    <mergeCell ref="X58:Y58"/>
    <mergeCell ref="T66:U66"/>
    <mergeCell ref="N93:Q93"/>
    <mergeCell ref="V66:W66"/>
    <mergeCell ref="B47:D47"/>
    <mergeCell ref="X60:Y60"/>
    <mergeCell ref="Z60:AA60"/>
    <mergeCell ref="X69:Y69"/>
    <mergeCell ref="A4:E4"/>
    <mergeCell ref="T72:U72"/>
    <mergeCell ref="V50:W50"/>
    <mergeCell ref="R44:AF44"/>
    <mergeCell ref="N92:Q92"/>
    <mergeCell ref="Y4:AD4"/>
    <mergeCell ref="AB55:AD55"/>
    <mergeCell ref="T56:U56"/>
    <mergeCell ref="X54:Y54"/>
    <mergeCell ref="Z63:AA63"/>
    <mergeCell ref="A1:AF2"/>
    <mergeCell ref="G92:M92"/>
    <mergeCell ref="X59:Y59"/>
    <mergeCell ref="C90:F90"/>
    <mergeCell ref="M21:P21"/>
    <mergeCell ref="Z59:AA59"/>
    <mergeCell ref="R95:U95"/>
    <mergeCell ref="E22:L22"/>
    <mergeCell ref="AB75:AD75"/>
    <mergeCell ref="V65:W65"/>
    <mergeCell ref="Q73:S73"/>
    <mergeCell ref="T57:U57"/>
    <mergeCell ref="AB59:AD59"/>
    <mergeCell ref="Z55:AA55"/>
    <mergeCell ref="C91:F91"/>
    <mergeCell ref="Z54:AA54"/>
    <mergeCell ref="AB61:AD61"/>
    <mergeCell ref="A43:G43"/>
    <mergeCell ref="B87:D87"/>
    <mergeCell ref="AB70:AD70"/>
    <mergeCell ref="V95:Y95"/>
    <mergeCell ref="V64:W64"/>
    <mergeCell ref="Z48:AA49"/>
    <mergeCell ref="O43:Q43"/>
    <mergeCell ref="AE3:AF3"/>
    <mergeCell ref="T54:U54"/>
    <mergeCell ref="T63:U63"/>
    <mergeCell ref="G96:M96"/>
    <mergeCell ref="E87:L87"/>
    <mergeCell ref="V63:W63"/>
    <mergeCell ref="N104:Q104"/>
    <mergeCell ref="A6:AF6"/>
    <mergeCell ref="B89:B93"/>
    <mergeCell ref="H43:K43"/>
    <mergeCell ref="Z58:AA58"/>
    <mergeCell ref="G98:M98"/>
    <mergeCell ref="R88:U88"/>
    <mergeCell ref="X65:Y65"/>
    <mergeCell ref="AB65:AD65"/>
    <mergeCell ref="AB58:AD58"/>
    <mergeCell ref="C95:F95"/>
    <mergeCell ref="R91:U91"/>
    <mergeCell ref="AB60:AD60"/>
    <mergeCell ref="R100:U100"/>
    <mergeCell ref="W104:Y104"/>
    <mergeCell ref="M4:Q4"/>
    <mergeCell ref="Y73:AA73"/>
    <mergeCell ref="V55:W55"/>
    <mergeCell ref="R4:X4"/>
    <mergeCell ref="N96:Q96"/>
    <mergeCell ref="F3:L3"/>
    <mergeCell ref="N105:Q105"/>
    <mergeCell ref="A5:B5"/>
    <mergeCell ref="C100:F100"/>
    <mergeCell ref="M85:Q85"/>
    <mergeCell ref="C94:F94"/>
    <mergeCell ref="R90:U90"/>
    <mergeCell ref="X63:Y63"/>
    <mergeCell ref="R99:U99"/>
    <mergeCell ref="T60:U60"/>
    <mergeCell ref="Y72:AA72"/>
    <mergeCell ref="X50:Y50"/>
    <mergeCell ref="T69:U69"/>
    <mergeCell ref="V93:Y93"/>
    <mergeCell ref="M3:Q3"/>
    <mergeCell ref="N98:Q98"/>
    <mergeCell ref="X51:Y51"/>
    <mergeCell ref="V89:Y89"/>
    <mergeCell ref="G93:M93"/>
    <mergeCell ref="B22:D22"/>
    <mergeCell ref="R3:X3"/>
    <mergeCell ref="X53:Y53"/>
    <mergeCell ref="W106:Y106"/>
    <mergeCell ref="S104:V104"/>
    <mergeCell ref="X61:Y61"/>
    <mergeCell ref="W105:Y105"/>
    <mergeCell ref="T65:U65"/>
    <mergeCell ref="S106:V106"/>
    <mergeCell ref="R85:AF85"/>
    <mergeCell ref="T59:U59"/>
    <mergeCell ref="V59:W59"/>
    <mergeCell ref="V92:Y92"/>
    <mergeCell ref="S105:V105"/>
    <mergeCell ref="X62:Y62"/>
    <mergeCell ref="Z62:AA62"/>
    <mergeCell ref="AB69:AD69"/>
    <mergeCell ref="AB73:AD73"/>
    <mergeCell ref="V98:Y98"/>
    <mergeCell ref="R94:U94"/>
    <mergeCell ref="V99:Y99"/>
    <mergeCell ref="R96:U96"/>
    <mergeCell ref="B129:AC129"/>
    <mergeCell ref="E48:S49"/>
    <mergeCell ref="A16:AF16"/>
    <mergeCell ref="C5:L5"/>
    <mergeCell ref="V97:Y97"/>
    <mergeCell ref="V94:Y94"/>
    <mergeCell ref="N97:Q97"/>
    <mergeCell ref="X55:Y55"/>
    <mergeCell ref="G97:M97"/>
    <mergeCell ref="X64:Y64"/>
    <mergeCell ref="AB62:AD62"/>
    <mergeCell ref="V60:W60"/>
    <mergeCell ref="Z64:AA64"/>
    <mergeCell ref="V96:Y96"/>
    <mergeCell ref="B48:D49"/>
    <mergeCell ref="W117:X117"/>
    <mergeCell ref="V54:W54"/>
    <mergeCell ref="F104:I104"/>
    <mergeCell ref="R5:AF5"/>
    <mergeCell ref="V48:W49"/>
    <mergeCell ref="C99:F99"/>
    <mergeCell ref="X48:Y49"/>
    <mergeCell ref="R89:U89"/>
    <mergeCell ref="AB64:AD64"/>
    <mergeCell ref="AE4:AF4"/>
    <mergeCell ref="M22:P22"/>
    <mergeCell ref="T52:U52"/>
    <mergeCell ref="AB54:AD54"/>
    <mergeCell ref="J104:M104"/>
    <mergeCell ref="AB63:AD63"/>
    <mergeCell ref="V57:W57"/>
    <mergeCell ref="AB48:AD49"/>
    <mergeCell ref="A44:B44"/>
    <mergeCell ref="AB50:AD50"/>
    <mergeCell ref="F4:L4"/>
    <mergeCell ref="AB66:AD66"/>
    <mergeCell ref="V91:Y91"/>
    <mergeCell ref="C98:F98"/>
    <mergeCell ref="R97:U97"/>
    <mergeCell ref="B95:B100"/>
    <mergeCell ref="V62:W62"/>
    <mergeCell ref="G95:M95"/>
    <mergeCell ref="V56:W56"/>
    <mergeCell ref="G89:M89"/>
    <mergeCell ref="X56:Y56"/>
    <mergeCell ref="E47:L47"/>
    <mergeCell ref="X70:Y70"/>
    <mergeCell ref="AB56:AD56"/>
  </mergeCells>
  <conditionalFormatting sqref="B105:Q105">
    <cfRule type="cellIs" dxfId="62" priority="9" operator="equal">
      <formula>0</formula>
    </cfRule>
  </conditionalFormatting>
  <conditionalFormatting sqref="L23">
    <cfRule type="cellIs" dxfId="61" priority="17" operator="equal">
      <formula>0</formula>
    </cfRule>
  </conditionalFormatting>
  <conditionalFormatting sqref="M22:P22 AB50:AC50 V50:V60 Z50:Z60 AB51:AB53 AB54:AC66 V62:V68 Z62:Z68 AB67 E67:E68 AB68:AC68 E72 T72 V72 X72 AB72:AC73 AB105:AC108 T108 X108 T121 V121 X121 Z121">
    <cfRule type="cellIs" dxfId="60" priority="20" operator="equal">
      <formula>0</formula>
    </cfRule>
  </conditionalFormatting>
  <conditionalFormatting sqref="P73:R73">
    <cfRule type="cellIs" dxfId="59" priority="8" operator="equal">
      <formula>0</formula>
    </cfRule>
  </conditionalFormatting>
  <conditionalFormatting sqref="R89:Y100">
    <cfRule type="cellIs" dxfId="58" priority="4" operator="equal">
      <formula>0</formula>
    </cfRule>
  </conditionalFormatting>
  <conditionalFormatting sqref="T50:T68">
    <cfRule type="cellIs" dxfId="57" priority="13" operator="equal">
      <formula>0</formula>
    </cfRule>
  </conditionalFormatting>
  <conditionalFormatting sqref="X50:X68">
    <cfRule type="cellIs" dxfId="56" priority="1" operator="equal">
      <formula>0</formula>
    </cfRule>
  </conditionalFormatting>
  <conditionalFormatting sqref="AB48:AC48">
    <cfRule type="cellIs" dxfId="55" priority="19" operator="equal">
      <formula>0</formula>
    </cfRule>
  </conditionalFormatting>
  <conditionalFormatting sqref="AE61">
    <cfRule type="cellIs" dxfId="54" priority="12" operator="equal">
      <formula>0</formula>
    </cfRule>
  </conditionalFormatting>
  <pageMargins left="0.7" right="0.7" top="0.75" bottom="0.75" header="0.3" footer="0.3"/>
  <pageSetup scale="94" orientation="portrait" r:id="rId1"/>
  <headerFooter>
    <oddFooter>&amp;L_x000D_&amp;1#&amp;"Calibri"&amp;10&amp;K000000 DISTRIBUTION: DoD COMMUNITY ONLY</oddFooter>
  </headerFooter>
  <rowBreaks count="2" manualBreakCount="2">
    <brk id="43" max="16383" man="1"/>
    <brk id="84"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F37"/>
  <sheetViews>
    <sheetView view="pageBreakPreview" zoomScaleNormal="100" zoomScaleSheetLayoutView="100" workbookViewId="0">
      <selection activeCell="F3" sqref="F3:L3"/>
    </sheetView>
  </sheetViews>
  <sheetFormatPr defaultColWidth="0" defaultRowHeight="12.75" customHeight="1"/>
  <cols>
    <col min="1" max="32" width="2.81640625" style="455" customWidth="1"/>
    <col min="33" max="33" width="9.1796875" style="455" hidden="1" customWidth="1"/>
    <col min="34" max="16384" width="9.1796875" style="455" hidden="1"/>
  </cols>
  <sheetData>
    <row r="1" spans="1:32" s="450" customFormat="1"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s="450" customFormat="1"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s="450" customFormat="1" ht="30.75" customHeight="1">
      <c r="A3" s="478" t="s">
        <v>11</v>
      </c>
      <c r="B3" s="479"/>
      <c r="C3" s="479"/>
      <c r="D3" s="479"/>
      <c r="E3" s="479"/>
      <c r="F3" s="690" t="s">
        <v>12</v>
      </c>
      <c r="G3" s="691"/>
      <c r="H3" s="691"/>
      <c r="I3" s="691"/>
      <c r="J3" s="691"/>
      <c r="K3" s="691"/>
      <c r="L3" s="691"/>
      <c r="M3" s="478" t="s">
        <v>13</v>
      </c>
      <c r="N3" s="479"/>
      <c r="O3" s="479"/>
      <c r="P3" s="479"/>
      <c r="Q3" s="479"/>
      <c r="R3" s="471" t="s">
        <v>7</v>
      </c>
      <c r="S3" s="472"/>
      <c r="T3" s="472"/>
      <c r="U3" s="472"/>
      <c r="V3" s="472"/>
      <c r="W3" s="472"/>
      <c r="X3" s="472"/>
      <c r="Y3" s="472"/>
      <c r="Z3" s="472"/>
      <c r="AA3" s="472"/>
      <c r="AB3" s="472"/>
      <c r="AC3" s="472"/>
      <c r="AE3" s="689"/>
      <c r="AF3" s="472"/>
    </row>
    <row r="4" spans="1:32" s="450" customFormat="1" ht="14.5">
      <c r="A4" s="478" t="s">
        <v>14</v>
      </c>
      <c r="B4" s="479"/>
      <c r="C4" s="479"/>
      <c r="D4" s="479"/>
      <c r="E4" s="479"/>
      <c r="F4" s="471" t="s">
        <v>2</v>
      </c>
      <c r="G4" s="472"/>
      <c r="H4" s="472"/>
      <c r="I4" s="472"/>
      <c r="J4" s="472"/>
      <c r="K4" s="472"/>
      <c r="L4" s="472"/>
      <c r="M4" s="478" t="s">
        <v>15</v>
      </c>
      <c r="N4" s="479"/>
      <c r="O4" s="479"/>
      <c r="P4" s="479"/>
      <c r="Q4" s="479"/>
      <c r="R4" s="471" t="s">
        <v>6</v>
      </c>
      <c r="S4" s="472"/>
      <c r="T4" s="472"/>
      <c r="U4" s="472"/>
      <c r="V4" s="472"/>
      <c r="W4" s="472"/>
      <c r="X4" s="472"/>
      <c r="Y4" s="698" t="s">
        <v>18101</v>
      </c>
      <c r="Z4" s="698"/>
      <c r="AA4" s="698"/>
      <c r="AB4" s="698"/>
      <c r="AC4" s="698"/>
      <c r="AD4" s="698"/>
      <c r="AE4" s="698"/>
      <c r="AF4" s="698"/>
    </row>
    <row r="5" spans="1:32" s="450" customFormat="1" ht="15.75" customHeight="1">
      <c r="A5" s="528" t="s">
        <v>1459</v>
      </c>
      <c r="B5" s="479"/>
      <c r="C5" s="535">
        <v>14345</v>
      </c>
      <c r="D5" s="472"/>
      <c r="E5" s="472"/>
      <c r="F5" s="472"/>
      <c r="G5" s="472"/>
      <c r="H5" s="472"/>
      <c r="I5" s="472"/>
      <c r="J5" s="472"/>
      <c r="K5" s="472"/>
      <c r="L5" s="472"/>
      <c r="M5" s="528" t="s">
        <v>1460</v>
      </c>
      <c r="N5" s="479"/>
      <c r="O5" s="479"/>
      <c r="P5" s="479"/>
      <c r="Q5" s="479"/>
      <c r="R5" s="535" t="s">
        <v>22</v>
      </c>
      <c r="S5" s="472"/>
      <c r="T5" s="472"/>
      <c r="U5" s="472"/>
      <c r="V5" s="472"/>
      <c r="W5" s="472"/>
      <c r="X5" s="472"/>
      <c r="Y5" s="472"/>
      <c r="Z5" s="472"/>
      <c r="AA5" s="472"/>
      <c r="AB5" s="472"/>
      <c r="AC5" s="472"/>
      <c r="AD5" s="472"/>
      <c r="AE5" s="472"/>
      <c r="AF5" s="472"/>
    </row>
    <row r="6" spans="1:32" s="450" customFormat="1" ht="28.5" customHeight="1">
      <c r="A6" s="694" t="s">
        <v>1601</v>
      </c>
      <c r="B6" s="694"/>
      <c r="C6" s="694"/>
      <c r="D6" s="694"/>
      <c r="E6" s="694"/>
      <c r="F6" s="694"/>
      <c r="G6" s="694"/>
      <c r="H6" s="694"/>
      <c r="I6" s="694"/>
      <c r="J6" s="694"/>
      <c r="K6" s="694"/>
      <c r="L6" s="694"/>
      <c r="M6" s="694"/>
      <c r="N6" s="694"/>
      <c r="O6" s="694"/>
      <c r="P6" s="694"/>
      <c r="Q6" s="694"/>
      <c r="R6" s="694"/>
      <c r="S6" s="694"/>
      <c r="T6" s="694"/>
      <c r="U6" s="694"/>
      <c r="V6" s="694"/>
      <c r="W6" s="694"/>
      <c r="X6" s="694"/>
      <c r="Y6" s="694"/>
      <c r="Z6" s="694"/>
      <c r="AA6" s="694"/>
      <c r="AB6" s="694"/>
      <c r="AC6" s="694"/>
      <c r="AD6" s="694"/>
      <c r="AE6" s="694"/>
      <c r="AF6" s="694"/>
    </row>
    <row r="7" spans="1:32" s="450" customFormat="1" ht="14.5">
      <c r="A7" s="695" t="s">
        <v>18106</v>
      </c>
      <c r="B7" s="695"/>
      <c r="C7" s="695"/>
      <c r="D7" s="695"/>
      <c r="E7" s="695"/>
      <c r="F7" s="695"/>
      <c r="G7" s="695"/>
      <c r="H7" s="695"/>
      <c r="I7" s="695"/>
      <c r="J7" s="695"/>
      <c r="K7" s="695"/>
      <c r="L7" s="695"/>
      <c r="M7" s="695"/>
      <c r="N7" s="695"/>
      <c r="O7" s="695"/>
      <c r="P7" s="695"/>
      <c r="Q7" s="695"/>
      <c r="R7" s="695"/>
      <c r="S7" s="695"/>
      <c r="T7" s="695"/>
      <c r="U7" s="695"/>
      <c r="V7" s="696" t="s">
        <v>1602</v>
      </c>
      <c r="W7" s="696"/>
      <c r="X7" s="696"/>
      <c r="Y7" s="695" t="s">
        <v>1603</v>
      </c>
      <c r="Z7" s="695"/>
      <c r="AA7" s="695"/>
      <c r="AB7" s="695" t="s">
        <v>28</v>
      </c>
      <c r="AC7" s="695"/>
      <c r="AD7" s="695"/>
      <c r="AE7" s="695"/>
      <c r="AF7" s="695"/>
    </row>
    <row r="8" spans="1:32" s="450" customFormat="1" ht="12.75" customHeight="1">
      <c r="A8" s="692" t="s">
        <v>1604</v>
      </c>
      <c r="B8" s="692"/>
      <c r="C8" s="692"/>
      <c r="D8" s="692"/>
      <c r="E8" s="692"/>
      <c r="F8" s="692"/>
      <c r="G8" s="692"/>
      <c r="H8" s="692"/>
      <c r="I8" s="692"/>
      <c r="J8" s="692"/>
      <c r="K8" s="692"/>
      <c r="L8" s="692"/>
      <c r="M8" s="692"/>
      <c r="N8" s="692"/>
      <c r="O8" s="692"/>
      <c r="P8" s="692"/>
      <c r="Q8" s="692"/>
      <c r="R8" s="692"/>
      <c r="S8" s="692"/>
      <c r="T8" s="692"/>
      <c r="U8" s="692"/>
      <c r="V8" s="693">
        <v>1.25</v>
      </c>
      <c r="W8" s="693"/>
      <c r="X8" s="693"/>
      <c r="Y8" s="693">
        <v>237</v>
      </c>
      <c r="Z8" s="693"/>
      <c r="AA8" s="693"/>
      <c r="AB8" s="693">
        <f t="shared" ref="AB8:AB13" si="0">V8*Y8</f>
        <v>296.25</v>
      </c>
      <c r="AC8" s="693"/>
      <c r="AD8" s="693"/>
      <c r="AE8" s="693"/>
      <c r="AF8" s="693"/>
    </row>
    <row r="9" spans="1:32" s="450" customFormat="1" ht="12.75" customHeight="1">
      <c r="A9" s="692" t="s">
        <v>1605</v>
      </c>
      <c r="B9" s="692"/>
      <c r="C9" s="692"/>
      <c r="D9" s="692"/>
      <c r="E9" s="692"/>
      <c r="F9" s="692"/>
      <c r="G9" s="692"/>
      <c r="H9" s="692"/>
      <c r="I9" s="692"/>
      <c r="J9" s="692"/>
      <c r="K9" s="692"/>
      <c r="L9" s="692"/>
      <c r="M9" s="692"/>
      <c r="N9" s="692"/>
      <c r="O9" s="692"/>
      <c r="P9" s="692"/>
      <c r="Q9" s="692"/>
      <c r="R9" s="692"/>
      <c r="S9" s="692"/>
      <c r="T9" s="692"/>
      <c r="U9" s="692"/>
      <c r="V9" s="693">
        <v>1.25</v>
      </c>
      <c r="W9" s="693"/>
      <c r="X9" s="693"/>
      <c r="Y9" s="693">
        <v>14</v>
      </c>
      <c r="Z9" s="693"/>
      <c r="AA9" s="693"/>
      <c r="AB9" s="693">
        <f t="shared" si="0"/>
        <v>17.5</v>
      </c>
      <c r="AC9" s="693"/>
      <c r="AD9" s="693"/>
      <c r="AE9" s="693"/>
      <c r="AF9" s="693"/>
    </row>
    <row r="10" spans="1:32" s="450" customFormat="1" ht="12.75" customHeight="1">
      <c r="A10" s="692" t="s">
        <v>1606</v>
      </c>
      <c r="B10" s="692"/>
      <c r="C10" s="692"/>
      <c r="D10" s="692"/>
      <c r="E10" s="692"/>
      <c r="F10" s="692"/>
      <c r="G10" s="692"/>
      <c r="H10" s="692"/>
      <c r="I10" s="692"/>
      <c r="J10" s="692"/>
      <c r="K10" s="692"/>
      <c r="L10" s="692"/>
      <c r="M10" s="692"/>
      <c r="N10" s="692"/>
      <c r="O10" s="692"/>
      <c r="P10" s="692"/>
      <c r="Q10" s="692"/>
      <c r="R10" s="692"/>
      <c r="S10" s="692"/>
      <c r="T10" s="692"/>
      <c r="U10" s="692"/>
      <c r="V10" s="693">
        <v>1.25</v>
      </c>
      <c r="W10" s="693"/>
      <c r="X10" s="693"/>
      <c r="Y10" s="693">
        <v>19</v>
      </c>
      <c r="Z10" s="693"/>
      <c r="AA10" s="693"/>
      <c r="AB10" s="693">
        <f t="shared" si="0"/>
        <v>23.75</v>
      </c>
      <c r="AC10" s="693"/>
      <c r="AD10" s="693"/>
      <c r="AE10" s="693"/>
      <c r="AF10" s="693"/>
    </row>
    <row r="11" spans="1:32" s="450" customFormat="1" ht="12.75" customHeight="1">
      <c r="A11" s="692" t="s">
        <v>1607</v>
      </c>
      <c r="B11" s="692"/>
      <c r="C11" s="692"/>
      <c r="D11" s="692"/>
      <c r="E11" s="692"/>
      <c r="F11" s="692"/>
      <c r="G11" s="692"/>
      <c r="H11" s="692"/>
      <c r="I11" s="692"/>
      <c r="J11" s="692"/>
      <c r="K11" s="692"/>
      <c r="L11" s="692"/>
      <c r="M11" s="692"/>
      <c r="N11" s="692"/>
      <c r="O11" s="692"/>
      <c r="P11" s="692"/>
      <c r="Q11" s="692"/>
      <c r="R11" s="692"/>
      <c r="S11" s="692"/>
      <c r="T11" s="692"/>
      <c r="U11" s="692"/>
      <c r="V11" s="693">
        <v>1.25</v>
      </c>
      <c r="W11" s="693"/>
      <c r="X11" s="693"/>
      <c r="Y11" s="693">
        <v>4</v>
      </c>
      <c r="Z11" s="693"/>
      <c r="AA11" s="693"/>
      <c r="AB11" s="693">
        <f t="shared" si="0"/>
        <v>5</v>
      </c>
      <c r="AC11" s="693"/>
      <c r="AD11" s="693"/>
      <c r="AE11" s="693"/>
      <c r="AF11" s="693"/>
    </row>
    <row r="12" spans="1:32" s="450" customFormat="1" ht="12.75" customHeight="1">
      <c r="A12" s="692" t="s">
        <v>1608</v>
      </c>
      <c r="B12" s="692"/>
      <c r="C12" s="692"/>
      <c r="D12" s="692"/>
      <c r="E12" s="692"/>
      <c r="F12" s="692"/>
      <c r="G12" s="692"/>
      <c r="H12" s="692"/>
      <c r="I12" s="692"/>
      <c r="J12" s="692"/>
      <c r="K12" s="692"/>
      <c r="L12" s="692"/>
      <c r="M12" s="692"/>
      <c r="N12" s="692"/>
      <c r="O12" s="692"/>
      <c r="P12" s="692"/>
      <c r="Q12" s="692"/>
      <c r="R12" s="692"/>
      <c r="S12" s="692"/>
      <c r="T12" s="692"/>
      <c r="U12" s="692"/>
      <c r="V12" s="693">
        <v>1.25</v>
      </c>
      <c r="W12" s="693"/>
      <c r="X12" s="693"/>
      <c r="Y12" s="693">
        <v>4</v>
      </c>
      <c r="Z12" s="693"/>
      <c r="AA12" s="693"/>
      <c r="AB12" s="693">
        <f t="shared" si="0"/>
        <v>5</v>
      </c>
      <c r="AC12" s="693"/>
      <c r="AD12" s="693"/>
      <c r="AE12" s="693"/>
      <c r="AF12" s="693"/>
    </row>
    <row r="13" spans="1:32" s="450" customFormat="1" ht="12.75" customHeight="1">
      <c r="A13" s="692" t="s">
        <v>1609</v>
      </c>
      <c r="B13" s="692"/>
      <c r="C13" s="692"/>
      <c r="D13" s="692"/>
      <c r="E13" s="692"/>
      <c r="F13" s="692"/>
      <c r="G13" s="692"/>
      <c r="H13" s="692"/>
      <c r="I13" s="692"/>
      <c r="J13" s="692"/>
      <c r="K13" s="692"/>
      <c r="L13" s="692"/>
      <c r="M13" s="692"/>
      <c r="N13" s="692"/>
      <c r="O13" s="692"/>
      <c r="P13" s="692"/>
      <c r="Q13" s="692"/>
      <c r="R13" s="692"/>
      <c r="S13" s="692"/>
      <c r="T13" s="692"/>
      <c r="U13" s="692"/>
      <c r="V13" s="693">
        <v>1.25</v>
      </c>
      <c r="W13" s="693"/>
      <c r="X13" s="693"/>
      <c r="Y13" s="693">
        <v>52</v>
      </c>
      <c r="Z13" s="693"/>
      <c r="AA13" s="693"/>
      <c r="AB13" s="693">
        <f t="shared" si="0"/>
        <v>65</v>
      </c>
      <c r="AC13" s="693"/>
      <c r="AD13" s="693"/>
      <c r="AE13" s="693"/>
      <c r="AF13" s="693"/>
    </row>
    <row r="14" spans="1:32" s="450" customFormat="1" ht="15.75" customHeight="1">
      <c r="A14" s="453"/>
      <c r="B14" s="453"/>
      <c r="C14" s="453"/>
      <c r="D14" s="453"/>
      <c r="E14" s="453"/>
      <c r="F14" s="453"/>
      <c r="G14" s="453"/>
      <c r="H14" s="453"/>
      <c r="I14" s="453"/>
      <c r="J14" s="453"/>
      <c r="K14" s="453"/>
      <c r="L14" s="453"/>
      <c r="M14" s="453"/>
      <c r="N14" s="453"/>
      <c r="O14" s="453"/>
      <c r="P14" s="453"/>
      <c r="Q14" s="453"/>
      <c r="R14" s="453"/>
      <c r="S14" s="453"/>
      <c r="T14" s="453"/>
      <c r="U14" s="453"/>
      <c r="V14" s="453"/>
      <c r="W14" s="453"/>
      <c r="X14" s="453"/>
      <c r="Y14" s="453"/>
      <c r="Z14" s="453"/>
      <c r="AA14" s="453"/>
      <c r="AB14" s="453"/>
      <c r="AC14" s="453"/>
      <c r="AD14" s="453"/>
      <c r="AE14" s="453"/>
      <c r="AF14" s="453"/>
    </row>
    <row r="15" spans="1:32" s="450" customFormat="1" ht="15.75" customHeight="1">
      <c r="A15" s="699" t="s">
        <v>1610</v>
      </c>
      <c r="B15" s="699"/>
      <c r="C15" s="699"/>
      <c r="D15" s="699"/>
      <c r="E15" s="699"/>
      <c r="F15" s="699"/>
      <c r="G15" s="699"/>
      <c r="H15" s="699"/>
      <c r="I15" s="699"/>
      <c r="J15" s="699"/>
      <c r="K15" s="699"/>
      <c r="L15" s="699"/>
      <c r="M15" s="699"/>
      <c r="N15" s="699"/>
      <c r="O15" s="699"/>
      <c r="P15" s="699"/>
      <c r="Q15" s="699"/>
      <c r="R15" s="699"/>
      <c r="S15" s="699"/>
      <c r="T15" s="699"/>
      <c r="U15" s="699"/>
      <c r="V15" s="699"/>
      <c r="W15" s="699"/>
      <c r="X15" s="699"/>
      <c r="Y15" s="699"/>
      <c r="Z15" s="699"/>
      <c r="AA15" s="699"/>
      <c r="AB15" s="701">
        <f>SUM(AB8:AB13)</f>
        <v>412.5</v>
      </c>
      <c r="AC15" s="701"/>
      <c r="AD15" s="701"/>
      <c r="AE15" s="701"/>
      <c r="AF15" s="701"/>
    </row>
    <row r="16" spans="1:32" s="450" customFormat="1" ht="14.5">
      <c r="A16" s="699" t="s">
        <v>1611</v>
      </c>
      <c r="B16" s="699"/>
      <c r="C16" s="699"/>
      <c r="D16" s="699"/>
      <c r="E16" s="699"/>
      <c r="F16" s="699"/>
      <c r="G16" s="699"/>
      <c r="H16" s="699"/>
      <c r="I16" s="699"/>
      <c r="J16" s="699"/>
      <c r="K16" s="699"/>
      <c r="L16" s="699"/>
      <c r="M16" s="699"/>
      <c r="N16" s="699"/>
      <c r="O16" s="699"/>
      <c r="P16" s="699"/>
      <c r="Q16" s="699"/>
      <c r="R16" s="699"/>
      <c r="S16" s="699"/>
      <c r="T16" s="699"/>
      <c r="U16" s="699"/>
      <c r="V16" s="699"/>
      <c r="W16" s="699"/>
      <c r="X16" s="699"/>
      <c r="Y16" s="699"/>
      <c r="Z16" s="699"/>
      <c r="AA16" s="699"/>
      <c r="AB16" s="700">
        <f>ROUNDUP(AB15,0)</f>
        <v>413</v>
      </c>
      <c r="AC16" s="700"/>
      <c r="AD16" s="700"/>
      <c r="AE16" s="700"/>
      <c r="AF16" s="700"/>
    </row>
    <row r="17" spans="1:32" s="450" customFormat="1" ht="15.75" customHeight="1">
      <c r="A17" s="453"/>
      <c r="B17" s="453"/>
      <c r="C17" s="453"/>
      <c r="D17" s="453"/>
      <c r="E17" s="453"/>
      <c r="F17" s="453"/>
      <c r="G17" s="453"/>
      <c r="H17" s="453"/>
      <c r="I17" s="453"/>
      <c r="J17" s="453"/>
      <c r="K17" s="453"/>
      <c r="L17" s="453"/>
      <c r="M17" s="453"/>
      <c r="N17" s="453"/>
      <c r="O17" s="453"/>
      <c r="P17" s="453"/>
      <c r="Q17" s="453"/>
      <c r="R17" s="453"/>
      <c r="S17" s="453"/>
      <c r="T17" s="453"/>
      <c r="U17" s="453"/>
      <c r="V17" s="453"/>
      <c r="W17" s="453"/>
      <c r="X17" s="453"/>
      <c r="Y17" s="453"/>
      <c r="Z17" s="453"/>
      <c r="AA17" s="453"/>
      <c r="AB17" s="453"/>
      <c r="AC17" s="453"/>
      <c r="AD17" s="453"/>
      <c r="AE17" s="453"/>
      <c r="AF17" s="453"/>
    </row>
    <row r="18" spans="1:32" s="450" customFormat="1" ht="15.75" customHeight="1">
      <c r="A18" s="453"/>
      <c r="B18" s="453"/>
      <c r="C18" s="453"/>
      <c r="D18" s="453"/>
      <c r="E18" s="453"/>
      <c r="F18" s="453"/>
      <c r="G18" s="453"/>
      <c r="H18" s="453"/>
      <c r="I18" s="453"/>
      <c r="J18" s="453"/>
      <c r="K18" s="453"/>
      <c r="L18" s="453"/>
      <c r="M18" s="453"/>
      <c r="N18" s="453"/>
      <c r="O18" s="453"/>
      <c r="P18" s="453"/>
      <c r="Q18" s="453"/>
      <c r="R18" s="453"/>
      <c r="S18" s="453"/>
      <c r="T18" s="453"/>
      <c r="U18" s="453"/>
      <c r="V18" s="453"/>
      <c r="W18" s="453"/>
      <c r="X18" s="453"/>
      <c r="Y18" s="453"/>
      <c r="Z18" s="453"/>
      <c r="AA18" s="453"/>
      <c r="AB18" s="453"/>
      <c r="AC18" s="453"/>
      <c r="AD18" s="453"/>
      <c r="AE18" s="453"/>
      <c r="AF18" s="453"/>
    </row>
    <row r="19" spans="1:32" s="450" customFormat="1" ht="15.75" customHeight="1">
      <c r="A19" s="453"/>
      <c r="B19" s="453"/>
      <c r="C19" s="453"/>
      <c r="D19" s="453"/>
      <c r="E19" s="453"/>
      <c r="F19" s="453"/>
      <c r="G19" s="453"/>
      <c r="H19" s="453"/>
      <c r="I19" s="453"/>
      <c r="J19" s="453"/>
      <c r="K19" s="453"/>
      <c r="L19" s="453"/>
      <c r="M19" s="453"/>
      <c r="N19" s="453"/>
      <c r="O19" s="453"/>
      <c r="P19" s="453"/>
      <c r="Q19" s="453"/>
      <c r="R19" s="453"/>
      <c r="S19" s="453"/>
      <c r="T19" s="453"/>
      <c r="U19" s="453"/>
      <c r="V19" s="453"/>
      <c r="W19" s="453"/>
      <c r="X19" s="453"/>
      <c r="Y19" s="453"/>
      <c r="Z19" s="453"/>
      <c r="AA19" s="453"/>
      <c r="AB19" s="453"/>
      <c r="AC19" s="453"/>
      <c r="AD19" s="453"/>
      <c r="AE19" s="453"/>
      <c r="AF19" s="453"/>
    </row>
    <row r="20" spans="1:32" s="450" customFormat="1" ht="15.75" customHeight="1">
      <c r="A20" s="453"/>
      <c r="B20" s="453"/>
      <c r="C20" s="453"/>
      <c r="D20" s="453"/>
      <c r="E20" s="453"/>
      <c r="F20" s="453"/>
      <c r="G20" s="453"/>
      <c r="H20" s="453"/>
      <c r="I20" s="453"/>
      <c r="J20" s="453"/>
      <c r="K20" s="453"/>
      <c r="L20" s="453"/>
      <c r="M20" s="453"/>
      <c r="N20" s="453"/>
      <c r="O20" s="453"/>
      <c r="P20" s="453"/>
      <c r="Q20" s="453"/>
      <c r="R20" s="453"/>
      <c r="S20" s="453"/>
      <c r="T20" s="453"/>
      <c r="U20" s="453"/>
      <c r="V20" s="453"/>
      <c r="W20" s="453"/>
      <c r="X20" s="453"/>
      <c r="Y20" s="453"/>
      <c r="Z20" s="453"/>
      <c r="AA20" s="453"/>
      <c r="AB20" s="453"/>
      <c r="AC20" s="453"/>
      <c r="AD20" s="453"/>
      <c r="AE20" s="453"/>
      <c r="AF20" s="453"/>
    </row>
    <row r="21" spans="1:32" s="450" customFormat="1" ht="15.75" customHeight="1">
      <c r="A21" s="453"/>
      <c r="B21" s="453"/>
      <c r="C21" s="453"/>
      <c r="D21" s="453"/>
      <c r="E21" s="453"/>
      <c r="F21" s="453"/>
      <c r="G21" s="453"/>
      <c r="H21" s="453"/>
      <c r="I21" s="453"/>
      <c r="J21" s="453"/>
      <c r="K21" s="453"/>
      <c r="L21" s="453"/>
      <c r="M21" s="453"/>
      <c r="N21" s="453"/>
      <c r="O21" s="453"/>
      <c r="P21" s="453"/>
      <c r="Q21" s="453"/>
      <c r="R21" s="453"/>
      <c r="S21" s="453"/>
      <c r="T21" s="453"/>
      <c r="U21" s="453"/>
      <c r="V21" s="453"/>
      <c r="W21" s="453"/>
      <c r="X21" s="453"/>
      <c r="Y21" s="453"/>
      <c r="Z21" s="453"/>
      <c r="AA21" s="453"/>
      <c r="AB21" s="453"/>
      <c r="AC21" s="453"/>
      <c r="AD21" s="453"/>
      <c r="AE21" s="453"/>
      <c r="AF21" s="453"/>
    </row>
    <row r="22" spans="1:32" s="450" customFormat="1" ht="15.75" customHeight="1">
      <c r="A22" s="453"/>
      <c r="B22" s="453"/>
      <c r="C22" s="453"/>
      <c r="D22" s="453"/>
      <c r="E22" s="453"/>
      <c r="F22" s="453"/>
      <c r="G22" s="453"/>
      <c r="H22" s="453"/>
      <c r="I22" s="453"/>
      <c r="J22" s="453"/>
      <c r="K22" s="453"/>
      <c r="L22" s="453"/>
      <c r="M22" s="453"/>
      <c r="N22" s="453"/>
      <c r="O22" s="453"/>
      <c r="P22" s="453"/>
      <c r="Q22" s="453"/>
      <c r="R22" s="453"/>
      <c r="S22" s="453"/>
      <c r="T22" s="453"/>
      <c r="U22" s="453"/>
      <c r="V22" s="453"/>
      <c r="W22" s="453"/>
      <c r="X22" s="453"/>
      <c r="Y22" s="453"/>
      <c r="Z22" s="453"/>
      <c r="AA22" s="453"/>
      <c r="AB22" s="453"/>
      <c r="AC22" s="453"/>
      <c r="AD22" s="453"/>
      <c r="AE22" s="453"/>
      <c r="AF22" s="453"/>
    </row>
    <row r="23" spans="1:32" s="450" customFormat="1" ht="15.75" customHeight="1">
      <c r="A23" s="453"/>
      <c r="B23" s="453"/>
      <c r="C23" s="453"/>
      <c r="D23" s="453"/>
      <c r="E23" s="453"/>
      <c r="F23" s="453"/>
      <c r="G23" s="453"/>
      <c r="H23" s="453"/>
      <c r="I23" s="453"/>
      <c r="J23" s="453"/>
      <c r="K23" s="453"/>
      <c r="L23" s="453"/>
      <c r="M23" s="453"/>
      <c r="N23" s="453"/>
      <c r="O23" s="453"/>
      <c r="P23" s="453"/>
      <c r="Q23" s="453"/>
      <c r="R23" s="453"/>
      <c r="S23" s="453"/>
      <c r="T23" s="453"/>
      <c r="U23" s="453"/>
      <c r="V23" s="453"/>
      <c r="W23" s="453"/>
      <c r="X23" s="453"/>
      <c r="Y23" s="453"/>
      <c r="Z23" s="453"/>
      <c r="AA23" s="453"/>
      <c r="AB23" s="453"/>
      <c r="AC23" s="453"/>
      <c r="AD23" s="453"/>
      <c r="AE23" s="453"/>
      <c r="AF23" s="453"/>
    </row>
    <row r="24" spans="1:32" s="450" customFormat="1" ht="15.75" customHeight="1">
      <c r="A24" s="453"/>
      <c r="B24" s="453"/>
      <c r="C24" s="453"/>
      <c r="D24" s="453"/>
      <c r="E24" s="453"/>
      <c r="F24" s="453"/>
      <c r="G24" s="453"/>
      <c r="H24" s="453"/>
      <c r="I24" s="453"/>
      <c r="J24" s="453"/>
      <c r="K24" s="453"/>
      <c r="L24" s="453"/>
      <c r="M24" s="453"/>
      <c r="N24" s="453"/>
      <c r="O24" s="453"/>
      <c r="P24" s="453"/>
      <c r="Q24" s="453"/>
      <c r="R24" s="453"/>
      <c r="S24" s="453"/>
      <c r="T24" s="453"/>
      <c r="U24" s="453"/>
      <c r="V24" s="453"/>
      <c r="W24" s="453"/>
      <c r="X24" s="453"/>
      <c r="Y24" s="453"/>
      <c r="Z24" s="453"/>
      <c r="AA24" s="453"/>
      <c r="AB24" s="453"/>
      <c r="AC24" s="453"/>
      <c r="AD24" s="453"/>
      <c r="AE24" s="453"/>
      <c r="AF24" s="453"/>
    </row>
    <row r="25" spans="1:32" s="450" customFormat="1" ht="15.75" customHeight="1">
      <c r="A25" s="453"/>
      <c r="B25" s="453"/>
      <c r="C25" s="453"/>
      <c r="D25" s="453"/>
      <c r="E25" s="453"/>
      <c r="F25" s="453"/>
      <c r="G25" s="453"/>
      <c r="H25" s="453"/>
      <c r="I25" s="453"/>
      <c r="J25" s="453"/>
      <c r="K25" s="453"/>
      <c r="L25" s="453"/>
      <c r="M25" s="453"/>
      <c r="N25" s="453"/>
      <c r="O25" s="453"/>
      <c r="P25" s="453"/>
      <c r="Q25" s="453"/>
      <c r="R25" s="453"/>
      <c r="S25" s="453"/>
      <c r="T25" s="453"/>
      <c r="U25" s="453"/>
      <c r="V25" s="453"/>
      <c r="W25" s="453"/>
      <c r="X25" s="453"/>
      <c r="Y25" s="453"/>
      <c r="Z25" s="453"/>
      <c r="AA25" s="453"/>
      <c r="AB25" s="453"/>
      <c r="AC25" s="453"/>
      <c r="AD25" s="453"/>
      <c r="AE25" s="453"/>
      <c r="AF25" s="453"/>
    </row>
    <row r="26" spans="1:32" s="450" customFormat="1" ht="15.75" customHeight="1">
      <c r="A26" s="453"/>
      <c r="B26" s="453"/>
      <c r="C26" s="453"/>
      <c r="D26" s="453"/>
      <c r="E26" s="453"/>
      <c r="F26" s="453"/>
      <c r="G26" s="453"/>
      <c r="H26" s="453"/>
      <c r="I26" s="453"/>
      <c r="J26" s="453"/>
      <c r="K26" s="453"/>
      <c r="L26" s="453"/>
      <c r="M26" s="453"/>
      <c r="N26" s="453"/>
      <c r="O26" s="453"/>
      <c r="P26" s="453"/>
      <c r="Q26" s="453"/>
      <c r="R26" s="453"/>
      <c r="S26" s="453"/>
      <c r="T26" s="453"/>
      <c r="U26" s="453"/>
      <c r="V26" s="453"/>
      <c r="W26" s="453"/>
      <c r="X26" s="453"/>
      <c r="Y26" s="453"/>
      <c r="Z26" s="453"/>
      <c r="AA26" s="453"/>
      <c r="AB26" s="453"/>
      <c r="AC26" s="453"/>
      <c r="AD26" s="453"/>
      <c r="AE26" s="453"/>
      <c r="AF26" s="453"/>
    </row>
    <row r="27" spans="1:32" s="450" customFormat="1" ht="15.75" customHeight="1">
      <c r="A27" s="453"/>
      <c r="B27" s="453"/>
      <c r="C27" s="453"/>
      <c r="D27" s="453"/>
      <c r="E27" s="453"/>
      <c r="F27" s="453"/>
      <c r="G27" s="453"/>
      <c r="H27" s="453"/>
      <c r="I27" s="453"/>
      <c r="J27" s="453"/>
      <c r="K27" s="453"/>
      <c r="L27" s="453"/>
      <c r="M27" s="453"/>
      <c r="N27" s="453"/>
      <c r="O27" s="453"/>
      <c r="P27" s="453"/>
      <c r="Q27" s="453"/>
      <c r="R27" s="453"/>
      <c r="S27" s="453"/>
      <c r="T27" s="453"/>
      <c r="U27" s="453"/>
      <c r="V27" s="453"/>
      <c r="W27" s="453"/>
      <c r="X27" s="453"/>
      <c r="Y27" s="453"/>
      <c r="Z27" s="453"/>
      <c r="AA27" s="453"/>
      <c r="AB27" s="453"/>
      <c r="AC27" s="453"/>
      <c r="AD27" s="453"/>
      <c r="AE27" s="453"/>
      <c r="AF27" s="453"/>
    </row>
    <row r="28" spans="1:32" s="450" customFormat="1" ht="15.75" customHeight="1">
      <c r="A28" s="453"/>
      <c r="B28" s="453"/>
      <c r="C28" s="453"/>
      <c r="D28" s="453"/>
      <c r="E28" s="453"/>
      <c r="F28" s="453"/>
      <c r="G28" s="453"/>
      <c r="H28" s="453"/>
      <c r="I28" s="453"/>
      <c r="J28" s="453"/>
      <c r="K28" s="453"/>
      <c r="L28" s="453"/>
      <c r="M28" s="453"/>
      <c r="N28" s="453"/>
      <c r="O28" s="453"/>
      <c r="P28" s="453"/>
      <c r="Q28" s="453"/>
      <c r="R28" s="453"/>
      <c r="S28" s="453"/>
      <c r="T28" s="453"/>
      <c r="U28" s="453"/>
      <c r="V28" s="453"/>
      <c r="W28" s="453"/>
      <c r="X28" s="453"/>
      <c r="Y28" s="453"/>
      <c r="Z28" s="453"/>
      <c r="AA28" s="453"/>
      <c r="AB28" s="453"/>
      <c r="AC28" s="453"/>
      <c r="AD28" s="453"/>
      <c r="AE28" s="453"/>
      <c r="AF28" s="453"/>
    </row>
    <row r="29" spans="1:32" s="450" customFormat="1" ht="15.75" customHeight="1">
      <c r="A29" s="453"/>
      <c r="B29" s="453"/>
      <c r="C29" s="453"/>
      <c r="D29" s="453"/>
      <c r="E29" s="453"/>
      <c r="F29" s="453"/>
      <c r="G29" s="453"/>
      <c r="H29" s="453"/>
      <c r="I29" s="453"/>
      <c r="J29" s="453"/>
      <c r="K29" s="453"/>
      <c r="L29" s="453"/>
      <c r="M29" s="453"/>
      <c r="N29" s="453"/>
      <c r="O29" s="453"/>
      <c r="P29" s="453"/>
      <c r="Q29" s="453"/>
      <c r="R29" s="453"/>
      <c r="S29" s="453"/>
      <c r="T29" s="453"/>
      <c r="U29" s="453"/>
      <c r="V29" s="453"/>
      <c r="W29" s="453"/>
      <c r="X29" s="453"/>
      <c r="Y29" s="453"/>
      <c r="Z29" s="453"/>
      <c r="AA29" s="453"/>
      <c r="AB29" s="453"/>
      <c r="AC29" s="453"/>
      <c r="AD29" s="453"/>
      <c r="AE29" s="453"/>
      <c r="AF29" s="453"/>
    </row>
    <row r="30" spans="1:32" s="450" customFormat="1" ht="15.75" customHeight="1">
      <c r="A30" s="453"/>
      <c r="B30" s="453"/>
      <c r="C30" s="453"/>
      <c r="D30" s="453"/>
      <c r="E30" s="453"/>
      <c r="F30" s="453"/>
      <c r="G30" s="453"/>
      <c r="H30" s="453"/>
      <c r="I30" s="453"/>
      <c r="J30" s="453"/>
      <c r="K30" s="453"/>
      <c r="L30" s="453"/>
      <c r="M30" s="453"/>
      <c r="N30" s="453"/>
      <c r="O30" s="453"/>
      <c r="P30" s="453"/>
      <c r="Q30" s="453"/>
      <c r="R30" s="453"/>
      <c r="S30" s="453"/>
      <c r="T30" s="453"/>
      <c r="U30" s="453"/>
      <c r="V30" s="453"/>
      <c r="W30" s="453"/>
      <c r="X30" s="453"/>
      <c r="Y30" s="453"/>
      <c r="Z30" s="453"/>
      <c r="AA30" s="453"/>
      <c r="AB30" s="453"/>
      <c r="AC30" s="453"/>
      <c r="AD30" s="453"/>
      <c r="AE30" s="453"/>
      <c r="AF30" s="453"/>
    </row>
    <row r="31" spans="1:32" s="450" customFormat="1" ht="15.75" customHeight="1">
      <c r="A31" s="453"/>
      <c r="B31" s="453"/>
      <c r="C31" s="453"/>
      <c r="D31" s="453"/>
      <c r="E31" s="453"/>
      <c r="F31" s="453"/>
      <c r="G31" s="453"/>
      <c r="H31" s="453"/>
      <c r="I31" s="453"/>
      <c r="J31" s="453"/>
      <c r="K31" s="453"/>
      <c r="L31" s="453"/>
      <c r="M31" s="453"/>
      <c r="N31" s="453"/>
      <c r="O31" s="453"/>
      <c r="P31" s="453"/>
      <c r="Q31" s="453"/>
      <c r="R31" s="453"/>
      <c r="S31" s="453"/>
      <c r="T31" s="453"/>
      <c r="U31" s="453"/>
      <c r="V31" s="453"/>
      <c r="W31" s="453"/>
      <c r="X31" s="453"/>
      <c r="Y31" s="453"/>
      <c r="Z31" s="453"/>
      <c r="AA31" s="453"/>
      <c r="AB31" s="453"/>
      <c r="AC31" s="453"/>
      <c r="AD31" s="453"/>
      <c r="AE31" s="453"/>
      <c r="AF31" s="453"/>
    </row>
    <row r="32" spans="1:32" s="450" customFormat="1" ht="15.75" customHeight="1">
      <c r="A32" s="453"/>
      <c r="B32" s="453"/>
      <c r="C32" s="453"/>
      <c r="D32" s="453"/>
      <c r="E32" s="453"/>
      <c r="F32" s="453"/>
      <c r="G32" s="453"/>
      <c r="H32" s="453"/>
      <c r="I32" s="453"/>
      <c r="J32" s="453"/>
      <c r="K32" s="453"/>
      <c r="L32" s="453"/>
      <c r="M32" s="453"/>
      <c r="N32" s="453"/>
      <c r="O32" s="453"/>
      <c r="P32" s="453"/>
      <c r="Q32" s="453"/>
      <c r="R32" s="453"/>
      <c r="S32" s="453"/>
      <c r="T32" s="453"/>
      <c r="U32" s="453"/>
      <c r="V32" s="453"/>
      <c r="W32" s="453"/>
      <c r="X32" s="453"/>
      <c r="Y32" s="453"/>
      <c r="Z32" s="453"/>
      <c r="AA32" s="453"/>
      <c r="AB32" s="453"/>
      <c r="AC32" s="453"/>
      <c r="AD32" s="453"/>
      <c r="AE32" s="453"/>
      <c r="AF32" s="453"/>
    </row>
    <row r="33" spans="1:32" s="450" customFormat="1" ht="15.75" customHeight="1">
      <c r="A33" s="453"/>
      <c r="B33" s="453"/>
      <c r="C33" s="453"/>
      <c r="D33" s="453"/>
      <c r="E33" s="453"/>
      <c r="F33" s="453"/>
      <c r="G33" s="453"/>
      <c r="H33" s="453"/>
      <c r="I33" s="453"/>
      <c r="J33" s="453"/>
      <c r="K33" s="453"/>
      <c r="L33" s="453"/>
      <c r="M33" s="453"/>
      <c r="N33" s="453"/>
      <c r="O33" s="453"/>
      <c r="P33" s="453"/>
      <c r="Q33" s="453"/>
      <c r="R33" s="453"/>
      <c r="S33" s="453"/>
      <c r="T33" s="453"/>
      <c r="U33" s="453"/>
      <c r="V33" s="453"/>
      <c r="W33" s="453"/>
      <c r="X33" s="453"/>
      <c r="Y33" s="453"/>
      <c r="Z33" s="453"/>
      <c r="AA33" s="453"/>
      <c r="AB33" s="453"/>
      <c r="AC33" s="453"/>
      <c r="AD33" s="453"/>
      <c r="AE33" s="453"/>
      <c r="AF33" s="453"/>
    </row>
    <row r="34" spans="1:32" s="450" customFormat="1" ht="15.75" customHeight="1">
      <c r="A34" s="453"/>
      <c r="B34" s="453"/>
      <c r="C34" s="453"/>
      <c r="D34" s="453"/>
      <c r="E34" s="453"/>
      <c r="F34" s="453"/>
      <c r="G34" s="453"/>
      <c r="H34" s="453"/>
      <c r="I34" s="453"/>
      <c r="J34" s="453"/>
      <c r="K34" s="453"/>
      <c r="L34" s="453"/>
      <c r="M34" s="453"/>
      <c r="N34" s="453"/>
      <c r="O34" s="453"/>
      <c r="P34" s="453"/>
      <c r="Q34" s="453"/>
      <c r="R34" s="453"/>
      <c r="S34" s="453"/>
      <c r="T34" s="453"/>
      <c r="U34" s="453"/>
      <c r="V34" s="453"/>
      <c r="W34" s="453"/>
      <c r="X34" s="453"/>
      <c r="Y34" s="453"/>
      <c r="Z34" s="453"/>
      <c r="AA34" s="453"/>
      <c r="AB34" s="453"/>
      <c r="AC34" s="453"/>
      <c r="AD34" s="453"/>
      <c r="AE34" s="453"/>
      <c r="AF34" s="453"/>
    </row>
    <row r="35" spans="1:32" s="450" customFormat="1" ht="15.75" customHeight="1">
      <c r="A35" s="453"/>
      <c r="B35" s="453"/>
      <c r="C35" s="453"/>
      <c r="D35" s="453"/>
      <c r="E35" s="453"/>
      <c r="F35" s="453"/>
      <c r="G35" s="453"/>
      <c r="H35" s="453"/>
      <c r="I35" s="453"/>
      <c r="J35" s="453"/>
      <c r="K35" s="453"/>
      <c r="L35" s="453"/>
      <c r="M35" s="453"/>
      <c r="N35" s="453"/>
      <c r="O35" s="453"/>
      <c r="P35" s="453"/>
      <c r="Q35" s="453"/>
      <c r="R35" s="453"/>
      <c r="S35" s="453"/>
      <c r="T35" s="453"/>
      <c r="U35" s="453"/>
      <c r="V35" s="453"/>
      <c r="W35" s="453"/>
      <c r="X35" s="453"/>
      <c r="Y35" s="453"/>
      <c r="Z35" s="453"/>
      <c r="AA35" s="453"/>
      <c r="AB35" s="453"/>
      <c r="AC35" s="453"/>
      <c r="AD35" s="453"/>
      <c r="AE35" s="453"/>
      <c r="AF35" s="453"/>
    </row>
    <row r="36" spans="1:32" s="450" customFormat="1" ht="15.75" customHeight="1">
      <c r="A36" s="453"/>
      <c r="B36" s="453"/>
      <c r="C36" s="453"/>
      <c r="D36" s="453"/>
      <c r="E36" s="453"/>
      <c r="F36" s="453"/>
      <c r="G36" s="453"/>
      <c r="H36" s="453"/>
      <c r="I36" s="453"/>
      <c r="J36" s="453"/>
      <c r="K36" s="453"/>
      <c r="L36" s="453"/>
      <c r="M36" s="453"/>
      <c r="N36" s="453"/>
      <c r="O36" s="453"/>
      <c r="P36" s="453"/>
      <c r="Q36" s="453"/>
      <c r="R36" s="453"/>
      <c r="S36" s="453"/>
      <c r="T36" s="453"/>
      <c r="U36" s="453"/>
      <c r="V36" s="453"/>
      <c r="W36" s="453"/>
      <c r="X36" s="453"/>
      <c r="Y36" s="453"/>
      <c r="Z36" s="453"/>
      <c r="AA36" s="453"/>
      <c r="AB36" s="453"/>
      <c r="AC36" s="453"/>
      <c r="AD36" s="453"/>
      <c r="AE36" s="453"/>
      <c r="AF36" s="453"/>
    </row>
    <row r="37" spans="1:32" s="450" customFormat="1" ht="12.75" customHeight="1">
      <c r="A37" s="466" t="s">
        <v>27</v>
      </c>
      <c r="B37" s="467"/>
      <c r="C37" s="467"/>
      <c r="D37" s="467"/>
      <c r="E37" s="467"/>
      <c r="F37" s="467"/>
      <c r="G37" s="467"/>
      <c r="H37" s="492">
        <f>AB16</f>
        <v>413</v>
      </c>
      <c r="I37" s="464"/>
      <c r="J37" s="464"/>
      <c r="K37" s="464"/>
      <c r="L37" s="352" t="s">
        <v>28</v>
      </c>
      <c r="M37" s="352"/>
      <c r="N37" s="352"/>
      <c r="O37" s="463"/>
      <c r="P37" s="464"/>
      <c r="Q37" s="464"/>
      <c r="R37" s="352"/>
      <c r="S37" s="352"/>
      <c r="T37" s="352"/>
      <c r="U37" s="352"/>
      <c r="V37" s="352"/>
      <c r="W37" s="352"/>
      <c r="X37" s="352"/>
      <c r="Y37" s="353"/>
      <c r="Z37" s="354"/>
      <c r="AA37" s="354"/>
      <c r="AB37" s="697" t="s">
        <v>18102</v>
      </c>
      <c r="AC37" s="697"/>
      <c r="AD37" s="697"/>
      <c r="AE37" s="697"/>
      <c r="AF37" s="697"/>
    </row>
  </sheetData>
  <mergeCells count="54">
    <mergeCell ref="A37:G37"/>
    <mergeCell ref="H37:K37"/>
    <mergeCell ref="O37:Q37"/>
    <mergeCell ref="AB37:AF37"/>
    <mergeCell ref="Y4:AF4"/>
    <mergeCell ref="A15:AA15"/>
    <mergeCell ref="A16:U16"/>
    <mergeCell ref="V16:X16"/>
    <mergeCell ref="Y16:AA16"/>
    <mergeCell ref="AB16:AF16"/>
    <mergeCell ref="AB15:AF15"/>
    <mergeCell ref="A12:U12"/>
    <mergeCell ref="V12:X12"/>
    <mergeCell ref="Y12:AA12"/>
    <mergeCell ref="AB12:AF12"/>
    <mergeCell ref="A13:U13"/>
    <mergeCell ref="V13:X13"/>
    <mergeCell ref="Y13:AA13"/>
    <mergeCell ref="AB13:AF13"/>
    <mergeCell ref="A10:U10"/>
    <mergeCell ref="V10:X10"/>
    <mergeCell ref="Y10:AA10"/>
    <mergeCell ref="AB10:AF10"/>
    <mergeCell ref="A11:U11"/>
    <mergeCell ref="V11:X11"/>
    <mergeCell ref="Y11:AA11"/>
    <mergeCell ref="AB11:AF11"/>
    <mergeCell ref="A6:AF6"/>
    <mergeCell ref="A7:U7"/>
    <mergeCell ref="V7:X7"/>
    <mergeCell ref="Y7:AA7"/>
    <mergeCell ref="AB7:AF7"/>
    <mergeCell ref="A8:U8"/>
    <mergeCell ref="V8:X8"/>
    <mergeCell ref="Y8:AA8"/>
    <mergeCell ref="AB8:AF8"/>
    <mergeCell ref="A9:U9"/>
    <mergeCell ref="V9:X9"/>
    <mergeCell ref="Y9:AA9"/>
    <mergeCell ref="AB9:AF9"/>
    <mergeCell ref="A1:AF2"/>
    <mergeCell ref="M4:Q4"/>
    <mergeCell ref="M5:Q5"/>
    <mergeCell ref="AE3:AF3"/>
    <mergeCell ref="R3:AC3"/>
    <mergeCell ref="F4:L4"/>
    <mergeCell ref="A3:E3"/>
    <mergeCell ref="C5:L5"/>
    <mergeCell ref="R4:X4"/>
    <mergeCell ref="F3:L3"/>
    <mergeCell ref="A5:B5"/>
    <mergeCell ref="R5:AF5"/>
    <mergeCell ref="M3:Q3"/>
    <mergeCell ref="A4:E4"/>
  </mergeCells>
  <pageMargins left="0.75" right="0.5" top="0.75" bottom="0.5" header="0" footer="0.3"/>
  <pageSetup scale="84" orientation="portrait" r:id="rId1"/>
  <headerFooter>
    <oddFooter>&amp;L_x000D_&amp;1#&amp;"Calibri"&amp;10&amp;K000000 DISTRIBUTION: DoD COMMUNITY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sheetPr>
  <dimension ref="A1:AF37"/>
  <sheetViews>
    <sheetView view="pageBreakPreview" topLeftCell="A2" zoomScaleNormal="100" zoomScaleSheetLayoutView="100" workbookViewId="0">
      <selection activeCell="F3" sqref="F3:L3"/>
    </sheetView>
  </sheetViews>
  <sheetFormatPr defaultColWidth="0" defaultRowHeight="12.75" customHeight="1"/>
  <cols>
    <col min="1" max="20" width="2.81640625" style="450" customWidth="1"/>
    <col min="21" max="21" width="10.1796875" style="450" customWidth="1"/>
    <col min="22" max="31" width="2.81640625" style="450" customWidth="1"/>
    <col min="32" max="32" width="0.1796875" style="450" customWidth="1"/>
    <col min="33" max="33" width="9.1796875" style="450" hidden="1" customWidth="1"/>
    <col min="34" max="16384" width="9.1796875" style="450"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29.25" customHeight="1">
      <c r="A3" s="478" t="s">
        <v>11</v>
      </c>
      <c r="B3" s="479"/>
      <c r="C3" s="479"/>
      <c r="D3" s="479"/>
      <c r="E3" s="479"/>
      <c r="F3" s="690" t="s">
        <v>12</v>
      </c>
      <c r="G3" s="707"/>
      <c r="H3" s="707"/>
      <c r="I3" s="707"/>
      <c r="J3" s="707"/>
      <c r="K3" s="707"/>
      <c r="L3" s="707"/>
      <c r="M3" s="478" t="s">
        <v>13</v>
      </c>
      <c r="N3" s="479"/>
      <c r="O3" s="479"/>
      <c r="P3" s="479"/>
      <c r="Q3" s="479"/>
      <c r="R3" s="456" t="s">
        <v>7</v>
      </c>
      <c r="S3" s="124"/>
      <c r="T3" s="124"/>
      <c r="U3" s="124"/>
      <c r="V3" s="124"/>
      <c r="W3" s="124"/>
      <c r="X3" s="124"/>
      <c r="AE3" s="124"/>
      <c r="AF3" s="124"/>
    </row>
    <row r="4" spans="1:32" ht="15.75" customHeight="1">
      <c r="A4" s="478" t="s">
        <v>14</v>
      </c>
      <c r="B4" s="479"/>
      <c r="C4" s="479"/>
      <c r="D4" s="479"/>
      <c r="E4" s="479"/>
      <c r="F4" s="471" t="s">
        <v>2</v>
      </c>
      <c r="G4" s="705"/>
      <c r="H4" s="705"/>
      <c r="I4" s="705"/>
      <c r="J4" s="705"/>
      <c r="K4" s="705"/>
      <c r="L4" s="705"/>
      <c r="M4" s="478" t="s">
        <v>15</v>
      </c>
      <c r="N4" s="479"/>
      <c r="O4" s="479"/>
      <c r="P4" s="479"/>
      <c r="Q4" s="479"/>
      <c r="R4" s="471" t="s">
        <v>6</v>
      </c>
      <c r="S4" s="705"/>
      <c r="T4" s="705"/>
      <c r="U4" s="705"/>
      <c r="V4" s="705"/>
      <c r="W4" s="705"/>
      <c r="X4" s="705"/>
      <c r="Y4" s="698" t="s">
        <v>18101</v>
      </c>
      <c r="Z4" s="698"/>
      <c r="AA4" s="698"/>
      <c r="AB4" s="698"/>
      <c r="AC4" s="698"/>
      <c r="AD4" s="698"/>
      <c r="AE4" s="698"/>
      <c r="AF4" s="698"/>
    </row>
    <row r="5" spans="1:32" ht="15.75" customHeight="1">
      <c r="A5" s="702" t="s">
        <v>1459</v>
      </c>
      <c r="B5" s="479"/>
      <c r="C5" s="706">
        <v>21451</v>
      </c>
      <c r="D5" s="705"/>
      <c r="E5" s="705"/>
      <c r="F5" s="705"/>
      <c r="G5" s="705"/>
      <c r="H5" s="705"/>
      <c r="I5" s="705"/>
      <c r="J5" s="705"/>
      <c r="K5" s="705"/>
      <c r="L5" s="705"/>
      <c r="M5" s="702" t="s">
        <v>1460</v>
      </c>
      <c r="N5" s="479"/>
      <c r="O5" s="479"/>
      <c r="P5" s="479"/>
      <c r="Q5" s="479"/>
      <c r="R5" s="706" t="s">
        <v>23</v>
      </c>
      <c r="S5" s="705"/>
      <c r="T5" s="705"/>
      <c r="U5" s="705"/>
      <c r="V5" s="705"/>
      <c r="W5" s="705"/>
      <c r="X5" s="705"/>
      <c r="Y5" s="705"/>
      <c r="Z5" s="705"/>
      <c r="AA5" s="705"/>
      <c r="AB5" s="705"/>
      <c r="AC5" s="705"/>
      <c r="AD5" s="705"/>
      <c r="AE5" s="705"/>
      <c r="AF5" s="705"/>
    </row>
    <row r="6" spans="1:32" ht="15.75" customHeight="1">
      <c r="A6" s="694" t="s">
        <v>1612</v>
      </c>
      <c r="B6" s="694"/>
      <c r="C6" s="694"/>
      <c r="D6" s="694"/>
      <c r="E6" s="694"/>
      <c r="F6" s="694"/>
      <c r="G6" s="694"/>
      <c r="H6" s="694"/>
      <c r="I6" s="694"/>
      <c r="J6" s="694"/>
      <c r="K6" s="694"/>
      <c r="L6" s="694"/>
      <c r="M6" s="694"/>
      <c r="N6" s="694"/>
      <c r="O6" s="694"/>
      <c r="P6" s="694"/>
      <c r="Q6" s="694"/>
      <c r="R6" s="694"/>
      <c r="S6" s="694"/>
      <c r="T6" s="694"/>
      <c r="U6" s="694"/>
      <c r="V6" s="694"/>
      <c r="W6" s="694"/>
      <c r="X6" s="694"/>
      <c r="Y6" s="694"/>
      <c r="Z6" s="694"/>
      <c r="AA6" s="694"/>
      <c r="AB6" s="694"/>
      <c r="AC6" s="694"/>
      <c r="AD6" s="694"/>
      <c r="AE6" s="694"/>
      <c r="AF6" s="694"/>
    </row>
    <row r="7" spans="1:32" ht="15.75" customHeight="1">
      <c r="A7" s="694" t="s">
        <v>18088</v>
      </c>
      <c r="B7" s="694"/>
      <c r="C7" s="694"/>
      <c r="D7" s="694"/>
      <c r="E7" s="694"/>
      <c r="F7" s="694"/>
      <c r="G7" s="694"/>
      <c r="H7" s="694"/>
      <c r="I7" s="694"/>
      <c r="J7" s="694"/>
      <c r="K7" s="694"/>
      <c r="L7" s="694"/>
      <c r="M7" s="694"/>
      <c r="N7" s="694"/>
      <c r="O7" s="694"/>
      <c r="P7" s="694"/>
      <c r="Q7" s="694"/>
      <c r="R7" s="694"/>
      <c r="S7" s="694"/>
      <c r="T7" s="694"/>
      <c r="U7" s="694"/>
      <c r="V7" s="694"/>
      <c r="W7" s="694"/>
      <c r="X7" s="694"/>
      <c r="Y7" s="694"/>
      <c r="Z7" s="694"/>
      <c r="AA7" s="694"/>
      <c r="AB7" s="694"/>
      <c r="AC7" s="694"/>
      <c r="AD7" s="694"/>
      <c r="AE7" s="694"/>
      <c r="AF7" s="694"/>
    </row>
    <row r="8" spans="1:32" ht="15.75" customHeight="1">
      <c r="A8" s="712" t="s">
        <v>1613</v>
      </c>
      <c r="B8" s="712"/>
      <c r="C8" s="712"/>
      <c r="D8" s="712"/>
      <c r="E8" s="712"/>
      <c r="F8" s="712"/>
      <c r="G8" s="712"/>
      <c r="H8" s="712"/>
      <c r="I8" s="712"/>
      <c r="J8" s="712"/>
      <c r="K8" s="712"/>
      <c r="L8" s="712"/>
      <c r="M8" s="712"/>
      <c r="N8" s="712"/>
      <c r="O8" s="712"/>
      <c r="P8" s="712"/>
      <c r="Q8" s="712"/>
      <c r="R8" s="712"/>
      <c r="S8" s="712"/>
      <c r="T8" s="712"/>
      <c r="U8" s="712"/>
      <c r="V8" s="713" t="s">
        <v>1614</v>
      </c>
      <c r="W8" s="713"/>
      <c r="X8" s="713"/>
      <c r="Y8" s="712" t="s">
        <v>1603</v>
      </c>
      <c r="Z8" s="712"/>
      <c r="AA8" s="712"/>
      <c r="AB8" s="712" t="s">
        <v>1537</v>
      </c>
      <c r="AC8" s="712"/>
      <c r="AD8" s="712"/>
      <c r="AE8" s="712"/>
      <c r="AF8" s="712"/>
    </row>
    <row r="9" spans="1:32" ht="30" customHeight="1">
      <c r="A9" s="710" t="s">
        <v>18089</v>
      </c>
      <c r="B9" s="710"/>
      <c r="C9" s="710"/>
      <c r="D9" s="710"/>
      <c r="E9" s="710"/>
      <c r="F9" s="710"/>
      <c r="G9" s="710"/>
      <c r="H9" s="710"/>
      <c r="I9" s="710"/>
      <c r="J9" s="710"/>
      <c r="K9" s="710"/>
      <c r="L9" s="710"/>
      <c r="M9" s="710"/>
      <c r="N9" s="710"/>
      <c r="O9" s="710"/>
      <c r="P9" s="710"/>
      <c r="Q9" s="710"/>
      <c r="R9" s="710"/>
      <c r="S9" s="710"/>
      <c r="T9" s="710"/>
      <c r="U9" s="710"/>
      <c r="V9" s="711">
        <v>120</v>
      </c>
      <c r="W9" s="711"/>
      <c r="X9" s="711"/>
      <c r="Y9" s="711">
        <v>2</v>
      </c>
      <c r="Z9" s="711"/>
      <c r="AA9" s="711"/>
      <c r="AB9" s="711">
        <f>V9*Y9</f>
        <v>240</v>
      </c>
      <c r="AC9" s="711"/>
      <c r="AD9" s="711"/>
      <c r="AE9" s="711"/>
      <c r="AF9" s="711"/>
    </row>
    <row r="10" spans="1:32" ht="30" customHeight="1">
      <c r="A10" s="710" t="s">
        <v>18090</v>
      </c>
      <c r="B10" s="710"/>
      <c r="C10" s="710"/>
      <c r="D10" s="710"/>
      <c r="E10" s="710"/>
      <c r="F10" s="710"/>
      <c r="G10" s="710"/>
      <c r="H10" s="710"/>
      <c r="I10" s="710"/>
      <c r="J10" s="710"/>
      <c r="K10" s="710"/>
      <c r="L10" s="710"/>
      <c r="M10" s="710"/>
      <c r="N10" s="710"/>
      <c r="O10" s="710"/>
      <c r="P10" s="710"/>
      <c r="Q10" s="710"/>
      <c r="R10" s="710"/>
      <c r="S10" s="710"/>
      <c r="T10" s="710"/>
      <c r="U10" s="710"/>
      <c r="V10" s="711">
        <v>60</v>
      </c>
      <c r="W10" s="711"/>
      <c r="X10" s="711"/>
      <c r="Y10" s="711">
        <v>11</v>
      </c>
      <c r="Z10" s="711"/>
      <c r="AA10" s="711"/>
      <c r="AB10" s="711">
        <f>V10*Y10</f>
        <v>660</v>
      </c>
      <c r="AC10" s="711"/>
      <c r="AD10" s="711"/>
      <c r="AE10" s="711"/>
      <c r="AF10" s="711"/>
    </row>
    <row r="11" spans="1:32" ht="15.75" customHeight="1">
      <c r="A11" s="714" t="s">
        <v>1615</v>
      </c>
      <c r="B11" s="714"/>
      <c r="C11" s="714"/>
      <c r="D11" s="714"/>
      <c r="E11" s="714"/>
      <c r="F11" s="714"/>
      <c r="G11" s="714"/>
      <c r="H11" s="714"/>
      <c r="I11" s="714"/>
      <c r="J11" s="714"/>
      <c r="K11" s="714"/>
      <c r="L11" s="714"/>
      <c r="M11" s="714"/>
      <c r="N11" s="714"/>
      <c r="O11" s="714"/>
      <c r="P11" s="714"/>
      <c r="Q11" s="714"/>
      <c r="R11" s="714"/>
      <c r="S11" s="714"/>
      <c r="T11" s="714"/>
      <c r="U11" s="714"/>
      <c r="V11" s="714"/>
      <c r="W11" s="714"/>
      <c r="X11" s="714"/>
      <c r="Y11" s="714"/>
      <c r="Z11" s="714"/>
      <c r="AA11" s="714"/>
      <c r="AB11" s="715">
        <f>SUM(AB9:AB10)</f>
        <v>900</v>
      </c>
      <c r="AC11" s="715"/>
      <c r="AD11" s="715"/>
      <c r="AE11" s="715"/>
      <c r="AF11" s="715"/>
    </row>
    <row r="12" spans="1:32" ht="15.75" customHeight="1">
      <c r="A12" s="716"/>
      <c r="B12" s="716"/>
      <c r="C12" s="716"/>
      <c r="D12" s="716"/>
      <c r="E12" s="716"/>
      <c r="F12" s="716"/>
      <c r="G12" s="716"/>
      <c r="H12" s="716"/>
      <c r="I12" s="716"/>
      <c r="J12" s="716"/>
      <c r="K12" s="716"/>
      <c r="L12" s="716"/>
      <c r="M12" s="716"/>
      <c r="N12" s="716"/>
      <c r="O12" s="716"/>
      <c r="P12" s="716"/>
      <c r="Q12" s="716"/>
      <c r="R12" s="716"/>
      <c r="S12" s="716"/>
      <c r="T12" s="716"/>
      <c r="U12" s="716"/>
      <c r="V12" s="716"/>
      <c r="W12" s="716"/>
      <c r="X12" s="716"/>
      <c r="Y12" s="716"/>
      <c r="Z12" s="716"/>
      <c r="AA12" s="716"/>
      <c r="AB12" s="716"/>
      <c r="AC12" s="716"/>
      <c r="AD12" s="716"/>
      <c r="AE12" s="716"/>
      <c r="AF12" s="716"/>
    </row>
    <row r="13" spans="1:32" ht="15.75" customHeight="1">
      <c r="A13" s="694" t="s">
        <v>18091</v>
      </c>
      <c r="B13" s="694"/>
      <c r="C13" s="694"/>
      <c r="D13" s="694"/>
      <c r="E13" s="694"/>
      <c r="F13" s="694"/>
      <c r="G13" s="694"/>
      <c r="H13" s="694"/>
      <c r="I13" s="694"/>
      <c r="J13" s="694"/>
      <c r="K13" s="694"/>
      <c r="L13" s="694"/>
      <c r="M13" s="694"/>
      <c r="N13" s="694"/>
      <c r="O13" s="694"/>
      <c r="P13" s="694"/>
      <c r="Q13" s="694"/>
      <c r="R13" s="694"/>
      <c r="S13" s="694"/>
      <c r="T13" s="694"/>
      <c r="U13" s="694"/>
      <c r="V13" s="694"/>
      <c r="W13" s="694"/>
      <c r="X13" s="694"/>
      <c r="Y13" s="694"/>
      <c r="Z13" s="694"/>
      <c r="AA13" s="694"/>
      <c r="AB13" s="694"/>
      <c r="AC13" s="694"/>
      <c r="AD13" s="694"/>
      <c r="AE13" s="694"/>
      <c r="AF13" s="694"/>
    </row>
    <row r="14" spans="1:32" ht="15.75" customHeight="1">
      <c r="A14" s="712" t="s">
        <v>18092</v>
      </c>
      <c r="B14" s="712"/>
      <c r="C14" s="712"/>
      <c r="D14" s="712"/>
      <c r="E14" s="712"/>
      <c r="F14" s="712"/>
      <c r="G14" s="712"/>
      <c r="H14" s="712"/>
      <c r="I14" s="712"/>
      <c r="J14" s="712"/>
      <c r="K14" s="712"/>
      <c r="L14" s="712"/>
      <c r="M14" s="712"/>
      <c r="N14" s="712"/>
      <c r="O14" s="712"/>
      <c r="P14" s="712"/>
      <c r="Q14" s="712"/>
      <c r="R14" s="712"/>
      <c r="S14" s="712"/>
      <c r="T14" s="712"/>
      <c r="U14" s="712"/>
      <c r="V14" s="712" t="s">
        <v>1616</v>
      </c>
      <c r="W14" s="712"/>
      <c r="X14" s="712"/>
      <c r="Y14" s="712" t="s">
        <v>1617</v>
      </c>
      <c r="Z14" s="712"/>
      <c r="AA14" s="712"/>
      <c r="AB14" s="712" t="s">
        <v>1537</v>
      </c>
      <c r="AC14" s="712"/>
      <c r="AD14" s="712"/>
      <c r="AE14" s="712"/>
      <c r="AF14" s="712"/>
    </row>
    <row r="15" spans="1:32" ht="30" customHeight="1">
      <c r="A15" s="710" t="s">
        <v>1618</v>
      </c>
      <c r="B15" s="710"/>
      <c r="C15" s="710"/>
      <c r="D15" s="710"/>
      <c r="E15" s="710"/>
      <c r="F15" s="710"/>
      <c r="G15" s="710"/>
      <c r="H15" s="710"/>
      <c r="I15" s="710"/>
      <c r="J15" s="710"/>
      <c r="K15" s="710"/>
      <c r="L15" s="710"/>
      <c r="M15" s="710"/>
      <c r="N15" s="710"/>
      <c r="O15" s="710"/>
      <c r="P15" s="710"/>
      <c r="Q15" s="710"/>
      <c r="R15" s="710"/>
      <c r="S15" s="710"/>
      <c r="T15" s="710"/>
      <c r="U15" s="710"/>
      <c r="V15" s="711">
        <v>420</v>
      </c>
      <c r="W15" s="711"/>
      <c r="X15" s="711"/>
      <c r="Y15" s="711">
        <v>33</v>
      </c>
      <c r="Z15" s="711"/>
      <c r="AA15" s="711"/>
      <c r="AB15" s="711"/>
      <c r="AC15" s="711"/>
      <c r="AD15" s="711"/>
      <c r="AE15" s="711"/>
      <c r="AF15" s="711"/>
    </row>
    <row r="16" spans="1:32" ht="30" customHeight="1">
      <c r="A16" s="710" t="s">
        <v>1619</v>
      </c>
      <c r="B16" s="710"/>
      <c r="C16" s="710"/>
      <c r="D16" s="710"/>
      <c r="E16" s="710"/>
      <c r="F16" s="710"/>
      <c r="G16" s="710"/>
      <c r="H16" s="710"/>
      <c r="I16" s="710"/>
      <c r="J16" s="710"/>
      <c r="K16" s="710"/>
      <c r="L16" s="710"/>
      <c r="M16" s="710"/>
      <c r="N16" s="710"/>
      <c r="O16" s="710"/>
      <c r="P16" s="710"/>
      <c r="Q16" s="710"/>
      <c r="R16" s="710"/>
      <c r="S16" s="710"/>
      <c r="T16" s="710"/>
      <c r="U16" s="710"/>
      <c r="V16" s="711">
        <v>420</v>
      </c>
      <c r="W16" s="711"/>
      <c r="X16" s="711"/>
      <c r="Y16" s="711">
        <v>23</v>
      </c>
      <c r="Z16" s="711"/>
      <c r="AA16" s="711"/>
      <c r="AB16" s="711"/>
      <c r="AC16" s="711"/>
      <c r="AD16" s="711"/>
      <c r="AE16" s="711"/>
      <c r="AF16" s="711"/>
    </row>
    <row r="17" spans="1:32" ht="30" customHeight="1">
      <c r="A17" s="710" t="s">
        <v>1620</v>
      </c>
      <c r="B17" s="710"/>
      <c r="C17" s="710"/>
      <c r="D17" s="710"/>
      <c r="E17" s="710"/>
      <c r="F17" s="710"/>
      <c r="G17" s="710"/>
      <c r="H17" s="710"/>
      <c r="I17" s="710"/>
      <c r="J17" s="710"/>
      <c r="K17" s="710"/>
      <c r="L17" s="710"/>
      <c r="M17" s="710"/>
      <c r="N17" s="710"/>
      <c r="O17" s="710"/>
      <c r="P17" s="710"/>
      <c r="Q17" s="710"/>
      <c r="R17" s="710"/>
      <c r="S17" s="710"/>
      <c r="T17" s="710"/>
      <c r="U17" s="710"/>
      <c r="V17" s="711">
        <v>420</v>
      </c>
      <c r="W17" s="711"/>
      <c r="X17" s="711"/>
      <c r="Y17" s="711">
        <v>3</v>
      </c>
      <c r="Z17" s="711"/>
      <c r="AA17" s="711"/>
      <c r="AB17" s="711"/>
      <c r="AC17" s="711"/>
      <c r="AD17" s="711"/>
      <c r="AE17" s="711"/>
      <c r="AF17" s="711"/>
    </row>
    <row r="18" spans="1:32" ht="15.75" customHeight="1">
      <c r="A18" s="714" t="s">
        <v>1621</v>
      </c>
      <c r="B18" s="714"/>
      <c r="C18" s="714"/>
      <c r="D18" s="714"/>
      <c r="E18" s="714"/>
      <c r="F18" s="714"/>
      <c r="G18" s="714"/>
      <c r="H18" s="714"/>
      <c r="I18" s="714"/>
      <c r="J18" s="714"/>
      <c r="K18" s="714"/>
      <c r="L18" s="714"/>
      <c r="M18" s="714"/>
      <c r="N18" s="714"/>
      <c r="O18" s="714"/>
      <c r="P18" s="714"/>
      <c r="Q18" s="714"/>
      <c r="R18" s="714"/>
      <c r="S18" s="714"/>
      <c r="T18" s="714"/>
      <c r="U18" s="714"/>
      <c r="V18" s="714"/>
      <c r="W18" s="714"/>
      <c r="X18" s="714"/>
      <c r="Y18" s="714"/>
      <c r="Z18" s="714"/>
      <c r="AA18" s="714"/>
      <c r="AB18" s="715">
        <f>SUM(Y15:Y17)</f>
        <v>59</v>
      </c>
      <c r="AC18" s="715"/>
      <c r="AD18" s="715"/>
      <c r="AE18" s="715"/>
      <c r="AF18" s="715"/>
    </row>
    <row r="19" spans="1:32" ht="30" customHeight="1">
      <c r="A19" s="710" t="s">
        <v>1622</v>
      </c>
      <c r="B19" s="710"/>
      <c r="C19" s="710"/>
      <c r="D19" s="710"/>
      <c r="E19" s="710"/>
      <c r="F19" s="710"/>
      <c r="G19" s="710"/>
      <c r="H19" s="710"/>
      <c r="I19" s="710"/>
      <c r="J19" s="710"/>
      <c r="K19" s="710"/>
      <c r="L19" s="710"/>
      <c r="M19" s="710"/>
      <c r="N19" s="710"/>
      <c r="O19" s="710"/>
      <c r="P19" s="710"/>
      <c r="Q19" s="710"/>
      <c r="R19" s="710"/>
      <c r="S19" s="710"/>
      <c r="T19" s="710"/>
      <c r="U19" s="710"/>
      <c r="V19" s="711">
        <v>420</v>
      </c>
      <c r="W19" s="711"/>
      <c r="X19" s="711"/>
      <c r="Y19" s="711">
        <v>2</v>
      </c>
      <c r="Z19" s="711"/>
      <c r="AA19" s="711"/>
      <c r="AB19" s="711">
        <f>V19*Y19</f>
        <v>840</v>
      </c>
      <c r="AC19" s="711"/>
      <c r="AD19" s="711"/>
      <c r="AE19" s="711"/>
      <c r="AF19" s="711"/>
    </row>
    <row r="20" spans="1:32" ht="15.75" customHeight="1">
      <c r="A20" s="714" t="s">
        <v>1623</v>
      </c>
      <c r="B20" s="714"/>
      <c r="C20" s="714"/>
      <c r="D20" s="714"/>
      <c r="E20" s="714"/>
      <c r="F20" s="714"/>
      <c r="G20" s="714"/>
      <c r="H20" s="714"/>
      <c r="I20" s="714"/>
      <c r="J20" s="714"/>
      <c r="K20" s="714"/>
      <c r="L20" s="714"/>
      <c r="M20" s="714"/>
      <c r="N20" s="714"/>
      <c r="O20" s="714"/>
      <c r="P20" s="714"/>
      <c r="Q20" s="714"/>
      <c r="R20" s="714"/>
      <c r="S20" s="714"/>
      <c r="T20" s="714"/>
      <c r="U20" s="714"/>
      <c r="V20" s="714"/>
      <c r="W20" s="714"/>
      <c r="X20" s="714"/>
      <c r="Y20" s="714"/>
      <c r="Z20" s="714"/>
      <c r="AA20" s="714"/>
      <c r="AB20" s="715">
        <f>AB19</f>
        <v>840</v>
      </c>
      <c r="AC20" s="715"/>
      <c r="AD20" s="715"/>
      <c r="AE20" s="715"/>
      <c r="AF20" s="715"/>
    </row>
    <row r="21" spans="1:32" ht="15.75" customHeight="1">
      <c r="A21" s="717"/>
      <c r="B21" s="717"/>
      <c r="C21" s="717"/>
      <c r="D21" s="717"/>
      <c r="E21" s="717"/>
      <c r="F21" s="717"/>
      <c r="G21" s="717"/>
      <c r="H21" s="717"/>
      <c r="I21" s="717"/>
      <c r="J21" s="717"/>
      <c r="K21" s="717"/>
      <c r="L21" s="717"/>
      <c r="M21" s="717"/>
      <c r="N21" s="717"/>
      <c r="O21" s="717"/>
      <c r="P21" s="717"/>
      <c r="Q21" s="717"/>
      <c r="R21" s="717"/>
      <c r="S21" s="717"/>
      <c r="T21" s="717"/>
      <c r="U21" s="717"/>
      <c r="V21" s="717"/>
      <c r="W21" s="717"/>
      <c r="X21" s="717"/>
      <c r="Y21" s="717"/>
      <c r="Z21" s="717"/>
      <c r="AA21" s="717"/>
      <c r="AB21" s="717"/>
      <c r="AC21" s="717"/>
      <c r="AD21" s="717"/>
      <c r="AE21" s="717"/>
      <c r="AF21" s="717"/>
    </row>
    <row r="22" spans="1:32" ht="15.75" customHeight="1">
      <c r="A22" s="694" t="s">
        <v>1624</v>
      </c>
      <c r="B22" s="694"/>
      <c r="C22" s="694"/>
      <c r="D22" s="694"/>
      <c r="E22" s="694"/>
      <c r="F22" s="694"/>
      <c r="G22" s="694"/>
      <c r="H22" s="694"/>
      <c r="I22" s="694"/>
      <c r="J22" s="694"/>
      <c r="K22" s="694"/>
      <c r="L22" s="694"/>
      <c r="M22" s="694"/>
      <c r="N22" s="694"/>
      <c r="O22" s="694"/>
      <c r="P22" s="694"/>
      <c r="Q22" s="694"/>
      <c r="R22" s="694"/>
      <c r="S22" s="694"/>
      <c r="T22" s="694"/>
      <c r="U22" s="694"/>
      <c r="V22" s="694"/>
      <c r="W22" s="694"/>
      <c r="X22" s="694"/>
      <c r="Y22" s="694"/>
      <c r="Z22" s="694"/>
      <c r="AA22" s="694"/>
      <c r="AB22" s="694"/>
      <c r="AC22" s="694"/>
      <c r="AD22" s="694"/>
      <c r="AE22" s="694"/>
      <c r="AF22" s="694"/>
    </row>
    <row r="23" spans="1:32" ht="15.75" customHeight="1">
      <c r="A23" s="714" t="s">
        <v>1625</v>
      </c>
      <c r="B23" s="714"/>
      <c r="C23" s="714"/>
      <c r="D23" s="714"/>
      <c r="E23" s="714"/>
      <c r="F23" s="714"/>
      <c r="G23" s="714"/>
      <c r="H23" s="714"/>
      <c r="I23" s="714"/>
      <c r="J23" s="714"/>
      <c r="K23" s="714"/>
      <c r="L23" s="714"/>
      <c r="M23" s="714"/>
      <c r="N23" s="714"/>
      <c r="O23" s="714"/>
      <c r="P23" s="714"/>
      <c r="Q23" s="714"/>
      <c r="R23" s="714"/>
      <c r="S23" s="714"/>
      <c r="T23" s="714"/>
      <c r="U23" s="714"/>
      <c r="V23" s="714"/>
      <c r="W23" s="714"/>
      <c r="X23" s="714"/>
      <c r="Y23" s="714"/>
      <c r="Z23" s="714"/>
      <c r="AA23" s="714"/>
      <c r="AB23" s="715">
        <f>AB11+AB20</f>
        <v>1740</v>
      </c>
      <c r="AC23" s="715"/>
      <c r="AD23" s="715"/>
      <c r="AE23" s="715"/>
      <c r="AF23" s="715"/>
    </row>
    <row r="24" spans="1:32" ht="15.75" customHeight="1">
      <c r="A24" s="694" t="s">
        <v>1626</v>
      </c>
      <c r="B24" s="694"/>
      <c r="C24" s="694"/>
      <c r="D24" s="694"/>
      <c r="E24" s="694"/>
      <c r="F24" s="694"/>
      <c r="G24" s="694"/>
      <c r="H24" s="694"/>
      <c r="I24" s="694"/>
      <c r="J24" s="694"/>
      <c r="K24" s="694"/>
      <c r="L24" s="694"/>
      <c r="M24" s="694"/>
      <c r="N24" s="694"/>
      <c r="O24" s="694"/>
      <c r="P24" s="694"/>
      <c r="Q24" s="694"/>
      <c r="R24" s="694"/>
      <c r="S24" s="694"/>
      <c r="T24" s="694"/>
      <c r="U24" s="694"/>
      <c r="V24" s="711">
        <v>1.33</v>
      </c>
      <c r="W24" s="711"/>
      <c r="X24" s="711"/>
      <c r="Y24" s="714"/>
      <c r="Z24" s="714"/>
      <c r="AA24" s="714"/>
      <c r="AB24" s="718">
        <f>ROUNDUP(AB23*V24,0)</f>
        <v>2315</v>
      </c>
      <c r="AC24" s="718"/>
      <c r="AD24" s="718"/>
      <c r="AE24" s="718"/>
      <c r="AF24" s="718"/>
    </row>
    <row r="25" spans="1:32" ht="15.75" customHeight="1">
      <c r="A25" s="457"/>
      <c r="B25" s="457"/>
      <c r="C25" s="457"/>
      <c r="D25" s="457"/>
      <c r="E25" s="457"/>
      <c r="F25" s="457"/>
      <c r="G25" s="457"/>
      <c r="H25" s="457"/>
      <c r="I25" s="457"/>
      <c r="J25" s="457"/>
      <c r="K25" s="457"/>
      <c r="L25" s="457"/>
      <c r="M25" s="457"/>
      <c r="N25" s="457"/>
      <c r="O25" s="457"/>
      <c r="P25" s="457"/>
      <c r="Q25" s="457"/>
      <c r="R25" s="457"/>
      <c r="S25" s="457"/>
      <c r="T25" s="457"/>
      <c r="U25" s="457"/>
      <c r="V25" s="457"/>
      <c r="W25" s="457"/>
      <c r="X25" s="457"/>
      <c r="Y25" s="457"/>
      <c r="Z25" s="457"/>
      <c r="AA25" s="457"/>
      <c r="AB25" s="457"/>
      <c r="AC25" s="457"/>
      <c r="AD25" s="457"/>
      <c r="AE25" s="457"/>
      <c r="AF25" s="457"/>
    </row>
    <row r="26" spans="1:32" ht="15.75" customHeight="1">
      <c r="A26" s="457"/>
      <c r="B26" s="457"/>
      <c r="C26" s="457"/>
      <c r="D26" s="457"/>
      <c r="E26" s="457"/>
      <c r="F26" s="457"/>
      <c r="G26" s="457"/>
      <c r="H26" s="457"/>
      <c r="I26" s="457"/>
      <c r="J26" s="457"/>
      <c r="K26" s="457"/>
      <c r="L26" s="457"/>
      <c r="M26" s="457"/>
      <c r="N26" s="457"/>
      <c r="O26" s="457"/>
      <c r="P26" s="457"/>
      <c r="Q26" s="457"/>
      <c r="R26" s="457"/>
      <c r="S26" s="457"/>
      <c r="T26" s="457"/>
      <c r="U26" s="457"/>
      <c r="V26" s="457"/>
      <c r="W26" s="457"/>
      <c r="X26" s="457"/>
      <c r="Y26" s="457"/>
      <c r="Z26" s="457"/>
      <c r="AA26" s="457"/>
      <c r="AB26" s="457"/>
      <c r="AC26" s="457"/>
      <c r="AD26" s="457"/>
      <c r="AE26" s="457"/>
      <c r="AF26" s="457"/>
    </row>
    <row r="27" spans="1:32" ht="15.75" customHeight="1">
      <c r="A27" s="457"/>
      <c r="B27" s="457"/>
      <c r="C27" s="457"/>
      <c r="D27" s="457"/>
      <c r="E27" s="457"/>
      <c r="F27" s="457"/>
      <c r="G27" s="457"/>
      <c r="H27" s="457"/>
      <c r="I27" s="457"/>
      <c r="J27" s="457"/>
      <c r="K27" s="457"/>
      <c r="L27" s="457"/>
      <c r="M27" s="457"/>
      <c r="N27" s="457"/>
      <c r="O27" s="457"/>
      <c r="P27" s="457"/>
      <c r="Q27" s="457"/>
      <c r="R27" s="457"/>
      <c r="S27" s="457"/>
      <c r="T27" s="457"/>
      <c r="U27" s="457"/>
      <c r="V27" s="457"/>
      <c r="W27" s="457"/>
      <c r="X27" s="457"/>
      <c r="Y27" s="457"/>
      <c r="Z27" s="457"/>
      <c r="AA27" s="457"/>
      <c r="AB27" s="457"/>
      <c r="AC27" s="457"/>
      <c r="AD27" s="457"/>
      <c r="AE27" s="457"/>
      <c r="AF27" s="457"/>
    </row>
    <row r="28" spans="1:32" ht="15.75" customHeight="1">
      <c r="A28" s="457"/>
      <c r="B28" s="457"/>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c r="AA28" s="457"/>
      <c r="AB28" s="457"/>
      <c r="AC28" s="457"/>
      <c r="AD28" s="457"/>
      <c r="AE28" s="457"/>
      <c r="AF28" s="457"/>
    </row>
    <row r="29" spans="1:32" ht="15.75" customHeight="1">
      <c r="A29" s="457"/>
      <c r="B29" s="457"/>
      <c r="C29" s="457"/>
      <c r="D29" s="457"/>
      <c r="E29" s="457"/>
      <c r="F29" s="457"/>
      <c r="G29" s="457"/>
      <c r="H29" s="457"/>
      <c r="I29" s="457"/>
      <c r="J29" s="457"/>
      <c r="K29" s="457"/>
      <c r="L29" s="457"/>
      <c r="M29" s="457"/>
      <c r="N29" s="457"/>
      <c r="O29" s="457"/>
      <c r="P29" s="457"/>
      <c r="Q29" s="457"/>
      <c r="R29" s="457"/>
      <c r="S29" s="457"/>
      <c r="T29" s="457"/>
      <c r="U29" s="457"/>
      <c r="V29" s="457"/>
      <c r="W29" s="457"/>
      <c r="X29" s="457"/>
      <c r="Y29" s="457"/>
      <c r="Z29" s="457"/>
      <c r="AA29" s="457"/>
      <c r="AB29" s="457"/>
      <c r="AC29" s="457"/>
      <c r="AD29" s="457"/>
      <c r="AE29" s="457"/>
      <c r="AF29" s="457"/>
    </row>
    <row r="30" spans="1:32" ht="15.75" customHeight="1">
      <c r="A30" s="457"/>
      <c r="B30" s="457"/>
      <c r="C30" s="457"/>
      <c r="D30" s="457"/>
      <c r="E30" s="457"/>
      <c r="F30" s="457"/>
      <c r="G30" s="457"/>
      <c r="H30" s="457"/>
      <c r="I30" s="457"/>
      <c r="J30" s="457"/>
      <c r="K30" s="457"/>
      <c r="L30" s="457"/>
      <c r="M30" s="457"/>
      <c r="N30" s="457"/>
      <c r="O30" s="457"/>
      <c r="P30" s="457"/>
      <c r="Q30" s="457"/>
      <c r="R30" s="457"/>
      <c r="S30" s="457"/>
      <c r="T30" s="457"/>
      <c r="U30" s="457"/>
      <c r="V30" s="457"/>
      <c r="W30" s="457"/>
      <c r="X30" s="457"/>
      <c r="Y30" s="457"/>
      <c r="Z30" s="457"/>
      <c r="AA30" s="457"/>
      <c r="AB30" s="457"/>
      <c r="AC30" s="457"/>
      <c r="AD30" s="457"/>
      <c r="AE30" s="457"/>
      <c r="AF30" s="457"/>
    </row>
    <row r="31" spans="1:32" ht="15.75" customHeight="1">
      <c r="A31" s="457"/>
      <c r="B31" s="457"/>
      <c r="C31" s="457"/>
      <c r="D31" s="457"/>
      <c r="E31" s="457"/>
      <c r="F31" s="457"/>
      <c r="G31" s="457"/>
      <c r="H31" s="457"/>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row>
    <row r="32" spans="1:32" ht="15.75" customHeight="1">
      <c r="A32" s="457"/>
      <c r="B32" s="457"/>
      <c r="C32" s="457"/>
      <c r="D32" s="457"/>
      <c r="E32" s="457"/>
      <c r="F32" s="457"/>
      <c r="G32" s="457"/>
      <c r="H32" s="457"/>
      <c r="I32" s="457"/>
      <c r="J32" s="457"/>
      <c r="K32" s="457"/>
      <c r="L32" s="457"/>
      <c r="M32" s="457"/>
      <c r="N32" s="457"/>
      <c r="O32" s="457"/>
      <c r="P32" s="457"/>
      <c r="Q32" s="457"/>
      <c r="R32" s="457"/>
      <c r="S32" s="457"/>
      <c r="T32" s="457"/>
      <c r="U32" s="457"/>
      <c r="V32" s="457"/>
      <c r="W32" s="457"/>
      <c r="X32" s="457"/>
      <c r="Y32" s="457"/>
      <c r="Z32" s="457"/>
      <c r="AA32" s="457"/>
      <c r="AB32" s="457"/>
      <c r="AC32" s="457"/>
      <c r="AD32" s="457"/>
      <c r="AE32" s="457"/>
      <c r="AF32" s="457"/>
    </row>
    <row r="33" spans="1:32" ht="15.75" customHeight="1">
      <c r="A33" s="457"/>
      <c r="B33" s="457"/>
      <c r="C33" s="457"/>
      <c r="D33" s="457"/>
      <c r="E33" s="457"/>
      <c r="F33" s="457"/>
      <c r="G33" s="457"/>
      <c r="H33" s="457"/>
      <c r="I33" s="457"/>
      <c r="J33" s="457"/>
      <c r="K33" s="457"/>
      <c r="L33" s="457"/>
      <c r="M33" s="457"/>
      <c r="N33" s="457"/>
      <c r="O33" s="457"/>
      <c r="P33" s="457"/>
      <c r="Q33" s="457"/>
      <c r="R33" s="457"/>
      <c r="S33" s="457"/>
      <c r="T33" s="457"/>
      <c r="U33" s="457"/>
      <c r="V33" s="457"/>
      <c r="W33" s="457"/>
      <c r="X33" s="457"/>
      <c r="Y33" s="457"/>
      <c r="Z33" s="457"/>
      <c r="AA33" s="457"/>
      <c r="AB33" s="457"/>
      <c r="AC33" s="457"/>
      <c r="AD33" s="457"/>
      <c r="AE33" s="457"/>
      <c r="AF33" s="457"/>
    </row>
    <row r="34" spans="1:32" ht="15.75" customHeight="1">
      <c r="A34" s="457"/>
      <c r="B34" s="457"/>
      <c r="C34" s="457"/>
      <c r="D34" s="457"/>
      <c r="E34" s="457"/>
      <c r="F34" s="457"/>
      <c r="G34" s="457"/>
      <c r="H34" s="457"/>
      <c r="I34" s="457"/>
      <c r="J34" s="457"/>
      <c r="K34" s="457"/>
      <c r="L34" s="457"/>
      <c r="M34" s="457"/>
      <c r="N34" s="457"/>
      <c r="O34" s="457"/>
      <c r="P34" s="457"/>
      <c r="Q34" s="457"/>
      <c r="R34" s="457"/>
      <c r="S34" s="457"/>
      <c r="T34" s="457"/>
      <c r="U34" s="457"/>
      <c r="V34" s="457"/>
      <c r="W34" s="457"/>
      <c r="X34" s="457"/>
      <c r="Y34" s="457"/>
      <c r="Z34" s="457"/>
      <c r="AA34" s="457"/>
      <c r="AB34" s="457"/>
      <c r="AC34" s="457"/>
      <c r="AD34" s="457"/>
      <c r="AE34" s="457"/>
      <c r="AF34" s="457"/>
    </row>
    <row r="35" spans="1:32" ht="15.75" customHeight="1">
      <c r="A35" s="457"/>
      <c r="B35" s="457"/>
      <c r="C35" s="457"/>
      <c r="D35" s="457"/>
      <c r="E35" s="457"/>
      <c r="F35" s="457"/>
      <c r="G35" s="457"/>
      <c r="H35" s="457"/>
      <c r="I35" s="457"/>
      <c r="J35" s="457"/>
      <c r="K35" s="457"/>
      <c r="L35" s="457"/>
      <c r="M35" s="457"/>
      <c r="N35" s="457"/>
      <c r="O35" s="457"/>
      <c r="P35" s="457"/>
      <c r="Q35" s="457"/>
      <c r="R35" s="457"/>
      <c r="S35" s="457"/>
      <c r="T35" s="457"/>
      <c r="U35" s="457"/>
      <c r="V35" s="457"/>
      <c r="W35" s="457"/>
      <c r="X35" s="457"/>
      <c r="Y35" s="457"/>
      <c r="Z35" s="457"/>
      <c r="AA35" s="457"/>
      <c r="AB35" s="457"/>
      <c r="AC35" s="457"/>
      <c r="AD35" s="457"/>
      <c r="AE35" s="457"/>
      <c r="AF35" s="457"/>
    </row>
    <row r="36" spans="1:32" ht="15.75" customHeight="1">
      <c r="A36" s="457"/>
      <c r="B36" s="457"/>
      <c r="C36" s="457"/>
      <c r="D36" s="457"/>
      <c r="E36" s="457"/>
      <c r="F36" s="457"/>
      <c r="G36" s="457"/>
      <c r="H36" s="457"/>
      <c r="I36" s="457"/>
      <c r="J36" s="457"/>
      <c r="K36" s="457"/>
      <c r="L36" s="457"/>
      <c r="M36" s="457"/>
      <c r="N36" s="457"/>
      <c r="O36" s="457"/>
      <c r="P36" s="457"/>
      <c r="Q36" s="457"/>
      <c r="R36" s="457"/>
      <c r="S36" s="457"/>
      <c r="T36" s="457"/>
      <c r="U36" s="457"/>
      <c r="V36" s="457"/>
      <c r="W36" s="457"/>
      <c r="X36" s="457"/>
      <c r="Y36" s="457"/>
      <c r="Z36" s="457"/>
      <c r="AA36" s="457"/>
      <c r="AB36" s="457"/>
      <c r="AC36" s="457"/>
      <c r="AD36" s="457"/>
      <c r="AE36" s="457"/>
      <c r="AF36" s="457"/>
    </row>
    <row r="37" spans="1:32" ht="15.75" customHeight="1">
      <c r="A37" s="708" t="s">
        <v>27</v>
      </c>
      <c r="B37" s="709"/>
      <c r="C37" s="709"/>
      <c r="D37" s="709"/>
      <c r="E37" s="709"/>
      <c r="F37" s="709"/>
      <c r="G37" s="709"/>
      <c r="H37" s="492">
        <f>AB24</f>
        <v>2315</v>
      </c>
      <c r="I37" s="704"/>
      <c r="J37" s="704"/>
      <c r="K37" s="704"/>
      <c r="L37" s="353" t="s">
        <v>28</v>
      </c>
      <c r="M37" s="353"/>
      <c r="N37" s="353"/>
      <c r="O37" s="703"/>
      <c r="P37" s="704"/>
      <c r="Q37" s="704"/>
      <c r="R37" s="353"/>
      <c r="S37" s="353"/>
      <c r="T37" s="353"/>
      <c r="U37" s="353"/>
      <c r="V37" s="353"/>
      <c r="W37" s="353"/>
      <c r="X37" s="353"/>
      <c r="Y37" s="353"/>
      <c r="Z37" s="697" t="s">
        <v>18102</v>
      </c>
      <c r="AA37" s="697"/>
      <c r="AB37" s="697"/>
      <c r="AC37" s="697"/>
      <c r="AD37" s="697"/>
      <c r="AE37" s="697"/>
      <c r="AF37" s="356">
        <v>1</v>
      </c>
    </row>
  </sheetData>
  <mergeCells count="67">
    <mergeCell ref="Z37:AE37"/>
    <mergeCell ref="A21:AF21"/>
    <mergeCell ref="A22:AF22"/>
    <mergeCell ref="A23:AA23"/>
    <mergeCell ref="AB23:AF23"/>
    <mergeCell ref="A24:U24"/>
    <mergeCell ref="V24:X24"/>
    <mergeCell ref="Y24:AA24"/>
    <mergeCell ref="AB24:AF24"/>
    <mergeCell ref="A19:U19"/>
    <mergeCell ref="V19:X19"/>
    <mergeCell ref="Y19:AA19"/>
    <mergeCell ref="AB19:AF19"/>
    <mergeCell ref="A20:AA20"/>
    <mergeCell ref="AB20:AF20"/>
    <mergeCell ref="A17:U17"/>
    <mergeCell ref="V17:X17"/>
    <mergeCell ref="Y17:AA17"/>
    <mergeCell ref="AB17:AF17"/>
    <mergeCell ref="A18:AA18"/>
    <mergeCell ref="AB18:AF18"/>
    <mergeCell ref="A15:U15"/>
    <mergeCell ref="V15:X15"/>
    <mergeCell ref="Y15:AA15"/>
    <mergeCell ref="AB15:AF15"/>
    <mergeCell ref="A16:U16"/>
    <mergeCell ref="V16:X16"/>
    <mergeCell ref="Y16:AA16"/>
    <mergeCell ref="AB16:AF16"/>
    <mergeCell ref="A12:AF12"/>
    <mergeCell ref="A13:AF13"/>
    <mergeCell ref="A14:U14"/>
    <mergeCell ref="V14:X14"/>
    <mergeCell ref="Y14:AA14"/>
    <mergeCell ref="AB14:AF14"/>
    <mergeCell ref="A10:U10"/>
    <mergeCell ref="V10:X10"/>
    <mergeCell ref="Y10:AA10"/>
    <mergeCell ref="AB10:AF10"/>
    <mergeCell ref="A11:AA11"/>
    <mergeCell ref="AB11:AF11"/>
    <mergeCell ref="Y4:AF4"/>
    <mergeCell ref="A9:U9"/>
    <mergeCell ref="V9:X9"/>
    <mergeCell ref="Y9:AA9"/>
    <mergeCell ref="AB9:AF9"/>
    <mergeCell ref="A7:AF7"/>
    <mergeCell ref="A8:U8"/>
    <mergeCell ref="V8:X8"/>
    <mergeCell ref="Y8:AA8"/>
    <mergeCell ref="AB8:AF8"/>
    <mergeCell ref="A1:AF2"/>
    <mergeCell ref="M4:Q4"/>
    <mergeCell ref="M5:Q5"/>
    <mergeCell ref="O37:Q37"/>
    <mergeCell ref="F4:L4"/>
    <mergeCell ref="A3:E3"/>
    <mergeCell ref="C5:L5"/>
    <mergeCell ref="R4:X4"/>
    <mergeCell ref="F3:L3"/>
    <mergeCell ref="A5:B5"/>
    <mergeCell ref="H37:K37"/>
    <mergeCell ref="R5:AF5"/>
    <mergeCell ref="M3:Q3"/>
    <mergeCell ref="A37:G37"/>
    <mergeCell ref="A4:E4"/>
    <mergeCell ref="A6:AF6"/>
  </mergeCells>
  <pageMargins left="0.75" right="0.5" top="0.75" bottom="0.5" header="0" footer="0.3"/>
  <pageSetup scale="84" orientation="portrait" r:id="rId1"/>
  <headerFooter>
    <oddFooter>&amp;L_x000D_&amp;1#&amp;"Calibri"&amp;10&amp;K000000 DISTRIBUTION: DoD COMMUNITY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autoPageBreaks="0"/>
  </sheetPr>
  <dimension ref="A1:AF126"/>
  <sheetViews>
    <sheetView showGridLines="0" showZeros="0" view="pageBreakPreview" zoomScaleNormal="100" zoomScaleSheetLayoutView="100" workbookViewId="0">
      <selection activeCell="B21" sqref="B21:AF21"/>
    </sheetView>
  </sheetViews>
  <sheetFormatPr defaultColWidth="0" defaultRowHeight="15.75" customHeight="1" zeroHeight="1"/>
  <cols>
    <col min="1" max="32" width="2.81640625" style="115" customWidth="1"/>
    <col min="33" max="33" width="2.81640625" style="116" hidden="1" customWidth="1"/>
    <col min="34" max="16384" width="2.81640625" style="116"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15.75" customHeight="1">
      <c r="A3" s="478" t="s">
        <v>11</v>
      </c>
      <c r="B3" s="479"/>
      <c r="C3" s="479"/>
      <c r="D3" s="479"/>
      <c r="E3" s="479"/>
      <c r="F3" s="541" t="str">
        <f>UNIT_ROLLUP!F3</f>
        <v>H&amp;S BN MCIPAC MCB CP BUTLER JA</v>
      </c>
      <c r="G3" s="472"/>
      <c r="H3" s="472"/>
      <c r="I3" s="472"/>
      <c r="J3" s="472"/>
      <c r="K3" s="472"/>
      <c r="L3" s="472"/>
      <c r="M3" s="478" t="s">
        <v>13</v>
      </c>
      <c r="N3" s="479"/>
      <c r="O3" s="479"/>
      <c r="P3" s="479"/>
      <c r="Q3" s="479"/>
      <c r="R3" s="123" t="str">
        <f>UNIT_ROLLUP!R3</f>
        <v>CLB 4</v>
      </c>
      <c r="S3" s="124"/>
      <c r="T3" s="124"/>
      <c r="U3" s="124"/>
      <c r="V3" s="124"/>
      <c r="W3" s="124"/>
      <c r="X3" s="124"/>
      <c r="Y3" s="312"/>
      <c r="Z3" s="312"/>
      <c r="AA3" s="312"/>
      <c r="AB3" s="312"/>
      <c r="AC3" s="312"/>
      <c r="AD3" s="312"/>
      <c r="AE3" s="369"/>
      <c r="AF3" s="124"/>
    </row>
    <row r="4" spans="1:32" ht="15.75" customHeight="1">
      <c r="A4" s="478" t="s">
        <v>14</v>
      </c>
      <c r="B4" s="479"/>
      <c r="C4" s="479"/>
      <c r="D4" s="479"/>
      <c r="E4" s="479"/>
      <c r="F4" s="541" t="str">
        <f>UNIT_ROLLUP!F4</f>
        <v>M67400</v>
      </c>
      <c r="G4" s="472"/>
      <c r="H4" s="472"/>
      <c r="I4" s="472"/>
      <c r="J4" s="472"/>
      <c r="K4" s="472"/>
      <c r="L4" s="472"/>
      <c r="M4" s="478" t="s">
        <v>15</v>
      </c>
      <c r="N4" s="479"/>
      <c r="O4" s="479"/>
      <c r="P4" s="479"/>
      <c r="Q4" s="479"/>
      <c r="R4" s="541" t="str">
        <f>UNIT_ROLLUP!R4</f>
        <v>M29030</v>
      </c>
      <c r="S4" s="472"/>
      <c r="T4" s="472"/>
      <c r="U4" s="472"/>
      <c r="V4" s="472"/>
      <c r="W4" s="472"/>
      <c r="X4" s="472"/>
      <c r="Y4" s="494" t="s">
        <v>16</v>
      </c>
      <c r="Z4" s="479"/>
      <c r="AA4" s="479"/>
      <c r="AB4" s="479"/>
      <c r="AC4" s="479"/>
      <c r="AD4" s="479"/>
      <c r="AE4" s="480" t="str">
        <f>UNIT_ROLLUP!AE4</f>
        <v>SW</v>
      </c>
      <c r="AF4" s="472"/>
    </row>
    <row r="5" spans="1:32" ht="15.75" customHeight="1">
      <c r="A5" s="528" t="s">
        <v>1459</v>
      </c>
      <c r="B5" s="479"/>
      <c r="C5" s="535">
        <v>21710</v>
      </c>
      <c r="D5" s="472"/>
      <c r="E5" s="472"/>
      <c r="F5" s="472"/>
      <c r="G5" s="472"/>
      <c r="H5" s="472"/>
      <c r="I5" s="472"/>
      <c r="J5" s="472"/>
      <c r="K5" s="472"/>
      <c r="L5" s="472"/>
      <c r="M5" s="528" t="s">
        <v>1460</v>
      </c>
      <c r="N5" s="479"/>
      <c r="O5" s="479"/>
      <c r="P5" s="479"/>
      <c r="Q5" s="479"/>
      <c r="R5" s="535" t="s">
        <v>1627</v>
      </c>
      <c r="S5" s="472"/>
      <c r="T5" s="472"/>
      <c r="U5" s="472"/>
      <c r="V5" s="472"/>
      <c r="W5" s="472"/>
      <c r="X5" s="472"/>
      <c r="Y5" s="472"/>
      <c r="Z5" s="472"/>
      <c r="AA5" s="472"/>
      <c r="AB5" s="472"/>
      <c r="AC5" s="472"/>
      <c r="AD5" s="472"/>
      <c r="AE5" s="472"/>
      <c r="AF5" s="472"/>
    </row>
    <row r="6" spans="1:32" ht="15.75" customHeight="1">
      <c r="A6" s="564" t="s">
        <v>1462</v>
      </c>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row>
    <row r="7" spans="1:32" ht="15.75" customHeight="1">
      <c r="A7" s="478" t="s">
        <v>1463</v>
      </c>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row>
    <row r="8" spans="1:32" ht="15.75" customHeight="1">
      <c r="A8" s="518"/>
      <c r="B8" s="518" t="s">
        <v>1628</v>
      </c>
      <c r="C8" s="472"/>
      <c r="D8" s="472"/>
      <c r="E8" s="472"/>
      <c r="F8" s="472"/>
      <c r="G8" s="472"/>
      <c r="H8" s="472"/>
      <c r="I8" s="472"/>
      <c r="J8" s="472"/>
      <c r="K8" s="472"/>
      <c r="L8" s="472"/>
      <c r="M8" s="472"/>
      <c r="N8" s="472"/>
      <c r="O8" s="472"/>
      <c r="P8" s="472"/>
      <c r="Q8" s="472"/>
      <c r="R8" s="472"/>
      <c r="S8" s="472"/>
      <c r="T8" s="472"/>
      <c r="U8" s="472"/>
      <c r="V8" s="472"/>
      <c r="W8" s="472"/>
      <c r="X8" s="472"/>
      <c r="Y8" s="472"/>
      <c r="Z8" s="472"/>
      <c r="AA8" s="472"/>
      <c r="AB8" s="472"/>
      <c r="AC8" s="472"/>
      <c r="AD8" s="472"/>
      <c r="AE8" s="472"/>
      <c r="AF8" s="472"/>
    </row>
    <row r="9" spans="1:32" ht="15.75" customHeight="1">
      <c r="A9" s="472"/>
      <c r="B9" s="472"/>
      <c r="C9" s="472"/>
      <c r="D9" s="472"/>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row>
    <row r="10" spans="1:32" ht="15.75" customHeight="1">
      <c r="A10" s="472"/>
      <c r="B10" s="472"/>
      <c r="C10" s="472"/>
      <c r="D10" s="472"/>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row>
    <row r="11" spans="1:32" ht="15.75" customHeight="1">
      <c r="A11" s="472"/>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row>
    <row r="12" spans="1:32" ht="15.75" customHeight="1">
      <c r="A12" s="472"/>
      <c r="B12" s="472"/>
      <c r="C12" s="472"/>
      <c r="D12" s="472"/>
      <c r="E12" s="472"/>
      <c r="F12" s="472"/>
      <c r="G12" s="472"/>
      <c r="H12" s="472"/>
      <c r="I12" s="472"/>
      <c r="J12" s="472"/>
      <c r="K12" s="472"/>
      <c r="L12" s="472"/>
      <c r="M12" s="472"/>
      <c r="N12" s="472"/>
      <c r="O12" s="472"/>
      <c r="P12" s="472"/>
      <c r="Q12" s="472"/>
      <c r="R12" s="472"/>
      <c r="S12" s="472"/>
      <c r="T12" s="472"/>
      <c r="U12" s="472"/>
      <c r="V12" s="472"/>
      <c r="W12" s="472"/>
      <c r="X12" s="472"/>
      <c r="Y12" s="472"/>
      <c r="Z12" s="472"/>
      <c r="AA12" s="472"/>
      <c r="AB12" s="472"/>
      <c r="AC12" s="472"/>
      <c r="AD12" s="472"/>
      <c r="AE12" s="472"/>
      <c r="AF12" s="472"/>
    </row>
    <row r="13" spans="1:32" ht="15.75" customHeight="1">
      <c r="A13" s="472"/>
      <c r="B13" s="472"/>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row>
    <row r="14" spans="1:32" ht="15.75" customHeight="1">
      <c r="A14" s="472"/>
      <c r="B14" s="472"/>
      <c r="C14" s="472"/>
      <c r="D14" s="472"/>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row>
    <row r="15" spans="1:32" ht="15.75" customHeight="1">
      <c r="A15" s="472"/>
      <c r="B15" s="472"/>
      <c r="C15" s="472"/>
      <c r="D15" s="472"/>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row>
    <row r="16" spans="1:32" ht="15.75" customHeight="1">
      <c r="A16" s="322"/>
      <c r="B16" s="472"/>
      <c r="C16" s="472"/>
      <c r="D16" s="472"/>
      <c r="E16" s="472"/>
      <c r="F16" s="472"/>
      <c r="G16" s="472"/>
      <c r="H16" s="472"/>
      <c r="I16" s="472"/>
      <c r="J16" s="472"/>
      <c r="K16" s="472"/>
      <c r="L16" s="472"/>
      <c r="M16" s="472"/>
      <c r="N16" s="472"/>
      <c r="O16" s="472"/>
      <c r="P16" s="472"/>
      <c r="Q16" s="472"/>
      <c r="R16" s="472"/>
      <c r="S16" s="472"/>
      <c r="T16" s="472"/>
      <c r="U16" s="472"/>
      <c r="V16" s="472"/>
      <c r="W16" s="472"/>
      <c r="X16" s="472"/>
      <c r="Y16" s="472"/>
      <c r="Z16" s="472"/>
      <c r="AA16" s="472"/>
      <c r="AB16" s="472"/>
      <c r="AC16" s="472"/>
      <c r="AD16" s="472"/>
      <c r="AE16" s="472"/>
      <c r="AF16" s="472"/>
    </row>
    <row r="17" spans="1:32" ht="15.75" customHeight="1">
      <c r="A17" s="478" t="s">
        <v>1465</v>
      </c>
      <c r="B17" s="479"/>
      <c r="C17" s="479"/>
      <c r="D17" s="479"/>
      <c r="E17" s="479"/>
      <c r="F17" s="479"/>
      <c r="G17" s="479"/>
      <c r="H17" s="479"/>
      <c r="I17" s="479"/>
      <c r="J17" s="479"/>
      <c r="K17" s="479"/>
      <c r="L17" s="479"/>
      <c r="M17" s="479"/>
      <c r="N17" s="479"/>
      <c r="O17" s="479"/>
      <c r="P17" s="479"/>
      <c r="Q17" s="479"/>
      <c r="R17" s="479"/>
      <c r="S17" s="479"/>
      <c r="T17" s="479"/>
      <c r="U17" s="479"/>
      <c r="V17" s="479"/>
      <c r="W17" s="479"/>
      <c r="X17" s="479"/>
      <c r="Y17" s="479"/>
      <c r="Z17" s="479"/>
      <c r="AA17" s="479"/>
      <c r="AB17" s="479"/>
      <c r="AC17" s="479"/>
      <c r="AD17" s="479"/>
      <c r="AE17" s="479"/>
      <c r="AF17" s="479"/>
    </row>
    <row r="18" spans="1:32" ht="15.75" customHeight="1">
      <c r="A18" s="322"/>
      <c r="B18" s="557" t="s">
        <v>1629</v>
      </c>
      <c r="C18" s="472"/>
      <c r="D18" s="472"/>
      <c r="E18" s="472"/>
      <c r="F18" s="472"/>
      <c r="G18" s="472"/>
      <c r="H18" s="472"/>
      <c r="I18" s="472"/>
      <c r="J18" s="472"/>
      <c r="K18" s="472"/>
      <c r="L18" s="472"/>
      <c r="M18" s="472"/>
      <c r="N18" s="472"/>
      <c r="O18" s="472"/>
      <c r="P18" s="472"/>
      <c r="Q18" s="472"/>
      <c r="R18" s="472"/>
      <c r="S18" s="472"/>
      <c r="T18" s="472"/>
      <c r="U18" s="472"/>
      <c r="V18" s="472"/>
      <c r="W18" s="472"/>
      <c r="X18" s="472"/>
      <c r="Y18" s="472"/>
      <c r="Z18" s="472"/>
      <c r="AA18" s="472"/>
      <c r="AB18" s="472"/>
      <c r="AC18" s="472"/>
      <c r="AD18" s="472"/>
      <c r="AE18" s="472"/>
      <c r="AF18" s="472"/>
    </row>
    <row r="19" spans="1:32" ht="15.75" customHeight="1">
      <c r="A19" s="322"/>
      <c r="B19" s="14"/>
      <c r="C19" s="322"/>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2"/>
      <c r="AF19" s="322"/>
    </row>
    <row r="20" spans="1:32" ht="15.75" customHeight="1">
      <c r="A20" s="3" t="s">
        <v>1467</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spans="1:32" ht="15.75" customHeight="1">
      <c r="A21" s="114"/>
      <c r="B21" s="559" t="s">
        <v>1630</v>
      </c>
      <c r="C21" s="472"/>
      <c r="D21" s="472"/>
      <c r="E21" s="472"/>
      <c r="F21" s="472"/>
      <c r="G21" s="472"/>
      <c r="H21" s="472"/>
      <c r="I21" s="472"/>
      <c r="J21" s="472"/>
      <c r="K21" s="472"/>
      <c r="L21" s="472"/>
      <c r="M21" s="472"/>
      <c r="N21" s="472"/>
      <c r="O21" s="472"/>
      <c r="P21" s="472"/>
      <c r="Q21" s="472"/>
      <c r="R21" s="472"/>
      <c r="S21" s="472"/>
      <c r="T21" s="472"/>
      <c r="U21" s="472"/>
      <c r="V21" s="472"/>
      <c r="W21" s="472"/>
      <c r="X21" s="472"/>
      <c r="Y21" s="472"/>
      <c r="Z21" s="472"/>
      <c r="AA21" s="472"/>
      <c r="AB21" s="472"/>
      <c r="AC21" s="472"/>
      <c r="AD21" s="472"/>
      <c r="AE21" s="472"/>
      <c r="AF21" s="472"/>
    </row>
    <row r="22" spans="1:32" ht="15.75" customHeight="1">
      <c r="A22" s="114"/>
      <c r="B22" s="559"/>
      <c r="C22" s="472"/>
      <c r="D22" s="472"/>
      <c r="E22" s="472"/>
      <c r="F22" s="472"/>
      <c r="G22" s="472"/>
      <c r="H22" s="472"/>
      <c r="I22" s="472"/>
      <c r="J22" s="472"/>
      <c r="K22" s="472"/>
      <c r="L22" s="472"/>
      <c r="M22" s="472"/>
      <c r="N22" s="472"/>
      <c r="O22" s="472"/>
      <c r="P22" s="472"/>
      <c r="Q22" s="472"/>
      <c r="R22" s="472"/>
      <c r="S22" s="472"/>
      <c r="T22" s="472"/>
      <c r="U22" s="472"/>
      <c r="V22" s="472"/>
      <c r="W22" s="472"/>
      <c r="X22" s="472"/>
      <c r="Y22" s="472"/>
      <c r="Z22" s="472"/>
      <c r="AA22" s="472"/>
      <c r="AB22" s="472"/>
      <c r="AC22" s="472"/>
      <c r="AD22" s="472"/>
      <c r="AE22" s="472"/>
      <c r="AF22" s="472"/>
    </row>
    <row r="23" spans="1:32" ht="15.75" customHeight="1">
      <c r="A23" s="3" t="s">
        <v>1469</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spans="1:32" ht="15.75" customHeight="1">
      <c r="A24" s="3"/>
      <c r="B24" s="11" t="s">
        <v>1631</v>
      </c>
      <c r="C24" s="114"/>
      <c r="D24" s="114"/>
      <c r="E24" s="114"/>
      <c r="F24" s="114"/>
      <c r="G24" s="114"/>
      <c r="H24" s="114"/>
      <c r="I24" s="114"/>
      <c r="J24" s="114"/>
      <c r="K24" s="114"/>
      <c r="L24" s="114"/>
      <c r="M24" s="4"/>
      <c r="N24" s="312"/>
      <c r="O24" s="312"/>
      <c r="P24" s="312"/>
      <c r="Q24" s="312"/>
      <c r="R24" s="312"/>
      <c r="S24" s="312"/>
      <c r="T24" s="312"/>
      <c r="U24" s="312"/>
      <c r="V24" s="312"/>
      <c r="W24" s="312"/>
      <c r="X24" s="312"/>
      <c r="Y24" s="312"/>
      <c r="Z24" s="312"/>
      <c r="AA24" s="312"/>
      <c r="AB24" s="3"/>
      <c r="AC24" s="3"/>
      <c r="AD24" s="3"/>
      <c r="AE24" s="3"/>
      <c r="AF24" s="3"/>
    </row>
    <row r="25" spans="1:32" ht="15.75" customHeight="1">
      <c r="A25" s="312"/>
      <c r="B25" s="370" t="s">
        <v>1470</v>
      </c>
      <c r="C25" s="371"/>
      <c r="D25" s="371"/>
      <c r="E25" s="371"/>
      <c r="F25" s="371"/>
      <c r="G25" s="371"/>
      <c r="H25" s="371"/>
      <c r="I25" s="371"/>
      <c r="J25" s="371"/>
      <c r="K25" s="371"/>
      <c r="L25" s="398"/>
      <c r="M25" s="672" t="s">
        <v>1632</v>
      </c>
      <c r="N25" s="593"/>
      <c r="O25" s="593"/>
      <c r="P25" s="629" t="s">
        <v>1633</v>
      </c>
      <c r="Q25" s="593"/>
      <c r="R25" s="593"/>
      <c r="S25" s="593"/>
      <c r="T25" s="629" t="s">
        <v>1634</v>
      </c>
      <c r="U25" s="593"/>
      <c r="V25" s="593"/>
      <c r="W25" s="593"/>
      <c r="X25" s="779" t="s">
        <v>1592</v>
      </c>
      <c r="Y25" s="593"/>
      <c r="Z25" s="593"/>
      <c r="AA25" s="677"/>
      <c r="AB25" s="744" t="s">
        <v>1595</v>
      </c>
      <c r="AC25" s="593"/>
      <c r="AD25" s="593"/>
      <c r="AE25" s="594"/>
      <c r="AF25" s="312"/>
    </row>
    <row r="26" spans="1:32" ht="15.75" customHeight="1">
      <c r="A26" s="312"/>
      <c r="B26" s="545" t="str">
        <f>'Header '!A6</f>
        <v>M29030</v>
      </c>
      <c r="C26" s="526"/>
      <c r="D26" s="526"/>
      <c r="E26" s="537" t="str">
        <f>'Header '!B6</f>
        <v>CLB 4</v>
      </c>
      <c r="F26" s="526"/>
      <c r="G26" s="526"/>
      <c r="H26" s="526"/>
      <c r="I26" s="526"/>
      <c r="J26" s="526"/>
      <c r="K26" s="526"/>
      <c r="L26" s="538"/>
      <c r="M26" s="762" t="e">
        <f>S32</f>
        <v>#REF!</v>
      </c>
      <c r="N26" s="593"/>
      <c r="O26" s="593"/>
      <c r="P26" s="761" t="e">
        <f>INDEX($Y$52:$Y$52,MATCH(B26,$B$52:$B$52,0))</f>
        <v>#REF!</v>
      </c>
      <c r="Q26" s="593"/>
      <c r="R26" s="593"/>
      <c r="S26" s="593"/>
      <c r="T26" s="761" t="e">
        <f>AD61-X26</f>
        <v>#REF!</v>
      </c>
      <c r="U26" s="593"/>
      <c r="V26" s="593"/>
      <c r="W26" s="593"/>
      <c r="X26" s="776">
        <f>Y61*$Y$60*$AD$58</f>
        <v>638.40000000000009</v>
      </c>
      <c r="Y26" s="593"/>
      <c r="Z26" s="593"/>
      <c r="AA26" s="677"/>
      <c r="AB26" s="740" t="e">
        <f>SUM(M26:AA26)</f>
        <v>#REF!</v>
      </c>
      <c r="AC26" s="593"/>
      <c r="AD26" s="593"/>
      <c r="AE26" s="594"/>
      <c r="AF26" s="312"/>
    </row>
    <row r="27" spans="1:32" ht="15.75" customHeight="1">
      <c r="A27" s="312"/>
      <c r="B27" s="312"/>
      <c r="C27" s="312"/>
      <c r="D27" s="312"/>
      <c r="E27" s="312"/>
      <c r="F27" s="312"/>
      <c r="G27" s="312"/>
      <c r="H27" s="312"/>
      <c r="I27" s="312"/>
      <c r="J27" s="312"/>
      <c r="K27" s="312"/>
      <c r="L27" s="312"/>
      <c r="M27" s="312"/>
      <c r="N27" s="312"/>
      <c r="O27" s="15"/>
      <c r="P27" s="15"/>
      <c r="Q27" s="15"/>
      <c r="R27" s="312"/>
      <c r="S27" s="341"/>
      <c r="T27" s="15"/>
      <c r="U27" s="15"/>
      <c r="V27" s="312"/>
      <c r="W27" s="312"/>
      <c r="X27" s="312"/>
      <c r="Y27" s="312"/>
      <c r="Z27" s="312"/>
      <c r="AA27" s="341" t="s">
        <v>26</v>
      </c>
      <c r="AB27" s="726" t="e">
        <f>SUM(AB26:AE26)</f>
        <v>#REF!</v>
      </c>
      <c r="AC27" s="479"/>
      <c r="AD27" s="479"/>
      <c r="AE27" s="479"/>
      <c r="AF27" s="312"/>
    </row>
    <row r="28" spans="1:32" ht="15.75" customHeight="1">
      <c r="A28" s="312"/>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c r="AA28" s="312"/>
      <c r="AB28" s="312"/>
      <c r="AC28" s="312"/>
      <c r="AD28" s="312"/>
      <c r="AE28" s="312"/>
      <c r="AF28" s="312"/>
    </row>
    <row r="29" spans="1:32" s="115" customFormat="1" ht="15.75" customHeight="1">
      <c r="A29" s="312"/>
      <c r="B29" s="6" t="s">
        <v>1635</v>
      </c>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c r="AA29" s="312"/>
      <c r="AB29" s="312"/>
      <c r="AC29" s="312"/>
      <c r="AD29" s="312"/>
      <c r="AE29" s="312"/>
      <c r="AF29" s="312"/>
    </row>
    <row r="30" spans="1:32" s="115" customFormat="1" ht="15.75" customHeight="1">
      <c r="A30" s="312"/>
      <c r="B30" s="781" t="s">
        <v>1470</v>
      </c>
      <c r="C30" s="467"/>
      <c r="D30" s="467"/>
      <c r="E30" s="467"/>
      <c r="F30" s="467"/>
      <c r="G30" s="467"/>
      <c r="H30" s="467"/>
      <c r="I30" s="467"/>
      <c r="J30" s="467"/>
      <c r="K30" s="467"/>
      <c r="L30" s="728"/>
      <c r="M30" s="727" t="s">
        <v>1636</v>
      </c>
      <c r="N30" s="467"/>
      <c r="O30" s="728"/>
      <c r="P30" s="727" t="s">
        <v>1637</v>
      </c>
      <c r="Q30" s="467"/>
      <c r="R30" s="728"/>
      <c r="S30" s="744" t="s">
        <v>1595</v>
      </c>
      <c r="T30" s="464"/>
      <c r="U30" s="464"/>
      <c r="V30" s="609"/>
      <c r="W30" s="312"/>
      <c r="X30" s="312"/>
      <c r="Y30" s="312"/>
      <c r="Z30" s="312"/>
      <c r="AA30" s="312"/>
      <c r="AB30" s="312"/>
      <c r="AC30" s="312"/>
      <c r="AD30" s="312"/>
      <c r="AE30" s="312"/>
      <c r="AF30" s="312"/>
    </row>
    <row r="31" spans="1:32" s="115" customFormat="1" ht="15.75" customHeight="1">
      <c r="A31" s="312"/>
      <c r="B31" s="734"/>
      <c r="C31" s="532"/>
      <c r="D31" s="532"/>
      <c r="E31" s="532"/>
      <c r="F31" s="532"/>
      <c r="G31" s="532"/>
      <c r="H31" s="532"/>
      <c r="I31" s="532"/>
      <c r="J31" s="532"/>
      <c r="K31" s="532"/>
      <c r="L31" s="720"/>
      <c r="M31" s="721">
        <v>120</v>
      </c>
      <c r="N31" s="654"/>
      <c r="O31" s="722"/>
      <c r="P31" s="721">
        <v>60</v>
      </c>
      <c r="Q31" s="654"/>
      <c r="R31" s="722"/>
      <c r="S31" s="745"/>
      <c r="T31" s="534"/>
      <c r="U31" s="534"/>
      <c r="V31" s="684"/>
      <c r="W31" s="312"/>
      <c r="X31" s="312"/>
      <c r="Y31" s="312"/>
      <c r="Z31" s="312"/>
      <c r="AA31" s="312"/>
      <c r="AB31" s="312"/>
      <c r="AC31" s="312"/>
      <c r="AD31" s="312"/>
      <c r="AE31" s="312"/>
      <c r="AF31" s="312"/>
    </row>
    <row r="32" spans="1:32" s="115" customFormat="1" ht="15.75" customHeight="1">
      <c r="A32" s="312"/>
      <c r="B32" s="545" t="str">
        <f>B26</f>
        <v>M29030</v>
      </c>
      <c r="C32" s="526"/>
      <c r="D32" s="526"/>
      <c r="E32" s="537" t="str">
        <f>E26</f>
        <v>CLB 4</v>
      </c>
      <c r="F32" s="526"/>
      <c r="G32" s="526"/>
      <c r="H32" s="526"/>
      <c r="I32" s="526"/>
      <c r="J32" s="526"/>
      <c r="K32" s="526"/>
      <c r="L32" s="538"/>
      <c r="M32" s="737" t="e">
        <f>COUNTIFS(#REF!,"21710o",#REF!,B32)</f>
        <v>#REF!</v>
      </c>
      <c r="N32" s="526"/>
      <c r="O32" s="526"/>
      <c r="P32" s="774" t="e">
        <f>COUNTIFS(#REF!,"21710c",#REF!,B32)</f>
        <v>#REF!</v>
      </c>
      <c r="Q32" s="526"/>
      <c r="R32" s="526"/>
      <c r="S32" s="740" t="e">
        <f>M32*M$31+P32*P$31</f>
        <v>#REF!</v>
      </c>
      <c r="T32" s="593"/>
      <c r="U32" s="593"/>
      <c r="V32" s="594"/>
      <c r="W32" s="312"/>
      <c r="X32" s="312"/>
      <c r="Y32" s="312"/>
      <c r="Z32" s="312"/>
      <c r="AA32" s="312"/>
      <c r="AB32" s="312"/>
      <c r="AC32" s="312"/>
      <c r="AD32" s="312"/>
      <c r="AE32" s="312"/>
      <c r="AF32" s="312"/>
    </row>
    <row r="33" spans="1:32" s="115" customFormat="1" ht="15.75" customHeight="1">
      <c r="A33" s="314"/>
      <c r="B33" s="22"/>
      <c r="C33" s="30"/>
      <c r="D33" s="30"/>
      <c r="E33" s="30"/>
      <c r="F33" s="30"/>
      <c r="G33" s="30"/>
      <c r="H33" s="30"/>
      <c r="I33" s="30"/>
      <c r="J33" s="30"/>
      <c r="K33" s="30"/>
      <c r="L33" s="163" t="s">
        <v>1474</v>
      </c>
      <c r="M33" s="726" t="e">
        <f>SUM(M32:O32)*M31</f>
        <v>#REF!</v>
      </c>
      <c r="N33" s="479"/>
      <c r="O33" s="479"/>
      <c r="P33" s="726" t="e">
        <f>SUM(P32:R32)*P31</f>
        <v>#REF!</v>
      </c>
      <c r="Q33" s="479"/>
      <c r="R33" s="479"/>
      <c r="S33" s="726" t="e">
        <f>SUM(S32:V32)</f>
        <v>#REF!</v>
      </c>
      <c r="T33" s="479"/>
      <c r="U33" s="479"/>
      <c r="V33" s="479"/>
      <c r="W33" s="312"/>
      <c r="X33" s="312"/>
      <c r="Y33" s="312"/>
      <c r="Z33" s="312"/>
      <c r="AA33" s="312"/>
      <c r="AB33" s="312"/>
      <c r="AC33" s="312"/>
      <c r="AD33" s="312"/>
      <c r="AE33" s="312"/>
      <c r="AF33" s="312"/>
    </row>
    <row r="34" spans="1:32" s="115" customFormat="1" ht="15.75" customHeight="1">
      <c r="A34" s="314"/>
      <c r="B34" s="760" t="s">
        <v>1638</v>
      </c>
      <c r="C34" s="587"/>
      <c r="D34" s="587"/>
      <c r="E34" s="587"/>
      <c r="F34" s="587"/>
      <c r="G34" s="587"/>
      <c r="H34" s="587"/>
      <c r="I34" s="587"/>
      <c r="J34" s="587"/>
      <c r="K34" s="587"/>
      <c r="L34" s="587"/>
      <c r="M34" s="587"/>
      <c r="N34" s="587"/>
      <c r="O34" s="587"/>
      <c r="P34" s="587"/>
      <c r="Q34" s="587"/>
      <c r="R34" s="587"/>
      <c r="S34" s="587"/>
      <c r="T34" s="587"/>
      <c r="U34" s="587"/>
      <c r="V34" s="587"/>
      <c r="W34" s="587"/>
      <c r="X34" s="587"/>
      <c r="Y34" s="587"/>
      <c r="Z34" s="587"/>
      <c r="AA34" s="587"/>
      <c r="AB34" s="587"/>
      <c r="AC34" s="587"/>
      <c r="AD34" s="587"/>
      <c r="AE34" s="587"/>
      <c r="AF34" s="587"/>
    </row>
    <row r="35" spans="1:32" s="115" customFormat="1" ht="15.75" customHeight="1">
      <c r="A35" s="314"/>
      <c r="B35" s="778" t="s">
        <v>1639</v>
      </c>
      <c r="C35" s="587"/>
      <c r="D35" s="587"/>
      <c r="E35" s="587"/>
      <c r="F35" s="587"/>
      <c r="G35" s="587"/>
      <c r="H35" s="587"/>
      <c r="I35" s="587"/>
      <c r="J35" s="587"/>
      <c r="K35" s="587"/>
      <c r="L35" s="587"/>
      <c r="M35" s="587"/>
      <c r="N35" s="587"/>
      <c r="O35" s="587"/>
      <c r="P35" s="587"/>
      <c r="Q35" s="587"/>
      <c r="R35" s="587"/>
      <c r="S35" s="587"/>
      <c r="T35" s="587"/>
      <c r="U35" s="587"/>
      <c r="V35" s="587"/>
      <c r="W35" s="587"/>
      <c r="X35" s="587"/>
      <c r="Y35" s="587"/>
      <c r="Z35" s="587"/>
      <c r="AA35" s="587"/>
      <c r="AB35" s="587"/>
      <c r="AC35" s="587"/>
      <c r="AD35" s="587"/>
      <c r="AE35" s="587"/>
      <c r="AF35" s="587"/>
    </row>
    <row r="36" spans="1:32" s="115" customFormat="1" ht="15.75" customHeight="1">
      <c r="A36" s="314"/>
      <c r="B36" s="587"/>
      <c r="C36" s="587"/>
      <c r="D36" s="587"/>
      <c r="E36" s="587"/>
      <c r="F36" s="587"/>
      <c r="G36" s="587"/>
      <c r="H36" s="587"/>
      <c r="I36" s="587"/>
      <c r="J36" s="587"/>
      <c r="K36" s="587"/>
      <c r="L36" s="587"/>
      <c r="M36" s="587"/>
      <c r="N36" s="587"/>
      <c r="O36" s="587"/>
      <c r="P36" s="587"/>
      <c r="Q36" s="587"/>
      <c r="R36" s="587"/>
      <c r="S36" s="587"/>
      <c r="T36" s="587"/>
      <c r="U36" s="587"/>
      <c r="V36" s="587"/>
      <c r="W36" s="587"/>
      <c r="X36" s="587"/>
      <c r="Y36" s="587"/>
      <c r="Z36" s="587"/>
      <c r="AA36" s="587"/>
      <c r="AB36" s="587"/>
      <c r="AC36" s="587"/>
      <c r="AD36" s="587"/>
      <c r="AE36" s="587"/>
      <c r="AF36" s="587"/>
    </row>
    <row r="37" spans="1:32" s="115" customFormat="1" ht="15.75" customHeight="1">
      <c r="A37" s="314"/>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c r="AA37" s="339"/>
      <c r="AB37" s="339"/>
      <c r="AC37" s="339"/>
      <c r="AD37" s="339"/>
      <c r="AE37" s="339"/>
      <c r="AF37" s="339"/>
    </row>
    <row r="38" spans="1:32" s="115" customFormat="1" ht="15.75" customHeight="1">
      <c r="A38" s="314"/>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c r="AA38" s="339"/>
      <c r="AB38" s="339"/>
      <c r="AC38" s="339"/>
      <c r="AD38" s="339"/>
      <c r="AE38" s="339"/>
      <c r="AF38" s="339"/>
    </row>
    <row r="39" spans="1:32" s="115" customFormat="1" ht="15.75" customHeight="1">
      <c r="A39" s="314"/>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row>
    <row r="40" spans="1:32" s="115" customFormat="1" ht="15.75" customHeight="1">
      <c r="A40" s="314"/>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row>
    <row r="41" spans="1:32" s="115" customFormat="1" ht="15.75" customHeight="1">
      <c r="A41" s="314"/>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row>
    <row r="42" spans="1:32" s="115" customFormat="1" ht="15.75" customHeight="1">
      <c r="A42" s="314"/>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row>
    <row r="43" spans="1:32" s="115" customFormat="1" ht="15.75" customHeight="1">
      <c r="A43" s="314"/>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row>
    <row r="44" spans="1:32" s="115" customFormat="1" ht="15.75" customHeight="1">
      <c r="A44" s="314"/>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row>
    <row r="45" spans="1:32" s="115" customFormat="1" ht="15.75" customHeight="1">
      <c r="A45" s="314"/>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c r="AA45" s="312"/>
      <c r="AB45" s="312"/>
      <c r="AC45" s="312"/>
      <c r="AD45" s="312"/>
      <c r="AE45" s="312"/>
      <c r="AF45" s="312"/>
    </row>
    <row r="46" spans="1:32" s="115" customFormat="1" ht="15.75" customHeight="1">
      <c r="A46" s="466" t="s">
        <v>27</v>
      </c>
      <c r="B46" s="467"/>
      <c r="C46" s="467"/>
      <c r="D46" s="467"/>
      <c r="E46" s="467"/>
      <c r="F46" s="467"/>
      <c r="G46" s="467"/>
      <c r="H46" s="463" t="e">
        <f>AB27</f>
        <v>#REF!</v>
      </c>
      <c r="I46" s="464"/>
      <c r="J46" s="464"/>
      <c r="K46" s="464"/>
      <c r="L46" s="352" t="s">
        <v>28</v>
      </c>
      <c r="M46" s="352"/>
      <c r="N46" s="352"/>
      <c r="O46" s="463"/>
      <c r="P46" s="464"/>
      <c r="Q46" s="464"/>
      <c r="R46" s="352"/>
      <c r="S46" s="352"/>
      <c r="T46" s="352"/>
      <c r="U46" s="352"/>
      <c r="V46" s="352"/>
      <c r="W46" s="352"/>
      <c r="X46" s="352"/>
      <c r="Y46" s="353"/>
      <c r="Z46" s="354"/>
      <c r="AA46" s="354"/>
      <c r="AB46" s="354"/>
      <c r="AC46" s="355" t="s">
        <v>29</v>
      </c>
      <c r="AD46" s="356">
        <v>1</v>
      </c>
      <c r="AE46" s="356" t="s">
        <v>30</v>
      </c>
      <c r="AF46" s="356">
        <v>2</v>
      </c>
    </row>
    <row r="47" spans="1:32" s="115" customFormat="1" ht="15.75" customHeight="1">
      <c r="A47" s="528" t="s">
        <v>1459</v>
      </c>
      <c r="B47" s="479"/>
      <c r="C47" s="535">
        <f>C5</f>
        <v>21710</v>
      </c>
      <c r="D47" s="472"/>
      <c r="E47" s="472"/>
      <c r="F47" s="472"/>
      <c r="G47" s="472"/>
      <c r="H47" s="472"/>
      <c r="I47" s="472"/>
      <c r="J47" s="472"/>
      <c r="K47" s="472"/>
      <c r="L47" s="472"/>
      <c r="M47" s="528" t="s">
        <v>1460</v>
      </c>
      <c r="N47" s="479"/>
      <c r="O47" s="479"/>
      <c r="P47" s="479"/>
      <c r="Q47" s="479"/>
      <c r="R47" s="535" t="str">
        <f>R5</f>
        <v>Electronic/Communications Maintenance Shop</v>
      </c>
      <c r="S47" s="472"/>
      <c r="T47" s="472"/>
      <c r="U47" s="472"/>
      <c r="V47" s="472"/>
      <c r="W47" s="472"/>
      <c r="X47" s="472"/>
      <c r="Y47" s="472"/>
      <c r="Z47" s="472"/>
      <c r="AA47" s="472"/>
      <c r="AB47" s="472"/>
      <c r="AC47" s="472"/>
      <c r="AD47" s="472"/>
      <c r="AE47" s="472"/>
      <c r="AF47" s="472"/>
    </row>
    <row r="48" spans="1:32" s="115" customFormat="1" ht="15.75" customHeight="1">
      <c r="A48" s="312"/>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row>
    <row r="49" spans="2:32" s="115" customFormat="1" ht="15.75" customHeight="1">
      <c r="B49" s="6" t="s">
        <v>1640</v>
      </c>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3"/>
      <c r="AD49" s="312"/>
      <c r="AE49" s="312"/>
      <c r="AF49" s="312"/>
    </row>
    <row r="50" spans="2:32" s="115" customFormat="1" ht="15.75" customHeight="1">
      <c r="B50" s="751" t="s">
        <v>1470</v>
      </c>
      <c r="C50" s="467"/>
      <c r="D50" s="467"/>
      <c r="E50" s="467"/>
      <c r="F50" s="467"/>
      <c r="G50" s="467"/>
      <c r="H50" s="467"/>
      <c r="I50" s="467"/>
      <c r="J50" s="467"/>
      <c r="K50" s="467"/>
      <c r="L50" s="728"/>
      <c r="M50" s="785" t="s">
        <v>1641</v>
      </c>
      <c r="N50" s="467"/>
      <c r="O50" s="467"/>
      <c r="P50" s="467"/>
      <c r="Q50" s="736" t="s">
        <v>1642</v>
      </c>
      <c r="R50" s="467"/>
      <c r="S50" s="467"/>
      <c r="T50" s="467"/>
      <c r="U50" s="770" t="s">
        <v>1643</v>
      </c>
      <c r="V50" s="467"/>
      <c r="W50" s="467"/>
      <c r="X50" s="728"/>
      <c r="Y50" s="768" t="s">
        <v>1644</v>
      </c>
      <c r="Z50" s="605"/>
      <c r="AA50" s="605"/>
      <c r="AB50" s="632"/>
      <c r="AC50" s="399"/>
      <c r="AD50" s="312"/>
      <c r="AE50" s="312"/>
      <c r="AF50" s="312"/>
    </row>
    <row r="51" spans="2:32" s="115" customFormat="1" ht="15.75" customHeight="1">
      <c r="B51" s="734"/>
      <c r="C51" s="532"/>
      <c r="D51" s="532"/>
      <c r="E51" s="532"/>
      <c r="F51" s="532"/>
      <c r="G51" s="532"/>
      <c r="H51" s="532"/>
      <c r="I51" s="532"/>
      <c r="J51" s="532"/>
      <c r="K51" s="532"/>
      <c r="L51" s="720"/>
      <c r="M51" s="786"/>
      <c r="N51" s="532"/>
      <c r="O51" s="532"/>
      <c r="P51" s="532"/>
      <c r="Q51" s="532"/>
      <c r="R51" s="532"/>
      <c r="S51" s="532"/>
      <c r="T51" s="532"/>
      <c r="U51" s="532"/>
      <c r="V51" s="532"/>
      <c r="W51" s="532"/>
      <c r="X51" s="720"/>
      <c r="Y51" s="747">
        <v>2.5</v>
      </c>
      <c r="Z51" s="654"/>
      <c r="AA51" s="654"/>
      <c r="AB51" s="655"/>
      <c r="AC51" s="304"/>
      <c r="AD51" s="312"/>
      <c r="AE51" s="312"/>
      <c r="AF51" s="312"/>
    </row>
    <row r="52" spans="2:32" s="115" customFormat="1" ht="15.75" customHeight="1">
      <c r="B52" s="545" t="str">
        <f>B26</f>
        <v>M29030</v>
      </c>
      <c r="C52" s="526"/>
      <c r="D52" s="526"/>
      <c r="E52" s="537" t="str">
        <f>E26</f>
        <v>CLB 4</v>
      </c>
      <c r="F52" s="526"/>
      <c r="G52" s="526"/>
      <c r="H52" s="526"/>
      <c r="I52" s="526"/>
      <c r="J52" s="526"/>
      <c r="K52" s="526"/>
      <c r="L52" s="538"/>
      <c r="M52" s="753" t="e">
        <f>SUMIFS(#REF!,#REF!,$C$5,#REF!,B52)</f>
        <v>#REF!</v>
      </c>
      <c r="N52" s="526"/>
      <c r="O52" s="526"/>
      <c r="P52" s="526"/>
      <c r="Q52" s="741" t="e">
        <f>1.96*M52</f>
        <v>#REF!</v>
      </c>
      <c r="R52" s="526"/>
      <c r="S52" s="526"/>
      <c r="T52" s="526"/>
      <c r="U52" s="775" t="e">
        <f>Q52/7</f>
        <v>#REF!</v>
      </c>
      <c r="V52" s="526"/>
      <c r="W52" s="526"/>
      <c r="X52" s="538"/>
      <c r="Y52" s="769" t="e">
        <f>U52*$Y$51</f>
        <v>#REF!</v>
      </c>
      <c r="Z52" s="526"/>
      <c r="AA52" s="526"/>
      <c r="AB52" s="527"/>
      <c r="AC52" s="400"/>
      <c r="AD52" s="312"/>
      <c r="AE52" s="312"/>
      <c r="AF52" s="312"/>
    </row>
    <row r="53" spans="2:32" s="115" customFormat="1" ht="15.75" customHeight="1">
      <c r="B53" s="312"/>
      <c r="C53" s="312"/>
      <c r="D53" s="312"/>
      <c r="E53" s="312"/>
      <c r="F53" s="312"/>
      <c r="G53" s="312"/>
      <c r="H53" s="312"/>
      <c r="I53" s="312"/>
      <c r="J53" s="312"/>
      <c r="K53" s="312"/>
      <c r="L53" s="312"/>
      <c r="M53" s="312"/>
      <c r="N53" s="312"/>
      <c r="O53" s="312"/>
      <c r="P53" s="312"/>
      <c r="Q53" s="312"/>
      <c r="R53" s="312"/>
      <c r="S53" s="312"/>
      <c r="T53" s="312"/>
      <c r="U53" s="312"/>
      <c r="V53" s="312"/>
      <c r="W53" s="312"/>
      <c r="X53" s="341" t="s">
        <v>26</v>
      </c>
      <c r="Y53" s="726" t="e">
        <f>SUM(Y52:AB52)</f>
        <v>#REF!</v>
      </c>
      <c r="Z53" s="479"/>
      <c r="AA53" s="479"/>
      <c r="AB53" s="479"/>
      <c r="AC53" s="312"/>
      <c r="AD53" s="312"/>
      <c r="AE53" s="312"/>
      <c r="AF53" s="312"/>
    </row>
    <row r="54" spans="2:32" s="115" customFormat="1" ht="15.75" customHeight="1">
      <c r="B54" s="729" t="s">
        <v>1645</v>
      </c>
      <c r="C54" s="587"/>
      <c r="D54" s="587"/>
      <c r="E54" s="587"/>
      <c r="F54" s="587"/>
      <c r="G54" s="587"/>
      <c r="H54" s="587"/>
      <c r="I54" s="587"/>
      <c r="J54" s="587"/>
      <c r="K54" s="587"/>
      <c r="L54" s="587"/>
      <c r="M54" s="587"/>
      <c r="N54" s="587"/>
      <c r="O54" s="587"/>
      <c r="P54" s="587"/>
      <c r="Q54" s="587"/>
      <c r="R54" s="587"/>
      <c r="S54" s="587"/>
      <c r="T54" s="587"/>
      <c r="U54" s="587"/>
      <c r="V54" s="587"/>
      <c r="W54" s="587"/>
      <c r="X54" s="587"/>
      <c r="Y54" s="587"/>
      <c r="Z54" s="587"/>
      <c r="AA54" s="587"/>
      <c r="AB54" s="587"/>
      <c r="AC54" s="587"/>
      <c r="AD54" s="587"/>
      <c r="AE54" s="587"/>
      <c r="AF54" s="312"/>
    </row>
    <row r="55" spans="2:32" s="115" customFormat="1" ht="15.75" customHeight="1">
      <c r="B55" s="587"/>
      <c r="C55" s="587"/>
      <c r="D55" s="587"/>
      <c r="E55" s="587"/>
      <c r="F55" s="587"/>
      <c r="G55" s="587"/>
      <c r="H55" s="587"/>
      <c r="I55" s="587"/>
      <c r="J55" s="587"/>
      <c r="K55" s="587"/>
      <c r="L55" s="587"/>
      <c r="M55" s="587"/>
      <c r="N55" s="587"/>
      <c r="O55" s="587"/>
      <c r="P55" s="587"/>
      <c r="Q55" s="587"/>
      <c r="R55" s="587"/>
      <c r="S55" s="587"/>
      <c r="T55" s="587"/>
      <c r="U55" s="587"/>
      <c r="V55" s="587"/>
      <c r="W55" s="587"/>
      <c r="X55" s="587"/>
      <c r="Y55" s="587"/>
      <c r="Z55" s="587"/>
      <c r="AA55" s="587"/>
      <c r="AB55" s="587"/>
      <c r="AC55" s="587"/>
      <c r="AD55" s="587"/>
      <c r="AE55" s="587"/>
      <c r="AF55" s="312"/>
    </row>
    <row r="56" spans="2:32" s="115" customFormat="1" ht="15.75" customHeight="1">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12"/>
      <c r="AE56" s="312"/>
      <c r="AF56" s="312"/>
    </row>
    <row r="57" spans="2:32" s="115" customFormat="1" ht="15.75" customHeight="1">
      <c r="B57" s="11" t="s">
        <v>1646</v>
      </c>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row>
    <row r="58" spans="2:32" s="115" customFormat="1" ht="15.75" customHeight="1">
      <c r="B58" s="730" t="s">
        <v>1470</v>
      </c>
      <c r="C58" s="467"/>
      <c r="D58" s="467"/>
      <c r="E58" s="467"/>
      <c r="F58" s="467"/>
      <c r="G58" s="467"/>
      <c r="H58" s="467"/>
      <c r="I58" s="467"/>
      <c r="J58" s="467"/>
      <c r="K58" s="467"/>
      <c r="L58" s="731"/>
      <c r="M58" s="748" t="s">
        <v>1647</v>
      </c>
      <c r="N58" s="749"/>
      <c r="O58" s="749"/>
      <c r="P58" s="749"/>
      <c r="Q58" s="749"/>
      <c r="R58" s="749"/>
      <c r="S58" s="749"/>
      <c r="T58" s="749"/>
      <c r="U58" s="749"/>
      <c r="V58" s="749"/>
      <c r="W58" s="749"/>
      <c r="X58" s="750"/>
      <c r="Y58" s="765" t="s">
        <v>1648</v>
      </c>
      <c r="Z58" s="728"/>
      <c r="AA58" s="723" t="s">
        <v>1649</v>
      </c>
      <c r="AB58" s="467"/>
      <c r="AC58" s="487"/>
      <c r="AD58" s="771">
        <v>1.33</v>
      </c>
      <c r="AE58" s="467"/>
      <c r="AF58" s="487"/>
    </row>
    <row r="59" spans="2:32" s="115" customFormat="1" ht="15.75" customHeight="1">
      <c r="B59" s="732"/>
      <c r="C59" s="479"/>
      <c r="D59" s="479"/>
      <c r="E59" s="479"/>
      <c r="F59" s="479"/>
      <c r="G59" s="479"/>
      <c r="H59" s="479"/>
      <c r="I59" s="479"/>
      <c r="J59" s="479"/>
      <c r="K59" s="479"/>
      <c r="L59" s="733"/>
      <c r="M59" s="777" t="s">
        <v>1650</v>
      </c>
      <c r="N59" s="739"/>
      <c r="O59" s="738" t="s">
        <v>1651</v>
      </c>
      <c r="P59" s="739"/>
      <c r="Q59" s="742" t="s">
        <v>1652</v>
      </c>
      <c r="R59" s="739"/>
      <c r="S59" s="738" t="s">
        <v>1653</v>
      </c>
      <c r="T59" s="739"/>
      <c r="U59" s="738" t="s">
        <v>1654</v>
      </c>
      <c r="V59" s="739"/>
      <c r="W59" s="754" t="s">
        <v>1655</v>
      </c>
      <c r="X59" s="755"/>
      <c r="Y59" s="766"/>
      <c r="Z59" s="767"/>
      <c r="AA59" s="479"/>
      <c r="AB59" s="479"/>
      <c r="AC59" s="540"/>
      <c r="AD59" s="782" t="s">
        <v>1656</v>
      </c>
      <c r="AE59" s="783"/>
      <c r="AF59" s="784"/>
    </row>
    <row r="60" spans="2:32" s="115" customFormat="1" ht="15.75" customHeight="1">
      <c r="B60" s="734"/>
      <c r="C60" s="532"/>
      <c r="D60" s="532"/>
      <c r="E60" s="532"/>
      <c r="F60" s="532"/>
      <c r="G60" s="532"/>
      <c r="H60" s="532"/>
      <c r="I60" s="532"/>
      <c r="J60" s="532"/>
      <c r="K60" s="532"/>
      <c r="L60" s="735"/>
      <c r="M60" s="780">
        <v>600</v>
      </c>
      <c r="N60" s="532"/>
      <c r="O60" s="764">
        <v>600</v>
      </c>
      <c r="P60" s="532"/>
      <c r="Q60" s="764">
        <v>600</v>
      </c>
      <c r="R60" s="532"/>
      <c r="S60" s="764">
        <v>600</v>
      </c>
      <c r="T60" s="532"/>
      <c r="U60" s="764">
        <v>600</v>
      </c>
      <c r="V60" s="532"/>
      <c r="W60" s="719">
        <v>950</v>
      </c>
      <c r="X60" s="720"/>
      <c r="Y60" s="763">
        <f>F63*F64</f>
        <v>480</v>
      </c>
      <c r="Z60" s="720"/>
      <c r="AA60" s="532"/>
      <c r="AB60" s="532"/>
      <c r="AC60" s="543"/>
      <c r="AD60" s="734"/>
      <c r="AE60" s="532"/>
      <c r="AF60" s="543"/>
    </row>
    <row r="61" spans="2:32" s="115" customFormat="1" ht="15.75" customHeight="1">
      <c r="B61" s="545" t="str">
        <f>B26</f>
        <v>M29030</v>
      </c>
      <c r="C61" s="526"/>
      <c r="D61" s="526"/>
      <c r="E61" s="537" t="str">
        <f>E26</f>
        <v>CLB 4</v>
      </c>
      <c r="F61" s="526"/>
      <c r="G61" s="526"/>
      <c r="H61" s="526"/>
      <c r="I61" s="526"/>
      <c r="J61" s="526"/>
      <c r="K61" s="526"/>
      <c r="L61" s="538"/>
      <c r="M61" s="759" t="e">
        <f>ROUNDUP(COUNTIFS(#REF!,"21710rs",#REF!,$B$61)/15,0)</f>
        <v>#REF!</v>
      </c>
      <c r="N61" s="526"/>
      <c r="O61" s="759" t="e">
        <f>ROUNDUP(COUNTIFS(#REF!,"21710cs",#REF!,B61)/15,0)</f>
        <v>#REF!</v>
      </c>
      <c r="P61" s="526"/>
      <c r="Q61" s="759" t="e">
        <f>ROUNDUP(COUNTIFS(#REF!,"21710ds",#REF!,B61)/15,0)</f>
        <v>#REF!</v>
      </c>
      <c r="R61" s="526"/>
      <c r="S61" s="759" t="e">
        <f>ROUNDUP(COUNTIFS(#REF!,"21710ws",#REF!,B61)/15,0)</f>
        <v>#REF!</v>
      </c>
      <c r="T61" s="526"/>
      <c r="U61" s="759" t="e">
        <f>ROUNDUP(COUNTIFS(#REF!,"21710shf",#REF!,B61)/15,0)</f>
        <v>#REF!</v>
      </c>
      <c r="V61" s="526"/>
      <c r="W61" s="759" t="e">
        <f>ROUNDUP(COUNTIFS(#REF!,"21710ms",#REF!,B61)/15,0)</f>
        <v>#REF!</v>
      </c>
      <c r="X61" s="526"/>
      <c r="Y61" s="772">
        <v>1</v>
      </c>
      <c r="Z61" s="773"/>
      <c r="AA61" s="757" t="e">
        <f>M61*$M$60+O61*$O$60+Q61*$Q$60+S61*$S$60+U61*U60+W61*$W$60+Y61*$Y$60</f>
        <v>#REF!</v>
      </c>
      <c r="AB61" s="550"/>
      <c r="AC61" s="758"/>
      <c r="AD61" s="757" t="e">
        <f>AA61*$AD$58</f>
        <v>#REF!</v>
      </c>
      <c r="AE61" s="550"/>
      <c r="AF61" s="758"/>
    </row>
    <row r="62" spans="2:32" s="115" customFormat="1" ht="15.75" customHeight="1">
      <c r="B62" s="23"/>
      <c r="C62" s="23"/>
      <c r="D62" s="23"/>
      <c r="E62" s="23"/>
      <c r="F62" s="23"/>
      <c r="G62" s="23"/>
      <c r="H62" s="23"/>
      <c r="I62" s="23"/>
      <c r="J62" s="23"/>
      <c r="K62" s="23"/>
      <c r="L62" s="23"/>
      <c r="M62" s="23"/>
      <c r="N62" s="23"/>
      <c r="O62" s="23"/>
      <c r="P62" s="23"/>
      <c r="Q62" s="23"/>
      <c r="R62" s="23"/>
      <c r="S62" s="23"/>
      <c r="T62" s="23"/>
      <c r="U62" s="23"/>
      <c r="V62" s="23"/>
      <c r="W62" s="23"/>
      <c r="X62" s="23"/>
      <c r="Y62" s="312"/>
      <c r="Z62" s="21"/>
      <c r="AA62" s="743" t="s">
        <v>26</v>
      </c>
      <c r="AB62" s="479"/>
      <c r="AC62" s="479"/>
      <c r="AD62" s="756" t="e">
        <f>SUM(AD61:AF61)</f>
        <v>#REF!</v>
      </c>
      <c r="AE62" s="479"/>
      <c r="AF62" s="479"/>
    </row>
    <row r="63" spans="2:32" s="115" customFormat="1" ht="15.75" customHeight="1">
      <c r="B63" s="752" t="s">
        <v>1657</v>
      </c>
      <c r="C63" s="602"/>
      <c r="D63" s="602"/>
      <c r="E63" s="602"/>
      <c r="F63" s="724">
        <v>30</v>
      </c>
      <c r="G63" s="725"/>
      <c r="H63" s="312"/>
      <c r="I63" s="312"/>
      <c r="J63" s="312"/>
      <c r="K63" s="312"/>
      <c r="L63" s="312"/>
      <c r="M63" s="312"/>
      <c r="N63" s="312"/>
      <c r="O63" s="312"/>
      <c r="P63" s="312"/>
      <c r="Q63" s="312"/>
      <c r="R63" s="312"/>
      <c r="S63" s="312"/>
      <c r="T63" s="312"/>
      <c r="U63" s="312"/>
      <c r="V63" s="312"/>
      <c r="W63" s="312"/>
      <c r="X63" s="312"/>
      <c r="Y63" s="312"/>
      <c r="Z63" s="312"/>
      <c r="AA63" s="312"/>
      <c r="AB63" s="312"/>
      <c r="AC63" s="312"/>
      <c r="AD63" s="312"/>
      <c r="AE63" s="312"/>
      <c r="AF63" s="312"/>
    </row>
    <row r="64" spans="2:32" s="115" customFormat="1" ht="15.75" customHeight="1">
      <c r="B64" s="752" t="s">
        <v>1658</v>
      </c>
      <c r="C64" s="602"/>
      <c r="D64" s="602"/>
      <c r="E64" s="602"/>
      <c r="F64" s="724">
        <v>16</v>
      </c>
      <c r="G64" s="725"/>
      <c r="H64" s="312"/>
      <c r="I64" s="312"/>
      <c r="J64" s="312"/>
      <c r="K64" s="312"/>
      <c r="L64" s="312"/>
      <c r="M64" s="312"/>
      <c r="N64" s="312"/>
      <c r="O64" s="312"/>
      <c r="P64" s="312"/>
      <c r="Q64" s="312"/>
      <c r="R64" s="312"/>
      <c r="S64" s="312"/>
      <c r="T64" s="312"/>
      <c r="U64" s="312"/>
      <c r="V64" s="312"/>
      <c r="W64" s="312"/>
      <c r="X64" s="312"/>
      <c r="Y64" s="312"/>
      <c r="Z64" s="312"/>
      <c r="AA64" s="312"/>
      <c r="AB64" s="312"/>
      <c r="AC64" s="312"/>
      <c r="AD64" s="312"/>
      <c r="AE64" s="312"/>
      <c r="AF64" s="312"/>
    </row>
    <row r="65" spans="2:32" s="115" customFormat="1" ht="15.75" customHeight="1">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c r="AB65" s="312"/>
      <c r="AC65" s="312"/>
      <c r="AD65" s="312"/>
      <c r="AE65" s="312"/>
      <c r="AF65" s="312"/>
    </row>
    <row r="66" spans="2:32" s="115" customFormat="1" ht="15.75" customHeight="1">
      <c r="B66" s="746" t="s">
        <v>1659</v>
      </c>
      <c r="C66" s="479"/>
      <c r="D66" s="479"/>
      <c r="E66" s="479"/>
      <c r="F66" s="479"/>
      <c r="G66" s="479"/>
      <c r="H66" s="479"/>
      <c r="I66" s="479"/>
      <c r="J66" s="479"/>
      <c r="K66" s="479"/>
      <c r="L66" s="479"/>
      <c r="M66" s="479"/>
      <c r="N66" s="479"/>
      <c r="O66" s="479"/>
      <c r="P66" s="479"/>
      <c r="Q66" s="479"/>
      <c r="R66" s="479"/>
      <c r="S66" s="479"/>
      <c r="T66" s="479"/>
      <c r="U66" s="479"/>
      <c r="V66" s="479"/>
      <c r="W66" s="479"/>
      <c r="X66" s="479"/>
      <c r="Y66" s="479"/>
      <c r="Z66" s="479"/>
      <c r="AA66" s="479"/>
      <c r="AB66" s="479"/>
      <c r="AC66" s="479"/>
      <c r="AD66" s="479"/>
      <c r="AE66" s="479"/>
      <c r="AF66" s="479"/>
    </row>
    <row r="67" spans="2:32" s="115" customFormat="1" ht="15.75" customHeight="1">
      <c r="B67" s="479"/>
      <c r="C67" s="479"/>
      <c r="D67" s="479"/>
      <c r="E67" s="479"/>
      <c r="F67" s="479"/>
      <c r="G67" s="479"/>
      <c r="H67" s="479"/>
      <c r="I67" s="479"/>
      <c r="J67" s="479"/>
      <c r="K67" s="479"/>
      <c r="L67" s="479"/>
      <c r="M67" s="479"/>
      <c r="N67" s="479"/>
      <c r="O67" s="479"/>
      <c r="P67" s="479"/>
      <c r="Q67" s="479"/>
      <c r="R67" s="479"/>
      <c r="S67" s="479"/>
      <c r="T67" s="479"/>
      <c r="U67" s="479"/>
      <c r="V67" s="479"/>
      <c r="W67" s="479"/>
      <c r="X67" s="479"/>
      <c r="Y67" s="479"/>
      <c r="Z67" s="479"/>
      <c r="AA67" s="479"/>
      <c r="AB67" s="479"/>
      <c r="AC67" s="479"/>
      <c r="AD67" s="479"/>
      <c r="AE67" s="479"/>
      <c r="AF67" s="479"/>
    </row>
    <row r="68" spans="2:32" s="115" customFormat="1" ht="15.75" customHeight="1">
      <c r="B68" s="479"/>
      <c r="C68" s="479"/>
      <c r="D68" s="479"/>
      <c r="E68" s="479"/>
      <c r="F68" s="479"/>
      <c r="G68" s="479"/>
      <c r="H68" s="479"/>
      <c r="I68" s="479"/>
      <c r="J68" s="479"/>
      <c r="K68" s="479"/>
      <c r="L68" s="479"/>
      <c r="M68" s="479"/>
      <c r="N68" s="479"/>
      <c r="O68" s="479"/>
      <c r="P68" s="479"/>
      <c r="Q68" s="479"/>
      <c r="R68" s="479"/>
      <c r="S68" s="479"/>
      <c r="T68" s="479"/>
      <c r="U68" s="479"/>
      <c r="V68" s="479"/>
      <c r="W68" s="479"/>
      <c r="X68" s="479"/>
      <c r="Y68" s="479"/>
      <c r="Z68" s="479"/>
      <c r="AA68" s="479"/>
      <c r="AB68" s="479"/>
      <c r="AC68" s="479"/>
      <c r="AD68" s="479"/>
      <c r="AE68" s="479"/>
      <c r="AF68" s="479"/>
    </row>
    <row r="69" spans="2:32" s="115" customFormat="1" ht="15.75" customHeight="1">
      <c r="B69" s="479"/>
      <c r="C69" s="479"/>
      <c r="D69" s="479"/>
      <c r="E69" s="479"/>
      <c r="F69" s="479"/>
      <c r="G69" s="479"/>
      <c r="H69" s="479"/>
      <c r="I69" s="479"/>
      <c r="J69" s="479"/>
      <c r="K69" s="479"/>
      <c r="L69" s="479"/>
      <c r="M69" s="479"/>
      <c r="N69" s="479"/>
      <c r="O69" s="479"/>
      <c r="P69" s="479"/>
      <c r="Q69" s="479"/>
      <c r="R69" s="479"/>
      <c r="S69" s="479"/>
      <c r="T69" s="479"/>
      <c r="U69" s="479"/>
      <c r="V69" s="479"/>
      <c r="W69" s="479"/>
      <c r="X69" s="479"/>
      <c r="Y69" s="479"/>
      <c r="Z69" s="479"/>
      <c r="AA69" s="479"/>
      <c r="AB69" s="479"/>
      <c r="AC69" s="479"/>
      <c r="AD69" s="479"/>
      <c r="AE69" s="479"/>
      <c r="AF69" s="479"/>
    </row>
    <row r="70" spans="2:32" s="115" customFormat="1" ht="15.75" customHeight="1">
      <c r="B70" s="479"/>
      <c r="C70" s="479"/>
      <c r="D70" s="479"/>
      <c r="E70" s="479"/>
      <c r="F70" s="479"/>
      <c r="G70" s="479"/>
      <c r="H70" s="479"/>
      <c r="I70" s="479"/>
      <c r="J70" s="479"/>
      <c r="K70" s="479"/>
      <c r="L70" s="479"/>
      <c r="M70" s="479"/>
      <c r="N70" s="479"/>
      <c r="O70" s="479"/>
      <c r="P70" s="479"/>
      <c r="Q70" s="479"/>
      <c r="R70" s="479"/>
      <c r="S70" s="479"/>
      <c r="T70" s="479"/>
      <c r="U70" s="479"/>
      <c r="V70" s="479"/>
      <c r="W70" s="479"/>
      <c r="X70" s="479"/>
      <c r="Y70" s="479"/>
      <c r="Z70" s="479"/>
      <c r="AA70" s="479"/>
      <c r="AB70" s="479"/>
      <c r="AC70" s="479"/>
      <c r="AD70" s="479"/>
      <c r="AE70" s="479"/>
      <c r="AF70" s="479"/>
    </row>
    <row r="71" spans="2:32" s="115" customFormat="1" ht="15.75" customHeight="1">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spans="2:32" s="115" customFormat="1" ht="15.75" customHeight="1">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row>
    <row r="73" spans="2:32" s="115" customFormat="1" ht="15.75" customHeight="1">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row>
    <row r="74" spans="2:32" s="115" customFormat="1" ht="15.75" customHeight="1">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row>
    <row r="75" spans="2:32" s="115" customFormat="1" ht="15.75" customHeight="1">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c r="AA75" s="312"/>
      <c r="AB75" s="312"/>
      <c r="AC75" s="312"/>
      <c r="AD75" s="312"/>
      <c r="AE75" s="312"/>
      <c r="AF75" s="312"/>
    </row>
    <row r="76" spans="2:32" s="115" customFormat="1" ht="15.75" customHeight="1">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c r="AA76" s="312"/>
      <c r="AB76" s="312"/>
      <c r="AC76" s="312"/>
      <c r="AD76" s="312"/>
      <c r="AE76" s="312"/>
      <c r="AF76" s="312"/>
    </row>
    <row r="77" spans="2:32" s="115" customFormat="1" ht="15.75" customHeight="1">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c r="AA77" s="312"/>
      <c r="AB77" s="312"/>
      <c r="AC77" s="312"/>
      <c r="AD77" s="312"/>
      <c r="AE77" s="312"/>
      <c r="AF77" s="312"/>
    </row>
    <row r="78" spans="2:32" s="115" customFormat="1" ht="15.75" customHeight="1">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c r="AA78" s="312"/>
      <c r="AB78" s="312"/>
      <c r="AC78" s="312"/>
      <c r="AD78" s="312"/>
      <c r="AE78" s="312"/>
      <c r="AF78" s="312"/>
    </row>
    <row r="79" spans="2:32" s="115" customFormat="1" ht="15.75" customHeight="1">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c r="AA79" s="312"/>
      <c r="AB79" s="312"/>
      <c r="AC79" s="312"/>
      <c r="AD79" s="312"/>
      <c r="AE79" s="312"/>
      <c r="AF79" s="312"/>
    </row>
    <row r="80" spans="2:32" s="115" customFormat="1" ht="15.75" customHeight="1">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c r="AA80" s="312"/>
      <c r="AB80" s="312"/>
      <c r="AC80" s="312"/>
      <c r="AD80" s="312"/>
      <c r="AE80" s="312"/>
      <c r="AF80" s="312"/>
    </row>
    <row r="81" spans="1:32" s="115" customFormat="1" ht="15.75" customHeight="1">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c r="AA81" s="312"/>
      <c r="AB81" s="312"/>
      <c r="AC81" s="312"/>
      <c r="AD81" s="312"/>
      <c r="AE81" s="312"/>
      <c r="AF81" s="312"/>
    </row>
    <row r="82" spans="1:32" s="115" customFormat="1" ht="15.75" customHeight="1">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c r="AA82" s="312"/>
      <c r="AB82" s="312"/>
      <c r="AC82" s="312"/>
      <c r="AD82" s="312"/>
      <c r="AE82" s="312"/>
      <c r="AF82" s="312"/>
    </row>
    <row r="83" spans="1:32" s="115" customFormat="1" ht="15.75" customHeight="1">
      <c r="A83" s="380"/>
      <c r="B83" s="380"/>
      <c r="C83" s="380"/>
      <c r="D83" s="380"/>
      <c r="E83" s="380"/>
      <c r="F83" s="380"/>
      <c r="G83" s="380"/>
      <c r="H83" s="380"/>
      <c r="I83" s="380"/>
      <c r="J83" s="380"/>
      <c r="K83" s="380"/>
      <c r="L83" s="380"/>
      <c r="M83" s="380"/>
      <c r="N83" s="380"/>
      <c r="O83" s="380"/>
      <c r="P83" s="380"/>
      <c r="Q83" s="380"/>
      <c r="R83" s="380"/>
      <c r="S83" s="380"/>
      <c r="T83" s="380"/>
      <c r="U83" s="380"/>
      <c r="V83" s="380"/>
      <c r="W83" s="380"/>
      <c r="X83" s="380"/>
      <c r="Y83" s="380"/>
      <c r="Z83" s="380"/>
      <c r="AA83" s="380"/>
      <c r="AB83" s="380"/>
      <c r="AC83" s="380"/>
      <c r="AD83" s="380"/>
      <c r="AE83" s="380"/>
      <c r="AF83" s="380"/>
    </row>
    <row r="84" spans="1:32" s="115" customFormat="1" ht="15.75" customHeight="1">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8"/>
      <c r="AC84" s="9" t="s">
        <v>29</v>
      </c>
      <c r="AD84" s="10">
        <v>2</v>
      </c>
      <c r="AE84" s="10" t="s">
        <v>30</v>
      </c>
      <c r="AF84" s="10">
        <v>2</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sheetData>
  <mergeCells count="109">
    <mergeCell ref="F4:L4"/>
    <mergeCell ref="AD58:AF58"/>
    <mergeCell ref="C47:L47"/>
    <mergeCell ref="M61:N61"/>
    <mergeCell ref="W61:X61"/>
    <mergeCell ref="E26:L26"/>
    <mergeCell ref="Y61:Z61"/>
    <mergeCell ref="A8:A15"/>
    <mergeCell ref="M47:Q47"/>
    <mergeCell ref="P32:R32"/>
    <mergeCell ref="T26:W26"/>
    <mergeCell ref="U52:X52"/>
    <mergeCell ref="X26:AA26"/>
    <mergeCell ref="M59:N59"/>
    <mergeCell ref="B35:AF36"/>
    <mergeCell ref="X25:AA25"/>
    <mergeCell ref="M60:N60"/>
    <mergeCell ref="AD61:AF61"/>
    <mergeCell ref="B30:L31"/>
    <mergeCell ref="P30:R30"/>
    <mergeCell ref="AD59:AF60"/>
    <mergeCell ref="B52:D52"/>
    <mergeCell ref="M50:P51"/>
    <mergeCell ref="H46:K46"/>
    <mergeCell ref="Y58:Z59"/>
    <mergeCell ref="B21:AF21"/>
    <mergeCell ref="E61:L61"/>
    <mergeCell ref="A46:G46"/>
    <mergeCell ref="O60:P60"/>
    <mergeCell ref="Y50:AB50"/>
    <mergeCell ref="E32:L32"/>
    <mergeCell ref="A17:AF17"/>
    <mergeCell ref="Y52:AB52"/>
    <mergeCell ref="S60:T60"/>
    <mergeCell ref="U60:V60"/>
    <mergeCell ref="U50:X51"/>
    <mergeCell ref="S59:T59"/>
    <mergeCell ref="M3:Q3"/>
    <mergeCell ref="O61:P61"/>
    <mergeCell ref="Q61:R61"/>
    <mergeCell ref="AB27:AE27"/>
    <mergeCell ref="M4:Q4"/>
    <mergeCell ref="B34:AF34"/>
    <mergeCell ref="B61:D61"/>
    <mergeCell ref="E52:L52"/>
    <mergeCell ref="B8:AF16"/>
    <mergeCell ref="S32:V32"/>
    <mergeCell ref="AE4:AF4"/>
    <mergeCell ref="U59:V59"/>
    <mergeCell ref="M31:O31"/>
    <mergeCell ref="M5:Q5"/>
    <mergeCell ref="S61:T61"/>
    <mergeCell ref="U61:V61"/>
    <mergeCell ref="O46:Q46"/>
    <mergeCell ref="P26:S26"/>
    <mergeCell ref="M26:O26"/>
    <mergeCell ref="P25:S25"/>
    <mergeCell ref="A7:AF7"/>
    <mergeCell ref="Y60:Z60"/>
    <mergeCell ref="Q60:R60"/>
    <mergeCell ref="C5:L5"/>
    <mergeCell ref="AA62:AC62"/>
    <mergeCell ref="S30:V31"/>
    <mergeCell ref="B22:AF22"/>
    <mergeCell ref="T25:W25"/>
    <mergeCell ref="B66:AF70"/>
    <mergeCell ref="Y51:AB51"/>
    <mergeCell ref="M58:X58"/>
    <mergeCell ref="A4:E4"/>
    <mergeCell ref="A5:B5"/>
    <mergeCell ref="B50:L51"/>
    <mergeCell ref="B18:AF18"/>
    <mergeCell ref="AB25:AE25"/>
    <mergeCell ref="F63:G63"/>
    <mergeCell ref="B64:E64"/>
    <mergeCell ref="B63:E63"/>
    <mergeCell ref="M52:P52"/>
    <mergeCell ref="W59:X59"/>
    <mergeCell ref="AD62:AF62"/>
    <mergeCell ref="B32:D32"/>
    <mergeCell ref="A47:B47"/>
    <mergeCell ref="B26:D26"/>
    <mergeCell ref="R5:AF5"/>
    <mergeCell ref="AA61:AC61"/>
    <mergeCell ref="Y4:AD4"/>
    <mergeCell ref="A1:AF2"/>
    <mergeCell ref="W60:X60"/>
    <mergeCell ref="P31:R31"/>
    <mergeCell ref="AA58:AC60"/>
    <mergeCell ref="F64:G64"/>
    <mergeCell ref="S33:V33"/>
    <mergeCell ref="M25:O25"/>
    <mergeCell ref="M30:O30"/>
    <mergeCell ref="B54:AE55"/>
    <mergeCell ref="M33:O33"/>
    <mergeCell ref="R47:AF47"/>
    <mergeCell ref="Y53:AB53"/>
    <mergeCell ref="A6:AF6"/>
    <mergeCell ref="B58:L60"/>
    <mergeCell ref="Q50:T51"/>
    <mergeCell ref="P33:R33"/>
    <mergeCell ref="M32:O32"/>
    <mergeCell ref="O59:P59"/>
    <mergeCell ref="AB26:AE26"/>
    <mergeCell ref="Q52:T52"/>
    <mergeCell ref="Q59:R59"/>
    <mergeCell ref="R4:X4"/>
    <mergeCell ref="F3:L3"/>
    <mergeCell ref="A3:E3"/>
  </mergeCells>
  <conditionalFormatting sqref="L49:AB49">
    <cfRule type="cellIs" dxfId="53" priority="62" operator="equal">
      <formula>0</formula>
    </cfRule>
  </conditionalFormatting>
  <conditionalFormatting sqref="M33 P33">
    <cfRule type="cellIs" dxfId="52" priority="20" operator="equal">
      <formula>0</formula>
    </cfRule>
  </conditionalFormatting>
  <conditionalFormatting sqref="M58:M60">
    <cfRule type="cellIs" dxfId="51" priority="43" operator="equal">
      <formula>0</formula>
    </cfRule>
  </conditionalFormatting>
  <conditionalFormatting sqref="M32:R32">
    <cfRule type="cellIs" dxfId="50" priority="19" operator="equal">
      <formula>0</formula>
    </cfRule>
  </conditionalFormatting>
  <conditionalFormatting sqref="M50:Y51 M52:X52">
    <cfRule type="cellIs" dxfId="49" priority="51" operator="equal">
      <formula>0</formula>
    </cfRule>
  </conditionalFormatting>
  <conditionalFormatting sqref="M26:AA26">
    <cfRule type="cellIs" dxfId="48" priority="31" operator="equal">
      <formula>0</formula>
    </cfRule>
  </conditionalFormatting>
  <conditionalFormatting sqref="O27:Q27">
    <cfRule type="cellIs" dxfId="47" priority="61" operator="equal">
      <formula>0</formula>
    </cfRule>
  </conditionalFormatting>
  <conditionalFormatting sqref="S32:V33">
    <cfRule type="cellIs" dxfId="46" priority="11" operator="equal">
      <formula>0</formula>
    </cfRule>
  </conditionalFormatting>
  <conditionalFormatting sqref="T27:U27">
    <cfRule type="cellIs" dxfId="45" priority="54" operator="equal">
      <formula>0</formula>
    </cfRule>
  </conditionalFormatting>
  <conditionalFormatting sqref="Y52:AB53">
    <cfRule type="cellIs" dxfId="44" priority="46" operator="equal">
      <formula>0</formula>
    </cfRule>
  </conditionalFormatting>
  <conditionalFormatting sqref="AB26:AE27">
    <cfRule type="cellIs" dxfId="43" priority="55" operator="equal">
      <formula>0</formula>
    </cfRule>
  </conditionalFormatting>
  <pageMargins left="0.75" right="0.5" top="0.75" bottom="0.5" header="0" footer="0.3"/>
  <pageSetup orientation="portrait" r:id="rId1"/>
  <headerFooter>
    <oddFooter>&amp;L_x000D_&amp;1#&amp;"Calibri"&amp;10&amp;K000000 DISTRIBUTION: DoD COMMUNITY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A1:AF126"/>
  <sheetViews>
    <sheetView showGridLines="0" showZeros="0" view="pageBreakPreview" topLeftCell="A4" zoomScaleNormal="100" zoomScaleSheetLayoutView="100" workbookViewId="0">
      <selection activeCell="B22" sqref="B22:AF22"/>
    </sheetView>
  </sheetViews>
  <sheetFormatPr defaultColWidth="0" defaultRowHeight="15.75" customHeight="1" zeroHeight="1"/>
  <cols>
    <col min="1" max="32" width="2.81640625" style="115" customWidth="1"/>
    <col min="33" max="33" width="2.81640625" style="116" hidden="1" customWidth="1"/>
    <col min="34" max="16384" width="2.81640625" style="116"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15.75" customHeight="1">
      <c r="A3" s="478" t="s">
        <v>11</v>
      </c>
      <c r="B3" s="479"/>
      <c r="C3" s="479"/>
      <c r="D3" s="479"/>
      <c r="E3" s="479"/>
      <c r="F3" s="541" t="str">
        <f>UNIT_ROLLUP!F3</f>
        <v>H&amp;S BN MCIPAC MCB CP BUTLER JA</v>
      </c>
      <c r="G3" s="472"/>
      <c r="H3" s="472"/>
      <c r="I3" s="472"/>
      <c r="J3" s="472"/>
      <c r="K3" s="472"/>
      <c r="L3" s="472"/>
      <c r="M3" s="478" t="s">
        <v>13</v>
      </c>
      <c r="N3" s="479"/>
      <c r="O3" s="479"/>
      <c r="P3" s="479"/>
      <c r="Q3" s="479"/>
      <c r="R3" s="123" t="str">
        <f>UNIT_ROLLUP!R3</f>
        <v>CLB 4</v>
      </c>
      <c r="S3" s="124"/>
      <c r="T3" s="124"/>
      <c r="U3" s="124"/>
      <c r="V3" s="124"/>
      <c r="W3" s="124"/>
      <c r="X3" s="124"/>
      <c r="Y3" s="312"/>
      <c r="Z3" s="312"/>
      <c r="AA3" s="312"/>
      <c r="AB3" s="312"/>
      <c r="AC3" s="312"/>
      <c r="AD3" s="312"/>
      <c r="AE3" s="369"/>
      <c r="AF3" s="124"/>
    </row>
    <row r="4" spans="1:32" ht="15.75" customHeight="1">
      <c r="A4" s="478" t="s">
        <v>14</v>
      </c>
      <c r="B4" s="479"/>
      <c r="C4" s="479"/>
      <c r="D4" s="479"/>
      <c r="E4" s="479"/>
      <c r="F4" s="541" t="str">
        <f>UNIT_ROLLUP!F4</f>
        <v>M67400</v>
      </c>
      <c r="G4" s="472"/>
      <c r="H4" s="472"/>
      <c r="I4" s="472"/>
      <c r="J4" s="472"/>
      <c r="K4" s="472"/>
      <c r="L4" s="472"/>
      <c r="M4" s="478" t="s">
        <v>15</v>
      </c>
      <c r="N4" s="479"/>
      <c r="O4" s="479"/>
      <c r="P4" s="479"/>
      <c r="Q4" s="479"/>
      <c r="R4" s="541" t="str">
        <f>UNIT_ROLLUP!R4</f>
        <v>M29030</v>
      </c>
      <c r="S4" s="472"/>
      <c r="T4" s="472"/>
      <c r="U4" s="472"/>
      <c r="V4" s="472"/>
      <c r="W4" s="472"/>
      <c r="X4" s="472"/>
      <c r="Y4" s="494" t="s">
        <v>16</v>
      </c>
      <c r="Z4" s="479"/>
      <c r="AA4" s="479"/>
      <c r="AB4" s="479"/>
      <c r="AC4" s="479"/>
      <c r="AD4" s="479"/>
      <c r="AE4" s="480" t="str">
        <f>UNIT_ROLLUP!AE4</f>
        <v>SW</v>
      </c>
      <c r="AF4" s="472"/>
    </row>
    <row r="5" spans="1:32" ht="15.75" customHeight="1">
      <c r="A5" s="528" t="s">
        <v>1459</v>
      </c>
      <c r="B5" s="479"/>
      <c r="C5" s="535">
        <v>21730</v>
      </c>
      <c r="D5" s="472"/>
      <c r="E5" s="472"/>
      <c r="F5" s="472"/>
      <c r="G5" s="472"/>
      <c r="H5" s="472"/>
      <c r="I5" s="472"/>
      <c r="J5" s="472"/>
      <c r="K5" s="472"/>
      <c r="L5" s="472"/>
      <c r="M5" s="528" t="s">
        <v>1460</v>
      </c>
      <c r="N5" s="479"/>
      <c r="O5" s="479"/>
      <c r="P5" s="479"/>
      <c r="Q5" s="479"/>
      <c r="R5" s="535" t="s">
        <v>1660</v>
      </c>
      <c r="S5" s="472"/>
      <c r="T5" s="472"/>
      <c r="U5" s="472"/>
      <c r="V5" s="472"/>
      <c r="W5" s="472"/>
      <c r="X5" s="472"/>
      <c r="Y5" s="472"/>
      <c r="Z5" s="472"/>
      <c r="AA5" s="472"/>
      <c r="AB5" s="472"/>
      <c r="AC5" s="472"/>
      <c r="AD5" s="472"/>
      <c r="AE5" s="472"/>
      <c r="AF5" s="472"/>
    </row>
    <row r="6" spans="1:32" ht="15.75" customHeight="1">
      <c r="A6" s="564" t="s">
        <v>1462</v>
      </c>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row>
    <row r="7" spans="1:32" ht="15.75" customHeight="1">
      <c r="A7" s="478" t="s">
        <v>1463</v>
      </c>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row>
    <row r="8" spans="1:32" ht="15.75" customHeight="1">
      <c r="A8" s="518"/>
      <c r="B8" s="787" t="s">
        <v>1628</v>
      </c>
      <c r="C8" s="472"/>
      <c r="D8" s="472"/>
      <c r="E8" s="472"/>
      <c r="F8" s="472"/>
      <c r="G8" s="472"/>
      <c r="H8" s="472"/>
      <c r="I8" s="472"/>
      <c r="J8" s="472"/>
      <c r="K8" s="472"/>
      <c r="L8" s="472"/>
      <c r="M8" s="472"/>
      <c r="N8" s="472"/>
      <c r="O8" s="472"/>
      <c r="P8" s="472"/>
      <c r="Q8" s="472"/>
      <c r="R8" s="472"/>
      <c r="S8" s="472"/>
      <c r="T8" s="472"/>
      <c r="U8" s="472"/>
      <c r="V8" s="472"/>
      <c r="W8" s="472"/>
      <c r="X8" s="472"/>
      <c r="Y8" s="472"/>
      <c r="Z8" s="472"/>
      <c r="AA8" s="472"/>
      <c r="AB8" s="472"/>
      <c r="AC8" s="472"/>
      <c r="AD8" s="472"/>
      <c r="AE8" s="472"/>
      <c r="AF8" s="472"/>
    </row>
    <row r="9" spans="1:32" ht="15.75" customHeight="1">
      <c r="A9" s="472"/>
      <c r="B9" s="472"/>
      <c r="C9" s="472"/>
      <c r="D9" s="472"/>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row>
    <row r="10" spans="1:32" ht="15.75" customHeight="1">
      <c r="A10" s="472"/>
      <c r="B10" s="472"/>
      <c r="C10" s="472"/>
      <c r="D10" s="472"/>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row>
    <row r="11" spans="1:32" ht="15.75" customHeight="1">
      <c r="A11" s="472"/>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row>
    <row r="12" spans="1:32" ht="15.75" customHeight="1">
      <c r="A12" s="472"/>
      <c r="B12" s="472"/>
      <c r="C12" s="472"/>
      <c r="D12" s="472"/>
      <c r="E12" s="472"/>
      <c r="F12" s="472"/>
      <c r="G12" s="472"/>
      <c r="H12" s="472"/>
      <c r="I12" s="472"/>
      <c r="J12" s="472"/>
      <c r="K12" s="472"/>
      <c r="L12" s="472"/>
      <c r="M12" s="472"/>
      <c r="N12" s="472"/>
      <c r="O12" s="472"/>
      <c r="P12" s="472"/>
      <c r="Q12" s="472"/>
      <c r="R12" s="472"/>
      <c r="S12" s="472"/>
      <c r="T12" s="472"/>
      <c r="U12" s="472"/>
      <c r="V12" s="472"/>
      <c r="W12" s="472"/>
      <c r="X12" s="472"/>
      <c r="Y12" s="472"/>
      <c r="Z12" s="472"/>
      <c r="AA12" s="472"/>
      <c r="AB12" s="472"/>
      <c r="AC12" s="472"/>
      <c r="AD12" s="472"/>
      <c r="AE12" s="472"/>
      <c r="AF12" s="472"/>
    </row>
    <row r="13" spans="1:32" ht="15.75" customHeight="1">
      <c r="A13" s="472"/>
      <c r="B13" s="472"/>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row>
    <row r="14" spans="1:32" ht="15.75" customHeight="1">
      <c r="A14" s="472"/>
      <c r="B14" s="472"/>
      <c r="C14" s="472"/>
      <c r="D14" s="472"/>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row>
    <row r="15" spans="1:32" ht="15.75" customHeight="1">
      <c r="A15" s="472"/>
      <c r="B15" s="472"/>
      <c r="C15" s="472"/>
      <c r="D15" s="472"/>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row>
    <row r="16" spans="1:32" ht="15.75" customHeight="1">
      <c r="A16" s="322"/>
      <c r="B16" s="472"/>
      <c r="C16" s="472"/>
      <c r="D16" s="472"/>
      <c r="E16" s="472"/>
      <c r="F16" s="472"/>
      <c r="G16" s="472"/>
      <c r="H16" s="472"/>
      <c r="I16" s="472"/>
      <c r="J16" s="472"/>
      <c r="K16" s="472"/>
      <c r="L16" s="472"/>
      <c r="M16" s="472"/>
      <c r="N16" s="472"/>
      <c r="O16" s="472"/>
      <c r="P16" s="472"/>
      <c r="Q16" s="472"/>
      <c r="R16" s="472"/>
      <c r="S16" s="472"/>
      <c r="T16" s="472"/>
      <c r="U16" s="472"/>
      <c r="V16" s="472"/>
      <c r="W16" s="472"/>
      <c r="X16" s="472"/>
      <c r="Y16" s="472"/>
      <c r="Z16" s="472"/>
      <c r="AA16" s="472"/>
      <c r="AB16" s="472"/>
      <c r="AC16" s="472"/>
      <c r="AD16" s="472"/>
      <c r="AE16" s="472"/>
      <c r="AF16" s="472"/>
    </row>
    <row r="17" spans="1:32" ht="15.75" customHeight="1">
      <c r="A17" s="478" t="s">
        <v>1465</v>
      </c>
      <c r="B17" s="479"/>
      <c r="C17" s="479"/>
      <c r="D17" s="479"/>
      <c r="E17" s="479"/>
      <c r="F17" s="479"/>
      <c r="G17" s="479"/>
      <c r="H17" s="479"/>
      <c r="I17" s="479"/>
      <c r="J17" s="479"/>
      <c r="K17" s="479"/>
      <c r="L17" s="479"/>
      <c r="M17" s="479"/>
      <c r="N17" s="479"/>
      <c r="O17" s="479"/>
      <c r="P17" s="479"/>
      <c r="Q17" s="479"/>
      <c r="R17" s="479"/>
      <c r="S17" s="479"/>
      <c r="T17" s="479"/>
      <c r="U17" s="479"/>
      <c r="V17" s="479"/>
      <c r="W17" s="479"/>
      <c r="X17" s="479"/>
      <c r="Y17" s="479"/>
      <c r="Z17" s="479"/>
      <c r="AA17" s="479"/>
      <c r="AB17" s="479"/>
      <c r="AC17" s="479"/>
      <c r="AD17" s="479"/>
      <c r="AE17" s="479"/>
      <c r="AF17" s="479"/>
    </row>
    <row r="18" spans="1:32" ht="15.75" customHeight="1">
      <c r="A18" s="322"/>
      <c r="B18" s="557" t="s">
        <v>1661</v>
      </c>
      <c r="C18" s="472"/>
      <c r="D18" s="472"/>
      <c r="E18" s="472"/>
      <c r="F18" s="472"/>
      <c r="G18" s="472"/>
      <c r="H18" s="472"/>
      <c r="I18" s="472"/>
      <c r="J18" s="472"/>
      <c r="K18" s="472"/>
      <c r="L18" s="472"/>
      <c r="M18" s="472"/>
      <c r="N18" s="472"/>
      <c r="O18" s="472"/>
      <c r="P18" s="472"/>
      <c r="Q18" s="472"/>
      <c r="R18" s="472"/>
      <c r="S18" s="472"/>
      <c r="T18" s="472"/>
      <c r="U18" s="472"/>
      <c r="V18" s="472"/>
      <c r="W18" s="472"/>
      <c r="X18" s="472"/>
      <c r="Y18" s="472"/>
      <c r="Z18" s="472"/>
      <c r="AA18" s="472"/>
      <c r="AB18" s="472"/>
      <c r="AC18" s="472"/>
      <c r="AD18" s="472"/>
      <c r="AE18" s="472"/>
      <c r="AF18" s="472"/>
    </row>
    <row r="19" spans="1:32" ht="15.75" customHeight="1">
      <c r="A19" s="322"/>
      <c r="B19" s="14"/>
      <c r="C19" s="322"/>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2"/>
      <c r="AF19" s="322"/>
    </row>
    <row r="20" spans="1:32" ht="15.75" customHeight="1">
      <c r="A20" s="3" t="s">
        <v>1467</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spans="1:32" ht="15.75" customHeight="1">
      <c r="A21" s="114"/>
      <c r="B21" s="559" t="s">
        <v>1662</v>
      </c>
      <c r="C21" s="472"/>
      <c r="D21" s="472"/>
      <c r="E21" s="472"/>
      <c r="F21" s="472"/>
      <c r="G21" s="472"/>
      <c r="H21" s="472"/>
      <c r="I21" s="472"/>
      <c r="J21" s="472"/>
      <c r="K21" s="472"/>
      <c r="L21" s="472"/>
      <c r="M21" s="472"/>
      <c r="N21" s="472"/>
      <c r="O21" s="472"/>
      <c r="P21" s="472"/>
      <c r="Q21" s="472"/>
      <c r="R21" s="472"/>
      <c r="S21" s="472"/>
      <c r="T21" s="472"/>
      <c r="U21" s="472"/>
      <c r="V21" s="472"/>
      <c r="W21" s="472"/>
      <c r="X21" s="472"/>
      <c r="Y21" s="472"/>
      <c r="Z21" s="472"/>
      <c r="AA21" s="472"/>
      <c r="AB21" s="472"/>
      <c r="AC21" s="472"/>
      <c r="AD21" s="472"/>
      <c r="AE21" s="472"/>
      <c r="AF21" s="472"/>
    </row>
    <row r="22" spans="1:32" ht="15.75" customHeight="1">
      <c r="A22" s="114"/>
      <c r="B22" s="559"/>
      <c r="C22" s="472"/>
      <c r="D22" s="472"/>
      <c r="E22" s="472"/>
      <c r="F22" s="472"/>
      <c r="G22" s="472"/>
      <c r="H22" s="472"/>
      <c r="I22" s="472"/>
      <c r="J22" s="472"/>
      <c r="K22" s="472"/>
      <c r="L22" s="472"/>
      <c r="M22" s="472"/>
      <c r="N22" s="472"/>
      <c r="O22" s="472"/>
      <c r="P22" s="472"/>
      <c r="Q22" s="472"/>
      <c r="R22" s="472"/>
      <c r="S22" s="472"/>
      <c r="T22" s="472"/>
      <c r="U22" s="472"/>
      <c r="V22" s="472"/>
      <c r="W22" s="472"/>
      <c r="X22" s="472"/>
      <c r="Y22" s="472"/>
      <c r="Z22" s="472"/>
      <c r="AA22" s="472"/>
      <c r="AB22" s="472"/>
      <c r="AC22" s="472"/>
      <c r="AD22" s="472"/>
      <c r="AE22" s="472"/>
      <c r="AF22" s="472"/>
    </row>
    <row r="23" spans="1:32" ht="15.75" customHeight="1">
      <c r="A23" s="3" t="s">
        <v>1469</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spans="1:32" ht="15.75" customHeight="1">
      <c r="A24" s="3"/>
      <c r="B24" s="11" t="s">
        <v>1631</v>
      </c>
      <c r="C24" s="114"/>
      <c r="D24" s="114"/>
      <c r="E24" s="114"/>
      <c r="F24" s="114"/>
      <c r="G24" s="114"/>
      <c r="H24" s="114"/>
      <c r="I24" s="114"/>
      <c r="J24" s="114"/>
      <c r="K24" s="114"/>
      <c r="L24" s="114"/>
      <c r="M24" s="4"/>
      <c r="N24" s="312"/>
      <c r="O24" s="312"/>
      <c r="P24" s="312"/>
      <c r="Q24" s="312"/>
      <c r="R24" s="312"/>
      <c r="S24" s="312"/>
      <c r="T24" s="312"/>
      <c r="U24" s="312"/>
      <c r="V24" s="312"/>
      <c r="W24" s="312"/>
      <c r="X24" s="312"/>
      <c r="Y24" s="312"/>
      <c r="Z24" s="312"/>
      <c r="AA24" s="312"/>
      <c r="AB24" s="3"/>
      <c r="AC24" s="3"/>
      <c r="AD24" s="3"/>
      <c r="AE24" s="3"/>
      <c r="AF24" s="3"/>
    </row>
    <row r="25" spans="1:32" ht="15.75" customHeight="1">
      <c r="A25" s="312"/>
      <c r="B25" s="370" t="s">
        <v>1470</v>
      </c>
      <c r="C25" s="371"/>
      <c r="D25" s="371"/>
      <c r="E25" s="371"/>
      <c r="F25" s="371"/>
      <c r="G25" s="371"/>
      <c r="H25" s="371"/>
      <c r="I25" s="371"/>
      <c r="J25" s="371"/>
      <c r="K25" s="371"/>
      <c r="L25" s="398"/>
      <c r="M25" s="672" t="s">
        <v>1632</v>
      </c>
      <c r="N25" s="593"/>
      <c r="O25" s="593"/>
      <c r="P25" s="629" t="s">
        <v>1633</v>
      </c>
      <c r="Q25" s="593"/>
      <c r="R25" s="593"/>
      <c r="S25" s="593"/>
      <c r="T25" s="629" t="s">
        <v>1634</v>
      </c>
      <c r="U25" s="593"/>
      <c r="V25" s="593"/>
      <c r="W25" s="593"/>
      <c r="X25" s="779" t="s">
        <v>1592</v>
      </c>
      <c r="Y25" s="593"/>
      <c r="Z25" s="593"/>
      <c r="AA25" s="677"/>
      <c r="AB25" s="744" t="s">
        <v>1595</v>
      </c>
      <c r="AC25" s="593"/>
      <c r="AD25" s="593"/>
      <c r="AE25" s="594"/>
      <c r="AF25" s="312"/>
    </row>
    <row r="26" spans="1:32" ht="15.75" customHeight="1">
      <c r="A26" s="312"/>
      <c r="B26" s="545" t="str">
        <f>'Header '!A6</f>
        <v>M29030</v>
      </c>
      <c r="C26" s="526"/>
      <c r="D26" s="526"/>
      <c r="E26" s="537" t="str">
        <f>'Header '!B6</f>
        <v>CLB 4</v>
      </c>
      <c r="F26" s="526"/>
      <c r="G26" s="526"/>
      <c r="H26" s="526"/>
      <c r="I26" s="526"/>
      <c r="J26" s="526"/>
      <c r="K26" s="526"/>
      <c r="L26" s="538"/>
      <c r="M26" s="762" t="e">
        <f>S32</f>
        <v>#REF!</v>
      </c>
      <c r="N26" s="593"/>
      <c r="O26" s="593"/>
      <c r="P26" s="761" t="e">
        <f>INDEX($Y$52:$Y$52,MATCH(B26,$B$52:$B$52,0))</f>
        <v>#REF!</v>
      </c>
      <c r="Q26" s="593"/>
      <c r="R26" s="593"/>
      <c r="S26" s="593"/>
      <c r="T26" s="761" t="e">
        <f>AD61-X26</f>
        <v>#REF!</v>
      </c>
      <c r="U26" s="593"/>
      <c r="V26" s="593"/>
      <c r="W26" s="593"/>
      <c r="X26" s="776">
        <f>Y61*$Y$60*$AD$58</f>
        <v>638.40000000000009</v>
      </c>
      <c r="Y26" s="593"/>
      <c r="Z26" s="593"/>
      <c r="AA26" s="677"/>
      <c r="AB26" s="740" t="e">
        <f>SUM(M26:AA26)</f>
        <v>#REF!</v>
      </c>
      <c r="AC26" s="593"/>
      <c r="AD26" s="593"/>
      <c r="AE26" s="594"/>
      <c r="AF26" s="312"/>
    </row>
    <row r="27" spans="1:32" ht="15.75" customHeight="1">
      <c r="A27" s="312"/>
      <c r="B27" s="312"/>
      <c r="C27" s="312"/>
      <c r="D27" s="312"/>
      <c r="E27" s="312"/>
      <c r="F27" s="312"/>
      <c r="G27" s="312"/>
      <c r="H27" s="312"/>
      <c r="I27" s="312"/>
      <c r="J27" s="312"/>
      <c r="K27" s="312"/>
      <c r="L27" s="312"/>
      <c r="M27" s="312"/>
      <c r="N27" s="312"/>
      <c r="O27" s="15"/>
      <c r="P27" s="15"/>
      <c r="Q27" s="15"/>
      <c r="R27" s="312"/>
      <c r="S27" s="341"/>
      <c r="T27" s="15"/>
      <c r="U27" s="15"/>
      <c r="V27" s="312"/>
      <c r="W27" s="312"/>
      <c r="X27" s="312"/>
      <c r="Y27" s="312"/>
      <c r="Z27" s="312"/>
      <c r="AA27" s="341" t="s">
        <v>26</v>
      </c>
      <c r="AB27" s="726" t="e">
        <f>SUM(AB26:AE26)</f>
        <v>#REF!</v>
      </c>
      <c r="AC27" s="479"/>
      <c r="AD27" s="479"/>
      <c r="AE27" s="479"/>
      <c r="AF27" s="312"/>
    </row>
    <row r="28" spans="1:32" ht="15.75" customHeight="1">
      <c r="A28" s="312"/>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c r="AA28" s="312"/>
      <c r="AB28" s="312"/>
      <c r="AC28" s="312"/>
      <c r="AD28" s="312"/>
      <c r="AE28" s="312"/>
      <c r="AF28" s="312"/>
    </row>
    <row r="29" spans="1:32" s="115" customFormat="1" ht="15.75" customHeight="1">
      <c r="A29" s="312"/>
      <c r="B29" s="6" t="s">
        <v>1635</v>
      </c>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c r="AA29" s="312"/>
      <c r="AB29" s="312"/>
      <c r="AC29" s="312"/>
      <c r="AD29" s="312"/>
      <c r="AE29" s="312"/>
      <c r="AF29" s="312"/>
    </row>
    <row r="30" spans="1:32" s="115" customFormat="1" ht="15.75" customHeight="1">
      <c r="A30" s="312"/>
      <c r="B30" s="781" t="s">
        <v>1470</v>
      </c>
      <c r="C30" s="467"/>
      <c r="D30" s="467"/>
      <c r="E30" s="467"/>
      <c r="F30" s="467"/>
      <c r="G30" s="467"/>
      <c r="H30" s="467"/>
      <c r="I30" s="467"/>
      <c r="J30" s="467"/>
      <c r="K30" s="467"/>
      <c r="L30" s="728"/>
      <c r="M30" s="727" t="s">
        <v>1636</v>
      </c>
      <c r="N30" s="467"/>
      <c r="O30" s="728"/>
      <c r="P30" s="727" t="s">
        <v>1637</v>
      </c>
      <c r="Q30" s="467"/>
      <c r="R30" s="728"/>
      <c r="S30" s="744" t="s">
        <v>1595</v>
      </c>
      <c r="T30" s="464"/>
      <c r="U30" s="464"/>
      <c r="V30" s="609"/>
      <c r="W30" s="312"/>
      <c r="X30" s="312"/>
      <c r="Y30" s="312"/>
      <c r="Z30" s="312"/>
      <c r="AA30" s="312"/>
      <c r="AB30" s="312"/>
      <c r="AC30" s="312"/>
      <c r="AD30" s="312"/>
      <c r="AE30" s="312"/>
      <c r="AF30" s="312"/>
    </row>
    <row r="31" spans="1:32" s="115" customFormat="1" ht="15.75" customHeight="1">
      <c r="A31" s="312"/>
      <c r="B31" s="734"/>
      <c r="C31" s="532"/>
      <c r="D31" s="532"/>
      <c r="E31" s="532"/>
      <c r="F31" s="532"/>
      <c r="G31" s="532"/>
      <c r="H31" s="532"/>
      <c r="I31" s="532"/>
      <c r="J31" s="532"/>
      <c r="K31" s="532"/>
      <c r="L31" s="720"/>
      <c r="M31" s="721">
        <v>120</v>
      </c>
      <c r="N31" s="654"/>
      <c r="O31" s="722"/>
      <c r="P31" s="721">
        <v>60</v>
      </c>
      <c r="Q31" s="654"/>
      <c r="R31" s="722"/>
      <c r="S31" s="745"/>
      <c r="T31" s="534"/>
      <c r="U31" s="534"/>
      <c r="V31" s="684"/>
      <c r="W31" s="312"/>
      <c r="X31" s="312"/>
      <c r="Y31" s="312"/>
      <c r="Z31" s="312"/>
      <c r="AA31" s="312"/>
      <c r="AB31" s="312"/>
      <c r="AC31" s="312"/>
      <c r="AD31" s="312"/>
      <c r="AE31" s="312"/>
      <c r="AF31" s="312"/>
    </row>
    <row r="32" spans="1:32" s="115" customFormat="1" ht="15.75" customHeight="1">
      <c r="A32" s="312"/>
      <c r="B32" s="545" t="str">
        <f>B26</f>
        <v>M29030</v>
      </c>
      <c r="C32" s="526"/>
      <c r="D32" s="526"/>
      <c r="E32" s="537" t="str">
        <f>E26</f>
        <v>CLB 4</v>
      </c>
      <c r="F32" s="526"/>
      <c r="G32" s="526"/>
      <c r="H32" s="526"/>
      <c r="I32" s="526"/>
      <c r="J32" s="526"/>
      <c r="K32" s="526"/>
      <c r="L32" s="538"/>
      <c r="M32" s="737" t="e">
        <f>COUNTIFS(#REF!,"21710o",#REF!,B32)</f>
        <v>#REF!</v>
      </c>
      <c r="N32" s="526"/>
      <c r="O32" s="526"/>
      <c r="P32" s="774" t="e">
        <f>COUNTIFS(#REF!,"21710c",#REF!,B32)</f>
        <v>#REF!</v>
      </c>
      <c r="Q32" s="526"/>
      <c r="R32" s="526"/>
      <c r="S32" s="740" t="e">
        <f>M32*M$31+P32*P$31</f>
        <v>#REF!</v>
      </c>
      <c r="T32" s="593"/>
      <c r="U32" s="593"/>
      <c r="V32" s="594"/>
      <c r="W32" s="312"/>
      <c r="X32" s="312"/>
      <c r="Y32" s="312"/>
      <c r="Z32" s="312"/>
      <c r="AA32" s="312"/>
      <c r="AB32" s="312"/>
      <c r="AC32" s="312"/>
      <c r="AD32" s="312"/>
      <c r="AE32" s="312"/>
      <c r="AF32" s="312"/>
    </row>
    <row r="33" spans="1:32" s="115" customFormat="1" ht="15.75" customHeight="1">
      <c r="A33" s="314"/>
      <c r="B33" s="22"/>
      <c r="C33" s="30"/>
      <c r="D33" s="30"/>
      <c r="E33" s="30"/>
      <c r="F33" s="30"/>
      <c r="G33" s="30"/>
      <c r="H33" s="30"/>
      <c r="I33" s="30"/>
      <c r="J33" s="30"/>
      <c r="K33" s="30"/>
      <c r="L33" s="163" t="s">
        <v>1474</v>
      </c>
      <c r="M33" s="726" t="e">
        <f>SUM(M32:O32)*M31</f>
        <v>#REF!</v>
      </c>
      <c r="N33" s="479"/>
      <c r="O33" s="479"/>
      <c r="P33" s="726" t="e">
        <f>SUM(P32:R32)*P31</f>
        <v>#REF!</v>
      </c>
      <c r="Q33" s="479"/>
      <c r="R33" s="479"/>
      <c r="S33" s="726" t="e">
        <f>SUM(S32:V32)</f>
        <v>#REF!</v>
      </c>
      <c r="T33" s="479"/>
      <c r="U33" s="479"/>
      <c r="V33" s="479"/>
      <c r="W33" s="312"/>
      <c r="X33" s="312"/>
      <c r="Y33" s="312"/>
      <c r="Z33" s="312"/>
      <c r="AA33" s="312"/>
      <c r="AB33" s="312"/>
      <c r="AC33" s="312"/>
      <c r="AD33" s="312"/>
      <c r="AE33" s="312"/>
      <c r="AF33" s="312"/>
    </row>
    <row r="34" spans="1:32" s="115" customFormat="1" ht="15.75" customHeight="1">
      <c r="A34" s="314"/>
      <c r="B34" s="760" t="s">
        <v>1638</v>
      </c>
      <c r="C34" s="587"/>
      <c r="D34" s="587"/>
      <c r="E34" s="587"/>
      <c r="F34" s="587"/>
      <c r="G34" s="587"/>
      <c r="H34" s="587"/>
      <c r="I34" s="587"/>
      <c r="J34" s="587"/>
      <c r="K34" s="587"/>
      <c r="L34" s="587"/>
      <c r="M34" s="587"/>
      <c r="N34" s="587"/>
      <c r="O34" s="587"/>
      <c r="P34" s="587"/>
      <c r="Q34" s="587"/>
      <c r="R34" s="587"/>
      <c r="S34" s="587"/>
      <c r="T34" s="587"/>
      <c r="U34" s="587"/>
      <c r="V34" s="587"/>
      <c r="W34" s="587"/>
      <c r="X34" s="587"/>
      <c r="Y34" s="587"/>
      <c r="Z34" s="587"/>
      <c r="AA34" s="587"/>
      <c r="AB34" s="587"/>
      <c r="AC34" s="587"/>
      <c r="AD34" s="587"/>
      <c r="AE34" s="587"/>
      <c r="AF34" s="587"/>
    </row>
    <row r="35" spans="1:32" s="115" customFormat="1" ht="15.75" customHeight="1">
      <c r="A35" s="314"/>
      <c r="B35" s="778" t="s">
        <v>1639</v>
      </c>
      <c r="C35" s="587"/>
      <c r="D35" s="587"/>
      <c r="E35" s="587"/>
      <c r="F35" s="587"/>
      <c r="G35" s="587"/>
      <c r="H35" s="587"/>
      <c r="I35" s="587"/>
      <c r="J35" s="587"/>
      <c r="K35" s="587"/>
      <c r="L35" s="587"/>
      <c r="M35" s="587"/>
      <c r="N35" s="587"/>
      <c r="O35" s="587"/>
      <c r="P35" s="587"/>
      <c r="Q35" s="587"/>
      <c r="R35" s="587"/>
      <c r="S35" s="587"/>
      <c r="T35" s="587"/>
      <c r="U35" s="587"/>
      <c r="V35" s="587"/>
      <c r="W35" s="587"/>
      <c r="X35" s="587"/>
      <c r="Y35" s="587"/>
      <c r="Z35" s="587"/>
      <c r="AA35" s="587"/>
      <c r="AB35" s="587"/>
      <c r="AC35" s="587"/>
      <c r="AD35" s="587"/>
      <c r="AE35" s="587"/>
      <c r="AF35" s="587"/>
    </row>
    <row r="36" spans="1:32" s="115" customFormat="1" ht="15.75" customHeight="1">
      <c r="A36" s="314"/>
      <c r="B36" s="587"/>
      <c r="C36" s="587"/>
      <c r="D36" s="587"/>
      <c r="E36" s="587"/>
      <c r="F36" s="587"/>
      <c r="G36" s="587"/>
      <c r="H36" s="587"/>
      <c r="I36" s="587"/>
      <c r="J36" s="587"/>
      <c r="K36" s="587"/>
      <c r="L36" s="587"/>
      <c r="M36" s="587"/>
      <c r="N36" s="587"/>
      <c r="O36" s="587"/>
      <c r="P36" s="587"/>
      <c r="Q36" s="587"/>
      <c r="R36" s="587"/>
      <c r="S36" s="587"/>
      <c r="T36" s="587"/>
      <c r="U36" s="587"/>
      <c r="V36" s="587"/>
      <c r="W36" s="587"/>
      <c r="X36" s="587"/>
      <c r="Y36" s="587"/>
      <c r="Z36" s="587"/>
      <c r="AA36" s="587"/>
      <c r="AB36" s="587"/>
      <c r="AC36" s="587"/>
      <c r="AD36" s="587"/>
      <c r="AE36" s="587"/>
      <c r="AF36" s="587"/>
    </row>
    <row r="37" spans="1:32" s="115" customFormat="1" ht="15.75" customHeight="1">
      <c r="A37" s="314"/>
      <c r="B37" s="339"/>
      <c r="C37" s="339"/>
      <c r="D37" s="339"/>
      <c r="E37" s="339"/>
      <c r="F37" s="339"/>
      <c r="G37" s="339"/>
      <c r="H37" s="339"/>
      <c r="I37" s="339"/>
      <c r="J37" s="339"/>
      <c r="K37" s="339"/>
      <c r="L37" s="339"/>
      <c r="M37" s="339"/>
      <c r="N37" s="339"/>
      <c r="O37" s="339"/>
      <c r="P37" s="339"/>
      <c r="Q37" s="339"/>
      <c r="R37" s="339"/>
      <c r="S37" s="339"/>
      <c r="T37" s="339"/>
      <c r="U37" s="339"/>
      <c r="V37" s="339"/>
      <c r="W37" s="339"/>
      <c r="X37" s="339"/>
      <c r="Y37" s="339"/>
      <c r="Z37" s="339"/>
      <c r="AA37" s="339"/>
      <c r="AB37" s="339"/>
      <c r="AC37" s="339"/>
      <c r="AD37" s="339"/>
      <c r="AE37" s="339"/>
      <c r="AF37" s="339"/>
    </row>
    <row r="38" spans="1:32" s="115" customFormat="1" ht="15.75" customHeight="1">
      <c r="A38" s="314"/>
      <c r="B38" s="339"/>
      <c r="C38" s="339"/>
      <c r="D38" s="339"/>
      <c r="E38" s="339"/>
      <c r="F38" s="339"/>
      <c r="G38" s="339"/>
      <c r="H38" s="339"/>
      <c r="I38" s="339"/>
      <c r="J38" s="339"/>
      <c r="K38" s="339"/>
      <c r="L38" s="339"/>
      <c r="M38" s="339"/>
      <c r="N38" s="339"/>
      <c r="O38" s="339"/>
      <c r="P38" s="339"/>
      <c r="Q38" s="339"/>
      <c r="R38" s="339"/>
      <c r="S38" s="339"/>
      <c r="T38" s="339"/>
      <c r="U38" s="339"/>
      <c r="V38" s="339"/>
      <c r="W38" s="339"/>
      <c r="X38" s="339"/>
      <c r="Y38" s="339"/>
      <c r="Z38" s="339"/>
      <c r="AA38" s="339"/>
      <c r="AB38" s="339"/>
      <c r="AC38" s="339"/>
      <c r="AD38" s="339"/>
      <c r="AE38" s="339"/>
      <c r="AF38" s="339"/>
    </row>
    <row r="39" spans="1:32" s="115" customFormat="1" ht="15.75" customHeight="1">
      <c r="A39" s="314"/>
      <c r="B39" s="339"/>
      <c r="C39" s="339"/>
      <c r="D39" s="339"/>
      <c r="E39" s="339"/>
      <c r="F39" s="339"/>
      <c r="G39" s="339"/>
      <c r="H39" s="339"/>
      <c r="I39" s="339"/>
      <c r="J39" s="339"/>
      <c r="K39" s="339"/>
      <c r="L39" s="339"/>
      <c r="M39" s="339"/>
      <c r="N39" s="339"/>
      <c r="O39" s="339"/>
      <c r="P39" s="339"/>
      <c r="Q39" s="339"/>
      <c r="R39" s="339"/>
      <c r="S39" s="339"/>
      <c r="T39" s="339"/>
      <c r="U39" s="339"/>
      <c r="V39" s="339"/>
      <c r="W39" s="339"/>
      <c r="X39" s="339"/>
      <c r="Y39" s="339"/>
      <c r="Z39" s="339"/>
      <c r="AA39" s="339"/>
      <c r="AB39" s="339"/>
      <c r="AC39" s="339"/>
      <c r="AD39" s="339"/>
      <c r="AE39" s="339"/>
      <c r="AF39" s="339"/>
    </row>
    <row r="40" spans="1:32" s="115" customFormat="1" ht="15.75" customHeight="1">
      <c r="A40" s="314"/>
      <c r="B40" s="339"/>
      <c r="C40" s="339"/>
      <c r="D40" s="339"/>
      <c r="E40" s="339"/>
      <c r="F40" s="339"/>
      <c r="G40" s="339"/>
      <c r="H40" s="339"/>
      <c r="I40" s="339"/>
      <c r="J40" s="339"/>
      <c r="K40" s="339"/>
      <c r="L40" s="339"/>
      <c r="M40" s="339"/>
      <c r="N40" s="339"/>
      <c r="O40" s="339"/>
      <c r="P40" s="339"/>
      <c r="Q40" s="339"/>
      <c r="R40" s="339"/>
      <c r="S40" s="339"/>
      <c r="T40" s="339"/>
      <c r="U40" s="339"/>
      <c r="V40" s="339"/>
      <c r="W40" s="339"/>
      <c r="X40" s="339"/>
      <c r="Y40" s="339"/>
      <c r="Z40" s="339"/>
      <c r="AA40" s="339"/>
      <c r="AB40" s="339"/>
      <c r="AC40" s="339"/>
      <c r="AD40" s="339"/>
      <c r="AE40" s="339"/>
      <c r="AF40" s="339"/>
    </row>
    <row r="41" spans="1:32" s="115" customFormat="1" ht="15.75" customHeight="1">
      <c r="A41" s="314"/>
      <c r="B41" s="339"/>
      <c r="C41" s="339"/>
      <c r="D41" s="339"/>
      <c r="E41" s="339"/>
      <c r="F41" s="339"/>
      <c r="G41" s="339"/>
      <c r="H41" s="339"/>
      <c r="I41" s="339"/>
      <c r="J41" s="339"/>
      <c r="K41" s="339"/>
      <c r="L41" s="339"/>
      <c r="M41" s="339"/>
      <c r="N41" s="339"/>
      <c r="O41" s="339"/>
      <c r="P41" s="339"/>
      <c r="Q41" s="339"/>
      <c r="R41" s="339"/>
      <c r="S41" s="339"/>
      <c r="T41" s="339"/>
      <c r="U41" s="339"/>
      <c r="V41" s="339"/>
      <c r="W41" s="339"/>
      <c r="X41" s="339"/>
      <c r="Y41" s="339"/>
      <c r="Z41" s="339"/>
      <c r="AA41" s="339"/>
      <c r="AB41" s="339"/>
      <c r="AC41" s="339"/>
      <c r="AD41" s="339"/>
      <c r="AE41" s="339"/>
      <c r="AF41" s="339"/>
    </row>
    <row r="42" spans="1:32" s="115" customFormat="1" ht="15.75" customHeight="1">
      <c r="A42" s="314"/>
      <c r="B42" s="339"/>
      <c r="C42" s="339"/>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row>
    <row r="43" spans="1:32" s="115" customFormat="1" ht="15.75" customHeight="1">
      <c r="A43" s="314"/>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row>
    <row r="44" spans="1:32" s="115" customFormat="1" ht="15.75" customHeight="1">
      <c r="A44" s="314"/>
      <c r="B44" s="339"/>
      <c r="C44" s="339"/>
      <c r="D44" s="339"/>
      <c r="E44" s="339"/>
      <c r="F44" s="339"/>
      <c r="G44" s="339"/>
      <c r="H44" s="339"/>
      <c r="I44" s="339"/>
      <c r="J44" s="339"/>
      <c r="K44" s="339"/>
      <c r="L44" s="339"/>
      <c r="M44" s="339"/>
      <c r="N44" s="339"/>
      <c r="O44" s="339"/>
      <c r="P44" s="339"/>
      <c r="Q44" s="339"/>
      <c r="R44" s="339"/>
      <c r="S44" s="339"/>
      <c r="T44" s="339"/>
      <c r="U44" s="339"/>
      <c r="V44" s="339"/>
      <c r="W44" s="339"/>
      <c r="X44" s="339"/>
      <c r="Y44" s="339"/>
      <c r="Z44" s="339"/>
      <c r="AA44" s="339"/>
      <c r="AB44" s="339"/>
      <c r="AC44" s="339"/>
      <c r="AD44" s="339"/>
      <c r="AE44" s="339"/>
      <c r="AF44" s="339"/>
    </row>
    <row r="45" spans="1:32" s="115" customFormat="1" ht="15.75" customHeight="1">
      <c r="A45" s="314"/>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c r="AA45" s="312"/>
      <c r="AB45" s="312"/>
      <c r="AC45" s="312"/>
      <c r="AD45" s="312"/>
      <c r="AE45" s="312"/>
      <c r="AF45" s="312"/>
    </row>
    <row r="46" spans="1:32" s="115" customFormat="1" ht="15.75" customHeight="1">
      <c r="A46" s="466" t="s">
        <v>27</v>
      </c>
      <c r="B46" s="467"/>
      <c r="C46" s="467"/>
      <c r="D46" s="467"/>
      <c r="E46" s="467"/>
      <c r="F46" s="467"/>
      <c r="G46" s="467"/>
      <c r="H46" s="463" t="e">
        <f>AB27</f>
        <v>#REF!</v>
      </c>
      <c r="I46" s="464"/>
      <c r="J46" s="464"/>
      <c r="K46" s="464"/>
      <c r="L46" s="352" t="s">
        <v>28</v>
      </c>
      <c r="M46" s="352"/>
      <c r="N46" s="352"/>
      <c r="O46" s="463"/>
      <c r="P46" s="464"/>
      <c r="Q46" s="464"/>
      <c r="R46" s="352"/>
      <c r="S46" s="352"/>
      <c r="T46" s="352"/>
      <c r="U46" s="352"/>
      <c r="V46" s="352"/>
      <c r="W46" s="352"/>
      <c r="X46" s="352"/>
      <c r="Y46" s="353"/>
      <c r="Z46" s="354"/>
      <c r="AA46" s="354"/>
      <c r="AB46" s="354"/>
      <c r="AC46" s="355" t="s">
        <v>29</v>
      </c>
      <c r="AD46" s="356">
        <v>1</v>
      </c>
      <c r="AE46" s="356" t="s">
        <v>30</v>
      </c>
      <c r="AF46" s="356">
        <v>2</v>
      </c>
    </row>
    <row r="47" spans="1:32" s="115" customFormat="1" ht="15.75" customHeight="1">
      <c r="A47" s="528" t="s">
        <v>1459</v>
      </c>
      <c r="B47" s="479"/>
      <c r="C47" s="535">
        <f>C5</f>
        <v>21730</v>
      </c>
      <c r="D47" s="472"/>
      <c r="E47" s="472"/>
      <c r="F47" s="472"/>
      <c r="G47" s="472"/>
      <c r="H47" s="472"/>
      <c r="I47" s="472"/>
      <c r="J47" s="472"/>
      <c r="K47" s="472"/>
      <c r="L47" s="472"/>
      <c r="M47" s="528" t="s">
        <v>1460</v>
      </c>
      <c r="N47" s="479"/>
      <c r="O47" s="479"/>
      <c r="P47" s="479"/>
      <c r="Q47" s="479"/>
      <c r="R47" s="535" t="str">
        <f>R5</f>
        <v>Field Maintenance Shop (Comms/Elecs)</v>
      </c>
      <c r="S47" s="472"/>
      <c r="T47" s="472"/>
      <c r="U47" s="472"/>
      <c r="V47" s="472"/>
      <c r="W47" s="472"/>
      <c r="X47" s="472"/>
      <c r="Y47" s="472"/>
      <c r="Z47" s="472"/>
      <c r="AA47" s="472"/>
      <c r="AB47" s="472"/>
      <c r="AC47" s="472"/>
      <c r="AD47" s="472"/>
      <c r="AE47" s="472"/>
      <c r="AF47" s="472"/>
    </row>
    <row r="48" spans="1:32" s="115" customFormat="1" ht="15.75" customHeight="1">
      <c r="A48" s="312"/>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row>
    <row r="49" spans="2:32" s="115" customFormat="1" ht="15.75" customHeight="1">
      <c r="B49" s="6" t="s">
        <v>1640</v>
      </c>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3"/>
      <c r="AD49" s="312"/>
      <c r="AE49" s="312"/>
      <c r="AF49" s="312"/>
    </row>
    <row r="50" spans="2:32" s="115" customFormat="1" ht="15.75" customHeight="1">
      <c r="B50" s="751" t="s">
        <v>1470</v>
      </c>
      <c r="C50" s="467"/>
      <c r="D50" s="467"/>
      <c r="E50" s="467"/>
      <c r="F50" s="467"/>
      <c r="G50" s="467"/>
      <c r="H50" s="467"/>
      <c r="I50" s="467"/>
      <c r="J50" s="467"/>
      <c r="K50" s="467"/>
      <c r="L50" s="728"/>
      <c r="M50" s="785" t="s">
        <v>1641</v>
      </c>
      <c r="N50" s="467"/>
      <c r="O50" s="467"/>
      <c r="P50" s="467"/>
      <c r="Q50" s="736" t="s">
        <v>1642</v>
      </c>
      <c r="R50" s="467"/>
      <c r="S50" s="467"/>
      <c r="T50" s="467"/>
      <c r="U50" s="770" t="s">
        <v>1643</v>
      </c>
      <c r="V50" s="467"/>
      <c r="W50" s="467"/>
      <c r="X50" s="728"/>
      <c r="Y50" s="768" t="s">
        <v>1644</v>
      </c>
      <c r="Z50" s="605"/>
      <c r="AA50" s="605"/>
      <c r="AB50" s="632"/>
      <c r="AC50" s="399"/>
      <c r="AD50" s="312"/>
      <c r="AE50" s="312"/>
      <c r="AF50" s="312"/>
    </row>
    <row r="51" spans="2:32" s="115" customFormat="1" ht="15.75" customHeight="1">
      <c r="B51" s="734"/>
      <c r="C51" s="532"/>
      <c r="D51" s="532"/>
      <c r="E51" s="532"/>
      <c r="F51" s="532"/>
      <c r="G51" s="532"/>
      <c r="H51" s="532"/>
      <c r="I51" s="532"/>
      <c r="J51" s="532"/>
      <c r="K51" s="532"/>
      <c r="L51" s="720"/>
      <c r="M51" s="786"/>
      <c r="N51" s="532"/>
      <c r="O51" s="532"/>
      <c r="P51" s="532"/>
      <c r="Q51" s="532"/>
      <c r="R51" s="532"/>
      <c r="S51" s="532"/>
      <c r="T51" s="532"/>
      <c r="U51" s="532"/>
      <c r="V51" s="532"/>
      <c r="W51" s="532"/>
      <c r="X51" s="720"/>
      <c r="Y51" s="747">
        <v>2.5</v>
      </c>
      <c r="Z51" s="654"/>
      <c r="AA51" s="654"/>
      <c r="AB51" s="655"/>
      <c r="AC51" s="304"/>
      <c r="AD51" s="312"/>
      <c r="AE51" s="312"/>
      <c r="AF51" s="312"/>
    </row>
    <row r="52" spans="2:32" s="115" customFormat="1" ht="15.75" customHeight="1">
      <c r="B52" s="545" t="str">
        <f>B26</f>
        <v>M29030</v>
      </c>
      <c r="C52" s="526"/>
      <c r="D52" s="526"/>
      <c r="E52" s="537" t="str">
        <f>E26</f>
        <v>CLB 4</v>
      </c>
      <c r="F52" s="526"/>
      <c r="G52" s="526"/>
      <c r="H52" s="526"/>
      <c r="I52" s="526"/>
      <c r="J52" s="526"/>
      <c r="K52" s="526"/>
      <c r="L52" s="538"/>
      <c r="M52" s="753" t="e">
        <f>SUMIFS(#REF!,#REF!,$C$5,#REF!,B52)</f>
        <v>#REF!</v>
      </c>
      <c r="N52" s="526"/>
      <c r="O52" s="526"/>
      <c r="P52" s="526"/>
      <c r="Q52" s="741" t="e">
        <f>1.96*M52</f>
        <v>#REF!</v>
      </c>
      <c r="R52" s="526"/>
      <c r="S52" s="526"/>
      <c r="T52" s="526"/>
      <c r="U52" s="775" t="e">
        <f>Q52/7</f>
        <v>#REF!</v>
      </c>
      <c r="V52" s="526"/>
      <c r="W52" s="526"/>
      <c r="X52" s="538"/>
      <c r="Y52" s="769" t="e">
        <f>U52*$Y$51</f>
        <v>#REF!</v>
      </c>
      <c r="Z52" s="526"/>
      <c r="AA52" s="526"/>
      <c r="AB52" s="527"/>
      <c r="AC52" s="400"/>
      <c r="AD52" s="312"/>
      <c r="AE52" s="312"/>
      <c r="AF52" s="312"/>
    </row>
    <row r="53" spans="2:32" s="115" customFormat="1" ht="15.75" customHeight="1">
      <c r="B53" s="312"/>
      <c r="C53" s="312"/>
      <c r="D53" s="312"/>
      <c r="E53" s="312"/>
      <c r="F53" s="312"/>
      <c r="G53" s="312"/>
      <c r="H53" s="312"/>
      <c r="I53" s="312"/>
      <c r="J53" s="312"/>
      <c r="K53" s="312"/>
      <c r="L53" s="312"/>
      <c r="M53" s="312"/>
      <c r="N53" s="312"/>
      <c r="O53" s="312"/>
      <c r="P53" s="312"/>
      <c r="Q53" s="312"/>
      <c r="R53" s="312"/>
      <c r="S53" s="312"/>
      <c r="T53" s="312"/>
      <c r="U53" s="312"/>
      <c r="V53" s="312"/>
      <c r="W53" s="312"/>
      <c r="X53" s="341" t="s">
        <v>26</v>
      </c>
      <c r="Y53" s="726" t="e">
        <f>SUM(Y52:AB52)</f>
        <v>#REF!</v>
      </c>
      <c r="Z53" s="479"/>
      <c r="AA53" s="479"/>
      <c r="AB53" s="479"/>
      <c r="AC53" s="312"/>
      <c r="AD53" s="312"/>
      <c r="AE53" s="312"/>
      <c r="AF53" s="312"/>
    </row>
    <row r="54" spans="2:32" s="115" customFormat="1" ht="15.75" customHeight="1">
      <c r="B54" s="729" t="s">
        <v>1645</v>
      </c>
      <c r="C54" s="587"/>
      <c r="D54" s="587"/>
      <c r="E54" s="587"/>
      <c r="F54" s="587"/>
      <c r="G54" s="587"/>
      <c r="H54" s="587"/>
      <c r="I54" s="587"/>
      <c r="J54" s="587"/>
      <c r="K54" s="587"/>
      <c r="L54" s="587"/>
      <c r="M54" s="587"/>
      <c r="N54" s="587"/>
      <c r="O54" s="587"/>
      <c r="P54" s="587"/>
      <c r="Q54" s="587"/>
      <c r="R54" s="587"/>
      <c r="S54" s="587"/>
      <c r="T54" s="587"/>
      <c r="U54" s="587"/>
      <c r="V54" s="587"/>
      <c r="W54" s="587"/>
      <c r="X54" s="587"/>
      <c r="Y54" s="587"/>
      <c r="Z54" s="587"/>
      <c r="AA54" s="587"/>
      <c r="AB54" s="587"/>
      <c r="AC54" s="587"/>
      <c r="AD54" s="587"/>
      <c r="AE54" s="587"/>
      <c r="AF54" s="312"/>
    </row>
    <row r="55" spans="2:32" s="115" customFormat="1" ht="15.75" customHeight="1">
      <c r="B55" s="587"/>
      <c r="C55" s="587"/>
      <c r="D55" s="587"/>
      <c r="E55" s="587"/>
      <c r="F55" s="587"/>
      <c r="G55" s="587"/>
      <c r="H55" s="587"/>
      <c r="I55" s="587"/>
      <c r="J55" s="587"/>
      <c r="K55" s="587"/>
      <c r="L55" s="587"/>
      <c r="M55" s="587"/>
      <c r="N55" s="587"/>
      <c r="O55" s="587"/>
      <c r="P55" s="587"/>
      <c r="Q55" s="587"/>
      <c r="R55" s="587"/>
      <c r="S55" s="587"/>
      <c r="T55" s="587"/>
      <c r="U55" s="587"/>
      <c r="V55" s="587"/>
      <c r="W55" s="587"/>
      <c r="X55" s="587"/>
      <c r="Y55" s="587"/>
      <c r="Z55" s="587"/>
      <c r="AA55" s="587"/>
      <c r="AB55" s="587"/>
      <c r="AC55" s="587"/>
      <c r="AD55" s="587"/>
      <c r="AE55" s="587"/>
      <c r="AF55" s="312"/>
    </row>
    <row r="56" spans="2:32" s="115" customFormat="1" ht="15.75" customHeight="1">
      <c r="B56" s="339"/>
      <c r="C56" s="339"/>
      <c r="D56" s="339"/>
      <c r="E56" s="339"/>
      <c r="F56" s="339"/>
      <c r="G56" s="339"/>
      <c r="H56" s="339"/>
      <c r="I56" s="339"/>
      <c r="J56" s="339"/>
      <c r="K56" s="339"/>
      <c r="L56" s="339"/>
      <c r="M56" s="339"/>
      <c r="N56" s="339"/>
      <c r="O56" s="339"/>
      <c r="P56" s="339"/>
      <c r="Q56" s="339"/>
      <c r="R56" s="339"/>
      <c r="S56" s="339"/>
      <c r="T56" s="339"/>
      <c r="U56" s="339"/>
      <c r="V56" s="339"/>
      <c r="W56" s="339"/>
      <c r="X56" s="339"/>
      <c r="Y56" s="339"/>
      <c r="Z56" s="339"/>
      <c r="AA56" s="339"/>
      <c r="AB56" s="339"/>
      <c r="AC56" s="339"/>
      <c r="AD56" s="312"/>
      <c r="AE56" s="312"/>
      <c r="AF56" s="312"/>
    </row>
    <row r="57" spans="2:32" s="115" customFormat="1" ht="15.75" customHeight="1">
      <c r="B57" s="11" t="s">
        <v>1646</v>
      </c>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row>
    <row r="58" spans="2:32" s="115" customFormat="1" ht="15.75" customHeight="1">
      <c r="B58" s="730" t="s">
        <v>1470</v>
      </c>
      <c r="C58" s="467"/>
      <c r="D58" s="467"/>
      <c r="E58" s="467"/>
      <c r="F58" s="467"/>
      <c r="G58" s="467"/>
      <c r="H58" s="467"/>
      <c r="I58" s="467"/>
      <c r="J58" s="467"/>
      <c r="K58" s="467"/>
      <c r="L58" s="731"/>
      <c r="M58" s="748" t="s">
        <v>1647</v>
      </c>
      <c r="N58" s="749"/>
      <c r="O58" s="749"/>
      <c r="P58" s="749"/>
      <c r="Q58" s="749"/>
      <c r="R58" s="749"/>
      <c r="S58" s="749"/>
      <c r="T58" s="749"/>
      <c r="U58" s="749"/>
      <c r="V58" s="749"/>
      <c r="W58" s="749"/>
      <c r="X58" s="750"/>
      <c r="Y58" s="765" t="s">
        <v>1648</v>
      </c>
      <c r="Z58" s="728"/>
      <c r="AA58" s="723" t="s">
        <v>1649</v>
      </c>
      <c r="AB58" s="467"/>
      <c r="AC58" s="487"/>
      <c r="AD58" s="771">
        <v>1.33</v>
      </c>
      <c r="AE58" s="467"/>
      <c r="AF58" s="487"/>
    </row>
    <row r="59" spans="2:32" s="115" customFormat="1" ht="15.75" customHeight="1">
      <c r="B59" s="732"/>
      <c r="C59" s="479"/>
      <c r="D59" s="479"/>
      <c r="E59" s="479"/>
      <c r="F59" s="479"/>
      <c r="G59" s="479"/>
      <c r="H59" s="479"/>
      <c r="I59" s="479"/>
      <c r="J59" s="479"/>
      <c r="K59" s="479"/>
      <c r="L59" s="733"/>
      <c r="M59" s="777" t="s">
        <v>1650</v>
      </c>
      <c r="N59" s="739"/>
      <c r="O59" s="738" t="s">
        <v>1651</v>
      </c>
      <c r="P59" s="739"/>
      <c r="Q59" s="742" t="s">
        <v>1652</v>
      </c>
      <c r="R59" s="739"/>
      <c r="S59" s="738" t="s">
        <v>1653</v>
      </c>
      <c r="T59" s="739"/>
      <c r="U59" s="738" t="s">
        <v>1654</v>
      </c>
      <c r="V59" s="739"/>
      <c r="W59" s="754" t="s">
        <v>1655</v>
      </c>
      <c r="X59" s="755"/>
      <c r="Y59" s="766"/>
      <c r="Z59" s="767"/>
      <c r="AA59" s="479"/>
      <c r="AB59" s="479"/>
      <c r="AC59" s="540"/>
      <c r="AD59" s="782" t="s">
        <v>1656</v>
      </c>
      <c r="AE59" s="783"/>
      <c r="AF59" s="784"/>
    </row>
    <row r="60" spans="2:32" s="115" customFormat="1" ht="15.75" customHeight="1">
      <c r="B60" s="734"/>
      <c r="C60" s="532"/>
      <c r="D60" s="532"/>
      <c r="E60" s="532"/>
      <c r="F60" s="532"/>
      <c r="G60" s="532"/>
      <c r="H60" s="532"/>
      <c r="I60" s="532"/>
      <c r="J60" s="532"/>
      <c r="K60" s="532"/>
      <c r="L60" s="735"/>
      <c r="M60" s="780">
        <v>600</v>
      </c>
      <c r="N60" s="532"/>
      <c r="O60" s="764">
        <v>600</v>
      </c>
      <c r="P60" s="532"/>
      <c r="Q60" s="764">
        <v>600</v>
      </c>
      <c r="R60" s="532"/>
      <c r="S60" s="764">
        <v>600</v>
      </c>
      <c r="T60" s="532"/>
      <c r="U60" s="764">
        <v>600</v>
      </c>
      <c r="V60" s="532"/>
      <c r="W60" s="719">
        <v>950</v>
      </c>
      <c r="X60" s="720"/>
      <c r="Y60" s="763">
        <f>F63*F64</f>
        <v>480</v>
      </c>
      <c r="Z60" s="720"/>
      <c r="AA60" s="532"/>
      <c r="AB60" s="532"/>
      <c r="AC60" s="543"/>
      <c r="AD60" s="734"/>
      <c r="AE60" s="532"/>
      <c r="AF60" s="543"/>
    </row>
    <row r="61" spans="2:32" s="115" customFormat="1" ht="15.75" customHeight="1">
      <c r="B61" s="545" t="str">
        <f>B26</f>
        <v>M29030</v>
      </c>
      <c r="C61" s="526"/>
      <c r="D61" s="526"/>
      <c r="E61" s="537" t="str">
        <f>E26</f>
        <v>CLB 4</v>
      </c>
      <c r="F61" s="526"/>
      <c r="G61" s="526"/>
      <c r="H61" s="526"/>
      <c r="I61" s="526"/>
      <c r="J61" s="526"/>
      <c r="K61" s="526"/>
      <c r="L61" s="538"/>
      <c r="M61" s="759" t="e">
        <f>ROUNDUP(COUNTIFS(#REF!,"21710rs",#REF!,$B$61)/15,0)</f>
        <v>#REF!</v>
      </c>
      <c r="N61" s="526"/>
      <c r="O61" s="759" t="e">
        <f>ROUNDUP(COUNTIFS(#REF!,"21710cs",#REF!,B61)/15,0)</f>
        <v>#REF!</v>
      </c>
      <c r="P61" s="526"/>
      <c r="Q61" s="759" t="e">
        <f>ROUNDUP(COUNTIFS(#REF!,"21710ds",#REF!,B61)/15,0)</f>
        <v>#REF!</v>
      </c>
      <c r="R61" s="526"/>
      <c r="S61" s="759" t="e">
        <f>ROUNDUP(COUNTIFS(#REF!,"21710ws",#REF!,B61)/15,0)</f>
        <v>#REF!</v>
      </c>
      <c r="T61" s="526"/>
      <c r="U61" s="759" t="e">
        <f>ROUNDUP(COUNTIFS(#REF!,"21710shf",#REF!,B61)/15,0)</f>
        <v>#REF!</v>
      </c>
      <c r="V61" s="526"/>
      <c r="W61" s="759" t="e">
        <f>ROUNDUP(COUNTIFS(#REF!,"21710ms",#REF!,B61)/15,0)</f>
        <v>#REF!</v>
      </c>
      <c r="X61" s="526"/>
      <c r="Y61" s="772">
        <v>1</v>
      </c>
      <c r="Z61" s="773"/>
      <c r="AA61" s="757" t="e">
        <f>M61*$M$60+O61*$O$60+Q61*$Q$60+S61*$S$60+U61*U60+W61*$W$60+Y61*$Y$60</f>
        <v>#REF!</v>
      </c>
      <c r="AB61" s="550"/>
      <c r="AC61" s="758"/>
      <c r="AD61" s="757" t="e">
        <f>AA61*$AD$58</f>
        <v>#REF!</v>
      </c>
      <c r="AE61" s="550"/>
      <c r="AF61" s="758"/>
    </row>
    <row r="62" spans="2:32" s="115" customFormat="1" ht="15.75" customHeight="1">
      <c r="B62" s="23"/>
      <c r="C62" s="23"/>
      <c r="D62" s="23"/>
      <c r="E62" s="23"/>
      <c r="F62" s="23"/>
      <c r="G62" s="23"/>
      <c r="H62" s="23"/>
      <c r="I62" s="23"/>
      <c r="J62" s="23"/>
      <c r="K62" s="23"/>
      <c r="L62" s="23"/>
      <c r="M62" s="23"/>
      <c r="N62" s="23"/>
      <c r="O62" s="23"/>
      <c r="P62" s="23"/>
      <c r="Q62" s="23"/>
      <c r="R62" s="23"/>
      <c r="S62" s="23"/>
      <c r="T62" s="23"/>
      <c r="U62" s="23"/>
      <c r="V62" s="23"/>
      <c r="W62" s="23"/>
      <c r="X62" s="23"/>
      <c r="Y62" s="312"/>
      <c r="Z62" s="21"/>
      <c r="AA62" s="743" t="s">
        <v>26</v>
      </c>
      <c r="AB62" s="479"/>
      <c r="AC62" s="479"/>
      <c r="AD62" s="756" t="e">
        <f>SUM(AD61:AF61)</f>
        <v>#REF!</v>
      </c>
      <c r="AE62" s="479"/>
      <c r="AF62" s="479"/>
    </row>
    <row r="63" spans="2:32" s="115" customFormat="1" ht="15.75" customHeight="1">
      <c r="B63" s="752" t="s">
        <v>1657</v>
      </c>
      <c r="C63" s="602"/>
      <c r="D63" s="602"/>
      <c r="E63" s="602"/>
      <c r="F63" s="724">
        <v>30</v>
      </c>
      <c r="G63" s="725"/>
      <c r="H63" s="312"/>
      <c r="I63" s="312"/>
      <c r="J63" s="312"/>
      <c r="K63" s="312"/>
      <c r="L63" s="312"/>
      <c r="M63" s="312"/>
      <c r="N63" s="312"/>
      <c r="O63" s="312"/>
      <c r="P63" s="312"/>
      <c r="Q63" s="312"/>
      <c r="R63" s="312"/>
      <c r="S63" s="312"/>
      <c r="T63" s="312"/>
      <c r="U63" s="312"/>
      <c r="V63" s="312"/>
      <c r="W63" s="312"/>
      <c r="X63" s="312"/>
      <c r="Y63" s="312"/>
      <c r="Z63" s="312"/>
      <c r="AA63" s="312"/>
      <c r="AB63" s="312"/>
      <c r="AC63" s="312"/>
      <c r="AD63" s="312"/>
      <c r="AE63" s="312"/>
      <c r="AF63" s="312"/>
    </row>
    <row r="64" spans="2:32" s="115" customFormat="1" ht="15.75" customHeight="1">
      <c r="B64" s="752" t="s">
        <v>1658</v>
      </c>
      <c r="C64" s="602"/>
      <c r="D64" s="602"/>
      <c r="E64" s="602"/>
      <c r="F64" s="724">
        <v>16</v>
      </c>
      <c r="G64" s="725"/>
      <c r="H64" s="312"/>
      <c r="I64" s="312"/>
      <c r="J64" s="312"/>
      <c r="K64" s="312"/>
      <c r="L64" s="312"/>
      <c r="M64" s="312"/>
      <c r="N64" s="312"/>
      <c r="O64" s="312"/>
      <c r="P64" s="312"/>
      <c r="Q64" s="312"/>
      <c r="R64" s="312"/>
      <c r="S64" s="312"/>
      <c r="T64" s="312"/>
      <c r="U64" s="312"/>
      <c r="V64" s="312"/>
      <c r="W64" s="312"/>
      <c r="X64" s="312"/>
      <c r="Y64" s="312"/>
      <c r="Z64" s="312"/>
      <c r="AA64" s="312"/>
      <c r="AB64" s="312"/>
      <c r="AC64" s="312"/>
      <c r="AD64" s="312"/>
      <c r="AE64" s="312"/>
      <c r="AF64" s="312"/>
    </row>
    <row r="65" spans="2:32" s="115" customFormat="1" ht="15.75" customHeight="1">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c r="AB65" s="312"/>
      <c r="AC65" s="312"/>
      <c r="AD65" s="312"/>
      <c r="AE65" s="312"/>
      <c r="AF65" s="312"/>
    </row>
    <row r="66" spans="2:32" s="115" customFormat="1" ht="15.75" customHeight="1">
      <c r="B66" s="746" t="s">
        <v>1659</v>
      </c>
      <c r="C66" s="479"/>
      <c r="D66" s="479"/>
      <c r="E66" s="479"/>
      <c r="F66" s="479"/>
      <c r="G66" s="479"/>
      <c r="H66" s="479"/>
      <c r="I66" s="479"/>
      <c r="J66" s="479"/>
      <c r="K66" s="479"/>
      <c r="L66" s="479"/>
      <c r="M66" s="479"/>
      <c r="N66" s="479"/>
      <c r="O66" s="479"/>
      <c r="P66" s="479"/>
      <c r="Q66" s="479"/>
      <c r="R66" s="479"/>
      <c r="S66" s="479"/>
      <c r="T66" s="479"/>
      <c r="U66" s="479"/>
      <c r="V66" s="479"/>
      <c r="W66" s="479"/>
      <c r="X66" s="479"/>
      <c r="Y66" s="479"/>
      <c r="Z66" s="479"/>
      <c r="AA66" s="479"/>
      <c r="AB66" s="479"/>
      <c r="AC66" s="479"/>
      <c r="AD66" s="479"/>
      <c r="AE66" s="479"/>
      <c r="AF66" s="479"/>
    </row>
    <row r="67" spans="2:32" s="115" customFormat="1" ht="15.75" customHeight="1">
      <c r="B67" s="479"/>
      <c r="C67" s="479"/>
      <c r="D67" s="479"/>
      <c r="E67" s="479"/>
      <c r="F67" s="479"/>
      <c r="G67" s="479"/>
      <c r="H67" s="479"/>
      <c r="I67" s="479"/>
      <c r="J67" s="479"/>
      <c r="K67" s="479"/>
      <c r="L67" s="479"/>
      <c r="M67" s="479"/>
      <c r="N67" s="479"/>
      <c r="O67" s="479"/>
      <c r="P67" s="479"/>
      <c r="Q67" s="479"/>
      <c r="R67" s="479"/>
      <c r="S67" s="479"/>
      <c r="T67" s="479"/>
      <c r="U67" s="479"/>
      <c r="V67" s="479"/>
      <c r="W67" s="479"/>
      <c r="X67" s="479"/>
      <c r="Y67" s="479"/>
      <c r="Z67" s="479"/>
      <c r="AA67" s="479"/>
      <c r="AB67" s="479"/>
      <c r="AC67" s="479"/>
      <c r="AD67" s="479"/>
      <c r="AE67" s="479"/>
      <c r="AF67" s="479"/>
    </row>
    <row r="68" spans="2:32" s="115" customFormat="1" ht="15.75" customHeight="1">
      <c r="B68" s="479"/>
      <c r="C68" s="479"/>
      <c r="D68" s="479"/>
      <c r="E68" s="479"/>
      <c r="F68" s="479"/>
      <c r="G68" s="479"/>
      <c r="H68" s="479"/>
      <c r="I68" s="479"/>
      <c r="J68" s="479"/>
      <c r="K68" s="479"/>
      <c r="L68" s="479"/>
      <c r="M68" s="479"/>
      <c r="N68" s="479"/>
      <c r="O68" s="479"/>
      <c r="P68" s="479"/>
      <c r="Q68" s="479"/>
      <c r="R68" s="479"/>
      <c r="S68" s="479"/>
      <c r="T68" s="479"/>
      <c r="U68" s="479"/>
      <c r="V68" s="479"/>
      <c r="W68" s="479"/>
      <c r="X68" s="479"/>
      <c r="Y68" s="479"/>
      <c r="Z68" s="479"/>
      <c r="AA68" s="479"/>
      <c r="AB68" s="479"/>
      <c r="AC68" s="479"/>
      <c r="AD68" s="479"/>
      <c r="AE68" s="479"/>
      <c r="AF68" s="479"/>
    </row>
    <row r="69" spans="2:32" s="115" customFormat="1" ht="15.75" customHeight="1">
      <c r="B69" s="479"/>
      <c r="C69" s="479"/>
      <c r="D69" s="479"/>
      <c r="E69" s="479"/>
      <c r="F69" s="479"/>
      <c r="G69" s="479"/>
      <c r="H69" s="479"/>
      <c r="I69" s="479"/>
      <c r="J69" s="479"/>
      <c r="K69" s="479"/>
      <c r="L69" s="479"/>
      <c r="M69" s="479"/>
      <c r="N69" s="479"/>
      <c r="O69" s="479"/>
      <c r="P69" s="479"/>
      <c r="Q69" s="479"/>
      <c r="R69" s="479"/>
      <c r="S69" s="479"/>
      <c r="T69" s="479"/>
      <c r="U69" s="479"/>
      <c r="V69" s="479"/>
      <c r="W69" s="479"/>
      <c r="X69" s="479"/>
      <c r="Y69" s="479"/>
      <c r="Z69" s="479"/>
      <c r="AA69" s="479"/>
      <c r="AB69" s="479"/>
      <c r="AC69" s="479"/>
      <c r="AD69" s="479"/>
      <c r="AE69" s="479"/>
      <c r="AF69" s="479"/>
    </row>
    <row r="70" spans="2:32" s="115" customFormat="1" ht="15.75" customHeight="1">
      <c r="B70" s="479"/>
      <c r="C70" s="479"/>
      <c r="D70" s="479"/>
      <c r="E70" s="479"/>
      <c r="F70" s="479"/>
      <c r="G70" s="479"/>
      <c r="H70" s="479"/>
      <c r="I70" s="479"/>
      <c r="J70" s="479"/>
      <c r="K70" s="479"/>
      <c r="L70" s="479"/>
      <c r="M70" s="479"/>
      <c r="N70" s="479"/>
      <c r="O70" s="479"/>
      <c r="P70" s="479"/>
      <c r="Q70" s="479"/>
      <c r="R70" s="479"/>
      <c r="S70" s="479"/>
      <c r="T70" s="479"/>
      <c r="U70" s="479"/>
      <c r="V70" s="479"/>
      <c r="W70" s="479"/>
      <c r="X70" s="479"/>
      <c r="Y70" s="479"/>
      <c r="Z70" s="479"/>
      <c r="AA70" s="479"/>
      <c r="AB70" s="479"/>
      <c r="AC70" s="479"/>
      <c r="AD70" s="479"/>
      <c r="AE70" s="479"/>
      <c r="AF70" s="479"/>
    </row>
    <row r="71" spans="2:32" s="115" customFormat="1" ht="15.75" customHeight="1">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row>
    <row r="72" spans="2:32" s="115" customFormat="1" ht="15.75" customHeight="1">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row>
    <row r="73" spans="2:32" s="115" customFormat="1" ht="15.75" customHeight="1">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row>
    <row r="74" spans="2:32" s="115" customFormat="1" ht="15.75" customHeight="1">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row>
    <row r="75" spans="2:32" s="115" customFormat="1" ht="15.75" customHeight="1">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c r="AA75" s="312"/>
      <c r="AB75" s="312"/>
      <c r="AC75" s="312"/>
      <c r="AD75" s="312"/>
      <c r="AE75" s="312"/>
      <c r="AF75" s="312"/>
    </row>
    <row r="76" spans="2:32" s="115" customFormat="1" ht="15.75" customHeight="1">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c r="AA76" s="312"/>
      <c r="AB76" s="312"/>
      <c r="AC76" s="312"/>
      <c r="AD76" s="312"/>
      <c r="AE76" s="312"/>
      <c r="AF76" s="312"/>
    </row>
    <row r="77" spans="2:32" s="115" customFormat="1" ht="15.75" customHeight="1">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c r="AA77" s="312"/>
      <c r="AB77" s="312"/>
      <c r="AC77" s="312"/>
      <c r="AD77" s="312"/>
      <c r="AE77" s="312"/>
      <c r="AF77" s="312"/>
    </row>
    <row r="78" spans="2:32" s="115" customFormat="1" ht="15.75" customHeight="1">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c r="AA78" s="312"/>
      <c r="AB78" s="312"/>
      <c r="AC78" s="312"/>
      <c r="AD78" s="312"/>
      <c r="AE78" s="312"/>
      <c r="AF78" s="312"/>
    </row>
    <row r="79" spans="2:32" s="115" customFormat="1" ht="15.75" customHeight="1">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c r="AA79" s="312"/>
      <c r="AB79" s="312"/>
      <c r="AC79" s="312"/>
      <c r="AD79" s="312"/>
      <c r="AE79" s="312"/>
      <c r="AF79" s="312"/>
    </row>
    <row r="80" spans="2:32" s="115" customFormat="1" ht="15.75" customHeight="1">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c r="AA80" s="312"/>
      <c r="AB80" s="312"/>
      <c r="AC80" s="312"/>
      <c r="AD80" s="312"/>
      <c r="AE80" s="312"/>
      <c r="AF80" s="312"/>
    </row>
    <row r="81" spans="1:32" s="115" customFormat="1" ht="15.75" customHeight="1">
      <c r="A81" s="312"/>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c r="AA81" s="312"/>
      <c r="AB81" s="312"/>
      <c r="AC81" s="312"/>
      <c r="AD81" s="312"/>
      <c r="AE81" s="312"/>
      <c r="AF81" s="312"/>
    </row>
    <row r="82" spans="1:32" s="115" customFormat="1" ht="15.75" customHeight="1">
      <c r="A82" s="312"/>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c r="AA82" s="312"/>
      <c r="AB82" s="312"/>
      <c r="AC82" s="312"/>
      <c r="AD82" s="312"/>
      <c r="AE82" s="312"/>
      <c r="AF82" s="312"/>
    </row>
    <row r="83" spans="1:32" s="115" customFormat="1" ht="15.75" customHeight="1">
      <c r="A83" s="380"/>
      <c r="B83" s="380"/>
      <c r="C83" s="380"/>
      <c r="D83" s="380"/>
      <c r="E83" s="380"/>
      <c r="F83" s="380"/>
      <c r="G83" s="380"/>
      <c r="H83" s="380"/>
      <c r="I83" s="380"/>
      <c r="J83" s="380"/>
      <c r="K83" s="380"/>
      <c r="L83" s="380"/>
      <c r="M83" s="380"/>
      <c r="N83" s="380"/>
      <c r="O83" s="380"/>
      <c r="P83" s="380"/>
      <c r="Q83" s="380"/>
      <c r="R83" s="380"/>
      <c r="S83" s="380"/>
      <c r="T83" s="380"/>
      <c r="U83" s="380"/>
      <c r="V83" s="380"/>
      <c r="W83" s="380"/>
      <c r="X83" s="380"/>
      <c r="Y83" s="380"/>
      <c r="Z83" s="380"/>
      <c r="AA83" s="380"/>
      <c r="AB83" s="380"/>
      <c r="AC83" s="380"/>
      <c r="AD83" s="380"/>
      <c r="AE83" s="380"/>
      <c r="AF83" s="380"/>
    </row>
    <row r="84" spans="1:32" s="115" customFormat="1" ht="15.75" customHeight="1">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8"/>
      <c r="AC84" s="9" t="s">
        <v>29</v>
      </c>
      <c r="AD84" s="10">
        <v>2</v>
      </c>
      <c r="AE84" s="10" t="s">
        <v>30</v>
      </c>
      <c r="AF84" s="10">
        <v>2</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sheetData>
  <mergeCells count="109">
    <mergeCell ref="F4:L4"/>
    <mergeCell ref="C47:L47"/>
    <mergeCell ref="M61:N61"/>
    <mergeCell ref="W61:X61"/>
    <mergeCell ref="E26:L26"/>
    <mergeCell ref="Y61:Z61"/>
    <mergeCell ref="A8:A15"/>
    <mergeCell ref="M47:Q47"/>
    <mergeCell ref="S32:V32"/>
    <mergeCell ref="T26:W26"/>
    <mergeCell ref="U52:X52"/>
    <mergeCell ref="X26:AA26"/>
    <mergeCell ref="M59:N59"/>
    <mergeCell ref="B35:AF36"/>
    <mergeCell ref="X25:AA25"/>
    <mergeCell ref="M60:N60"/>
    <mergeCell ref="AD61:AF61"/>
    <mergeCell ref="B30:L31"/>
    <mergeCell ref="P30:R30"/>
    <mergeCell ref="AD59:AF60"/>
    <mergeCell ref="B52:D52"/>
    <mergeCell ref="M50:P51"/>
    <mergeCell ref="AD58:AF58"/>
    <mergeCell ref="Y58:Z59"/>
    <mergeCell ref="E61:L61"/>
    <mergeCell ref="A46:G46"/>
    <mergeCell ref="O60:P60"/>
    <mergeCell ref="Y50:AB50"/>
    <mergeCell ref="E32:L32"/>
    <mergeCell ref="A17:AF17"/>
    <mergeCell ref="S60:T60"/>
    <mergeCell ref="Y52:AB52"/>
    <mergeCell ref="U60:V60"/>
    <mergeCell ref="U50:X51"/>
    <mergeCell ref="S59:T59"/>
    <mergeCell ref="U59:V59"/>
    <mergeCell ref="P25:S25"/>
    <mergeCell ref="M3:Q3"/>
    <mergeCell ref="AB25:AE25"/>
    <mergeCell ref="O61:P61"/>
    <mergeCell ref="Q61:R61"/>
    <mergeCell ref="AB27:AE27"/>
    <mergeCell ref="M4:Q4"/>
    <mergeCell ref="B34:AF34"/>
    <mergeCell ref="B61:D61"/>
    <mergeCell ref="E52:L52"/>
    <mergeCell ref="B8:AF16"/>
    <mergeCell ref="AE4:AF4"/>
    <mergeCell ref="M31:O31"/>
    <mergeCell ref="M5:Q5"/>
    <mergeCell ref="S61:T61"/>
    <mergeCell ref="U61:V61"/>
    <mergeCell ref="O46:Q46"/>
    <mergeCell ref="P26:S26"/>
    <mergeCell ref="M26:O26"/>
    <mergeCell ref="P32:R32"/>
    <mergeCell ref="A7:AF7"/>
    <mergeCell ref="Y60:Z60"/>
    <mergeCell ref="C5:L5"/>
    <mergeCell ref="Q60:R60"/>
    <mergeCell ref="M52:P52"/>
    <mergeCell ref="AA62:AC62"/>
    <mergeCell ref="S30:V31"/>
    <mergeCell ref="B22:AF22"/>
    <mergeCell ref="T25:W25"/>
    <mergeCell ref="B66:AF70"/>
    <mergeCell ref="Y51:AB51"/>
    <mergeCell ref="M58:X58"/>
    <mergeCell ref="A4:E4"/>
    <mergeCell ref="AA61:AC61"/>
    <mergeCell ref="B50:L51"/>
    <mergeCell ref="B18:AF18"/>
    <mergeCell ref="F63:G63"/>
    <mergeCell ref="B64:E64"/>
    <mergeCell ref="B63:E63"/>
    <mergeCell ref="W59:X59"/>
    <mergeCell ref="B32:D32"/>
    <mergeCell ref="A47:B47"/>
    <mergeCell ref="AD62:AF62"/>
    <mergeCell ref="B26:D26"/>
    <mergeCell ref="R5:AF5"/>
    <mergeCell ref="H46:K46"/>
    <mergeCell ref="A5:B5"/>
    <mergeCell ref="Y4:AD4"/>
    <mergeCell ref="B21:AF21"/>
    <mergeCell ref="A1:AF2"/>
    <mergeCell ref="W60:X60"/>
    <mergeCell ref="P31:R31"/>
    <mergeCell ref="AA58:AC60"/>
    <mergeCell ref="F64:G64"/>
    <mergeCell ref="S33:V33"/>
    <mergeCell ref="M25:O25"/>
    <mergeCell ref="M30:O30"/>
    <mergeCell ref="B54:AE55"/>
    <mergeCell ref="M33:O33"/>
    <mergeCell ref="R47:AF47"/>
    <mergeCell ref="Y53:AB53"/>
    <mergeCell ref="A6:AF6"/>
    <mergeCell ref="B58:L60"/>
    <mergeCell ref="Q50:T51"/>
    <mergeCell ref="M32:O32"/>
    <mergeCell ref="P33:R33"/>
    <mergeCell ref="O59:P59"/>
    <mergeCell ref="AB26:AE26"/>
    <mergeCell ref="Q52:T52"/>
    <mergeCell ref="R4:X4"/>
    <mergeCell ref="Q59:R59"/>
    <mergeCell ref="F3:L3"/>
    <mergeCell ref="A3:E3"/>
  </mergeCells>
  <conditionalFormatting sqref="L49:AB49">
    <cfRule type="cellIs" dxfId="42" priority="15" operator="equal">
      <formula>0</formula>
    </cfRule>
  </conditionalFormatting>
  <conditionalFormatting sqref="M33 P33">
    <cfRule type="cellIs" dxfId="41" priority="4" operator="equal">
      <formula>0</formula>
    </cfRule>
  </conditionalFormatting>
  <conditionalFormatting sqref="M58:M60">
    <cfRule type="cellIs" dxfId="40" priority="7" operator="equal">
      <formula>0</formula>
    </cfRule>
  </conditionalFormatting>
  <conditionalFormatting sqref="M32:R32">
    <cfRule type="cellIs" dxfId="39" priority="3" operator="equal">
      <formula>0</formula>
    </cfRule>
  </conditionalFormatting>
  <conditionalFormatting sqref="M50:Y51 M52:X52">
    <cfRule type="cellIs" dxfId="38" priority="9" operator="equal">
      <formula>0</formula>
    </cfRule>
  </conditionalFormatting>
  <conditionalFormatting sqref="M26:AA26">
    <cfRule type="cellIs" dxfId="37" priority="6" operator="equal">
      <formula>0</formula>
    </cfRule>
  </conditionalFormatting>
  <conditionalFormatting sqref="O27:Q27">
    <cfRule type="cellIs" dxfId="36" priority="14" operator="equal">
      <formula>0</formula>
    </cfRule>
  </conditionalFormatting>
  <conditionalFormatting sqref="S32:V33">
    <cfRule type="cellIs" dxfId="35" priority="1" operator="equal">
      <formula>0</formula>
    </cfRule>
  </conditionalFormatting>
  <conditionalFormatting sqref="T27:U27">
    <cfRule type="cellIs" dxfId="34" priority="11" operator="equal">
      <formula>0</formula>
    </cfRule>
  </conditionalFormatting>
  <conditionalFormatting sqref="Y52:AB53">
    <cfRule type="cellIs" dxfId="33" priority="8" operator="equal">
      <formula>0</formula>
    </cfRule>
  </conditionalFormatting>
  <conditionalFormatting sqref="AB26:AE27">
    <cfRule type="cellIs" dxfId="32" priority="12" operator="equal">
      <formula>0</formula>
    </cfRule>
  </conditionalFormatting>
  <pageMargins left="0.75" right="0.5" top="0.75" bottom="0.5" header="0" footer="0.3"/>
  <pageSetup orientation="portrait" r:id="rId1"/>
  <headerFooter>
    <oddFooter>&amp;L_x000D_&amp;1#&amp;"Calibri"&amp;10&amp;K000000 DISTRIBUTION: DoD COMMUNITY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autoPageBreaks="0"/>
  </sheetPr>
  <dimension ref="A1:AF153"/>
  <sheetViews>
    <sheetView showGridLines="0" showZeros="0" view="pageBreakPreview" zoomScaleNormal="100" zoomScaleSheetLayoutView="100" workbookViewId="0">
      <selection activeCell="R5" sqref="R5:AF5"/>
    </sheetView>
  </sheetViews>
  <sheetFormatPr defaultColWidth="0" defaultRowHeight="15.75" customHeight="1" zeroHeight="1"/>
  <cols>
    <col min="1" max="17" width="2.81640625" style="115" customWidth="1"/>
    <col min="18" max="18" width="4.26953125" style="115" customWidth="1"/>
    <col min="19" max="32" width="2.81640625" style="115" customWidth="1"/>
    <col min="33" max="33" width="2.81640625" style="115" hidden="1" customWidth="1"/>
    <col min="34" max="16384" width="2.81640625" style="115"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15.75" customHeight="1">
      <c r="A3" s="478" t="s">
        <v>11</v>
      </c>
      <c r="B3" s="479"/>
      <c r="C3" s="479"/>
      <c r="D3" s="479"/>
      <c r="E3" s="479"/>
      <c r="F3" s="541" t="str">
        <f>UNIT_ROLLUP!F3</f>
        <v>H&amp;S BN MCIPAC MCB CP BUTLER JA</v>
      </c>
      <c r="G3" s="472"/>
      <c r="H3" s="472"/>
      <c r="I3" s="472"/>
      <c r="J3" s="472"/>
      <c r="K3" s="472"/>
      <c r="L3" s="472"/>
      <c r="M3" s="478" t="s">
        <v>13</v>
      </c>
      <c r="N3" s="479"/>
      <c r="O3" s="479"/>
      <c r="P3" s="479"/>
      <c r="Q3" s="479"/>
      <c r="R3" s="123" t="str">
        <f>UNIT_ROLLUP!R3</f>
        <v>CLB 4</v>
      </c>
      <c r="S3" s="124"/>
      <c r="T3" s="124"/>
      <c r="U3" s="124"/>
      <c r="V3" s="124"/>
      <c r="W3" s="124"/>
      <c r="X3" s="124"/>
      <c r="Y3" s="312"/>
      <c r="Z3" s="312"/>
      <c r="AA3" s="312"/>
      <c r="AB3" s="312"/>
      <c r="AC3" s="312"/>
      <c r="AD3" s="312"/>
      <c r="AE3" s="490"/>
      <c r="AF3" s="472"/>
    </row>
    <row r="4" spans="1:32" ht="15.75" customHeight="1">
      <c r="A4" s="478" t="s">
        <v>14</v>
      </c>
      <c r="B4" s="479"/>
      <c r="C4" s="479"/>
      <c r="D4" s="479"/>
      <c r="E4" s="479"/>
      <c r="F4" s="541" t="str">
        <f>UNIT_ROLLUP!F4</f>
        <v>M67400</v>
      </c>
      <c r="G4" s="472"/>
      <c r="H4" s="472"/>
      <c r="I4" s="472"/>
      <c r="J4" s="472"/>
      <c r="K4" s="472"/>
      <c r="L4" s="472"/>
      <c r="M4" s="478" t="s">
        <v>15</v>
      </c>
      <c r="N4" s="479"/>
      <c r="O4" s="479"/>
      <c r="P4" s="479"/>
      <c r="Q4" s="479"/>
      <c r="R4" s="541" t="str">
        <f>UNIT_ROLLUP!R4</f>
        <v>M29030</v>
      </c>
      <c r="S4" s="472"/>
      <c r="T4" s="472"/>
      <c r="U4" s="472"/>
      <c r="V4" s="472"/>
      <c r="W4" s="472"/>
      <c r="X4" s="472"/>
      <c r="Y4" s="494" t="s">
        <v>16</v>
      </c>
      <c r="Z4" s="479"/>
      <c r="AA4" s="479"/>
      <c r="AB4" s="479"/>
      <c r="AC4" s="479"/>
      <c r="AD4" s="479"/>
      <c r="AE4" s="480" t="s">
        <v>1663</v>
      </c>
      <c r="AF4" s="472"/>
    </row>
    <row r="5" spans="1:32" ht="15.75" customHeight="1">
      <c r="A5" s="528" t="s">
        <v>1459</v>
      </c>
      <c r="B5" s="479"/>
      <c r="C5" s="535">
        <v>44112</v>
      </c>
      <c r="D5" s="472"/>
      <c r="E5" s="472"/>
      <c r="F5" s="472"/>
      <c r="G5" s="472"/>
      <c r="H5" s="472"/>
      <c r="I5" s="472"/>
      <c r="J5" s="472"/>
      <c r="K5" s="472"/>
      <c r="L5" s="472"/>
      <c r="M5" s="528" t="s">
        <v>1460</v>
      </c>
      <c r="N5" s="479"/>
      <c r="O5" s="479"/>
      <c r="P5" s="479"/>
      <c r="Q5" s="479"/>
      <c r="R5" s="535" t="s">
        <v>1664</v>
      </c>
      <c r="S5" s="472"/>
      <c r="T5" s="472"/>
      <c r="U5" s="472"/>
      <c r="V5" s="472"/>
      <c r="W5" s="472"/>
      <c r="X5" s="472"/>
      <c r="Y5" s="472"/>
      <c r="Z5" s="472"/>
      <c r="AA5" s="472"/>
      <c r="AB5" s="472"/>
      <c r="AC5" s="472"/>
      <c r="AD5" s="472"/>
      <c r="AE5" s="472"/>
      <c r="AF5" s="472"/>
    </row>
    <row r="6" spans="1:32" ht="15.75" customHeight="1">
      <c r="A6" s="564" t="s">
        <v>1462</v>
      </c>
      <c r="B6" s="479"/>
      <c r="C6" s="479"/>
      <c r="D6" s="479"/>
      <c r="E6" s="479"/>
      <c r="F6" s="479"/>
      <c r="G6" s="479"/>
      <c r="H6" s="479"/>
      <c r="I6" s="479"/>
      <c r="J6" s="479"/>
      <c r="K6" s="479"/>
      <c r="L6" s="479"/>
      <c r="M6" s="479"/>
      <c r="N6" s="479"/>
      <c r="O6" s="479"/>
      <c r="P6" s="479"/>
      <c r="Q6" s="479"/>
      <c r="R6" s="479"/>
      <c r="S6" s="479"/>
      <c r="T6" s="479"/>
      <c r="U6" s="479"/>
      <c r="V6" s="479"/>
      <c r="W6" s="479"/>
      <c r="X6" s="479"/>
      <c r="Y6" s="479"/>
      <c r="Z6" s="479"/>
      <c r="AA6" s="479"/>
      <c r="AB6" s="479"/>
      <c r="AC6" s="479"/>
      <c r="AD6" s="479"/>
      <c r="AE6" s="479"/>
      <c r="AF6" s="479"/>
    </row>
    <row r="7" spans="1:32" ht="15.75" customHeight="1">
      <c r="A7" s="478" t="s">
        <v>1463</v>
      </c>
      <c r="B7" s="479"/>
      <c r="C7" s="479"/>
      <c r="D7" s="479"/>
      <c r="E7" s="479"/>
      <c r="F7" s="479"/>
      <c r="G7" s="479"/>
      <c r="H7" s="479"/>
      <c r="I7" s="479"/>
      <c r="J7" s="479"/>
      <c r="K7" s="479"/>
      <c r="L7" s="479"/>
      <c r="M7" s="479"/>
      <c r="N7" s="479"/>
      <c r="O7" s="479"/>
      <c r="P7" s="479"/>
      <c r="Q7" s="479"/>
      <c r="R7" s="479"/>
      <c r="S7" s="479"/>
      <c r="T7" s="479"/>
      <c r="U7" s="479"/>
      <c r="V7" s="479"/>
      <c r="W7" s="479"/>
      <c r="X7" s="479"/>
      <c r="Y7" s="479"/>
      <c r="Z7" s="479"/>
      <c r="AA7" s="479"/>
      <c r="AB7" s="479"/>
      <c r="AC7" s="479"/>
      <c r="AD7" s="479"/>
      <c r="AE7" s="479"/>
      <c r="AF7" s="479"/>
    </row>
    <row r="8" spans="1:32" ht="15.75" customHeight="1">
      <c r="A8" s="518"/>
      <c r="B8" s="518" t="s">
        <v>1665</v>
      </c>
      <c r="C8" s="472"/>
      <c r="D8" s="472"/>
      <c r="E8" s="472"/>
      <c r="F8" s="472"/>
      <c r="G8" s="472"/>
      <c r="H8" s="472"/>
      <c r="I8" s="472"/>
      <c r="J8" s="472"/>
      <c r="K8" s="472"/>
      <c r="L8" s="472"/>
      <c r="M8" s="472"/>
      <c r="N8" s="472"/>
      <c r="O8" s="472"/>
      <c r="P8" s="472"/>
      <c r="Q8" s="472"/>
      <c r="R8" s="472"/>
      <c r="S8" s="472"/>
      <c r="T8" s="472"/>
      <c r="U8" s="472"/>
      <c r="V8" s="472"/>
      <c r="W8" s="472"/>
      <c r="X8" s="472"/>
      <c r="Y8" s="472"/>
      <c r="Z8" s="472"/>
      <c r="AA8" s="472"/>
      <c r="AB8" s="472"/>
      <c r="AC8" s="472"/>
      <c r="AD8" s="472"/>
      <c r="AE8" s="472"/>
      <c r="AF8" s="472"/>
    </row>
    <row r="9" spans="1:32" ht="15.75" customHeight="1">
      <c r="A9" s="472"/>
      <c r="B9" s="472"/>
      <c r="C9" s="472"/>
      <c r="D9" s="472"/>
      <c r="E9" s="472"/>
      <c r="F9" s="472"/>
      <c r="G9" s="472"/>
      <c r="H9" s="472"/>
      <c r="I9" s="472"/>
      <c r="J9" s="472"/>
      <c r="K9" s="472"/>
      <c r="L9" s="472"/>
      <c r="M9" s="472"/>
      <c r="N9" s="472"/>
      <c r="O9" s="472"/>
      <c r="P9" s="472"/>
      <c r="Q9" s="472"/>
      <c r="R9" s="472"/>
      <c r="S9" s="472"/>
      <c r="T9" s="472"/>
      <c r="U9" s="472"/>
      <c r="V9" s="472"/>
      <c r="W9" s="472"/>
      <c r="X9" s="472"/>
      <c r="Y9" s="472"/>
      <c r="Z9" s="472"/>
      <c r="AA9" s="472"/>
      <c r="AB9" s="472"/>
      <c r="AC9" s="472"/>
      <c r="AD9" s="472"/>
      <c r="AE9" s="472"/>
      <c r="AF9" s="472"/>
    </row>
    <row r="10" spans="1:32" ht="15.75" customHeight="1">
      <c r="A10" s="472"/>
      <c r="B10" s="472"/>
      <c r="C10" s="472"/>
      <c r="D10" s="472"/>
      <c r="E10" s="472"/>
      <c r="F10" s="472"/>
      <c r="G10" s="472"/>
      <c r="H10" s="472"/>
      <c r="I10" s="472"/>
      <c r="J10" s="472"/>
      <c r="K10" s="472"/>
      <c r="L10" s="472"/>
      <c r="M10" s="472"/>
      <c r="N10" s="472"/>
      <c r="O10" s="472"/>
      <c r="P10" s="472"/>
      <c r="Q10" s="472"/>
      <c r="R10" s="472"/>
      <c r="S10" s="472"/>
      <c r="T10" s="472"/>
      <c r="U10" s="472"/>
      <c r="V10" s="472"/>
      <c r="W10" s="472"/>
      <c r="X10" s="472"/>
      <c r="Y10" s="472"/>
      <c r="Z10" s="472"/>
      <c r="AA10" s="472"/>
      <c r="AB10" s="472"/>
      <c r="AC10" s="472"/>
      <c r="AD10" s="472"/>
      <c r="AE10" s="472"/>
      <c r="AF10" s="472"/>
    </row>
    <row r="11" spans="1:32" ht="15.75" customHeight="1">
      <c r="A11" s="472"/>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472"/>
    </row>
    <row r="12" spans="1:32" ht="15.75" customHeight="1">
      <c r="A12" s="472"/>
      <c r="B12" s="472"/>
      <c r="C12" s="472"/>
      <c r="D12" s="472"/>
      <c r="E12" s="472"/>
      <c r="F12" s="472"/>
      <c r="G12" s="472"/>
      <c r="H12" s="472"/>
      <c r="I12" s="472"/>
      <c r="J12" s="472"/>
      <c r="K12" s="472"/>
      <c r="L12" s="472"/>
      <c r="M12" s="472"/>
      <c r="N12" s="472"/>
      <c r="O12" s="472"/>
      <c r="P12" s="472"/>
      <c r="Q12" s="472"/>
      <c r="R12" s="472"/>
      <c r="S12" s="472"/>
      <c r="T12" s="472"/>
      <c r="U12" s="472"/>
      <c r="V12" s="472"/>
      <c r="W12" s="472"/>
      <c r="X12" s="472"/>
      <c r="Y12" s="472"/>
      <c r="Z12" s="472"/>
      <c r="AA12" s="472"/>
      <c r="AB12" s="472"/>
      <c r="AC12" s="472"/>
      <c r="AD12" s="472"/>
      <c r="AE12" s="472"/>
      <c r="AF12" s="472"/>
    </row>
    <row r="13" spans="1:32" ht="15.75" customHeight="1">
      <c r="A13" s="472"/>
      <c r="B13" s="472"/>
      <c r="C13" s="472"/>
      <c r="D13" s="472"/>
      <c r="E13" s="472"/>
      <c r="F13" s="472"/>
      <c r="G13" s="472"/>
      <c r="H13" s="472"/>
      <c r="I13" s="472"/>
      <c r="J13" s="472"/>
      <c r="K13" s="472"/>
      <c r="L13" s="472"/>
      <c r="M13" s="472"/>
      <c r="N13" s="472"/>
      <c r="O13" s="472"/>
      <c r="P13" s="472"/>
      <c r="Q13" s="472"/>
      <c r="R13" s="472"/>
      <c r="S13" s="472"/>
      <c r="T13" s="472"/>
      <c r="U13" s="472"/>
      <c r="V13" s="472"/>
      <c r="W13" s="472"/>
      <c r="X13" s="472"/>
      <c r="Y13" s="472"/>
      <c r="Z13" s="472"/>
      <c r="AA13" s="472"/>
      <c r="AB13" s="472"/>
      <c r="AC13" s="472"/>
      <c r="AD13" s="472"/>
      <c r="AE13" s="472"/>
      <c r="AF13" s="472"/>
    </row>
    <row r="14" spans="1:32" ht="15.75" customHeight="1">
      <c r="A14" s="472"/>
      <c r="B14" s="472"/>
      <c r="C14" s="472"/>
      <c r="D14" s="472"/>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row>
    <row r="15" spans="1:32" ht="15.75" customHeight="1">
      <c r="A15" s="472"/>
      <c r="B15" s="472"/>
      <c r="C15" s="472"/>
      <c r="D15" s="472"/>
      <c r="E15" s="472"/>
      <c r="F15" s="472"/>
      <c r="G15" s="472"/>
      <c r="H15" s="472"/>
      <c r="I15" s="472"/>
      <c r="J15" s="472"/>
      <c r="K15" s="472"/>
      <c r="L15" s="472"/>
      <c r="M15" s="472"/>
      <c r="N15" s="472"/>
      <c r="O15" s="472"/>
      <c r="P15" s="472"/>
      <c r="Q15" s="472"/>
      <c r="R15" s="472"/>
      <c r="S15" s="472"/>
      <c r="T15" s="472"/>
      <c r="U15" s="472"/>
      <c r="V15" s="472"/>
      <c r="W15" s="472"/>
      <c r="X15" s="472"/>
      <c r="Y15" s="472"/>
      <c r="Z15" s="472"/>
      <c r="AA15" s="472"/>
      <c r="AB15" s="472"/>
      <c r="AC15" s="472"/>
      <c r="AD15" s="472"/>
      <c r="AE15" s="472"/>
      <c r="AF15" s="472"/>
    </row>
    <row r="16" spans="1:32" ht="15.75" customHeight="1">
      <c r="A16" s="478" t="s">
        <v>1465</v>
      </c>
      <c r="B16" s="479"/>
      <c r="C16" s="479"/>
      <c r="D16" s="479"/>
      <c r="E16" s="479"/>
      <c r="F16" s="479"/>
      <c r="G16" s="479"/>
      <c r="H16" s="479"/>
      <c r="I16" s="479"/>
      <c r="J16" s="479"/>
      <c r="K16" s="479"/>
      <c r="L16" s="479"/>
      <c r="M16" s="479"/>
      <c r="N16" s="479"/>
      <c r="O16" s="479"/>
      <c r="P16" s="479"/>
      <c r="Q16" s="479"/>
      <c r="R16" s="479"/>
      <c r="S16" s="479"/>
      <c r="T16" s="479"/>
      <c r="U16" s="479"/>
      <c r="V16" s="479"/>
      <c r="W16" s="479"/>
      <c r="X16" s="479"/>
      <c r="Y16" s="479"/>
      <c r="Z16" s="479"/>
      <c r="AA16" s="479"/>
      <c r="AB16" s="479"/>
      <c r="AC16" s="479"/>
      <c r="AD16" s="479"/>
      <c r="AE16" s="479"/>
      <c r="AF16" s="479"/>
    </row>
    <row r="17" spans="1:32" ht="15.75" customHeight="1">
      <c r="A17" s="322"/>
      <c r="B17" s="557" t="s">
        <v>1666</v>
      </c>
      <c r="C17" s="472"/>
      <c r="D17" s="472"/>
      <c r="E17" s="472"/>
      <c r="F17" s="472"/>
      <c r="G17" s="472"/>
      <c r="H17" s="472"/>
      <c r="I17" s="472"/>
      <c r="J17" s="472"/>
      <c r="K17" s="472"/>
      <c r="L17" s="472"/>
      <c r="M17" s="472"/>
      <c r="N17" s="472"/>
      <c r="O17" s="472"/>
      <c r="P17" s="472"/>
      <c r="Q17" s="472"/>
      <c r="R17" s="472"/>
      <c r="S17" s="472"/>
      <c r="T17" s="472"/>
      <c r="U17" s="472"/>
      <c r="V17" s="472"/>
      <c r="W17" s="472"/>
      <c r="X17" s="472"/>
      <c r="Y17" s="472"/>
      <c r="Z17" s="472"/>
      <c r="AA17" s="472"/>
      <c r="AB17" s="472"/>
      <c r="AC17" s="472"/>
      <c r="AD17" s="472"/>
      <c r="AE17" s="472"/>
      <c r="AF17" s="472"/>
    </row>
    <row r="18" spans="1:32" ht="15.75" customHeight="1">
      <c r="A18" s="322"/>
      <c r="B18" s="14"/>
      <c r="C18" s="322"/>
      <c r="D18" s="322"/>
      <c r="E18" s="322"/>
      <c r="F18" s="322"/>
      <c r="G18" s="322"/>
      <c r="H18" s="322"/>
      <c r="I18" s="322"/>
      <c r="J18" s="322"/>
      <c r="K18" s="322"/>
      <c r="L18" s="322"/>
      <c r="M18" s="322"/>
      <c r="N18" s="322"/>
      <c r="O18" s="322"/>
      <c r="P18" s="322"/>
      <c r="Q18" s="322"/>
      <c r="R18" s="322"/>
      <c r="S18" s="322"/>
      <c r="T18" s="322"/>
      <c r="U18" s="322"/>
      <c r="V18" s="322"/>
      <c r="W18" s="322"/>
      <c r="X18" s="322"/>
      <c r="Y18" s="322"/>
      <c r="Z18" s="322"/>
      <c r="AA18" s="322"/>
      <c r="AB18" s="322"/>
      <c r="AC18" s="322"/>
      <c r="AD18" s="322"/>
      <c r="AE18" s="322"/>
      <c r="AF18" s="322"/>
    </row>
    <row r="19" spans="1:32" s="3" customFormat="1" ht="15.75" customHeight="1">
      <c r="A19" s="3" t="s">
        <v>1467</v>
      </c>
    </row>
    <row r="20" spans="1:32" ht="15.75" customHeight="1">
      <c r="A20" s="114"/>
      <c r="B20" s="559" t="s">
        <v>1630</v>
      </c>
      <c r="C20" s="472"/>
      <c r="D20" s="472"/>
      <c r="E20" s="472"/>
      <c r="F20" s="472"/>
      <c r="G20" s="472"/>
      <c r="H20" s="472"/>
      <c r="I20" s="472"/>
      <c r="J20" s="472"/>
      <c r="K20" s="472"/>
      <c r="L20" s="472"/>
      <c r="M20" s="472"/>
      <c r="N20" s="472"/>
      <c r="O20" s="472"/>
      <c r="P20" s="472"/>
      <c r="Q20" s="472"/>
      <c r="R20" s="472"/>
      <c r="S20" s="472"/>
      <c r="T20" s="472"/>
      <c r="U20" s="472"/>
      <c r="V20" s="472"/>
      <c r="W20" s="472"/>
      <c r="X20" s="472"/>
      <c r="Y20" s="472"/>
      <c r="Z20" s="472"/>
      <c r="AA20" s="472"/>
      <c r="AB20" s="472"/>
      <c r="AC20" s="472"/>
      <c r="AD20" s="472"/>
      <c r="AE20" s="472"/>
      <c r="AF20" s="472"/>
    </row>
    <row r="21" spans="1:32" ht="15.75" customHeight="1">
      <c r="A21" s="114"/>
      <c r="B21" s="559"/>
      <c r="C21" s="472"/>
      <c r="D21" s="472"/>
      <c r="E21" s="472"/>
      <c r="F21" s="472"/>
      <c r="G21" s="472"/>
      <c r="H21" s="472"/>
      <c r="I21" s="472"/>
      <c r="J21" s="472"/>
      <c r="K21" s="472"/>
      <c r="L21" s="472"/>
      <c r="M21" s="472"/>
      <c r="N21" s="472"/>
      <c r="O21" s="472"/>
      <c r="P21" s="472"/>
      <c r="Q21" s="472"/>
      <c r="R21" s="472"/>
      <c r="S21" s="472"/>
      <c r="T21" s="472"/>
      <c r="U21" s="472"/>
      <c r="V21" s="472"/>
      <c r="W21" s="472"/>
      <c r="X21" s="472"/>
      <c r="Y21" s="472"/>
      <c r="Z21" s="472"/>
      <c r="AA21" s="472"/>
      <c r="AB21" s="472"/>
      <c r="AC21" s="472"/>
      <c r="AD21" s="472"/>
      <c r="AE21" s="472"/>
      <c r="AF21" s="472"/>
    </row>
    <row r="22" spans="1:32" s="3" customFormat="1" ht="15.75" customHeight="1">
      <c r="A22" s="3" t="s">
        <v>1469</v>
      </c>
    </row>
    <row r="23" spans="1:32" s="272" customFormat="1" ht="15.75" customHeight="1">
      <c r="A23" s="314"/>
      <c r="B23" s="11" t="s">
        <v>1631</v>
      </c>
      <c r="C23" s="114"/>
      <c r="D23" s="114"/>
      <c r="E23" s="114"/>
      <c r="F23" s="114"/>
      <c r="G23" s="114"/>
      <c r="H23" s="114"/>
      <c r="I23" s="114"/>
      <c r="J23" s="114"/>
      <c r="K23" s="114"/>
      <c r="L23" s="114"/>
      <c r="M23" s="4"/>
      <c r="N23" s="312"/>
      <c r="O23" s="312"/>
      <c r="P23" s="312"/>
      <c r="Q23" s="312"/>
      <c r="R23" s="312"/>
      <c r="S23" s="312"/>
      <c r="T23" s="312"/>
      <c r="U23" s="312"/>
      <c r="V23" s="312"/>
      <c r="W23" s="312"/>
      <c r="X23" s="314"/>
      <c r="Y23" s="314"/>
      <c r="Z23" s="314"/>
      <c r="AA23" s="314"/>
      <c r="AB23" s="314"/>
      <c r="AC23" s="314"/>
      <c r="AD23" s="314"/>
      <c r="AE23" s="314"/>
      <c r="AF23" s="314"/>
    </row>
    <row r="24" spans="1:32" s="272" customFormat="1" ht="15.75" customHeight="1">
      <c r="A24" s="314"/>
      <c r="B24" s="817" t="s">
        <v>1470</v>
      </c>
      <c r="C24" s="467"/>
      <c r="D24" s="467"/>
      <c r="E24" s="467"/>
      <c r="F24" s="467"/>
      <c r="G24" s="467"/>
      <c r="H24" s="467"/>
      <c r="I24" s="467"/>
      <c r="J24" s="467"/>
      <c r="K24" s="467"/>
      <c r="L24" s="467"/>
      <c r="M24" s="814" t="s">
        <v>1632</v>
      </c>
      <c r="N24" s="464"/>
      <c r="O24" s="556"/>
      <c r="P24" s="820" t="s">
        <v>1667</v>
      </c>
      <c r="Q24" s="821"/>
      <c r="R24" s="821"/>
      <c r="S24" s="821"/>
      <c r="T24" s="821"/>
      <c r="U24" s="822"/>
      <c r="V24" s="814" t="s">
        <v>1668</v>
      </c>
      <c r="W24" s="464"/>
      <c r="X24" s="556"/>
      <c r="Y24" s="814" t="s">
        <v>1669</v>
      </c>
      <c r="Z24" s="464"/>
      <c r="AA24" s="556"/>
      <c r="AB24" s="641" t="s">
        <v>1595</v>
      </c>
      <c r="AC24" s="464"/>
      <c r="AD24" s="464"/>
      <c r="AE24" s="609"/>
      <c r="AF24" s="314"/>
    </row>
    <row r="25" spans="1:32" s="16" customFormat="1" ht="15.75" customHeight="1">
      <c r="A25" s="314"/>
      <c r="B25" s="734"/>
      <c r="C25" s="532"/>
      <c r="D25" s="532"/>
      <c r="E25" s="532"/>
      <c r="F25" s="532"/>
      <c r="G25" s="532"/>
      <c r="H25" s="532"/>
      <c r="I25" s="532"/>
      <c r="J25" s="532"/>
      <c r="K25" s="532"/>
      <c r="L25" s="532"/>
      <c r="M25" s="745"/>
      <c r="N25" s="534"/>
      <c r="O25" s="552"/>
      <c r="P25" s="824" t="s">
        <v>1670</v>
      </c>
      <c r="Q25" s="534"/>
      <c r="R25" s="534"/>
      <c r="S25" s="843" t="s">
        <v>1671</v>
      </c>
      <c r="T25" s="844"/>
      <c r="U25" s="845"/>
      <c r="V25" s="745"/>
      <c r="W25" s="534"/>
      <c r="X25" s="552"/>
      <c r="Y25" s="745"/>
      <c r="Z25" s="534"/>
      <c r="AA25" s="552"/>
      <c r="AB25" s="534"/>
      <c r="AC25" s="534"/>
      <c r="AD25" s="534"/>
      <c r="AE25" s="684"/>
    </row>
    <row r="26" spans="1:32" s="16" customFormat="1" ht="15.75" customHeight="1">
      <c r="A26" s="314"/>
      <c r="B26" s="545" t="str">
        <f>'Header '!A6</f>
        <v>M29030</v>
      </c>
      <c r="C26" s="526"/>
      <c r="D26" s="526"/>
      <c r="E26" s="537" t="str">
        <f>'Header '!B6</f>
        <v>CLB 4</v>
      </c>
      <c r="F26" s="526"/>
      <c r="G26" s="526"/>
      <c r="H26" s="526"/>
      <c r="I26" s="526"/>
      <c r="J26" s="526"/>
      <c r="K26" s="526"/>
      <c r="L26" s="538"/>
      <c r="M26" s="762" t="str">
        <f>V31</f>
        <v/>
      </c>
      <c r="N26" s="593"/>
      <c r="O26" s="593"/>
      <c r="P26" s="761" t="e">
        <f>INDEX($AC$52:$AC$52,MATCH(B26,$B$52:$B$52,0))</f>
        <v>#REF!</v>
      </c>
      <c r="Q26" s="593"/>
      <c r="R26" s="593"/>
      <c r="S26" s="761">
        <f>Z64</f>
        <v>0</v>
      </c>
      <c r="T26" s="593"/>
      <c r="U26" s="593"/>
      <c r="V26" s="761">
        <f>AA75</f>
        <v>1388.52</v>
      </c>
      <c r="W26" s="593"/>
      <c r="X26" s="593"/>
      <c r="Y26" s="776" t="e">
        <f>INDEX($P$81:$P$81,MATCH(B26,$B$81:$B$81,0))</f>
        <v>#REF!</v>
      </c>
      <c r="Z26" s="593"/>
      <c r="AA26" s="677"/>
      <c r="AB26" s="740" t="e">
        <f>SUM(M26:AA26)</f>
        <v>#REF!</v>
      </c>
      <c r="AC26" s="593"/>
      <c r="AD26" s="593"/>
      <c r="AE26" s="594"/>
    </row>
    <row r="27" spans="1:32" ht="15.75" customHeight="1">
      <c r="A27" s="314"/>
      <c r="B27" s="312"/>
      <c r="C27" s="312"/>
      <c r="D27" s="312"/>
      <c r="E27" s="312"/>
      <c r="F27" s="312"/>
      <c r="G27" s="312"/>
      <c r="H27" s="312"/>
      <c r="I27" s="312"/>
      <c r="J27" s="312"/>
      <c r="K27" s="312"/>
      <c r="L27" s="312"/>
      <c r="M27" s="312"/>
      <c r="N27" s="312"/>
      <c r="O27" s="15"/>
      <c r="P27" s="15"/>
      <c r="Q27" s="312"/>
      <c r="R27" s="312"/>
      <c r="S27" s="312"/>
      <c r="T27" s="312"/>
      <c r="U27" s="312"/>
      <c r="V27" s="312"/>
      <c r="W27" s="312"/>
      <c r="X27" s="312"/>
      <c r="Y27" s="312"/>
      <c r="Z27" s="312"/>
      <c r="AA27" s="341" t="s">
        <v>26</v>
      </c>
      <c r="AB27" s="726" t="e">
        <f>SUM(AB26:AE26)</f>
        <v>#REF!</v>
      </c>
      <c r="AC27" s="479"/>
      <c r="AD27" s="479"/>
      <c r="AE27" s="479"/>
      <c r="AF27" s="312"/>
    </row>
    <row r="28" spans="1:32" ht="15.75" customHeight="1">
      <c r="A28" s="314"/>
      <c r="B28" s="6" t="s">
        <v>1672</v>
      </c>
      <c r="C28" s="313"/>
      <c r="D28" s="313"/>
      <c r="E28" s="313"/>
      <c r="F28" s="313"/>
      <c r="G28" s="313"/>
      <c r="H28" s="313"/>
      <c r="I28" s="313"/>
      <c r="J28" s="313"/>
      <c r="K28" s="313"/>
      <c r="L28" s="313"/>
      <c r="M28" s="313"/>
      <c r="N28" s="313"/>
      <c r="O28" s="313"/>
      <c r="P28" s="313"/>
      <c r="Q28" s="313"/>
      <c r="R28" s="313"/>
      <c r="S28" s="313"/>
      <c r="T28" s="313"/>
      <c r="U28" s="313"/>
      <c r="V28" s="313"/>
      <c r="W28" s="312"/>
      <c r="X28" s="312"/>
      <c r="Y28" s="312"/>
      <c r="Z28" s="312"/>
      <c r="AA28" s="16"/>
      <c r="AB28" s="16"/>
      <c r="AC28" s="313"/>
      <c r="AD28" s="312"/>
      <c r="AE28" s="312"/>
      <c r="AF28" s="312"/>
    </row>
    <row r="29" spans="1:32" ht="15.75" customHeight="1">
      <c r="A29" s="314"/>
      <c r="B29" s="781" t="s">
        <v>1470</v>
      </c>
      <c r="C29" s="467"/>
      <c r="D29" s="467"/>
      <c r="E29" s="467"/>
      <c r="F29" s="467"/>
      <c r="G29" s="467"/>
      <c r="H29" s="467"/>
      <c r="I29" s="467"/>
      <c r="J29" s="467"/>
      <c r="K29" s="467"/>
      <c r="L29" s="728"/>
      <c r="M29" s="727" t="s">
        <v>1636</v>
      </c>
      <c r="N29" s="467"/>
      <c r="O29" s="728"/>
      <c r="P29" s="727" t="s">
        <v>1637</v>
      </c>
      <c r="Q29" s="467"/>
      <c r="R29" s="728"/>
      <c r="S29" s="826" t="s">
        <v>1673</v>
      </c>
      <c r="T29" s="467"/>
      <c r="U29" s="728"/>
      <c r="V29" s="744" t="s">
        <v>1595</v>
      </c>
      <c r="W29" s="464"/>
      <c r="X29" s="464"/>
      <c r="Y29" s="609"/>
      <c r="Z29" s="312"/>
      <c r="AA29" s="312"/>
      <c r="AB29" s="312"/>
      <c r="AC29" s="312"/>
      <c r="AD29" s="312"/>
      <c r="AE29" s="312"/>
      <c r="AF29" s="312"/>
    </row>
    <row r="30" spans="1:32" ht="15.75" customHeight="1">
      <c r="A30" s="314"/>
      <c r="B30" s="734"/>
      <c r="C30" s="532"/>
      <c r="D30" s="532"/>
      <c r="E30" s="532"/>
      <c r="F30" s="532"/>
      <c r="G30" s="532"/>
      <c r="H30" s="532"/>
      <c r="I30" s="532"/>
      <c r="J30" s="532"/>
      <c r="K30" s="532"/>
      <c r="L30" s="720"/>
      <c r="M30" s="721">
        <v>120</v>
      </c>
      <c r="N30" s="654"/>
      <c r="O30" s="722"/>
      <c r="P30" s="721">
        <v>60</v>
      </c>
      <c r="Q30" s="654"/>
      <c r="R30" s="722"/>
      <c r="S30" s="825">
        <v>60</v>
      </c>
      <c r="T30" s="654"/>
      <c r="U30" s="722"/>
      <c r="V30" s="745"/>
      <c r="W30" s="534"/>
      <c r="X30" s="534"/>
      <c r="Y30" s="684"/>
      <c r="Z30" s="312"/>
      <c r="AA30" s="312"/>
      <c r="AB30" s="312"/>
      <c r="AC30" s="312"/>
      <c r="AD30" s="312"/>
      <c r="AE30" s="312"/>
      <c r="AF30" s="312"/>
    </row>
    <row r="31" spans="1:32" ht="15.75" customHeight="1">
      <c r="A31" s="314"/>
      <c r="B31" s="545" t="str">
        <f>B26</f>
        <v>M29030</v>
      </c>
      <c r="C31" s="526"/>
      <c r="D31" s="526"/>
      <c r="E31" s="537" t="str">
        <f>E26</f>
        <v>CLB 4</v>
      </c>
      <c r="F31" s="526"/>
      <c r="G31" s="526"/>
      <c r="H31" s="526"/>
      <c r="I31" s="526"/>
      <c r="J31" s="526"/>
      <c r="K31" s="526"/>
      <c r="L31" s="538"/>
      <c r="M31" s="737" t="e">
        <f>COUNTIFS(#REF!,"44112o",#REF!,B31)</f>
        <v>#REF!</v>
      </c>
      <c r="N31" s="526"/>
      <c r="O31" s="526"/>
      <c r="P31" s="774" t="e">
        <f>COUNTIFS(#REF!,"44112c",#REF!,B31)</f>
        <v>#REF!</v>
      </c>
      <c r="Q31" s="526"/>
      <c r="R31" s="526"/>
      <c r="S31" s="807" t="e">
        <f>ROUNDUP((COUNTIFS(#REF!,"44112w",#REF!,B31))/3,0)</f>
        <v>#REF!</v>
      </c>
      <c r="T31" s="526"/>
      <c r="U31" s="538"/>
      <c r="V31" s="740" t="str">
        <f>IFERROR($M$31*$M$30+$P$31*$P$30+($S$31*$S$32/SUM($S$31:$U$31)),"")</f>
        <v/>
      </c>
      <c r="W31" s="593"/>
      <c r="X31" s="593"/>
      <c r="Y31" s="594"/>
      <c r="Z31" s="312"/>
      <c r="AA31" s="312"/>
      <c r="AB31" s="312"/>
      <c r="AC31" s="312"/>
      <c r="AD31" s="312"/>
      <c r="AE31" s="312"/>
      <c r="AF31" s="312"/>
    </row>
    <row r="32" spans="1:32" ht="15.75" customHeight="1">
      <c r="A32" s="314"/>
      <c r="B32" s="22"/>
      <c r="C32" s="30"/>
      <c r="D32" s="30"/>
      <c r="E32" s="30"/>
      <c r="F32" s="30"/>
      <c r="G32" s="30"/>
      <c r="H32" s="30"/>
      <c r="I32" s="30"/>
      <c r="J32" s="30"/>
      <c r="K32" s="30"/>
      <c r="L32" s="163" t="s">
        <v>1474</v>
      </c>
      <c r="M32" s="726" t="e">
        <f>SUM(M31:O31)*M30</f>
        <v>#REF!</v>
      </c>
      <c r="N32" s="479"/>
      <c r="O32" s="479"/>
      <c r="P32" s="726" t="e">
        <f>SUM(P31:R31)*P30</f>
        <v>#REF!</v>
      </c>
      <c r="Q32" s="479"/>
      <c r="R32" s="479"/>
      <c r="S32" s="726" t="e">
        <f>ROUNDUP(SUM(S31:U31)/3,0)*S30</f>
        <v>#REF!</v>
      </c>
      <c r="T32" s="479"/>
      <c r="U32" s="479"/>
      <c r="V32" s="726">
        <f>SUM(V31:Y31)</f>
        <v>0</v>
      </c>
      <c r="W32" s="479"/>
      <c r="X32" s="479"/>
      <c r="Y32" s="479"/>
      <c r="Z32" s="795"/>
      <c r="AA32" s="587"/>
      <c r="AB32" s="587"/>
      <c r="AC32" s="312"/>
      <c r="AD32" s="312"/>
      <c r="AE32" s="312"/>
      <c r="AF32" s="312"/>
    </row>
    <row r="33" spans="1:32" ht="15.75" customHeight="1">
      <c r="A33" s="314"/>
      <c r="B33" s="760" t="s">
        <v>1674</v>
      </c>
      <c r="C33" s="587"/>
      <c r="D33" s="587"/>
      <c r="E33" s="587"/>
      <c r="F33" s="587"/>
      <c r="G33" s="587"/>
      <c r="H33" s="587"/>
      <c r="I33" s="587"/>
      <c r="J33" s="587"/>
      <c r="K33" s="587"/>
      <c r="L33" s="587"/>
      <c r="M33" s="587"/>
      <c r="N33" s="587"/>
      <c r="O33" s="587"/>
      <c r="P33" s="587"/>
      <c r="Q33" s="587"/>
      <c r="R33" s="587"/>
      <c r="S33" s="587"/>
      <c r="T33" s="587"/>
      <c r="U33" s="587"/>
      <c r="V33" s="587"/>
      <c r="W33" s="587"/>
      <c r="X33" s="587"/>
      <c r="Y33" s="587"/>
      <c r="Z33" s="587"/>
      <c r="AA33" s="587"/>
      <c r="AB33" s="587"/>
      <c r="AC33" s="587"/>
      <c r="AD33" s="587"/>
      <c r="AE33" s="587"/>
      <c r="AF33" s="587"/>
    </row>
    <row r="34" spans="1:32" ht="15.75" customHeight="1">
      <c r="A34" s="314"/>
      <c r="B34" s="760" t="s">
        <v>1675</v>
      </c>
      <c r="C34" s="587"/>
      <c r="D34" s="587"/>
      <c r="E34" s="587"/>
      <c r="F34" s="587"/>
      <c r="G34" s="587"/>
      <c r="H34" s="587"/>
      <c r="I34" s="587"/>
      <c r="J34" s="587"/>
      <c r="K34" s="587"/>
      <c r="L34" s="587"/>
      <c r="M34" s="587"/>
      <c r="N34" s="587"/>
      <c r="O34" s="587"/>
      <c r="P34" s="587"/>
      <c r="Q34" s="587"/>
      <c r="R34" s="587"/>
      <c r="S34" s="587"/>
      <c r="T34" s="587"/>
      <c r="U34" s="587"/>
      <c r="V34" s="587"/>
      <c r="W34" s="587"/>
      <c r="X34" s="587"/>
      <c r="Y34" s="587"/>
      <c r="Z34" s="587"/>
      <c r="AA34" s="587"/>
      <c r="AB34" s="587"/>
      <c r="AC34" s="587"/>
      <c r="AD34" s="587"/>
      <c r="AE34" s="587"/>
      <c r="AF34" s="587"/>
    </row>
    <row r="35" spans="1:32" ht="15.75" customHeight="1">
      <c r="A35" s="314"/>
      <c r="B35" s="798" t="s">
        <v>1676</v>
      </c>
      <c r="C35" s="587"/>
      <c r="D35" s="587"/>
      <c r="E35" s="587"/>
      <c r="F35" s="587"/>
      <c r="G35" s="587"/>
      <c r="H35" s="587"/>
      <c r="I35" s="587"/>
      <c r="J35" s="587"/>
      <c r="K35" s="587"/>
      <c r="L35" s="587"/>
      <c r="M35" s="587"/>
      <c r="N35" s="587"/>
      <c r="O35" s="587"/>
      <c r="P35" s="587"/>
      <c r="Q35" s="587"/>
      <c r="R35" s="587"/>
      <c r="S35" s="587"/>
      <c r="T35" s="587"/>
      <c r="U35" s="587"/>
      <c r="V35" s="587"/>
      <c r="W35" s="587"/>
      <c r="X35" s="587"/>
      <c r="Y35" s="587"/>
      <c r="Z35" s="587"/>
      <c r="AA35" s="587"/>
      <c r="AB35" s="587"/>
      <c r="AC35" s="587"/>
      <c r="AD35" s="587"/>
      <c r="AE35" s="587"/>
      <c r="AF35" s="587"/>
    </row>
    <row r="36" spans="1:32" ht="15.75" customHeight="1">
      <c r="A36" s="314"/>
      <c r="B36" s="587"/>
      <c r="C36" s="587"/>
      <c r="D36" s="587"/>
      <c r="E36" s="587"/>
      <c r="F36" s="587"/>
      <c r="G36" s="587"/>
      <c r="H36" s="587"/>
      <c r="I36" s="587"/>
      <c r="J36" s="587"/>
      <c r="K36" s="587"/>
      <c r="L36" s="587"/>
      <c r="M36" s="587"/>
      <c r="N36" s="587"/>
      <c r="O36" s="587"/>
      <c r="P36" s="587"/>
      <c r="Q36" s="587"/>
      <c r="R36" s="587"/>
      <c r="S36" s="587"/>
      <c r="T36" s="587"/>
      <c r="U36" s="587"/>
      <c r="V36" s="587"/>
      <c r="W36" s="587"/>
      <c r="X36" s="587"/>
      <c r="Y36" s="587"/>
      <c r="Z36" s="587"/>
      <c r="AA36" s="587"/>
      <c r="AB36" s="587"/>
      <c r="AC36" s="587"/>
      <c r="AD36" s="587"/>
      <c r="AE36" s="587"/>
      <c r="AF36" s="587"/>
    </row>
    <row r="37" spans="1:32" ht="15.75" customHeight="1">
      <c r="A37" s="314"/>
      <c r="B37" s="587"/>
      <c r="C37" s="587"/>
      <c r="D37" s="587"/>
      <c r="E37" s="587"/>
      <c r="F37" s="587"/>
      <c r="G37" s="587"/>
      <c r="H37" s="587"/>
      <c r="I37" s="587"/>
      <c r="J37" s="587"/>
      <c r="K37" s="587"/>
      <c r="L37" s="587"/>
      <c r="M37" s="587"/>
      <c r="N37" s="587"/>
      <c r="O37" s="587"/>
      <c r="P37" s="587"/>
      <c r="Q37" s="587"/>
      <c r="R37" s="587"/>
      <c r="S37" s="587"/>
      <c r="T37" s="587"/>
      <c r="U37" s="587"/>
      <c r="V37" s="587"/>
      <c r="W37" s="587"/>
      <c r="X37" s="587"/>
      <c r="Y37" s="587"/>
      <c r="Z37" s="587"/>
      <c r="AA37" s="587"/>
      <c r="AB37" s="587"/>
      <c r="AC37" s="587"/>
      <c r="AD37" s="587"/>
      <c r="AE37" s="587"/>
      <c r="AF37" s="587"/>
    </row>
    <row r="38" spans="1:32" ht="15.75" customHeight="1">
      <c r="A38" s="314"/>
      <c r="B38" s="587"/>
      <c r="C38" s="587"/>
      <c r="D38" s="587"/>
      <c r="E38" s="587"/>
      <c r="F38" s="587"/>
      <c r="G38" s="587"/>
      <c r="H38" s="587"/>
      <c r="I38" s="587"/>
      <c r="J38" s="587"/>
      <c r="K38" s="587"/>
      <c r="L38" s="587"/>
      <c r="M38" s="587"/>
      <c r="N38" s="587"/>
      <c r="O38" s="587"/>
      <c r="P38" s="587"/>
      <c r="Q38" s="587"/>
      <c r="R38" s="587"/>
      <c r="S38" s="587"/>
      <c r="T38" s="587"/>
      <c r="U38" s="587"/>
      <c r="V38" s="587"/>
      <c r="W38" s="587"/>
      <c r="X38" s="587"/>
      <c r="Y38" s="587"/>
      <c r="Z38" s="587"/>
      <c r="AA38" s="587"/>
      <c r="AB38" s="587"/>
      <c r="AC38" s="587"/>
      <c r="AD38" s="587"/>
      <c r="AE38" s="587"/>
      <c r="AF38" s="587"/>
    </row>
    <row r="39" spans="1:32" ht="15.75" customHeight="1">
      <c r="A39" s="314"/>
      <c r="B39" s="587"/>
      <c r="C39" s="587"/>
      <c r="D39" s="587"/>
      <c r="E39" s="587"/>
      <c r="F39" s="587"/>
      <c r="G39" s="587"/>
      <c r="H39" s="587"/>
      <c r="I39" s="587"/>
      <c r="J39" s="587"/>
      <c r="K39" s="587"/>
      <c r="L39" s="587"/>
      <c r="M39" s="587"/>
      <c r="N39" s="587"/>
      <c r="O39" s="587"/>
      <c r="P39" s="587"/>
      <c r="Q39" s="587"/>
      <c r="R39" s="587"/>
      <c r="S39" s="587"/>
      <c r="T39" s="587"/>
      <c r="U39" s="587"/>
      <c r="V39" s="587"/>
      <c r="W39" s="587"/>
      <c r="X39" s="587"/>
      <c r="Y39" s="587"/>
      <c r="Z39" s="587"/>
      <c r="AA39" s="587"/>
      <c r="AB39" s="587"/>
      <c r="AC39" s="587"/>
      <c r="AD39" s="587"/>
      <c r="AE39" s="587"/>
      <c r="AF39" s="587"/>
    </row>
    <row r="40" spans="1:32" ht="15.75" customHeight="1">
      <c r="A40" s="314"/>
      <c r="B40" s="587"/>
      <c r="C40" s="587"/>
      <c r="D40" s="587"/>
      <c r="E40" s="587"/>
      <c r="F40" s="587"/>
      <c r="G40" s="587"/>
      <c r="H40" s="587"/>
      <c r="I40" s="587"/>
      <c r="J40" s="587"/>
      <c r="K40" s="587"/>
      <c r="L40" s="587"/>
      <c r="M40" s="587"/>
      <c r="N40" s="587"/>
      <c r="O40" s="587"/>
      <c r="P40" s="587"/>
      <c r="Q40" s="587"/>
      <c r="R40" s="587"/>
      <c r="S40" s="587"/>
      <c r="T40" s="587"/>
      <c r="U40" s="587"/>
      <c r="V40" s="587"/>
      <c r="W40" s="587"/>
      <c r="X40" s="587"/>
      <c r="Y40" s="587"/>
      <c r="Z40" s="587"/>
      <c r="AA40" s="587"/>
      <c r="AB40" s="587"/>
      <c r="AC40" s="587"/>
      <c r="AD40" s="587"/>
      <c r="AE40" s="587"/>
      <c r="AF40" s="587"/>
    </row>
    <row r="41" spans="1:32" ht="15.75" customHeight="1">
      <c r="A41" s="314"/>
      <c r="B41" s="587"/>
      <c r="C41" s="587"/>
      <c r="D41" s="587"/>
      <c r="E41" s="587"/>
      <c r="F41" s="587"/>
      <c r="G41" s="587"/>
      <c r="H41" s="587"/>
      <c r="I41" s="587"/>
      <c r="J41" s="587"/>
      <c r="K41" s="587"/>
      <c r="L41" s="587"/>
      <c r="M41" s="587"/>
      <c r="N41" s="587"/>
      <c r="O41" s="587"/>
      <c r="P41" s="587"/>
      <c r="Q41" s="587"/>
      <c r="R41" s="587"/>
      <c r="S41" s="587"/>
      <c r="T41" s="587"/>
      <c r="U41" s="587"/>
      <c r="V41" s="587"/>
      <c r="W41" s="587"/>
      <c r="X41" s="587"/>
      <c r="Y41" s="587"/>
      <c r="Z41" s="587"/>
      <c r="AA41" s="587"/>
      <c r="AB41" s="587"/>
      <c r="AC41" s="587"/>
      <c r="AD41" s="587"/>
      <c r="AE41" s="587"/>
      <c r="AF41" s="587"/>
    </row>
    <row r="42" spans="1:32" ht="15.75" customHeight="1">
      <c r="A42" s="314"/>
      <c r="B42" s="587"/>
      <c r="C42" s="587"/>
      <c r="D42" s="587"/>
      <c r="E42" s="587"/>
      <c r="F42" s="587"/>
      <c r="G42" s="587"/>
      <c r="H42" s="587"/>
      <c r="I42" s="587"/>
      <c r="J42" s="587"/>
      <c r="K42" s="587"/>
      <c r="L42" s="587"/>
      <c r="M42" s="587"/>
      <c r="N42" s="587"/>
      <c r="O42" s="587"/>
      <c r="P42" s="587"/>
      <c r="Q42" s="587"/>
      <c r="R42" s="587"/>
      <c r="S42" s="587"/>
      <c r="T42" s="587"/>
      <c r="U42" s="587"/>
      <c r="V42" s="587"/>
      <c r="W42" s="587"/>
      <c r="X42" s="587"/>
      <c r="Y42" s="587"/>
      <c r="Z42" s="587"/>
      <c r="AA42" s="587"/>
      <c r="AB42" s="587"/>
      <c r="AC42" s="587"/>
      <c r="AD42" s="587"/>
      <c r="AE42" s="587"/>
      <c r="AF42" s="587"/>
    </row>
    <row r="43" spans="1:32" ht="15.75" customHeight="1">
      <c r="A43" s="314"/>
      <c r="B43" s="587"/>
      <c r="C43" s="587"/>
      <c r="D43" s="587"/>
      <c r="E43" s="587"/>
      <c r="F43" s="587"/>
      <c r="G43" s="587"/>
      <c r="H43" s="587"/>
      <c r="I43" s="587"/>
      <c r="J43" s="587"/>
      <c r="K43" s="587"/>
      <c r="L43" s="587"/>
      <c r="M43" s="587"/>
      <c r="N43" s="587"/>
      <c r="O43" s="587"/>
      <c r="P43" s="587"/>
      <c r="Q43" s="587"/>
      <c r="R43" s="587"/>
      <c r="S43" s="587"/>
      <c r="T43" s="587"/>
      <c r="U43" s="587"/>
      <c r="V43" s="587"/>
      <c r="W43" s="587"/>
      <c r="X43" s="587"/>
      <c r="Y43" s="587"/>
      <c r="Z43" s="587"/>
      <c r="AA43" s="587"/>
      <c r="AB43" s="587"/>
      <c r="AC43" s="587"/>
      <c r="AD43" s="587"/>
      <c r="AE43" s="587"/>
      <c r="AF43" s="587"/>
    </row>
    <row r="44" spans="1:32" ht="15.75" customHeight="1">
      <c r="A44" s="314"/>
      <c r="B44" s="587"/>
      <c r="C44" s="587"/>
      <c r="D44" s="587"/>
      <c r="E44" s="587"/>
      <c r="F44" s="587"/>
      <c r="G44" s="587"/>
      <c r="H44" s="587"/>
      <c r="I44" s="587"/>
      <c r="J44" s="587"/>
      <c r="K44" s="587"/>
      <c r="L44" s="587"/>
      <c r="M44" s="587"/>
      <c r="N44" s="587"/>
      <c r="O44" s="587"/>
      <c r="P44" s="587"/>
      <c r="Q44" s="587"/>
      <c r="R44" s="587"/>
      <c r="S44" s="587"/>
      <c r="T44" s="587"/>
      <c r="U44" s="587"/>
      <c r="V44" s="587"/>
      <c r="W44" s="587"/>
      <c r="X44" s="587"/>
      <c r="Y44" s="587"/>
      <c r="Z44" s="587"/>
      <c r="AA44" s="587"/>
      <c r="AB44" s="587"/>
      <c r="AC44" s="587"/>
      <c r="AD44" s="587"/>
      <c r="AE44" s="587"/>
      <c r="AF44" s="587"/>
    </row>
    <row r="45" spans="1:32" ht="15.75" customHeight="1">
      <c r="A45" s="401"/>
      <c r="B45" s="674"/>
      <c r="C45" s="674"/>
      <c r="D45" s="674"/>
      <c r="E45" s="674"/>
      <c r="F45" s="674"/>
      <c r="G45" s="674"/>
      <c r="H45" s="674"/>
      <c r="I45" s="674"/>
      <c r="J45" s="674"/>
      <c r="K45" s="674"/>
      <c r="L45" s="674"/>
      <c r="M45" s="674"/>
      <c r="N45" s="674"/>
      <c r="O45" s="674"/>
      <c r="P45" s="674"/>
      <c r="Q45" s="674"/>
      <c r="R45" s="674"/>
      <c r="S45" s="674"/>
      <c r="T45" s="674"/>
      <c r="U45" s="674"/>
      <c r="V45" s="674"/>
      <c r="W45" s="674"/>
      <c r="X45" s="674"/>
      <c r="Y45" s="674"/>
      <c r="Z45" s="674"/>
      <c r="AA45" s="674"/>
      <c r="AB45" s="674"/>
      <c r="AC45" s="674"/>
      <c r="AD45" s="674"/>
      <c r="AE45" s="674"/>
      <c r="AF45" s="674"/>
    </row>
    <row r="46" spans="1:32" ht="15.75" customHeight="1">
      <c r="A46" s="849" t="s">
        <v>27</v>
      </c>
      <c r="B46" s="479"/>
      <c r="C46" s="479"/>
      <c r="D46" s="479"/>
      <c r="E46" s="479"/>
      <c r="F46" s="479"/>
      <c r="G46" s="479"/>
      <c r="H46" s="791" t="e">
        <f>AB27</f>
        <v>#REF!</v>
      </c>
      <c r="I46" s="472"/>
      <c r="J46" s="472"/>
      <c r="K46" s="472"/>
      <c r="L46" s="17" t="s">
        <v>28</v>
      </c>
      <c r="M46" s="17"/>
      <c r="N46" s="17"/>
      <c r="O46" s="791"/>
      <c r="P46" s="472"/>
      <c r="Q46" s="472"/>
      <c r="R46" s="17"/>
      <c r="S46" s="17"/>
      <c r="T46" s="17"/>
      <c r="U46" s="17"/>
      <c r="V46" s="17"/>
      <c r="W46" s="17"/>
      <c r="X46" s="17"/>
      <c r="Y46" s="18"/>
      <c r="Z46" s="8"/>
      <c r="AA46" s="8"/>
      <c r="AB46" s="8"/>
      <c r="AC46" s="9" t="s">
        <v>29</v>
      </c>
      <c r="AD46" s="10">
        <v>1</v>
      </c>
      <c r="AE46" s="10" t="s">
        <v>30</v>
      </c>
      <c r="AF46" s="10">
        <v>2</v>
      </c>
    </row>
    <row r="47" spans="1:32" ht="15.75" customHeight="1">
      <c r="A47" s="528" t="s">
        <v>1459</v>
      </c>
      <c r="B47" s="479"/>
      <c r="C47" s="535">
        <f>C5</f>
        <v>44112</v>
      </c>
      <c r="D47" s="472"/>
      <c r="E47" s="472"/>
      <c r="F47" s="472"/>
      <c r="G47" s="472"/>
      <c r="H47" s="472"/>
      <c r="I47" s="472"/>
      <c r="J47" s="472"/>
      <c r="K47" s="472"/>
      <c r="L47" s="472"/>
      <c r="M47" s="528" t="s">
        <v>1460</v>
      </c>
      <c r="N47" s="479"/>
      <c r="O47" s="479"/>
      <c r="P47" s="479"/>
      <c r="Q47" s="479"/>
      <c r="R47" s="535" t="str">
        <f>R5</f>
        <v>Storage of Air or Ground Organic Units - USMC</v>
      </c>
      <c r="S47" s="472"/>
      <c r="T47" s="472"/>
      <c r="U47" s="472"/>
      <c r="V47" s="472"/>
      <c r="W47" s="472"/>
      <c r="X47" s="472"/>
      <c r="Y47" s="472"/>
      <c r="Z47" s="472"/>
      <c r="AA47" s="472"/>
      <c r="AB47" s="472"/>
      <c r="AC47" s="472"/>
      <c r="AD47" s="472"/>
      <c r="AE47" s="472"/>
      <c r="AF47" s="472"/>
    </row>
    <row r="48" spans="1:32" ht="15.75" customHeight="1">
      <c r="A48" s="312"/>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row>
    <row r="49" spans="2:32" ht="15.75" customHeight="1">
      <c r="B49" s="6" t="s">
        <v>1677</v>
      </c>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2"/>
      <c r="AD49" s="312"/>
      <c r="AE49" s="312"/>
      <c r="AF49" s="312"/>
    </row>
    <row r="50" spans="2:32" ht="15.75" customHeight="1">
      <c r="B50" s="751" t="s">
        <v>1470</v>
      </c>
      <c r="C50" s="467"/>
      <c r="D50" s="467"/>
      <c r="E50" s="467"/>
      <c r="F50" s="467"/>
      <c r="G50" s="467"/>
      <c r="H50" s="467"/>
      <c r="I50" s="467"/>
      <c r="J50" s="467"/>
      <c r="K50" s="467"/>
      <c r="L50" s="728"/>
      <c r="M50" s="785" t="s">
        <v>1678</v>
      </c>
      <c r="N50" s="467"/>
      <c r="O50" s="467"/>
      <c r="P50" s="467"/>
      <c r="Q50" s="736" t="s">
        <v>1642</v>
      </c>
      <c r="R50" s="467"/>
      <c r="S50" s="467"/>
      <c r="T50" s="467"/>
      <c r="U50" s="770" t="s">
        <v>1679</v>
      </c>
      <c r="V50" s="467"/>
      <c r="W50" s="467"/>
      <c r="X50" s="728"/>
      <c r="Y50" s="850" t="s">
        <v>1644</v>
      </c>
      <c r="Z50" s="605"/>
      <c r="AA50" s="605"/>
      <c r="AB50" s="851"/>
      <c r="AC50" s="832" t="s">
        <v>1680</v>
      </c>
      <c r="AD50" s="605"/>
      <c r="AE50" s="605"/>
      <c r="AF50" s="632"/>
    </row>
    <row r="51" spans="2:32" ht="15.75" customHeight="1">
      <c r="B51" s="734"/>
      <c r="C51" s="532"/>
      <c r="D51" s="532"/>
      <c r="E51" s="532"/>
      <c r="F51" s="532"/>
      <c r="G51" s="532"/>
      <c r="H51" s="532"/>
      <c r="I51" s="532"/>
      <c r="J51" s="532"/>
      <c r="K51" s="532"/>
      <c r="L51" s="720"/>
      <c r="M51" s="786"/>
      <c r="N51" s="532"/>
      <c r="O51" s="532"/>
      <c r="P51" s="532"/>
      <c r="Q51" s="532"/>
      <c r="R51" s="532"/>
      <c r="S51" s="532"/>
      <c r="T51" s="532"/>
      <c r="U51" s="532"/>
      <c r="V51" s="532"/>
      <c r="W51" s="532"/>
      <c r="X51" s="720"/>
      <c r="Y51" s="823">
        <v>2.5</v>
      </c>
      <c r="Z51" s="654"/>
      <c r="AA51" s="654"/>
      <c r="AB51" s="722"/>
      <c r="AC51" s="838">
        <v>1.1000000000000001</v>
      </c>
      <c r="AD51" s="654"/>
      <c r="AE51" s="654"/>
      <c r="AF51" s="655"/>
    </row>
    <row r="52" spans="2:32" ht="15.75" customHeight="1">
      <c r="B52" s="545" t="str">
        <f>B26</f>
        <v>M29030</v>
      </c>
      <c r="C52" s="526"/>
      <c r="D52" s="526"/>
      <c r="E52" s="537" t="str">
        <f>E26</f>
        <v>CLB 4</v>
      </c>
      <c r="F52" s="526"/>
      <c r="G52" s="526"/>
      <c r="H52" s="526"/>
      <c r="I52" s="526"/>
      <c r="J52" s="526"/>
      <c r="K52" s="526"/>
      <c r="L52" s="538"/>
      <c r="M52" s="753" t="e">
        <f>SUMIFS(#REF!,#REF!,$C$5,#REF!,B52)</f>
        <v>#REF!</v>
      </c>
      <c r="N52" s="526"/>
      <c r="O52" s="526"/>
      <c r="P52" s="526"/>
      <c r="Q52" s="741" t="e">
        <f>1.96*M52</f>
        <v>#REF!</v>
      </c>
      <c r="R52" s="526"/>
      <c r="S52" s="526"/>
      <c r="T52" s="526"/>
      <c r="U52" s="775" t="e">
        <f>Q52/12</f>
        <v>#REF!</v>
      </c>
      <c r="V52" s="526"/>
      <c r="W52" s="526"/>
      <c r="X52" s="538"/>
      <c r="Y52" s="831" t="e">
        <f>U52*$Y$51</f>
        <v>#REF!</v>
      </c>
      <c r="Z52" s="526"/>
      <c r="AA52" s="526"/>
      <c r="AB52" s="538"/>
      <c r="AC52" s="848" t="e">
        <f>Y52*$AC$51</f>
        <v>#REF!</v>
      </c>
      <c r="AD52" s="526"/>
      <c r="AE52" s="526"/>
      <c r="AF52" s="527"/>
    </row>
    <row r="53" spans="2:32" ht="15.75" customHeight="1">
      <c r="B53" s="312"/>
      <c r="C53" s="312"/>
      <c r="D53" s="312"/>
      <c r="E53" s="312"/>
      <c r="F53" s="312"/>
      <c r="G53" s="312"/>
      <c r="H53" s="312"/>
      <c r="I53" s="312"/>
      <c r="J53" s="312"/>
      <c r="K53" s="312"/>
      <c r="L53" s="312"/>
      <c r="M53" s="819" t="s">
        <v>1681</v>
      </c>
      <c r="N53" s="587"/>
      <c r="O53" s="587"/>
      <c r="P53" s="587"/>
      <c r="Q53" s="811" t="e">
        <f>SUM(Q52:T52)</f>
        <v>#REF!</v>
      </c>
      <c r="R53" s="587"/>
      <c r="S53" s="587"/>
      <c r="T53" s="587"/>
      <c r="U53" s="312"/>
      <c r="V53" s="312"/>
      <c r="W53" s="312"/>
      <c r="X53" s="341" t="s">
        <v>26</v>
      </c>
      <c r="Y53" s="795" t="e">
        <f>SUM(Y52:AB52)</f>
        <v>#REF!</v>
      </c>
      <c r="Z53" s="587"/>
      <c r="AA53" s="587"/>
      <c r="AB53" s="587"/>
      <c r="AC53" s="726" t="e">
        <f>SUM(AC52:XFD52)</f>
        <v>#REF!</v>
      </c>
      <c r="AD53" s="479"/>
      <c r="AE53" s="479"/>
      <c r="AF53" s="479"/>
    </row>
    <row r="54" spans="2:32" ht="15.75" customHeight="1">
      <c r="B54" s="829" t="s">
        <v>1682</v>
      </c>
      <c r="C54" s="472"/>
      <c r="D54" s="472"/>
      <c r="E54" s="472"/>
      <c r="F54" s="472"/>
      <c r="G54" s="472"/>
      <c r="H54" s="472"/>
      <c r="I54" s="472"/>
      <c r="J54" s="472"/>
      <c r="K54" s="472"/>
      <c r="L54" s="472"/>
      <c r="M54" s="472"/>
      <c r="N54" s="472"/>
      <c r="O54" s="472"/>
      <c r="P54" s="472"/>
      <c r="Q54" s="472"/>
      <c r="R54" s="472"/>
      <c r="S54" s="472"/>
      <c r="T54" s="472"/>
      <c r="U54" s="472"/>
      <c r="V54" s="472"/>
      <c r="W54" s="472"/>
      <c r="X54" s="472"/>
      <c r="Y54" s="472"/>
      <c r="Z54" s="472"/>
      <c r="AA54" s="472"/>
      <c r="AB54" s="472"/>
      <c r="AC54" s="472"/>
      <c r="AD54" s="472"/>
      <c r="AE54" s="472"/>
      <c r="AF54" s="312"/>
    </row>
    <row r="55" spans="2:32" ht="15.75" customHeight="1">
      <c r="B55" s="472"/>
      <c r="C55" s="472"/>
      <c r="D55" s="472"/>
      <c r="E55" s="472"/>
      <c r="F55" s="472"/>
      <c r="G55" s="472"/>
      <c r="H55" s="472"/>
      <c r="I55" s="472"/>
      <c r="J55" s="472"/>
      <c r="K55" s="472"/>
      <c r="L55" s="472"/>
      <c r="M55" s="472"/>
      <c r="N55" s="472"/>
      <c r="O55" s="472"/>
      <c r="P55" s="472"/>
      <c r="Q55" s="472"/>
      <c r="R55" s="472"/>
      <c r="S55" s="472"/>
      <c r="T55" s="472"/>
      <c r="U55" s="472"/>
      <c r="V55" s="472"/>
      <c r="W55" s="472"/>
      <c r="X55" s="472"/>
      <c r="Y55" s="472"/>
      <c r="Z55" s="472"/>
      <c r="AA55" s="472"/>
      <c r="AB55" s="472"/>
      <c r="AC55" s="472"/>
      <c r="AD55" s="472"/>
      <c r="AE55" s="472"/>
      <c r="AF55" s="312"/>
    </row>
    <row r="56" spans="2:32" ht="15.75" customHeight="1">
      <c r="B56" s="472"/>
      <c r="C56" s="472"/>
      <c r="D56" s="472"/>
      <c r="E56" s="472"/>
      <c r="F56" s="472"/>
      <c r="G56" s="472"/>
      <c r="H56" s="472"/>
      <c r="I56" s="472"/>
      <c r="J56" s="472"/>
      <c r="K56" s="472"/>
      <c r="L56" s="472"/>
      <c r="M56" s="472"/>
      <c r="N56" s="472"/>
      <c r="O56" s="472"/>
      <c r="P56" s="472"/>
      <c r="Q56" s="472"/>
      <c r="R56" s="472"/>
      <c r="S56" s="472"/>
      <c r="T56" s="472"/>
      <c r="U56" s="472"/>
      <c r="V56" s="472"/>
      <c r="W56" s="472"/>
      <c r="X56" s="472"/>
      <c r="Y56" s="472"/>
      <c r="Z56" s="472"/>
      <c r="AA56" s="472"/>
      <c r="AB56" s="472"/>
      <c r="AC56" s="472"/>
      <c r="AD56" s="472"/>
      <c r="AE56" s="472"/>
      <c r="AF56" s="312"/>
    </row>
    <row r="57" spans="2:32" ht="15.75" customHeight="1">
      <c r="B57" s="472"/>
      <c r="C57" s="472"/>
      <c r="D57" s="472"/>
      <c r="E57" s="472"/>
      <c r="F57" s="472"/>
      <c r="G57" s="472"/>
      <c r="H57" s="472"/>
      <c r="I57" s="472"/>
      <c r="J57" s="472"/>
      <c r="K57" s="472"/>
      <c r="L57" s="472"/>
      <c r="M57" s="472"/>
      <c r="N57" s="472"/>
      <c r="O57" s="472"/>
      <c r="P57" s="472"/>
      <c r="Q57" s="472"/>
      <c r="R57" s="472"/>
      <c r="S57" s="472"/>
      <c r="T57" s="472"/>
      <c r="U57" s="472"/>
      <c r="V57" s="472"/>
      <c r="W57" s="472"/>
      <c r="X57" s="472"/>
      <c r="Y57" s="472"/>
      <c r="Z57" s="472"/>
      <c r="AA57" s="472"/>
      <c r="AB57" s="472"/>
      <c r="AC57" s="472"/>
      <c r="AD57" s="472"/>
      <c r="AE57" s="472"/>
      <c r="AF57" s="312"/>
    </row>
    <row r="58" spans="2:32" ht="15.75" customHeight="1">
      <c r="B58" s="833"/>
      <c r="C58" s="472"/>
      <c r="D58" s="472"/>
      <c r="E58" s="472"/>
      <c r="F58" s="472"/>
      <c r="G58" s="472"/>
      <c r="H58" s="472"/>
      <c r="I58" s="472"/>
      <c r="J58" s="472"/>
      <c r="K58" s="472"/>
      <c r="L58" s="472"/>
      <c r="M58" s="472"/>
      <c r="N58" s="472"/>
      <c r="O58" s="472"/>
      <c r="P58" s="472"/>
      <c r="Q58" s="472"/>
      <c r="R58" s="472"/>
      <c r="S58" s="472"/>
      <c r="T58" s="472"/>
      <c r="U58" s="472"/>
      <c r="V58" s="472"/>
      <c r="W58" s="472"/>
      <c r="X58" s="472"/>
      <c r="Y58" s="472"/>
      <c r="Z58" s="472"/>
      <c r="AA58" s="472"/>
      <c r="AB58" s="472"/>
      <c r="AC58" s="472"/>
      <c r="AD58" s="472"/>
      <c r="AE58" s="472"/>
      <c r="AF58" s="312"/>
    </row>
    <row r="59" spans="2:32" ht="15.75" customHeight="1">
      <c r="B59" s="340"/>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c r="AA59" s="312"/>
      <c r="AB59" s="312"/>
      <c r="AC59" s="312"/>
      <c r="AD59" s="312"/>
      <c r="AE59" s="312"/>
      <c r="AF59" s="312"/>
    </row>
    <row r="60" spans="2:32" ht="15.75" customHeight="1">
      <c r="B60" s="6" t="s">
        <v>1683</v>
      </c>
      <c r="C60" s="313"/>
      <c r="D60" s="313"/>
      <c r="E60" s="313"/>
      <c r="F60" s="313"/>
      <c r="G60" s="313"/>
      <c r="H60" s="313"/>
      <c r="I60" s="313"/>
      <c r="J60" s="313"/>
      <c r="K60" s="313"/>
      <c r="L60" s="313"/>
      <c r="M60" s="313"/>
      <c r="N60" s="313"/>
      <c r="O60" s="313"/>
      <c r="P60" s="313"/>
      <c r="Q60" s="313"/>
      <c r="R60" s="313"/>
      <c r="S60" s="313"/>
      <c r="T60" s="313"/>
      <c r="U60" s="313"/>
      <c r="V60" s="313"/>
      <c r="W60" s="313"/>
      <c r="X60" s="313"/>
      <c r="Y60" s="313"/>
      <c r="Z60" s="313"/>
      <c r="AA60" s="313"/>
      <c r="AB60" s="313"/>
      <c r="AC60" s="312"/>
      <c r="AD60" s="312"/>
      <c r="AE60" s="312"/>
      <c r="AF60" s="312"/>
    </row>
    <row r="61" spans="2:32" ht="15.75" customHeight="1">
      <c r="B61" s="835" t="s">
        <v>20</v>
      </c>
      <c r="C61" s="467"/>
      <c r="D61" s="467"/>
      <c r="E61" s="467"/>
      <c r="F61" s="467"/>
      <c r="G61" s="467"/>
      <c r="H61" s="467"/>
      <c r="I61" s="792" t="s">
        <v>1617</v>
      </c>
      <c r="J61" s="793"/>
      <c r="K61" s="792" t="s">
        <v>1684</v>
      </c>
      <c r="L61" s="793"/>
      <c r="M61" s="792" t="s">
        <v>1685</v>
      </c>
      <c r="N61" s="793"/>
      <c r="O61" s="792" t="s">
        <v>1686</v>
      </c>
      <c r="P61" s="793"/>
      <c r="Q61" s="846" t="s">
        <v>1687</v>
      </c>
      <c r="R61" s="793"/>
      <c r="S61" s="736" t="s">
        <v>1688</v>
      </c>
      <c r="T61" s="467"/>
      <c r="U61" s="467"/>
      <c r="V61" s="736" t="s">
        <v>1689</v>
      </c>
      <c r="W61" s="467"/>
      <c r="X61" s="467"/>
      <c r="Y61" s="467"/>
      <c r="Z61" s="768" t="s">
        <v>1644</v>
      </c>
      <c r="AA61" s="605"/>
      <c r="AB61" s="605"/>
      <c r="AC61" s="632"/>
      <c r="AD61" s="312"/>
      <c r="AE61" s="312"/>
      <c r="AF61" s="312"/>
    </row>
    <row r="62" spans="2:32" ht="15.75" customHeight="1">
      <c r="B62" s="734"/>
      <c r="C62" s="532"/>
      <c r="D62" s="532"/>
      <c r="E62" s="532"/>
      <c r="F62" s="532"/>
      <c r="G62" s="532"/>
      <c r="H62" s="532"/>
      <c r="I62" s="674"/>
      <c r="J62" s="674"/>
      <c r="K62" s="674"/>
      <c r="L62" s="674"/>
      <c r="M62" s="674"/>
      <c r="N62" s="674"/>
      <c r="O62" s="674"/>
      <c r="P62" s="674"/>
      <c r="Q62" s="674"/>
      <c r="R62" s="674"/>
      <c r="S62" s="532"/>
      <c r="T62" s="532"/>
      <c r="U62" s="532"/>
      <c r="V62" s="532"/>
      <c r="W62" s="532"/>
      <c r="X62" s="532"/>
      <c r="Y62" s="532"/>
      <c r="Z62" s="747">
        <v>2.5</v>
      </c>
      <c r="AA62" s="654"/>
      <c r="AB62" s="654"/>
      <c r="AC62" s="655"/>
      <c r="AD62" s="312"/>
      <c r="AE62" s="312"/>
      <c r="AF62" s="312"/>
    </row>
    <row r="63" spans="2:32" ht="15.75" customHeight="1">
      <c r="B63" s="402"/>
      <c r="C63" s="403"/>
      <c r="D63" s="403"/>
      <c r="E63" s="403"/>
      <c r="F63" s="403"/>
      <c r="G63" s="403"/>
      <c r="H63" s="403"/>
      <c r="I63" s="809"/>
      <c r="J63" s="532"/>
      <c r="K63" s="809"/>
      <c r="L63" s="532"/>
      <c r="M63" s="809"/>
      <c r="N63" s="532"/>
      <c r="O63" s="809"/>
      <c r="P63" s="532"/>
      <c r="Q63" s="809"/>
      <c r="R63" s="532"/>
      <c r="S63" s="841">
        <f>I63*(K63*M63*O63/1728)*Q63</f>
        <v>0</v>
      </c>
      <c r="T63" s="532"/>
      <c r="U63" s="532"/>
      <c r="V63" s="808">
        <f>S63/12</f>
        <v>0</v>
      </c>
      <c r="W63" s="532"/>
      <c r="X63" s="532"/>
      <c r="Y63" s="720"/>
      <c r="Z63" s="813">
        <f>V63*Z62</f>
        <v>0</v>
      </c>
      <c r="AA63" s="532"/>
      <c r="AB63" s="532"/>
      <c r="AC63" s="543"/>
      <c r="AD63" s="312"/>
      <c r="AE63" s="312"/>
      <c r="AF63" s="312"/>
    </row>
    <row r="64" spans="2:32" ht="15.75" customHeight="1">
      <c r="B64" s="321"/>
      <c r="C64" s="321"/>
      <c r="D64" s="321"/>
      <c r="E64" s="321"/>
      <c r="F64" s="321"/>
      <c r="G64" s="321"/>
      <c r="H64" s="321"/>
      <c r="I64" s="321"/>
      <c r="J64" s="312"/>
      <c r="K64" s="312"/>
      <c r="L64" s="312"/>
      <c r="M64" s="312"/>
      <c r="N64" s="312"/>
      <c r="O64" s="312"/>
      <c r="P64" s="312"/>
      <c r="Q64" s="312"/>
      <c r="R64" s="312"/>
      <c r="S64" s="312"/>
      <c r="T64" s="312"/>
      <c r="U64" s="312"/>
      <c r="V64" s="312"/>
      <c r="W64" s="312"/>
      <c r="X64" s="312"/>
      <c r="Y64" s="341" t="s">
        <v>26</v>
      </c>
      <c r="Z64" s="726">
        <f>SUM(Z63:AC63)</f>
        <v>0</v>
      </c>
      <c r="AA64" s="479"/>
      <c r="AB64" s="479"/>
      <c r="AC64" s="479"/>
      <c r="AD64" s="312"/>
      <c r="AE64" s="312"/>
      <c r="AF64" s="312"/>
    </row>
    <row r="65" spans="2:31" ht="15.75" customHeight="1">
      <c r="B65" s="729" t="s">
        <v>1690</v>
      </c>
      <c r="C65" s="587"/>
      <c r="D65" s="587"/>
      <c r="E65" s="587"/>
      <c r="F65" s="587"/>
      <c r="G65" s="587"/>
      <c r="H65" s="587"/>
      <c r="I65" s="587"/>
      <c r="J65" s="587"/>
      <c r="K65" s="587"/>
      <c r="L65" s="587"/>
      <c r="M65" s="587"/>
      <c r="N65" s="587"/>
      <c r="O65" s="587"/>
      <c r="P65" s="587"/>
      <c r="Q65" s="587"/>
      <c r="R65" s="587"/>
      <c r="S65" s="587"/>
      <c r="T65" s="587"/>
      <c r="U65" s="587"/>
      <c r="V65" s="587"/>
      <c r="W65" s="587"/>
      <c r="X65" s="587"/>
      <c r="Y65" s="587"/>
      <c r="Z65" s="587"/>
      <c r="AA65" s="587"/>
      <c r="AB65" s="587"/>
      <c r="AC65" s="587"/>
      <c r="AD65" s="587"/>
      <c r="AE65" s="587"/>
    </row>
    <row r="66" spans="2:31" ht="15.75" customHeight="1">
      <c r="B66" s="587"/>
      <c r="C66" s="587"/>
      <c r="D66" s="587"/>
      <c r="E66" s="587"/>
      <c r="F66" s="587"/>
      <c r="G66" s="587"/>
      <c r="H66" s="587"/>
      <c r="I66" s="587"/>
      <c r="J66" s="587"/>
      <c r="K66" s="587"/>
      <c r="L66" s="587"/>
      <c r="M66" s="587"/>
      <c r="N66" s="587"/>
      <c r="O66" s="587"/>
      <c r="P66" s="587"/>
      <c r="Q66" s="587"/>
      <c r="R66" s="587"/>
      <c r="S66" s="587"/>
      <c r="T66" s="587"/>
      <c r="U66" s="587"/>
      <c r="V66" s="587"/>
      <c r="W66" s="587"/>
      <c r="X66" s="587"/>
      <c r="Y66" s="587"/>
      <c r="Z66" s="587"/>
      <c r="AA66" s="587"/>
      <c r="AB66" s="587"/>
      <c r="AC66" s="587"/>
      <c r="AD66" s="587"/>
      <c r="AE66" s="587"/>
    </row>
    <row r="67" spans="2:31" ht="15.75" customHeight="1">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row>
    <row r="68" spans="2:31" ht="15.75" customHeight="1">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row>
    <row r="69" spans="2:31" ht="15.75" customHeight="1">
      <c r="B69" s="6" t="s">
        <v>1691</v>
      </c>
      <c r="C69" s="19"/>
      <c r="D69" s="19"/>
      <c r="E69" s="19"/>
      <c r="F69" s="19"/>
      <c r="G69" s="19"/>
      <c r="H69" s="19"/>
      <c r="I69" s="19"/>
      <c r="J69" s="19"/>
      <c r="K69" s="19"/>
      <c r="L69" s="19"/>
      <c r="M69" s="19"/>
      <c r="N69" s="19"/>
      <c r="O69" s="19"/>
      <c r="P69" s="19"/>
      <c r="Q69" s="19"/>
      <c r="R69" s="19"/>
      <c r="S69" s="19"/>
      <c r="T69" s="19"/>
      <c r="U69" s="19"/>
      <c r="V69" s="19"/>
      <c r="W69" s="19"/>
      <c r="X69" s="19"/>
      <c r="Y69" s="19"/>
      <c r="Z69" s="19"/>
      <c r="AA69" s="812"/>
      <c r="AB69" s="532"/>
      <c r="AC69" s="532"/>
      <c r="AD69" s="312"/>
      <c r="AE69" s="312"/>
    </row>
    <row r="70" spans="2:31" ht="15.75" customHeight="1">
      <c r="B70" s="842" t="s">
        <v>1692</v>
      </c>
      <c r="C70" s="593"/>
      <c r="D70" s="593"/>
      <c r="E70" s="593"/>
      <c r="F70" s="593"/>
      <c r="G70" s="593"/>
      <c r="H70" s="593"/>
      <c r="I70" s="593"/>
      <c r="J70" s="593"/>
      <c r="K70" s="593"/>
      <c r="L70" s="816" t="s">
        <v>1693</v>
      </c>
      <c r="M70" s="593"/>
      <c r="N70" s="816" t="s">
        <v>1694</v>
      </c>
      <c r="O70" s="593"/>
      <c r="P70" s="816" t="s">
        <v>1695</v>
      </c>
      <c r="Q70" s="593"/>
      <c r="R70" s="593"/>
      <c r="S70" s="593"/>
      <c r="T70" s="816" t="s">
        <v>1696</v>
      </c>
      <c r="U70" s="593"/>
      <c r="V70" s="593"/>
      <c r="W70" s="827" t="s">
        <v>1697</v>
      </c>
      <c r="X70" s="593"/>
      <c r="Y70" s="593"/>
      <c r="Z70" s="594"/>
      <c r="AA70" s="804">
        <v>1.33</v>
      </c>
      <c r="AB70" s="526"/>
      <c r="AC70" s="527"/>
      <c r="AD70" s="312"/>
      <c r="AE70" s="312"/>
    </row>
    <row r="71" spans="2:31" ht="15.75" customHeight="1">
      <c r="B71" s="806" t="s">
        <v>1698</v>
      </c>
      <c r="C71" s="464"/>
      <c r="D71" s="464"/>
      <c r="E71" s="464"/>
      <c r="F71" s="464"/>
      <c r="G71" s="464"/>
      <c r="H71" s="464"/>
      <c r="I71" s="464"/>
      <c r="J71" s="464"/>
      <c r="K71" s="464"/>
      <c r="L71" s="805">
        <v>20</v>
      </c>
      <c r="M71" s="464"/>
      <c r="N71" s="805">
        <v>20</v>
      </c>
      <c r="O71" s="464"/>
      <c r="P71" s="818">
        <f>L71*N71</f>
        <v>400</v>
      </c>
      <c r="Q71" s="464"/>
      <c r="R71" s="464"/>
      <c r="S71" s="464"/>
      <c r="T71" s="818">
        <v>1</v>
      </c>
      <c r="U71" s="464"/>
      <c r="V71" s="464"/>
      <c r="W71" s="803">
        <f>T71*P71</f>
        <v>400</v>
      </c>
      <c r="X71" s="464"/>
      <c r="Y71" s="464"/>
      <c r="Z71" s="609"/>
      <c r="AA71" s="840">
        <f>$AA$70*W71</f>
        <v>532</v>
      </c>
      <c r="AB71" s="467"/>
      <c r="AC71" s="487"/>
      <c r="AD71" s="312"/>
      <c r="AE71" s="312"/>
    </row>
    <row r="72" spans="2:31" ht="15.75" customHeight="1">
      <c r="B72" s="815" t="s">
        <v>1699</v>
      </c>
      <c r="C72" s="472"/>
      <c r="D72" s="472"/>
      <c r="E72" s="472"/>
      <c r="F72" s="472"/>
      <c r="G72" s="472"/>
      <c r="H72" s="472"/>
      <c r="I72" s="472"/>
      <c r="J72" s="472"/>
      <c r="K72" s="472"/>
      <c r="L72" s="789">
        <v>12</v>
      </c>
      <c r="M72" s="472"/>
      <c r="N72" s="789">
        <v>12</v>
      </c>
      <c r="O72" s="472"/>
      <c r="P72" s="561">
        <f>L72*N72</f>
        <v>144</v>
      </c>
      <c r="Q72" s="472"/>
      <c r="R72" s="472"/>
      <c r="S72" s="472"/>
      <c r="T72" s="561">
        <v>1</v>
      </c>
      <c r="U72" s="472"/>
      <c r="V72" s="472"/>
      <c r="W72" s="800">
        <f>T72*P72</f>
        <v>144</v>
      </c>
      <c r="X72" s="472"/>
      <c r="Y72" s="472"/>
      <c r="Z72" s="576"/>
      <c r="AA72" s="802">
        <f>$AA$70*W72</f>
        <v>191.52</v>
      </c>
      <c r="AB72" s="479"/>
      <c r="AC72" s="540"/>
      <c r="AD72" s="312"/>
      <c r="AE72" s="312"/>
    </row>
    <row r="73" spans="2:31" ht="15.75" customHeight="1">
      <c r="B73" s="815" t="s">
        <v>1700</v>
      </c>
      <c r="C73" s="472"/>
      <c r="D73" s="472"/>
      <c r="E73" s="472"/>
      <c r="F73" s="472"/>
      <c r="G73" s="472"/>
      <c r="H73" s="472"/>
      <c r="I73" s="472"/>
      <c r="J73" s="472"/>
      <c r="K73" s="472"/>
      <c r="L73" s="789">
        <v>20</v>
      </c>
      <c r="M73" s="472"/>
      <c r="N73" s="789">
        <v>20</v>
      </c>
      <c r="O73" s="472"/>
      <c r="P73" s="561">
        <f>L73*N73</f>
        <v>400</v>
      </c>
      <c r="Q73" s="472"/>
      <c r="R73" s="472"/>
      <c r="S73" s="472"/>
      <c r="T73" s="561">
        <v>1</v>
      </c>
      <c r="U73" s="472"/>
      <c r="V73" s="472"/>
      <c r="W73" s="800">
        <f>T73*P73</f>
        <v>400</v>
      </c>
      <c r="X73" s="472"/>
      <c r="Y73" s="472"/>
      <c r="Z73" s="576"/>
      <c r="AA73" s="802">
        <f>$AA$70*W73</f>
        <v>532</v>
      </c>
      <c r="AB73" s="479"/>
      <c r="AC73" s="540"/>
      <c r="AD73" s="312"/>
      <c r="AE73" s="312"/>
    </row>
    <row r="74" spans="2:31" ht="15.75" customHeight="1">
      <c r="B74" s="834" t="s">
        <v>1701</v>
      </c>
      <c r="C74" s="534"/>
      <c r="D74" s="534"/>
      <c r="E74" s="534"/>
      <c r="F74" s="534"/>
      <c r="G74" s="534"/>
      <c r="H74" s="534"/>
      <c r="I74" s="534"/>
      <c r="J74" s="534"/>
      <c r="K74" s="534"/>
      <c r="L74" s="797">
        <v>10</v>
      </c>
      <c r="M74" s="534"/>
      <c r="N74" s="797">
        <v>10</v>
      </c>
      <c r="O74" s="534"/>
      <c r="P74" s="836">
        <f>L74*N74</f>
        <v>100</v>
      </c>
      <c r="Q74" s="534"/>
      <c r="R74" s="534"/>
      <c r="S74" s="534"/>
      <c r="T74" s="836">
        <v>1</v>
      </c>
      <c r="U74" s="534"/>
      <c r="V74" s="534"/>
      <c r="W74" s="810">
        <f>T74*P74</f>
        <v>100</v>
      </c>
      <c r="X74" s="534"/>
      <c r="Y74" s="534"/>
      <c r="Z74" s="684"/>
      <c r="AA74" s="839">
        <f>$AA$70*W74</f>
        <v>133</v>
      </c>
      <c r="AB74" s="532"/>
      <c r="AC74" s="543"/>
      <c r="AD74" s="312"/>
      <c r="AE74" s="312"/>
    </row>
    <row r="75" spans="2:31" ht="15.75" customHeight="1">
      <c r="B75" s="830" t="s">
        <v>26</v>
      </c>
      <c r="C75" s="472"/>
      <c r="D75" s="472"/>
      <c r="E75" s="472"/>
      <c r="F75" s="472"/>
      <c r="G75" s="472"/>
      <c r="H75" s="472"/>
      <c r="I75" s="472"/>
      <c r="J75" s="472"/>
      <c r="K75" s="472"/>
      <c r="L75" s="472"/>
      <c r="M75" s="472"/>
      <c r="N75" s="472"/>
      <c r="O75" s="472"/>
      <c r="P75" s="472"/>
      <c r="Q75" s="472"/>
      <c r="R75" s="472"/>
      <c r="S75" s="472"/>
      <c r="T75" s="472"/>
      <c r="U75" s="472"/>
      <c r="V75" s="472"/>
      <c r="W75" s="472"/>
      <c r="X75" s="472"/>
      <c r="Y75" s="472"/>
      <c r="Z75" s="472"/>
      <c r="AA75" s="828">
        <f>SUM(AA71:AC74)</f>
        <v>1388.52</v>
      </c>
      <c r="AB75" s="479"/>
      <c r="AC75" s="479"/>
      <c r="AD75" s="312"/>
      <c r="AE75" s="312"/>
    </row>
    <row r="76" spans="2:31" ht="15.75" customHeight="1">
      <c r="B76" s="729"/>
      <c r="C76" s="587"/>
      <c r="D76" s="587"/>
      <c r="E76" s="587"/>
      <c r="F76" s="587"/>
      <c r="G76" s="587"/>
      <c r="H76" s="587"/>
      <c r="I76" s="587"/>
      <c r="J76" s="587"/>
      <c r="K76" s="587"/>
      <c r="L76" s="587"/>
      <c r="M76" s="587"/>
      <c r="N76" s="587"/>
      <c r="O76" s="587"/>
      <c r="P76" s="587"/>
      <c r="Q76" s="587"/>
      <c r="R76" s="587"/>
      <c r="S76" s="587"/>
      <c r="T76" s="587"/>
      <c r="U76" s="587"/>
      <c r="V76" s="587"/>
      <c r="W76" s="587"/>
      <c r="X76" s="587"/>
      <c r="Y76" s="587"/>
      <c r="Z76" s="587"/>
      <c r="AA76" s="587"/>
      <c r="AB76" s="587"/>
      <c r="AC76" s="587"/>
      <c r="AD76" s="587"/>
      <c r="AE76" s="587"/>
    </row>
    <row r="77" spans="2:31" ht="15.75" customHeight="1">
      <c r="B77" s="587"/>
      <c r="C77" s="587"/>
      <c r="D77" s="587"/>
      <c r="E77" s="587"/>
      <c r="F77" s="587"/>
      <c r="G77" s="587"/>
      <c r="H77" s="587"/>
      <c r="I77" s="587"/>
      <c r="J77" s="587"/>
      <c r="K77" s="587"/>
      <c r="L77" s="587"/>
      <c r="M77" s="587"/>
      <c r="N77" s="587"/>
      <c r="O77" s="587"/>
      <c r="P77" s="587"/>
      <c r="Q77" s="587"/>
      <c r="R77" s="587"/>
      <c r="S77" s="587"/>
      <c r="T77" s="587"/>
      <c r="U77" s="587"/>
      <c r="V77" s="587"/>
      <c r="W77" s="587"/>
      <c r="X77" s="587"/>
      <c r="Y77" s="587"/>
      <c r="Z77" s="587"/>
      <c r="AA77" s="587"/>
      <c r="AB77" s="587"/>
      <c r="AC77" s="587"/>
      <c r="AD77" s="587"/>
      <c r="AE77" s="587"/>
    </row>
    <row r="78" spans="2:31" ht="15.75" customHeight="1">
      <c r="B78" s="22"/>
      <c r="C78" s="23"/>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312"/>
      <c r="AE78" s="312"/>
    </row>
    <row r="79" spans="2:31" ht="15.75" customHeight="1">
      <c r="B79" s="6" t="s">
        <v>1702</v>
      </c>
      <c r="C79" s="313"/>
      <c r="D79" s="313"/>
      <c r="E79" s="313"/>
      <c r="F79" s="313"/>
      <c r="G79" s="313"/>
      <c r="H79" s="313"/>
      <c r="I79" s="313"/>
      <c r="J79" s="313"/>
      <c r="K79" s="313"/>
      <c r="L79" s="313"/>
      <c r="M79" s="313"/>
      <c r="N79" s="313"/>
      <c r="O79" s="313"/>
      <c r="P79" s="313"/>
      <c r="Q79" s="313"/>
      <c r="R79" s="313"/>
      <c r="S79" s="313"/>
      <c r="T79" s="19"/>
      <c r="U79" s="312"/>
      <c r="V79" s="312"/>
      <c r="W79" s="312"/>
      <c r="X79" s="312"/>
      <c r="Y79" s="312"/>
      <c r="Z79" s="312"/>
      <c r="AA79" s="312"/>
      <c r="AB79" s="312"/>
      <c r="AC79" s="312"/>
      <c r="AD79" s="312"/>
      <c r="AE79" s="312"/>
    </row>
    <row r="80" spans="2:31" ht="15.75" customHeight="1">
      <c r="B80" s="370" t="s">
        <v>1470</v>
      </c>
      <c r="C80" s="371"/>
      <c r="D80" s="371"/>
      <c r="E80" s="371"/>
      <c r="F80" s="371"/>
      <c r="G80" s="371"/>
      <c r="H80" s="371"/>
      <c r="I80" s="371"/>
      <c r="J80" s="371"/>
      <c r="K80" s="371"/>
      <c r="L80" s="371"/>
      <c r="M80" s="847" t="s">
        <v>1703</v>
      </c>
      <c r="N80" s="526"/>
      <c r="O80" s="538"/>
      <c r="P80" s="560" t="s">
        <v>1471</v>
      </c>
      <c r="Q80" s="526"/>
      <c r="R80" s="526"/>
      <c r="S80" s="527"/>
      <c r="T80" s="36"/>
      <c r="U80" s="19"/>
      <c r="V80" s="19"/>
      <c r="W80" s="19"/>
      <c r="X80" s="19"/>
      <c r="Y80" s="19"/>
      <c r="Z80" s="19"/>
      <c r="AA80" s="16"/>
      <c r="AB80" s="16"/>
      <c r="AC80" s="16"/>
      <c r="AD80" s="312"/>
      <c r="AE80" s="312"/>
    </row>
    <row r="81" spans="1:32" ht="15.75" customHeight="1">
      <c r="A81" s="312"/>
      <c r="B81" s="794" t="str">
        <f>B26</f>
        <v>M29030</v>
      </c>
      <c r="C81" s="467"/>
      <c r="D81" s="467"/>
      <c r="E81" s="796" t="str">
        <f>E26</f>
        <v>CLB 4</v>
      </c>
      <c r="F81" s="467"/>
      <c r="G81" s="467"/>
      <c r="H81" s="467"/>
      <c r="I81" s="467"/>
      <c r="J81" s="467"/>
      <c r="K81" s="467"/>
      <c r="L81" s="728"/>
      <c r="M81" s="837" t="e">
        <f>COUNTIFS(#REF!,"1",#REF!,B81)</f>
        <v>#REF!</v>
      </c>
      <c r="N81" s="467"/>
      <c r="O81" s="728"/>
      <c r="P81" s="790" t="e">
        <f>M81*1.33</f>
        <v>#REF!</v>
      </c>
      <c r="Q81" s="467"/>
      <c r="R81" s="467"/>
      <c r="S81" s="487"/>
      <c r="T81" s="25"/>
      <c r="U81" s="36"/>
      <c r="V81" s="36"/>
      <c r="W81" s="36"/>
      <c r="X81" s="36"/>
      <c r="Y81" s="36"/>
      <c r="Z81" s="36"/>
      <c r="AA81" s="304"/>
      <c r="AB81" s="304"/>
      <c r="AC81" s="304"/>
      <c r="AD81" s="312"/>
      <c r="AE81" s="23"/>
      <c r="AF81" s="312"/>
    </row>
    <row r="82" spans="1:32" ht="15.75" customHeight="1">
      <c r="A82" s="312"/>
      <c r="B82" s="788" t="s">
        <v>1474</v>
      </c>
      <c r="C82" s="467"/>
      <c r="D82" s="467"/>
      <c r="E82" s="467"/>
      <c r="F82" s="467"/>
      <c r="G82" s="467"/>
      <c r="H82" s="467"/>
      <c r="I82" s="467"/>
      <c r="J82" s="467"/>
      <c r="K82" s="467"/>
      <c r="L82" s="467"/>
      <c r="M82" s="801" t="e">
        <f>SUM(M81:O81)</f>
        <v>#REF!</v>
      </c>
      <c r="N82" s="467"/>
      <c r="O82" s="467"/>
      <c r="P82" s="799" t="e">
        <f>SUM(P81:S81)</f>
        <v>#REF!</v>
      </c>
      <c r="Q82" s="467"/>
      <c r="R82" s="467"/>
      <c r="S82" s="467"/>
      <c r="T82" s="26"/>
      <c r="U82" s="312"/>
      <c r="V82" s="312"/>
      <c r="W82" s="312"/>
      <c r="X82" s="312"/>
      <c r="Y82" s="312"/>
      <c r="Z82" s="312"/>
      <c r="AA82" s="312"/>
      <c r="AB82" s="312"/>
      <c r="AC82" s="312"/>
      <c r="AD82" s="312"/>
      <c r="AE82" s="312"/>
      <c r="AF82" s="312"/>
    </row>
    <row r="83" spans="1:32" ht="15.75" customHeight="1">
      <c r="A83" s="380"/>
      <c r="B83" s="380"/>
      <c r="C83" s="380"/>
      <c r="D83" s="380"/>
      <c r="E83" s="380"/>
      <c r="F83" s="380"/>
      <c r="G83" s="380"/>
      <c r="H83" s="380"/>
      <c r="I83" s="380"/>
      <c r="J83" s="380"/>
      <c r="K83" s="380"/>
      <c r="L83" s="380"/>
      <c r="M83" s="380"/>
      <c r="N83" s="380"/>
      <c r="O83" s="380"/>
      <c r="P83" s="380"/>
      <c r="Q83" s="380"/>
      <c r="R83" s="380"/>
      <c r="S83" s="380"/>
      <c r="T83" s="380"/>
      <c r="U83" s="380"/>
      <c r="V83" s="380"/>
      <c r="W83" s="380"/>
      <c r="X83" s="380"/>
      <c r="Y83" s="380"/>
      <c r="Z83" s="380"/>
      <c r="AA83" s="380"/>
      <c r="AB83" s="380"/>
      <c r="AC83" s="380"/>
      <c r="AD83" s="380"/>
      <c r="AE83" s="380"/>
      <c r="AF83" s="380"/>
    </row>
    <row r="84" spans="1:32" ht="15.75" customHeight="1">
      <c r="A84" s="312"/>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c r="AB84" s="8"/>
      <c r="AC84" s="9" t="s">
        <v>29</v>
      </c>
      <c r="AD84" s="10">
        <v>2</v>
      </c>
      <c r="AE84" s="10" t="s">
        <v>30</v>
      </c>
      <c r="AF84" s="10">
        <v>2</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sheetData>
  <mergeCells count="158">
    <mergeCell ref="M81:O81"/>
    <mergeCell ref="AC51:AF51"/>
    <mergeCell ref="Y24:AA25"/>
    <mergeCell ref="B20:AF20"/>
    <mergeCell ref="O63:P63"/>
    <mergeCell ref="AA74:AC74"/>
    <mergeCell ref="Q63:R63"/>
    <mergeCell ref="B72:K72"/>
    <mergeCell ref="P30:R30"/>
    <mergeCell ref="AA71:AC71"/>
    <mergeCell ref="S63:U63"/>
    <mergeCell ref="B70:K70"/>
    <mergeCell ref="Z64:AC64"/>
    <mergeCell ref="S25:U25"/>
    <mergeCell ref="Q61:R62"/>
    <mergeCell ref="M80:O80"/>
    <mergeCell ref="O46:Q46"/>
    <mergeCell ref="AC52:AF52"/>
    <mergeCell ref="P74:S74"/>
    <mergeCell ref="P80:S80"/>
    <mergeCell ref="A46:G46"/>
    <mergeCell ref="L72:M72"/>
    <mergeCell ref="Y50:AB50"/>
    <mergeCell ref="V31:Y31"/>
    <mergeCell ref="B76:AE77"/>
    <mergeCell ref="O61:P62"/>
    <mergeCell ref="V32:Y32"/>
    <mergeCell ref="U52:X52"/>
    <mergeCell ref="T71:V71"/>
    <mergeCell ref="W70:Z70"/>
    <mergeCell ref="AA75:AC75"/>
    <mergeCell ref="P73:S73"/>
    <mergeCell ref="B54:AE57"/>
    <mergeCell ref="B75:Z75"/>
    <mergeCell ref="S61:U62"/>
    <mergeCell ref="L74:M74"/>
    <mergeCell ref="M32:O32"/>
    <mergeCell ref="Q52:T52"/>
    <mergeCell ref="P70:S70"/>
    <mergeCell ref="V61:Y62"/>
    <mergeCell ref="Y52:AB52"/>
    <mergeCell ref="AC50:AF50"/>
    <mergeCell ref="U50:X51"/>
    <mergeCell ref="B65:AE66"/>
    <mergeCell ref="B58:AE58"/>
    <mergeCell ref="B74:K74"/>
    <mergeCell ref="B61:H62"/>
    <mergeCell ref="T74:V74"/>
    <mergeCell ref="F4:L4"/>
    <mergeCell ref="M26:O26"/>
    <mergeCell ref="A3:E3"/>
    <mergeCell ref="M29:O29"/>
    <mergeCell ref="P24:U24"/>
    <mergeCell ref="B8:AF15"/>
    <mergeCell ref="S32:U32"/>
    <mergeCell ref="S26:U26"/>
    <mergeCell ref="Y51:AB51"/>
    <mergeCell ref="P29:R29"/>
    <mergeCell ref="A4:E4"/>
    <mergeCell ref="B31:D31"/>
    <mergeCell ref="V24:X25"/>
    <mergeCell ref="P25:R25"/>
    <mergeCell ref="AE4:AF4"/>
    <mergeCell ref="Y4:AD4"/>
    <mergeCell ref="B21:AF21"/>
    <mergeCell ref="V29:Y30"/>
    <mergeCell ref="M5:Q5"/>
    <mergeCell ref="Y26:AA26"/>
    <mergeCell ref="V26:X26"/>
    <mergeCell ref="S30:U30"/>
    <mergeCell ref="Q50:T51"/>
    <mergeCell ref="S29:U29"/>
    <mergeCell ref="A1:AF2"/>
    <mergeCell ref="M24:O25"/>
    <mergeCell ref="B73:K73"/>
    <mergeCell ref="P31:R31"/>
    <mergeCell ref="M63:N63"/>
    <mergeCell ref="L70:M70"/>
    <mergeCell ref="N70:O70"/>
    <mergeCell ref="B24:L25"/>
    <mergeCell ref="K61:L62"/>
    <mergeCell ref="T73:V73"/>
    <mergeCell ref="M30:O30"/>
    <mergeCell ref="M61:N62"/>
    <mergeCell ref="P71:S71"/>
    <mergeCell ref="M53:P53"/>
    <mergeCell ref="AE3:AF3"/>
    <mergeCell ref="B33:AF33"/>
    <mergeCell ref="T70:V70"/>
    <mergeCell ref="R47:AF47"/>
    <mergeCell ref="Y53:AB53"/>
    <mergeCell ref="A6:AF6"/>
    <mergeCell ref="R4:X4"/>
    <mergeCell ref="F3:L3"/>
    <mergeCell ref="A5:B5"/>
    <mergeCell ref="M3:Q3"/>
    <mergeCell ref="AB26:AE26"/>
    <mergeCell ref="B50:L51"/>
    <mergeCell ref="S31:U31"/>
    <mergeCell ref="V63:Y63"/>
    <mergeCell ref="AC53:AF53"/>
    <mergeCell ref="AA72:AC72"/>
    <mergeCell ref="AB27:AE27"/>
    <mergeCell ref="I63:J63"/>
    <mergeCell ref="W74:Z74"/>
    <mergeCell ref="Q53:T53"/>
    <mergeCell ref="K63:L63"/>
    <mergeCell ref="M31:O31"/>
    <mergeCell ref="AA69:AC69"/>
    <mergeCell ref="Z63:AC63"/>
    <mergeCell ref="P82:S82"/>
    <mergeCell ref="W72:Z72"/>
    <mergeCell ref="M82:O82"/>
    <mergeCell ref="B29:L30"/>
    <mergeCell ref="M4:Q4"/>
    <mergeCell ref="AA73:AC73"/>
    <mergeCell ref="W71:Z71"/>
    <mergeCell ref="B34:AF34"/>
    <mergeCell ref="AA70:AC70"/>
    <mergeCell ref="E52:L52"/>
    <mergeCell ref="W73:Z73"/>
    <mergeCell ref="N72:O72"/>
    <mergeCell ref="P32:R32"/>
    <mergeCell ref="L71:M71"/>
    <mergeCell ref="N71:O71"/>
    <mergeCell ref="T72:V72"/>
    <mergeCell ref="A7:AF7"/>
    <mergeCell ref="E31:L31"/>
    <mergeCell ref="A16:AF16"/>
    <mergeCell ref="C5:L5"/>
    <mergeCell ref="Z61:AC61"/>
    <mergeCell ref="M52:P52"/>
    <mergeCell ref="B71:K71"/>
    <mergeCell ref="L73:M73"/>
    <mergeCell ref="B82:L82"/>
    <mergeCell ref="N73:O73"/>
    <mergeCell ref="A47:B47"/>
    <mergeCell ref="B26:D26"/>
    <mergeCell ref="P72:S72"/>
    <mergeCell ref="P81:S81"/>
    <mergeCell ref="R5:AF5"/>
    <mergeCell ref="H46:K46"/>
    <mergeCell ref="C47:L47"/>
    <mergeCell ref="I61:J62"/>
    <mergeCell ref="P26:R26"/>
    <mergeCell ref="B81:D81"/>
    <mergeCell ref="E26:L26"/>
    <mergeCell ref="Z62:AC62"/>
    <mergeCell ref="A8:A15"/>
    <mergeCell ref="AB24:AE25"/>
    <mergeCell ref="Z32:AB32"/>
    <mergeCell ref="M47:Q47"/>
    <mergeCell ref="E81:L81"/>
    <mergeCell ref="N74:O74"/>
    <mergeCell ref="B52:D52"/>
    <mergeCell ref="B17:AF17"/>
    <mergeCell ref="B35:AF45"/>
    <mergeCell ref="M50:P51"/>
  </mergeCells>
  <conditionalFormatting sqref="L82:M82">
    <cfRule type="cellIs" dxfId="31" priority="53" operator="equal">
      <formula>0</formula>
    </cfRule>
  </conditionalFormatting>
  <conditionalFormatting sqref="L60:AB60">
    <cfRule type="cellIs" dxfId="30" priority="33" operator="equal">
      <formula>0</formula>
    </cfRule>
  </conditionalFormatting>
  <conditionalFormatting sqref="M32 P32 S32">
    <cfRule type="cellIs" dxfId="29" priority="45" operator="equal">
      <formula>0</formula>
    </cfRule>
  </conditionalFormatting>
  <conditionalFormatting sqref="M81:S81">
    <cfRule type="cellIs" dxfId="28" priority="52" operator="equal">
      <formula>0</formula>
    </cfRule>
  </conditionalFormatting>
  <conditionalFormatting sqref="M31:U31">
    <cfRule type="cellIs" dxfId="27" priority="38" operator="equal">
      <formula>0</formula>
    </cfRule>
  </conditionalFormatting>
  <conditionalFormatting sqref="M52:AB52">
    <cfRule type="cellIs" dxfId="26" priority="65" operator="equal">
      <formula>0</formula>
    </cfRule>
  </conditionalFormatting>
  <conditionalFormatting sqref="M26:AE26">
    <cfRule type="cellIs" dxfId="25" priority="31" operator="equal">
      <formula>0</formula>
    </cfRule>
  </conditionalFormatting>
  <conditionalFormatting sqref="O27:P27 L49:AB49 M50:Y51 S63 V63:W63">
    <cfRule type="cellIs" dxfId="24" priority="69" operator="equal">
      <formula>0</formula>
    </cfRule>
  </conditionalFormatting>
  <conditionalFormatting sqref="S61:Z62">
    <cfRule type="cellIs" dxfId="23" priority="9" operator="equal">
      <formula>0</formula>
    </cfRule>
  </conditionalFormatting>
  <conditionalFormatting sqref="V31:Y32">
    <cfRule type="cellIs" dxfId="22" priority="34" operator="equal">
      <formula>0</formula>
    </cfRule>
  </conditionalFormatting>
  <conditionalFormatting sqref="Z71:Z74">
    <cfRule type="cellIs" dxfId="21" priority="1" operator="equal">
      <formula>0</formula>
    </cfRule>
  </conditionalFormatting>
  <conditionalFormatting sqref="Z63:AC64">
    <cfRule type="cellIs" dxfId="20" priority="6" operator="equal">
      <formula>0</formula>
    </cfRule>
  </conditionalFormatting>
  <conditionalFormatting sqref="AA70">
    <cfRule type="cellIs" dxfId="19" priority="59" operator="equal">
      <formula>0</formula>
    </cfRule>
  </conditionalFormatting>
  <conditionalFormatting sqref="AA81">
    <cfRule type="cellIs" dxfId="18" priority="56" operator="equal">
      <formula>0</formula>
    </cfRule>
  </conditionalFormatting>
  <conditionalFormatting sqref="AB27:AE27">
    <cfRule type="cellIs" dxfId="17" priority="60" operator="equal">
      <formula>0</formula>
    </cfRule>
  </conditionalFormatting>
  <conditionalFormatting sqref="AC50:AC51">
    <cfRule type="cellIs" dxfId="16" priority="49" operator="equal">
      <formula>0</formula>
    </cfRule>
  </conditionalFormatting>
  <conditionalFormatting sqref="AC52:AF53">
    <cfRule type="cellIs" dxfId="15" priority="47" operator="equal">
      <formula>0</formula>
    </cfRule>
  </conditionalFormatting>
  <pageMargins left="0.75" right="0.5" top="0.75" bottom="0.5" header="0" footer="0.3"/>
  <pageSetup orientation="portrait" r:id="rId1"/>
  <headerFooter>
    <oddFooter>&amp;L_x000D_&amp;1#&amp;"Calibri"&amp;10&amp;K000000 DISTRIBUTION: DoD COMMUNITY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autoPageBreaks="0"/>
  </sheetPr>
  <dimension ref="A1:AF433"/>
  <sheetViews>
    <sheetView showGridLines="0" view="pageBreakPreview" zoomScaleNormal="100" zoomScaleSheetLayoutView="100" workbookViewId="0">
      <selection activeCell="Z33" sqref="Z33"/>
    </sheetView>
  </sheetViews>
  <sheetFormatPr defaultColWidth="0" defaultRowHeight="15.75" customHeight="1" zeroHeight="1"/>
  <cols>
    <col min="1" max="1" width="2.81640625" style="37" customWidth="1"/>
    <col min="2" max="2" width="9.1796875" style="37" customWidth="1"/>
    <col min="3" max="3" width="2.81640625" style="37" customWidth="1"/>
    <col min="4" max="4" width="1" style="37" customWidth="1"/>
    <col min="5" max="5" width="3.26953125" style="37" customWidth="1"/>
    <col min="6" max="10" width="2.81640625" style="37" customWidth="1"/>
    <col min="11" max="11" width="5.453125" style="37" customWidth="1"/>
    <col min="12" max="12" width="1.26953125" style="37" customWidth="1"/>
    <col min="13" max="13" width="3.54296875" style="37" customWidth="1"/>
    <col min="14" max="15" width="2.81640625" style="37" customWidth="1"/>
    <col min="16" max="16" width="1.453125" style="37" customWidth="1"/>
    <col min="17" max="17" width="3.1796875" style="37" customWidth="1"/>
    <col min="18" max="19" width="2.81640625" style="37" customWidth="1"/>
    <col min="20" max="20" width="4.54296875" style="37" customWidth="1"/>
    <col min="21" max="21" width="2.81640625" style="37" customWidth="1"/>
    <col min="22" max="22" width="1.26953125" style="37" customWidth="1"/>
    <col min="23" max="23" width="3" style="37" customWidth="1"/>
    <col min="24" max="24" width="2" style="37" customWidth="1"/>
    <col min="25" max="29" width="2.81640625" style="37" customWidth="1"/>
    <col min="30" max="30" width="2.26953125" style="37" customWidth="1"/>
    <col min="31" max="32" width="2.81640625" style="37" customWidth="1"/>
    <col min="33" max="33" width="2.81640625" style="119" hidden="1" customWidth="1"/>
    <col min="34" max="16384" width="2.81640625" style="119" hidden="1"/>
  </cols>
  <sheetData>
    <row r="1" spans="1:32" ht="15.75" customHeight="1">
      <c r="A1" s="633" t="s">
        <v>1458</v>
      </c>
      <c r="B1" s="568"/>
      <c r="C1" s="568"/>
      <c r="D1" s="568"/>
      <c r="E1" s="568"/>
      <c r="F1" s="568"/>
      <c r="G1" s="568"/>
      <c r="H1" s="568"/>
      <c r="I1" s="568"/>
      <c r="J1" s="568"/>
      <c r="K1" s="568"/>
      <c r="L1" s="568"/>
      <c r="M1" s="568"/>
      <c r="N1" s="568"/>
      <c r="O1" s="568"/>
      <c r="P1" s="568"/>
      <c r="Q1" s="568"/>
      <c r="R1" s="568"/>
      <c r="S1" s="568"/>
      <c r="T1" s="568"/>
      <c r="U1" s="568"/>
      <c r="V1" s="568"/>
      <c r="W1" s="568"/>
      <c r="X1" s="568"/>
      <c r="Y1" s="568"/>
      <c r="Z1" s="568"/>
      <c r="AA1" s="568"/>
      <c r="AB1" s="568"/>
      <c r="AC1" s="568"/>
      <c r="AD1" s="568"/>
      <c r="AE1" s="568"/>
      <c r="AF1" s="568"/>
    </row>
    <row r="2" spans="1:32" ht="15.75" customHeight="1">
      <c r="A2" s="568"/>
      <c r="B2" s="568"/>
      <c r="C2" s="568"/>
      <c r="D2" s="568"/>
      <c r="E2" s="568"/>
      <c r="F2" s="568"/>
      <c r="G2" s="568"/>
      <c r="H2" s="568"/>
      <c r="I2" s="568"/>
      <c r="J2" s="568"/>
      <c r="K2" s="568"/>
      <c r="L2" s="568"/>
      <c r="M2" s="568"/>
      <c r="N2" s="568"/>
      <c r="O2" s="568"/>
      <c r="P2" s="568"/>
      <c r="Q2" s="568"/>
      <c r="R2" s="568"/>
      <c r="S2" s="568"/>
      <c r="T2" s="568"/>
      <c r="U2" s="568"/>
      <c r="V2" s="568"/>
      <c r="W2" s="568"/>
      <c r="X2" s="568"/>
      <c r="Y2" s="568"/>
      <c r="Z2" s="568"/>
      <c r="AA2" s="568"/>
      <c r="AB2" s="568"/>
      <c r="AC2" s="568"/>
      <c r="AD2" s="568"/>
      <c r="AE2" s="568"/>
      <c r="AF2" s="568"/>
    </row>
    <row r="3" spans="1:32" ht="15.75" customHeight="1">
      <c r="A3" s="852" t="s">
        <v>11</v>
      </c>
      <c r="B3" s="568"/>
      <c r="C3" s="568"/>
      <c r="D3" s="568"/>
      <c r="E3" s="568"/>
      <c r="F3" s="541" t="str">
        <f>UNIT_ROLLUP!F3</f>
        <v>H&amp;S BN MCIPAC MCB CP BUTLER JA</v>
      </c>
      <c r="G3" s="472"/>
      <c r="H3" s="472"/>
      <c r="I3" s="472"/>
      <c r="J3" s="472"/>
      <c r="K3" s="472"/>
      <c r="L3" s="472"/>
      <c r="M3" s="852" t="s">
        <v>13</v>
      </c>
      <c r="N3" s="568"/>
      <c r="O3" s="568"/>
      <c r="P3" s="568"/>
      <c r="Q3" s="568"/>
      <c r="R3" s="123" t="str">
        <f>UNIT_ROLLUP!R3</f>
        <v>CLB 4</v>
      </c>
      <c r="S3" s="124"/>
      <c r="T3" s="124"/>
      <c r="U3" s="124"/>
      <c r="V3" s="124"/>
      <c r="W3" s="124"/>
      <c r="X3" s="124"/>
      <c r="Y3" s="326"/>
      <c r="Z3" s="326"/>
      <c r="AA3" s="326"/>
      <c r="AB3" s="326"/>
      <c r="AC3" s="326"/>
      <c r="AD3" s="326"/>
      <c r="AE3" s="624"/>
      <c r="AF3" s="472"/>
    </row>
    <row r="4" spans="1:32" ht="15.75" customHeight="1">
      <c r="A4" s="852" t="s">
        <v>14</v>
      </c>
      <c r="B4" s="568"/>
      <c r="C4" s="568"/>
      <c r="D4" s="568"/>
      <c r="E4" s="568"/>
      <c r="F4" s="541" t="str">
        <f>UNIT_ROLLUP!F4</f>
        <v>M67400</v>
      </c>
      <c r="G4" s="472"/>
      <c r="H4" s="472"/>
      <c r="I4" s="472"/>
      <c r="J4" s="472"/>
      <c r="K4" s="472"/>
      <c r="L4" s="472"/>
      <c r="M4" s="852" t="s">
        <v>15</v>
      </c>
      <c r="N4" s="568"/>
      <c r="O4" s="568"/>
      <c r="P4" s="568"/>
      <c r="Q4" s="568"/>
      <c r="R4" s="541" t="str">
        <f>UNIT_ROLLUP!R4</f>
        <v>M29030</v>
      </c>
      <c r="S4" s="472"/>
      <c r="T4" s="472"/>
      <c r="U4" s="472"/>
      <c r="V4" s="472"/>
      <c r="W4" s="472"/>
      <c r="X4" s="472"/>
      <c r="Y4" s="494" t="s">
        <v>16</v>
      </c>
      <c r="Z4" s="568"/>
      <c r="AA4" s="568"/>
      <c r="AB4" s="568"/>
      <c r="AC4" s="568"/>
      <c r="AD4" s="568"/>
      <c r="AE4" s="480" t="str">
        <f>UNIT_ROLLUP!AE4</f>
        <v>SW</v>
      </c>
      <c r="AF4" s="472"/>
    </row>
    <row r="5" spans="1:32" ht="15.75" customHeight="1">
      <c r="A5" s="572" t="s">
        <v>1459</v>
      </c>
      <c r="B5" s="568"/>
      <c r="C5" s="591">
        <v>45110</v>
      </c>
      <c r="D5" s="472"/>
      <c r="E5" s="472"/>
      <c r="F5" s="472"/>
      <c r="G5" s="472"/>
      <c r="H5" s="472"/>
      <c r="I5" s="472"/>
      <c r="J5" s="472"/>
      <c r="K5" s="472"/>
      <c r="L5" s="472"/>
      <c r="M5" s="572" t="s">
        <v>1460</v>
      </c>
      <c r="N5" s="568"/>
      <c r="O5" s="568"/>
      <c r="P5" s="568"/>
      <c r="Q5" s="568"/>
      <c r="R5" s="591" t="s">
        <v>1704</v>
      </c>
      <c r="S5" s="472"/>
      <c r="T5" s="472"/>
      <c r="U5" s="472"/>
      <c r="V5" s="472"/>
      <c r="W5" s="472"/>
      <c r="X5" s="472"/>
      <c r="Y5" s="472"/>
      <c r="Z5" s="472"/>
      <c r="AA5" s="472"/>
      <c r="AB5" s="472"/>
      <c r="AC5" s="472"/>
      <c r="AD5" s="472"/>
      <c r="AE5" s="472"/>
      <c r="AF5" s="472"/>
    </row>
    <row r="6" spans="1:32" ht="15.75" customHeight="1">
      <c r="A6" s="626" t="s">
        <v>1462</v>
      </c>
      <c r="B6" s="568"/>
      <c r="C6" s="568"/>
      <c r="D6" s="568"/>
      <c r="E6" s="568"/>
      <c r="F6" s="568"/>
      <c r="G6" s="568"/>
      <c r="H6" s="568"/>
      <c r="I6" s="568"/>
      <c r="J6" s="568"/>
      <c r="K6" s="568"/>
      <c r="L6" s="568"/>
      <c r="M6" s="568"/>
      <c r="N6" s="568"/>
      <c r="O6" s="568"/>
      <c r="P6" s="568"/>
      <c r="Q6" s="568"/>
      <c r="R6" s="568"/>
      <c r="S6" s="568"/>
      <c r="T6" s="568"/>
      <c r="U6" s="568"/>
      <c r="V6" s="568"/>
      <c r="W6" s="568"/>
      <c r="X6" s="568"/>
      <c r="Y6" s="568"/>
      <c r="Z6" s="568"/>
      <c r="AA6" s="568"/>
      <c r="AB6" s="568"/>
      <c r="AC6" s="568"/>
      <c r="AD6" s="568"/>
      <c r="AE6" s="568"/>
      <c r="AF6" s="568"/>
    </row>
    <row r="7" spans="1:32" ht="15.75" customHeight="1">
      <c r="A7" s="852" t="s">
        <v>1463</v>
      </c>
      <c r="B7" s="568"/>
      <c r="C7" s="568"/>
      <c r="D7" s="568"/>
      <c r="E7" s="568"/>
      <c r="F7" s="568"/>
      <c r="G7" s="568"/>
      <c r="H7" s="568"/>
      <c r="I7" s="568"/>
      <c r="J7" s="568"/>
      <c r="K7" s="568"/>
      <c r="L7" s="568"/>
      <c r="M7" s="568"/>
      <c r="N7" s="568"/>
      <c r="O7" s="568"/>
      <c r="P7" s="568"/>
      <c r="Q7" s="568"/>
      <c r="R7" s="568"/>
      <c r="S7" s="568"/>
      <c r="T7" s="568"/>
      <c r="U7" s="568"/>
      <c r="V7" s="568"/>
      <c r="W7" s="568"/>
      <c r="X7" s="568"/>
      <c r="Y7" s="568"/>
      <c r="Z7" s="568"/>
      <c r="AA7" s="568"/>
      <c r="AB7" s="568"/>
      <c r="AC7" s="568"/>
      <c r="AD7" s="568"/>
      <c r="AE7" s="568"/>
      <c r="AF7" s="568"/>
    </row>
    <row r="8" spans="1:32" ht="15.75" customHeight="1">
      <c r="A8" s="349"/>
      <c r="B8" s="894" t="s">
        <v>1705</v>
      </c>
      <c r="C8" s="568"/>
      <c r="D8" s="568"/>
      <c r="E8" s="568"/>
      <c r="F8" s="568"/>
      <c r="G8" s="568"/>
      <c r="H8" s="568"/>
      <c r="I8" s="568"/>
      <c r="J8" s="568"/>
      <c r="K8" s="568"/>
      <c r="L8" s="568"/>
      <c r="M8" s="568"/>
      <c r="N8" s="568"/>
      <c r="O8" s="568"/>
      <c r="P8" s="568"/>
      <c r="Q8" s="568"/>
      <c r="R8" s="568"/>
      <c r="S8" s="568"/>
      <c r="T8" s="568"/>
      <c r="U8" s="568"/>
      <c r="V8" s="568"/>
      <c r="W8" s="568"/>
      <c r="X8" s="568"/>
      <c r="Y8" s="568"/>
      <c r="Z8" s="568"/>
      <c r="AA8" s="568"/>
      <c r="AB8" s="568"/>
      <c r="AC8" s="568"/>
      <c r="AD8" s="568"/>
      <c r="AE8" s="568"/>
      <c r="AF8" s="568"/>
    </row>
    <row r="9" spans="1:32" ht="12" customHeight="1">
      <c r="A9" s="349"/>
      <c r="B9" s="568"/>
      <c r="C9" s="568"/>
      <c r="D9" s="568"/>
      <c r="E9" s="568"/>
      <c r="F9" s="568"/>
      <c r="G9" s="568"/>
      <c r="H9" s="568"/>
      <c r="I9" s="568"/>
      <c r="J9" s="568"/>
      <c r="K9" s="568"/>
      <c r="L9" s="568"/>
      <c r="M9" s="568"/>
      <c r="N9" s="568"/>
      <c r="O9" s="568"/>
      <c r="P9" s="568"/>
      <c r="Q9" s="568"/>
      <c r="R9" s="568"/>
      <c r="S9" s="568"/>
      <c r="T9" s="568"/>
      <c r="U9" s="568"/>
      <c r="V9" s="568"/>
      <c r="W9" s="568"/>
      <c r="X9" s="568"/>
      <c r="Y9" s="568"/>
      <c r="Z9" s="568"/>
      <c r="AA9" s="568"/>
      <c r="AB9" s="568"/>
      <c r="AC9" s="568"/>
      <c r="AD9" s="568"/>
      <c r="AE9" s="568"/>
      <c r="AF9" s="568"/>
    </row>
    <row r="10" spans="1:32" ht="15.75" customHeight="1">
      <c r="A10" s="349"/>
      <c r="B10" s="568"/>
      <c r="C10" s="568"/>
      <c r="D10" s="568"/>
      <c r="E10" s="568"/>
      <c r="F10" s="568"/>
      <c r="G10" s="568"/>
      <c r="H10" s="568"/>
      <c r="I10" s="568"/>
      <c r="J10" s="568"/>
      <c r="K10" s="568"/>
      <c r="L10" s="568"/>
      <c r="M10" s="568"/>
      <c r="N10" s="568"/>
      <c r="O10" s="568"/>
      <c r="P10" s="568"/>
      <c r="Q10" s="568"/>
      <c r="R10" s="568"/>
      <c r="S10" s="568"/>
      <c r="T10" s="568"/>
      <c r="U10" s="568"/>
      <c r="V10" s="568"/>
      <c r="W10" s="568"/>
      <c r="X10" s="568"/>
      <c r="Y10" s="568"/>
      <c r="Z10" s="568"/>
      <c r="AA10" s="568"/>
      <c r="AB10" s="568"/>
      <c r="AC10" s="568"/>
      <c r="AD10" s="568"/>
      <c r="AE10" s="568"/>
      <c r="AF10" s="568"/>
    </row>
    <row r="11" spans="1:32" ht="15.75" customHeight="1">
      <c r="A11" s="349"/>
      <c r="B11" s="568"/>
      <c r="C11" s="568"/>
      <c r="D11" s="568"/>
      <c r="E11" s="568"/>
      <c r="F11" s="568"/>
      <c r="G11" s="568"/>
      <c r="H11" s="568"/>
      <c r="I11" s="568"/>
      <c r="J11" s="568"/>
      <c r="K11" s="568"/>
      <c r="L11" s="568"/>
      <c r="M11" s="568"/>
      <c r="N11" s="568"/>
      <c r="O11" s="568"/>
      <c r="P11" s="568"/>
      <c r="Q11" s="568"/>
      <c r="R11" s="568"/>
      <c r="S11" s="568"/>
      <c r="T11" s="568"/>
      <c r="U11" s="568"/>
      <c r="V11" s="568"/>
      <c r="W11" s="568"/>
      <c r="X11" s="568"/>
      <c r="Y11" s="568"/>
      <c r="Z11" s="568"/>
      <c r="AA11" s="568"/>
      <c r="AB11" s="568"/>
      <c r="AC11" s="568"/>
      <c r="AD11" s="568"/>
      <c r="AE11" s="568"/>
      <c r="AF11" s="568"/>
    </row>
    <row r="12" spans="1:32" ht="9.75" customHeight="1">
      <c r="A12" s="349"/>
      <c r="B12" s="568"/>
      <c r="C12" s="568"/>
      <c r="D12" s="568"/>
      <c r="E12" s="568"/>
      <c r="F12" s="568"/>
      <c r="G12" s="568"/>
      <c r="H12" s="568"/>
      <c r="I12" s="568"/>
      <c r="J12" s="568"/>
      <c r="K12" s="568"/>
      <c r="L12" s="568"/>
      <c r="M12" s="568"/>
      <c r="N12" s="568"/>
      <c r="O12" s="568"/>
      <c r="P12" s="568"/>
      <c r="Q12" s="568"/>
      <c r="R12" s="568"/>
      <c r="S12" s="568"/>
      <c r="T12" s="568"/>
      <c r="U12" s="568"/>
      <c r="V12" s="568"/>
      <c r="W12" s="568"/>
      <c r="X12" s="568"/>
      <c r="Y12" s="568"/>
      <c r="Z12" s="568"/>
      <c r="AA12" s="568"/>
      <c r="AB12" s="568"/>
      <c r="AC12" s="568"/>
      <c r="AD12" s="568"/>
      <c r="AE12" s="568"/>
      <c r="AF12" s="568"/>
    </row>
    <row r="13" spans="1:32" ht="15.75" customHeight="1">
      <c r="A13" s="349"/>
      <c r="B13" s="568"/>
      <c r="C13" s="568"/>
      <c r="D13" s="568"/>
      <c r="E13" s="568"/>
      <c r="F13" s="568"/>
      <c r="G13" s="568"/>
      <c r="H13" s="568"/>
      <c r="I13" s="568"/>
      <c r="J13" s="568"/>
      <c r="K13" s="568"/>
      <c r="L13" s="568"/>
      <c r="M13" s="568"/>
      <c r="N13" s="568"/>
      <c r="O13" s="568"/>
      <c r="P13" s="568"/>
      <c r="Q13" s="568"/>
      <c r="R13" s="568"/>
      <c r="S13" s="568"/>
      <c r="T13" s="568"/>
      <c r="U13" s="568"/>
      <c r="V13" s="568"/>
      <c r="W13" s="568"/>
      <c r="X13" s="568"/>
      <c r="Y13" s="568"/>
      <c r="Z13" s="568"/>
      <c r="AA13" s="568"/>
      <c r="AB13" s="568"/>
      <c r="AC13" s="568"/>
      <c r="AD13" s="568"/>
      <c r="AE13" s="568"/>
      <c r="AF13" s="568"/>
    </row>
    <row r="14" spans="1:32" ht="10.5" customHeight="1">
      <c r="A14" s="649"/>
      <c r="B14" s="568"/>
      <c r="C14" s="568"/>
      <c r="D14" s="568"/>
      <c r="E14" s="568"/>
      <c r="F14" s="568"/>
      <c r="G14" s="568"/>
      <c r="H14" s="568"/>
      <c r="I14" s="568"/>
      <c r="J14" s="568"/>
      <c r="K14" s="568"/>
      <c r="L14" s="568"/>
      <c r="M14" s="568"/>
      <c r="N14" s="568"/>
      <c r="O14" s="568"/>
      <c r="P14" s="568"/>
      <c r="Q14" s="568"/>
      <c r="R14" s="568"/>
      <c r="S14" s="568"/>
      <c r="T14" s="568"/>
      <c r="U14" s="568"/>
      <c r="V14" s="568"/>
      <c r="W14" s="568"/>
      <c r="X14" s="568"/>
      <c r="Y14" s="568"/>
      <c r="Z14" s="568"/>
      <c r="AA14" s="568"/>
      <c r="AB14" s="568"/>
      <c r="AC14" s="568"/>
      <c r="AD14" s="568"/>
      <c r="AE14" s="568"/>
      <c r="AF14" s="568"/>
    </row>
    <row r="15" spans="1:32" ht="20.25" customHeight="1">
      <c r="A15" s="472"/>
      <c r="B15" s="568"/>
      <c r="C15" s="568"/>
      <c r="D15" s="568"/>
      <c r="E15" s="568"/>
      <c r="F15" s="568"/>
      <c r="G15" s="568"/>
      <c r="H15" s="568"/>
      <c r="I15" s="568"/>
      <c r="J15" s="568"/>
      <c r="K15" s="568"/>
      <c r="L15" s="568"/>
      <c r="M15" s="568"/>
      <c r="N15" s="568"/>
      <c r="O15" s="568"/>
      <c r="P15" s="568"/>
      <c r="Q15" s="568"/>
      <c r="R15" s="568"/>
      <c r="S15" s="568"/>
      <c r="T15" s="568"/>
      <c r="U15" s="568"/>
      <c r="V15" s="568"/>
      <c r="W15" s="568"/>
      <c r="X15" s="568"/>
      <c r="Y15" s="568"/>
      <c r="Z15" s="568"/>
      <c r="AA15" s="568"/>
      <c r="AB15" s="568"/>
      <c r="AC15" s="568"/>
      <c r="AD15" s="568"/>
      <c r="AE15" s="568"/>
      <c r="AF15" s="568"/>
    </row>
    <row r="16" spans="1:32" ht="20.25" customHeight="1">
      <c r="A16" s="852" t="s">
        <v>1465</v>
      </c>
      <c r="B16" s="568"/>
      <c r="C16" s="568"/>
      <c r="D16" s="568"/>
      <c r="E16" s="568"/>
      <c r="F16" s="568"/>
      <c r="G16" s="568"/>
      <c r="H16" s="568"/>
      <c r="I16" s="568"/>
      <c r="J16" s="568"/>
      <c r="K16" s="568"/>
      <c r="L16" s="568"/>
      <c r="M16" s="568"/>
      <c r="N16" s="568"/>
      <c r="O16" s="568"/>
      <c r="P16" s="568"/>
      <c r="Q16" s="568"/>
      <c r="R16" s="568"/>
      <c r="S16" s="568"/>
      <c r="T16" s="568"/>
      <c r="U16" s="568"/>
      <c r="V16" s="568"/>
      <c r="W16" s="568"/>
      <c r="X16" s="568"/>
      <c r="Y16" s="568"/>
      <c r="Z16" s="568"/>
      <c r="AA16" s="568"/>
      <c r="AB16" s="568"/>
      <c r="AC16" s="568"/>
      <c r="AD16" s="568"/>
      <c r="AE16" s="568"/>
      <c r="AF16" s="568"/>
    </row>
    <row r="17" spans="1:32" ht="15.75" customHeight="1">
      <c r="A17" s="337"/>
      <c r="B17" s="647" t="s">
        <v>1531</v>
      </c>
      <c r="C17" s="568"/>
      <c r="D17" s="568"/>
      <c r="E17" s="568"/>
      <c r="F17" s="568"/>
      <c r="G17" s="568"/>
      <c r="H17" s="568"/>
      <c r="I17" s="568"/>
      <c r="J17" s="568"/>
      <c r="K17" s="568"/>
      <c r="L17" s="568"/>
      <c r="M17" s="568"/>
      <c r="N17" s="568"/>
      <c r="O17" s="568"/>
      <c r="P17" s="568"/>
      <c r="Q17" s="568"/>
      <c r="R17" s="568"/>
      <c r="S17" s="568"/>
      <c r="T17" s="568"/>
      <c r="U17" s="568"/>
      <c r="V17" s="568"/>
      <c r="W17" s="568"/>
      <c r="X17" s="568"/>
      <c r="Y17" s="568"/>
      <c r="Z17" s="568"/>
      <c r="AA17" s="568"/>
      <c r="AB17" s="568"/>
      <c r="AC17" s="568"/>
      <c r="AD17" s="568"/>
      <c r="AE17" s="568"/>
      <c r="AF17" s="568"/>
    </row>
    <row r="18" spans="1:32" ht="15.75" customHeight="1">
      <c r="A18" s="38" t="s">
        <v>1467</v>
      </c>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row>
    <row r="19" spans="1:32" ht="15.75" customHeight="1">
      <c r="A19" s="39"/>
      <c r="B19" s="559" t="s">
        <v>1630</v>
      </c>
      <c r="C19" s="472"/>
      <c r="D19" s="472"/>
      <c r="E19" s="472"/>
      <c r="F19" s="472"/>
      <c r="G19" s="472"/>
      <c r="H19" s="472"/>
      <c r="I19" s="472"/>
      <c r="J19" s="472"/>
      <c r="K19" s="472"/>
      <c r="L19" s="472"/>
      <c r="M19" s="472"/>
      <c r="N19" s="472"/>
      <c r="O19" s="472"/>
      <c r="P19" s="472"/>
      <c r="Q19" s="472"/>
      <c r="R19" s="472"/>
      <c r="S19" s="472"/>
      <c r="T19" s="472"/>
      <c r="U19" s="472"/>
      <c r="V19" s="472"/>
      <c r="W19" s="472"/>
      <c r="X19" s="472"/>
      <c r="Y19" s="472"/>
      <c r="Z19" s="472"/>
      <c r="AA19" s="472"/>
      <c r="AB19" s="472"/>
      <c r="AC19" s="472"/>
      <c r="AD19" s="472"/>
      <c r="AE19" s="472"/>
      <c r="AF19" s="472"/>
    </row>
    <row r="20" spans="1:32" ht="15.75" customHeight="1">
      <c r="A20" s="39"/>
      <c r="B20" s="647"/>
      <c r="C20" s="568"/>
      <c r="D20" s="568"/>
      <c r="E20" s="568"/>
      <c r="F20" s="568"/>
      <c r="G20" s="568"/>
      <c r="H20" s="568"/>
      <c r="I20" s="568"/>
      <c r="J20" s="568"/>
      <c r="K20" s="568"/>
      <c r="L20" s="568"/>
      <c r="M20" s="568"/>
      <c r="N20" s="568"/>
      <c r="O20" s="568"/>
      <c r="P20" s="568"/>
      <c r="Q20" s="568"/>
      <c r="R20" s="568"/>
      <c r="S20" s="568"/>
      <c r="T20" s="568"/>
      <c r="U20" s="568"/>
      <c r="V20" s="568"/>
      <c r="W20" s="568"/>
      <c r="X20" s="568"/>
      <c r="Y20" s="568"/>
      <c r="Z20" s="568"/>
      <c r="AA20" s="568"/>
      <c r="AB20" s="568"/>
      <c r="AC20" s="568"/>
      <c r="AD20" s="568"/>
      <c r="AE20" s="568"/>
      <c r="AF20" s="568"/>
    </row>
    <row r="21" spans="1:32" ht="15.75" customHeight="1">
      <c r="A21" s="38" t="s">
        <v>1469</v>
      </c>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row>
    <row r="22" spans="1:32" ht="7.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row>
    <row r="23" spans="1:32" ht="15.75" customHeight="1">
      <c r="A23" s="38"/>
      <c r="B23" s="40" t="s">
        <v>1631</v>
      </c>
      <c r="C23" s="39"/>
      <c r="D23" s="39"/>
      <c r="E23" s="39"/>
      <c r="F23" s="39"/>
      <c r="G23" s="39"/>
      <c r="H23" s="39"/>
      <c r="I23" s="39"/>
      <c r="J23" s="39"/>
      <c r="K23" s="39"/>
      <c r="L23" s="39"/>
      <c r="M23" s="41"/>
      <c r="N23" s="326"/>
      <c r="O23" s="326"/>
      <c r="P23" s="326"/>
      <c r="Q23" s="326"/>
      <c r="R23" s="38"/>
      <c r="S23" s="38"/>
      <c r="T23" s="38"/>
      <c r="U23" s="38"/>
      <c r="V23" s="38"/>
      <c r="W23" s="38"/>
      <c r="X23" s="38"/>
      <c r="Y23" s="38"/>
      <c r="Z23" s="38"/>
      <c r="AA23" s="38"/>
      <c r="AB23" s="38"/>
      <c r="AC23" s="38"/>
      <c r="AD23" s="38"/>
      <c r="AE23" s="38"/>
      <c r="AF23" s="38"/>
    </row>
    <row r="24" spans="1:32" ht="15.75" customHeight="1">
      <c r="A24" s="38"/>
      <c r="B24" s="664" t="s">
        <v>1706</v>
      </c>
      <c r="C24" s="593"/>
      <c r="D24" s="593"/>
      <c r="E24" s="593"/>
      <c r="F24" s="593"/>
      <c r="G24" s="569" t="s">
        <v>1707</v>
      </c>
      <c r="H24" s="526"/>
      <c r="I24" s="526"/>
      <c r="J24" s="526"/>
      <c r="K24" s="526"/>
      <c r="L24" s="404"/>
      <c r="M24" s="907" t="s">
        <v>1595</v>
      </c>
      <c r="N24" s="593"/>
      <c r="O24" s="593"/>
      <c r="P24" s="593"/>
      <c r="Q24" s="594"/>
      <c r="R24" s="38"/>
      <c r="S24" s="38"/>
      <c r="T24" s="38"/>
      <c r="U24" s="38"/>
      <c r="V24" s="38"/>
      <c r="W24" s="38"/>
      <c r="X24" s="38"/>
      <c r="Y24" s="38"/>
      <c r="Z24" s="38"/>
      <c r="AA24" s="38"/>
      <c r="AB24" s="38"/>
      <c r="AC24" s="38"/>
      <c r="AD24" s="38"/>
      <c r="AE24" s="38"/>
      <c r="AF24" s="38"/>
    </row>
    <row r="25" spans="1:32" ht="15.75" customHeight="1">
      <c r="A25" s="38"/>
      <c r="B25" s="928" t="e">
        <f>R54*0.11111</f>
        <v>#REF!</v>
      </c>
      <c r="C25" s="593"/>
      <c r="D25" s="593"/>
      <c r="E25" s="593"/>
      <c r="F25" s="593"/>
      <c r="G25" s="908">
        <f>AA71*0.11111</f>
        <v>0</v>
      </c>
      <c r="H25" s="593"/>
      <c r="I25" s="593"/>
      <c r="J25" s="593"/>
      <c r="K25" s="593"/>
      <c r="L25" s="405"/>
      <c r="M25" s="869" t="e">
        <f>SUM(B25:K25)</f>
        <v>#REF!</v>
      </c>
      <c r="N25" s="593"/>
      <c r="O25" s="593"/>
      <c r="P25" s="593"/>
      <c r="Q25" s="594"/>
      <c r="R25" s="38"/>
      <c r="S25" s="38"/>
      <c r="T25" s="38"/>
      <c r="U25" s="38"/>
      <c r="V25" s="38"/>
      <c r="W25" s="38"/>
      <c r="X25" s="38"/>
      <c r="Y25" s="38"/>
      <c r="Z25" s="38"/>
      <c r="AA25" s="38"/>
      <c r="AB25" s="38"/>
      <c r="AC25" s="38"/>
      <c r="AD25" s="38"/>
      <c r="AE25" s="38"/>
      <c r="AF25" s="38"/>
    </row>
    <row r="26" spans="1:32" ht="15.75" customHeight="1">
      <c r="A26" s="38"/>
      <c r="B26" s="305"/>
      <c r="C26" s="305"/>
      <c r="D26" s="305"/>
      <c r="E26" s="305"/>
      <c r="F26" s="305"/>
      <c r="G26" s="305"/>
      <c r="H26" s="305"/>
      <c r="I26" s="305"/>
      <c r="J26" s="305"/>
      <c r="K26" s="305"/>
      <c r="L26" s="306"/>
      <c r="M26" s="305"/>
      <c r="N26" s="305"/>
      <c r="O26" s="305"/>
      <c r="P26" s="305"/>
      <c r="Q26" s="305"/>
      <c r="R26" s="38"/>
      <c r="S26" s="38"/>
      <c r="T26" s="38"/>
      <c r="U26" s="38"/>
      <c r="V26" s="38"/>
      <c r="W26" s="38"/>
      <c r="X26" s="38"/>
      <c r="Y26" s="38"/>
      <c r="Z26" s="38"/>
      <c r="AA26" s="38"/>
      <c r="AB26" s="38"/>
      <c r="AC26" s="38"/>
      <c r="AD26" s="38"/>
      <c r="AE26" s="38"/>
      <c r="AF26" s="38"/>
    </row>
    <row r="27" spans="1:32" ht="15.75" customHeight="1">
      <c r="A27" s="38"/>
      <c r="B27" s="305"/>
      <c r="C27" s="305"/>
      <c r="D27" s="305"/>
      <c r="E27" s="305"/>
      <c r="F27" s="305"/>
      <c r="G27" s="305"/>
      <c r="H27" s="305"/>
      <c r="I27" s="305"/>
      <c r="J27" s="305"/>
      <c r="K27" s="305"/>
      <c r="L27" s="306"/>
      <c r="M27" s="305"/>
      <c r="N27" s="305"/>
      <c r="O27" s="305"/>
      <c r="P27" s="305"/>
      <c r="Q27" s="305"/>
      <c r="R27" s="38"/>
      <c r="S27" s="38"/>
      <c r="T27" s="38"/>
      <c r="U27" s="38"/>
      <c r="V27" s="38"/>
      <c r="W27" s="38"/>
      <c r="X27" s="38"/>
      <c r="Y27" s="38"/>
      <c r="Z27" s="38"/>
      <c r="AA27" s="38"/>
      <c r="AB27" s="38"/>
      <c r="AC27" s="38"/>
      <c r="AD27" s="38"/>
      <c r="AE27" s="38"/>
      <c r="AF27" s="38"/>
    </row>
    <row r="28" spans="1:32" ht="15.75" customHeight="1">
      <c r="A28" s="38"/>
      <c r="B28" s="305"/>
      <c r="C28" s="305"/>
      <c r="D28" s="305"/>
      <c r="E28" s="305"/>
      <c r="F28" s="305"/>
      <c r="G28" s="305"/>
      <c r="H28" s="305"/>
      <c r="I28" s="305"/>
      <c r="J28" s="305"/>
      <c r="K28" s="305"/>
      <c r="L28" s="306"/>
      <c r="M28" s="305"/>
      <c r="N28" s="305"/>
      <c r="O28" s="305"/>
      <c r="P28" s="305"/>
      <c r="Q28" s="305"/>
      <c r="R28" s="38"/>
      <c r="S28" s="38"/>
      <c r="T28" s="38"/>
      <c r="U28" s="38"/>
      <c r="V28" s="38"/>
      <c r="W28" s="38"/>
      <c r="X28" s="38"/>
      <c r="Y28" s="38"/>
      <c r="Z28" s="38"/>
      <c r="AA28" s="38"/>
      <c r="AB28" s="38"/>
      <c r="AC28" s="38"/>
      <c r="AD28" s="38"/>
      <c r="AE28" s="38"/>
      <c r="AF28" s="38"/>
    </row>
    <row r="29" spans="1:32" ht="15.75" customHeight="1">
      <c r="A29" s="38"/>
      <c r="B29" s="305"/>
      <c r="C29" s="305"/>
      <c r="D29" s="305"/>
      <c r="E29" s="305"/>
      <c r="F29" s="305"/>
      <c r="G29" s="305"/>
      <c r="H29" s="305"/>
      <c r="I29" s="305"/>
      <c r="J29" s="305"/>
      <c r="K29" s="305"/>
      <c r="L29" s="306"/>
      <c r="M29" s="305"/>
      <c r="N29" s="305"/>
      <c r="O29" s="305"/>
      <c r="P29" s="305"/>
      <c r="Q29" s="305"/>
      <c r="R29" s="38"/>
      <c r="S29" s="38"/>
      <c r="T29" s="38"/>
      <c r="U29" s="38"/>
      <c r="V29" s="38"/>
      <c r="W29" s="38"/>
      <c r="X29" s="38"/>
      <c r="Y29" s="38"/>
      <c r="Z29" s="38"/>
      <c r="AA29" s="38"/>
      <c r="AB29" s="38"/>
      <c r="AC29" s="38"/>
      <c r="AD29" s="38"/>
      <c r="AE29" s="38"/>
      <c r="AF29" s="38"/>
    </row>
    <row r="30" spans="1:32" ht="15.75" customHeight="1">
      <c r="A30" s="38"/>
      <c r="B30" s="305"/>
      <c r="C30" s="305"/>
      <c r="D30" s="305"/>
      <c r="E30" s="305"/>
      <c r="F30" s="305"/>
      <c r="G30" s="305"/>
      <c r="H30" s="305"/>
      <c r="I30" s="305"/>
      <c r="J30" s="305"/>
      <c r="K30" s="305"/>
      <c r="L30" s="306"/>
      <c r="M30" s="305"/>
      <c r="N30" s="305"/>
      <c r="O30" s="305"/>
      <c r="P30" s="305"/>
      <c r="Q30" s="305"/>
      <c r="R30" s="38"/>
      <c r="S30" s="38"/>
      <c r="T30" s="38"/>
      <c r="U30" s="38"/>
      <c r="V30" s="38"/>
      <c r="W30" s="38"/>
      <c r="X30" s="38"/>
      <c r="Y30" s="38"/>
      <c r="Z30" s="38"/>
      <c r="AA30" s="38"/>
      <c r="AB30" s="38"/>
      <c r="AC30" s="38"/>
      <c r="AD30" s="38"/>
      <c r="AE30" s="38"/>
      <c r="AF30" s="38"/>
    </row>
    <row r="31" spans="1:32" ht="15.75" customHeight="1">
      <c r="A31" s="38"/>
      <c r="B31" s="305"/>
      <c r="C31" s="305"/>
      <c r="D31" s="305"/>
      <c r="E31" s="305"/>
      <c r="F31" s="305"/>
      <c r="G31" s="305"/>
      <c r="H31" s="305"/>
      <c r="I31" s="305"/>
      <c r="J31" s="305"/>
      <c r="K31" s="305"/>
      <c r="L31" s="306"/>
      <c r="M31" s="305"/>
      <c r="N31" s="305"/>
      <c r="O31" s="305"/>
      <c r="P31" s="305"/>
      <c r="Q31" s="305"/>
      <c r="R31" s="38"/>
      <c r="S31" s="38"/>
      <c r="T31" s="38"/>
      <c r="U31" s="38"/>
      <c r="V31" s="38"/>
      <c r="W31" s="38"/>
      <c r="X31" s="38"/>
      <c r="Y31" s="38"/>
      <c r="Z31" s="38"/>
      <c r="AA31" s="38"/>
      <c r="AB31" s="38"/>
      <c r="AC31" s="38"/>
      <c r="AD31" s="38"/>
      <c r="AE31" s="38"/>
      <c r="AF31" s="38"/>
    </row>
    <row r="32" spans="1:32" ht="15.75" customHeight="1">
      <c r="A32" s="38"/>
      <c r="B32" s="305"/>
      <c r="C32" s="305"/>
      <c r="D32" s="305"/>
      <c r="E32" s="305"/>
      <c r="F32" s="305"/>
      <c r="G32" s="305"/>
      <c r="H32" s="305"/>
      <c r="I32" s="305"/>
      <c r="J32" s="305"/>
      <c r="K32" s="305"/>
      <c r="L32" s="306"/>
      <c r="M32" s="305"/>
      <c r="N32" s="305"/>
      <c r="O32" s="305"/>
      <c r="P32" s="305"/>
      <c r="Q32" s="305"/>
      <c r="R32" s="38"/>
      <c r="S32" s="38"/>
      <c r="T32" s="38"/>
      <c r="U32" s="38"/>
      <c r="V32" s="38"/>
      <c r="W32" s="38"/>
      <c r="X32" s="38"/>
      <c r="Y32" s="38"/>
      <c r="Z32" s="38"/>
      <c r="AA32" s="38"/>
      <c r="AB32" s="38"/>
      <c r="AC32" s="38"/>
      <c r="AD32" s="38"/>
      <c r="AE32" s="38"/>
      <c r="AF32" s="38"/>
    </row>
    <row r="33" spans="1:32" ht="15.75" customHeight="1">
      <c r="A33" s="38"/>
      <c r="B33" s="305"/>
      <c r="C33" s="305"/>
      <c r="D33" s="305"/>
      <c r="E33" s="305"/>
      <c r="F33" s="305"/>
      <c r="G33" s="305"/>
      <c r="H33" s="305"/>
      <c r="I33" s="305"/>
      <c r="J33" s="305"/>
      <c r="K33" s="305"/>
      <c r="L33" s="306"/>
      <c r="M33" s="305"/>
      <c r="N33" s="305"/>
      <c r="O33" s="305"/>
      <c r="P33" s="305"/>
      <c r="Q33" s="305"/>
      <c r="R33" s="38"/>
      <c r="S33" s="38"/>
      <c r="T33" s="38"/>
      <c r="U33" s="38"/>
      <c r="V33" s="38"/>
      <c r="W33" s="38"/>
      <c r="X33" s="38"/>
      <c r="Y33" s="38"/>
      <c r="Z33" s="38"/>
      <c r="AA33" s="38"/>
      <c r="AB33" s="38"/>
      <c r="AC33" s="38"/>
      <c r="AD33" s="38"/>
      <c r="AE33" s="38"/>
      <c r="AF33" s="38"/>
    </row>
    <row r="34" spans="1:32" ht="15.75" customHeight="1">
      <c r="A34" s="38"/>
      <c r="B34" s="305"/>
      <c r="C34" s="305"/>
      <c r="D34" s="305"/>
      <c r="E34" s="305"/>
      <c r="F34" s="305"/>
      <c r="G34" s="305"/>
      <c r="H34" s="305"/>
      <c r="I34" s="305"/>
      <c r="J34" s="305"/>
      <c r="K34" s="305"/>
      <c r="L34" s="306"/>
      <c r="M34" s="305"/>
      <c r="N34" s="305"/>
      <c r="O34" s="305"/>
      <c r="P34" s="305"/>
      <c r="Q34" s="305"/>
      <c r="R34" s="38"/>
      <c r="S34" s="38"/>
      <c r="T34" s="38"/>
      <c r="U34" s="38"/>
      <c r="V34" s="38"/>
      <c r="W34" s="38"/>
      <c r="X34" s="38"/>
      <c r="Y34" s="38"/>
      <c r="Z34" s="38"/>
      <c r="AA34" s="38"/>
      <c r="AB34" s="38"/>
      <c r="AC34" s="38"/>
      <c r="AD34" s="38"/>
      <c r="AE34" s="38"/>
      <c r="AF34" s="38"/>
    </row>
    <row r="35" spans="1:32" ht="15.75" customHeight="1">
      <c r="A35" s="38"/>
      <c r="B35" s="305"/>
      <c r="C35" s="305"/>
      <c r="D35" s="305"/>
      <c r="E35" s="305"/>
      <c r="F35" s="305"/>
      <c r="G35" s="305"/>
      <c r="H35" s="305"/>
      <c r="I35" s="305"/>
      <c r="J35" s="305"/>
      <c r="K35" s="305"/>
      <c r="L35" s="306"/>
      <c r="M35" s="305"/>
      <c r="N35" s="305"/>
      <c r="O35" s="305"/>
      <c r="P35" s="305"/>
      <c r="Q35" s="305"/>
      <c r="R35" s="38"/>
      <c r="S35" s="38"/>
      <c r="T35" s="38"/>
      <c r="U35" s="38"/>
      <c r="V35" s="38"/>
      <c r="W35" s="38"/>
      <c r="X35" s="38"/>
      <c r="Y35" s="38"/>
      <c r="Z35" s="38"/>
      <c r="AA35" s="38"/>
      <c r="AB35" s="38"/>
      <c r="AC35" s="38"/>
      <c r="AD35" s="38"/>
      <c r="AE35" s="38"/>
      <c r="AF35" s="38"/>
    </row>
    <row r="36" spans="1:32" ht="15.75" customHeight="1">
      <c r="A36" s="38"/>
      <c r="B36" s="305"/>
      <c r="C36" s="305"/>
      <c r="D36" s="305"/>
      <c r="E36" s="305"/>
      <c r="F36" s="305"/>
      <c r="G36" s="305"/>
      <c r="H36" s="305"/>
      <c r="I36" s="305"/>
      <c r="J36" s="305"/>
      <c r="K36" s="305"/>
      <c r="L36" s="306"/>
      <c r="M36" s="305"/>
      <c r="N36" s="305"/>
      <c r="O36" s="305"/>
      <c r="P36" s="305"/>
      <c r="Q36" s="305"/>
      <c r="R36" s="38"/>
      <c r="S36" s="38"/>
      <c r="T36" s="38"/>
      <c r="U36" s="38"/>
      <c r="V36" s="38"/>
      <c r="W36" s="38"/>
      <c r="X36" s="38"/>
      <c r="Y36" s="38"/>
      <c r="Z36" s="38"/>
      <c r="AA36" s="38"/>
      <c r="AB36" s="38"/>
      <c r="AC36" s="38"/>
      <c r="AD36" s="38"/>
      <c r="AE36" s="38"/>
      <c r="AF36" s="38"/>
    </row>
    <row r="37" spans="1:32" ht="15.75" customHeight="1">
      <c r="A37" s="38"/>
      <c r="B37" s="305"/>
      <c r="C37" s="305"/>
      <c r="D37" s="305"/>
      <c r="E37" s="305"/>
      <c r="F37" s="305"/>
      <c r="G37" s="305"/>
      <c r="H37" s="305"/>
      <c r="I37" s="305"/>
      <c r="J37" s="305"/>
      <c r="K37" s="305"/>
      <c r="L37" s="306"/>
      <c r="M37" s="305"/>
      <c r="N37" s="305"/>
      <c r="O37" s="305"/>
      <c r="P37" s="305"/>
      <c r="Q37" s="305"/>
      <c r="R37" s="38"/>
      <c r="S37" s="38"/>
      <c r="T37" s="38"/>
      <c r="U37" s="38"/>
      <c r="V37" s="38"/>
      <c r="W37" s="38"/>
      <c r="X37" s="38"/>
      <c r="Y37" s="38"/>
      <c r="Z37" s="38"/>
      <c r="AA37" s="38"/>
      <c r="AB37" s="38"/>
      <c r="AC37" s="38"/>
      <c r="AD37" s="38"/>
      <c r="AE37" s="38"/>
      <c r="AF37" s="38"/>
    </row>
    <row r="38" spans="1:32" ht="15.75" customHeight="1">
      <c r="A38" s="38"/>
      <c r="B38" s="305"/>
      <c r="C38" s="305"/>
      <c r="D38" s="305"/>
      <c r="E38" s="305"/>
      <c r="F38" s="305"/>
      <c r="G38" s="305"/>
      <c r="H38" s="305"/>
      <c r="I38" s="305"/>
      <c r="J38" s="305"/>
      <c r="K38" s="305"/>
      <c r="L38" s="306"/>
      <c r="M38" s="305"/>
      <c r="N38" s="305"/>
      <c r="O38" s="305"/>
      <c r="P38" s="305"/>
      <c r="Q38" s="305"/>
      <c r="R38" s="38"/>
      <c r="S38" s="38"/>
      <c r="T38" s="38"/>
      <c r="U38" s="38"/>
      <c r="V38" s="38"/>
      <c r="W38" s="38"/>
      <c r="X38" s="38"/>
      <c r="Y38" s="38"/>
      <c r="Z38" s="38"/>
      <c r="AA38" s="38"/>
      <c r="AB38" s="38"/>
      <c r="AC38" s="38"/>
      <c r="AD38" s="38"/>
      <c r="AE38" s="38"/>
      <c r="AF38" s="38"/>
    </row>
    <row r="39" spans="1:32" ht="15.75" customHeight="1">
      <c r="A39" s="38"/>
      <c r="B39" s="305"/>
      <c r="C39" s="305"/>
      <c r="D39" s="305"/>
      <c r="E39" s="305"/>
      <c r="F39" s="305"/>
      <c r="G39" s="305"/>
      <c r="H39" s="305"/>
      <c r="I39" s="305"/>
      <c r="J39" s="305"/>
      <c r="K39" s="305"/>
      <c r="L39" s="306"/>
      <c r="M39" s="305"/>
      <c r="N39" s="305"/>
      <c r="O39" s="305"/>
      <c r="P39" s="305"/>
      <c r="Q39" s="305"/>
      <c r="R39" s="38"/>
      <c r="S39" s="38"/>
      <c r="T39" s="38"/>
      <c r="U39" s="38"/>
      <c r="V39" s="38"/>
      <c r="W39" s="38"/>
      <c r="X39" s="38"/>
      <c r="Y39" s="38"/>
      <c r="Z39" s="38"/>
      <c r="AA39" s="38"/>
      <c r="AB39" s="38"/>
      <c r="AC39" s="38"/>
      <c r="AD39" s="38"/>
      <c r="AE39" s="38"/>
      <c r="AF39" s="38"/>
    </row>
    <row r="40" spans="1:32" ht="15.75" customHeight="1">
      <c r="A40" s="38"/>
      <c r="B40" s="305"/>
      <c r="C40" s="305"/>
      <c r="D40" s="305"/>
      <c r="E40" s="305"/>
      <c r="F40" s="305"/>
      <c r="G40" s="305"/>
      <c r="H40" s="305"/>
      <c r="I40" s="305"/>
      <c r="J40" s="305"/>
      <c r="K40" s="305"/>
      <c r="L40" s="306"/>
      <c r="M40" s="305"/>
      <c r="N40" s="305"/>
      <c r="O40" s="305"/>
      <c r="P40" s="305"/>
      <c r="Q40" s="305"/>
      <c r="R40" s="38"/>
      <c r="S40" s="38"/>
      <c r="T40" s="38"/>
      <c r="U40" s="38"/>
      <c r="V40" s="38"/>
      <c r="W40" s="38"/>
      <c r="X40" s="38"/>
      <c r="Y40" s="38"/>
      <c r="Z40" s="38"/>
      <c r="AA40" s="38"/>
      <c r="AB40" s="38"/>
      <c r="AC40" s="38"/>
      <c r="AD40" s="38"/>
      <c r="AE40" s="38"/>
      <c r="AF40" s="38"/>
    </row>
    <row r="41" spans="1:32" ht="15.75" customHeight="1">
      <c r="A41" s="38"/>
      <c r="B41" s="305"/>
      <c r="C41" s="305"/>
      <c r="D41" s="305"/>
      <c r="E41" s="305"/>
      <c r="F41" s="305"/>
      <c r="G41" s="305"/>
      <c r="H41" s="305"/>
      <c r="I41" s="305"/>
      <c r="J41" s="305"/>
      <c r="K41" s="305"/>
      <c r="L41" s="306"/>
      <c r="M41" s="305"/>
      <c r="N41" s="305"/>
      <c r="O41" s="305"/>
      <c r="P41" s="305"/>
      <c r="Q41" s="305"/>
      <c r="R41" s="38"/>
      <c r="S41" s="38"/>
      <c r="T41" s="38"/>
      <c r="U41" s="38"/>
      <c r="V41" s="38"/>
      <c r="W41" s="38"/>
      <c r="X41" s="38"/>
      <c r="Y41" s="38"/>
      <c r="Z41" s="38"/>
      <c r="AA41" s="38"/>
      <c r="AB41" s="38"/>
      <c r="AC41" s="38"/>
      <c r="AD41" s="38"/>
      <c r="AE41" s="38"/>
      <c r="AF41" s="38"/>
    </row>
    <row r="42" spans="1:32" ht="15.75" customHeight="1">
      <c r="A42" s="38"/>
      <c r="B42" s="305"/>
      <c r="C42" s="305"/>
      <c r="D42" s="305"/>
      <c r="E42" s="305"/>
      <c r="F42" s="305"/>
      <c r="G42" s="305"/>
      <c r="H42" s="305"/>
      <c r="I42" s="305"/>
      <c r="J42" s="305"/>
      <c r="K42" s="305"/>
      <c r="L42" s="306"/>
      <c r="M42" s="305"/>
      <c r="N42" s="305"/>
      <c r="O42" s="305"/>
      <c r="P42" s="305"/>
      <c r="Q42" s="305"/>
      <c r="R42" s="38"/>
      <c r="S42" s="38"/>
      <c r="T42" s="38"/>
      <c r="U42" s="38"/>
      <c r="V42" s="38"/>
      <c r="W42" s="38"/>
      <c r="X42" s="38"/>
      <c r="Y42" s="38"/>
      <c r="Z42" s="38"/>
      <c r="AA42" s="38"/>
      <c r="AB42" s="38"/>
      <c r="AC42" s="38"/>
      <c r="AD42" s="38"/>
      <c r="AE42" s="38"/>
      <c r="AF42" s="38"/>
    </row>
    <row r="43" spans="1:32" ht="15.75" customHeight="1">
      <c r="A43" s="38"/>
      <c r="B43" s="305"/>
      <c r="C43" s="305"/>
      <c r="D43" s="305"/>
      <c r="E43" s="305"/>
      <c r="F43" s="305"/>
      <c r="G43" s="305"/>
      <c r="H43" s="305"/>
      <c r="I43" s="305"/>
      <c r="J43" s="305"/>
      <c r="K43" s="305"/>
      <c r="L43" s="306"/>
      <c r="M43" s="305"/>
      <c r="N43" s="305"/>
      <c r="O43" s="305"/>
      <c r="P43" s="305"/>
      <c r="Q43" s="305"/>
      <c r="R43" s="38"/>
      <c r="S43" s="38"/>
      <c r="T43" s="38"/>
      <c r="U43" s="38"/>
      <c r="V43" s="38"/>
      <c r="W43" s="38"/>
      <c r="X43" s="38"/>
      <c r="Y43" s="38"/>
      <c r="Z43" s="38"/>
      <c r="AA43" s="38"/>
      <c r="AB43" s="38"/>
      <c r="AC43" s="38"/>
      <c r="AD43" s="38"/>
      <c r="AE43" s="38"/>
      <c r="AF43" s="38"/>
    </row>
    <row r="44" spans="1:32" ht="15.75" customHeight="1">
      <c r="A44" s="38"/>
      <c r="B44" s="305"/>
      <c r="C44" s="305"/>
      <c r="D44" s="305"/>
      <c r="E44" s="305"/>
      <c r="F44" s="305"/>
      <c r="G44" s="305"/>
      <c r="H44" s="305"/>
      <c r="I44" s="305"/>
      <c r="J44" s="305"/>
      <c r="K44" s="305"/>
      <c r="L44" s="306"/>
      <c r="M44" s="305"/>
      <c r="N44" s="305"/>
      <c r="O44" s="305"/>
      <c r="P44" s="305"/>
      <c r="Q44" s="305"/>
      <c r="R44" s="38"/>
      <c r="S44" s="38"/>
      <c r="T44" s="38"/>
      <c r="U44" s="38"/>
      <c r="V44" s="38"/>
      <c r="W44" s="38"/>
      <c r="X44" s="38"/>
      <c r="Y44" s="38"/>
      <c r="Z44" s="38"/>
      <c r="AA44" s="38"/>
      <c r="AB44" s="38"/>
      <c r="AC44" s="38"/>
      <c r="AD44" s="38"/>
      <c r="AE44" s="38"/>
      <c r="AF44" s="38"/>
    </row>
    <row r="45" spans="1:32" ht="15.75" customHeight="1">
      <c r="A45" s="38"/>
      <c r="B45" s="305"/>
      <c r="C45" s="305"/>
      <c r="D45" s="305"/>
      <c r="E45" s="305"/>
      <c r="F45" s="305"/>
      <c r="G45" s="305"/>
      <c r="H45" s="305"/>
      <c r="I45" s="305"/>
      <c r="J45" s="305"/>
      <c r="K45" s="305"/>
      <c r="L45" s="306"/>
      <c r="M45" s="305"/>
      <c r="N45" s="305"/>
      <c r="O45" s="305"/>
      <c r="P45" s="305"/>
      <c r="Q45" s="305"/>
      <c r="R45" s="38"/>
      <c r="S45" s="38"/>
      <c r="T45" s="38"/>
      <c r="U45" s="38"/>
      <c r="V45" s="38"/>
      <c r="W45" s="38"/>
      <c r="X45" s="38"/>
      <c r="Y45" s="38"/>
      <c r="Z45" s="38"/>
      <c r="AA45" s="38"/>
      <c r="AB45" s="38"/>
      <c r="AC45" s="38"/>
      <c r="AD45" s="38"/>
      <c r="AE45" s="38"/>
      <c r="AF45" s="38"/>
    </row>
    <row r="46" spans="1:32" ht="15.75" customHeight="1">
      <c r="A46" s="38"/>
      <c r="B46" s="305"/>
      <c r="C46" s="305"/>
      <c r="D46" s="305"/>
      <c r="E46" s="305"/>
      <c r="F46" s="305"/>
      <c r="G46" s="305"/>
      <c r="H46" s="305"/>
      <c r="I46" s="305"/>
      <c r="J46" s="345" t="s">
        <v>1534</v>
      </c>
      <c r="K46" s="305"/>
      <c r="L46" s="306"/>
      <c r="M46" s="305"/>
      <c r="N46" s="305"/>
      <c r="O46" s="305"/>
      <c r="P46" s="305"/>
      <c r="Q46" s="305"/>
      <c r="R46" s="38"/>
      <c r="S46" s="38"/>
      <c r="T46" s="38"/>
      <c r="U46" s="38"/>
      <c r="V46" s="38"/>
      <c r="W46" s="38"/>
      <c r="X46" s="38"/>
      <c r="Y46" s="38"/>
      <c r="Z46" s="38"/>
      <c r="AA46" s="38"/>
      <c r="AB46" s="38"/>
      <c r="AC46" s="38"/>
      <c r="AD46" s="38"/>
      <c r="AE46" s="38"/>
      <c r="AF46" s="38"/>
    </row>
    <row r="47" spans="1:32" ht="15.75" customHeight="1">
      <c r="A47" s="638" t="s">
        <v>27</v>
      </c>
      <c r="B47" s="467"/>
      <c r="C47" s="467"/>
      <c r="D47" s="467"/>
      <c r="E47" s="467"/>
      <c r="F47" s="467"/>
      <c r="G47" s="467"/>
      <c r="H47" s="909" t="e">
        <f>M25</f>
        <v>#REF!</v>
      </c>
      <c r="I47" s="464"/>
      <c r="J47" s="464"/>
      <c r="K47" s="464"/>
      <c r="L47" s="382" t="s">
        <v>1475</v>
      </c>
      <c r="M47" s="382"/>
      <c r="N47" s="382"/>
      <c r="O47" s="628"/>
      <c r="P47" s="464"/>
      <c r="Q47" s="464"/>
      <c r="R47" s="382"/>
      <c r="S47" s="382"/>
      <c r="T47" s="382"/>
      <c r="U47" s="382"/>
      <c r="V47" s="382"/>
      <c r="W47" s="382"/>
      <c r="X47" s="382"/>
      <c r="Y47" s="383"/>
      <c r="Z47" s="384"/>
      <c r="AA47" s="384"/>
      <c r="AB47" s="384"/>
      <c r="AC47" s="385" t="s">
        <v>29</v>
      </c>
      <c r="AD47" s="386">
        <v>1</v>
      </c>
      <c r="AE47" s="386" t="s">
        <v>30</v>
      </c>
      <c r="AF47" s="386">
        <v>2</v>
      </c>
    </row>
    <row r="48" spans="1:32" ht="15.75" customHeight="1">
      <c r="A48" s="572" t="s">
        <v>1459</v>
      </c>
      <c r="B48" s="568"/>
      <c r="C48" s="591">
        <v>45110</v>
      </c>
      <c r="D48" s="472"/>
      <c r="E48" s="472"/>
      <c r="F48" s="472"/>
      <c r="G48" s="472"/>
      <c r="H48" s="472"/>
      <c r="I48" s="472"/>
      <c r="J48" s="472"/>
      <c r="K48" s="472"/>
      <c r="L48" s="472"/>
      <c r="M48" s="572" t="s">
        <v>1460</v>
      </c>
      <c r="N48" s="568"/>
      <c r="O48" s="568"/>
      <c r="P48" s="568"/>
      <c r="Q48" s="568"/>
      <c r="R48" s="591" t="s">
        <v>1704</v>
      </c>
      <c r="S48" s="472"/>
      <c r="T48" s="472"/>
      <c r="U48" s="472"/>
      <c r="V48" s="472"/>
      <c r="W48" s="472"/>
      <c r="X48" s="472"/>
      <c r="Y48" s="472"/>
      <c r="Z48" s="472"/>
      <c r="AA48" s="472"/>
      <c r="AB48" s="472"/>
      <c r="AC48" s="472"/>
      <c r="AD48" s="472"/>
      <c r="AE48" s="472"/>
      <c r="AF48" s="472"/>
    </row>
    <row r="49" spans="1:32" ht="15.75" customHeight="1">
      <c r="A49" s="38"/>
      <c r="B49" s="305"/>
      <c r="C49" s="305"/>
      <c r="D49" s="305"/>
      <c r="E49" s="305"/>
      <c r="F49" s="305"/>
      <c r="G49" s="305"/>
      <c r="H49" s="305"/>
      <c r="I49" s="305"/>
      <c r="J49" s="305"/>
      <c r="K49" s="305"/>
      <c r="L49" s="306"/>
      <c r="M49" s="305"/>
      <c r="N49" s="305"/>
      <c r="O49" s="305"/>
      <c r="P49" s="305"/>
      <c r="Q49" s="305"/>
      <c r="R49" s="38"/>
      <c r="S49" s="38"/>
      <c r="T49" s="38"/>
      <c r="U49" s="38"/>
      <c r="V49" s="38"/>
      <c r="W49" s="38"/>
      <c r="X49" s="38"/>
      <c r="Y49" s="38"/>
      <c r="Z49" s="38"/>
      <c r="AA49" s="38"/>
      <c r="AB49" s="38"/>
      <c r="AC49" s="38"/>
      <c r="AD49" s="38"/>
      <c r="AE49" s="38"/>
      <c r="AF49" s="38"/>
    </row>
    <row r="50" spans="1:32" ht="15.75" customHeight="1">
      <c r="A50" s="38"/>
      <c r="B50" s="40" t="s">
        <v>1708</v>
      </c>
      <c r="C50" s="39"/>
      <c r="D50" s="39"/>
      <c r="E50" s="39"/>
      <c r="F50" s="39"/>
      <c r="G50" s="39"/>
      <c r="H50" s="39"/>
      <c r="I50" s="39"/>
      <c r="J50" s="39"/>
      <c r="K50" s="39"/>
      <c r="L50" s="39"/>
      <c r="M50" s="41"/>
      <c r="N50" s="326"/>
      <c r="O50" s="326"/>
      <c r="P50" s="326"/>
      <c r="Q50" s="326"/>
      <c r="R50" s="38"/>
      <c r="S50" s="38"/>
      <c r="T50" s="38"/>
      <c r="U50" s="38"/>
      <c r="V50" s="38"/>
      <c r="W50" s="38"/>
      <c r="X50" s="38"/>
      <c r="Y50" s="38"/>
      <c r="Z50" s="38"/>
      <c r="AA50" s="38"/>
      <c r="AB50" s="38"/>
      <c r="AC50" s="38"/>
      <c r="AD50" s="38"/>
      <c r="AE50" s="38"/>
      <c r="AF50" s="38"/>
    </row>
    <row r="51" spans="1:32" ht="15.75" customHeight="1">
      <c r="A51" s="38"/>
      <c r="B51" s="912" t="s">
        <v>1709</v>
      </c>
      <c r="C51" s="593"/>
      <c r="D51" s="593"/>
      <c r="E51" s="593"/>
      <c r="F51" s="872" t="s">
        <v>1595</v>
      </c>
      <c r="G51" s="526"/>
      <c r="H51" s="526"/>
      <c r="I51" s="526"/>
      <c r="J51" s="872" t="s">
        <v>1537</v>
      </c>
      <c r="K51" s="526"/>
      <c r="L51" s="526"/>
      <c r="M51" s="526"/>
      <c r="N51" s="893" t="s">
        <v>1710</v>
      </c>
      <c r="O51" s="593"/>
      <c r="P51" s="593"/>
      <c r="Q51" s="593"/>
      <c r="R51" s="880">
        <v>2.5</v>
      </c>
      <c r="S51" s="593"/>
      <c r="T51" s="594"/>
      <c r="U51" s="38"/>
      <c r="V51" s="38"/>
      <c r="W51" s="38"/>
      <c r="X51" s="38"/>
      <c r="Y51" s="38"/>
      <c r="Z51" s="38"/>
      <c r="AA51" s="38"/>
      <c r="AB51" s="38"/>
      <c r="AC51" s="38"/>
      <c r="AD51" s="38"/>
      <c r="AE51" s="38"/>
      <c r="AF51" s="38"/>
    </row>
    <row r="52" spans="1:32" ht="15.75" customHeight="1">
      <c r="A52" s="38"/>
      <c r="B52" s="903" t="s">
        <v>1711</v>
      </c>
      <c r="C52" s="472"/>
      <c r="D52" s="472"/>
      <c r="E52" s="472"/>
      <c r="F52" s="862" t="e">
        <f>Q63+U63</f>
        <v>#REF!</v>
      </c>
      <c r="G52" s="472"/>
      <c r="H52" s="472"/>
      <c r="I52" s="472"/>
      <c r="J52" s="862">
        <v>38</v>
      </c>
      <c r="K52" s="472"/>
      <c r="L52" s="472"/>
      <c r="M52" s="472"/>
      <c r="N52" s="901" t="e">
        <f>F52*J52</f>
        <v>#REF!</v>
      </c>
      <c r="O52" s="472"/>
      <c r="P52" s="472"/>
      <c r="Q52" s="902"/>
      <c r="R52" s="896" t="e">
        <f>N52*R51</f>
        <v>#REF!</v>
      </c>
      <c r="S52" s="568"/>
      <c r="T52" s="540"/>
      <c r="U52" s="38"/>
      <c r="V52" s="38"/>
      <c r="W52" s="38"/>
      <c r="X52" s="38"/>
      <c r="Y52" s="38"/>
      <c r="Z52" s="38"/>
      <c r="AA52" s="38"/>
      <c r="AB52" s="38"/>
      <c r="AC52" s="38"/>
      <c r="AD52" s="38"/>
      <c r="AE52" s="38"/>
      <c r="AF52" s="38"/>
    </row>
    <row r="53" spans="1:32" ht="15.75" customHeight="1">
      <c r="A53" s="38"/>
      <c r="B53" s="900" t="s">
        <v>1712</v>
      </c>
      <c r="C53" s="534"/>
      <c r="D53" s="534"/>
      <c r="E53" s="534"/>
      <c r="F53" s="922" t="e">
        <f>Z63+M63</f>
        <v>#REF!</v>
      </c>
      <c r="G53" s="534"/>
      <c r="H53" s="534"/>
      <c r="I53" s="534"/>
      <c r="J53" s="922">
        <v>15.89</v>
      </c>
      <c r="K53" s="534"/>
      <c r="L53" s="534"/>
      <c r="M53" s="534"/>
      <c r="N53" s="918" t="e">
        <f>F53*J53</f>
        <v>#REF!</v>
      </c>
      <c r="O53" s="534"/>
      <c r="P53" s="534"/>
      <c r="Q53" s="534"/>
      <c r="R53" s="916" t="e">
        <f>N53*R51</f>
        <v>#REF!</v>
      </c>
      <c r="S53" s="532"/>
      <c r="T53" s="543"/>
      <c r="U53" s="38"/>
      <c r="V53" s="38"/>
      <c r="W53" s="38"/>
      <c r="X53" s="38"/>
      <c r="Y53" s="38"/>
      <c r="Z53" s="38"/>
      <c r="AA53" s="38"/>
      <c r="AB53" s="38"/>
      <c r="AC53" s="38"/>
      <c r="AD53" s="38"/>
      <c r="AE53" s="38"/>
      <c r="AF53" s="38"/>
    </row>
    <row r="54" spans="1:32" ht="15.75" customHeight="1">
      <c r="A54" s="38"/>
      <c r="B54" s="307"/>
      <c r="C54" s="307"/>
      <c r="D54" s="307"/>
      <c r="E54" s="307"/>
      <c r="F54" s="347"/>
      <c r="G54" s="347"/>
      <c r="H54" s="347"/>
      <c r="I54" s="347"/>
      <c r="J54" s="347"/>
      <c r="K54" s="347"/>
      <c r="L54" s="347"/>
      <c r="M54" s="347"/>
      <c r="N54" s="307"/>
      <c r="O54" s="307"/>
      <c r="P54" s="307"/>
      <c r="Q54" s="307"/>
      <c r="R54" s="884" t="e">
        <f>SUM(R52:T53)</f>
        <v>#REF!</v>
      </c>
      <c r="S54" s="568"/>
      <c r="T54" s="568"/>
      <c r="U54" s="38"/>
      <c r="V54" s="38"/>
      <c r="W54" s="38"/>
      <c r="X54" s="38"/>
      <c r="Y54" s="38"/>
      <c r="Z54" s="38"/>
      <c r="AA54" s="38"/>
      <c r="AB54" s="38"/>
      <c r="AC54" s="38"/>
      <c r="AD54" s="38"/>
      <c r="AE54" s="38"/>
      <c r="AF54" s="38"/>
    </row>
    <row r="55" spans="1:32" ht="15.75" customHeight="1">
      <c r="A55" s="349"/>
      <c r="B55" s="406" t="s">
        <v>1713</v>
      </c>
      <c r="C55" s="145"/>
      <c r="D55" s="145"/>
      <c r="E55" s="145"/>
      <c r="F55" s="145"/>
      <c r="G55" s="145"/>
      <c r="H55" s="145"/>
      <c r="I55" s="145"/>
      <c r="J55" s="145"/>
      <c r="K55" s="145"/>
      <c r="L55" s="145"/>
      <c r="M55" s="145"/>
      <c r="N55" s="145"/>
      <c r="O55" s="145"/>
      <c r="P55" s="145"/>
      <c r="Q55" s="897"/>
      <c r="R55" s="674"/>
      <c r="S55" s="674"/>
      <c r="T55" s="674"/>
      <c r="U55" s="326"/>
      <c r="V55" s="326"/>
      <c r="W55" s="326"/>
      <c r="X55" s="326"/>
      <c r="Y55" s="326"/>
      <c r="Z55" s="326"/>
      <c r="AA55" s="326"/>
      <c r="AB55" s="326"/>
      <c r="AC55" s="326"/>
      <c r="AD55" s="326"/>
      <c r="AE55" s="326"/>
      <c r="AF55" s="326"/>
    </row>
    <row r="56" spans="1:32" ht="24" customHeight="1">
      <c r="A56" s="349"/>
      <c r="B56" s="870" t="s">
        <v>1470</v>
      </c>
      <c r="C56" s="467"/>
      <c r="D56" s="467"/>
      <c r="E56" s="467"/>
      <c r="F56" s="467"/>
      <c r="G56" s="467"/>
      <c r="H56" s="467"/>
      <c r="I56" s="467"/>
      <c r="J56" s="467"/>
      <c r="K56" s="467"/>
      <c r="L56" s="467"/>
      <c r="M56" s="864" t="s">
        <v>1712</v>
      </c>
      <c r="N56" s="865"/>
      <c r="O56" s="865"/>
      <c r="P56" s="866"/>
      <c r="Q56" s="864" t="s">
        <v>1711</v>
      </c>
      <c r="R56" s="865"/>
      <c r="S56" s="865"/>
      <c r="T56" s="866"/>
      <c r="U56" s="867" t="s">
        <v>1711</v>
      </c>
      <c r="V56" s="865"/>
      <c r="W56" s="865"/>
      <c r="X56" s="865"/>
      <c r="Y56" s="868"/>
      <c r="Z56" s="867" t="s">
        <v>1712</v>
      </c>
      <c r="AA56" s="865"/>
      <c r="AB56" s="865"/>
      <c r="AC56" s="865"/>
      <c r="AD56" s="868"/>
      <c r="AE56" s="326"/>
      <c r="AF56" s="326"/>
    </row>
    <row r="57" spans="1:32" ht="15.75" customHeight="1">
      <c r="A57" s="349"/>
      <c r="B57" s="732"/>
      <c r="C57" s="568"/>
      <c r="D57" s="568"/>
      <c r="E57" s="568"/>
      <c r="F57" s="568"/>
      <c r="G57" s="568"/>
      <c r="H57" s="568"/>
      <c r="I57" s="568"/>
      <c r="J57" s="568"/>
      <c r="K57" s="568"/>
      <c r="L57" s="568"/>
      <c r="M57" s="930" t="s">
        <v>1714</v>
      </c>
      <c r="N57" s="568"/>
      <c r="O57" s="568"/>
      <c r="P57" s="767"/>
      <c r="Q57" s="885" t="s">
        <v>976</v>
      </c>
      <c r="R57" s="886"/>
      <c r="S57" s="886"/>
      <c r="T57" s="886"/>
      <c r="U57" s="859" t="s">
        <v>1715</v>
      </c>
      <c r="V57" s="860"/>
      <c r="W57" s="860"/>
      <c r="X57" s="860"/>
      <c r="Y57" s="861"/>
      <c r="Z57" s="859" t="s">
        <v>1716</v>
      </c>
      <c r="AA57" s="860"/>
      <c r="AB57" s="860"/>
      <c r="AC57" s="860"/>
      <c r="AD57" s="861"/>
      <c r="AE57" s="407"/>
      <c r="AF57" s="326"/>
    </row>
    <row r="58" spans="1:32" ht="15.75" customHeight="1">
      <c r="A58" s="349"/>
      <c r="B58" s="873" t="str">
        <f>'Header '!A6</f>
        <v>M29030</v>
      </c>
      <c r="C58" s="467"/>
      <c r="D58" s="467"/>
      <c r="E58" s="927" t="str">
        <f>'Header '!B6</f>
        <v>CLB 4</v>
      </c>
      <c r="F58" s="467"/>
      <c r="G58" s="467"/>
      <c r="H58" s="467"/>
      <c r="I58" s="467"/>
      <c r="J58" s="467"/>
      <c r="K58" s="467"/>
      <c r="L58" s="728"/>
      <c r="M58" s="863" t="e">
        <f>SUMIFS(#REF!,#REF!,$M$57,#REF!,B58)</f>
        <v>#REF!</v>
      </c>
      <c r="N58" s="467"/>
      <c r="O58" s="467"/>
      <c r="P58" s="467"/>
      <c r="Q58" s="871" t="e">
        <f>SUMIFS(#REF!,#REF!,$Q$57,#REF!,B58)</f>
        <v>#REF!</v>
      </c>
      <c r="R58" s="467"/>
      <c r="S58" s="467"/>
      <c r="T58" s="467"/>
      <c r="U58" s="905" t="e">
        <f>SUMIFS(#REF!,#REF!,$U$57,#REF!,B58)</f>
        <v>#REF!</v>
      </c>
      <c r="V58" s="467"/>
      <c r="W58" s="467"/>
      <c r="X58" s="467"/>
      <c r="Y58" s="467"/>
      <c r="Z58" s="892" t="e">
        <f>SUMIFS(#REF!,#REF!,$Z$57,#REF!,B58)</f>
        <v>#REF!</v>
      </c>
      <c r="AA58" s="467"/>
      <c r="AB58" s="467"/>
      <c r="AC58" s="467"/>
      <c r="AD58" s="487"/>
      <c r="AE58" s="408"/>
      <c r="AF58" s="326"/>
    </row>
    <row r="59" spans="1:32" ht="15.75" customHeight="1">
      <c r="A59" s="349"/>
      <c r="B59" s="853"/>
      <c r="C59" s="568"/>
      <c r="D59" s="568"/>
      <c r="E59" s="891"/>
      <c r="F59" s="568"/>
      <c r="G59" s="568"/>
      <c r="H59" s="568"/>
      <c r="I59" s="568"/>
      <c r="J59" s="568"/>
      <c r="K59" s="568"/>
      <c r="L59" s="568"/>
      <c r="M59" s="898"/>
      <c r="N59" s="568"/>
      <c r="O59" s="568"/>
      <c r="P59" s="568"/>
      <c r="Q59" s="854"/>
      <c r="R59" s="568"/>
      <c r="S59" s="568"/>
      <c r="T59" s="855"/>
      <c r="U59" s="926"/>
      <c r="V59" s="568"/>
      <c r="W59" s="568"/>
      <c r="X59" s="568"/>
      <c r="Y59" s="767"/>
      <c r="Z59" s="881"/>
      <c r="AA59" s="568"/>
      <c r="AB59" s="568"/>
      <c r="AC59" s="568"/>
      <c r="AD59" s="540"/>
      <c r="AE59" s="408"/>
      <c r="AF59" s="326"/>
    </row>
    <row r="60" spans="1:32" ht="15.75" customHeight="1">
      <c r="A60" s="349"/>
      <c r="B60" s="853"/>
      <c r="C60" s="568"/>
      <c r="D60" s="568"/>
      <c r="E60" s="906"/>
      <c r="F60" s="568"/>
      <c r="G60" s="568"/>
      <c r="H60" s="568"/>
      <c r="I60" s="568"/>
      <c r="J60" s="568"/>
      <c r="K60" s="568"/>
      <c r="L60" s="767"/>
      <c r="M60" s="898"/>
      <c r="N60" s="568"/>
      <c r="O60" s="568"/>
      <c r="P60" s="568"/>
      <c r="Q60" s="854"/>
      <c r="R60" s="568"/>
      <c r="S60" s="568"/>
      <c r="T60" s="855"/>
      <c r="U60" s="926"/>
      <c r="V60" s="568"/>
      <c r="W60" s="568"/>
      <c r="X60" s="568"/>
      <c r="Y60" s="767"/>
      <c r="Z60" s="881"/>
      <c r="AA60" s="568"/>
      <c r="AB60" s="568"/>
      <c r="AC60" s="568"/>
      <c r="AD60" s="540"/>
      <c r="AE60" s="408"/>
      <c r="AF60" s="326"/>
    </row>
    <row r="61" spans="1:32" ht="15.75" customHeight="1">
      <c r="A61" s="349"/>
      <c r="B61" s="853"/>
      <c r="C61" s="568"/>
      <c r="D61" s="568"/>
      <c r="E61" s="906"/>
      <c r="F61" s="568"/>
      <c r="G61" s="568"/>
      <c r="H61" s="568"/>
      <c r="I61" s="568"/>
      <c r="J61" s="568"/>
      <c r="K61" s="568"/>
      <c r="L61" s="767"/>
      <c r="M61" s="898"/>
      <c r="N61" s="568"/>
      <c r="O61" s="568"/>
      <c r="P61" s="568"/>
      <c r="Q61" s="854"/>
      <c r="R61" s="568"/>
      <c r="S61" s="568"/>
      <c r="T61" s="855"/>
      <c r="U61" s="926"/>
      <c r="V61" s="568"/>
      <c r="W61" s="568"/>
      <c r="X61" s="568"/>
      <c r="Y61" s="767"/>
      <c r="Z61" s="881"/>
      <c r="AA61" s="568"/>
      <c r="AB61" s="568"/>
      <c r="AC61" s="568"/>
      <c r="AD61" s="540"/>
      <c r="AE61" s="408"/>
      <c r="AF61" s="326"/>
    </row>
    <row r="62" spans="1:32" ht="15.75" customHeight="1">
      <c r="A62" s="349"/>
      <c r="B62" s="921"/>
      <c r="C62" s="532"/>
      <c r="D62" s="532"/>
      <c r="E62" s="879"/>
      <c r="F62" s="532"/>
      <c r="G62" s="532"/>
      <c r="H62" s="532"/>
      <c r="I62" s="532"/>
      <c r="J62" s="532"/>
      <c r="K62" s="532"/>
      <c r="L62" s="720"/>
      <c r="M62" s="911"/>
      <c r="N62" s="532"/>
      <c r="O62" s="532"/>
      <c r="P62" s="532"/>
      <c r="Q62" s="932"/>
      <c r="R62" s="532"/>
      <c r="S62" s="532"/>
      <c r="T62" s="933"/>
      <c r="U62" s="899"/>
      <c r="V62" s="532"/>
      <c r="W62" s="532"/>
      <c r="X62" s="532"/>
      <c r="Y62" s="720"/>
      <c r="Z62" s="923"/>
      <c r="AA62" s="532"/>
      <c r="AB62" s="532"/>
      <c r="AC62" s="532"/>
      <c r="AD62" s="543"/>
      <c r="AE62" s="408"/>
      <c r="AF62" s="326"/>
    </row>
    <row r="63" spans="1:32" ht="15.75" customHeight="1">
      <c r="A63" s="349"/>
      <c r="B63" s="120"/>
      <c r="C63" s="120"/>
      <c r="D63" s="120"/>
      <c r="E63" s="120"/>
      <c r="F63" s="120"/>
      <c r="G63" s="120"/>
      <c r="H63" s="326"/>
      <c r="I63" s="326"/>
      <c r="J63" s="326"/>
      <c r="K63" s="326"/>
      <c r="L63" s="335" t="s">
        <v>1717</v>
      </c>
      <c r="M63" s="882" t="e">
        <f>SUM(M58:P62)</f>
        <v>#REF!</v>
      </c>
      <c r="N63" s="587"/>
      <c r="O63" s="587"/>
      <c r="P63" s="587"/>
      <c r="Q63" s="882" t="e">
        <f>SUM(Q58:T62)</f>
        <v>#REF!</v>
      </c>
      <c r="R63" s="587"/>
      <c r="S63" s="587"/>
      <c r="T63" s="587"/>
      <c r="U63" s="874" t="e">
        <f>SUM(U58:Y62)</f>
        <v>#REF!</v>
      </c>
      <c r="V63" s="587"/>
      <c r="W63" s="587"/>
      <c r="X63" s="587"/>
      <c r="Y63" s="587"/>
      <c r="Z63" s="874" t="e">
        <f>SUM(Z58:AD62)</f>
        <v>#REF!</v>
      </c>
      <c r="AA63" s="587"/>
      <c r="AB63" s="587"/>
      <c r="AC63" s="587"/>
      <c r="AD63" s="587"/>
      <c r="AE63" s="408"/>
      <c r="AF63" s="326"/>
    </row>
    <row r="64" spans="1:32" ht="15.75" customHeight="1">
      <c r="A64" s="349"/>
      <c r="B64" s="120"/>
      <c r="C64" s="120"/>
      <c r="D64" s="120"/>
      <c r="E64" s="120"/>
      <c r="F64" s="120"/>
      <c r="G64" s="120"/>
      <c r="H64" s="326"/>
      <c r="I64" s="326"/>
      <c r="J64" s="326"/>
      <c r="K64" s="326"/>
      <c r="L64" s="335"/>
      <c r="M64" s="895"/>
      <c r="N64" s="472"/>
      <c r="O64" s="472"/>
      <c r="P64" s="472"/>
      <c r="Q64" s="895"/>
      <c r="R64" s="472"/>
      <c r="S64" s="472"/>
      <c r="T64" s="472"/>
      <c r="U64" s="874"/>
      <c r="V64" s="587"/>
      <c r="W64" s="587"/>
      <c r="X64" s="587"/>
      <c r="Y64" s="587"/>
      <c r="Z64" s="895"/>
      <c r="AA64" s="472"/>
      <c r="AB64" s="472"/>
      <c r="AC64" s="472"/>
      <c r="AD64" s="472"/>
      <c r="AE64" s="408"/>
      <c r="AF64" s="326"/>
    </row>
    <row r="65" spans="1:31" ht="15.75" customHeight="1">
      <c r="A65" s="349"/>
      <c r="B65" s="889"/>
      <c r="C65" s="876"/>
      <c r="D65" s="876"/>
      <c r="E65" s="891"/>
      <c r="F65" s="876"/>
      <c r="G65" s="876"/>
      <c r="H65" s="876"/>
      <c r="I65" s="876"/>
      <c r="J65" s="876"/>
      <c r="K65" s="876"/>
      <c r="L65" s="876"/>
      <c r="M65" s="875"/>
      <c r="N65" s="876"/>
      <c r="O65" s="876"/>
      <c r="P65" s="876"/>
      <c r="Q65" s="878"/>
      <c r="R65" s="876"/>
      <c r="S65" s="876"/>
      <c r="T65" s="876"/>
      <c r="U65" s="874"/>
      <c r="V65" s="587"/>
      <c r="W65" s="587"/>
      <c r="X65" s="587"/>
      <c r="Y65" s="587"/>
      <c r="Z65" s="914"/>
      <c r="AA65" s="876"/>
      <c r="AB65" s="876"/>
      <c r="AC65" s="876"/>
      <c r="AD65" s="876"/>
      <c r="AE65" s="408"/>
    </row>
    <row r="66" spans="1:31" ht="15.75" customHeight="1">
      <c r="A66" s="349"/>
      <c r="B66" s="43" t="s">
        <v>1718</v>
      </c>
      <c r="C66" s="42"/>
      <c r="D66" s="42"/>
      <c r="E66" s="42"/>
      <c r="F66" s="42"/>
      <c r="G66" s="42"/>
      <c r="H66" s="42"/>
      <c r="I66" s="42"/>
      <c r="J66" s="42"/>
      <c r="K66" s="42"/>
      <c r="L66" s="42"/>
      <c r="M66" s="42"/>
      <c r="N66" s="42"/>
      <c r="O66" s="42"/>
      <c r="P66" s="42"/>
      <c r="Q66" s="42"/>
      <c r="R66" s="42"/>
      <c r="S66" s="42"/>
      <c r="T66" s="42"/>
      <c r="U66" s="42"/>
      <c r="V66" s="42"/>
      <c r="W66" s="42"/>
      <c r="X66" s="42"/>
      <c r="Y66" s="42"/>
      <c r="Z66" s="42"/>
      <c r="AA66" s="888"/>
      <c r="AB66" s="532"/>
      <c r="AC66" s="532"/>
      <c r="AD66" s="45"/>
      <c r="AE66" s="326"/>
    </row>
    <row r="67" spans="1:31" ht="27" customHeight="1">
      <c r="A67" s="349"/>
      <c r="B67" s="597" t="s">
        <v>1692</v>
      </c>
      <c r="C67" s="593"/>
      <c r="D67" s="593"/>
      <c r="E67" s="593"/>
      <c r="F67" s="593"/>
      <c r="G67" s="593"/>
      <c r="H67" s="593"/>
      <c r="I67" s="593"/>
      <c r="J67" s="593"/>
      <c r="K67" s="593"/>
      <c r="L67" s="856" t="s">
        <v>1719</v>
      </c>
      <c r="M67" s="593"/>
      <c r="N67" s="856" t="s">
        <v>1720</v>
      </c>
      <c r="O67" s="593"/>
      <c r="P67" s="599" t="s">
        <v>1721</v>
      </c>
      <c r="Q67" s="593"/>
      <c r="R67" s="593"/>
      <c r="S67" s="593"/>
      <c r="T67" s="856" t="s">
        <v>1696</v>
      </c>
      <c r="U67" s="593"/>
      <c r="V67" s="593"/>
      <c r="W67" s="856" t="s">
        <v>1697</v>
      </c>
      <c r="X67" s="593"/>
      <c r="Y67" s="593"/>
      <c r="Z67" s="593"/>
      <c r="AA67" s="904">
        <v>2.5</v>
      </c>
      <c r="AB67" s="526"/>
      <c r="AC67" s="527"/>
      <c r="AD67" s="408"/>
      <c r="AE67" s="326"/>
    </row>
    <row r="68" spans="1:31" ht="15.75" customHeight="1">
      <c r="A68" s="349"/>
      <c r="B68" s="910"/>
      <c r="C68" s="464"/>
      <c r="D68" s="464"/>
      <c r="E68" s="464"/>
      <c r="F68" s="464"/>
      <c r="G68" s="464"/>
      <c r="H68" s="464"/>
      <c r="I68" s="464"/>
      <c r="J68" s="464"/>
      <c r="K68" s="464"/>
      <c r="L68" s="931"/>
      <c r="M68" s="464"/>
      <c r="N68" s="931"/>
      <c r="O68" s="464"/>
      <c r="P68" s="858"/>
      <c r="Q68" s="464"/>
      <c r="R68" s="464"/>
      <c r="S68" s="464"/>
      <c r="T68" s="858"/>
      <c r="U68" s="464"/>
      <c r="V68" s="464"/>
      <c r="W68" s="890"/>
      <c r="X68" s="464"/>
      <c r="Y68" s="464"/>
      <c r="Z68" s="464"/>
      <c r="AA68" s="883">
        <f>$AA$95*W68</f>
        <v>0</v>
      </c>
      <c r="AB68" s="467"/>
      <c r="AC68" s="487"/>
      <c r="AD68" s="326"/>
      <c r="AE68" s="326"/>
    </row>
    <row r="69" spans="1:31" ht="10.5" customHeight="1">
      <c r="A69" s="349"/>
      <c r="B69" s="925"/>
      <c r="C69" s="472"/>
      <c r="D69" s="472"/>
      <c r="E69" s="472"/>
      <c r="F69" s="472"/>
      <c r="G69" s="472"/>
      <c r="H69" s="472"/>
      <c r="I69" s="472"/>
      <c r="J69" s="472"/>
      <c r="K69" s="472"/>
      <c r="L69" s="924"/>
      <c r="M69" s="472"/>
      <c r="N69" s="924"/>
      <c r="O69" s="472"/>
      <c r="P69" s="919"/>
      <c r="Q69" s="472"/>
      <c r="R69" s="472"/>
      <c r="S69" s="472"/>
      <c r="T69" s="919"/>
      <c r="U69" s="472"/>
      <c r="V69" s="472"/>
      <c r="W69" s="915"/>
      <c r="X69" s="472"/>
      <c r="Y69" s="472"/>
      <c r="Z69" s="472"/>
      <c r="AA69" s="913"/>
      <c r="AB69" s="568"/>
      <c r="AC69" s="540"/>
      <c r="AD69" s="326"/>
      <c r="AE69" s="44"/>
    </row>
    <row r="70" spans="1:31" ht="15.75" customHeight="1">
      <c r="A70" s="349"/>
      <c r="B70" s="920"/>
      <c r="C70" s="534"/>
      <c r="D70" s="534"/>
      <c r="E70" s="534"/>
      <c r="F70" s="534"/>
      <c r="G70" s="534"/>
      <c r="H70" s="534"/>
      <c r="I70" s="534"/>
      <c r="J70" s="534"/>
      <c r="K70" s="534"/>
      <c r="L70" s="877"/>
      <c r="M70" s="534"/>
      <c r="N70" s="877"/>
      <c r="O70" s="534"/>
      <c r="P70" s="887"/>
      <c r="Q70" s="534"/>
      <c r="R70" s="534"/>
      <c r="S70" s="534"/>
      <c r="T70" s="887"/>
      <c r="U70" s="534"/>
      <c r="V70" s="534"/>
      <c r="W70" s="929"/>
      <c r="X70" s="534"/>
      <c r="Y70" s="534"/>
      <c r="Z70" s="534"/>
      <c r="AA70" s="857"/>
      <c r="AB70" s="532"/>
      <c r="AC70" s="543"/>
      <c r="AD70" s="326"/>
      <c r="AE70" s="44"/>
    </row>
    <row r="71" spans="1:31" ht="13.5" customHeight="1">
      <c r="A71" s="349"/>
      <c r="B71" s="277"/>
      <c r="C71" s="277"/>
      <c r="D71" s="277"/>
      <c r="E71" s="277"/>
      <c r="F71" s="277"/>
      <c r="G71" s="277"/>
      <c r="H71" s="277"/>
      <c r="I71" s="277"/>
      <c r="J71" s="277"/>
      <c r="K71" s="277"/>
      <c r="L71" s="346"/>
      <c r="M71" s="308"/>
      <c r="N71" s="346"/>
      <c r="O71" s="308"/>
      <c r="P71" s="344"/>
      <c r="Q71" s="344"/>
      <c r="R71" s="344"/>
      <c r="S71" s="344"/>
      <c r="T71" s="344"/>
      <c r="U71" s="344"/>
      <c r="V71" s="344"/>
      <c r="W71" s="348"/>
      <c r="X71" s="348"/>
      <c r="Y71" s="348"/>
      <c r="Z71" s="348"/>
      <c r="AA71" s="917"/>
      <c r="AB71" s="467"/>
      <c r="AC71" s="467"/>
      <c r="AD71" s="326"/>
      <c r="AE71" s="44"/>
    </row>
    <row r="72" spans="1:31" ht="15.75" customHeight="1">
      <c r="A72" s="349"/>
      <c r="B72" s="408"/>
      <c r="C72" s="408"/>
      <c r="D72" s="408"/>
      <c r="E72" s="408"/>
      <c r="F72" s="408"/>
      <c r="G72" s="408"/>
      <c r="H72" s="408"/>
      <c r="I72" s="408"/>
      <c r="J72" s="408"/>
      <c r="K72" s="408"/>
      <c r="L72" s="408"/>
      <c r="M72" s="408"/>
      <c r="N72" s="408"/>
      <c r="O72" s="408"/>
      <c r="P72" s="408"/>
      <c r="Q72" s="408"/>
      <c r="R72" s="408"/>
      <c r="S72" s="408"/>
      <c r="T72" s="408"/>
      <c r="U72" s="408"/>
      <c r="V72" s="408"/>
      <c r="W72" s="408"/>
      <c r="X72" s="408"/>
      <c r="Y72" s="408"/>
      <c r="Z72" s="408"/>
      <c r="AA72" s="408"/>
      <c r="AB72" s="408"/>
      <c r="AC72" s="408"/>
      <c r="AD72" s="408"/>
      <c r="AE72" s="408"/>
    </row>
    <row r="73" spans="1:31" ht="15.75" customHeight="1">
      <c r="A73" s="349"/>
      <c r="B73" s="46"/>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309"/>
      <c r="AB73" s="309"/>
      <c r="AC73" s="309"/>
      <c r="AD73" s="326"/>
      <c r="AE73" s="44"/>
    </row>
    <row r="74" spans="1:31" ht="15.75" customHeight="1">
      <c r="A74" s="349"/>
      <c r="B74" s="46"/>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309"/>
      <c r="AB74" s="309"/>
      <c r="AC74" s="309"/>
      <c r="AD74" s="326"/>
      <c r="AE74" s="44"/>
    </row>
    <row r="75" spans="1:31" ht="15.75" customHeight="1">
      <c r="A75" s="349"/>
      <c r="B75" s="46"/>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c r="AA75" s="309"/>
      <c r="AB75" s="309"/>
      <c r="AC75" s="309"/>
      <c r="AD75" s="326"/>
      <c r="AE75" s="44"/>
    </row>
    <row r="76" spans="1:31" ht="15.75" customHeight="1">
      <c r="A76" s="349"/>
      <c r="B76" s="46"/>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c r="AA76" s="309"/>
      <c r="AB76" s="309"/>
      <c r="AC76" s="309"/>
      <c r="AD76" s="326"/>
      <c r="AE76" s="44"/>
    </row>
    <row r="77" spans="1:31" ht="15.75" customHeight="1">
      <c r="A77" s="349"/>
      <c r="B77" s="46"/>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c r="AA77" s="309"/>
      <c r="AB77" s="309"/>
      <c r="AC77" s="309"/>
      <c r="AD77" s="326"/>
      <c r="AE77" s="44"/>
    </row>
    <row r="78" spans="1:31" ht="15.75" customHeight="1">
      <c r="A78" s="349"/>
      <c r="B78" s="46"/>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309"/>
      <c r="AB78" s="309"/>
      <c r="AC78" s="309"/>
      <c r="AD78" s="326"/>
      <c r="AE78" s="44"/>
    </row>
    <row r="79" spans="1:31" ht="15.75" customHeight="1">
      <c r="A79" s="349"/>
      <c r="B79" s="46"/>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c r="AA79" s="309"/>
      <c r="AB79" s="309"/>
      <c r="AC79" s="309"/>
      <c r="AD79" s="326"/>
      <c r="AE79" s="44"/>
    </row>
    <row r="80" spans="1:31" ht="15.75" customHeight="1">
      <c r="A80" s="349"/>
      <c r="B80" s="46"/>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309"/>
      <c r="AB80" s="309"/>
      <c r="AC80" s="309"/>
      <c r="AD80" s="326"/>
      <c r="AE80" s="44"/>
    </row>
    <row r="81" spans="1:32" ht="15.75" customHeight="1">
      <c r="A81" s="349"/>
      <c r="B81" s="46"/>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c r="AA81" s="309"/>
      <c r="AB81" s="309"/>
      <c r="AC81" s="309"/>
      <c r="AD81" s="326"/>
      <c r="AE81" s="44"/>
      <c r="AF81" s="326"/>
    </row>
    <row r="82" spans="1:32" ht="15.75" customHeight="1">
      <c r="A82" s="349"/>
      <c r="B82" s="46"/>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c r="AA82" s="309"/>
      <c r="AB82" s="309"/>
      <c r="AC82" s="309"/>
      <c r="AD82" s="326"/>
      <c r="AE82" s="44"/>
      <c r="AF82" s="326"/>
    </row>
    <row r="83" spans="1:32" ht="15.75" customHeight="1">
      <c r="A83" s="349"/>
      <c r="B83" s="46"/>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c r="AA83" s="309"/>
      <c r="AB83" s="309"/>
      <c r="AC83" s="309"/>
      <c r="AD83" s="326"/>
      <c r="AE83" s="44"/>
      <c r="AF83" s="326"/>
    </row>
    <row r="84" spans="1:32" ht="15.75" customHeight="1">
      <c r="A84" s="349"/>
      <c r="B84" s="46"/>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c r="AA84" s="309"/>
      <c r="AB84" s="309"/>
      <c r="AC84" s="309"/>
      <c r="AD84" s="326"/>
      <c r="AE84" s="44"/>
      <c r="AF84" s="326"/>
    </row>
    <row r="85" spans="1:32" ht="15.75" customHeight="1">
      <c r="A85" s="349"/>
      <c r="B85" s="46"/>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c r="AA85" s="309"/>
      <c r="AB85" s="309"/>
      <c r="AC85" s="309"/>
      <c r="AD85" s="326"/>
      <c r="AE85" s="44"/>
      <c r="AF85" s="326"/>
    </row>
    <row r="86" spans="1:32" ht="15.75" customHeight="1">
      <c r="A86" s="349"/>
      <c r="B86" s="46"/>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c r="AA86" s="309"/>
      <c r="AB86" s="309"/>
      <c r="AC86" s="309"/>
      <c r="AD86" s="326"/>
      <c r="AE86" s="44"/>
      <c r="AF86" s="326"/>
    </row>
    <row r="87" spans="1:32" ht="15.75" customHeight="1">
      <c r="A87" s="349"/>
      <c r="B87" s="46"/>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309"/>
      <c r="AB87" s="309"/>
      <c r="AC87" s="309"/>
      <c r="AD87" s="326"/>
      <c r="AE87" s="44"/>
      <c r="AF87" s="326"/>
    </row>
    <row r="88" spans="1:32" ht="15.75" customHeight="1">
      <c r="A88" s="349"/>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64"/>
      <c r="AD88" s="164"/>
      <c r="AE88" s="164"/>
      <c r="AF88" s="326"/>
    </row>
    <row r="89" spans="1:32" ht="15.75" customHeight="1">
      <c r="A89" s="349"/>
      <c r="B89" s="46"/>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309"/>
      <c r="AB89" s="309"/>
      <c r="AC89" s="309"/>
      <c r="AD89" s="326"/>
      <c r="AE89" s="44"/>
      <c r="AF89" s="326"/>
    </row>
    <row r="90" spans="1:32" ht="15.65" customHeight="1">
      <c r="A90" s="638"/>
      <c r="B90" s="467"/>
      <c r="C90" s="467"/>
      <c r="D90" s="467"/>
      <c r="E90" s="467"/>
      <c r="F90" s="467"/>
      <c r="G90" s="467"/>
      <c r="H90" s="909"/>
      <c r="I90" s="464"/>
      <c r="J90" s="464"/>
      <c r="K90" s="464"/>
      <c r="L90" s="382"/>
      <c r="M90" s="382"/>
      <c r="N90" s="382"/>
      <c r="O90" s="628"/>
      <c r="P90" s="464"/>
      <c r="Q90" s="464"/>
      <c r="R90" s="382"/>
      <c r="S90" s="382"/>
      <c r="T90" s="382"/>
      <c r="U90" s="382"/>
      <c r="V90" s="382"/>
      <c r="W90" s="382"/>
      <c r="X90" s="382"/>
      <c r="Y90" s="383"/>
      <c r="Z90" s="384"/>
      <c r="AA90" s="384"/>
      <c r="AB90" s="384"/>
      <c r="AC90" s="385" t="s">
        <v>29</v>
      </c>
      <c r="AD90" s="386">
        <v>2</v>
      </c>
      <c r="AE90" s="386" t="s">
        <v>30</v>
      </c>
      <c r="AF90" s="386">
        <v>2</v>
      </c>
    </row>
    <row r="91" spans="1:32" s="37" customFormat="1" ht="13" customHeight="1">
      <c r="A91" s="326"/>
      <c r="B91" s="326"/>
      <c r="C91" s="326"/>
      <c r="D91" s="326"/>
      <c r="E91" s="326"/>
      <c r="F91" s="326"/>
      <c r="G91" s="326"/>
      <c r="H91" s="326"/>
      <c r="I91" s="326"/>
      <c r="J91" s="326"/>
      <c r="K91" s="326"/>
      <c r="L91" s="326"/>
      <c r="M91" s="326"/>
      <c r="N91" s="326"/>
      <c r="O91" s="326"/>
      <c r="P91" s="326"/>
      <c r="Q91" s="326"/>
      <c r="R91" s="326"/>
      <c r="S91" s="326"/>
      <c r="T91" s="326"/>
      <c r="U91" s="326"/>
      <c r="V91" s="326"/>
      <c r="W91" s="326"/>
      <c r="X91" s="326"/>
      <c r="Y91" s="326"/>
      <c r="Z91" s="326"/>
      <c r="AA91" s="326"/>
      <c r="AB91" s="326"/>
      <c r="AC91" s="326"/>
      <c r="AD91" s="326"/>
      <c r="AE91" s="326"/>
      <c r="AF91" s="326"/>
    </row>
    <row r="92" spans="1:32" s="37" customFormat="1" ht="13" customHeight="1">
      <c r="A92" s="326"/>
      <c r="B92" s="326"/>
      <c r="C92" s="326"/>
      <c r="D92" s="326"/>
      <c r="E92" s="326"/>
      <c r="F92" s="326"/>
      <c r="G92" s="326"/>
      <c r="H92" s="326"/>
      <c r="I92" s="326"/>
      <c r="J92" s="326"/>
      <c r="K92" s="326"/>
      <c r="L92" s="326"/>
      <c r="M92" s="326"/>
      <c r="N92" s="326"/>
      <c r="O92" s="326"/>
      <c r="P92" s="326"/>
      <c r="Q92" s="326"/>
      <c r="R92" s="326"/>
      <c r="S92" s="326"/>
      <c r="T92" s="326"/>
      <c r="U92" s="326"/>
      <c r="V92" s="326"/>
      <c r="W92" s="326"/>
      <c r="X92" s="326"/>
      <c r="Y92" s="326"/>
      <c r="Z92" s="326"/>
      <c r="AA92" s="326"/>
      <c r="AB92" s="326"/>
      <c r="AC92" s="326"/>
      <c r="AD92" s="326"/>
      <c r="AE92" s="326"/>
      <c r="AF92" s="326"/>
    </row>
    <row r="93" spans="1:32" ht="15.75" customHeight="1">
      <c r="A93" s="326"/>
      <c r="B93" s="326"/>
      <c r="C93" s="326"/>
      <c r="D93" s="326"/>
      <c r="E93" s="326"/>
      <c r="F93" s="326"/>
      <c r="G93" s="326"/>
      <c r="H93" s="326"/>
      <c r="I93" s="326"/>
      <c r="J93" s="326"/>
      <c r="K93" s="326"/>
      <c r="L93" s="326"/>
      <c r="M93" s="326"/>
      <c r="N93" s="326"/>
      <c r="O93" s="326"/>
      <c r="P93" s="326"/>
      <c r="Q93" s="326"/>
      <c r="R93" s="326"/>
      <c r="S93" s="326"/>
      <c r="T93" s="326"/>
      <c r="U93" s="326"/>
      <c r="V93" s="326"/>
      <c r="W93" s="326"/>
      <c r="X93" s="326"/>
      <c r="Y93" s="326"/>
      <c r="Z93" s="326"/>
      <c r="AA93" s="326"/>
      <c r="AB93" s="326"/>
      <c r="AC93" s="326"/>
      <c r="AD93" s="326"/>
      <c r="AE93" s="326"/>
      <c r="AF93" s="326"/>
    </row>
    <row r="94" spans="1:32" ht="15.75" customHeight="1">
      <c r="A94" s="326"/>
      <c r="B94" s="326"/>
      <c r="C94" s="326"/>
      <c r="D94" s="326"/>
      <c r="E94" s="326"/>
      <c r="F94" s="326"/>
      <c r="G94" s="326"/>
      <c r="H94" s="326"/>
      <c r="I94" s="326"/>
      <c r="J94" s="326"/>
      <c r="K94" s="326"/>
      <c r="L94" s="326"/>
      <c r="M94" s="326"/>
      <c r="N94" s="326"/>
      <c r="O94" s="326"/>
      <c r="P94" s="326"/>
      <c r="Q94" s="326"/>
      <c r="R94" s="326"/>
      <c r="S94" s="326"/>
      <c r="T94" s="326"/>
      <c r="U94" s="326"/>
      <c r="V94" s="326"/>
      <c r="W94" s="326"/>
      <c r="X94" s="326"/>
      <c r="Y94" s="326"/>
      <c r="Z94" s="326"/>
      <c r="AA94" s="326"/>
      <c r="AB94" s="326"/>
      <c r="AC94" s="326"/>
      <c r="AD94" s="326"/>
      <c r="AE94" s="326"/>
      <c r="AF94" s="326"/>
    </row>
    <row r="95" spans="1:32" ht="15.75" customHeight="1">
      <c r="A95" s="326"/>
      <c r="B95" s="326"/>
      <c r="C95" s="326"/>
      <c r="D95" s="326"/>
      <c r="E95" s="326"/>
      <c r="F95" s="326"/>
      <c r="G95" s="326"/>
      <c r="H95" s="326"/>
      <c r="I95" s="326"/>
      <c r="J95" s="326"/>
      <c r="K95" s="326"/>
      <c r="L95" s="326"/>
      <c r="M95" s="326"/>
      <c r="N95" s="326"/>
      <c r="O95" s="326"/>
      <c r="P95" s="326"/>
      <c r="Q95" s="326"/>
      <c r="R95" s="326"/>
      <c r="S95" s="326"/>
      <c r="T95" s="326"/>
      <c r="U95" s="326"/>
      <c r="V95" s="326"/>
      <c r="W95" s="326"/>
      <c r="X95" s="326"/>
      <c r="Y95" s="326"/>
      <c r="Z95" s="326"/>
      <c r="AA95" s="326"/>
      <c r="AB95" s="326"/>
      <c r="AC95" s="326"/>
      <c r="AD95" s="326"/>
      <c r="AE95" s="326"/>
      <c r="AF95" s="326"/>
    </row>
    <row r="96" spans="1:32" ht="15.75" customHeight="1">
      <c r="A96" s="326"/>
      <c r="B96" s="326"/>
      <c r="C96" s="326"/>
      <c r="D96" s="326"/>
      <c r="E96" s="326"/>
      <c r="F96" s="326"/>
      <c r="G96" s="326"/>
      <c r="H96" s="326"/>
      <c r="I96" s="326"/>
      <c r="J96" s="326"/>
      <c r="K96" s="326"/>
      <c r="L96" s="326"/>
      <c r="M96" s="326"/>
      <c r="N96" s="326"/>
      <c r="O96" s="326"/>
      <c r="P96" s="326"/>
      <c r="Q96" s="326"/>
      <c r="R96" s="326"/>
      <c r="S96" s="326"/>
      <c r="T96" s="326"/>
      <c r="U96" s="326"/>
      <c r="V96" s="326"/>
      <c r="W96" s="326"/>
      <c r="X96" s="326"/>
      <c r="Y96" s="326"/>
      <c r="Z96" s="326"/>
      <c r="AA96" s="326"/>
      <c r="AB96" s="326"/>
      <c r="AC96" s="326"/>
      <c r="AD96" s="326"/>
      <c r="AE96" s="326"/>
      <c r="AF96" s="326"/>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sheetData>
  <mergeCells count="139">
    <mergeCell ref="A90:G90"/>
    <mergeCell ref="H90:K90"/>
    <mergeCell ref="U60:Y60"/>
    <mergeCell ref="B67:K67"/>
    <mergeCell ref="E58:L58"/>
    <mergeCell ref="T68:V68"/>
    <mergeCell ref="M61:P61"/>
    <mergeCell ref="B60:D60"/>
    <mergeCell ref="B19:AF19"/>
    <mergeCell ref="B25:F25"/>
    <mergeCell ref="W70:Z70"/>
    <mergeCell ref="M57:P57"/>
    <mergeCell ref="U59:Y59"/>
    <mergeCell ref="U61:Y61"/>
    <mergeCell ref="L68:M68"/>
    <mergeCell ref="F53:I53"/>
    <mergeCell ref="N68:O68"/>
    <mergeCell ref="O47:Q47"/>
    <mergeCell ref="M56:P56"/>
    <mergeCell ref="B20:AF20"/>
    <mergeCell ref="M59:P59"/>
    <mergeCell ref="E60:L60"/>
    <mergeCell ref="Q62:T62"/>
    <mergeCell ref="T69:V69"/>
    <mergeCell ref="M5:Q5"/>
    <mergeCell ref="W67:Z67"/>
    <mergeCell ref="M48:Q48"/>
    <mergeCell ref="W69:Z69"/>
    <mergeCell ref="F4:L4"/>
    <mergeCell ref="R53:T53"/>
    <mergeCell ref="Z56:AD56"/>
    <mergeCell ref="AA71:AC71"/>
    <mergeCell ref="O90:Q90"/>
    <mergeCell ref="N53:Q53"/>
    <mergeCell ref="P69:S69"/>
    <mergeCell ref="E59:L59"/>
    <mergeCell ref="G24:K24"/>
    <mergeCell ref="B70:K70"/>
    <mergeCell ref="Q64:T64"/>
    <mergeCell ref="B62:D62"/>
    <mergeCell ref="J53:M53"/>
    <mergeCell ref="A48:B48"/>
    <mergeCell ref="Z62:AD62"/>
    <mergeCell ref="L69:M69"/>
    <mergeCell ref="N69:O69"/>
    <mergeCell ref="P67:S67"/>
    <mergeCell ref="Z63:AD63"/>
    <mergeCell ref="B69:K69"/>
    <mergeCell ref="U58:Y58"/>
    <mergeCell ref="E61:L61"/>
    <mergeCell ref="Q63:T63"/>
    <mergeCell ref="Z60:AD60"/>
    <mergeCell ref="M24:Q24"/>
    <mergeCell ref="P70:S70"/>
    <mergeCell ref="G25:K25"/>
    <mergeCell ref="U63:Y63"/>
    <mergeCell ref="Z59:AD59"/>
    <mergeCell ref="H47:K47"/>
    <mergeCell ref="C48:L48"/>
    <mergeCell ref="F52:I52"/>
    <mergeCell ref="B68:K68"/>
    <mergeCell ref="M62:P62"/>
    <mergeCell ref="B51:E51"/>
    <mergeCell ref="AA69:AC69"/>
    <mergeCell ref="Q59:T59"/>
    <mergeCell ref="A47:G47"/>
    <mergeCell ref="Z65:AD65"/>
    <mergeCell ref="A3:E3"/>
    <mergeCell ref="E65:L65"/>
    <mergeCell ref="Z58:AD58"/>
    <mergeCell ref="N51:Q51"/>
    <mergeCell ref="B8:AF15"/>
    <mergeCell ref="N67:O67"/>
    <mergeCell ref="Z64:AD64"/>
    <mergeCell ref="M64:P64"/>
    <mergeCell ref="R52:T52"/>
    <mergeCell ref="Q55:T55"/>
    <mergeCell ref="M60:P60"/>
    <mergeCell ref="U62:Y62"/>
    <mergeCell ref="B59:D59"/>
    <mergeCell ref="A4:E4"/>
    <mergeCell ref="B53:E53"/>
    <mergeCell ref="N52:Q52"/>
    <mergeCell ref="R4:X4"/>
    <mergeCell ref="B52:E52"/>
    <mergeCell ref="T67:V67"/>
    <mergeCell ref="F3:L3"/>
    <mergeCell ref="A5:B5"/>
    <mergeCell ref="AA67:AC67"/>
    <mergeCell ref="M3:Q3"/>
    <mergeCell ref="B17:AF17"/>
    <mergeCell ref="A1:AF2"/>
    <mergeCell ref="U64:Y64"/>
    <mergeCell ref="M65:P65"/>
    <mergeCell ref="L70:M70"/>
    <mergeCell ref="N70:O70"/>
    <mergeCell ref="Q65:T65"/>
    <mergeCell ref="E62:L62"/>
    <mergeCell ref="U65:Y65"/>
    <mergeCell ref="J51:M51"/>
    <mergeCell ref="R51:T51"/>
    <mergeCell ref="Z61:AD61"/>
    <mergeCell ref="M63:P63"/>
    <mergeCell ref="AA68:AC68"/>
    <mergeCell ref="R54:T54"/>
    <mergeCell ref="AE3:AF3"/>
    <mergeCell ref="Q57:T57"/>
    <mergeCell ref="T70:V70"/>
    <mergeCell ref="AA66:AC66"/>
    <mergeCell ref="A6:AF6"/>
    <mergeCell ref="B65:D65"/>
    <mergeCell ref="W68:Z68"/>
    <mergeCell ref="U57:Y57"/>
    <mergeCell ref="A14:A15"/>
    <mergeCell ref="AE4:AF4"/>
    <mergeCell ref="M4:Q4"/>
    <mergeCell ref="B61:D61"/>
    <mergeCell ref="Q61:T61"/>
    <mergeCell ref="L67:M67"/>
    <mergeCell ref="AA70:AC70"/>
    <mergeCell ref="P68:S68"/>
    <mergeCell ref="Z57:AD57"/>
    <mergeCell ref="J52:M52"/>
    <mergeCell ref="M58:P58"/>
    <mergeCell ref="Q56:T56"/>
    <mergeCell ref="A7:AF7"/>
    <mergeCell ref="A16:AF16"/>
    <mergeCell ref="C5:L5"/>
    <mergeCell ref="U56:Y56"/>
    <mergeCell ref="M25:Q25"/>
    <mergeCell ref="B56:L57"/>
    <mergeCell ref="R5:AF5"/>
    <mergeCell ref="Q58:T58"/>
    <mergeCell ref="F51:I51"/>
    <mergeCell ref="R48:AF48"/>
    <mergeCell ref="B24:F24"/>
    <mergeCell ref="Q60:T60"/>
    <mergeCell ref="B58:D58"/>
    <mergeCell ref="Y4:AD4"/>
  </mergeCells>
  <conditionalFormatting sqref="B25:B47 B49">
    <cfRule type="cellIs" dxfId="14" priority="7" operator="equal">
      <formula>0</formula>
    </cfRule>
  </conditionalFormatting>
  <conditionalFormatting sqref="B90">
    <cfRule type="cellIs" dxfId="13" priority="3" operator="equal">
      <formula>0</formula>
    </cfRule>
  </conditionalFormatting>
  <conditionalFormatting sqref="F52:F54">
    <cfRule type="cellIs" dxfId="12" priority="10" operator="equal">
      <formula>0</formula>
    </cfRule>
  </conditionalFormatting>
  <conditionalFormatting sqref="G25:G47 G49">
    <cfRule type="cellIs" dxfId="11" priority="5" operator="equal">
      <formula>0</formula>
    </cfRule>
  </conditionalFormatting>
  <conditionalFormatting sqref="G90">
    <cfRule type="cellIs" dxfId="10" priority="1" operator="equal">
      <formula>0</formula>
    </cfRule>
  </conditionalFormatting>
  <conditionalFormatting sqref="J52:J54">
    <cfRule type="cellIs" dxfId="9" priority="11" operator="equal">
      <formula>0</formula>
    </cfRule>
  </conditionalFormatting>
  <conditionalFormatting sqref="L59">
    <cfRule type="cellIs" dxfId="8" priority="13" operator="equal">
      <formula>0</formula>
    </cfRule>
  </conditionalFormatting>
  <conditionalFormatting sqref="L25:M47 L49:M49">
    <cfRule type="cellIs" dxfId="7" priority="6" operator="equal">
      <formula>0</formula>
    </cfRule>
  </conditionalFormatting>
  <conditionalFormatting sqref="L90:M90">
    <cfRule type="cellIs" dxfId="6" priority="2" operator="equal">
      <formula>0</formula>
    </cfRule>
  </conditionalFormatting>
  <conditionalFormatting sqref="M58:P62 M65:P65">
    <cfRule type="cellIs" dxfId="5" priority="16" operator="equal">
      <formula>0</formula>
    </cfRule>
  </conditionalFormatting>
  <conditionalFormatting sqref="N52 B52:B54 N53:Q54">
    <cfRule type="cellIs" dxfId="4" priority="12" operator="equal">
      <formula>0</formula>
    </cfRule>
  </conditionalFormatting>
  <conditionalFormatting sqref="Z68:Z71">
    <cfRule type="cellIs" dxfId="3" priority="8" operator="equal">
      <formula>0</formula>
    </cfRule>
  </conditionalFormatting>
  <conditionalFormatting sqref="AA67">
    <cfRule type="cellIs" dxfId="2" priority="9" operator="equal">
      <formula>0</formula>
    </cfRule>
  </conditionalFormatting>
  <pageMargins left="0.75" right="0.5" top="0.75" bottom="0.5" header="0" footer="0.3"/>
  <pageSetup scale="97" orientation="portrait" r:id="rId1"/>
  <headerFooter>
    <oddFooter>&amp;L_x000D_&amp;1#&amp;"Calibri"&amp;10&amp;K000000 DISTRIBUTION: DoD COMMUNITY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autoPageBreaks="0"/>
  </sheetPr>
  <dimension ref="A1:AF37"/>
  <sheetViews>
    <sheetView showGridLines="0" showZeros="0" view="pageBreakPreview" zoomScaleNormal="100" zoomScaleSheetLayoutView="100" workbookViewId="0">
      <selection activeCell="F3" sqref="F3:L3"/>
    </sheetView>
  </sheetViews>
  <sheetFormatPr defaultColWidth="0" defaultRowHeight="0" customHeight="1" zeroHeight="1"/>
  <cols>
    <col min="1" max="26" width="2.81640625" style="450" customWidth="1"/>
    <col min="27" max="27" width="5.1796875" style="450" customWidth="1"/>
    <col min="28" max="32" width="2.81640625" style="450" customWidth="1"/>
    <col min="33" max="33" width="9.1796875" style="450" hidden="1" customWidth="1"/>
    <col min="34" max="16384" width="9.1796875" style="450"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29.25" customHeight="1">
      <c r="A3" s="478" t="s">
        <v>11</v>
      </c>
      <c r="B3" s="479"/>
      <c r="C3" s="479"/>
      <c r="D3" s="479"/>
      <c r="E3" s="479"/>
      <c r="F3" s="935" t="s">
        <v>12</v>
      </c>
      <c r="G3" s="936"/>
      <c r="H3" s="936"/>
      <c r="I3" s="936"/>
      <c r="J3" s="936"/>
      <c r="K3" s="936"/>
      <c r="L3" s="936"/>
      <c r="M3" s="478" t="s">
        <v>13</v>
      </c>
      <c r="N3" s="479"/>
      <c r="O3" s="479"/>
      <c r="P3" s="479"/>
      <c r="Q3" s="479"/>
      <c r="R3" s="123" t="s">
        <v>7</v>
      </c>
      <c r="S3" s="124"/>
      <c r="T3" s="124"/>
      <c r="U3" s="124"/>
      <c r="V3" s="124"/>
      <c r="W3" s="124"/>
      <c r="X3" s="124"/>
      <c r="AE3" s="458"/>
      <c r="AF3" s="124"/>
    </row>
    <row r="4" spans="1:32" ht="15.75" customHeight="1">
      <c r="A4" s="478" t="s">
        <v>14</v>
      </c>
      <c r="B4" s="479"/>
      <c r="C4" s="479"/>
      <c r="D4" s="479"/>
      <c r="E4" s="479"/>
      <c r="F4" s="541" t="s">
        <v>2</v>
      </c>
      <c r="G4" s="934"/>
      <c r="H4" s="934"/>
      <c r="I4" s="934"/>
      <c r="J4" s="934"/>
      <c r="K4" s="934"/>
      <c r="L4" s="934"/>
      <c r="M4" s="478" t="s">
        <v>15</v>
      </c>
      <c r="N4" s="479"/>
      <c r="O4" s="479"/>
      <c r="P4" s="479"/>
      <c r="Q4" s="479"/>
      <c r="R4" s="541" t="s">
        <v>6</v>
      </c>
      <c r="S4" s="934"/>
      <c r="T4" s="934"/>
      <c r="U4" s="934"/>
      <c r="V4" s="934"/>
      <c r="W4" s="934"/>
      <c r="X4" s="934"/>
      <c r="Y4" s="698" t="s">
        <v>18101</v>
      </c>
      <c r="Z4" s="698"/>
      <c r="AA4" s="698"/>
      <c r="AB4" s="698"/>
      <c r="AC4" s="698"/>
      <c r="AD4" s="698"/>
      <c r="AE4" s="698"/>
      <c r="AF4" s="698"/>
    </row>
    <row r="5" spans="1:32" ht="15.75" customHeight="1">
      <c r="A5" s="528" t="s">
        <v>1459</v>
      </c>
      <c r="B5" s="479"/>
      <c r="C5" s="535">
        <v>21455</v>
      </c>
      <c r="D5" s="934"/>
      <c r="E5" s="934"/>
      <c r="F5" s="934"/>
      <c r="G5" s="934"/>
      <c r="H5" s="934"/>
      <c r="I5" s="934"/>
      <c r="J5" s="934"/>
      <c r="K5" s="934"/>
      <c r="L5" s="934"/>
      <c r="M5" s="528" t="s">
        <v>1460</v>
      </c>
      <c r="N5" s="479"/>
      <c r="O5" s="479"/>
      <c r="P5" s="479"/>
      <c r="Q5" s="479"/>
      <c r="R5" s="535" t="s">
        <v>24</v>
      </c>
      <c r="S5" s="934"/>
      <c r="T5" s="934"/>
      <c r="U5" s="934"/>
      <c r="V5" s="934"/>
      <c r="W5" s="934"/>
      <c r="X5" s="934"/>
      <c r="Y5" s="934"/>
      <c r="Z5" s="934"/>
      <c r="AA5" s="934"/>
      <c r="AB5" s="934"/>
      <c r="AC5" s="934"/>
      <c r="AD5" s="934"/>
      <c r="AE5" s="934"/>
      <c r="AF5" s="934"/>
    </row>
    <row r="6" spans="1:32" ht="15.75" customHeight="1">
      <c r="A6" s="694" t="s">
        <v>1722</v>
      </c>
      <c r="B6" s="694"/>
      <c r="C6" s="694"/>
      <c r="D6" s="694"/>
      <c r="E6" s="694"/>
      <c r="F6" s="694"/>
      <c r="G6" s="694"/>
      <c r="H6" s="694"/>
      <c r="I6" s="694"/>
      <c r="J6" s="694"/>
      <c r="K6" s="694"/>
      <c r="L6" s="694"/>
      <c r="M6" s="694"/>
      <c r="N6" s="694"/>
      <c r="O6" s="694"/>
      <c r="P6" s="694"/>
      <c r="Q6" s="694"/>
      <c r="R6" s="694"/>
      <c r="S6" s="694"/>
      <c r="T6" s="694"/>
      <c r="U6" s="694"/>
      <c r="V6" s="694"/>
      <c r="W6" s="694"/>
      <c r="X6" s="694"/>
      <c r="Y6" s="694"/>
      <c r="Z6" s="694"/>
      <c r="AA6" s="694"/>
      <c r="AB6" s="694"/>
      <c r="AC6" s="694"/>
      <c r="AD6" s="694"/>
      <c r="AE6" s="694"/>
      <c r="AF6" s="694"/>
    </row>
    <row r="7" spans="1:32" ht="26.25" customHeight="1">
      <c r="A7" s="937" t="s">
        <v>18103</v>
      </c>
      <c r="B7" s="937"/>
      <c r="C7" s="937"/>
      <c r="D7" s="937"/>
      <c r="E7" s="937"/>
      <c r="F7" s="937"/>
      <c r="G7" s="937"/>
      <c r="H7" s="937"/>
      <c r="I7" s="937"/>
      <c r="J7" s="937"/>
      <c r="K7" s="937"/>
      <c r="L7" s="937"/>
      <c r="M7" s="937"/>
      <c r="N7" s="937"/>
      <c r="O7" s="937"/>
      <c r="P7" s="937"/>
      <c r="Q7" s="937"/>
      <c r="R7" s="937"/>
      <c r="S7" s="937"/>
      <c r="T7" s="937"/>
      <c r="U7" s="937"/>
      <c r="V7" s="937"/>
      <c r="W7" s="937"/>
      <c r="X7" s="937"/>
      <c r="Y7" s="937"/>
      <c r="Z7" s="937"/>
      <c r="AA7" s="937"/>
      <c r="AB7" s="937"/>
      <c r="AC7" s="937"/>
      <c r="AD7" s="937"/>
      <c r="AE7" s="937"/>
      <c r="AF7" s="937"/>
    </row>
    <row r="8" spans="1:32" ht="15.75" customHeight="1">
      <c r="A8" s="457"/>
      <c r="B8" s="457"/>
      <c r="C8" s="457"/>
      <c r="D8" s="457"/>
      <c r="E8" s="457"/>
      <c r="F8" s="457"/>
      <c r="G8" s="457"/>
      <c r="H8" s="457"/>
      <c r="I8" s="457"/>
      <c r="J8" s="457"/>
      <c r="K8" s="457"/>
      <c r="L8" s="457"/>
      <c r="M8" s="457"/>
      <c r="N8" s="457"/>
      <c r="O8" s="457"/>
      <c r="P8" s="457"/>
      <c r="Q8" s="457"/>
      <c r="R8" s="457"/>
      <c r="S8" s="457"/>
      <c r="T8" s="457"/>
      <c r="U8" s="457"/>
      <c r="V8" s="457"/>
      <c r="W8" s="457"/>
      <c r="X8" s="457"/>
      <c r="Y8" s="457"/>
      <c r="Z8" s="457"/>
      <c r="AA8" s="457"/>
      <c r="AB8" s="457"/>
      <c r="AC8" s="457"/>
      <c r="AD8" s="457"/>
      <c r="AE8" s="457"/>
      <c r="AF8" s="457"/>
    </row>
    <row r="9" spans="1:32" ht="15.75" customHeight="1">
      <c r="A9" s="694" t="s">
        <v>18104</v>
      </c>
      <c r="B9" s="694"/>
      <c r="C9" s="694"/>
      <c r="D9" s="694"/>
      <c r="E9" s="694"/>
      <c r="F9" s="694"/>
      <c r="G9" s="694"/>
      <c r="H9" s="694"/>
      <c r="I9" s="694"/>
      <c r="J9" s="694"/>
      <c r="K9" s="694"/>
      <c r="L9" s="694"/>
      <c r="M9" s="694"/>
      <c r="N9" s="694"/>
      <c r="O9" s="694"/>
      <c r="P9" s="694"/>
      <c r="Q9" s="694"/>
      <c r="R9" s="694"/>
      <c r="S9" s="694"/>
      <c r="T9" s="694"/>
      <c r="U9" s="694"/>
      <c r="V9" s="694"/>
      <c r="W9" s="694"/>
      <c r="X9" s="694"/>
      <c r="Y9" s="694"/>
      <c r="Z9" s="694"/>
      <c r="AA9" s="694"/>
      <c r="AB9" s="694"/>
      <c r="AC9" s="694"/>
      <c r="AD9" s="694"/>
      <c r="AE9" s="694"/>
      <c r="AF9" s="694"/>
    </row>
    <row r="10" spans="1:32" ht="47.25" customHeight="1">
      <c r="A10" s="712" t="s">
        <v>1723</v>
      </c>
      <c r="B10" s="712"/>
      <c r="C10" s="712"/>
      <c r="D10" s="712"/>
      <c r="E10" s="712"/>
      <c r="F10" s="712"/>
      <c r="G10" s="712"/>
      <c r="H10" s="712"/>
      <c r="I10" s="712"/>
      <c r="J10" s="712"/>
      <c r="K10" s="712"/>
      <c r="L10" s="712"/>
      <c r="M10" s="712"/>
      <c r="N10" s="712"/>
      <c r="O10" s="712"/>
      <c r="P10" s="712"/>
      <c r="Q10" s="712"/>
      <c r="R10" s="712"/>
      <c r="S10" s="712"/>
      <c r="T10" s="712"/>
      <c r="U10" s="712"/>
      <c r="V10" s="938" t="s">
        <v>1724</v>
      </c>
      <c r="W10" s="938"/>
      <c r="X10" s="938"/>
      <c r="Y10" s="713" t="s">
        <v>1725</v>
      </c>
      <c r="Z10" s="713"/>
      <c r="AA10" s="713"/>
      <c r="AB10" s="712" t="s">
        <v>1726</v>
      </c>
      <c r="AC10" s="712"/>
      <c r="AD10" s="712"/>
      <c r="AE10" s="712"/>
      <c r="AF10" s="712"/>
    </row>
    <row r="11" spans="1:32" ht="30" customHeight="1">
      <c r="A11" s="939" t="s">
        <v>1727</v>
      </c>
      <c r="B11" s="939"/>
      <c r="C11" s="939"/>
      <c r="D11" s="939"/>
      <c r="E11" s="939"/>
      <c r="F11" s="939"/>
      <c r="G11" s="939"/>
      <c r="H11" s="939"/>
      <c r="I11" s="939"/>
      <c r="J11" s="939"/>
      <c r="K11" s="939"/>
      <c r="L11" s="939"/>
      <c r="M11" s="939"/>
      <c r="N11" s="939"/>
      <c r="O11" s="939"/>
      <c r="P11" s="939"/>
      <c r="Q11" s="939"/>
      <c r="R11" s="939"/>
      <c r="S11" s="939"/>
      <c r="T11" s="939"/>
      <c r="U11" s="939"/>
      <c r="V11" s="940"/>
      <c r="W11" s="940"/>
      <c r="X11" s="940"/>
      <c r="Y11" s="940">
        <v>9</v>
      </c>
      <c r="Z11" s="940"/>
      <c r="AA11" s="940"/>
      <c r="AB11" s="940"/>
      <c r="AC11" s="940"/>
      <c r="AD11" s="940"/>
      <c r="AE11" s="940"/>
      <c r="AF11" s="940"/>
    </row>
    <row r="12" spans="1:32" ht="30" customHeight="1">
      <c r="A12" s="939" t="s">
        <v>1728</v>
      </c>
      <c r="B12" s="939"/>
      <c r="C12" s="939"/>
      <c r="D12" s="939"/>
      <c r="E12" s="939"/>
      <c r="F12" s="939"/>
      <c r="G12" s="939"/>
      <c r="H12" s="939"/>
      <c r="I12" s="939"/>
      <c r="J12" s="939"/>
      <c r="K12" s="939"/>
      <c r="L12" s="939"/>
      <c r="M12" s="939"/>
      <c r="N12" s="939"/>
      <c r="O12" s="939"/>
      <c r="P12" s="939"/>
      <c r="Q12" s="939"/>
      <c r="R12" s="939"/>
      <c r="S12" s="939"/>
      <c r="T12" s="939"/>
      <c r="U12" s="939"/>
      <c r="V12" s="940"/>
      <c r="W12" s="940"/>
      <c r="X12" s="940"/>
      <c r="Y12" s="940">
        <v>19</v>
      </c>
      <c r="Z12" s="940"/>
      <c r="AA12" s="940"/>
      <c r="AB12" s="940"/>
      <c r="AC12" s="940"/>
      <c r="AD12" s="940"/>
      <c r="AE12" s="940"/>
      <c r="AF12" s="940"/>
    </row>
    <row r="13" spans="1:32" ht="30" customHeight="1">
      <c r="A13" s="939" t="s">
        <v>1729</v>
      </c>
      <c r="B13" s="939"/>
      <c r="C13" s="939"/>
      <c r="D13" s="939"/>
      <c r="E13" s="939"/>
      <c r="F13" s="939"/>
      <c r="G13" s="939"/>
      <c r="H13" s="939"/>
      <c r="I13" s="939"/>
      <c r="J13" s="939"/>
      <c r="K13" s="939"/>
      <c r="L13" s="939"/>
      <c r="M13" s="939"/>
      <c r="N13" s="939"/>
      <c r="O13" s="939"/>
      <c r="P13" s="939"/>
      <c r="Q13" s="939"/>
      <c r="R13" s="939"/>
      <c r="S13" s="939"/>
      <c r="T13" s="939"/>
      <c r="U13" s="939"/>
      <c r="V13" s="940"/>
      <c r="W13" s="940"/>
      <c r="X13" s="940"/>
      <c r="Y13" s="940">
        <v>19</v>
      </c>
      <c r="Z13" s="940"/>
      <c r="AA13" s="940"/>
      <c r="AB13" s="940"/>
      <c r="AC13" s="940"/>
      <c r="AD13" s="940"/>
      <c r="AE13" s="940"/>
      <c r="AF13" s="940"/>
    </row>
    <row r="14" spans="1:32" ht="30" customHeight="1">
      <c r="A14" s="939" t="s">
        <v>1730</v>
      </c>
      <c r="B14" s="939"/>
      <c r="C14" s="939"/>
      <c r="D14" s="939"/>
      <c r="E14" s="939"/>
      <c r="F14" s="939"/>
      <c r="G14" s="939"/>
      <c r="H14" s="939"/>
      <c r="I14" s="939"/>
      <c r="J14" s="939"/>
      <c r="K14" s="939"/>
      <c r="L14" s="939"/>
      <c r="M14" s="939"/>
      <c r="N14" s="939"/>
      <c r="O14" s="939"/>
      <c r="P14" s="939"/>
      <c r="Q14" s="939"/>
      <c r="R14" s="939"/>
      <c r="S14" s="939"/>
      <c r="T14" s="939"/>
      <c r="U14" s="939"/>
      <c r="V14" s="940"/>
      <c r="W14" s="940"/>
      <c r="X14" s="940"/>
      <c r="Y14" s="940">
        <v>15</v>
      </c>
      <c r="Z14" s="940"/>
      <c r="AA14" s="940"/>
      <c r="AB14" s="940"/>
      <c r="AC14" s="940"/>
      <c r="AD14" s="940"/>
      <c r="AE14" s="940"/>
      <c r="AF14" s="940"/>
    </row>
    <row r="15" spans="1:32" ht="15.75" customHeight="1">
      <c r="A15" s="714" t="s">
        <v>1731</v>
      </c>
      <c r="B15" s="714"/>
      <c r="C15" s="714"/>
      <c r="D15" s="714"/>
      <c r="E15" s="714"/>
      <c r="F15" s="714"/>
      <c r="G15" s="714"/>
      <c r="H15" s="714"/>
      <c r="I15" s="714"/>
      <c r="J15" s="714"/>
      <c r="K15" s="714"/>
      <c r="L15" s="714"/>
      <c r="M15" s="714"/>
      <c r="N15" s="714"/>
      <c r="O15" s="714"/>
      <c r="P15" s="714"/>
      <c r="Q15" s="714"/>
      <c r="R15" s="714"/>
      <c r="S15" s="714"/>
      <c r="T15" s="714"/>
      <c r="U15" s="714"/>
      <c r="V15" s="714"/>
      <c r="W15" s="714"/>
      <c r="X15" s="714"/>
      <c r="Y15" s="714"/>
      <c r="Z15" s="714"/>
      <c r="AA15" s="714"/>
      <c r="AB15" s="715">
        <f>SUM(Y11:Y14)</f>
        <v>62</v>
      </c>
      <c r="AC15" s="715"/>
      <c r="AD15" s="715"/>
      <c r="AE15" s="715"/>
      <c r="AF15" s="715"/>
    </row>
    <row r="16" spans="1:32" ht="15.75" customHeight="1">
      <c r="A16" s="717"/>
      <c r="B16" s="717"/>
      <c r="C16" s="717"/>
      <c r="D16" s="717"/>
      <c r="E16" s="717"/>
      <c r="F16" s="717"/>
      <c r="G16" s="717"/>
      <c r="H16" s="717"/>
      <c r="I16" s="717"/>
      <c r="J16" s="717"/>
      <c r="K16" s="717"/>
      <c r="L16" s="717"/>
      <c r="M16" s="717"/>
      <c r="N16" s="717"/>
      <c r="O16" s="717"/>
      <c r="P16" s="717"/>
      <c r="Q16" s="717"/>
      <c r="R16" s="717"/>
      <c r="S16" s="717"/>
      <c r="T16" s="717"/>
      <c r="U16" s="717"/>
      <c r="V16" s="717"/>
      <c r="W16" s="717"/>
      <c r="X16" s="717"/>
      <c r="Y16" s="717"/>
      <c r="Z16" s="717"/>
      <c r="AA16" s="717"/>
      <c r="AB16" s="717"/>
      <c r="AC16" s="717"/>
      <c r="AD16" s="717"/>
      <c r="AE16" s="717"/>
      <c r="AF16" s="717"/>
    </row>
    <row r="17" spans="1:32" ht="34.5" customHeight="1">
      <c r="A17" s="694" t="s">
        <v>18105</v>
      </c>
      <c r="B17" s="694"/>
      <c r="C17" s="694"/>
      <c r="D17" s="694"/>
      <c r="E17" s="694"/>
      <c r="F17" s="694"/>
      <c r="G17" s="694"/>
      <c r="H17" s="694"/>
      <c r="I17" s="694"/>
      <c r="J17" s="694"/>
      <c r="K17" s="694"/>
      <c r="L17" s="694"/>
      <c r="M17" s="694"/>
      <c r="N17" s="694"/>
      <c r="O17" s="694"/>
      <c r="P17" s="694"/>
      <c r="Q17" s="694"/>
      <c r="R17" s="694"/>
      <c r="S17" s="694"/>
      <c r="T17" s="694"/>
      <c r="U17" s="694"/>
      <c r="V17" s="694"/>
      <c r="W17" s="694"/>
      <c r="X17" s="694"/>
      <c r="Y17" s="694"/>
      <c r="Z17" s="694"/>
      <c r="AA17" s="694"/>
      <c r="AB17" s="694"/>
      <c r="AC17" s="694"/>
      <c r="AD17" s="694"/>
      <c r="AE17" s="694"/>
      <c r="AF17" s="694"/>
    </row>
    <row r="18" spans="1:32" ht="43.5" customHeight="1">
      <c r="A18" s="712" t="s">
        <v>1732</v>
      </c>
      <c r="B18" s="712"/>
      <c r="C18" s="712"/>
      <c r="D18" s="712"/>
      <c r="E18" s="712"/>
      <c r="F18" s="712"/>
      <c r="G18" s="712"/>
      <c r="H18" s="712"/>
      <c r="I18" s="712"/>
      <c r="J18" s="712"/>
      <c r="K18" s="712"/>
      <c r="L18" s="712"/>
      <c r="M18" s="712"/>
      <c r="N18" s="712"/>
      <c r="O18" s="712"/>
      <c r="P18" s="712"/>
      <c r="Q18" s="712"/>
      <c r="R18" s="712"/>
      <c r="S18" s="712"/>
      <c r="T18" s="712"/>
      <c r="U18" s="712"/>
      <c r="V18" s="713" t="s">
        <v>1733</v>
      </c>
      <c r="W18" s="713"/>
      <c r="X18" s="713"/>
      <c r="Y18" s="713" t="s">
        <v>1734</v>
      </c>
      <c r="Z18" s="713"/>
      <c r="AA18" s="713"/>
      <c r="AB18" s="712" t="s">
        <v>1537</v>
      </c>
      <c r="AC18" s="712"/>
      <c r="AD18" s="712"/>
      <c r="AE18" s="712"/>
      <c r="AF18" s="712"/>
    </row>
    <row r="19" spans="1:32" ht="30" customHeight="1">
      <c r="A19" s="939" t="s">
        <v>1735</v>
      </c>
      <c r="B19" s="939"/>
      <c r="C19" s="939"/>
      <c r="D19" s="939"/>
      <c r="E19" s="939"/>
      <c r="F19" s="939"/>
      <c r="G19" s="939"/>
      <c r="H19" s="939"/>
      <c r="I19" s="939"/>
      <c r="J19" s="939"/>
      <c r="K19" s="939"/>
      <c r="L19" s="939"/>
      <c r="M19" s="939"/>
      <c r="N19" s="939"/>
      <c r="O19" s="939"/>
      <c r="P19" s="939"/>
      <c r="Q19" s="939"/>
      <c r="R19" s="939"/>
      <c r="S19" s="939"/>
      <c r="T19" s="939"/>
      <c r="U19" s="939"/>
      <c r="V19" s="940">
        <v>1200</v>
      </c>
      <c r="W19" s="940"/>
      <c r="X19" s="940"/>
      <c r="Y19" s="940">
        <v>2</v>
      </c>
      <c r="Z19" s="940"/>
      <c r="AA19" s="940"/>
      <c r="AB19" s="940">
        <f>V19*Y19</f>
        <v>2400</v>
      </c>
      <c r="AC19" s="940"/>
      <c r="AD19" s="940"/>
      <c r="AE19" s="940"/>
      <c r="AF19" s="940"/>
    </row>
    <row r="20" spans="1:32" ht="15.75" customHeight="1">
      <c r="A20" s="714" t="s">
        <v>1710</v>
      </c>
      <c r="B20" s="714"/>
      <c r="C20" s="714"/>
      <c r="D20" s="714"/>
      <c r="E20" s="714"/>
      <c r="F20" s="714"/>
      <c r="G20" s="714"/>
      <c r="H20" s="714"/>
      <c r="I20" s="714"/>
      <c r="J20" s="714"/>
      <c r="K20" s="714"/>
      <c r="L20" s="714"/>
      <c r="M20" s="714"/>
      <c r="N20" s="714"/>
      <c r="O20" s="714"/>
      <c r="P20" s="714"/>
      <c r="Q20" s="714"/>
      <c r="R20" s="714"/>
      <c r="S20" s="714"/>
      <c r="T20" s="714"/>
      <c r="U20" s="714"/>
      <c r="V20" s="714"/>
      <c r="W20" s="714"/>
      <c r="X20" s="714"/>
      <c r="Y20" s="714"/>
      <c r="Z20" s="714"/>
      <c r="AA20" s="714"/>
      <c r="AB20" s="715">
        <f>AB19</f>
        <v>2400</v>
      </c>
      <c r="AC20" s="715"/>
      <c r="AD20" s="715"/>
      <c r="AE20" s="715"/>
      <c r="AF20" s="715"/>
    </row>
    <row r="21" spans="1:32" ht="15.75" customHeight="1">
      <c r="A21" s="717"/>
      <c r="B21" s="717"/>
      <c r="C21" s="717"/>
      <c r="D21" s="717"/>
      <c r="E21" s="717"/>
      <c r="F21" s="717"/>
      <c r="G21" s="717"/>
      <c r="H21" s="717"/>
      <c r="I21" s="717"/>
      <c r="J21" s="717"/>
      <c r="K21" s="717"/>
      <c r="L21" s="717"/>
      <c r="M21" s="717"/>
      <c r="N21" s="717"/>
      <c r="O21" s="717"/>
      <c r="P21" s="717"/>
      <c r="Q21" s="717"/>
      <c r="R21" s="717"/>
      <c r="S21" s="717"/>
      <c r="T21" s="717"/>
      <c r="U21" s="717"/>
      <c r="V21" s="717"/>
      <c r="W21" s="717"/>
      <c r="X21" s="717"/>
      <c r="Y21" s="717"/>
      <c r="Z21" s="717"/>
      <c r="AA21" s="717"/>
      <c r="AB21" s="717"/>
      <c r="AC21" s="717"/>
      <c r="AD21" s="717"/>
      <c r="AE21" s="717"/>
      <c r="AF21" s="717"/>
    </row>
    <row r="22" spans="1:32" ht="15.75" customHeight="1">
      <c r="A22" s="694" t="s">
        <v>1624</v>
      </c>
      <c r="B22" s="694"/>
      <c r="C22" s="694"/>
      <c r="D22" s="694"/>
      <c r="E22" s="694"/>
      <c r="F22" s="694"/>
      <c r="G22" s="694"/>
      <c r="H22" s="694"/>
      <c r="I22" s="694"/>
      <c r="J22" s="694"/>
      <c r="K22" s="694"/>
      <c r="L22" s="694"/>
      <c r="M22" s="694"/>
      <c r="N22" s="694"/>
      <c r="O22" s="694"/>
      <c r="P22" s="694"/>
      <c r="Q22" s="694"/>
      <c r="R22" s="694"/>
      <c r="S22" s="694"/>
      <c r="T22" s="694"/>
      <c r="U22" s="694"/>
      <c r="V22" s="694"/>
      <c r="W22" s="694"/>
      <c r="X22" s="694"/>
      <c r="Y22" s="694"/>
      <c r="Z22" s="694"/>
      <c r="AA22" s="694"/>
      <c r="AB22" s="694"/>
      <c r="AC22" s="694"/>
      <c r="AD22" s="694"/>
      <c r="AE22" s="694"/>
      <c r="AF22" s="694"/>
    </row>
    <row r="23" spans="1:32" ht="30" customHeight="1">
      <c r="A23" s="943" t="s">
        <v>1736</v>
      </c>
      <c r="B23" s="943"/>
      <c r="C23" s="943"/>
      <c r="D23" s="943"/>
      <c r="E23" s="943"/>
      <c r="F23" s="943"/>
      <c r="G23" s="943"/>
      <c r="H23" s="943"/>
      <c r="I23" s="943"/>
      <c r="J23" s="943"/>
      <c r="K23" s="943"/>
      <c r="L23" s="943"/>
      <c r="M23" s="943"/>
      <c r="N23" s="943"/>
      <c r="O23" s="943"/>
      <c r="P23" s="943"/>
      <c r="Q23" s="943"/>
      <c r="R23" s="943"/>
      <c r="S23" s="943"/>
      <c r="T23" s="943"/>
      <c r="U23" s="943"/>
      <c r="V23" s="940">
        <v>1.33</v>
      </c>
      <c r="W23" s="940"/>
      <c r="X23" s="940"/>
      <c r="Y23" s="714"/>
      <c r="Z23" s="714"/>
      <c r="AA23" s="714"/>
      <c r="AB23" s="718">
        <f>ROUNDUP(AB20*V23,0)</f>
        <v>3192</v>
      </c>
      <c r="AC23" s="718"/>
      <c r="AD23" s="718"/>
      <c r="AE23" s="718"/>
      <c r="AF23" s="718"/>
    </row>
    <row r="24" spans="1:32" ht="15.75" customHeight="1">
      <c r="A24" s="457"/>
      <c r="B24" s="457"/>
      <c r="C24" s="457"/>
      <c r="D24" s="457"/>
      <c r="E24" s="457"/>
      <c r="F24" s="457"/>
      <c r="G24" s="457"/>
      <c r="H24" s="457"/>
      <c r="I24" s="457"/>
      <c r="J24" s="457"/>
      <c r="K24" s="457"/>
      <c r="L24" s="457"/>
      <c r="M24" s="457"/>
      <c r="N24" s="457"/>
      <c r="O24" s="457"/>
      <c r="P24" s="457"/>
      <c r="Q24" s="457"/>
      <c r="R24" s="457"/>
      <c r="S24" s="457"/>
      <c r="T24" s="457"/>
      <c r="U24" s="457"/>
      <c r="V24" s="457"/>
      <c r="W24" s="457"/>
      <c r="X24" s="457"/>
      <c r="Y24" s="457"/>
      <c r="Z24" s="457"/>
      <c r="AA24" s="457"/>
      <c r="AB24" s="457"/>
      <c r="AC24" s="457"/>
      <c r="AD24" s="457"/>
      <c r="AE24" s="457"/>
      <c r="AF24" s="457"/>
    </row>
    <row r="25" spans="1:32" ht="15.75" customHeight="1">
      <c r="A25" s="457"/>
      <c r="B25" s="457"/>
      <c r="C25" s="457"/>
      <c r="D25" s="457"/>
      <c r="E25" s="457"/>
      <c r="F25" s="457"/>
      <c r="G25" s="457"/>
      <c r="H25" s="457"/>
      <c r="I25" s="457"/>
      <c r="J25" s="457"/>
      <c r="K25" s="457"/>
      <c r="L25" s="457"/>
      <c r="M25" s="457"/>
      <c r="N25" s="457"/>
      <c r="O25" s="457"/>
      <c r="P25" s="457"/>
      <c r="Q25" s="457"/>
      <c r="R25" s="457"/>
      <c r="S25" s="457"/>
      <c r="T25" s="457"/>
      <c r="U25" s="457"/>
      <c r="V25" s="457"/>
      <c r="W25" s="457"/>
      <c r="X25" s="457"/>
      <c r="Y25" s="457"/>
      <c r="Z25" s="457"/>
      <c r="AA25" s="457"/>
      <c r="AB25" s="457"/>
      <c r="AC25" s="457"/>
      <c r="AD25" s="457"/>
      <c r="AE25" s="457"/>
      <c r="AF25" s="457"/>
    </row>
    <row r="26" spans="1:32" ht="15.75" customHeight="1">
      <c r="A26" s="457"/>
      <c r="B26" s="457"/>
      <c r="C26" s="457"/>
      <c r="D26" s="457"/>
      <c r="E26" s="457"/>
      <c r="F26" s="457"/>
      <c r="G26" s="457"/>
      <c r="H26" s="457"/>
      <c r="I26" s="457"/>
      <c r="J26" s="457"/>
      <c r="K26" s="457"/>
      <c r="L26" s="457"/>
      <c r="M26" s="457"/>
      <c r="N26" s="457"/>
      <c r="O26" s="457"/>
      <c r="P26" s="457"/>
      <c r="Q26" s="457"/>
      <c r="R26" s="457"/>
      <c r="S26" s="457"/>
      <c r="T26" s="457"/>
      <c r="U26" s="457"/>
      <c r="V26" s="457"/>
      <c r="W26" s="457"/>
      <c r="X26" s="457"/>
      <c r="Y26" s="457"/>
      <c r="Z26" s="457"/>
      <c r="AA26" s="457"/>
      <c r="AB26" s="457"/>
      <c r="AC26" s="457"/>
      <c r="AD26" s="457"/>
      <c r="AE26" s="457"/>
      <c r="AF26" s="457"/>
    </row>
    <row r="27" spans="1:32" ht="15.75" customHeight="1">
      <c r="A27" s="457"/>
      <c r="B27" s="457"/>
      <c r="C27" s="457"/>
      <c r="D27" s="457"/>
      <c r="E27" s="457"/>
      <c r="F27" s="457"/>
      <c r="G27" s="457"/>
      <c r="H27" s="457"/>
      <c r="I27" s="457"/>
      <c r="J27" s="457"/>
      <c r="K27" s="457"/>
      <c r="L27" s="457"/>
      <c r="M27" s="457"/>
      <c r="N27" s="457"/>
      <c r="O27" s="457"/>
      <c r="P27" s="457"/>
      <c r="Q27" s="457"/>
      <c r="R27" s="457"/>
      <c r="S27" s="457"/>
      <c r="T27" s="457"/>
      <c r="U27" s="457"/>
      <c r="V27" s="457"/>
      <c r="W27" s="457"/>
      <c r="X27" s="457"/>
      <c r="Y27" s="457"/>
      <c r="Z27" s="457"/>
      <c r="AA27" s="457"/>
      <c r="AB27" s="457"/>
      <c r="AC27" s="457"/>
      <c r="AD27" s="457"/>
      <c r="AE27" s="457"/>
      <c r="AF27" s="457"/>
    </row>
    <row r="28" spans="1:32" ht="15.75" customHeight="1">
      <c r="A28" s="457"/>
      <c r="B28" s="457"/>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c r="AA28" s="457"/>
      <c r="AB28" s="457"/>
      <c r="AC28" s="457"/>
      <c r="AD28" s="457"/>
      <c r="AE28" s="457"/>
      <c r="AF28" s="457"/>
    </row>
    <row r="29" spans="1:32" ht="15.75" customHeight="1">
      <c r="A29" s="457"/>
      <c r="B29" s="457"/>
      <c r="C29" s="457"/>
      <c r="D29" s="457"/>
      <c r="E29" s="457"/>
      <c r="F29" s="457"/>
      <c r="G29" s="457"/>
      <c r="H29" s="457"/>
      <c r="I29" s="457"/>
      <c r="J29" s="457"/>
      <c r="K29" s="457"/>
      <c r="L29" s="457"/>
      <c r="M29" s="457"/>
      <c r="N29" s="457"/>
      <c r="O29" s="457"/>
      <c r="P29" s="457"/>
      <c r="Q29" s="457"/>
      <c r="R29" s="457"/>
      <c r="S29" s="457"/>
      <c r="T29" s="457"/>
      <c r="U29" s="457"/>
      <c r="V29" s="457"/>
      <c r="W29" s="457"/>
      <c r="X29" s="457"/>
      <c r="Y29" s="457"/>
      <c r="Z29" s="457"/>
      <c r="AA29" s="457"/>
      <c r="AB29" s="457"/>
      <c r="AC29" s="457"/>
      <c r="AD29" s="457"/>
      <c r="AE29" s="457"/>
      <c r="AF29" s="457"/>
    </row>
    <row r="30" spans="1:32" ht="15.75" customHeight="1">
      <c r="A30" s="457"/>
      <c r="B30" s="457"/>
      <c r="C30" s="457"/>
      <c r="D30" s="457"/>
      <c r="E30" s="457"/>
      <c r="F30" s="457"/>
      <c r="G30" s="457"/>
      <c r="H30" s="457"/>
      <c r="I30" s="457"/>
      <c r="J30" s="457"/>
      <c r="K30" s="457"/>
      <c r="L30" s="457"/>
      <c r="M30" s="457"/>
      <c r="N30" s="457"/>
      <c r="O30" s="457"/>
      <c r="P30" s="457"/>
      <c r="Q30" s="457"/>
      <c r="R30" s="457"/>
      <c r="S30" s="457"/>
      <c r="T30" s="457"/>
      <c r="U30" s="457"/>
      <c r="V30" s="457"/>
      <c r="W30" s="457"/>
      <c r="X30" s="457"/>
      <c r="Y30" s="457"/>
      <c r="Z30" s="457"/>
      <c r="AA30" s="457"/>
      <c r="AB30" s="457"/>
      <c r="AC30" s="457"/>
      <c r="AD30" s="457"/>
      <c r="AE30" s="457"/>
      <c r="AF30" s="457"/>
    </row>
    <row r="31" spans="1:32" ht="15.75" customHeight="1">
      <c r="A31" s="457"/>
      <c r="B31" s="457"/>
      <c r="C31" s="457"/>
      <c r="D31" s="457"/>
      <c r="E31" s="457"/>
      <c r="F31" s="457"/>
      <c r="G31" s="457"/>
      <c r="H31" s="457"/>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row>
    <row r="32" spans="1:32" ht="15.75" customHeight="1">
      <c r="A32" s="457"/>
      <c r="B32" s="457"/>
      <c r="C32" s="457"/>
      <c r="D32" s="457"/>
      <c r="E32" s="457"/>
      <c r="F32" s="457"/>
      <c r="G32" s="457"/>
      <c r="H32" s="457"/>
      <c r="I32" s="457"/>
      <c r="J32" s="457"/>
      <c r="K32" s="457"/>
      <c r="L32" s="457"/>
      <c r="M32" s="457"/>
      <c r="N32" s="457"/>
      <c r="O32" s="457"/>
      <c r="P32" s="457"/>
      <c r="Q32" s="457"/>
      <c r="R32" s="457"/>
      <c r="S32" s="457"/>
      <c r="T32" s="457"/>
      <c r="U32" s="457"/>
      <c r="V32" s="457"/>
      <c r="W32" s="457"/>
      <c r="X32" s="457"/>
      <c r="Y32" s="457"/>
      <c r="Z32" s="457"/>
      <c r="AA32" s="457"/>
      <c r="AB32" s="457"/>
      <c r="AC32" s="457"/>
      <c r="AD32" s="457"/>
      <c r="AE32" s="457"/>
      <c r="AF32" s="457"/>
    </row>
    <row r="33" spans="1:32" ht="15.75" customHeight="1">
      <c r="A33" s="457"/>
      <c r="B33" s="457"/>
      <c r="C33" s="457"/>
      <c r="D33" s="457"/>
      <c r="E33" s="457"/>
      <c r="F33" s="457"/>
      <c r="G33" s="457"/>
      <c r="H33" s="457"/>
      <c r="I33" s="457"/>
      <c r="J33" s="457"/>
      <c r="K33" s="457"/>
      <c r="L33" s="457"/>
      <c r="M33" s="457"/>
      <c r="N33" s="457"/>
      <c r="O33" s="457"/>
      <c r="P33" s="457"/>
      <c r="Q33" s="457"/>
      <c r="R33" s="457"/>
      <c r="S33" s="457"/>
      <c r="T33" s="457"/>
      <c r="U33" s="457"/>
      <c r="V33" s="457"/>
      <c r="W33" s="457"/>
      <c r="X33" s="457"/>
      <c r="Y33" s="457"/>
      <c r="Z33" s="457"/>
      <c r="AA33" s="457"/>
      <c r="AB33" s="457"/>
      <c r="AC33" s="457"/>
      <c r="AD33" s="457"/>
      <c r="AE33" s="457"/>
      <c r="AF33" s="457"/>
    </row>
    <row r="34" spans="1:32" ht="19.5" customHeight="1">
      <c r="A34" s="708" t="s">
        <v>27</v>
      </c>
      <c r="B34" s="941"/>
      <c r="C34" s="941"/>
      <c r="D34" s="941"/>
      <c r="E34" s="941"/>
      <c r="F34" s="941"/>
      <c r="G34" s="941"/>
      <c r="H34" s="492">
        <f>AB23</f>
        <v>3192</v>
      </c>
      <c r="I34" s="942"/>
      <c r="J34" s="942"/>
      <c r="K34" s="942"/>
      <c r="L34" s="353" t="s">
        <v>28</v>
      </c>
      <c r="M34" s="353"/>
      <c r="N34" s="353"/>
      <c r="O34" s="703"/>
      <c r="P34" s="942"/>
      <c r="Q34" s="942"/>
      <c r="R34" s="353"/>
      <c r="S34" s="353"/>
      <c r="T34" s="353"/>
      <c r="U34" s="353"/>
      <c r="V34" s="353"/>
      <c r="W34" s="353"/>
      <c r="X34" s="353"/>
      <c r="Y34" s="353"/>
      <c r="Z34" s="354"/>
      <c r="AA34" s="354"/>
      <c r="AB34" s="354"/>
      <c r="AC34" s="355" t="s">
        <v>29</v>
      </c>
      <c r="AD34" s="356">
        <v>1</v>
      </c>
      <c r="AE34" s="356" t="s">
        <v>30</v>
      </c>
      <c r="AF34" s="356">
        <v>1</v>
      </c>
    </row>
    <row r="35" spans="1:32" s="460" customFormat="1" ht="15.75" hidden="1" customHeight="1">
      <c r="A35" s="459"/>
      <c r="B35" s="459"/>
      <c r="C35" s="459"/>
      <c r="D35" s="459"/>
      <c r="E35" s="459"/>
      <c r="F35" s="459"/>
      <c r="G35" s="459"/>
      <c r="H35" s="459"/>
      <c r="I35" s="459"/>
      <c r="J35" s="459"/>
      <c r="K35" s="459"/>
      <c r="L35" s="459"/>
      <c r="M35" s="459"/>
      <c r="N35" s="459"/>
      <c r="O35" s="459"/>
      <c r="P35" s="459"/>
      <c r="Q35" s="459"/>
      <c r="R35" s="459"/>
      <c r="S35" s="459"/>
      <c r="T35" s="459"/>
      <c r="U35" s="459"/>
      <c r="V35" s="459"/>
      <c r="W35" s="459"/>
      <c r="X35" s="459"/>
      <c r="Y35" s="459"/>
      <c r="Z35" s="459"/>
      <c r="AA35" s="459"/>
      <c r="AB35" s="459"/>
      <c r="AC35" s="459"/>
      <c r="AD35" s="459"/>
      <c r="AE35" s="459"/>
      <c r="AF35" s="459"/>
    </row>
    <row r="36" spans="1:32" s="460" customFormat="1" ht="15.75" hidden="1" customHeight="1">
      <c r="A36" s="459"/>
      <c r="B36" s="459"/>
      <c r="C36" s="459"/>
      <c r="D36" s="459"/>
      <c r="E36" s="459"/>
      <c r="F36" s="459"/>
      <c r="G36" s="459"/>
      <c r="H36" s="459"/>
      <c r="I36" s="459"/>
      <c r="J36" s="459"/>
      <c r="K36" s="459"/>
      <c r="L36" s="459"/>
      <c r="M36" s="459"/>
      <c r="N36" s="459"/>
      <c r="O36" s="459"/>
      <c r="P36" s="459"/>
      <c r="Q36" s="459"/>
      <c r="R36" s="459"/>
      <c r="S36" s="459"/>
      <c r="T36" s="459"/>
      <c r="U36" s="459"/>
      <c r="V36" s="459"/>
      <c r="W36" s="459"/>
      <c r="X36" s="459"/>
      <c r="Y36" s="459"/>
      <c r="Z36" s="459"/>
      <c r="AA36" s="459"/>
      <c r="AB36" s="459"/>
      <c r="AC36" s="459"/>
      <c r="AD36" s="459"/>
      <c r="AE36" s="459"/>
      <c r="AF36" s="459"/>
    </row>
    <row r="37" spans="1:32" s="460" customFormat="1" ht="15.75" hidden="1" customHeight="1">
      <c r="A37" s="459"/>
      <c r="B37" s="459"/>
      <c r="C37" s="459"/>
      <c r="D37" s="459"/>
      <c r="E37" s="459"/>
      <c r="F37" s="459"/>
      <c r="G37" s="459"/>
      <c r="H37" s="459"/>
      <c r="I37" s="459"/>
      <c r="J37" s="459"/>
      <c r="K37" s="459"/>
      <c r="L37" s="459"/>
      <c r="M37" s="459"/>
      <c r="N37" s="459"/>
      <c r="O37" s="459"/>
      <c r="P37" s="459"/>
      <c r="Q37" s="459"/>
      <c r="R37" s="459"/>
      <c r="S37" s="459"/>
      <c r="T37" s="459"/>
      <c r="U37" s="459"/>
      <c r="V37" s="459"/>
      <c r="W37" s="459"/>
      <c r="X37" s="459"/>
      <c r="Y37" s="459"/>
      <c r="Z37" s="459"/>
      <c r="AA37" s="459"/>
      <c r="AB37" s="459"/>
      <c r="AC37" s="459"/>
      <c r="AD37" s="459"/>
      <c r="AE37" s="459"/>
      <c r="AF37" s="459"/>
    </row>
  </sheetData>
  <mergeCells count="59">
    <mergeCell ref="A19:U19"/>
    <mergeCell ref="V19:X19"/>
    <mergeCell ref="Y19:AA19"/>
    <mergeCell ref="AB19:AF19"/>
    <mergeCell ref="A20:AA20"/>
    <mergeCell ref="AB20:AF20"/>
    <mergeCell ref="A34:G34"/>
    <mergeCell ref="H34:K34"/>
    <mergeCell ref="O34:Q34"/>
    <mergeCell ref="A21:AF21"/>
    <mergeCell ref="A22:AF22"/>
    <mergeCell ref="A23:U23"/>
    <mergeCell ref="V23:X23"/>
    <mergeCell ref="Y23:AA23"/>
    <mergeCell ref="AB23:AF23"/>
    <mergeCell ref="A15:AA15"/>
    <mergeCell ref="AB15:AF15"/>
    <mergeCell ref="A16:AF16"/>
    <mergeCell ref="A17:AF17"/>
    <mergeCell ref="A18:U18"/>
    <mergeCell ref="V18:X18"/>
    <mergeCell ref="Y18:AA18"/>
    <mergeCell ref="AB18:AF18"/>
    <mergeCell ref="A13:U13"/>
    <mergeCell ref="V13:X13"/>
    <mergeCell ref="Y13:AA13"/>
    <mergeCell ref="AB13:AF13"/>
    <mergeCell ref="A14:U14"/>
    <mergeCell ref="V14:X14"/>
    <mergeCell ref="Y14:AA14"/>
    <mergeCell ref="AB14:AF14"/>
    <mergeCell ref="A11:U11"/>
    <mergeCell ref="V11:X11"/>
    <mergeCell ref="Y11:AA11"/>
    <mergeCell ref="AB11:AF11"/>
    <mergeCell ref="A12:U12"/>
    <mergeCell ref="V12:X12"/>
    <mergeCell ref="Y12:AA12"/>
    <mergeCell ref="AB12:AF12"/>
    <mergeCell ref="A6:AF6"/>
    <mergeCell ref="A7:AF7"/>
    <mergeCell ref="A9:AF9"/>
    <mergeCell ref="A10:U10"/>
    <mergeCell ref="V10:X10"/>
    <mergeCell ref="Y10:AA10"/>
    <mergeCell ref="AB10:AF10"/>
    <mergeCell ref="A1:AF2"/>
    <mergeCell ref="M4:Q4"/>
    <mergeCell ref="M5:Q5"/>
    <mergeCell ref="F4:L4"/>
    <mergeCell ref="A3:E3"/>
    <mergeCell ref="C5:L5"/>
    <mergeCell ref="R4:X4"/>
    <mergeCell ref="F3:L3"/>
    <mergeCell ref="A5:B5"/>
    <mergeCell ref="R5:AF5"/>
    <mergeCell ref="M3:Q3"/>
    <mergeCell ref="A4:E4"/>
    <mergeCell ref="Y4:AF4"/>
  </mergeCells>
  <pageMargins left="0.75" right="0.5" top="0.75" bottom="0.5" header="0" footer="0.3"/>
  <pageSetup orientation="portrait" r:id="rId1"/>
  <headerFooter>
    <oddFooter>&amp;L_x000D_&amp;1#&amp;"Calibri"&amp;10&amp;K000000 DISTRIBUTION: DoD COMMUNITY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sheetPr>
  <dimension ref="A1:AF34"/>
  <sheetViews>
    <sheetView showGridLines="0" view="pageBreakPreview" zoomScaleNormal="100" zoomScaleSheetLayoutView="100" workbookViewId="0">
      <selection activeCell="F3" sqref="F3:L3"/>
    </sheetView>
  </sheetViews>
  <sheetFormatPr defaultColWidth="0" defaultRowHeight="12.75" customHeight="1" zeroHeight="1"/>
  <cols>
    <col min="1" max="31" width="2.81640625" style="451" customWidth="1"/>
    <col min="32" max="32" width="2.81640625" style="451" hidden="1" customWidth="1"/>
    <col min="33" max="16384" width="9.1796875" style="451" hidden="1"/>
  </cols>
  <sheetData>
    <row r="1" spans="1:32" ht="15.75" customHeight="1">
      <c r="A1" s="493" t="s">
        <v>1458</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row>
    <row r="2" spans="1:32" ht="15.75" customHeight="1">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row>
    <row r="3" spans="1:32" ht="27" customHeight="1">
      <c r="A3" s="478" t="s">
        <v>11</v>
      </c>
      <c r="B3" s="479"/>
      <c r="C3" s="479"/>
      <c r="D3" s="479"/>
      <c r="E3" s="479"/>
      <c r="F3" s="935" t="s">
        <v>12</v>
      </c>
      <c r="G3" s="936"/>
      <c r="H3" s="936"/>
      <c r="I3" s="936"/>
      <c r="J3" s="936"/>
      <c r="K3" s="936"/>
      <c r="L3" s="936"/>
      <c r="M3" s="478" t="s">
        <v>13</v>
      </c>
      <c r="N3" s="479"/>
      <c r="O3" s="479"/>
      <c r="P3" s="479"/>
      <c r="Q3" s="479"/>
      <c r="R3" s="123" t="s">
        <v>7</v>
      </c>
      <c r="S3" s="124"/>
      <c r="T3" s="124"/>
      <c r="U3" s="124"/>
      <c r="V3" s="124"/>
      <c r="W3" s="124"/>
      <c r="X3" s="124"/>
      <c r="AE3" s="462"/>
      <c r="AF3" s="124"/>
    </row>
    <row r="4" spans="1:32" ht="15.75" customHeight="1">
      <c r="A4" s="478" t="s">
        <v>14</v>
      </c>
      <c r="B4" s="479"/>
      <c r="C4" s="479"/>
      <c r="D4" s="479"/>
      <c r="E4" s="479"/>
      <c r="F4" s="541" t="s">
        <v>2</v>
      </c>
      <c r="G4" s="934"/>
      <c r="H4" s="934"/>
      <c r="I4" s="934"/>
      <c r="J4" s="934"/>
      <c r="K4" s="934"/>
      <c r="L4" s="934"/>
      <c r="M4" s="478" t="s">
        <v>15</v>
      </c>
      <c r="N4" s="479"/>
      <c r="O4" s="479"/>
      <c r="P4" s="479"/>
      <c r="Q4" s="479"/>
      <c r="R4" s="541" t="s">
        <v>6</v>
      </c>
      <c r="S4" s="934"/>
      <c r="T4" s="934"/>
      <c r="U4" s="934"/>
      <c r="V4" s="934"/>
      <c r="W4" s="934"/>
      <c r="X4" s="934"/>
      <c r="Y4" s="698" t="s">
        <v>18101</v>
      </c>
      <c r="Z4" s="698"/>
      <c r="AA4" s="698"/>
      <c r="AB4" s="698"/>
      <c r="AC4" s="698"/>
      <c r="AD4" s="698"/>
      <c r="AE4" s="698"/>
      <c r="AF4" s="698"/>
    </row>
    <row r="5" spans="1:32" ht="23.25" customHeight="1">
      <c r="A5" s="946" t="s">
        <v>1459</v>
      </c>
      <c r="B5" s="947"/>
      <c r="C5" s="948">
        <v>61072</v>
      </c>
      <c r="D5" s="949"/>
      <c r="E5" s="949"/>
      <c r="F5" s="949"/>
      <c r="G5" s="949"/>
      <c r="H5" s="949"/>
      <c r="I5" s="949"/>
      <c r="J5" s="949"/>
      <c r="K5" s="949"/>
      <c r="L5" s="949"/>
      <c r="M5" s="946" t="s">
        <v>1460</v>
      </c>
      <c r="N5" s="947"/>
      <c r="O5" s="947"/>
      <c r="P5" s="947"/>
      <c r="Q5" s="947"/>
      <c r="R5" s="944" t="s">
        <v>25</v>
      </c>
      <c r="S5" s="945"/>
      <c r="T5" s="945"/>
      <c r="U5" s="945"/>
      <c r="V5" s="945"/>
      <c r="W5" s="945"/>
      <c r="X5" s="945"/>
      <c r="Y5" s="945"/>
      <c r="Z5" s="945"/>
      <c r="AA5" s="945"/>
      <c r="AB5" s="945"/>
      <c r="AC5" s="945"/>
      <c r="AD5" s="945"/>
      <c r="AE5" s="945"/>
      <c r="AF5" s="945"/>
    </row>
    <row r="6" spans="1:32" ht="30" customHeight="1">
      <c r="A6" s="694" t="s">
        <v>1737</v>
      </c>
      <c r="B6" s="694"/>
      <c r="C6" s="694"/>
      <c r="D6" s="694"/>
      <c r="E6" s="694"/>
      <c r="F6" s="694"/>
      <c r="G6" s="694"/>
      <c r="H6" s="694"/>
      <c r="I6" s="694"/>
      <c r="J6" s="694"/>
      <c r="K6" s="694"/>
      <c r="L6" s="694"/>
      <c r="M6" s="694"/>
      <c r="N6" s="694"/>
      <c r="O6" s="694"/>
      <c r="P6" s="694"/>
      <c r="Q6" s="694"/>
      <c r="R6" s="694"/>
      <c r="S6" s="694"/>
      <c r="T6" s="694"/>
      <c r="U6" s="694"/>
      <c r="V6" s="694"/>
      <c r="W6" s="694"/>
      <c r="X6" s="694"/>
      <c r="Y6" s="694"/>
      <c r="Z6" s="694"/>
      <c r="AA6" s="694"/>
      <c r="AB6" s="694"/>
      <c r="AC6" s="694"/>
      <c r="AD6" s="694"/>
      <c r="AE6" s="694"/>
      <c r="AF6" s="694"/>
    </row>
    <row r="7" spans="1:32" ht="15.75" customHeight="1">
      <c r="A7" s="694" t="s">
        <v>18093</v>
      </c>
      <c r="B7" s="694"/>
      <c r="C7" s="694"/>
      <c r="D7" s="694"/>
      <c r="E7" s="694"/>
      <c r="F7" s="694"/>
      <c r="G7" s="694"/>
      <c r="H7" s="694"/>
      <c r="I7" s="694"/>
      <c r="J7" s="694"/>
      <c r="K7" s="694"/>
      <c r="L7" s="694"/>
      <c r="M7" s="694"/>
      <c r="N7" s="694"/>
      <c r="O7" s="694"/>
      <c r="P7" s="694"/>
      <c r="Q7" s="694"/>
      <c r="R7" s="694"/>
      <c r="S7" s="694"/>
      <c r="T7" s="694"/>
      <c r="U7" s="694"/>
      <c r="V7" s="694"/>
      <c r="W7" s="694"/>
      <c r="X7" s="694"/>
      <c r="Y7" s="694"/>
      <c r="Z7" s="694"/>
      <c r="AA7" s="694"/>
      <c r="AB7" s="694"/>
      <c r="AC7" s="694"/>
      <c r="AD7" s="694"/>
      <c r="AE7" s="694"/>
      <c r="AF7" s="694"/>
    </row>
    <row r="8" spans="1:32" ht="15.75" customHeight="1">
      <c r="A8" s="937" t="s">
        <v>18094</v>
      </c>
      <c r="B8" s="937"/>
      <c r="C8" s="937"/>
      <c r="D8" s="937"/>
      <c r="E8" s="937"/>
      <c r="F8" s="937"/>
      <c r="G8" s="937"/>
      <c r="H8" s="937"/>
      <c r="I8" s="937"/>
      <c r="J8" s="937"/>
      <c r="K8" s="937"/>
      <c r="L8" s="937"/>
      <c r="M8" s="937"/>
      <c r="N8" s="937"/>
      <c r="O8" s="937"/>
      <c r="P8" s="937"/>
      <c r="Q8" s="937"/>
      <c r="R8" s="937"/>
      <c r="S8" s="937"/>
      <c r="T8" s="937"/>
      <c r="U8" s="937"/>
      <c r="V8" s="937"/>
      <c r="W8" s="937"/>
      <c r="X8" s="937"/>
      <c r="Y8" s="937"/>
      <c r="Z8" s="937"/>
      <c r="AA8" s="937"/>
      <c r="AB8" s="937"/>
      <c r="AC8" s="937"/>
      <c r="AD8" s="937"/>
      <c r="AE8" s="937"/>
      <c r="AF8" s="937"/>
    </row>
    <row r="9" spans="1:32" ht="15.75" customHeight="1">
      <c r="A9" s="937" t="s">
        <v>18095</v>
      </c>
      <c r="B9" s="937"/>
      <c r="C9" s="937"/>
      <c r="D9" s="937"/>
      <c r="E9" s="937"/>
      <c r="F9" s="937"/>
      <c r="G9" s="937"/>
      <c r="H9" s="937"/>
      <c r="I9" s="937"/>
      <c r="J9" s="937"/>
      <c r="K9" s="937"/>
      <c r="L9" s="937"/>
      <c r="M9" s="937"/>
      <c r="N9" s="937"/>
      <c r="O9" s="937"/>
      <c r="P9" s="937"/>
      <c r="Q9" s="937"/>
      <c r="R9" s="937"/>
      <c r="S9" s="937"/>
      <c r="T9" s="937"/>
      <c r="U9" s="937"/>
      <c r="V9" s="937"/>
      <c r="W9" s="937"/>
      <c r="X9" s="937"/>
      <c r="Y9" s="937"/>
      <c r="Z9" s="937"/>
      <c r="AA9" s="937"/>
      <c r="AB9" s="937"/>
      <c r="AC9" s="937"/>
      <c r="AD9" s="937"/>
      <c r="AE9" s="937"/>
      <c r="AF9" s="937"/>
    </row>
    <row r="10" spans="1:32" ht="15.75" customHeight="1">
      <c r="A10" s="937" t="s">
        <v>18096</v>
      </c>
      <c r="B10" s="937"/>
      <c r="C10" s="937"/>
      <c r="D10" s="937"/>
      <c r="E10" s="937"/>
      <c r="F10" s="937"/>
      <c r="G10" s="937"/>
      <c r="H10" s="937"/>
      <c r="I10" s="937"/>
      <c r="J10" s="937"/>
      <c r="K10" s="937"/>
      <c r="L10" s="937"/>
      <c r="M10" s="937"/>
      <c r="N10" s="937"/>
      <c r="O10" s="937"/>
      <c r="P10" s="937"/>
      <c r="Q10" s="937"/>
      <c r="R10" s="937"/>
      <c r="S10" s="937"/>
      <c r="T10" s="937"/>
      <c r="U10" s="937"/>
      <c r="V10" s="937"/>
      <c r="W10" s="937"/>
      <c r="X10" s="937"/>
      <c r="Y10" s="937"/>
      <c r="Z10" s="937"/>
      <c r="AA10" s="937"/>
      <c r="AB10" s="937"/>
      <c r="AC10" s="937"/>
      <c r="AD10" s="937"/>
      <c r="AE10" s="937"/>
      <c r="AF10" s="937"/>
    </row>
    <row r="11" spans="1:32" ht="15.75" customHeight="1">
      <c r="A11" s="937" t="s">
        <v>18097</v>
      </c>
      <c r="B11" s="937"/>
      <c r="C11" s="937"/>
      <c r="D11" s="937"/>
      <c r="E11" s="937"/>
      <c r="F11" s="937"/>
      <c r="G11" s="937"/>
      <c r="H11" s="937"/>
      <c r="I11" s="937"/>
      <c r="J11" s="937"/>
      <c r="K11" s="937"/>
      <c r="L11" s="937"/>
      <c r="M11" s="937"/>
      <c r="N11" s="937"/>
      <c r="O11" s="937"/>
      <c r="P11" s="937"/>
      <c r="Q11" s="937"/>
      <c r="R11" s="937"/>
      <c r="S11" s="937"/>
      <c r="T11" s="937"/>
      <c r="U11" s="937"/>
      <c r="V11" s="937"/>
      <c r="W11" s="937"/>
      <c r="X11" s="937"/>
      <c r="Y11" s="937"/>
      <c r="Z11" s="937"/>
      <c r="AA11" s="937"/>
      <c r="AB11" s="937"/>
      <c r="AC11" s="937"/>
      <c r="AD11" s="937"/>
      <c r="AE11" s="937"/>
      <c r="AF11" s="937"/>
    </row>
    <row r="12" spans="1:32" ht="15.75" customHeight="1">
      <c r="A12" s="452"/>
      <c r="B12" s="452"/>
      <c r="C12" s="452"/>
      <c r="D12" s="452"/>
      <c r="E12" s="452"/>
      <c r="F12" s="452"/>
      <c r="G12" s="452"/>
      <c r="H12" s="452"/>
      <c r="I12" s="452"/>
      <c r="J12" s="452"/>
      <c r="K12" s="452"/>
      <c r="L12" s="452"/>
      <c r="M12" s="452"/>
      <c r="N12" s="452"/>
      <c r="O12" s="452"/>
      <c r="P12" s="452"/>
      <c r="Q12" s="452"/>
      <c r="R12" s="452"/>
      <c r="S12" s="452"/>
      <c r="T12" s="452"/>
      <c r="U12" s="452"/>
      <c r="V12" s="452"/>
      <c r="W12" s="452"/>
      <c r="X12" s="452"/>
      <c r="Y12" s="452"/>
      <c r="Z12" s="452"/>
      <c r="AA12" s="452"/>
      <c r="AB12" s="452"/>
      <c r="AC12" s="452"/>
      <c r="AD12" s="452"/>
      <c r="AE12" s="452"/>
      <c r="AF12" s="452"/>
    </row>
    <row r="13" spans="1:32" ht="15.75" customHeight="1">
      <c r="A13" s="694" t="s">
        <v>18098</v>
      </c>
      <c r="B13" s="694"/>
      <c r="C13" s="694"/>
      <c r="D13" s="694"/>
      <c r="E13" s="694"/>
      <c r="F13" s="694"/>
      <c r="G13" s="694"/>
      <c r="H13" s="694"/>
      <c r="I13" s="694"/>
      <c r="J13" s="694"/>
      <c r="K13" s="694"/>
      <c r="L13" s="694"/>
      <c r="M13" s="694"/>
      <c r="N13" s="694"/>
      <c r="O13" s="694"/>
      <c r="P13" s="694"/>
      <c r="Q13" s="694"/>
      <c r="R13" s="694"/>
      <c r="S13" s="694"/>
      <c r="T13" s="694"/>
      <c r="U13" s="694"/>
      <c r="V13" s="694"/>
      <c r="W13" s="694"/>
      <c r="X13" s="694"/>
      <c r="Y13" s="694"/>
      <c r="Z13" s="694"/>
      <c r="AA13" s="694"/>
      <c r="AB13" s="694"/>
      <c r="AC13" s="694"/>
      <c r="AD13" s="694"/>
      <c r="AE13" s="694"/>
      <c r="AF13" s="694"/>
    </row>
    <row r="14" spans="1:32" ht="32.25" customHeight="1">
      <c r="A14" s="712" t="s">
        <v>1738</v>
      </c>
      <c r="B14" s="712"/>
      <c r="C14" s="712"/>
      <c r="D14" s="712"/>
      <c r="E14" s="712"/>
      <c r="F14" s="712"/>
      <c r="G14" s="712"/>
      <c r="H14" s="712"/>
      <c r="I14" s="712"/>
      <c r="J14" s="712"/>
      <c r="K14" s="712"/>
      <c r="L14" s="712"/>
      <c r="M14" s="712"/>
      <c r="N14" s="712"/>
      <c r="O14" s="712"/>
      <c r="P14" s="712"/>
      <c r="Q14" s="712"/>
      <c r="R14" s="712"/>
      <c r="S14" s="712"/>
      <c r="T14" s="712"/>
      <c r="U14" s="712"/>
      <c r="V14" s="713" t="s">
        <v>1614</v>
      </c>
      <c r="W14" s="713"/>
      <c r="X14" s="713"/>
      <c r="Y14" s="712" t="s">
        <v>1603</v>
      </c>
      <c r="Z14" s="712"/>
      <c r="AA14" s="712"/>
      <c r="AB14" s="712" t="s">
        <v>1537</v>
      </c>
      <c r="AC14" s="712"/>
      <c r="AD14" s="712"/>
      <c r="AE14" s="712"/>
      <c r="AF14" s="712"/>
    </row>
    <row r="15" spans="1:32" ht="37" customHeight="1">
      <c r="A15" s="939" t="s">
        <v>18099</v>
      </c>
      <c r="B15" s="939"/>
      <c r="C15" s="939"/>
      <c r="D15" s="939"/>
      <c r="E15" s="939"/>
      <c r="F15" s="939"/>
      <c r="G15" s="939"/>
      <c r="H15" s="939"/>
      <c r="I15" s="939"/>
      <c r="J15" s="939"/>
      <c r="K15" s="939"/>
      <c r="L15" s="939"/>
      <c r="M15" s="939"/>
      <c r="N15" s="939"/>
      <c r="O15" s="939"/>
      <c r="P15" s="939"/>
      <c r="Q15" s="939"/>
      <c r="R15" s="939"/>
      <c r="S15" s="939"/>
      <c r="T15" s="939"/>
      <c r="U15" s="939"/>
      <c r="V15" s="940">
        <v>120</v>
      </c>
      <c r="W15" s="940"/>
      <c r="X15" s="940"/>
      <c r="Y15" s="940">
        <v>21</v>
      </c>
      <c r="Z15" s="940"/>
      <c r="AA15" s="940"/>
      <c r="AB15" s="940">
        <f>V15*Y15</f>
        <v>2520</v>
      </c>
      <c r="AC15" s="940"/>
      <c r="AD15" s="940"/>
      <c r="AE15" s="940"/>
      <c r="AF15" s="940"/>
    </row>
    <row r="16" spans="1:32" ht="30" customHeight="1">
      <c r="A16" s="939" t="s">
        <v>18100</v>
      </c>
      <c r="B16" s="939"/>
      <c r="C16" s="939"/>
      <c r="D16" s="939"/>
      <c r="E16" s="939"/>
      <c r="F16" s="939"/>
      <c r="G16" s="939"/>
      <c r="H16" s="939"/>
      <c r="I16" s="939"/>
      <c r="J16" s="939"/>
      <c r="K16" s="939"/>
      <c r="L16" s="939"/>
      <c r="M16" s="939"/>
      <c r="N16" s="939"/>
      <c r="O16" s="939"/>
      <c r="P16" s="939"/>
      <c r="Q16" s="939"/>
      <c r="R16" s="939"/>
      <c r="S16" s="939"/>
      <c r="T16" s="939"/>
      <c r="U16" s="939"/>
      <c r="V16" s="940">
        <v>60</v>
      </c>
      <c r="W16" s="940"/>
      <c r="X16" s="940"/>
      <c r="Y16" s="940">
        <v>63</v>
      </c>
      <c r="Z16" s="940"/>
      <c r="AA16" s="940"/>
      <c r="AB16" s="940">
        <f>V16*Y16</f>
        <v>3780</v>
      </c>
      <c r="AC16" s="940"/>
      <c r="AD16" s="940"/>
      <c r="AE16" s="940"/>
      <c r="AF16" s="940"/>
    </row>
    <row r="17" spans="1:32" ht="15.75" customHeight="1">
      <c r="A17" s="714" t="s">
        <v>1710</v>
      </c>
      <c r="B17" s="714"/>
      <c r="C17" s="714"/>
      <c r="D17" s="714"/>
      <c r="E17" s="714"/>
      <c r="F17" s="714"/>
      <c r="G17" s="714"/>
      <c r="H17" s="714"/>
      <c r="I17" s="714"/>
      <c r="J17" s="714"/>
      <c r="K17" s="714"/>
      <c r="L17" s="714"/>
      <c r="M17" s="714"/>
      <c r="N17" s="714"/>
      <c r="O17" s="714"/>
      <c r="P17" s="714"/>
      <c r="Q17" s="714"/>
      <c r="R17" s="714"/>
      <c r="S17" s="714"/>
      <c r="T17" s="714"/>
      <c r="U17" s="714"/>
      <c r="V17" s="714"/>
      <c r="W17" s="714"/>
      <c r="X17" s="714"/>
      <c r="Y17" s="714"/>
      <c r="Z17" s="714"/>
      <c r="AA17" s="714"/>
      <c r="AB17" s="715">
        <f>SUM(AB15:AB16)</f>
        <v>6300</v>
      </c>
      <c r="AC17" s="715"/>
      <c r="AD17" s="715"/>
      <c r="AE17" s="715"/>
      <c r="AF17" s="715"/>
    </row>
    <row r="18" spans="1:32" ht="15.75" customHeight="1">
      <c r="A18" s="717"/>
      <c r="B18" s="717"/>
      <c r="C18" s="717"/>
      <c r="D18" s="717"/>
      <c r="E18" s="717"/>
      <c r="F18" s="717"/>
      <c r="G18" s="717"/>
      <c r="H18" s="717"/>
      <c r="I18" s="717"/>
      <c r="J18" s="717"/>
      <c r="K18" s="717"/>
      <c r="L18" s="717"/>
      <c r="M18" s="717"/>
      <c r="N18" s="717"/>
      <c r="O18" s="717"/>
      <c r="P18" s="717"/>
      <c r="Q18" s="717"/>
      <c r="R18" s="717"/>
      <c r="S18" s="717"/>
      <c r="T18" s="717"/>
      <c r="U18" s="717"/>
      <c r="V18" s="717"/>
      <c r="W18" s="717"/>
      <c r="X18" s="717"/>
      <c r="Y18" s="717"/>
      <c r="Z18" s="717"/>
      <c r="AA18" s="717"/>
      <c r="AB18" s="717"/>
      <c r="AC18" s="717"/>
      <c r="AD18" s="717"/>
      <c r="AE18" s="717"/>
      <c r="AF18" s="717"/>
    </row>
    <row r="19" spans="1:32" ht="15.75" customHeight="1">
      <c r="A19" s="694" t="s">
        <v>1624</v>
      </c>
      <c r="B19" s="694"/>
      <c r="C19" s="694"/>
      <c r="D19" s="694"/>
      <c r="E19" s="694"/>
      <c r="F19" s="694"/>
      <c r="G19" s="694"/>
      <c r="H19" s="694"/>
      <c r="I19" s="694"/>
      <c r="J19" s="694"/>
      <c r="K19" s="694"/>
      <c r="L19" s="694"/>
      <c r="M19" s="694"/>
      <c r="N19" s="694"/>
      <c r="O19" s="694"/>
      <c r="P19" s="694"/>
      <c r="Q19" s="694"/>
      <c r="R19" s="694"/>
      <c r="S19" s="694"/>
      <c r="T19" s="694"/>
      <c r="U19" s="694"/>
      <c r="V19" s="694"/>
      <c r="W19" s="694"/>
      <c r="X19" s="694"/>
      <c r="Y19" s="694"/>
      <c r="Z19" s="694"/>
      <c r="AA19" s="694"/>
      <c r="AB19" s="694"/>
      <c r="AC19" s="694"/>
      <c r="AD19" s="694"/>
      <c r="AE19" s="694"/>
      <c r="AF19" s="694"/>
    </row>
    <row r="20" spans="1:32" ht="28.5" customHeight="1">
      <c r="A20" s="943" t="s">
        <v>1739</v>
      </c>
      <c r="B20" s="943"/>
      <c r="C20" s="943"/>
      <c r="D20" s="943"/>
      <c r="E20" s="943"/>
      <c r="F20" s="943"/>
      <c r="G20" s="943"/>
      <c r="H20" s="943"/>
      <c r="I20" s="943"/>
      <c r="J20" s="943"/>
      <c r="K20" s="943"/>
      <c r="L20" s="943"/>
      <c r="M20" s="943"/>
      <c r="N20" s="943"/>
      <c r="O20" s="943"/>
      <c r="P20" s="943"/>
      <c r="Q20" s="943"/>
      <c r="R20" s="943"/>
      <c r="S20" s="943"/>
      <c r="T20" s="943"/>
      <c r="U20" s="943"/>
      <c r="V20" s="940">
        <v>1.33</v>
      </c>
      <c r="W20" s="940"/>
      <c r="X20" s="940"/>
      <c r="Y20" s="714"/>
      <c r="Z20" s="714"/>
      <c r="AA20" s="714"/>
      <c r="AB20" s="718">
        <f>ROUNDUP(AB17*V20,0)</f>
        <v>8379</v>
      </c>
      <c r="AC20" s="718"/>
      <c r="AD20" s="718"/>
      <c r="AE20" s="718"/>
      <c r="AF20" s="718"/>
    </row>
    <row r="21" spans="1:32" ht="15.75" customHeight="1">
      <c r="A21" s="457"/>
      <c r="B21" s="457"/>
      <c r="C21" s="457"/>
      <c r="D21" s="457"/>
      <c r="E21" s="457"/>
      <c r="F21" s="457"/>
      <c r="G21" s="457"/>
      <c r="H21" s="457"/>
      <c r="I21" s="457"/>
      <c r="J21" s="457"/>
      <c r="K21" s="457"/>
      <c r="L21" s="457"/>
      <c r="M21" s="457"/>
      <c r="N21" s="457"/>
      <c r="O21" s="457"/>
      <c r="P21" s="457"/>
      <c r="Q21" s="457"/>
      <c r="R21" s="457"/>
      <c r="S21" s="457"/>
      <c r="T21" s="457"/>
      <c r="U21" s="457"/>
      <c r="V21" s="457"/>
      <c r="W21" s="457"/>
      <c r="X21" s="457"/>
      <c r="Y21" s="457"/>
      <c r="Z21" s="457"/>
      <c r="AA21" s="457"/>
      <c r="AB21" s="457"/>
      <c r="AC21" s="457"/>
      <c r="AD21" s="457"/>
      <c r="AE21" s="457"/>
      <c r="AF21" s="457"/>
    </row>
    <row r="22" spans="1:32" ht="15.75" customHeight="1">
      <c r="A22" s="457"/>
      <c r="B22" s="457"/>
      <c r="C22" s="457"/>
      <c r="D22" s="457"/>
      <c r="E22" s="457"/>
      <c r="F22" s="457"/>
      <c r="G22" s="457"/>
      <c r="H22" s="457"/>
      <c r="I22" s="457"/>
      <c r="J22" s="457"/>
      <c r="K22" s="457"/>
      <c r="L22" s="457"/>
      <c r="M22" s="457"/>
      <c r="N22" s="457"/>
      <c r="O22" s="457"/>
      <c r="P22" s="457"/>
      <c r="Q22" s="457"/>
      <c r="R22" s="457"/>
      <c r="S22" s="457"/>
      <c r="T22" s="457"/>
      <c r="U22" s="457"/>
      <c r="V22" s="457"/>
      <c r="W22" s="457"/>
      <c r="X22" s="457"/>
      <c r="Y22" s="457"/>
      <c r="Z22" s="457"/>
      <c r="AA22" s="457"/>
      <c r="AB22" s="457"/>
      <c r="AC22" s="457"/>
      <c r="AD22" s="457"/>
      <c r="AE22" s="457"/>
      <c r="AF22" s="457"/>
    </row>
    <row r="23" spans="1:32" ht="15.75" customHeight="1">
      <c r="A23" s="457"/>
      <c r="B23" s="457"/>
      <c r="C23" s="457"/>
      <c r="D23" s="457"/>
      <c r="E23" s="457"/>
      <c r="F23" s="457"/>
      <c r="G23" s="457"/>
      <c r="H23" s="457"/>
      <c r="I23" s="457"/>
      <c r="J23" s="457"/>
      <c r="K23" s="457"/>
      <c r="L23" s="457"/>
      <c r="M23" s="457"/>
      <c r="N23" s="457"/>
      <c r="O23" s="457"/>
      <c r="P23" s="457"/>
      <c r="Q23" s="457"/>
      <c r="R23" s="457"/>
      <c r="S23" s="457"/>
      <c r="T23" s="457"/>
      <c r="U23" s="457"/>
      <c r="V23" s="457"/>
      <c r="W23" s="457"/>
      <c r="X23" s="457"/>
      <c r="Y23" s="457"/>
      <c r="Z23" s="457"/>
      <c r="AA23" s="457"/>
      <c r="AB23" s="457"/>
      <c r="AC23" s="457"/>
      <c r="AD23" s="457"/>
      <c r="AE23" s="457"/>
      <c r="AF23" s="457"/>
    </row>
    <row r="24" spans="1:32" ht="15.75" customHeight="1">
      <c r="A24" s="457"/>
      <c r="B24" s="457"/>
      <c r="C24" s="457"/>
      <c r="D24" s="457"/>
      <c r="E24" s="457"/>
      <c r="F24" s="457"/>
      <c r="G24" s="457"/>
      <c r="H24" s="457"/>
      <c r="I24" s="457"/>
      <c r="J24" s="457"/>
      <c r="K24" s="457"/>
      <c r="L24" s="457"/>
      <c r="M24" s="457"/>
      <c r="N24" s="457"/>
      <c r="O24" s="457"/>
      <c r="P24" s="457"/>
      <c r="Q24" s="457"/>
      <c r="R24" s="457"/>
      <c r="S24" s="457"/>
      <c r="T24" s="457"/>
      <c r="U24" s="457"/>
      <c r="V24" s="457"/>
      <c r="W24" s="457"/>
      <c r="X24" s="457"/>
      <c r="Y24" s="457"/>
      <c r="Z24" s="457"/>
      <c r="AA24" s="457"/>
      <c r="AB24" s="457"/>
      <c r="AC24" s="457"/>
      <c r="AD24" s="457"/>
      <c r="AE24" s="457"/>
      <c r="AF24" s="457"/>
    </row>
    <row r="25" spans="1:32" ht="15.75" customHeight="1">
      <c r="A25" s="457"/>
      <c r="B25" s="457"/>
      <c r="C25" s="457"/>
      <c r="D25" s="457"/>
      <c r="E25" s="457"/>
      <c r="F25" s="457"/>
      <c r="G25" s="457"/>
      <c r="H25" s="457"/>
      <c r="I25" s="457"/>
      <c r="J25" s="457"/>
      <c r="K25" s="457"/>
      <c r="L25" s="457"/>
      <c r="M25" s="457"/>
      <c r="N25" s="457"/>
      <c r="O25" s="457"/>
      <c r="P25" s="457"/>
      <c r="Q25" s="457"/>
      <c r="R25" s="457"/>
      <c r="S25" s="457"/>
      <c r="T25" s="457"/>
      <c r="U25" s="457"/>
      <c r="V25" s="457"/>
      <c r="W25" s="457"/>
      <c r="X25" s="457"/>
      <c r="Y25" s="457"/>
      <c r="Z25" s="457"/>
      <c r="AA25" s="457"/>
      <c r="AB25" s="457"/>
      <c r="AC25" s="457"/>
      <c r="AD25" s="457"/>
      <c r="AE25" s="457"/>
      <c r="AF25" s="457"/>
    </row>
    <row r="26" spans="1:32" ht="15.75" customHeight="1">
      <c r="A26" s="457"/>
      <c r="B26" s="457"/>
      <c r="C26" s="457"/>
      <c r="D26" s="457"/>
      <c r="E26" s="457"/>
      <c r="F26" s="457"/>
      <c r="G26" s="457"/>
      <c r="H26" s="457"/>
      <c r="I26" s="457"/>
      <c r="J26" s="457"/>
      <c r="K26" s="457"/>
      <c r="L26" s="457"/>
      <c r="M26" s="457"/>
      <c r="N26" s="457"/>
      <c r="O26" s="457"/>
      <c r="P26" s="457"/>
      <c r="Q26" s="457"/>
      <c r="R26" s="457"/>
      <c r="S26" s="457"/>
      <c r="T26" s="457"/>
      <c r="U26" s="457"/>
      <c r="V26" s="457"/>
      <c r="W26" s="457"/>
      <c r="X26" s="457"/>
      <c r="Y26" s="457"/>
      <c r="Z26" s="457"/>
      <c r="AA26" s="457"/>
      <c r="AB26" s="457"/>
      <c r="AC26" s="457"/>
      <c r="AD26" s="457"/>
      <c r="AE26" s="457"/>
      <c r="AF26" s="457"/>
    </row>
    <row r="27" spans="1:32" ht="15.75" customHeight="1">
      <c r="A27" s="457"/>
      <c r="B27" s="457"/>
      <c r="C27" s="457"/>
      <c r="D27" s="457"/>
      <c r="E27" s="457"/>
      <c r="F27" s="457"/>
      <c r="G27" s="457"/>
      <c r="H27" s="457"/>
      <c r="I27" s="457"/>
      <c r="J27" s="457"/>
      <c r="K27" s="457"/>
      <c r="L27" s="457"/>
      <c r="M27" s="457"/>
      <c r="N27" s="457"/>
      <c r="O27" s="457"/>
      <c r="P27" s="457"/>
      <c r="Q27" s="457"/>
      <c r="R27" s="457"/>
      <c r="S27" s="457"/>
      <c r="T27" s="457"/>
      <c r="U27" s="457"/>
      <c r="V27" s="457"/>
      <c r="W27" s="457"/>
      <c r="X27" s="457"/>
      <c r="Y27" s="457"/>
      <c r="Z27" s="457"/>
      <c r="AA27" s="457"/>
      <c r="AB27" s="457"/>
      <c r="AC27" s="457"/>
      <c r="AD27" s="457"/>
      <c r="AE27" s="457"/>
      <c r="AF27" s="457"/>
    </row>
    <row r="28" spans="1:32" ht="15.75" customHeight="1">
      <c r="A28" s="457"/>
      <c r="B28" s="457"/>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c r="AA28" s="457"/>
      <c r="AB28" s="457"/>
      <c r="AC28" s="457"/>
      <c r="AD28" s="457"/>
      <c r="AE28" s="457"/>
      <c r="AF28" s="457"/>
    </row>
    <row r="29" spans="1:32" ht="15.75" customHeight="1">
      <c r="A29" s="457"/>
      <c r="B29" s="457"/>
      <c r="C29" s="457"/>
      <c r="D29" s="457"/>
      <c r="E29" s="457"/>
      <c r="F29" s="457"/>
      <c r="G29" s="457"/>
      <c r="H29" s="457"/>
      <c r="I29" s="457"/>
      <c r="J29" s="457"/>
      <c r="K29" s="457"/>
      <c r="L29" s="457"/>
      <c r="M29" s="457"/>
      <c r="N29" s="457"/>
      <c r="O29" s="457"/>
      <c r="P29" s="457"/>
      <c r="Q29" s="457"/>
      <c r="R29" s="457"/>
      <c r="S29" s="457"/>
      <c r="T29" s="457"/>
      <c r="U29" s="457"/>
      <c r="V29" s="457"/>
      <c r="W29" s="457"/>
      <c r="X29" s="457"/>
      <c r="Y29" s="457"/>
      <c r="Z29" s="457"/>
      <c r="AA29" s="457"/>
      <c r="AB29" s="457"/>
      <c r="AC29" s="457"/>
      <c r="AD29" s="457"/>
      <c r="AE29" s="457"/>
      <c r="AF29" s="457"/>
    </row>
    <row r="30" spans="1:32" ht="15.75" customHeight="1">
      <c r="A30" s="457"/>
      <c r="B30" s="457"/>
      <c r="C30" s="457"/>
      <c r="D30" s="457"/>
      <c r="E30" s="457"/>
      <c r="F30" s="457"/>
      <c r="G30" s="457"/>
      <c r="H30" s="457"/>
      <c r="I30" s="457"/>
      <c r="J30" s="457"/>
      <c r="K30" s="457"/>
      <c r="L30" s="457"/>
      <c r="M30" s="457"/>
      <c r="N30" s="457"/>
      <c r="O30" s="457"/>
      <c r="P30" s="457"/>
      <c r="Q30" s="457"/>
      <c r="R30" s="457"/>
      <c r="S30" s="457"/>
      <c r="T30" s="457"/>
      <c r="U30" s="457"/>
      <c r="V30" s="457"/>
      <c r="W30" s="457"/>
      <c r="X30" s="457"/>
      <c r="Y30" s="457"/>
      <c r="Z30" s="457"/>
      <c r="AA30" s="457"/>
      <c r="AB30" s="457"/>
      <c r="AC30" s="457"/>
      <c r="AD30" s="457"/>
      <c r="AE30" s="457"/>
      <c r="AF30" s="457"/>
    </row>
    <row r="31" spans="1:32" ht="15.75" customHeight="1">
      <c r="A31" s="457"/>
      <c r="B31" s="457"/>
      <c r="C31" s="457"/>
      <c r="D31" s="457"/>
      <c r="E31" s="457"/>
      <c r="F31" s="457"/>
      <c r="G31" s="457"/>
      <c r="H31" s="457"/>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row>
    <row r="32" spans="1:32" ht="15.75" customHeight="1">
      <c r="A32" s="457"/>
      <c r="B32" s="457"/>
      <c r="C32" s="457"/>
      <c r="D32" s="457"/>
      <c r="E32" s="457"/>
      <c r="F32" s="457"/>
      <c r="G32" s="457"/>
      <c r="H32" s="457"/>
      <c r="I32" s="457"/>
      <c r="J32" s="457"/>
      <c r="K32" s="457"/>
      <c r="L32" s="457"/>
      <c r="M32" s="457"/>
      <c r="N32" s="457"/>
      <c r="O32" s="457"/>
      <c r="P32" s="457"/>
      <c r="Q32" s="457"/>
      <c r="R32" s="457"/>
      <c r="S32" s="457"/>
      <c r="T32" s="457"/>
      <c r="U32" s="457"/>
      <c r="V32" s="457"/>
      <c r="W32" s="457"/>
      <c r="X32" s="457"/>
      <c r="Y32" s="457"/>
      <c r="Z32" s="457"/>
      <c r="AA32" s="457"/>
      <c r="AB32" s="457"/>
      <c r="AC32" s="457"/>
      <c r="AD32" s="457"/>
      <c r="AE32" s="457"/>
      <c r="AF32" s="457"/>
    </row>
    <row r="33" spans="1:32" ht="15.75" customHeight="1">
      <c r="A33" s="457"/>
      <c r="B33" s="457"/>
      <c r="C33" s="457"/>
      <c r="D33" s="457"/>
      <c r="E33" s="457"/>
      <c r="F33" s="457"/>
      <c r="G33" s="457"/>
      <c r="H33" s="457"/>
      <c r="I33" s="457"/>
      <c r="J33" s="457"/>
      <c r="K33" s="457"/>
      <c r="L33" s="457"/>
      <c r="M33" s="457"/>
      <c r="N33" s="457"/>
      <c r="O33" s="457"/>
      <c r="P33" s="457"/>
      <c r="Q33" s="457"/>
      <c r="R33" s="457"/>
      <c r="S33" s="457"/>
      <c r="T33" s="457"/>
      <c r="U33" s="457"/>
      <c r="V33" s="457"/>
      <c r="W33" s="457"/>
      <c r="X33" s="457"/>
      <c r="Y33" s="457"/>
      <c r="Z33" s="457"/>
      <c r="AA33" s="457"/>
      <c r="AB33" s="457"/>
      <c r="AC33" s="457"/>
      <c r="AD33" s="457"/>
      <c r="AE33" s="457"/>
      <c r="AF33" s="457"/>
    </row>
    <row r="34" spans="1:32" ht="12.75" customHeight="1">
      <c r="A34" s="708" t="s">
        <v>27</v>
      </c>
      <c r="B34" s="941"/>
      <c r="C34" s="941"/>
      <c r="D34" s="941"/>
      <c r="E34" s="941"/>
      <c r="F34" s="941"/>
      <c r="G34" s="941"/>
      <c r="H34" s="492">
        <f>AB20</f>
        <v>8379</v>
      </c>
      <c r="I34" s="942"/>
      <c r="J34" s="942"/>
      <c r="K34" s="942"/>
      <c r="L34" s="353" t="s">
        <v>28</v>
      </c>
      <c r="M34" s="353"/>
      <c r="N34" s="353"/>
      <c r="O34" s="703"/>
      <c r="P34" s="942"/>
      <c r="Q34" s="942"/>
      <c r="R34" s="353"/>
      <c r="S34" s="353"/>
      <c r="T34" s="353"/>
      <c r="U34" s="353"/>
      <c r="V34" s="353"/>
      <c r="W34" s="353"/>
      <c r="X34" s="353"/>
      <c r="Y34" s="353"/>
      <c r="Z34" s="697" t="s">
        <v>18102</v>
      </c>
      <c r="AA34" s="697"/>
      <c r="AB34" s="697"/>
      <c r="AC34" s="697"/>
      <c r="AD34" s="697"/>
      <c r="AE34" s="697"/>
      <c r="AF34" s="454">
        <v>1</v>
      </c>
    </row>
  </sheetData>
  <mergeCells count="44">
    <mergeCell ref="A20:U20"/>
    <mergeCell ref="V20:X20"/>
    <mergeCell ref="Y20:AA20"/>
    <mergeCell ref="AB20:AF20"/>
    <mergeCell ref="A11:AF11"/>
    <mergeCell ref="A13:AF13"/>
    <mergeCell ref="AB14:AF14"/>
    <mergeCell ref="AB15:AF15"/>
    <mergeCell ref="A16:U16"/>
    <mergeCell ref="V16:X16"/>
    <mergeCell ref="Y16:AA16"/>
    <mergeCell ref="AB16:AF16"/>
    <mergeCell ref="C5:L5"/>
    <mergeCell ref="A17:AA17"/>
    <mergeCell ref="AB17:AF17"/>
    <mergeCell ref="A18:AF18"/>
    <mergeCell ref="A19:AF19"/>
    <mergeCell ref="A14:U14"/>
    <mergeCell ref="V14:X14"/>
    <mergeCell ref="Y14:AA14"/>
    <mergeCell ref="A15:U15"/>
    <mergeCell ref="V15:X15"/>
    <mergeCell ref="Y15:AA15"/>
    <mergeCell ref="A6:AF6"/>
    <mergeCell ref="A7:AF7"/>
    <mergeCell ref="A8:AF8"/>
    <mergeCell ref="A9:AF9"/>
    <mergeCell ref="A10:AF10"/>
    <mergeCell ref="A34:G34"/>
    <mergeCell ref="H34:K34"/>
    <mergeCell ref="O34:Q34"/>
    <mergeCell ref="Z34:AE34"/>
    <mergeCell ref="A1:AF2"/>
    <mergeCell ref="Y4:AF4"/>
    <mergeCell ref="R5:AF5"/>
    <mergeCell ref="R4:X4"/>
    <mergeCell ref="F3:L3"/>
    <mergeCell ref="A5:B5"/>
    <mergeCell ref="M3:Q3"/>
    <mergeCell ref="A4:E4"/>
    <mergeCell ref="M5:Q5"/>
    <mergeCell ref="F4:L4"/>
    <mergeCell ref="M4:Q4"/>
    <mergeCell ref="A3:E3"/>
  </mergeCells>
  <conditionalFormatting sqref="L26:M26">
    <cfRule type="cellIs" dxfId="1" priority="1" operator="equal">
      <formula>0</formula>
    </cfRule>
  </conditionalFormatting>
  <conditionalFormatting sqref="M24:S25 Y25:Z25">
    <cfRule type="cellIs" dxfId="0" priority="2" operator="equal">
      <formula>0</formula>
    </cfRule>
  </conditionalFormatting>
  <pageMargins left="0.75" right="0.5" top="0.75" bottom="0.5" header="0" footer="0.3"/>
  <pageSetup orientation="portrait" r:id="rId1"/>
  <headerFooter>
    <oddFooter>&amp;L_x000D_&amp;1#&amp;"Calibri"&amp;10&amp;K000000 DISTRIBUTION: DoD COMMUNITY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S5830"/>
  <sheetViews>
    <sheetView zoomScale="70" zoomScaleNormal="70" workbookViewId="0">
      <pane ySplit="1" topLeftCell="A2" activePane="bottomLeft" state="frozen"/>
      <selection activeCell="C5" sqref="C5"/>
      <selection pane="bottomLeft" activeCell="C5" sqref="C5"/>
    </sheetView>
  </sheetViews>
  <sheetFormatPr defaultColWidth="9.1796875" defaultRowHeight="12.5"/>
  <cols>
    <col min="1" max="1" width="9.1796875" style="82" customWidth="1"/>
    <col min="2" max="2" width="16.81640625" style="105" customWidth="1"/>
    <col min="3" max="3" width="96.81640625" style="82" customWidth="1"/>
    <col min="4" max="4" width="28.26953125" style="82" bestFit="1" customWidth="1"/>
    <col min="5" max="5" width="37.1796875" style="82" bestFit="1" customWidth="1"/>
    <col min="6" max="6" width="12.453125" style="82" bestFit="1" customWidth="1"/>
    <col min="7" max="7" width="24.81640625" style="82" bestFit="1" customWidth="1"/>
    <col min="8" max="8" width="21.7265625" style="82" bestFit="1" customWidth="1"/>
    <col min="9" max="9" width="41" style="82" bestFit="1" customWidth="1"/>
    <col min="10" max="10" width="39.1796875" style="82" bestFit="1" customWidth="1"/>
    <col min="11" max="11" width="40.1796875" style="82" bestFit="1" customWidth="1"/>
    <col min="12" max="12" width="26.26953125" style="82" bestFit="1" customWidth="1"/>
    <col min="13" max="13" width="11.1796875" style="82" bestFit="1" customWidth="1"/>
    <col min="14" max="14" width="11.54296875" style="82" bestFit="1" customWidth="1"/>
    <col min="15" max="15" width="18.54296875" style="82" bestFit="1" customWidth="1"/>
    <col min="16" max="16" width="12.1796875" style="82" bestFit="1" customWidth="1"/>
    <col min="17" max="17" width="23.453125" style="82" bestFit="1" customWidth="1"/>
    <col min="18" max="18" width="64.81640625" style="82" customWidth="1"/>
    <col min="19" max="19" width="12.81640625" style="82" customWidth="1"/>
    <col min="20" max="20" width="9.1796875" style="82" customWidth="1"/>
    <col min="21" max="16384" width="9.1796875" style="82"/>
  </cols>
  <sheetData>
    <row r="1" spans="1:19" ht="14.5" customHeight="1">
      <c r="B1" s="409" t="s">
        <v>590</v>
      </c>
      <c r="C1" s="409" t="s">
        <v>1740</v>
      </c>
      <c r="D1" s="409" t="s">
        <v>1741</v>
      </c>
      <c r="E1" s="409" t="s">
        <v>1742</v>
      </c>
      <c r="F1" s="409" t="s">
        <v>1743</v>
      </c>
      <c r="G1" s="409" t="s">
        <v>1744</v>
      </c>
      <c r="H1" s="409" t="s">
        <v>1745</v>
      </c>
      <c r="I1" s="409" t="s">
        <v>1746</v>
      </c>
      <c r="J1" s="409" t="s">
        <v>1747</v>
      </c>
      <c r="K1" s="409" t="s">
        <v>1748</v>
      </c>
      <c r="L1" s="409" t="s">
        <v>1749</v>
      </c>
      <c r="M1" s="409" t="s">
        <v>1750</v>
      </c>
      <c r="N1" s="409" t="s">
        <v>1751</v>
      </c>
      <c r="O1" s="66" t="s">
        <v>1752</v>
      </c>
      <c r="P1" s="66" t="s">
        <v>1753</v>
      </c>
      <c r="Q1" s="66" t="s">
        <v>1754</v>
      </c>
      <c r="R1" s="66" t="s">
        <v>1755</v>
      </c>
      <c r="S1" s="82" t="s">
        <v>1756</v>
      </c>
    </row>
    <row r="2" spans="1:19" ht="14.5" customHeight="1">
      <c r="A2" s="82" t="str">
        <f t="shared" ref="A2:A65" si="0">LEFT(B2,5)</f>
        <v>A0000</v>
      </c>
      <c r="B2" s="410" t="s">
        <v>1757</v>
      </c>
      <c r="C2" s="410"/>
      <c r="D2" s="410"/>
      <c r="E2" s="410"/>
      <c r="F2" s="410"/>
      <c r="G2" s="101"/>
      <c r="H2" s="410"/>
      <c r="I2" s="101"/>
      <c r="J2" s="101"/>
      <c r="K2" s="101"/>
      <c r="L2" s="101"/>
      <c r="M2" s="410"/>
      <c r="N2" s="410"/>
      <c r="O2" s="85"/>
      <c r="P2" s="85"/>
      <c r="Q2" s="85"/>
      <c r="R2" s="85"/>
      <c r="S2" s="85"/>
    </row>
    <row r="3" spans="1:19" ht="14.5" customHeight="1">
      <c r="A3" s="82" t="str">
        <f t="shared" si="0"/>
        <v>A0000</v>
      </c>
      <c r="B3" s="410" t="s">
        <v>1758</v>
      </c>
      <c r="C3" s="410"/>
      <c r="D3" s="410"/>
      <c r="E3" s="410"/>
      <c r="F3" s="410"/>
      <c r="G3" s="411"/>
      <c r="H3" s="410"/>
      <c r="I3" s="411"/>
      <c r="J3" s="411"/>
      <c r="K3" s="411"/>
      <c r="L3" s="411"/>
      <c r="M3" s="410"/>
      <c r="N3" s="410"/>
      <c r="O3" s="85"/>
      <c r="P3" s="85"/>
      <c r="Q3" s="85"/>
      <c r="R3" s="85"/>
      <c r="S3" s="85"/>
    </row>
    <row r="4" spans="1:19" ht="13" customHeight="1">
      <c r="A4" s="82" t="str">
        <f t="shared" si="0"/>
        <v>A0003</v>
      </c>
      <c r="B4" s="412" t="s">
        <v>1759</v>
      </c>
      <c r="C4" s="412" t="s">
        <v>1760</v>
      </c>
      <c r="D4" s="412"/>
      <c r="E4" s="412"/>
      <c r="F4" s="412"/>
      <c r="G4" s="412"/>
      <c r="H4" s="412"/>
      <c r="I4" s="412">
        <v>14</v>
      </c>
      <c r="J4" s="412">
        <v>7</v>
      </c>
      <c r="K4" s="412">
        <v>3</v>
      </c>
      <c r="L4" s="412"/>
      <c r="M4" s="412"/>
      <c r="N4" s="412"/>
      <c r="O4" s="85"/>
      <c r="P4" s="85"/>
      <c r="Q4" s="85"/>
      <c r="R4" s="85"/>
      <c r="S4" s="85"/>
    </row>
    <row r="5" spans="1:19" ht="13" customHeight="1">
      <c r="A5" s="82" t="str">
        <f t="shared" si="0"/>
        <v>A0003</v>
      </c>
      <c r="B5" s="412" t="s">
        <v>1759</v>
      </c>
      <c r="C5" s="412" t="s">
        <v>1760</v>
      </c>
      <c r="D5" s="412"/>
      <c r="E5" s="412"/>
      <c r="F5" s="412"/>
      <c r="G5" s="412"/>
      <c r="H5" s="412"/>
      <c r="I5" s="412">
        <v>13.5</v>
      </c>
      <c r="J5" s="412">
        <v>6.24</v>
      </c>
      <c r="K5" s="412">
        <v>4.5</v>
      </c>
      <c r="L5" s="412"/>
      <c r="M5" s="412"/>
      <c r="N5" s="412"/>
      <c r="O5" s="85"/>
      <c r="P5" s="85"/>
      <c r="Q5" s="85"/>
      <c r="R5" s="85"/>
      <c r="S5" s="85"/>
    </row>
    <row r="6" spans="1:19" ht="13" customHeight="1">
      <c r="A6" s="103" t="str">
        <f t="shared" si="0"/>
        <v>A0003</v>
      </c>
      <c r="B6" s="413" t="s">
        <v>1759</v>
      </c>
      <c r="C6" s="413" t="s">
        <v>1760</v>
      </c>
      <c r="D6" s="413"/>
      <c r="E6" s="413"/>
      <c r="F6" s="413"/>
      <c r="G6" s="413"/>
      <c r="H6" s="413"/>
      <c r="I6" s="413">
        <v>3</v>
      </c>
      <c r="J6" s="413">
        <v>14</v>
      </c>
      <c r="K6" s="413">
        <v>7</v>
      </c>
      <c r="L6" s="413"/>
      <c r="M6" s="413"/>
      <c r="N6" s="413"/>
      <c r="O6" s="103"/>
      <c r="P6" s="103"/>
      <c r="Q6" s="103"/>
      <c r="R6" s="103"/>
      <c r="S6" s="103"/>
    </row>
    <row r="7" spans="1:19" ht="13" customHeight="1">
      <c r="A7" s="103" t="str">
        <f t="shared" si="0"/>
        <v>A0003</v>
      </c>
      <c r="B7" s="413" t="s">
        <v>1759</v>
      </c>
      <c r="C7" s="413" t="s">
        <v>1760</v>
      </c>
      <c r="D7" s="413"/>
      <c r="E7" s="413"/>
      <c r="F7" s="413"/>
      <c r="G7" s="413"/>
      <c r="H7" s="413"/>
      <c r="I7" s="413">
        <v>4.5</v>
      </c>
      <c r="J7" s="413">
        <v>13.5</v>
      </c>
      <c r="K7" s="413">
        <v>6.24</v>
      </c>
      <c r="L7" s="413"/>
      <c r="M7" s="413"/>
      <c r="N7" s="413"/>
      <c r="O7" s="103"/>
      <c r="P7" s="103"/>
      <c r="Q7" s="103"/>
      <c r="R7" s="103"/>
      <c r="S7" s="103"/>
    </row>
    <row r="8" spans="1:19" ht="14.5" customHeight="1">
      <c r="A8" s="82" t="str">
        <f t="shared" si="0"/>
        <v>A0011</v>
      </c>
      <c r="B8" s="410" t="s">
        <v>1761</v>
      </c>
      <c r="C8" s="410"/>
      <c r="D8" s="410"/>
      <c r="E8" s="410"/>
      <c r="F8" s="410"/>
      <c r="G8" s="411"/>
      <c r="H8" s="410"/>
      <c r="I8" s="411"/>
      <c r="J8" s="411"/>
      <c r="K8" s="411"/>
      <c r="L8" s="411"/>
      <c r="M8" s="410"/>
      <c r="N8" s="410"/>
      <c r="O8" s="85"/>
      <c r="P8" s="85"/>
      <c r="Q8" s="85"/>
      <c r="R8" s="85"/>
      <c r="S8" s="85"/>
    </row>
    <row r="9" spans="1:19" ht="14.5" customHeight="1">
      <c r="A9" s="103" t="str">
        <f t="shared" si="0"/>
        <v>A0011</v>
      </c>
      <c r="B9" s="414" t="s">
        <v>1761</v>
      </c>
      <c r="C9" s="414"/>
      <c r="D9" s="414"/>
      <c r="E9" s="414"/>
      <c r="F9" s="414"/>
      <c r="G9" s="415"/>
      <c r="H9" s="414"/>
      <c r="I9" s="415"/>
      <c r="J9" s="415"/>
      <c r="K9" s="415"/>
      <c r="L9" s="415"/>
      <c r="M9" s="414"/>
      <c r="N9" s="414"/>
      <c r="O9" s="103"/>
      <c r="P9" s="103"/>
      <c r="Q9" s="103"/>
      <c r="R9" s="103"/>
      <c r="S9" s="103"/>
    </row>
    <row r="10" spans="1:19" ht="14.5" customHeight="1">
      <c r="A10" s="82" t="str">
        <f t="shared" si="0"/>
        <v>A0012</v>
      </c>
      <c r="B10" s="410" t="s">
        <v>1762</v>
      </c>
      <c r="C10" s="410" t="s">
        <v>1763</v>
      </c>
      <c r="D10" s="410" t="s">
        <v>1764</v>
      </c>
      <c r="E10" s="410" t="s">
        <v>1765</v>
      </c>
      <c r="F10" s="410" t="s">
        <v>1766</v>
      </c>
      <c r="G10" s="416">
        <v>44896</v>
      </c>
      <c r="H10" s="410" t="s">
        <v>606</v>
      </c>
      <c r="I10" s="417">
        <v>22.8</v>
      </c>
      <c r="J10" s="417">
        <v>14.6</v>
      </c>
      <c r="K10" s="417">
        <v>9</v>
      </c>
      <c r="L10" s="417">
        <v>27.5</v>
      </c>
      <c r="M10" s="410" t="s">
        <v>115</v>
      </c>
      <c r="N10" s="410" t="s">
        <v>116</v>
      </c>
      <c r="O10" s="85" t="s">
        <v>115</v>
      </c>
      <c r="P10" s="85" t="s">
        <v>115</v>
      </c>
      <c r="Q10" s="85" t="s">
        <v>115</v>
      </c>
      <c r="R10" s="85" t="s">
        <v>1767</v>
      </c>
      <c r="S10" s="85" t="s">
        <v>1768</v>
      </c>
    </row>
    <row r="11" spans="1:19" ht="14.5" customHeight="1">
      <c r="A11" s="82" t="str">
        <f t="shared" si="0"/>
        <v>A0012</v>
      </c>
      <c r="B11" s="410" t="s">
        <v>1762</v>
      </c>
      <c r="C11" s="410" t="s">
        <v>1769</v>
      </c>
      <c r="D11" s="410" t="s">
        <v>1764</v>
      </c>
      <c r="E11" s="410" t="s">
        <v>1770</v>
      </c>
      <c r="F11" s="410" t="s">
        <v>1771</v>
      </c>
      <c r="G11" s="416">
        <v>44896</v>
      </c>
      <c r="H11" s="410" t="s">
        <v>627</v>
      </c>
      <c r="I11" s="67">
        <v>22.8</v>
      </c>
      <c r="J11" s="67">
        <v>14.6</v>
      </c>
      <c r="K11" s="67">
        <v>9</v>
      </c>
      <c r="L11" s="67">
        <v>27.5</v>
      </c>
      <c r="M11" s="410" t="s">
        <v>115</v>
      </c>
      <c r="N11" s="410" t="s">
        <v>116</v>
      </c>
      <c r="O11" s="85" t="s">
        <v>115</v>
      </c>
      <c r="P11" s="85" t="s">
        <v>115</v>
      </c>
      <c r="Q11" s="85" t="s">
        <v>115</v>
      </c>
      <c r="R11" s="85" t="s">
        <v>1767</v>
      </c>
      <c r="S11" s="85" t="s">
        <v>1768</v>
      </c>
    </row>
    <row r="12" spans="1:19" ht="14.5" customHeight="1">
      <c r="A12" s="103" t="str">
        <f t="shared" si="0"/>
        <v>A0012</v>
      </c>
      <c r="B12" s="414" t="s">
        <v>1762</v>
      </c>
      <c r="C12" s="414" t="s">
        <v>1763</v>
      </c>
      <c r="D12" s="414" t="s">
        <v>1764</v>
      </c>
      <c r="E12" s="414" t="s">
        <v>1765</v>
      </c>
      <c r="F12" s="414" t="s">
        <v>1766</v>
      </c>
      <c r="G12" s="418">
        <v>44896</v>
      </c>
      <c r="H12" s="414" t="s">
        <v>606</v>
      </c>
      <c r="I12" s="419">
        <v>9</v>
      </c>
      <c r="J12" s="419">
        <v>22.8</v>
      </c>
      <c r="K12" s="419">
        <v>14.6</v>
      </c>
      <c r="L12" s="419">
        <v>27.5</v>
      </c>
      <c r="M12" s="414" t="s">
        <v>115</v>
      </c>
      <c r="N12" s="414" t="s">
        <v>116</v>
      </c>
      <c r="O12" s="103" t="s">
        <v>115</v>
      </c>
      <c r="P12" s="103" t="s">
        <v>115</v>
      </c>
      <c r="Q12" s="103" t="s">
        <v>115</v>
      </c>
      <c r="R12" s="103" t="s">
        <v>1767</v>
      </c>
      <c r="S12" s="103" t="s">
        <v>1768</v>
      </c>
    </row>
    <row r="13" spans="1:19" ht="14.5" customHeight="1">
      <c r="A13" s="103" t="str">
        <f t="shared" si="0"/>
        <v>A0012</v>
      </c>
      <c r="B13" s="414" t="s">
        <v>1762</v>
      </c>
      <c r="C13" s="414" t="s">
        <v>1769</v>
      </c>
      <c r="D13" s="414" t="s">
        <v>1764</v>
      </c>
      <c r="E13" s="414" t="s">
        <v>1770</v>
      </c>
      <c r="F13" s="414" t="s">
        <v>1771</v>
      </c>
      <c r="G13" s="418">
        <v>44896</v>
      </c>
      <c r="H13" s="414" t="s">
        <v>627</v>
      </c>
      <c r="I13" s="419">
        <v>9</v>
      </c>
      <c r="J13" s="419">
        <v>22.8</v>
      </c>
      <c r="K13" s="419">
        <v>14.6</v>
      </c>
      <c r="L13" s="419">
        <v>27.5</v>
      </c>
      <c r="M13" s="414" t="s">
        <v>115</v>
      </c>
      <c r="N13" s="414" t="s">
        <v>116</v>
      </c>
      <c r="O13" s="103" t="s">
        <v>115</v>
      </c>
      <c r="P13" s="103" t="s">
        <v>115</v>
      </c>
      <c r="Q13" s="103" t="s">
        <v>115</v>
      </c>
      <c r="R13" s="103" t="s">
        <v>1767</v>
      </c>
      <c r="S13" s="103" t="s">
        <v>1768</v>
      </c>
    </row>
    <row r="14" spans="1:19" ht="14.5" customHeight="1">
      <c r="A14" s="82" t="str">
        <f t="shared" si="0"/>
        <v>A0013</v>
      </c>
      <c r="B14" s="410" t="s">
        <v>1772</v>
      </c>
      <c r="C14" s="410" t="s">
        <v>1773</v>
      </c>
      <c r="D14" s="410" t="s">
        <v>1774</v>
      </c>
      <c r="E14" s="410" t="s">
        <v>1775</v>
      </c>
      <c r="F14" s="410" t="s">
        <v>1776</v>
      </c>
      <c r="G14" s="416">
        <v>41944</v>
      </c>
      <c r="H14" s="410" t="s">
        <v>1777</v>
      </c>
      <c r="I14" s="417">
        <v>37</v>
      </c>
      <c r="J14" s="417">
        <v>27</v>
      </c>
      <c r="K14" s="417">
        <v>24</v>
      </c>
      <c r="L14" s="417">
        <v>4514</v>
      </c>
      <c r="M14" s="410" t="s">
        <v>115</v>
      </c>
      <c r="N14" s="410" t="s">
        <v>1778</v>
      </c>
      <c r="O14" s="85"/>
      <c r="P14" s="85"/>
      <c r="Q14" s="85"/>
      <c r="R14" s="85"/>
      <c r="S14" s="85" t="s">
        <v>1768</v>
      </c>
    </row>
    <row r="15" spans="1:19" ht="14.5" customHeight="1">
      <c r="A15" s="82" t="str">
        <f t="shared" si="0"/>
        <v>A0013</v>
      </c>
      <c r="B15" s="410" t="s">
        <v>1772</v>
      </c>
      <c r="C15" s="410" t="s">
        <v>1779</v>
      </c>
      <c r="D15" s="410" t="s">
        <v>1774</v>
      </c>
      <c r="E15" s="410" t="s">
        <v>1780</v>
      </c>
      <c r="F15" s="410" t="s">
        <v>1781</v>
      </c>
      <c r="G15" s="416">
        <v>42005</v>
      </c>
      <c r="H15" s="410" t="s">
        <v>1777</v>
      </c>
      <c r="I15" s="417">
        <v>37</v>
      </c>
      <c r="J15" s="417">
        <v>27</v>
      </c>
      <c r="K15" s="417">
        <v>24</v>
      </c>
      <c r="L15" s="417">
        <v>4514</v>
      </c>
      <c r="M15" s="410" t="s">
        <v>115</v>
      </c>
      <c r="N15" s="410" t="s">
        <v>1778</v>
      </c>
      <c r="O15" s="85"/>
      <c r="P15" s="85"/>
      <c r="Q15" s="85"/>
      <c r="R15" s="85"/>
      <c r="S15" s="85" t="s">
        <v>1768</v>
      </c>
    </row>
    <row r="16" spans="1:19" ht="14.5" customHeight="1">
      <c r="A16" s="82" t="str">
        <f t="shared" si="0"/>
        <v>A0013</v>
      </c>
      <c r="B16" s="410" t="s">
        <v>1772</v>
      </c>
      <c r="C16" s="410" t="s">
        <v>1773</v>
      </c>
      <c r="D16" s="410" t="s">
        <v>1774</v>
      </c>
      <c r="E16" s="410" t="s">
        <v>1782</v>
      </c>
      <c r="F16" s="410" t="s">
        <v>1783</v>
      </c>
      <c r="G16" s="416">
        <v>44470</v>
      </c>
      <c r="H16" s="410" t="s">
        <v>606</v>
      </c>
      <c r="I16" s="417">
        <v>37</v>
      </c>
      <c r="J16" s="417">
        <v>27</v>
      </c>
      <c r="K16" s="417">
        <v>24</v>
      </c>
      <c r="L16" s="417">
        <v>4514</v>
      </c>
      <c r="M16" s="410" t="s">
        <v>115</v>
      </c>
      <c r="N16" s="410" t="s">
        <v>1778</v>
      </c>
      <c r="O16" s="85"/>
      <c r="P16" s="85"/>
      <c r="Q16" s="85"/>
      <c r="R16" s="85"/>
      <c r="S16" s="85" t="s">
        <v>1768</v>
      </c>
    </row>
    <row r="17" spans="1:19" ht="14.5" customHeight="1">
      <c r="A17" s="103" t="str">
        <f t="shared" si="0"/>
        <v>A0013</v>
      </c>
      <c r="B17" s="414" t="s">
        <v>1772</v>
      </c>
      <c r="C17" s="414" t="s">
        <v>1773</v>
      </c>
      <c r="D17" s="414" t="s">
        <v>1774</v>
      </c>
      <c r="E17" s="414" t="s">
        <v>1775</v>
      </c>
      <c r="F17" s="414" t="s">
        <v>1776</v>
      </c>
      <c r="G17" s="418">
        <v>41944</v>
      </c>
      <c r="H17" s="414" t="s">
        <v>1777</v>
      </c>
      <c r="I17" s="419">
        <v>24</v>
      </c>
      <c r="J17" s="419">
        <v>37</v>
      </c>
      <c r="K17" s="419">
        <v>27</v>
      </c>
      <c r="L17" s="419">
        <v>4514</v>
      </c>
      <c r="M17" s="414" t="s">
        <v>115</v>
      </c>
      <c r="N17" s="414" t="s">
        <v>1778</v>
      </c>
      <c r="O17" s="103"/>
      <c r="P17" s="103"/>
      <c r="Q17" s="103"/>
      <c r="R17" s="103"/>
      <c r="S17" s="103" t="s">
        <v>1768</v>
      </c>
    </row>
    <row r="18" spans="1:19" ht="14.5" customHeight="1">
      <c r="A18" s="103" t="str">
        <f t="shared" si="0"/>
        <v>A0013</v>
      </c>
      <c r="B18" s="414" t="s">
        <v>1772</v>
      </c>
      <c r="C18" s="414" t="s">
        <v>1779</v>
      </c>
      <c r="D18" s="414" t="s">
        <v>1774</v>
      </c>
      <c r="E18" s="414" t="s">
        <v>1780</v>
      </c>
      <c r="F18" s="414" t="s">
        <v>1781</v>
      </c>
      <c r="G18" s="418">
        <v>42005</v>
      </c>
      <c r="H18" s="414" t="s">
        <v>1777</v>
      </c>
      <c r="I18" s="419">
        <v>24</v>
      </c>
      <c r="J18" s="419">
        <v>37</v>
      </c>
      <c r="K18" s="419">
        <v>27</v>
      </c>
      <c r="L18" s="419">
        <v>4514</v>
      </c>
      <c r="M18" s="414" t="s">
        <v>115</v>
      </c>
      <c r="N18" s="414" t="s">
        <v>1778</v>
      </c>
      <c r="O18" s="103"/>
      <c r="P18" s="103"/>
      <c r="Q18" s="103"/>
      <c r="R18" s="103"/>
      <c r="S18" s="103" t="s">
        <v>1768</v>
      </c>
    </row>
    <row r="19" spans="1:19" ht="14.5" customHeight="1">
      <c r="A19" s="103" t="str">
        <f t="shared" si="0"/>
        <v>A0013</v>
      </c>
      <c r="B19" s="414" t="s">
        <v>1772</v>
      </c>
      <c r="C19" s="414" t="s">
        <v>1773</v>
      </c>
      <c r="D19" s="414" t="s">
        <v>1774</v>
      </c>
      <c r="E19" s="414" t="s">
        <v>1782</v>
      </c>
      <c r="F19" s="414" t="s">
        <v>1783</v>
      </c>
      <c r="G19" s="418">
        <v>44470</v>
      </c>
      <c r="H19" s="414" t="s">
        <v>606</v>
      </c>
      <c r="I19" s="419">
        <v>24</v>
      </c>
      <c r="J19" s="419">
        <v>37</v>
      </c>
      <c r="K19" s="419">
        <v>27</v>
      </c>
      <c r="L19" s="419">
        <v>4514</v>
      </c>
      <c r="M19" s="414" t="s">
        <v>115</v>
      </c>
      <c r="N19" s="414" t="s">
        <v>1778</v>
      </c>
      <c r="O19" s="103"/>
      <c r="P19" s="103"/>
      <c r="Q19" s="103"/>
      <c r="R19" s="103"/>
      <c r="S19" s="103" t="s">
        <v>1768</v>
      </c>
    </row>
    <row r="20" spans="1:19" ht="14.5" customHeight="1">
      <c r="A20" s="82" t="str">
        <f t="shared" si="0"/>
        <v>A0013</v>
      </c>
      <c r="B20" s="410" t="s">
        <v>1784</v>
      </c>
      <c r="C20" s="410" t="s">
        <v>1779</v>
      </c>
      <c r="D20" s="410" t="s">
        <v>1774</v>
      </c>
      <c r="E20" s="410"/>
      <c r="F20" s="410"/>
      <c r="G20" s="416">
        <v>41306</v>
      </c>
      <c r="H20" s="410" t="s">
        <v>1777</v>
      </c>
      <c r="I20" s="417">
        <v>0</v>
      </c>
      <c r="J20" s="417">
        <v>0</v>
      </c>
      <c r="K20" s="417">
        <v>0</v>
      </c>
      <c r="L20" s="417">
        <v>4514</v>
      </c>
      <c r="M20" s="410" t="s">
        <v>115</v>
      </c>
      <c r="N20" s="410" t="s">
        <v>1778</v>
      </c>
      <c r="O20" s="85"/>
      <c r="P20" s="85"/>
      <c r="Q20" s="85"/>
      <c r="R20" s="85"/>
      <c r="S20" s="85" t="s">
        <v>1768</v>
      </c>
    </row>
    <row r="21" spans="1:19" ht="14.5" customHeight="1">
      <c r="A21" s="82" t="str">
        <f t="shared" si="0"/>
        <v>A0015</v>
      </c>
      <c r="B21" s="410" t="s">
        <v>1785</v>
      </c>
      <c r="C21" s="410" t="s">
        <v>1786</v>
      </c>
      <c r="D21" s="410" t="s">
        <v>1787</v>
      </c>
      <c r="E21" s="410" t="s">
        <v>1788</v>
      </c>
      <c r="F21" s="410" t="s">
        <v>1789</v>
      </c>
      <c r="G21" s="416">
        <v>45931</v>
      </c>
      <c r="H21" s="410" t="s">
        <v>606</v>
      </c>
      <c r="I21" s="417">
        <v>32</v>
      </c>
      <c r="J21" s="417">
        <v>21</v>
      </c>
      <c r="K21" s="417">
        <v>16</v>
      </c>
      <c r="L21" s="417">
        <v>80</v>
      </c>
      <c r="M21" s="410" t="s">
        <v>115</v>
      </c>
      <c r="N21" s="410" t="s">
        <v>116</v>
      </c>
      <c r="O21" s="85"/>
      <c r="P21" s="85"/>
      <c r="Q21" s="85"/>
      <c r="R21" s="85"/>
      <c r="S21" s="85" t="s">
        <v>1768</v>
      </c>
    </row>
    <row r="22" spans="1:19" ht="14.5" customHeight="1">
      <c r="A22" s="82" t="str">
        <f t="shared" si="0"/>
        <v>A0015</v>
      </c>
      <c r="B22" s="410" t="s">
        <v>1785</v>
      </c>
      <c r="C22" s="410" t="s">
        <v>1790</v>
      </c>
      <c r="D22" s="410" t="s">
        <v>1787</v>
      </c>
      <c r="E22" s="410" t="s">
        <v>1791</v>
      </c>
      <c r="F22" s="410" t="s">
        <v>1792</v>
      </c>
      <c r="G22" s="416">
        <v>40148</v>
      </c>
      <c r="H22" s="410" t="s">
        <v>1777</v>
      </c>
      <c r="I22" s="67">
        <v>87.2</v>
      </c>
      <c r="J22" s="67">
        <v>60.5</v>
      </c>
      <c r="K22" s="67">
        <v>36.1</v>
      </c>
      <c r="L22" s="67">
        <v>163</v>
      </c>
      <c r="M22" s="410"/>
      <c r="N22" s="410">
        <v>7</v>
      </c>
      <c r="O22" s="85"/>
      <c r="P22" s="85"/>
      <c r="Q22" s="85"/>
      <c r="R22" s="85"/>
      <c r="S22" s="85" t="s">
        <v>1768</v>
      </c>
    </row>
    <row r="23" spans="1:19" ht="14.5" customHeight="1">
      <c r="A23" s="82" t="str">
        <f t="shared" si="0"/>
        <v>A0015</v>
      </c>
      <c r="B23" s="410" t="s">
        <v>1785</v>
      </c>
      <c r="C23" s="410" t="s">
        <v>1790</v>
      </c>
      <c r="D23" s="410" t="s">
        <v>1787</v>
      </c>
      <c r="E23" s="410" t="s">
        <v>1793</v>
      </c>
      <c r="F23" s="410" t="s">
        <v>1794</v>
      </c>
      <c r="G23" s="416">
        <v>45931</v>
      </c>
      <c r="H23" s="410" t="s">
        <v>623</v>
      </c>
      <c r="I23" s="417">
        <v>32</v>
      </c>
      <c r="J23" s="417">
        <v>21</v>
      </c>
      <c r="K23" s="417">
        <v>16</v>
      </c>
      <c r="L23" s="417">
        <v>63</v>
      </c>
      <c r="M23" s="410" t="s">
        <v>115</v>
      </c>
      <c r="N23" s="410" t="s">
        <v>116</v>
      </c>
      <c r="O23" s="85"/>
      <c r="P23" s="85"/>
      <c r="Q23" s="85"/>
      <c r="R23" s="85"/>
      <c r="S23" s="85" t="s">
        <v>1768</v>
      </c>
    </row>
    <row r="24" spans="1:19" ht="14.5" customHeight="1">
      <c r="A24" s="103" t="str">
        <f t="shared" si="0"/>
        <v>A0015</v>
      </c>
      <c r="B24" s="414" t="s">
        <v>1785</v>
      </c>
      <c r="C24" s="414" t="s">
        <v>1786</v>
      </c>
      <c r="D24" s="414" t="s">
        <v>1787</v>
      </c>
      <c r="E24" s="414" t="s">
        <v>1788</v>
      </c>
      <c r="F24" s="414" t="s">
        <v>1789</v>
      </c>
      <c r="G24" s="418">
        <v>45931</v>
      </c>
      <c r="H24" s="414" t="s">
        <v>606</v>
      </c>
      <c r="I24" s="419">
        <v>16</v>
      </c>
      <c r="J24" s="419">
        <v>32</v>
      </c>
      <c r="K24" s="419">
        <v>21</v>
      </c>
      <c r="L24" s="419">
        <v>80</v>
      </c>
      <c r="M24" s="414" t="s">
        <v>115</v>
      </c>
      <c r="N24" s="414" t="s">
        <v>116</v>
      </c>
      <c r="O24" s="103"/>
      <c r="P24" s="103"/>
      <c r="Q24" s="103"/>
      <c r="R24" s="103"/>
      <c r="S24" s="103" t="s">
        <v>1768</v>
      </c>
    </row>
    <row r="25" spans="1:19" ht="14.5" customHeight="1">
      <c r="A25" s="103" t="str">
        <f t="shared" si="0"/>
        <v>A0015</v>
      </c>
      <c r="B25" s="414" t="s">
        <v>1785</v>
      </c>
      <c r="C25" s="414" t="s">
        <v>1790</v>
      </c>
      <c r="D25" s="414" t="s">
        <v>1787</v>
      </c>
      <c r="E25" s="414" t="s">
        <v>1791</v>
      </c>
      <c r="F25" s="414" t="s">
        <v>1792</v>
      </c>
      <c r="G25" s="418">
        <v>40148</v>
      </c>
      <c r="H25" s="414" t="s">
        <v>1777</v>
      </c>
      <c r="I25" s="419">
        <v>36.1</v>
      </c>
      <c r="J25" s="419">
        <v>87.2</v>
      </c>
      <c r="K25" s="419">
        <v>60.5</v>
      </c>
      <c r="L25" s="419">
        <v>163</v>
      </c>
      <c r="M25" s="414"/>
      <c r="N25" s="414">
        <v>7</v>
      </c>
      <c r="O25" s="103"/>
      <c r="P25" s="103"/>
      <c r="Q25" s="103"/>
      <c r="R25" s="103"/>
      <c r="S25" s="103" t="s">
        <v>1768</v>
      </c>
    </row>
    <row r="26" spans="1:19" ht="14.5" customHeight="1">
      <c r="A26" s="103" t="str">
        <f t="shared" si="0"/>
        <v>A0015</v>
      </c>
      <c r="B26" s="414" t="s">
        <v>1785</v>
      </c>
      <c r="C26" s="414" t="s">
        <v>1790</v>
      </c>
      <c r="D26" s="414" t="s">
        <v>1787</v>
      </c>
      <c r="E26" s="414" t="s">
        <v>1793</v>
      </c>
      <c r="F26" s="414" t="s">
        <v>1794</v>
      </c>
      <c r="G26" s="418">
        <v>45931</v>
      </c>
      <c r="H26" s="414" t="s">
        <v>623</v>
      </c>
      <c r="I26" s="419">
        <v>16</v>
      </c>
      <c r="J26" s="419">
        <v>32</v>
      </c>
      <c r="K26" s="419">
        <v>21</v>
      </c>
      <c r="L26" s="419">
        <v>63</v>
      </c>
      <c r="M26" s="414" t="s">
        <v>115</v>
      </c>
      <c r="N26" s="414" t="s">
        <v>116</v>
      </c>
      <c r="O26" s="103"/>
      <c r="P26" s="103"/>
      <c r="Q26" s="103"/>
      <c r="R26" s="103"/>
      <c r="S26" s="103" t="s">
        <v>1768</v>
      </c>
    </row>
    <row r="27" spans="1:19" ht="14.5" customHeight="1">
      <c r="A27" s="82" t="str">
        <f t="shared" si="0"/>
        <v>A0016</v>
      </c>
      <c r="B27" s="410" t="s">
        <v>1795</v>
      </c>
      <c r="C27" s="410" t="s">
        <v>1796</v>
      </c>
      <c r="D27" s="410" t="s">
        <v>1797</v>
      </c>
      <c r="E27" s="410" t="s">
        <v>1798</v>
      </c>
      <c r="F27" s="410" t="s">
        <v>1799</v>
      </c>
      <c r="G27" s="416">
        <v>46813</v>
      </c>
      <c r="H27" s="410" t="s">
        <v>606</v>
      </c>
      <c r="I27" s="67">
        <v>57</v>
      </c>
      <c r="J27" s="67">
        <v>96</v>
      </c>
      <c r="K27" s="67">
        <v>80</v>
      </c>
      <c r="L27" s="67">
        <v>3000</v>
      </c>
      <c r="M27" s="410" t="s">
        <v>115</v>
      </c>
      <c r="N27" s="410">
        <v>4</v>
      </c>
      <c r="O27" s="85"/>
      <c r="P27" s="85"/>
      <c r="Q27" s="85"/>
      <c r="R27" s="85"/>
      <c r="S27" s="85" t="s">
        <v>1800</v>
      </c>
    </row>
    <row r="28" spans="1:19" ht="14.5" customHeight="1">
      <c r="A28" s="82" t="str">
        <f t="shared" si="0"/>
        <v>A0016</v>
      </c>
      <c r="B28" s="410" t="s">
        <v>1795</v>
      </c>
      <c r="C28" s="410" t="s">
        <v>1796</v>
      </c>
      <c r="D28" s="410" t="s">
        <v>1797</v>
      </c>
      <c r="E28" s="410" t="s">
        <v>1801</v>
      </c>
      <c r="F28" s="410" t="s">
        <v>1802</v>
      </c>
      <c r="G28" s="416">
        <v>46813</v>
      </c>
      <c r="H28" s="410" t="s">
        <v>606</v>
      </c>
      <c r="I28" s="417">
        <v>57</v>
      </c>
      <c r="J28" s="417">
        <v>96</v>
      </c>
      <c r="K28" s="417">
        <v>80</v>
      </c>
      <c r="L28" s="417">
        <v>3000</v>
      </c>
      <c r="M28" s="410" t="s">
        <v>115</v>
      </c>
      <c r="N28" s="410">
        <v>7</v>
      </c>
      <c r="O28" s="85"/>
      <c r="P28" s="85"/>
      <c r="Q28" s="85"/>
      <c r="R28" s="85"/>
      <c r="S28" s="85" t="s">
        <v>1800</v>
      </c>
    </row>
    <row r="29" spans="1:19" ht="14.5" customHeight="1">
      <c r="A29" s="103" t="str">
        <f t="shared" si="0"/>
        <v>A0016</v>
      </c>
      <c r="B29" s="414" t="s">
        <v>1795</v>
      </c>
      <c r="C29" s="414" t="s">
        <v>1796</v>
      </c>
      <c r="D29" s="414" t="s">
        <v>1797</v>
      </c>
      <c r="E29" s="414" t="s">
        <v>1798</v>
      </c>
      <c r="F29" s="414" t="s">
        <v>1799</v>
      </c>
      <c r="G29" s="418">
        <v>46813</v>
      </c>
      <c r="H29" s="414" t="s">
        <v>606</v>
      </c>
      <c r="I29" s="419">
        <v>80</v>
      </c>
      <c r="J29" s="419">
        <v>57</v>
      </c>
      <c r="K29" s="419">
        <v>96</v>
      </c>
      <c r="L29" s="419">
        <v>3000</v>
      </c>
      <c r="M29" s="414" t="s">
        <v>115</v>
      </c>
      <c r="N29" s="414">
        <v>4</v>
      </c>
      <c r="O29" s="103"/>
      <c r="P29" s="103"/>
      <c r="Q29" s="103"/>
      <c r="R29" s="103"/>
      <c r="S29" s="103" t="s">
        <v>1800</v>
      </c>
    </row>
    <row r="30" spans="1:19" ht="14.5" customHeight="1">
      <c r="A30" s="103" t="str">
        <f t="shared" si="0"/>
        <v>A0016</v>
      </c>
      <c r="B30" s="414" t="s">
        <v>1795</v>
      </c>
      <c r="C30" s="414" t="s">
        <v>1796</v>
      </c>
      <c r="D30" s="414" t="s">
        <v>1797</v>
      </c>
      <c r="E30" s="414" t="s">
        <v>1801</v>
      </c>
      <c r="F30" s="414" t="s">
        <v>1802</v>
      </c>
      <c r="G30" s="418">
        <v>46813</v>
      </c>
      <c r="H30" s="414" t="s">
        <v>606</v>
      </c>
      <c r="I30" s="419">
        <v>80</v>
      </c>
      <c r="J30" s="419">
        <v>57</v>
      </c>
      <c r="K30" s="419">
        <v>96</v>
      </c>
      <c r="L30" s="419">
        <v>3000</v>
      </c>
      <c r="M30" s="414" t="s">
        <v>115</v>
      </c>
      <c r="N30" s="414">
        <v>7</v>
      </c>
      <c r="O30" s="103"/>
      <c r="P30" s="103"/>
      <c r="Q30" s="103"/>
      <c r="R30" s="103"/>
      <c r="S30" s="103" t="s">
        <v>1800</v>
      </c>
    </row>
    <row r="31" spans="1:19" ht="14.5" customHeight="1">
      <c r="A31" s="82" t="str">
        <f t="shared" si="0"/>
        <v>A0016</v>
      </c>
      <c r="B31" s="410" t="s">
        <v>1803</v>
      </c>
      <c r="C31" s="410" t="s">
        <v>1796</v>
      </c>
      <c r="D31" s="410" t="s">
        <v>1804</v>
      </c>
      <c r="E31" s="410" t="s">
        <v>1805</v>
      </c>
      <c r="F31" s="410" t="s">
        <v>1806</v>
      </c>
      <c r="G31" s="416">
        <v>40238</v>
      </c>
      <c r="H31" s="410" t="s">
        <v>1777</v>
      </c>
      <c r="I31" s="411"/>
      <c r="J31" s="411"/>
      <c r="K31" s="411"/>
      <c r="L31" s="411"/>
      <c r="M31" s="410" t="s">
        <v>115</v>
      </c>
      <c r="N31" s="410">
        <v>7</v>
      </c>
      <c r="O31" s="85"/>
      <c r="P31" s="85"/>
      <c r="Q31" s="85"/>
      <c r="R31" s="85"/>
      <c r="S31" s="85" t="s">
        <v>1800</v>
      </c>
    </row>
    <row r="32" spans="1:19" ht="14.5" customHeight="1">
      <c r="A32" s="103" t="str">
        <f t="shared" si="0"/>
        <v>A0016</v>
      </c>
      <c r="B32" s="414" t="s">
        <v>1803</v>
      </c>
      <c r="C32" s="414" t="s">
        <v>1796</v>
      </c>
      <c r="D32" s="414" t="s">
        <v>1804</v>
      </c>
      <c r="E32" s="414" t="s">
        <v>1805</v>
      </c>
      <c r="F32" s="414" t="s">
        <v>1806</v>
      </c>
      <c r="G32" s="418">
        <v>40238</v>
      </c>
      <c r="H32" s="414" t="s">
        <v>1777</v>
      </c>
      <c r="I32" s="415"/>
      <c r="J32" s="415"/>
      <c r="K32" s="415"/>
      <c r="L32" s="415"/>
      <c r="M32" s="414" t="s">
        <v>115</v>
      </c>
      <c r="N32" s="414">
        <v>7</v>
      </c>
      <c r="O32" s="103"/>
      <c r="P32" s="103"/>
      <c r="Q32" s="103"/>
      <c r="R32" s="103"/>
      <c r="S32" s="103" t="s">
        <v>1800</v>
      </c>
    </row>
    <row r="33" spans="1:19" ht="14.5" customHeight="1">
      <c r="A33" s="82" t="str">
        <f t="shared" si="0"/>
        <v>A0021</v>
      </c>
      <c r="B33" s="410" t="s">
        <v>1807</v>
      </c>
      <c r="C33" s="410" t="s">
        <v>1808</v>
      </c>
      <c r="D33" s="410" t="s">
        <v>1774</v>
      </c>
      <c r="E33" s="410" t="s">
        <v>1809</v>
      </c>
      <c r="F33" s="410" t="s">
        <v>1810</v>
      </c>
      <c r="G33" s="416">
        <v>44440</v>
      </c>
      <c r="H33" s="410" t="s">
        <v>606</v>
      </c>
      <c r="I33" s="417">
        <v>205</v>
      </c>
      <c r="J33" s="417">
        <v>92</v>
      </c>
      <c r="K33" s="417">
        <v>108</v>
      </c>
      <c r="L33" s="417">
        <v>11320</v>
      </c>
      <c r="M33" s="410" t="s">
        <v>115</v>
      </c>
      <c r="N33" s="410">
        <v>7</v>
      </c>
      <c r="O33" s="85"/>
      <c r="P33" s="85"/>
      <c r="Q33" s="85"/>
      <c r="R33" s="85"/>
      <c r="S33" s="85" t="s">
        <v>1768</v>
      </c>
    </row>
    <row r="34" spans="1:19" ht="14.5" customHeight="1">
      <c r="A34" s="103" t="str">
        <f t="shared" si="0"/>
        <v>A0021</v>
      </c>
      <c r="B34" s="414" t="s">
        <v>1807</v>
      </c>
      <c r="C34" s="414" t="s">
        <v>1808</v>
      </c>
      <c r="D34" s="414" t="s">
        <v>1774</v>
      </c>
      <c r="E34" s="414" t="s">
        <v>1809</v>
      </c>
      <c r="F34" s="414" t="s">
        <v>1810</v>
      </c>
      <c r="G34" s="418">
        <v>44440</v>
      </c>
      <c r="H34" s="414" t="s">
        <v>606</v>
      </c>
      <c r="I34" s="419">
        <v>108</v>
      </c>
      <c r="J34" s="419">
        <v>205</v>
      </c>
      <c r="K34" s="419">
        <v>92</v>
      </c>
      <c r="L34" s="419">
        <v>11320</v>
      </c>
      <c r="M34" s="414" t="s">
        <v>115</v>
      </c>
      <c r="N34" s="414">
        <v>7</v>
      </c>
      <c r="O34" s="103"/>
      <c r="P34" s="103"/>
      <c r="Q34" s="103"/>
      <c r="R34" s="103"/>
      <c r="S34" s="103" t="s">
        <v>1768</v>
      </c>
    </row>
    <row r="35" spans="1:19" ht="14.5" customHeight="1">
      <c r="A35" s="82" t="str">
        <f t="shared" si="0"/>
        <v>A0026</v>
      </c>
      <c r="B35" s="410" t="s">
        <v>1811</v>
      </c>
      <c r="C35" s="410" t="s">
        <v>1812</v>
      </c>
      <c r="D35" s="410" t="s">
        <v>1813</v>
      </c>
      <c r="E35" s="410" t="s">
        <v>1814</v>
      </c>
      <c r="F35" s="410" t="s">
        <v>1815</v>
      </c>
      <c r="G35" s="416">
        <v>44409</v>
      </c>
      <c r="H35" s="410" t="s">
        <v>606</v>
      </c>
      <c r="I35" s="417">
        <v>22</v>
      </c>
      <c r="J35" s="417">
        <v>15</v>
      </c>
      <c r="K35" s="417">
        <v>10</v>
      </c>
      <c r="L35" s="417">
        <v>28</v>
      </c>
      <c r="M35" s="410" t="s">
        <v>115</v>
      </c>
      <c r="N35" s="410">
        <v>7</v>
      </c>
      <c r="O35" s="85" t="s">
        <v>115</v>
      </c>
      <c r="P35" s="85" t="s">
        <v>115</v>
      </c>
      <c r="Q35" s="85" t="s">
        <v>115</v>
      </c>
      <c r="R35" s="85" t="s">
        <v>1767</v>
      </c>
      <c r="S35" s="85" t="s">
        <v>1768</v>
      </c>
    </row>
    <row r="36" spans="1:19" ht="14.5" customHeight="1">
      <c r="A36" s="103" t="str">
        <f t="shared" si="0"/>
        <v>A0026</v>
      </c>
      <c r="B36" s="414" t="s">
        <v>1811</v>
      </c>
      <c r="C36" s="414" t="s">
        <v>1812</v>
      </c>
      <c r="D36" s="414" t="s">
        <v>1813</v>
      </c>
      <c r="E36" s="414" t="s">
        <v>1814</v>
      </c>
      <c r="F36" s="414" t="s">
        <v>1815</v>
      </c>
      <c r="G36" s="418">
        <v>44409</v>
      </c>
      <c r="H36" s="414" t="s">
        <v>606</v>
      </c>
      <c r="I36" s="419">
        <v>10</v>
      </c>
      <c r="J36" s="419">
        <v>22</v>
      </c>
      <c r="K36" s="419">
        <v>15</v>
      </c>
      <c r="L36" s="419">
        <v>28</v>
      </c>
      <c r="M36" s="414" t="s">
        <v>115</v>
      </c>
      <c r="N36" s="414">
        <v>7</v>
      </c>
      <c r="O36" s="103" t="s">
        <v>115</v>
      </c>
      <c r="P36" s="103" t="s">
        <v>115</v>
      </c>
      <c r="Q36" s="103" t="s">
        <v>115</v>
      </c>
      <c r="R36" s="103" t="s">
        <v>1767</v>
      </c>
      <c r="S36" s="103" t="s">
        <v>1768</v>
      </c>
    </row>
    <row r="37" spans="1:19" ht="14.5" customHeight="1">
      <c r="A37" s="82" t="str">
        <f t="shared" si="0"/>
        <v>A0031</v>
      </c>
      <c r="B37" s="410" t="s">
        <v>1816</v>
      </c>
      <c r="C37" s="410" t="s">
        <v>1817</v>
      </c>
      <c r="D37" s="410" t="s">
        <v>1774</v>
      </c>
      <c r="E37" s="410" t="s">
        <v>1818</v>
      </c>
      <c r="F37" s="410" t="s">
        <v>1819</v>
      </c>
      <c r="G37" s="416">
        <v>49949</v>
      </c>
      <c r="H37" s="410" t="s">
        <v>606</v>
      </c>
      <c r="I37" s="417">
        <v>0</v>
      </c>
      <c r="J37" s="417">
        <v>0</v>
      </c>
      <c r="K37" s="417">
        <v>0</v>
      </c>
      <c r="L37" s="417">
        <v>0</v>
      </c>
      <c r="M37" s="410" t="s">
        <v>115</v>
      </c>
      <c r="N37" s="410">
        <v>7</v>
      </c>
      <c r="O37" s="85"/>
      <c r="P37" s="85"/>
      <c r="Q37" s="85"/>
      <c r="R37" s="85"/>
      <c r="S37" s="85" t="s">
        <v>1768</v>
      </c>
    </row>
    <row r="38" spans="1:19" ht="14.5" customHeight="1">
      <c r="A38" s="103" t="str">
        <f t="shared" si="0"/>
        <v>A0031</v>
      </c>
      <c r="B38" s="414" t="s">
        <v>1816</v>
      </c>
      <c r="C38" s="414" t="s">
        <v>1817</v>
      </c>
      <c r="D38" s="414" t="s">
        <v>1774</v>
      </c>
      <c r="E38" s="414" t="s">
        <v>1818</v>
      </c>
      <c r="F38" s="414" t="s">
        <v>1819</v>
      </c>
      <c r="G38" s="418">
        <v>49949</v>
      </c>
      <c r="H38" s="414" t="s">
        <v>606</v>
      </c>
      <c r="I38" s="419">
        <v>0</v>
      </c>
      <c r="J38" s="419">
        <v>0</v>
      </c>
      <c r="K38" s="419">
        <v>0</v>
      </c>
      <c r="L38" s="419">
        <v>0</v>
      </c>
      <c r="M38" s="414" t="s">
        <v>115</v>
      </c>
      <c r="N38" s="414">
        <v>7</v>
      </c>
      <c r="O38" s="103"/>
      <c r="P38" s="103"/>
      <c r="Q38" s="103"/>
      <c r="R38" s="103"/>
      <c r="S38" s="103" t="s">
        <v>1768</v>
      </c>
    </row>
    <row r="39" spans="1:19" ht="14.5" customHeight="1">
      <c r="A39" s="82" t="str">
        <f t="shared" si="0"/>
        <v>A0032</v>
      </c>
      <c r="B39" s="410" t="s">
        <v>1820</v>
      </c>
      <c r="C39" s="410" t="s">
        <v>1821</v>
      </c>
      <c r="D39" s="410" t="s">
        <v>1774</v>
      </c>
      <c r="E39" s="410" t="s">
        <v>1822</v>
      </c>
      <c r="F39" s="410" t="s">
        <v>1823</v>
      </c>
      <c r="G39" s="416">
        <v>41671</v>
      </c>
      <c r="H39" s="410" t="s">
        <v>1777</v>
      </c>
      <c r="I39" s="417">
        <v>341</v>
      </c>
      <c r="J39" s="417">
        <v>95</v>
      </c>
      <c r="K39" s="417">
        <v>114</v>
      </c>
      <c r="L39" s="417">
        <v>14340</v>
      </c>
      <c r="M39" s="410" t="s">
        <v>115</v>
      </c>
      <c r="N39" s="410">
        <v>7</v>
      </c>
      <c r="O39" s="85"/>
      <c r="P39" s="85"/>
      <c r="Q39" s="85"/>
      <c r="R39" s="85"/>
      <c r="S39" s="85" t="s">
        <v>1768</v>
      </c>
    </row>
    <row r="40" spans="1:19" ht="14.5" customHeight="1">
      <c r="A40" s="82" t="str">
        <f t="shared" si="0"/>
        <v>A0032</v>
      </c>
      <c r="B40" s="410" t="s">
        <v>1820</v>
      </c>
      <c r="C40" s="410" t="s">
        <v>1824</v>
      </c>
      <c r="D40" s="410" t="s">
        <v>1774</v>
      </c>
      <c r="E40" s="410" t="s">
        <v>1825</v>
      </c>
      <c r="F40" s="410" t="s">
        <v>1826</v>
      </c>
      <c r="G40" s="416">
        <v>49949</v>
      </c>
      <c r="H40" s="410" t="s">
        <v>606</v>
      </c>
      <c r="I40" s="417">
        <v>341</v>
      </c>
      <c r="J40" s="417">
        <v>95</v>
      </c>
      <c r="K40" s="417">
        <v>114</v>
      </c>
      <c r="L40" s="417">
        <v>14340</v>
      </c>
      <c r="M40" s="410" t="s">
        <v>115</v>
      </c>
      <c r="N40" s="410">
        <v>7</v>
      </c>
      <c r="O40" s="85"/>
      <c r="P40" s="85"/>
      <c r="Q40" s="85"/>
      <c r="R40" s="85"/>
      <c r="S40" s="85" t="s">
        <v>1768</v>
      </c>
    </row>
    <row r="41" spans="1:19" ht="14.5" customHeight="1">
      <c r="A41" s="103" t="str">
        <f t="shared" si="0"/>
        <v>A0032</v>
      </c>
      <c r="B41" s="414" t="s">
        <v>1820</v>
      </c>
      <c r="C41" s="414" t="s">
        <v>1821</v>
      </c>
      <c r="D41" s="414" t="s">
        <v>1774</v>
      </c>
      <c r="E41" s="414" t="s">
        <v>1822</v>
      </c>
      <c r="F41" s="414" t="s">
        <v>1823</v>
      </c>
      <c r="G41" s="418">
        <v>41671</v>
      </c>
      <c r="H41" s="414" t="s">
        <v>1777</v>
      </c>
      <c r="I41" s="419">
        <v>114</v>
      </c>
      <c r="J41" s="419">
        <v>341</v>
      </c>
      <c r="K41" s="419">
        <v>95</v>
      </c>
      <c r="L41" s="419">
        <v>14340</v>
      </c>
      <c r="M41" s="414" t="s">
        <v>115</v>
      </c>
      <c r="N41" s="414">
        <v>7</v>
      </c>
      <c r="O41" s="103"/>
      <c r="P41" s="103"/>
      <c r="Q41" s="103"/>
      <c r="R41" s="103"/>
      <c r="S41" s="103" t="s">
        <v>1768</v>
      </c>
    </row>
    <row r="42" spans="1:19" ht="14.5" customHeight="1">
      <c r="A42" s="103" t="str">
        <f t="shared" si="0"/>
        <v>A0032</v>
      </c>
      <c r="B42" s="414" t="s">
        <v>1820</v>
      </c>
      <c r="C42" s="414" t="s">
        <v>1824</v>
      </c>
      <c r="D42" s="414" t="s">
        <v>1774</v>
      </c>
      <c r="E42" s="414" t="s">
        <v>1825</v>
      </c>
      <c r="F42" s="414" t="s">
        <v>1826</v>
      </c>
      <c r="G42" s="418">
        <v>49949</v>
      </c>
      <c r="H42" s="414" t="s">
        <v>606</v>
      </c>
      <c r="I42" s="419">
        <v>114</v>
      </c>
      <c r="J42" s="419">
        <v>341</v>
      </c>
      <c r="K42" s="419">
        <v>95</v>
      </c>
      <c r="L42" s="419">
        <v>14340</v>
      </c>
      <c r="M42" s="414" t="s">
        <v>115</v>
      </c>
      <c r="N42" s="414">
        <v>7</v>
      </c>
      <c r="O42" s="103"/>
      <c r="P42" s="103"/>
      <c r="Q42" s="103"/>
      <c r="R42" s="103"/>
      <c r="S42" s="103" t="s">
        <v>1768</v>
      </c>
    </row>
    <row r="43" spans="1:19" ht="14.5" customHeight="1">
      <c r="A43" s="82" t="str">
        <f t="shared" si="0"/>
        <v>A0033</v>
      </c>
      <c r="B43" s="410" t="s">
        <v>1827</v>
      </c>
      <c r="C43" s="410" t="s">
        <v>1828</v>
      </c>
      <c r="D43" s="410" t="s">
        <v>1774</v>
      </c>
      <c r="E43" s="410" t="s">
        <v>1829</v>
      </c>
      <c r="F43" s="410" t="s">
        <v>1830</v>
      </c>
      <c r="G43" s="416">
        <v>46296</v>
      </c>
      <c r="H43" s="410" t="s">
        <v>606</v>
      </c>
      <c r="I43" s="67">
        <v>134.5</v>
      </c>
      <c r="J43" s="67">
        <v>86.5</v>
      </c>
      <c r="K43" s="67">
        <v>85.3</v>
      </c>
      <c r="L43" s="67">
        <v>4060</v>
      </c>
      <c r="M43" s="410" t="s">
        <v>115</v>
      </c>
      <c r="N43" s="410">
        <v>7</v>
      </c>
      <c r="O43" s="85"/>
      <c r="P43" s="85"/>
      <c r="Q43" s="85"/>
      <c r="R43" s="85"/>
      <c r="S43" s="85" t="s">
        <v>1768</v>
      </c>
    </row>
    <row r="44" spans="1:19" ht="14.5" customHeight="1">
      <c r="A44" s="82" t="str">
        <f t="shared" si="0"/>
        <v>A0033</v>
      </c>
      <c r="B44" s="410" t="s">
        <v>1827</v>
      </c>
      <c r="C44" s="410" t="s">
        <v>1831</v>
      </c>
      <c r="D44" s="410" t="s">
        <v>1774</v>
      </c>
      <c r="E44" s="410" t="s">
        <v>1832</v>
      </c>
      <c r="F44" s="410" t="s">
        <v>1833</v>
      </c>
      <c r="G44" s="416">
        <v>44835</v>
      </c>
      <c r="H44" s="410" t="s">
        <v>606</v>
      </c>
      <c r="I44" s="67">
        <v>134.5</v>
      </c>
      <c r="J44" s="67">
        <v>86.5</v>
      </c>
      <c r="K44" s="67">
        <v>85.3</v>
      </c>
      <c r="L44" s="67">
        <v>4060</v>
      </c>
      <c r="M44" s="410" t="s">
        <v>115</v>
      </c>
      <c r="N44" s="410">
        <v>7</v>
      </c>
      <c r="O44" s="85"/>
      <c r="P44" s="85"/>
      <c r="Q44" s="85"/>
      <c r="R44" s="85"/>
      <c r="S44" s="85" t="s">
        <v>1768</v>
      </c>
    </row>
    <row r="45" spans="1:19" ht="14.5" customHeight="1">
      <c r="A45" s="103" t="str">
        <f t="shared" si="0"/>
        <v>A0033</v>
      </c>
      <c r="B45" s="414" t="s">
        <v>1827</v>
      </c>
      <c r="C45" s="414" t="s">
        <v>1828</v>
      </c>
      <c r="D45" s="414" t="s">
        <v>1774</v>
      </c>
      <c r="E45" s="414" t="s">
        <v>1829</v>
      </c>
      <c r="F45" s="414" t="s">
        <v>1830</v>
      </c>
      <c r="G45" s="418">
        <v>46296</v>
      </c>
      <c r="H45" s="414" t="s">
        <v>606</v>
      </c>
      <c r="I45" s="419">
        <v>85.3</v>
      </c>
      <c r="J45" s="419">
        <v>134.5</v>
      </c>
      <c r="K45" s="419">
        <v>86.5</v>
      </c>
      <c r="L45" s="419">
        <v>4060</v>
      </c>
      <c r="M45" s="414" t="s">
        <v>115</v>
      </c>
      <c r="N45" s="414">
        <v>7</v>
      </c>
      <c r="O45" s="103"/>
      <c r="P45" s="103"/>
      <c r="Q45" s="103"/>
      <c r="R45" s="103"/>
      <c r="S45" s="103" t="s">
        <v>1768</v>
      </c>
    </row>
    <row r="46" spans="1:19" ht="14.5" customHeight="1">
      <c r="A46" s="103" t="str">
        <f t="shared" si="0"/>
        <v>A0033</v>
      </c>
      <c r="B46" s="414" t="s">
        <v>1827</v>
      </c>
      <c r="C46" s="414" t="s">
        <v>1831</v>
      </c>
      <c r="D46" s="414" t="s">
        <v>1774</v>
      </c>
      <c r="E46" s="414" t="s">
        <v>1832</v>
      </c>
      <c r="F46" s="414" t="s">
        <v>1833</v>
      </c>
      <c r="G46" s="418">
        <v>44835</v>
      </c>
      <c r="H46" s="414" t="s">
        <v>606</v>
      </c>
      <c r="I46" s="419">
        <v>85.3</v>
      </c>
      <c r="J46" s="419">
        <v>134.5</v>
      </c>
      <c r="K46" s="419">
        <v>86.5</v>
      </c>
      <c r="L46" s="419">
        <v>4060</v>
      </c>
      <c r="M46" s="414" t="s">
        <v>115</v>
      </c>
      <c r="N46" s="414">
        <v>7</v>
      </c>
      <c r="O46" s="103"/>
      <c r="P46" s="103"/>
      <c r="Q46" s="103"/>
      <c r="R46" s="103"/>
      <c r="S46" s="103" t="s">
        <v>1768</v>
      </c>
    </row>
    <row r="47" spans="1:19" ht="14.5" customHeight="1">
      <c r="A47" s="82" t="str">
        <f t="shared" si="0"/>
        <v>A0033</v>
      </c>
      <c r="B47" s="410" t="s">
        <v>1834</v>
      </c>
      <c r="C47" s="410" t="s">
        <v>1835</v>
      </c>
      <c r="D47" s="410" t="s">
        <v>1774</v>
      </c>
      <c r="E47" s="410" t="s">
        <v>1836</v>
      </c>
      <c r="F47" s="410" t="s">
        <v>1837</v>
      </c>
      <c r="G47" s="416">
        <v>39995</v>
      </c>
      <c r="H47" s="410" t="s">
        <v>1777</v>
      </c>
      <c r="I47" s="417">
        <v>0</v>
      </c>
      <c r="J47" s="417">
        <v>0</v>
      </c>
      <c r="K47" s="417">
        <v>0</v>
      </c>
      <c r="L47" s="417">
        <v>0</v>
      </c>
      <c r="M47" s="410" t="s">
        <v>1838</v>
      </c>
      <c r="N47" s="410">
        <v>7</v>
      </c>
      <c r="O47" s="85"/>
      <c r="P47" s="85"/>
      <c r="Q47" s="85"/>
      <c r="R47" s="85"/>
      <c r="S47" s="85" t="s">
        <v>1768</v>
      </c>
    </row>
    <row r="48" spans="1:19" ht="14.5" customHeight="1">
      <c r="A48" s="103" t="str">
        <f t="shared" si="0"/>
        <v>A0033</v>
      </c>
      <c r="B48" s="414" t="s">
        <v>1834</v>
      </c>
      <c r="C48" s="414" t="s">
        <v>1835</v>
      </c>
      <c r="D48" s="414" t="s">
        <v>1774</v>
      </c>
      <c r="E48" s="414" t="s">
        <v>1836</v>
      </c>
      <c r="F48" s="414" t="s">
        <v>1837</v>
      </c>
      <c r="G48" s="418">
        <v>39995</v>
      </c>
      <c r="H48" s="414" t="s">
        <v>1777</v>
      </c>
      <c r="I48" s="419">
        <v>0</v>
      </c>
      <c r="J48" s="419">
        <v>0</v>
      </c>
      <c r="K48" s="419">
        <v>0</v>
      </c>
      <c r="L48" s="419">
        <v>0</v>
      </c>
      <c r="M48" s="414" t="s">
        <v>1838</v>
      </c>
      <c r="N48" s="414">
        <v>7</v>
      </c>
      <c r="O48" s="103"/>
      <c r="P48" s="103"/>
      <c r="Q48" s="103"/>
      <c r="R48" s="103"/>
      <c r="S48" s="103" t="s">
        <v>1768</v>
      </c>
    </row>
    <row r="49" spans="1:19" ht="14.5" customHeight="1">
      <c r="A49" s="82" t="str">
        <f t="shared" si="0"/>
        <v>A0042</v>
      </c>
      <c r="B49" s="410" t="s">
        <v>1839</v>
      </c>
      <c r="C49" s="410" t="s">
        <v>1840</v>
      </c>
      <c r="D49" s="410" t="s">
        <v>1787</v>
      </c>
      <c r="E49" s="410" t="s">
        <v>1841</v>
      </c>
      <c r="F49" s="410" t="s">
        <v>1842</v>
      </c>
      <c r="G49" s="416">
        <v>45931</v>
      </c>
      <c r="H49" s="410" t="s">
        <v>606</v>
      </c>
      <c r="I49" s="417">
        <v>32</v>
      </c>
      <c r="J49" s="417">
        <v>21</v>
      </c>
      <c r="K49" s="417">
        <v>13</v>
      </c>
      <c r="L49" s="417">
        <v>47</v>
      </c>
      <c r="M49" s="410" t="s">
        <v>115</v>
      </c>
      <c r="N49" s="410" t="s">
        <v>116</v>
      </c>
      <c r="O49" s="85"/>
      <c r="P49" s="85"/>
      <c r="Q49" s="85"/>
      <c r="R49" s="85"/>
      <c r="S49" s="85" t="s">
        <v>1768</v>
      </c>
    </row>
    <row r="50" spans="1:19" ht="14.5" customHeight="1">
      <c r="A50" s="103" t="str">
        <f t="shared" si="0"/>
        <v>A0042</v>
      </c>
      <c r="B50" s="414" t="s">
        <v>1839</v>
      </c>
      <c r="C50" s="414" t="s">
        <v>1840</v>
      </c>
      <c r="D50" s="414" t="s">
        <v>1787</v>
      </c>
      <c r="E50" s="414" t="s">
        <v>1841</v>
      </c>
      <c r="F50" s="414" t="s">
        <v>1842</v>
      </c>
      <c r="G50" s="418">
        <v>45931</v>
      </c>
      <c r="H50" s="414" t="s">
        <v>606</v>
      </c>
      <c r="I50" s="419">
        <v>13</v>
      </c>
      <c r="J50" s="419">
        <v>32</v>
      </c>
      <c r="K50" s="419">
        <v>21</v>
      </c>
      <c r="L50" s="419">
        <v>47</v>
      </c>
      <c r="M50" s="414" t="s">
        <v>115</v>
      </c>
      <c r="N50" s="414" t="s">
        <v>116</v>
      </c>
      <c r="O50" s="103"/>
      <c r="P50" s="103"/>
      <c r="Q50" s="103"/>
      <c r="R50" s="103"/>
      <c r="S50" s="103" t="s">
        <v>1768</v>
      </c>
    </row>
    <row r="51" spans="1:19" ht="14.5" customHeight="1">
      <c r="A51" s="82" t="str">
        <f t="shared" si="0"/>
        <v>A0047</v>
      </c>
      <c r="B51" s="410" t="s">
        <v>609</v>
      </c>
      <c r="C51" s="410" t="s">
        <v>1843</v>
      </c>
      <c r="D51" s="410" t="s">
        <v>1844</v>
      </c>
      <c r="E51" s="410" t="s">
        <v>1845</v>
      </c>
      <c r="F51" s="410" t="s">
        <v>1846</v>
      </c>
      <c r="G51" s="416">
        <v>46357</v>
      </c>
      <c r="H51" s="410" t="s">
        <v>606</v>
      </c>
      <c r="I51" s="417">
        <v>240</v>
      </c>
      <c r="J51" s="417">
        <v>96</v>
      </c>
      <c r="K51" s="417">
        <v>96</v>
      </c>
      <c r="L51" s="417">
        <v>13100</v>
      </c>
      <c r="M51" s="410"/>
      <c r="N51" s="410" t="s">
        <v>116</v>
      </c>
      <c r="O51" s="85"/>
      <c r="P51" s="85"/>
      <c r="Q51" s="85"/>
      <c r="R51" s="85"/>
      <c r="S51" s="85" t="s">
        <v>1768</v>
      </c>
    </row>
    <row r="52" spans="1:19" ht="14.5" customHeight="1">
      <c r="A52" s="103" t="str">
        <f t="shared" si="0"/>
        <v>A0047</v>
      </c>
      <c r="B52" s="414" t="s">
        <v>609</v>
      </c>
      <c r="C52" s="414" t="s">
        <v>1843</v>
      </c>
      <c r="D52" s="414" t="s">
        <v>1844</v>
      </c>
      <c r="E52" s="414" t="s">
        <v>1845</v>
      </c>
      <c r="F52" s="414" t="s">
        <v>1846</v>
      </c>
      <c r="G52" s="418">
        <v>46357</v>
      </c>
      <c r="H52" s="414" t="s">
        <v>606</v>
      </c>
      <c r="I52" s="419">
        <v>96</v>
      </c>
      <c r="J52" s="419">
        <v>240</v>
      </c>
      <c r="K52" s="419">
        <v>96</v>
      </c>
      <c r="L52" s="419">
        <v>13100</v>
      </c>
      <c r="M52" s="414"/>
      <c r="N52" s="414" t="s">
        <v>116</v>
      </c>
      <c r="O52" s="103"/>
      <c r="P52" s="103"/>
      <c r="Q52" s="103"/>
      <c r="R52" s="103"/>
      <c r="S52" s="103" t="s">
        <v>1768</v>
      </c>
    </row>
    <row r="53" spans="1:19" ht="14.5" customHeight="1">
      <c r="A53" s="82" t="str">
        <f t="shared" si="0"/>
        <v>A0055</v>
      </c>
      <c r="B53" s="420" t="s">
        <v>1847</v>
      </c>
      <c r="C53" s="421" t="s">
        <v>1848</v>
      </c>
      <c r="D53" s="422"/>
      <c r="E53" s="422"/>
      <c r="F53" s="422"/>
      <c r="G53" s="422"/>
      <c r="H53" s="422"/>
      <c r="I53" s="423">
        <v>0</v>
      </c>
      <c r="J53" s="423">
        <v>0</v>
      </c>
      <c r="K53" s="411">
        <v>0</v>
      </c>
      <c r="L53" s="412"/>
      <c r="M53" s="412"/>
      <c r="N53" s="412"/>
      <c r="O53" s="85"/>
      <c r="P53" s="85"/>
      <c r="Q53" s="85"/>
      <c r="R53" s="85"/>
      <c r="S53" s="85"/>
    </row>
    <row r="54" spans="1:19" ht="14.5" customHeight="1">
      <c r="A54" s="103" t="str">
        <f t="shared" si="0"/>
        <v>A0055</v>
      </c>
      <c r="B54" s="424" t="s">
        <v>1847</v>
      </c>
      <c r="C54" s="425" t="s">
        <v>1848</v>
      </c>
      <c r="D54" s="426"/>
      <c r="E54" s="426"/>
      <c r="F54" s="426"/>
      <c r="G54" s="426"/>
      <c r="H54" s="426"/>
      <c r="I54" s="415">
        <v>0</v>
      </c>
      <c r="J54" s="427">
        <v>0</v>
      </c>
      <c r="K54" s="427">
        <v>0</v>
      </c>
      <c r="L54" s="413"/>
      <c r="M54" s="413"/>
      <c r="N54" s="413"/>
      <c r="O54" s="103"/>
      <c r="P54" s="103"/>
      <c r="Q54" s="103"/>
      <c r="R54" s="103"/>
      <c r="S54" s="103"/>
    </row>
    <row r="55" spans="1:19" ht="14.5" customHeight="1">
      <c r="A55" s="82" t="str">
        <f t="shared" si="0"/>
        <v>A0056</v>
      </c>
      <c r="B55" s="428" t="s">
        <v>1849</v>
      </c>
      <c r="C55" s="429" t="s">
        <v>1850</v>
      </c>
      <c r="D55" s="422"/>
      <c r="E55" s="422"/>
      <c r="F55" s="422"/>
      <c r="G55" s="422"/>
      <c r="H55" s="422"/>
      <c r="I55" s="423">
        <v>0</v>
      </c>
      <c r="J55" s="423">
        <v>0</v>
      </c>
      <c r="K55" s="423">
        <v>0</v>
      </c>
      <c r="L55" s="412"/>
      <c r="M55" s="412"/>
      <c r="N55" s="412"/>
      <c r="O55" s="85"/>
      <c r="P55" s="85"/>
      <c r="Q55" s="85"/>
      <c r="R55" s="85"/>
      <c r="S55" s="85"/>
    </row>
    <row r="56" spans="1:19" ht="14.5" customHeight="1">
      <c r="A56" s="103" t="str">
        <f t="shared" si="0"/>
        <v>A0056</v>
      </c>
      <c r="B56" s="430" t="s">
        <v>1849</v>
      </c>
      <c r="C56" s="431" t="s">
        <v>1850</v>
      </c>
      <c r="D56" s="426"/>
      <c r="E56" s="426"/>
      <c r="F56" s="426"/>
      <c r="G56" s="426"/>
      <c r="H56" s="426"/>
      <c r="I56" s="427">
        <v>0</v>
      </c>
      <c r="J56" s="427">
        <v>0</v>
      </c>
      <c r="K56" s="427">
        <v>0</v>
      </c>
      <c r="L56" s="413"/>
      <c r="M56" s="413"/>
      <c r="N56" s="413"/>
      <c r="O56" s="103"/>
      <c r="P56" s="103"/>
      <c r="Q56" s="103"/>
      <c r="R56" s="103"/>
      <c r="S56" s="103"/>
    </row>
    <row r="57" spans="1:19" ht="14.5" customHeight="1">
      <c r="A57" s="82" t="str">
        <f t="shared" si="0"/>
        <v>A0057</v>
      </c>
      <c r="B57" s="410" t="s">
        <v>1851</v>
      </c>
      <c r="C57" s="410" t="s">
        <v>1852</v>
      </c>
      <c r="D57" s="410" t="s">
        <v>1853</v>
      </c>
      <c r="E57" s="410" t="s">
        <v>1854</v>
      </c>
      <c r="F57" s="410" t="s">
        <v>1855</v>
      </c>
      <c r="G57" s="416">
        <v>47635</v>
      </c>
      <c r="H57" s="410" t="s">
        <v>627</v>
      </c>
      <c r="I57" s="411"/>
      <c r="J57" s="411"/>
      <c r="K57" s="411"/>
      <c r="L57" s="411"/>
      <c r="M57" s="410" t="s">
        <v>115</v>
      </c>
      <c r="N57" s="410">
        <v>7</v>
      </c>
      <c r="O57" s="85"/>
      <c r="P57" s="85"/>
      <c r="Q57" s="85"/>
      <c r="R57" s="85"/>
      <c r="S57" s="85" t="s">
        <v>1768</v>
      </c>
    </row>
    <row r="58" spans="1:19" ht="14.5" customHeight="1">
      <c r="A58" s="103" t="str">
        <f t="shared" si="0"/>
        <v>A0057</v>
      </c>
      <c r="B58" s="414" t="s">
        <v>1851</v>
      </c>
      <c r="C58" s="414" t="s">
        <v>1852</v>
      </c>
      <c r="D58" s="414" t="s">
        <v>1853</v>
      </c>
      <c r="E58" s="414" t="s">
        <v>1854</v>
      </c>
      <c r="F58" s="414" t="s">
        <v>1855</v>
      </c>
      <c r="G58" s="418">
        <v>47635</v>
      </c>
      <c r="H58" s="414" t="s">
        <v>627</v>
      </c>
      <c r="I58" s="415"/>
      <c r="J58" s="415"/>
      <c r="K58" s="415"/>
      <c r="L58" s="415"/>
      <c r="M58" s="414" t="s">
        <v>115</v>
      </c>
      <c r="N58" s="414">
        <v>7</v>
      </c>
      <c r="O58" s="103"/>
      <c r="P58" s="103"/>
      <c r="Q58" s="103"/>
      <c r="R58" s="103"/>
      <c r="S58" s="103" t="s">
        <v>1768</v>
      </c>
    </row>
    <row r="59" spans="1:19" ht="14.5" customHeight="1">
      <c r="A59" s="82" t="str">
        <f t="shared" si="0"/>
        <v>A0059</v>
      </c>
      <c r="B59" s="410" t="s">
        <v>1856</v>
      </c>
      <c r="C59" s="410" t="s">
        <v>1857</v>
      </c>
      <c r="D59" s="410" t="s">
        <v>1858</v>
      </c>
      <c r="E59" s="410" t="s">
        <v>1859</v>
      </c>
      <c r="F59" s="410" t="s">
        <v>1860</v>
      </c>
      <c r="G59" s="416">
        <v>44013</v>
      </c>
      <c r="H59" s="410" t="s">
        <v>623</v>
      </c>
      <c r="I59" s="417">
        <v>42</v>
      </c>
      <c r="J59" s="417">
        <v>48</v>
      </c>
      <c r="K59" s="417">
        <v>36</v>
      </c>
      <c r="L59" s="417">
        <v>233</v>
      </c>
      <c r="M59" s="410" t="s">
        <v>115</v>
      </c>
      <c r="N59" s="410" t="s">
        <v>1861</v>
      </c>
      <c r="O59" s="85"/>
      <c r="P59" s="85"/>
      <c r="Q59" s="85"/>
      <c r="R59" s="85"/>
      <c r="S59" s="85" t="s">
        <v>1768</v>
      </c>
    </row>
    <row r="60" spans="1:19" ht="14.5" customHeight="1">
      <c r="A60" s="82" t="str">
        <f t="shared" si="0"/>
        <v>A0059</v>
      </c>
      <c r="B60" s="410" t="s">
        <v>1856</v>
      </c>
      <c r="C60" s="410" t="s">
        <v>1857</v>
      </c>
      <c r="D60" s="410" t="s">
        <v>1858</v>
      </c>
      <c r="E60" s="410" t="s">
        <v>1862</v>
      </c>
      <c r="F60" s="410" t="s">
        <v>1863</v>
      </c>
      <c r="G60" s="416">
        <v>44013</v>
      </c>
      <c r="H60" s="410" t="s">
        <v>606</v>
      </c>
      <c r="I60" s="417">
        <v>42</v>
      </c>
      <c r="J60" s="417">
        <v>48</v>
      </c>
      <c r="K60" s="417">
        <v>36</v>
      </c>
      <c r="L60" s="417">
        <v>233</v>
      </c>
      <c r="M60" s="410" t="s">
        <v>115</v>
      </c>
      <c r="N60" s="410">
        <v>7</v>
      </c>
      <c r="O60" s="85"/>
      <c r="P60" s="85"/>
      <c r="Q60" s="85"/>
      <c r="R60" s="85"/>
      <c r="S60" s="85" t="s">
        <v>1768</v>
      </c>
    </row>
    <row r="61" spans="1:19" ht="14.5" customHeight="1">
      <c r="A61" s="103" t="str">
        <f t="shared" si="0"/>
        <v>A0059</v>
      </c>
      <c r="B61" s="414" t="s">
        <v>1856</v>
      </c>
      <c r="C61" s="414" t="s">
        <v>1857</v>
      </c>
      <c r="D61" s="414" t="s">
        <v>1858</v>
      </c>
      <c r="E61" s="414" t="s">
        <v>1859</v>
      </c>
      <c r="F61" s="414" t="s">
        <v>1860</v>
      </c>
      <c r="G61" s="418">
        <v>44013</v>
      </c>
      <c r="H61" s="414" t="s">
        <v>623</v>
      </c>
      <c r="I61" s="419">
        <v>36</v>
      </c>
      <c r="J61" s="419">
        <v>42</v>
      </c>
      <c r="K61" s="419">
        <v>48</v>
      </c>
      <c r="L61" s="419">
        <v>233</v>
      </c>
      <c r="M61" s="414" t="s">
        <v>115</v>
      </c>
      <c r="N61" s="414" t="s">
        <v>1861</v>
      </c>
      <c r="O61" s="103"/>
      <c r="P61" s="103"/>
      <c r="Q61" s="103"/>
      <c r="R61" s="103"/>
      <c r="S61" s="103" t="s">
        <v>1768</v>
      </c>
    </row>
    <row r="62" spans="1:19" ht="14.5" customHeight="1">
      <c r="A62" s="103" t="str">
        <f t="shared" si="0"/>
        <v>A0059</v>
      </c>
      <c r="B62" s="414" t="s">
        <v>1856</v>
      </c>
      <c r="C62" s="414" t="s">
        <v>1857</v>
      </c>
      <c r="D62" s="414" t="s">
        <v>1858</v>
      </c>
      <c r="E62" s="414" t="s">
        <v>1862</v>
      </c>
      <c r="F62" s="414" t="s">
        <v>1863</v>
      </c>
      <c r="G62" s="418">
        <v>44013</v>
      </c>
      <c r="H62" s="414" t="s">
        <v>606</v>
      </c>
      <c r="I62" s="419">
        <v>36</v>
      </c>
      <c r="J62" s="419">
        <v>42</v>
      </c>
      <c r="K62" s="419">
        <v>48</v>
      </c>
      <c r="L62" s="419">
        <v>233</v>
      </c>
      <c r="M62" s="414" t="s">
        <v>115</v>
      </c>
      <c r="N62" s="414">
        <v>7</v>
      </c>
      <c r="O62" s="103"/>
      <c r="P62" s="103"/>
      <c r="Q62" s="103"/>
      <c r="R62" s="103"/>
      <c r="S62" s="103" t="s">
        <v>1768</v>
      </c>
    </row>
    <row r="63" spans="1:19" ht="13" customHeight="1">
      <c r="A63" s="82" t="str">
        <f t="shared" si="0"/>
        <v>A0060</v>
      </c>
      <c r="B63" s="412" t="s">
        <v>1864</v>
      </c>
      <c r="C63" s="412" t="s">
        <v>1865</v>
      </c>
      <c r="D63" s="412"/>
      <c r="E63" s="412"/>
      <c r="F63" s="412"/>
      <c r="G63" s="412"/>
      <c r="H63" s="412"/>
      <c r="I63" s="412">
        <v>13.5</v>
      </c>
      <c r="J63" s="412">
        <v>6.24</v>
      </c>
      <c r="K63" s="412">
        <v>4.5</v>
      </c>
      <c r="L63" s="412"/>
      <c r="M63" s="412"/>
      <c r="N63" s="412"/>
      <c r="O63" s="85"/>
      <c r="P63" s="85"/>
      <c r="Q63" s="85"/>
      <c r="R63" s="85"/>
      <c r="S63" s="85"/>
    </row>
    <row r="64" spans="1:19" ht="13" customHeight="1">
      <c r="A64" s="103" t="str">
        <f t="shared" si="0"/>
        <v>A0060</v>
      </c>
      <c r="B64" s="413" t="s">
        <v>1864</v>
      </c>
      <c r="C64" s="413" t="s">
        <v>1865</v>
      </c>
      <c r="D64" s="413"/>
      <c r="E64" s="413"/>
      <c r="F64" s="413"/>
      <c r="G64" s="413"/>
      <c r="H64" s="413"/>
      <c r="I64" s="413">
        <v>4.5</v>
      </c>
      <c r="J64" s="413">
        <v>13.5</v>
      </c>
      <c r="K64" s="413">
        <v>6.24</v>
      </c>
      <c r="L64" s="413"/>
      <c r="M64" s="413"/>
      <c r="N64" s="413"/>
      <c r="O64" s="103"/>
      <c r="P64" s="103"/>
      <c r="Q64" s="103"/>
      <c r="R64" s="103"/>
      <c r="S64" s="103"/>
    </row>
    <row r="65" spans="1:19" ht="14.5" customHeight="1">
      <c r="A65" s="82" t="str">
        <f t="shared" si="0"/>
        <v>A0061</v>
      </c>
      <c r="B65" s="410" t="s">
        <v>612</v>
      </c>
      <c r="C65" s="410" t="s">
        <v>1866</v>
      </c>
      <c r="D65" s="410" t="s">
        <v>1867</v>
      </c>
      <c r="E65" s="410" t="s">
        <v>1868</v>
      </c>
      <c r="F65" s="410" t="s">
        <v>1869</v>
      </c>
      <c r="G65" s="416">
        <v>45931</v>
      </c>
      <c r="H65" s="410" t="s">
        <v>606</v>
      </c>
      <c r="I65" s="417">
        <v>106</v>
      </c>
      <c r="J65" s="417">
        <v>102</v>
      </c>
      <c r="K65" s="417">
        <v>252</v>
      </c>
      <c r="L65" s="417">
        <v>2950</v>
      </c>
      <c r="M65" s="410"/>
      <c r="N65" s="410" t="s">
        <v>1838</v>
      </c>
      <c r="O65" s="85"/>
      <c r="P65" s="85"/>
      <c r="Q65" s="85"/>
      <c r="R65" s="85"/>
      <c r="S65" s="85" t="s">
        <v>1768</v>
      </c>
    </row>
    <row r="66" spans="1:19" ht="14.5" customHeight="1">
      <c r="A66" s="82" t="str">
        <f t="shared" ref="A66:A129" si="1">LEFT(B66,5)</f>
        <v>A0061</v>
      </c>
      <c r="B66" s="410" t="s">
        <v>612</v>
      </c>
      <c r="C66" s="410" t="s">
        <v>1866</v>
      </c>
      <c r="D66" s="410" t="s">
        <v>1867</v>
      </c>
      <c r="E66" s="410" t="s">
        <v>1870</v>
      </c>
      <c r="F66" s="410" t="s">
        <v>1871</v>
      </c>
      <c r="G66" s="416">
        <v>45931</v>
      </c>
      <c r="H66" s="410" t="s">
        <v>606</v>
      </c>
      <c r="I66" s="417">
        <v>144</v>
      </c>
      <c r="J66" s="417">
        <v>78</v>
      </c>
      <c r="K66" s="417">
        <v>30</v>
      </c>
      <c r="L66" s="417">
        <v>750</v>
      </c>
      <c r="M66" s="410" t="s">
        <v>115</v>
      </c>
      <c r="N66" s="410">
        <v>7</v>
      </c>
      <c r="O66" s="85"/>
      <c r="P66" s="85"/>
      <c r="Q66" s="85"/>
      <c r="R66" s="85"/>
      <c r="S66" s="85" t="s">
        <v>1768</v>
      </c>
    </row>
    <row r="67" spans="1:19" ht="14.5" customHeight="1">
      <c r="A67" s="103" t="str">
        <f t="shared" si="1"/>
        <v>A0061</v>
      </c>
      <c r="B67" s="414" t="s">
        <v>612</v>
      </c>
      <c r="C67" s="414" t="s">
        <v>1866</v>
      </c>
      <c r="D67" s="414" t="s">
        <v>1867</v>
      </c>
      <c r="E67" s="414" t="s">
        <v>1868</v>
      </c>
      <c r="F67" s="414" t="s">
        <v>1869</v>
      </c>
      <c r="G67" s="418">
        <v>45931</v>
      </c>
      <c r="H67" s="414" t="s">
        <v>606</v>
      </c>
      <c r="I67" s="419">
        <v>252</v>
      </c>
      <c r="J67" s="419">
        <v>106</v>
      </c>
      <c r="K67" s="419">
        <v>102</v>
      </c>
      <c r="L67" s="419">
        <v>2950</v>
      </c>
      <c r="M67" s="414"/>
      <c r="N67" s="414" t="s">
        <v>1838</v>
      </c>
      <c r="O67" s="103"/>
      <c r="P67" s="103"/>
      <c r="Q67" s="103"/>
      <c r="R67" s="103"/>
      <c r="S67" s="103" t="s">
        <v>1768</v>
      </c>
    </row>
    <row r="68" spans="1:19" ht="14.5" customHeight="1">
      <c r="A68" s="103" t="str">
        <f t="shared" si="1"/>
        <v>A0061</v>
      </c>
      <c r="B68" s="414" t="s">
        <v>612</v>
      </c>
      <c r="C68" s="414" t="s">
        <v>1866</v>
      </c>
      <c r="D68" s="414" t="s">
        <v>1867</v>
      </c>
      <c r="E68" s="414" t="s">
        <v>1870</v>
      </c>
      <c r="F68" s="414" t="s">
        <v>1871</v>
      </c>
      <c r="G68" s="418">
        <v>45931</v>
      </c>
      <c r="H68" s="414" t="s">
        <v>606</v>
      </c>
      <c r="I68" s="419">
        <v>30</v>
      </c>
      <c r="J68" s="419">
        <v>144</v>
      </c>
      <c r="K68" s="419">
        <v>78</v>
      </c>
      <c r="L68" s="419">
        <v>750</v>
      </c>
      <c r="M68" s="414" t="s">
        <v>115</v>
      </c>
      <c r="N68" s="414">
        <v>7</v>
      </c>
      <c r="O68" s="103"/>
      <c r="P68" s="103"/>
      <c r="Q68" s="103"/>
      <c r="R68" s="103"/>
      <c r="S68" s="103" t="s">
        <v>1768</v>
      </c>
    </row>
    <row r="69" spans="1:19" ht="14.5" customHeight="1">
      <c r="A69" s="82" t="str">
        <f t="shared" si="1"/>
        <v>A0062</v>
      </c>
      <c r="B69" s="410" t="s">
        <v>1872</v>
      </c>
      <c r="C69" s="410" t="s">
        <v>1873</v>
      </c>
      <c r="D69" s="410" t="s">
        <v>1853</v>
      </c>
      <c r="E69" s="410"/>
      <c r="F69" s="410"/>
      <c r="G69" s="416">
        <v>47635</v>
      </c>
      <c r="H69" s="410" t="s">
        <v>627</v>
      </c>
      <c r="I69" s="411"/>
      <c r="J69" s="411"/>
      <c r="K69" s="411"/>
      <c r="L69" s="411"/>
      <c r="M69" s="410" t="s">
        <v>115</v>
      </c>
      <c r="N69" s="410"/>
      <c r="O69" s="85"/>
      <c r="P69" s="85"/>
      <c r="Q69" s="85"/>
      <c r="R69" s="85"/>
      <c r="S69" s="85"/>
    </row>
    <row r="70" spans="1:19" ht="14.5" customHeight="1">
      <c r="A70" s="103" t="str">
        <f t="shared" si="1"/>
        <v>A0062</v>
      </c>
      <c r="B70" s="414" t="s">
        <v>1872</v>
      </c>
      <c r="C70" s="414" t="s">
        <v>1873</v>
      </c>
      <c r="D70" s="414" t="s">
        <v>1853</v>
      </c>
      <c r="E70" s="414"/>
      <c r="F70" s="414"/>
      <c r="G70" s="418">
        <v>47635</v>
      </c>
      <c r="H70" s="414" t="s">
        <v>627</v>
      </c>
      <c r="I70" s="415"/>
      <c r="J70" s="415"/>
      <c r="K70" s="415"/>
      <c r="L70" s="415"/>
      <c r="M70" s="414" t="s">
        <v>115</v>
      </c>
      <c r="N70" s="414"/>
      <c r="O70" s="103"/>
      <c r="P70" s="103"/>
      <c r="Q70" s="103"/>
      <c r="R70" s="103"/>
      <c r="S70" s="103"/>
    </row>
    <row r="71" spans="1:19" ht="14.5" customHeight="1">
      <c r="A71" s="82" t="str">
        <f t="shared" si="1"/>
        <v>A0067</v>
      </c>
      <c r="B71" s="410" t="s">
        <v>615</v>
      </c>
      <c r="C71" s="410" t="s">
        <v>1874</v>
      </c>
      <c r="D71" s="410" t="s">
        <v>1867</v>
      </c>
      <c r="E71" s="410" t="s">
        <v>1875</v>
      </c>
      <c r="F71" s="410" t="s">
        <v>1876</v>
      </c>
      <c r="G71" s="416">
        <v>45200</v>
      </c>
      <c r="H71" s="410" t="s">
        <v>606</v>
      </c>
      <c r="I71" s="417">
        <v>86</v>
      </c>
      <c r="J71" s="417">
        <v>75</v>
      </c>
      <c r="K71" s="417">
        <v>76</v>
      </c>
      <c r="L71" s="417">
        <v>12100</v>
      </c>
      <c r="M71" s="410" t="s">
        <v>115</v>
      </c>
      <c r="N71" s="410" t="s">
        <v>1877</v>
      </c>
      <c r="O71" s="85"/>
      <c r="P71" s="85"/>
      <c r="Q71" s="85"/>
      <c r="R71" s="85"/>
      <c r="S71" s="85" t="s">
        <v>1768</v>
      </c>
    </row>
    <row r="72" spans="1:19" ht="14.5" customHeight="1">
      <c r="A72" s="103" t="str">
        <f t="shared" si="1"/>
        <v>A0067</v>
      </c>
      <c r="B72" s="414" t="s">
        <v>615</v>
      </c>
      <c r="C72" s="414" t="s">
        <v>1874</v>
      </c>
      <c r="D72" s="414" t="s">
        <v>1867</v>
      </c>
      <c r="E72" s="414" t="s">
        <v>1875</v>
      </c>
      <c r="F72" s="414" t="s">
        <v>1876</v>
      </c>
      <c r="G72" s="418">
        <v>45200</v>
      </c>
      <c r="H72" s="414" t="s">
        <v>606</v>
      </c>
      <c r="I72" s="419">
        <v>76</v>
      </c>
      <c r="J72" s="419">
        <v>86</v>
      </c>
      <c r="K72" s="419">
        <v>75</v>
      </c>
      <c r="L72" s="419">
        <v>12100</v>
      </c>
      <c r="M72" s="414" t="s">
        <v>115</v>
      </c>
      <c r="N72" s="414" t="s">
        <v>1877</v>
      </c>
      <c r="O72" s="103"/>
      <c r="P72" s="103"/>
      <c r="Q72" s="103"/>
      <c r="R72" s="103"/>
      <c r="S72" s="103" t="s">
        <v>1768</v>
      </c>
    </row>
    <row r="73" spans="1:19" ht="14.5" customHeight="1">
      <c r="A73" s="82" t="str">
        <f t="shared" si="1"/>
        <v>A0068</v>
      </c>
      <c r="B73" s="410" t="s">
        <v>1878</v>
      </c>
      <c r="C73" s="410" t="s">
        <v>1879</v>
      </c>
      <c r="D73" s="410" t="s">
        <v>1774</v>
      </c>
      <c r="E73" s="410" t="s">
        <v>1880</v>
      </c>
      <c r="F73" s="410" t="s">
        <v>1881</v>
      </c>
      <c r="G73" s="416">
        <v>41487</v>
      </c>
      <c r="H73" s="410" t="s">
        <v>623</v>
      </c>
      <c r="I73" s="417">
        <v>19</v>
      </c>
      <c r="J73" s="417">
        <v>18</v>
      </c>
      <c r="K73" s="417">
        <v>21</v>
      </c>
      <c r="L73" s="417">
        <v>120</v>
      </c>
      <c r="M73" s="410"/>
      <c r="N73" s="410">
        <v>7</v>
      </c>
      <c r="O73" s="85"/>
      <c r="P73" s="85" t="s">
        <v>1882</v>
      </c>
      <c r="Q73" s="85" t="s">
        <v>1882</v>
      </c>
      <c r="R73" s="85" t="s">
        <v>1883</v>
      </c>
      <c r="S73" s="85" t="s">
        <v>1768</v>
      </c>
    </row>
    <row r="74" spans="1:19" ht="14.5" customHeight="1">
      <c r="A74" s="82" t="str">
        <f t="shared" si="1"/>
        <v>A0068</v>
      </c>
      <c r="B74" s="410" t="s">
        <v>1878</v>
      </c>
      <c r="C74" s="410" t="s">
        <v>1884</v>
      </c>
      <c r="D74" s="410" t="s">
        <v>1774</v>
      </c>
      <c r="E74" s="410" t="s">
        <v>1885</v>
      </c>
      <c r="F74" s="410" t="s">
        <v>1886</v>
      </c>
      <c r="G74" s="416">
        <v>44440</v>
      </c>
      <c r="H74" s="410" t="s">
        <v>606</v>
      </c>
      <c r="I74" s="417">
        <v>19</v>
      </c>
      <c r="J74" s="417">
        <v>18</v>
      </c>
      <c r="K74" s="417">
        <v>21</v>
      </c>
      <c r="L74" s="417">
        <v>120</v>
      </c>
      <c r="M74" s="410" t="s">
        <v>115</v>
      </c>
      <c r="N74" s="410">
        <v>7</v>
      </c>
      <c r="O74" s="85"/>
      <c r="P74" s="85" t="s">
        <v>1882</v>
      </c>
      <c r="Q74" s="85" t="s">
        <v>1882</v>
      </c>
      <c r="R74" s="85" t="s">
        <v>1883</v>
      </c>
      <c r="S74" s="85" t="s">
        <v>1768</v>
      </c>
    </row>
    <row r="75" spans="1:19" ht="14.5" customHeight="1">
      <c r="A75" s="103" t="str">
        <f t="shared" si="1"/>
        <v>A0068</v>
      </c>
      <c r="B75" s="414" t="s">
        <v>1878</v>
      </c>
      <c r="C75" s="414" t="s">
        <v>1879</v>
      </c>
      <c r="D75" s="414" t="s">
        <v>1774</v>
      </c>
      <c r="E75" s="414" t="s">
        <v>1880</v>
      </c>
      <c r="F75" s="414" t="s">
        <v>1881</v>
      </c>
      <c r="G75" s="418">
        <v>41487</v>
      </c>
      <c r="H75" s="414" t="s">
        <v>623</v>
      </c>
      <c r="I75" s="419">
        <v>21</v>
      </c>
      <c r="J75" s="419">
        <v>19</v>
      </c>
      <c r="K75" s="419">
        <v>18</v>
      </c>
      <c r="L75" s="419">
        <v>120</v>
      </c>
      <c r="M75" s="414"/>
      <c r="N75" s="414">
        <v>7</v>
      </c>
      <c r="O75" s="103"/>
      <c r="P75" s="103" t="s">
        <v>1882</v>
      </c>
      <c r="Q75" s="103" t="s">
        <v>1882</v>
      </c>
      <c r="R75" s="103" t="s">
        <v>1883</v>
      </c>
      <c r="S75" s="103" t="s">
        <v>1768</v>
      </c>
    </row>
    <row r="76" spans="1:19" ht="14.5" customHeight="1">
      <c r="A76" s="103" t="str">
        <f t="shared" si="1"/>
        <v>A0068</v>
      </c>
      <c r="B76" s="414" t="s">
        <v>1878</v>
      </c>
      <c r="C76" s="414" t="s">
        <v>1884</v>
      </c>
      <c r="D76" s="414" t="s">
        <v>1774</v>
      </c>
      <c r="E76" s="414" t="s">
        <v>1885</v>
      </c>
      <c r="F76" s="414" t="s">
        <v>1886</v>
      </c>
      <c r="G76" s="418">
        <v>44440</v>
      </c>
      <c r="H76" s="414" t="s">
        <v>606</v>
      </c>
      <c r="I76" s="419">
        <v>21</v>
      </c>
      <c r="J76" s="419">
        <v>19</v>
      </c>
      <c r="K76" s="419">
        <v>18</v>
      </c>
      <c r="L76" s="419">
        <v>120</v>
      </c>
      <c r="M76" s="414" t="s">
        <v>115</v>
      </c>
      <c r="N76" s="414">
        <v>7</v>
      </c>
      <c r="O76" s="103"/>
      <c r="P76" s="103" t="s">
        <v>1882</v>
      </c>
      <c r="Q76" s="103" t="s">
        <v>1882</v>
      </c>
      <c r="R76" s="103" t="s">
        <v>1883</v>
      </c>
      <c r="S76" s="103" t="s">
        <v>1768</v>
      </c>
    </row>
    <row r="77" spans="1:19" ht="14.5" customHeight="1">
      <c r="A77" s="82" t="str">
        <f t="shared" si="1"/>
        <v>A0081</v>
      </c>
      <c r="B77" s="410" t="s">
        <v>1329</v>
      </c>
      <c r="C77" s="410" t="s">
        <v>1887</v>
      </c>
      <c r="D77" s="410" t="s">
        <v>1813</v>
      </c>
      <c r="E77" s="410" t="s">
        <v>1888</v>
      </c>
      <c r="F77" s="410" t="s">
        <v>1889</v>
      </c>
      <c r="G77" s="416">
        <v>44409</v>
      </c>
      <c r="H77" s="410" t="s">
        <v>606</v>
      </c>
      <c r="I77" s="417">
        <v>5</v>
      </c>
      <c r="J77" s="417">
        <v>4</v>
      </c>
      <c r="K77" s="417">
        <v>2</v>
      </c>
      <c r="L77" s="417">
        <v>1</v>
      </c>
      <c r="M77" s="410" t="s">
        <v>115</v>
      </c>
      <c r="N77" s="410">
        <v>7</v>
      </c>
      <c r="O77" s="85" t="s">
        <v>115</v>
      </c>
      <c r="P77" s="85" t="s">
        <v>115</v>
      </c>
      <c r="Q77" s="85" t="s">
        <v>115</v>
      </c>
      <c r="R77" s="85" t="s">
        <v>1767</v>
      </c>
      <c r="S77" s="85" t="s">
        <v>1768</v>
      </c>
    </row>
    <row r="78" spans="1:19" ht="14.5" customHeight="1">
      <c r="A78" s="103" t="str">
        <f t="shared" si="1"/>
        <v>A0081</v>
      </c>
      <c r="B78" s="414" t="s">
        <v>1329</v>
      </c>
      <c r="C78" s="414" t="s">
        <v>1887</v>
      </c>
      <c r="D78" s="414" t="s">
        <v>1813</v>
      </c>
      <c r="E78" s="414" t="s">
        <v>1888</v>
      </c>
      <c r="F78" s="414" t="s">
        <v>1889</v>
      </c>
      <c r="G78" s="418">
        <v>44409</v>
      </c>
      <c r="H78" s="414" t="s">
        <v>606</v>
      </c>
      <c r="I78" s="419">
        <v>2</v>
      </c>
      <c r="J78" s="419">
        <v>5</v>
      </c>
      <c r="K78" s="419">
        <v>4</v>
      </c>
      <c r="L78" s="419">
        <v>1</v>
      </c>
      <c r="M78" s="414" t="s">
        <v>115</v>
      </c>
      <c r="N78" s="414">
        <v>7</v>
      </c>
      <c r="O78" s="103" t="s">
        <v>115</v>
      </c>
      <c r="P78" s="103" t="s">
        <v>115</v>
      </c>
      <c r="Q78" s="103" t="s">
        <v>115</v>
      </c>
      <c r="R78" s="103" t="s">
        <v>1767</v>
      </c>
      <c r="S78" s="103" t="s">
        <v>1768</v>
      </c>
    </row>
    <row r="79" spans="1:19" ht="14.5" customHeight="1">
      <c r="A79" s="82" t="str">
        <f t="shared" si="1"/>
        <v>A0082</v>
      </c>
      <c r="B79" s="410" t="s">
        <v>1890</v>
      </c>
      <c r="C79" s="410" t="s">
        <v>1891</v>
      </c>
      <c r="D79" s="410" t="s">
        <v>1892</v>
      </c>
      <c r="E79" s="410" t="s">
        <v>1893</v>
      </c>
      <c r="F79" s="410" t="s">
        <v>1894</v>
      </c>
      <c r="G79" s="416">
        <v>44166</v>
      </c>
      <c r="H79" s="410" t="s">
        <v>623</v>
      </c>
      <c r="I79" s="417">
        <v>16</v>
      </c>
      <c r="J79" s="417">
        <v>9</v>
      </c>
      <c r="K79" s="417">
        <v>11</v>
      </c>
      <c r="L79" s="417">
        <v>41</v>
      </c>
      <c r="M79" s="410" t="s">
        <v>115</v>
      </c>
      <c r="N79" s="410" t="s">
        <v>116</v>
      </c>
      <c r="O79" s="85"/>
      <c r="P79" s="85" t="s">
        <v>1882</v>
      </c>
      <c r="Q79" s="85" t="s">
        <v>1882</v>
      </c>
      <c r="R79" s="85" t="s">
        <v>1883</v>
      </c>
      <c r="S79" s="85" t="s">
        <v>1768</v>
      </c>
    </row>
    <row r="80" spans="1:19" ht="14.5" customHeight="1">
      <c r="A80" s="103" t="str">
        <f t="shared" si="1"/>
        <v>A0082</v>
      </c>
      <c r="B80" s="414" t="s">
        <v>1890</v>
      </c>
      <c r="C80" s="414" t="s">
        <v>1891</v>
      </c>
      <c r="D80" s="414" t="s">
        <v>1892</v>
      </c>
      <c r="E80" s="414" t="s">
        <v>1893</v>
      </c>
      <c r="F80" s="414" t="s">
        <v>1894</v>
      </c>
      <c r="G80" s="418">
        <v>44166</v>
      </c>
      <c r="H80" s="414" t="s">
        <v>623</v>
      </c>
      <c r="I80" s="419">
        <v>11</v>
      </c>
      <c r="J80" s="419">
        <v>16</v>
      </c>
      <c r="K80" s="419">
        <v>9</v>
      </c>
      <c r="L80" s="419">
        <v>41</v>
      </c>
      <c r="M80" s="414" t="s">
        <v>115</v>
      </c>
      <c r="N80" s="414" t="s">
        <v>116</v>
      </c>
      <c r="O80" s="103"/>
      <c r="P80" s="103" t="s">
        <v>1882</v>
      </c>
      <c r="Q80" s="103" t="s">
        <v>1882</v>
      </c>
      <c r="R80" s="103" t="s">
        <v>1883</v>
      </c>
      <c r="S80" s="103" t="s">
        <v>1768</v>
      </c>
    </row>
    <row r="81" spans="1:19" ht="14.5" customHeight="1">
      <c r="A81" s="82" t="str">
        <f t="shared" si="1"/>
        <v>A0085</v>
      </c>
      <c r="B81" s="432" t="s">
        <v>1895</v>
      </c>
      <c r="C81" s="433" t="s">
        <v>1896</v>
      </c>
      <c r="D81" s="422"/>
      <c r="E81" s="422"/>
      <c r="F81" s="422"/>
      <c r="G81" s="422"/>
      <c r="H81" s="422"/>
      <c r="I81" s="423">
        <v>0</v>
      </c>
      <c r="J81" s="423">
        <v>0</v>
      </c>
      <c r="K81" s="423">
        <v>0</v>
      </c>
      <c r="L81" s="412"/>
      <c r="M81" s="412"/>
      <c r="N81" s="412"/>
      <c r="O81" s="85"/>
      <c r="P81" s="85"/>
      <c r="Q81" s="85"/>
      <c r="R81" s="85"/>
      <c r="S81" s="85"/>
    </row>
    <row r="82" spans="1:19" ht="14.5" customHeight="1">
      <c r="A82" s="103" t="str">
        <f t="shared" si="1"/>
        <v>A0085</v>
      </c>
      <c r="B82" s="434" t="s">
        <v>1895</v>
      </c>
      <c r="C82" s="435" t="s">
        <v>1896</v>
      </c>
      <c r="D82" s="426"/>
      <c r="E82" s="426"/>
      <c r="F82" s="426"/>
      <c r="G82" s="426"/>
      <c r="H82" s="426"/>
      <c r="I82" s="427">
        <v>0</v>
      </c>
      <c r="J82" s="427">
        <v>0</v>
      </c>
      <c r="K82" s="427">
        <v>0</v>
      </c>
      <c r="L82" s="413"/>
      <c r="M82" s="413"/>
      <c r="N82" s="413"/>
      <c r="O82" s="103"/>
      <c r="P82" s="103"/>
      <c r="Q82" s="103"/>
      <c r="R82" s="103"/>
      <c r="S82" s="103"/>
    </row>
    <row r="83" spans="1:19" ht="14.5" customHeight="1">
      <c r="A83" s="82" t="str">
        <f t="shared" si="1"/>
        <v>A0090</v>
      </c>
      <c r="B83" s="410" t="s">
        <v>1897</v>
      </c>
      <c r="C83" s="410" t="s">
        <v>1898</v>
      </c>
      <c r="D83" s="410" t="s">
        <v>1899</v>
      </c>
      <c r="E83" s="410" t="s">
        <v>1900</v>
      </c>
      <c r="F83" s="410" t="s">
        <v>1901</v>
      </c>
      <c r="G83" s="416">
        <v>44166</v>
      </c>
      <c r="H83" s="410" t="s">
        <v>606</v>
      </c>
      <c r="I83" s="417">
        <v>45</v>
      </c>
      <c r="J83" s="417">
        <v>34</v>
      </c>
      <c r="K83" s="417">
        <v>30</v>
      </c>
      <c r="L83" s="417">
        <v>278</v>
      </c>
      <c r="M83" s="410" t="s">
        <v>115</v>
      </c>
      <c r="N83" s="410">
        <v>7</v>
      </c>
      <c r="O83" s="85"/>
      <c r="P83" s="85"/>
      <c r="Q83" s="85"/>
      <c r="R83" s="85"/>
      <c r="S83" s="85" t="s">
        <v>1768</v>
      </c>
    </row>
    <row r="84" spans="1:19" ht="14.5" customHeight="1">
      <c r="A84" s="103" t="str">
        <f t="shared" si="1"/>
        <v>A0090</v>
      </c>
      <c r="B84" s="414" t="s">
        <v>1897</v>
      </c>
      <c r="C84" s="414" t="s">
        <v>1898</v>
      </c>
      <c r="D84" s="414" t="s">
        <v>1899</v>
      </c>
      <c r="E84" s="414" t="s">
        <v>1900</v>
      </c>
      <c r="F84" s="414" t="s">
        <v>1901</v>
      </c>
      <c r="G84" s="418">
        <v>44166</v>
      </c>
      <c r="H84" s="414" t="s">
        <v>606</v>
      </c>
      <c r="I84" s="419">
        <v>30</v>
      </c>
      <c r="J84" s="419">
        <v>45</v>
      </c>
      <c r="K84" s="419">
        <v>34</v>
      </c>
      <c r="L84" s="419">
        <v>278</v>
      </c>
      <c r="M84" s="414" t="s">
        <v>115</v>
      </c>
      <c r="N84" s="414">
        <v>7</v>
      </c>
      <c r="O84" s="103"/>
      <c r="P84" s="103"/>
      <c r="Q84" s="103"/>
      <c r="R84" s="103"/>
      <c r="S84" s="103" t="s">
        <v>1768</v>
      </c>
    </row>
    <row r="85" spans="1:19" ht="14.5" customHeight="1">
      <c r="A85" s="82" t="str">
        <f t="shared" si="1"/>
        <v>A0091</v>
      </c>
      <c r="B85" s="410" t="s">
        <v>1902</v>
      </c>
      <c r="C85" s="410" t="s">
        <v>1903</v>
      </c>
      <c r="D85" s="410" t="s">
        <v>1797</v>
      </c>
      <c r="E85" s="410" t="s">
        <v>1904</v>
      </c>
      <c r="F85" s="410" t="s">
        <v>1905</v>
      </c>
      <c r="G85" s="416">
        <v>40878</v>
      </c>
      <c r="H85" s="410" t="s">
        <v>1777</v>
      </c>
      <c r="I85" s="417">
        <v>17</v>
      </c>
      <c r="J85" s="417">
        <v>22</v>
      </c>
      <c r="K85" s="417">
        <v>11</v>
      </c>
      <c r="L85" s="417">
        <v>26</v>
      </c>
      <c r="M85" s="410"/>
      <c r="N85" s="410" t="s">
        <v>1838</v>
      </c>
      <c r="O85" s="85"/>
      <c r="P85" s="85"/>
      <c r="Q85" s="85"/>
      <c r="R85" s="85"/>
      <c r="S85" s="85" t="s">
        <v>1768</v>
      </c>
    </row>
    <row r="86" spans="1:19" ht="14.5" customHeight="1">
      <c r="A86" s="82" t="str">
        <f t="shared" si="1"/>
        <v>A0091</v>
      </c>
      <c r="B86" s="410" t="s">
        <v>1902</v>
      </c>
      <c r="C86" s="410" t="s">
        <v>1903</v>
      </c>
      <c r="D86" s="410" t="s">
        <v>1797</v>
      </c>
      <c r="E86" s="410" t="s">
        <v>1906</v>
      </c>
      <c r="F86" s="410" t="s">
        <v>1907</v>
      </c>
      <c r="G86" s="416">
        <v>42125</v>
      </c>
      <c r="H86" s="410" t="s">
        <v>1777</v>
      </c>
      <c r="I86" s="417">
        <v>17</v>
      </c>
      <c r="J86" s="417">
        <v>22</v>
      </c>
      <c r="K86" s="417">
        <v>11</v>
      </c>
      <c r="L86" s="417">
        <v>48</v>
      </c>
      <c r="M86" s="410"/>
      <c r="N86" s="410">
        <v>7</v>
      </c>
      <c r="O86" s="85"/>
      <c r="P86" s="85"/>
      <c r="Q86" s="85"/>
      <c r="R86" s="85"/>
      <c r="S86" s="85" t="s">
        <v>1768</v>
      </c>
    </row>
    <row r="87" spans="1:19" ht="14.5" customHeight="1">
      <c r="A87" s="82" t="str">
        <f t="shared" si="1"/>
        <v>A0091</v>
      </c>
      <c r="B87" s="410" t="s">
        <v>1902</v>
      </c>
      <c r="C87" s="410" t="s">
        <v>1908</v>
      </c>
      <c r="D87" s="410" t="s">
        <v>1797</v>
      </c>
      <c r="E87" s="410" t="s">
        <v>1909</v>
      </c>
      <c r="F87" s="410" t="s">
        <v>1910</v>
      </c>
      <c r="G87" s="416">
        <v>44562</v>
      </c>
      <c r="H87" s="410" t="s">
        <v>606</v>
      </c>
      <c r="I87" s="417">
        <v>17</v>
      </c>
      <c r="J87" s="417">
        <v>22</v>
      </c>
      <c r="K87" s="417">
        <v>11</v>
      </c>
      <c r="L87" s="417">
        <v>48</v>
      </c>
      <c r="M87" s="410" t="s">
        <v>115</v>
      </c>
      <c r="N87" s="410">
        <v>7</v>
      </c>
      <c r="O87" s="85"/>
      <c r="P87" s="85"/>
      <c r="Q87" s="85"/>
      <c r="R87" s="85"/>
      <c r="S87" s="85" t="s">
        <v>1768</v>
      </c>
    </row>
    <row r="88" spans="1:19" ht="14.5" customHeight="1">
      <c r="A88" s="103" t="str">
        <f t="shared" si="1"/>
        <v>A0091</v>
      </c>
      <c r="B88" s="414" t="s">
        <v>1902</v>
      </c>
      <c r="C88" s="414" t="s">
        <v>1903</v>
      </c>
      <c r="D88" s="414" t="s">
        <v>1797</v>
      </c>
      <c r="E88" s="414" t="s">
        <v>1904</v>
      </c>
      <c r="F88" s="414" t="s">
        <v>1905</v>
      </c>
      <c r="G88" s="418">
        <v>40878</v>
      </c>
      <c r="H88" s="414" t="s">
        <v>1777</v>
      </c>
      <c r="I88" s="419">
        <v>11</v>
      </c>
      <c r="J88" s="419">
        <v>17</v>
      </c>
      <c r="K88" s="419">
        <v>22</v>
      </c>
      <c r="L88" s="419">
        <v>26</v>
      </c>
      <c r="M88" s="414"/>
      <c r="N88" s="414" t="s">
        <v>1838</v>
      </c>
      <c r="O88" s="103"/>
      <c r="P88" s="103"/>
      <c r="Q88" s="103"/>
      <c r="R88" s="103"/>
      <c r="S88" s="103" t="s">
        <v>1768</v>
      </c>
    </row>
    <row r="89" spans="1:19" ht="14.5" customHeight="1">
      <c r="A89" s="103" t="str">
        <f t="shared" si="1"/>
        <v>A0091</v>
      </c>
      <c r="B89" s="414" t="s">
        <v>1902</v>
      </c>
      <c r="C89" s="414" t="s">
        <v>1903</v>
      </c>
      <c r="D89" s="414" t="s">
        <v>1797</v>
      </c>
      <c r="E89" s="414" t="s">
        <v>1906</v>
      </c>
      <c r="F89" s="414" t="s">
        <v>1907</v>
      </c>
      <c r="G89" s="418">
        <v>42125</v>
      </c>
      <c r="H89" s="414" t="s">
        <v>1777</v>
      </c>
      <c r="I89" s="419">
        <v>11</v>
      </c>
      <c r="J89" s="419">
        <v>17</v>
      </c>
      <c r="K89" s="419">
        <v>22</v>
      </c>
      <c r="L89" s="419">
        <v>48</v>
      </c>
      <c r="M89" s="414"/>
      <c r="N89" s="414">
        <v>7</v>
      </c>
      <c r="O89" s="103"/>
      <c r="P89" s="103"/>
      <c r="Q89" s="103"/>
      <c r="R89" s="103"/>
      <c r="S89" s="103" t="s">
        <v>1768</v>
      </c>
    </row>
    <row r="90" spans="1:19" ht="14.5" customHeight="1">
      <c r="A90" s="103" t="str">
        <f t="shared" si="1"/>
        <v>A0091</v>
      </c>
      <c r="B90" s="414" t="s">
        <v>1902</v>
      </c>
      <c r="C90" s="414" t="s">
        <v>1908</v>
      </c>
      <c r="D90" s="414" t="s">
        <v>1797</v>
      </c>
      <c r="E90" s="414" t="s">
        <v>1909</v>
      </c>
      <c r="F90" s="414" t="s">
        <v>1910</v>
      </c>
      <c r="G90" s="418">
        <v>44562</v>
      </c>
      <c r="H90" s="414" t="s">
        <v>606</v>
      </c>
      <c r="I90" s="419">
        <v>11</v>
      </c>
      <c r="J90" s="419">
        <v>17</v>
      </c>
      <c r="K90" s="419">
        <v>22</v>
      </c>
      <c r="L90" s="419">
        <v>48</v>
      </c>
      <c r="M90" s="414" t="s">
        <v>115</v>
      </c>
      <c r="N90" s="414">
        <v>7</v>
      </c>
      <c r="O90" s="103"/>
      <c r="P90" s="103"/>
      <c r="Q90" s="103"/>
      <c r="R90" s="103"/>
      <c r="S90" s="103" t="s">
        <v>1768</v>
      </c>
    </row>
    <row r="91" spans="1:19" ht="14.5" customHeight="1">
      <c r="A91" s="82" t="str">
        <f t="shared" si="1"/>
        <v>A0097</v>
      </c>
      <c r="B91" s="410" t="s">
        <v>621</v>
      </c>
      <c r="C91" s="410" t="s">
        <v>1911</v>
      </c>
      <c r="D91" s="410" t="s">
        <v>1867</v>
      </c>
      <c r="E91" s="410" t="s">
        <v>1912</v>
      </c>
      <c r="F91" s="410" t="s">
        <v>1913</v>
      </c>
      <c r="G91" s="416">
        <v>45200</v>
      </c>
      <c r="H91" s="410" t="s">
        <v>606</v>
      </c>
      <c r="I91" s="417">
        <v>14</v>
      </c>
      <c r="J91" s="417">
        <v>8</v>
      </c>
      <c r="K91" s="417">
        <v>11</v>
      </c>
      <c r="L91" s="417">
        <v>23</v>
      </c>
      <c r="M91" s="410" t="s">
        <v>115</v>
      </c>
      <c r="N91" s="410" t="s">
        <v>1838</v>
      </c>
      <c r="O91" s="85"/>
      <c r="P91" s="85"/>
      <c r="Q91" s="85"/>
      <c r="R91" s="85"/>
      <c r="S91" s="85" t="s">
        <v>1768</v>
      </c>
    </row>
    <row r="92" spans="1:19" ht="14.5" customHeight="1">
      <c r="A92" s="103" t="str">
        <f t="shared" si="1"/>
        <v>A0097</v>
      </c>
      <c r="B92" s="414" t="s">
        <v>621</v>
      </c>
      <c r="C92" s="414" t="s">
        <v>1911</v>
      </c>
      <c r="D92" s="414" t="s">
        <v>1867</v>
      </c>
      <c r="E92" s="414" t="s">
        <v>1912</v>
      </c>
      <c r="F92" s="414" t="s">
        <v>1913</v>
      </c>
      <c r="G92" s="418">
        <v>45200</v>
      </c>
      <c r="H92" s="414" t="s">
        <v>606</v>
      </c>
      <c r="I92" s="419">
        <v>11</v>
      </c>
      <c r="J92" s="419">
        <v>14</v>
      </c>
      <c r="K92" s="419">
        <v>8</v>
      </c>
      <c r="L92" s="419">
        <v>23</v>
      </c>
      <c r="M92" s="414" t="s">
        <v>115</v>
      </c>
      <c r="N92" s="414" t="s">
        <v>1838</v>
      </c>
      <c r="O92" s="103"/>
      <c r="P92" s="103"/>
      <c r="Q92" s="103"/>
      <c r="R92" s="103"/>
      <c r="S92" s="103" t="s">
        <v>1768</v>
      </c>
    </row>
    <row r="93" spans="1:19" ht="14.5" customHeight="1">
      <c r="A93" s="82" t="str">
        <f t="shared" si="1"/>
        <v>A0099</v>
      </c>
      <c r="B93" s="410" t="s">
        <v>1914</v>
      </c>
      <c r="C93" s="410" t="s">
        <v>1915</v>
      </c>
      <c r="D93" s="410" t="s">
        <v>1774</v>
      </c>
      <c r="E93" s="410"/>
      <c r="F93" s="410"/>
      <c r="G93" s="416">
        <v>44440</v>
      </c>
      <c r="H93" s="410" t="s">
        <v>606</v>
      </c>
      <c r="I93" s="417">
        <v>9</v>
      </c>
      <c r="J93" s="417">
        <v>13</v>
      </c>
      <c r="K93" s="417">
        <v>25</v>
      </c>
      <c r="L93" s="417">
        <v>81</v>
      </c>
      <c r="M93" s="410" t="s">
        <v>115</v>
      </c>
      <c r="N93" s="410">
        <v>7</v>
      </c>
      <c r="O93" s="85"/>
      <c r="P93" s="85"/>
      <c r="Q93" s="85"/>
      <c r="R93" s="85"/>
      <c r="S93" s="85" t="s">
        <v>1768</v>
      </c>
    </row>
    <row r="94" spans="1:19" ht="14.5" customHeight="1">
      <c r="A94" s="82" t="str">
        <f t="shared" si="1"/>
        <v>A0099</v>
      </c>
      <c r="B94" s="410" t="s">
        <v>1914</v>
      </c>
      <c r="C94" s="410" t="s">
        <v>1916</v>
      </c>
      <c r="D94" s="410" t="s">
        <v>1774</v>
      </c>
      <c r="E94" s="410" t="s">
        <v>1917</v>
      </c>
      <c r="F94" s="410" t="s">
        <v>1918</v>
      </c>
      <c r="G94" s="416">
        <v>49949</v>
      </c>
      <c r="H94" s="410" t="s">
        <v>606</v>
      </c>
      <c r="I94" s="417">
        <v>9</v>
      </c>
      <c r="J94" s="417">
        <v>13</v>
      </c>
      <c r="K94" s="417">
        <v>25</v>
      </c>
      <c r="L94" s="417">
        <v>81</v>
      </c>
      <c r="M94" s="410" t="s">
        <v>115</v>
      </c>
      <c r="N94" s="410">
        <v>7</v>
      </c>
      <c r="O94" s="85"/>
      <c r="P94" s="85"/>
      <c r="Q94" s="85"/>
      <c r="R94" s="85"/>
      <c r="S94" s="85" t="s">
        <v>1768</v>
      </c>
    </row>
    <row r="95" spans="1:19" ht="14.5" customHeight="1">
      <c r="A95" s="103" t="str">
        <f t="shared" si="1"/>
        <v>A0099</v>
      </c>
      <c r="B95" s="414" t="s">
        <v>1914</v>
      </c>
      <c r="C95" s="414" t="s">
        <v>1915</v>
      </c>
      <c r="D95" s="414" t="s">
        <v>1774</v>
      </c>
      <c r="E95" s="414"/>
      <c r="F95" s="414"/>
      <c r="G95" s="418">
        <v>44440</v>
      </c>
      <c r="H95" s="414" t="s">
        <v>606</v>
      </c>
      <c r="I95" s="419">
        <v>25</v>
      </c>
      <c r="J95" s="419">
        <v>9</v>
      </c>
      <c r="K95" s="419">
        <v>13</v>
      </c>
      <c r="L95" s="419">
        <v>81</v>
      </c>
      <c r="M95" s="414" t="s">
        <v>115</v>
      </c>
      <c r="N95" s="414">
        <v>7</v>
      </c>
      <c r="O95" s="103"/>
      <c r="P95" s="103"/>
      <c r="Q95" s="103"/>
      <c r="R95" s="103"/>
      <c r="S95" s="103" t="s">
        <v>1768</v>
      </c>
    </row>
    <row r="96" spans="1:19" ht="14.5" customHeight="1">
      <c r="A96" s="103" t="str">
        <f t="shared" si="1"/>
        <v>A0099</v>
      </c>
      <c r="B96" s="414" t="s">
        <v>1914</v>
      </c>
      <c r="C96" s="414" t="s">
        <v>1916</v>
      </c>
      <c r="D96" s="414" t="s">
        <v>1774</v>
      </c>
      <c r="E96" s="414" t="s">
        <v>1917</v>
      </c>
      <c r="F96" s="414" t="s">
        <v>1918</v>
      </c>
      <c r="G96" s="418">
        <v>49949</v>
      </c>
      <c r="H96" s="414" t="s">
        <v>606</v>
      </c>
      <c r="I96" s="419">
        <v>25</v>
      </c>
      <c r="J96" s="419">
        <v>9</v>
      </c>
      <c r="K96" s="419">
        <v>13</v>
      </c>
      <c r="L96" s="419">
        <v>81</v>
      </c>
      <c r="M96" s="414" t="s">
        <v>115</v>
      </c>
      <c r="N96" s="414">
        <v>7</v>
      </c>
      <c r="O96" s="103"/>
      <c r="P96" s="103"/>
      <c r="Q96" s="103"/>
      <c r="R96" s="103"/>
      <c r="S96" s="103" t="s">
        <v>1768</v>
      </c>
    </row>
    <row r="97" spans="1:19" ht="13" customHeight="1">
      <c r="A97" s="82" t="str">
        <f t="shared" si="1"/>
        <v>A0100</v>
      </c>
      <c r="B97" s="412" t="s">
        <v>1919</v>
      </c>
      <c r="C97" s="412" t="s">
        <v>1920</v>
      </c>
      <c r="D97" s="412"/>
      <c r="E97" s="412"/>
      <c r="F97" s="412"/>
      <c r="G97" s="412"/>
      <c r="H97" s="412"/>
      <c r="I97" s="412">
        <v>21</v>
      </c>
      <c r="J97" s="412">
        <v>16.079999999999998</v>
      </c>
      <c r="K97" s="412">
        <v>12</v>
      </c>
      <c r="L97" s="412"/>
      <c r="M97" s="412"/>
      <c r="N97" s="412"/>
      <c r="O97" s="85"/>
      <c r="P97" s="85"/>
      <c r="Q97" s="85"/>
      <c r="R97" s="85"/>
      <c r="S97" s="85"/>
    </row>
    <row r="98" spans="1:19" ht="13" customHeight="1">
      <c r="A98" s="82" t="str">
        <f t="shared" si="1"/>
        <v>A0100</v>
      </c>
      <c r="B98" s="412" t="s">
        <v>1919</v>
      </c>
      <c r="C98" s="412" t="s">
        <v>1921</v>
      </c>
      <c r="D98" s="412"/>
      <c r="E98" s="412"/>
      <c r="F98" s="412"/>
      <c r="G98" s="412"/>
      <c r="H98" s="412"/>
      <c r="I98" s="412">
        <v>48</v>
      </c>
      <c r="J98" s="412">
        <v>30</v>
      </c>
      <c r="K98" s="412">
        <v>30</v>
      </c>
      <c r="L98" s="412"/>
      <c r="M98" s="412"/>
      <c r="N98" s="412"/>
      <c r="O98" s="85"/>
      <c r="P98" s="85"/>
      <c r="Q98" s="85"/>
      <c r="R98" s="85"/>
      <c r="S98" s="85"/>
    </row>
    <row r="99" spans="1:19" ht="13" customHeight="1">
      <c r="A99" s="103" t="str">
        <f t="shared" si="1"/>
        <v>A0100</v>
      </c>
      <c r="B99" s="413" t="s">
        <v>1919</v>
      </c>
      <c r="C99" s="413" t="s">
        <v>1920</v>
      </c>
      <c r="D99" s="413"/>
      <c r="E99" s="413"/>
      <c r="F99" s="413"/>
      <c r="G99" s="413"/>
      <c r="H99" s="413"/>
      <c r="I99" s="413">
        <v>12</v>
      </c>
      <c r="J99" s="413">
        <v>21</v>
      </c>
      <c r="K99" s="413">
        <v>16.079999999999998</v>
      </c>
      <c r="L99" s="413"/>
      <c r="M99" s="413"/>
      <c r="N99" s="413"/>
      <c r="O99" s="103"/>
      <c r="P99" s="103"/>
      <c r="Q99" s="103"/>
      <c r="R99" s="103"/>
      <c r="S99" s="103"/>
    </row>
    <row r="100" spans="1:19" ht="13" customHeight="1">
      <c r="A100" s="103" t="str">
        <f t="shared" si="1"/>
        <v>A0100</v>
      </c>
      <c r="B100" s="413" t="s">
        <v>1919</v>
      </c>
      <c r="C100" s="413" t="s">
        <v>1921</v>
      </c>
      <c r="D100" s="413"/>
      <c r="E100" s="413"/>
      <c r="F100" s="413"/>
      <c r="G100" s="413"/>
      <c r="H100" s="413"/>
      <c r="I100" s="413">
        <v>30</v>
      </c>
      <c r="J100" s="413">
        <v>48</v>
      </c>
      <c r="K100" s="413">
        <v>30</v>
      </c>
      <c r="L100" s="413"/>
      <c r="M100" s="413"/>
      <c r="N100" s="413"/>
      <c r="O100" s="103"/>
      <c r="P100" s="103"/>
      <c r="Q100" s="103"/>
      <c r="R100" s="103"/>
      <c r="S100" s="103"/>
    </row>
    <row r="101" spans="1:19" ht="14.5" customHeight="1">
      <c r="A101" s="82" t="str">
        <f t="shared" si="1"/>
        <v>A0107</v>
      </c>
      <c r="B101" s="410" t="s">
        <v>1922</v>
      </c>
      <c r="C101" s="410" t="s">
        <v>1923</v>
      </c>
      <c r="D101" s="410" t="s">
        <v>1924</v>
      </c>
      <c r="E101" s="410" t="s">
        <v>1925</v>
      </c>
      <c r="F101" s="410" t="s">
        <v>1926</v>
      </c>
      <c r="G101" s="416">
        <v>40725</v>
      </c>
      <c r="H101" s="410" t="s">
        <v>1777</v>
      </c>
      <c r="I101" s="417">
        <v>7</v>
      </c>
      <c r="J101" s="417">
        <v>14.4</v>
      </c>
      <c r="K101" s="417">
        <v>11</v>
      </c>
      <c r="L101" s="417">
        <v>30</v>
      </c>
      <c r="M101" s="410" t="s">
        <v>115</v>
      </c>
      <c r="N101" s="410" t="s">
        <v>116</v>
      </c>
      <c r="O101" s="85" t="s">
        <v>1882</v>
      </c>
      <c r="P101" s="85" t="s">
        <v>1882</v>
      </c>
      <c r="Q101" s="85" t="s">
        <v>1882</v>
      </c>
      <c r="R101" s="85" t="s">
        <v>1883</v>
      </c>
      <c r="S101" s="85" t="s">
        <v>1768</v>
      </c>
    </row>
    <row r="102" spans="1:19" ht="14.5" customHeight="1">
      <c r="A102" s="82" t="str">
        <f t="shared" si="1"/>
        <v>A0107</v>
      </c>
      <c r="B102" s="410" t="s">
        <v>1922</v>
      </c>
      <c r="C102" s="410" t="s">
        <v>1927</v>
      </c>
      <c r="D102" s="410" t="s">
        <v>1928</v>
      </c>
      <c r="E102" s="410" t="s">
        <v>1929</v>
      </c>
      <c r="F102" s="410" t="s">
        <v>1930</v>
      </c>
      <c r="G102" s="416">
        <v>45658</v>
      </c>
      <c r="H102" s="410" t="s">
        <v>606</v>
      </c>
      <c r="I102" s="417">
        <v>7</v>
      </c>
      <c r="J102" s="417">
        <v>15</v>
      </c>
      <c r="K102" s="417">
        <v>11</v>
      </c>
      <c r="L102" s="417">
        <v>30</v>
      </c>
      <c r="M102" s="410" t="s">
        <v>115</v>
      </c>
      <c r="N102" s="410">
        <v>7</v>
      </c>
      <c r="O102" s="85" t="s">
        <v>1882</v>
      </c>
      <c r="P102" s="85" t="s">
        <v>1882</v>
      </c>
      <c r="Q102" s="85" t="s">
        <v>1882</v>
      </c>
      <c r="R102" s="85" t="s">
        <v>1883</v>
      </c>
      <c r="S102" s="85" t="s">
        <v>1768</v>
      </c>
    </row>
    <row r="103" spans="1:19" ht="14.5" customHeight="1">
      <c r="A103" s="82" t="str">
        <f t="shared" si="1"/>
        <v>A0107</v>
      </c>
      <c r="B103" s="410" t="s">
        <v>1922</v>
      </c>
      <c r="C103" s="410" t="s">
        <v>1923</v>
      </c>
      <c r="D103" s="410" t="s">
        <v>1928</v>
      </c>
      <c r="E103" s="410" t="s">
        <v>1931</v>
      </c>
      <c r="F103" s="410" t="s">
        <v>1932</v>
      </c>
      <c r="G103" s="416">
        <v>45658</v>
      </c>
      <c r="H103" s="410" t="s">
        <v>606</v>
      </c>
      <c r="I103" s="417">
        <v>7</v>
      </c>
      <c r="J103" s="417">
        <v>15</v>
      </c>
      <c r="K103" s="417">
        <v>11</v>
      </c>
      <c r="L103" s="417">
        <v>30</v>
      </c>
      <c r="M103" s="410"/>
      <c r="N103" s="410" t="s">
        <v>116</v>
      </c>
      <c r="O103" s="85" t="s">
        <v>1882</v>
      </c>
      <c r="P103" s="85" t="s">
        <v>1882</v>
      </c>
      <c r="Q103" s="85" t="s">
        <v>1882</v>
      </c>
      <c r="R103" s="85" t="s">
        <v>1883</v>
      </c>
      <c r="S103" s="85" t="s">
        <v>1768</v>
      </c>
    </row>
    <row r="104" spans="1:19" ht="14.5" customHeight="1">
      <c r="A104" s="103" t="str">
        <f t="shared" si="1"/>
        <v>A0107</v>
      </c>
      <c r="B104" s="414" t="s">
        <v>1922</v>
      </c>
      <c r="C104" s="414" t="s">
        <v>1923</v>
      </c>
      <c r="D104" s="414" t="s">
        <v>1924</v>
      </c>
      <c r="E104" s="414" t="s">
        <v>1925</v>
      </c>
      <c r="F104" s="414" t="s">
        <v>1926</v>
      </c>
      <c r="G104" s="418">
        <v>40725</v>
      </c>
      <c r="H104" s="414" t="s">
        <v>1777</v>
      </c>
      <c r="I104" s="419">
        <v>11</v>
      </c>
      <c r="J104" s="419">
        <v>7</v>
      </c>
      <c r="K104" s="419">
        <v>14.4</v>
      </c>
      <c r="L104" s="419">
        <v>30</v>
      </c>
      <c r="M104" s="414" t="s">
        <v>115</v>
      </c>
      <c r="N104" s="414" t="s">
        <v>116</v>
      </c>
      <c r="O104" s="103" t="s">
        <v>1882</v>
      </c>
      <c r="P104" s="103" t="s">
        <v>1882</v>
      </c>
      <c r="Q104" s="103" t="s">
        <v>1882</v>
      </c>
      <c r="R104" s="103" t="s">
        <v>1883</v>
      </c>
      <c r="S104" s="103" t="s">
        <v>1768</v>
      </c>
    </row>
    <row r="105" spans="1:19" ht="14.5" customHeight="1">
      <c r="A105" s="103" t="str">
        <f t="shared" si="1"/>
        <v>A0107</v>
      </c>
      <c r="B105" s="414" t="s">
        <v>1922</v>
      </c>
      <c r="C105" s="414" t="s">
        <v>1927</v>
      </c>
      <c r="D105" s="414" t="s">
        <v>1928</v>
      </c>
      <c r="E105" s="414" t="s">
        <v>1929</v>
      </c>
      <c r="F105" s="414" t="s">
        <v>1930</v>
      </c>
      <c r="G105" s="418">
        <v>45658</v>
      </c>
      <c r="H105" s="414" t="s">
        <v>606</v>
      </c>
      <c r="I105" s="419">
        <v>11</v>
      </c>
      <c r="J105" s="419">
        <v>7</v>
      </c>
      <c r="K105" s="419">
        <v>15</v>
      </c>
      <c r="L105" s="419">
        <v>30</v>
      </c>
      <c r="M105" s="414" t="s">
        <v>115</v>
      </c>
      <c r="N105" s="414">
        <v>7</v>
      </c>
      <c r="O105" s="103" t="s">
        <v>1882</v>
      </c>
      <c r="P105" s="103" t="s">
        <v>1882</v>
      </c>
      <c r="Q105" s="103" t="s">
        <v>1882</v>
      </c>
      <c r="R105" s="103" t="s">
        <v>1883</v>
      </c>
      <c r="S105" s="103" t="s">
        <v>1768</v>
      </c>
    </row>
    <row r="106" spans="1:19" ht="14.5" customHeight="1">
      <c r="A106" s="103" t="str">
        <f t="shared" si="1"/>
        <v>A0107</v>
      </c>
      <c r="B106" s="414" t="s">
        <v>1922</v>
      </c>
      <c r="C106" s="414" t="s">
        <v>1923</v>
      </c>
      <c r="D106" s="414" t="s">
        <v>1928</v>
      </c>
      <c r="E106" s="414" t="s">
        <v>1931</v>
      </c>
      <c r="F106" s="414" t="s">
        <v>1932</v>
      </c>
      <c r="G106" s="418">
        <v>45658</v>
      </c>
      <c r="H106" s="414" t="s">
        <v>606</v>
      </c>
      <c r="I106" s="419">
        <v>11</v>
      </c>
      <c r="J106" s="419">
        <v>7</v>
      </c>
      <c r="K106" s="419">
        <v>15</v>
      </c>
      <c r="L106" s="419">
        <v>30</v>
      </c>
      <c r="M106" s="414"/>
      <c r="N106" s="414" t="s">
        <v>116</v>
      </c>
      <c r="O106" s="103" t="s">
        <v>1882</v>
      </c>
      <c r="P106" s="103" t="s">
        <v>1882</v>
      </c>
      <c r="Q106" s="103" t="s">
        <v>1882</v>
      </c>
      <c r="R106" s="103" t="s">
        <v>1883</v>
      </c>
      <c r="S106" s="103" t="s">
        <v>1768</v>
      </c>
    </row>
    <row r="107" spans="1:19" ht="14.5" customHeight="1">
      <c r="A107" s="82" t="str">
        <f t="shared" si="1"/>
        <v>A0111</v>
      </c>
      <c r="B107" s="410" t="s">
        <v>1933</v>
      </c>
      <c r="C107" s="410" t="s">
        <v>1934</v>
      </c>
      <c r="D107" s="410" t="s">
        <v>1853</v>
      </c>
      <c r="E107" s="410" t="s">
        <v>1935</v>
      </c>
      <c r="F107" s="410" t="s">
        <v>1936</v>
      </c>
      <c r="G107" s="416">
        <v>47696</v>
      </c>
      <c r="H107" s="410" t="s">
        <v>627</v>
      </c>
      <c r="I107" s="411"/>
      <c r="J107" s="411"/>
      <c r="K107" s="411"/>
      <c r="L107" s="411"/>
      <c r="M107" s="410" t="s">
        <v>115</v>
      </c>
      <c r="N107" s="410" t="s">
        <v>116</v>
      </c>
      <c r="O107" s="85"/>
      <c r="P107" s="85"/>
      <c r="Q107" s="85"/>
      <c r="R107" s="85"/>
      <c r="S107" s="85" t="s">
        <v>1768</v>
      </c>
    </row>
    <row r="108" spans="1:19" ht="14.5" customHeight="1">
      <c r="A108" s="103" t="str">
        <f t="shared" si="1"/>
        <v>A0111</v>
      </c>
      <c r="B108" s="414" t="s">
        <v>1933</v>
      </c>
      <c r="C108" s="414" t="s">
        <v>1934</v>
      </c>
      <c r="D108" s="414" t="s">
        <v>1853</v>
      </c>
      <c r="E108" s="414" t="s">
        <v>1935</v>
      </c>
      <c r="F108" s="414" t="s">
        <v>1936</v>
      </c>
      <c r="G108" s="418">
        <v>47696</v>
      </c>
      <c r="H108" s="414" t="s">
        <v>627</v>
      </c>
      <c r="I108" s="415"/>
      <c r="J108" s="415"/>
      <c r="K108" s="415"/>
      <c r="L108" s="415"/>
      <c r="M108" s="414" t="s">
        <v>115</v>
      </c>
      <c r="N108" s="414" t="s">
        <v>116</v>
      </c>
      <c r="O108" s="103"/>
      <c r="P108" s="103"/>
      <c r="Q108" s="103"/>
      <c r="R108" s="103"/>
      <c r="S108" s="103" t="s">
        <v>1768</v>
      </c>
    </row>
    <row r="109" spans="1:19" ht="13" customHeight="1">
      <c r="A109" s="82" t="str">
        <f t="shared" si="1"/>
        <v>A0113</v>
      </c>
      <c r="B109" s="420" t="s">
        <v>1937</v>
      </c>
      <c r="C109" s="421" t="s">
        <v>1938</v>
      </c>
      <c r="D109" s="423"/>
      <c r="E109" s="423"/>
      <c r="F109" s="423"/>
      <c r="G109" s="423"/>
      <c r="H109" s="423"/>
      <c r="I109" s="423">
        <v>4.92</v>
      </c>
      <c r="J109" s="423">
        <v>4.92</v>
      </c>
      <c r="K109" s="423">
        <v>3.96</v>
      </c>
      <c r="L109" s="412"/>
      <c r="M109" s="412"/>
      <c r="N109" s="412"/>
      <c r="O109" s="85"/>
      <c r="P109" s="85"/>
      <c r="Q109" s="85"/>
      <c r="R109" s="85"/>
      <c r="S109" s="85"/>
    </row>
    <row r="110" spans="1:19" ht="13" customHeight="1">
      <c r="A110" s="103" t="str">
        <f t="shared" si="1"/>
        <v>A0113</v>
      </c>
      <c r="B110" s="424" t="s">
        <v>1937</v>
      </c>
      <c r="C110" s="425" t="s">
        <v>1938</v>
      </c>
      <c r="D110" s="427"/>
      <c r="E110" s="427"/>
      <c r="F110" s="427"/>
      <c r="G110" s="427"/>
      <c r="H110" s="427"/>
      <c r="I110" s="427">
        <v>3.96</v>
      </c>
      <c r="J110" s="427">
        <v>4.92</v>
      </c>
      <c r="K110" s="427">
        <v>4.92</v>
      </c>
      <c r="L110" s="413"/>
      <c r="M110" s="413"/>
      <c r="N110" s="413"/>
      <c r="O110" s="103"/>
      <c r="P110" s="103"/>
      <c r="Q110" s="103"/>
      <c r="R110" s="103"/>
      <c r="S110" s="103"/>
    </row>
    <row r="111" spans="1:19" ht="14.5" customHeight="1">
      <c r="A111" s="82" t="str">
        <f t="shared" si="1"/>
        <v>A0113</v>
      </c>
      <c r="B111" s="410" t="s">
        <v>1939</v>
      </c>
      <c r="C111" s="410" t="s">
        <v>1940</v>
      </c>
      <c r="D111" s="410" t="s">
        <v>1797</v>
      </c>
      <c r="E111" s="410"/>
      <c r="F111" s="410"/>
      <c r="G111" s="416">
        <v>46569</v>
      </c>
      <c r="H111" s="410" t="s">
        <v>627</v>
      </c>
      <c r="I111" s="411"/>
      <c r="J111" s="411"/>
      <c r="K111" s="411"/>
      <c r="L111" s="411"/>
      <c r="M111" s="410"/>
      <c r="N111" s="410"/>
      <c r="O111" s="85"/>
      <c r="P111" s="85"/>
      <c r="Q111" s="85"/>
      <c r="R111" s="85"/>
      <c r="S111" s="85"/>
    </row>
    <row r="112" spans="1:19" ht="14.5" customHeight="1">
      <c r="A112" s="103" t="str">
        <f t="shared" si="1"/>
        <v>A0113</v>
      </c>
      <c r="B112" s="414" t="s">
        <v>1939</v>
      </c>
      <c r="C112" s="414" t="s">
        <v>1940</v>
      </c>
      <c r="D112" s="414" t="s">
        <v>1797</v>
      </c>
      <c r="E112" s="414"/>
      <c r="F112" s="414"/>
      <c r="G112" s="418">
        <v>46569</v>
      </c>
      <c r="H112" s="414" t="s">
        <v>627</v>
      </c>
      <c r="I112" s="415"/>
      <c r="J112" s="415"/>
      <c r="K112" s="415"/>
      <c r="L112" s="415"/>
      <c r="M112" s="414"/>
      <c r="N112" s="414"/>
      <c r="O112" s="103"/>
      <c r="P112" s="103"/>
      <c r="Q112" s="103"/>
      <c r="R112" s="103"/>
      <c r="S112" s="103"/>
    </row>
    <row r="113" spans="1:19" ht="14.5" customHeight="1">
      <c r="A113" s="82" t="str">
        <f t="shared" si="1"/>
        <v>A0116</v>
      </c>
      <c r="B113" s="410" t="s">
        <v>1941</v>
      </c>
      <c r="C113" s="410" t="s">
        <v>1942</v>
      </c>
      <c r="D113" s="410" t="s">
        <v>1797</v>
      </c>
      <c r="E113" s="410" t="s">
        <v>1943</v>
      </c>
      <c r="F113" s="410" t="s">
        <v>1944</v>
      </c>
      <c r="G113" s="416">
        <v>45566</v>
      </c>
      <c r="H113" s="410" t="s">
        <v>606</v>
      </c>
      <c r="I113" s="417">
        <v>21</v>
      </c>
      <c r="J113" s="417">
        <v>33</v>
      </c>
      <c r="K113" s="417">
        <v>26</v>
      </c>
      <c r="L113" s="417">
        <v>200</v>
      </c>
      <c r="M113" s="410" t="s">
        <v>115</v>
      </c>
      <c r="N113" s="410" t="s">
        <v>1838</v>
      </c>
      <c r="O113" s="85" t="s">
        <v>1882</v>
      </c>
      <c r="P113" s="85" t="s">
        <v>1882</v>
      </c>
      <c r="Q113" s="85" t="s">
        <v>1882</v>
      </c>
      <c r="R113" s="85" t="s">
        <v>1883</v>
      </c>
      <c r="S113" s="85" t="s">
        <v>1768</v>
      </c>
    </row>
    <row r="114" spans="1:19" ht="14.5" customHeight="1">
      <c r="A114" s="82" t="str">
        <f t="shared" si="1"/>
        <v>A0116</v>
      </c>
      <c r="B114" s="410" t="s">
        <v>1941</v>
      </c>
      <c r="C114" s="410" t="s">
        <v>1942</v>
      </c>
      <c r="D114" s="410" t="s">
        <v>1797</v>
      </c>
      <c r="E114" s="410" t="s">
        <v>1945</v>
      </c>
      <c r="F114" s="410" t="s">
        <v>1946</v>
      </c>
      <c r="G114" s="416">
        <v>45566</v>
      </c>
      <c r="H114" s="410" t="s">
        <v>606</v>
      </c>
      <c r="I114" s="417">
        <v>21</v>
      </c>
      <c r="J114" s="417">
        <v>33</v>
      </c>
      <c r="K114" s="417">
        <v>26</v>
      </c>
      <c r="L114" s="417">
        <v>200</v>
      </c>
      <c r="M114" s="410" t="s">
        <v>115</v>
      </c>
      <c r="N114" s="410" t="s">
        <v>1838</v>
      </c>
      <c r="O114" s="85" t="s">
        <v>1882</v>
      </c>
      <c r="P114" s="85" t="s">
        <v>1882</v>
      </c>
      <c r="Q114" s="85" t="s">
        <v>1882</v>
      </c>
      <c r="R114" s="85" t="s">
        <v>1883</v>
      </c>
      <c r="S114" s="85" t="s">
        <v>1768</v>
      </c>
    </row>
    <row r="115" spans="1:19" ht="14.5" customHeight="1">
      <c r="A115" s="82" t="str">
        <f t="shared" si="1"/>
        <v>A0116</v>
      </c>
      <c r="B115" s="410" t="s">
        <v>1941</v>
      </c>
      <c r="C115" s="410" t="s">
        <v>1942</v>
      </c>
      <c r="D115" s="410" t="s">
        <v>1797</v>
      </c>
      <c r="E115" s="410" t="s">
        <v>1947</v>
      </c>
      <c r="F115" s="410" t="s">
        <v>1948</v>
      </c>
      <c r="G115" s="416">
        <v>45566</v>
      </c>
      <c r="H115" s="410" t="s">
        <v>606</v>
      </c>
      <c r="I115" s="417">
        <v>21</v>
      </c>
      <c r="J115" s="417">
        <v>33</v>
      </c>
      <c r="K115" s="417">
        <v>26</v>
      </c>
      <c r="L115" s="417">
        <v>200</v>
      </c>
      <c r="M115" s="410" t="s">
        <v>115</v>
      </c>
      <c r="N115" s="410" t="s">
        <v>1838</v>
      </c>
      <c r="O115" s="85" t="s">
        <v>1882</v>
      </c>
      <c r="P115" s="85" t="s">
        <v>1882</v>
      </c>
      <c r="Q115" s="85" t="s">
        <v>1882</v>
      </c>
      <c r="R115" s="85" t="s">
        <v>1883</v>
      </c>
      <c r="S115" s="85" t="s">
        <v>1768</v>
      </c>
    </row>
    <row r="116" spans="1:19" ht="14.5" customHeight="1">
      <c r="A116" s="103" t="str">
        <f t="shared" si="1"/>
        <v>A0116</v>
      </c>
      <c r="B116" s="414" t="s">
        <v>1941</v>
      </c>
      <c r="C116" s="414" t="s">
        <v>1942</v>
      </c>
      <c r="D116" s="414" t="s">
        <v>1797</v>
      </c>
      <c r="E116" s="414" t="s">
        <v>1943</v>
      </c>
      <c r="F116" s="414" t="s">
        <v>1944</v>
      </c>
      <c r="G116" s="418">
        <v>45566</v>
      </c>
      <c r="H116" s="414" t="s">
        <v>606</v>
      </c>
      <c r="I116" s="419">
        <v>26</v>
      </c>
      <c r="J116" s="419">
        <v>21</v>
      </c>
      <c r="K116" s="419">
        <v>33</v>
      </c>
      <c r="L116" s="419">
        <v>200</v>
      </c>
      <c r="M116" s="414" t="s">
        <v>115</v>
      </c>
      <c r="N116" s="414" t="s">
        <v>1838</v>
      </c>
      <c r="O116" s="103" t="s">
        <v>1882</v>
      </c>
      <c r="P116" s="103" t="s">
        <v>1882</v>
      </c>
      <c r="Q116" s="103" t="s">
        <v>1882</v>
      </c>
      <c r="R116" s="103" t="s">
        <v>1883</v>
      </c>
      <c r="S116" s="103" t="s">
        <v>1768</v>
      </c>
    </row>
    <row r="117" spans="1:19" ht="14.5" customHeight="1">
      <c r="A117" s="103" t="str">
        <f t="shared" si="1"/>
        <v>A0116</v>
      </c>
      <c r="B117" s="414" t="s">
        <v>1941</v>
      </c>
      <c r="C117" s="414" t="s">
        <v>1942</v>
      </c>
      <c r="D117" s="414" t="s">
        <v>1797</v>
      </c>
      <c r="E117" s="414" t="s">
        <v>1945</v>
      </c>
      <c r="F117" s="414" t="s">
        <v>1946</v>
      </c>
      <c r="G117" s="418">
        <v>45566</v>
      </c>
      <c r="H117" s="414" t="s">
        <v>606</v>
      </c>
      <c r="I117" s="419">
        <v>26</v>
      </c>
      <c r="J117" s="419">
        <v>21</v>
      </c>
      <c r="K117" s="419">
        <v>33</v>
      </c>
      <c r="L117" s="419">
        <v>200</v>
      </c>
      <c r="M117" s="414" t="s">
        <v>115</v>
      </c>
      <c r="N117" s="414" t="s">
        <v>1838</v>
      </c>
      <c r="O117" s="103" t="s">
        <v>1882</v>
      </c>
      <c r="P117" s="103" t="s">
        <v>1882</v>
      </c>
      <c r="Q117" s="103" t="s">
        <v>1882</v>
      </c>
      <c r="R117" s="103" t="s">
        <v>1883</v>
      </c>
      <c r="S117" s="103" t="s">
        <v>1768</v>
      </c>
    </row>
    <row r="118" spans="1:19" ht="14.5" customHeight="1">
      <c r="A118" s="103" t="str">
        <f t="shared" si="1"/>
        <v>A0116</v>
      </c>
      <c r="B118" s="414" t="s">
        <v>1941</v>
      </c>
      <c r="C118" s="414" t="s">
        <v>1942</v>
      </c>
      <c r="D118" s="414" t="s">
        <v>1797</v>
      </c>
      <c r="E118" s="414" t="s">
        <v>1947</v>
      </c>
      <c r="F118" s="414" t="s">
        <v>1948</v>
      </c>
      <c r="G118" s="418">
        <v>45566</v>
      </c>
      <c r="H118" s="414" t="s">
        <v>606</v>
      </c>
      <c r="I118" s="419">
        <v>26</v>
      </c>
      <c r="J118" s="419">
        <v>21</v>
      </c>
      <c r="K118" s="419">
        <v>33</v>
      </c>
      <c r="L118" s="419">
        <v>200</v>
      </c>
      <c r="M118" s="414" t="s">
        <v>115</v>
      </c>
      <c r="N118" s="414" t="s">
        <v>1838</v>
      </c>
      <c r="O118" s="103" t="s">
        <v>1882</v>
      </c>
      <c r="P118" s="103" t="s">
        <v>1882</v>
      </c>
      <c r="Q118" s="103" t="s">
        <v>1882</v>
      </c>
      <c r="R118" s="103" t="s">
        <v>1883</v>
      </c>
      <c r="S118" s="103" t="s">
        <v>1768</v>
      </c>
    </row>
    <row r="119" spans="1:19" ht="14.5" customHeight="1">
      <c r="A119" s="82" t="str">
        <f t="shared" si="1"/>
        <v>A0118</v>
      </c>
      <c r="B119" s="410" t="s">
        <v>629</v>
      </c>
      <c r="C119" s="410" t="s">
        <v>1949</v>
      </c>
      <c r="D119" s="410" t="s">
        <v>1867</v>
      </c>
      <c r="E119" s="410" t="s">
        <v>1950</v>
      </c>
      <c r="F119" s="410" t="s">
        <v>1951</v>
      </c>
      <c r="G119" s="416">
        <v>45017</v>
      </c>
      <c r="H119" s="410" t="s">
        <v>606</v>
      </c>
      <c r="I119" s="417">
        <v>6.9</v>
      </c>
      <c r="J119" s="417">
        <v>2.6</v>
      </c>
      <c r="K119" s="417">
        <v>6.9</v>
      </c>
      <c r="L119" s="417">
        <v>1.18</v>
      </c>
      <c r="M119" s="410" t="s">
        <v>115</v>
      </c>
      <c r="N119" s="410" t="s">
        <v>1838</v>
      </c>
      <c r="O119" s="85"/>
      <c r="P119" s="85" t="s">
        <v>1882</v>
      </c>
      <c r="Q119" s="85" t="s">
        <v>1882</v>
      </c>
      <c r="R119" s="85" t="s">
        <v>1883</v>
      </c>
      <c r="S119" s="85" t="s">
        <v>1768</v>
      </c>
    </row>
    <row r="120" spans="1:19" ht="14.5" customHeight="1">
      <c r="A120" s="82" t="str">
        <f t="shared" si="1"/>
        <v>A0118</v>
      </c>
      <c r="B120" s="410" t="s">
        <v>629</v>
      </c>
      <c r="C120" s="410" t="s">
        <v>1949</v>
      </c>
      <c r="D120" s="410" t="s">
        <v>1867</v>
      </c>
      <c r="E120" s="410" t="s">
        <v>1952</v>
      </c>
      <c r="F120" s="410" t="s">
        <v>1953</v>
      </c>
      <c r="G120" s="416">
        <v>41518</v>
      </c>
      <c r="H120" s="410" t="s">
        <v>623</v>
      </c>
      <c r="I120" s="417">
        <v>6.9</v>
      </c>
      <c r="J120" s="417">
        <v>2.6</v>
      </c>
      <c r="K120" s="417">
        <v>6.9</v>
      </c>
      <c r="L120" s="417">
        <v>1.18</v>
      </c>
      <c r="M120" s="410" t="s">
        <v>115</v>
      </c>
      <c r="N120" s="410" t="s">
        <v>1838</v>
      </c>
      <c r="O120" s="85"/>
      <c r="P120" s="85" t="s">
        <v>1882</v>
      </c>
      <c r="Q120" s="85" t="s">
        <v>1882</v>
      </c>
      <c r="R120" s="85" t="s">
        <v>1883</v>
      </c>
      <c r="S120" s="85" t="s">
        <v>1768</v>
      </c>
    </row>
    <row r="121" spans="1:19" ht="14.5" customHeight="1">
      <c r="A121" s="82" t="str">
        <f t="shared" si="1"/>
        <v>A0118</v>
      </c>
      <c r="B121" s="410" t="s">
        <v>629</v>
      </c>
      <c r="C121" s="410" t="s">
        <v>1949</v>
      </c>
      <c r="D121" s="410" t="s">
        <v>1867</v>
      </c>
      <c r="E121" s="410" t="s">
        <v>1954</v>
      </c>
      <c r="F121" s="410" t="s">
        <v>1955</v>
      </c>
      <c r="G121" s="416">
        <v>41518</v>
      </c>
      <c r="H121" s="410" t="s">
        <v>623</v>
      </c>
      <c r="I121" s="417">
        <v>6.9</v>
      </c>
      <c r="J121" s="417">
        <v>2.6</v>
      </c>
      <c r="K121" s="417">
        <v>6.9</v>
      </c>
      <c r="L121" s="417">
        <v>1.18</v>
      </c>
      <c r="M121" s="410" t="s">
        <v>115</v>
      </c>
      <c r="N121" s="410" t="s">
        <v>1838</v>
      </c>
      <c r="O121" s="85"/>
      <c r="P121" s="85" t="s">
        <v>1882</v>
      </c>
      <c r="Q121" s="85" t="s">
        <v>1882</v>
      </c>
      <c r="R121" s="85" t="s">
        <v>1883</v>
      </c>
      <c r="S121" s="85" t="s">
        <v>1768</v>
      </c>
    </row>
    <row r="122" spans="1:19" ht="14.5" customHeight="1">
      <c r="A122" s="103" t="str">
        <f t="shared" si="1"/>
        <v>A0118</v>
      </c>
      <c r="B122" s="414" t="s">
        <v>629</v>
      </c>
      <c r="C122" s="414" t="s">
        <v>1949</v>
      </c>
      <c r="D122" s="414" t="s">
        <v>1867</v>
      </c>
      <c r="E122" s="414" t="s">
        <v>1950</v>
      </c>
      <c r="F122" s="414" t="s">
        <v>1951</v>
      </c>
      <c r="G122" s="418">
        <v>45017</v>
      </c>
      <c r="H122" s="414" t="s">
        <v>606</v>
      </c>
      <c r="I122" s="419">
        <v>6.9</v>
      </c>
      <c r="J122" s="419">
        <v>6.9</v>
      </c>
      <c r="K122" s="419">
        <v>2.6</v>
      </c>
      <c r="L122" s="419">
        <v>1.18</v>
      </c>
      <c r="M122" s="414" t="s">
        <v>115</v>
      </c>
      <c r="N122" s="414" t="s">
        <v>1838</v>
      </c>
      <c r="O122" s="103"/>
      <c r="P122" s="103" t="s">
        <v>1882</v>
      </c>
      <c r="Q122" s="103" t="s">
        <v>1882</v>
      </c>
      <c r="R122" s="103" t="s">
        <v>1883</v>
      </c>
      <c r="S122" s="103" t="s">
        <v>1768</v>
      </c>
    </row>
    <row r="123" spans="1:19" ht="14.5" customHeight="1">
      <c r="A123" s="103" t="str">
        <f t="shared" si="1"/>
        <v>A0118</v>
      </c>
      <c r="B123" s="414" t="s">
        <v>629</v>
      </c>
      <c r="C123" s="414" t="s">
        <v>1949</v>
      </c>
      <c r="D123" s="414" t="s">
        <v>1867</v>
      </c>
      <c r="E123" s="414" t="s">
        <v>1952</v>
      </c>
      <c r="F123" s="414" t="s">
        <v>1953</v>
      </c>
      <c r="G123" s="418">
        <v>41518</v>
      </c>
      <c r="H123" s="414" t="s">
        <v>623</v>
      </c>
      <c r="I123" s="419">
        <v>6.9</v>
      </c>
      <c r="J123" s="419">
        <v>6.9</v>
      </c>
      <c r="K123" s="419">
        <v>2.6</v>
      </c>
      <c r="L123" s="419">
        <v>1.18</v>
      </c>
      <c r="M123" s="414" t="s">
        <v>115</v>
      </c>
      <c r="N123" s="414" t="s">
        <v>1838</v>
      </c>
      <c r="O123" s="103"/>
      <c r="P123" s="103" t="s">
        <v>1882</v>
      </c>
      <c r="Q123" s="103" t="s">
        <v>1882</v>
      </c>
      <c r="R123" s="103" t="s">
        <v>1883</v>
      </c>
      <c r="S123" s="103" t="s">
        <v>1768</v>
      </c>
    </row>
    <row r="124" spans="1:19" ht="14.5" customHeight="1">
      <c r="A124" s="103" t="str">
        <f t="shared" si="1"/>
        <v>A0118</v>
      </c>
      <c r="B124" s="414" t="s">
        <v>629</v>
      </c>
      <c r="C124" s="414" t="s">
        <v>1949</v>
      </c>
      <c r="D124" s="414" t="s">
        <v>1867</v>
      </c>
      <c r="E124" s="414" t="s">
        <v>1954</v>
      </c>
      <c r="F124" s="414" t="s">
        <v>1955</v>
      </c>
      <c r="G124" s="418">
        <v>41518</v>
      </c>
      <c r="H124" s="414" t="s">
        <v>623</v>
      </c>
      <c r="I124" s="419">
        <v>6.9</v>
      </c>
      <c r="J124" s="419">
        <v>6.9</v>
      </c>
      <c r="K124" s="419">
        <v>2.6</v>
      </c>
      <c r="L124" s="419">
        <v>1.18</v>
      </c>
      <c r="M124" s="414" t="s">
        <v>115</v>
      </c>
      <c r="N124" s="414" t="s">
        <v>1838</v>
      </c>
      <c r="O124" s="103"/>
      <c r="P124" s="103" t="s">
        <v>1882</v>
      </c>
      <c r="Q124" s="103" t="s">
        <v>1882</v>
      </c>
      <c r="R124" s="103" t="s">
        <v>1883</v>
      </c>
      <c r="S124" s="103" t="s">
        <v>1768</v>
      </c>
    </row>
    <row r="125" spans="1:19" ht="14.5" customHeight="1">
      <c r="A125" s="82" t="str">
        <f t="shared" si="1"/>
        <v>A0124</v>
      </c>
      <c r="B125" s="410" t="s">
        <v>1956</v>
      </c>
      <c r="C125" s="410" t="s">
        <v>1957</v>
      </c>
      <c r="D125" s="410" t="s">
        <v>1899</v>
      </c>
      <c r="E125" s="410" t="s">
        <v>1958</v>
      </c>
      <c r="F125" s="410" t="s">
        <v>1959</v>
      </c>
      <c r="G125" s="416">
        <v>42979</v>
      </c>
      <c r="H125" s="410" t="s">
        <v>606</v>
      </c>
      <c r="I125" s="417">
        <v>64.5</v>
      </c>
      <c r="J125" s="417">
        <v>40.1</v>
      </c>
      <c r="K125" s="417">
        <v>32.5</v>
      </c>
      <c r="L125" s="417">
        <v>261</v>
      </c>
      <c r="M125" s="410" t="s">
        <v>115</v>
      </c>
      <c r="N125" s="410">
        <v>7</v>
      </c>
      <c r="O125" s="85"/>
      <c r="P125" s="85"/>
      <c r="Q125" s="85"/>
      <c r="R125" s="85"/>
      <c r="S125" s="85" t="s">
        <v>1768</v>
      </c>
    </row>
    <row r="126" spans="1:19" ht="14.5" customHeight="1">
      <c r="A126" s="82" t="str">
        <f t="shared" si="1"/>
        <v>A0124</v>
      </c>
      <c r="B126" s="410" t="s">
        <v>1956</v>
      </c>
      <c r="C126" s="410" t="s">
        <v>1957</v>
      </c>
      <c r="D126" s="410" t="s">
        <v>1899</v>
      </c>
      <c r="E126" s="410" t="s">
        <v>1960</v>
      </c>
      <c r="F126" s="410" t="s">
        <v>1961</v>
      </c>
      <c r="G126" s="416">
        <v>42248</v>
      </c>
      <c r="H126" s="410" t="s">
        <v>623</v>
      </c>
      <c r="I126" s="417">
        <v>63.8</v>
      </c>
      <c r="J126" s="417">
        <v>52.8</v>
      </c>
      <c r="K126" s="417">
        <v>41.3</v>
      </c>
      <c r="L126" s="417">
        <v>252.1</v>
      </c>
      <c r="M126" s="410" t="s">
        <v>115</v>
      </c>
      <c r="N126" s="410">
        <v>7</v>
      </c>
      <c r="O126" s="85"/>
      <c r="P126" s="85"/>
      <c r="Q126" s="85"/>
      <c r="R126" s="85"/>
      <c r="S126" s="85" t="s">
        <v>1768</v>
      </c>
    </row>
    <row r="127" spans="1:19" ht="14.5" customHeight="1">
      <c r="A127" s="103" t="str">
        <f t="shared" si="1"/>
        <v>A0124</v>
      </c>
      <c r="B127" s="414" t="s">
        <v>1956</v>
      </c>
      <c r="C127" s="414" t="s">
        <v>1957</v>
      </c>
      <c r="D127" s="414" t="s">
        <v>1899</v>
      </c>
      <c r="E127" s="414" t="s">
        <v>1958</v>
      </c>
      <c r="F127" s="414" t="s">
        <v>1959</v>
      </c>
      <c r="G127" s="418">
        <v>42979</v>
      </c>
      <c r="H127" s="414" t="s">
        <v>606</v>
      </c>
      <c r="I127" s="419">
        <v>32.5</v>
      </c>
      <c r="J127" s="419">
        <v>64.5</v>
      </c>
      <c r="K127" s="419">
        <v>40.1</v>
      </c>
      <c r="L127" s="419">
        <v>261</v>
      </c>
      <c r="M127" s="414" t="s">
        <v>115</v>
      </c>
      <c r="N127" s="414">
        <v>7</v>
      </c>
      <c r="O127" s="103"/>
      <c r="P127" s="103"/>
      <c r="Q127" s="103"/>
      <c r="R127" s="103"/>
      <c r="S127" s="103" t="s">
        <v>1768</v>
      </c>
    </row>
    <row r="128" spans="1:19" ht="14.5" customHeight="1">
      <c r="A128" s="103" t="str">
        <f t="shared" si="1"/>
        <v>A0124</v>
      </c>
      <c r="B128" s="414" t="s">
        <v>1956</v>
      </c>
      <c r="C128" s="414" t="s">
        <v>1957</v>
      </c>
      <c r="D128" s="414" t="s">
        <v>1899</v>
      </c>
      <c r="E128" s="414" t="s">
        <v>1960</v>
      </c>
      <c r="F128" s="414" t="s">
        <v>1961</v>
      </c>
      <c r="G128" s="418">
        <v>42248</v>
      </c>
      <c r="H128" s="414" t="s">
        <v>623</v>
      </c>
      <c r="I128" s="419">
        <v>41.3</v>
      </c>
      <c r="J128" s="419">
        <v>63.8</v>
      </c>
      <c r="K128" s="419">
        <v>52.8</v>
      </c>
      <c r="L128" s="419">
        <v>252.1</v>
      </c>
      <c r="M128" s="414" t="s">
        <v>115</v>
      </c>
      <c r="N128" s="414">
        <v>7</v>
      </c>
      <c r="O128" s="103"/>
      <c r="P128" s="103"/>
      <c r="Q128" s="103"/>
      <c r="R128" s="103"/>
      <c r="S128" s="103" t="s">
        <v>1768</v>
      </c>
    </row>
    <row r="129" spans="1:19" ht="14.5" customHeight="1">
      <c r="A129" s="82" t="str">
        <f t="shared" si="1"/>
        <v>A0125</v>
      </c>
      <c r="B129" s="410" t="s">
        <v>1962</v>
      </c>
      <c r="C129" s="410" t="s">
        <v>1963</v>
      </c>
      <c r="D129" s="410" t="s">
        <v>1899</v>
      </c>
      <c r="E129" s="410" t="s">
        <v>1964</v>
      </c>
      <c r="F129" s="410" t="s">
        <v>1965</v>
      </c>
      <c r="G129" s="416">
        <v>42979</v>
      </c>
      <c r="H129" s="410" t="s">
        <v>606</v>
      </c>
      <c r="I129" s="417">
        <v>315.2</v>
      </c>
      <c r="J129" s="417">
        <v>207.34</v>
      </c>
      <c r="K129" s="417">
        <v>170.68</v>
      </c>
      <c r="L129" s="417">
        <v>1361.1</v>
      </c>
      <c r="M129" s="410" t="s">
        <v>115</v>
      </c>
      <c r="N129" s="410">
        <v>7</v>
      </c>
      <c r="O129" s="85"/>
      <c r="P129" s="85"/>
      <c r="Q129" s="85"/>
      <c r="R129" s="85"/>
      <c r="S129" s="85" t="s">
        <v>1768</v>
      </c>
    </row>
    <row r="130" spans="1:19" ht="14.5" customHeight="1">
      <c r="A130" s="82" t="str">
        <f t="shared" ref="A130:A193" si="2">LEFT(B130,5)</f>
        <v>A0125</v>
      </c>
      <c r="B130" s="410" t="s">
        <v>1962</v>
      </c>
      <c r="C130" s="410" t="s">
        <v>1963</v>
      </c>
      <c r="D130" s="410" t="s">
        <v>1899</v>
      </c>
      <c r="E130" s="410" t="s">
        <v>1966</v>
      </c>
      <c r="F130" s="410" t="s">
        <v>1967</v>
      </c>
      <c r="G130" s="416">
        <v>44075</v>
      </c>
      <c r="H130" s="410" t="s">
        <v>606</v>
      </c>
      <c r="I130" s="417">
        <v>238.2</v>
      </c>
      <c r="J130" s="417">
        <v>162.4</v>
      </c>
      <c r="K130" s="417">
        <v>145</v>
      </c>
      <c r="L130" s="417">
        <v>1089.0999999999999</v>
      </c>
      <c r="M130" s="410" t="s">
        <v>115</v>
      </c>
      <c r="N130" s="410">
        <v>7</v>
      </c>
      <c r="O130" s="85"/>
      <c r="P130" s="85"/>
      <c r="Q130" s="85"/>
      <c r="R130" s="85"/>
      <c r="S130" s="85" t="s">
        <v>1768</v>
      </c>
    </row>
    <row r="131" spans="1:19" ht="14.5" customHeight="1">
      <c r="A131" s="82" t="str">
        <f t="shared" si="2"/>
        <v>A0125</v>
      </c>
      <c r="B131" s="410" t="s">
        <v>1962</v>
      </c>
      <c r="C131" s="410" t="s">
        <v>1963</v>
      </c>
      <c r="D131" s="410" t="s">
        <v>1899</v>
      </c>
      <c r="E131" s="410" t="s">
        <v>1968</v>
      </c>
      <c r="F131" s="410" t="s">
        <v>1969</v>
      </c>
      <c r="G131" s="416">
        <v>42248</v>
      </c>
      <c r="H131" s="410" t="s">
        <v>623</v>
      </c>
      <c r="I131" s="417">
        <v>218.2</v>
      </c>
      <c r="J131" s="417">
        <v>193.2</v>
      </c>
      <c r="K131" s="417">
        <v>169.9</v>
      </c>
      <c r="L131" s="417">
        <v>1084.9000000000001</v>
      </c>
      <c r="M131" s="410" t="s">
        <v>115</v>
      </c>
      <c r="N131" s="410">
        <v>7</v>
      </c>
      <c r="O131" s="85"/>
      <c r="P131" s="85"/>
      <c r="Q131" s="85"/>
      <c r="R131" s="85"/>
      <c r="S131" s="85" t="s">
        <v>1768</v>
      </c>
    </row>
    <row r="132" spans="1:19" ht="14.5" customHeight="1">
      <c r="A132" s="103" t="str">
        <f t="shared" si="2"/>
        <v>A0125</v>
      </c>
      <c r="B132" s="414" t="s">
        <v>1962</v>
      </c>
      <c r="C132" s="414" t="s">
        <v>1963</v>
      </c>
      <c r="D132" s="414" t="s">
        <v>1899</v>
      </c>
      <c r="E132" s="414" t="s">
        <v>1964</v>
      </c>
      <c r="F132" s="414" t="s">
        <v>1965</v>
      </c>
      <c r="G132" s="418">
        <v>42979</v>
      </c>
      <c r="H132" s="414" t="s">
        <v>606</v>
      </c>
      <c r="I132" s="68">
        <v>170.68</v>
      </c>
      <c r="J132" s="68">
        <v>315.2</v>
      </c>
      <c r="K132" s="68">
        <v>207.34</v>
      </c>
      <c r="L132" s="68">
        <v>1361.1</v>
      </c>
      <c r="M132" s="414" t="s">
        <v>115</v>
      </c>
      <c r="N132" s="414">
        <v>7</v>
      </c>
      <c r="O132" s="103"/>
      <c r="P132" s="103"/>
      <c r="Q132" s="103"/>
      <c r="R132" s="103"/>
      <c r="S132" s="103" t="s">
        <v>1768</v>
      </c>
    </row>
    <row r="133" spans="1:19" ht="14.5" customHeight="1">
      <c r="A133" s="103" t="str">
        <f t="shared" si="2"/>
        <v>A0125</v>
      </c>
      <c r="B133" s="414" t="s">
        <v>1962</v>
      </c>
      <c r="C133" s="414" t="s">
        <v>1963</v>
      </c>
      <c r="D133" s="414" t="s">
        <v>1899</v>
      </c>
      <c r="E133" s="414" t="s">
        <v>1966</v>
      </c>
      <c r="F133" s="414" t="s">
        <v>1967</v>
      </c>
      <c r="G133" s="418">
        <v>44075</v>
      </c>
      <c r="H133" s="414" t="s">
        <v>606</v>
      </c>
      <c r="I133" s="419">
        <v>145</v>
      </c>
      <c r="J133" s="419">
        <v>238.2</v>
      </c>
      <c r="K133" s="419">
        <v>162.4</v>
      </c>
      <c r="L133" s="419">
        <v>1089.0999999999999</v>
      </c>
      <c r="M133" s="414" t="s">
        <v>115</v>
      </c>
      <c r="N133" s="414">
        <v>7</v>
      </c>
      <c r="O133" s="103"/>
      <c r="P133" s="103"/>
      <c r="Q133" s="103"/>
      <c r="R133" s="103"/>
      <c r="S133" s="103" t="s">
        <v>1768</v>
      </c>
    </row>
    <row r="134" spans="1:19" ht="14.5" customHeight="1">
      <c r="A134" s="103" t="str">
        <f t="shared" si="2"/>
        <v>A0125</v>
      </c>
      <c r="B134" s="414" t="s">
        <v>1962</v>
      </c>
      <c r="C134" s="414" t="s">
        <v>1963</v>
      </c>
      <c r="D134" s="414" t="s">
        <v>1899</v>
      </c>
      <c r="E134" s="414" t="s">
        <v>1968</v>
      </c>
      <c r="F134" s="414" t="s">
        <v>1969</v>
      </c>
      <c r="G134" s="418">
        <v>42248</v>
      </c>
      <c r="H134" s="414" t="s">
        <v>623</v>
      </c>
      <c r="I134" s="419">
        <v>169.9</v>
      </c>
      <c r="J134" s="419">
        <v>218.2</v>
      </c>
      <c r="K134" s="419">
        <v>193.2</v>
      </c>
      <c r="L134" s="419">
        <v>1084.9000000000001</v>
      </c>
      <c r="M134" s="414" t="s">
        <v>115</v>
      </c>
      <c r="N134" s="414">
        <v>7</v>
      </c>
      <c r="O134" s="103"/>
      <c r="P134" s="103"/>
      <c r="Q134" s="103"/>
      <c r="R134" s="103"/>
      <c r="S134" s="103" t="s">
        <v>1768</v>
      </c>
    </row>
    <row r="135" spans="1:19" ht="14.5" customHeight="1">
      <c r="A135" s="82" t="str">
        <f t="shared" si="2"/>
        <v>A0126</v>
      </c>
      <c r="B135" s="410" t="s">
        <v>632</v>
      </c>
      <c r="C135" s="410" t="s">
        <v>1970</v>
      </c>
      <c r="D135" s="410" t="s">
        <v>1867</v>
      </c>
      <c r="E135" s="410" t="s">
        <v>1971</v>
      </c>
      <c r="F135" s="410" t="s">
        <v>1972</v>
      </c>
      <c r="G135" s="416">
        <v>45200</v>
      </c>
      <c r="H135" s="410" t="s">
        <v>606</v>
      </c>
      <c r="I135" s="417">
        <v>14.9</v>
      </c>
      <c r="J135" s="417">
        <v>15</v>
      </c>
      <c r="K135" s="417">
        <v>9.9</v>
      </c>
      <c r="L135" s="417">
        <v>55</v>
      </c>
      <c r="M135" s="410"/>
      <c r="N135" s="410">
        <v>9</v>
      </c>
      <c r="O135" s="85"/>
      <c r="P135" s="85"/>
      <c r="Q135" s="85"/>
      <c r="R135" s="85"/>
      <c r="S135" s="85" t="s">
        <v>1800</v>
      </c>
    </row>
    <row r="136" spans="1:19" ht="14.5" customHeight="1">
      <c r="A136" s="82" t="str">
        <f t="shared" si="2"/>
        <v>A0126</v>
      </c>
      <c r="B136" s="410" t="s">
        <v>632</v>
      </c>
      <c r="C136" s="410" t="s">
        <v>1970</v>
      </c>
      <c r="D136" s="410" t="s">
        <v>1867</v>
      </c>
      <c r="E136" s="410" t="s">
        <v>1973</v>
      </c>
      <c r="F136" s="410" t="s">
        <v>1974</v>
      </c>
      <c r="G136" s="416">
        <v>45200</v>
      </c>
      <c r="H136" s="410" t="s">
        <v>606</v>
      </c>
      <c r="I136" s="417">
        <v>14.9</v>
      </c>
      <c r="J136" s="417">
        <v>15</v>
      </c>
      <c r="K136" s="417">
        <v>9.9</v>
      </c>
      <c r="L136" s="417">
        <v>55</v>
      </c>
      <c r="M136" s="410"/>
      <c r="N136" s="410">
        <v>9</v>
      </c>
      <c r="O136" s="85"/>
      <c r="P136" s="85"/>
      <c r="Q136" s="85"/>
      <c r="R136" s="85"/>
      <c r="S136" s="85" t="s">
        <v>1800</v>
      </c>
    </row>
    <row r="137" spans="1:19" ht="14.5" customHeight="1">
      <c r="A137" s="103" t="str">
        <f t="shared" si="2"/>
        <v>A0126</v>
      </c>
      <c r="B137" s="414" t="s">
        <v>632</v>
      </c>
      <c r="C137" s="414" t="s">
        <v>1970</v>
      </c>
      <c r="D137" s="414" t="s">
        <v>1867</v>
      </c>
      <c r="E137" s="414" t="s">
        <v>1971</v>
      </c>
      <c r="F137" s="414" t="s">
        <v>1972</v>
      </c>
      <c r="G137" s="418">
        <v>45200</v>
      </c>
      <c r="H137" s="414" t="s">
        <v>606</v>
      </c>
      <c r="I137" s="419">
        <v>9.9</v>
      </c>
      <c r="J137" s="419">
        <v>14.9</v>
      </c>
      <c r="K137" s="419">
        <v>15</v>
      </c>
      <c r="L137" s="419">
        <v>55</v>
      </c>
      <c r="M137" s="414"/>
      <c r="N137" s="414">
        <v>9</v>
      </c>
      <c r="O137" s="103"/>
      <c r="P137" s="103"/>
      <c r="Q137" s="103"/>
      <c r="R137" s="103"/>
      <c r="S137" s="103" t="s">
        <v>1800</v>
      </c>
    </row>
    <row r="138" spans="1:19" ht="14.5" customHeight="1">
      <c r="A138" s="103" t="str">
        <f t="shared" si="2"/>
        <v>A0126</v>
      </c>
      <c r="B138" s="414" t="s">
        <v>632</v>
      </c>
      <c r="C138" s="414" t="s">
        <v>1970</v>
      </c>
      <c r="D138" s="414" t="s">
        <v>1867</v>
      </c>
      <c r="E138" s="414" t="s">
        <v>1973</v>
      </c>
      <c r="F138" s="414" t="s">
        <v>1974</v>
      </c>
      <c r="G138" s="418">
        <v>45200</v>
      </c>
      <c r="H138" s="414" t="s">
        <v>606</v>
      </c>
      <c r="I138" s="419">
        <v>9.9</v>
      </c>
      <c r="J138" s="419">
        <v>14.9</v>
      </c>
      <c r="K138" s="419">
        <v>15</v>
      </c>
      <c r="L138" s="419">
        <v>55</v>
      </c>
      <c r="M138" s="414"/>
      <c r="N138" s="414">
        <v>9</v>
      </c>
      <c r="O138" s="103"/>
      <c r="P138" s="103"/>
      <c r="Q138" s="103"/>
      <c r="R138" s="103"/>
      <c r="S138" s="103" t="s">
        <v>1800</v>
      </c>
    </row>
    <row r="139" spans="1:19" ht="14.5" customHeight="1">
      <c r="A139" s="82" t="str">
        <f t="shared" si="2"/>
        <v>A0129</v>
      </c>
      <c r="B139" s="410" t="s">
        <v>1975</v>
      </c>
      <c r="C139" s="410" t="s">
        <v>1976</v>
      </c>
      <c r="D139" s="410" t="s">
        <v>1867</v>
      </c>
      <c r="E139" s="410" t="s">
        <v>1977</v>
      </c>
      <c r="F139" s="410" t="s">
        <v>1978</v>
      </c>
      <c r="G139" s="416">
        <v>45200</v>
      </c>
      <c r="H139" s="410" t="s">
        <v>606</v>
      </c>
      <c r="I139" s="417">
        <v>1.9</v>
      </c>
      <c r="J139" s="417">
        <v>2.9</v>
      </c>
      <c r="K139" s="417">
        <v>9.6</v>
      </c>
      <c r="L139" s="417">
        <v>2.7</v>
      </c>
      <c r="M139" s="410" t="s">
        <v>115</v>
      </c>
      <c r="N139" s="410">
        <v>9</v>
      </c>
      <c r="O139" s="85"/>
      <c r="P139" s="85"/>
      <c r="Q139" s="85"/>
      <c r="R139" s="85"/>
      <c r="S139" s="85" t="s">
        <v>1800</v>
      </c>
    </row>
    <row r="140" spans="1:19" ht="14.5" customHeight="1">
      <c r="A140" s="103" t="str">
        <f t="shared" si="2"/>
        <v>A0129</v>
      </c>
      <c r="B140" s="414" t="s">
        <v>1975</v>
      </c>
      <c r="C140" s="414" t="s">
        <v>1976</v>
      </c>
      <c r="D140" s="414" t="s">
        <v>1867</v>
      </c>
      <c r="E140" s="414" t="s">
        <v>1977</v>
      </c>
      <c r="F140" s="414" t="s">
        <v>1978</v>
      </c>
      <c r="G140" s="418">
        <v>45200</v>
      </c>
      <c r="H140" s="414" t="s">
        <v>606</v>
      </c>
      <c r="I140" s="68">
        <v>9.6</v>
      </c>
      <c r="J140" s="68">
        <v>1.9</v>
      </c>
      <c r="K140" s="68">
        <v>2.9</v>
      </c>
      <c r="L140" s="68">
        <v>2.7</v>
      </c>
      <c r="M140" s="414" t="s">
        <v>115</v>
      </c>
      <c r="N140" s="414">
        <v>9</v>
      </c>
      <c r="O140" s="103"/>
      <c r="P140" s="103"/>
      <c r="Q140" s="103"/>
      <c r="R140" s="103"/>
      <c r="S140" s="103" t="s">
        <v>1800</v>
      </c>
    </row>
    <row r="141" spans="1:19" ht="14.5" customHeight="1">
      <c r="A141" s="82" t="str">
        <f t="shared" si="2"/>
        <v>A0132</v>
      </c>
      <c r="B141" s="410" t="s">
        <v>1979</v>
      </c>
      <c r="C141" s="410" t="s">
        <v>1980</v>
      </c>
      <c r="D141" s="410" t="s">
        <v>1899</v>
      </c>
      <c r="E141" s="410" t="s">
        <v>1981</v>
      </c>
      <c r="F141" s="410" t="s">
        <v>1982</v>
      </c>
      <c r="G141" s="416">
        <v>44075</v>
      </c>
      <c r="H141" s="410" t="s">
        <v>606</v>
      </c>
      <c r="I141" s="67">
        <v>218.8</v>
      </c>
      <c r="J141" s="67">
        <v>148</v>
      </c>
      <c r="K141" s="67">
        <v>123.1</v>
      </c>
      <c r="L141" s="67">
        <v>879.2</v>
      </c>
      <c r="M141" s="410" t="s">
        <v>115</v>
      </c>
      <c r="N141" s="410">
        <v>7</v>
      </c>
      <c r="O141" s="85"/>
      <c r="P141" s="85"/>
      <c r="Q141" s="85"/>
      <c r="R141" s="85"/>
      <c r="S141" s="85" t="s">
        <v>1768</v>
      </c>
    </row>
    <row r="142" spans="1:19" ht="14.5" customHeight="1">
      <c r="A142" s="82" t="str">
        <f t="shared" si="2"/>
        <v>A0132</v>
      </c>
      <c r="B142" s="410" t="s">
        <v>1979</v>
      </c>
      <c r="C142" s="410" t="s">
        <v>1980</v>
      </c>
      <c r="D142" s="410" t="s">
        <v>1899</v>
      </c>
      <c r="E142" s="410" t="s">
        <v>1983</v>
      </c>
      <c r="F142" s="410" t="s">
        <v>1984</v>
      </c>
      <c r="G142" s="416">
        <v>42614</v>
      </c>
      <c r="H142" s="410" t="s">
        <v>606</v>
      </c>
      <c r="I142" s="417">
        <v>180</v>
      </c>
      <c r="J142" s="417">
        <v>125.2</v>
      </c>
      <c r="K142" s="417">
        <v>99.3</v>
      </c>
      <c r="L142" s="417">
        <v>724.9</v>
      </c>
      <c r="M142" s="410" t="s">
        <v>115</v>
      </c>
      <c r="N142" s="410">
        <v>7</v>
      </c>
      <c r="O142" s="85"/>
      <c r="P142" s="85"/>
      <c r="Q142" s="85"/>
      <c r="R142" s="85"/>
      <c r="S142" s="85" t="s">
        <v>1768</v>
      </c>
    </row>
    <row r="143" spans="1:19" ht="14.5" customHeight="1">
      <c r="A143" s="103" t="str">
        <f t="shared" si="2"/>
        <v>A0132</v>
      </c>
      <c r="B143" s="414" t="s">
        <v>1979</v>
      </c>
      <c r="C143" s="414" t="s">
        <v>1980</v>
      </c>
      <c r="D143" s="414" t="s">
        <v>1899</v>
      </c>
      <c r="E143" s="414" t="s">
        <v>1981</v>
      </c>
      <c r="F143" s="414" t="s">
        <v>1982</v>
      </c>
      <c r="G143" s="418">
        <v>44075</v>
      </c>
      <c r="H143" s="414" t="s">
        <v>606</v>
      </c>
      <c r="I143" s="419">
        <v>123.1</v>
      </c>
      <c r="J143" s="419">
        <v>218.8</v>
      </c>
      <c r="K143" s="419">
        <v>148</v>
      </c>
      <c r="L143" s="419">
        <v>879.2</v>
      </c>
      <c r="M143" s="414" t="s">
        <v>115</v>
      </c>
      <c r="N143" s="414">
        <v>7</v>
      </c>
      <c r="O143" s="103"/>
      <c r="P143" s="103"/>
      <c r="Q143" s="103"/>
      <c r="R143" s="103"/>
      <c r="S143" s="103" t="s">
        <v>1768</v>
      </c>
    </row>
    <row r="144" spans="1:19" ht="14.5" customHeight="1">
      <c r="A144" s="103" t="str">
        <f t="shared" si="2"/>
        <v>A0132</v>
      </c>
      <c r="B144" s="414" t="s">
        <v>1979</v>
      </c>
      <c r="C144" s="414" t="s">
        <v>1980</v>
      </c>
      <c r="D144" s="414" t="s">
        <v>1899</v>
      </c>
      <c r="E144" s="414" t="s">
        <v>1983</v>
      </c>
      <c r="F144" s="414" t="s">
        <v>1984</v>
      </c>
      <c r="G144" s="418">
        <v>42614</v>
      </c>
      <c r="H144" s="414" t="s">
        <v>606</v>
      </c>
      <c r="I144" s="419">
        <v>99.3</v>
      </c>
      <c r="J144" s="419">
        <v>180</v>
      </c>
      <c r="K144" s="419">
        <v>125.2</v>
      </c>
      <c r="L144" s="419">
        <v>724.9</v>
      </c>
      <c r="M144" s="414" t="s">
        <v>115</v>
      </c>
      <c r="N144" s="414">
        <v>7</v>
      </c>
      <c r="O144" s="103"/>
      <c r="P144" s="103"/>
      <c r="Q144" s="103"/>
      <c r="R144" s="103"/>
      <c r="S144" s="103" t="s">
        <v>1768</v>
      </c>
    </row>
    <row r="145" spans="1:19" ht="14.5" customHeight="1">
      <c r="A145" s="82" t="str">
        <f t="shared" si="2"/>
        <v>A0135</v>
      </c>
      <c r="B145" s="410" t="s">
        <v>1985</v>
      </c>
      <c r="C145" s="410" t="s">
        <v>1986</v>
      </c>
      <c r="D145" s="410" t="s">
        <v>1867</v>
      </c>
      <c r="E145" s="410" t="s">
        <v>1987</v>
      </c>
      <c r="F145" s="410" t="s">
        <v>1988</v>
      </c>
      <c r="G145" s="416">
        <v>45200</v>
      </c>
      <c r="H145" s="410" t="s">
        <v>606</v>
      </c>
      <c r="I145" s="417">
        <v>10.7</v>
      </c>
      <c r="J145" s="417">
        <v>7.5</v>
      </c>
      <c r="K145" s="417">
        <v>10.7</v>
      </c>
      <c r="L145" s="417">
        <v>32</v>
      </c>
      <c r="M145" s="410" t="s">
        <v>115</v>
      </c>
      <c r="N145" s="410">
        <v>9</v>
      </c>
      <c r="O145" s="85"/>
      <c r="P145" s="85"/>
      <c r="Q145" s="85"/>
      <c r="R145" s="85"/>
      <c r="S145" s="85" t="s">
        <v>1800</v>
      </c>
    </row>
    <row r="146" spans="1:19" ht="14.5" customHeight="1">
      <c r="A146" s="103" t="str">
        <f t="shared" si="2"/>
        <v>A0135</v>
      </c>
      <c r="B146" s="414" t="s">
        <v>1985</v>
      </c>
      <c r="C146" s="414" t="s">
        <v>1986</v>
      </c>
      <c r="D146" s="414" t="s">
        <v>1867</v>
      </c>
      <c r="E146" s="414" t="s">
        <v>1987</v>
      </c>
      <c r="F146" s="414" t="s">
        <v>1988</v>
      </c>
      <c r="G146" s="418">
        <v>45200</v>
      </c>
      <c r="H146" s="414" t="s">
        <v>606</v>
      </c>
      <c r="I146" s="419">
        <v>10.7</v>
      </c>
      <c r="J146" s="419">
        <v>10.7</v>
      </c>
      <c r="K146" s="419">
        <v>7.5</v>
      </c>
      <c r="L146" s="419">
        <v>32</v>
      </c>
      <c r="M146" s="414" t="s">
        <v>115</v>
      </c>
      <c r="N146" s="414">
        <v>9</v>
      </c>
      <c r="O146" s="103"/>
      <c r="P146" s="103"/>
      <c r="Q146" s="103"/>
      <c r="R146" s="103"/>
      <c r="S146" s="103" t="s">
        <v>1800</v>
      </c>
    </row>
    <row r="147" spans="1:19" ht="14.5" customHeight="1">
      <c r="A147" s="82" t="str">
        <f t="shared" si="2"/>
        <v>A0139</v>
      </c>
      <c r="B147" s="410" t="s">
        <v>635</v>
      </c>
      <c r="C147" s="410" t="s">
        <v>1989</v>
      </c>
      <c r="D147" s="410" t="s">
        <v>1867</v>
      </c>
      <c r="E147" s="410" t="s">
        <v>1990</v>
      </c>
      <c r="F147" s="410" t="s">
        <v>1991</v>
      </c>
      <c r="G147" s="416">
        <v>45200</v>
      </c>
      <c r="H147" s="410" t="s">
        <v>606</v>
      </c>
      <c r="I147" s="417">
        <v>81</v>
      </c>
      <c r="J147" s="417">
        <v>26</v>
      </c>
      <c r="K147" s="417">
        <v>36</v>
      </c>
      <c r="L147" s="417">
        <v>395</v>
      </c>
      <c r="M147" s="410" t="s">
        <v>115</v>
      </c>
      <c r="N147" s="410">
        <v>9</v>
      </c>
      <c r="O147" s="85"/>
      <c r="P147" s="85"/>
      <c r="Q147" s="85"/>
      <c r="R147" s="85"/>
      <c r="S147" s="85" t="s">
        <v>1800</v>
      </c>
    </row>
    <row r="148" spans="1:19" ht="14.5" customHeight="1">
      <c r="A148" s="103" t="str">
        <f t="shared" si="2"/>
        <v>A0139</v>
      </c>
      <c r="B148" s="414" t="s">
        <v>635</v>
      </c>
      <c r="C148" s="414" t="s">
        <v>1989</v>
      </c>
      <c r="D148" s="414" t="s">
        <v>1867</v>
      </c>
      <c r="E148" s="414" t="s">
        <v>1990</v>
      </c>
      <c r="F148" s="414" t="s">
        <v>1991</v>
      </c>
      <c r="G148" s="418">
        <v>45200</v>
      </c>
      <c r="H148" s="414" t="s">
        <v>606</v>
      </c>
      <c r="I148" s="419">
        <v>36</v>
      </c>
      <c r="J148" s="419">
        <v>81</v>
      </c>
      <c r="K148" s="419">
        <v>26</v>
      </c>
      <c r="L148" s="419">
        <v>395</v>
      </c>
      <c r="M148" s="414" t="s">
        <v>115</v>
      </c>
      <c r="N148" s="414">
        <v>9</v>
      </c>
      <c r="O148" s="103"/>
      <c r="P148" s="103"/>
      <c r="Q148" s="103"/>
      <c r="R148" s="103"/>
      <c r="S148" s="103" t="s">
        <v>1800</v>
      </c>
    </row>
    <row r="149" spans="1:19" ht="14.5" customHeight="1">
      <c r="A149" s="82" t="str">
        <f t="shared" si="2"/>
        <v>A0145</v>
      </c>
      <c r="B149" s="432" t="s">
        <v>1992</v>
      </c>
      <c r="C149" s="433" t="s">
        <v>1993</v>
      </c>
      <c r="D149" s="422"/>
      <c r="E149" s="422"/>
      <c r="F149" s="422"/>
      <c r="G149" s="422"/>
      <c r="H149" s="422"/>
      <c r="I149" s="423">
        <v>0</v>
      </c>
      <c r="J149" s="423">
        <v>0</v>
      </c>
      <c r="K149" s="423">
        <v>0</v>
      </c>
      <c r="L149" s="412"/>
      <c r="M149" s="412"/>
      <c r="N149" s="412"/>
      <c r="O149" s="85"/>
      <c r="P149" s="85"/>
      <c r="Q149" s="85"/>
      <c r="R149" s="85"/>
      <c r="S149" s="85"/>
    </row>
    <row r="150" spans="1:19" ht="14.5" customHeight="1">
      <c r="A150" s="103" t="str">
        <f t="shared" si="2"/>
        <v>A0145</v>
      </c>
      <c r="B150" s="434" t="s">
        <v>1992</v>
      </c>
      <c r="C150" s="435" t="s">
        <v>1993</v>
      </c>
      <c r="D150" s="426"/>
      <c r="E150" s="426"/>
      <c r="F150" s="426"/>
      <c r="G150" s="426"/>
      <c r="H150" s="426"/>
      <c r="I150" s="427">
        <v>0</v>
      </c>
      <c r="J150" s="427">
        <v>0</v>
      </c>
      <c r="K150" s="427">
        <v>0</v>
      </c>
      <c r="L150" s="413"/>
      <c r="M150" s="413"/>
      <c r="N150" s="413"/>
      <c r="O150" s="103"/>
      <c r="P150" s="103"/>
      <c r="Q150" s="103"/>
      <c r="R150" s="103"/>
      <c r="S150" s="103"/>
    </row>
    <row r="151" spans="1:19" ht="14.5" customHeight="1">
      <c r="A151" s="82" t="str">
        <f t="shared" si="2"/>
        <v>A0148</v>
      </c>
      <c r="B151" s="432" t="s">
        <v>1994</v>
      </c>
      <c r="C151" s="433" t="s">
        <v>1995</v>
      </c>
      <c r="D151" s="422"/>
      <c r="E151" s="422"/>
      <c r="F151" s="422"/>
      <c r="G151" s="422"/>
      <c r="H151" s="422"/>
      <c r="I151" s="423">
        <v>0</v>
      </c>
      <c r="J151" s="423">
        <v>0</v>
      </c>
      <c r="K151" s="423">
        <v>0</v>
      </c>
      <c r="L151" s="412"/>
      <c r="M151" s="412"/>
      <c r="N151" s="412"/>
      <c r="O151" s="85"/>
      <c r="P151" s="85"/>
      <c r="Q151" s="85"/>
      <c r="R151" s="85"/>
      <c r="S151" s="85"/>
    </row>
    <row r="152" spans="1:19" ht="14.5" customHeight="1">
      <c r="A152" s="103" t="str">
        <f t="shared" si="2"/>
        <v>A0148</v>
      </c>
      <c r="B152" s="434" t="s">
        <v>1994</v>
      </c>
      <c r="C152" s="435" t="s">
        <v>1995</v>
      </c>
      <c r="D152" s="426"/>
      <c r="E152" s="426"/>
      <c r="F152" s="426"/>
      <c r="G152" s="426"/>
      <c r="H152" s="426"/>
      <c r="I152" s="427">
        <v>0</v>
      </c>
      <c r="J152" s="427">
        <v>0</v>
      </c>
      <c r="K152" s="427">
        <v>0</v>
      </c>
      <c r="L152" s="413"/>
      <c r="M152" s="413"/>
      <c r="N152" s="413"/>
      <c r="O152" s="103"/>
      <c r="P152" s="103"/>
      <c r="Q152" s="103"/>
      <c r="R152" s="103"/>
      <c r="S152" s="103"/>
    </row>
    <row r="153" spans="1:19" ht="14.5" customHeight="1">
      <c r="A153" s="82" t="str">
        <f t="shared" si="2"/>
        <v>A0149</v>
      </c>
      <c r="B153" s="410" t="s">
        <v>1996</v>
      </c>
      <c r="C153" s="410" t="s">
        <v>1997</v>
      </c>
      <c r="D153" s="410" t="s">
        <v>1899</v>
      </c>
      <c r="E153" s="410" t="s">
        <v>1998</v>
      </c>
      <c r="F153" s="410" t="s">
        <v>1999</v>
      </c>
      <c r="G153" s="416">
        <v>42795</v>
      </c>
      <c r="H153" s="410" t="s">
        <v>623</v>
      </c>
      <c r="I153" s="417">
        <v>250</v>
      </c>
      <c r="J153" s="417">
        <v>96</v>
      </c>
      <c r="K153" s="417">
        <v>96</v>
      </c>
      <c r="L153" s="417">
        <v>4200</v>
      </c>
      <c r="M153" s="410" t="s">
        <v>115</v>
      </c>
      <c r="N153" s="410">
        <v>7</v>
      </c>
      <c r="O153" s="85"/>
      <c r="P153" s="85"/>
      <c r="Q153" s="85"/>
      <c r="R153" s="85"/>
      <c r="S153" s="85" t="s">
        <v>1768</v>
      </c>
    </row>
    <row r="154" spans="1:19" ht="14.5" customHeight="1">
      <c r="A154" s="103" t="str">
        <f t="shared" si="2"/>
        <v>A0149</v>
      </c>
      <c r="B154" s="414" t="s">
        <v>1996</v>
      </c>
      <c r="C154" s="414" t="s">
        <v>1997</v>
      </c>
      <c r="D154" s="414" t="s">
        <v>1899</v>
      </c>
      <c r="E154" s="414" t="s">
        <v>1998</v>
      </c>
      <c r="F154" s="414" t="s">
        <v>1999</v>
      </c>
      <c r="G154" s="418">
        <v>42795</v>
      </c>
      <c r="H154" s="414" t="s">
        <v>623</v>
      </c>
      <c r="I154" s="419">
        <v>96</v>
      </c>
      <c r="J154" s="419">
        <v>250</v>
      </c>
      <c r="K154" s="419">
        <v>96</v>
      </c>
      <c r="L154" s="419">
        <v>4200</v>
      </c>
      <c r="M154" s="414" t="s">
        <v>115</v>
      </c>
      <c r="N154" s="414">
        <v>7</v>
      </c>
      <c r="O154" s="103"/>
      <c r="P154" s="103"/>
      <c r="Q154" s="103"/>
      <c r="R154" s="103"/>
      <c r="S154" s="103" t="s">
        <v>1768</v>
      </c>
    </row>
    <row r="155" spans="1:19" ht="14.5" customHeight="1">
      <c r="A155" s="82" t="str">
        <f t="shared" si="2"/>
        <v>A0151</v>
      </c>
      <c r="B155" s="410" t="s">
        <v>2000</v>
      </c>
      <c r="C155" s="410" t="s">
        <v>2001</v>
      </c>
      <c r="D155" s="410" t="s">
        <v>1858</v>
      </c>
      <c r="E155" s="410" t="s">
        <v>2002</v>
      </c>
      <c r="F155" s="410" t="s">
        <v>2003</v>
      </c>
      <c r="G155" s="416">
        <v>44440</v>
      </c>
      <c r="H155" s="410" t="s">
        <v>606</v>
      </c>
      <c r="I155" s="417">
        <v>40.04</v>
      </c>
      <c r="J155" s="417">
        <v>22.97</v>
      </c>
      <c r="K155" s="417">
        <v>11.82</v>
      </c>
      <c r="L155" s="417">
        <v>98.5</v>
      </c>
      <c r="M155" s="410" t="s">
        <v>115</v>
      </c>
      <c r="N155" s="410" t="s">
        <v>1838</v>
      </c>
      <c r="O155" s="85"/>
      <c r="P155" s="85"/>
      <c r="Q155" s="85"/>
      <c r="R155" s="85"/>
      <c r="S155" s="85" t="s">
        <v>1768</v>
      </c>
    </row>
    <row r="156" spans="1:19" ht="14.5" customHeight="1">
      <c r="A156" s="103" t="str">
        <f t="shared" si="2"/>
        <v>A0151</v>
      </c>
      <c r="B156" s="414" t="s">
        <v>2000</v>
      </c>
      <c r="C156" s="414" t="s">
        <v>2001</v>
      </c>
      <c r="D156" s="414" t="s">
        <v>1858</v>
      </c>
      <c r="E156" s="414" t="s">
        <v>2002</v>
      </c>
      <c r="F156" s="414" t="s">
        <v>2003</v>
      </c>
      <c r="G156" s="418">
        <v>44440</v>
      </c>
      <c r="H156" s="414" t="s">
        <v>606</v>
      </c>
      <c r="I156" s="419">
        <v>11.82</v>
      </c>
      <c r="J156" s="419">
        <v>40.04</v>
      </c>
      <c r="K156" s="419">
        <v>22.97</v>
      </c>
      <c r="L156" s="419">
        <v>98.5</v>
      </c>
      <c r="M156" s="414" t="s">
        <v>115</v>
      </c>
      <c r="N156" s="414" t="s">
        <v>1838</v>
      </c>
      <c r="O156" s="103"/>
      <c r="P156" s="103"/>
      <c r="Q156" s="103"/>
      <c r="R156" s="103"/>
      <c r="S156" s="103" t="s">
        <v>1768</v>
      </c>
    </row>
    <row r="157" spans="1:19" ht="14.5" customHeight="1">
      <c r="A157" s="82" t="str">
        <f t="shared" si="2"/>
        <v>A0152</v>
      </c>
      <c r="B157" s="410" t="s">
        <v>2004</v>
      </c>
      <c r="C157" s="410" t="s">
        <v>2005</v>
      </c>
      <c r="D157" s="410" t="s">
        <v>1787</v>
      </c>
      <c r="E157" s="410" t="s">
        <v>2006</v>
      </c>
      <c r="F157" s="410" t="s">
        <v>2007</v>
      </c>
      <c r="G157" s="416">
        <v>42248</v>
      </c>
      <c r="H157" s="410" t="s">
        <v>623</v>
      </c>
      <c r="I157" s="417">
        <v>17</v>
      </c>
      <c r="J157" s="417">
        <v>13</v>
      </c>
      <c r="K157" s="417">
        <v>7</v>
      </c>
      <c r="L157" s="417">
        <v>15</v>
      </c>
      <c r="M157" s="410" t="s">
        <v>115</v>
      </c>
      <c r="N157" s="410" t="s">
        <v>116</v>
      </c>
      <c r="O157" s="85"/>
      <c r="P157" s="85"/>
      <c r="Q157" s="85"/>
      <c r="R157" s="85"/>
      <c r="S157" s="85" t="s">
        <v>1768</v>
      </c>
    </row>
    <row r="158" spans="1:19" ht="14.5" customHeight="1">
      <c r="A158" s="82" t="str">
        <f t="shared" si="2"/>
        <v>A0152</v>
      </c>
      <c r="B158" s="410" t="s">
        <v>2004</v>
      </c>
      <c r="C158" s="410" t="s">
        <v>2008</v>
      </c>
      <c r="D158" s="410" t="s">
        <v>1787</v>
      </c>
      <c r="E158" s="410" t="s">
        <v>2009</v>
      </c>
      <c r="F158" s="410" t="s">
        <v>2010</v>
      </c>
      <c r="G158" s="416">
        <v>45931</v>
      </c>
      <c r="H158" s="410" t="s">
        <v>606</v>
      </c>
      <c r="I158" s="417">
        <v>17</v>
      </c>
      <c r="J158" s="417">
        <v>13</v>
      </c>
      <c r="K158" s="417">
        <v>7</v>
      </c>
      <c r="L158" s="417">
        <v>15</v>
      </c>
      <c r="M158" s="410" t="s">
        <v>115</v>
      </c>
      <c r="N158" s="410">
        <v>7</v>
      </c>
      <c r="O158" s="85"/>
      <c r="P158" s="85"/>
      <c r="Q158" s="85"/>
      <c r="R158" s="85"/>
      <c r="S158" s="85" t="s">
        <v>1768</v>
      </c>
    </row>
    <row r="159" spans="1:19" ht="14.5" customHeight="1">
      <c r="A159" s="103" t="str">
        <f t="shared" si="2"/>
        <v>A0152</v>
      </c>
      <c r="B159" s="414" t="s">
        <v>2004</v>
      </c>
      <c r="C159" s="414" t="s">
        <v>2005</v>
      </c>
      <c r="D159" s="414" t="s">
        <v>1787</v>
      </c>
      <c r="E159" s="414" t="s">
        <v>2006</v>
      </c>
      <c r="F159" s="414" t="s">
        <v>2007</v>
      </c>
      <c r="G159" s="418">
        <v>42248</v>
      </c>
      <c r="H159" s="414" t="s">
        <v>623</v>
      </c>
      <c r="I159" s="419">
        <v>7</v>
      </c>
      <c r="J159" s="419">
        <v>17</v>
      </c>
      <c r="K159" s="419">
        <v>13</v>
      </c>
      <c r="L159" s="419">
        <v>15</v>
      </c>
      <c r="M159" s="414" t="s">
        <v>115</v>
      </c>
      <c r="N159" s="414" t="s">
        <v>116</v>
      </c>
      <c r="O159" s="103"/>
      <c r="P159" s="103"/>
      <c r="Q159" s="103"/>
      <c r="R159" s="103"/>
      <c r="S159" s="103" t="s">
        <v>1768</v>
      </c>
    </row>
    <row r="160" spans="1:19" ht="14.5" customHeight="1">
      <c r="A160" s="103" t="str">
        <f t="shared" si="2"/>
        <v>A0152</v>
      </c>
      <c r="B160" s="414" t="s">
        <v>2004</v>
      </c>
      <c r="C160" s="414" t="s">
        <v>2008</v>
      </c>
      <c r="D160" s="414" t="s">
        <v>1787</v>
      </c>
      <c r="E160" s="414" t="s">
        <v>2009</v>
      </c>
      <c r="F160" s="414" t="s">
        <v>2010</v>
      </c>
      <c r="G160" s="418">
        <v>45931</v>
      </c>
      <c r="H160" s="414" t="s">
        <v>606</v>
      </c>
      <c r="I160" s="419">
        <v>7</v>
      </c>
      <c r="J160" s="419">
        <v>17</v>
      </c>
      <c r="K160" s="419">
        <v>13</v>
      </c>
      <c r="L160" s="419">
        <v>15</v>
      </c>
      <c r="M160" s="414" t="s">
        <v>115</v>
      </c>
      <c r="N160" s="414">
        <v>7</v>
      </c>
      <c r="O160" s="103"/>
      <c r="P160" s="103"/>
      <c r="Q160" s="103"/>
      <c r="R160" s="103"/>
      <c r="S160" s="103" t="s">
        <v>1768</v>
      </c>
    </row>
    <row r="161" spans="1:19" ht="14.5" customHeight="1">
      <c r="A161" s="82" t="str">
        <f t="shared" si="2"/>
        <v>A0153</v>
      </c>
      <c r="B161" s="410" t="s">
        <v>2011</v>
      </c>
      <c r="C161" s="410" t="s">
        <v>1989</v>
      </c>
      <c r="D161" s="410" t="s">
        <v>1867</v>
      </c>
      <c r="E161" s="410" t="s">
        <v>2012</v>
      </c>
      <c r="F161" s="410" t="s">
        <v>2013</v>
      </c>
      <c r="G161" s="416">
        <v>45901</v>
      </c>
      <c r="H161" s="410" t="s">
        <v>606</v>
      </c>
      <c r="I161" s="417">
        <v>183</v>
      </c>
      <c r="J161" s="417">
        <v>85</v>
      </c>
      <c r="K161" s="417">
        <v>69</v>
      </c>
      <c r="L161" s="417">
        <v>7036</v>
      </c>
      <c r="M161" s="410" t="s">
        <v>115</v>
      </c>
      <c r="N161" s="410" t="s">
        <v>1838</v>
      </c>
      <c r="O161" s="85"/>
      <c r="P161" s="85"/>
      <c r="Q161" s="85"/>
      <c r="R161" s="85"/>
      <c r="S161" s="85" t="s">
        <v>1768</v>
      </c>
    </row>
    <row r="162" spans="1:19" ht="14.5" customHeight="1">
      <c r="A162" s="103" t="str">
        <f t="shared" si="2"/>
        <v>A0153</v>
      </c>
      <c r="B162" s="414" t="s">
        <v>2011</v>
      </c>
      <c r="C162" s="414" t="s">
        <v>1989</v>
      </c>
      <c r="D162" s="414" t="s">
        <v>1867</v>
      </c>
      <c r="E162" s="414" t="s">
        <v>2012</v>
      </c>
      <c r="F162" s="414" t="s">
        <v>2013</v>
      </c>
      <c r="G162" s="418">
        <v>45901</v>
      </c>
      <c r="H162" s="414" t="s">
        <v>606</v>
      </c>
      <c r="I162" s="68">
        <v>69</v>
      </c>
      <c r="J162" s="68">
        <v>183</v>
      </c>
      <c r="K162" s="68">
        <v>85</v>
      </c>
      <c r="L162" s="68">
        <v>7036</v>
      </c>
      <c r="M162" s="414" t="s">
        <v>115</v>
      </c>
      <c r="N162" s="414" t="s">
        <v>1838</v>
      </c>
      <c r="O162" s="103"/>
      <c r="P162" s="103"/>
      <c r="Q162" s="103"/>
      <c r="R162" s="103"/>
      <c r="S162" s="103" t="s">
        <v>1768</v>
      </c>
    </row>
    <row r="163" spans="1:19" ht="13" customHeight="1">
      <c r="A163" s="82" t="str">
        <f t="shared" si="2"/>
        <v>A0155</v>
      </c>
      <c r="B163" s="412" t="s">
        <v>2014</v>
      </c>
      <c r="C163" s="412" t="s">
        <v>2015</v>
      </c>
      <c r="D163" s="412"/>
      <c r="E163" s="412"/>
      <c r="F163" s="412"/>
      <c r="G163" s="412"/>
      <c r="H163" s="412"/>
      <c r="I163" s="85">
        <v>23.8</v>
      </c>
      <c r="J163" s="85">
        <v>32.5</v>
      </c>
      <c r="K163" s="85">
        <v>19.7</v>
      </c>
      <c r="L163" s="85"/>
      <c r="M163" s="412"/>
      <c r="N163" s="412"/>
      <c r="O163" s="85"/>
      <c r="P163" s="85"/>
      <c r="Q163" s="85"/>
      <c r="R163" s="85"/>
      <c r="S163" s="85"/>
    </row>
    <row r="164" spans="1:19" ht="13" customHeight="1">
      <c r="A164" s="82" t="str">
        <f t="shared" si="2"/>
        <v>A0155</v>
      </c>
      <c r="B164" s="412" t="s">
        <v>2014</v>
      </c>
      <c r="C164" s="412" t="s">
        <v>2015</v>
      </c>
      <c r="D164" s="412"/>
      <c r="E164" s="412"/>
      <c r="F164" s="412"/>
      <c r="G164" s="412"/>
      <c r="H164" s="412"/>
      <c r="I164" s="412">
        <v>24</v>
      </c>
      <c r="J164" s="412">
        <v>32.520000000000003</v>
      </c>
      <c r="K164" s="412">
        <v>19.8</v>
      </c>
      <c r="L164" s="412"/>
      <c r="M164" s="412"/>
      <c r="N164" s="412"/>
      <c r="O164" s="85"/>
      <c r="P164" s="85"/>
      <c r="Q164" s="85"/>
      <c r="R164" s="85"/>
      <c r="S164" s="85"/>
    </row>
    <row r="165" spans="1:19" ht="13" customHeight="1">
      <c r="A165" s="103" t="str">
        <f t="shared" si="2"/>
        <v>A0155</v>
      </c>
      <c r="B165" s="413" t="s">
        <v>2014</v>
      </c>
      <c r="C165" s="413" t="s">
        <v>2015</v>
      </c>
      <c r="D165" s="413"/>
      <c r="E165" s="413"/>
      <c r="F165" s="413"/>
      <c r="G165" s="413"/>
      <c r="H165" s="413"/>
      <c r="I165" s="103">
        <v>19.7</v>
      </c>
      <c r="J165" s="103">
        <v>23.8</v>
      </c>
      <c r="K165" s="103">
        <v>32.5</v>
      </c>
      <c r="L165" s="103"/>
      <c r="M165" s="413"/>
      <c r="N165" s="413"/>
      <c r="O165" s="103"/>
      <c r="P165" s="103"/>
      <c r="Q165" s="103"/>
      <c r="R165" s="103"/>
      <c r="S165" s="103"/>
    </row>
    <row r="166" spans="1:19" ht="13" customHeight="1">
      <c r="A166" s="103" t="str">
        <f t="shared" si="2"/>
        <v>A0155</v>
      </c>
      <c r="B166" s="413" t="s">
        <v>2014</v>
      </c>
      <c r="C166" s="413" t="s">
        <v>2015</v>
      </c>
      <c r="D166" s="413"/>
      <c r="E166" s="413"/>
      <c r="F166" s="413"/>
      <c r="G166" s="413"/>
      <c r="H166" s="413"/>
      <c r="I166" s="103">
        <v>19.8</v>
      </c>
      <c r="J166" s="103">
        <v>24</v>
      </c>
      <c r="K166" s="103">
        <v>32.520000000000003</v>
      </c>
      <c r="L166" s="103"/>
      <c r="M166" s="413"/>
      <c r="N166" s="413"/>
      <c r="O166" s="103"/>
      <c r="P166" s="103"/>
      <c r="Q166" s="103"/>
      <c r="R166" s="103"/>
      <c r="S166" s="103"/>
    </row>
    <row r="167" spans="1:19" ht="14.5" customHeight="1">
      <c r="A167" s="82" t="str">
        <f t="shared" si="2"/>
        <v>A0156</v>
      </c>
      <c r="B167" s="410" t="s">
        <v>2016</v>
      </c>
      <c r="C167" s="410" t="s">
        <v>2017</v>
      </c>
      <c r="D167" s="410" t="s">
        <v>2018</v>
      </c>
      <c r="E167" s="410"/>
      <c r="F167" s="410"/>
      <c r="G167" s="416">
        <v>44896</v>
      </c>
      <c r="H167" s="410" t="s">
        <v>627</v>
      </c>
      <c r="I167" s="417">
        <v>19</v>
      </c>
      <c r="J167" s="417">
        <v>15</v>
      </c>
      <c r="K167" s="417">
        <v>22</v>
      </c>
      <c r="L167" s="417">
        <v>585</v>
      </c>
      <c r="M167" s="410" t="s">
        <v>115</v>
      </c>
      <c r="N167" s="410">
        <v>7</v>
      </c>
      <c r="O167" s="85"/>
      <c r="P167" s="85"/>
      <c r="Q167" s="85"/>
      <c r="R167" s="85"/>
      <c r="S167" s="85" t="s">
        <v>1768</v>
      </c>
    </row>
    <row r="168" spans="1:19" ht="14.5" customHeight="1">
      <c r="A168" s="82" t="str">
        <f t="shared" si="2"/>
        <v>A0156</v>
      </c>
      <c r="B168" s="410" t="s">
        <v>2016</v>
      </c>
      <c r="C168" s="410" t="s">
        <v>2019</v>
      </c>
      <c r="D168" s="410" t="s">
        <v>2018</v>
      </c>
      <c r="E168" s="410" t="s">
        <v>2020</v>
      </c>
      <c r="F168" s="410" t="s">
        <v>2021</v>
      </c>
      <c r="G168" s="416">
        <v>42036</v>
      </c>
      <c r="H168" s="410" t="s">
        <v>623</v>
      </c>
      <c r="I168" s="417">
        <v>19</v>
      </c>
      <c r="J168" s="417">
        <v>15</v>
      </c>
      <c r="K168" s="417">
        <v>22</v>
      </c>
      <c r="L168" s="417">
        <v>569</v>
      </c>
      <c r="M168" s="410" t="s">
        <v>115</v>
      </c>
      <c r="N168" s="410">
        <v>7</v>
      </c>
      <c r="O168" s="85"/>
      <c r="P168" s="85"/>
      <c r="Q168" s="85"/>
      <c r="R168" s="85"/>
      <c r="S168" s="85" t="s">
        <v>1768</v>
      </c>
    </row>
    <row r="169" spans="1:19" ht="14.5" customHeight="1">
      <c r="A169" s="82" t="str">
        <f t="shared" si="2"/>
        <v>A0156</v>
      </c>
      <c r="B169" s="410" t="s">
        <v>2016</v>
      </c>
      <c r="C169" s="410" t="s">
        <v>2017</v>
      </c>
      <c r="D169" s="410" t="s">
        <v>2018</v>
      </c>
      <c r="E169" s="410" t="s">
        <v>2022</v>
      </c>
      <c r="F169" s="410" t="s">
        <v>2023</v>
      </c>
      <c r="G169" s="416">
        <v>42705</v>
      </c>
      <c r="H169" s="410" t="s">
        <v>623</v>
      </c>
      <c r="I169" s="417">
        <v>19</v>
      </c>
      <c r="J169" s="417">
        <v>16</v>
      </c>
      <c r="K169" s="417">
        <v>22</v>
      </c>
      <c r="L169" s="417">
        <v>586</v>
      </c>
      <c r="M169" s="410" t="s">
        <v>115</v>
      </c>
      <c r="N169" s="410">
        <v>7</v>
      </c>
      <c r="O169" s="85"/>
      <c r="P169" s="85"/>
      <c r="Q169" s="85"/>
      <c r="R169" s="85"/>
      <c r="S169" s="85" t="s">
        <v>1768</v>
      </c>
    </row>
    <row r="170" spans="1:19" ht="14.5" customHeight="1">
      <c r="A170" s="82" t="str">
        <f t="shared" si="2"/>
        <v>A0156</v>
      </c>
      <c r="B170" s="410" t="s">
        <v>2016</v>
      </c>
      <c r="C170" s="410" t="s">
        <v>2017</v>
      </c>
      <c r="D170" s="410" t="s">
        <v>2018</v>
      </c>
      <c r="E170" s="410" t="s">
        <v>2024</v>
      </c>
      <c r="F170" s="410" t="s">
        <v>2025</v>
      </c>
      <c r="G170" s="416">
        <v>44896</v>
      </c>
      <c r="H170" s="410" t="s">
        <v>606</v>
      </c>
      <c r="I170" s="417">
        <v>19</v>
      </c>
      <c r="J170" s="417">
        <v>15</v>
      </c>
      <c r="K170" s="417">
        <v>22</v>
      </c>
      <c r="L170" s="417">
        <v>585</v>
      </c>
      <c r="M170" s="410" t="s">
        <v>115</v>
      </c>
      <c r="N170" s="410">
        <v>7</v>
      </c>
      <c r="O170" s="85"/>
      <c r="P170" s="85"/>
      <c r="Q170" s="85"/>
      <c r="R170" s="85"/>
      <c r="S170" s="85" t="s">
        <v>1768</v>
      </c>
    </row>
    <row r="171" spans="1:19" ht="14.5" customHeight="1">
      <c r="A171" s="103" t="str">
        <f t="shared" si="2"/>
        <v>A0156</v>
      </c>
      <c r="B171" s="414" t="s">
        <v>2016</v>
      </c>
      <c r="C171" s="414" t="s">
        <v>2017</v>
      </c>
      <c r="D171" s="414" t="s">
        <v>2018</v>
      </c>
      <c r="E171" s="414"/>
      <c r="F171" s="414"/>
      <c r="G171" s="418">
        <v>44896</v>
      </c>
      <c r="H171" s="414" t="s">
        <v>627</v>
      </c>
      <c r="I171" s="419">
        <v>22</v>
      </c>
      <c r="J171" s="419">
        <v>19</v>
      </c>
      <c r="K171" s="419">
        <v>15</v>
      </c>
      <c r="L171" s="419">
        <v>585</v>
      </c>
      <c r="M171" s="414" t="s">
        <v>115</v>
      </c>
      <c r="N171" s="414">
        <v>7</v>
      </c>
      <c r="O171" s="103"/>
      <c r="P171" s="103"/>
      <c r="Q171" s="103"/>
      <c r="R171" s="103"/>
      <c r="S171" s="103" t="s">
        <v>1768</v>
      </c>
    </row>
    <row r="172" spans="1:19" ht="14.5" customHeight="1">
      <c r="A172" s="103" t="str">
        <f t="shared" si="2"/>
        <v>A0156</v>
      </c>
      <c r="B172" s="414" t="s">
        <v>2016</v>
      </c>
      <c r="C172" s="414" t="s">
        <v>2019</v>
      </c>
      <c r="D172" s="414" t="s">
        <v>2018</v>
      </c>
      <c r="E172" s="414" t="s">
        <v>2020</v>
      </c>
      <c r="F172" s="414" t="s">
        <v>2021</v>
      </c>
      <c r="G172" s="418">
        <v>42036</v>
      </c>
      <c r="H172" s="414" t="s">
        <v>623</v>
      </c>
      <c r="I172" s="419">
        <v>22</v>
      </c>
      <c r="J172" s="419">
        <v>19</v>
      </c>
      <c r="K172" s="419">
        <v>15</v>
      </c>
      <c r="L172" s="419">
        <v>569</v>
      </c>
      <c r="M172" s="414" t="s">
        <v>115</v>
      </c>
      <c r="N172" s="414">
        <v>7</v>
      </c>
      <c r="O172" s="103"/>
      <c r="P172" s="103"/>
      <c r="Q172" s="103"/>
      <c r="R172" s="103"/>
      <c r="S172" s="103" t="s">
        <v>1768</v>
      </c>
    </row>
    <row r="173" spans="1:19" ht="14.5" customHeight="1">
      <c r="A173" s="103" t="str">
        <f t="shared" si="2"/>
        <v>A0156</v>
      </c>
      <c r="B173" s="414" t="s">
        <v>2016</v>
      </c>
      <c r="C173" s="414" t="s">
        <v>2017</v>
      </c>
      <c r="D173" s="414" t="s">
        <v>2018</v>
      </c>
      <c r="E173" s="414" t="s">
        <v>2022</v>
      </c>
      <c r="F173" s="414" t="s">
        <v>2023</v>
      </c>
      <c r="G173" s="418">
        <v>42705</v>
      </c>
      <c r="H173" s="414" t="s">
        <v>623</v>
      </c>
      <c r="I173" s="419">
        <v>22</v>
      </c>
      <c r="J173" s="419">
        <v>19</v>
      </c>
      <c r="K173" s="419">
        <v>16</v>
      </c>
      <c r="L173" s="419">
        <v>586</v>
      </c>
      <c r="M173" s="414" t="s">
        <v>115</v>
      </c>
      <c r="N173" s="414">
        <v>7</v>
      </c>
      <c r="O173" s="103"/>
      <c r="P173" s="103"/>
      <c r="Q173" s="103"/>
      <c r="R173" s="103"/>
      <c r="S173" s="103" t="s">
        <v>1768</v>
      </c>
    </row>
    <row r="174" spans="1:19" ht="14.5" customHeight="1">
      <c r="A174" s="103" t="str">
        <f t="shared" si="2"/>
        <v>A0156</v>
      </c>
      <c r="B174" s="414" t="s">
        <v>2016</v>
      </c>
      <c r="C174" s="414" t="s">
        <v>2017</v>
      </c>
      <c r="D174" s="414" t="s">
        <v>2018</v>
      </c>
      <c r="E174" s="414" t="s">
        <v>2024</v>
      </c>
      <c r="F174" s="414" t="s">
        <v>2025</v>
      </c>
      <c r="G174" s="418">
        <v>44896</v>
      </c>
      <c r="H174" s="414" t="s">
        <v>606</v>
      </c>
      <c r="I174" s="419">
        <v>22</v>
      </c>
      <c r="J174" s="419">
        <v>19</v>
      </c>
      <c r="K174" s="419">
        <v>15</v>
      </c>
      <c r="L174" s="419">
        <v>585</v>
      </c>
      <c r="M174" s="414" t="s">
        <v>115</v>
      </c>
      <c r="N174" s="414">
        <v>7</v>
      </c>
      <c r="O174" s="103"/>
      <c r="P174" s="103"/>
      <c r="Q174" s="103"/>
      <c r="R174" s="103"/>
      <c r="S174" s="103" t="s">
        <v>1768</v>
      </c>
    </row>
    <row r="175" spans="1:19" ht="14.5" customHeight="1">
      <c r="A175" s="82" t="str">
        <f t="shared" si="2"/>
        <v>A0157</v>
      </c>
      <c r="B175" s="420" t="s">
        <v>2026</v>
      </c>
      <c r="C175" s="421" t="s">
        <v>2027</v>
      </c>
      <c r="D175" s="422"/>
      <c r="E175" s="422"/>
      <c r="F175" s="422"/>
      <c r="G175" s="422"/>
      <c r="H175" s="422"/>
      <c r="I175" s="423">
        <v>0</v>
      </c>
      <c r="J175" s="423">
        <v>0</v>
      </c>
      <c r="K175" s="411">
        <v>0</v>
      </c>
      <c r="L175" s="412"/>
      <c r="M175" s="412"/>
      <c r="N175" s="412"/>
      <c r="O175" s="85"/>
      <c r="P175" s="85"/>
      <c r="Q175" s="85"/>
      <c r="R175" s="85"/>
      <c r="S175" s="85"/>
    </row>
    <row r="176" spans="1:19" ht="14.5" customHeight="1">
      <c r="A176" s="103" t="str">
        <f t="shared" si="2"/>
        <v>A0157</v>
      </c>
      <c r="B176" s="424" t="s">
        <v>2026</v>
      </c>
      <c r="C176" s="425" t="s">
        <v>2027</v>
      </c>
      <c r="D176" s="426"/>
      <c r="E176" s="426"/>
      <c r="F176" s="426"/>
      <c r="G176" s="426"/>
      <c r="H176" s="426"/>
      <c r="I176" s="415">
        <v>0</v>
      </c>
      <c r="J176" s="427">
        <v>0</v>
      </c>
      <c r="K176" s="427">
        <v>0</v>
      </c>
      <c r="L176" s="413"/>
      <c r="M176" s="413"/>
      <c r="N176" s="413"/>
      <c r="O176" s="103"/>
      <c r="P176" s="103"/>
      <c r="Q176" s="103"/>
      <c r="R176" s="103"/>
      <c r="S176" s="103"/>
    </row>
    <row r="177" spans="1:19" ht="14.5" customHeight="1">
      <c r="A177" s="82" t="str">
        <f t="shared" si="2"/>
        <v>A0169</v>
      </c>
      <c r="B177" s="410" t="s">
        <v>2028</v>
      </c>
      <c r="C177" s="410" t="s">
        <v>2029</v>
      </c>
      <c r="D177" s="410" t="s">
        <v>1892</v>
      </c>
      <c r="E177" s="410" t="s">
        <v>2030</v>
      </c>
      <c r="F177" s="410" t="s">
        <v>2031</v>
      </c>
      <c r="G177" s="416">
        <v>41791</v>
      </c>
      <c r="H177" s="410" t="s">
        <v>623</v>
      </c>
      <c r="I177" s="417">
        <v>78</v>
      </c>
      <c r="J177" s="417">
        <v>56</v>
      </c>
      <c r="K177" s="417">
        <v>56</v>
      </c>
      <c r="L177" s="417">
        <v>300</v>
      </c>
      <c r="M177" s="410" t="s">
        <v>115</v>
      </c>
      <c r="N177" s="410">
        <v>7</v>
      </c>
      <c r="O177" s="85"/>
      <c r="P177" s="85"/>
      <c r="Q177" s="85"/>
      <c r="R177" s="85"/>
      <c r="S177" s="85" t="s">
        <v>1768</v>
      </c>
    </row>
    <row r="178" spans="1:19" ht="14.5" customHeight="1">
      <c r="A178" s="82" t="str">
        <f t="shared" si="2"/>
        <v>A0169</v>
      </c>
      <c r="B178" s="410" t="s">
        <v>2028</v>
      </c>
      <c r="C178" s="410" t="s">
        <v>2032</v>
      </c>
      <c r="D178" s="410" t="s">
        <v>1892</v>
      </c>
      <c r="E178" s="410" t="s">
        <v>2033</v>
      </c>
      <c r="F178" s="410" t="s">
        <v>2034</v>
      </c>
      <c r="G178" s="416">
        <v>46661</v>
      </c>
      <c r="H178" s="410" t="s">
        <v>627</v>
      </c>
      <c r="I178" s="417">
        <v>78</v>
      </c>
      <c r="J178" s="417">
        <v>56</v>
      </c>
      <c r="K178" s="417">
        <v>56</v>
      </c>
      <c r="L178" s="417">
        <v>300</v>
      </c>
      <c r="M178" s="410" t="s">
        <v>115</v>
      </c>
      <c r="N178" s="410">
        <v>7</v>
      </c>
      <c r="O178" s="85"/>
      <c r="P178" s="85"/>
      <c r="Q178" s="85"/>
      <c r="R178" s="85"/>
      <c r="S178" s="85" t="s">
        <v>1768</v>
      </c>
    </row>
    <row r="179" spans="1:19" ht="14.5" customHeight="1">
      <c r="A179" s="82" t="str">
        <f t="shared" si="2"/>
        <v>A0169</v>
      </c>
      <c r="B179" s="410" t="s">
        <v>2028</v>
      </c>
      <c r="C179" s="410" t="s">
        <v>2032</v>
      </c>
      <c r="D179" s="410" t="s">
        <v>1892</v>
      </c>
      <c r="E179" s="410" t="s">
        <v>2035</v>
      </c>
      <c r="F179" s="410" t="s">
        <v>2036</v>
      </c>
      <c r="G179" s="416">
        <v>46661</v>
      </c>
      <c r="H179" s="410" t="s">
        <v>606</v>
      </c>
      <c r="I179" s="417">
        <v>78</v>
      </c>
      <c r="J179" s="417">
        <v>56</v>
      </c>
      <c r="K179" s="417">
        <v>56</v>
      </c>
      <c r="L179" s="417">
        <v>300</v>
      </c>
      <c r="M179" s="410" t="s">
        <v>115</v>
      </c>
      <c r="N179" s="410">
        <v>7</v>
      </c>
      <c r="O179" s="85"/>
      <c r="P179" s="85"/>
      <c r="Q179" s="85"/>
      <c r="R179" s="85"/>
      <c r="S179" s="85" t="s">
        <v>1768</v>
      </c>
    </row>
    <row r="180" spans="1:19" ht="14.5" customHeight="1">
      <c r="A180" s="103" t="str">
        <f t="shared" si="2"/>
        <v>A0169</v>
      </c>
      <c r="B180" s="414" t="s">
        <v>2028</v>
      </c>
      <c r="C180" s="414" t="s">
        <v>2029</v>
      </c>
      <c r="D180" s="414" t="s">
        <v>1892</v>
      </c>
      <c r="E180" s="414" t="s">
        <v>2030</v>
      </c>
      <c r="F180" s="414" t="s">
        <v>2031</v>
      </c>
      <c r="G180" s="418">
        <v>41791</v>
      </c>
      <c r="H180" s="414" t="s">
        <v>623</v>
      </c>
      <c r="I180" s="419">
        <v>56</v>
      </c>
      <c r="J180" s="419">
        <v>78</v>
      </c>
      <c r="K180" s="419">
        <v>56</v>
      </c>
      <c r="L180" s="419">
        <v>300</v>
      </c>
      <c r="M180" s="414" t="s">
        <v>115</v>
      </c>
      <c r="N180" s="414">
        <v>7</v>
      </c>
      <c r="O180" s="103"/>
      <c r="P180" s="103"/>
      <c r="Q180" s="103"/>
      <c r="R180" s="103"/>
      <c r="S180" s="103" t="s">
        <v>1768</v>
      </c>
    </row>
    <row r="181" spans="1:19" ht="14.5" customHeight="1">
      <c r="A181" s="103" t="str">
        <f t="shared" si="2"/>
        <v>A0169</v>
      </c>
      <c r="B181" s="414" t="s">
        <v>2028</v>
      </c>
      <c r="C181" s="414" t="s">
        <v>2032</v>
      </c>
      <c r="D181" s="414" t="s">
        <v>1892</v>
      </c>
      <c r="E181" s="414" t="s">
        <v>2033</v>
      </c>
      <c r="F181" s="414" t="s">
        <v>2034</v>
      </c>
      <c r="G181" s="418">
        <v>46661</v>
      </c>
      <c r="H181" s="414" t="s">
        <v>627</v>
      </c>
      <c r="I181" s="419">
        <v>56</v>
      </c>
      <c r="J181" s="419">
        <v>78</v>
      </c>
      <c r="K181" s="419">
        <v>56</v>
      </c>
      <c r="L181" s="419">
        <v>300</v>
      </c>
      <c r="M181" s="414" t="s">
        <v>115</v>
      </c>
      <c r="N181" s="414">
        <v>7</v>
      </c>
      <c r="O181" s="103"/>
      <c r="P181" s="103"/>
      <c r="Q181" s="103"/>
      <c r="R181" s="103"/>
      <c r="S181" s="103" t="s">
        <v>1768</v>
      </c>
    </row>
    <row r="182" spans="1:19" ht="14.5" customHeight="1">
      <c r="A182" s="103" t="str">
        <f t="shared" si="2"/>
        <v>A0169</v>
      </c>
      <c r="B182" s="414" t="s">
        <v>2028</v>
      </c>
      <c r="C182" s="414" t="s">
        <v>2032</v>
      </c>
      <c r="D182" s="414" t="s">
        <v>1892</v>
      </c>
      <c r="E182" s="414" t="s">
        <v>2035</v>
      </c>
      <c r="F182" s="414" t="s">
        <v>2036</v>
      </c>
      <c r="G182" s="418">
        <v>46661</v>
      </c>
      <c r="H182" s="414" t="s">
        <v>606</v>
      </c>
      <c r="I182" s="419">
        <v>56</v>
      </c>
      <c r="J182" s="419">
        <v>78</v>
      </c>
      <c r="K182" s="419">
        <v>56</v>
      </c>
      <c r="L182" s="419">
        <v>300</v>
      </c>
      <c r="M182" s="414" t="s">
        <v>115</v>
      </c>
      <c r="N182" s="414">
        <v>7</v>
      </c>
      <c r="O182" s="103"/>
      <c r="P182" s="103"/>
      <c r="Q182" s="103"/>
      <c r="R182" s="103"/>
      <c r="S182" s="103" t="s">
        <v>1768</v>
      </c>
    </row>
    <row r="183" spans="1:19" ht="14.5" customHeight="1">
      <c r="A183" s="82" t="str">
        <f t="shared" si="2"/>
        <v>A0172</v>
      </c>
      <c r="B183" s="410" t="s">
        <v>2037</v>
      </c>
      <c r="C183" s="410" t="s">
        <v>2038</v>
      </c>
      <c r="D183" s="410" t="s">
        <v>1899</v>
      </c>
      <c r="E183" s="410" t="s">
        <v>2039</v>
      </c>
      <c r="F183" s="410" t="s">
        <v>2040</v>
      </c>
      <c r="G183" s="416">
        <v>41548</v>
      </c>
      <c r="H183" s="410" t="s">
        <v>623</v>
      </c>
      <c r="I183" s="417">
        <v>36.5</v>
      </c>
      <c r="J183" s="417">
        <v>22.5</v>
      </c>
      <c r="K183" s="417">
        <v>9.3000000000000007</v>
      </c>
      <c r="L183" s="417">
        <v>125</v>
      </c>
      <c r="M183" s="410" t="s">
        <v>115</v>
      </c>
      <c r="N183" s="410" t="s">
        <v>116</v>
      </c>
      <c r="O183" s="85"/>
      <c r="P183" s="85"/>
      <c r="Q183" s="85"/>
      <c r="R183" s="85"/>
      <c r="S183" s="85" t="s">
        <v>1768</v>
      </c>
    </row>
    <row r="184" spans="1:19" ht="14.5" customHeight="1">
      <c r="A184" s="82" t="str">
        <f t="shared" si="2"/>
        <v>A0172</v>
      </c>
      <c r="B184" s="410" t="s">
        <v>2037</v>
      </c>
      <c r="C184" s="410" t="s">
        <v>2038</v>
      </c>
      <c r="D184" s="410" t="s">
        <v>1899</v>
      </c>
      <c r="E184" s="410" t="s">
        <v>2041</v>
      </c>
      <c r="F184" s="410" t="s">
        <v>2042</v>
      </c>
      <c r="G184" s="416">
        <v>47818</v>
      </c>
      <c r="H184" s="410" t="s">
        <v>606</v>
      </c>
      <c r="I184" s="67">
        <v>36.5</v>
      </c>
      <c r="J184" s="67">
        <v>22.5</v>
      </c>
      <c r="K184" s="67">
        <v>9.3000000000000007</v>
      </c>
      <c r="L184" s="67">
        <v>125.2</v>
      </c>
      <c r="M184" s="410" t="s">
        <v>115</v>
      </c>
      <c r="N184" s="410" t="s">
        <v>1778</v>
      </c>
      <c r="O184" s="85"/>
      <c r="P184" s="85"/>
      <c r="Q184" s="85"/>
      <c r="R184" s="85"/>
      <c r="S184" s="85" t="s">
        <v>1768</v>
      </c>
    </row>
    <row r="185" spans="1:19" ht="14.5" customHeight="1">
      <c r="A185" s="103" t="str">
        <f t="shared" si="2"/>
        <v>A0172</v>
      </c>
      <c r="B185" s="414" t="s">
        <v>2037</v>
      </c>
      <c r="C185" s="414" t="s">
        <v>2038</v>
      </c>
      <c r="D185" s="414" t="s">
        <v>1899</v>
      </c>
      <c r="E185" s="414" t="s">
        <v>2039</v>
      </c>
      <c r="F185" s="414" t="s">
        <v>2040</v>
      </c>
      <c r="G185" s="418">
        <v>41548</v>
      </c>
      <c r="H185" s="414" t="s">
        <v>623</v>
      </c>
      <c r="I185" s="68">
        <v>9.3000000000000007</v>
      </c>
      <c r="J185" s="68">
        <v>36.5</v>
      </c>
      <c r="K185" s="68">
        <v>22.5</v>
      </c>
      <c r="L185" s="68">
        <v>125</v>
      </c>
      <c r="M185" s="414" t="s">
        <v>115</v>
      </c>
      <c r="N185" s="414" t="s">
        <v>116</v>
      </c>
      <c r="O185" s="103"/>
      <c r="P185" s="103"/>
      <c r="Q185" s="103"/>
      <c r="R185" s="103"/>
      <c r="S185" s="103" t="s">
        <v>1768</v>
      </c>
    </row>
    <row r="186" spans="1:19" ht="14.5" customHeight="1">
      <c r="A186" s="103" t="str">
        <f t="shared" si="2"/>
        <v>A0172</v>
      </c>
      <c r="B186" s="414" t="s">
        <v>2037</v>
      </c>
      <c r="C186" s="414" t="s">
        <v>2038</v>
      </c>
      <c r="D186" s="414" t="s">
        <v>1899</v>
      </c>
      <c r="E186" s="414" t="s">
        <v>2041</v>
      </c>
      <c r="F186" s="414" t="s">
        <v>2042</v>
      </c>
      <c r="G186" s="418">
        <v>47818</v>
      </c>
      <c r="H186" s="414" t="s">
        <v>606</v>
      </c>
      <c r="I186" s="68">
        <v>9.3000000000000007</v>
      </c>
      <c r="J186" s="68">
        <v>36.5</v>
      </c>
      <c r="K186" s="68">
        <v>22.5</v>
      </c>
      <c r="L186" s="68">
        <v>125.2</v>
      </c>
      <c r="M186" s="414" t="s">
        <v>115</v>
      </c>
      <c r="N186" s="414" t="s">
        <v>1778</v>
      </c>
      <c r="O186" s="103"/>
      <c r="P186" s="103"/>
      <c r="Q186" s="103"/>
      <c r="R186" s="103"/>
      <c r="S186" s="103" t="s">
        <v>1768</v>
      </c>
    </row>
    <row r="187" spans="1:19" ht="14.5" customHeight="1">
      <c r="A187" s="82" t="str">
        <f t="shared" si="2"/>
        <v>A0173</v>
      </c>
      <c r="B187" s="410" t="s">
        <v>642</v>
      </c>
      <c r="C187" s="410" t="s">
        <v>2043</v>
      </c>
      <c r="D187" s="410" t="s">
        <v>1899</v>
      </c>
      <c r="E187" s="410" t="s">
        <v>2044</v>
      </c>
      <c r="F187" s="410" t="s">
        <v>2045</v>
      </c>
      <c r="G187" s="416">
        <v>41548</v>
      </c>
      <c r="H187" s="410" t="s">
        <v>623</v>
      </c>
      <c r="I187" s="417">
        <v>36.5</v>
      </c>
      <c r="J187" s="417">
        <v>22.5</v>
      </c>
      <c r="K187" s="417">
        <v>16.3</v>
      </c>
      <c r="L187" s="417">
        <v>173.5</v>
      </c>
      <c r="M187" s="410" t="s">
        <v>115</v>
      </c>
      <c r="N187" s="410">
        <v>7</v>
      </c>
      <c r="O187" s="85"/>
      <c r="P187" s="85"/>
      <c r="Q187" s="85"/>
      <c r="R187" s="85"/>
      <c r="S187" s="85" t="s">
        <v>1768</v>
      </c>
    </row>
    <row r="188" spans="1:19" ht="14.5" customHeight="1">
      <c r="A188" s="82" t="str">
        <f t="shared" si="2"/>
        <v>A0173</v>
      </c>
      <c r="B188" s="410" t="s">
        <v>642</v>
      </c>
      <c r="C188" s="410" t="s">
        <v>2043</v>
      </c>
      <c r="D188" s="410" t="s">
        <v>1899</v>
      </c>
      <c r="E188" s="410" t="s">
        <v>2046</v>
      </c>
      <c r="F188" s="410" t="s">
        <v>2047</v>
      </c>
      <c r="G188" s="416">
        <v>47818</v>
      </c>
      <c r="H188" s="410" t="s">
        <v>606</v>
      </c>
      <c r="I188" s="417">
        <v>36.5</v>
      </c>
      <c r="J188" s="417">
        <v>22.5</v>
      </c>
      <c r="K188" s="417">
        <v>16.3</v>
      </c>
      <c r="L188" s="417">
        <v>173.5</v>
      </c>
      <c r="M188" s="410" t="s">
        <v>115</v>
      </c>
      <c r="N188" s="410">
        <v>7</v>
      </c>
      <c r="O188" s="85"/>
      <c r="P188" s="85"/>
      <c r="Q188" s="85"/>
      <c r="R188" s="85"/>
      <c r="S188" s="85" t="s">
        <v>1768</v>
      </c>
    </row>
    <row r="189" spans="1:19" ht="14.5" customHeight="1">
      <c r="A189" s="103" t="str">
        <f t="shared" si="2"/>
        <v>A0173</v>
      </c>
      <c r="B189" s="414" t="s">
        <v>642</v>
      </c>
      <c r="C189" s="414" t="s">
        <v>2043</v>
      </c>
      <c r="D189" s="414" t="s">
        <v>1899</v>
      </c>
      <c r="E189" s="414" t="s">
        <v>2044</v>
      </c>
      <c r="F189" s="414" t="s">
        <v>2045</v>
      </c>
      <c r="G189" s="418">
        <v>41548</v>
      </c>
      <c r="H189" s="414" t="s">
        <v>623</v>
      </c>
      <c r="I189" s="68">
        <v>16.3</v>
      </c>
      <c r="J189" s="68">
        <v>36.5</v>
      </c>
      <c r="K189" s="68">
        <v>22.5</v>
      </c>
      <c r="L189" s="68">
        <v>173.5</v>
      </c>
      <c r="M189" s="414" t="s">
        <v>115</v>
      </c>
      <c r="N189" s="414">
        <v>7</v>
      </c>
      <c r="O189" s="103"/>
      <c r="P189" s="103"/>
      <c r="Q189" s="103"/>
      <c r="R189" s="103"/>
      <c r="S189" s="103" t="s">
        <v>1768</v>
      </c>
    </row>
    <row r="190" spans="1:19" ht="14.5" customHeight="1">
      <c r="A190" s="103" t="str">
        <f t="shared" si="2"/>
        <v>A0173</v>
      </c>
      <c r="B190" s="414" t="s">
        <v>642</v>
      </c>
      <c r="C190" s="414" t="s">
        <v>2043</v>
      </c>
      <c r="D190" s="414" t="s">
        <v>1899</v>
      </c>
      <c r="E190" s="414" t="s">
        <v>2046</v>
      </c>
      <c r="F190" s="414" t="s">
        <v>2047</v>
      </c>
      <c r="G190" s="418">
        <v>47818</v>
      </c>
      <c r="H190" s="414" t="s">
        <v>606</v>
      </c>
      <c r="I190" s="419">
        <v>16.3</v>
      </c>
      <c r="J190" s="419">
        <v>36.5</v>
      </c>
      <c r="K190" s="419">
        <v>22.5</v>
      </c>
      <c r="L190" s="419">
        <v>173.5</v>
      </c>
      <c r="M190" s="414" t="s">
        <v>115</v>
      </c>
      <c r="N190" s="414">
        <v>7</v>
      </c>
      <c r="O190" s="103"/>
      <c r="P190" s="103"/>
      <c r="Q190" s="103"/>
      <c r="R190" s="103"/>
      <c r="S190" s="103" t="s">
        <v>1768</v>
      </c>
    </row>
    <row r="191" spans="1:19" ht="14.5" customHeight="1">
      <c r="A191" s="82" t="str">
        <f t="shared" si="2"/>
        <v>A0174</v>
      </c>
      <c r="B191" s="410" t="s">
        <v>645</v>
      </c>
      <c r="C191" s="410" t="s">
        <v>2048</v>
      </c>
      <c r="D191" s="410" t="s">
        <v>1899</v>
      </c>
      <c r="E191" s="410" t="s">
        <v>2049</v>
      </c>
      <c r="F191" s="410" t="s">
        <v>2050</v>
      </c>
      <c r="G191" s="416">
        <v>41548</v>
      </c>
      <c r="H191" s="410" t="s">
        <v>623</v>
      </c>
      <c r="I191" s="417">
        <v>36.5</v>
      </c>
      <c r="J191" s="417">
        <v>22.5</v>
      </c>
      <c r="K191" s="417">
        <v>19.8</v>
      </c>
      <c r="L191" s="417">
        <v>207</v>
      </c>
      <c r="M191" s="410" t="s">
        <v>115</v>
      </c>
      <c r="N191" s="410">
        <v>7</v>
      </c>
      <c r="O191" s="85"/>
      <c r="P191" s="85"/>
      <c r="Q191" s="85"/>
      <c r="R191" s="85"/>
      <c r="S191" s="85" t="s">
        <v>1768</v>
      </c>
    </row>
    <row r="192" spans="1:19" ht="14.5" customHeight="1">
      <c r="A192" s="82" t="str">
        <f t="shared" si="2"/>
        <v>A0174</v>
      </c>
      <c r="B192" s="410" t="s">
        <v>645</v>
      </c>
      <c r="C192" s="410" t="s">
        <v>2048</v>
      </c>
      <c r="D192" s="410" t="s">
        <v>1899</v>
      </c>
      <c r="E192" s="410" t="s">
        <v>2051</v>
      </c>
      <c r="F192" s="410" t="s">
        <v>2052</v>
      </c>
      <c r="G192" s="416">
        <v>47818</v>
      </c>
      <c r="H192" s="410" t="s">
        <v>606</v>
      </c>
      <c r="I192" s="67">
        <v>36.5</v>
      </c>
      <c r="J192" s="67">
        <v>22.5</v>
      </c>
      <c r="K192" s="67">
        <v>19.8</v>
      </c>
      <c r="L192" s="67">
        <v>207</v>
      </c>
      <c r="M192" s="410" t="s">
        <v>115</v>
      </c>
      <c r="N192" s="410">
        <v>7</v>
      </c>
      <c r="O192" s="85"/>
      <c r="P192" s="85"/>
      <c r="Q192" s="85"/>
      <c r="R192" s="85"/>
      <c r="S192" s="85" t="s">
        <v>1768</v>
      </c>
    </row>
    <row r="193" spans="1:19" ht="14.5" customHeight="1">
      <c r="A193" s="103" t="str">
        <f t="shared" si="2"/>
        <v>A0174</v>
      </c>
      <c r="B193" s="414" t="s">
        <v>645</v>
      </c>
      <c r="C193" s="414" t="s">
        <v>2048</v>
      </c>
      <c r="D193" s="414" t="s">
        <v>1899</v>
      </c>
      <c r="E193" s="414" t="s">
        <v>2049</v>
      </c>
      <c r="F193" s="414" t="s">
        <v>2050</v>
      </c>
      <c r="G193" s="418">
        <v>41548</v>
      </c>
      <c r="H193" s="414" t="s">
        <v>623</v>
      </c>
      <c r="I193" s="68">
        <v>19.8</v>
      </c>
      <c r="J193" s="68">
        <v>36.5</v>
      </c>
      <c r="K193" s="68">
        <v>22.5</v>
      </c>
      <c r="L193" s="68">
        <v>207</v>
      </c>
      <c r="M193" s="414" t="s">
        <v>115</v>
      </c>
      <c r="N193" s="414">
        <v>7</v>
      </c>
      <c r="O193" s="103"/>
      <c r="P193" s="103"/>
      <c r="Q193" s="103"/>
      <c r="R193" s="103"/>
      <c r="S193" s="103" t="s">
        <v>1768</v>
      </c>
    </row>
    <row r="194" spans="1:19" ht="14.5" customHeight="1">
      <c r="A194" s="103" t="str">
        <f t="shared" ref="A194:A257" si="3">LEFT(B194,5)</f>
        <v>A0174</v>
      </c>
      <c r="B194" s="414" t="s">
        <v>645</v>
      </c>
      <c r="C194" s="414" t="s">
        <v>2048</v>
      </c>
      <c r="D194" s="414" t="s">
        <v>1899</v>
      </c>
      <c r="E194" s="414" t="s">
        <v>2051</v>
      </c>
      <c r="F194" s="414" t="s">
        <v>2052</v>
      </c>
      <c r="G194" s="418">
        <v>47818</v>
      </c>
      <c r="H194" s="414" t="s">
        <v>606</v>
      </c>
      <c r="I194" s="68">
        <v>19.8</v>
      </c>
      <c r="J194" s="68">
        <v>36.5</v>
      </c>
      <c r="K194" s="68">
        <v>22.5</v>
      </c>
      <c r="L194" s="68">
        <v>207</v>
      </c>
      <c r="M194" s="414" t="s">
        <v>115</v>
      </c>
      <c r="N194" s="414">
        <v>7</v>
      </c>
      <c r="O194" s="103"/>
      <c r="P194" s="103"/>
      <c r="Q194" s="103"/>
      <c r="R194" s="103"/>
      <c r="S194" s="103" t="s">
        <v>1768</v>
      </c>
    </row>
    <row r="195" spans="1:19" ht="14.5" customHeight="1">
      <c r="A195" s="82" t="str">
        <f t="shared" si="3"/>
        <v>A0175</v>
      </c>
      <c r="B195" s="410" t="s">
        <v>648</v>
      </c>
      <c r="C195" s="410" t="s">
        <v>2053</v>
      </c>
      <c r="D195" s="410" t="s">
        <v>1899</v>
      </c>
      <c r="E195" s="410" t="s">
        <v>2054</v>
      </c>
      <c r="F195" s="410" t="s">
        <v>2055</v>
      </c>
      <c r="G195" s="416">
        <v>47818</v>
      </c>
      <c r="H195" s="410" t="s">
        <v>606</v>
      </c>
      <c r="I195" s="67">
        <v>15</v>
      </c>
      <c r="J195" s="67">
        <v>19.75</v>
      </c>
      <c r="K195" s="67">
        <v>5.25</v>
      </c>
      <c r="L195" s="67">
        <v>17</v>
      </c>
      <c r="M195" s="410" t="s">
        <v>115</v>
      </c>
      <c r="N195" s="410">
        <v>7</v>
      </c>
      <c r="O195" s="85"/>
      <c r="P195" s="85"/>
      <c r="Q195" s="85"/>
      <c r="R195" s="85"/>
      <c r="S195" s="85" t="s">
        <v>1768</v>
      </c>
    </row>
    <row r="196" spans="1:19" ht="14.5" customHeight="1">
      <c r="A196" s="82" t="str">
        <f t="shared" si="3"/>
        <v>A0175</v>
      </c>
      <c r="B196" s="410" t="s">
        <v>648</v>
      </c>
      <c r="C196" s="410" t="s">
        <v>2053</v>
      </c>
      <c r="D196" s="410" t="s">
        <v>1899</v>
      </c>
      <c r="E196" s="410" t="s">
        <v>2056</v>
      </c>
      <c r="F196" s="410" t="s">
        <v>2057</v>
      </c>
      <c r="G196" s="416">
        <v>44166</v>
      </c>
      <c r="H196" s="410" t="s">
        <v>606</v>
      </c>
      <c r="I196" s="417">
        <v>15</v>
      </c>
      <c r="J196" s="417">
        <v>19.75</v>
      </c>
      <c r="K196" s="417">
        <v>5.25</v>
      </c>
      <c r="L196" s="417">
        <v>17</v>
      </c>
      <c r="M196" s="410" t="s">
        <v>115</v>
      </c>
      <c r="N196" s="410">
        <v>7</v>
      </c>
      <c r="O196" s="85"/>
      <c r="P196" s="85"/>
      <c r="Q196" s="85"/>
      <c r="R196" s="85"/>
      <c r="S196" s="85" t="s">
        <v>1768</v>
      </c>
    </row>
    <row r="197" spans="1:19" ht="14.5" customHeight="1">
      <c r="A197" s="82" t="str">
        <f t="shared" si="3"/>
        <v>A0175</v>
      </c>
      <c r="B197" s="410" t="s">
        <v>648</v>
      </c>
      <c r="C197" s="410" t="s">
        <v>2058</v>
      </c>
      <c r="D197" s="410" t="s">
        <v>1899</v>
      </c>
      <c r="E197" s="410" t="s">
        <v>2059</v>
      </c>
      <c r="F197" s="410" t="s">
        <v>2060</v>
      </c>
      <c r="G197" s="416">
        <v>41548</v>
      </c>
      <c r="H197" s="410" t="s">
        <v>623</v>
      </c>
      <c r="I197" s="417">
        <v>15</v>
      </c>
      <c r="J197" s="417">
        <v>19.75</v>
      </c>
      <c r="K197" s="417">
        <v>5.25</v>
      </c>
      <c r="L197" s="417">
        <v>17</v>
      </c>
      <c r="M197" s="410" t="s">
        <v>115</v>
      </c>
      <c r="N197" s="410">
        <v>7</v>
      </c>
      <c r="O197" s="85"/>
      <c r="P197" s="85"/>
      <c r="Q197" s="85"/>
      <c r="R197" s="85"/>
      <c r="S197" s="85" t="s">
        <v>1768</v>
      </c>
    </row>
    <row r="198" spans="1:19" ht="14.5" customHeight="1">
      <c r="A198" s="103" t="str">
        <f t="shared" si="3"/>
        <v>A0175</v>
      </c>
      <c r="B198" s="414" t="s">
        <v>648</v>
      </c>
      <c r="C198" s="414" t="s">
        <v>2053</v>
      </c>
      <c r="D198" s="414" t="s">
        <v>1899</v>
      </c>
      <c r="E198" s="414" t="s">
        <v>2054</v>
      </c>
      <c r="F198" s="414" t="s">
        <v>2055</v>
      </c>
      <c r="G198" s="418">
        <v>47818</v>
      </c>
      <c r="H198" s="414" t="s">
        <v>606</v>
      </c>
      <c r="I198" s="419">
        <v>5.25</v>
      </c>
      <c r="J198" s="419">
        <v>15</v>
      </c>
      <c r="K198" s="419">
        <v>19.75</v>
      </c>
      <c r="L198" s="419">
        <v>17</v>
      </c>
      <c r="M198" s="414" t="s">
        <v>115</v>
      </c>
      <c r="N198" s="414">
        <v>7</v>
      </c>
      <c r="O198" s="103"/>
      <c r="P198" s="103"/>
      <c r="Q198" s="103"/>
      <c r="R198" s="103"/>
      <c r="S198" s="103" t="s">
        <v>1768</v>
      </c>
    </row>
    <row r="199" spans="1:19" ht="14.5" customHeight="1">
      <c r="A199" s="103" t="str">
        <f t="shared" si="3"/>
        <v>A0175</v>
      </c>
      <c r="B199" s="414" t="s">
        <v>648</v>
      </c>
      <c r="C199" s="414" t="s">
        <v>2053</v>
      </c>
      <c r="D199" s="414" t="s">
        <v>1899</v>
      </c>
      <c r="E199" s="414" t="s">
        <v>2056</v>
      </c>
      <c r="F199" s="414" t="s">
        <v>2057</v>
      </c>
      <c r="G199" s="418">
        <v>44166</v>
      </c>
      <c r="H199" s="414" t="s">
        <v>606</v>
      </c>
      <c r="I199" s="419">
        <v>5.25</v>
      </c>
      <c r="J199" s="419">
        <v>15</v>
      </c>
      <c r="K199" s="419">
        <v>19.75</v>
      </c>
      <c r="L199" s="419">
        <v>17</v>
      </c>
      <c r="M199" s="414" t="s">
        <v>115</v>
      </c>
      <c r="N199" s="414">
        <v>7</v>
      </c>
      <c r="O199" s="103"/>
      <c r="P199" s="103"/>
      <c r="Q199" s="103"/>
      <c r="R199" s="103"/>
      <c r="S199" s="103" t="s">
        <v>1768</v>
      </c>
    </row>
    <row r="200" spans="1:19" ht="14.5" customHeight="1">
      <c r="A200" s="103" t="str">
        <f t="shared" si="3"/>
        <v>A0175</v>
      </c>
      <c r="B200" s="414" t="s">
        <v>648</v>
      </c>
      <c r="C200" s="414" t="s">
        <v>2058</v>
      </c>
      <c r="D200" s="414" t="s">
        <v>1899</v>
      </c>
      <c r="E200" s="414" t="s">
        <v>2059</v>
      </c>
      <c r="F200" s="414" t="s">
        <v>2060</v>
      </c>
      <c r="G200" s="418">
        <v>41548</v>
      </c>
      <c r="H200" s="414" t="s">
        <v>623</v>
      </c>
      <c r="I200" s="419">
        <v>5.25</v>
      </c>
      <c r="J200" s="419">
        <v>15</v>
      </c>
      <c r="K200" s="419">
        <v>19.75</v>
      </c>
      <c r="L200" s="419">
        <v>17</v>
      </c>
      <c r="M200" s="414" t="s">
        <v>115</v>
      </c>
      <c r="N200" s="414">
        <v>7</v>
      </c>
      <c r="O200" s="103"/>
      <c r="P200" s="103"/>
      <c r="Q200" s="103"/>
      <c r="R200" s="103"/>
      <c r="S200" s="103" t="s">
        <v>1768</v>
      </c>
    </row>
    <row r="201" spans="1:19" ht="14.5" customHeight="1">
      <c r="A201" s="82" t="str">
        <f t="shared" si="3"/>
        <v>A0176</v>
      </c>
      <c r="B201" s="410" t="s">
        <v>651</v>
      </c>
      <c r="C201" s="410" t="s">
        <v>2061</v>
      </c>
      <c r="D201" s="410" t="s">
        <v>1899</v>
      </c>
      <c r="E201" s="410" t="s">
        <v>2062</v>
      </c>
      <c r="F201" s="410" t="s">
        <v>2063</v>
      </c>
      <c r="G201" s="416">
        <v>47818</v>
      </c>
      <c r="H201" s="410" t="s">
        <v>606</v>
      </c>
      <c r="I201" s="417">
        <v>36.5</v>
      </c>
      <c r="J201" s="417">
        <v>22.5</v>
      </c>
      <c r="K201" s="417">
        <v>12.8</v>
      </c>
      <c r="L201" s="417">
        <v>142</v>
      </c>
      <c r="M201" s="410" t="s">
        <v>115</v>
      </c>
      <c r="N201" s="410">
        <v>7</v>
      </c>
      <c r="O201" s="85"/>
      <c r="P201" s="85"/>
      <c r="Q201" s="85"/>
      <c r="R201" s="85"/>
      <c r="S201" s="85" t="s">
        <v>1768</v>
      </c>
    </row>
    <row r="202" spans="1:19" ht="14.5" customHeight="1">
      <c r="A202" s="82" t="str">
        <f t="shared" si="3"/>
        <v>A0176</v>
      </c>
      <c r="B202" s="410" t="s">
        <v>651</v>
      </c>
      <c r="C202" s="410" t="s">
        <v>2061</v>
      </c>
      <c r="D202" s="410" t="s">
        <v>1899</v>
      </c>
      <c r="E202" s="410" t="s">
        <v>2064</v>
      </c>
      <c r="F202" s="410" t="s">
        <v>2065</v>
      </c>
      <c r="G202" s="416">
        <v>41548</v>
      </c>
      <c r="H202" s="410" t="s">
        <v>623</v>
      </c>
      <c r="I202" s="67">
        <v>36.5</v>
      </c>
      <c r="J202" s="67">
        <v>225</v>
      </c>
      <c r="K202" s="67">
        <v>12.8</v>
      </c>
      <c r="L202" s="67">
        <v>142</v>
      </c>
      <c r="M202" s="410" t="s">
        <v>115</v>
      </c>
      <c r="N202" s="410">
        <v>7</v>
      </c>
      <c r="O202" s="85"/>
      <c r="P202" s="85"/>
      <c r="Q202" s="85"/>
      <c r="R202" s="85"/>
      <c r="S202" s="85" t="s">
        <v>1768</v>
      </c>
    </row>
    <row r="203" spans="1:19" ht="14.5" customHeight="1">
      <c r="A203" s="103" t="str">
        <f t="shared" si="3"/>
        <v>A0176</v>
      </c>
      <c r="B203" s="414" t="s">
        <v>651</v>
      </c>
      <c r="C203" s="414" t="s">
        <v>2061</v>
      </c>
      <c r="D203" s="414" t="s">
        <v>1899</v>
      </c>
      <c r="E203" s="414" t="s">
        <v>2062</v>
      </c>
      <c r="F203" s="414" t="s">
        <v>2063</v>
      </c>
      <c r="G203" s="418">
        <v>47818</v>
      </c>
      <c r="H203" s="414" t="s">
        <v>606</v>
      </c>
      <c r="I203" s="419">
        <v>12.8</v>
      </c>
      <c r="J203" s="419">
        <v>36.5</v>
      </c>
      <c r="K203" s="419">
        <v>22.5</v>
      </c>
      <c r="L203" s="419">
        <v>142</v>
      </c>
      <c r="M203" s="414" t="s">
        <v>115</v>
      </c>
      <c r="N203" s="414">
        <v>7</v>
      </c>
      <c r="O203" s="103"/>
      <c r="P203" s="103"/>
      <c r="Q203" s="103"/>
      <c r="R203" s="103"/>
      <c r="S203" s="103" t="s">
        <v>1768</v>
      </c>
    </row>
    <row r="204" spans="1:19" ht="14.5" customHeight="1">
      <c r="A204" s="103" t="str">
        <f t="shared" si="3"/>
        <v>A0176</v>
      </c>
      <c r="B204" s="414" t="s">
        <v>651</v>
      </c>
      <c r="C204" s="414" t="s">
        <v>2061</v>
      </c>
      <c r="D204" s="414" t="s">
        <v>1899</v>
      </c>
      <c r="E204" s="414" t="s">
        <v>2064</v>
      </c>
      <c r="F204" s="414" t="s">
        <v>2065</v>
      </c>
      <c r="G204" s="418">
        <v>41548</v>
      </c>
      <c r="H204" s="414" t="s">
        <v>623</v>
      </c>
      <c r="I204" s="68">
        <v>12.8</v>
      </c>
      <c r="J204" s="68">
        <v>36.5</v>
      </c>
      <c r="K204" s="68">
        <v>225</v>
      </c>
      <c r="L204" s="68">
        <v>142</v>
      </c>
      <c r="M204" s="414" t="s">
        <v>115</v>
      </c>
      <c r="N204" s="414">
        <v>7</v>
      </c>
      <c r="O204" s="103"/>
      <c r="P204" s="103"/>
      <c r="Q204" s="103"/>
      <c r="R204" s="103"/>
      <c r="S204" s="103" t="s">
        <v>1768</v>
      </c>
    </row>
    <row r="205" spans="1:19" ht="14.5" customHeight="1">
      <c r="A205" s="82" t="str">
        <f t="shared" si="3"/>
        <v>A0177</v>
      </c>
      <c r="B205" s="410" t="s">
        <v>654</v>
      </c>
      <c r="C205" s="410" t="s">
        <v>2066</v>
      </c>
      <c r="D205" s="410" t="s">
        <v>1899</v>
      </c>
      <c r="E205" s="410" t="s">
        <v>2067</v>
      </c>
      <c r="F205" s="410" t="s">
        <v>2068</v>
      </c>
      <c r="G205" s="416">
        <v>47818</v>
      </c>
      <c r="H205" s="410" t="s">
        <v>606</v>
      </c>
      <c r="I205" s="67">
        <v>36.5</v>
      </c>
      <c r="J205" s="67">
        <v>22.5</v>
      </c>
      <c r="K205" s="67">
        <v>12.8</v>
      </c>
      <c r="L205" s="67">
        <v>159</v>
      </c>
      <c r="M205" s="410" t="s">
        <v>115</v>
      </c>
      <c r="N205" s="410">
        <v>7</v>
      </c>
      <c r="O205" s="85"/>
      <c r="P205" s="85"/>
      <c r="Q205" s="85"/>
      <c r="R205" s="85"/>
      <c r="S205" s="85" t="s">
        <v>1768</v>
      </c>
    </row>
    <row r="206" spans="1:19" ht="14.5" customHeight="1">
      <c r="A206" s="82" t="str">
        <f t="shared" si="3"/>
        <v>A0177</v>
      </c>
      <c r="B206" s="410" t="s">
        <v>654</v>
      </c>
      <c r="C206" s="410" t="s">
        <v>2066</v>
      </c>
      <c r="D206" s="410" t="s">
        <v>1899</v>
      </c>
      <c r="E206" s="410" t="s">
        <v>2069</v>
      </c>
      <c r="F206" s="410" t="s">
        <v>2070</v>
      </c>
      <c r="G206" s="416">
        <v>41548</v>
      </c>
      <c r="H206" s="410" t="s">
        <v>623</v>
      </c>
      <c r="I206" s="67">
        <v>36.5</v>
      </c>
      <c r="J206" s="67">
        <v>22.5</v>
      </c>
      <c r="K206" s="67">
        <v>12.8</v>
      </c>
      <c r="L206" s="67">
        <v>159</v>
      </c>
      <c r="M206" s="410" t="s">
        <v>115</v>
      </c>
      <c r="N206" s="410">
        <v>7</v>
      </c>
      <c r="O206" s="85"/>
      <c r="P206" s="85"/>
      <c r="Q206" s="85"/>
      <c r="R206" s="85"/>
      <c r="S206" s="85" t="s">
        <v>1768</v>
      </c>
    </row>
    <row r="207" spans="1:19" ht="14.5" customHeight="1">
      <c r="A207" s="82" t="str">
        <f t="shared" si="3"/>
        <v>A0177</v>
      </c>
      <c r="B207" s="410" t="s">
        <v>654</v>
      </c>
      <c r="C207" s="410" t="s">
        <v>2066</v>
      </c>
      <c r="D207" s="410" t="s">
        <v>1899</v>
      </c>
      <c r="E207" s="410" t="s">
        <v>2071</v>
      </c>
      <c r="F207" s="410" t="s">
        <v>2072</v>
      </c>
      <c r="G207" s="416">
        <v>44166</v>
      </c>
      <c r="H207" s="410" t="s">
        <v>606</v>
      </c>
      <c r="I207" s="417">
        <v>36.5</v>
      </c>
      <c r="J207" s="417">
        <v>22.5</v>
      </c>
      <c r="K207" s="417">
        <v>12.8</v>
      </c>
      <c r="L207" s="417">
        <v>159</v>
      </c>
      <c r="M207" s="410" t="s">
        <v>115</v>
      </c>
      <c r="N207" s="410">
        <v>7</v>
      </c>
      <c r="O207" s="85"/>
      <c r="P207" s="85"/>
      <c r="Q207" s="85"/>
      <c r="R207" s="85"/>
      <c r="S207" s="85" t="s">
        <v>1768</v>
      </c>
    </row>
    <row r="208" spans="1:19" ht="14.5" customHeight="1">
      <c r="A208" s="103" t="str">
        <f t="shared" si="3"/>
        <v>A0177</v>
      </c>
      <c r="B208" s="414" t="s">
        <v>654</v>
      </c>
      <c r="C208" s="414" t="s">
        <v>2066</v>
      </c>
      <c r="D208" s="414" t="s">
        <v>1899</v>
      </c>
      <c r="E208" s="414" t="s">
        <v>2067</v>
      </c>
      <c r="F208" s="414" t="s">
        <v>2068</v>
      </c>
      <c r="G208" s="418">
        <v>47818</v>
      </c>
      <c r="H208" s="414" t="s">
        <v>606</v>
      </c>
      <c r="I208" s="68">
        <v>12.8</v>
      </c>
      <c r="J208" s="68">
        <v>36.5</v>
      </c>
      <c r="K208" s="68">
        <v>22.5</v>
      </c>
      <c r="L208" s="68">
        <v>159</v>
      </c>
      <c r="M208" s="414" t="s">
        <v>115</v>
      </c>
      <c r="N208" s="414">
        <v>7</v>
      </c>
      <c r="O208" s="103"/>
      <c r="P208" s="103"/>
      <c r="Q208" s="103"/>
      <c r="R208" s="103"/>
      <c r="S208" s="103" t="s">
        <v>1768</v>
      </c>
    </row>
    <row r="209" spans="1:19" ht="14.5" customHeight="1">
      <c r="A209" s="103" t="str">
        <f t="shared" si="3"/>
        <v>A0177</v>
      </c>
      <c r="B209" s="414" t="s">
        <v>654</v>
      </c>
      <c r="C209" s="414" t="s">
        <v>2066</v>
      </c>
      <c r="D209" s="414" t="s">
        <v>1899</v>
      </c>
      <c r="E209" s="414" t="s">
        <v>2069</v>
      </c>
      <c r="F209" s="414" t="s">
        <v>2070</v>
      </c>
      <c r="G209" s="418">
        <v>41548</v>
      </c>
      <c r="H209" s="414" t="s">
        <v>623</v>
      </c>
      <c r="I209" s="419">
        <v>12.8</v>
      </c>
      <c r="J209" s="419">
        <v>36.5</v>
      </c>
      <c r="K209" s="419">
        <v>22.5</v>
      </c>
      <c r="L209" s="419">
        <v>159</v>
      </c>
      <c r="M209" s="414" t="s">
        <v>115</v>
      </c>
      <c r="N209" s="414">
        <v>7</v>
      </c>
      <c r="O209" s="103"/>
      <c r="P209" s="103"/>
      <c r="Q209" s="103"/>
      <c r="R209" s="103"/>
      <c r="S209" s="103" t="s">
        <v>1768</v>
      </c>
    </row>
    <row r="210" spans="1:19" ht="14.5" customHeight="1">
      <c r="A210" s="103" t="str">
        <f t="shared" si="3"/>
        <v>A0177</v>
      </c>
      <c r="B210" s="414" t="s">
        <v>654</v>
      </c>
      <c r="C210" s="414" t="s">
        <v>2066</v>
      </c>
      <c r="D210" s="414" t="s">
        <v>1899</v>
      </c>
      <c r="E210" s="414" t="s">
        <v>2071</v>
      </c>
      <c r="F210" s="414" t="s">
        <v>2072</v>
      </c>
      <c r="G210" s="418">
        <v>44166</v>
      </c>
      <c r="H210" s="414" t="s">
        <v>606</v>
      </c>
      <c r="I210" s="419">
        <v>12.8</v>
      </c>
      <c r="J210" s="419">
        <v>36.5</v>
      </c>
      <c r="K210" s="419">
        <v>22.5</v>
      </c>
      <c r="L210" s="419">
        <v>159</v>
      </c>
      <c r="M210" s="414" t="s">
        <v>115</v>
      </c>
      <c r="N210" s="414">
        <v>7</v>
      </c>
      <c r="O210" s="103"/>
      <c r="P210" s="103"/>
      <c r="Q210" s="103"/>
      <c r="R210" s="103"/>
      <c r="S210" s="103" t="s">
        <v>1768</v>
      </c>
    </row>
    <row r="211" spans="1:19" ht="14.5" customHeight="1">
      <c r="A211" s="82" t="str">
        <f t="shared" si="3"/>
        <v>A0183</v>
      </c>
      <c r="B211" s="410" t="s">
        <v>2073</v>
      </c>
      <c r="C211" s="410" t="s">
        <v>2074</v>
      </c>
      <c r="D211" s="410" t="s">
        <v>1787</v>
      </c>
      <c r="E211" s="410" t="s">
        <v>2075</v>
      </c>
      <c r="F211" s="410" t="s">
        <v>2076</v>
      </c>
      <c r="G211" s="416">
        <v>45931</v>
      </c>
      <c r="H211" s="410" t="s">
        <v>606</v>
      </c>
      <c r="I211" s="417">
        <v>25</v>
      </c>
      <c r="J211" s="417">
        <v>20</v>
      </c>
      <c r="K211" s="417">
        <v>12</v>
      </c>
      <c r="L211" s="417">
        <v>65</v>
      </c>
      <c r="M211" s="410" t="s">
        <v>115</v>
      </c>
      <c r="N211" s="410" t="s">
        <v>116</v>
      </c>
      <c r="O211" s="85"/>
      <c r="P211" s="85"/>
      <c r="Q211" s="85"/>
      <c r="R211" s="85"/>
      <c r="S211" s="85" t="s">
        <v>1768</v>
      </c>
    </row>
    <row r="212" spans="1:19" ht="14.5" customHeight="1">
      <c r="A212" s="103" t="str">
        <f t="shared" si="3"/>
        <v>A0183</v>
      </c>
      <c r="B212" s="414" t="s">
        <v>2073</v>
      </c>
      <c r="C212" s="414" t="s">
        <v>2074</v>
      </c>
      <c r="D212" s="414" t="s">
        <v>1787</v>
      </c>
      <c r="E212" s="414" t="s">
        <v>2075</v>
      </c>
      <c r="F212" s="414" t="s">
        <v>2076</v>
      </c>
      <c r="G212" s="418">
        <v>45931</v>
      </c>
      <c r="H212" s="414" t="s">
        <v>606</v>
      </c>
      <c r="I212" s="419">
        <v>12</v>
      </c>
      <c r="J212" s="419">
        <v>25</v>
      </c>
      <c r="K212" s="419">
        <v>20</v>
      </c>
      <c r="L212" s="419">
        <v>65</v>
      </c>
      <c r="M212" s="414" t="s">
        <v>115</v>
      </c>
      <c r="N212" s="414" t="s">
        <v>116</v>
      </c>
      <c r="O212" s="103"/>
      <c r="P212" s="103"/>
      <c r="Q212" s="103"/>
      <c r="R212" s="103"/>
      <c r="S212" s="103" t="s">
        <v>1768</v>
      </c>
    </row>
    <row r="213" spans="1:19" ht="14.5" customHeight="1">
      <c r="A213" s="82" t="str">
        <f t="shared" si="3"/>
        <v>A0184</v>
      </c>
      <c r="B213" s="410" t="s">
        <v>2077</v>
      </c>
      <c r="C213" s="410" t="s">
        <v>2078</v>
      </c>
      <c r="D213" s="410" t="s">
        <v>1787</v>
      </c>
      <c r="E213" s="410"/>
      <c r="F213" s="410"/>
      <c r="G213" s="416">
        <v>45931</v>
      </c>
      <c r="H213" s="410" t="s">
        <v>606</v>
      </c>
      <c r="I213" s="417">
        <v>23</v>
      </c>
      <c r="J213" s="417">
        <v>18</v>
      </c>
      <c r="K213" s="417">
        <v>11</v>
      </c>
      <c r="L213" s="417">
        <v>40</v>
      </c>
      <c r="M213" s="410" t="s">
        <v>115</v>
      </c>
      <c r="N213" s="410" t="s">
        <v>1778</v>
      </c>
      <c r="O213" s="85"/>
      <c r="P213" s="85"/>
      <c r="Q213" s="85"/>
      <c r="R213" s="85"/>
      <c r="S213" s="85" t="s">
        <v>1768</v>
      </c>
    </row>
    <row r="214" spans="1:19" ht="14.5" customHeight="1">
      <c r="A214" s="82" t="str">
        <f t="shared" si="3"/>
        <v>A0184</v>
      </c>
      <c r="B214" s="410" t="s">
        <v>2077</v>
      </c>
      <c r="C214" s="410" t="s">
        <v>2078</v>
      </c>
      <c r="D214" s="410" t="s">
        <v>1787</v>
      </c>
      <c r="E214" s="410" t="s">
        <v>2079</v>
      </c>
      <c r="F214" s="410" t="s">
        <v>2080</v>
      </c>
      <c r="G214" s="416">
        <v>45931</v>
      </c>
      <c r="H214" s="410" t="s">
        <v>606</v>
      </c>
      <c r="I214" s="417">
        <v>23</v>
      </c>
      <c r="J214" s="417">
        <v>18</v>
      </c>
      <c r="K214" s="417">
        <v>11</v>
      </c>
      <c r="L214" s="417">
        <v>40</v>
      </c>
      <c r="M214" s="410" t="s">
        <v>115</v>
      </c>
      <c r="N214" s="410" t="s">
        <v>1778</v>
      </c>
      <c r="O214" s="85"/>
      <c r="P214" s="85"/>
      <c r="Q214" s="85"/>
      <c r="R214" s="85"/>
      <c r="S214" s="85" t="s">
        <v>1768</v>
      </c>
    </row>
    <row r="215" spans="1:19" ht="14.5" customHeight="1">
      <c r="A215" s="103" t="str">
        <f t="shared" si="3"/>
        <v>A0184</v>
      </c>
      <c r="B215" s="414" t="s">
        <v>2077</v>
      </c>
      <c r="C215" s="414" t="s">
        <v>2078</v>
      </c>
      <c r="D215" s="414" t="s">
        <v>1787</v>
      </c>
      <c r="E215" s="414"/>
      <c r="F215" s="414"/>
      <c r="G215" s="418">
        <v>45931</v>
      </c>
      <c r="H215" s="414" t="s">
        <v>606</v>
      </c>
      <c r="I215" s="419">
        <v>11</v>
      </c>
      <c r="J215" s="419">
        <v>23</v>
      </c>
      <c r="K215" s="419">
        <v>18</v>
      </c>
      <c r="L215" s="419">
        <v>40</v>
      </c>
      <c r="M215" s="414" t="s">
        <v>115</v>
      </c>
      <c r="N215" s="414" t="s">
        <v>1778</v>
      </c>
      <c r="O215" s="103"/>
      <c r="P215" s="103"/>
      <c r="Q215" s="103"/>
      <c r="R215" s="103"/>
      <c r="S215" s="103" t="s">
        <v>1768</v>
      </c>
    </row>
    <row r="216" spans="1:19" ht="14.5" customHeight="1">
      <c r="A216" s="103" t="str">
        <f t="shared" si="3"/>
        <v>A0184</v>
      </c>
      <c r="B216" s="414" t="s">
        <v>2077</v>
      </c>
      <c r="C216" s="414" t="s">
        <v>2078</v>
      </c>
      <c r="D216" s="414" t="s">
        <v>1787</v>
      </c>
      <c r="E216" s="414" t="s">
        <v>2079</v>
      </c>
      <c r="F216" s="414" t="s">
        <v>2080</v>
      </c>
      <c r="G216" s="418">
        <v>45931</v>
      </c>
      <c r="H216" s="414" t="s">
        <v>606</v>
      </c>
      <c r="I216" s="419">
        <v>11</v>
      </c>
      <c r="J216" s="419">
        <v>23</v>
      </c>
      <c r="K216" s="419">
        <v>18</v>
      </c>
      <c r="L216" s="419">
        <v>40</v>
      </c>
      <c r="M216" s="414" t="s">
        <v>115</v>
      </c>
      <c r="N216" s="414" t="s">
        <v>1778</v>
      </c>
      <c r="O216" s="103"/>
      <c r="P216" s="103"/>
      <c r="Q216" s="103"/>
      <c r="R216" s="103"/>
      <c r="S216" s="103" t="s">
        <v>1768</v>
      </c>
    </row>
    <row r="217" spans="1:19" ht="13" customHeight="1">
      <c r="A217" s="82" t="str">
        <f t="shared" si="3"/>
        <v>A0187</v>
      </c>
      <c r="B217" s="412" t="s">
        <v>2081</v>
      </c>
      <c r="C217" s="412" t="s">
        <v>2082</v>
      </c>
      <c r="D217" s="412"/>
      <c r="E217" s="412"/>
      <c r="F217" s="412"/>
      <c r="G217" s="412"/>
      <c r="H217" s="412"/>
      <c r="I217" s="412">
        <v>5.04</v>
      </c>
      <c r="J217" s="412">
        <v>15</v>
      </c>
      <c r="K217" s="412">
        <v>15</v>
      </c>
      <c r="L217" s="412"/>
      <c r="M217" s="412"/>
      <c r="N217" s="412"/>
      <c r="O217" s="85"/>
      <c r="P217" s="85"/>
      <c r="Q217" s="85"/>
      <c r="R217" s="85"/>
      <c r="S217" s="85"/>
    </row>
    <row r="218" spans="1:19" ht="13" customHeight="1">
      <c r="A218" s="103" t="str">
        <f t="shared" si="3"/>
        <v>A0187</v>
      </c>
      <c r="B218" s="413" t="s">
        <v>2081</v>
      </c>
      <c r="C218" s="413" t="s">
        <v>2082</v>
      </c>
      <c r="D218" s="413"/>
      <c r="E218" s="413"/>
      <c r="F218" s="413"/>
      <c r="G218" s="413"/>
      <c r="H218" s="413"/>
      <c r="I218" s="413">
        <v>15</v>
      </c>
      <c r="J218" s="413">
        <v>5.04</v>
      </c>
      <c r="K218" s="413">
        <v>15</v>
      </c>
      <c r="L218" s="413"/>
      <c r="M218" s="413"/>
      <c r="N218" s="413"/>
      <c r="O218" s="103"/>
      <c r="P218" s="103"/>
      <c r="Q218" s="103"/>
      <c r="R218" s="103"/>
      <c r="S218" s="103"/>
    </row>
    <row r="219" spans="1:19" ht="13" customHeight="1">
      <c r="A219" s="82" t="str">
        <f t="shared" si="3"/>
        <v>A0188</v>
      </c>
      <c r="B219" s="412" t="s">
        <v>2083</v>
      </c>
      <c r="C219" s="412" t="s">
        <v>2084</v>
      </c>
      <c r="D219" s="412"/>
      <c r="E219" s="412"/>
      <c r="F219" s="412"/>
      <c r="G219" s="412"/>
      <c r="H219" s="412"/>
      <c r="I219" s="412">
        <v>21.36</v>
      </c>
      <c r="J219" s="412">
        <v>16.079999999999998</v>
      </c>
      <c r="K219" s="412">
        <v>8.3999999999999986</v>
      </c>
      <c r="L219" s="412"/>
      <c r="M219" s="412"/>
      <c r="N219" s="412"/>
      <c r="O219" s="85"/>
      <c r="P219" s="85"/>
      <c r="Q219" s="85"/>
      <c r="R219" s="85"/>
      <c r="S219" s="85"/>
    </row>
    <row r="220" spans="1:19" ht="13" customHeight="1">
      <c r="A220" s="103" t="str">
        <f t="shared" si="3"/>
        <v>A0188</v>
      </c>
      <c r="B220" s="413" t="s">
        <v>2083</v>
      </c>
      <c r="C220" s="413" t="s">
        <v>2084</v>
      </c>
      <c r="D220" s="413"/>
      <c r="E220" s="413"/>
      <c r="F220" s="413"/>
      <c r="G220" s="413"/>
      <c r="H220" s="413"/>
      <c r="I220" s="103">
        <v>8.3999999999999986</v>
      </c>
      <c r="J220" s="103">
        <v>21.36</v>
      </c>
      <c r="K220" s="103">
        <v>16.079999999999998</v>
      </c>
      <c r="L220" s="103"/>
      <c r="M220" s="413"/>
      <c r="N220" s="413"/>
      <c r="O220" s="103"/>
      <c r="P220" s="103"/>
      <c r="Q220" s="103"/>
      <c r="R220" s="103"/>
      <c r="S220" s="103"/>
    </row>
    <row r="221" spans="1:19" ht="13" customHeight="1">
      <c r="A221" s="82" t="str">
        <f t="shared" si="3"/>
        <v>A0189</v>
      </c>
      <c r="B221" s="412" t="s">
        <v>2085</v>
      </c>
      <c r="C221" s="412" t="s">
        <v>2086</v>
      </c>
      <c r="D221" s="412"/>
      <c r="E221" s="412"/>
      <c r="F221" s="412"/>
      <c r="G221" s="412"/>
      <c r="H221" s="412"/>
      <c r="I221" s="85">
        <v>5.04</v>
      </c>
      <c r="J221" s="85">
        <v>15</v>
      </c>
      <c r="K221" s="85">
        <v>15</v>
      </c>
      <c r="L221" s="85"/>
      <c r="M221" s="412"/>
      <c r="N221" s="412"/>
      <c r="O221" s="85"/>
      <c r="P221" s="85"/>
      <c r="Q221" s="85"/>
      <c r="R221" s="85"/>
      <c r="S221" s="85"/>
    </row>
    <row r="222" spans="1:19" ht="13" customHeight="1">
      <c r="A222" s="103" t="str">
        <f t="shared" si="3"/>
        <v>A0189</v>
      </c>
      <c r="B222" s="413" t="s">
        <v>2085</v>
      </c>
      <c r="C222" s="413" t="s">
        <v>2086</v>
      </c>
      <c r="D222" s="413"/>
      <c r="E222" s="413"/>
      <c r="F222" s="413"/>
      <c r="G222" s="413"/>
      <c r="H222" s="413"/>
      <c r="I222" s="413">
        <v>15</v>
      </c>
      <c r="J222" s="413">
        <v>5.04</v>
      </c>
      <c r="K222" s="413">
        <v>15</v>
      </c>
      <c r="L222" s="413"/>
      <c r="M222" s="413"/>
      <c r="N222" s="413"/>
      <c r="O222" s="103"/>
      <c r="P222" s="103"/>
      <c r="Q222" s="103"/>
      <c r="R222" s="103"/>
      <c r="S222" s="103"/>
    </row>
    <row r="223" spans="1:19" ht="13" customHeight="1">
      <c r="A223" s="82" t="str">
        <f t="shared" si="3"/>
        <v>A0190</v>
      </c>
      <c r="B223" s="412" t="s">
        <v>2087</v>
      </c>
      <c r="C223" s="412" t="s">
        <v>2088</v>
      </c>
      <c r="D223" s="412"/>
      <c r="E223" s="412"/>
      <c r="F223" s="412"/>
      <c r="G223" s="412"/>
      <c r="H223" s="412"/>
      <c r="I223" s="412">
        <v>24.6</v>
      </c>
      <c r="J223" s="412">
        <v>19.8</v>
      </c>
      <c r="K223" s="412">
        <v>12</v>
      </c>
      <c r="L223" s="412"/>
      <c r="M223" s="412"/>
      <c r="N223" s="412"/>
      <c r="O223" s="85"/>
      <c r="P223" s="85"/>
      <c r="Q223" s="85"/>
      <c r="R223" s="85"/>
      <c r="S223" s="85"/>
    </row>
    <row r="224" spans="1:19" ht="13" customHeight="1">
      <c r="A224" s="103" t="str">
        <f t="shared" si="3"/>
        <v>A0190</v>
      </c>
      <c r="B224" s="413" t="s">
        <v>2087</v>
      </c>
      <c r="C224" s="413" t="s">
        <v>2088</v>
      </c>
      <c r="D224" s="413"/>
      <c r="E224" s="413"/>
      <c r="F224" s="413"/>
      <c r="G224" s="413"/>
      <c r="H224" s="413"/>
      <c r="I224" s="413">
        <v>12</v>
      </c>
      <c r="J224" s="413">
        <v>24.6</v>
      </c>
      <c r="K224" s="413">
        <v>19.8</v>
      </c>
      <c r="L224" s="413"/>
      <c r="M224" s="413"/>
      <c r="N224" s="413"/>
      <c r="O224" s="103"/>
      <c r="P224" s="103"/>
      <c r="Q224" s="103"/>
      <c r="R224" s="103"/>
      <c r="S224" s="103"/>
    </row>
    <row r="225" spans="1:19" ht="13" customHeight="1">
      <c r="A225" s="82" t="str">
        <f t="shared" si="3"/>
        <v>A0191</v>
      </c>
      <c r="B225" s="412" t="s">
        <v>2089</v>
      </c>
      <c r="C225" s="412" t="s">
        <v>2090</v>
      </c>
      <c r="D225" s="412"/>
      <c r="E225" s="412"/>
      <c r="F225" s="412"/>
      <c r="G225" s="412"/>
      <c r="H225" s="412"/>
      <c r="I225" s="412">
        <v>31.2</v>
      </c>
      <c r="J225" s="412">
        <v>21</v>
      </c>
      <c r="K225" s="412">
        <v>12.6</v>
      </c>
      <c r="L225" s="412"/>
      <c r="M225" s="412"/>
      <c r="N225" s="412"/>
      <c r="O225" s="85"/>
      <c r="P225" s="85"/>
      <c r="Q225" s="85"/>
      <c r="R225" s="85"/>
      <c r="S225" s="85"/>
    </row>
    <row r="226" spans="1:19" ht="13" customHeight="1">
      <c r="A226" s="103" t="str">
        <f t="shared" si="3"/>
        <v>A0191</v>
      </c>
      <c r="B226" s="413" t="s">
        <v>2089</v>
      </c>
      <c r="C226" s="413" t="s">
        <v>2090</v>
      </c>
      <c r="D226" s="413"/>
      <c r="E226" s="413"/>
      <c r="F226" s="413"/>
      <c r="G226" s="413"/>
      <c r="H226" s="413"/>
      <c r="I226" s="413">
        <v>12.6</v>
      </c>
      <c r="J226" s="413">
        <v>31.2</v>
      </c>
      <c r="K226" s="413">
        <v>21</v>
      </c>
      <c r="L226" s="413"/>
      <c r="M226" s="413"/>
      <c r="N226" s="413"/>
      <c r="O226" s="103"/>
      <c r="P226" s="103"/>
      <c r="Q226" s="103"/>
      <c r="R226" s="103"/>
      <c r="S226" s="103"/>
    </row>
    <row r="227" spans="1:19" ht="13" customHeight="1">
      <c r="A227" s="82" t="str">
        <f t="shared" si="3"/>
        <v>A0192</v>
      </c>
      <c r="B227" s="412" t="s">
        <v>2091</v>
      </c>
      <c r="C227" s="412" t="s">
        <v>2092</v>
      </c>
      <c r="D227" s="412"/>
      <c r="E227" s="412"/>
      <c r="F227" s="412"/>
      <c r="G227" s="412"/>
      <c r="H227" s="412"/>
      <c r="I227" s="412">
        <v>21.24</v>
      </c>
      <c r="J227" s="412">
        <v>16.079999999999998</v>
      </c>
      <c r="K227" s="412">
        <v>10.8</v>
      </c>
      <c r="L227" s="412"/>
      <c r="M227" s="412"/>
      <c r="N227" s="412"/>
      <c r="O227" s="85"/>
      <c r="P227" s="85"/>
      <c r="Q227" s="85"/>
      <c r="R227" s="85"/>
      <c r="S227" s="85"/>
    </row>
    <row r="228" spans="1:19" ht="13" customHeight="1">
      <c r="A228" s="103" t="str">
        <f t="shared" si="3"/>
        <v>A0192</v>
      </c>
      <c r="B228" s="413" t="s">
        <v>2091</v>
      </c>
      <c r="C228" s="413" t="s">
        <v>2092</v>
      </c>
      <c r="D228" s="413"/>
      <c r="E228" s="413"/>
      <c r="F228" s="413"/>
      <c r="G228" s="413"/>
      <c r="H228" s="413"/>
      <c r="I228" s="413">
        <v>10.8</v>
      </c>
      <c r="J228" s="413">
        <v>21.24</v>
      </c>
      <c r="K228" s="413">
        <v>16.079999999999998</v>
      </c>
      <c r="L228" s="413"/>
      <c r="M228" s="413"/>
      <c r="N228" s="413"/>
      <c r="O228" s="103"/>
      <c r="P228" s="103"/>
      <c r="Q228" s="103"/>
      <c r="R228" s="103"/>
      <c r="S228" s="103"/>
    </row>
    <row r="229" spans="1:19" ht="13" customHeight="1">
      <c r="A229" s="82" t="str">
        <f t="shared" si="3"/>
        <v>A0193</v>
      </c>
      <c r="B229" s="412" t="s">
        <v>2093</v>
      </c>
      <c r="C229" s="412" t="s">
        <v>2094</v>
      </c>
      <c r="D229" s="412"/>
      <c r="E229" s="412"/>
      <c r="F229" s="412"/>
      <c r="G229" s="412"/>
      <c r="H229" s="412"/>
      <c r="I229" s="412">
        <v>24.84</v>
      </c>
      <c r="J229" s="412">
        <v>19.440000000000001</v>
      </c>
      <c r="K229" s="412">
        <v>13.92</v>
      </c>
      <c r="L229" s="412"/>
      <c r="M229" s="412"/>
      <c r="N229" s="412"/>
      <c r="O229" s="85"/>
      <c r="P229" s="85"/>
      <c r="Q229" s="85"/>
      <c r="R229" s="85"/>
      <c r="S229" s="85"/>
    </row>
    <row r="230" spans="1:19" ht="13" customHeight="1">
      <c r="A230" s="103" t="str">
        <f t="shared" si="3"/>
        <v>A0193</v>
      </c>
      <c r="B230" s="413" t="s">
        <v>2093</v>
      </c>
      <c r="C230" s="413" t="s">
        <v>2094</v>
      </c>
      <c r="D230" s="413"/>
      <c r="E230" s="413"/>
      <c r="F230" s="413"/>
      <c r="G230" s="413"/>
      <c r="H230" s="413"/>
      <c r="I230" s="413">
        <v>13.92</v>
      </c>
      <c r="J230" s="413">
        <v>24.84</v>
      </c>
      <c r="K230" s="413">
        <v>19.440000000000001</v>
      </c>
      <c r="L230" s="413"/>
      <c r="M230" s="413"/>
      <c r="N230" s="413"/>
      <c r="O230" s="103"/>
      <c r="P230" s="103"/>
      <c r="Q230" s="103"/>
      <c r="R230" s="103"/>
      <c r="S230" s="103"/>
    </row>
    <row r="231" spans="1:19" ht="14.5" customHeight="1">
      <c r="A231" s="82" t="str">
        <f t="shared" si="3"/>
        <v>A0195</v>
      </c>
      <c r="B231" s="410" t="s">
        <v>2095</v>
      </c>
      <c r="C231" s="410" t="s">
        <v>2096</v>
      </c>
      <c r="D231" s="410" t="s">
        <v>2097</v>
      </c>
      <c r="E231" s="410" t="s">
        <v>2098</v>
      </c>
      <c r="F231" s="410" t="s">
        <v>2098</v>
      </c>
      <c r="G231" s="416">
        <v>40787</v>
      </c>
      <c r="H231" s="410" t="s">
        <v>1777</v>
      </c>
      <c r="I231" s="417">
        <v>40</v>
      </c>
      <c r="J231" s="417">
        <v>22</v>
      </c>
      <c r="K231" s="417">
        <v>12</v>
      </c>
      <c r="L231" s="417">
        <v>216</v>
      </c>
      <c r="M231" s="410" t="s">
        <v>115</v>
      </c>
      <c r="N231" s="410">
        <v>7</v>
      </c>
      <c r="O231" s="85"/>
      <c r="P231" s="85"/>
      <c r="Q231" s="85"/>
      <c r="R231" s="85"/>
      <c r="S231" s="85" t="s">
        <v>1768</v>
      </c>
    </row>
    <row r="232" spans="1:19" ht="14.5" customHeight="1">
      <c r="A232" s="82" t="str">
        <f t="shared" si="3"/>
        <v>A0195</v>
      </c>
      <c r="B232" s="410" t="s">
        <v>2095</v>
      </c>
      <c r="C232" s="410" t="s">
        <v>2099</v>
      </c>
      <c r="D232" s="410" t="s">
        <v>1858</v>
      </c>
      <c r="E232" s="410" t="s">
        <v>2100</v>
      </c>
      <c r="F232" s="410" t="s">
        <v>2101</v>
      </c>
      <c r="G232" s="416">
        <v>44531</v>
      </c>
      <c r="H232" s="410" t="s">
        <v>606</v>
      </c>
      <c r="I232" s="417">
        <v>46</v>
      </c>
      <c r="J232" s="417">
        <v>46</v>
      </c>
      <c r="K232" s="417">
        <v>38</v>
      </c>
      <c r="L232" s="417">
        <v>527</v>
      </c>
      <c r="M232" s="410" t="s">
        <v>115</v>
      </c>
      <c r="N232" s="410">
        <v>7</v>
      </c>
      <c r="O232" s="85"/>
      <c r="P232" s="85"/>
      <c r="Q232" s="85"/>
      <c r="R232" s="85"/>
      <c r="S232" s="85" t="s">
        <v>1768</v>
      </c>
    </row>
    <row r="233" spans="1:19" ht="14.5" customHeight="1">
      <c r="A233" s="82" t="str">
        <f t="shared" si="3"/>
        <v>A0195</v>
      </c>
      <c r="B233" s="410" t="s">
        <v>2095</v>
      </c>
      <c r="C233" s="410" t="s">
        <v>2099</v>
      </c>
      <c r="D233" s="410" t="s">
        <v>1858</v>
      </c>
      <c r="E233" s="410" t="s">
        <v>2102</v>
      </c>
      <c r="F233" s="410" t="s">
        <v>2103</v>
      </c>
      <c r="G233" s="416">
        <v>41852</v>
      </c>
      <c r="H233" s="410" t="s">
        <v>623</v>
      </c>
      <c r="I233" s="417">
        <v>46</v>
      </c>
      <c r="J233" s="417">
        <v>22</v>
      </c>
      <c r="K233" s="417">
        <v>33</v>
      </c>
      <c r="L233" s="417">
        <v>485</v>
      </c>
      <c r="M233" s="410" t="s">
        <v>115</v>
      </c>
      <c r="N233" s="410">
        <v>7</v>
      </c>
      <c r="O233" s="85"/>
      <c r="P233" s="85"/>
      <c r="Q233" s="85"/>
      <c r="R233" s="85"/>
      <c r="S233" s="85" t="s">
        <v>1768</v>
      </c>
    </row>
    <row r="234" spans="1:19" ht="14.5" customHeight="1">
      <c r="A234" s="103" t="str">
        <f t="shared" si="3"/>
        <v>A0195</v>
      </c>
      <c r="B234" s="414" t="s">
        <v>2095</v>
      </c>
      <c r="C234" s="414" t="s">
        <v>2096</v>
      </c>
      <c r="D234" s="414" t="s">
        <v>2097</v>
      </c>
      <c r="E234" s="414" t="s">
        <v>2098</v>
      </c>
      <c r="F234" s="414" t="s">
        <v>2098</v>
      </c>
      <c r="G234" s="418">
        <v>40787</v>
      </c>
      <c r="H234" s="414" t="s">
        <v>1777</v>
      </c>
      <c r="I234" s="419">
        <v>12</v>
      </c>
      <c r="J234" s="419">
        <v>40</v>
      </c>
      <c r="K234" s="419">
        <v>22</v>
      </c>
      <c r="L234" s="419">
        <v>216</v>
      </c>
      <c r="M234" s="414" t="s">
        <v>115</v>
      </c>
      <c r="N234" s="414">
        <v>7</v>
      </c>
      <c r="O234" s="103"/>
      <c r="P234" s="103"/>
      <c r="Q234" s="103"/>
      <c r="R234" s="103"/>
      <c r="S234" s="103" t="s">
        <v>1768</v>
      </c>
    </row>
    <row r="235" spans="1:19" ht="14.5" customHeight="1">
      <c r="A235" s="103" t="str">
        <f t="shared" si="3"/>
        <v>A0195</v>
      </c>
      <c r="B235" s="414" t="s">
        <v>2095</v>
      </c>
      <c r="C235" s="414" t="s">
        <v>2099</v>
      </c>
      <c r="D235" s="414" t="s">
        <v>1858</v>
      </c>
      <c r="E235" s="414" t="s">
        <v>2100</v>
      </c>
      <c r="F235" s="414" t="s">
        <v>2101</v>
      </c>
      <c r="G235" s="418">
        <v>44531</v>
      </c>
      <c r="H235" s="414" t="s">
        <v>606</v>
      </c>
      <c r="I235" s="419">
        <v>38</v>
      </c>
      <c r="J235" s="419">
        <v>46</v>
      </c>
      <c r="K235" s="419">
        <v>46</v>
      </c>
      <c r="L235" s="419">
        <v>527</v>
      </c>
      <c r="M235" s="414" t="s">
        <v>115</v>
      </c>
      <c r="N235" s="414">
        <v>7</v>
      </c>
      <c r="O235" s="103"/>
      <c r="P235" s="103"/>
      <c r="Q235" s="103"/>
      <c r="R235" s="103"/>
      <c r="S235" s="103" t="s">
        <v>1768</v>
      </c>
    </row>
    <row r="236" spans="1:19" ht="14.5" customHeight="1">
      <c r="A236" s="103" t="str">
        <f t="shared" si="3"/>
        <v>A0195</v>
      </c>
      <c r="B236" s="414" t="s">
        <v>2095</v>
      </c>
      <c r="C236" s="414" t="s">
        <v>2099</v>
      </c>
      <c r="D236" s="414" t="s">
        <v>1858</v>
      </c>
      <c r="E236" s="414" t="s">
        <v>2102</v>
      </c>
      <c r="F236" s="414" t="s">
        <v>2103</v>
      </c>
      <c r="G236" s="418">
        <v>41852</v>
      </c>
      <c r="H236" s="414" t="s">
        <v>623</v>
      </c>
      <c r="I236" s="419">
        <v>33</v>
      </c>
      <c r="J236" s="419">
        <v>46</v>
      </c>
      <c r="K236" s="419">
        <v>22</v>
      </c>
      <c r="L236" s="419">
        <v>485</v>
      </c>
      <c r="M236" s="414" t="s">
        <v>115</v>
      </c>
      <c r="N236" s="414">
        <v>7</v>
      </c>
      <c r="O236" s="103"/>
      <c r="P236" s="103"/>
      <c r="Q236" s="103"/>
      <c r="R236" s="103"/>
      <c r="S236" s="103" t="s">
        <v>1768</v>
      </c>
    </row>
    <row r="237" spans="1:19" ht="14.5" customHeight="1">
      <c r="A237" s="82" t="str">
        <f t="shared" si="3"/>
        <v>A0197</v>
      </c>
      <c r="B237" s="410" t="s">
        <v>2104</v>
      </c>
      <c r="C237" s="410" t="s">
        <v>2105</v>
      </c>
      <c r="D237" s="410" t="s">
        <v>1899</v>
      </c>
      <c r="E237" s="410" t="s">
        <v>2106</v>
      </c>
      <c r="F237" s="410" t="s">
        <v>2107</v>
      </c>
      <c r="G237" s="416">
        <v>41548</v>
      </c>
      <c r="H237" s="410" t="s">
        <v>623</v>
      </c>
      <c r="I237" s="417">
        <v>36.5</v>
      </c>
      <c r="J237" s="417">
        <v>22.5</v>
      </c>
      <c r="K237" s="417">
        <v>9.3000000000000007</v>
      </c>
      <c r="L237" s="417">
        <v>125.2</v>
      </c>
      <c r="M237" s="410" t="s">
        <v>115</v>
      </c>
      <c r="N237" s="410">
        <v>7</v>
      </c>
      <c r="O237" s="85"/>
      <c r="P237" s="85"/>
      <c r="Q237" s="85"/>
      <c r="R237" s="85"/>
      <c r="S237" s="85" t="s">
        <v>1768</v>
      </c>
    </row>
    <row r="238" spans="1:19" ht="14.5" customHeight="1">
      <c r="A238" s="82" t="str">
        <f t="shared" si="3"/>
        <v>A0197</v>
      </c>
      <c r="B238" s="410" t="s">
        <v>2104</v>
      </c>
      <c r="C238" s="410" t="s">
        <v>2108</v>
      </c>
      <c r="D238" s="410" t="s">
        <v>1899</v>
      </c>
      <c r="E238" s="410" t="s">
        <v>2109</v>
      </c>
      <c r="F238" s="410" t="s">
        <v>2110</v>
      </c>
      <c r="G238" s="416">
        <v>44166</v>
      </c>
      <c r="H238" s="410" t="s">
        <v>606</v>
      </c>
      <c r="I238" s="417">
        <v>36.5</v>
      </c>
      <c r="J238" s="417">
        <v>22.5</v>
      </c>
      <c r="K238" s="417">
        <v>9.3000000000000007</v>
      </c>
      <c r="L238" s="417">
        <v>125.2</v>
      </c>
      <c r="M238" s="410" t="s">
        <v>115</v>
      </c>
      <c r="N238" s="410">
        <v>7</v>
      </c>
      <c r="O238" s="85"/>
      <c r="P238" s="85"/>
      <c r="Q238" s="85"/>
      <c r="R238" s="85"/>
      <c r="S238" s="85" t="s">
        <v>1768</v>
      </c>
    </row>
    <row r="239" spans="1:19" ht="14.5" customHeight="1">
      <c r="A239" s="82" t="str">
        <f t="shared" si="3"/>
        <v>A0197</v>
      </c>
      <c r="B239" s="410" t="s">
        <v>2104</v>
      </c>
      <c r="C239" s="410" t="s">
        <v>2108</v>
      </c>
      <c r="D239" s="410" t="s">
        <v>1899</v>
      </c>
      <c r="E239" s="410" t="s">
        <v>2111</v>
      </c>
      <c r="F239" s="410" t="s">
        <v>2112</v>
      </c>
      <c r="G239" s="416">
        <v>47818</v>
      </c>
      <c r="H239" s="410" t="s">
        <v>606</v>
      </c>
      <c r="I239" s="417">
        <v>36.5</v>
      </c>
      <c r="J239" s="417">
        <v>22.5</v>
      </c>
      <c r="K239" s="417">
        <v>9.3000000000000007</v>
      </c>
      <c r="L239" s="417">
        <v>125.2</v>
      </c>
      <c r="M239" s="410" t="s">
        <v>115</v>
      </c>
      <c r="N239" s="410">
        <v>7</v>
      </c>
      <c r="O239" s="85"/>
      <c r="P239" s="85"/>
      <c r="Q239" s="85"/>
      <c r="R239" s="85"/>
      <c r="S239" s="85" t="s">
        <v>1768</v>
      </c>
    </row>
    <row r="240" spans="1:19" ht="14.5" customHeight="1">
      <c r="A240" s="103" t="str">
        <f t="shared" si="3"/>
        <v>A0197</v>
      </c>
      <c r="B240" s="414" t="s">
        <v>2104</v>
      </c>
      <c r="C240" s="414" t="s">
        <v>2105</v>
      </c>
      <c r="D240" s="414" t="s">
        <v>1899</v>
      </c>
      <c r="E240" s="414" t="s">
        <v>2106</v>
      </c>
      <c r="F240" s="414" t="s">
        <v>2107</v>
      </c>
      <c r="G240" s="418">
        <v>41548</v>
      </c>
      <c r="H240" s="414" t="s">
        <v>623</v>
      </c>
      <c r="I240" s="419">
        <v>9.3000000000000007</v>
      </c>
      <c r="J240" s="419">
        <v>36.5</v>
      </c>
      <c r="K240" s="419">
        <v>22.5</v>
      </c>
      <c r="L240" s="419">
        <v>125.2</v>
      </c>
      <c r="M240" s="414" t="s">
        <v>115</v>
      </c>
      <c r="N240" s="414">
        <v>7</v>
      </c>
      <c r="O240" s="103"/>
      <c r="P240" s="103"/>
      <c r="Q240" s="103"/>
      <c r="R240" s="103"/>
      <c r="S240" s="103" t="s">
        <v>1768</v>
      </c>
    </row>
    <row r="241" spans="1:19" ht="14.5" customHeight="1">
      <c r="A241" s="103" t="str">
        <f t="shared" si="3"/>
        <v>A0197</v>
      </c>
      <c r="B241" s="414" t="s">
        <v>2104</v>
      </c>
      <c r="C241" s="414" t="s">
        <v>2108</v>
      </c>
      <c r="D241" s="414" t="s">
        <v>1899</v>
      </c>
      <c r="E241" s="414" t="s">
        <v>2109</v>
      </c>
      <c r="F241" s="414" t="s">
        <v>2110</v>
      </c>
      <c r="G241" s="418">
        <v>44166</v>
      </c>
      <c r="H241" s="414" t="s">
        <v>606</v>
      </c>
      <c r="I241" s="419">
        <v>9.3000000000000007</v>
      </c>
      <c r="J241" s="419">
        <v>36.5</v>
      </c>
      <c r="K241" s="419">
        <v>22.5</v>
      </c>
      <c r="L241" s="419">
        <v>125.2</v>
      </c>
      <c r="M241" s="414" t="s">
        <v>115</v>
      </c>
      <c r="N241" s="414">
        <v>7</v>
      </c>
      <c r="O241" s="103"/>
      <c r="P241" s="103"/>
      <c r="Q241" s="103"/>
      <c r="R241" s="103"/>
      <c r="S241" s="103" t="s">
        <v>1768</v>
      </c>
    </row>
    <row r="242" spans="1:19" ht="14.5" customHeight="1">
      <c r="A242" s="103" t="str">
        <f t="shared" si="3"/>
        <v>A0197</v>
      </c>
      <c r="B242" s="414" t="s">
        <v>2104</v>
      </c>
      <c r="C242" s="414" t="s">
        <v>2108</v>
      </c>
      <c r="D242" s="414" t="s">
        <v>1899</v>
      </c>
      <c r="E242" s="414" t="s">
        <v>2111</v>
      </c>
      <c r="F242" s="414" t="s">
        <v>2112</v>
      </c>
      <c r="G242" s="418">
        <v>47818</v>
      </c>
      <c r="H242" s="414" t="s">
        <v>606</v>
      </c>
      <c r="I242" s="419">
        <v>9.3000000000000007</v>
      </c>
      <c r="J242" s="419">
        <v>36.5</v>
      </c>
      <c r="K242" s="419">
        <v>22.5</v>
      </c>
      <c r="L242" s="419">
        <v>125.2</v>
      </c>
      <c r="M242" s="414" t="s">
        <v>115</v>
      </c>
      <c r="N242" s="414">
        <v>7</v>
      </c>
      <c r="O242" s="103"/>
      <c r="P242" s="103"/>
      <c r="Q242" s="103"/>
      <c r="R242" s="103"/>
      <c r="S242" s="103" t="s">
        <v>1768</v>
      </c>
    </row>
    <row r="243" spans="1:19" ht="14.5" customHeight="1">
      <c r="A243" s="82" t="str">
        <f t="shared" si="3"/>
        <v>A0234</v>
      </c>
      <c r="B243" s="410" t="s">
        <v>2113</v>
      </c>
      <c r="C243" s="410" t="s">
        <v>2114</v>
      </c>
      <c r="D243" s="410" t="s">
        <v>1899</v>
      </c>
      <c r="E243" s="410" t="s">
        <v>2115</v>
      </c>
      <c r="F243" s="410" t="s">
        <v>2116</v>
      </c>
      <c r="G243" s="416">
        <v>44105</v>
      </c>
      <c r="H243" s="410" t="s">
        <v>606</v>
      </c>
      <c r="I243" s="417">
        <v>73</v>
      </c>
      <c r="J243" s="417">
        <v>38</v>
      </c>
      <c r="K243" s="417">
        <v>25</v>
      </c>
      <c r="L243" s="417">
        <v>452</v>
      </c>
      <c r="M243" s="410" t="s">
        <v>115</v>
      </c>
      <c r="N243" s="410" t="s">
        <v>116</v>
      </c>
      <c r="O243" s="85"/>
      <c r="P243" s="85"/>
      <c r="Q243" s="85"/>
      <c r="R243" s="85"/>
      <c r="S243" s="85" t="s">
        <v>1768</v>
      </c>
    </row>
    <row r="244" spans="1:19" ht="14.5" customHeight="1">
      <c r="A244" s="82" t="str">
        <f t="shared" si="3"/>
        <v>A0234</v>
      </c>
      <c r="B244" s="410" t="s">
        <v>2113</v>
      </c>
      <c r="C244" s="410" t="s">
        <v>2117</v>
      </c>
      <c r="D244" s="410" t="s">
        <v>1899</v>
      </c>
      <c r="E244" s="410" t="s">
        <v>2118</v>
      </c>
      <c r="F244" s="410" t="s">
        <v>2119</v>
      </c>
      <c r="G244" s="416">
        <v>44105</v>
      </c>
      <c r="H244" s="410" t="s">
        <v>623</v>
      </c>
      <c r="I244" s="417">
        <v>73</v>
      </c>
      <c r="J244" s="417">
        <v>38</v>
      </c>
      <c r="K244" s="417">
        <v>25</v>
      </c>
      <c r="L244" s="417">
        <v>452</v>
      </c>
      <c r="M244" s="410" t="s">
        <v>115</v>
      </c>
      <c r="N244" s="410" t="s">
        <v>1838</v>
      </c>
      <c r="O244" s="85"/>
      <c r="P244" s="85"/>
      <c r="Q244" s="85"/>
      <c r="R244" s="85"/>
      <c r="S244" s="85" t="s">
        <v>1768</v>
      </c>
    </row>
    <row r="245" spans="1:19" ht="14.5" customHeight="1">
      <c r="A245" s="103" t="str">
        <f t="shared" si="3"/>
        <v>A0234</v>
      </c>
      <c r="B245" s="414" t="s">
        <v>2113</v>
      </c>
      <c r="C245" s="414" t="s">
        <v>2114</v>
      </c>
      <c r="D245" s="414" t="s">
        <v>1899</v>
      </c>
      <c r="E245" s="414" t="s">
        <v>2115</v>
      </c>
      <c r="F245" s="414" t="s">
        <v>2116</v>
      </c>
      <c r="G245" s="418">
        <v>44105</v>
      </c>
      <c r="H245" s="414" t="s">
        <v>606</v>
      </c>
      <c r="I245" s="419">
        <v>25</v>
      </c>
      <c r="J245" s="419">
        <v>73</v>
      </c>
      <c r="K245" s="419">
        <v>38</v>
      </c>
      <c r="L245" s="419">
        <v>452</v>
      </c>
      <c r="M245" s="414" t="s">
        <v>115</v>
      </c>
      <c r="N245" s="414" t="s">
        <v>116</v>
      </c>
      <c r="O245" s="103"/>
      <c r="P245" s="103"/>
      <c r="Q245" s="103"/>
      <c r="R245" s="103"/>
      <c r="S245" s="103" t="s">
        <v>1768</v>
      </c>
    </row>
    <row r="246" spans="1:19" ht="14.5" customHeight="1">
      <c r="A246" s="103" t="str">
        <f t="shared" si="3"/>
        <v>A0234</v>
      </c>
      <c r="B246" s="414" t="s">
        <v>2113</v>
      </c>
      <c r="C246" s="414" t="s">
        <v>2117</v>
      </c>
      <c r="D246" s="414" t="s">
        <v>1899</v>
      </c>
      <c r="E246" s="414" t="s">
        <v>2118</v>
      </c>
      <c r="F246" s="414" t="s">
        <v>2119</v>
      </c>
      <c r="G246" s="418">
        <v>44105</v>
      </c>
      <c r="H246" s="414" t="s">
        <v>623</v>
      </c>
      <c r="I246" s="419">
        <v>25</v>
      </c>
      <c r="J246" s="419">
        <v>73</v>
      </c>
      <c r="K246" s="419">
        <v>38</v>
      </c>
      <c r="L246" s="419">
        <v>452</v>
      </c>
      <c r="M246" s="414" t="s">
        <v>115</v>
      </c>
      <c r="N246" s="414" t="s">
        <v>1838</v>
      </c>
      <c r="O246" s="103"/>
      <c r="P246" s="103"/>
      <c r="Q246" s="103"/>
      <c r="R246" s="103"/>
      <c r="S246" s="103" t="s">
        <v>1768</v>
      </c>
    </row>
    <row r="247" spans="1:19" ht="14.5" customHeight="1">
      <c r="A247" s="82" t="str">
        <f t="shared" si="3"/>
        <v>A0241</v>
      </c>
      <c r="B247" s="410" t="s">
        <v>2120</v>
      </c>
      <c r="C247" s="410" t="s">
        <v>2121</v>
      </c>
      <c r="D247" s="410" t="s">
        <v>1899</v>
      </c>
      <c r="E247" s="410" t="s">
        <v>2122</v>
      </c>
      <c r="F247" s="410" t="s">
        <v>2123</v>
      </c>
      <c r="G247" s="416">
        <v>44105</v>
      </c>
      <c r="H247" s="410" t="s">
        <v>623</v>
      </c>
      <c r="I247" s="417">
        <v>116</v>
      </c>
      <c r="J247" s="417">
        <v>43</v>
      </c>
      <c r="K247" s="417">
        <v>37</v>
      </c>
      <c r="L247" s="417">
        <v>919</v>
      </c>
      <c r="M247" s="410" t="s">
        <v>115</v>
      </c>
      <c r="N247" s="410" t="s">
        <v>1838</v>
      </c>
      <c r="O247" s="85"/>
      <c r="P247" s="85"/>
      <c r="Q247" s="85"/>
      <c r="R247" s="85"/>
      <c r="S247" s="85" t="s">
        <v>1768</v>
      </c>
    </row>
    <row r="248" spans="1:19" ht="14.5" customHeight="1">
      <c r="A248" s="82" t="str">
        <f t="shared" si="3"/>
        <v>A0241</v>
      </c>
      <c r="B248" s="410" t="s">
        <v>2120</v>
      </c>
      <c r="C248" s="410" t="s">
        <v>2124</v>
      </c>
      <c r="D248" s="410" t="s">
        <v>1899</v>
      </c>
      <c r="E248" s="410" t="s">
        <v>2125</v>
      </c>
      <c r="F248" s="410" t="s">
        <v>2126</v>
      </c>
      <c r="G248" s="416">
        <v>44105</v>
      </c>
      <c r="H248" s="410" t="s">
        <v>606</v>
      </c>
      <c r="I248" s="417">
        <v>116</v>
      </c>
      <c r="J248" s="417">
        <v>43</v>
      </c>
      <c r="K248" s="417">
        <v>37</v>
      </c>
      <c r="L248" s="417">
        <v>919</v>
      </c>
      <c r="M248" s="410" t="s">
        <v>115</v>
      </c>
      <c r="N248" s="410" t="s">
        <v>116</v>
      </c>
      <c r="O248" s="85"/>
      <c r="P248" s="85"/>
      <c r="Q248" s="85"/>
      <c r="R248" s="85"/>
      <c r="S248" s="85" t="s">
        <v>1768</v>
      </c>
    </row>
    <row r="249" spans="1:19" ht="14.5" customHeight="1">
      <c r="A249" s="103" t="str">
        <f t="shared" si="3"/>
        <v>A0241</v>
      </c>
      <c r="B249" s="414" t="s">
        <v>2120</v>
      </c>
      <c r="C249" s="414" t="s">
        <v>2121</v>
      </c>
      <c r="D249" s="414" t="s">
        <v>1899</v>
      </c>
      <c r="E249" s="414" t="s">
        <v>2122</v>
      </c>
      <c r="F249" s="414" t="s">
        <v>2123</v>
      </c>
      <c r="G249" s="418">
        <v>44105</v>
      </c>
      <c r="H249" s="414" t="s">
        <v>623</v>
      </c>
      <c r="I249" s="68">
        <v>37</v>
      </c>
      <c r="J249" s="68">
        <v>116</v>
      </c>
      <c r="K249" s="68">
        <v>43</v>
      </c>
      <c r="L249" s="68">
        <v>919</v>
      </c>
      <c r="M249" s="414" t="s">
        <v>115</v>
      </c>
      <c r="N249" s="414" t="s">
        <v>1838</v>
      </c>
      <c r="O249" s="103"/>
      <c r="P249" s="103"/>
      <c r="Q249" s="103"/>
      <c r="R249" s="103"/>
      <c r="S249" s="103" t="s">
        <v>1768</v>
      </c>
    </row>
    <row r="250" spans="1:19" ht="14.5" customHeight="1">
      <c r="A250" s="103" t="str">
        <f t="shared" si="3"/>
        <v>A0241</v>
      </c>
      <c r="B250" s="414" t="s">
        <v>2120</v>
      </c>
      <c r="C250" s="414" t="s">
        <v>2124</v>
      </c>
      <c r="D250" s="414" t="s">
        <v>1899</v>
      </c>
      <c r="E250" s="414" t="s">
        <v>2125</v>
      </c>
      <c r="F250" s="414" t="s">
        <v>2126</v>
      </c>
      <c r="G250" s="418">
        <v>44105</v>
      </c>
      <c r="H250" s="414" t="s">
        <v>606</v>
      </c>
      <c r="I250" s="419">
        <v>37</v>
      </c>
      <c r="J250" s="419">
        <v>116</v>
      </c>
      <c r="K250" s="419">
        <v>43</v>
      </c>
      <c r="L250" s="419">
        <v>919</v>
      </c>
      <c r="M250" s="414" t="s">
        <v>115</v>
      </c>
      <c r="N250" s="414" t="s">
        <v>116</v>
      </c>
      <c r="O250" s="103"/>
      <c r="P250" s="103"/>
      <c r="Q250" s="103"/>
      <c r="R250" s="103"/>
      <c r="S250" s="103" t="s">
        <v>1768</v>
      </c>
    </row>
    <row r="251" spans="1:19" ht="14.5" customHeight="1">
      <c r="A251" s="82" t="str">
        <f t="shared" si="3"/>
        <v>A0242</v>
      </c>
      <c r="B251" s="410" t="s">
        <v>2127</v>
      </c>
      <c r="C251" s="410" t="s">
        <v>2128</v>
      </c>
      <c r="D251" s="410" t="s">
        <v>1899</v>
      </c>
      <c r="E251" s="410" t="s">
        <v>2129</v>
      </c>
      <c r="F251" s="410" t="s">
        <v>2130</v>
      </c>
      <c r="G251" s="416">
        <v>44105</v>
      </c>
      <c r="H251" s="410" t="s">
        <v>623</v>
      </c>
      <c r="I251" s="417">
        <v>193</v>
      </c>
      <c r="J251" s="417">
        <v>87</v>
      </c>
      <c r="K251" s="417">
        <v>95</v>
      </c>
      <c r="L251" s="417">
        <v>4000</v>
      </c>
      <c r="M251" s="410" t="s">
        <v>115</v>
      </c>
      <c r="N251" s="410">
        <v>7</v>
      </c>
      <c r="O251" s="85"/>
      <c r="P251" s="85"/>
      <c r="Q251" s="85"/>
      <c r="R251" s="85"/>
      <c r="S251" s="85" t="s">
        <v>1768</v>
      </c>
    </row>
    <row r="252" spans="1:19" ht="14.5" customHeight="1">
      <c r="A252" s="82" t="str">
        <f t="shared" si="3"/>
        <v>A0242</v>
      </c>
      <c r="B252" s="410" t="s">
        <v>2127</v>
      </c>
      <c r="C252" s="410" t="s">
        <v>2131</v>
      </c>
      <c r="D252" s="410" t="s">
        <v>1899</v>
      </c>
      <c r="E252" s="410" t="s">
        <v>2132</v>
      </c>
      <c r="F252" s="410" t="s">
        <v>2133</v>
      </c>
      <c r="G252" s="416">
        <v>44105</v>
      </c>
      <c r="H252" s="410" t="s">
        <v>606</v>
      </c>
      <c r="I252" s="417">
        <v>192</v>
      </c>
      <c r="J252" s="417">
        <v>97</v>
      </c>
      <c r="K252" s="417">
        <v>100</v>
      </c>
      <c r="L252" s="417">
        <v>4200</v>
      </c>
      <c r="M252" s="410" t="s">
        <v>115</v>
      </c>
      <c r="N252" s="410">
        <v>7</v>
      </c>
      <c r="O252" s="85"/>
      <c r="P252" s="85"/>
      <c r="Q252" s="85"/>
      <c r="R252" s="85"/>
      <c r="S252" s="85" t="s">
        <v>1768</v>
      </c>
    </row>
    <row r="253" spans="1:19" ht="14.5" customHeight="1">
      <c r="A253" s="82" t="str">
        <f t="shared" si="3"/>
        <v>A0242</v>
      </c>
      <c r="B253" s="410" t="s">
        <v>2127</v>
      </c>
      <c r="C253" s="410" t="s">
        <v>2134</v>
      </c>
      <c r="D253" s="410" t="s">
        <v>1899</v>
      </c>
      <c r="E253" s="410" t="s">
        <v>2135</v>
      </c>
      <c r="F253" s="410" t="s">
        <v>2136</v>
      </c>
      <c r="G253" s="416">
        <v>44105</v>
      </c>
      <c r="H253" s="410" t="s">
        <v>623</v>
      </c>
      <c r="I253" s="417">
        <v>192</v>
      </c>
      <c r="J253" s="417">
        <v>97</v>
      </c>
      <c r="K253" s="417">
        <v>100</v>
      </c>
      <c r="L253" s="417">
        <v>4200</v>
      </c>
      <c r="M253" s="410" t="s">
        <v>115</v>
      </c>
      <c r="N253" s="410">
        <v>7</v>
      </c>
      <c r="O253" s="85"/>
      <c r="P253" s="85"/>
      <c r="Q253" s="85"/>
      <c r="R253" s="85"/>
      <c r="S253" s="85" t="s">
        <v>1768</v>
      </c>
    </row>
    <row r="254" spans="1:19" ht="14.5" customHeight="1">
      <c r="A254" s="103" t="str">
        <f t="shared" si="3"/>
        <v>A0242</v>
      </c>
      <c r="B254" s="414" t="s">
        <v>2127</v>
      </c>
      <c r="C254" s="414" t="s">
        <v>2128</v>
      </c>
      <c r="D254" s="414" t="s">
        <v>1899</v>
      </c>
      <c r="E254" s="414" t="s">
        <v>2129</v>
      </c>
      <c r="F254" s="414" t="s">
        <v>2130</v>
      </c>
      <c r="G254" s="418">
        <v>44105</v>
      </c>
      <c r="H254" s="414" t="s">
        <v>623</v>
      </c>
      <c r="I254" s="419">
        <v>95</v>
      </c>
      <c r="J254" s="419">
        <v>193</v>
      </c>
      <c r="K254" s="419">
        <v>87</v>
      </c>
      <c r="L254" s="419">
        <v>4000</v>
      </c>
      <c r="M254" s="414" t="s">
        <v>115</v>
      </c>
      <c r="N254" s="414">
        <v>7</v>
      </c>
      <c r="O254" s="103"/>
      <c r="P254" s="103"/>
      <c r="Q254" s="103"/>
      <c r="R254" s="103"/>
      <c r="S254" s="103" t="s">
        <v>1768</v>
      </c>
    </row>
    <row r="255" spans="1:19" ht="14.5" customHeight="1">
      <c r="A255" s="103" t="str">
        <f t="shared" si="3"/>
        <v>A0242</v>
      </c>
      <c r="B255" s="414" t="s">
        <v>2127</v>
      </c>
      <c r="C255" s="414" t="s">
        <v>2131</v>
      </c>
      <c r="D255" s="414" t="s">
        <v>1899</v>
      </c>
      <c r="E255" s="414" t="s">
        <v>2132</v>
      </c>
      <c r="F255" s="414" t="s">
        <v>2133</v>
      </c>
      <c r="G255" s="418">
        <v>44105</v>
      </c>
      <c r="H255" s="414" t="s">
        <v>606</v>
      </c>
      <c r="I255" s="419">
        <v>100</v>
      </c>
      <c r="J255" s="419">
        <v>192</v>
      </c>
      <c r="K255" s="419">
        <v>97</v>
      </c>
      <c r="L255" s="419">
        <v>4200</v>
      </c>
      <c r="M255" s="414" t="s">
        <v>115</v>
      </c>
      <c r="N255" s="414">
        <v>7</v>
      </c>
      <c r="O255" s="103"/>
      <c r="P255" s="103"/>
      <c r="Q255" s="103"/>
      <c r="R255" s="103"/>
      <c r="S255" s="103" t="s">
        <v>1768</v>
      </c>
    </row>
    <row r="256" spans="1:19" ht="14.5" customHeight="1">
      <c r="A256" s="103" t="str">
        <f t="shared" si="3"/>
        <v>A0242</v>
      </c>
      <c r="B256" s="414" t="s">
        <v>2127</v>
      </c>
      <c r="C256" s="414" t="s">
        <v>2134</v>
      </c>
      <c r="D256" s="414" t="s">
        <v>1899</v>
      </c>
      <c r="E256" s="414" t="s">
        <v>2135</v>
      </c>
      <c r="F256" s="414" t="s">
        <v>2136</v>
      </c>
      <c r="G256" s="418">
        <v>44105</v>
      </c>
      <c r="H256" s="414" t="s">
        <v>623</v>
      </c>
      <c r="I256" s="419">
        <v>100</v>
      </c>
      <c r="J256" s="419">
        <v>192</v>
      </c>
      <c r="K256" s="419">
        <v>97</v>
      </c>
      <c r="L256" s="419">
        <v>4200</v>
      </c>
      <c r="M256" s="414" t="s">
        <v>115</v>
      </c>
      <c r="N256" s="414">
        <v>7</v>
      </c>
      <c r="O256" s="103"/>
      <c r="P256" s="103"/>
      <c r="Q256" s="103"/>
      <c r="R256" s="103"/>
      <c r="S256" s="103" t="s">
        <v>1768</v>
      </c>
    </row>
    <row r="257" spans="1:19" ht="14.5" customHeight="1">
      <c r="A257" s="82" t="str">
        <f t="shared" si="3"/>
        <v>A0243</v>
      </c>
      <c r="B257" s="410" t="s">
        <v>2137</v>
      </c>
      <c r="C257" s="410" t="s">
        <v>2138</v>
      </c>
      <c r="D257" s="410" t="s">
        <v>1899</v>
      </c>
      <c r="E257" s="410" t="s">
        <v>2139</v>
      </c>
      <c r="F257" s="410" t="s">
        <v>2140</v>
      </c>
      <c r="G257" s="416">
        <v>44105</v>
      </c>
      <c r="H257" s="410" t="s">
        <v>623</v>
      </c>
      <c r="I257" s="417">
        <v>56</v>
      </c>
      <c r="J257" s="417">
        <v>22</v>
      </c>
      <c r="K257" s="417">
        <v>22</v>
      </c>
      <c r="L257" s="417">
        <v>336</v>
      </c>
      <c r="M257" s="410" t="s">
        <v>115</v>
      </c>
      <c r="N257" s="410" t="s">
        <v>1838</v>
      </c>
      <c r="O257" s="85"/>
      <c r="P257" s="85"/>
      <c r="Q257" s="85"/>
      <c r="R257" s="85"/>
      <c r="S257" s="85" t="s">
        <v>1768</v>
      </c>
    </row>
    <row r="258" spans="1:19" ht="14.5" customHeight="1">
      <c r="A258" s="82" t="str">
        <f t="shared" ref="A258:A321" si="4">LEFT(B258,5)</f>
        <v>A0243</v>
      </c>
      <c r="B258" s="410" t="s">
        <v>2137</v>
      </c>
      <c r="C258" s="410" t="s">
        <v>2138</v>
      </c>
      <c r="D258" s="410" t="s">
        <v>1899</v>
      </c>
      <c r="E258" s="410" t="s">
        <v>2141</v>
      </c>
      <c r="F258" s="410" t="s">
        <v>2142</v>
      </c>
      <c r="G258" s="416">
        <v>44105</v>
      </c>
      <c r="H258" s="410" t="s">
        <v>623</v>
      </c>
      <c r="I258" s="417">
        <v>56</v>
      </c>
      <c r="J258" s="417">
        <v>22</v>
      </c>
      <c r="K258" s="417">
        <v>22</v>
      </c>
      <c r="L258" s="417">
        <v>336</v>
      </c>
      <c r="M258" s="410" t="s">
        <v>115</v>
      </c>
      <c r="N258" s="410">
        <v>7</v>
      </c>
      <c r="O258" s="85"/>
      <c r="P258" s="85"/>
      <c r="Q258" s="85"/>
      <c r="R258" s="85"/>
      <c r="S258" s="85" t="s">
        <v>1768</v>
      </c>
    </row>
    <row r="259" spans="1:19" ht="14.5" customHeight="1">
      <c r="A259" s="103" t="str">
        <f t="shared" si="4"/>
        <v>A0243</v>
      </c>
      <c r="B259" s="414" t="s">
        <v>2137</v>
      </c>
      <c r="C259" s="414" t="s">
        <v>2138</v>
      </c>
      <c r="D259" s="414" t="s">
        <v>1899</v>
      </c>
      <c r="E259" s="414" t="s">
        <v>2139</v>
      </c>
      <c r="F259" s="414" t="s">
        <v>2140</v>
      </c>
      <c r="G259" s="418">
        <v>44105</v>
      </c>
      <c r="H259" s="414" t="s">
        <v>623</v>
      </c>
      <c r="I259" s="419">
        <v>22</v>
      </c>
      <c r="J259" s="419">
        <v>56</v>
      </c>
      <c r="K259" s="419">
        <v>22</v>
      </c>
      <c r="L259" s="419">
        <v>336</v>
      </c>
      <c r="M259" s="414" t="s">
        <v>115</v>
      </c>
      <c r="N259" s="414" t="s">
        <v>1838</v>
      </c>
      <c r="O259" s="103"/>
      <c r="P259" s="103"/>
      <c r="Q259" s="103"/>
      <c r="R259" s="103"/>
      <c r="S259" s="103" t="s">
        <v>1768</v>
      </c>
    </row>
    <row r="260" spans="1:19" ht="14.5" customHeight="1">
      <c r="A260" s="103" t="str">
        <f t="shared" si="4"/>
        <v>A0243</v>
      </c>
      <c r="B260" s="414" t="s">
        <v>2137</v>
      </c>
      <c r="C260" s="414" t="s">
        <v>2138</v>
      </c>
      <c r="D260" s="414" t="s">
        <v>1899</v>
      </c>
      <c r="E260" s="414" t="s">
        <v>2141</v>
      </c>
      <c r="F260" s="414" t="s">
        <v>2142</v>
      </c>
      <c r="G260" s="418">
        <v>44105</v>
      </c>
      <c r="H260" s="414" t="s">
        <v>623</v>
      </c>
      <c r="I260" s="419">
        <v>22</v>
      </c>
      <c r="J260" s="419">
        <v>56</v>
      </c>
      <c r="K260" s="419">
        <v>22</v>
      </c>
      <c r="L260" s="419">
        <v>336</v>
      </c>
      <c r="M260" s="414" t="s">
        <v>115</v>
      </c>
      <c r="N260" s="414">
        <v>7</v>
      </c>
      <c r="O260" s="103"/>
      <c r="P260" s="103"/>
      <c r="Q260" s="103"/>
      <c r="R260" s="103"/>
      <c r="S260" s="103" t="s">
        <v>1768</v>
      </c>
    </row>
    <row r="261" spans="1:19" ht="14.5" customHeight="1">
      <c r="A261" s="82" t="str">
        <f t="shared" si="4"/>
        <v>A0244</v>
      </c>
      <c r="B261" s="410" t="s">
        <v>2143</v>
      </c>
      <c r="C261" s="410" t="s">
        <v>2144</v>
      </c>
      <c r="D261" s="410" t="s">
        <v>1899</v>
      </c>
      <c r="E261" s="410" t="s">
        <v>2145</v>
      </c>
      <c r="F261" s="410" t="s">
        <v>2146</v>
      </c>
      <c r="G261" s="416">
        <v>44105</v>
      </c>
      <c r="H261" s="410" t="s">
        <v>606</v>
      </c>
      <c r="I261" s="417">
        <v>54</v>
      </c>
      <c r="J261" s="417">
        <v>22</v>
      </c>
      <c r="K261" s="417">
        <v>26</v>
      </c>
      <c r="L261" s="417">
        <v>395</v>
      </c>
      <c r="M261" s="410" t="s">
        <v>115</v>
      </c>
      <c r="N261" s="410">
        <v>7</v>
      </c>
      <c r="O261" s="85"/>
      <c r="P261" s="85"/>
      <c r="Q261" s="85"/>
      <c r="R261" s="85"/>
      <c r="S261" s="85" t="s">
        <v>1768</v>
      </c>
    </row>
    <row r="262" spans="1:19" ht="14.5" customHeight="1">
      <c r="A262" s="82" t="str">
        <f t="shared" si="4"/>
        <v>A0244</v>
      </c>
      <c r="B262" s="410" t="s">
        <v>2143</v>
      </c>
      <c r="C262" s="410" t="s">
        <v>2147</v>
      </c>
      <c r="D262" s="410" t="s">
        <v>1899</v>
      </c>
      <c r="E262" s="410" t="s">
        <v>2148</v>
      </c>
      <c r="F262" s="410" t="s">
        <v>2149</v>
      </c>
      <c r="G262" s="416">
        <v>44105</v>
      </c>
      <c r="H262" s="410" t="s">
        <v>606</v>
      </c>
      <c r="I262" s="417">
        <v>54</v>
      </c>
      <c r="J262" s="417">
        <v>22</v>
      </c>
      <c r="K262" s="417">
        <v>26</v>
      </c>
      <c r="L262" s="417">
        <v>395</v>
      </c>
      <c r="M262" s="410" t="s">
        <v>115</v>
      </c>
      <c r="N262" s="410">
        <v>7</v>
      </c>
      <c r="O262" s="85"/>
      <c r="P262" s="85"/>
      <c r="Q262" s="85"/>
      <c r="R262" s="85"/>
      <c r="S262" s="85" t="s">
        <v>1768</v>
      </c>
    </row>
    <row r="263" spans="1:19" ht="14.5" customHeight="1">
      <c r="A263" s="103" t="str">
        <f t="shared" si="4"/>
        <v>A0244</v>
      </c>
      <c r="B263" s="414" t="s">
        <v>2143</v>
      </c>
      <c r="C263" s="414" t="s">
        <v>2144</v>
      </c>
      <c r="D263" s="414" t="s">
        <v>1899</v>
      </c>
      <c r="E263" s="414" t="s">
        <v>2145</v>
      </c>
      <c r="F263" s="414" t="s">
        <v>2146</v>
      </c>
      <c r="G263" s="418">
        <v>44105</v>
      </c>
      <c r="H263" s="414" t="s">
        <v>606</v>
      </c>
      <c r="I263" s="419">
        <v>26</v>
      </c>
      <c r="J263" s="419">
        <v>54</v>
      </c>
      <c r="K263" s="419">
        <v>22</v>
      </c>
      <c r="L263" s="419">
        <v>395</v>
      </c>
      <c r="M263" s="414" t="s">
        <v>115</v>
      </c>
      <c r="N263" s="414">
        <v>7</v>
      </c>
      <c r="O263" s="103"/>
      <c r="P263" s="103"/>
      <c r="Q263" s="103"/>
      <c r="R263" s="103"/>
      <c r="S263" s="103" t="s">
        <v>1768</v>
      </c>
    </row>
    <row r="264" spans="1:19" ht="14.5" customHeight="1">
      <c r="A264" s="103" t="str">
        <f t="shared" si="4"/>
        <v>A0244</v>
      </c>
      <c r="B264" s="414" t="s">
        <v>2143</v>
      </c>
      <c r="C264" s="414" t="s">
        <v>2147</v>
      </c>
      <c r="D264" s="414" t="s">
        <v>1899</v>
      </c>
      <c r="E264" s="414" t="s">
        <v>2148</v>
      </c>
      <c r="F264" s="414" t="s">
        <v>2149</v>
      </c>
      <c r="G264" s="418">
        <v>44105</v>
      </c>
      <c r="H264" s="414" t="s">
        <v>606</v>
      </c>
      <c r="I264" s="419">
        <v>26</v>
      </c>
      <c r="J264" s="419">
        <v>54</v>
      </c>
      <c r="K264" s="419">
        <v>22</v>
      </c>
      <c r="L264" s="419">
        <v>395</v>
      </c>
      <c r="M264" s="414" t="s">
        <v>115</v>
      </c>
      <c r="N264" s="414">
        <v>7</v>
      </c>
      <c r="O264" s="103"/>
      <c r="P264" s="103"/>
      <c r="Q264" s="103"/>
      <c r="R264" s="103"/>
      <c r="S264" s="103" t="s">
        <v>1768</v>
      </c>
    </row>
    <row r="265" spans="1:19" ht="14.5" customHeight="1">
      <c r="A265" s="82" t="str">
        <f t="shared" si="4"/>
        <v>A0251</v>
      </c>
      <c r="B265" s="410" t="s">
        <v>2150</v>
      </c>
      <c r="C265" s="410" t="s">
        <v>2151</v>
      </c>
      <c r="D265" s="410" t="s">
        <v>1813</v>
      </c>
      <c r="E265" s="410" t="s">
        <v>2152</v>
      </c>
      <c r="F265" s="410" t="s">
        <v>2153</v>
      </c>
      <c r="G265" s="416">
        <v>46419</v>
      </c>
      <c r="H265" s="410" t="s">
        <v>606</v>
      </c>
      <c r="I265" s="417">
        <v>18</v>
      </c>
      <c r="J265" s="417">
        <v>17</v>
      </c>
      <c r="K265" s="417">
        <v>9</v>
      </c>
      <c r="L265" s="417">
        <v>45</v>
      </c>
      <c r="M265" s="410" t="s">
        <v>115</v>
      </c>
      <c r="N265" s="410" t="s">
        <v>116</v>
      </c>
      <c r="O265" s="85"/>
      <c r="P265" s="85"/>
      <c r="Q265" s="85"/>
      <c r="R265" s="85"/>
      <c r="S265" s="85" t="s">
        <v>1768</v>
      </c>
    </row>
    <row r="266" spans="1:19" ht="14.5" customHeight="1">
      <c r="A266" s="82" t="str">
        <f t="shared" si="4"/>
        <v>A0251</v>
      </c>
      <c r="B266" s="410" t="s">
        <v>2150</v>
      </c>
      <c r="C266" s="410" t="s">
        <v>2154</v>
      </c>
      <c r="D266" s="410" t="s">
        <v>1813</v>
      </c>
      <c r="E266" s="410" t="s">
        <v>2155</v>
      </c>
      <c r="F266" s="410" t="s">
        <v>2156</v>
      </c>
      <c r="G266" s="416">
        <v>44256</v>
      </c>
      <c r="H266" s="410" t="s">
        <v>627</v>
      </c>
      <c r="I266" s="417">
        <v>15.5</v>
      </c>
      <c r="J266" s="417">
        <v>15</v>
      </c>
      <c r="K266" s="417">
        <v>10.5</v>
      </c>
      <c r="L266" s="417">
        <v>32</v>
      </c>
      <c r="M266" s="410" t="s">
        <v>115</v>
      </c>
      <c r="N266" s="410" t="s">
        <v>116</v>
      </c>
      <c r="O266" s="85"/>
      <c r="P266" s="85"/>
      <c r="Q266" s="85"/>
      <c r="R266" s="85"/>
      <c r="S266" s="85" t="s">
        <v>1768</v>
      </c>
    </row>
    <row r="267" spans="1:19" ht="14.5" customHeight="1">
      <c r="A267" s="103" t="str">
        <f t="shared" si="4"/>
        <v>A0251</v>
      </c>
      <c r="B267" s="414" t="s">
        <v>2150</v>
      </c>
      <c r="C267" s="414" t="s">
        <v>2151</v>
      </c>
      <c r="D267" s="414" t="s">
        <v>1813</v>
      </c>
      <c r="E267" s="414" t="s">
        <v>2152</v>
      </c>
      <c r="F267" s="414" t="s">
        <v>2153</v>
      </c>
      <c r="G267" s="418">
        <v>46419</v>
      </c>
      <c r="H267" s="414" t="s">
        <v>606</v>
      </c>
      <c r="I267" s="419">
        <v>9</v>
      </c>
      <c r="J267" s="419">
        <v>18</v>
      </c>
      <c r="K267" s="419">
        <v>17</v>
      </c>
      <c r="L267" s="419">
        <v>45</v>
      </c>
      <c r="M267" s="414" t="s">
        <v>115</v>
      </c>
      <c r="N267" s="414" t="s">
        <v>116</v>
      </c>
      <c r="O267" s="103"/>
      <c r="P267" s="103"/>
      <c r="Q267" s="103"/>
      <c r="R267" s="103"/>
      <c r="S267" s="103" t="s">
        <v>1768</v>
      </c>
    </row>
    <row r="268" spans="1:19" ht="14.5" customHeight="1">
      <c r="A268" s="103" t="str">
        <f t="shared" si="4"/>
        <v>A0251</v>
      </c>
      <c r="B268" s="414" t="s">
        <v>2150</v>
      </c>
      <c r="C268" s="414" t="s">
        <v>2154</v>
      </c>
      <c r="D268" s="414" t="s">
        <v>1813</v>
      </c>
      <c r="E268" s="414" t="s">
        <v>2155</v>
      </c>
      <c r="F268" s="414" t="s">
        <v>2156</v>
      </c>
      <c r="G268" s="418">
        <v>44256</v>
      </c>
      <c r="H268" s="414" t="s">
        <v>627</v>
      </c>
      <c r="I268" s="419">
        <v>10.5</v>
      </c>
      <c r="J268" s="419">
        <v>15.5</v>
      </c>
      <c r="K268" s="419">
        <v>15</v>
      </c>
      <c r="L268" s="419">
        <v>32</v>
      </c>
      <c r="M268" s="414" t="s">
        <v>115</v>
      </c>
      <c r="N268" s="414" t="s">
        <v>116</v>
      </c>
      <c r="O268" s="103"/>
      <c r="P268" s="103"/>
      <c r="Q268" s="103"/>
      <c r="R268" s="103"/>
      <c r="S268" s="103" t="s">
        <v>1768</v>
      </c>
    </row>
    <row r="269" spans="1:19" ht="14.5" customHeight="1">
      <c r="A269" s="82" t="str">
        <f t="shared" si="4"/>
        <v>A0254</v>
      </c>
      <c r="B269" s="410" t="s">
        <v>2157</v>
      </c>
      <c r="C269" s="410" t="s">
        <v>2158</v>
      </c>
      <c r="D269" s="410" t="s">
        <v>2159</v>
      </c>
      <c r="E269" s="410" t="s">
        <v>2160</v>
      </c>
      <c r="F269" s="410" t="s">
        <v>2161</v>
      </c>
      <c r="G269" s="416">
        <v>47818</v>
      </c>
      <c r="H269" s="410" t="s">
        <v>606</v>
      </c>
      <c r="I269" s="417">
        <v>160</v>
      </c>
      <c r="J269" s="417">
        <v>86</v>
      </c>
      <c r="K269" s="417">
        <v>86</v>
      </c>
      <c r="L269" s="417">
        <v>18746</v>
      </c>
      <c r="M269" s="410" t="s">
        <v>115</v>
      </c>
      <c r="N269" s="410">
        <v>7</v>
      </c>
      <c r="O269" s="85"/>
      <c r="P269" s="85"/>
      <c r="Q269" s="85"/>
      <c r="R269" s="85"/>
      <c r="S269" s="85" t="s">
        <v>1768</v>
      </c>
    </row>
    <row r="270" spans="1:19" ht="14.5" customHeight="1">
      <c r="A270" s="82" t="str">
        <f t="shared" si="4"/>
        <v>A0254</v>
      </c>
      <c r="B270" s="410" t="s">
        <v>2157</v>
      </c>
      <c r="C270" s="410" t="s">
        <v>2158</v>
      </c>
      <c r="D270" s="410" t="s">
        <v>2159</v>
      </c>
      <c r="E270" s="410" t="s">
        <v>2162</v>
      </c>
      <c r="F270" s="410" t="s">
        <v>2163</v>
      </c>
      <c r="G270" s="416">
        <v>47818</v>
      </c>
      <c r="H270" s="410" t="s">
        <v>623</v>
      </c>
      <c r="I270" s="417">
        <v>160</v>
      </c>
      <c r="J270" s="417">
        <v>86</v>
      </c>
      <c r="K270" s="417">
        <v>86</v>
      </c>
      <c r="L270" s="417">
        <v>18746</v>
      </c>
      <c r="M270" s="410" t="s">
        <v>115</v>
      </c>
      <c r="N270" s="410">
        <v>7</v>
      </c>
      <c r="O270" s="85"/>
      <c r="P270" s="85"/>
      <c r="Q270" s="85"/>
      <c r="R270" s="85"/>
      <c r="S270" s="85" t="s">
        <v>1768</v>
      </c>
    </row>
    <row r="271" spans="1:19" ht="14.5" customHeight="1">
      <c r="A271" s="103" t="str">
        <f t="shared" si="4"/>
        <v>A0254</v>
      </c>
      <c r="B271" s="414" t="s">
        <v>2157</v>
      </c>
      <c r="C271" s="414" t="s">
        <v>2158</v>
      </c>
      <c r="D271" s="414" t="s">
        <v>2159</v>
      </c>
      <c r="E271" s="414" t="s">
        <v>2160</v>
      </c>
      <c r="F271" s="414" t="s">
        <v>2161</v>
      </c>
      <c r="G271" s="418">
        <v>47818</v>
      </c>
      <c r="H271" s="414" t="s">
        <v>606</v>
      </c>
      <c r="I271" s="419">
        <v>86</v>
      </c>
      <c r="J271" s="419">
        <v>160</v>
      </c>
      <c r="K271" s="419">
        <v>86</v>
      </c>
      <c r="L271" s="419">
        <v>18746</v>
      </c>
      <c r="M271" s="414" t="s">
        <v>115</v>
      </c>
      <c r="N271" s="414">
        <v>7</v>
      </c>
      <c r="O271" s="103"/>
      <c r="P271" s="103"/>
      <c r="Q271" s="103"/>
      <c r="R271" s="103"/>
      <c r="S271" s="103" t="s">
        <v>1768</v>
      </c>
    </row>
    <row r="272" spans="1:19" ht="14.5" customHeight="1">
      <c r="A272" s="103" t="str">
        <f t="shared" si="4"/>
        <v>A0254</v>
      </c>
      <c r="B272" s="414" t="s">
        <v>2157</v>
      </c>
      <c r="C272" s="414" t="s">
        <v>2158</v>
      </c>
      <c r="D272" s="414" t="s">
        <v>2159</v>
      </c>
      <c r="E272" s="414" t="s">
        <v>2162</v>
      </c>
      <c r="F272" s="414" t="s">
        <v>2163</v>
      </c>
      <c r="G272" s="418">
        <v>47818</v>
      </c>
      <c r="H272" s="414" t="s">
        <v>623</v>
      </c>
      <c r="I272" s="419">
        <v>86</v>
      </c>
      <c r="J272" s="419">
        <v>160</v>
      </c>
      <c r="K272" s="419">
        <v>86</v>
      </c>
      <c r="L272" s="419">
        <v>18746</v>
      </c>
      <c r="M272" s="414" t="s">
        <v>115</v>
      </c>
      <c r="N272" s="414">
        <v>7</v>
      </c>
      <c r="O272" s="103"/>
      <c r="P272" s="103"/>
      <c r="Q272" s="103"/>
      <c r="R272" s="103"/>
      <c r="S272" s="103" t="s">
        <v>1768</v>
      </c>
    </row>
    <row r="273" spans="1:19" ht="14.5" customHeight="1">
      <c r="A273" s="82" t="str">
        <f t="shared" si="4"/>
        <v>A0255</v>
      </c>
      <c r="B273" s="410" t="s">
        <v>2164</v>
      </c>
      <c r="C273" s="410" t="s">
        <v>2165</v>
      </c>
      <c r="D273" s="410" t="s">
        <v>2159</v>
      </c>
      <c r="E273" s="410" t="s">
        <v>2166</v>
      </c>
      <c r="F273" s="410" t="s">
        <v>2167</v>
      </c>
      <c r="G273" s="416">
        <v>47818</v>
      </c>
      <c r="H273" s="410" t="s">
        <v>606</v>
      </c>
      <c r="I273" s="417">
        <v>160</v>
      </c>
      <c r="J273" s="417">
        <v>86</v>
      </c>
      <c r="K273" s="417">
        <v>86</v>
      </c>
      <c r="L273" s="417">
        <v>14003</v>
      </c>
      <c r="M273" s="410" t="s">
        <v>115</v>
      </c>
      <c r="N273" s="410">
        <v>7</v>
      </c>
      <c r="O273" s="85"/>
      <c r="P273" s="85"/>
      <c r="Q273" s="85"/>
      <c r="R273" s="85"/>
      <c r="S273" s="85" t="s">
        <v>1768</v>
      </c>
    </row>
    <row r="274" spans="1:19" ht="14.5" customHeight="1">
      <c r="A274" s="82" t="str">
        <f t="shared" si="4"/>
        <v>A0255</v>
      </c>
      <c r="B274" s="410" t="s">
        <v>2164</v>
      </c>
      <c r="C274" s="410" t="s">
        <v>2165</v>
      </c>
      <c r="D274" s="410" t="s">
        <v>2159</v>
      </c>
      <c r="E274" s="410" t="s">
        <v>2168</v>
      </c>
      <c r="F274" s="410" t="s">
        <v>2169</v>
      </c>
      <c r="G274" s="416">
        <v>47818</v>
      </c>
      <c r="H274" s="410" t="s">
        <v>606</v>
      </c>
      <c r="I274" s="417">
        <v>160</v>
      </c>
      <c r="J274" s="417">
        <v>86</v>
      </c>
      <c r="K274" s="417">
        <v>86</v>
      </c>
      <c r="L274" s="417">
        <v>14003</v>
      </c>
      <c r="M274" s="410" t="s">
        <v>115</v>
      </c>
      <c r="N274" s="410">
        <v>7</v>
      </c>
      <c r="O274" s="85"/>
      <c r="P274" s="85"/>
      <c r="Q274" s="85"/>
      <c r="R274" s="85"/>
      <c r="S274" s="85" t="s">
        <v>1768</v>
      </c>
    </row>
    <row r="275" spans="1:19" ht="14.5" customHeight="1">
      <c r="A275" s="103" t="str">
        <f t="shared" si="4"/>
        <v>A0255</v>
      </c>
      <c r="B275" s="414" t="s">
        <v>2164</v>
      </c>
      <c r="C275" s="414" t="s">
        <v>2165</v>
      </c>
      <c r="D275" s="414" t="s">
        <v>2159</v>
      </c>
      <c r="E275" s="414" t="s">
        <v>2166</v>
      </c>
      <c r="F275" s="414" t="s">
        <v>2167</v>
      </c>
      <c r="G275" s="418">
        <v>47818</v>
      </c>
      <c r="H275" s="414" t="s">
        <v>606</v>
      </c>
      <c r="I275" s="419">
        <v>86</v>
      </c>
      <c r="J275" s="419">
        <v>160</v>
      </c>
      <c r="K275" s="419">
        <v>86</v>
      </c>
      <c r="L275" s="419">
        <v>14003</v>
      </c>
      <c r="M275" s="414" t="s">
        <v>115</v>
      </c>
      <c r="N275" s="414">
        <v>7</v>
      </c>
      <c r="O275" s="103"/>
      <c r="P275" s="103"/>
      <c r="Q275" s="103"/>
      <c r="R275" s="103"/>
      <c r="S275" s="103" t="s">
        <v>1768</v>
      </c>
    </row>
    <row r="276" spans="1:19" ht="14.5" customHeight="1">
      <c r="A276" s="103" t="str">
        <f t="shared" si="4"/>
        <v>A0255</v>
      </c>
      <c r="B276" s="414" t="s">
        <v>2164</v>
      </c>
      <c r="C276" s="414" t="s">
        <v>2165</v>
      </c>
      <c r="D276" s="414" t="s">
        <v>2159</v>
      </c>
      <c r="E276" s="414" t="s">
        <v>2168</v>
      </c>
      <c r="F276" s="414" t="s">
        <v>2169</v>
      </c>
      <c r="G276" s="418">
        <v>47818</v>
      </c>
      <c r="H276" s="414" t="s">
        <v>606</v>
      </c>
      <c r="I276" s="419">
        <v>86</v>
      </c>
      <c r="J276" s="419">
        <v>160</v>
      </c>
      <c r="K276" s="419">
        <v>86</v>
      </c>
      <c r="L276" s="419">
        <v>14003</v>
      </c>
      <c r="M276" s="414" t="s">
        <v>115</v>
      </c>
      <c r="N276" s="414">
        <v>7</v>
      </c>
      <c r="O276" s="103"/>
      <c r="P276" s="103"/>
      <c r="Q276" s="103"/>
      <c r="R276" s="103"/>
      <c r="S276" s="103" t="s">
        <v>1768</v>
      </c>
    </row>
    <row r="277" spans="1:19" ht="14.5" customHeight="1">
      <c r="A277" s="82" t="str">
        <f t="shared" si="4"/>
        <v>A0257</v>
      </c>
      <c r="B277" s="410" t="s">
        <v>2170</v>
      </c>
      <c r="C277" s="410" t="s">
        <v>2171</v>
      </c>
      <c r="D277" s="410" t="s">
        <v>2172</v>
      </c>
      <c r="E277" s="410" t="s">
        <v>2173</v>
      </c>
      <c r="F277" s="410" t="s">
        <v>2174</v>
      </c>
      <c r="G277" s="416">
        <v>47088</v>
      </c>
      <c r="H277" s="410" t="s">
        <v>606</v>
      </c>
      <c r="I277" s="417">
        <v>200</v>
      </c>
      <c r="J277" s="417">
        <v>91</v>
      </c>
      <c r="K277" s="417">
        <v>100</v>
      </c>
      <c r="L277" s="417">
        <v>13440</v>
      </c>
      <c r="M277" s="410" t="s">
        <v>115</v>
      </c>
      <c r="N277" s="410">
        <v>7</v>
      </c>
      <c r="O277" s="85"/>
      <c r="P277" s="85"/>
      <c r="Q277" s="85"/>
      <c r="R277" s="85"/>
      <c r="S277" s="85" t="s">
        <v>1768</v>
      </c>
    </row>
    <row r="278" spans="1:19" ht="14.5" customHeight="1">
      <c r="A278" s="103" t="str">
        <f t="shared" si="4"/>
        <v>A0257</v>
      </c>
      <c r="B278" s="414" t="s">
        <v>2170</v>
      </c>
      <c r="C278" s="414" t="s">
        <v>2171</v>
      </c>
      <c r="D278" s="414" t="s">
        <v>2172</v>
      </c>
      <c r="E278" s="414" t="s">
        <v>2173</v>
      </c>
      <c r="F278" s="414" t="s">
        <v>2174</v>
      </c>
      <c r="G278" s="418">
        <v>47088</v>
      </c>
      <c r="H278" s="414" t="s">
        <v>606</v>
      </c>
      <c r="I278" s="419">
        <v>100</v>
      </c>
      <c r="J278" s="419">
        <v>200</v>
      </c>
      <c r="K278" s="419">
        <v>91</v>
      </c>
      <c r="L278" s="419">
        <v>13440</v>
      </c>
      <c r="M278" s="414" t="s">
        <v>115</v>
      </c>
      <c r="N278" s="414">
        <v>7</v>
      </c>
      <c r="O278" s="103"/>
      <c r="P278" s="103"/>
      <c r="Q278" s="103"/>
      <c r="R278" s="103"/>
      <c r="S278" s="103" t="s">
        <v>1768</v>
      </c>
    </row>
    <row r="279" spans="1:19" ht="13" customHeight="1">
      <c r="A279" s="82" t="str">
        <f t="shared" si="4"/>
        <v>A0259</v>
      </c>
      <c r="B279" s="411" t="s">
        <v>2175</v>
      </c>
      <c r="C279" s="411" t="s">
        <v>2176</v>
      </c>
      <c r="D279" s="412"/>
      <c r="E279" s="412"/>
      <c r="F279" s="412"/>
      <c r="G279" s="412"/>
      <c r="H279" s="412"/>
      <c r="I279" s="411">
        <v>96</v>
      </c>
      <c r="J279" s="411">
        <v>48</v>
      </c>
      <c r="K279" s="411">
        <v>24</v>
      </c>
      <c r="L279" s="412"/>
      <c r="M279" s="412"/>
      <c r="N279" s="412"/>
      <c r="O279" s="85"/>
      <c r="P279" s="85"/>
      <c r="Q279" s="85"/>
      <c r="R279" s="85"/>
      <c r="S279" s="85"/>
    </row>
    <row r="280" spans="1:19" ht="13" customHeight="1">
      <c r="A280" s="103" t="str">
        <f t="shared" si="4"/>
        <v>A0259</v>
      </c>
      <c r="B280" s="415" t="s">
        <v>2175</v>
      </c>
      <c r="C280" s="415" t="s">
        <v>2176</v>
      </c>
      <c r="D280" s="413"/>
      <c r="E280" s="413"/>
      <c r="F280" s="413"/>
      <c r="G280" s="413"/>
      <c r="H280" s="413"/>
      <c r="I280" s="415">
        <v>24</v>
      </c>
      <c r="J280" s="415">
        <v>96</v>
      </c>
      <c r="K280" s="415">
        <v>48</v>
      </c>
      <c r="L280" s="413"/>
      <c r="M280" s="413"/>
      <c r="N280" s="413"/>
      <c r="O280" s="103"/>
      <c r="P280" s="103"/>
      <c r="Q280" s="103"/>
      <c r="R280" s="103"/>
      <c r="S280" s="103"/>
    </row>
    <row r="281" spans="1:19" ht="14.5" customHeight="1">
      <c r="A281" s="82" t="str">
        <f t="shared" si="4"/>
        <v>A0266</v>
      </c>
      <c r="B281" s="410" t="s">
        <v>678</v>
      </c>
      <c r="C281" s="410" t="s">
        <v>2177</v>
      </c>
      <c r="D281" s="410" t="s">
        <v>1867</v>
      </c>
      <c r="E281" s="410" t="s">
        <v>2178</v>
      </c>
      <c r="F281" s="410" t="s">
        <v>2179</v>
      </c>
      <c r="G281" s="416">
        <v>45200</v>
      </c>
      <c r="H281" s="410" t="s">
        <v>606</v>
      </c>
      <c r="I281" s="417">
        <v>15.5</v>
      </c>
      <c r="J281" s="417">
        <v>12.8</v>
      </c>
      <c r="K281" s="417">
        <v>18</v>
      </c>
      <c r="L281" s="417">
        <v>300</v>
      </c>
      <c r="M281" s="410" t="s">
        <v>115</v>
      </c>
      <c r="N281" s="410" t="s">
        <v>56</v>
      </c>
      <c r="O281" s="85"/>
      <c r="P281" s="85"/>
      <c r="Q281" s="85"/>
      <c r="R281" s="85"/>
      <c r="S281" s="85" t="s">
        <v>1800</v>
      </c>
    </row>
    <row r="282" spans="1:19" ht="14.5" customHeight="1">
      <c r="A282" s="82" t="str">
        <f t="shared" si="4"/>
        <v>A0266</v>
      </c>
      <c r="B282" s="410" t="s">
        <v>678</v>
      </c>
      <c r="C282" s="410" t="s">
        <v>2177</v>
      </c>
      <c r="D282" s="410" t="s">
        <v>1867</v>
      </c>
      <c r="E282" s="410" t="s">
        <v>2180</v>
      </c>
      <c r="F282" s="410" t="s">
        <v>2181</v>
      </c>
      <c r="G282" s="416">
        <v>44531</v>
      </c>
      <c r="H282" s="410" t="s">
        <v>606</v>
      </c>
      <c r="I282" s="417">
        <v>15.5</v>
      </c>
      <c r="J282" s="417">
        <v>18</v>
      </c>
      <c r="K282" s="417">
        <v>18</v>
      </c>
      <c r="L282" s="417">
        <v>300</v>
      </c>
      <c r="M282" s="410" t="s">
        <v>115</v>
      </c>
      <c r="N282" s="410" t="s">
        <v>56</v>
      </c>
      <c r="O282" s="85"/>
      <c r="P282" s="85"/>
      <c r="Q282" s="85"/>
      <c r="R282" s="85"/>
      <c r="S282" s="85" t="s">
        <v>1800</v>
      </c>
    </row>
    <row r="283" spans="1:19" ht="14.5" customHeight="1">
      <c r="A283" s="103" t="str">
        <f t="shared" si="4"/>
        <v>A0266</v>
      </c>
      <c r="B283" s="414" t="s">
        <v>678</v>
      </c>
      <c r="C283" s="414" t="s">
        <v>2177</v>
      </c>
      <c r="D283" s="414" t="s">
        <v>1867</v>
      </c>
      <c r="E283" s="414" t="s">
        <v>2178</v>
      </c>
      <c r="F283" s="414" t="s">
        <v>2179</v>
      </c>
      <c r="G283" s="418">
        <v>45200</v>
      </c>
      <c r="H283" s="414" t="s">
        <v>606</v>
      </c>
      <c r="I283" s="419">
        <v>18</v>
      </c>
      <c r="J283" s="419">
        <v>15.5</v>
      </c>
      <c r="K283" s="419">
        <v>12.8</v>
      </c>
      <c r="L283" s="419">
        <v>300</v>
      </c>
      <c r="M283" s="414" t="s">
        <v>115</v>
      </c>
      <c r="N283" s="414" t="s">
        <v>56</v>
      </c>
      <c r="O283" s="103"/>
      <c r="P283" s="103"/>
      <c r="Q283" s="103"/>
      <c r="R283" s="103"/>
      <c r="S283" s="103" t="s">
        <v>1800</v>
      </c>
    </row>
    <row r="284" spans="1:19" ht="14.5" customHeight="1">
      <c r="A284" s="103" t="str">
        <f t="shared" si="4"/>
        <v>A0266</v>
      </c>
      <c r="B284" s="414" t="s">
        <v>678</v>
      </c>
      <c r="C284" s="414" t="s">
        <v>2177</v>
      </c>
      <c r="D284" s="414" t="s">
        <v>1867</v>
      </c>
      <c r="E284" s="414" t="s">
        <v>2180</v>
      </c>
      <c r="F284" s="414" t="s">
        <v>2181</v>
      </c>
      <c r="G284" s="418">
        <v>44531</v>
      </c>
      <c r="H284" s="414" t="s">
        <v>606</v>
      </c>
      <c r="I284" s="419">
        <v>18</v>
      </c>
      <c r="J284" s="419">
        <v>15.5</v>
      </c>
      <c r="K284" s="419">
        <v>18</v>
      </c>
      <c r="L284" s="419">
        <v>300</v>
      </c>
      <c r="M284" s="414" t="s">
        <v>115</v>
      </c>
      <c r="N284" s="414" t="s">
        <v>56</v>
      </c>
      <c r="O284" s="103"/>
      <c r="P284" s="103"/>
      <c r="Q284" s="103"/>
      <c r="R284" s="103"/>
      <c r="S284" s="103" t="s">
        <v>1800</v>
      </c>
    </row>
    <row r="285" spans="1:19" ht="13" customHeight="1">
      <c r="A285" s="82" t="str">
        <f t="shared" si="4"/>
        <v>A0267</v>
      </c>
      <c r="B285" s="432" t="s">
        <v>2182</v>
      </c>
      <c r="C285" s="433" t="s">
        <v>2183</v>
      </c>
      <c r="D285" s="412"/>
      <c r="E285" s="412"/>
      <c r="F285" s="412"/>
      <c r="G285" s="412"/>
      <c r="H285" s="412"/>
      <c r="I285" s="411">
        <v>24</v>
      </c>
      <c r="J285" s="411">
        <v>18</v>
      </c>
      <c r="K285" s="411">
        <v>18</v>
      </c>
      <c r="L285" s="412"/>
      <c r="M285" s="412"/>
      <c r="N285" s="412"/>
      <c r="O285" s="85"/>
      <c r="P285" s="85"/>
      <c r="Q285" s="85"/>
      <c r="R285" s="85"/>
      <c r="S285" s="85"/>
    </row>
    <row r="286" spans="1:19" ht="13" customHeight="1">
      <c r="A286" s="103" t="str">
        <f t="shared" si="4"/>
        <v>A0267</v>
      </c>
      <c r="B286" s="434" t="s">
        <v>2182</v>
      </c>
      <c r="C286" s="435" t="s">
        <v>2183</v>
      </c>
      <c r="D286" s="413"/>
      <c r="E286" s="413"/>
      <c r="F286" s="413"/>
      <c r="G286" s="413"/>
      <c r="H286" s="413"/>
      <c r="I286" s="415">
        <v>18</v>
      </c>
      <c r="J286" s="415">
        <v>24</v>
      </c>
      <c r="K286" s="415">
        <v>18</v>
      </c>
      <c r="L286" s="413"/>
      <c r="M286" s="413"/>
      <c r="N286" s="413"/>
      <c r="O286" s="103"/>
      <c r="P286" s="103"/>
      <c r="Q286" s="103"/>
      <c r="R286" s="103"/>
      <c r="S286" s="103"/>
    </row>
    <row r="287" spans="1:19" ht="14.5" customHeight="1">
      <c r="A287" s="82" t="str">
        <f t="shared" si="4"/>
        <v>A0269</v>
      </c>
      <c r="B287" s="410" t="s">
        <v>2184</v>
      </c>
      <c r="C287" s="410" t="s">
        <v>2185</v>
      </c>
      <c r="D287" s="410" t="s">
        <v>1899</v>
      </c>
      <c r="E287" s="410" t="s">
        <v>2186</v>
      </c>
      <c r="F287" s="410" t="s">
        <v>2187</v>
      </c>
      <c r="G287" s="416">
        <v>47818</v>
      </c>
      <c r="H287" s="410" t="s">
        <v>606</v>
      </c>
      <c r="I287" s="417">
        <v>36.5</v>
      </c>
      <c r="J287" s="417">
        <v>22.5</v>
      </c>
      <c r="K287" s="417">
        <v>12.8</v>
      </c>
      <c r="L287" s="417">
        <v>174</v>
      </c>
      <c r="M287" s="410" t="s">
        <v>115</v>
      </c>
      <c r="N287" s="410">
        <v>7</v>
      </c>
      <c r="O287" s="85"/>
      <c r="P287" s="85"/>
      <c r="Q287" s="85"/>
      <c r="R287" s="85"/>
      <c r="S287" s="85" t="s">
        <v>1768</v>
      </c>
    </row>
    <row r="288" spans="1:19" ht="14.5" customHeight="1">
      <c r="A288" s="103" t="str">
        <f t="shared" si="4"/>
        <v>A0269</v>
      </c>
      <c r="B288" s="414" t="s">
        <v>2184</v>
      </c>
      <c r="C288" s="414" t="s">
        <v>2185</v>
      </c>
      <c r="D288" s="414" t="s">
        <v>1899</v>
      </c>
      <c r="E288" s="414" t="s">
        <v>2186</v>
      </c>
      <c r="F288" s="414" t="s">
        <v>2187</v>
      </c>
      <c r="G288" s="418">
        <v>47818</v>
      </c>
      <c r="H288" s="414" t="s">
        <v>606</v>
      </c>
      <c r="I288" s="419">
        <v>12.8</v>
      </c>
      <c r="J288" s="419">
        <v>36.5</v>
      </c>
      <c r="K288" s="419">
        <v>22.5</v>
      </c>
      <c r="L288" s="419">
        <v>174</v>
      </c>
      <c r="M288" s="414" t="s">
        <v>115</v>
      </c>
      <c r="N288" s="414">
        <v>7</v>
      </c>
      <c r="O288" s="103"/>
      <c r="P288" s="103"/>
      <c r="Q288" s="103"/>
      <c r="R288" s="103"/>
      <c r="S288" s="103" t="s">
        <v>1768</v>
      </c>
    </row>
    <row r="289" spans="1:19" ht="14.5" customHeight="1">
      <c r="A289" s="82" t="str">
        <f t="shared" si="4"/>
        <v>A0271</v>
      </c>
      <c r="B289" s="410" t="s">
        <v>2188</v>
      </c>
      <c r="C289" s="410" t="s">
        <v>2189</v>
      </c>
      <c r="D289" s="410" t="s">
        <v>2159</v>
      </c>
      <c r="E289" s="410" t="s">
        <v>2190</v>
      </c>
      <c r="F289" s="410" t="s">
        <v>2191</v>
      </c>
      <c r="G289" s="416">
        <v>47818</v>
      </c>
      <c r="H289" s="410" t="s">
        <v>623</v>
      </c>
      <c r="I289" s="417">
        <v>160</v>
      </c>
      <c r="J289" s="417">
        <v>86</v>
      </c>
      <c r="K289" s="417">
        <v>86</v>
      </c>
      <c r="L289" s="417">
        <v>24000</v>
      </c>
      <c r="M289" s="410" t="s">
        <v>115</v>
      </c>
      <c r="N289" s="410">
        <v>7</v>
      </c>
      <c r="O289" s="85"/>
      <c r="P289" s="85"/>
      <c r="Q289" s="85"/>
      <c r="R289" s="85"/>
      <c r="S289" s="85" t="s">
        <v>1768</v>
      </c>
    </row>
    <row r="290" spans="1:19" ht="14.5" customHeight="1">
      <c r="A290" s="82" t="str">
        <f t="shared" si="4"/>
        <v>A0271</v>
      </c>
      <c r="B290" s="410" t="s">
        <v>2188</v>
      </c>
      <c r="C290" s="410" t="s">
        <v>2189</v>
      </c>
      <c r="D290" s="410" t="s">
        <v>2159</v>
      </c>
      <c r="E290" s="410" t="s">
        <v>2192</v>
      </c>
      <c r="F290" s="410" t="s">
        <v>2193</v>
      </c>
      <c r="G290" s="416">
        <v>47818</v>
      </c>
      <c r="H290" s="410" t="s">
        <v>606</v>
      </c>
      <c r="I290" s="417">
        <v>160</v>
      </c>
      <c r="J290" s="417">
        <v>86</v>
      </c>
      <c r="K290" s="417">
        <v>86</v>
      </c>
      <c r="L290" s="417">
        <v>24000</v>
      </c>
      <c r="M290" s="410" t="s">
        <v>115</v>
      </c>
      <c r="N290" s="410">
        <v>7</v>
      </c>
      <c r="O290" s="85"/>
      <c r="P290" s="85"/>
      <c r="Q290" s="85"/>
      <c r="R290" s="85"/>
      <c r="S290" s="85" t="s">
        <v>1768</v>
      </c>
    </row>
    <row r="291" spans="1:19" ht="14.5" customHeight="1">
      <c r="A291" s="103" t="str">
        <f t="shared" si="4"/>
        <v>A0271</v>
      </c>
      <c r="B291" s="414" t="s">
        <v>2188</v>
      </c>
      <c r="C291" s="414" t="s">
        <v>2189</v>
      </c>
      <c r="D291" s="414" t="s">
        <v>2159</v>
      </c>
      <c r="E291" s="414" t="s">
        <v>2190</v>
      </c>
      <c r="F291" s="414" t="s">
        <v>2191</v>
      </c>
      <c r="G291" s="418">
        <v>47818</v>
      </c>
      <c r="H291" s="414" t="s">
        <v>623</v>
      </c>
      <c r="I291" s="419">
        <v>86</v>
      </c>
      <c r="J291" s="419">
        <v>160</v>
      </c>
      <c r="K291" s="419">
        <v>86</v>
      </c>
      <c r="L291" s="419">
        <v>24000</v>
      </c>
      <c r="M291" s="414" t="s">
        <v>115</v>
      </c>
      <c r="N291" s="414">
        <v>7</v>
      </c>
      <c r="O291" s="103"/>
      <c r="P291" s="103"/>
      <c r="Q291" s="103"/>
      <c r="R291" s="103"/>
      <c r="S291" s="103" t="s">
        <v>1768</v>
      </c>
    </row>
    <row r="292" spans="1:19" ht="14.5" customHeight="1">
      <c r="A292" s="103" t="str">
        <f t="shared" si="4"/>
        <v>A0271</v>
      </c>
      <c r="B292" s="414" t="s">
        <v>2188</v>
      </c>
      <c r="C292" s="414" t="s">
        <v>2189</v>
      </c>
      <c r="D292" s="414" t="s">
        <v>2159</v>
      </c>
      <c r="E292" s="414" t="s">
        <v>2192</v>
      </c>
      <c r="F292" s="414" t="s">
        <v>2193</v>
      </c>
      <c r="G292" s="418">
        <v>47818</v>
      </c>
      <c r="H292" s="414" t="s">
        <v>606</v>
      </c>
      <c r="I292" s="419">
        <v>86</v>
      </c>
      <c r="J292" s="419">
        <v>160</v>
      </c>
      <c r="K292" s="419">
        <v>86</v>
      </c>
      <c r="L292" s="419">
        <v>24000</v>
      </c>
      <c r="M292" s="414" t="s">
        <v>115</v>
      </c>
      <c r="N292" s="414">
        <v>7</v>
      </c>
      <c r="O292" s="103"/>
      <c r="P292" s="103"/>
      <c r="Q292" s="103"/>
      <c r="R292" s="103"/>
      <c r="S292" s="103" t="s">
        <v>1768</v>
      </c>
    </row>
    <row r="293" spans="1:19" ht="14.5" customHeight="1">
      <c r="A293" s="82" t="str">
        <f t="shared" si="4"/>
        <v>A0272</v>
      </c>
      <c r="B293" s="410" t="s">
        <v>681</v>
      </c>
      <c r="C293" s="410" t="s">
        <v>2194</v>
      </c>
      <c r="D293" s="410" t="s">
        <v>1867</v>
      </c>
      <c r="E293" s="410" t="s">
        <v>2195</v>
      </c>
      <c r="F293" s="410" t="s">
        <v>2196</v>
      </c>
      <c r="G293" s="416">
        <v>45200</v>
      </c>
      <c r="H293" s="410" t="s">
        <v>606</v>
      </c>
      <c r="I293" s="417">
        <v>8.9</v>
      </c>
      <c r="J293" s="417">
        <v>7.8</v>
      </c>
      <c r="K293" s="417">
        <v>3.2</v>
      </c>
      <c r="L293" s="417">
        <v>40</v>
      </c>
      <c r="M293" s="410"/>
      <c r="N293" s="410">
        <v>7</v>
      </c>
      <c r="O293" s="85"/>
      <c r="P293" s="85"/>
      <c r="Q293" s="85"/>
      <c r="R293" s="85"/>
      <c r="S293" s="85" t="s">
        <v>1768</v>
      </c>
    </row>
    <row r="294" spans="1:19" ht="14.5" customHeight="1">
      <c r="A294" s="103" t="str">
        <f t="shared" si="4"/>
        <v>A0272</v>
      </c>
      <c r="B294" s="414" t="s">
        <v>681</v>
      </c>
      <c r="C294" s="414" t="s">
        <v>2194</v>
      </c>
      <c r="D294" s="414" t="s">
        <v>1867</v>
      </c>
      <c r="E294" s="414" t="s">
        <v>2195</v>
      </c>
      <c r="F294" s="414" t="s">
        <v>2196</v>
      </c>
      <c r="G294" s="418">
        <v>45200</v>
      </c>
      <c r="H294" s="414" t="s">
        <v>606</v>
      </c>
      <c r="I294" s="419">
        <v>3.2</v>
      </c>
      <c r="J294" s="419">
        <v>8.9</v>
      </c>
      <c r="K294" s="419">
        <v>7.8</v>
      </c>
      <c r="L294" s="419">
        <v>40</v>
      </c>
      <c r="M294" s="414"/>
      <c r="N294" s="414">
        <v>7</v>
      </c>
      <c r="O294" s="103"/>
      <c r="P294" s="103"/>
      <c r="Q294" s="103"/>
      <c r="R294" s="103"/>
      <c r="S294" s="103" t="s">
        <v>1768</v>
      </c>
    </row>
    <row r="295" spans="1:19" ht="14.5" customHeight="1">
      <c r="A295" s="82" t="str">
        <f t="shared" si="4"/>
        <v>A0274</v>
      </c>
      <c r="B295" s="410" t="s">
        <v>2197</v>
      </c>
      <c r="C295" s="410" t="s">
        <v>2198</v>
      </c>
      <c r="D295" s="410" t="s">
        <v>1858</v>
      </c>
      <c r="E295" s="410" t="s">
        <v>2199</v>
      </c>
      <c r="F295" s="410" t="s">
        <v>2200</v>
      </c>
      <c r="G295" s="416">
        <v>44440</v>
      </c>
      <c r="H295" s="410" t="s">
        <v>606</v>
      </c>
      <c r="I295" s="417">
        <v>33.700000000000003</v>
      </c>
      <c r="J295" s="417">
        <v>21.81</v>
      </c>
      <c r="K295" s="417">
        <v>18</v>
      </c>
      <c r="L295" s="417">
        <v>102</v>
      </c>
      <c r="M295" s="410" t="s">
        <v>115</v>
      </c>
      <c r="N295" s="410">
        <v>7</v>
      </c>
      <c r="O295" s="85"/>
      <c r="P295" s="85"/>
      <c r="Q295" s="85"/>
      <c r="R295" s="85"/>
      <c r="S295" s="85" t="s">
        <v>1768</v>
      </c>
    </row>
    <row r="296" spans="1:19" ht="14.5" customHeight="1">
      <c r="A296" s="103" t="str">
        <f t="shared" si="4"/>
        <v>A0274</v>
      </c>
      <c r="B296" s="414" t="s">
        <v>2197</v>
      </c>
      <c r="C296" s="414" t="s">
        <v>2198</v>
      </c>
      <c r="D296" s="414" t="s">
        <v>1858</v>
      </c>
      <c r="E296" s="414" t="s">
        <v>2199</v>
      </c>
      <c r="F296" s="414" t="s">
        <v>2200</v>
      </c>
      <c r="G296" s="418">
        <v>44440</v>
      </c>
      <c r="H296" s="414" t="s">
        <v>606</v>
      </c>
      <c r="I296" s="419">
        <v>18</v>
      </c>
      <c r="J296" s="419">
        <v>33.700000000000003</v>
      </c>
      <c r="K296" s="419">
        <v>21.81</v>
      </c>
      <c r="L296" s="419">
        <v>102</v>
      </c>
      <c r="M296" s="414" t="s">
        <v>115</v>
      </c>
      <c r="N296" s="414">
        <v>7</v>
      </c>
      <c r="O296" s="103"/>
      <c r="P296" s="103"/>
      <c r="Q296" s="103"/>
      <c r="R296" s="103"/>
      <c r="S296" s="103" t="s">
        <v>1768</v>
      </c>
    </row>
    <row r="297" spans="1:19" ht="13" customHeight="1">
      <c r="A297" s="82" t="str">
        <f t="shared" si="4"/>
        <v>A0276</v>
      </c>
      <c r="B297" s="420" t="s">
        <v>2201</v>
      </c>
      <c r="C297" s="421" t="s">
        <v>2202</v>
      </c>
      <c r="D297" s="412"/>
      <c r="E297" s="412"/>
      <c r="F297" s="412"/>
      <c r="G297" s="412"/>
      <c r="H297" s="412"/>
      <c r="I297" s="411">
        <v>36.5</v>
      </c>
      <c r="J297" s="411">
        <v>22.5</v>
      </c>
      <c r="K297" s="411">
        <v>19.8</v>
      </c>
      <c r="L297" s="412"/>
      <c r="M297" s="412"/>
      <c r="N297" s="412"/>
      <c r="O297" s="85"/>
      <c r="P297" s="85"/>
      <c r="Q297" s="85"/>
      <c r="R297" s="85"/>
      <c r="S297" s="85"/>
    </row>
    <row r="298" spans="1:19" ht="13" customHeight="1">
      <c r="A298" s="103" t="str">
        <f t="shared" si="4"/>
        <v>A0276</v>
      </c>
      <c r="B298" s="424" t="s">
        <v>2201</v>
      </c>
      <c r="C298" s="425" t="s">
        <v>2202</v>
      </c>
      <c r="D298" s="413"/>
      <c r="E298" s="413"/>
      <c r="F298" s="413"/>
      <c r="G298" s="413"/>
      <c r="H298" s="413"/>
      <c r="I298" s="415">
        <v>19.8</v>
      </c>
      <c r="J298" s="415">
        <v>36.5</v>
      </c>
      <c r="K298" s="415">
        <v>22.5</v>
      </c>
      <c r="L298" s="413"/>
      <c r="M298" s="413"/>
      <c r="N298" s="413"/>
      <c r="O298" s="103"/>
      <c r="P298" s="103"/>
      <c r="Q298" s="103"/>
      <c r="R298" s="103"/>
      <c r="S298" s="103"/>
    </row>
    <row r="299" spans="1:19" ht="14.5" customHeight="1">
      <c r="A299" s="82" t="str">
        <f t="shared" si="4"/>
        <v>A0276</v>
      </c>
      <c r="B299" s="410" t="s">
        <v>2203</v>
      </c>
      <c r="C299" s="410" t="s">
        <v>2204</v>
      </c>
      <c r="D299" s="410" t="s">
        <v>1899</v>
      </c>
      <c r="E299" s="410" t="s">
        <v>2205</v>
      </c>
      <c r="F299" s="410" t="s">
        <v>2206</v>
      </c>
      <c r="G299" s="416">
        <v>47818</v>
      </c>
      <c r="H299" s="410" t="s">
        <v>606</v>
      </c>
      <c r="I299" s="417">
        <v>0</v>
      </c>
      <c r="J299" s="417">
        <v>0</v>
      </c>
      <c r="K299" s="417">
        <v>0</v>
      </c>
      <c r="L299" s="417">
        <v>0</v>
      </c>
      <c r="M299" s="410" t="s">
        <v>115</v>
      </c>
      <c r="N299" s="410">
        <v>7</v>
      </c>
      <c r="O299" s="85"/>
      <c r="P299" s="85"/>
      <c r="Q299" s="85"/>
      <c r="R299" s="85"/>
      <c r="S299" s="85" t="s">
        <v>1768</v>
      </c>
    </row>
    <row r="300" spans="1:19" ht="14.5" customHeight="1">
      <c r="A300" s="103" t="str">
        <f t="shared" si="4"/>
        <v>A0276</v>
      </c>
      <c r="B300" s="414" t="s">
        <v>2203</v>
      </c>
      <c r="C300" s="414" t="s">
        <v>2204</v>
      </c>
      <c r="D300" s="414" t="s">
        <v>1899</v>
      </c>
      <c r="E300" s="414" t="s">
        <v>2205</v>
      </c>
      <c r="F300" s="414" t="s">
        <v>2206</v>
      </c>
      <c r="G300" s="418">
        <v>47818</v>
      </c>
      <c r="H300" s="414" t="s">
        <v>606</v>
      </c>
      <c r="I300" s="419">
        <v>0</v>
      </c>
      <c r="J300" s="419">
        <v>0</v>
      </c>
      <c r="K300" s="419">
        <v>0</v>
      </c>
      <c r="L300" s="419">
        <v>0</v>
      </c>
      <c r="M300" s="414" t="s">
        <v>115</v>
      </c>
      <c r="N300" s="414">
        <v>7</v>
      </c>
      <c r="O300" s="103"/>
      <c r="P300" s="103"/>
      <c r="Q300" s="103"/>
      <c r="R300" s="103"/>
      <c r="S300" s="103" t="s">
        <v>1768</v>
      </c>
    </row>
    <row r="301" spans="1:19" ht="14.5" customHeight="1">
      <c r="A301" s="82" t="str">
        <f t="shared" si="4"/>
        <v>A0278</v>
      </c>
      <c r="B301" s="410" t="s">
        <v>2207</v>
      </c>
      <c r="C301" s="410" t="s">
        <v>2208</v>
      </c>
      <c r="D301" s="410" t="s">
        <v>1867</v>
      </c>
      <c r="E301" s="410" t="s">
        <v>2209</v>
      </c>
      <c r="F301" s="410" t="s">
        <v>2210</v>
      </c>
      <c r="G301" s="416">
        <v>45748</v>
      </c>
      <c r="H301" s="410" t="s">
        <v>606</v>
      </c>
      <c r="I301" s="417">
        <v>142</v>
      </c>
      <c r="J301" s="417">
        <v>30</v>
      </c>
      <c r="K301" s="417">
        <v>29</v>
      </c>
      <c r="L301" s="417">
        <v>1016</v>
      </c>
      <c r="M301" s="410" t="s">
        <v>115</v>
      </c>
      <c r="N301" s="410">
        <v>7</v>
      </c>
      <c r="O301" s="85"/>
      <c r="P301" s="85"/>
      <c r="Q301" s="85"/>
      <c r="R301" s="85"/>
      <c r="S301" s="85" t="s">
        <v>1768</v>
      </c>
    </row>
    <row r="302" spans="1:19" ht="14.5" customHeight="1">
      <c r="A302" s="82" t="str">
        <f t="shared" si="4"/>
        <v>A0278</v>
      </c>
      <c r="B302" s="410" t="s">
        <v>2207</v>
      </c>
      <c r="C302" s="410" t="s">
        <v>2208</v>
      </c>
      <c r="D302" s="410" t="s">
        <v>1867</v>
      </c>
      <c r="E302" s="410" t="s">
        <v>2211</v>
      </c>
      <c r="F302" s="410" t="s">
        <v>2212</v>
      </c>
      <c r="G302" s="416">
        <v>45748</v>
      </c>
      <c r="H302" s="410" t="s">
        <v>606</v>
      </c>
      <c r="I302" s="417">
        <v>142</v>
      </c>
      <c r="J302" s="417">
        <v>30</v>
      </c>
      <c r="K302" s="417">
        <v>29</v>
      </c>
      <c r="L302" s="417">
        <v>1016</v>
      </c>
      <c r="M302" s="410" t="s">
        <v>115</v>
      </c>
      <c r="N302" s="410">
        <v>7</v>
      </c>
      <c r="O302" s="85"/>
      <c r="P302" s="85"/>
      <c r="Q302" s="85"/>
      <c r="R302" s="85"/>
      <c r="S302" s="85" t="s">
        <v>1768</v>
      </c>
    </row>
    <row r="303" spans="1:19" ht="14.5" customHeight="1">
      <c r="A303" s="103" t="str">
        <f t="shared" si="4"/>
        <v>A0278</v>
      </c>
      <c r="B303" s="414" t="s">
        <v>2207</v>
      </c>
      <c r="C303" s="414" t="s">
        <v>2208</v>
      </c>
      <c r="D303" s="414" t="s">
        <v>1867</v>
      </c>
      <c r="E303" s="414" t="s">
        <v>2209</v>
      </c>
      <c r="F303" s="414" t="s">
        <v>2210</v>
      </c>
      <c r="G303" s="418">
        <v>45748</v>
      </c>
      <c r="H303" s="414" t="s">
        <v>606</v>
      </c>
      <c r="I303" s="419">
        <v>29</v>
      </c>
      <c r="J303" s="419">
        <v>142</v>
      </c>
      <c r="K303" s="419">
        <v>30</v>
      </c>
      <c r="L303" s="419">
        <v>1016</v>
      </c>
      <c r="M303" s="414" t="s">
        <v>115</v>
      </c>
      <c r="N303" s="414">
        <v>7</v>
      </c>
      <c r="O303" s="103"/>
      <c r="P303" s="103"/>
      <c r="Q303" s="103"/>
      <c r="R303" s="103"/>
      <c r="S303" s="103" t="s">
        <v>1768</v>
      </c>
    </row>
    <row r="304" spans="1:19" ht="14.5" customHeight="1">
      <c r="A304" s="103" t="str">
        <f t="shared" si="4"/>
        <v>A0278</v>
      </c>
      <c r="B304" s="414" t="s">
        <v>2207</v>
      </c>
      <c r="C304" s="414" t="s">
        <v>2208</v>
      </c>
      <c r="D304" s="414" t="s">
        <v>1867</v>
      </c>
      <c r="E304" s="414" t="s">
        <v>2211</v>
      </c>
      <c r="F304" s="414" t="s">
        <v>2212</v>
      </c>
      <c r="G304" s="418">
        <v>45748</v>
      </c>
      <c r="H304" s="414" t="s">
        <v>606</v>
      </c>
      <c r="I304" s="419">
        <v>29</v>
      </c>
      <c r="J304" s="419">
        <v>142</v>
      </c>
      <c r="K304" s="419">
        <v>30</v>
      </c>
      <c r="L304" s="419">
        <v>1016</v>
      </c>
      <c r="M304" s="414" t="s">
        <v>115</v>
      </c>
      <c r="N304" s="414">
        <v>7</v>
      </c>
      <c r="O304" s="103"/>
      <c r="P304" s="103"/>
      <c r="Q304" s="103"/>
      <c r="R304" s="103"/>
      <c r="S304" s="103" t="s">
        <v>1768</v>
      </c>
    </row>
    <row r="305" spans="1:19" ht="14.5" customHeight="1">
      <c r="A305" s="82" t="str">
        <f t="shared" si="4"/>
        <v>A0279</v>
      </c>
      <c r="B305" s="410" t="s">
        <v>2213</v>
      </c>
      <c r="C305" s="410" t="s">
        <v>2214</v>
      </c>
      <c r="D305" s="410" t="s">
        <v>1892</v>
      </c>
      <c r="E305" s="410" t="s">
        <v>2215</v>
      </c>
      <c r="F305" s="410" t="s">
        <v>2216</v>
      </c>
      <c r="G305" s="416">
        <v>46661</v>
      </c>
      <c r="H305" s="410" t="s">
        <v>606</v>
      </c>
      <c r="I305" s="417">
        <v>221</v>
      </c>
      <c r="J305" s="417">
        <v>84.5</v>
      </c>
      <c r="K305" s="417">
        <v>102</v>
      </c>
      <c r="L305" s="417">
        <v>6400</v>
      </c>
      <c r="M305" s="410" t="s">
        <v>115</v>
      </c>
      <c r="N305" s="410">
        <v>7</v>
      </c>
      <c r="O305" s="85"/>
      <c r="P305" s="85"/>
      <c r="Q305" s="85"/>
      <c r="R305" s="85"/>
      <c r="S305" s="85" t="s">
        <v>1768</v>
      </c>
    </row>
    <row r="306" spans="1:19" ht="14.5" customHeight="1">
      <c r="A306" s="103" t="str">
        <f t="shared" si="4"/>
        <v>A0279</v>
      </c>
      <c r="B306" s="414" t="s">
        <v>2213</v>
      </c>
      <c r="C306" s="414" t="s">
        <v>2214</v>
      </c>
      <c r="D306" s="414" t="s">
        <v>1892</v>
      </c>
      <c r="E306" s="414" t="s">
        <v>2215</v>
      </c>
      <c r="F306" s="414" t="s">
        <v>2216</v>
      </c>
      <c r="G306" s="418">
        <v>46661</v>
      </c>
      <c r="H306" s="414" t="s">
        <v>606</v>
      </c>
      <c r="I306" s="419">
        <v>102</v>
      </c>
      <c r="J306" s="419">
        <v>221</v>
      </c>
      <c r="K306" s="419">
        <v>84.5</v>
      </c>
      <c r="L306" s="419">
        <v>6400</v>
      </c>
      <c r="M306" s="414" t="s">
        <v>115</v>
      </c>
      <c r="N306" s="414">
        <v>7</v>
      </c>
      <c r="O306" s="103"/>
      <c r="P306" s="103"/>
      <c r="Q306" s="103"/>
      <c r="R306" s="103"/>
      <c r="S306" s="103" t="s">
        <v>1768</v>
      </c>
    </row>
    <row r="307" spans="1:19" ht="14.5" customHeight="1">
      <c r="A307" s="82" t="str">
        <f t="shared" si="4"/>
        <v>A0280</v>
      </c>
      <c r="B307" s="410" t="s">
        <v>2217</v>
      </c>
      <c r="C307" s="410" t="s">
        <v>2218</v>
      </c>
      <c r="D307" s="410" t="s">
        <v>1787</v>
      </c>
      <c r="E307" s="410" t="s">
        <v>2219</v>
      </c>
      <c r="F307" s="410" t="s">
        <v>2220</v>
      </c>
      <c r="G307" s="416">
        <v>45992</v>
      </c>
      <c r="H307" s="410" t="s">
        <v>606</v>
      </c>
      <c r="I307" s="417">
        <v>26</v>
      </c>
      <c r="J307" s="417">
        <v>16</v>
      </c>
      <c r="K307" s="417">
        <v>11</v>
      </c>
      <c r="L307" s="417">
        <v>29</v>
      </c>
      <c r="M307" s="410" t="s">
        <v>115</v>
      </c>
      <c r="N307" s="410">
        <v>9</v>
      </c>
      <c r="O307" s="85"/>
      <c r="P307" s="85"/>
      <c r="Q307" s="85"/>
      <c r="R307" s="85"/>
      <c r="S307" s="85" t="s">
        <v>1800</v>
      </c>
    </row>
    <row r="308" spans="1:19" ht="14.5" customHeight="1">
      <c r="A308" s="82" t="str">
        <f t="shared" si="4"/>
        <v>A0280</v>
      </c>
      <c r="B308" s="410" t="s">
        <v>2217</v>
      </c>
      <c r="C308" s="410" t="s">
        <v>2221</v>
      </c>
      <c r="D308" s="410" t="s">
        <v>1787</v>
      </c>
      <c r="E308" s="410"/>
      <c r="F308" s="410"/>
      <c r="G308" s="416">
        <v>45992</v>
      </c>
      <c r="H308" s="410" t="s">
        <v>627</v>
      </c>
      <c r="I308" s="417">
        <v>9</v>
      </c>
      <c r="J308" s="417">
        <v>4</v>
      </c>
      <c r="K308" s="417">
        <v>3</v>
      </c>
      <c r="L308" s="417">
        <v>3</v>
      </c>
      <c r="M308" s="410" t="s">
        <v>115</v>
      </c>
      <c r="N308" s="410">
        <v>9</v>
      </c>
      <c r="O308" s="85"/>
      <c r="P308" s="85"/>
      <c r="Q308" s="85"/>
      <c r="R308" s="85"/>
      <c r="S308" s="85" t="s">
        <v>1800</v>
      </c>
    </row>
    <row r="309" spans="1:19" ht="14.5" customHeight="1">
      <c r="A309" s="82" t="str">
        <f t="shared" si="4"/>
        <v>A0280</v>
      </c>
      <c r="B309" s="410" t="s">
        <v>2217</v>
      </c>
      <c r="C309" s="410" t="s">
        <v>2218</v>
      </c>
      <c r="D309" s="410" t="s">
        <v>1787</v>
      </c>
      <c r="E309" s="410" t="s">
        <v>2222</v>
      </c>
      <c r="F309" s="410" t="s">
        <v>2223</v>
      </c>
      <c r="G309" s="416">
        <v>45992</v>
      </c>
      <c r="H309" s="410" t="s">
        <v>606</v>
      </c>
      <c r="I309" s="417">
        <v>26</v>
      </c>
      <c r="J309" s="417">
        <v>16</v>
      </c>
      <c r="K309" s="417">
        <v>11</v>
      </c>
      <c r="L309" s="417">
        <v>29</v>
      </c>
      <c r="M309" s="410" t="s">
        <v>115</v>
      </c>
      <c r="N309" s="410" t="s">
        <v>1838</v>
      </c>
      <c r="O309" s="85"/>
      <c r="P309" s="85"/>
      <c r="Q309" s="85"/>
      <c r="R309" s="85"/>
      <c r="S309" s="85" t="s">
        <v>1800</v>
      </c>
    </row>
    <row r="310" spans="1:19" ht="14.5" customHeight="1">
      <c r="A310" s="103" t="str">
        <f t="shared" si="4"/>
        <v>A0280</v>
      </c>
      <c r="B310" s="414" t="s">
        <v>2217</v>
      </c>
      <c r="C310" s="414" t="s">
        <v>2218</v>
      </c>
      <c r="D310" s="414" t="s">
        <v>1787</v>
      </c>
      <c r="E310" s="414" t="s">
        <v>2219</v>
      </c>
      <c r="F310" s="414" t="s">
        <v>2220</v>
      </c>
      <c r="G310" s="418">
        <v>45992</v>
      </c>
      <c r="H310" s="414" t="s">
        <v>606</v>
      </c>
      <c r="I310" s="419">
        <v>11</v>
      </c>
      <c r="J310" s="419">
        <v>26</v>
      </c>
      <c r="K310" s="419">
        <v>16</v>
      </c>
      <c r="L310" s="419">
        <v>29</v>
      </c>
      <c r="M310" s="414" t="s">
        <v>115</v>
      </c>
      <c r="N310" s="414">
        <v>9</v>
      </c>
      <c r="O310" s="103"/>
      <c r="P310" s="103"/>
      <c r="Q310" s="103"/>
      <c r="R310" s="103"/>
      <c r="S310" s="103" t="s">
        <v>1800</v>
      </c>
    </row>
    <row r="311" spans="1:19" ht="14.5" customHeight="1">
      <c r="A311" s="103" t="str">
        <f t="shared" si="4"/>
        <v>A0280</v>
      </c>
      <c r="B311" s="414" t="s">
        <v>2217</v>
      </c>
      <c r="C311" s="414" t="s">
        <v>2221</v>
      </c>
      <c r="D311" s="414" t="s">
        <v>1787</v>
      </c>
      <c r="E311" s="414"/>
      <c r="F311" s="414"/>
      <c r="G311" s="418">
        <v>45992</v>
      </c>
      <c r="H311" s="414" t="s">
        <v>627</v>
      </c>
      <c r="I311" s="419">
        <v>3</v>
      </c>
      <c r="J311" s="419">
        <v>9</v>
      </c>
      <c r="K311" s="419">
        <v>4</v>
      </c>
      <c r="L311" s="419">
        <v>3</v>
      </c>
      <c r="M311" s="414" t="s">
        <v>115</v>
      </c>
      <c r="N311" s="414">
        <v>9</v>
      </c>
      <c r="O311" s="103"/>
      <c r="P311" s="103"/>
      <c r="Q311" s="103"/>
      <c r="R311" s="103"/>
      <c r="S311" s="103" t="s">
        <v>1800</v>
      </c>
    </row>
    <row r="312" spans="1:19" ht="14.5" customHeight="1">
      <c r="A312" s="103" t="str">
        <f t="shared" si="4"/>
        <v>A0280</v>
      </c>
      <c r="B312" s="414" t="s">
        <v>2217</v>
      </c>
      <c r="C312" s="414" t="s">
        <v>2218</v>
      </c>
      <c r="D312" s="414" t="s">
        <v>1787</v>
      </c>
      <c r="E312" s="414" t="s">
        <v>2222</v>
      </c>
      <c r="F312" s="414" t="s">
        <v>2223</v>
      </c>
      <c r="G312" s="418">
        <v>45992</v>
      </c>
      <c r="H312" s="414" t="s">
        <v>606</v>
      </c>
      <c r="I312" s="419">
        <v>11</v>
      </c>
      <c r="J312" s="419">
        <v>26</v>
      </c>
      <c r="K312" s="419">
        <v>16</v>
      </c>
      <c r="L312" s="419">
        <v>29</v>
      </c>
      <c r="M312" s="414" t="s">
        <v>115</v>
      </c>
      <c r="N312" s="414" t="s">
        <v>1838</v>
      </c>
      <c r="O312" s="103"/>
      <c r="P312" s="103"/>
      <c r="Q312" s="103"/>
      <c r="R312" s="103"/>
      <c r="S312" s="103" t="s">
        <v>1800</v>
      </c>
    </row>
    <row r="313" spans="1:19" ht="13" customHeight="1">
      <c r="A313" s="82" t="str">
        <f t="shared" si="4"/>
        <v>A0286</v>
      </c>
      <c r="B313" s="412" t="s">
        <v>2224</v>
      </c>
      <c r="C313" s="412" t="s">
        <v>2225</v>
      </c>
      <c r="D313" s="412"/>
      <c r="E313" s="412"/>
      <c r="F313" s="412"/>
      <c r="G313" s="412"/>
      <c r="H313" s="412"/>
      <c r="I313" s="412">
        <v>175</v>
      </c>
      <c r="J313" s="412">
        <v>87</v>
      </c>
      <c r="K313" s="412">
        <v>99</v>
      </c>
      <c r="L313" s="412"/>
      <c r="M313" s="412"/>
      <c r="N313" s="412"/>
      <c r="O313" s="85"/>
      <c r="P313" s="85"/>
      <c r="Q313" s="85"/>
      <c r="R313" s="85"/>
      <c r="S313" s="85"/>
    </row>
    <row r="314" spans="1:19" ht="13" customHeight="1">
      <c r="A314" s="82" t="str">
        <f t="shared" si="4"/>
        <v>A0286</v>
      </c>
      <c r="B314" s="412" t="s">
        <v>2224</v>
      </c>
      <c r="C314" s="412" t="s">
        <v>2225</v>
      </c>
      <c r="D314" s="412"/>
      <c r="E314" s="412"/>
      <c r="F314" s="412"/>
      <c r="G314" s="412"/>
      <c r="H314" s="412"/>
      <c r="I314" s="412">
        <v>21</v>
      </c>
      <c r="J314" s="412">
        <v>19.2</v>
      </c>
      <c r="K314" s="412">
        <v>12</v>
      </c>
      <c r="L314" s="412"/>
      <c r="M314" s="412"/>
      <c r="N314" s="412"/>
      <c r="O314" s="85"/>
      <c r="P314" s="85"/>
      <c r="Q314" s="85"/>
      <c r="R314" s="85"/>
      <c r="S314" s="85"/>
    </row>
    <row r="315" spans="1:19" ht="13" customHeight="1">
      <c r="A315" s="103" t="str">
        <f t="shared" si="4"/>
        <v>A0286</v>
      </c>
      <c r="B315" s="413" t="s">
        <v>2224</v>
      </c>
      <c r="C315" s="413" t="s">
        <v>2225</v>
      </c>
      <c r="D315" s="413"/>
      <c r="E315" s="413"/>
      <c r="F315" s="413"/>
      <c r="G315" s="413"/>
      <c r="H315" s="413"/>
      <c r="I315" s="413">
        <v>99</v>
      </c>
      <c r="J315" s="413">
        <v>175</v>
      </c>
      <c r="K315" s="413">
        <v>87</v>
      </c>
      <c r="L315" s="413"/>
      <c r="M315" s="413"/>
      <c r="N315" s="413"/>
      <c r="O315" s="103"/>
      <c r="P315" s="103"/>
      <c r="Q315" s="103"/>
      <c r="R315" s="103"/>
      <c r="S315" s="103"/>
    </row>
    <row r="316" spans="1:19" ht="13" customHeight="1">
      <c r="A316" s="103" t="str">
        <f t="shared" si="4"/>
        <v>A0286</v>
      </c>
      <c r="B316" s="413" t="s">
        <v>2224</v>
      </c>
      <c r="C316" s="413" t="s">
        <v>2225</v>
      </c>
      <c r="D316" s="413"/>
      <c r="E316" s="413"/>
      <c r="F316" s="413"/>
      <c r="G316" s="413"/>
      <c r="H316" s="413"/>
      <c r="I316" s="413">
        <v>12</v>
      </c>
      <c r="J316" s="413">
        <v>21</v>
      </c>
      <c r="K316" s="413">
        <v>19.2</v>
      </c>
      <c r="L316" s="413"/>
      <c r="M316" s="413"/>
      <c r="N316" s="413"/>
      <c r="O316" s="103"/>
      <c r="P316" s="103"/>
      <c r="Q316" s="103"/>
      <c r="R316" s="103"/>
      <c r="S316" s="103"/>
    </row>
    <row r="317" spans="1:19" ht="13" customHeight="1">
      <c r="A317" s="82" t="str">
        <f t="shared" si="4"/>
        <v>A0288</v>
      </c>
      <c r="B317" s="412" t="s">
        <v>2226</v>
      </c>
      <c r="C317" s="412" t="s">
        <v>2227</v>
      </c>
      <c r="D317" s="412"/>
      <c r="E317" s="412"/>
      <c r="F317" s="412"/>
      <c r="G317" s="412"/>
      <c r="H317" s="412"/>
      <c r="I317" s="412">
        <v>21</v>
      </c>
      <c r="J317" s="412">
        <v>33</v>
      </c>
      <c r="K317" s="412">
        <v>12</v>
      </c>
      <c r="L317" s="412"/>
      <c r="M317" s="412"/>
      <c r="N317" s="412"/>
      <c r="O317" s="85"/>
      <c r="P317" s="85"/>
      <c r="Q317" s="85"/>
      <c r="R317" s="85"/>
      <c r="S317" s="85"/>
    </row>
    <row r="318" spans="1:19" ht="13" customHeight="1">
      <c r="A318" s="103" t="str">
        <f t="shared" si="4"/>
        <v>A0288</v>
      </c>
      <c r="B318" s="413" t="s">
        <v>2226</v>
      </c>
      <c r="C318" s="413" t="s">
        <v>2227</v>
      </c>
      <c r="D318" s="413"/>
      <c r="E318" s="413"/>
      <c r="F318" s="413"/>
      <c r="G318" s="413"/>
      <c r="H318" s="413"/>
      <c r="I318" s="413">
        <v>12</v>
      </c>
      <c r="J318" s="413">
        <v>21</v>
      </c>
      <c r="K318" s="413">
        <v>33</v>
      </c>
      <c r="L318" s="413"/>
      <c r="M318" s="413"/>
      <c r="N318" s="413"/>
      <c r="O318" s="103"/>
      <c r="P318" s="103"/>
      <c r="Q318" s="103"/>
      <c r="R318" s="103"/>
      <c r="S318" s="103"/>
    </row>
    <row r="319" spans="1:19" ht="14.5" customHeight="1">
      <c r="A319" s="82" t="str">
        <f t="shared" si="4"/>
        <v>A0289</v>
      </c>
      <c r="B319" s="410" t="s">
        <v>2228</v>
      </c>
      <c r="C319" s="410" t="s">
        <v>2229</v>
      </c>
      <c r="D319" s="410" t="s">
        <v>1899</v>
      </c>
      <c r="E319" s="410" t="s">
        <v>2230</v>
      </c>
      <c r="F319" s="410" t="s">
        <v>2231</v>
      </c>
      <c r="G319" s="416">
        <v>43831</v>
      </c>
      <c r="H319" s="410" t="s">
        <v>627</v>
      </c>
      <c r="I319" s="417">
        <v>36.5</v>
      </c>
      <c r="J319" s="417">
        <v>22.5</v>
      </c>
      <c r="K319" s="417">
        <v>9.3000000000000007</v>
      </c>
      <c r="L319" s="417">
        <v>130</v>
      </c>
      <c r="M319" s="410" t="s">
        <v>115</v>
      </c>
      <c r="N319" s="410">
        <v>7</v>
      </c>
      <c r="O319" s="85"/>
      <c r="P319" s="85"/>
      <c r="Q319" s="85"/>
      <c r="R319" s="85"/>
      <c r="S319" s="85" t="s">
        <v>1768</v>
      </c>
    </row>
    <row r="320" spans="1:19" ht="14.5" customHeight="1">
      <c r="A320" s="103" t="str">
        <f t="shared" si="4"/>
        <v>A0289</v>
      </c>
      <c r="B320" s="414" t="s">
        <v>2228</v>
      </c>
      <c r="C320" s="414" t="s">
        <v>2229</v>
      </c>
      <c r="D320" s="414" t="s">
        <v>1899</v>
      </c>
      <c r="E320" s="414" t="s">
        <v>2230</v>
      </c>
      <c r="F320" s="414" t="s">
        <v>2231</v>
      </c>
      <c r="G320" s="418">
        <v>43831</v>
      </c>
      <c r="H320" s="414" t="s">
        <v>627</v>
      </c>
      <c r="I320" s="419">
        <v>9.3000000000000007</v>
      </c>
      <c r="J320" s="419">
        <v>36.5</v>
      </c>
      <c r="K320" s="419">
        <v>22.5</v>
      </c>
      <c r="L320" s="419">
        <v>130</v>
      </c>
      <c r="M320" s="414" t="s">
        <v>115</v>
      </c>
      <c r="N320" s="414">
        <v>7</v>
      </c>
      <c r="O320" s="103"/>
      <c r="P320" s="103"/>
      <c r="Q320" s="103"/>
      <c r="R320" s="103"/>
      <c r="S320" s="103" t="s">
        <v>1768</v>
      </c>
    </row>
    <row r="321" spans="1:19" ht="14.5" customHeight="1">
      <c r="A321" s="82" t="str">
        <f t="shared" si="4"/>
        <v>A0292</v>
      </c>
      <c r="B321" s="410" t="s">
        <v>2232</v>
      </c>
      <c r="C321" s="410" t="s">
        <v>2233</v>
      </c>
      <c r="D321" s="410" t="s">
        <v>1797</v>
      </c>
      <c r="E321" s="410" t="s">
        <v>2234</v>
      </c>
      <c r="F321" s="410" t="s">
        <v>2235</v>
      </c>
      <c r="G321" s="416">
        <v>45444</v>
      </c>
      <c r="H321" s="410" t="s">
        <v>606</v>
      </c>
      <c r="I321" s="417">
        <v>221</v>
      </c>
      <c r="J321" s="417">
        <v>105</v>
      </c>
      <c r="K321" s="417">
        <v>102</v>
      </c>
      <c r="L321" s="417">
        <v>15055</v>
      </c>
      <c r="M321" s="410"/>
      <c r="N321" s="410">
        <v>7</v>
      </c>
      <c r="O321" s="85"/>
      <c r="P321" s="85"/>
      <c r="Q321" s="85"/>
      <c r="R321" s="85"/>
      <c r="S321" s="85" t="s">
        <v>1768</v>
      </c>
    </row>
    <row r="322" spans="1:19" ht="14.5" customHeight="1">
      <c r="A322" s="103" t="str">
        <f t="shared" ref="A322:A385" si="5">LEFT(B322,5)</f>
        <v>A0292</v>
      </c>
      <c r="B322" s="414" t="s">
        <v>2232</v>
      </c>
      <c r="C322" s="414" t="s">
        <v>2233</v>
      </c>
      <c r="D322" s="414" t="s">
        <v>1797</v>
      </c>
      <c r="E322" s="414" t="s">
        <v>2234</v>
      </c>
      <c r="F322" s="414" t="s">
        <v>2235</v>
      </c>
      <c r="G322" s="418">
        <v>45444</v>
      </c>
      <c r="H322" s="414" t="s">
        <v>606</v>
      </c>
      <c r="I322" s="419">
        <v>102</v>
      </c>
      <c r="J322" s="419">
        <v>221</v>
      </c>
      <c r="K322" s="419">
        <v>105</v>
      </c>
      <c r="L322" s="419">
        <v>15055</v>
      </c>
      <c r="M322" s="414"/>
      <c r="N322" s="414">
        <v>7</v>
      </c>
      <c r="O322" s="103"/>
      <c r="P322" s="103"/>
      <c r="Q322" s="103"/>
      <c r="R322" s="103"/>
      <c r="S322" s="103" t="s">
        <v>1768</v>
      </c>
    </row>
    <row r="323" spans="1:19" ht="13" customHeight="1">
      <c r="A323" s="82" t="str">
        <f t="shared" si="5"/>
        <v>A0294</v>
      </c>
      <c r="B323" s="412" t="s">
        <v>2236</v>
      </c>
      <c r="C323" s="412" t="s">
        <v>2237</v>
      </c>
      <c r="D323" s="412"/>
      <c r="E323" s="412"/>
      <c r="F323" s="412"/>
      <c r="G323" s="412"/>
      <c r="H323" s="412"/>
      <c r="I323" s="412">
        <v>15</v>
      </c>
      <c r="J323" s="412">
        <v>19.2</v>
      </c>
      <c r="K323" s="412">
        <v>7.1999999999999993</v>
      </c>
      <c r="L323" s="412"/>
      <c r="M323" s="412"/>
      <c r="N323" s="412"/>
      <c r="O323" s="85"/>
      <c r="P323" s="85"/>
      <c r="Q323" s="85"/>
      <c r="R323" s="85"/>
      <c r="S323" s="85"/>
    </row>
    <row r="324" spans="1:19" ht="13" customHeight="1">
      <c r="A324" s="103" t="str">
        <f t="shared" si="5"/>
        <v>A0294</v>
      </c>
      <c r="B324" s="413" t="s">
        <v>2236</v>
      </c>
      <c r="C324" s="413" t="s">
        <v>2237</v>
      </c>
      <c r="D324" s="413"/>
      <c r="E324" s="413"/>
      <c r="F324" s="413"/>
      <c r="G324" s="413"/>
      <c r="H324" s="413"/>
      <c r="I324" s="413">
        <v>7.1999999999999993</v>
      </c>
      <c r="J324" s="413">
        <v>15</v>
      </c>
      <c r="K324" s="413">
        <v>19.2</v>
      </c>
      <c r="L324" s="413"/>
      <c r="M324" s="413"/>
      <c r="N324" s="413"/>
      <c r="O324" s="103"/>
      <c r="P324" s="103"/>
      <c r="Q324" s="103"/>
      <c r="R324" s="103"/>
      <c r="S324" s="103"/>
    </row>
    <row r="325" spans="1:19" ht="14.5" customHeight="1">
      <c r="A325" s="82" t="str">
        <f t="shared" si="5"/>
        <v>A0294</v>
      </c>
      <c r="B325" s="410" t="s">
        <v>2238</v>
      </c>
      <c r="C325" s="410" t="s">
        <v>2239</v>
      </c>
      <c r="D325" s="410" t="s">
        <v>2240</v>
      </c>
      <c r="E325" s="410" t="s">
        <v>2241</v>
      </c>
      <c r="F325" s="410" t="s">
        <v>2242</v>
      </c>
      <c r="G325" s="416">
        <v>42614</v>
      </c>
      <c r="H325" s="410" t="s">
        <v>606</v>
      </c>
      <c r="I325" s="101"/>
      <c r="J325" s="101"/>
      <c r="K325" s="101"/>
      <c r="L325" s="101"/>
      <c r="M325" s="410" t="s">
        <v>115</v>
      </c>
      <c r="N325" s="410">
        <v>7</v>
      </c>
      <c r="O325" s="85"/>
      <c r="P325" s="85"/>
      <c r="Q325" s="85"/>
      <c r="R325" s="85"/>
      <c r="S325" s="85" t="s">
        <v>1768</v>
      </c>
    </row>
    <row r="326" spans="1:19" ht="14.5" customHeight="1">
      <c r="A326" s="103" t="str">
        <f t="shared" si="5"/>
        <v>A0294</v>
      </c>
      <c r="B326" s="414" t="s">
        <v>2238</v>
      </c>
      <c r="C326" s="414" t="s">
        <v>2239</v>
      </c>
      <c r="D326" s="414" t="s">
        <v>2240</v>
      </c>
      <c r="E326" s="414" t="s">
        <v>2241</v>
      </c>
      <c r="F326" s="414" t="s">
        <v>2242</v>
      </c>
      <c r="G326" s="418">
        <v>42614</v>
      </c>
      <c r="H326" s="414" t="s">
        <v>606</v>
      </c>
      <c r="I326" s="415"/>
      <c r="J326" s="415"/>
      <c r="K326" s="415"/>
      <c r="L326" s="415"/>
      <c r="M326" s="414" t="s">
        <v>115</v>
      </c>
      <c r="N326" s="414">
        <v>7</v>
      </c>
      <c r="O326" s="103"/>
      <c r="P326" s="103"/>
      <c r="Q326" s="103"/>
      <c r="R326" s="103"/>
      <c r="S326" s="103" t="s">
        <v>1768</v>
      </c>
    </row>
    <row r="327" spans="1:19" ht="14.5" customHeight="1">
      <c r="A327" s="82" t="str">
        <f t="shared" si="5"/>
        <v>A0298</v>
      </c>
      <c r="B327" s="410" t="s">
        <v>684</v>
      </c>
      <c r="C327" s="410" t="s">
        <v>2243</v>
      </c>
      <c r="D327" s="410" t="s">
        <v>2244</v>
      </c>
      <c r="E327" s="410" t="s">
        <v>2245</v>
      </c>
      <c r="F327" s="410" t="s">
        <v>2246</v>
      </c>
      <c r="G327" s="416">
        <v>41244</v>
      </c>
      <c r="H327" s="410" t="s">
        <v>606</v>
      </c>
      <c r="I327" s="417">
        <v>12</v>
      </c>
      <c r="J327" s="417">
        <v>12</v>
      </c>
      <c r="K327" s="417">
        <v>12</v>
      </c>
      <c r="L327" s="417">
        <v>4</v>
      </c>
      <c r="M327" s="410" t="s">
        <v>115</v>
      </c>
      <c r="N327" s="410" t="s">
        <v>1778</v>
      </c>
      <c r="O327" s="85"/>
      <c r="P327" s="85" t="s">
        <v>1882</v>
      </c>
      <c r="Q327" s="85" t="s">
        <v>1882</v>
      </c>
      <c r="R327" s="85" t="s">
        <v>1883</v>
      </c>
      <c r="S327" s="85" t="s">
        <v>1768</v>
      </c>
    </row>
    <row r="328" spans="1:19" ht="14.5" customHeight="1">
      <c r="A328" s="82" t="str">
        <f t="shared" si="5"/>
        <v>A0298</v>
      </c>
      <c r="B328" s="410" t="s">
        <v>684</v>
      </c>
      <c r="C328" s="410" t="s">
        <v>2243</v>
      </c>
      <c r="D328" s="410" t="s">
        <v>2244</v>
      </c>
      <c r="E328" s="410" t="s">
        <v>2247</v>
      </c>
      <c r="F328" s="410" t="s">
        <v>2248</v>
      </c>
      <c r="G328" s="416">
        <v>44713</v>
      </c>
      <c r="H328" s="410" t="s">
        <v>606</v>
      </c>
      <c r="I328" s="417">
        <v>12</v>
      </c>
      <c r="J328" s="417">
        <v>12</v>
      </c>
      <c r="K328" s="417">
        <v>12</v>
      </c>
      <c r="L328" s="417">
        <v>2</v>
      </c>
      <c r="M328" s="410" t="s">
        <v>115</v>
      </c>
      <c r="N328" s="410" t="s">
        <v>116</v>
      </c>
      <c r="O328" s="85"/>
      <c r="P328" s="85" t="s">
        <v>1882</v>
      </c>
      <c r="Q328" s="85" t="s">
        <v>1882</v>
      </c>
      <c r="R328" s="85" t="s">
        <v>1883</v>
      </c>
      <c r="S328" s="85" t="s">
        <v>1768</v>
      </c>
    </row>
    <row r="329" spans="1:19" ht="14.5" customHeight="1">
      <c r="A329" s="82" t="str">
        <f t="shared" si="5"/>
        <v>A0298</v>
      </c>
      <c r="B329" s="410" t="s">
        <v>684</v>
      </c>
      <c r="C329" s="410" t="s">
        <v>2243</v>
      </c>
      <c r="D329" s="410" t="s">
        <v>2244</v>
      </c>
      <c r="E329" s="410" t="s">
        <v>2249</v>
      </c>
      <c r="F329" s="410" t="s">
        <v>2250</v>
      </c>
      <c r="G329" s="416">
        <v>43252</v>
      </c>
      <c r="H329" s="410" t="s">
        <v>606</v>
      </c>
      <c r="I329" s="417">
        <v>12</v>
      </c>
      <c r="J329" s="417">
        <v>12</v>
      </c>
      <c r="K329" s="417">
        <v>12</v>
      </c>
      <c r="L329" s="417">
        <v>2</v>
      </c>
      <c r="M329" s="410" t="s">
        <v>115</v>
      </c>
      <c r="N329" s="410" t="s">
        <v>116</v>
      </c>
      <c r="O329" s="85"/>
      <c r="P329" s="85" t="s">
        <v>1882</v>
      </c>
      <c r="Q329" s="85" t="s">
        <v>1882</v>
      </c>
      <c r="R329" s="85" t="s">
        <v>1883</v>
      </c>
      <c r="S329" s="85" t="s">
        <v>1768</v>
      </c>
    </row>
    <row r="330" spans="1:19" ht="14.5" customHeight="1">
      <c r="A330" s="103" t="str">
        <f t="shared" si="5"/>
        <v>A0298</v>
      </c>
      <c r="B330" s="414" t="s">
        <v>684</v>
      </c>
      <c r="C330" s="414" t="s">
        <v>2243</v>
      </c>
      <c r="D330" s="414" t="s">
        <v>2244</v>
      </c>
      <c r="E330" s="414" t="s">
        <v>2245</v>
      </c>
      <c r="F330" s="414" t="s">
        <v>2246</v>
      </c>
      <c r="G330" s="418">
        <v>41244</v>
      </c>
      <c r="H330" s="414" t="s">
        <v>606</v>
      </c>
      <c r="I330" s="419">
        <v>12</v>
      </c>
      <c r="J330" s="419">
        <v>12</v>
      </c>
      <c r="K330" s="419">
        <v>12</v>
      </c>
      <c r="L330" s="419">
        <v>4</v>
      </c>
      <c r="M330" s="414" t="s">
        <v>115</v>
      </c>
      <c r="N330" s="414" t="s">
        <v>1778</v>
      </c>
      <c r="O330" s="103"/>
      <c r="P330" s="103" t="s">
        <v>1882</v>
      </c>
      <c r="Q330" s="103" t="s">
        <v>1882</v>
      </c>
      <c r="R330" s="103" t="s">
        <v>1883</v>
      </c>
      <c r="S330" s="103" t="s">
        <v>1768</v>
      </c>
    </row>
    <row r="331" spans="1:19" ht="14.5" customHeight="1">
      <c r="A331" s="103" t="str">
        <f t="shared" si="5"/>
        <v>A0298</v>
      </c>
      <c r="B331" s="414" t="s">
        <v>684</v>
      </c>
      <c r="C331" s="414" t="s">
        <v>2243</v>
      </c>
      <c r="D331" s="414" t="s">
        <v>2244</v>
      </c>
      <c r="E331" s="414" t="s">
        <v>2247</v>
      </c>
      <c r="F331" s="414" t="s">
        <v>2248</v>
      </c>
      <c r="G331" s="418">
        <v>44713</v>
      </c>
      <c r="H331" s="414" t="s">
        <v>606</v>
      </c>
      <c r="I331" s="419">
        <v>12</v>
      </c>
      <c r="J331" s="419">
        <v>12</v>
      </c>
      <c r="K331" s="419">
        <v>12</v>
      </c>
      <c r="L331" s="419">
        <v>2</v>
      </c>
      <c r="M331" s="414" t="s">
        <v>115</v>
      </c>
      <c r="N331" s="414" t="s">
        <v>116</v>
      </c>
      <c r="O331" s="103"/>
      <c r="P331" s="103" t="s">
        <v>1882</v>
      </c>
      <c r="Q331" s="103" t="s">
        <v>1882</v>
      </c>
      <c r="R331" s="103" t="s">
        <v>1883</v>
      </c>
      <c r="S331" s="103" t="s">
        <v>1768</v>
      </c>
    </row>
    <row r="332" spans="1:19" ht="14.5" customHeight="1">
      <c r="A332" s="103" t="str">
        <f t="shared" si="5"/>
        <v>A0298</v>
      </c>
      <c r="B332" s="414" t="s">
        <v>684</v>
      </c>
      <c r="C332" s="414" t="s">
        <v>2243</v>
      </c>
      <c r="D332" s="414" t="s">
        <v>2244</v>
      </c>
      <c r="E332" s="414" t="s">
        <v>2249</v>
      </c>
      <c r="F332" s="414" t="s">
        <v>2250</v>
      </c>
      <c r="G332" s="418">
        <v>43252</v>
      </c>
      <c r="H332" s="414" t="s">
        <v>606</v>
      </c>
      <c r="I332" s="419">
        <v>12</v>
      </c>
      <c r="J332" s="419">
        <v>12</v>
      </c>
      <c r="K332" s="419">
        <v>12</v>
      </c>
      <c r="L332" s="419">
        <v>2</v>
      </c>
      <c r="M332" s="414" t="s">
        <v>115</v>
      </c>
      <c r="N332" s="414" t="s">
        <v>116</v>
      </c>
      <c r="O332" s="103"/>
      <c r="P332" s="103" t="s">
        <v>1882</v>
      </c>
      <c r="Q332" s="103" t="s">
        <v>1882</v>
      </c>
      <c r="R332" s="103" t="s">
        <v>1883</v>
      </c>
      <c r="S332" s="103" t="s">
        <v>1768</v>
      </c>
    </row>
    <row r="333" spans="1:19" ht="14.5" customHeight="1">
      <c r="A333" s="82" t="str">
        <f t="shared" si="5"/>
        <v>A0300</v>
      </c>
      <c r="B333" s="410" t="s">
        <v>687</v>
      </c>
      <c r="C333" s="410" t="s">
        <v>2251</v>
      </c>
      <c r="D333" s="410" t="s">
        <v>2252</v>
      </c>
      <c r="E333" s="410" t="s">
        <v>2253</v>
      </c>
      <c r="F333" s="410" t="s">
        <v>2254</v>
      </c>
      <c r="G333" s="416">
        <v>40422</v>
      </c>
      <c r="H333" s="410" t="s">
        <v>1777</v>
      </c>
      <c r="I333" s="417">
        <v>18.5</v>
      </c>
      <c r="J333" s="417">
        <v>10.5</v>
      </c>
      <c r="K333" s="417">
        <v>15</v>
      </c>
      <c r="L333" s="417">
        <v>55</v>
      </c>
      <c r="M333" s="410" t="s">
        <v>115</v>
      </c>
      <c r="N333" s="410" t="s">
        <v>113</v>
      </c>
      <c r="O333" s="85"/>
      <c r="P333" s="85"/>
      <c r="Q333" s="85"/>
      <c r="R333" s="85"/>
      <c r="S333" s="85" t="s">
        <v>1768</v>
      </c>
    </row>
    <row r="334" spans="1:19" ht="14.5" customHeight="1">
      <c r="A334" s="82" t="str">
        <f t="shared" si="5"/>
        <v>A0300</v>
      </c>
      <c r="B334" s="410" t="s">
        <v>687</v>
      </c>
      <c r="C334" s="410" t="s">
        <v>2255</v>
      </c>
      <c r="D334" s="410" t="s">
        <v>2244</v>
      </c>
      <c r="E334" s="410" t="s">
        <v>2256</v>
      </c>
      <c r="F334" s="410" t="s">
        <v>2257</v>
      </c>
      <c r="G334" s="416">
        <v>42278</v>
      </c>
      <c r="H334" s="410" t="s">
        <v>623</v>
      </c>
      <c r="I334" s="417">
        <v>24</v>
      </c>
      <c r="J334" s="417">
        <v>12</v>
      </c>
      <c r="K334" s="417">
        <v>12</v>
      </c>
      <c r="L334" s="417">
        <v>30</v>
      </c>
      <c r="M334" s="410" t="s">
        <v>115</v>
      </c>
      <c r="N334" s="410" t="s">
        <v>1838</v>
      </c>
      <c r="O334" s="85"/>
      <c r="P334" s="85"/>
      <c r="Q334" s="85"/>
      <c r="R334" s="85"/>
      <c r="S334" s="85" t="s">
        <v>1768</v>
      </c>
    </row>
    <row r="335" spans="1:19" ht="14.5" customHeight="1">
      <c r="A335" s="82" t="str">
        <f t="shared" si="5"/>
        <v>A0300</v>
      </c>
      <c r="B335" s="410" t="s">
        <v>687</v>
      </c>
      <c r="C335" s="410" t="s">
        <v>2255</v>
      </c>
      <c r="D335" s="410" t="s">
        <v>2244</v>
      </c>
      <c r="E335" s="410" t="s">
        <v>2258</v>
      </c>
      <c r="F335" s="410" t="s">
        <v>2259</v>
      </c>
      <c r="G335" s="416">
        <v>44166</v>
      </c>
      <c r="H335" s="410" t="s">
        <v>606</v>
      </c>
      <c r="I335" s="417">
        <v>24</v>
      </c>
      <c r="J335" s="417">
        <v>12</v>
      </c>
      <c r="K335" s="417">
        <v>12</v>
      </c>
      <c r="L335" s="417">
        <v>30</v>
      </c>
      <c r="M335" s="410" t="s">
        <v>115</v>
      </c>
      <c r="N335" s="410" t="s">
        <v>1838</v>
      </c>
      <c r="O335" s="85"/>
      <c r="P335" s="85"/>
      <c r="Q335" s="85"/>
      <c r="R335" s="85"/>
      <c r="S335" s="85" t="s">
        <v>1768</v>
      </c>
    </row>
    <row r="336" spans="1:19" ht="14.5" customHeight="1">
      <c r="A336" s="82" t="str">
        <f t="shared" si="5"/>
        <v>A0300</v>
      </c>
      <c r="B336" s="410" t="s">
        <v>687</v>
      </c>
      <c r="C336" s="410" t="s">
        <v>2255</v>
      </c>
      <c r="D336" s="410" t="s">
        <v>2260</v>
      </c>
      <c r="E336" s="410" t="s">
        <v>2261</v>
      </c>
      <c r="F336" s="410" t="s">
        <v>2262</v>
      </c>
      <c r="G336" s="416">
        <v>40422</v>
      </c>
      <c r="H336" s="410" t="s">
        <v>1777</v>
      </c>
      <c r="I336" s="417">
        <v>18.5</v>
      </c>
      <c r="J336" s="417">
        <v>10.5</v>
      </c>
      <c r="K336" s="417">
        <v>15</v>
      </c>
      <c r="L336" s="417">
        <v>55</v>
      </c>
      <c r="M336" s="410" t="s">
        <v>115</v>
      </c>
      <c r="N336" s="410" t="s">
        <v>1778</v>
      </c>
      <c r="O336" s="85"/>
      <c r="P336" s="85"/>
      <c r="Q336" s="85"/>
      <c r="R336" s="85"/>
      <c r="S336" s="85" t="s">
        <v>1768</v>
      </c>
    </row>
    <row r="337" spans="1:19" ht="14.5" customHeight="1">
      <c r="A337" s="103" t="str">
        <f t="shared" si="5"/>
        <v>A0300</v>
      </c>
      <c r="B337" s="414" t="s">
        <v>687</v>
      </c>
      <c r="C337" s="414" t="s">
        <v>2251</v>
      </c>
      <c r="D337" s="414" t="s">
        <v>2252</v>
      </c>
      <c r="E337" s="414" t="s">
        <v>2253</v>
      </c>
      <c r="F337" s="414" t="s">
        <v>2254</v>
      </c>
      <c r="G337" s="418">
        <v>40422</v>
      </c>
      <c r="H337" s="414" t="s">
        <v>1777</v>
      </c>
      <c r="I337" s="419">
        <v>15</v>
      </c>
      <c r="J337" s="419">
        <v>18.5</v>
      </c>
      <c r="K337" s="419">
        <v>10.5</v>
      </c>
      <c r="L337" s="419">
        <v>55</v>
      </c>
      <c r="M337" s="414" t="s">
        <v>115</v>
      </c>
      <c r="N337" s="414" t="s">
        <v>113</v>
      </c>
      <c r="O337" s="103"/>
      <c r="P337" s="103"/>
      <c r="Q337" s="103"/>
      <c r="R337" s="103"/>
      <c r="S337" s="103" t="s">
        <v>1768</v>
      </c>
    </row>
    <row r="338" spans="1:19" ht="14.5" customHeight="1">
      <c r="A338" s="103" t="str">
        <f t="shared" si="5"/>
        <v>A0300</v>
      </c>
      <c r="B338" s="414" t="s">
        <v>687</v>
      </c>
      <c r="C338" s="414" t="s">
        <v>2255</v>
      </c>
      <c r="D338" s="414" t="s">
        <v>2244</v>
      </c>
      <c r="E338" s="414" t="s">
        <v>2256</v>
      </c>
      <c r="F338" s="414" t="s">
        <v>2257</v>
      </c>
      <c r="G338" s="418">
        <v>42278</v>
      </c>
      <c r="H338" s="414" t="s">
        <v>623</v>
      </c>
      <c r="I338" s="419">
        <v>12</v>
      </c>
      <c r="J338" s="419">
        <v>24</v>
      </c>
      <c r="K338" s="419">
        <v>12</v>
      </c>
      <c r="L338" s="419">
        <v>30</v>
      </c>
      <c r="M338" s="414" t="s">
        <v>115</v>
      </c>
      <c r="N338" s="414" t="s">
        <v>1838</v>
      </c>
      <c r="O338" s="103"/>
      <c r="P338" s="103"/>
      <c r="Q338" s="103"/>
      <c r="R338" s="103"/>
      <c r="S338" s="103" t="s">
        <v>1768</v>
      </c>
    </row>
    <row r="339" spans="1:19" ht="14.5" customHeight="1">
      <c r="A339" s="103" t="str">
        <f t="shared" si="5"/>
        <v>A0300</v>
      </c>
      <c r="B339" s="414" t="s">
        <v>687</v>
      </c>
      <c r="C339" s="414" t="s">
        <v>2255</v>
      </c>
      <c r="D339" s="414" t="s">
        <v>2244</v>
      </c>
      <c r="E339" s="414" t="s">
        <v>2258</v>
      </c>
      <c r="F339" s="414" t="s">
        <v>2259</v>
      </c>
      <c r="G339" s="418">
        <v>44166</v>
      </c>
      <c r="H339" s="414" t="s">
        <v>606</v>
      </c>
      <c r="I339" s="419">
        <v>12</v>
      </c>
      <c r="J339" s="419">
        <v>24</v>
      </c>
      <c r="K339" s="419">
        <v>12</v>
      </c>
      <c r="L339" s="419">
        <v>30</v>
      </c>
      <c r="M339" s="414" t="s">
        <v>115</v>
      </c>
      <c r="N339" s="414" t="s">
        <v>1838</v>
      </c>
      <c r="O339" s="103"/>
      <c r="P339" s="103"/>
      <c r="Q339" s="103"/>
      <c r="R339" s="103"/>
      <c r="S339" s="103" t="s">
        <v>1768</v>
      </c>
    </row>
    <row r="340" spans="1:19" ht="14.5" customHeight="1">
      <c r="A340" s="103" t="str">
        <f t="shared" si="5"/>
        <v>A0300</v>
      </c>
      <c r="B340" s="414" t="s">
        <v>687</v>
      </c>
      <c r="C340" s="414" t="s">
        <v>2255</v>
      </c>
      <c r="D340" s="414" t="s">
        <v>2260</v>
      </c>
      <c r="E340" s="414" t="s">
        <v>2261</v>
      </c>
      <c r="F340" s="414" t="s">
        <v>2262</v>
      </c>
      <c r="G340" s="418">
        <v>40422</v>
      </c>
      <c r="H340" s="414" t="s">
        <v>1777</v>
      </c>
      <c r="I340" s="419">
        <v>15</v>
      </c>
      <c r="J340" s="419">
        <v>18.5</v>
      </c>
      <c r="K340" s="419">
        <v>10.5</v>
      </c>
      <c r="L340" s="419">
        <v>55</v>
      </c>
      <c r="M340" s="414" t="s">
        <v>115</v>
      </c>
      <c r="N340" s="414" t="s">
        <v>1778</v>
      </c>
      <c r="O340" s="103"/>
      <c r="P340" s="103"/>
      <c r="Q340" s="103"/>
      <c r="R340" s="103"/>
      <c r="S340" s="103" t="s">
        <v>1768</v>
      </c>
    </row>
    <row r="341" spans="1:19" ht="13" customHeight="1">
      <c r="A341" s="82" t="str">
        <f t="shared" si="5"/>
        <v>A0302</v>
      </c>
      <c r="B341" s="412" t="s">
        <v>2263</v>
      </c>
      <c r="C341" s="412" t="s">
        <v>2264</v>
      </c>
      <c r="D341" s="412"/>
      <c r="E341" s="412"/>
      <c r="F341" s="412"/>
      <c r="G341" s="412"/>
      <c r="H341" s="412"/>
      <c r="I341" s="412">
        <v>15</v>
      </c>
      <c r="J341" s="412">
        <v>53.04</v>
      </c>
      <c r="K341" s="412">
        <v>14.4</v>
      </c>
      <c r="L341" s="412"/>
      <c r="M341" s="412"/>
      <c r="N341" s="412"/>
      <c r="O341" s="85"/>
      <c r="P341" s="85"/>
      <c r="Q341" s="85"/>
      <c r="R341" s="85"/>
      <c r="S341" s="85"/>
    </row>
    <row r="342" spans="1:19" ht="13" customHeight="1">
      <c r="A342" s="103" t="str">
        <f t="shared" si="5"/>
        <v>A0302</v>
      </c>
      <c r="B342" s="413" t="s">
        <v>2263</v>
      </c>
      <c r="C342" s="413" t="s">
        <v>2264</v>
      </c>
      <c r="D342" s="413"/>
      <c r="E342" s="413"/>
      <c r="F342" s="413"/>
      <c r="G342" s="413"/>
      <c r="H342" s="413"/>
      <c r="I342" s="413">
        <v>14.4</v>
      </c>
      <c r="J342" s="413">
        <v>15</v>
      </c>
      <c r="K342" s="413">
        <v>53.04</v>
      </c>
      <c r="L342" s="413"/>
      <c r="M342" s="413"/>
      <c r="N342" s="413"/>
      <c r="O342" s="103"/>
      <c r="P342" s="103"/>
      <c r="Q342" s="103"/>
      <c r="R342" s="103"/>
      <c r="S342" s="103"/>
    </row>
    <row r="343" spans="1:19" ht="14.5" customHeight="1">
      <c r="A343" s="82" t="str">
        <f t="shared" si="5"/>
        <v>A0302</v>
      </c>
      <c r="B343" s="410" t="s">
        <v>2265</v>
      </c>
      <c r="C343" s="410" t="s">
        <v>2264</v>
      </c>
      <c r="D343" s="410" t="s">
        <v>2240</v>
      </c>
      <c r="E343" s="410" t="s">
        <v>2266</v>
      </c>
      <c r="F343" s="410" t="s">
        <v>2267</v>
      </c>
      <c r="G343" s="416">
        <v>42614</v>
      </c>
      <c r="H343" s="410" t="s">
        <v>606</v>
      </c>
      <c r="I343" s="411"/>
      <c r="J343" s="411"/>
      <c r="K343" s="411"/>
      <c r="L343" s="411"/>
      <c r="M343" s="410" t="s">
        <v>115</v>
      </c>
      <c r="N343" s="410">
        <v>7</v>
      </c>
      <c r="O343" s="85"/>
      <c r="P343" s="85"/>
      <c r="Q343" s="85"/>
      <c r="R343" s="85"/>
      <c r="S343" s="85" t="s">
        <v>1768</v>
      </c>
    </row>
    <row r="344" spans="1:19" ht="14.5" customHeight="1">
      <c r="A344" s="103" t="str">
        <f t="shared" si="5"/>
        <v>A0302</v>
      </c>
      <c r="B344" s="414" t="s">
        <v>2265</v>
      </c>
      <c r="C344" s="414" t="s">
        <v>2264</v>
      </c>
      <c r="D344" s="414" t="s">
        <v>2240</v>
      </c>
      <c r="E344" s="414" t="s">
        <v>2266</v>
      </c>
      <c r="F344" s="414" t="s">
        <v>2267</v>
      </c>
      <c r="G344" s="418">
        <v>42614</v>
      </c>
      <c r="H344" s="414" t="s">
        <v>606</v>
      </c>
      <c r="I344" s="415"/>
      <c r="J344" s="415"/>
      <c r="K344" s="415"/>
      <c r="L344" s="415"/>
      <c r="M344" s="414" t="s">
        <v>115</v>
      </c>
      <c r="N344" s="414">
        <v>7</v>
      </c>
      <c r="O344" s="103"/>
      <c r="P344" s="103"/>
      <c r="Q344" s="103"/>
      <c r="R344" s="103"/>
      <c r="S344" s="103" t="s">
        <v>1768</v>
      </c>
    </row>
    <row r="345" spans="1:19" ht="13" customHeight="1">
      <c r="A345" s="82" t="str">
        <f t="shared" si="5"/>
        <v>A0303</v>
      </c>
      <c r="B345" s="412" t="s">
        <v>2268</v>
      </c>
      <c r="C345" s="412" t="s">
        <v>2269</v>
      </c>
      <c r="D345" s="412"/>
      <c r="E345" s="412"/>
      <c r="F345" s="412"/>
      <c r="G345" s="412"/>
      <c r="H345" s="412"/>
      <c r="I345" s="412">
        <v>18</v>
      </c>
      <c r="J345" s="412">
        <v>26.04</v>
      </c>
      <c r="K345" s="412">
        <v>10.8</v>
      </c>
      <c r="L345" s="412"/>
      <c r="M345" s="412"/>
      <c r="N345" s="412"/>
      <c r="O345" s="85"/>
      <c r="P345" s="85"/>
      <c r="Q345" s="85"/>
      <c r="R345" s="85"/>
      <c r="S345" s="85"/>
    </row>
    <row r="346" spans="1:19" ht="13" customHeight="1">
      <c r="A346" s="103" t="str">
        <f t="shared" si="5"/>
        <v>A0303</v>
      </c>
      <c r="B346" s="413" t="s">
        <v>2268</v>
      </c>
      <c r="C346" s="413" t="s">
        <v>2269</v>
      </c>
      <c r="D346" s="413"/>
      <c r="E346" s="413"/>
      <c r="F346" s="413"/>
      <c r="G346" s="413"/>
      <c r="H346" s="413"/>
      <c r="I346" s="413">
        <v>10.8</v>
      </c>
      <c r="J346" s="413">
        <v>18</v>
      </c>
      <c r="K346" s="413">
        <v>26.04</v>
      </c>
      <c r="L346" s="413"/>
      <c r="M346" s="413"/>
      <c r="N346" s="413"/>
      <c r="O346" s="103"/>
      <c r="P346" s="103"/>
      <c r="Q346" s="103"/>
      <c r="R346" s="103"/>
      <c r="S346" s="103"/>
    </row>
    <row r="347" spans="1:19" ht="14.5" customHeight="1">
      <c r="A347" s="82" t="str">
        <f t="shared" si="5"/>
        <v>A0303</v>
      </c>
      <c r="B347" s="410" t="s">
        <v>2270</v>
      </c>
      <c r="C347" s="410" t="s">
        <v>2269</v>
      </c>
      <c r="D347" s="410" t="s">
        <v>2240</v>
      </c>
      <c r="E347" s="410" t="s">
        <v>2271</v>
      </c>
      <c r="F347" s="410" t="s">
        <v>2272</v>
      </c>
      <c r="G347" s="416">
        <v>42614</v>
      </c>
      <c r="H347" s="410" t="s">
        <v>606</v>
      </c>
      <c r="I347" s="411"/>
      <c r="J347" s="411"/>
      <c r="K347" s="411"/>
      <c r="L347" s="411"/>
      <c r="M347" s="410" t="s">
        <v>115</v>
      </c>
      <c r="N347" s="410">
        <v>7</v>
      </c>
      <c r="O347" s="85"/>
      <c r="P347" s="85"/>
      <c r="Q347" s="85"/>
      <c r="R347" s="85"/>
      <c r="S347" s="85" t="s">
        <v>1768</v>
      </c>
    </row>
    <row r="348" spans="1:19" ht="14.5" customHeight="1">
      <c r="A348" s="103" t="str">
        <f t="shared" si="5"/>
        <v>A0303</v>
      </c>
      <c r="B348" s="414" t="s">
        <v>2270</v>
      </c>
      <c r="C348" s="414" t="s">
        <v>2269</v>
      </c>
      <c r="D348" s="414" t="s">
        <v>2240</v>
      </c>
      <c r="E348" s="414" t="s">
        <v>2271</v>
      </c>
      <c r="F348" s="414" t="s">
        <v>2272</v>
      </c>
      <c r="G348" s="418">
        <v>42614</v>
      </c>
      <c r="H348" s="414" t="s">
        <v>606</v>
      </c>
      <c r="I348" s="415"/>
      <c r="J348" s="415"/>
      <c r="K348" s="415"/>
      <c r="L348" s="415"/>
      <c r="M348" s="414" t="s">
        <v>115</v>
      </c>
      <c r="N348" s="414">
        <v>7</v>
      </c>
      <c r="O348" s="103"/>
      <c r="P348" s="103"/>
      <c r="Q348" s="103"/>
      <c r="R348" s="103"/>
      <c r="S348" s="103" t="s">
        <v>1768</v>
      </c>
    </row>
    <row r="349" spans="1:19" ht="14.5" customHeight="1">
      <c r="A349" s="82" t="str">
        <f t="shared" si="5"/>
        <v>A0304</v>
      </c>
      <c r="B349" s="410" t="s">
        <v>2273</v>
      </c>
      <c r="C349" s="410" t="s">
        <v>2274</v>
      </c>
      <c r="D349" s="410" t="s">
        <v>1899</v>
      </c>
      <c r="E349" s="410" t="s">
        <v>2275</v>
      </c>
      <c r="F349" s="410" t="s">
        <v>2276</v>
      </c>
      <c r="G349" s="416">
        <v>47818</v>
      </c>
      <c r="H349" s="410" t="s">
        <v>606</v>
      </c>
      <c r="I349" s="417">
        <v>36.5</v>
      </c>
      <c r="J349" s="417">
        <v>22.5</v>
      </c>
      <c r="K349" s="417">
        <v>14.6</v>
      </c>
      <c r="L349" s="417">
        <v>180</v>
      </c>
      <c r="M349" s="410" t="s">
        <v>115</v>
      </c>
      <c r="N349" s="410">
        <v>7</v>
      </c>
      <c r="O349" s="85"/>
      <c r="P349" s="85"/>
      <c r="Q349" s="85"/>
      <c r="R349" s="85"/>
      <c r="S349" s="85" t="s">
        <v>1768</v>
      </c>
    </row>
    <row r="350" spans="1:19" ht="14.5" customHeight="1">
      <c r="A350" s="103" t="str">
        <f t="shared" si="5"/>
        <v>A0304</v>
      </c>
      <c r="B350" s="414" t="s">
        <v>2273</v>
      </c>
      <c r="C350" s="414" t="s">
        <v>2274</v>
      </c>
      <c r="D350" s="414" t="s">
        <v>1899</v>
      </c>
      <c r="E350" s="414" t="s">
        <v>2275</v>
      </c>
      <c r="F350" s="414" t="s">
        <v>2276</v>
      </c>
      <c r="G350" s="418">
        <v>47818</v>
      </c>
      <c r="H350" s="414" t="s">
        <v>606</v>
      </c>
      <c r="I350" s="419">
        <v>14.6</v>
      </c>
      <c r="J350" s="419">
        <v>36.5</v>
      </c>
      <c r="K350" s="419">
        <v>22.5</v>
      </c>
      <c r="L350" s="419">
        <v>180</v>
      </c>
      <c r="M350" s="414" t="s">
        <v>115</v>
      </c>
      <c r="N350" s="414">
        <v>7</v>
      </c>
      <c r="O350" s="103"/>
      <c r="P350" s="103"/>
      <c r="Q350" s="103"/>
      <c r="R350" s="103"/>
      <c r="S350" s="103" t="s">
        <v>1768</v>
      </c>
    </row>
    <row r="351" spans="1:19" ht="14.5" customHeight="1">
      <c r="A351" s="82" t="str">
        <f t="shared" si="5"/>
        <v>A0305</v>
      </c>
      <c r="B351" s="410" t="s">
        <v>2277</v>
      </c>
      <c r="C351" s="410" t="s">
        <v>2278</v>
      </c>
      <c r="D351" s="410" t="s">
        <v>1774</v>
      </c>
      <c r="E351" s="410" t="s">
        <v>2279</v>
      </c>
      <c r="F351" s="410" t="s">
        <v>2280</v>
      </c>
      <c r="G351" s="416">
        <v>42675</v>
      </c>
      <c r="H351" s="410" t="s">
        <v>623</v>
      </c>
      <c r="I351" s="417">
        <v>374.3</v>
      </c>
      <c r="J351" s="417">
        <v>104.4</v>
      </c>
      <c r="K351" s="417">
        <v>106.09</v>
      </c>
      <c r="L351" s="417">
        <v>15200</v>
      </c>
      <c r="M351" s="410" t="s">
        <v>115</v>
      </c>
      <c r="N351" s="410">
        <v>7</v>
      </c>
      <c r="O351" s="85"/>
      <c r="P351" s="85"/>
      <c r="Q351" s="85"/>
      <c r="R351" s="85"/>
      <c r="S351" s="85" t="s">
        <v>1768</v>
      </c>
    </row>
    <row r="352" spans="1:19" ht="14.5" customHeight="1">
      <c r="A352" s="103" t="str">
        <f t="shared" si="5"/>
        <v>A0305</v>
      </c>
      <c r="B352" s="414" t="s">
        <v>2277</v>
      </c>
      <c r="C352" s="414" t="s">
        <v>2278</v>
      </c>
      <c r="D352" s="414" t="s">
        <v>1774</v>
      </c>
      <c r="E352" s="414" t="s">
        <v>2279</v>
      </c>
      <c r="F352" s="414" t="s">
        <v>2280</v>
      </c>
      <c r="G352" s="418">
        <v>42675</v>
      </c>
      <c r="H352" s="414" t="s">
        <v>623</v>
      </c>
      <c r="I352" s="419">
        <v>106.09</v>
      </c>
      <c r="J352" s="419">
        <v>374.3</v>
      </c>
      <c r="K352" s="419">
        <v>104.4</v>
      </c>
      <c r="L352" s="419">
        <v>15200</v>
      </c>
      <c r="M352" s="414" t="s">
        <v>115</v>
      </c>
      <c r="N352" s="414">
        <v>7</v>
      </c>
      <c r="O352" s="103"/>
      <c r="P352" s="103"/>
      <c r="Q352" s="103"/>
      <c r="R352" s="103"/>
      <c r="S352" s="103" t="s">
        <v>1768</v>
      </c>
    </row>
    <row r="353" spans="1:19" ht="14.5" customHeight="1">
      <c r="A353" s="82" t="str">
        <f t="shared" si="5"/>
        <v>A0312</v>
      </c>
      <c r="B353" s="410" t="s">
        <v>690</v>
      </c>
      <c r="C353" s="410" t="s">
        <v>2281</v>
      </c>
      <c r="D353" s="410" t="s">
        <v>1899</v>
      </c>
      <c r="E353" s="410" t="s">
        <v>2282</v>
      </c>
      <c r="F353" s="410" t="s">
        <v>2283</v>
      </c>
      <c r="G353" s="416">
        <v>47818</v>
      </c>
      <c r="H353" s="410" t="s">
        <v>606</v>
      </c>
      <c r="I353" s="417">
        <v>36.5</v>
      </c>
      <c r="J353" s="417">
        <v>22.5</v>
      </c>
      <c r="K353" s="417">
        <v>14.6</v>
      </c>
      <c r="L353" s="417">
        <v>169</v>
      </c>
      <c r="M353" s="410" t="s">
        <v>115</v>
      </c>
      <c r="N353" s="410">
        <v>7</v>
      </c>
      <c r="O353" s="85"/>
      <c r="P353" s="85"/>
      <c r="Q353" s="85"/>
      <c r="R353" s="85"/>
      <c r="S353" s="85" t="s">
        <v>1768</v>
      </c>
    </row>
    <row r="354" spans="1:19" ht="14.5" customHeight="1">
      <c r="A354" s="103" t="str">
        <f t="shared" si="5"/>
        <v>A0312</v>
      </c>
      <c r="B354" s="414" t="s">
        <v>690</v>
      </c>
      <c r="C354" s="414" t="s">
        <v>2281</v>
      </c>
      <c r="D354" s="414" t="s">
        <v>1899</v>
      </c>
      <c r="E354" s="414" t="s">
        <v>2282</v>
      </c>
      <c r="F354" s="414" t="s">
        <v>2283</v>
      </c>
      <c r="G354" s="418">
        <v>47818</v>
      </c>
      <c r="H354" s="414" t="s">
        <v>606</v>
      </c>
      <c r="I354" s="419">
        <v>14.6</v>
      </c>
      <c r="J354" s="419">
        <v>36.5</v>
      </c>
      <c r="K354" s="419">
        <v>22.5</v>
      </c>
      <c r="L354" s="419">
        <v>169</v>
      </c>
      <c r="M354" s="414" t="s">
        <v>115</v>
      </c>
      <c r="N354" s="414">
        <v>7</v>
      </c>
      <c r="O354" s="103"/>
      <c r="P354" s="103"/>
      <c r="Q354" s="103"/>
      <c r="R354" s="103"/>
      <c r="S354" s="103" t="s">
        <v>1768</v>
      </c>
    </row>
    <row r="355" spans="1:19" ht="13" customHeight="1">
      <c r="A355" s="82" t="str">
        <f t="shared" si="5"/>
        <v>A0314</v>
      </c>
      <c r="B355" s="432" t="s">
        <v>2284</v>
      </c>
      <c r="C355" s="433" t="s">
        <v>2285</v>
      </c>
      <c r="D355" s="412"/>
      <c r="E355" s="412"/>
      <c r="F355" s="412"/>
      <c r="G355" s="412"/>
      <c r="H355" s="412"/>
      <c r="I355" s="411">
        <v>30</v>
      </c>
      <c r="J355" s="411">
        <v>24</v>
      </c>
      <c r="K355" s="411">
        <v>14</v>
      </c>
      <c r="L355" s="412"/>
      <c r="M355" s="412"/>
      <c r="N355" s="412"/>
      <c r="O355" s="85"/>
      <c r="P355" s="85"/>
      <c r="Q355" s="85"/>
      <c r="R355" s="85"/>
      <c r="S355" s="85"/>
    </row>
    <row r="356" spans="1:19" ht="13" customHeight="1">
      <c r="A356" s="103" t="str">
        <f t="shared" si="5"/>
        <v>A0314</v>
      </c>
      <c r="B356" s="434" t="s">
        <v>2284</v>
      </c>
      <c r="C356" s="435" t="s">
        <v>2285</v>
      </c>
      <c r="D356" s="413"/>
      <c r="E356" s="413"/>
      <c r="F356" s="413"/>
      <c r="G356" s="413"/>
      <c r="H356" s="413"/>
      <c r="I356" s="415">
        <v>14</v>
      </c>
      <c r="J356" s="415">
        <v>30</v>
      </c>
      <c r="K356" s="415">
        <v>24</v>
      </c>
      <c r="L356" s="413"/>
      <c r="M356" s="413"/>
      <c r="N356" s="413"/>
      <c r="O356" s="103"/>
      <c r="P356" s="103"/>
      <c r="Q356" s="103"/>
      <c r="R356" s="103"/>
      <c r="S356" s="103"/>
    </row>
    <row r="357" spans="1:19" ht="14.5" customHeight="1">
      <c r="A357" s="82" t="str">
        <f t="shared" si="5"/>
        <v>A0317</v>
      </c>
      <c r="B357" s="410" t="s">
        <v>2286</v>
      </c>
      <c r="C357" s="410" t="s">
        <v>2287</v>
      </c>
      <c r="D357" s="410" t="s">
        <v>2288</v>
      </c>
      <c r="E357" s="410" t="s">
        <v>2289</v>
      </c>
      <c r="F357" s="410" t="s">
        <v>2290</v>
      </c>
      <c r="G357" s="416">
        <v>44682</v>
      </c>
      <c r="H357" s="410" t="s">
        <v>627</v>
      </c>
      <c r="I357" s="417">
        <v>19</v>
      </c>
      <c r="J357" s="417">
        <v>15</v>
      </c>
      <c r="K357" s="417">
        <v>7</v>
      </c>
      <c r="L357" s="417">
        <v>18</v>
      </c>
      <c r="M357" s="410" t="s">
        <v>115</v>
      </c>
      <c r="N357" s="410">
        <v>7</v>
      </c>
      <c r="O357" s="85"/>
      <c r="P357" s="85"/>
      <c r="Q357" s="85"/>
      <c r="R357" s="85"/>
      <c r="S357" s="85" t="s">
        <v>1768</v>
      </c>
    </row>
    <row r="358" spans="1:19" ht="14.5" customHeight="1">
      <c r="A358" s="103" t="str">
        <f t="shared" si="5"/>
        <v>A0317</v>
      </c>
      <c r="B358" s="414" t="s">
        <v>2286</v>
      </c>
      <c r="C358" s="414" t="s">
        <v>2287</v>
      </c>
      <c r="D358" s="414" t="s">
        <v>2288</v>
      </c>
      <c r="E358" s="414" t="s">
        <v>2289</v>
      </c>
      <c r="F358" s="414" t="s">
        <v>2290</v>
      </c>
      <c r="G358" s="418">
        <v>44682</v>
      </c>
      <c r="H358" s="414" t="s">
        <v>627</v>
      </c>
      <c r="I358" s="419">
        <v>7</v>
      </c>
      <c r="J358" s="419">
        <v>19</v>
      </c>
      <c r="K358" s="419">
        <v>15</v>
      </c>
      <c r="L358" s="419">
        <v>18</v>
      </c>
      <c r="M358" s="414" t="s">
        <v>115</v>
      </c>
      <c r="N358" s="414">
        <v>7</v>
      </c>
      <c r="O358" s="103"/>
      <c r="P358" s="103"/>
      <c r="Q358" s="103"/>
      <c r="R358" s="103"/>
      <c r="S358" s="103" t="s">
        <v>1768</v>
      </c>
    </row>
    <row r="359" spans="1:19" ht="13" customHeight="1">
      <c r="A359" s="82" t="str">
        <f t="shared" si="5"/>
        <v>A0319</v>
      </c>
      <c r="B359" s="412" t="s">
        <v>2291</v>
      </c>
      <c r="C359" s="412" t="s">
        <v>2292</v>
      </c>
      <c r="D359" s="412"/>
      <c r="E359" s="412"/>
      <c r="F359" s="412"/>
      <c r="G359" s="412"/>
      <c r="H359" s="412"/>
      <c r="I359" s="412">
        <v>19.2</v>
      </c>
      <c r="J359" s="412">
        <v>39</v>
      </c>
      <c r="K359" s="412">
        <v>18</v>
      </c>
      <c r="L359" s="412"/>
      <c r="M359" s="412"/>
      <c r="N359" s="412"/>
      <c r="O359" s="85"/>
      <c r="P359" s="85"/>
      <c r="Q359" s="85"/>
      <c r="R359" s="85"/>
      <c r="S359" s="85"/>
    </row>
    <row r="360" spans="1:19" ht="13" customHeight="1">
      <c r="A360" s="103" t="str">
        <f t="shared" si="5"/>
        <v>A0319</v>
      </c>
      <c r="B360" s="413" t="s">
        <v>2291</v>
      </c>
      <c r="C360" s="413" t="s">
        <v>2292</v>
      </c>
      <c r="D360" s="413"/>
      <c r="E360" s="413"/>
      <c r="F360" s="413"/>
      <c r="G360" s="413"/>
      <c r="H360" s="413"/>
      <c r="I360" s="413">
        <v>18</v>
      </c>
      <c r="J360" s="413">
        <v>19.2</v>
      </c>
      <c r="K360" s="413">
        <v>39</v>
      </c>
      <c r="L360" s="413"/>
      <c r="M360" s="413"/>
      <c r="N360" s="413"/>
      <c r="O360" s="103"/>
      <c r="P360" s="103"/>
      <c r="Q360" s="103"/>
      <c r="R360" s="103"/>
      <c r="S360" s="103"/>
    </row>
    <row r="361" spans="1:19" ht="13" customHeight="1">
      <c r="A361" s="82" t="str">
        <f t="shared" si="5"/>
        <v>A0320</v>
      </c>
      <c r="B361" s="412" t="s">
        <v>2293</v>
      </c>
      <c r="C361" s="412" t="s">
        <v>2294</v>
      </c>
      <c r="D361" s="412"/>
      <c r="E361" s="412"/>
      <c r="F361" s="412"/>
      <c r="G361" s="412"/>
      <c r="H361" s="412"/>
      <c r="I361" s="412">
        <v>18</v>
      </c>
      <c r="J361" s="412">
        <v>39</v>
      </c>
      <c r="K361" s="412">
        <v>18</v>
      </c>
      <c r="L361" s="412"/>
      <c r="M361" s="412"/>
      <c r="N361" s="412"/>
      <c r="O361" s="85"/>
      <c r="P361" s="85"/>
      <c r="Q361" s="85"/>
      <c r="R361" s="85"/>
      <c r="S361" s="85"/>
    </row>
    <row r="362" spans="1:19" ht="13" customHeight="1">
      <c r="A362" s="103" t="str">
        <f t="shared" si="5"/>
        <v>A0320</v>
      </c>
      <c r="B362" s="413" t="s">
        <v>2293</v>
      </c>
      <c r="C362" s="413" t="s">
        <v>2294</v>
      </c>
      <c r="D362" s="413"/>
      <c r="E362" s="413"/>
      <c r="F362" s="413"/>
      <c r="G362" s="413"/>
      <c r="H362" s="413"/>
      <c r="I362" s="413">
        <v>18</v>
      </c>
      <c r="J362" s="413">
        <v>18</v>
      </c>
      <c r="K362" s="413">
        <v>39</v>
      </c>
      <c r="L362" s="413"/>
      <c r="M362" s="413"/>
      <c r="N362" s="413"/>
      <c r="O362" s="103"/>
      <c r="P362" s="103"/>
      <c r="Q362" s="103"/>
      <c r="R362" s="103"/>
      <c r="S362" s="103"/>
    </row>
    <row r="363" spans="1:19" ht="14.5" customHeight="1">
      <c r="A363" s="82" t="str">
        <f t="shared" si="5"/>
        <v>A0321</v>
      </c>
      <c r="B363" s="410" t="s">
        <v>2295</v>
      </c>
      <c r="C363" s="410" t="s">
        <v>2296</v>
      </c>
      <c r="D363" s="410" t="s">
        <v>2297</v>
      </c>
      <c r="E363" s="410" t="s">
        <v>2298</v>
      </c>
      <c r="F363" s="410" t="s">
        <v>2299</v>
      </c>
      <c r="G363" s="416">
        <v>42675</v>
      </c>
      <c r="H363" s="410" t="s">
        <v>623</v>
      </c>
      <c r="I363" s="417">
        <v>32</v>
      </c>
      <c r="J363" s="417">
        <v>22</v>
      </c>
      <c r="K363" s="417">
        <v>33</v>
      </c>
      <c r="L363" s="417">
        <v>152</v>
      </c>
      <c r="M363" s="410" t="s">
        <v>115</v>
      </c>
      <c r="N363" s="410">
        <v>7</v>
      </c>
      <c r="O363" s="85"/>
      <c r="P363" s="85"/>
      <c r="Q363" s="85"/>
      <c r="R363" s="85"/>
      <c r="S363" s="85" t="s">
        <v>1768</v>
      </c>
    </row>
    <row r="364" spans="1:19" ht="14.5" customHeight="1">
      <c r="A364" s="82" t="str">
        <f t="shared" si="5"/>
        <v>A0321</v>
      </c>
      <c r="B364" s="410" t="s">
        <v>2295</v>
      </c>
      <c r="C364" s="410" t="s">
        <v>2300</v>
      </c>
      <c r="D364" s="410" t="s">
        <v>2297</v>
      </c>
      <c r="E364" s="410" t="s">
        <v>2301</v>
      </c>
      <c r="F364" s="410" t="s">
        <v>2302</v>
      </c>
      <c r="G364" s="416">
        <v>43647</v>
      </c>
      <c r="H364" s="410" t="s">
        <v>606</v>
      </c>
      <c r="I364" s="417">
        <v>32</v>
      </c>
      <c r="J364" s="417">
        <v>22</v>
      </c>
      <c r="K364" s="417">
        <v>33</v>
      </c>
      <c r="L364" s="417">
        <v>152</v>
      </c>
      <c r="M364" s="410" t="s">
        <v>115</v>
      </c>
      <c r="N364" s="410">
        <v>7</v>
      </c>
      <c r="O364" s="85"/>
      <c r="P364" s="85"/>
      <c r="Q364" s="85"/>
      <c r="R364" s="85"/>
      <c r="S364" s="85" t="s">
        <v>1768</v>
      </c>
    </row>
    <row r="365" spans="1:19" ht="14.5" customHeight="1">
      <c r="A365" s="103" t="str">
        <f t="shared" si="5"/>
        <v>A0321</v>
      </c>
      <c r="B365" s="414" t="s">
        <v>2295</v>
      </c>
      <c r="C365" s="414" t="s">
        <v>2296</v>
      </c>
      <c r="D365" s="414" t="s">
        <v>2297</v>
      </c>
      <c r="E365" s="414" t="s">
        <v>2298</v>
      </c>
      <c r="F365" s="414" t="s">
        <v>2299</v>
      </c>
      <c r="G365" s="418">
        <v>42675</v>
      </c>
      <c r="H365" s="414" t="s">
        <v>623</v>
      </c>
      <c r="I365" s="419">
        <v>33</v>
      </c>
      <c r="J365" s="419">
        <v>32</v>
      </c>
      <c r="K365" s="419">
        <v>22</v>
      </c>
      <c r="L365" s="419">
        <v>152</v>
      </c>
      <c r="M365" s="414" t="s">
        <v>115</v>
      </c>
      <c r="N365" s="414">
        <v>7</v>
      </c>
      <c r="O365" s="103"/>
      <c r="P365" s="103"/>
      <c r="Q365" s="103"/>
      <c r="R365" s="103"/>
      <c r="S365" s="103" t="s">
        <v>1768</v>
      </c>
    </row>
    <row r="366" spans="1:19" ht="14.5" customHeight="1">
      <c r="A366" s="103" t="str">
        <f t="shared" si="5"/>
        <v>A0321</v>
      </c>
      <c r="B366" s="414" t="s">
        <v>2295</v>
      </c>
      <c r="C366" s="414" t="s">
        <v>2300</v>
      </c>
      <c r="D366" s="414" t="s">
        <v>2297</v>
      </c>
      <c r="E366" s="414" t="s">
        <v>2301</v>
      </c>
      <c r="F366" s="414" t="s">
        <v>2302</v>
      </c>
      <c r="G366" s="418">
        <v>43647</v>
      </c>
      <c r="H366" s="414" t="s">
        <v>606</v>
      </c>
      <c r="I366" s="419">
        <v>33</v>
      </c>
      <c r="J366" s="419">
        <v>32</v>
      </c>
      <c r="K366" s="419">
        <v>22</v>
      </c>
      <c r="L366" s="419">
        <v>152</v>
      </c>
      <c r="M366" s="414" t="s">
        <v>115</v>
      </c>
      <c r="N366" s="414">
        <v>7</v>
      </c>
      <c r="O366" s="103"/>
      <c r="P366" s="103"/>
      <c r="Q366" s="103"/>
      <c r="R366" s="103"/>
      <c r="S366" s="103" t="s">
        <v>1768</v>
      </c>
    </row>
    <row r="367" spans="1:19" ht="13" customHeight="1">
      <c r="A367" s="82" t="str">
        <f t="shared" si="5"/>
        <v>A0322</v>
      </c>
      <c r="B367" s="432" t="s">
        <v>2303</v>
      </c>
      <c r="C367" s="433" t="s">
        <v>2304</v>
      </c>
      <c r="D367" s="412"/>
      <c r="E367" s="412"/>
      <c r="F367" s="412"/>
      <c r="G367" s="412"/>
      <c r="H367" s="412"/>
      <c r="I367" s="411">
        <v>28</v>
      </c>
      <c r="J367" s="411">
        <v>28</v>
      </c>
      <c r="K367" s="411">
        <v>17</v>
      </c>
      <c r="L367" s="412"/>
      <c r="M367" s="412"/>
      <c r="N367" s="412"/>
      <c r="O367" s="85"/>
      <c r="P367" s="85"/>
      <c r="Q367" s="85"/>
      <c r="R367" s="85"/>
      <c r="S367" s="85"/>
    </row>
    <row r="368" spans="1:19" ht="13" customHeight="1">
      <c r="A368" s="103" t="str">
        <f t="shared" si="5"/>
        <v>A0322</v>
      </c>
      <c r="B368" s="434" t="s">
        <v>2303</v>
      </c>
      <c r="C368" s="435" t="s">
        <v>2304</v>
      </c>
      <c r="D368" s="413"/>
      <c r="E368" s="413"/>
      <c r="F368" s="413"/>
      <c r="G368" s="413"/>
      <c r="H368" s="413"/>
      <c r="I368" s="415">
        <v>17</v>
      </c>
      <c r="J368" s="415">
        <v>28</v>
      </c>
      <c r="K368" s="415">
        <v>28</v>
      </c>
      <c r="L368" s="413"/>
      <c r="M368" s="413"/>
      <c r="N368" s="413"/>
      <c r="O368" s="103"/>
      <c r="P368" s="103"/>
      <c r="Q368" s="103"/>
      <c r="R368" s="103"/>
      <c r="S368" s="103"/>
    </row>
    <row r="369" spans="1:19" ht="13" customHeight="1">
      <c r="A369" s="82" t="str">
        <f t="shared" si="5"/>
        <v>A0323</v>
      </c>
      <c r="B369" s="432" t="s">
        <v>2305</v>
      </c>
      <c r="C369" s="433" t="s">
        <v>2306</v>
      </c>
      <c r="D369" s="412"/>
      <c r="E369" s="412"/>
      <c r="F369" s="412"/>
      <c r="G369" s="412"/>
      <c r="H369" s="412"/>
      <c r="I369" s="411">
        <v>30</v>
      </c>
      <c r="J369" s="411">
        <v>24</v>
      </c>
      <c r="K369" s="411">
        <v>14</v>
      </c>
      <c r="L369" s="412"/>
      <c r="M369" s="412"/>
      <c r="N369" s="412"/>
      <c r="O369" s="85"/>
      <c r="P369" s="85"/>
      <c r="Q369" s="85"/>
      <c r="R369" s="85"/>
      <c r="S369" s="85"/>
    </row>
    <row r="370" spans="1:19" ht="13" customHeight="1">
      <c r="A370" s="103" t="str">
        <f t="shared" si="5"/>
        <v>A0323</v>
      </c>
      <c r="B370" s="434" t="s">
        <v>2305</v>
      </c>
      <c r="C370" s="435" t="s">
        <v>2306</v>
      </c>
      <c r="D370" s="413"/>
      <c r="E370" s="413"/>
      <c r="F370" s="413"/>
      <c r="G370" s="413"/>
      <c r="H370" s="413"/>
      <c r="I370" s="415">
        <v>14</v>
      </c>
      <c r="J370" s="415">
        <v>30</v>
      </c>
      <c r="K370" s="415">
        <v>24</v>
      </c>
      <c r="L370" s="413"/>
      <c r="M370" s="413"/>
      <c r="N370" s="413"/>
      <c r="O370" s="103"/>
      <c r="P370" s="103"/>
      <c r="Q370" s="103"/>
      <c r="R370" s="103"/>
      <c r="S370" s="103"/>
    </row>
    <row r="371" spans="1:19" ht="14.5" customHeight="1">
      <c r="A371" s="82" t="str">
        <f t="shared" si="5"/>
        <v>A0326</v>
      </c>
      <c r="B371" s="410" t="s">
        <v>2307</v>
      </c>
      <c r="C371" s="410" t="s">
        <v>2308</v>
      </c>
      <c r="D371" s="410" t="s">
        <v>2288</v>
      </c>
      <c r="E371" s="410" t="s">
        <v>2309</v>
      </c>
      <c r="F371" s="410" t="s">
        <v>2310</v>
      </c>
      <c r="G371" s="416">
        <v>45292</v>
      </c>
      <c r="H371" s="410" t="s">
        <v>606</v>
      </c>
      <c r="I371" s="417">
        <v>47</v>
      </c>
      <c r="J371" s="417">
        <v>44</v>
      </c>
      <c r="K371" s="417">
        <v>25</v>
      </c>
      <c r="L371" s="417">
        <v>330</v>
      </c>
      <c r="M371" s="410" t="s">
        <v>115</v>
      </c>
      <c r="N371" s="410" t="s">
        <v>1838</v>
      </c>
      <c r="O371" s="85"/>
      <c r="P371" s="85"/>
      <c r="Q371" s="85"/>
      <c r="R371" s="85"/>
      <c r="S371" s="85" t="s">
        <v>1768</v>
      </c>
    </row>
    <row r="372" spans="1:19" ht="14.5" customHeight="1">
      <c r="A372" s="82" t="str">
        <f t="shared" si="5"/>
        <v>A0326</v>
      </c>
      <c r="B372" s="410" t="s">
        <v>2307</v>
      </c>
      <c r="C372" s="410" t="s">
        <v>2308</v>
      </c>
      <c r="D372" s="410" t="s">
        <v>2288</v>
      </c>
      <c r="E372" s="410" t="s">
        <v>2311</v>
      </c>
      <c r="F372" s="410" t="s">
        <v>2312</v>
      </c>
      <c r="G372" s="416">
        <v>42736</v>
      </c>
      <c r="H372" s="410" t="s">
        <v>606</v>
      </c>
      <c r="I372" s="417">
        <v>31.1</v>
      </c>
      <c r="J372" s="417">
        <v>20.399999999999999</v>
      </c>
      <c r="K372" s="417">
        <v>15.5</v>
      </c>
      <c r="L372" s="417">
        <v>67</v>
      </c>
      <c r="M372" s="410" t="s">
        <v>115</v>
      </c>
      <c r="N372" s="410" t="s">
        <v>1838</v>
      </c>
      <c r="O372" s="85"/>
      <c r="P372" s="85"/>
      <c r="Q372" s="85"/>
      <c r="R372" s="85"/>
      <c r="S372" s="85" t="s">
        <v>1768</v>
      </c>
    </row>
    <row r="373" spans="1:19" ht="14.5" customHeight="1">
      <c r="A373" s="103" t="str">
        <f t="shared" si="5"/>
        <v>A0326</v>
      </c>
      <c r="B373" s="414" t="s">
        <v>2307</v>
      </c>
      <c r="C373" s="414" t="s">
        <v>2308</v>
      </c>
      <c r="D373" s="414" t="s">
        <v>2288</v>
      </c>
      <c r="E373" s="414" t="s">
        <v>2309</v>
      </c>
      <c r="F373" s="414" t="s">
        <v>2310</v>
      </c>
      <c r="G373" s="418">
        <v>45292</v>
      </c>
      <c r="H373" s="414" t="s">
        <v>606</v>
      </c>
      <c r="I373" s="419">
        <v>25</v>
      </c>
      <c r="J373" s="419">
        <v>47</v>
      </c>
      <c r="K373" s="419">
        <v>44</v>
      </c>
      <c r="L373" s="419">
        <v>330</v>
      </c>
      <c r="M373" s="414" t="s">
        <v>115</v>
      </c>
      <c r="N373" s="414" t="s">
        <v>1838</v>
      </c>
      <c r="O373" s="103"/>
      <c r="P373" s="103"/>
      <c r="Q373" s="103"/>
      <c r="R373" s="103"/>
      <c r="S373" s="103" t="s">
        <v>1768</v>
      </c>
    </row>
    <row r="374" spans="1:19" ht="14.5" customHeight="1">
      <c r="A374" s="103" t="str">
        <f t="shared" si="5"/>
        <v>A0326</v>
      </c>
      <c r="B374" s="414" t="s">
        <v>2307</v>
      </c>
      <c r="C374" s="414" t="s">
        <v>2308</v>
      </c>
      <c r="D374" s="414" t="s">
        <v>2288</v>
      </c>
      <c r="E374" s="414" t="s">
        <v>2311</v>
      </c>
      <c r="F374" s="414" t="s">
        <v>2312</v>
      </c>
      <c r="G374" s="418">
        <v>42736</v>
      </c>
      <c r="H374" s="414" t="s">
        <v>606</v>
      </c>
      <c r="I374" s="419">
        <v>15.5</v>
      </c>
      <c r="J374" s="419">
        <v>31.1</v>
      </c>
      <c r="K374" s="419">
        <v>20.399999999999999</v>
      </c>
      <c r="L374" s="419">
        <v>67</v>
      </c>
      <c r="M374" s="414" t="s">
        <v>115</v>
      </c>
      <c r="N374" s="414" t="s">
        <v>1838</v>
      </c>
      <c r="O374" s="103"/>
      <c r="P374" s="103"/>
      <c r="Q374" s="103"/>
      <c r="R374" s="103"/>
      <c r="S374" s="103" t="s">
        <v>1768</v>
      </c>
    </row>
    <row r="375" spans="1:19" ht="14.5" customHeight="1">
      <c r="A375" s="82" t="str">
        <f t="shared" si="5"/>
        <v>A0328</v>
      </c>
      <c r="B375" s="410" t="s">
        <v>2313</v>
      </c>
      <c r="C375" s="410" t="s">
        <v>2314</v>
      </c>
      <c r="D375" s="410" t="s">
        <v>1764</v>
      </c>
      <c r="E375" s="410" t="s">
        <v>2315</v>
      </c>
      <c r="F375" s="410" t="s">
        <v>2316</v>
      </c>
      <c r="G375" s="416">
        <v>44470</v>
      </c>
      <c r="H375" s="410" t="s">
        <v>606</v>
      </c>
      <c r="I375" s="417">
        <v>21</v>
      </c>
      <c r="J375" s="417">
        <v>25</v>
      </c>
      <c r="K375" s="417">
        <v>19</v>
      </c>
      <c r="L375" s="417">
        <v>36</v>
      </c>
      <c r="M375" s="410"/>
      <c r="N375" s="410" t="s">
        <v>116</v>
      </c>
      <c r="O375" s="85"/>
      <c r="P375" s="85"/>
      <c r="Q375" s="85"/>
      <c r="R375" s="85"/>
      <c r="S375" s="85" t="s">
        <v>1768</v>
      </c>
    </row>
    <row r="376" spans="1:19" ht="14.5" customHeight="1">
      <c r="A376" s="103" t="str">
        <f t="shared" si="5"/>
        <v>A0328</v>
      </c>
      <c r="B376" s="414" t="s">
        <v>2313</v>
      </c>
      <c r="C376" s="414" t="s">
        <v>2314</v>
      </c>
      <c r="D376" s="414" t="s">
        <v>1764</v>
      </c>
      <c r="E376" s="414" t="s">
        <v>2315</v>
      </c>
      <c r="F376" s="414" t="s">
        <v>2316</v>
      </c>
      <c r="G376" s="418">
        <v>44470</v>
      </c>
      <c r="H376" s="414" t="s">
        <v>606</v>
      </c>
      <c r="I376" s="419">
        <v>19</v>
      </c>
      <c r="J376" s="419">
        <v>21</v>
      </c>
      <c r="K376" s="419">
        <v>25</v>
      </c>
      <c r="L376" s="419">
        <v>36</v>
      </c>
      <c r="M376" s="414"/>
      <c r="N376" s="414" t="s">
        <v>116</v>
      </c>
      <c r="O376" s="103"/>
      <c r="P376" s="103"/>
      <c r="Q376" s="103"/>
      <c r="R376" s="103"/>
      <c r="S376" s="103" t="s">
        <v>1768</v>
      </c>
    </row>
    <row r="377" spans="1:19" ht="14.5" customHeight="1">
      <c r="A377" s="82" t="str">
        <f t="shared" si="5"/>
        <v>A0329</v>
      </c>
      <c r="B377" s="410" t="s">
        <v>2317</v>
      </c>
      <c r="C377" s="410" t="s">
        <v>2318</v>
      </c>
      <c r="D377" s="410" t="s">
        <v>1928</v>
      </c>
      <c r="E377" s="410" t="s">
        <v>2319</v>
      </c>
      <c r="F377" s="410" t="s">
        <v>2320</v>
      </c>
      <c r="G377" s="416">
        <v>45931</v>
      </c>
      <c r="H377" s="410" t="s">
        <v>606</v>
      </c>
      <c r="I377" s="417">
        <v>19.5</v>
      </c>
      <c r="J377" s="417">
        <v>24.5</v>
      </c>
      <c r="K377" s="417">
        <v>13.75</v>
      </c>
      <c r="L377" s="417">
        <v>50</v>
      </c>
      <c r="M377" s="410" t="s">
        <v>115</v>
      </c>
      <c r="N377" s="410" t="s">
        <v>116</v>
      </c>
      <c r="O377" s="85"/>
      <c r="P377" s="85"/>
      <c r="Q377" s="85"/>
      <c r="R377" s="85"/>
      <c r="S377" s="85" t="s">
        <v>1768</v>
      </c>
    </row>
    <row r="378" spans="1:19" ht="14.5" customHeight="1">
      <c r="A378" s="82" t="str">
        <f t="shared" si="5"/>
        <v>A0329</v>
      </c>
      <c r="B378" s="410" t="s">
        <v>2317</v>
      </c>
      <c r="C378" s="410" t="s">
        <v>2318</v>
      </c>
      <c r="D378" s="410" t="s">
        <v>1928</v>
      </c>
      <c r="E378" s="410"/>
      <c r="F378" s="410"/>
      <c r="G378" s="416">
        <v>45931</v>
      </c>
      <c r="H378" s="410" t="s">
        <v>627</v>
      </c>
      <c r="I378" s="417">
        <v>19.5</v>
      </c>
      <c r="J378" s="417">
        <v>24.5</v>
      </c>
      <c r="K378" s="417">
        <v>13.75</v>
      </c>
      <c r="L378" s="417">
        <v>50</v>
      </c>
      <c r="M378" s="410" t="s">
        <v>115</v>
      </c>
      <c r="N378" s="410" t="s">
        <v>116</v>
      </c>
      <c r="O378" s="85"/>
      <c r="P378" s="85"/>
      <c r="Q378" s="85"/>
      <c r="R378" s="85"/>
      <c r="S378" s="85" t="s">
        <v>1768</v>
      </c>
    </row>
    <row r="379" spans="1:19" ht="14.5" customHeight="1">
      <c r="A379" s="103" t="str">
        <f t="shared" si="5"/>
        <v>A0329</v>
      </c>
      <c r="B379" s="414" t="s">
        <v>2317</v>
      </c>
      <c r="C379" s="414" t="s">
        <v>2318</v>
      </c>
      <c r="D379" s="414" t="s">
        <v>1928</v>
      </c>
      <c r="E379" s="414" t="s">
        <v>2319</v>
      </c>
      <c r="F379" s="414" t="s">
        <v>2320</v>
      </c>
      <c r="G379" s="418">
        <v>45931</v>
      </c>
      <c r="H379" s="414" t="s">
        <v>606</v>
      </c>
      <c r="I379" s="419">
        <v>13.75</v>
      </c>
      <c r="J379" s="419">
        <v>19.5</v>
      </c>
      <c r="K379" s="419">
        <v>24.5</v>
      </c>
      <c r="L379" s="419">
        <v>50</v>
      </c>
      <c r="M379" s="414" t="s">
        <v>115</v>
      </c>
      <c r="N379" s="414" t="s">
        <v>116</v>
      </c>
      <c r="O379" s="103"/>
      <c r="P379" s="103"/>
      <c r="Q379" s="103"/>
      <c r="R379" s="103"/>
      <c r="S379" s="103" t="s">
        <v>1768</v>
      </c>
    </row>
    <row r="380" spans="1:19" ht="14.5" customHeight="1">
      <c r="A380" s="103" t="str">
        <f t="shared" si="5"/>
        <v>A0329</v>
      </c>
      <c r="B380" s="414" t="s">
        <v>2317</v>
      </c>
      <c r="C380" s="414" t="s">
        <v>2318</v>
      </c>
      <c r="D380" s="414" t="s">
        <v>1928</v>
      </c>
      <c r="E380" s="414"/>
      <c r="F380" s="414"/>
      <c r="G380" s="418">
        <v>45931</v>
      </c>
      <c r="H380" s="414" t="s">
        <v>627</v>
      </c>
      <c r="I380" s="419">
        <v>13.75</v>
      </c>
      <c r="J380" s="419">
        <v>19.5</v>
      </c>
      <c r="K380" s="419">
        <v>24.5</v>
      </c>
      <c r="L380" s="419">
        <v>50</v>
      </c>
      <c r="M380" s="414" t="s">
        <v>115</v>
      </c>
      <c r="N380" s="414" t="s">
        <v>116</v>
      </c>
      <c r="O380" s="103"/>
      <c r="P380" s="103"/>
      <c r="Q380" s="103"/>
      <c r="R380" s="103"/>
      <c r="S380" s="103" t="s">
        <v>1768</v>
      </c>
    </row>
    <row r="381" spans="1:19" ht="14.5" customHeight="1">
      <c r="A381" s="82" t="str">
        <f t="shared" si="5"/>
        <v>A0331</v>
      </c>
      <c r="B381" s="410" t="s">
        <v>693</v>
      </c>
      <c r="C381" s="410" t="s">
        <v>2321</v>
      </c>
      <c r="D381" s="410" t="s">
        <v>1867</v>
      </c>
      <c r="E381" s="410" t="s">
        <v>2322</v>
      </c>
      <c r="F381" s="410" t="s">
        <v>2323</v>
      </c>
      <c r="G381" s="416">
        <v>45200</v>
      </c>
      <c r="H381" s="410" t="s">
        <v>606</v>
      </c>
      <c r="I381" s="417">
        <v>14.4</v>
      </c>
      <c r="J381" s="417">
        <v>12.5</v>
      </c>
      <c r="K381" s="417">
        <v>11</v>
      </c>
      <c r="L381" s="417">
        <v>14.35</v>
      </c>
      <c r="M381" s="410" t="s">
        <v>115</v>
      </c>
      <c r="N381" s="410">
        <v>9</v>
      </c>
      <c r="O381" s="85"/>
      <c r="P381" s="85"/>
      <c r="Q381" s="85"/>
      <c r="R381" s="85"/>
      <c r="S381" s="85" t="s">
        <v>1800</v>
      </c>
    </row>
    <row r="382" spans="1:19" ht="14.5" customHeight="1">
      <c r="A382" s="103" t="str">
        <f t="shared" si="5"/>
        <v>A0331</v>
      </c>
      <c r="B382" s="414" t="s">
        <v>693</v>
      </c>
      <c r="C382" s="414" t="s">
        <v>2321</v>
      </c>
      <c r="D382" s="414" t="s">
        <v>1867</v>
      </c>
      <c r="E382" s="414" t="s">
        <v>2322</v>
      </c>
      <c r="F382" s="414" t="s">
        <v>2323</v>
      </c>
      <c r="G382" s="418">
        <v>45200</v>
      </c>
      <c r="H382" s="414" t="s">
        <v>606</v>
      </c>
      <c r="I382" s="419">
        <v>11</v>
      </c>
      <c r="J382" s="419">
        <v>14.4</v>
      </c>
      <c r="K382" s="419">
        <v>12.5</v>
      </c>
      <c r="L382" s="419">
        <v>14.35</v>
      </c>
      <c r="M382" s="414" t="s">
        <v>115</v>
      </c>
      <c r="N382" s="414">
        <v>9</v>
      </c>
      <c r="O382" s="103"/>
      <c r="P382" s="103"/>
      <c r="Q382" s="103"/>
      <c r="R382" s="103"/>
      <c r="S382" s="103" t="s">
        <v>1800</v>
      </c>
    </row>
    <row r="383" spans="1:19" ht="14.5" customHeight="1">
      <c r="A383" s="82" t="str">
        <f t="shared" si="5"/>
        <v>A0332</v>
      </c>
      <c r="B383" s="410" t="s">
        <v>2324</v>
      </c>
      <c r="C383" s="410" t="s">
        <v>2325</v>
      </c>
      <c r="D383" s="410" t="s">
        <v>1899</v>
      </c>
      <c r="E383" s="410" t="s">
        <v>2326</v>
      </c>
      <c r="F383" s="410" t="s">
        <v>2327</v>
      </c>
      <c r="G383" s="416">
        <v>42826</v>
      </c>
      <c r="H383" s="410" t="s">
        <v>623</v>
      </c>
      <c r="I383" s="417">
        <v>15.48</v>
      </c>
      <c r="J383" s="417">
        <v>1.26</v>
      </c>
      <c r="K383" s="417">
        <v>11.1</v>
      </c>
      <c r="L383" s="417">
        <v>7.5</v>
      </c>
      <c r="M383" s="410" t="s">
        <v>115</v>
      </c>
      <c r="N383" s="410">
        <v>7</v>
      </c>
      <c r="O383" s="85"/>
      <c r="P383" s="85"/>
      <c r="Q383" s="85"/>
      <c r="R383" s="85"/>
      <c r="S383" s="85" t="s">
        <v>1768</v>
      </c>
    </row>
    <row r="384" spans="1:19" ht="14.5" customHeight="1">
      <c r="A384" s="103" t="str">
        <f t="shared" si="5"/>
        <v>A0332</v>
      </c>
      <c r="B384" s="414" t="s">
        <v>2324</v>
      </c>
      <c r="C384" s="414" t="s">
        <v>2325</v>
      </c>
      <c r="D384" s="414" t="s">
        <v>1899</v>
      </c>
      <c r="E384" s="414" t="s">
        <v>2326</v>
      </c>
      <c r="F384" s="414" t="s">
        <v>2327</v>
      </c>
      <c r="G384" s="418">
        <v>42826</v>
      </c>
      <c r="H384" s="414" t="s">
        <v>623</v>
      </c>
      <c r="I384" s="419">
        <v>11.1</v>
      </c>
      <c r="J384" s="419">
        <v>15.48</v>
      </c>
      <c r="K384" s="419">
        <v>1.26</v>
      </c>
      <c r="L384" s="419">
        <v>7.5</v>
      </c>
      <c r="M384" s="414" t="s">
        <v>115</v>
      </c>
      <c r="N384" s="414">
        <v>7</v>
      </c>
      <c r="O384" s="103"/>
      <c r="P384" s="103"/>
      <c r="Q384" s="103"/>
      <c r="R384" s="103"/>
      <c r="S384" s="103" t="s">
        <v>1768</v>
      </c>
    </row>
    <row r="385" spans="1:19" ht="14.5" customHeight="1">
      <c r="A385" s="82" t="str">
        <f t="shared" si="5"/>
        <v>A0333</v>
      </c>
      <c r="B385" s="428" t="s">
        <v>2328</v>
      </c>
      <c r="C385" s="429" t="s">
        <v>2329</v>
      </c>
      <c r="D385" s="422"/>
      <c r="E385" s="422"/>
      <c r="F385" s="422"/>
      <c r="G385" s="422"/>
      <c r="H385" s="422"/>
      <c r="I385" s="423">
        <v>0</v>
      </c>
      <c r="J385" s="423">
        <v>0</v>
      </c>
      <c r="K385" s="423">
        <v>0</v>
      </c>
      <c r="L385" s="412"/>
      <c r="M385" s="412"/>
      <c r="N385" s="412"/>
      <c r="O385" s="85"/>
      <c r="P385" s="85"/>
      <c r="Q385" s="85"/>
      <c r="R385" s="85"/>
      <c r="S385" s="85"/>
    </row>
    <row r="386" spans="1:19" ht="14.5" customHeight="1">
      <c r="A386" s="103" t="str">
        <f t="shared" ref="A386:A449" si="6">LEFT(B386,5)</f>
        <v>A0333</v>
      </c>
      <c r="B386" s="430" t="s">
        <v>2328</v>
      </c>
      <c r="C386" s="431" t="s">
        <v>2329</v>
      </c>
      <c r="D386" s="426"/>
      <c r="E386" s="426"/>
      <c r="F386" s="426"/>
      <c r="G386" s="426"/>
      <c r="H386" s="426"/>
      <c r="I386" s="427">
        <v>0</v>
      </c>
      <c r="J386" s="427">
        <v>0</v>
      </c>
      <c r="K386" s="427">
        <v>0</v>
      </c>
      <c r="L386" s="413"/>
      <c r="M386" s="413"/>
      <c r="N386" s="413"/>
      <c r="O386" s="103"/>
      <c r="P386" s="103"/>
      <c r="Q386" s="103"/>
      <c r="R386" s="103"/>
      <c r="S386" s="103"/>
    </row>
    <row r="387" spans="1:19" ht="14.5" customHeight="1">
      <c r="A387" s="82" t="str">
        <f t="shared" si="6"/>
        <v>A0336</v>
      </c>
      <c r="B387" s="410" t="s">
        <v>696</v>
      </c>
      <c r="C387" s="410" t="s">
        <v>2330</v>
      </c>
      <c r="D387" s="410" t="s">
        <v>1867</v>
      </c>
      <c r="E387" s="410" t="s">
        <v>2331</v>
      </c>
      <c r="F387" s="410" t="s">
        <v>2332</v>
      </c>
      <c r="G387" s="416">
        <v>45200</v>
      </c>
      <c r="H387" s="410" t="s">
        <v>606</v>
      </c>
      <c r="I387" s="417">
        <v>14</v>
      </c>
      <c r="J387" s="417">
        <v>8</v>
      </c>
      <c r="K387" s="417">
        <v>4</v>
      </c>
      <c r="L387" s="417">
        <v>55</v>
      </c>
      <c r="M387" s="410" t="s">
        <v>115</v>
      </c>
      <c r="N387" s="410">
        <v>9</v>
      </c>
      <c r="O387" s="85"/>
      <c r="P387" s="85"/>
      <c r="Q387" s="85"/>
      <c r="R387" s="85"/>
      <c r="S387" s="85" t="s">
        <v>1800</v>
      </c>
    </row>
    <row r="388" spans="1:19" ht="14.5" customHeight="1">
      <c r="A388" s="103" t="str">
        <f t="shared" si="6"/>
        <v>A0336</v>
      </c>
      <c r="B388" s="414" t="s">
        <v>696</v>
      </c>
      <c r="C388" s="414" t="s">
        <v>2330</v>
      </c>
      <c r="D388" s="414" t="s">
        <v>1867</v>
      </c>
      <c r="E388" s="414" t="s">
        <v>2331</v>
      </c>
      <c r="F388" s="414" t="s">
        <v>2332</v>
      </c>
      <c r="G388" s="418">
        <v>45200</v>
      </c>
      <c r="H388" s="414" t="s">
        <v>606</v>
      </c>
      <c r="I388" s="419">
        <v>4</v>
      </c>
      <c r="J388" s="419">
        <v>14</v>
      </c>
      <c r="K388" s="419">
        <v>8</v>
      </c>
      <c r="L388" s="419">
        <v>55</v>
      </c>
      <c r="M388" s="414" t="s">
        <v>115</v>
      </c>
      <c r="N388" s="414">
        <v>9</v>
      </c>
      <c r="O388" s="103"/>
      <c r="P388" s="103"/>
      <c r="Q388" s="103"/>
      <c r="R388" s="103"/>
      <c r="S388" s="103" t="s">
        <v>1800</v>
      </c>
    </row>
    <row r="389" spans="1:19" ht="14.5" customHeight="1">
      <c r="A389" s="82" t="str">
        <f t="shared" si="6"/>
        <v>A0337</v>
      </c>
      <c r="B389" s="410" t="s">
        <v>2333</v>
      </c>
      <c r="C389" s="410" t="s">
        <v>2334</v>
      </c>
      <c r="D389" s="410" t="s">
        <v>1899</v>
      </c>
      <c r="E389" s="410" t="s">
        <v>2335</v>
      </c>
      <c r="F389" s="410" t="s">
        <v>2336</v>
      </c>
      <c r="G389" s="416">
        <v>43891</v>
      </c>
      <c r="H389" s="410" t="s">
        <v>606</v>
      </c>
      <c r="I389" s="417">
        <v>44</v>
      </c>
      <c r="J389" s="417">
        <v>24</v>
      </c>
      <c r="K389" s="417">
        <v>8</v>
      </c>
      <c r="L389" s="417">
        <v>66</v>
      </c>
      <c r="M389" s="410" t="s">
        <v>115</v>
      </c>
      <c r="N389" s="410" t="s">
        <v>132</v>
      </c>
      <c r="O389" s="85"/>
      <c r="P389" s="85"/>
      <c r="Q389" s="85"/>
      <c r="R389" s="85"/>
      <c r="S389" s="85" t="s">
        <v>1800</v>
      </c>
    </row>
    <row r="390" spans="1:19" ht="14.5" customHeight="1">
      <c r="A390" s="103" t="str">
        <f t="shared" si="6"/>
        <v>A0337</v>
      </c>
      <c r="B390" s="414" t="s">
        <v>2333</v>
      </c>
      <c r="C390" s="414" t="s">
        <v>2334</v>
      </c>
      <c r="D390" s="414" t="s">
        <v>1899</v>
      </c>
      <c r="E390" s="414" t="s">
        <v>2335</v>
      </c>
      <c r="F390" s="414" t="s">
        <v>2336</v>
      </c>
      <c r="G390" s="418">
        <v>43891</v>
      </c>
      <c r="H390" s="414" t="s">
        <v>606</v>
      </c>
      <c r="I390" s="419">
        <v>8</v>
      </c>
      <c r="J390" s="419">
        <v>44</v>
      </c>
      <c r="K390" s="419">
        <v>24</v>
      </c>
      <c r="L390" s="419">
        <v>66</v>
      </c>
      <c r="M390" s="414" t="s">
        <v>115</v>
      </c>
      <c r="N390" s="414" t="s">
        <v>132</v>
      </c>
      <c r="O390" s="103"/>
      <c r="P390" s="103"/>
      <c r="Q390" s="103"/>
      <c r="R390" s="103"/>
      <c r="S390" s="103" t="s">
        <v>1800</v>
      </c>
    </row>
    <row r="391" spans="1:19" ht="14.5" customHeight="1">
      <c r="A391" s="82" t="str">
        <f t="shared" si="6"/>
        <v>A0338</v>
      </c>
      <c r="B391" s="410" t="s">
        <v>2337</v>
      </c>
      <c r="C391" s="410" t="s">
        <v>2338</v>
      </c>
      <c r="D391" s="410" t="s">
        <v>1787</v>
      </c>
      <c r="E391" s="410" t="s">
        <v>2339</v>
      </c>
      <c r="F391" s="410" t="s">
        <v>2340</v>
      </c>
      <c r="G391" s="416">
        <v>45931</v>
      </c>
      <c r="H391" s="410" t="s">
        <v>606</v>
      </c>
      <c r="I391" s="417">
        <v>25</v>
      </c>
      <c r="J391" s="417">
        <v>20</v>
      </c>
      <c r="K391" s="417">
        <v>13</v>
      </c>
      <c r="L391" s="417">
        <v>32</v>
      </c>
      <c r="M391" s="410" t="s">
        <v>115</v>
      </c>
      <c r="N391" s="410" t="s">
        <v>116</v>
      </c>
      <c r="O391" s="85"/>
      <c r="P391" s="85"/>
      <c r="Q391" s="85"/>
      <c r="R391" s="85"/>
      <c r="S391" s="85" t="s">
        <v>1768</v>
      </c>
    </row>
    <row r="392" spans="1:19" ht="14.5" customHeight="1">
      <c r="A392" s="103" t="str">
        <f t="shared" si="6"/>
        <v>A0338</v>
      </c>
      <c r="B392" s="414" t="s">
        <v>2337</v>
      </c>
      <c r="C392" s="414" t="s">
        <v>2338</v>
      </c>
      <c r="D392" s="414" t="s">
        <v>1787</v>
      </c>
      <c r="E392" s="414" t="s">
        <v>2339</v>
      </c>
      <c r="F392" s="414" t="s">
        <v>2340</v>
      </c>
      <c r="G392" s="418">
        <v>45931</v>
      </c>
      <c r="H392" s="414" t="s">
        <v>606</v>
      </c>
      <c r="I392" s="419">
        <v>13</v>
      </c>
      <c r="J392" s="419">
        <v>25</v>
      </c>
      <c r="K392" s="419">
        <v>20</v>
      </c>
      <c r="L392" s="419">
        <v>32</v>
      </c>
      <c r="M392" s="414" t="s">
        <v>115</v>
      </c>
      <c r="N392" s="414" t="s">
        <v>116</v>
      </c>
      <c r="O392" s="103"/>
      <c r="P392" s="103"/>
      <c r="Q392" s="103"/>
      <c r="R392" s="103"/>
      <c r="S392" s="103" t="s">
        <v>1768</v>
      </c>
    </row>
    <row r="393" spans="1:19" ht="14.5" customHeight="1">
      <c r="A393" s="82" t="str">
        <f t="shared" si="6"/>
        <v>A0339</v>
      </c>
      <c r="B393" s="410" t="s">
        <v>2341</v>
      </c>
      <c r="C393" s="410" t="s">
        <v>2342</v>
      </c>
      <c r="D393" s="410" t="s">
        <v>1787</v>
      </c>
      <c r="E393" s="410" t="s">
        <v>2343</v>
      </c>
      <c r="F393" s="410" t="s">
        <v>2344</v>
      </c>
      <c r="G393" s="416">
        <v>45931</v>
      </c>
      <c r="H393" s="410" t="s">
        <v>606</v>
      </c>
      <c r="I393" s="417">
        <v>25</v>
      </c>
      <c r="J393" s="417">
        <v>20</v>
      </c>
      <c r="K393" s="417">
        <v>12</v>
      </c>
      <c r="L393" s="417">
        <v>32</v>
      </c>
      <c r="M393" s="410" t="s">
        <v>115</v>
      </c>
      <c r="N393" s="410" t="s">
        <v>116</v>
      </c>
      <c r="O393" s="85"/>
      <c r="P393" s="85"/>
      <c r="Q393" s="85"/>
      <c r="R393" s="85"/>
      <c r="S393" s="85" t="s">
        <v>1768</v>
      </c>
    </row>
    <row r="394" spans="1:19" ht="14.5" customHeight="1">
      <c r="A394" s="103" t="str">
        <f t="shared" si="6"/>
        <v>A0339</v>
      </c>
      <c r="B394" s="414" t="s">
        <v>2341</v>
      </c>
      <c r="C394" s="414" t="s">
        <v>2342</v>
      </c>
      <c r="D394" s="414" t="s">
        <v>1787</v>
      </c>
      <c r="E394" s="414" t="s">
        <v>2343</v>
      </c>
      <c r="F394" s="414" t="s">
        <v>2344</v>
      </c>
      <c r="G394" s="418">
        <v>45931</v>
      </c>
      <c r="H394" s="414" t="s">
        <v>606</v>
      </c>
      <c r="I394" s="419">
        <v>12</v>
      </c>
      <c r="J394" s="419">
        <v>25</v>
      </c>
      <c r="K394" s="419">
        <v>20</v>
      </c>
      <c r="L394" s="419">
        <v>32</v>
      </c>
      <c r="M394" s="414" t="s">
        <v>115</v>
      </c>
      <c r="N394" s="414" t="s">
        <v>116</v>
      </c>
      <c r="O394" s="103"/>
      <c r="P394" s="103"/>
      <c r="Q394" s="103"/>
      <c r="R394" s="103"/>
      <c r="S394" s="103" t="s">
        <v>1768</v>
      </c>
    </row>
    <row r="395" spans="1:19" ht="14.5" customHeight="1">
      <c r="A395" s="82" t="str">
        <f t="shared" si="6"/>
        <v>A0342</v>
      </c>
      <c r="B395" s="410" t="s">
        <v>2345</v>
      </c>
      <c r="C395" s="410" t="s">
        <v>2346</v>
      </c>
      <c r="D395" s="410" t="s">
        <v>2347</v>
      </c>
      <c r="E395" s="410" t="s">
        <v>2348</v>
      </c>
      <c r="F395" s="410" t="s">
        <v>2349</v>
      </c>
      <c r="G395" s="416">
        <v>42675</v>
      </c>
      <c r="H395" s="410" t="s">
        <v>606</v>
      </c>
      <c r="I395" s="417">
        <v>40</v>
      </c>
      <c r="J395" s="417">
        <v>49</v>
      </c>
      <c r="K395" s="417">
        <v>60.5</v>
      </c>
      <c r="L395" s="417">
        <v>921</v>
      </c>
      <c r="M395" s="410" t="s">
        <v>115</v>
      </c>
      <c r="N395" s="410">
        <v>7</v>
      </c>
      <c r="O395" s="85"/>
      <c r="P395" s="85"/>
      <c r="Q395" s="85"/>
      <c r="R395" s="85"/>
      <c r="S395" s="85" t="s">
        <v>1768</v>
      </c>
    </row>
    <row r="396" spans="1:19" ht="14.5" customHeight="1">
      <c r="A396" s="103" t="str">
        <f t="shared" si="6"/>
        <v>A0342</v>
      </c>
      <c r="B396" s="414" t="s">
        <v>2345</v>
      </c>
      <c r="C396" s="414" t="s">
        <v>2346</v>
      </c>
      <c r="D396" s="414" t="s">
        <v>2347</v>
      </c>
      <c r="E396" s="414" t="s">
        <v>2348</v>
      </c>
      <c r="F396" s="414" t="s">
        <v>2349</v>
      </c>
      <c r="G396" s="418">
        <v>42675</v>
      </c>
      <c r="H396" s="414" t="s">
        <v>606</v>
      </c>
      <c r="I396" s="419">
        <v>60.5</v>
      </c>
      <c r="J396" s="419">
        <v>40</v>
      </c>
      <c r="K396" s="419">
        <v>49</v>
      </c>
      <c r="L396" s="419">
        <v>921</v>
      </c>
      <c r="M396" s="414" t="s">
        <v>115</v>
      </c>
      <c r="N396" s="414">
        <v>7</v>
      </c>
      <c r="O396" s="103"/>
      <c r="P396" s="103"/>
      <c r="Q396" s="103"/>
      <c r="R396" s="103"/>
      <c r="S396" s="103" t="s">
        <v>1768</v>
      </c>
    </row>
    <row r="397" spans="1:19" ht="14.5" customHeight="1">
      <c r="A397" s="82" t="str">
        <f t="shared" si="6"/>
        <v>A0350</v>
      </c>
      <c r="B397" s="432" t="s">
        <v>2350</v>
      </c>
      <c r="C397" s="433" t="s">
        <v>2351</v>
      </c>
      <c r="D397" s="422"/>
      <c r="E397" s="422"/>
      <c r="F397" s="422"/>
      <c r="G397" s="422"/>
      <c r="H397" s="422"/>
      <c r="I397" s="423">
        <v>5</v>
      </c>
      <c r="J397" s="423">
        <v>5</v>
      </c>
      <c r="K397" s="423">
        <v>2</v>
      </c>
      <c r="L397" s="412"/>
      <c r="M397" s="412"/>
      <c r="N397" s="412"/>
      <c r="O397" s="85"/>
      <c r="P397" s="85"/>
      <c r="Q397" s="85"/>
      <c r="R397" s="85"/>
      <c r="S397" s="85"/>
    </row>
    <row r="398" spans="1:19" ht="14.5" customHeight="1">
      <c r="A398" s="103" t="str">
        <f t="shared" si="6"/>
        <v>A0350</v>
      </c>
      <c r="B398" s="434" t="s">
        <v>2350</v>
      </c>
      <c r="C398" s="435" t="s">
        <v>2351</v>
      </c>
      <c r="D398" s="426"/>
      <c r="E398" s="426"/>
      <c r="F398" s="426"/>
      <c r="G398" s="426"/>
      <c r="H398" s="426"/>
      <c r="I398" s="427">
        <v>2</v>
      </c>
      <c r="J398" s="427">
        <v>5</v>
      </c>
      <c r="K398" s="427">
        <v>5</v>
      </c>
      <c r="L398" s="413"/>
      <c r="M398" s="413"/>
      <c r="N398" s="413"/>
      <c r="O398" s="103"/>
      <c r="P398" s="103"/>
      <c r="Q398" s="103"/>
      <c r="R398" s="103"/>
      <c r="S398" s="103"/>
    </row>
    <row r="399" spans="1:19" ht="14.5" customHeight="1">
      <c r="A399" s="82" t="str">
        <f t="shared" si="6"/>
        <v>A0351</v>
      </c>
      <c r="B399" s="410" t="s">
        <v>2352</v>
      </c>
      <c r="C399" s="410" t="s">
        <v>2353</v>
      </c>
      <c r="D399" s="410" t="s">
        <v>1867</v>
      </c>
      <c r="E399" s="410" t="s">
        <v>2354</v>
      </c>
      <c r="F399" s="410" t="s">
        <v>2355</v>
      </c>
      <c r="G399" s="416">
        <v>45200</v>
      </c>
      <c r="H399" s="410" t="s">
        <v>606</v>
      </c>
      <c r="I399" s="417">
        <v>13</v>
      </c>
      <c r="J399" s="417">
        <v>7.8</v>
      </c>
      <c r="K399" s="417">
        <v>3.2</v>
      </c>
      <c r="L399" s="417">
        <v>3.9</v>
      </c>
      <c r="M399" s="410" t="s">
        <v>115</v>
      </c>
      <c r="N399" s="410">
        <v>7</v>
      </c>
      <c r="O399" s="85"/>
      <c r="P399" s="85"/>
      <c r="Q399" s="85"/>
      <c r="R399" s="85"/>
      <c r="S399" s="85" t="s">
        <v>1768</v>
      </c>
    </row>
    <row r="400" spans="1:19" ht="14.5" customHeight="1">
      <c r="A400" s="103" t="str">
        <f t="shared" si="6"/>
        <v>A0351</v>
      </c>
      <c r="B400" s="414" t="s">
        <v>2352</v>
      </c>
      <c r="C400" s="414" t="s">
        <v>2353</v>
      </c>
      <c r="D400" s="414" t="s">
        <v>1867</v>
      </c>
      <c r="E400" s="414" t="s">
        <v>2354</v>
      </c>
      <c r="F400" s="414" t="s">
        <v>2355</v>
      </c>
      <c r="G400" s="418">
        <v>45200</v>
      </c>
      <c r="H400" s="414" t="s">
        <v>606</v>
      </c>
      <c r="I400" s="419">
        <v>3.2</v>
      </c>
      <c r="J400" s="419">
        <v>13</v>
      </c>
      <c r="K400" s="419">
        <v>7.8</v>
      </c>
      <c r="L400" s="419">
        <v>3.9</v>
      </c>
      <c r="M400" s="414" t="s">
        <v>115</v>
      </c>
      <c r="N400" s="414">
        <v>7</v>
      </c>
      <c r="O400" s="103"/>
      <c r="P400" s="103"/>
      <c r="Q400" s="103"/>
      <c r="R400" s="103"/>
      <c r="S400" s="103" t="s">
        <v>1768</v>
      </c>
    </row>
    <row r="401" spans="1:19" ht="14.5" customHeight="1">
      <c r="A401" s="82" t="str">
        <f t="shared" si="6"/>
        <v>A0352</v>
      </c>
      <c r="B401" s="410" t="s">
        <v>699</v>
      </c>
      <c r="C401" s="410" t="s">
        <v>2356</v>
      </c>
      <c r="D401" s="410" t="s">
        <v>1867</v>
      </c>
      <c r="E401" s="410" t="s">
        <v>2357</v>
      </c>
      <c r="F401" s="410" t="s">
        <v>2358</v>
      </c>
      <c r="G401" s="416">
        <v>45200</v>
      </c>
      <c r="H401" s="410" t="s">
        <v>606</v>
      </c>
      <c r="I401" s="417">
        <v>13</v>
      </c>
      <c r="J401" s="417">
        <v>15.75</v>
      </c>
      <c r="K401" s="417">
        <v>13</v>
      </c>
      <c r="L401" s="417">
        <v>37</v>
      </c>
      <c r="M401" s="410" t="s">
        <v>115</v>
      </c>
      <c r="N401" s="410">
        <v>7</v>
      </c>
      <c r="O401" s="85"/>
      <c r="P401" s="85"/>
      <c r="Q401" s="85"/>
      <c r="R401" s="85"/>
      <c r="S401" s="85" t="s">
        <v>1768</v>
      </c>
    </row>
    <row r="402" spans="1:19" ht="14.5" customHeight="1">
      <c r="A402" s="103" t="str">
        <f t="shared" si="6"/>
        <v>A0352</v>
      </c>
      <c r="B402" s="414" t="s">
        <v>699</v>
      </c>
      <c r="C402" s="414" t="s">
        <v>2356</v>
      </c>
      <c r="D402" s="414" t="s">
        <v>1867</v>
      </c>
      <c r="E402" s="414" t="s">
        <v>2357</v>
      </c>
      <c r="F402" s="414" t="s">
        <v>2358</v>
      </c>
      <c r="G402" s="418">
        <v>45200</v>
      </c>
      <c r="H402" s="414" t="s">
        <v>606</v>
      </c>
      <c r="I402" s="419">
        <v>13</v>
      </c>
      <c r="J402" s="419">
        <v>13</v>
      </c>
      <c r="K402" s="419">
        <v>15.75</v>
      </c>
      <c r="L402" s="419">
        <v>37</v>
      </c>
      <c r="M402" s="414" t="s">
        <v>115</v>
      </c>
      <c r="N402" s="414">
        <v>7</v>
      </c>
      <c r="O402" s="103"/>
      <c r="P402" s="103"/>
      <c r="Q402" s="103"/>
      <c r="R402" s="103"/>
      <c r="S402" s="103" t="s">
        <v>1768</v>
      </c>
    </row>
    <row r="403" spans="1:19" ht="14.5" customHeight="1">
      <c r="A403" s="82" t="str">
        <f t="shared" si="6"/>
        <v>A0355</v>
      </c>
      <c r="B403" s="410" t="s">
        <v>2359</v>
      </c>
      <c r="C403" s="410" t="s">
        <v>2360</v>
      </c>
      <c r="D403" s="410" t="s">
        <v>2297</v>
      </c>
      <c r="E403" s="410" t="s">
        <v>2361</v>
      </c>
      <c r="F403" s="410" t="s">
        <v>2362</v>
      </c>
      <c r="G403" s="416">
        <v>45901</v>
      </c>
      <c r="H403" s="410" t="s">
        <v>606</v>
      </c>
      <c r="I403" s="411"/>
      <c r="J403" s="411"/>
      <c r="K403" s="411"/>
      <c r="L403" s="411"/>
      <c r="M403" s="410"/>
      <c r="N403" s="410" t="s">
        <v>2363</v>
      </c>
      <c r="O403" s="85"/>
      <c r="P403" s="85"/>
      <c r="Q403" s="85"/>
      <c r="R403" s="85"/>
      <c r="S403" s="85" t="s">
        <v>1800</v>
      </c>
    </row>
    <row r="404" spans="1:19" ht="14.5" customHeight="1">
      <c r="A404" s="82" t="str">
        <f t="shared" si="6"/>
        <v>A0355</v>
      </c>
      <c r="B404" s="410" t="s">
        <v>2359</v>
      </c>
      <c r="C404" s="410" t="s">
        <v>2360</v>
      </c>
      <c r="D404" s="410" t="s">
        <v>2297</v>
      </c>
      <c r="E404" s="410" t="s">
        <v>2364</v>
      </c>
      <c r="F404" s="410" t="s">
        <v>2365</v>
      </c>
      <c r="G404" s="416">
        <v>44075</v>
      </c>
      <c r="H404" s="410" t="s">
        <v>606</v>
      </c>
      <c r="I404" s="411"/>
      <c r="J404" s="411"/>
      <c r="K404" s="411"/>
      <c r="L404" s="411"/>
      <c r="M404" s="410"/>
      <c r="N404" s="410">
        <v>7</v>
      </c>
      <c r="O404" s="85"/>
      <c r="P404" s="85"/>
      <c r="Q404" s="85"/>
      <c r="R404" s="85"/>
      <c r="S404" s="85" t="s">
        <v>1800</v>
      </c>
    </row>
    <row r="405" spans="1:19" ht="14.5" customHeight="1">
      <c r="A405" s="103" t="str">
        <f t="shared" si="6"/>
        <v>A0355</v>
      </c>
      <c r="B405" s="414" t="s">
        <v>2359</v>
      </c>
      <c r="C405" s="414" t="s">
        <v>2360</v>
      </c>
      <c r="D405" s="414" t="s">
        <v>2297</v>
      </c>
      <c r="E405" s="414" t="s">
        <v>2361</v>
      </c>
      <c r="F405" s="414" t="s">
        <v>2362</v>
      </c>
      <c r="G405" s="418">
        <v>45901</v>
      </c>
      <c r="H405" s="414" t="s">
        <v>606</v>
      </c>
      <c r="I405" s="415"/>
      <c r="J405" s="415"/>
      <c r="K405" s="415"/>
      <c r="L405" s="415"/>
      <c r="M405" s="414"/>
      <c r="N405" s="414" t="s">
        <v>2363</v>
      </c>
      <c r="O405" s="103"/>
      <c r="P405" s="103"/>
      <c r="Q405" s="103"/>
      <c r="R405" s="103"/>
      <c r="S405" s="103" t="s">
        <v>1800</v>
      </c>
    </row>
    <row r="406" spans="1:19" ht="14.5" customHeight="1">
      <c r="A406" s="103" t="str">
        <f t="shared" si="6"/>
        <v>A0355</v>
      </c>
      <c r="B406" s="414" t="s">
        <v>2359</v>
      </c>
      <c r="C406" s="414" t="s">
        <v>2360</v>
      </c>
      <c r="D406" s="414" t="s">
        <v>2297</v>
      </c>
      <c r="E406" s="414" t="s">
        <v>2364</v>
      </c>
      <c r="F406" s="414" t="s">
        <v>2365</v>
      </c>
      <c r="G406" s="418">
        <v>44075</v>
      </c>
      <c r="H406" s="414" t="s">
        <v>606</v>
      </c>
      <c r="I406" s="415"/>
      <c r="J406" s="415"/>
      <c r="K406" s="415"/>
      <c r="L406" s="415"/>
      <c r="M406" s="414"/>
      <c r="N406" s="414">
        <v>7</v>
      </c>
      <c r="O406" s="103"/>
      <c r="P406" s="103"/>
      <c r="Q406" s="103"/>
      <c r="R406" s="103"/>
      <c r="S406" s="103" t="s">
        <v>1800</v>
      </c>
    </row>
    <row r="407" spans="1:19" ht="13" customHeight="1">
      <c r="A407" s="82" t="str">
        <f t="shared" si="6"/>
        <v>A0357</v>
      </c>
      <c r="B407" s="412" t="s">
        <v>2366</v>
      </c>
      <c r="C407" s="412" t="s">
        <v>2367</v>
      </c>
      <c r="D407" s="412"/>
      <c r="E407" s="412"/>
      <c r="F407" s="412"/>
      <c r="G407" s="412"/>
      <c r="H407" s="412"/>
      <c r="I407" s="412">
        <v>18</v>
      </c>
      <c r="J407" s="412">
        <v>26.4</v>
      </c>
      <c r="K407" s="412">
        <v>18</v>
      </c>
      <c r="L407" s="412"/>
      <c r="M407" s="412"/>
      <c r="N407" s="412"/>
      <c r="O407" s="85"/>
      <c r="P407" s="85"/>
      <c r="Q407" s="85"/>
      <c r="R407" s="85"/>
      <c r="S407" s="85"/>
    </row>
    <row r="408" spans="1:19" ht="13" customHeight="1">
      <c r="A408" s="103" t="str">
        <f t="shared" si="6"/>
        <v>A0357</v>
      </c>
      <c r="B408" s="413" t="s">
        <v>2366</v>
      </c>
      <c r="C408" s="413" t="s">
        <v>2367</v>
      </c>
      <c r="D408" s="413"/>
      <c r="E408" s="413"/>
      <c r="F408" s="413"/>
      <c r="G408" s="413"/>
      <c r="H408" s="413"/>
      <c r="I408" s="413">
        <v>18</v>
      </c>
      <c r="J408" s="413">
        <v>18</v>
      </c>
      <c r="K408" s="413">
        <v>26.4</v>
      </c>
      <c r="L408" s="413"/>
      <c r="M408" s="413"/>
      <c r="N408" s="413"/>
      <c r="O408" s="103"/>
      <c r="P408" s="103"/>
      <c r="Q408" s="103"/>
      <c r="R408" s="103"/>
      <c r="S408" s="103"/>
    </row>
    <row r="409" spans="1:19" ht="13" customHeight="1">
      <c r="A409" s="82" t="str">
        <f t="shared" si="6"/>
        <v>A0358</v>
      </c>
      <c r="B409" s="412" t="s">
        <v>2368</v>
      </c>
      <c r="C409" s="412" t="s">
        <v>2369</v>
      </c>
      <c r="D409" s="412"/>
      <c r="E409" s="412"/>
      <c r="F409" s="412"/>
      <c r="G409" s="412"/>
      <c r="H409" s="412"/>
      <c r="I409" s="412">
        <v>33.24</v>
      </c>
      <c r="J409" s="412">
        <v>25.2</v>
      </c>
      <c r="K409" s="412">
        <v>19.440000000000001</v>
      </c>
      <c r="L409" s="412"/>
      <c r="M409" s="412"/>
      <c r="N409" s="412"/>
      <c r="O409" s="85"/>
      <c r="P409" s="85"/>
      <c r="Q409" s="85"/>
      <c r="R409" s="85"/>
      <c r="S409" s="85"/>
    </row>
    <row r="410" spans="1:19" ht="13" customHeight="1">
      <c r="A410" s="103" t="str">
        <f t="shared" si="6"/>
        <v>A0358</v>
      </c>
      <c r="B410" s="413" t="s">
        <v>2368</v>
      </c>
      <c r="C410" s="413" t="s">
        <v>2369</v>
      </c>
      <c r="D410" s="413"/>
      <c r="E410" s="413"/>
      <c r="F410" s="413"/>
      <c r="G410" s="413"/>
      <c r="H410" s="413"/>
      <c r="I410" s="103">
        <v>19.440000000000001</v>
      </c>
      <c r="J410" s="103">
        <v>33.24</v>
      </c>
      <c r="K410" s="103">
        <v>25.2</v>
      </c>
      <c r="L410" s="103"/>
      <c r="M410" s="413"/>
      <c r="N410" s="413"/>
      <c r="O410" s="103"/>
      <c r="P410" s="103"/>
      <c r="Q410" s="103"/>
      <c r="R410" s="103"/>
      <c r="S410" s="103"/>
    </row>
    <row r="411" spans="1:19" ht="14.5" customHeight="1">
      <c r="A411" s="82" t="str">
        <f t="shared" si="6"/>
        <v>A0362</v>
      </c>
      <c r="B411" s="410" t="s">
        <v>2370</v>
      </c>
      <c r="C411" s="410" t="s">
        <v>2371</v>
      </c>
      <c r="D411" s="410" t="s">
        <v>2297</v>
      </c>
      <c r="E411" s="410" t="s">
        <v>2372</v>
      </c>
      <c r="F411" s="410" t="s">
        <v>2373</v>
      </c>
      <c r="G411" s="416">
        <v>48519</v>
      </c>
      <c r="H411" s="410" t="s">
        <v>606</v>
      </c>
      <c r="I411" s="417">
        <v>214</v>
      </c>
      <c r="J411" s="417">
        <v>87</v>
      </c>
      <c r="K411" s="417">
        <v>78</v>
      </c>
      <c r="L411" s="417">
        <v>15765</v>
      </c>
      <c r="M411" s="410" t="s">
        <v>115</v>
      </c>
      <c r="N411" s="410">
        <v>7</v>
      </c>
      <c r="O411" s="85"/>
      <c r="P411" s="85"/>
      <c r="Q411" s="85"/>
      <c r="R411" s="85"/>
      <c r="S411" s="85" t="s">
        <v>1768</v>
      </c>
    </row>
    <row r="412" spans="1:19" ht="14.5" customHeight="1">
      <c r="A412" s="103" t="str">
        <f t="shared" si="6"/>
        <v>A0362</v>
      </c>
      <c r="B412" s="414" t="s">
        <v>2370</v>
      </c>
      <c r="C412" s="414" t="s">
        <v>2371</v>
      </c>
      <c r="D412" s="414" t="s">
        <v>2297</v>
      </c>
      <c r="E412" s="414" t="s">
        <v>2372</v>
      </c>
      <c r="F412" s="414" t="s">
        <v>2373</v>
      </c>
      <c r="G412" s="418">
        <v>48519</v>
      </c>
      <c r="H412" s="414" t="s">
        <v>606</v>
      </c>
      <c r="I412" s="419">
        <v>78</v>
      </c>
      <c r="J412" s="419">
        <v>214</v>
      </c>
      <c r="K412" s="419">
        <v>87</v>
      </c>
      <c r="L412" s="419">
        <v>15765</v>
      </c>
      <c r="M412" s="414" t="s">
        <v>115</v>
      </c>
      <c r="N412" s="414">
        <v>7</v>
      </c>
      <c r="O412" s="103"/>
      <c r="P412" s="103"/>
      <c r="Q412" s="103"/>
      <c r="R412" s="103"/>
      <c r="S412" s="103" t="s">
        <v>1768</v>
      </c>
    </row>
    <row r="413" spans="1:19" ht="14.5" customHeight="1">
      <c r="A413" s="82" t="str">
        <f t="shared" si="6"/>
        <v>A0363</v>
      </c>
      <c r="B413" s="410" t="s">
        <v>2374</v>
      </c>
      <c r="C413" s="410" t="s">
        <v>2375</v>
      </c>
      <c r="D413" s="410" t="s">
        <v>1899</v>
      </c>
      <c r="E413" s="410"/>
      <c r="F413" s="410"/>
      <c r="G413" s="416">
        <v>44105</v>
      </c>
      <c r="H413" s="410" t="s">
        <v>627</v>
      </c>
      <c r="I413" s="411"/>
      <c r="J413" s="411"/>
      <c r="K413" s="411"/>
      <c r="L413" s="411"/>
      <c r="M413" s="410"/>
      <c r="N413" s="410"/>
      <c r="O413" s="85"/>
      <c r="P413" s="85"/>
      <c r="Q413" s="85"/>
      <c r="R413" s="85"/>
      <c r="S413" s="85"/>
    </row>
    <row r="414" spans="1:19" ht="14.5" customHeight="1">
      <c r="A414" s="103" t="str">
        <f t="shared" si="6"/>
        <v>A0363</v>
      </c>
      <c r="B414" s="414" t="s">
        <v>2374</v>
      </c>
      <c r="C414" s="414" t="s">
        <v>2375</v>
      </c>
      <c r="D414" s="414" t="s">
        <v>1899</v>
      </c>
      <c r="E414" s="414"/>
      <c r="F414" s="414"/>
      <c r="G414" s="418">
        <v>44105</v>
      </c>
      <c r="H414" s="414" t="s">
        <v>627</v>
      </c>
      <c r="I414" s="415"/>
      <c r="J414" s="415"/>
      <c r="K414" s="415"/>
      <c r="L414" s="415"/>
      <c r="M414" s="414"/>
      <c r="N414" s="414"/>
      <c r="O414" s="103"/>
      <c r="P414" s="103"/>
      <c r="Q414" s="103"/>
      <c r="R414" s="103"/>
      <c r="S414" s="103"/>
    </row>
    <row r="415" spans="1:19" ht="14.5" customHeight="1">
      <c r="A415" s="82" t="str">
        <f t="shared" si="6"/>
        <v>A0365</v>
      </c>
      <c r="B415" s="410" t="s">
        <v>2376</v>
      </c>
      <c r="C415" s="410" t="s">
        <v>2377</v>
      </c>
      <c r="D415" s="410" t="s">
        <v>1899</v>
      </c>
      <c r="E415" s="410" t="s">
        <v>2378</v>
      </c>
      <c r="F415" s="410" t="s">
        <v>2379</v>
      </c>
      <c r="G415" s="416">
        <v>44348</v>
      </c>
      <c r="H415" s="410" t="s">
        <v>627</v>
      </c>
      <c r="I415" s="411"/>
      <c r="J415" s="411"/>
      <c r="K415" s="411"/>
      <c r="L415" s="411"/>
      <c r="M415" s="410" t="s">
        <v>115</v>
      </c>
      <c r="N415" s="410">
        <v>7</v>
      </c>
      <c r="O415" s="85"/>
      <c r="P415" s="85"/>
      <c r="Q415" s="85"/>
      <c r="R415" s="85"/>
      <c r="S415" s="85" t="s">
        <v>1768</v>
      </c>
    </row>
    <row r="416" spans="1:19" ht="14.5" customHeight="1">
      <c r="A416" s="103" t="str">
        <f t="shared" si="6"/>
        <v>A0365</v>
      </c>
      <c r="B416" s="414" t="s">
        <v>2376</v>
      </c>
      <c r="C416" s="414" t="s">
        <v>2377</v>
      </c>
      <c r="D416" s="414" t="s">
        <v>1899</v>
      </c>
      <c r="E416" s="414" t="s">
        <v>2378</v>
      </c>
      <c r="F416" s="414" t="s">
        <v>2379</v>
      </c>
      <c r="G416" s="418">
        <v>44348</v>
      </c>
      <c r="H416" s="414" t="s">
        <v>627</v>
      </c>
      <c r="I416" s="415"/>
      <c r="J416" s="415"/>
      <c r="K416" s="415"/>
      <c r="L416" s="415"/>
      <c r="M416" s="414" t="s">
        <v>115</v>
      </c>
      <c r="N416" s="414">
        <v>7</v>
      </c>
      <c r="O416" s="103"/>
      <c r="P416" s="103"/>
      <c r="Q416" s="103"/>
      <c r="R416" s="103"/>
      <c r="S416" s="103" t="s">
        <v>1768</v>
      </c>
    </row>
    <row r="417" spans="1:19" ht="14.5" customHeight="1">
      <c r="A417" s="82" t="str">
        <f t="shared" si="6"/>
        <v>A0366</v>
      </c>
      <c r="B417" s="410" t="s">
        <v>2380</v>
      </c>
      <c r="C417" s="410" t="s">
        <v>2381</v>
      </c>
      <c r="D417" s="410" t="s">
        <v>1899</v>
      </c>
      <c r="E417" s="410" t="s">
        <v>2382</v>
      </c>
      <c r="F417" s="410" t="s">
        <v>2383</v>
      </c>
      <c r="G417" s="416">
        <v>45931</v>
      </c>
      <c r="H417" s="410" t="s">
        <v>606</v>
      </c>
      <c r="I417" s="67">
        <v>80</v>
      </c>
      <c r="J417" s="67">
        <v>25</v>
      </c>
      <c r="K417" s="67">
        <v>34</v>
      </c>
      <c r="L417" s="67">
        <v>282</v>
      </c>
      <c r="M417" s="410" t="s">
        <v>115</v>
      </c>
      <c r="N417" s="410" t="s">
        <v>1838</v>
      </c>
      <c r="O417" s="85"/>
      <c r="P417" s="85"/>
      <c r="Q417" s="85"/>
      <c r="R417" s="85"/>
      <c r="S417" s="85" t="s">
        <v>1768</v>
      </c>
    </row>
    <row r="418" spans="1:19" ht="14.5" customHeight="1">
      <c r="A418" s="103" t="str">
        <f t="shared" si="6"/>
        <v>A0366</v>
      </c>
      <c r="B418" s="414" t="s">
        <v>2380</v>
      </c>
      <c r="C418" s="414" t="s">
        <v>2381</v>
      </c>
      <c r="D418" s="414" t="s">
        <v>1899</v>
      </c>
      <c r="E418" s="414" t="s">
        <v>2382</v>
      </c>
      <c r="F418" s="414" t="s">
        <v>2383</v>
      </c>
      <c r="G418" s="418">
        <v>45931</v>
      </c>
      <c r="H418" s="414" t="s">
        <v>606</v>
      </c>
      <c r="I418" s="419">
        <v>34</v>
      </c>
      <c r="J418" s="419">
        <v>80</v>
      </c>
      <c r="K418" s="419">
        <v>25</v>
      </c>
      <c r="L418" s="419">
        <v>282</v>
      </c>
      <c r="M418" s="414" t="s">
        <v>115</v>
      </c>
      <c r="N418" s="414" t="s">
        <v>1838</v>
      </c>
      <c r="O418" s="103"/>
      <c r="P418" s="103"/>
      <c r="Q418" s="103"/>
      <c r="R418" s="103"/>
      <c r="S418" s="103" t="s">
        <v>1768</v>
      </c>
    </row>
    <row r="419" spans="1:19" ht="14.5" customHeight="1">
      <c r="A419" s="82" t="str">
        <f t="shared" si="6"/>
        <v>A0373</v>
      </c>
      <c r="B419" s="410" t="s">
        <v>2384</v>
      </c>
      <c r="C419" s="410" t="s">
        <v>2385</v>
      </c>
      <c r="D419" s="410" t="s">
        <v>2386</v>
      </c>
      <c r="E419" s="410" t="s">
        <v>2387</v>
      </c>
      <c r="F419" s="410" t="s">
        <v>2388</v>
      </c>
      <c r="G419" s="416">
        <v>46357</v>
      </c>
      <c r="H419" s="410" t="s">
        <v>606</v>
      </c>
      <c r="I419" s="417">
        <v>12</v>
      </c>
      <c r="J419" s="417">
        <v>12</v>
      </c>
      <c r="K419" s="417">
        <v>3</v>
      </c>
      <c r="L419" s="417">
        <v>8.1999999999999993</v>
      </c>
      <c r="M419" s="410" t="s">
        <v>115</v>
      </c>
      <c r="N419" s="410">
        <v>7</v>
      </c>
      <c r="O419" s="85"/>
      <c r="P419" s="85"/>
      <c r="Q419" s="85"/>
      <c r="R419" s="85"/>
      <c r="S419" s="85" t="s">
        <v>1768</v>
      </c>
    </row>
    <row r="420" spans="1:19" ht="14.5" customHeight="1">
      <c r="A420" s="82" t="str">
        <f t="shared" si="6"/>
        <v>A0373</v>
      </c>
      <c r="B420" s="410" t="s">
        <v>2384</v>
      </c>
      <c r="C420" s="410" t="s">
        <v>2385</v>
      </c>
      <c r="D420" s="410" t="s">
        <v>2386</v>
      </c>
      <c r="E420" s="410" t="s">
        <v>2389</v>
      </c>
      <c r="F420" s="410" t="s">
        <v>2390</v>
      </c>
      <c r="G420" s="416">
        <v>46357</v>
      </c>
      <c r="H420" s="410" t="s">
        <v>606</v>
      </c>
      <c r="I420" s="417">
        <v>12</v>
      </c>
      <c r="J420" s="417">
        <v>12</v>
      </c>
      <c r="K420" s="417">
        <v>3</v>
      </c>
      <c r="L420" s="417">
        <v>8.1999999999999993</v>
      </c>
      <c r="M420" s="410" t="s">
        <v>115</v>
      </c>
      <c r="N420" s="410">
        <v>7</v>
      </c>
      <c r="O420" s="85"/>
      <c r="P420" s="85"/>
      <c r="Q420" s="85"/>
      <c r="R420" s="85"/>
      <c r="S420" s="85" t="s">
        <v>1768</v>
      </c>
    </row>
    <row r="421" spans="1:19" ht="14.5" customHeight="1">
      <c r="A421" s="103" t="str">
        <f t="shared" si="6"/>
        <v>A0373</v>
      </c>
      <c r="B421" s="414" t="s">
        <v>2384</v>
      </c>
      <c r="C421" s="414" t="s">
        <v>2385</v>
      </c>
      <c r="D421" s="414" t="s">
        <v>2386</v>
      </c>
      <c r="E421" s="414" t="s">
        <v>2387</v>
      </c>
      <c r="F421" s="414" t="s">
        <v>2388</v>
      </c>
      <c r="G421" s="418">
        <v>46357</v>
      </c>
      <c r="H421" s="414" t="s">
        <v>606</v>
      </c>
      <c r="I421" s="419">
        <v>3</v>
      </c>
      <c r="J421" s="419">
        <v>12</v>
      </c>
      <c r="K421" s="419">
        <v>12</v>
      </c>
      <c r="L421" s="419">
        <v>8.1999999999999993</v>
      </c>
      <c r="M421" s="414" t="s">
        <v>115</v>
      </c>
      <c r="N421" s="414">
        <v>7</v>
      </c>
      <c r="O421" s="103"/>
      <c r="P421" s="103"/>
      <c r="Q421" s="103"/>
      <c r="R421" s="103"/>
      <c r="S421" s="103" t="s">
        <v>1768</v>
      </c>
    </row>
    <row r="422" spans="1:19" ht="14.5" customHeight="1">
      <c r="A422" s="103" t="str">
        <f t="shared" si="6"/>
        <v>A0373</v>
      </c>
      <c r="B422" s="414" t="s">
        <v>2384</v>
      </c>
      <c r="C422" s="414" t="s">
        <v>2385</v>
      </c>
      <c r="D422" s="414" t="s">
        <v>2386</v>
      </c>
      <c r="E422" s="414" t="s">
        <v>2389</v>
      </c>
      <c r="F422" s="414" t="s">
        <v>2390</v>
      </c>
      <c r="G422" s="418">
        <v>46357</v>
      </c>
      <c r="H422" s="414" t="s">
        <v>606</v>
      </c>
      <c r="I422" s="419">
        <v>3</v>
      </c>
      <c r="J422" s="419">
        <v>12</v>
      </c>
      <c r="K422" s="419">
        <v>12</v>
      </c>
      <c r="L422" s="419">
        <v>8.1999999999999993</v>
      </c>
      <c r="M422" s="414" t="s">
        <v>115</v>
      </c>
      <c r="N422" s="414">
        <v>7</v>
      </c>
      <c r="O422" s="103"/>
      <c r="P422" s="103"/>
      <c r="Q422" s="103"/>
      <c r="R422" s="103"/>
      <c r="S422" s="103" t="s">
        <v>1768</v>
      </c>
    </row>
    <row r="423" spans="1:19" ht="14.5" customHeight="1">
      <c r="A423" s="82" t="str">
        <f t="shared" si="6"/>
        <v>A0374</v>
      </c>
      <c r="B423" s="410" t="s">
        <v>2391</v>
      </c>
      <c r="C423" s="410" t="s">
        <v>2392</v>
      </c>
      <c r="D423" s="410" t="s">
        <v>2386</v>
      </c>
      <c r="E423" s="410" t="s">
        <v>2393</v>
      </c>
      <c r="F423" s="410" t="s">
        <v>2394</v>
      </c>
      <c r="G423" s="416">
        <v>46357</v>
      </c>
      <c r="H423" s="410" t="s">
        <v>606</v>
      </c>
      <c r="I423" s="417">
        <v>22</v>
      </c>
      <c r="J423" s="417">
        <v>18</v>
      </c>
      <c r="K423" s="417">
        <v>11</v>
      </c>
      <c r="L423" s="417">
        <v>56</v>
      </c>
      <c r="M423" s="410" t="s">
        <v>115</v>
      </c>
      <c r="N423" s="410" t="s">
        <v>1838</v>
      </c>
      <c r="O423" s="85"/>
      <c r="P423" s="85"/>
      <c r="Q423" s="85"/>
      <c r="R423" s="85"/>
      <c r="S423" s="85" t="s">
        <v>1768</v>
      </c>
    </row>
    <row r="424" spans="1:19" ht="14.5" customHeight="1">
      <c r="A424" s="103" t="str">
        <f t="shared" si="6"/>
        <v>A0374</v>
      </c>
      <c r="B424" s="414" t="s">
        <v>2391</v>
      </c>
      <c r="C424" s="414" t="s">
        <v>2392</v>
      </c>
      <c r="D424" s="414" t="s">
        <v>2386</v>
      </c>
      <c r="E424" s="414" t="s">
        <v>2393</v>
      </c>
      <c r="F424" s="414" t="s">
        <v>2394</v>
      </c>
      <c r="G424" s="418">
        <v>46357</v>
      </c>
      <c r="H424" s="414" t="s">
        <v>606</v>
      </c>
      <c r="I424" s="419">
        <v>11</v>
      </c>
      <c r="J424" s="419">
        <v>22</v>
      </c>
      <c r="K424" s="419">
        <v>18</v>
      </c>
      <c r="L424" s="419">
        <v>56</v>
      </c>
      <c r="M424" s="414" t="s">
        <v>115</v>
      </c>
      <c r="N424" s="414" t="s">
        <v>1838</v>
      </c>
      <c r="O424" s="103"/>
      <c r="P424" s="103"/>
      <c r="Q424" s="103"/>
      <c r="R424" s="103"/>
      <c r="S424" s="103" t="s">
        <v>1768</v>
      </c>
    </row>
    <row r="425" spans="1:19" ht="14.5" customHeight="1">
      <c r="A425" s="82" t="str">
        <f t="shared" si="6"/>
        <v>A0375</v>
      </c>
      <c r="B425" s="410" t="s">
        <v>2395</v>
      </c>
      <c r="C425" s="410" t="s">
        <v>2396</v>
      </c>
      <c r="D425" s="410" t="s">
        <v>1764</v>
      </c>
      <c r="E425" s="410" t="s">
        <v>2397</v>
      </c>
      <c r="F425" s="410" t="s">
        <v>2398</v>
      </c>
      <c r="G425" s="416">
        <v>45261</v>
      </c>
      <c r="H425" s="410" t="s">
        <v>606</v>
      </c>
      <c r="I425" s="417">
        <v>48</v>
      </c>
      <c r="J425" s="417">
        <v>16</v>
      </c>
      <c r="K425" s="417">
        <v>9</v>
      </c>
      <c r="L425" s="417">
        <v>777.5</v>
      </c>
      <c r="M425" s="410" t="s">
        <v>115</v>
      </c>
      <c r="N425" s="410" t="s">
        <v>116</v>
      </c>
      <c r="O425" s="85"/>
      <c r="P425" s="85"/>
      <c r="Q425" s="85"/>
      <c r="R425" s="85"/>
      <c r="S425" s="85" t="s">
        <v>1768</v>
      </c>
    </row>
    <row r="426" spans="1:19" ht="14.5" customHeight="1">
      <c r="A426" s="82" t="str">
        <f t="shared" si="6"/>
        <v>A0375</v>
      </c>
      <c r="B426" s="410" t="s">
        <v>2395</v>
      </c>
      <c r="C426" s="410" t="s">
        <v>2399</v>
      </c>
      <c r="D426" s="410" t="s">
        <v>1764</v>
      </c>
      <c r="E426" s="410" t="s">
        <v>2400</v>
      </c>
      <c r="F426" s="410" t="s">
        <v>2401</v>
      </c>
      <c r="G426" s="416">
        <v>43435</v>
      </c>
      <c r="H426" s="410" t="s">
        <v>606</v>
      </c>
      <c r="I426" s="417">
        <v>57</v>
      </c>
      <c r="J426" s="417">
        <v>96</v>
      </c>
      <c r="K426" s="417">
        <v>82</v>
      </c>
      <c r="L426" s="417">
        <v>2694</v>
      </c>
      <c r="M426" s="410" t="s">
        <v>115</v>
      </c>
      <c r="N426" s="410" t="s">
        <v>116</v>
      </c>
      <c r="O426" s="85"/>
      <c r="P426" s="85"/>
      <c r="Q426" s="85"/>
      <c r="R426" s="85"/>
      <c r="S426" s="85" t="s">
        <v>1768</v>
      </c>
    </row>
    <row r="427" spans="1:19" ht="14.5" customHeight="1">
      <c r="A427" s="103" t="str">
        <f t="shared" si="6"/>
        <v>A0375</v>
      </c>
      <c r="B427" s="414" t="s">
        <v>2395</v>
      </c>
      <c r="C427" s="414" t="s">
        <v>2396</v>
      </c>
      <c r="D427" s="414" t="s">
        <v>1764</v>
      </c>
      <c r="E427" s="414" t="s">
        <v>2397</v>
      </c>
      <c r="F427" s="414" t="s">
        <v>2398</v>
      </c>
      <c r="G427" s="418">
        <v>45261</v>
      </c>
      <c r="H427" s="414" t="s">
        <v>606</v>
      </c>
      <c r="I427" s="419">
        <v>9</v>
      </c>
      <c r="J427" s="419">
        <v>48</v>
      </c>
      <c r="K427" s="419">
        <v>16</v>
      </c>
      <c r="L427" s="419">
        <v>777.5</v>
      </c>
      <c r="M427" s="414" t="s">
        <v>115</v>
      </c>
      <c r="N427" s="414" t="s">
        <v>116</v>
      </c>
      <c r="O427" s="103"/>
      <c r="P427" s="103"/>
      <c r="Q427" s="103"/>
      <c r="R427" s="103"/>
      <c r="S427" s="103" t="s">
        <v>1768</v>
      </c>
    </row>
    <row r="428" spans="1:19" ht="14.5" customHeight="1">
      <c r="A428" s="103" t="str">
        <f t="shared" si="6"/>
        <v>A0375</v>
      </c>
      <c r="B428" s="414" t="s">
        <v>2395</v>
      </c>
      <c r="C428" s="414" t="s">
        <v>2399</v>
      </c>
      <c r="D428" s="414" t="s">
        <v>1764</v>
      </c>
      <c r="E428" s="414" t="s">
        <v>2400</v>
      </c>
      <c r="F428" s="414" t="s">
        <v>2401</v>
      </c>
      <c r="G428" s="418">
        <v>43435</v>
      </c>
      <c r="H428" s="414" t="s">
        <v>606</v>
      </c>
      <c r="I428" s="419">
        <v>82</v>
      </c>
      <c r="J428" s="419">
        <v>57</v>
      </c>
      <c r="K428" s="419">
        <v>96</v>
      </c>
      <c r="L428" s="419">
        <v>2694</v>
      </c>
      <c r="M428" s="414" t="s">
        <v>115</v>
      </c>
      <c r="N428" s="414" t="s">
        <v>116</v>
      </c>
      <c r="O428" s="103"/>
      <c r="P428" s="103"/>
      <c r="Q428" s="103"/>
      <c r="R428" s="103"/>
      <c r="S428" s="103" t="s">
        <v>1768</v>
      </c>
    </row>
    <row r="429" spans="1:19" ht="14.5" customHeight="1">
      <c r="A429" s="82" t="str">
        <f t="shared" si="6"/>
        <v>A0378</v>
      </c>
      <c r="B429" s="410" t="s">
        <v>2402</v>
      </c>
      <c r="C429" s="410" t="s">
        <v>2403</v>
      </c>
      <c r="D429" s="410" t="s">
        <v>2288</v>
      </c>
      <c r="E429" s="410" t="s">
        <v>2404</v>
      </c>
      <c r="F429" s="410" t="s">
        <v>2405</v>
      </c>
      <c r="G429" s="416">
        <v>42887</v>
      </c>
      <c r="H429" s="410" t="s">
        <v>606</v>
      </c>
      <c r="I429" s="417">
        <v>62.5</v>
      </c>
      <c r="J429" s="417">
        <v>26</v>
      </c>
      <c r="K429" s="417">
        <v>22.5</v>
      </c>
      <c r="L429" s="417">
        <v>455</v>
      </c>
      <c r="M429" s="410" t="s">
        <v>115</v>
      </c>
      <c r="N429" s="410" t="s">
        <v>1838</v>
      </c>
      <c r="O429" s="85"/>
      <c r="P429" s="85"/>
      <c r="Q429" s="85"/>
      <c r="R429" s="85"/>
      <c r="S429" s="85" t="s">
        <v>1768</v>
      </c>
    </row>
    <row r="430" spans="1:19" ht="14.5" customHeight="1">
      <c r="A430" s="82" t="str">
        <f t="shared" si="6"/>
        <v>A0378</v>
      </c>
      <c r="B430" s="410" t="s">
        <v>2402</v>
      </c>
      <c r="C430" s="410" t="s">
        <v>2403</v>
      </c>
      <c r="D430" s="410" t="s">
        <v>2288</v>
      </c>
      <c r="E430" s="410" t="s">
        <v>2406</v>
      </c>
      <c r="F430" s="410" t="s">
        <v>2407</v>
      </c>
      <c r="G430" s="416">
        <v>45444</v>
      </c>
      <c r="H430" s="410" t="s">
        <v>606</v>
      </c>
      <c r="I430" s="417">
        <v>58</v>
      </c>
      <c r="J430" s="417">
        <v>44</v>
      </c>
      <c r="K430" s="417">
        <v>40</v>
      </c>
      <c r="L430" s="417">
        <v>215</v>
      </c>
      <c r="M430" s="410" t="s">
        <v>115</v>
      </c>
      <c r="N430" s="410" t="s">
        <v>1838</v>
      </c>
      <c r="O430" s="85"/>
      <c r="P430" s="85"/>
      <c r="Q430" s="85"/>
      <c r="R430" s="85"/>
      <c r="S430" s="85" t="s">
        <v>1768</v>
      </c>
    </row>
    <row r="431" spans="1:19" ht="14.5" customHeight="1">
      <c r="A431" s="103" t="str">
        <f t="shared" si="6"/>
        <v>A0378</v>
      </c>
      <c r="B431" s="414" t="s">
        <v>2402</v>
      </c>
      <c r="C431" s="414" t="s">
        <v>2403</v>
      </c>
      <c r="D431" s="414" t="s">
        <v>2288</v>
      </c>
      <c r="E431" s="414" t="s">
        <v>2404</v>
      </c>
      <c r="F431" s="414" t="s">
        <v>2405</v>
      </c>
      <c r="G431" s="418">
        <v>42887</v>
      </c>
      <c r="H431" s="414" t="s">
        <v>606</v>
      </c>
      <c r="I431" s="419">
        <v>22.5</v>
      </c>
      <c r="J431" s="419">
        <v>62.5</v>
      </c>
      <c r="K431" s="419">
        <v>26</v>
      </c>
      <c r="L431" s="419">
        <v>455</v>
      </c>
      <c r="M431" s="414" t="s">
        <v>115</v>
      </c>
      <c r="N431" s="414" t="s">
        <v>1838</v>
      </c>
      <c r="O431" s="103"/>
      <c r="P431" s="103"/>
      <c r="Q431" s="103"/>
      <c r="R431" s="103"/>
      <c r="S431" s="103" t="s">
        <v>1768</v>
      </c>
    </row>
    <row r="432" spans="1:19" ht="14.5" customHeight="1">
      <c r="A432" s="103" t="str">
        <f t="shared" si="6"/>
        <v>A0378</v>
      </c>
      <c r="B432" s="414" t="s">
        <v>2402</v>
      </c>
      <c r="C432" s="414" t="s">
        <v>2403</v>
      </c>
      <c r="D432" s="414" t="s">
        <v>2288</v>
      </c>
      <c r="E432" s="414" t="s">
        <v>2406</v>
      </c>
      <c r="F432" s="414" t="s">
        <v>2407</v>
      </c>
      <c r="G432" s="418">
        <v>45444</v>
      </c>
      <c r="H432" s="414" t="s">
        <v>606</v>
      </c>
      <c r="I432" s="419">
        <v>40</v>
      </c>
      <c r="J432" s="419">
        <v>58</v>
      </c>
      <c r="K432" s="419">
        <v>44</v>
      </c>
      <c r="L432" s="419">
        <v>215</v>
      </c>
      <c r="M432" s="414" t="s">
        <v>115</v>
      </c>
      <c r="N432" s="414" t="s">
        <v>1838</v>
      </c>
      <c r="O432" s="103"/>
      <c r="P432" s="103"/>
      <c r="Q432" s="103"/>
      <c r="R432" s="103"/>
      <c r="S432" s="103" t="s">
        <v>1768</v>
      </c>
    </row>
    <row r="433" spans="1:19" ht="13" customHeight="1">
      <c r="A433" s="82" t="str">
        <f t="shared" si="6"/>
        <v>A0382</v>
      </c>
      <c r="B433" s="432" t="s">
        <v>2408</v>
      </c>
      <c r="C433" s="433" t="s">
        <v>2409</v>
      </c>
      <c r="D433" s="412"/>
      <c r="E433" s="412"/>
      <c r="F433" s="412"/>
      <c r="G433" s="412"/>
      <c r="H433" s="412"/>
      <c r="I433" s="411">
        <v>48</v>
      </c>
      <c r="J433" s="411">
        <v>40</v>
      </c>
      <c r="K433" s="411">
        <v>48</v>
      </c>
      <c r="L433" s="412"/>
      <c r="M433" s="412"/>
      <c r="N433" s="412"/>
      <c r="O433" s="85"/>
      <c r="P433" s="85"/>
      <c r="Q433" s="85"/>
      <c r="R433" s="85"/>
      <c r="S433" s="85"/>
    </row>
    <row r="434" spans="1:19" ht="13" customHeight="1">
      <c r="A434" s="103" t="str">
        <f t="shared" si="6"/>
        <v>A0382</v>
      </c>
      <c r="B434" s="434" t="s">
        <v>2408</v>
      </c>
      <c r="C434" s="435" t="s">
        <v>2409</v>
      </c>
      <c r="D434" s="413"/>
      <c r="E434" s="413"/>
      <c r="F434" s="413"/>
      <c r="G434" s="413"/>
      <c r="H434" s="413"/>
      <c r="I434" s="415">
        <v>48</v>
      </c>
      <c r="J434" s="415">
        <v>48</v>
      </c>
      <c r="K434" s="415">
        <v>40</v>
      </c>
      <c r="L434" s="413"/>
      <c r="M434" s="413"/>
      <c r="N434" s="413"/>
      <c r="O434" s="103"/>
      <c r="P434" s="103"/>
      <c r="Q434" s="103"/>
      <c r="R434" s="103"/>
      <c r="S434" s="103"/>
    </row>
    <row r="435" spans="1:19" ht="14.5" customHeight="1">
      <c r="A435" s="82" t="str">
        <f t="shared" si="6"/>
        <v>A0383</v>
      </c>
      <c r="B435" s="410" t="s">
        <v>2410</v>
      </c>
      <c r="C435" s="410" t="s">
        <v>2411</v>
      </c>
      <c r="D435" s="410" t="s">
        <v>1858</v>
      </c>
      <c r="E435" s="410" t="s">
        <v>2412</v>
      </c>
      <c r="F435" s="410" t="s">
        <v>2413</v>
      </c>
      <c r="G435" s="416">
        <v>42614</v>
      </c>
      <c r="H435" s="410" t="s">
        <v>623</v>
      </c>
      <c r="I435" s="417">
        <v>34</v>
      </c>
      <c r="J435" s="417">
        <v>25</v>
      </c>
      <c r="K435" s="417">
        <v>20</v>
      </c>
      <c r="L435" s="417">
        <v>108</v>
      </c>
      <c r="M435" s="410" t="s">
        <v>115</v>
      </c>
      <c r="N435" s="410">
        <v>7</v>
      </c>
      <c r="O435" s="85"/>
      <c r="P435" s="85"/>
      <c r="Q435" s="85"/>
      <c r="R435" s="85"/>
      <c r="S435" s="85" t="s">
        <v>1768</v>
      </c>
    </row>
    <row r="436" spans="1:19" ht="14.5" customHeight="1">
      <c r="A436" s="82" t="str">
        <f t="shared" si="6"/>
        <v>A0383</v>
      </c>
      <c r="B436" s="410" t="s">
        <v>2410</v>
      </c>
      <c r="C436" s="410" t="s">
        <v>2411</v>
      </c>
      <c r="D436" s="410" t="s">
        <v>1858</v>
      </c>
      <c r="E436" s="410" t="s">
        <v>2414</v>
      </c>
      <c r="F436" s="410" t="s">
        <v>2415</v>
      </c>
      <c r="G436" s="416">
        <v>42614</v>
      </c>
      <c r="H436" s="410" t="s">
        <v>623</v>
      </c>
      <c r="I436" s="417">
        <v>22</v>
      </c>
      <c r="J436" s="417">
        <v>34</v>
      </c>
      <c r="K436" s="417">
        <v>18</v>
      </c>
      <c r="L436" s="417">
        <v>101</v>
      </c>
      <c r="M436" s="410" t="s">
        <v>115</v>
      </c>
      <c r="N436" s="410">
        <v>7</v>
      </c>
      <c r="O436" s="85"/>
      <c r="P436" s="85"/>
      <c r="Q436" s="85"/>
      <c r="R436" s="85"/>
      <c r="S436" s="85" t="s">
        <v>1768</v>
      </c>
    </row>
    <row r="437" spans="1:19" ht="14.5" customHeight="1">
      <c r="A437" s="82" t="str">
        <f t="shared" si="6"/>
        <v>A0383</v>
      </c>
      <c r="B437" s="410" t="s">
        <v>2410</v>
      </c>
      <c r="C437" s="410" t="s">
        <v>2411</v>
      </c>
      <c r="D437" s="410" t="s">
        <v>1858</v>
      </c>
      <c r="E437" s="410" t="s">
        <v>2416</v>
      </c>
      <c r="F437" s="410" t="s">
        <v>2417</v>
      </c>
      <c r="G437" s="416">
        <v>42614</v>
      </c>
      <c r="H437" s="410" t="s">
        <v>623</v>
      </c>
      <c r="I437" s="417">
        <v>34</v>
      </c>
      <c r="J437" s="417">
        <v>22</v>
      </c>
      <c r="K437" s="417">
        <v>18</v>
      </c>
      <c r="L437" s="417">
        <v>108</v>
      </c>
      <c r="M437" s="410" t="s">
        <v>115</v>
      </c>
      <c r="N437" s="410">
        <v>7</v>
      </c>
      <c r="O437" s="85"/>
      <c r="P437" s="85"/>
      <c r="Q437" s="85"/>
      <c r="R437" s="85"/>
      <c r="S437" s="85" t="s">
        <v>1768</v>
      </c>
    </row>
    <row r="438" spans="1:19" ht="14.5" customHeight="1">
      <c r="A438" s="103" t="str">
        <f t="shared" si="6"/>
        <v>A0383</v>
      </c>
      <c r="B438" s="414" t="s">
        <v>2410</v>
      </c>
      <c r="C438" s="414" t="s">
        <v>2411</v>
      </c>
      <c r="D438" s="414" t="s">
        <v>1858</v>
      </c>
      <c r="E438" s="414" t="s">
        <v>2412</v>
      </c>
      <c r="F438" s="414" t="s">
        <v>2413</v>
      </c>
      <c r="G438" s="418">
        <v>42614</v>
      </c>
      <c r="H438" s="414" t="s">
        <v>623</v>
      </c>
      <c r="I438" s="419">
        <v>20</v>
      </c>
      <c r="J438" s="419">
        <v>34</v>
      </c>
      <c r="K438" s="419">
        <v>25</v>
      </c>
      <c r="L438" s="419">
        <v>108</v>
      </c>
      <c r="M438" s="414" t="s">
        <v>115</v>
      </c>
      <c r="N438" s="414">
        <v>7</v>
      </c>
      <c r="O438" s="103"/>
      <c r="P438" s="103"/>
      <c r="Q438" s="103"/>
      <c r="R438" s="103"/>
      <c r="S438" s="103" t="s">
        <v>1768</v>
      </c>
    </row>
    <row r="439" spans="1:19" ht="14.5" customHeight="1">
      <c r="A439" s="103" t="str">
        <f t="shared" si="6"/>
        <v>A0383</v>
      </c>
      <c r="B439" s="414" t="s">
        <v>2410</v>
      </c>
      <c r="C439" s="414" t="s">
        <v>2411</v>
      </c>
      <c r="D439" s="414" t="s">
        <v>1858</v>
      </c>
      <c r="E439" s="414" t="s">
        <v>2414</v>
      </c>
      <c r="F439" s="414" t="s">
        <v>2415</v>
      </c>
      <c r="G439" s="418">
        <v>42614</v>
      </c>
      <c r="H439" s="414" t="s">
        <v>623</v>
      </c>
      <c r="I439" s="419">
        <v>18</v>
      </c>
      <c r="J439" s="419">
        <v>22</v>
      </c>
      <c r="K439" s="419">
        <v>34</v>
      </c>
      <c r="L439" s="419">
        <v>101</v>
      </c>
      <c r="M439" s="414" t="s">
        <v>115</v>
      </c>
      <c r="N439" s="414">
        <v>7</v>
      </c>
      <c r="O439" s="103"/>
      <c r="P439" s="103"/>
      <c r="Q439" s="103"/>
      <c r="R439" s="103"/>
      <c r="S439" s="103" t="s">
        <v>1768</v>
      </c>
    </row>
    <row r="440" spans="1:19" ht="14.5" customHeight="1">
      <c r="A440" s="103" t="str">
        <f t="shared" si="6"/>
        <v>A0383</v>
      </c>
      <c r="B440" s="414" t="s">
        <v>2410</v>
      </c>
      <c r="C440" s="414" t="s">
        <v>2411</v>
      </c>
      <c r="D440" s="414" t="s">
        <v>1858</v>
      </c>
      <c r="E440" s="414" t="s">
        <v>2416</v>
      </c>
      <c r="F440" s="414" t="s">
        <v>2417</v>
      </c>
      <c r="G440" s="418">
        <v>42614</v>
      </c>
      <c r="H440" s="414" t="s">
        <v>623</v>
      </c>
      <c r="I440" s="68">
        <v>18</v>
      </c>
      <c r="J440" s="68">
        <v>34</v>
      </c>
      <c r="K440" s="68">
        <v>22</v>
      </c>
      <c r="L440" s="68">
        <v>108</v>
      </c>
      <c r="M440" s="414" t="s">
        <v>115</v>
      </c>
      <c r="N440" s="414">
        <v>7</v>
      </c>
      <c r="O440" s="103"/>
      <c r="P440" s="103"/>
      <c r="Q440" s="103"/>
      <c r="R440" s="103"/>
      <c r="S440" s="103" t="s">
        <v>1768</v>
      </c>
    </row>
    <row r="441" spans="1:19" ht="14.5" customHeight="1">
      <c r="A441" s="82" t="str">
        <f t="shared" si="6"/>
        <v>A0385</v>
      </c>
      <c r="B441" s="410" t="s">
        <v>2418</v>
      </c>
      <c r="C441" s="410" t="s">
        <v>2419</v>
      </c>
      <c r="D441" s="410" t="s">
        <v>1858</v>
      </c>
      <c r="E441" s="410" t="s">
        <v>2420</v>
      </c>
      <c r="F441" s="410" t="s">
        <v>2421</v>
      </c>
      <c r="G441" s="416">
        <v>42614</v>
      </c>
      <c r="H441" s="410" t="s">
        <v>623</v>
      </c>
      <c r="I441" s="417">
        <v>41</v>
      </c>
      <c r="J441" s="417">
        <v>25</v>
      </c>
      <c r="K441" s="417">
        <v>16</v>
      </c>
      <c r="L441" s="417">
        <v>108</v>
      </c>
      <c r="M441" s="410" t="s">
        <v>115</v>
      </c>
      <c r="N441" s="410">
        <v>7</v>
      </c>
      <c r="O441" s="85"/>
      <c r="P441" s="85"/>
      <c r="Q441" s="85"/>
      <c r="R441" s="85"/>
      <c r="S441" s="85" t="s">
        <v>1768</v>
      </c>
    </row>
    <row r="442" spans="1:19" ht="14.5" customHeight="1">
      <c r="A442" s="103" t="str">
        <f t="shared" si="6"/>
        <v>A0385</v>
      </c>
      <c r="B442" s="414" t="s">
        <v>2418</v>
      </c>
      <c r="C442" s="414" t="s">
        <v>2419</v>
      </c>
      <c r="D442" s="414" t="s">
        <v>1858</v>
      </c>
      <c r="E442" s="414" t="s">
        <v>2420</v>
      </c>
      <c r="F442" s="414" t="s">
        <v>2421</v>
      </c>
      <c r="G442" s="418">
        <v>42614</v>
      </c>
      <c r="H442" s="414" t="s">
        <v>623</v>
      </c>
      <c r="I442" s="419">
        <v>16</v>
      </c>
      <c r="J442" s="419">
        <v>41</v>
      </c>
      <c r="K442" s="419">
        <v>25</v>
      </c>
      <c r="L442" s="419">
        <v>108</v>
      </c>
      <c r="M442" s="414" t="s">
        <v>115</v>
      </c>
      <c r="N442" s="414">
        <v>7</v>
      </c>
      <c r="O442" s="103"/>
      <c r="P442" s="103"/>
      <c r="Q442" s="103"/>
      <c r="R442" s="103"/>
      <c r="S442" s="103" t="s">
        <v>1768</v>
      </c>
    </row>
    <row r="443" spans="1:19" ht="14.5" customHeight="1">
      <c r="A443" s="82" t="str">
        <f t="shared" si="6"/>
        <v>A0387</v>
      </c>
      <c r="B443" s="410" t="s">
        <v>2422</v>
      </c>
      <c r="C443" s="410" t="s">
        <v>2423</v>
      </c>
      <c r="D443" s="410" t="s">
        <v>2159</v>
      </c>
      <c r="E443" s="410" t="s">
        <v>2424</v>
      </c>
      <c r="F443" s="410" t="s">
        <v>2425</v>
      </c>
      <c r="G443" s="416">
        <v>44805</v>
      </c>
      <c r="H443" s="410" t="s">
        <v>627</v>
      </c>
      <c r="I443" s="417">
        <v>246</v>
      </c>
      <c r="J443" s="417">
        <v>133</v>
      </c>
      <c r="K443" s="417">
        <v>170</v>
      </c>
      <c r="L443" s="417">
        <v>25430</v>
      </c>
      <c r="M443" s="410" t="s">
        <v>115</v>
      </c>
      <c r="N443" s="410" t="s">
        <v>2363</v>
      </c>
      <c r="O443" s="85"/>
      <c r="P443" s="85"/>
      <c r="Q443" s="85"/>
      <c r="R443" s="85"/>
      <c r="S443" s="85" t="s">
        <v>1800</v>
      </c>
    </row>
    <row r="444" spans="1:19" ht="14.5" customHeight="1">
      <c r="A444" s="82" t="str">
        <f t="shared" si="6"/>
        <v>A0387</v>
      </c>
      <c r="B444" s="410" t="s">
        <v>2422</v>
      </c>
      <c r="C444" s="410" t="s">
        <v>2423</v>
      </c>
      <c r="D444" s="410" t="s">
        <v>2159</v>
      </c>
      <c r="E444" s="410" t="s">
        <v>2426</v>
      </c>
      <c r="F444" s="410" t="s">
        <v>2427</v>
      </c>
      <c r="G444" s="416">
        <v>44805</v>
      </c>
      <c r="H444" s="410" t="s">
        <v>606</v>
      </c>
      <c r="I444" s="417">
        <v>246</v>
      </c>
      <c r="J444" s="417">
        <v>133</v>
      </c>
      <c r="K444" s="417">
        <v>170</v>
      </c>
      <c r="L444" s="417">
        <v>25430</v>
      </c>
      <c r="M444" s="410" t="s">
        <v>115</v>
      </c>
      <c r="N444" s="410" t="s">
        <v>2363</v>
      </c>
      <c r="O444" s="85"/>
      <c r="P444" s="85"/>
      <c r="Q444" s="85"/>
      <c r="R444" s="85"/>
      <c r="S444" s="85" t="s">
        <v>1800</v>
      </c>
    </row>
    <row r="445" spans="1:19" ht="14.5" customHeight="1">
      <c r="A445" s="103" t="str">
        <f t="shared" si="6"/>
        <v>A0387</v>
      </c>
      <c r="B445" s="414" t="s">
        <v>2422</v>
      </c>
      <c r="C445" s="414" t="s">
        <v>2423</v>
      </c>
      <c r="D445" s="414" t="s">
        <v>2159</v>
      </c>
      <c r="E445" s="414" t="s">
        <v>2424</v>
      </c>
      <c r="F445" s="414" t="s">
        <v>2425</v>
      </c>
      <c r="G445" s="418">
        <v>44805</v>
      </c>
      <c r="H445" s="414" t="s">
        <v>627</v>
      </c>
      <c r="I445" s="419">
        <v>170</v>
      </c>
      <c r="J445" s="419">
        <v>246</v>
      </c>
      <c r="K445" s="419">
        <v>133</v>
      </c>
      <c r="L445" s="419">
        <v>25430</v>
      </c>
      <c r="M445" s="414" t="s">
        <v>115</v>
      </c>
      <c r="N445" s="414" t="s">
        <v>2363</v>
      </c>
      <c r="O445" s="103"/>
      <c r="P445" s="103"/>
      <c r="Q445" s="103"/>
      <c r="R445" s="103"/>
      <c r="S445" s="103" t="s">
        <v>1800</v>
      </c>
    </row>
    <row r="446" spans="1:19" ht="14.5" customHeight="1">
      <c r="A446" s="103" t="str">
        <f t="shared" si="6"/>
        <v>A0387</v>
      </c>
      <c r="B446" s="414" t="s">
        <v>2422</v>
      </c>
      <c r="C446" s="414" t="s">
        <v>2423</v>
      </c>
      <c r="D446" s="414" t="s">
        <v>2159</v>
      </c>
      <c r="E446" s="414" t="s">
        <v>2426</v>
      </c>
      <c r="F446" s="414" t="s">
        <v>2427</v>
      </c>
      <c r="G446" s="418">
        <v>44805</v>
      </c>
      <c r="H446" s="414" t="s">
        <v>606</v>
      </c>
      <c r="I446" s="419">
        <v>170</v>
      </c>
      <c r="J446" s="419">
        <v>246</v>
      </c>
      <c r="K446" s="419">
        <v>133</v>
      </c>
      <c r="L446" s="419">
        <v>25430</v>
      </c>
      <c r="M446" s="414" t="s">
        <v>115</v>
      </c>
      <c r="N446" s="414" t="s">
        <v>2363</v>
      </c>
      <c r="O446" s="103"/>
      <c r="P446" s="103"/>
      <c r="Q446" s="103"/>
      <c r="R446" s="103"/>
      <c r="S446" s="103" t="s">
        <v>1800</v>
      </c>
    </row>
    <row r="447" spans="1:19" ht="14.5" customHeight="1">
      <c r="A447" s="82" t="str">
        <f t="shared" si="6"/>
        <v>A0388</v>
      </c>
      <c r="B447" s="410" t="s">
        <v>2428</v>
      </c>
      <c r="C447" s="410" t="s">
        <v>2429</v>
      </c>
      <c r="D447" s="410" t="s">
        <v>2159</v>
      </c>
      <c r="E447" s="410" t="s">
        <v>2430</v>
      </c>
      <c r="F447" s="410" t="s">
        <v>2431</v>
      </c>
      <c r="G447" s="416">
        <v>44805</v>
      </c>
      <c r="H447" s="410" t="s">
        <v>606</v>
      </c>
      <c r="I447" s="67">
        <v>236</v>
      </c>
      <c r="J447" s="67">
        <v>133</v>
      </c>
      <c r="K447" s="67">
        <v>170</v>
      </c>
      <c r="L447" s="67">
        <v>24550</v>
      </c>
      <c r="M447" s="410" t="s">
        <v>115</v>
      </c>
      <c r="N447" s="410" t="s">
        <v>2363</v>
      </c>
      <c r="O447" s="85"/>
      <c r="P447" s="85"/>
      <c r="Q447" s="85"/>
      <c r="R447" s="85"/>
      <c r="S447" s="85" t="s">
        <v>1800</v>
      </c>
    </row>
    <row r="448" spans="1:19" ht="14.5" customHeight="1">
      <c r="A448" s="82" t="str">
        <f t="shared" si="6"/>
        <v>A0388</v>
      </c>
      <c r="B448" s="410" t="s">
        <v>2428</v>
      </c>
      <c r="C448" s="410" t="s">
        <v>2429</v>
      </c>
      <c r="D448" s="410" t="s">
        <v>2159</v>
      </c>
      <c r="E448" s="410" t="s">
        <v>2432</v>
      </c>
      <c r="F448" s="410" t="s">
        <v>2433</v>
      </c>
      <c r="G448" s="416">
        <v>44805</v>
      </c>
      <c r="H448" s="410" t="s">
        <v>627</v>
      </c>
      <c r="I448" s="67">
        <v>236</v>
      </c>
      <c r="J448" s="67">
        <v>133</v>
      </c>
      <c r="K448" s="67">
        <v>170</v>
      </c>
      <c r="L448" s="67">
        <v>24550</v>
      </c>
      <c r="M448" s="410" t="s">
        <v>115</v>
      </c>
      <c r="N448" s="410" t="s">
        <v>2363</v>
      </c>
      <c r="O448" s="85"/>
      <c r="P448" s="85"/>
      <c r="Q448" s="85"/>
      <c r="R448" s="85"/>
      <c r="S448" s="85" t="s">
        <v>1800</v>
      </c>
    </row>
    <row r="449" spans="1:19" ht="14.5" customHeight="1">
      <c r="A449" s="103" t="str">
        <f t="shared" si="6"/>
        <v>A0388</v>
      </c>
      <c r="B449" s="414" t="s">
        <v>2428</v>
      </c>
      <c r="C449" s="414" t="s">
        <v>2429</v>
      </c>
      <c r="D449" s="414" t="s">
        <v>2159</v>
      </c>
      <c r="E449" s="414" t="s">
        <v>2430</v>
      </c>
      <c r="F449" s="414" t="s">
        <v>2431</v>
      </c>
      <c r="G449" s="418">
        <v>44805</v>
      </c>
      <c r="H449" s="414" t="s">
        <v>606</v>
      </c>
      <c r="I449" s="419">
        <v>170</v>
      </c>
      <c r="J449" s="419">
        <v>236</v>
      </c>
      <c r="K449" s="419">
        <v>133</v>
      </c>
      <c r="L449" s="419">
        <v>24550</v>
      </c>
      <c r="M449" s="414" t="s">
        <v>115</v>
      </c>
      <c r="N449" s="414" t="s">
        <v>2363</v>
      </c>
      <c r="O449" s="103"/>
      <c r="P449" s="103"/>
      <c r="Q449" s="103"/>
      <c r="R449" s="103"/>
      <c r="S449" s="103" t="s">
        <v>1800</v>
      </c>
    </row>
    <row r="450" spans="1:19" ht="14.5" customHeight="1">
      <c r="A450" s="103" t="str">
        <f t="shared" ref="A450:A513" si="7">LEFT(B450,5)</f>
        <v>A0388</v>
      </c>
      <c r="B450" s="414" t="s">
        <v>2428</v>
      </c>
      <c r="C450" s="414" t="s">
        <v>2429</v>
      </c>
      <c r="D450" s="414" t="s">
        <v>2159</v>
      </c>
      <c r="E450" s="414" t="s">
        <v>2432</v>
      </c>
      <c r="F450" s="414" t="s">
        <v>2433</v>
      </c>
      <c r="G450" s="418">
        <v>44805</v>
      </c>
      <c r="H450" s="414" t="s">
        <v>627</v>
      </c>
      <c r="I450" s="419">
        <v>170</v>
      </c>
      <c r="J450" s="419">
        <v>236</v>
      </c>
      <c r="K450" s="419">
        <v>133</v>
      </c>
      <c r="L450" s="419">
        <v>24550</v>
      </c>
      <c r="M450" s="414" t="s">
        <v>115</v>
      </c>
      <c r="N450" s="414" t="s">
        <v>2363</v>
      </c>
      <c r="O450" s="103"/>
      <c r="P450" s="103"/>
      <c r="Q450" s="103"/>
      <c r="R450" s="103"/>
      <c r="S450" s="103" t="s">
        <v>1800</v>
      </c>
    </row>
    <row r="451" spans="1:19" ht="13" customHeight="1">
      <c r="A451" s="82" t="str">
        <f t="shared" si="7"/>
        <v>A0389</v>
      </c>
      <c r="B451" s="412" t="s">
        <v>2434</v>
      </c>
      <c r="C451" s="412" t="s">
        <v>2435</v>
      </c>
      <c r="D451" s="412"/>
      <c r="E451" s="412"/>
      <c r="F451" s="412"/>
      <c r="G451" s="412"/>
      <c r="H451" s="412"/>
      <c r="I451" s="412">
        <v>15</v>
      </c>
      <c r="J451" s="412">
        <v>19.079999999999998</v>
      </c>
      <c r="K451" s="412">
        <v>7.1999999999999993</v>
      </c>
      <c r="L451" s="412"/>
      <c r="M451" s="412"/>
      <c r="N451" s="412"/>
      <c r="O451" s="85"/>
      <c r="P451" s="85"/>
      <c r="Q451" s="85"/>
      <c r="R451" s="85"/>
      <c r="S451" s="85"/>
    </row>
    <row r="452" spans="1:19" ht="13" customHeight="1">
      <c r="A452" s="103" t="str">
        <f t="shared" si="7"/>
        <v>A0389</v>
      </c>
      <c r="B452" s="413" t="s">
        <v>2434</v>
      </c>
      <c r="C452" s="413" t="s">
        <v>2435</v>
      </c>
      <c r="D452" s="413"/>
      <c r="E452" s="413"/>
      <c r="F452" s="413"/>
      <c r="G452" s="413"/>
      <c r="H452" s="413"/>
      <c r="I452" s="413">
        <v>7.1999999999999993</v>
      </c>
      <c r="J452" s="413">
        <v>15</v>
      </c>
      <c r="K452" s="413">
        <v>19.079999999999998</v>
      </c>
      <c r="L452" s="413"/>
      <c r="M452" s="413"/>
      <c r="N452" s="413"/>
      <c r="O452" s="103"/>
      <c r="P452" s="103"/>
      <c r="Q452" s="103"/>
      <c r="R452" s="103"/>
      <c r="S452" s="103"/>
    </row>
    <row r="453" spans="1:19" ht="14.5" customHeight="1">
      <c r="A453" s="82" t="str">
        <f t="shared" si="7"/>
        <v>A0395</v>
      </c>
      <c r="B453" s="410" t="s">
        <v>2436</v>
      </c>
      <c r="C453" s="410" t="s">
        <v>2437</v>
      </c>
      <c r="D453" s="410" t="s">
        <v>2159</v>
      </c>
      <c r="E453" s="410" t="s">
        <v>2438</v>
      </c>
      <c r="F453" s="410" t="s">
        <v>2439</v>
      </c>
      <c r="G453" s="416">
        <v>44805</v>
      </c>
      <c r="H453" s="410" t="s">
        <v>606</v>
      </c>
      <c r="I453" s="417">
        <v>27.5</v>
      </c>
      <c r="J453" s="417">
        <v>42.5</v>
      </c>
      <c r="K453" s="417">
        <v>35</v>
      </c>
      <c r="L453" s="417">
        <v>480</v>
      </c>
      <c r="M453" s="410" t="s">
        <v>115</v>
      </c>
      <c r="N453" s="410" t="s">
        <v>2363</v>
      </c>
      <c r="O453" s="85"/>
      <c r="P453" s="85"/>
      <c r="Q453" s="85"/>
      <c r="R453" s="85"/>
      <c r="S453" s="85" t="s">
        <v>1800</v>
      </c>
    </row>
    <row r="454" spans="1:19" ht="14.5" customHeight="1">
      <c r="A454" s="103" t="str">
        <f t="shared" si="7"/>
        <v>A0395</v>
      </c>
      <c r="B454" s="414" t="s">
        <v>2436</v>
      </c>
      <c r="C454" s="414" t="s">
        <v>2437</v>
      </c>
      <c r="D454" s="414" t="s">
        <v>2159</v>
      </c>
      <c r="E454" s="414" t="s">
        <v>2438</v>
      </c>
      <c r="F454" s="414" t="s">
        <v>2439</v>
      </c>
      <c r="G454" s="418">
        <v>44805</v>
      </c>
      <c r="H454" s="414" t="s">
        <v>606</v>
      </c>
      <c r="I454" s="419">
        <v>35</v>
      </c>
      <c r="J454" s="419">
        <v>27.5</v>
      </c>
      <c r="K454" s="419">
        <v>42.5</v>
      </c>
      <c r="L454" s="419">
        <v>480</v>
      </c>
      <c r="M454" s="414" t="s">
        <v>115</v>
      </c>
      <c r="N454" s="414" t="s">
        <v>2363</v>
      </c>
      <c r="O454" s="103"/>
      <c r="P454" s="103"/>
      <c r="Q454" s="103"/>
      <c r="R454" s="103"/>
      <c r="S454" s="103" t="s">
        <v>1800</v>
      </c>
    </row>
    <row r="455" spans="1:19" ht="13" customHeight="1">
      <c r="A455" s="82" t="str">
        <f t="shared" si="7"/>
        <v>A0398</v>
      </c>
      <c r="B455" s="420" t="s">
        <v>2440</v>
      </c>
      <c r="C455" s="421" t="s">
        <v>2441</v>
      </c>
      <c r="D455" s="423"/>
      <c r="E455" s="423"/>
      <c r="F455" s="423"/>
      <c r="G455" s="423"/>
      <c r="H455" s="423"/>
      <c r="I455" s="423">
        <v>32.400000000000013</v>
      </c>
      <c r="J455" s="423">
        <v>39.599999999999987</v>
      </c>
      <c r="K455" s="423">
        <v>6</v>
      </c>
      <c r="L455" s="412"/>
      <c r="M455" s="412"/>
      <c r="N455" s="412"/>
      <c r="O455" s="85"/>
      <c r="P455" s="85"/>
      <c r="Q455" s="85"/>
      <c r="R455" s="85"/>
      <c r="S455" s="85"/>
    </row>
    <row r="456" spans="1:19" ht="13" customHeight="1">
      <c r="A456" s="103" t="str">
        <f t="shared" si="7"/>
        <v>A0398</v>
      </c>
      <c r="B456" s="424" t="s">
        <v>2440</v>
      </c>
      <c r="C456" s="425" t="s">
        <v>2441</v>
      </c>
      <c r="D456" s="427"/>
      <c r="E456" s="427"/>
      <c r="F456" s="427"/>
      <c r="G456" s="427"/>
      <c r="H456" s="427"/>
      <c r="I456" s="427">
        <v>6</v>
      </c>
      <c r="J456" s="427">
        <v>32.400000000000013</v>
      </c>
      <c r="K456" s="427">
        <v>39.599999999999987</v>
      </c>
      <c r="L456" s="413"/>
      <c r="M456" s="413"/>
      <c r="N456" s="413"/>
      <c r="O456" s="103"/>
      <c r="P456" s="103"/>
      <c r="Q456" s="103"/>
      <c r="R456" s="103"/>
      <c r="S456" s="103"/>
    </row>
    <row r="457" spans="1:19" ht="14.5" customHeight="1">
      <c r="A457" s="82" t="str">
        <f t="shared" si="7"/>
        <v>A0398</v>
      </c>
      <c r="B457" s="410" t="s">
        <v>2442</v>
      </c>
      <c r="C457" s="410" t="s">
        <v>2443</v>
      </c>
      <c r="D457" s="410" t="s">
        <v>2297</v>
      </c>
      <c r="E457" s="410" t="s">
        <v>2444</v>
      </c>
      <c r="F457" s="410" t="s">
        <v>2445</v>
      </c>
      <c r="G457" s="416">
        <v>44378</v>
      </c>
      <c r="H457" s="410" t="s">
        <v>606</v>
      </c>
      <c r="I457" s="411"/>
      <c r="J457" s="411"/>
      <c r="K457" s="411"/>
      <c r="L457" s="411"/>
      <c r="M457" s="410" t="s">
        <v>115</v>
      </c>
      <c r="N457" s="410">
        <v>7</v>
      </c>
      <c r="O457" s="85"/>
      <c r="P457" s="85"/>
      <c r="Q457" s="85"/>
      <c r="R457" s="85"/>
      <c r="S457" s="85" t="s">
        <v>1768</v>
      </c>
    </row>
    <row r="458" spans="1:19" ht="14.5" customHeight="1">
      <c r="A458" s="103" t="str">
        <f t="shared" si="7"/>
        <v>A0398</v>
      </c>
      <c r="B458" s="414" t="s">
        <v>2442</v>
      </c>
      <c r="C458" s="414" t="s">
        <v>2443</v>
      </c>
      <c r="D458" s="414" t="s">
        <v>2297</v>
      </c>
      <c r="E458" s="414" t="s">
        <v>2444</v>
      </c>
      <c r="F458" s="414" t="s">
        <v>2445</v>
      </c>
      <c r="G458" s="418">
        <v>44378</v>
      </c>
      <c r="H458" s="414" t="s">
        <v>606</v>
      </c>
      <c r="I458" s="415"/>
      <c r="J458" s="415"/>
      <c r="K458" s="415"/>
      <c r="L458" s="415"/>
      <c r="M458" s="414" t="s">
        <v>115</v>
      </c>
      <c r="N458" s="414">
        <v>7</v>
      </c>
      <c r="O458" s="103"/>
      <c r="P458" s="103"/>
      <c r="Q458" s="103"/>
      <c r="R458" s="103"/>
      <c r="S458" s="103" t="s">
        <v>1768</v>
      </c>
    </row>
    <row r="459" spans="1:19" ht="14.5" customHeight="1">
      <c r="A459" s="82" t="str">
        <f t="shared" si="7"/>
        <v>A0399</v>
      </c>
      <c r="B459" s="410" t="s">
        <v>2446</v>
      </c>
      <c r="C459" s="410" t="s">
        <v>2447</v>
      </c>
      <c r="D459" s="410" t="s">
        <v>1787</v>
      </c>
      <c r="E459" s="410"/>
      <c r="F459" s="410"/>
      <c r="G459" s="416">
        <v>43070</v>
      </c>
      <c r="H459" s="410" t="s">
        <v>627</v>
      </c>
      <c r="I459" s="411"/>
      <c r="J459" s="411"/>
      <c r="K459" s="411"/>
      <c r="L459" s="411"/>
      <c r="M459" s="410" t="s">
        <v>115</v>
      </c>
      <c r="N459" s="410"/>
      <c r="O459" s="85"/>
      <c r="P459" s="85"/>
      <c r="Q459" s="85"/>
      <c r="R459" s="85"/>
      <c r="S459" s="85"/>
    </row>
    <row r="460" spans="1:19" ht="14.5" customHeight="1">
      <c r="A460" s="103" t="str">
        <f t="shared" si="7"/>
        <v>A0399</v>
      </c>
      <c r="B460" s="414" t="s">
        <v>2446</v>
      </c>
      <c r="C460" s="414" t="s">
        <v>2447</v>
      </c>
      <c r="D460" s="414" t="s">
        <v>1787</v>
      </c>
      <c r="E460" s="414"/>
      <c r="F460" s="414"/>
      <c r="G460" s="418">
        <v>43070</v>
      </c>
      <c r="H460" s="414" t="s">
        <v>627</v>
      </c>
      <c r="I460" s="415"/>
      <c r="J460" s="415"/>
      <c r="K460" s="415"/>
      <c r="L460" s="415"/>
      <c r="M460" s="414" t="s">
        <v>115</v>
      </c>
      <c r="N460" s="414"/>
      <c r="O460" s="103"/>
      <c r="P460" s="103"/>
      <c r="Q460" s="103"/>
      <c r="R460" s="103"/>
      <c r="S460" s="103"/>
    </row>
    <row r="461" spans="1:19" ht="13" customHeight="1">
      <c r="A461" s="82" t="str">
        <f t="shared" si="7"/>
        <v>A0401</v>
      </c>
      <c r="B461" s="432" t="s">
        <v>2448</v>
      </c>
      <c r="C461" s="433" t="s">
        <v>2449</v>
      </c>
      <c r="D461" s="412"/>
      <c r="E461" s="412"/>
      <c r="F461" s="412"/>
      <c r="G461" s="412"/>
      <c r="H461" s="412"/>
      <c r="I461" s="411">
        <v>27</v>
      </c>
      <c r="J461" s="411">
        <v>33</v>
      </c>
      <c r="K461" s="411">
        <v>16</v>
      </c>
      <c r="L461" s="412"/>
      <c r="M461" s="412"/>
      <c r="N461" s="412"/>
      <c r="O461" s="85"/>
      <c r="P461" s="85"/>
      <c r="Q461" s="85"/>
      <c r="R461" s="85"/>
      <c r="S461" s="85"/>
    </row>
    <row r="462" spans="1:19" ht="13" customHeight="1">
      <c r="A462" s="103" t="str">
        <f t="shared" si="7"/>
        <v>A0401</v>
      </c>
      <c r="B462" s="434" t="s">
        <v>2448</v>
      </c>
      <c r="C462" s="435" t="s">
        <v>2449</v>
      </c>
      <c r="D462" s="413"/>
      <c r="E462" s="413"/>
      <c r="F462" s="413"/>
      <c r="G462" s="413"/>
      <c r="H462" s="413"/>
      <c r="I462" s="415">
        <v>16</v>
      </c>
      <c r="J462" s="415">
        <v>27</v>
      </c>
      <c r="K462" s="415">
        <v>33</v>
      </c>
      <c r="L462" s="413"/>
      <c r="M462" s="413"/>
      <c r="N462" s="413"/>
      <c r="O462" s="103"/>
      <c r="P462" s="103"/>
      <c r="Q462" s="103"/>
      <c r="R462" s="103"/>
      <c r="S462" s="103"/>
    </row>
    <row r="463" spans="1:19" ht="14.5" customHeight="1">
      <c r="A463" s="82" t="str">
        <f t="shared" si="7"/>
        <v>A0402</v>
      </c>
      <c r="B463" s="410" t="s">
        <v>2450</v>
      </c>
      <c r="C463" s="410" t="s">
        <v>2451</v>
      </c>
      <c r="D463" s="410" t="s">
        <v>2240</v>
      </c>
      <c r="E463" s="410"/>
      <c r="F463" s="410"/>
      <c r="G463" s="416">
        <v>44531</v>
      </c>
      <c r="H463" s="410" t="s">
        <v>627</v>
      </c>
      <c r="I463" s="411"/>
      <c r="J463" s="411"/>
      <c r="K463" s="411"/>
      <c r="L463" s="411"/>
      <c r="M463" s="410" t="s">
        <v>115</v>
      </c>
      <c r="N463" s="410"/>
      <c r="O463" s="85"/>
      <c r="P463" s="85"/>
      <c r="Q463" s="85"/>
      <c r="R463" s="85"/>
      <c r="S463" s="85"/>
    </row>
    <row r="464" spans="1:19" ht="14.5" customHeight="1">
      <c r="A464" s="103" t="str">
        <f t="shared" si="7"/>
        <v>A0402</v>
      </c>
      <c r="B464" s="414" t="s">
        <v>2450</v>
      </c>
      <c r="C464" s="414" t="s">
        <v>2451</v>
      </c>
      <c r="D464" s="414" t="s">
        <v>2240</v>
      </c>
      <c r="E464" s="414"/>
      <c r="F464" s="414"/>
      <c r="G464" s="418">
        <v>44531</v>
      </c>
      <c r="H464" s="414" t="s">
        <v>627</v>
      </c>
      <c r="I464" s="415"/>
      <c r="J464" s="415"/>
      <c r="K464" s="415"/>
      <c r="L464" s="415"/>
      <c r="M464" s="414" t="s">
        <v>115</v>
      </c>
      <c r="N464" s="414"/>
      <c r="O464" s="103"/>
      <c r="P464" s="103"/>
      <c r="Q464" s="103"/>
      <c r="R464" s="103"/>
      <c r="S464" s="103"/>
    </row>
    <row r="465" spans="1:19" ht="14.5" customHeight="1">
      <c r="A465" s="82" t="str">
        <f t="shared" si="7"/>
        <v>A0403</v>
      </c>
      <c r="B465" s="410" t="s">
        <v>702</v>
      </c>
      <c r="C465" s="410" t="s">
        <v>2452</v>
      </c>
      <c r="D465" s="410" t="s">
        <v>1867</v>
      </c>
      <c r="E465" s="410" t="s">
        <v>2453</v>
      </c>
      <c r="F465" s="410" t="s">
        <v>2454</v>
      </c>
      <c r="G465" s="416">
        <v>45200</v>
      </c>
      <c r="H465" s="410" t="s">
        <v>627</v>
      </c>
      <c r="I465" s="417">
        <v>194</v>
      </c>
      <c r="J465" s="417">
        <v>86</v>
      </c>
      <c r="K465" s="417">
        <v>76</v>
      </c>
      <c r="L465" s="417">
        <v>12100</v>
      </c>
      <c r="M465" s="410" t="s">
        <v>115</v>
      </c>
      <c r="N465" s="410">
        <v>7</v>
      </c>
      <c r="O465" s="85"/>
      <c r="P465" s="85"/>
      <c r="Q465" s="85"/>
      <c r="R465" s="85"/>
      <c r="S465" s="85" t="s">
        <v>1768</v>
      </c>
    </row>
    <row r="466" spans="1:19" ht="14.5" customHeight="1">
      <c r="A466" s="103" t="str">
        <f t="shared" si="7"/>
        <v>A0403</v>
      </c>
      <c r="B466" s="414" t="s">
        <v>702</v>
      </c>
      <c r="C466" s="414" t="s">
        <v>2452</v>
      </c>
      <c r="D466" s="414" t="s">
        <v>1867</v>
      </c>
      <c r="E466" s="414" t="s">
        <v>2453</v>
      </c>
      <c r="F466" s="414" t="s">
        <v>2454</v>
      </c>
      <c r="G466" s="418">
        <v>45200</v>
      </c>
      <c r="H466" s="414" t="s">
        <v>627</v>
      </c>
      <c r="I466" s="419">
        <v>76</v>
      </c>
      <c r="J466" s="419">
        <v>194</v>
      </c>
      <c r="K466" s="419">
        <v>86</v>
      </c>
      <c r="L466" s="419">
        <v>12100</v>
      </c>
      <c r="M466" s="414" t="s">
        <v>115</v>
      </c>
      <c r="N466" s="414">
        <v>7</v>
      </c>
      <c r="O466" s="103"/>
      <c r="P466" s="103"/>
      <c r="Q466" s="103"/>
      <c r="R466" s="103"/>
      <c r="S466" s="103" t="s">
        <v>1768</v>
      </c>
    </row>
    <row r="467" spans="1:19" ht="14.5" customHeight="1">
      <c r="A467" s="82" t="str">
        <f t="shared" si="7"/>
        <v>A0405</v>
      </c>
      <c r="B467" s="410" t="s">
        <v>2455</v>
      </c>
      <c r="C467" s="410" t="s">
        <v>2456</v>
      </c>
      <c r="D467" s="410" t="s">
        <v>2159</v>
      </c>
      <c r="E467" s="410" t="s">
        <v>2457</v>
      </c>
      <c r="F467" s="410" t="s">
        <v>2458</v>
      </c>
      <c r="G467" s="416">
        <v>44805</v>
      </c>
      <c r="H467" s="410" t="s">
        <v>606</v>
      </c>
      <c r="I467" s="417">
        <v>20</v>
      </c>
      <c r="J467" s="417">
        <v>14</v>
      </c>
      <c r="K467" s="417">
        <v>14</v>
      </c>
      <c r="L467" s="417">
        <v>36</v>
      </c>
      <c r="M467" s="410" t="s">
        <v>115</v>
      </c>
      <c r="N467" s="410" t="s">
        <v>2363</v>
      </c>
      <c r="O467" s="85"/>
      <c r="P467" s="85"/>
      <c r="Q467" s="85"/>
      <c r="R467" s="85"/>
      <c r="S467" s="85" t="s">
        <v>1800</v>
      </c>
    </row>
    <row r="468" spans="1:19" ht="14.5" customHeight="1">
      <c r="A468" s="103" t="str">
        <f t="shared" si="7"/>
        <v>A0405</v>
      </c>
      <c r="B468" s="414" t="s">
        <v>2455</v>
      </c>
      <c r="C468" s="414" t="s">
        <v>2456</v>
      </c>
      <c r="D468" s="414" t="s">
        <v>2159</v>
      </c>
      <c r="E468" s="414" t="s">
        <v>2457</v>
      </c>
      <c r="F468" s="414" t="s">
        <v>2458</v>
      </c>
      <c r="G468" s="418">
        <v>44805</v>
      </c>
      <c r="H468" s="414" t="s">
        <v>606</v>
      </c>
      <c r="I468" s="419">
        <v>14</v>
      </c>
      <c r="J468" s="419">
        <v>20</v>
      </c>
      <c r="K468" s="419">
        <v>14</v>
      </c>
      <c r="L468" s="419">
        <v>36</v>
      </c>
      <c r="M468" s="414" t="s">
        <v>115</v>
      </c>
      <c r="N468" s="414" t="s">
        <v>2363</v>
      </c>
      <c r="O468" s="103"/>
      <c r="P468" s="103"/>
      <c r="Q468" s="103"/>
      <c r="R468" s="103"/>
      <c r="S468" s="103" t="s">
        <v>1800</v>
      </c>
    </row>
    <row r="469" spans="1:19" ht="13" customHeight="1">
      <c r="A469" s="82" t="str">
        <f t="shared" si="7"/>
        <v>A0410</v>
      </c>
      <c r="B469" s="420" t="s">
        <v>705</v>
      </c>
      <c r="C469" s="421" t="s">
        <v>2459</v>
      </c>
      <c r="D469" s="423"/>
      <c r="E469" s="423"/>
      <c r="F469" s="423"/>
      <c r="G469" s="423"/>
      <c r="H469" s="423"/>
      <c r="I469" s="423">
        <v>12</v>
      </c>
      <c r="J469" s="423">
        <v>18</v>
      </c>
      <c r="K469" s="423">
        <v>3</v>
      </c>
      <c r="L469" s="412"/>
      <c r="M469" s="412"/>
      <c r="N469" s="412"/>
      <c r="O469" s="85"/>
      <c r="P469" s="85"/>
      <c r="Q469" s="85"/>
      <c r="R469" s="85"/>
      <c r="S469" s="85"/>
    </row>
    <row r="470" spans="1:19" ht="13" customHeight="1">
      <c r="A470" s="103" t="str">
        <f t="shared" si="7"/>
        <v>A0410</v>
      </c>
      <c r="B470" s="424" t="s">
        <v>705</v>
      </c>
      <c r="C470" s="425" t="s">
        <v>2459</v>
      </c>
      <c r="D470" s="427"/>
      <c r="E470" s="427"/>
      <c r="F470" s="427"/>
      <c r="G470" s="427"/>
      <c r="H470" s="427"/>
      <c r="I470" s="427">
        <v>3</v>
      </c>
      <c r="J470" s="427">
        <v>12</v>
      </c>
      <c r="K470" s="427">
        <v>18</v>
      </c>
      <c r="L470" s="413"/>
      <c r="M470" s="413"/>
      <c r="N470" s="413"/>
      <c r="O470" s="103"/>
      <c r="P470" s="103"/>
      <c r="Q470" s="103"/>
      <c r="R470" s="103"/>
      <c r="S470" s="103"/>
    </row>
    <row r="471" spans="1:19" ht="14.5" customHeight="1">
      <c r="A471" s="82" t="str">
        <f t="shared" si="7"/>
        <v>A0410</v>
      </c>
      <c r="B471" s="410" t="s">
        <v>2460</v>
      </c>
      <c r="C471" s="410" t="s">
        <v>2459</v>
      </c>
      <c r="D471" s="410" t="s">
        <v>2461</v>
      </c>
      <c r="E471" s="410"/>
      <c r="F471" s="410"/>
      <c r="G471" s="416">
        <v>43862</v>
      </c>
      <c r="H471" s="410" t="s">
        <v>627</v>
      </c>
      <c r="I471" s="411"/>
      <c r="J471" s="411"/>
      <c r="K471" s="411"/>
      <c r="L471" s="411"/>
      <c r="M471" s="410"/>
      <c r="N471" s="410"/>
      <c r="O471" s="85"/>
      <c r="P471" s="85"/>
      <c r="Q471" s="85"/>
      <c r="R471" s="85"/>
      <c r="S471" s="85"/>
    </row>
    <row r="472" spans="1:19" ht="14.5" customHeight="1">
      <c r="A472" s="103" t="str">
        <f t="shared" si="7"/>
        <v>A0410</v>
      </c>
      <c r="B472" s="414" t="s">
        <v>2460</v>
      </c>
      <c r="C472" s="414" t="s">
        <v>2459</v>
      </c>
      <c r="D472" s="414" t="s">
        <v>2461</v>
      </c>
      <c r="E472" s="414"/>
      <c r="F472" s="414"/>
      <c r="G472" s="418">
        <v>43862</v>
      </c>
      <c r="H472" s="414" t="s">
        <v>627</v>
      </c>
      <c r="I472" s="415"/>
      <c r="J472" s="415"/>
      <c r="K472" s="415"/>
      <c r="L472" s="415"/>
      <c r="M472" s="414"/>
      <c r="N472" s="414"/>
      <c r="O472" s="103"/>
      <c r="P472" s="103"/>
      <c r="Q472" s="103"/>
      <c r="R472" s="103"/>
      <c r="S472" s="103"/>
    </row>
    <row r="473" spans="1:19" ht="14.5" customHeight="1">
      <c r="A473" s="82" t="str">
        <f t="shared" si="7"/>
        <v>A0413</v>
      </c>
      <c r="B473" s="410" t="s">
        <v>2462</v>
      </c>
      <c r="C473" s="410" t="s">
        <v>2463</v>
      </c>
      <c r="D473" s="410" t="s">
        <v>1797</v>
      </c>
      <c r="E473" s="410" t="s">
        <v>2464</v>
      </c>
      <c r="F473" s="410" t="s">
        <v>2465</v>
      </c>
      <c r="G473" s="416">
        <v>44562</v>
      </c>
      <c r="H473" s="410" t="s">
        <v>606</v>
      </c>
      <c r="I473" s="417">
        <v>19</v>
      </c>
      <c r="J473" s="417">
        <v>15</v>
      </c>
      <c r="K473" s="417">
        <v>7</v>
      </c>
      <c r="L473" s="417">
        <v>6</v>
      </c>
      <c r="M473" s="410" t="s">
        <v>115</v>
      </c>
      <c r="N473" s="410">
        <v>7</v>
      </c>
      <c r="O473" s="85"/>
      <c r="P473" s="85"/>
      <c r="Q473" s="85"/>
      <c r="R473" s="85"/>
      <c r="S473" s="85" t="s">
        <v>1768</v>
      </c>
    </row>
    <row r="474" spans="1:19" ht="14.5" customHeight="1">
      <c r="A474" s="82" t="str">
        <f t="shared" si="7"/>
        <v>A0413</v>
      </c>
      <c r="B474" s="410" t="s">
        <v>2462</v>
      </c>
      <c r="C474" s="410" t="s">
        <v>2463</v>
      </c>
      <c r="D474" s="410" t="s">
        <v>1797</v>
      </c>
      <c r="E474" s="410" t="s">
        <v>2466</v>
      </c>
      <c r="F474" s="410" t="s">
        <v>2467</v>
      </c>
      <c r="G474" s="416">
        <v>44562</v>
      </c>
      <c r="H474" s="410" t="s">
        <v>623</v>
      </c>
      <c r="I474" s="417">
        <v>19</v>
      </c>
      <c r="J474" s="417">
        <v>15</v>
      </c>
      <c r="K474" s="417">
        <v>7</v>
      </c>
      <c r="L474" s="417">
        <v>6</v>
      </c>
      <c r="M474" s="410" t="s">
        <v>115</v>
      </c>
      <c r="N474" s="410">
        <v>7</v>
      </c>
      <c r="O474" s="85"/>
      <c r="P474" s="85"/>
      <c r="Q474" s="85"/>
      <c r="R474" s="85"/>
      <c r="S474" s="85" t="s">
        <v>1768</v>
      </c>
    </row>
    <row r="475" spans="1:19" ht="14.5" customHeight="1">
      <c r="A475" s="103" t="str">
        <f t="shared" si="7"/>
        <v>A0413</v>
      </c>
      <c r="B475" s="414" t="s">
        <v>2462</v>
      </c>
      <c r="C475" s="414" t="s">
        <v>2463</v>
      </c>
      <c r="D475" s="414" t="s">
        <v>1797</v>
      </c>
      <c r="E475" s="414" t="s">
        <v>2464</v>
      </c>
      <c r="F475" s="414" t="s">
        <v>2465</v>
      </c>
      <c r="G475" s="418">
        <v>44562</v>
      </c>
      <c r="H475" s="414" t="s">
        <v>606</v>
      </c>
      <c r="I475" s="419">
        <v>7</v>
      </c>
      <c r="J475" s="419">
        <v>19</v>
      </c>
      <c r="K475" s="419">
        <v>15</v>
      </c>
      <c r="L475" s="419">
        <v>6</v>
      </c>
      <c r="M475" s="414" t="s">
        <v>115</v>
      </c>
      <c r="N475" s="414">
        <v>7</v>
      </c>
      <c r="O475" s="103"/>
      <c r="P475" s="103"/>
      <c r="Q475" s="103"/>
      <c r="R475" s="103"/>
      <c r="S475" s="103" t="s">
        <v>1768</v>
      </c>
    </row>
    <row r="476" spans="1:19" ht="14.5" customHeight="1">
      <c r="A476" s="103" t="str">
        <f t="shared" si="7"/>
        <v>A0413</v>
      </c>
      <c r="B476" s="414" t="s">
        <v>2462</v>
      </c>
      <c r="C476" s="414" t="s">
        <v>2463</v>
      </c>
      <c r="D476" s="414" t="s">
        <v>1797</v>
      </c>
      <c r="E476" s="414" t="s">
        <v>2466</v>
      </c>
      <c r="F476" s="414" t="s">
        <v>2467</v>
      </c>
      <c r="G476" s="418">
        <v>44562</v>
      </c>
      <c r="H476" s="414" t="s">
        <v>623</v>
      </c>
      <c r="I476" s="419">
        <v>7</v>
      </c>
      <c r="J476" s="419">
        <v>19</v>
      </c>
      <c r="K476" s="419">
        <v>15</v>
      </c>
      <c r="L476" s="419">
        <v>6</v>
      </c>
      <c r="M476" s="414" t="s">
        <v>115</v>
      </c>
      <c r="N476" s="414">
        <v>7</v>
      </c>
      <c r="O476" s="103"/>
      <c r="P476" s="103"/>
      <c r="Q476" s="103"/>
      <c r="R476" s="103"/>
      <c r="S476" s="103" t="s">
        <v>1768</v>
      </c>
    </row>
    <row r="477" spans="1:19" ht="14.5" customHeight="1">
      <c r="A477" s="82" t="str">
        <f t="shared" si="7"/>
        <v>A0414</v>
      </c>
      <c r="B477" s="422" t="s">
        <v>2468</v>
      </c>
      <c r="C477" s="422" t="s">
        <v>2469</v>
      </c>
      <c r="D477" s="423"/>
      <c r="E477" s="423"/>
      <c r="F477" s="423"/>
      <c r="G477" s="423"/>
      <c r="H477" s="423"/>
      <c r="I477" s="423">
        <v>54.96</v>
      </c>
      <c r="J477" s="423">
        <v>110.04</v>
      </c>
      <c r="K477" s="423">
        <v>18</v>
      </c>
      <c r="L477" s="412"/>
      <c r="M477" s="412"/>
      <c r="N477" s="412"/>
      <c r="O477" s="85"/>
      <c r="P477" s="85"/>
      <c r="Q477" s="85"/>
      <c r="R477" s="85"/>
      <c r="S477" s="85"/>
    </row>
    <row r="478" spans="1:19" ht="14.5" customHeight="1">
      <c r="A478" s="103" t="str">
        <f t="shared" si="7"/>
        <v>A0414</v>
      </c>
      <c r="B478" s="426" t="s">
        <v>2468</v>
      </c>
      <c r="C478" s="426" t="s">
        <v>2469</v>
      </c>
      <c r="D478" s="427"/>
      <c r="E478" s="427"/>
      <c r="F478" s="427"/>
      <c r="G478" s="427"/>
      <c r="H478" s="427"/>
      <c r="I478" s="427">
        <v>18</v>
      </c>
      <c r="J478" s="427">
        <v>54.96</v>
      </c>
      <c r="K478" s="427">
        <v>110.04</v>
      </c>
      <c r="L478" s="413"/>
      <c r="M478" s="413"/>
      <c r="N478" s="413"/>
      <c r="O478" s="103"/>
      <c r="P478" s="103"/>
      <c r="Q478" s="103"/>
      <c r="R478" s="103"/>
      <c r="S478" s="103"/>
    </row>
    <row r="479" spans="1:19" ht="14.5" customHeight="1">
      <c r="A479" s="82" t="str">
        <f t="shared" si="7"/>
        <v>A0414</v>
      </c>
      <c r="B479" s="410" t="s">
        <v>2470</v>
      </c>
      <c r="C479" s="410" t="s">
        <v>2471</v>
      </c>
      <c r="D479" s="410" t="s">
        <v>2297</v>
      </c>
      <c r="E479" s="410"/>
      <c r="F479" s="410"/>
      <c r="G479" s="416">
        <v>44378</v>
      </c>
      <c r="H479" s="410" t="s">
        <v>606</v>
      </c>
      <c r="I479" s="411"/>
      <c r="J479" s="411"/>
      <c r="K479" s="411"/>
      <c r="L479" s="411"/>
      <c r="M479" s="410" t="s">
        <v>115</v>
      </c>
      <c r="N479" s="410">
        <v>7</v>
      </c>
      <c r="O479" s="85"/>
      <c r="P479" s="85"/>
      <c r="Q479" s="85"/>
      <c r="R479" s="85"/>
      <c r="S479" s="85" t="s">
        <v>1768</v>
      </c>
    </row>
    <row r="480" spans="1:19" ht="14.5" customHeight="1">
      <c r="A480" s="82" t="str">
        <f t="shared" si="7"/>
        <v>A0414</v>
      </c>
      <c r="B480" s="410" t="s">
        <v>2470</v>
      </c>
      <c r="C480" s="410" t="s">
        <v>2472</v>
      </c>
      <c r="D480" s="410" t="s">
        <v>2297</v>
      </c>
      <c r="E480" s="410" t="s">
        <v>2473</v>
      </c>
      <c r="F480" s="410" t="s">
        <v>2474</v>
      </c>
      <c r="G480" s="416">
        <v>44378</v>
      </c>
      <c r="H480" s="410" t="s">
        <v>606</v>
      </c>
      <c r="I480" s="411"/>
      <c r="J480" s="411"/>
      <c r="K480" s="411"/>
      <c r="L480" s="411"/>
      <c r="M480" s="410" t="s">
        <v>115</v>
      </c>
      <c r="N480" s="410">
        <v>7</v>
      </c>
      <c r="O480" s="85"/>
      <c r="P480" s="85"/>
      <c r="Q480" s="85"/>
      <c r="R480" s="85"/>
      <c r="S480" s="85" t="s">
        <v>1768</v>
      </c>
    </row>
    <row r="481" spans="1:19" ht="14.5" customHeight="1">
      <c r="A481" s="103" t="str">
        <f t="shared" si="7"/>
        <v>A0414</v>
      </c>
      <c r="B481" s="414" t="s">
        <v>2470</v>
      </c>
      <c r="C481" s="414" t="s">
        <v>2471</v>
      </c>
      <c r="D481" s="414" t="s">
        <v>2297</v>
      </c>
      <c r="E481" s="414"/>
      <c r="F481" s="414"/>
      <c r="G481" s="418">
        <v>44378</v>
      </c>
      <c r="H481" s="414" t="s">
        <v>606</v>
      </c>
      <c r="I481" s="415"/>
      <c r="J481" s="415"/>
      <c r="K481" s="415"/>
      <c r="L481" s="415"/>
      <c r="M481" s="414" t="s">
        <v>115</v>
      </c>
      <c r="N481" s="414">
        <v>7</v>
      </c>
      <c r="O481" s="103"/>
      <c r="P481" s="103"/>
      <c r="Q481" s="103"/>
      <c r="R481" s="103"/>
      <c r="S481" s="103" t="s">
        <v>1768</v>
      </c>
    </row>
    <row r="482" spans="1:19" ht="14.5" customHeight="1">
      <c r="A482" s="103" t="str">
        <f t="shared" si="7"/>
        <v>A0414</v>
      </c>
      <c r="B482" s="414" t="s">
        <v>2470</v>
      </c>
      <c r="C482" s="414" t="s">
        <v>2472</v>
      </c>
      <c r="D482" s="414" t="s">
        <v>2297</v>
      </c>
      <c r="E482" s="414" t="s">
        <v>2473</v>
      </c>
      <c r="F482" s="414" t="s">
        <v>2474</v>
      </c>
      <c r="G482" s="418">
        <v>44378</v>
      </c>
      <c r="H482" s="414" t="s">
        <v>606</v>
      </c>
      <c r="I482" s="415"/>
      <c r="J482" s="415"/>
      <c r="K482" s="415"/>
      <c r="L482" s="415"/>
      <c r="M482" s="414" t="s">
        <v>115</v>
      </c>
      <c r="N482" s="414">
        <v>7</v>
      </c>
      <c r="O482" s="103"/>
      <c r="P482" s="103"/>
      <c r="Q482" s="103"/>
      <c r="R482" s="103"/>
      <c r="S482" s="103" t="s">
        <v>1768</v>
      </c>
    </row>
    <row r="483" spans="1:19" ht="14.5" customHeight="1">
      <c r="A483" s="82" t="str">
        <f t="shared" si="7"/>
        <v>A0415</v>
      </c>
      <c r="B483" s="410" t="s">
        <v>2475</v>
      </c>
      <c r="C483" s="410" t="s">
        <v>2476</v>
      </c>
      <c r="D483" s="410" t="s">
        <v>1892</v>
      </c>
      <c r="E483" s="410" t="s">
        <v>2477</v>
      </c>
      <c r="F483" s="410" t="s">
        <v>2478</v>
      </c>
      <c r="G483" s="416">
        <v>45901</v>
      </c>
      <c r="H483" s="410" t="s">
        <v>627</v>
      </c>
      <c r="I483" s="411"/>
      <c r="J483" s="411"/>
      <c r="K483" s="411"/>
      <c r="L483" s="411"/>
      <c r="M483" s="410" t="s">
        <v>115</v>
      </c>
      <c r="N483" s="410" t="s">
        <v>56</v>
      </c>
      <c r="O483" s="85"/>
      <c r="P483" s="85"/>
      <c r="Q483" s="85"/>
      <c r="R483" s="85"/>
      <c r="S483" s="85" t="s">
        <v>1800</v>
      </c>
    </row>
    <row r="484" spans="1:19" ht="14.5" customHeight="1">
      <c r="A484" s="103" t="str">
        <f t="shared" si="7"/>
        <v>A0415</v>
      </c>
      <c r="B484" s="414" t="s">
        <v>2475</v>
      </c>
      <c r="C484" s="414" t="s">
        <v>2476</v>
      </c>
      <c r="D484" s="414" t="s">
        <v>1892</v>
      </c>
      <c r="E484" s="414" t="s">
        <v>2477</v>
      </c>
      <c r="F484" s="414" t="s">
        <v>2478</v>
      </c>
      <c r="G484" s="418">
        <v>45901</v>
      </c>
      <c r="H484" s="414" t="s">
        <v>627</v>
      </c>
      <c r="I484" s="415"/>
      <c r="J484" s="415"/>
      <c r="K484" s="415"/>
      <c r="L484" s="415"/>
      <c r="M484" s="414" t="s">
        <v>115</v>
      </c>
      <c r="N484" s="414" t="s">
        <v>56</v>
      </c>
      <c r="O484" s="103"/>
      <c r="P484" s="103"/>
      <c r="Q484" s="103"/>
      <c r="R484" s="103"/>
      <c r="S484" s="103" t="s">
        <v>1800</v>
      </c>
    </row>
    <row r="485" spans="1:19" ht="14.5" customHeight="1">
      <c r="A485" s="82" t="str">
        <f t="shared" si="7"/>
        <v>A0416</v>
      </c>
      <c r="B485" s="410" t="s">
        <v>2479</v>
      </c>
      <c r="C485" s="410" t="s">
        <v>2480</v>
      </c>
      <c r="D485" s="410" t="s">
        <v>1892</v>
      </c>
      <c r="E485" s="410" t="s">
        <v>2481</v>
      </c>
      <c r="F485" s="410" t="s">
        <v>2482</v>
      </c>
      <c r="G485" s="416">
        <v>45901</v>
      </c>
      <c r="H485" s="410" t="s">
        <v>627</v>
      </c>
      <c r="I485" s="411"/>
      <c r="J485" s="411"/>
      <c r="K485" s="411"/>
      <c r="L485" s="411"/>
      <c r="M485" s="410" t="s">
        <v>115</v>
      </c>
      <c r="N485" s="410">
        <v>1</v>
      </c>
      <c r="O485" s="85"/>
      <c r="P485" s="85"/>
      <c r="Q485" s="85"/>
      <c r="R485" s="85"/>
      <c r="S485" s="85" t="s">
        <v>1800</v>
      </c>
    </row>
    <row r="486" spans="1:19" ht="14.5" customHeight="1">
      <c r="A486" s="103" t="str">
        <f t="shared" si="7"/>
        <v>A0416</v>
      </c>
      <c r="B486" s="414" t="s">
        <v>2479</v>
      </c>
      <c r="C486" s="414" t="s">
        <v>2480</v>
      </c>
      <c r="D486" s="414" t="s">
        <v>1892</v>
      </c>
      <c r="E486" s="414" t="s">
        <v>2481</v>
      </c>
      <c r="F486" s="414" t="s">
        <v>2482</v>
      </c>
      <c r="G486" s="418">
        <v>45901</v>
      </c>
      <c r="H486" s="414" t="s">
        <v>627</v>
      </c>
      <c r="I486" s="415"/>
      <c r="J486" s="415"/>
      <c r="K486" s="415"/>
      <c r="L486" s="415"/>
      <c r="M486" s="414" t="s">
        <v>115</v>
      </c>
      <c r="N486" s="414">
        <v>1</v>
      </c>
      <c r="O486" s="103"/>
      <c r="P486" s="103"/>
      <c r="Q486" s="103"/>
      <c r="R486" s="103"/>
      <c r="S486" s="103" t="s">
        <v>1800</v>
      </c>
    </row>
    <row r="487" spans="1:19" ht="14.5" customHeight="1">
      <c r="A487" s="82" t="str">
        <f t="shared" si="7"/>
        <v>A0424</v>
      </c>
      <c r="B487" s="410" t="s">
        <v>2483</v>
      </c>
      <c r="C487" s="410" t="s">
        <v>2484</v>
      </c>
      <c r="D487" s="410" t="s">
        <v>1764</v>
      </c>
      <c r="E487" s="410" t="s">
        <v>2485</v>
      </c>
      <c r="F487" s="410" t="s">
        <v>2486</v>
      </c>
      <c r="G487" s="416">
        <v>46997</v>
      </c>
      <c r="H487" s="410" t="s">
        <v>606</v>
      </c>
      <c r="I487" s="417">
        <v>22.78</v>
      </c>
      <c r="J487" s="417">
        <v>7.75</v>
      </c>
      <c r="K487" s="417">
        <v>15</v>
      </c>
      <c r="L487" s="417">
        <v>27</v>
      </c>
      <c r="M487" s="410" t="s">
        <v>115</v>
      </c>
      <c r="N487" s="410" t="s">
        <v>1778</v>
      </c>
      <c r="O487" s="85"/>
      <c r="P487" s="85"/>
      <c r="Q487" s="85"/>
      <c r="R487" s="85"/>
      <c r="S487" s="85" t="s">
        <v>1768</v>
      </c>
    </row>
    <row r="488" spans="1:19" ht="14.5" customHeight="1">
      <c r="A488" s="103" t="str">
        <f t="shared" si="7"/>
        <v>A0424</v>
      </c>
      <c r="B488" s="414" t="s">
        <v>2483</v>
      </c>
      <c r="C488" s="414" t="s">
        <v>2484</v>
      </c>
      <c r="D488" s="414" t="s">
        <v>1764</v>
      </c>
      <c r="E488" s="414" t="s">
        <v>2485</v>
      </c>
      <c r="F488" s="414" t="s">
        <v>2486</v>
      </c>
      <c r="G488" s="418">
        <v>46997</v>
      </c>
      <c r="H488" s="414" t="s">
        <v>606</v>
      </c>
      <c r="I488" s="419">
        <v>15</v>
      </c>
      <c r="J488" s="419">
        <v>22.78</v>
      </c>
      <c r="K488" s="419">
        <v>7.75</v>
      </c>
      <c r="L488" s="419">
        <v>27</v>
      </c>
      <c r="M488" s="414" t="s">
        <v>115</v>
      </c>
      <c r="N488" s="414" t="s">
        <v>1778</v>
      </c>
      <c r="O488" s="103"/>
      <c r="P488" s="103"/>
      <c r="Q488" s="103"/>
      <c r="R488" s="103"/>
      <c r="S488" s="103" t="s">
        <v>1768</v>
      </c>
    </row>
    <row r="489" spans="1:19" ht="14.5" customHeight="1">
      <c r="A489" s="82" t="str">
        <f t="shared" si="7"/>
        <v>A0426</v>
      </c>
      <c r="B489" s="420" t="s">
        <v>2487</v>
      </c>
      <c r="C489" s="421" t="s">
        <v>2488</v>
      </c>
      <c r="D489" s="422"/>
      <c r="E489" s="422"/>
      <c r="F489" s="422"/>
      <c r="G489" s="422"/>
      <c r="H489" s="422"/>
      <c r="I489" s="423">
        <v>9.9600000000000009</v>
      </c>
      <c r="J489" s="423">
        <v>10.88</v>
      </c>
      <c r="K489" s="411">
        <v>3.3</v>
      </c>
      <c r="L489" s="412"/>
      <c r="M489" s="412"/>
      <c r="N489" s="412"/>
      <c r="O489" s="85"/>
      <c r="P489" s="85"/>
      <c r="Q489" s="85"/>
      <c r="R489" s="85"/>
      <c r="S489" s="85"/>
    </row>
    <row r="490" spans="1:19" ht="14.5" customHeight="1">
      <c r="A490" s="103" t="str">
        <f t="shared" si="7"/>
        <v>A0427</v>
      </c>
      <c r="B490" s="434" t="s">
        <v>2489</v>
      </c>
      <c r="C490" s="435" t="s">
        <v>2490</v>
      </c>
      <c r="D490" s="426"/>
      <c r="E490" s="426"/>
      <c r="F490" s="426"/>
      <c r="G490" s="426"/>
      <c r="H490" s="426"/>
      <c r="I490" s="427">
        <v>30</v>
      </c>
      <c r="J490" s="427">
        <v>23</v>
      </c>
      <c r="K490" s="427">
        <v>22</v>
      </c>
      <c r="L490" s="413"/>
      <c r="M490" s="413"/>
      <c r="N490" s="413"/>
      <c r="O490" s="103"/>
      <c r="P490" s="103"/>
      <c r="Q490" s="103"/>
      <c r="R490" s="103"/>
      <c r="S490" s="103"/>
    </row>
    <row r="491" spans="1:19" ht="13" customHeight="1">
      <c r="A491" s="82" t="str">
        <f t="shared" si="7"/>
        <v>A0428</v>
      </c>
      <c r="B491" s="412" t="s">
        <v>2491</v>
      </c>
      <c r="C491" s="412" t="s">
        <v>2492</v>
      </c>
      <c r="D491" s="412"/>
      <c r="E491" s="412"/>
      <c r="F491" s="412"/>
      <c r="G491" s="412"/>
      <c r="H491" s="412"/>
      <c r="I491" s="412">
        <v>33.599999999999987</v>
      </c>
      <c r="J491" s="412">
        <v>21.6</v>
      </c>
      <c r="K491" s="412">
        <v>18</v>
      </c>
      <c r="L491" s="412"/>
      <c r="M491" s="412"/>
      <c r="N491" s="412"/>
      <c r="O491" s="85"/>
      <c r="P491" s="85"/>
      <c r="Q491" s="85"/>
      <c r="R491" s="85"/>
      <c r="S491" s="85"/>
    </row>
    <row r="492" spans="1:19" ht="13" customHeight="1">
      <c r="A492" s="103" t="str">
        <f t="shared" si="7"/>
        <v>A0428</v>
      </c>
      <c r="B492" s="413" t="s">
        <v>2491</v>
      </c>
      <c r="C492" s="413" t="s">
        <v>2492</v>
      </c>
      <c r="D492" s="413"/>
      <c r="E492" s="413"/>
      <c r="F492" s="413"/>
      <c r="G492" s="413"/>
      <c r="H492" s="413"/>
      <c r="I492" s="413">
        <v>18</v>
      </c>
      <c r="J492" s="413">
        <v>33.599999999999987</v>
      </c>
      <c r="K492" s="413">
        <v>21.6</v>
      </c>
      <c r="L492" s="413"/>
      <c r="M492" s="413"/>
      <c r="N492" s="413"/>
      <c r="O492" s="103"/>
      <c r="P492" s="103"/>
      <c r="Q492" s="103"/>
      <c r="R492" s="103"/>
      <c r="S492" s="103"/>
    </row>
    <row r="493" spans="1:19" ht="13" customHeight="1">
      <c r="A493" s="82" t="str">
        <f t="shared" si="7"/>
        <v>A0432</v>
      </c>
      <c r="B493" s="412" t="s">
        <v>2493</v>
      </c>
      <c r="C493" s="412" t="s">
        <v>2494</v>
      </c>
      <c r="D493" s="412"/>
      <c r="E493" s="412"/>
      <c r="F493" s="412"/>
      <c r="G493" s="412"/>
      <c r="H493" s="412"/>
      <c r="I493" s="412">
        <v>44</v>
      </c>
      <c r="J493" s="412">
        <v>16</v>
      </c>
      <c r="K493" s="412">
        <v>14</v>
      </c>
      <c r="L493" s="412"/>
      <c r="M493" s="412"/>
      <c r="N493" s="412"/>
      <c r="O493" s="85"/>
      <c r="P493" s="85"/>
      <c r="Q493" s="85"/>
      <c r="R493" s="85"/>
      <c r="S493" s="85"/>
    </row>
    <row r="494" spans="1:19" ht="13" customHeight="1">
      <c r="A494" s="82" t="str">
        <f t="shared" si="7"/>
        <v>A0432</v>
      </c>
      <c r="B494" s="412" t="s">
        <v>2493</v>
      </c>
      <c r="C494" s="412" t="s">
        <v>2494</v>
      </c>
      <c r="D494" s="412"/>
      <c r="E494" s="412"/>
      <c r="F494" s="412"/>
      <c r="G494" s="412"/>
      <c r="H494" s="412"/>
      <c r="I494" s="412">
        <v>44.04</v>
      </c>
      <c r="J494" s="412">
        <v>15.96</v>
      </c>
      <c r="K494" s="412">
        <v>14.04</v>
      </c>
      <c r="L494" s="412"/>
      <c r="M494" s="412"/>
      <c r="N494" s="412"/>
      <c r="O494" s="85"/>
      <c r="P494" s="85"/>
      <c r="Q494" s="85"/>
      <c r="R494" s="85"/>
      <c r="S494" s="85"/>
    </row>
    <row r="495" spans="1:19" ht="13" customHeight="1">
      <c r="A495" s="103" t="str">
        <f t="shared" si="7"/>
        <v>A0432</v>
      </c>
      <c r="B495" s="413" t="s">
        <v>2493</v>
      </c>
      <c r="C495" s="413" t="s">
        <v>2494</v>
      </c>
      <c r="D495" s="413"/>
      <c r="E495" s="413"/>
      <c r="F495" s="413"/>
      <c r="G495" s="413"/>
      <c r="H495" s="413"/>
      <c r="I495" s="413">
        <v>14</v>
      </c>
      <c r="J495" s="413">
        <v>44</v>
      </c>
      <c r="K495" s="413">
        <v>16</v>
      </c>
      <c r="L495" s="413"/>
      <c r="M495" s="413"/>
      <c r="N495" s="413"/>
      <c r="O495" s="103"/>
      <c r="P495" s="103"/>
      <c r="Q495" s="103"/>
      <c r="R495" s="103"/>
      <c r="S495" s="103"/>
    </row>
    <row r="496" spans="1:19" ht="13" customHeight="1">
      <c r="A496" s="103" t="str">
        <f t="shared" si="7"/>
        <v>A0432</v>
      </c>
      <c r="B496" s="413" t="s">
        <v>2493</v>
      </c>
      <c r="C496" s="413" t="s">
        <v>2494</v>
      </c>
      <c r="D496" s="413"/>
      <c r="E496" s="413"/>
      <c r="F496" s="413"/>
      <c r="G496" s="413"/>
      <c r="H496" s="413"/>
      <c r="I496" s="413">
        <v>14.04</v>
      </c>
      <c r="J496" s="413">
        <v>44.04</v>
      </c>
      <c r="K496" s="413">
        <v>15.96</v>
      </c>
      <c r="L496" s="413"/>
      <c r="M496" s="413"/>
      <c r="N496" s="413"/>
      <c r="O496" s="103"/>
      <c r="P496" s="103"/>
      <c r="Q496" s="103"/>
      <c r="R496" s="103"/>
      <c r="S496" s="103"/>
    </row>
    <row r="497" spans="1:19" ht="14.5" customHeight="1">
      <c r="A497" s="82" t="str">
        <f t="shared" si="7"/>
        <v>A0433</v>
      </c>
      <c r="B497" s="410" t="s">
        <v>2495</v>
      </c>
      <c r="C497" s="410" t="s">
        <v>2496</v>
      </c>
      <c r="D497" s="410" t="s">
        <v>2159</v>
      </c>
      <c r="E497" s="410" t="s">
        <v>2497</v>
      </c>
      <c r="F497" s="410" t="s">
        <v>2498</v>
      </c>
      <c r="G497" s="416">
        <v>44805</v>
      </c>
      <c r="H497" s="410" t="s">
        <v>606</v>
      </c>
      <c r="I497" s="417">
        <v>322</v>
      </c>
      <c r="J497" s="417">
        <v>144</v>
      </c>
      <c r="K497" s="417">
        <v>131</v>
      </c>
      <c r="L497" s="417">
        <v>50064</v>
      </c>
      <c r="M497" s="410" t="s">
        <v>115</v>
      </c>
      <c r="N497" s="410" t="s">
        <v>2363</v>
      </c>
      <c r="O497" s="85"/>
      <c r="P497" s="85"/>
      <c r="Q497" s="85"/>
      <c r="R497" s="85"/>
      <c r="S497" s="85" t="s">
        <v>1800</v>
      </c>
    </row>
    <row r="498" spans="1:19" ht="14.5" customHeight="1">
      <c r="A498" s="103" t="str">
        <f t="shared" si="7"/>
        <v>A0433</v>
      </c>
      <c r="B498" s="414" t="s">
        <v>2495</v>
      </c>
      <c r="C498" s="414" t="s">
        <v>2496</v>
      </c>
      <c r="D498" s="414" t="s">
        <v>2159</v>
      </c>
      <c r="E498" s="414" t="s">
        <v>2497</v>
      </c>
      <c r="F498" s="414" t="s">
        <v>2498</v>
      </c>
      <c r="G498" s="418">
        <v>44805</v>
      </c>
      <c r="H498" s="414" t="s">
        <v>606</v>
      </c>
      <c r="I498" s="419">
        <v>131</v>
      </c>
      <c r="J498" s="419">
        <v>322</v>
      </c>
      <c r="K498" s="419">
        <v>144</v>
      </c>
      <c r="L498" s="419">
        <v>50064</v>
      </c>
      <c r="M498" s="414" t="s">
        <v>115</v>
      </c>
      <c r="N498" s="414" t="s">
        <v>2363</v>
      </c>
      <c r="O498" s="103"/>
      <c r="P498" s="103"/>
      <c r="Q498" s="103"/>
      <c r="R498" s="103"/>
      <c r="S498" s="103" t="s">
        <v>1800</v>
      </c>
    </row>
    <row r="499" spans="1:19" ht="14.5" customHeight="1">
      <c r="A499" s="82" t="str">
        <f t="shared" si="7"/>
        <v>A0434</v>
      </c>
      <c r="B499" s="410" t="s">
        <v>2499</v>
      </c>
      <c r="C499" s="410" t="s">
        <v>2500</v>
      </c>
      <c r="D499" s="410" t="s">
        <v>1774</v>
      </c>
      <c r="E499" s="410" t="s">
        <v>2501</v>
      </c>
      <c r="F499" s="410" t="s">
        <v>2502</v>
      </c>
      <c r="G499" s="416">
        <v>49949</v>
      </c>
      <c r="H499" s="410" t="s">
        <v>627</v>
      </c>
      <c r="I499" s="417">
        <v>206</v>
      </c>
      <c r="J499" s="417">
        <v>91.7</v>
      </c>
      <c r="K499" s="417">
        <v>103.5</v>
      </c>
      <c r="L499" s="417">
        <v>31346</v>
      </c>
      <c r="M499" s="410" t="s">
        <v>115</v>
      </c>
      <c r="N499" s="410">
        <v>7</v>
      </c>
      <c r="O499" s="85"/>
      <c r="P499" s="85"/>
      <c r="Q499" s="85"/>
      <c r="R499" s="85"/>
      <c r="S499" s="85" t="s">
        <v>1768</v>
      </c>
    </row>
    <row r="500" spans="1:19" ht="14.5" customHeight="1">
      <c r="A500" s="103" t="str">
        <f t="shared" si="7"/>
        <v>A0434</v>
      </c>
      <c r="B500" s="414" t="s">
        <v>2499</v>
      </c>
      <c r="C500" s="414" t="s">
        <v>2500</v>
      </c>
      <c r="D500" s="414" t="s">
        <v>1774</v>
      </c>
      <c r="E500" s="414" t="s">
        <v>2501</v>
      </c>
      <c r="F500" s="414" t="s">
        <v>2502</v>
      </c>
      <c r="G500" s="418">
        <v>49949</v>
      </c>
      <c r="H500" s="414" t="s">
        <v>627</v>
      </c>
      <c r="I500" s="419">
        <v>103.5</v>
      </c>
      <c r="J500" s="419">
        <v>206</v>
      </c>
      <c r="K500" s="419">
        <v>91.7</v>
      </c>
      <c r="L500" s="419">
        <v>31346</v>
      </c>
      <c r="M500" s="414" t="s">
        <v>115</v>
      </c>
      <c r="N500" s="414">
        <v>7</v>
      </c>
      <c r="O500" s="103"/>
      <c r="P500" s="103"/>
      <c r="Q500" s="103"/>
      <c r="R500" s="103"/>
      <c r="S500" s="103" t="s">
        <v>1768</v>
      </c>
    </row>
    <row r="501" spans="1:19" ht="14.5" customHeight="1">
      <c r="A501" s="82" t="str">
        <f t="shared" si="7"/>
        <v>A0435</v>
      </c>
      <c r="B501" s="410" t="s">
        <v>2503</v>
      </c>
      <c r="C501" s="410" t="s">
        <v>2504</v>
      </c>
      <c r="D501" s="410" t="s">
        <v>2159</v>
      </c>
      <c r="E501" s="410" t="s">
        <v>2505</v>
      </c>
      <c r="F501" s="410" t="s">
        <v>2506</v>
      </c>
      <c r="G501" s="416">
        <v>44805</v>
      </c>
      <c r="H501" s="410" t="s">
        <v>606</v>
      </c>
      <c r="I501" s="417">
        <v>322</v>
      </c>
      <c r="J501" s="417">
        <v>144</v>
      </c>
      <c r="K501" s="417">
        <v>115</v>
      </c>
      <c r="L501" s="417">
        <v>51551</v>
      </c>
      <c r="M501" s="410" t="s">
        <v>115</v>
      </c>
      <c r="N501" s="410" t="s">
        <v>2363</v>
      </c>
      <c r="O501" s="85"/>
      <c r="P501" s="85"/>
      <c r="Q501" s="85"/>
      <c r="R501" s="85"/>
      <c r="S501" s="85" t="s">
        <v>1800</v>
      </c>
    </row>
    <row r="502" spans="1:19" ht="14.5" customHeight="1">
      <c r="A502" s="103" t="str">
        <f t="shared" si="7"/>
        <v>A0435</v>
      </c>
      <c r="B502" s="414" t="s">
        <v>2503</v>
      </c>
      <c r="C502" s="414" t="s">
        <v>2504</v>
      </c>
      <c r="D502" s="414" t="s">
        <v>2159</v>
      </c>
      <c r="E502" s="414" t="s">
        <v>2505</v>
      </c>
      <c r="F502" s="414" t="s">
        <v>2506</v>
      </c>
      <c r="G502" s="418">
        <v>44805</v>
      </c>
      <c r="H502" s="414" t="s">
        <v>606</v>
      </c>
      <c r="I502" s="419">
        <v>115</v>
      </c>
      <c r="J502" s="419">
        <v>322</v>
      </c>
      <c r="K502" s="419">
        <v>144</v>
      </c>
      <c r="L502" s="419">
        <v>51551</v>
      </c>
      <c r="M502" s="414" t="s">
        <v>115</v>
      </c>
      <c r="N502" s="414" t="s">
        <v>2363</v>
      </c>
      <c r="O502" s="103"/>
      <c r="P502" s="103"/>
      <c r="Q502" s="103"/>
      <c r="R502" s="103"/>
      <c r="S502" s="103" t="s">
        <v>1800</v>
      </c>
    </row>
    <row r="503" spans="1:19" ht="14.5" customHeight="1">
      <c r="A503" s="82" t="str">
        <f t="shared" si="7"/>
        <v>A0436</v>
      </c>
      <c r="B503" s="410" t="s">
        <v>2507</v>
      </c>
      <c r="C503" s="410" t="s">
        <v>2508</v>
      </c>
      <c r="D503" s="410" t="s">
        <v>1853</v>
      </c>
      <c r="E503" s="410" t="s">
        <v>2509</v>
      </c>
      <c r="F503" s="410" t="s">
        <v>2510</v>
      </c>
      <c r="G503" s="416">
        <v>47696</v>
      </c>
      <c r="H503" s="410" t="s">
        <v>606</v>
      </c>
      <c r="I503" s="417">
        <v>207</v>
      </c>
      <c r="J503" s="417">
        <v>88</v>
      </c>
      <c r="K503" s="417">
        <v>120</v>
      </c>
      <c r="L503" s="417">
        <v>9900</v>
      </c>
      <c r="M503" s="410" t="s">
        <v>115</v>
      </c>
      <c r="N503" s="410">
        <v>7</v>
      </c>
      <c r="O503" s="85"/>
      <c r="P503" s="85" t="s">
        <v>1882</v>
      </c>
      <c r="Q503" s="85" t="s">
        <v>1882</v>
      </c>
      <c r="R503" s="85" t="s">
        <v>1883</v>
      </c>
      <c r="S503" s="85" t="s">
        <v>1768</v>
      </c>
    </row>
    <row r="504" spans="1:19" ht="14.5" customHeight="1">
      <c r="A504" s="82" t="str">
        <f t="shared" si="7"/>
        <v>A0436</v>
      </c>
      <c r="B504" s="410" t="s">
        <v>2507</v>
      </c>
      <c r="C504" s="410" t="s">
        <v>2508</v>
      </c>
      <c r="D504" s="410" t="s">
        <v>1853</v>
      </c>
      <c r="E504" s="410"/>
      <c r="F504" s="410"/>
      <c r="G504" s="416">
        <v>47696</v>
      </c>
      <c r="H504" s="410" t="s">
        <v>606</v>
      </c>
      <c r="I504" s="417">
        <v>207</v>
      </c>
      <c r="J504" s="417">
        <v>88</v>
      </c>
      <c r="K504" s="417">
        <v>120</v>
      </c>
      <c r="L504" s="417">
        <v>9900</v>
      </c>
      <c r="M504" s="410" t="s">
        <v>115</v>
      </c>
      <c r="N504" s="410">
        <v>7</v>
      </c>
      <c r="O504" s="85"/>
      <c r="P504" s="85" t="s">
        <v>1882</v>
      </c>
      <c r="Q504" s="85" t="s">
        <v>1882</v>
      </c>
      <c r="R504" s="85" t="s">
        <v>1883</v>
      </c>
      <c r="S504" s="85" t="s">
        <v>1768</v>
      </c>
    </row>
    <row r="505" spans="1:19" ht="14.5" customHeight="1">
      <c r="A505" s="103" t="str">
        <f t="shared" si="7"/>
        <v>A0436</v>
      </c>
      <c r="B505" s="414" t="s">
        <v>2507</v>
      </c>
      <c r="C505" s="414" t="s">
        <v>2508</v>
      </c>
      <c r="D505" s="414" t="s">
        <v>1853</v>
      </c>
      <c r="E505" s="414" t="s">
        <v>2509</v>
      </c>
      <c r="F505" s="414" t="s">
        <v>2510</v>
      </c>
      <c r="G505" s="418">
        <v>47696</v>
      </c>
      <c r="H505" s="414" t="s">
        <v>606</v>
      </c>
      <c r="I505" s="419">
        <v>120</v>
      </c>
      <c r="J505" s="419">
        <v>207</v>
      </c>
      <c r="K505" s="419">
        <v>88</v>
      </c>
      <c r="L505" s="419">
        <v>9900</v>
      </c>
      <c r="M505" s="414" t="s">
        <v>115</v>
      </c>
      <c r="N505" s="414">
        <v>7</v>
      </c>
      <c r="O505" s="103"/>
      <c r="P505" s="103" t="s">
        <v>1882</v>
      </c>
      <c r="Q505" s="103" t="s">
        <v>1882</v>
      </c>
      <c r="R505" s="103" t="s">
        <v>1883</v>
      </c>
      <c r="S505" s="103" t="s">
        <v>1768</v>
      </c>
    </row>
    <row r="506" spans="1:19" ht="14.5" customHeight="1">
      <c r="A506" s="103" t="str">
        <f t="shared" si="7"/>
        <v>A0436</v>
      </c>
      <c r="B506" s="414" t="s">
        <v>2507</v>
      </c>
      <c r="C506" s="414" t="s">
        <v>2508</v>
      </c>
      <c r="D506" s="414" t="s">
        <v>1853</v>
      </c>
      <c r="E506" s="414"/>
      <c r="F506" s="414"/>
      <c r="G506" s="418">
        <v>47696</v>
      </c>
      <c r="H506" s="414" t="s">
        <v>606</v>
      </c>
      <c r="I506" s="419">
        <v>120</v>
      </c>
      <c r="J506" s="419">
        <v>207</v>
      </c>
      <c r="K506" s="419">
        <v>88</v>
      </c>
      <c r="L506" s="419">
        <v>9900</v>
      </c>
      <c r="M506" s="414" t="s">
        <v>115</v>
      </c>
      <c r="N506" s="414">
        <v>7</v>
      </c>
      <c r="O506" s="103"/>
      <c r="P506" s="103" t="s">
        <v>1882</v>
      </c>
      <c r="Q506" s="103" t="s">
        <v>1882</v>
      </c>
      <c r="R506" s="103" t="s">
        <v>1883</v>
      </c>
      <c r="S506" s="103" t="s">
        <v>1768</v>
      </c>
    </row>
    <row r="507" spans="1:19" ht="14.5" customHeight="1">
      <c r="A507" s="82" t="str">
        <f t="shared" si="7"/>
        <v>A0437</v>
      </c>
      <c r="B507" s="410" t="s">
        <v>2511</v>
      </c>
      <c r="C507" s="410" t="s">
        <v>2512</v>
      </c>
      <c r="D507" s="410" t="s">
        <v>1853</v>
      </c>
      <c r="E507" s="410" t="s">
        <v>2513</v>
      </c>
      <c r="F507" s="410" t="s">
        <v>2514</v>
      </c>
      <c r="G507" s="416">
        <v>47696</v>
      </c>
      <c r="H507" s="410" t="s">
        <v>606</v>
      </c>
      <c r="I507" s="411"/>
      <c r="J507" s="411"/>
      <c r="K507" s="411"/>
      <c r="L507" s="411"/>
      <c r="M507" s="410" t="s">
        <v>115</v>
      </c>
      <c r="N507" s="410">
        <v>7</v>
      </c>
      <c r="O507" s="85"/>
      <c r="P507" s="85"/>
      <c r="Q507" s="85"/>
      <c r="R507" s="85"/>
      <c r="S507" s="85" t="s">
        <v>1768</v>
      </c>
    </row>
    <row r="508" spans="1:19" ht="14.5" customHeight="1">
      <c r="A508" s="103" t="str">
        <f t="shared" si="7"/>
        <v>A0437</v>
      </c>
      <c r="B508" s="414" t="s">
        <v>2511</v>
      </c>
      <c r="C508" s="414" t="s">
        <v>2512</v>
      </c>
      <c r="D508" s="414" t="s">
        <v>1853</v>
      </c>
      <c r="E508" s="414" t="s">
        <v>2513</v>
      </c>
      <c r="F508" s="414" t="s">
        <v>2514</v>
      </c>
      <c r="G508" s="418">
        <v>47696</v>
      </c>
      <c r="H508" s="414" t="s">
        <v>606</v>
      </c>
      <c r="I508" s="415"/>
      <c r="J508" s="415"/>
      <c r="K508" s="415"/>
      <c r="L508" s="415"/>
      <c r="M508" s="414" t="s">
        <v>115</v>
      </c>
      <c r="N508" s="414">
        <v>7</v>
      </c>
      <c r="O508" s="103"/>
      <c r="P508" s="103"/>
      <c r="Q508" s="103"/>
      <c r="R508" s="103"/>
      <c r="S508" s="103" t="s">
        <v>1768</v>
      </c>
    </row>
    <row r="509" spans="1:19" ht="14.5" customHeight="1">
      <c r="A509" s="82" t="str">
        <f t="shared" si="7"/>
        <v>A0438</v>
      </c>
      <c r="B509" s="410" t="s">
        <v>2515</v>
      </c>
      <c r="C509" s="410" t="s">
        <v>2516</v>
      </c>
      <c r="D509" s="410" t="s">
        <v>1899</v>
      </c>
      <c r="E509" s="410" t="s">
        <v>2517</v>
      </c>
      <c r="F509" s="410" t="s">
        <v>2518</v>
      </c>
      <c r="G509" s="416">
        <v>45717</v>
      </c>
      <c r="H509" s="410" t="s">
        <v>606</v>
      </c>
      <c r="I509" s="417">
        <v>41</v>
      </c>
      <c r="J509" s="417">
        <v>33</v>
      </c>
      <c r="K509" s="417">
        <v>39</v>
      </c>
      <c r="L509" s="417">
        <v>360</v>
      </c>
      <c r="M509" s="410" t="s">
        <v>115</v>
      </c>
      <c r="N509" s="410">
        <v>7</v>
      </c>
      <c r="O509" s="85"/>
      <c r="P509" s="85"/>
      <c r="Q509" s="85"/>
      <c r="R509" s="85"/>
      <c r="S509" s="85" t="s">
        <v>1768</v>
      </c>
    </row>
    <row r="510" spans="1:19" ht="14.5" customHeight="1">
      <c r="A510" s="103" t="str">
        <f t="shared" si="7"/>
        <v>A0438</v>
      </c>
      <c r="B510" s="414" t="s">
        <v>2515</v>
      </c>
      <c r="C510" s="414" t="s">
        <v>2516</v>
      </c>
      <c r="D510" s="414" t="s">
        <v>1899</v>
      </c>
      <c r="E510" s="414" t="s">
        <v>2517</v>
      </c>
      <c r="F510" s="414" t="s">
        <v>2518</v>
      </c>
      <c r="G510" s="418">
        <v>45717</v>
      </c>
      <c r="H510" s="414" t="s">
        <v>606</v>
      </c>
      <c r="I510" s="419">
        <v>39</v>
      </c>
      <c r="J510" s="419">
        <v>41</v>
      </c>
      <c r="K510" s="419">
        <v>33</v>
      </c>
      <c r="L510" s="419">
        <v>360</v>
      </c>
      <c r="M510" s="414" t="s">
        <v>115</v>
      </c>
      <c r="N510" s="414">
        <v>7</v>
      </c>
      <c r="O510" s="103"/>
      <c r="P510" s="103"/>
      <c r="Q510" s="103"/>
      <c r="R510" s="103"/>
      <c r="S510" s="103" t="s">
        <v>1768</v>
      </c>
    </row>
    <row r="511" spans="1:19" ht="14.5" customHeight="1">
      <c r="A511" s="82" t="str">
        <f t="shared" si="7"/>
        <v>A0442</v>
      </c>
      <c r="B511" s="432" t="s">
        <v>2519</v>
      </c>
      <c r="C511" s="433" t="s">
        <v>2520</v>
      </c>
      <c r="D511" s="422"/>
      <c r="E511" s="422"/>
      <c r="F511" s="422"/>
      <c r="G511" s="422"/>
      <c r="H511" s="422"/>
      <c r="I511" s="423">
        <v>34</v>
      </c>
      <c r="J511" s="423">
        <v>29</v>
      </c>
      <c r="K511" s="423">
        <v>18</v>
      </c>
      <c r="L511" s="412"/>
      <c r="M511" s="412"/>
      <c r="N511" s="412"/>
      <c r="O511" s="85"/>
      <c r="P511" s="85"/>
      <c r="Q511" s="85"/>
      <c r="R511" s="85"/>
      <c r="S511" s="85"/>
    </row>
    <row r="512" spans="1:19" ht="14.5" customHeight="1">
      <c r="A512" s="103" t="str">
        <f t="shared" si="7"/>
        <v>A0442</v>
      </c>
      <c r="B512" s="434" t="s">
        <v>2519</v>
      </c>
      <c r="C512" s="435" t="s">
        <v>2520</v>
      </c>
      <c r="D512" s="426"/>
      <c r="E512" s="426"/>
      <c r="F512" s="426"/>
      <c r="G512" s="426"/>
      <c r="H512" s="426"/>
      <c r="I512" s="427">
        <v>18</v>
      </c>
      <c r="J512" s="427">
        <v>34</v>
      </c>
      <c r="K512" s="427">
        <v>29</v>
      </c>
      <c r="L512" s="413"/>
      <c r="M512" s="413"/>
      <c r="N512" s="413"/>
      <c r="O512" s="103"/>
      <c r="P512" s="103"/>
      <c r="Q512" s="103"/>
      <c r="R512" s="103"/>
      <c r="S512" s="103"/>
    </row>
    <row r="513" spans="1:19" ht="14.5" customHeight="1">
      <c r="A513" s="82" t="str">
        <f t="shared" si="7"/>
        <v>A0443</v>
      </c>
      <c r="B513" s="432" t="s">
        <v>2521</v>
      </c>
      <c r="C513" s="433" t="s">
        <v>2522</v>
      </c>
      <c r="D513" s="422"/>
      <c r="E513" s="422"/>
      <c r="F513" s="422"/>
      <c r="G513" s="422"/>
      <c r="H513" s="422"/>
      <c r="I513" s="423">
        <v>12</v>
      </c>
      <c r="J513" s="423">
        <v>25</v>
      </c>
      <c r="K513" s="423">
        <v>20</v>
      </c>
      <c r="L513" s="412"/>
      <c r="M513" s="412"/>
      <c r="N513" s="412"/>
      <c r="O513" s="85"/>
      <c r="P513" s="85"/>
      <c r="Q513" s="85"/>
      <c r="R513" s="85"/>
      <c r="S513" s="85"/>
    </row>
    <row r="514" spans="1:19" ht="14.5" customHeight="1">
      <c r="A514" s="103" t="str">
        <f t="shared" ref="A514:A577" si="8">LEFT(B514,5)</f>
        <v>A0443</v>
      </c>
      <c r="B514" s="434" t="s">
        <v>2521</v>
      </c>
      <c r="C514" s="435" t="s">
        <v>2522</v>
      </c>
      <c r="D514" s="426"/>
      <c r="E514" s="426"/>
      <c r="F514" s="426"/>
      <c r="G514" s="426"/>
      <c r="H514" s="426"/>
      <c r="I514" s="427">
        <v>20</v>
      </c>
      <c r="J514" s="427">
        <v>12</v>
      </c>
      <c r="K514" s="427">
        <v>25</v>
      </c>
      <c r="L514" s="413"/>
      <c r="M514" s="413"/>
      <c r="N514" s="413"/>
      <c r="O514" s="103"/>
      <c r="P514" s="103"/>
      <c r="Q514" s="103"/>
      <c r="R514" s="103"/>
      <c r="S514" s="103"/>
    </row>
    <row r="515" spans="1:19" ht="14.5" customHeight="1">
      <c r="A515" s="82" t="str">
        <f t="shared" si="8"/>
        <v>A0444</v>
      </c>
      <c r="B515" s="432" t="s">
        <v>2523</v>
      </c>
      <c r="C515" s="433" t="s">
        <v>2524</v>
      </c>
      <c r="D515" s="422"/>
      <c r="E515" s="422"/>
      <c r="F515" s="422"/>
      <c r="G515" s="422"/>
      <c r="H515" s="422"/>
      <c r="I515" s="423">
        <v>82.8</v>
      </c>
      <c r="J515" s="423">
        <v>85</v>
      </c>
      <c r="K515" s="423">
        <v>31</v>
      </c>
      <c r="L515" s="412"/>
      <c r="M515" s="412"/>
      <c r="N515" s="412"/>
      <c r="O515" s="85"/>
      <c r="P515" s="85"/>
      <c r="Q515" s="85"/>
      <c r="R515" s="85"/>
      <c r="S515" s="85"/>
    </row>
    <row r="516" spans="1:19" ht="14.5" customHeight="1">
      <c r="A516" s="103" t="str">
        <f t="shared" si="8"/>
        <v>A0444</v>
      </c>
      <c r="B516" s="434" t="s">
        <v>2523</v>
      </c>
      <c r="C516" s="435" t="s">
        <v>2524</v>
      </c>
      <c r="D516" s="426"/>
      <c r="E516" s="426"/>
      <c r="F516" s="426"/>
      <c r="G516" s="426"/>
      <c r="H516" s="426"/>
      <c r="I516" s="427">
        <v>31</v>
      </c>
      <c r="J516" s="427">
        <v>82.8</v>
      </c>
      <c r="K516" s="427">
        <v>85</v>
      </c>
      <c r="L516" s="413"/>
      <c r="M516" s="413"/>
      <c r="N516" s="413"/>
      <c r="O516" s="103"/>
      <c r="P516" s="103"/>
      <c r="Q516" s="103"/>
      <c r="R516" s="103"/>
      <c r="S516" s="103"/>
    </row>
    <row r="517" spans="1:19" ht="14.5" customHeight="1">
      <c r="A517" s="82" t="str">
        <f t="shared" si="8"/>
        <v>A0445</v>
      </c>
      <c r="B517" s="432" t="s">
        <v>2525</v>
      </c>
      <c r="C517" s="433" t="s">
        <v>2526</v>
      </c>
      <c r="D517" s="422"/>
      <c r="E517" s="422"/>
      <c r="F517" s="422"/>
      <c r="G517" s="422"/>
      <c r="H517" s="422"/>
      <c r="I517" s="423">
        <v>90</v>
      </c>
      <c r="J517" s="423">
        <v>44</v>
      </c>
      <c r="K517" s="423">
        <v>30</v>
      </c>
      <c r="L517" s="412"/>
      <c r="M517" s="412"/>
      <c r="N517" s="412"/>
      <c r="O517" s="85"/>
      <c r="P517" s="85"/>
      <c r="Q517" s="85"/>
      <c r="R517" s="85"/>
      <c r="S517" s="85"/>
    </row>
    <row r="518" spans="1:19" ht="14.5" customHeight="1">
      <c r="A518" s="103" t="str">
        <f t="shared" si="8"/>
        <v>A0445</v>
      </c>
      <c r="B518" s="434" t="s">
        <v>2525</v>
      </c>
      <c r="C518" s="435" t="s">
        <v>2526</v>
      </c>
      <c r="D518" s="426"/>
      <c r="E518" s="426"/>
      <c r="F518" s="426"/>
      <c r="G518" s="426"/>
      <c r="H518" s="426"/>
      <c r="I518" s="427">
        <v>30</v>
      </c>
      <c r="J518" s="427">
        <v>90</v>
      </c>
      <c r="K518" s="427">
        <v>44</v>
      </c>
      <c r="L518" s="413"/>
      <c r="M518" s="413"/>
      <c r="N518" s="413"/>
      <c r="O518" s="103"/>
      <c r="P518" s="103"/>
      <c r="Q518" s="103"/>
      <c r="R518" s="103"/>
      <c r="S518" s="103"/>
    </row>
    <row r="519" spans="1:19" ht="14.5" customHeight="1">
      <c r="A519" s="82" t="str">
        <f t="shared" si="8"/>
        <v>A0448</v>
      </c>
      <c r="B519" s="432" t="s">
        <v>2527</v>
      </c>
      <c r="C519" s="433" t="s">
        <v>2528</v>
      </c>
      <c r="D519" s="422"/>
      <c r="E519" s="422"/>
      <c r="F519" s="422"/>
      <c r="G519" s="422"/>
      <c r="H519" s="422"/>
      <c r="I519" s="423">
        <v>13</v>
      </c>
      <c r="J519" s="423">
        <v>9</v>
      </c>
      <c r="K519" s="423">
        <v>3</v>
      </c>
      <c r="L519" s="412"/>
      <c r="M519" s="412"/>
      <c r="N519" s="412"/>
      <c r="O519" s="85"/>
      <c r="P519" s="85"/>
      <c r="Q519" s="85"/>
      <c r="R519" s="85"/>
      <c r="S519" s="85"/>
    </row>
    <row r="520" spans="1:19" ht="14.5" customHeight="1">
      <c r="A520" s="103" t="str">
        <f t="shared" si="8"/>
        <v>A0448</v>
      </c>
      <c r="B520" s="434" t="s">
        <v>2527</v>
      </c>
      <c r="C520" s="435" t="s">
        <v>2528</v>
      </c>
      <c r="D520" s="426"/>
      <c r="E520" s="426"/>
      <c r="F520" s="426"/>
      <c r="G520" s="426"/>
      <c r="H520" s="426"/>
      <c r="I520" s="427">
        <v>3</v>
      </c>
      <c r="J520" s="427">
        <v>13</v>
      </c>
      <c r="K520" s="427">
        <v>9</v>
      </c>
      <c r="L520" s="413"/>
      <c r="M520" s="413"/>
      <c r="N520" s="413"/>
      <c r="O520" s="103"/>
      <c r="P520" s="103"/>
      <c r="Q520" s="103"/>
      <c r="R520" s="103"/>
      <c r="S520" s="103"/>
    </row>
    <row r="521" spans="1:19" ht="13" customHeight="1">
      <c r="A521" s="82" t="str">
        <f t="shared" si="8"/>
        <v>A0449</v>
      </c>
      <c r="B521" s="412" t="s">
        <v>2529</v>
      </c>
      <c r="C521" s="412" t="s">
        <v>2530</v>
      </c>
      <c r="D521" s="412"/>
      <c r="E521" s="412"/>
      <c r="F521" s="412"/>
      <c r="G521" s="412"/>
      <c r="H521" s="412"/>
      <c r="I521" s="412">
        <v>78</v>
      </c>
      <c r="J521" s="412">
        <v>96</v>
      </c>
      <c r="K521" s="412">
        <v>96</v>
      </c>
      <c r="L521" s="412"/>
      <c r="M521" s="412"/>
      <c r="N521" s="412"/>
      <c r="O521" s="85"/>
      <c r="P521" s="85"/>
      <c r="Q521" s="85"/>
      <c r="R521" s="85"/>
      <c r="S521" s="85"/>
    </row>
    <row r="522" spans="1:19" ht="13" customHeight="1">
      <c r="A522" s="103" t="str">
        <f t="shared" si="8"/>
        <v>A0449</v>
      </c>
      <c r="B522" s="413" t="s">
        <v>2529</v>
      </c>
      <c r="C522" s="413" t="s">
        <v>2530</v>
      </c>
      <c r="D522" s="413"/>
      <c r="E522" s="413"/>
      <c r="F522" s="413"/>
      <c r="G522" s="413"/>
      <c r="H522" s="413"/>
      <c r="I522" s="413">
        <v>96</v>
      </c>
      <c r="J522" s="413">
        <v>78</v>
      </c>
      <c r="K522" s="413">
        <v>96</v>
      </c>
      <c r="L522" s="413"/>
      <c r="M522" s="413"/>
      <c r="N522" s="413"/>
      <c r="O522" s="103"/>
      <c r="P522" s="103"/>
      <c r="Q522" s="103"/>
      <c r="R522" s="103"/>
      <c r="S522" s="103"/>
    </row>
    <row r="523" spans="1:19" ht="14.5" customHeight="1">
      <c r="A523" s="82" t="str">
        <f t="shared" si="8"/>
        <v>A0452</v>
      </c>
      <c r="B523" s="410" t="s">
        <v>2531</v>
      </c>
      <c r="C523" s="410" t="s">
        <v>2532</v>
      </c>
      <c r="D523" s="410" t="s">
        <v>2533</v>
      </c>
      <c r="E523" s="410"/>
      <c r="F523" s="410"/>
      <c r="G523" s="416">
        <v>46296</v>
      </c>
      <c r="H523" s="410" t="s">
        <v>627</v>
      </c>
      <c r="I523" s="411"/>
      <c r="J523" s="411"/>
      <c r="K523" s="411"/>
      <c r="L523" s="411"/>
      <c r="M523" s="410"/>
      <c r="N523" s="410"/>
      <c r="O523" s="85"/>
      <c r="P523" s="85"/>
      <c r="Q523" s="85"/>
      <c r="R523" s="85"/>
      <c r="S523" s="85"/>
    </row>
    <row r="524" spans="1:19" ht="14.5" customHeight="1">
      <c r="A524" s="103" t="str">
        <f t="shared" si="8"/>
        <v>A0452</v>
      </c>
      <c r="B524" s="414" t="s">
        <v>2531</v>
      </c>
      <c r="C524" s="414" t="s">
        <v>2532</v>
      </c>
      <c r="D524" s="414" t="s">
        <v>2533</v>
      </c>
      <c r="E524" s="414"/>
      <c r="F524" s="414"/>
      <c r="G524" s="418">
        <v>46296</v>
      </c>
      <c r="H524" s="414" t="s">
        <v>627</v>
      </c>
      <c r="I524" s="415"/>
      <c r="J524" s="415"/>
      <c r="K524" s="415"/>
      <c r="L524" s="415"/>
      <c r="M524" s="414"/>
      <c r="N524" s="414"/>
      <c r="O524" s="103"/>
      <c r="P524" s="103"/>
      <c r="Q524" s="103"/>
      <c r="R524" s="103"/>
      <c r="S524" s="103"/>
    </row>
    <row r="525" spans="1:19" ht="13" customHeight="1">
      <c r="A525" s="82" t="str">
        <f t="shared" si="8"/>
        <v>A0457</v>
      </c>
      <c r="B525" s="412" t="s">
        <v>2534</v>
      </c>
      <c r="C525" s="412" t="s">
        <v>2535</v>
      </c>
      <c r="D525" s="412"/>
      <c r="E525" s="412"/>
      <c r="F525" s="412"/>
      <c r="G525" s="412"/>
      <c r="H525" s="412"/>
      <c r="I525" s="412">
        <v>187</v>
      </c>
      <c r="J525" s="412">
        <v>99</v>
      </c>
      <c r="K525" s="412">
        <v>83.5</v>
      </c>
      <c r="L525" s="412"/>
      <c r="M525" s="412"/>
      <c r="N525" s="412"/>
      <c r="O525" s="85"/>
      <c r="P525" s="85"/>
      <c r="Q525" s="85"/>
      <c r="R525" s="85"/>
      <c r="S525" s="85"/>
    </row>
    <row r="526" spans="1:19" ht="13" customHeight="1">
      <c r="A526" s="103" t="str">
        <f t="shared" si="8"/>
        <v>A0457</v>
      </c>
      <c r="B526" s="413" t="s">
        <v>2534</v>
      </c>
      <c r="C526" s="413" t="s">
        <v>2535</v>
      </c>
      <c r="D526" s="413"/>
      <c r="E526" s="413"/>
      <c r="F526" s="413"/>
      <c r="G526" s="413"/>
      <c r="H526" s="413"/>
      <c r="I526" s="413">
        <v>83.5</v>
      </c>
      <c r="J526" s="413">
        <v>187</v>
      </c>
      <c r="K526" s="413">
        <v>99</v>
      </c>
      <c r="L526" s="413"/>
      <c r="M526" s="413"/>
      <c r="N526" s="413"/>
      <c r="O526" s="103"/>
      <c r="P526" s="103"/>
      <c r="Q526" s="103"/>
      <c r="R526" s="103"/>
      <c r="S526" s="103"/>
    </row>
    <row r="527" spans="1:19" ht="14.5" customHeight="1">
      <c r="A527" s="82" t="str">
        <f t="shared" si="8"/>
        <v>A0457</v>
      </c>
      <c r="B527" s="410" t="s">
        <v>2536</v>
      </c>
      <c r="C527" s="410" t="s">
        <v>2535</v>
      </c>
      <c r="D527" s="410" t="s">
        <v>1867</v>
      </c>
      <c r="E527" s="410"/>
      <c r="F527" s="410"/>
      <c r="G527" s="416">
        <v>51867</v>
      </c>
      <c r="H527" s="410" t="s">
        <v>627</v>
      </c>
      <c r="I527" s="411"/>
      <c r="J527" s="411"/>
      <c r="K527" s="411"/>
      <c r="L527" s="411"/>
      <c r="M527" s="410" t="s">
        <v>115</v>
      </c>
      <c r="N527" s="410"/>
      <c r="O527" s="85"/>
      <c r="P527" s="85"/>
      <c r="Q527" s="85"/>
      <c r="R527" s="85"/>
      <c r="S527" s="85"/>
    </row>
    <row r="528" spans="1:19" ht="14.5" customHeight="1">
      <c r="A528" s="103" t="str">
        <f t="shared" si="8"/>
        <v>A0457</v>
      </c>
      <c r="B528" s="414" t="s">
        <v>2536</v>
      </c>
      <c r="C528" s="414" t="s">
        <v>2535</v>
      </c>
      <c r="D528" s="414" t="s">
        <v>1867</v>
      </c>
      <c r="E528" s="414"/>
      <c r="F528" s="414"/>
      <c r="G528" s="418">
        <v>51867</v>
      </c>
      <c r="H528" s="414" t="s">
        <v>627</v>
      </c>
      <c r="I528" s="415"/>
      <c r="J528" s="415"/>
      <c r="K528" s="415"/>
      <c r="L528" s="415"/>
      <c r="M528" s="414" t="s">
        <v>115</v>
      </c>
      <c r="N528" s="414"/>
      <c r="O528" s="103"/>
      <c r="P528" s="103"/>
      <c r="Q528" s="103"/>
      <c r="R528" s="103"/>
      <c r="S528" s="103"/>
    </row>
    <row r="529" spans="1:19" ht="13" customHeight="1">
      <c r="A529" s="82" t="str">
        <f t="shared" si="8"/>
        <v>A0458</v>
      </c>
      <c r="B529" s="412" t="s">
        <v>2537</v>
      </c>
      <c r="C529" s="412" t="s">
        <v>2538</v>
      </c>
      <c r="D529" s="412"/>
      <c r="E529" s="412"/>
      <c r="F529" s="412"/>
      <c r="G529" s="412"/>
      <c r="H529" s="412"/>
      <c r="I529" s="412">
        <v>187</v>
      </c>
      <c r="J529" s="412">
        <v>99</v>
      </c>
      <c r="K529" s="412">
        <v>83.5</v>
      </c>
      <c r="L529" s="412"/>
      <c r="M529" s="412"/>
      <c r="N529" s="412"/>
      <c r="O529" s="85"/>
      <c r="P529" s="85"/>
      <c r="Q529" s="85"/>
      <c r="R529" s="85"/>
      <c r="S529" s="85"/>
    </row>
    <row r="530" spans="1:19" ht="13" customHeight="1">
      <c r="A530" s="103" t="str">
        <f t="shared" si="8"/>
        <v>A0458</v>
      </c>
      <c r="B530" s="413" t="s">
        <v>2537</v>
      </c>
      <c r="C530" s="413" t="s">
        <v>2538</v>
      </c>
      <c r="D530" s="413"/>
      <c r="E530" s="413"/>
      <c r="F530" s="413"/>
      <c r="G530" s="413"/>
      <c r="H530" s="413"/>
      <c r="I530" s="413">
        <v>83.5</v>
      </c>
      <c r="J530" s="413">
        <v>187</v>
      </c>
      <c r="K530" s="413">
        <v>99</v>
      </c>
      <c r="L530" s="413"/>
      <c r="M530" s="413"/>
      <c r="N530" s="413"/>
      <c r="O530" s="103"/>
      <c r="P530" s="103"/>
      <c r="Q530" s="103"/>
      <c r="R530" s="103"/>
      <c r="S530" s="103"/>
    </row>
    <row r="531" spans="1:19" ht="14.5" customHeight="1">
      <c r="A531" s="82" t="str">
        <f t="shared" si="8"/>
        <v>A0458</v>
      </c>
      <c r="B531" s="410" t="s">
        <v>2539</v>
      </c>
      <c r="C531" s="410" t="s">
        <v>2538</v>
      </c>
      <c r="D531" s="410" t="s">
        <v>1867</v>
      </c>
      <c r="E531" s="410"/>
      <c r="F531" s="410"/>
      <c r="G531" s="416">
        <v>51867</v>
      </c>
      <c r="H531" s="410" t="s">
        <v>627</v>
      </c>
      <c r="I531" s="411"/>
      <c r="J531" s="411"/>
      <c r="K531" s="411"/>
      <c r="L531" s="411"/>
      <c r="M531" s="410" t="s">
        <v>115</v>
      </c>
      <c r="N531" s="410"/>
      <c r="O531" s="85"/>
      <c r="P531" s="85"/>
      <c r="Q531" s="85"/>
      <c r="R531" s="85"/>
      <c r="S531" s="85"/>
    </row>
    <row r="532" spans="1:19" ht="14.5" customHeight="1">
      <c r="A532" s="103" t="str">
        <f t="shared" si="8"/>
        <v>A0458</v>
      </c>
      <c r="B532" s="414" t="s">
        <v>2539</v>
      </c>
      <c r="C532" s="414" t="s">
        <v>2538</v>
      </c>
      <c r="D532" s="414" t="s">
        <v>1867</v>
      </c>
      <c r="E532" s="414"/>
      <c r="F532" s="414"/>
      <c r="G532" s="418">
        <v>51867</v>
      </c>
      <c r="H532" s="414" t="s">
        <v>627</v>
      </c>
      <c r="I532" s="415"/>
      <c r="J532" s="415"/>
      <c r="K532" s="415"/>
      <c r="L532" s="415"/>
      <c r="M532" s="414" t="s">
        <v>115</v>
      </c>
      <c r="N532" s="414"/>
      <c r="O532" s="103"/>
      <c r="P532" s="103"/>
      <c r="Q532" s="103"/>
      <c r="R532" s="103"/>
      <c r="S532" s="103"/>
    </row>
    <row r="533" spans="1:19" ht="14.5" customHeight="1">
      <c r="A533" s="82" t="str">
        <f t="shared" si="8"/>
        <v>A0462</v>
      </c>
      <c r="B533" s="410" t="s">
        <v>2540</v>
      </c>
      <c r="C533" s="410" t="s">
        <v>2541</v>
      </c>
      <c r="D533" s="410" t="s">
        <v>1797</v>
      </c>
      <c r="E533" s="410" t="s">
        <v>2542</v>
      </c>
      <c r="F533" s="410" t="s">
        <v>2543</v>
      </c>
      <c r="G533" s="416">
        <v>44562</v>
      </c>
      <c r="H533" s="410" t="s">
        <v>606</v>
      </c>
      <c r="I533" s="417">
        <v>18</v>
      </c>
      <c r="J533" s="417">
        <v>22</v>
      </c>
      <c r="K533" s="417">
        <v>11</v>
      </c>
      <c r="L533" s="417">
        <v>35</v>
      </c>
      <c r="M533" s="410" t="s">
        <v>115</v>
      </c>
      <c r="N533" s="410">
        <v>7</v>
      </c>
      <c r="O533" s="85"/>
      <c r="P533" s="85"/>
      <c r="Q533" s="85"/>
      <c r="R533" s="85"/>
      <c r="S533" s="85" t="s">
        <v>1768</v>
      </c>
    </row>
    <row r="534" spans="1:19" ht="14.5" customHeight="1">
      <c r="A534" s="103" t="str">
        <f t="shared" si="8"/>
        <v>A0462</v>
      </c>
      <c r="B534" s="414" t="s">
        <v>2540</v>
      </c>
      <c r="C534" s="414" t="s">
        <v>2541</v>
      </c>
      <c r="D534" s="414" t="s">
        <v>1797</v>
      </c>
      <c r="E534" s="414" t="s">
        <v>2542</v>
      </c>
      <c r="F534" s="414" t="s">
        <v>2543</v>
      </c>
      <c r="G534" s="418">
        <v>44562</v>
      </c>
      <c r="H534" s="414" t="s">
        <v>606</v>
      </c>
      <c r="I534" s="419">
        <v>11</v>
      </c>
      <c r="J534" s="419">
        <v>18</v>
      </c>
      <c r="K534" s="419">
        <v>22</v>
      </c>
      <c r="L534" s="419">
        <v>35</v>
      </c>
      <c r="M534" s="414" t="s">
        <v>115</v>
      </c>
      <c r="N534" s="414">
        <v>7</v>
      </c>
      <c r="O534" s="103"/>
      <c r="P534" s="103"/>
      <c r="Q534" s="103"/>
      <c r="R534" s="103"/>
      <c r="S534" s="103" t="s">
        <v>1768</v>
      </c>
    </row>
    <row r="535" spans="1:19" ht="13" customHeight="1">
      <c r="A535" s="82" t="str">
        <f t="shared" si="8"/>
        <v>A0463</v>
      </c>
      <c r="B535" s="412" t="s">
        <v>2544</v>
      </c>
      <c r="C535" s="412" t="s">
        <v>2545</v>
      </c>
      <c r="D535" s="412"/>
      <c r="E535" s="412"/>
      <c r="F535" s="412"/>
      <c r="G535" s="412"/>
      <c r="H535" s="412"/>
      <c r="I535" s="412">
        <v>36</v>
      </c>
      <c r="J535" s="412">
        <v>24</v>
      </c>
      <c r="K535" s="412">
        <v>24</v>
      </c>
      <c r="L535" s="412"/>
      <c r="M535" s="412"/>
      <c r="N535" s="412"/>
      <c r="O535" s="85"/>
      <c r="P535" s="85"/>
      <c r="Q535" s="85"/>
      <c r="R535" s="85"/>
      <c r="S535" s="85"/>
    </row>
    <row r="536" spans="1:19" ht="13" customHeight="1">
      <c r="A536" s="103" t="str">
        <f t="shared" si="8"/>
        <v>A0463</v>
      </c>
      <c r="B536" s="413" t="s">
        <v>2544</v>
      </c>
      <c r="C536" s="413" t="s">
        <v>2545</v>
      </c>
      <c r="D536" s="413"/>
      <c r="E536" s="413"/>
      <c r="F536" s="413"/>
      <c r="G536" s="413"/>
      <c r="H536" s="413"/>
      <c r="I536" s="413">
        <v>24</v>
      </c>
      <c r="J536" s="413">
        <v>36</v>
      </c>
      <c r="K536" s="413">
        <v>24</v>
      </c>
      <c r="L536" s="413"/>
      <c r="M536" s="413"/>
      <c r="N536" s="413"/>
      <c r="O536" s="103"/>
      <c r="P536" s="103"/>
      <c r="Q536" s="103"/>
      <c r="R536" s="103"/>
      <c r="S536" s="103"/>
    </row>
    <row r="537" spans="1:19" ht="14.5" customHeight="1">
      <c r="A537" s="82" t="str">
        <f t="shared" si="8"/>
        <v>A0466</v>
      </c>
      <c r="B537" s="410" t="s">
        <v>2546</v>
      </c>
      <c r="C537" s="410" t="s">
        <v>2547</v>
      </c>
      <c r="D537" s="410" t="s">
        <v>1892</v>
      </c>
      <c r="E537" s="410" t="s">
        <v>2548</v>
      </c>
      <c r="F537" s="410" t="s">
        <v>2549</v>
      </c>
      <c r="G537" s="416">
        <v>44166</v>
      </c>
      <c r="H537" s="410" t="s">
        <v>627</v>
      </c>
      <c r="I537" s="411"/>
      <c r="J537" s="411"/>
      <c r="K537" s="411"/>
      <c r="L537" s="411"/>
      <c r="M537" s="410" t="s">
        <v>115</v>
      </c>
      <c r="N537" s="410" t="s">
        <v>1838</v>
      </c>
      <c r="O537" s="85"/>
      <c r="P537" s="85"/>
      <c r="Q537" s="85"/>
      <c r="R537" s="85"/>
      <c r="S537" s="85" t="s">
        <v>1768</v>
      </c>
    </row>
    <row r="538" spans="1:19" ht="14.5" customHeight="1">
      <c r="A538" s="103" t="str">
        <f t="shared" si="8"/>
        <v>A0466</v>
      </c>
      <c r="B538" s="414" t="s">
        <v>2546</v>
      </c>
      <c r="C538" s="414" t="s">
        <v>2547</v>
      </c>
      <c r="D538" s="414" t="s">
        <v>1892</v>
      </c>
      <c r="E538" s="414" t="s">
        <v>2548</v>
      </c>
      <c r="F538" s="414" t="s">
        <v>2549</v>
      </c>
      <c r="G538" s="418">
        <v>44166</v>
      </c>
      <c r="H538" s="414" t="s">
        <v>627</v>
      </c>
      <c r="I538" s="415"/>
      <c r="J538" s="415"/>
      <c r="K538" s="415"/>
      <c r="L538" s="415"/>
      <c r="M538" s="414" t="s">
        <v>115</v>
      </c>
      <c r="N538" s="414" t="s">
        <v>1838</v>
      </c>
      <c r="O538" s="103"/>
      <c r="P538" s="103"/>
      <c r="Q538" s="103"/>
      <c r="R538" s="103"/>
      <c r="S538" s="103" t="s">
        <v>1768</v>
      </c>
    </row>
    <row r="539" spans="1:19" ht="14.5" customHeight="1">
      <c r="A539" s="82" t="str">
        <f t="shared" si="8"/>
        <v>A0473</v>
      </c>
      <c r="B539" s="410" t="s">
        <v>2550</v>
      </c>
      <c r="C539" s="410" t="s">
        <v>2551</v>
      </c>
      <c r="D539" s="410" t="s">
        <v>1899</v>
      </c>
      <c r="E539" s="410" t="s">
        <v>2552</v>
      </c>
      <c r="F539" s="410" t="s">
        <v>2553</v>
      </c>
      <c r="G539" s="416">
        <v>45717</v>
      </c>
      <c r="H539" s="410" t="s">
        <v>606</v>
      </c>
      <c r="I539" s="417">
        <v>23.75</v>
      </c>
      <c r="J539" s="417">
        <v>18</v>
      </c>
      <c r="K539" s="417">
        <v>8.5</v>
      </c>
      <c r="L539" s="417">
        <v>16</v>
      </c>
      <c r="M539" s="410"/>
      <c r="N539" s="410" t="s">
        <v>1838</v>
      </c>
      <c r="O539" s="85"/>
      <c r="P539" s="85"/>
      <c r="Q539" s="85"/>
      <c r="R539" s="85"/>
      <c r="S539" s="85" t="s">
        <v>1768</v>
      </c>
    </row>
    <row r="540" spans="1:19" ht="14.5" customHeight="1">
      <c r="A540" s="103" t="str">
        <f t="shared" si="8"/>
        <v>A0473</v>
      </c>
      <c r="B540" s="414" t="s">
        <v>2550</v>
      </c>
      <c r="C540" s="414" t="s">
        <v>2551</v>
      </c>
      <c r="D540" s="414" t="s">
        <v>1899</v>
      </c>
      <c r="E540" s="414" t="s">
        <v>2552</v>
      </c>
      <c r="F540" s="414" t="s">
        <v>2553</v>
      </c>
      <c r="G540" s="418">
        <v>45717</v>
      </c>
      <c r="H540" s="414" t="s">
        <v>606</v>
      </c>
      <c r="I540" s="419">
        <v>8.5</v>
      </c>
      <c r="J540" s="419">
        <v>23.75</v>
      </c>
      <c r="K540" s="419">
        <v>18</v>
      </c>
      <c r="L540" s="419">
        <v>16</v>
      </c>
      <c r="M540" s="414"/>
      <c r="N540" s="414" t="s">
        <v>1838</v>
      </c>
      <c r="O540" s="103"/>
      <c r="P540" s="103"/>
      <c r="Q540" s="103"/>
      <c r="R540" s="103"/>
      <c r="S540" s="103" t="s">
        <v>1768</v>
      </c>
    </row>
    <row r="541" spans="1:19" ht="14.5" customHeight="1">
      <c r="A541" s="82" t="str">
        <f t="shared" si="8"/>
        <v>A0474</v>
      </c>
      <c r="B541" s="432" t="s">
        <v>2554</v>
      </c>
      <c r="C541" s="433" t="s">
        <v>2555</v>
      </c>
      <c r="D541" s="422"/>
      <c r="E541" s="422"/>
      <c r="F541" s="422"/>
      <c r="G541" s="422"/>
      <c r="H541" s="422"/>
      <c r="I541" s="423">
        <v>40</v>
      </c>
      <c r="J541" s="423">
        <v>22.55</v>
      </c>
      <c r="K541" s="423">
        <v>23</v>
      </c>
      <c r="L541" s="412"/>
      <c r="M541" s="412"/>
      <c r="N541" s="412"/>
      <c r="O541" s="85"/>
      <c r="P541" s="85"/>
      <c r="Q541" s="85"/>
      <c r="R541" s="85"/>
      <c r="S541" s="85"/>
    </row>
    <row r="542" spans="1:19" ht="14.5" customHeight="1">
      <c r="A542" s="103" t="str">
        <f t="shared" si="8"/>
        <v>A0474</v>
      </c>
      <c r="B542" s="434" t="s">
        <v>2554</v>
      </c>
      <c r="C542" s="435" t="s">
        <v>2555</v>
      </c>
      <c r="D542" s="426"/>
      <c r="E542" s="426"/>
      <c r="F542" s="426"/>
      <c r="G542" s="426"/>
      <c r="H542" s="426"/>
      <c r="I542" s="427">
        <v>23</v>
      </c>
      <c r="J542" s="427">
        <v>40</v>
      </c>
      <c r="K542" s="427">
        <v>22.55</v>
      </c>
      <c r="L542" s="413"/>
      <c r="M542" s="413"/>
      <c r="N542" s="413"/>
      <c r="O542" s="103"/>
      <c r="P542" s="103"/>
      <c r="Q542" s="103"/>
      <c r="R542" s="103"/>
      <c r="S542" s="103"/>
    </row>
    <row r="543" spans="1:19" ht="13" customHeight="1">
      <c r="A543" s="82" t="str">
        <f t="shared" si="8"/>
        <v>A0501</v>
      </c>
      <c r="B543" s="412" t="s">
        <v>2556</v>
      </c>
      <c r="C543" s="412" t="s">
        <v>2557</v>
      </c>
      <c r="D543" s="412"/>
      <c r="E543" s="412"/>
      <c r="F543" s="412"/>
      <c r="G543" s="412"/>
      <c r="H543" s="412"/>
      <c r="I543" s="412">
        <v>48</v>
      </c>
      <c r="J543" s="412">
        <v>30</v>
      </c>
      <c r="K543" s="412">
        <v>30</v>
      </c>
      <c r="L543" s="412"/>
      <c r="M543" s="412"/>
      <c r="N543" s="412"/>
      <c r="O543" s="85"/>
      <c r="P543" s="85"/>
      <c r="Q543" s="85"/>
      <c r="R543" s="85"/>
      <c r="S543" s="85"/>
    </row>
    <row r="544" spans="1:19" ht="13" customHeight="1">
      <c r="A544" s="103" t="str">
        <f t="shared" si="8"/>
        <v>A0501</v>
      </c>
      <c r="B544" s="413" t="s">
        <v>2556</v>
      </c>
      <c r="C544" s="413" t="s">
        <v>2557</v>
      </c>
      <c r="D544" s="413"/>
      <c r="E544" s="413"/>
      <c r="F544" s="413"/>
      <c r="G544" s="413"/>
      <c r="H544" s="413"/>
      <c r="I544" s="413">
        <v>30</v>
      </c>
      <c r="J544" s="413">
        <v>48</v>
      </c>
      <c r="K544" s="413">
        <v>30</v>
      </c>
      <c r="L544" s="413"/>
      <c r="M544" s="413"/>
      <c r="N544" s="413"/>
      <c r="O544" s="103"/>
      <c r="P544" s="103"/>
      <c r="Q544" s="103"/>
      <c r="R544" s="103"/>
      <c r="S544" s="103"/>
    </row>
    <row r="545" spans="1:19" ht="13" customHeight="1">
      <c r="A545" s="82" t="str">
        <f t="shared" si="8"/>
        <v>A0502</v>
      </c>
      <c r="B545" s="412" t="s">
        <v>2558</v>
      </c>
      <c r="C545" s="412" t="s">
        <v>2559</v>
      </c>
      <c r="D545" s="412"/>
      <c r="E545" s="412"/>
      <c r="F545" s="412"/>
      <c r="G545" s="412"/>
      <c r="H545" s="412"/>
      <c r="I545" s="412">
        <v>36</v>
      </c>
      <c r="J545" s="412">
        <v>24</v>
      </c>
      <c r="K545" s="412">
        <v>24</v>
      </c>
      <c r="L545" s="412"/>
      <c r="M545" s="412"/>
      <c r="N545" s="412"/>
      <c r="O545" s="85"/>
      <c r="P545" s="85"/>
      <c r="Q545" s="85"/>
      <c r="R545" s="85"/>
      <c r="S545" s="85"/>
    </row>
    <row r="546" spans="1:19" ht="13" customHeight="1">
      <c r="A546" s="103" t="str">
        <f t="shared" si="8"/>
        <v>A0502</v>
      </c>
      <c r="B546" s="413" t="s">
        <v>2558</v>
      </c>
      <c r="C546" s="413" t="s">
        <v>2559</v>
      </c>
      <c r="D546" s="413"/>
      <c r="E546" s="413"/>
      <c r="F546" s="413"/>
      <c r="G546" s="413"/>
      <c r="H546" s="413"/>
      <c r="I546" s="413">
        <v>24</v>
      </c>
      <c r="J546" s="413">
        <v>36</v>
      </c>
      <c r="K546" s="413">
        <v>24</v>
      </c>
      <c r="L546" s="413"/>
      <c r="M546" s="413"/>
      <c r="N546" s="413"/>
      <c r="O546" s="103"/>
      <c r="P546" s="103"/>
      <c r="Q546" s="103"/>
      <c r="R546" s="103"/>
      <c r="S546" s="103"/>
    </row>
    <row r="547" spans="1:19" ht="13" customHeight="1">
      <c r="A547" s="82" t="str">
        <f t="shared" si="8"/>
        <v>A0503</v>
      </c>
      <c r="B547" s="412" t="s">
        <v>2560</v>
      </c>
      <c r="C547" s="412" t="s">
        <v>2561</v>
      </c>
      <c r="D547" s="412"/>
      <c r="E547" s="412"/>
      <c r="F547" s="412"/>
      <c r="G547" s="412"/>
      <c r="H547" s="412"/>
      <c r="I547" s="412">
        <v>48</v>
      </c>
      <c r="J547" s="412">
        <v>36</v>
      </c>
      <c r="K547" s="412">
        <v>60</v>
      </c>
      <c r="L547" s="412"/>
      <c r="M547" s="412"/>
      <c r="N547" s="412"/>
      <c r="O547" s="85"/>
      <c r="P547" s="85"/>
      <c r="Q547" s="85"/>
      <c r="R547" s="85"/>
      <c r="S547" s="85"/>
    </row>
    <row r="548" spans="1:19" ht="13" customHeight="1">
      <c r="A548" s="103" t="str">
        <f t="shared" si="8"/>
        <v>A0503</v>
      </c>
      <c r="B548" s="413" t="s">
        <v>2560</v>
      </c>
      <c r="C548" s="413" t="s">
        <v>2561</v>
      </c>
      <c r="D548" s="413"/>
      <c r="E548" s="413"/>
      <c r="F548" s="413"/>
      <c r="G548" s="413"/>
      <c r="H548" s="413"/>
      <c r="I548" s="413">
        <v>60</v>
      </c>
      <c r="J548" s="413">
        <v>48</v>
      </c>
      <c r="K548" s="413">
        <v>36</v>
      </c>
      <c r="L548" s="413"/>
      <c r="M548" s="413"/>
      <c r="N548" s="413"/>
      <c r="O548" s="103"/>
      <c r="P548" s="103"/>
      <c r="Q548" s="103"/>
      <c r="R548" s="103"/>
      <c r="S548" s="103"/>
    </row>
    <row r="549" spans="1:19" ht="14.5" customHeight="1">
      <c r="A549" s="82" t="str">
        <f t="shared" si="8"/>
        <v>A0504</v>
      </c>
      <c r="B549" s="410" t="s">
        <v>2562</v>
      </c>
      <c r="C549" s="410" t="s">
        <v>2563</v>
      </c>
      <c r="D549" s="410" t="s">
        <v>1858</v>
      </c>
      <c r="E549" s="410" t="s">
        <v>2564</v>
      </c>
      <c r="F549" s="410" t="s">
        <v>2565</v>
      </c>
      <c r="G549" s="416">
        <v>42186</v>
      </c>
      <c r="H549" s="410" t="s">
        <v>623</v>
      </c>
      <c r="I549" s="417">
        <v>42</v>
      </c>
      <c r="J549" s="417">
        <v>96</v>
      </c>
      <c r="K549" s="417">
        <v>36</v>
      </c>
      <c r="L549" s="417">
        <v>996</v>
      </c>
      <c r="M549" s="410" t="s">
        <v>115</v>
      </c>
      <c r="N549" s="410" t="s">
        <v>116</v>
      </c>
      <c r="O549" s="85"/>
      <c r="P549" s="85"/>
      <c r="Q549" s="85"/>
      <c r="R549" s="85"/>
      <c r="S549" s="85" t="s">
        <v>1768</v>
      </c>
    </row>
    <row r="550" spans="1:19" ht="14.5" customHeight="1">
      <c r="A550" s="82" t="str">
        <f t="shared" si="8"/>
        <v>A0504</v>
      </c>
      <c r="B550" s="410" t="s">
        <v>2562</v>
      </c>
      <c r="C550" s="410" t="s">
        <v>2563</v>
      </c>
      <c r="D550" s="410" t="s">
        <v>1858</v>
      </c>
      <c r="E550" s="410" t="s">
        <v>2566</v>
      </c>
      <c r="F550" s="410" t="s">
        <v>2567</v>
      </c>
      <c r="G550" s="416">
        <v>44013</v>
      </c>
      <c r="H550" s="410" t="s">
        <v>606</v>
      </c>
      <c r="I550" s="417">
        <v>42</v>
      </c>
      <c r="J550" s="417">
        <v>96</v>
      </c>
      <c r="K550" s="417">
        <v>36</v>
      </c>
      <c r="L550" s="417">
        <v>996</v>
      </c>
      <c r="M550" s="410" t="s">
        <v>115</v>
      </c>
      <c r="N550" s="410">
        <v>7</v>
      </c>
      <c r="O550" s="85"/>
      <c r="P550" s="85"/>
      <c r="Q550" s="85"/>
      <c r="R550" s="85"/>
      <c r="S550" s="85" t="s">
        <v>1768</v>
      </c>
    </row>
    <row r="551" spans="1:19" ht="14.5" customHeight="1">
      <c r="A551" s="82" t="str">
        <f t="shared" si="8"/>
        <v>A0504</v>
      </c>
      <c r="B551" s="410" t="s">
        <v>2562</v>
      </c>
      <c r="C551" s="410" t="s">
        <v>2563</v>
      </c>
      <c r="D551" s="410" t="s">
        <v>1858</v>
      </c>
      <c r="E551" s="410" t="s">
        <v>2568</v>
      </c>
      <c r="F551" s="410" t="s">
        <v>2569</v>
      </c>
      <c r="G551" s="416">
        <v>36495</v>
      </c>
      <c r="H551" s="410" t="s">
        <v>623</v>
      </c>
      <c r="I551" s="417">
        <v>42</v>
      </c>
      <c r="J551" s="417">
        <v>96</v>
      </c>
      <c r="K551" s="417">
        <v>36</v>
      </c>
      <c r="L551" s="417">
        <v>996</v>
      </c>
      <c r="M551" s="410" t="s">
        <v>115</v>
      </c>
      <c r="N551" s="410" t="s">
        <v>116</v>
      </c>
      <c r="O551" s="85"/>
      <c r="P551" s="85"/>
      <c r="Q551" s="85"/>
      <c r="R551" s="85"/>
      <c r="S551" s="85" t="s">
        <v>1768</v>
      </c>
    </row>
    <row r="552" spans="1:19" ht="14.5" customHeight="1">
      <c r="A552" s="103" t="str">
        <f t="shared" si="8"/>
        <v>A0504</v>
      </c>
      <c r="B552" s="414" t="s">
        <v>2562</v>
      </c>
      <c r="C552" s="414" t="s">
        <v>2563</v>
      </c>
      <c r="D552" s="414" t="s">
        <v>1858</v>
      </c>
      <c r="E552" s="414" t="s">
        <v>2564</v>
      </c>
      <c r="F552" s="414" t="s">
        <v>2565</v>
      </c>
      <c r="G552" s="418">
        <v>42186</v>
      </c>
      <c r="H552" s="414" t="s">
        <v>623</v>
      </c>
      <c r="I552" s="419">
        <v>36</v>
      </c>
      <c r="J552" s="419">
        <v>42</v>
      </c>
      <c r="K552" s="419">
        <v>96</v>
      </c>
      <c r="L552" s="419">
        <v>996</v>
      </c>
      <c r="M552" s="414" t="s">
        <v>115</v>
      </c>
      <c r="N552" s="414" t="s">
        <v>116</v>
      </c>
      <c r="O552" s="103"/>
      <c r="P552" s="103"/>
      <c r="Q552" s="103"/>
      <c r="R552" s="103"/>
      <c r="S552" s="103" t="s">
        <v>1768</v>
      </c>
    </row>
    <row r="553" spans="1:19" ht="14.5" customHeight="1">
      <c r="A553" s="103" t="str">
        <f t="shared" si="8"/>
        <v>A0504</v>
      </c>
      <c r="B553" s="414" t="s">
        <v>2562</v>
      </c>
      <c r="C553" s="414" t="s">
        <v>2563</v>
      </c>
      <c r="D553" s="414" t="s">
        <v>1858</v>
      </c>
      <c r="E553" s="414" t="s">
        <v>2566</v>
      </c>
      <c r="F553" s="414" t="s">
        <v>2567</v>
      </c>
      <c r="G553" s="418">
        <v>44013</v>
      </c>
      <c r="H553" s="414" t="s">
        <v>606</v>
      </c>
      <c r="I553" s="419">
        <v>36</v>
      </c>
      <c r="J553" s="419">
        <v>42</v>
      </c>
      <c r="K553" s="419">
        <v>96</v>
      </c>
      <c r="L553" s="419">
        <v>996</v>
      </c>
      <c r="M553" s="414" t="s">
        <v>115</v>
      </c>
      <c r="N553" s="414">
        <v>7</v>
      </c>
      <c r="O553" s="103"/>
      <c r="P553" s="103"/>
      <c r="Q553" s="103"/>
      <c r="R553" s="103"/>
      <c r="S553" s="103" t="s">
        <v>1768</v>
      </c>
    </row>
    <row r="554" spans="1:19" ht="14.5" customHeight="1">
      <c r="A554" s="103" t="str">
        <f t="shared" si="8"/>
        <v>A0504</v>
      </c>
      <c r="B554" s="414" t="s">
        <v>2562</v>
      </c>
      <c r="C554" s="414" t="s">
        <v>2563</v>
      </c>
      <c r="D554" s="414" t="s">
        <v>1858</v>
      </c>
      <c r="E554" s="414" t="s">
        <v>2568</v>
      </c>
      <c r="F554" s="414" t="s">
        <v>2569</v>
      </c>
      <c r="G554" s="418">
        <v>36495</v>
      </c>
      <c r="H554" s="414" t="s">
        <v>623</v>
      </c>
      <c r="I554" s="419">
        <v>36</v>
      </c>
      <c r="J554" s="419">
        <v>42</v>
      </c>
      <c r="K554" s="419">
        <v>96</v>
      </c>
      <c r="L554" s="419">
        <v>996</v>
      </c>
      <c r="M554" s="414" t="s">
        <v>115</v>
      </c>
      <c r="N554" s="414" t="s">
        <v>116</v>
      </c>
      <c r="O554" s="103"/>
      <c r="P554" s="103"/>
      <c r="Q554" s="103"/>
      <c r="R554" s="103"/>
      <c r="S554" s="103" t="s">
        <v>1768</v>
      </c>
    </row>
    <row r="555" spans="1:19" ht="14.5" customHeight="1">
      <c r="A555" s="82" t="str">
        <f t="shared" si="8"/>
        <v>A0666</v>
      </c>
      <c r="B555" s="410" t="s">
        <v>2570</v>
      </c>
      <c r="C555" s="410" t="s">
        <v>2571</v>
      </c>
      <c r="D555" s="410" t="s">
        <v>1774</v>
      </c>
      <c r="E555" s="410" t="s">
        <v>2572</v>
      </c>
      <c r="F555" s="410" t="s">
        <v>2573</v>
      </c>
      <c r="G555" s="416">
        <v>43070</v>
      </c>
      <c r="H555" s="410" t="s">
        <v>606</v>
      </c>
      <c r="I555" s="417">
        <v>19.64</v>
      </c>
      <c r="J555" s="417">
        <v>16.75</v>
      </c>
      <c r="K555" s="417">
        <v>5.25</v>
      </c>
      <c r="L555" s="417">
        <v>32</v>
      </c>
      <c r="M555" s="410" t="s">
        <v>115</v>
      </c>
      <c r="N555" s="410" t="s">
        <v>116</v>
      </c>
      <c r="O555" s="85"/>
      <c r="P555" s="85" t="s">
        <v>1882</v>
      </c>
      <c r="Q555" s="85" t="s">
        <v>1882</v>
      </c>
      <c r="R555" s="85" t="s">
        <v>1883</v>
      </c>
      <c r="S555" s="85" t="s">
        <v>1768</v>
      </c>
    </row>
    <row r="556" spans="1:19" ht="14.5" customHeight="1">
      <c r="A556" s="103" t="str">
        <f t="shared" si="8"/>
        <v>A0666</v>
      </c>
      <c r="B556" s="414" t="s">
        <v>2570</v>
      </c>
      <c r="C556" s="414" t="s">
        <v>2571</v>
      </c>
      <c r="D556" s="414" t="s">
        <v>1774</v>
      </c>
      <c r="E556" s="414" t="s">
        <v>2572</v>
      </c>
      <c r="F556" s="414" t="s">
        <v>2573</v>
      </c>
      <c r="G556" s="418">
        <v>43070</v>
      </c>
      <c r="H556" s="414" t="s">
        <v>606</v>
      </c>
      <c r="I556" s="419">
        <v>5.25</v>
      </c>
      <c r="J556" s="419">
        <v>19.64</v>
      </c>
      <c r="K556" s="419">
        <v>16.75</v>
      </c>
      <c r="L556" s="419">
        <v>32</v>
      </c>
      <c r="M556" s="414" t="s">
        <v>115</v>
      </c>
      <c r="N556" s="414" t="s">
        <v>116</v>
      </c>
      <c r="O556" s="103"/>
      <c r="P556" s="103" t="s">
        <v>1882</v>
      </c>
      <c r="Q556" s="103" t="s">
        <v>1882</v>
      </c>
      <c r="R556" s="103" t="s">
        <v>1883</v>
      </c>
      <c r="S556" s="103" t="s">
        <v>1768</v>
      </c>
    </row>
    <row r="557" spans="1:19" ht="14.5" customHeight="1">
      <c r="A557" s="82" t="str">
        <f t="shared" si="8"/>
        <v>A0806</v>
      </c>
      <c r="B557" s="410" t="s">
        <v>2574</v>
      </c>
      <c r="C557" s="410" t="s">
        <v>2575</v>
      </c>
      <c r="D557" s="410" t="s">
        <v>1899</v>
      </c>
      <c r="E557" s="410" t="s">
        <v>2576</v>
      </c>
      <c r="F557" s="410" t="s">
        <v>2577</v>
      </c>
      <c r="G557" s="416">
        <v>43009</v>
      </c>
      <c r="H557" s="410" t="s">
        <v>623</v>
      </c>
      <c r="I557" s="417">
        <v>191</v>
      </c>
      <c r="J557" s="417">
        <v>86</v>
      </c>
      <c r="K557" s="417">
        <v>96</v>
      </c>
      <c r="L557" s="417">
        <v>7109</v>
      </c>
      <c r="M557" s="410" t="s">
        <v>115</v>
      </c>
      <c r="N557" s="410">
        <v>7</v>
      </c>
      <c r="O557" s="85"/>
      <c r="P557" s="85"/>
      <c r="Q557" s="85"/>
      <c r="R557" s="85"/>
      <c r="S557" s="85" t="s">
        <v>1768</v>
      </c>
    </row>
    <row r="558" spans="1:19" ht="14.5" customHeight="1">
      <c r="A558" s="103" t="str">
        <f t="shared" si="8"/>
        <v>A0806</v>
      </c>
      <c r="B558" s="414" t="s">
        <v>2574</v>
      </c>
      <c r="C558" s="414" t="s">
        <v>2575</v>
      </c>
      <c r="D558" s="414" t="s">
        <v>1899</v>
      </c>
      <c r="E558" s="414" t="s">
        <v>2576</v>
      </c>
      <c r="F558" s="414" t="s">
        <v>2577</v>
      </c>
      <c r="G558" s="418">
        <v>43009</v>
      </c>
      <c r="H558" s="414" t="s">
        <v>623</v>
      </c>
      <c r="I558" s="68">
        <v>96</v>
      </c>
      <c r="J558" s="68">
        <v>191</v>
      </c>
      <c r="K558" s="68">
        <v>86</v>
      </c>
      <c r="L558" s="68">
        <v>7109</v>
      </c>
      <c r="M558" s="414" t="s">
        <v>115</v>
      </c>
      <c r="N558" s="414">
        <v>7</v>
      </c>
      <c r="O558" s="103"/>
      <c r="P558" s="103"/>
      <c r="Q558" s="103"/>
      <c r="R558" s="103"/>
      <c r="S558" s="103" t="s">
        <v>1768</v>
      </c>
    </row>
    <row r="559" spans="1:19" ht="14.5" customHeight="1">
      <c r="A559" s="82" t="str">
        <f t="shared" si="8"/>
        <v>A0807</v>
      </c>
      <c r="B559" s="410" t="s">
        <v>2578</v>
      </c>
      <c r="C559" s="410" t="s">
        <v>2579</v>
      </c>
      <c r="D559" s="410" t="s">
        <v>1899</v>
      </c>
      <c r="E559" s="410" t="s">
        <v>2580</v>
      </c>
      <c r="F559" s="410" t="s">
        <v>2581</v>
      </c>
      <c r="G559" s="416">
        <v>43009</v>
      </c>
      <c r="H559" s="410" t="s">
        <v>623</v>
      </c>
      <c r="I559" s="417">
        <v>191</v>
      </c>
      <c r="J559" s="417">
        <v>86</v>
      </c>
      <c r="K559" s="417">
        <v>96</v>
      </c>
      <c r="L559" s="417">
        <v>6935</v>
      </c>
      <c r="M559" s="410" t="s">
        <v>115</v>
      </c>
      <c r="N559" s="410">
        <v>7</v>
      </c>
      <c r="O559" s="85"/>
      <c r="P559" s="85"/>
      <c r="Q559" s="85"/>
      <c r="R559" s="85"/>
      <c r="S559" s="85" t="s">
        <v>1768</v>
      </c>
    </row>
    <row r="560" spans="1:19" ht="14.5" customHeight="1">
      <c r="A560" s="103" t="str">
        <f t="shared" si="8"/>
        <v>A0807</v>
      </c>
      <c r="B560" s="414" t="s">
        <v>2578</v>
      </c>
      <c r="C560" s="414" t="s">
        <v>2579</v>
      </c>
      <c r="D560" s="414" t="s">
        <v>1899</v>
      </c>
      <c r="E560" s="414" t="s">
        <v>2580</v>
      </c>
      <c r="F560" s="414" t="s">
        <v>2581</v>
      </c>
      <c r="G560" s="418">
        <v>43009</v>
      </c>
      <c r="H560" s="414" t="s">
        <v>623</v>
      </c>
      <c r="I560" s="419">
        <v>96</v>
      </c>
      <c r="J560" s="419">
        <v>191</v>
      </c>
      <c r="K560" s="419">
        <v>86</v>
      </c>
      <c r="L560" s="419">
        <v>6935</v>
      </c>
      <c r="M560" s="414" t="s">
        <v>115</v>
      </c>
      <c r="N560" s="414">
        <v>7</v>
      </c>
      <c r="O560" s="103"/>
      <c r="P560" s="103"/>
      <c r="Q560" s="103"/>
      <c r="R560" s="103"/>
      <c r="S560" s="103" t="s">
        <v>1768</v>
      </c>
    </row>
    <row r="561" spans="1:19" ht="14.5" customHeight="1">
      <c r="A561" s="82" t="str">
        <f t="shared" si="8"/>
        <v>A0808</v>
      </c>
      <c r="B561" s="410" t="s">
        <v>2582</v>
      </c>
      <c r="C561" s="410" t="s">
        <v>2583</v>
      </c>
      <c r="D561" s="410" t="s">
        <v>1797</v>
      </c>
      <c r="E561" s="410" t="s">
        <v>2584</v>
      </c>
      <c r="F561" s="410" t="s">
        <v>2585</v>
      </c>
      <c r="G561" s="416">
        <v>47027</v>
      </c>
      <c r="H561" s="410" t="s">
        <v>606</v>
      </c>
      <c r="I561" s="417">
        <v>40</v>
      </c>
      <c r="J561" s="417">
        <v>48</v>
      </c>
      <c r="K561" s="417">
        <v>41</v>
      </c>
      <c r="L561" s="417">
        <v>54.6</v>
      </c>
      <c r="M561" s="410" t="s">
        <v>115</v>
      </c>
      <c r="N561" s="410">
        <v>7</v>
      </c>
      <c r="O561" s="85"/>
      <c r="P561" s="85" t="s">
        <v>1882</v>
      </c>
      <c r="Q561" s="85" t="s">
        <v>1882</v>
      </c>
      <c r="R561" s="85" t="s">
        <v>1883</v>
      </c>
      <c r="S561" s="85" t="s">
        <v>1768</v>
      </c>
    </row>
    <row r="562" spans="1:19" ht="14.5" customHeight="1">
      <c r="A562" s="103" t="str">
        <f t="shared" si="8"/>
        <v>A0808</v>
      </c>
      <c r="B562" s="414" t="s">
        <v>2582</v>
      </c>
      <c r="C562" s="414" t="s">
        <v>2583</v>
      </c>
      <c r="D562" s="414" t="s">
        <v>1797</v>
      </c>
      <c r="E562" s="414" t="s">
        <v>2584</v>
      </c>
      <c r="F562" s="414" t="s">
        <v>2585</v>
      </c>
      <c r="G562" s="418">
        <v>47027</v>
      </c>
      <c r="H562" s="414" t="s">
        <v>606</v>
      </c>
      <c r="I562" s="419">
        <v>41</v>
      </c>
      <c r="J562" s="419">
        <v>40</v>
      </c>
      <c r="K562" s="419">
        <v>48</v>
      </c>
      <c r="L562" s="419">
        <v>54.6</v>
      </c>
      <c r="M562" s="414" t="s">
        <v>115</v>
      </c>
      <c r="N562" s="414">
        <v>7</v>
      </c>
      <c r="O562" s="103"/>
      <c r="P562" s="103" t="s">
        <v>1882</v>
      </c>
      <c r="Q562" s="103" t="s">
        <v>1882</v>
      </c>
      <c r="R562" s="103" t="s">
        <v>1883</v>
      </c>
      <c r="S562" s="103" t="s">
        <v>1768</v>
      </c>
    </row>
    <row r="563" spans="1:19" ht="14.5" customHeight="1">
      <c r="A563" s="82" t="str">
        <f t="shared" si="8"/>
        <v>A0819</v>
      </c>
      <c r="B563" s="410" t="s">
        <v>2586</v>
      </c>
      <c r="C563" s="410" t="s">
        <v>2587</v>
      </c>
      <c r="D563" s="410" t="s">
        <v>2159</v>
      </c>
      <c r="E563" s="410" t="s">
        <v>2588</v>
      </c>
      <c r="F563" s="410" t="s">
        <v>2589</v>
      </c>
      <c r="G563" s="416">
        <v>41609</v>
      </c>
      <c r="H563" s="410" t="s">
        <v>623</v>
      </c>
      <c r="I563" s="417">
        <v>41</v>
      </c>
      <c r="J563" s="417">
        <v>23</v>
      </c>
      <c r="K563" s="417">
        <v>12</v>
      </c>
      <c r="L563" s="417">
        <v>147</v>
      </c>
      <c r="M563" s="410"/>
      <c r="N563" s="410">
        <v>7</v>
      </c>
      <c r="O563" s="85"/>
      <c r="P563" s="85"/>
      <c r="Q563" s="85"/>
      <c r="R563" s="85"/>
      <c r="S563" s="85" t="s">
        <v>1768</v>
      </c>
    </row>
    <row r="564" spans="1:19" ht="14.5" customHeight="1">
      <c r="A564" s="82" t="str">
        <f t="shared" si="8"/>
        <v>A0819</v>
      </c>
      <c r="B564" s="410" t="s">
        <v>2586</v>
      </c>
      <c r="C564" s="410" t="s">
        <v>2587</v>
      </c>
      <c r="D564" s="410" t="s">
        <v>2159</v>
      </c>
      <c r="E564" s="410" t="s">
        <v>2590</v>
      </c>
      <c r="F564" s="410" t="s">
        <v>2591</v>
      </c>
      <c r="G564" s="416">
        <v>41609</v>
      </c>
      <c r="H564" s="410" t="s">
        <v>623</v>
      </c>
      <c r="I564" s="417">
        <v>41</v>
      </c>
      <c r="J564" s="417">
        <v>22.75</v>
      </c>
      <c r="K564" s="417">
        <v>12</v>
      </c>
      <c r="L564" s="417">
        <v>147</v>
      </c>
      <c r="M564" s="410"/>
      <c r="N564" s="410">
        <v>7</v>
      </c>
      <c r="O564" s="85"/>
      <c r="P564" s="85"/>
      <c r="Q564" s="85"/>
      <c r="R564" s="85"/>
      <c r="S564" s="85" t="s">
        <v>1768</v>
      </c>
    </row>
    <row r="565" spans="1:19" ht="14.5" customHeight="1">
      <c r="A565" s="103" t="str">
        <f t="shared" si="8"/>
        <v>A0819</v>
      </c>
      <c r="B565" s="414" t="s">
        <v>2586</v>
      </c>
      <c r="C565" s="414" t="s">
        <v>2587</v>
      </c>
      <c r="D565" s="414" t="s">
        <v>2159</v>
      </c>
      <c r="E565" s="414" t="s">
        <v>2588</v>
      </c>
      <c r="F565" s="414" t="s">
        <v>2589</v>
      </c>
      <c r="G565" s="418">
        <v>41609</v>
      </c>
      <c r="H565" s="414" t="s">
        <v>623</v>
      </c>
      <c r="I565" s="419">
        <v>12</v>
      </c>
      <c r="J565" s="419">
        <v>41</v>
      </c>
      <c r="K565" s="419">
        <v>23</v>
      </c>
      <c r="L565" s="419">
        <v>147</v>
      </c>
      <c r="M565" s="414"/>
      <c r="N565" s="414">
        <v>7</v>
      </c>
      <c r="O565" s="103"/>
      <c r="P565" s="103"/>
      <c r="Q565" s="103"/>
      <c r="R565" s="103"/>
      <c r="S565" s="103" t="s">
        <v>1768</v>
      </c>
    </row>
    <row r="566" spans="1:19" ht="14.5" customHeight="1">
      <c r="A566" s="103" t="str">
        <f t="shared" si="8"/>
        <v>A0819</v>
      </c>
      <c r="B566" s="414" t="s">
        <v>2586</v>
      </c>
      <c r="C566" s="414" t="s">
        <v>2587</v>
      </c>
      <c r="D566" s="414" t="s">
        <v>2159</v>
      </c>
      <c r="E566" s="414" t="s">
        <v>2590</v>
      </c>
      <c r="F566" s="414" t="s">
        <v>2591</v>
      </c>
      <c r="G566" s="418">
        <v>41609</v>
      </c>
      <c r="H566" s="414" t="s">
        <v>623</v>
      </c>
      <c r="I566" s="419">
        <v>12</v>
      </c>
      <c r="J566" s="419">
        <v>41</v>
      </c>
      <c r="K566" s="419">
        <v>22.75</v>
      </c>
      <c r="L566" s="419">
        <v>147</v>
      </c>
      <c r="M566" s="414"/>
      <c r="N566" s="414">
        <v>7</v>
      </c>
      <c r="O566" s="103"/>
      <c r="P566" s="103"/>
      <c r="Q566" s="103"/>
      <c r="R566" s="103"/>
      <c r="S566" s="103" t="s">
        <v>1768</v>
      </c>
    </row>
    <row r="567" spans="1:19" ht="14.5" customHeight="1">
      <c r="A567" s="82" t="str">
        <f t="shared" si="8"/>
        <v>A0819</v>
      </c>
      <c r="B567" s="410" t="s">
        <v>2592</v>
      </c>
      <c r="C567" s="410" t="s">
        <v>2587</v>
      </c>
      <c r="D567" s="410" t="s">
        <v>2593</v>
      </c>
      <c r="E567" s="410" t="s">
        <v>2594</v>
      </c>
      <c r="F567" s="410" t="s">
        <v>2595</v>
      </c>
      <c r="G567" s="416">
        <v>40422</v>
      </c>
      <c r="H567" s="410" t="s">
        <v>1777</v>
      </c>
      <c r="I567" s="417">
        <v>0</v>
      </c>
      <c r="J567" s="417">
        <v>0</v>
      </c>
      <c r="K567" s="417">
        <v>0</v>
      </c>
      <c r="L567" s="417">
        <v>0</v>
      </c>
      <c r="M567" s="410" t="s">
        <v>115</v>
      </c>
      <c r="N567" s="410">
        <v>7</v>
      </c>
      <c r="O567" s="85"/>
      <c r="P567" s="85"/>
      <c r="Q567" s="85"/>
      <c r="R567" s="85"/>
      <c r="S567" s="85" t="s">
        <v>1768</v>
      </c>
    </row>
    <row r="568" spans="1:19" ht="14.5" customHeight="1">
      <c r="A568" s="103" t="str">
        <f t="shared" si="8"/>
        <v>A0819</v>
      </c>
      <c r="B568" s="414" t="s">
        <v>2592</v>
      </c>
      <c r="C568" s="414" t="s">
        <v>2587</v>
      </c>
      <c r="D568" s="414" t="s">
        <v>2593</v>
      </c>
      <c r="E568" s="414" t="s">
        <v>2594</v>
      </c>
      <c r="F568" s="414" t="s">
        <v>2595</v>
      </c>
      <c r="G568" s="418">
        <v>40422</v>
      </c>
      <c r="H568" s="414" t="s">
        <v>1777</v>
      </c>
      <c r="I568" s="419">
        <v>0</v>
      </c>
      <c r="J568" s="419">
        <v>0</v>
      </c>
      <c r="K568" s="419">
        <v>0</v>
      </c>
      <c r="L568" s="419">
        <v>0</v>
      </c>
      <c r="M568" s="414" t="s">
        <v>115</v>
      </c>
      <c r="N568" s="414">
        <v>7</v>
      </c>
      <c r="O568" s="103"/>
      <c r="P568" s="103"/>
      <c r="Q568" s="103"/>
      <c r="R568" s="103"/>
      <c r="S568" s="103" t="s">
        <v>1768</v>
      </c>
    </row>
    <row r="569" spans="1:19" ht="14.5" customHeight="1">
      <c r="A569" s="82" t="str">
        <f t="shared" si="8"/>
        <v>A0830</v>
      </c>
      <c r="B569" s="410" t="s">
        <v>2596</v>
      </c>
      <c r="C569" s="410" t="s">
        <v>2597</v>
      </c>
      <c r="D569" s="410" t="s">
        <v>2386</v>
      </c>
      <c r="E569" s="410"/>
      <c r="F569" s="410"/>
      <c r="G569" s="416">
        <v>44531</v>
      </c>
      <c r="H569" s="410" t="s">
        <v>627</v>
      </c>
      <c r="I569" s="411"/>
      <c r="J569" s="411"/>
      <c r="K569" s="411"/>
      <c r="L569" s="411"/>
      <c r="M569" s="410"/>
      <c r="N569" s="410"/>
      <c r="O569" s="85"/>
      <c r="P569" s="85"/>
      <c r="Q569" s="85"/>
      <c r="R569" s="85"/>
      <c r="S569" s="85"/>
    </row>
    <row r="570" spans="1:19" ht="14.5" customHeight="1">
      <c r="A570" s="103" t="str">
        <f t="shared" si="8"/>
        <v>A0830</v>
      </c>
      <c r="B570" s="414" t="s">
        <v>2596</v>
      </c>
      <c r="C570" s="414" t="s">
        <v>2597</v>
      </c>
      <c r="D570" s="414" t="s">
        <v>2386</v>
      </c>
      <c r="E570" s="414"/>
      <c r="F570" s="414"/>
      <c r="G570" s="418">
        <v>44531</v>
      </c>
      <c r="H570" s="414" t="s">
        <v>627</v>
      </c>
      <c r="I570" s="415"/>
      <c r="J570" s="415"/>
      <c r="K570" s="415"/>
      <c r="L570" s="415"/>
      <c r="M570" s="414"/>
      <c r="N570" s="414"/>
      <c r="O570" s="103"/>
      <c r="P570" s="103"/>
      <c r="Q570" s="103"/>
      <c r="R570" s="103"/>
      <c r="S570" s="103"/>
    </row>
    <row r="571" spans="1:19" ht="14.5" customHeight="1">
      <c r="A571" s="82" t="str">
        <f t="shared" si="8"/>
        <v>A0872</v>
      </c>
      <c r="B571" s="410" t="s">
        <v>2598</v>
      </c>
      <c r="C571" s="410" t="s">
        <v>2599</v>
      </c>
      <c r="D571" s="410" t="s">
        <v>2159</v>
      </c>
      <c r="E571" s="410" t="s">
        <v>2600</v>
      </c>
      <c r="F571" s="410" t="s">
        <v>2601</v>
      </c>
      <c r="G571" s="416">
        <v>42644</v>
      </c>
      <c r="H571" s="410" t="s">
        <v>623</v>
      </c>
      <c r="I571" s="417">
        <v>41</v>
      </c>
      <c r="J571" s="417">
        <v>23</v>
      </c>
      <c r="K571" s="417">
        <v>12</v>
      </c>
      <c r="L571" s="417">
        <v>147</v>
      </c>
      <c r="M571" s="410" t="s">
        <v>115</v>
      </c>
      <c r="N571" s="410">
        <v>7</v>
      </c>
      <c r="O571" s="85"/>
      <c r="P571" s="85"/>
      <c r="Q571" s="85"/>
      <c r="R571" s="85"/>
      <c r="S571" s="85" t="s">
        <v>1768</v>
      </c>
    </row>
    <row r="572" spans="1:19" ht="14.5" customHeight="1">
      <c r="A572" s="82" t="str">
        <f t="shared" si="8"/>
        <v>A0872</v>
      </c>
      <c r="B572" s="410" t="s">
        <v>2598</v>
      </c>
      <c r="C572" s="410" t="s">
        <v>2602</v>
      </c>
      <c r="D572" s="410" t="s">
        <v>2159</v>
      </c>
      <c r="E572" s="410" t="s">
        <v>2603</v>
      </c>
      <c r="F572" s="410" t="s">
        <v>2604</v>
      </c>
      <c r="G572" s="416">
        <v>42644</v>
      </c>
      <c r="H572" s="410" t="s">
        <v>606</v>
      </c>
      <c r="I572" s="417">
        <v>41</v>
      </c>
      <c r="J572" s="417">
        <v>22.75</v>
      </c>
      <c r="K572" s="417">
        <v>10</v>
      </c>
      <c r="L572" s="417">
        <v>126</v>
      </c>
      <c r="M572" s="410" t="s">
        <v>115</v>
      </c>
      <c r="N572" s="410">
        <v>7</v>
      </c>
      <c r="O572" s="85"/>
      <c r="P572" s="85"/>
      <c r="Q572" s="85"/>
      <c r="R572" s="85"/>
      <c r="S572" s="85" t="s">
        <v>1768</v>
      </c>
    </row>
    <row r="573" spans="1:19" ht="13" customHeight="1">
      <c r="A573" s="82" t="str">
        <f t="shared" si="8"/>
        <v>A0872</v>
      </c>
      <c r="B573" s="412" t="s">
        <v>2598</v>
      </c>
      <c r="C573" s="412" t="s">
        <v>2605</v>
      </c>
      <c r="D573" s="412"/>
      <c r="E573" s="412"/>
      <c r="F573" s="412"/>
      <c r="G573" s="412"/>
      <c r="H573" s="412"/>
      <c r="I573" s="412">
        <v>36</v>
      </c>
      <c r="J573" s="412">
        <v>24</v>
      </c>
      <c r="K573" s="412">
        <v>24</v>
      </c>
      <c r="L573" s="412"/>
      <c r="M573" s="412"/>
      <c r="N573" s="412"/>
      <c r="O573" s="85"/>
      <c r="P573" s="85"/>
      <c r="Q573" s="85"/>
      <c r="R573" s="85"/>
      <c r="S573" s="85"/>
    </row>
    <row r="574" spans="1:19" ht="14.5" customHeight="1">
      <c r="A574" s="103" t="str">
        <f t="shared" si="8"/>
        <v>A0872</v>
      </c>
      <c r="B574" s="414" t="s">
        <v>2598</v>
      </c>
      <c r="C574" s="414" t="s">
        <v>2599</v>
      </c>
      <c r="D574" s="414" t="s">
        <v>2159</v>
      </c>
      <c r="E574" s="414" t="s">
        <v>2600</v>
      </c>
      <c r="F574" s="414" t="s">
        <v>2601</v>
      </c>
      <c r="G574" s="418">
        <v>42644</v>
      </c>
      <c r="H574" s="414" t="s">
        <v>623</v>
      </c>
      <c r="I574" s="419">
        <v>12</v>
      </c>
      <c r="J574" s="419">
        <v>41</v>
      </c>
      <c r="K574" s="419">
        <v>23</v>
      </c>
      <c r="L574" s="419">
        <v>147</v>
      </c>
      <c r="M574" s="414" t="s">
        <v>115</v>
      </c>
      <c r="N574" s="414">
        <v>7</v>
      </c>
      <c r="O574" s="103"/>
      <c r="P574" s="103"/>
      <c r="Q574" s="103"/>
      <c r="R574" s="103"/>
      <c r="S574" s="103" t="s">
        <v>1768</v>
      </c>
    </row>
    <row r="575" spans="1:19" ht="14.5" customHeight="1">
      <c r="A575" s="103" t="str">
        <f t="shared" si="8"/>
        <v>A0872</v>
      </c>
      <c r="B575" s="414" t="s">
        <v>2598</v>
      </c>
      <c r="C575" s="414" t="s">
        <v>2602</v>
      </c>
      <c r="D575" s="414" t="s">
        <v>2159</v>
      </c>
      <c r="E575" s="414" t="s">
        <v>2603</v>
      </c>
      <c r="F575" s="414" t="s">
        <v>2604</v>
      </c>
      <c r="G575" s="418">
        <v>42644</v>
      </c>
      <c r="H575" s="414" t="s">
        <v>606</v>
      </c>
      <c r="I575" s="419">
        <v>10</v>
      </c>
      <c r="J575" s="419">
        <v>41</v>
      </c>
      <c r="K575" s="419">
        <v>22.75</v>
      </c>
      <c r="L575" s="419">
        <v>126</v>
      </c>
      <c r="M575" s="414" t="s">
        <v>115</v>
      </c>
      <c r="N575" s="414">
        <v>7</v>
      </c>
      <c r="O575" s="103"/>
      <c r="P575" s="103"/>
      <c r="Q575" s="103"/>
      <c r="R575" s="103"/>
      <c r="S575" s="103" t="s">
        <v>1768</v>
      </c>
    </row>
    <row r="576" spans="1:19" ht="13" customHeight="1">
      <c r="A576" s="103" t="str">
        <f t="shared" si="8"/>
        <v>A0872</v>
      </c>
      <c r="B576" s="413" t="s">
        <v>2598</v>
      </c>
      <c r="C576" s="413" t="s">
        <v>2605</v>
      </c>
      <c r="D576" s="413"/>
      <c r="E576" s="413"/>
      <c r="F576" s="413"/>
      <c r="G576" s="413"/>
      <c r="H576" s="413"/>
      <c r="I576" s="413">
        <v>24</v>
      </c>
      <c r="J576" s="413">
        <v>36</v>
      </c>
      <c r="K576" s="413">
        <v>24</v>
      </c>
      <c r="L576" s="413"/>
      <c r="M576" s="413"/>
      <c r="N576" s="413"/>
      <c r="O576" s="103"/>
      <c r="P576" s="103"/>
      <c r="Q576" s="103"/>
      <c r="R576" s="103"/>
      <c r="S576" s="103"/>
    </row>
    <row r="577" spans="1:19" ht="14.5" customHeight="1">
      <c r="A577" s="82" t="str">
        <f t="shared" si="8"/>
        <v>A0872</v>
      </c>
      <c r="B577" s="410" t="s">
        <v>2606</v>
      </c>
      <c r="C577" s="410" t="s">
        <v>2599</v>
      </c>
      <c r="D577" s="410" t="s">
        <v>2607</v>
      </c>
      <c r="E577" s="410" t="s">
        <v>2608</v>
      </c>
      <c r="F577" s="410" t="s">
        <v>2609</v>
      </c>
      <c r="G577" s="416">
        <v>40360</v>
      </c>
      <c r="H577" s="410" t="s">
        <v>1777</v>
      </c>
      <c r="I577" s="411"/>
      <c r="J577" s="411"/>
      <c r="K577" s="411"/>
      <c r="L577" s="411"/>
      <c r="M577" s="410" t="s">
        <v>115</v>
      </c>
      <c r="N577" s="410">
        <v>7</v>
      </c>
      <c r="O577" s="85"/>
      <c r="P577" s="85"/>
      <c r="Q577" s="85"/>
      <c r="R577" s="85"/>
      <c r="S577" s="85" t="s">
        <v>1768</v>
      </c>
    </row>
    <row r="578" spans="1:19" ht="14.5" customHeight="1">
      <c r="A578" s="82" t="str">
        <f t="shared" ref="A578:A641" si="9">LEFT(B578,5)</f>
        <v>A0872</v>
      </c>
      <c r="B578" s="410" t="s">
        <v>2606</v>
      </c>
      <c r="C578" s="410" t="s">
        <v>2599</v>
      </c>
      <c r="D578" s="410" t="s">
        <v>2593</v>
      </c>
      <c r="E578" s="410" t="s">
        <v>2610</v>
      </c>
      <c r="F578" s="410" t="s">
        <v>2611</v>
      </c>
      <c r="G578" s="416">
        <v>43009</v>
      </c>
      <c r="H578" s="410" t="s">
        <v>1777</v>
      </c>
      <c r="I578" s="417">
        <v>0</v>
      </c>
      <c r="J578" s="417">
        <v>0</v>
      </c>
      <c r="K578" s="417">
        <v>0</v>
      </c>
      <c r="L578" s="417">
        <v>0</v>
      </c>
      <c r="M578" s="410" t="s">
        <v>115</v>
      </c>
      <c r="N578" s="410" t="s">
        <v>1778</v>
      </c>
      <c r="O578" s="85"/>
      <c r="P578" s="85"/>
      <c r="Q578" s="85"/>
      <c r="R578" s="85"/>
      <c r="S578" s="85" t="s">
        <v>1768</v>
      </c>
    </row>
    <row r="579" spans="1:19" ht="14.5" customHeight="1">
      <c r="A579" s="103" t="str">
        <f t="shared" si="9"/>
        <v>A0872</v>
      </c>
      <c r="B579" s="414" t="s">
        <v>2606</v>
      </c>
      <c r="C579" s="414" t="s">
        <v>2599</v>
      </c>
      <c r="D579" s="414" t="s">
        <v>2607</v>
      </c>
      <c r="E579" s="414" t="s">
        <v>2608</v>
      </c>
      <c r="F579" s="414" t="s">
        <v>2609</v>
      </c>
      <c r="G579" s="418">
        <v>40360</v>
      </c>
      <c r="H579" s="414" t="s">
        <v>1777</v>
      </c>
      <c r="I579" s="415"/>
      <c r="J579" s="415"/>
      <c r="K579" s="415"/>
      <c r="L579" s="415"/>
      <c r="M579" s="414" t="s">
        <v>115</v>
      </c>
      <c r="N579" s="414">
        <v>7</v>
      </c>
      <c r="O579" s="103"/>
      <c r="P579" s="103"/>
      <c r="Q579" s="103"/>
      <c r="R579" s="103"/>
      <c r="S579" s="103" t="s">
        <v>1768</v>
      </c>
    </row>
    <row r="580" spans="1:19" ht="14.5" customHeight="1">
      <c r="A580" s="103" t="str">
        <f t="shared" si="9"/>
        <v>A0872</v>
      </c>
      <c r="B580" s="414" t="s">
        <v>2606</v>
      </c>
      <c r="C580" s="414" t="s">
        <v>2599</v>
      </c>
      <c r="D580" s="414" t="s">
        <v>2593</v>
      </c>
      <c r="E580" s="414" t="s">
        <v>2610</v>
      </c>
      <c r="F580" s="414" t="s">
        <v>2611</v>
      </c>
      <c r="G580" s="418">
        <v>43009</v>
      </c>
      <c r="H580" s="414" t="s">
        <v>1777</v>
      </c>
      <c r="I580" s="419">
        <v>0</v>
      </c>
      <c r="J580" s="419">
        <v>0</v>
      </c>
      <c r="K580" s="419">
        <v>0</v>
      </c>
      <c r="L580" s="419">
        <v>0</v>
      </c>
      <c r="M580" s="414" t="s">
        <v>115</v>
      </c>
      <c r="N580" s="414" t="s">
        <v>1778</v>
      </c>
      <c r="O580" s="103"/>
      <c r="P580" s="103"/>
      <c r="Q580" s="103"/>
      <c r="R580" s="103"/>
      <c r="S580" s="103" t="s">
        <v>1768</v>
      </c>
    </row>
    <row r="581" spans="1:19" ht="13" customHeight="1">
      <c r="A581" s="82" t="str">
        <f t="shared" si="9"/>
        <v>A0873</v>
      </c>
      <c r="B581" s="412" t="s">
        <v>2612</v>
      </c>
      <c r="C581" s="412" t="s">
        <v>2613</v>
      </c>
      <c r="D581" s="412"/>
      <c r="E581" s="412"/>
      <c r="F581" s="412"/>
      <c r="G581" s="412"/>
      <c r="H581" s="412"/>
      <c r="I581" s="412">
        <v>36</v>
      </c>
      <c r="J581" s="412">
        <v>24</v>
      </c>
      <c r="K581" s="412">
        <v>24</v>
      </c>
      <c r="L581" s="412"/>
      <c r="M581" s="412"/>
      <c r="N581" s="412"/>
      <c r="O581" s="85"/>
      <c r="P581" s="85"/>
      <c r="Q581" s="85"/>
      <c r="R581" s="85"/>
      <c r="S581" s="85"/>
    </row>
    <row r="582" spans="1:19" ht="13" customHeight="1">
      <c r="A582" s="103" t="str">
        <f t="shared" si="9"/>
        <v>A0873</v>
      </c>
      <c r="B582" s="413" t="s">
        <v>2612</v>
      </c>
      <c r="C582" s="413" t="s">
        <v>2613</v>
      </c>
      <c r="D582" s="413"/>
      <c r="E582" s="413"/>
      <c r="F582" s="413"/>
      <c r="G582" s="413"/>
      <c r="H582" s="413"/>
      <c r="I582" s="413">
        <v>24</v>
      </c>
      <c r="J582" s="413">
        <v>36</v>
      </c>
      <c r="K582" s="413">
        <v>24</v>
      </c>
      <c r="L582" s="413"/>
      <c r="M582" s="413"/>
      <c r="N582" s="413"/>
      <c r="O582" s="103"/>
      <c r="P582" s="103"/>
      <c r="Q582" s="103"/>
      <c r="R582" s="103"/>
      <c r="S582" s="103"/>
    </row>
    <row r="583" spans="1:19" ht="14.5" customHeight="1">
      <c r="A583" s="82" t="str">
        <f t="shared" si="9"/>
        <v>A0874</v>
      </c>
      <c r="B583" s="410" t="s">
        <v>708</v>
      </c>
      <c r="C583" s="410" t="s">
        <v>2614</v>
      </c>
      <c r="D583" s="410" t="s">
        <v>1858</v>
      </c>
      <c r="E583" s="410" t="s">
        <v>2615</v>
      </c>
      <c r="F583" s="410" t="s">
        <v>2616</v>
      </c>
      <c r="G583" s="416">
        <v>42339</v>
      </c>
      <c r="H583" s="410" t="s">
        <v>606</v>
      </c>
      <c r="I583" s="417">
        <v>30</v>
      </c>
      <c r="J583" s="417">
        <v>30</v>
      </c>
      <c r="K583" s="417">
        <v>57</v>
      </c>
      <c r="L583" s="417">
        <v>215</v>
      </c>
      <c r="M583" s="410" t="s">
        <v>115</v>
      </c>
      <c r="N583" s="410" t="s">
        <v>1882</v>
      </c>
      <c r="O583" s="85"/>
      <c r="P583" s="85"/>
      <c r="Q583" s="85"/>
      <c r="R583" s="85"/>
      <c r="S583" s="85" t="s">
        <v>1800</v>
      </c>
    </row>
    <row r="584" spans="1:19" ht="14.5" customHeight="1">
      <c r="A584" s="82" t="str">
        <f t="shared" si="9"/>
        <v>A0874</v>
      </c>
      <c r="B584" s="410" t="s">
        <v>708</v>
      </c>
      <c r="C584" s="410" t="s">
        <v>2617</v>
      </c>
      <c r="D584" s="410" t="s">
        <v>1858</v>
      </c>
      <c r="E584" s="410" t="s">
        <v>2618</v>
      </c>
      <c r="F584" s="410" t="s">
        <v>2619</v>
      </c>
      <c r="G584" s="416">
        <v>43435</v>
      </c>
      <c r="H584" s="410" t="s">
        <v>606</v>
      </c>
      <c r="I584" s="417">
        <v>34</v>
      </c>
      <c r="J584" s="417">
        <v>25</v>
      </c>
      <c r="K584" s="417">
        <v>48</v>
      </c>
      <c r="L584" s="417">
        <v>254</v>
      </c>
      <c r="M584" s="410" t="s">
        <v>115</v>
      </c>
      <c r="N584" s="410">
        <v>7</v>
      </c>
      <c r="O584" s="85"/>
      <c r="P584" s="85"/>
      <c r="Q584" s="85"/>
      <c r="R584" s="85"/>
      <c r="S584" s="85" t="s">
        <v>1800</v>
      </c>
    </row>
    <row r="585" spans="1:19" ht="14.5" customHeight="1">
      <c r="A585" s="82" t="str">
        <f t="shared" si="9"/>
        <v>A0874</v>
      </c>
      <c r="B585" s="410" t="s">
        <v>708</v>
      </c>
      <c r="C585" s="410" t="s">
        <v>2617</v>
      </c>
      <c r="D585" s="410" t="s">
        <v>1858</v>
      </c>
      <c r="E585" s="410" t="s">
        <v>2620</v>
      </c>
      <c r="F585" s="410" t="s">
        <v>2621</v>
      </c>
      <c r="G585" s="416">
        <v>42339</v>
      </c>
      <c r="H585" s="410" t="s">
        <v>623</v>
      </c>
      <c r="I585" s="417">
        <v>30</v>
      </c>
      <c r="J585" s="417">
        <v>30</v>
      </c>
      <c r="K585" s="417">
        <v>57</v>
      </c>
      <c r="L585" s="417">
        <v>215</v>
      </c>
      <c r="M585" s="410" t="s">
        <v>115</v>
      </c>
      <c r="N585" s="410">
        <v>7</v>
      </c>
      <c r="O585" s="85"/>
      <c r="P585" s="85"/>
      <c r="Q585" s="85"/>
      <c r="R585" s="85"/>
      <c r="S585" s="85" t="s">
        <v>1800</v>
      </c>
    </row>
    <row r="586" spans="1:19" ht="14.5" customHeight="1">
      <c r="A586" s="103" t="str">
        <f t="shared" si="9"/>
        <v>A0874</v>
      </c>
      <c r="B586" s="414" t="s">
        <v>708</v>
      </c>
      <c r="C586" s="414" t="s">
        <v>2614</v>
      </c>
      <c r="D586" s="414" t="s">
        <v>1858</v>
      </c>
      <c r="E586" s="414" t="s">
        <v>2615</v>
      </c>
      <c r="F586" s="414" t="s">
        <v>2616</v>
      </c>
      <c r="G586" s="418">
        <v>42339</v>
      </c>
      <c r="H586" s="414" t="s">
        <v>606</v>
      </c>
      <c r="I586" s="419">
        <v>57</v>
      </c>
      <c r="J586" s="419">
        <v>30</v>
      </c>
      <c r="K586" s="419">
        <v>30</v>
      </c>
      <c r="L586" s="419">
        <v>215</v>
      </c>
      <c r="M586" s="414" t="s">
        <v>115</v>
      </c>
      <c r="N586" s="414" t="s">
        <v>1882</v>
      </c>
      <c r="O586" s="103"/>
      <c r="P586" s="103"/>
      <c r="Q586" s="103"/>
      <c r="R586" s="103"/>
      <c r="S586" s="103" t="s">
        <v>1800</v>
      </c>
    </row>
    <row r="587" spans="1:19" ht="14.5" customHeight="1">
      <c r="A587" s="103" t="str">
        <f t="shared" si="9"/>
        <v>A0874</v>
      </c>
      <c r="B587" s="414" t="s">
        <v>708</v>
      </c>
      <c r="C587" s="414" t="s">
        <v>2617</v>
      </c>
      <c r="D587" s="414" t="s">
        <v>1858</v>
      </c>
      <c r="E587" s="414" t="s">
        <v>2618</v>
      </c>
      <c r="F587" s="414" t="s">
        <v>2619</v>
      </c>
      <c r="G587" s="418">
        <v>43435</v>
      </c>
      <c r="H587" s="414" t="s">
        <v>606</v>
      </c>
      <c r="I587" s="419">
        <v>48</v>
      </c>
      <c r="J587" s="419">
        <v>34</v>
      </c>
      <c r="K587" s="419">
        <v>25</v>
      </c>
      <c r="L587" s="419">
        <v>254</v>
      </c>
      <c r="M587" s="414" t="s">
        <v>115</v>
      </c>
      <c r="N587" s="414">
        <v>7</v>
      </c>
      <c r="O587" s="103"/>
      <c r="P587" s="103"/>
      <c r="Q587" s="103"/>
      <c r="R587" s="103"/>
      <c r="S587" s="103" t="s">
        <v>1800</v>
      </c>
    </row>
    <row r="588" spans="1:19" ht="14.5" customHeight="1">
      <c r="A588" s="103" t="str">
        <f t="shared" si="9"/>
        <v>A0874</v>
      </c>
      <c r="B588" s="414" t="s">
        <v>708</v>
      </c>
      <c r="C588" s="414" t="s">
        <v>2617</v>
      </c>
      <c r="D588" s="414" t="s">
        <v>1858</v>
      </c>
      <c r="E588" s="414" t="s">
        <v>2620</v>
      </c>
      <c r="F588" s="414" t="s">
        <v>2621</v>
      </c>
      <c r="G588" s="418">
        <v>42339</v>
      </c>
      <c r="H588" s="414" t="s">
        <v>623</v>
      </c>
      <c r="I588" s="419">
        <v>57</v>
      </c>
      <c r="J588" s="419">
        <v>30</v>
      </c>
      <c r="K588" s="419">
        <v>30</v>
      </c>
      <c r="L588" s="419">
        <v>215</v>
      </c>
      <c r="M588" s="414" t="s">
        <v>115</v>
      </c>
      <c r="N588" s="414">
        <v>7</v>
      </c>
      <c r="O588" s="103"/>
      <c r="P588" s="103"/>
      <c r="Q588" s="103"/>
      <c r="R588" s="103"/>
      <c r="S588" s="103" t="s">
        <v>1800</v>
      </c>
    </row>
    <row r="589" spans="1:19" ht="14.5" customHeight="1">
      <c r="A589" s="82" t="str">
        <f t="shared" si="9"/>
        <v>A0880</v>
      </c>
      <c r="B589" s="410" t="s">
        <v>2622</v>
      </c>
      <c r="C589" s="410" t="s">
        <v>2623</v>
      </c>
      <c r="D589" s="410" t="s">
        <v>1892</v>
      </c>
      <c r="E589" s="410" t="s">
        <v>2624</v>
      </c>
      <c r="F589" s="410" t="s">
        <v>2625</v>
      </c>
      <c r="G589" s="416">
        <v>44166</v>
      </c>
      <c r="H589" s="410" t="s">
        <v>606</v>
      </c>
      <c r="I589" s="417">
        <v>18</v>
      </c>
      <c r="J589" s="417">
        <v>15</v>
      </c>
      <c r="K589" s="417">
        <v>11</v>
      </c>
      <c r="L589" s="417">
        <v>78</v>
      </c>
      <c r="M589" s="410" t="s">
        <v>115</v>
      </c>
      <c r="N589" s="410">
        <v>7</v>
      </c>
      <c r="O589" s="85"/>
      <c r="P589" s="85" t="s">
        <v>1882</v>
      </c>
      <c r="Q589" s="85" t="s">
        <v>1882</v>
      </c>
      <c r="R589" s="85" t="s">
        <v>1883</v>
      </c>
      <c r="S589" s="85" t="s">
        <v>1768</v>
      </c>
    </row>
    <row r="590" spans="1:19" ht="14.5" customHeight="1">
      <c r="A590" s="103" t="str">
        <f t="shared" si="9"/>
        <v>A0880</v>
      </c>
      <c r="B590" s="414" t="s">
        <v>2622</v>
      </c>
      <c r="C590" s="414" t="s">
        <v>2623</v>
      </c>
      <c r="D590" s="414" t="s">
        <v>1892</v>
      </c>
      <c r="E590" s="414" t="s">
        <v>2624</v>
      </c>
      <c r="F590" s="414" t="s">
        <v>2625</v>
      </c>
      <c r="G590" s="418">
        <v>44166</v>
      </c>
      <c r="H590" s="414" t="s">
        <v>606</v>
      </c>
      <c r="I590" s="419">
        <v>11</v>
      </c>
      <c r="J590" s="419">
        <v>18</v>
      </c>
      <c r="K590" s="419">
        <v>15</v>
      </c>
      <c r="L590" s="419">
        <v>78</v>
      </c>
      <c r="M590" s="414" t="s">
        <v>115</v>
      </c>
      <c r="N590" s="414">
        <v>7</v>
      </c>
      <c r="O590" s="103"/>
      <c r="P590" s="103" t="s">
        <v>1882</v>
      </c>
      <c r="Q590" s="103" t="s">
        <v>1882</v>
      </c>
      <c r="R590" s="103" t="s">
        <v>1883</v>
      </c>
      <c r="S590" s="103" t="s">
        <v>1768</v>
      </c>
    </row>
    <row r="591" spans="1:19" ht="14.5" customHeight="1">
      <c r="A591" s="82" t="str">
        <f t="shared" si="9"/>
        <v>A0892</v>
      </c>
      <c r="B591" s="410" t="s">
        <v>2626</v>
      </c>
      <c r="C591" s="410" t="s">
        <v>2627</v>
      </c>
      <c r="D591" s="410" t="s">
        <v>1899</v>
      </c>
      <c r="E591" s="410" t="s">
        <v>2628</v>
      </c>
      <c r="F591" s="410" t="s">
        <v>2629</v>
      </c>
      <c r="G591" s="416">
        <v>43070</v>
      </c>
      <c r="H591" s="410" t="s">
        <v>623</v>
      </c>
      <c r="I591" s="417">
        <v>15.5</v>
      </c>
      <c r="J591" s="417">
        <v>18</v>
      </c>
      <c r="K591" s="417">
        <v>5</v>
      </c>
      <c r="L591" s="417">
        <v>36.5</v>
      </c>
      <c r="M591" s="410" t="s">
        <v>115</v>
      </c>
      <c r="N591" s="410" t="s">
        <v>1838</v>
      </c>
      <c r="O591" s="85" t="s">
        <v>115</v>
      </c>
      <c r="P591" s="85" t="s">
        <v>115</v>
      </c>
      <c r="Q591" s="85" t="s">
        <v>115</v>
      </c>
      <c r="R591" s="85" t="s">
        <v>1767</v>
      </c>
      <c r="S591" s="85" t="s">
        <v>1768</v>
      </c>
    </row>
    <row r="592" spans="1:19" ht="14.5" customHeight="1">
      <c r="A592" s="103" t="str">
        <f t="shared" si="9"/>
        <v>A0892</v>
      </c>
      <c r="B592" s="414" t="s">
        <v>2626</v>
      </c>
      <c r="C592" s="414" t="s">
        <v>2627</v>
      </c>
      <c r="D592" s="414" t="s">
        <v>1899</v>
      </c>
      <c r="E592" s="414" t="s">
        <v>2628</v>
      </c>
      <c r="F592" s="414" t="s">
        <v>2629</v>
      </c>
      <c r="G592" s="418">
        <v>43070</v>
      </c>
      <c r="H592" s="414" t="s">
        <v>623</v>
      </c>
      <c r="I592" s="419">
        <v>5</v>
      </c>
      <c r="J592" s="419">
        <v>15.5</v>
      </c>
      <c r="K592" s="419">
        <v>18</v>
      </c>
      <c r="L592" s="419">
        <v>36.5</v>
      </c>
      <c r="M592" s="414" t="s">
        <v>115</v>
      </c>
      <c r="N592" s="414" t="s">
        <v>1838</v>
      </c>
      <c r="O592" s="103" t="s">
        <v>115</v>
      </c>
      <c r="P592" s="103" t="s">
        <v>115</v>
      </c>
      <c r="Q592" s="103" t="s">
        <v>115</v>
      </c>
      <c r="R592" s="103" t="s">
        <v>1767</v>
      </c>
      <c r="S592" s="103" t="s">
        <v>1768</v>
      </c>
    </row>
    <row r="593" spans="1:19" ht="14.5" customHeight="1">
      <c r="A593" s="82" t="str">
        <f t="shared" si="9"/>
        <v>A0905</v>
      </c>
      <c r="B593" s="410" t="s">
        <v>2630</v>
      </c>
      <c r="C593" s="410" t="s">
        <v>2631</v>
      </c>
      <c r="D593" s="410" t="s">
        <v>1787</v>
      </c>
      <c r="E593" s="410" t="s">
        <v>2632</v>
      </c>
      <c r="F593" s="410" t="s">
        <v>2633</v>
      </c>
      <c r="G593" s="416">
        <v>41244</v>
      </c>
      <c r="H593" s="410" t="s">
        <v>627</v>
      </c>
      <c r="I593" s="417">
        <v>25</v>
      </c>
      <c r="J593" s="417">
        <v>20</v>
      </c>
      <c r="K593" s="417">
        <v>12</v>
      </c>
      <c r="L593" s="417">
        <v>32</v>
      </c>
      <c r="M593" s="410"/>
      <c r="N593" s="410" t="s">
        <v>116</v>
      </c>
      <c r="O593" s="85"/>
      <c r="P593" s="85" t="s">
        <v>1882</v>
      </c>
      <c r="Q593" s="85" t="s">
        <v>1882</v>
      </c>
      <c r="R593" s="85" t="s">
        <v>1883</v>
      </c>
      <c r="S593" s="85" t="s">
        <v>1768</v>
      </c>
    </row>
    <row r="594" spans="1:19" ht="14.5" customHeight="1">
      <c r="A594" s="82" t="str">
        <f t="shared" si="9"/>
        <v>A0905</v>
      </c>
      <c r="B594" s="410" t="s">
        <v>2630</v>
      </c>
      <c r="C594" s="410" t="s">
        <v>2634</v>
      </c>
      <c r="D594" s="410" t="s">
        <v>1787</v>
      </c>
      <c r="E594" s="410" t="s">
        <v>2635</v>
      </c>
      <c r="F594" s="410" t="s">
        <v>2636</v>
      </c>
      <c r="G594" s="416">
        <v>45931</v>
      </c>
      <c r="H594" s="410" t="s">
        <v>606</v>
      </c>
      <c r="I594" s="417">
        <v>25</v>
      </c>
      <c r="J594" s="417">
        <v>20</v>
      </c>
      <c r="K594" s="417">
        <v>12</v>
      </c>
      <c r="L594" s="417">
        <v>32</v>
      </c>
      <c r="M594" s="410" t="s">
        <v>115</v>
      </c>
      <c r="N594" s="410" t="s">
        <v>116</v>
      </c>
      <c r="O594" s="85"/>
      <c r="P594" s="85" t="s">
        <v>1882</v>
      </c>
      <c r="Q594" s="85" t="s">
        <v>1882</v>
      </c>
      <c r="R594" s="85" t="s">
        <v>1883</v>
      </c>
      <c r="S594" s="85" t="s">
        <v>1768</v>
      </c>
    </row>
    <row r="595" spans="1:19" ht="14.5" customHeight="1">
      <c r="A595" s="103" t="str">
        <f t="shared" si="9"/>
        <v>A0905</v>
      </c>
      <c r="B595" s="414" t="s">
        <v>2630</v>
      </c>
      <c r="C595" s="414" t="s">
        <v>2631</v>
      </c>
      <c r="D595" s="414" t="s">
        <v>1787</v>
      </c>
      <c r="E595" s="414" t="s">
        <v>2632</v>
      </c>
      <c r="F595" s="414" t="s">
        <v>2633</v>
      </c>
      <c r="G595" s="418">
        <v>41244</v>
      </c>
      <c r="H595" s="414" t="s">
        <v>627</v>
      </c>
      <c r="I595" s="419">
        <v>12</v>
      </c>
      <c r="J595" s="419">
        <v>25</v>
      </c>
      <c r="K595" s="419">
        <v>20</v>
      </c>
      <c r="L595" s="419">
        <v>32</v>
      </c>
      <c r="M595" s="414"/>
      <c r="N595" s="414" t="s">
        <v>116</v>
      </c>
      <c r="O595" s="103"/>
      <c r="P595" s="103" t="s">
        <v>1882</v>
      </c>
      <c r="Q595" s="103" t="s">
        <v>1882</v>
      </c>
      <c r="R595" s="103" t="s">
        <v>1883</v>
      </c>
      <c r="S595" s="103" t="s">
        <v>1768</v>
      </c>
    </row>
    <row r="596" spans="1:19" ht="14.5" customHeight="1">
      <c r="A596" s="103" t="str">
        <f t="shared" si="9"/>
        <v>A0905</v>
      </c>
      <c r="B596" s="414" t="s">
        <v>2630</v>
      </c>
      <c r="C596" s="414" t="s">
        <v>2634</v>
      </c>
      <c r="D596" s="414" t="s">
        <v>1787</v>
      </c>
      <c r="E596" s="414" t="s">
        <v>2635</v>
      </c>
      <c r="F596" s="414" t="s">
        <v>2636</v>
      </c>
      <c r="G596" s="310">
        <v>45931</v>
      </c>
      <c r="H596" s="414" t="s">
        <v>606</v>
      </c>
      <c r="I596" s="68">
        <v>12</v>
      </c>
      <c r="J596" s="68">
        <v>25</v>
      </c>
      <c r="K596" s="68">
        <v>20</v>
      </c>
      <c r="L596" s="68">
        <v>32</v>
      </c>
      <c r="M596" s="414" t="s">
        <v>115</v>
      </c>
      <c r="N596" s="414" t="s">
        <v>116</v>
      </c>
      <c r="O596" s="103"/>
      <c r="P596" s="103" t="s">
        <v>1882</v>
      </c>
      <c r="Q596" s="103" t="s">
        <v>1882</v>
      </c>
      <c r="R596" s="103" t="s">
        <v>1883</v>
      </c>
      <c r="S596" s="103" t="s">
        <v>1768</v>
      </c>
    </row>
    <row r="597" spans="1:19" ht="14.5" customHeight="1">
      <c r="A597" s="82" t="str">
        <f t="shared" si="9"/>
        <v>A0907</v>
      </c>
      <c r="B597" s="410" t="s">
        <v>2637</v>
      </c>
      <c r="C597" s="410" t="s">
        <v>2638</v>
      </c>
      <c r="D597" s="410" t="s">
        <v>1787</v>
      </c>
      <c r="E597" s="410" t="s">
        <v>2639</v>
      </c>
      <c r="F597" s="410" t="s">
        <v>2640</v>
      </c>
      <c r="G597" s="416">
        <v>45931</v>
      </c>
      <c r="H597" s="410" t="s">
        <v>606</v>
      </c>
      <c r="I597" s="417">
        <v>17</v>
      </c>
      <c r="J597" s="417">
        <v>13</v>
      </c>
      <c r="K597" s="417">
        <v>7</v>
      </c>
      <c r="L597" s="417">
        <v>8</v>
      </c>
      <c r="M597" s="410" t="s">
        <v>115</v>
      </c>
      <c r="N597" s="410">
        <v>7</v>
      </c>
      <c r="O597" s="85"/>
      <c r="P597" s="85"/>
      <c r="Q597" s="85"/>
      <c r="R597" s="85"/>
      <c r="S597" s="85" t="s">
        <v>1768</v>
      </c>
    </row>
    <row r="598" spans="1:19" ht="14.5" customHeight="1">
      <c r="A598" s="103" t="str">
        <f t="shared" si="9"/>
        <v>A0907</v>
      </c>
      <c r="B598" s="414" t="s">
        <v>2637</v>
      </c>
      <c r="C598" s="414" t="s">
        <v>2638</v>
      </c>
      <c r="D598" s="414" t="s">
        <v>1787</v>
      </c>
      <c r="E598" s="414" t="s">
        <v>2639</v>
      </c>
      <c r="F598" s="414" t="s">
        <v>2640</v>
      </c>
      <c r="G598" s="418">
        <v>45931</v>
      </c>
      <c r="H598" s="414" t="s">
        <v>606</v>
      </c>
      <c r="I598" s="419">
        <v>7</v>
      </c>
      <c r="J598" s="419">
        <v>17</v>
      </c>
      <c r="K598" s="419">
        <v>13</v>
      </c>
      <c r="L598" s="419">
        <v>8</v>
      </c>
      <c r="M598" s="414" t="s">
        <v>115</v>
      </c>
      <c r="N598" s="414">
        <v>7</v>
      </c>
      <c r="O598" s="103"/>
      <c r="P598" s="103"/>
      <c r="Q598" s="103"/>
      <c r="R598" s="103"/>
      <c r="S598" s="103" t="s">
        <v>1768</v>
      </c>
    </row>
    <row r="599" spans="1:19" ht="14.5" customHeight="1">
      <c r="A599" s="82" t="str">
        <f t="shared" si="9"/>
        <v>A0908</v>
      </c>
      <c r="B599" s="410" t="s">
        <v>2641</v>
      </c>
      <c r="C599" s="410" t="s">
        <v>2642</v>
      </c>
      <c r="D599" s="410" t="s">
        <v>1787</v>
      </c>
      <c r="E599" s="410" t="s">
        <v>2643</v>
      </c>
      <c r="F599" s="410" t="s">
        <v>2644</v>
      </c>
      <c r="G599" s="416">
        <v>45931</v>
      </c>
      <c r="H599" s="410" t="s">
        <v>606</v>
      </c>
      <c r="I599" s="417">
        <v>25</v>
      </c>
      <c r="J599" s="417">
        <v>20</v>
      </c>
      <c r="K599" s="417">
        <v>12</v>
      </c>
      <c r="L599" s="417">
        <v>35</v>
      </c>
      <c r="M599" s="410" t="s">
        <v>115</v>
      </c>
      <c r="N599" s="410" t="s">
        <v>116</v>
      </c>
      <c r="O599" s="85"/>
      <c r="P599" s="85"/>
      <c r="Q599" s="85"/>
      <c r="R599" s="85"/>
      <c r="S599" s="85" t="s">
        <v>1768</v>
      </c>
    </row>
    <row r="600" spans="1:19" ht="14.5" customHeight="1">
      <c r="A600" s="82" t="str">
        <f t="shared" si="9"/>
        <v>A0908</v>
      </c>
      <c r="B600" s="410" t="s">
        <v>2641</v>
      </c>
      <c r="C600" s="410" t="s">
        <v>2645</v>
      </c>
      <c r="D600" s="410" t="s">
        <v>1787</v>
      </c>
      <c r="E600" s="410" t="s">
        <v>2646</v>
      </c>
      <c r="F600" s="410" t="s">
        <v>2647</v>
      </c>
      <c r="G600" s="416">
        <v>40148</v>
      </c>
      <c r="H600" s="410" t="s">
        <v>1777</v>
      </c>
      <c r="I600" s="417">
        <v>25</v>
      </c>
      <c r="J600" s="417">
        <v>20</v>
      </c>
      <c r="K600" s="417">
        <v>12</v>
      </c>
      <c r="L600" s="417">
        <v>35</v>
      </c>
      <c r="M600" s="410"/>
      <c r="N600" s="410" t="s">
        <v>116</v>
      </c>
      <c r="O600" s="85"/>
      <c r="P600" s="85"/>
      <c r="Q600" s="85"/>
      <c r="R600" s="85"/>
      <c r="S600" s="85" t="s">
        <v>1768</v>
      </c>
    </row>
    <row r="601" spans="1:19" ht="14.5" customHeight="1">
      <c r="A601" s="103" t="str">
        <f t="shared" si="9"/>
        <v>A0908</v>
      </c>
      <c r="B601" s="414" t="s">
        <v>2641</v>
      </c>
      <c r="C601" s="414" t="s">
        <v>2642</v>
      </c>
      <c r="D601" s="414" t="s">
        <v>1787</v>
      </c>
      <c r="E601" s="414" t="s">
        <v>2643</v>
      </c>
      <c r="F601" s="414" t="s">
        <v>2644</v>
      </c>
      <c r="G601" s="418">
        <v>45931</v>
      </c>
      <c r="H601" s="414" t="s">
        <v>606</v>
      </c>
      <c r="I601" s="68">
        <v>12</v>
      </c>
      <c r="J601" s="68">
        <v>25</v>
      </c>
      <c r="K601" s="68">
        <v>20</v>
      </c>
      <c r="L601" s="68">
        <v>35</v>
      </c>
      <c r="M601" s="414" t="s">
        <v>115</v>
      </c>
      <c r="N601" s="414" t="s">
        <v>116</v>
      </c>
      <c r="O601" s="103"/>
      <c r="P601" s="103"/>
      <c r="Q601" s="103"/>
      <c r="R601" s="103"/>
      <c r="S601" s="103" t="s">
        <v>1768</v>
      </c>
    </row>
    <row r="602" spans="1:19" ht="14.5" customHeight="1">
      <c r="A602" s="103" t="str">
        <f t="shared" si="9"/>
        <v>A0908</v>
      </c>
      <c r="B602" s="414" t="s">
        <v>2641</v>
      </c>
      <c r="C602" s="414" t="s">
        <v>2645</v>
      </c>
      <c r="D602" s="414" t="s">
        <v>1787</v>
      </c>
      <c r="E602" s="414" t="s">
        <v>2646</v>
      </c>
      <c r="F602" s="414" t="s">
        <v>2647</v>
      </c>
      <c r="G602" s="418">
        <v>40148</v>
      </c>
      <c r="H602" s="414" t="s">
        <v>1777</v>
      </c>
      <c r="I602" s="419">
        <v>12</v>
      </c>
      <c r="J602" s="419">
        <v>25</v>
      </c>
      <c r="K602" s="419">
        <v>20</v>
      </c>
      <c r="L602" s="419">
        <v>35</v>
      </c>
      <c r="M602" s="414"/>
      <c r="N602" s="414" t="s">
        <v>116</v>
      </c>
      <c r="O602" s="103"/>
      <c r="P602" s="103"/>
      <c r="Q602" s="103"/>
      <c r="R602" s="103"/>
      <c r="S602" s="103" t="s">
        <v>1768</v>
      </c>
    </row>
    <row r="603" spans="1:19" ht="14.5" customHeight="1">
      <c r="A603" s="82" t="str">
        <f t="shared" si="9"/>
        <v>A0909</v>
      </c>
      <c r="B603" s="410" t="s">
        <v>2648</v>
      </c>
      <c r="C603" s="410" t="s">
        <v>2649</v>
      </c>
      <c r="D603" s="410" t="s">
        <v>1787</v>
      </c>
      <c r="E603" s="410" t="s">
        <v>2650</v>
      </c>
      <c r="F603" s="410" t="s">
        <v>2651</v>
      </c>
      <c r="G603" s="416">
        <v>45931</v>
      </c>
      <c r="H603" s="410" t="s">
        <v>606</v>
      </c>
      <c r="I603" s="417">
        <v>32</v>
      </c>
      <c r="J603" s="417">
        <v>21</v>
      </c>
      <c r="K603" s="417">
        <v>13</v>
      </c>
      <c r="L603" s="417">
        <v>40</v>
      </c>
      <c r="M603" s="410" t="s">
        <v>115</v>
      </c>
      <c r="N603" s="410" t="s">
        <v>116</v>
      </c>
      <c r="O603" s="85"/>
      <c r="P603" s="85"/>
      <c r="Q603" s="85"/>
      <c r="R603" s="85"/>
      <c r="S603" s="85" t="s">
        <v>1768</v>
      </c>
    </row>
    <row r="604" spans="1:19" ht="14.5" customHeight="1">
      <c r="A604" s="82" t="str">
        <f t="shared" si="9"/>
        <v>A0909</v>
      </c>
      <c r="B604" s="410" t="s">
        <v>2648</v>
      </c>
      <c r="C604" s="410" t="s">
        <v>2652</v>
      </c>
      <c r="D604" s="410" t="s">
        <v>1787</v>
      </c>
      <c r="E604" s="410" t="s">
        <v>2653</v>
      </c>
      <c r="F604" s="410" t="s">
        <v>2654</v>
      </c>
      <c r="G604" s="416">
        <v>40148</v>
      </c>
      <c r="H604" s="410" t="s">
        <v>1777</v>
      </c>
      <c r="I604" s="417">
        <v>32</v>
      </c>
      <c r="J604" s="417">
        <v>21</v>
      </c>
      <c r="K604" s="417">
        <v>13</v>
      </c>
      <c r="L604" s="417">
        <v>40</v>
      </c>
      <c r="M604" s="410" t="s">
        <v>115</v>
      </c>
      <c r="N604" s="410" t="s">
        <v>116</v>
      </c>
      <c r="O604" s="85"/>
      <c r="P604" s="85"/>
      <c r="Q604" s="85"/>
      <c r="R604" s="85"/>
      <c r="S604" s="85" t="s">
        <v>1768</v>
      </c>
    </row>
    <row r="605" spans="1:19" ht="14.5" customHeight="1">
      <c r="A605" s="82" t="str">
        <f t="shared" si="9"/>
        <v>A0909</v>
      </c>
      <c r="B605" s="410" t="s">
        <v>2648</v>
      </c>
      <c r="C605" s="410" t="s">
        <v>2652</v>
      </c>
      <c r="D605" s="410" t="s">
        <v>1787</v>
      </c>
      <c r="E605" s="410" t="s">
        <v>2655</v>
      </c>
      <c r="F605" s="410" t="s">
        <v>2656</v>
      </c>
      <c r="G605" s="416">
        <v>40148</v>
      </c>
      <c r="H605" s="410" t="s">
        <v>1777</v>
      </c>
      <c r="I605" s="417">
        <v>32</v>
      </c>
      <c r="J605" s="417">
        <v>21</v>
      </c>
      <c r="K605" s="417">
        <v>13</v>
      </c>
      <c r="L605" s="417">
        <v>40</v>
      </c>
      <c r="M605" s="410" t="s">
        <v>115</v>
      </c>
      <c r="N605" s="410" t="s">
        <v>116</v>
      </c>
      <c r="O605" s="85"/>
      <c r="P605" s="85"/>
      <c r="Q605" s="85"/>
      <c r="R605" s="85"/>
      <c r="S605" s="85" t="s">
        <v>1768</v>
      </c>
    </row>
    <row r="606" spans="1:19" ht="14.5" customHeight="1">
      <c r="A606" s="103" t="str">
        <f t="shared" si="9"/>
        <v>A0909</v>
      </c>
      <c r="B606" s="414" t="s">
        <v>2648</v>
      </c>
      <c r="C606" s="414" t="s">
        <v>2649</v>
      </c>
      <c r="D606" s="414" t="s">
        <v>1787</v>
      </c>
      <c r="E606" s="414" t="s">
        <v>2650</v>
      </c>
      <c r="F606" s="414" t="s">
        <v>2651</v>
      </c>
      <c r="G606" s="418">
        <v>45931</v>
      </c>
      <c r="H606" s="414" t="s">
        <v>606</v>
      </c>
      <c r="I606" s="419">
        <v>13</v>
      </c>
      <c r="J606" s="419">
        <v>32</v>
      </c>
      <c r="K606" s="419">
        <v>21</v>
      </c>
      <c r="L606" s="419">
        <v>40</v>
      </c>
      <c r="M606" s="414" t="s">
        <v>115</v>
      </c>
      <c r="N606" s="414" t="s">
        <v>116</v>
      </c>
      <c r="O606" s="103"/>
      <c r="P606" s="103"/>
      <c r="Q606" s="103"/>
      <c r="R606" s="103"/>
      <c r="S606" s="103" t="s">
        <v>1768</v>
      </c>
    </row>
    <row r="607" spans="1:19" ht="14.5" customHeight="1">
      <c r="A607" s="103" t="str">
        <f t="shared" si="9"/>
        <v>A0909</v>
      </c>
      <c r="B607" s="414" t="s">
        <v>2648</v>
      </c>
      <c r="C607" s="414" t="s">
        <v>2652</v>
      </c>
      <c r="D607" s="414" t="s">
        <v>1787</v>
      </c>
      <c r="E607" s="414" t="s">
        <v>2653</v>
      </c>
      <c r="F607" s="414" t="s">
        <v>2654</v>
      </c>
      <c r="G607" s="418">
        <v>40148</v>
      </c>
      <c r="H607" s="414" t="s">
        <v>1777</v>
      </c>
      <c r="I607" s="419">
        <v>13</v>
      </c>
      <c r="J607" s="419">
        <v>32</v>
      </c>
      <c r="K607" s="419">
        <v>21</v>
      </c>
      <c r="L607" s="419">
        <v>40</v>
      </c>
      <c r="M607" s="414" t="s">
        <v>115</v>
      </c>
      <c r="N607" s="414" t="s">
        <v>116</v>
      </c>
      <c r="O607" s="103"/>
      <c r="P607" s="103"/>
      <c r="Q607" s="103"/>
      <c r="R607" s="103"/>
      <c r="S607" s="103" t="s">
        <v>1768</v>
      </c>
    </row>
    <row r="608" spans="1:19" ht="14.5" customHeight="1">
      <c r="A608" s="103" t="str">
        <f t="shared" si="9"/>
        <v>A0909</v>
      </c>
      <c r="B608" s="414" t="s">
        <v>2648</v>
      </c>
      <c r="C608" s="414" t="s">
        <v>2652</v>
      </c>
      <c r="D608" s="414" t="s">
        <v>1787</v>
      </c>
      <c r="E608" s="414" t="s">
        <v>2655</v>
      </c>
      <c r="F608" s="414" t="s">
        <v>2656</v>
      </c>
      <c r="G608" s="418">
        <v>40148</v>
      </c>
      <c r="H608" s="414" t="s">
        <v>1777</v>
      </c>
      <c r="I608" s="419">
        <v>13</v>
      </c>
      <c r="J608" s="419">
        <v>32</v>
      </c>
      <c r="K608" s="419">
        <v>21</v>
      </c>
      <c r="L608" s="419">
        <v>40</v>
      </c>
      <c r="M608" s="414" t="s">
        <v>115</v>
      </c>
      <c r="N608" s="414" t="s">
        <v>116</v>
      </c>
      <c r="O608" s="103"/>
      <c r="P608" s="103"/>
      <c r="Q608" s="103"/>
      <c r="R608" s="103"/>
      <c r="S608" s="103" t="s">
        <v>1768</v>
      </c>
    </row>
    <row r="609" spans="1:19" ht="14.5" customHeight="1">
      <c r="A609" s="82" t="str">
        <f t="shared" si="9"/>
        <v>A0910</v>
      </c>
      <c r="B609" s="410" t="s">
        <v>2657</v>
      </c>
      <c r="C609" s="410" t="s">
        <v>2658</v>
      </c>
      <c r="D609" s="410" t="s">
        <v>1787</v>
      </c>
      <c r="E609" s="410" t="s">
        <v>2659</v>
      </c>
      <c r="F609" s="410" t="s">
        <v>2660</v>
      </c>
      <c r="G609" s="416">
        <v>45931</v>
      </c>
      <c r="H609" s="410" t="s">
        <v>606</v>
      </c>
      <c r="I609" s="417">
        <v>25</v>
      </c>
      <c r="J609" s="417">
        <v>20</v>
      </c>
      <c r="K609" s="417">
        <v>12</v>
      </c>
      <c r="L609" s="417">
        <v>35</v>
      </c>
      <c r="M609" s="410" t="s">
        <v>115</v>
      </c>
      <c r="N609" s="410" t="s">
        <v>116</v>
      </c>
      <c r="O609" s="85"/>
      <c r="P609" s="85"/>
      <c r="Q609" s="85"/>
      <c r="R609" s="85"/>
      <c r="S609" s="85" t="s">
        <v>1768</v>
      </c>
    </row>
    <row r="610" spans="1:19" ht="14.5" customHeight="1">
      <c r="A610" s="103" t="str">
        <f t="shared" si="9"/>
        <v>A0910</v>
      </c>
      <c r="B610" s="414" t="s">
        <v>2657</v>
      </c>
      <c r="C610" s="414" t="s">
        <v>2658</v>
      </c>
      <c r="D610" s="414" t="s">
        <v>1787</v>
      </c>
      <c r="E610" s="414" t="s">
        <v>2659</v>
      </c>
      <c r="F610" s="414" t="s">
        <v>2660</v>
      </c>
      <c r="G610" s="418">
        <v>45931</v>
      </c>
      <c r="H610" s="414" t="s">
        <v>606</v>
      </c>
      <c r="I610" s="419">
        <v>12</v>
      </c>
      <c r="J610" s="419">
        <v>25</v>
      </c>
      <c r="K610" s="419">
        <v>20</v>
      </c>
      <c r="L610" s="419">
        <v>35</v>
      </c>
      <c r="M610" s="414" t="s">
        <v>115</v>
      </c>
      <c r="N610" s="414" t="s">
        <v>116</v>
      </c>
      <c r="O610" s="103"/>
      <c r="P610" s="103"/>
      <c r="Q610" s="103"/>
      <c r="R610" s="103"/>
      <c r="S610" s="103" t="s">
        <v>1768</v>
      </c>
    </row>
    <row r="611" spans="1:19" ht="14.5" customHeight="1">
      <c r="A611" s="82" t="str">
        <f t="shared" si="9"/>
        <v>A0921</v>
      </c>
      <c r="B611" s="410" t="s">
        <v>2661</v>
      </c>
      <c r="C611" s="410" t="s">
        <v>2662</v>
      </c>
      <c r="D611" s="410" t="s">
        <v>1899</v>
      </c>
      <c r="E611" s="410" t="s">
        <v>2663</v>
      </c>
      <c r="F611" s="410" t="s">
        <v>2664</v>
      </c>
      <c r="G611" s="416">
        <v>42552</v>
      </c>
      <c r="H611" s="410" t="s">
        <v>623</v>
      </c>
      <c r="I611" s="417">
        <v>0</v>
      </c>
      <c r="J611" s="417">
        <v>0</v>
      </c>
      <c r="K611" s="417">
        <v>0</v>
      </c>
      <c r="L611" s="417">
        <v>2191</v>
      </c>
      <c r="M611" s="410" t="s">
        <v>115</v>
      </c>
      <c r="N611" s="410" t="s">
        <v>1838</v>
      </c>
      <c r="O611" s="85"/>
      <c r="P611" s="85"/>
      <c r="Q611" s="85"/>
      <c r="R611" s="85"/>
      <c r="S611" s="85" t="s">
        <v>1768</v>
      </c>
    </row>
    <row r="612" spans="1:19" ht="14.5" customHeight="1">
      <c r="A612" s="103" t="str">
        <f t="shared" si="9"/>
        <v>A0921</v>
      </c>
      <c r="B612" s="414" t="s">
        <v>2661</v>
      </c>
      <c r="C612" s="414" t="s">
        <v>2662</v>
      </c>
      <c r="D612" s="414" t="s">
        <v>1899</v>
      </c>
      <c r="E612" s="414" t="s">
        <v>2663</v>
      </c>
      <c r="F612" s="414" t="s">
        <v>2664</v>
      </c>
      <c r="G612" s="418">
        <v>42552</v>
      </c>
      <c r="H612" s="414" t="s">
        <v>623</v>
      </c>
      <c r="I612" s="419">
        <v>0</v>
      </c>
      <c r="J612" s="419">
        <v>0</v>
      </c>
      <c r="K612" s="419">
        <v>0</v>
      </c>
      <c r="L612" s="419">
        <v>2191</v>
      </c>
      <c r="M612" s="414" t="s">
        <v>115</v>
      </c>
      <c r="N612" s="414" t="s">
        <v>1838</v>
      </c>
      <c r="O612" s="103"/>
      <c r="P612" s="103"/>
      <c r="Q612" s="103"/>
      <c r="R612" s="103"/>
      <c r="S612" s="103" t="s">
        <v>1768</v>
      </c>
    </row>
    <row r="613" spans="1:19" ht="14.5" customHeight="1">
      <c r="A613" s="82" t="str">
        <f t="shared" si="9"/>
        <v>A0932</v>
      </c>
      <c r="B613" s="410" t="s">
        <v>2665</v>
      </c>
      <c r="C613" s="410" t="s">
        <v>2666</v>
      </c>
      <c r="D613" s="410" t="s">
        <v>2159</v>
      </c>
      <c r="E613" s="410" t="s">
        <v>2667</v>
      </c>
      <c r="F613" s="410" t="s">
        <v>2668</v>
      </c>
      <c r="G613" s="416">
        <v>41760</v>
      </c>
      <c r="H613" s="410" t="s">
        <v>623</v>
      </c>
      <c r="I613" s="417">
        <v>19</v>
      </c>
      <c r="J613" s="417">
        <v>15</v>
      </c>
      <c r="K613" s="417">
        <v>7</v>
      </c>
      <c r="L613" s="417">
        <v>20</v>
      </c>
      <c r="M613" s="410" t="s">
        <v>115</v>
      </c>
      <c r="N613" s="410">
        <v>7</v>
      </c>
      <c r="O613" s="85"/>
      <c r="P613" s="85"/>
      <c r="Q613" s="85"/>
      <c r="R613" s="85"/>
      <c r="S613" s="85" t="s">
        <v>1768</v>
      </c>
    </row>
    <row r="614" spans="1:19" ht="14.5" customHeight="1">
      <c r="A614" s="82" t="str">
        <f t="shared" si="9"/>
        <v>A0932</v>
      </c>
      <c r="B614" s="410" t="s">
        <v>2665</v>
      </c>
      <c r="C614" s="410" t="s">
        <v>2669</v>
      </c>
      <c r="D614" s="410" t="s">
        <v>2593</v>
      </c>
      <c r="E614" s="410" t="s">
        <v>2670</v>
      </c>
      <c r="F614" s="410" t="s">
        <v>2671</v>
      </c>
      <c r="G614" s="416">
        <v>40330</v>
      </c>
      <c r="H614" s="410" t="s">
        <v>1777</v>
      </c>
      <c r="I614" s="417">
        <v>19.2</v>
      </c>
      <c r="J614" s="417">
        <v>15.2</v>
      </c>
      <c r="K614" s="417">
        <v>7.3</v>
      </c>
      <c r="L614" s="417">
        <v>20</v>
      </c>
      <c r="M614" s="410" t="s">
        <v>115</v>
      </c>
      <c r="N614" s="410" t="s">
        <v>2363</v>
      </c>
      <c r="O614" s="85"/>
      <c r="P614" s="85"/>
      <c r="Q614" s="85"/>
      <c r="R614" s="85"/>
      <c r="S614" s="85" t="s">
        <v>1768</v>
      </c>
    </row>
    <row r="615" spans="1:19" ht="14.5" customHeight="1">
      <c r="A615" s="82" t="str">
        <f t="shared" si="9"/>
        <v>A0932</v>
      </c>
      <c r="B615" s="410" t="s">
        <v>2665</v>
      </c>
      <c r="C615" s="410" t="s">
        <v>2672</v>
      </c>
      <c r="D615" s="410" t="s">
        <v>2159</v>
      </c>
      <c r="E615" s="410" t="s">
        <v>2673</v>
      </c>
      <c r="F615" s="410" t="s">
        <v>2674</v>
      </c>
      <c r="G615" s="416">
        <v>43160</v>
      </c>
      <c r="H615" s="410" t="s">
        <v>606</v>
      </c>
      <c r="I615" s="417">
        <v>21</v>
      </c>
      <c r="J615" s="417">
        <v>14</v>
      </c>
      <c r="K615" s="417">
        <v>8.5</v>
      </c>
      <c r="L615" s="417">
        <v>20</v>
      </c>
      <c r="M615" s="410" t="s">
        <v>115</v>
      </c>
      <c r="N615" s="410">
        <v>7</v>
      </c>
      <c r="O615" s="85"/>
      <c r="P615" s="85"/>
      <c r="Q615" s="85"/>
      <c r="R615" s="85"/>
      <c r="S615" s="85" t="s">
        <v>1768</v>
      </c>
    </row>
    <row r="616" spans="1:19" ht="14.5" customHeight="1">
      <c r="A616" s="103" t="str">
        <f t="shared" si="9"/>
        <v>A0932</v>
      </c>
      <c r="B616" s="414" t="s">
        <v>2665</v>
      </c>
      <c r="C616" s="414" t="s">
        <v>2666</v>
      </c>
      <c r="D616" s="414" t="s">
        <v>2159</v>
      </c>
      <c r="E616" s="414" t="s">
        <v>2667</v>
      </c>
      <c r="F616" s="414" t="s">
        <v>2668</v>
      </c>
      <c r="G616" s="418">
        <v>41760</v>
      </c>
      <c r="H616" s="414" t="s">
        <v>623</v>
      </c>
      <c r="I616" s="419">
        <v>7</v>
      </c>
      <c r="J616" s="419">
        <v>19</v>
      </c>
      <c r="K616" s="419">
        <v>15</v>
      </c>
      <c r="L616" s="419">
        <v>20</v>
      </c>
      <c r="M616" s="414" t="s">
        <v>115</v>
      </c>
      <c r="N616" s="414">
        <v>7</v>
      </c>
      <c r="O616" s="103"/>
      <c r="P616" s="103"/>
      <c r="Q616" s="103"/>
      <c r="R616" s="103"/>
      <c r="S616" s="103" t="s">
        <v>1768</v>
      </c>
    </row>
    <row r="617" spans="1:19" ht="14.5" customHeight="1">
      <c r="A617" s="103" t="str">
        <f t="shared" si="9"/>
        <v>A0932</v>
      </c>
      <c r="B617" s="414" t="s">
        <v>2665</v>
      </c>
      <c r="C617" s="414" t="s">
        <v>2669</v>
      </c>
      <c r="D617" s="414" t="s">
        <v>2593</v>
      </c>
      <c r="E617" s="414" t="s">
        <v>2670</v>
      </c>
      <c r="F617" s="414" t="s">
        <v>2671</v>
      </c>
      <c r="G617" s="418">
        <v>40330</v>
      </c>
      <c r="H617" s="414" t="s">
        <v>1777</v>
      </c>
      <c r="I617" s="419">
        <v>7.3</v>
      </c>
      <c r="J617" s="419">
        <v>19.2</v>
      </c>
      <c r="K617" s="419">
        <v>15.2</v>
      </c>
      <c r="L617" s="419">
        <v>20</v>
      </c>
      <c r="M617" s="414" t="s">
        <v>115</v>
      </c>
      <c r="N617" s="414" t="s">
        <v>2363</v>
      </c>
      <c r="O617" s="103"/>
      <c r="P617" s="103"/>
      <c r="Q617" s="103"/>
      <c r="R617" s="103"/>
      <c r="S617" s="103" t="s">
        <v>1768</v>
      </c>
    </row>
    <row r="618" spans="1:19" ht="14.5" customHeight="1">
      <c r="A618" s="103" t="str">
        <f t="shared" si="9"/>
        <v>A0932</v>
      </c>
      <c r="B618" s="414" t="s">
        <v>2665</v>
      </c>
      <c r="C618" s="414" t="s">
        <v>2672</v>
      </c>
      <c r="D618" s="414" t="s">
        <v>2159</v>
      </c>
      <c r="E618" s="414" t="s">
        <v>2673</v>
      </c>
      <c r="F618" s="414" t="s">
        <v>2674</v>
      </c>
      <c r="G618" s="418">
        <v>43160</v>
      </c>
      <c r="H618" s="414" t="s">
        <v>606</v>
      </c>
      <c r="I618" s="419">
        <v>8.5</v>
      </c>
      <c r="J618" s="419">
        <v>21</v>
      </c>
      <c r="K618" s="419">
        <v>14</v>
      </c>
      <c r="L618" s="419">
        <v>20</v>
      </c>
      <c r="M618" s="414" t="s">
        <v>115</v>
      </c>
      <c r="N618" s="414">
        <v>7</v>
      </c>
      <c r="O618" s="103"/>
      <c r="P618" s="103"/>
      <c r="Q618" s="103"/>
      <c r="R618" s="103"/>
      <c r="S618" s="103" t="s">
        <v>1768</v>
      </c>
    </row>
    <row r="619" spans="1:19" ht="13" customHeight="1">
      <c r="A619" s="82" t="str">
        <f t="shared" si="9"/>
        <v>A1221</v>
      </c>
      <c r="B619" s="412" t="s">
        <v>2675</v>
      </c>
      <c r="C619" s="412" t="s">
        <v>2676</v>
      </c>
      <c r="D619" s="412"/>
      <c r="E619" s="412"/>
      <c r="F619" s="412"/>
      <c r="G619" s="412"/>
      <c r="H619" s="412"/>
      <c r="I619" s="412">
        <v>3</v>
      </c>
      <c r="J619" s="412">
        <v>1</v>
      </c>
      <c r="K619" s="412">
        <v>6</v>
      </c>
      <c r="L619" s="412"/>
      <c r="M619" s="412"/>
      <c r="N619" s="412"/>
      <c r="O619" s="85"/>
      <c r="P619" s="85"/>
      <c r="Q619" s="85"/>
      <c r="R619" s="85"/>
      <c r="S619" s="85"/>
    </row>
    <row r="620" spans="1:19" ht="13" customHeight="1">
      <c r="A620" s="82" t="str">
        <f t="shared" si="9"/>
        <v>A1221</v>
      </c>
      <c r="B620" s="412" t="s">
        <v>2675</v>
      </c>
      <c r="C620" s="412" t="s">
        <v>2676</v>
      </c>
      <c r="D620" s="412"/>
      <c r="E620" s="412"/>
      <c r="F620" s="412"/>
      <c r="G620" s="412"/>
      <c r="H620" s="412"/>
      <c r="I620" s="412">
        <v>36</v>
      </c>
      <c r="J620" s="412">
        <v>24</v>
      </c>
      <c r="K620" s="412">
        <v>24</v>
      </c>
      <c r="L620" s="412"/>
      <c r="M620" s="412"/>
      <c r="N620" s="412"/>
      <c r="O620" s="85"/>
      <c r="P620" s="85"/>
      <c r="Q620" s="85"/>
      <c r="R620" s="85"/>
      <c r="S620" s="85"/>
    </row>
    <row r="621" spans="1:19" ht="13" customHeight="1">
      <c r="A621" s="103" t="str">
        <f t="shared" si="9"/>
        <v>A1221</v>
      </c>
      <c r="B621" s="413" t="s">
        <v>2675</v>
      </c>
      <c r="C621" s="413" t="s">
        <v>2676</v>
      </c>
      <c r="D621" s="413"/>
      <c r="E621" s="413"/>
      <c r="F621" s="413"/>
      <c r="G621" s="413"/>
      <c r="H621" s="413"/>
      <c r="I621" s="413">
        <v>6</v>
      </c>
      <c r="J621" s="413">
        <v>3</v>
      </c>
      <c r="K621" s="413">
        <v>1</v>
      </c>
      <c r="L621" s="413"/>
      <c r="M621" s="413"/>
      <c r="N621" s="413"/>
      <c r="O621" s="103"/>
      <c r="P621" s="103"/>
      <c r="Q621" s="103"/>
      <c r="R621" s="103"/>
      <c r="S621" s="103"/>
    </row>
    <row r="622" spans="1:19" ht="13" customHeight="1">
      <c r="A622" s="103" t="str">
        <f t="shared" si="9"/>
        <v>A1221</v>
      </c>
      <c r="B622" s="413" t="s">
        <v>2675</v>
      </c>
      <c r="C622" s="413" t="s">
        <v>2676</v>
      </c>
      <c r="D622" s="413"/>
      <c r="E622" s="413"/>
      <c r="F622" s="413"/>
      <c r="G622" s="413"/>
      <c r="H622" s="413"/>
      <c r="I622" s="413">
        <v>24</v>
      </c>
      <c r="J622" s="413">
        <v>36</v>
      </c>
      <c r="K622" s="413">
        <v>24</v>
      </c>
      <c r="L622" s="413"/>
      <c r="M622" s="413"/>
      <c r="N622" s="413"/>
      <c r="O622" s="103"/>
      <c r="P622" s="103"/>
      <c r="Q622" s="103"/>
      <c r="R622" s="103"/>
      <c r="S622" s="103"/>
    </row>
    <row r="623" spans="1:19" ht="14.5" customHeight="1">
      <c r="A623" s="82" t="str">
        <f t="shared" si="9"/>
        <v>A1260</v>
      </c>
      <c r="B623" s="410" t="s">
        <v>713</v>
      </c>
      <c r="C623" s="410" t="s">
        <v>2677</v>
      </c>
      <c r="D623" s="410" t="s">
        <v>2461</v>
      </c>
      <c r="E623" s="410" t="s">
        <v>2678</v>
      </c>
      <c r="F623" s="410" t="s">
        <v>2679</v>
      </c>
      <c r="G623" s="416">
        <v>44166</v>
      </c>
      <c r="H623" s="410" t="s">
        <v>623</v>
      </c>
      <c r="I623" s="417">
        <v>12</v>
      </c>
      <c r="J623" s="417">
        <v>4</v>
      </c>
      <c r="K623" s="417">
        <v>3</v>
      </c>
      <c r="L623" s="417">
        <v>3</v>
      </c>
      <c r="M623" s="410" t="s">
        <v>115</v>
      </c>
      <c r="N623" s="410" t="s">
        <v>1838</v>
      </c>
      <c r="O623" s="85" t="s">
        <v>1882</v>
      </c>
      <c r="P623" s="85"/>
      <c r="Q623" s="85" t="s">
        <v>1882</v>
      </c>
      <c r="R623" s="85" t="s">
        <v>1883</v>
      </c>
      <c r="S623" s="85" t="s">
        <v>1768</v>
      </c>
    </row>
    <row r="624" spans="1:19" ht="14.5" customHeight="1">
      <c r="A624" s="82" t="str">
        <f t="shared" si="9"/>
        <v>A1260</v>
      </c>
      <c r="B624" s="410" t="s">
        <v>713</v>
      </c>
      <c r="C624" s="410" t="s">
        <v>2677</v>
      </c>
      <c r="D624" s="410" t="s">
        <v>2461</v>
      </c>
      <c r="E624" s="410" t="s">
        <v>2680</v>
      </c>
      <c r="F624" s="410" t="s">
        <v>2681</v>
      </c>
      <c r="G624" s="416">
        <v>44166</v>
      </c>
      <c r="H624" s="410" t="s">
        <v>606</v>
      </c>
      <c r="I624" s="417">
        <v>7</v>
      </c>
      <c r="J624" s="417">
        <v>4</v>
      </c>
      <c r="K624" s="417">
        <v>2</v>
      </c>
      <c r="L624" s="417">
        <v>1</v>
      </c>
      <c r="M624" s="410" t="s">
        <v>115</v>
      </c>
      <c r="N624" s="410" t="s">
        <v>1838</v>
      </c>
      <c r="O624" s="85" t="s">
        <v>1882</v>
      </c>
      <c r="P624" s="85"/>
      <c r="Q624" s="85" t="s">
        <v>1882</v>
      </c>
      <c r="R624" s="85" t="s">
        <v>1883</v>
      </c>
      <c r="S624" s="85" t="s">
        <v>1768</v>
      </c>
    </row>
    <row r="625" spans="1:19" ht="14.5" customHeight="1">
      <c r="A625" s="82" t="str">
        <f t="shared" si="9"/>
        <v>A1260</v>
      </c>
      <c r="B625" s="410" t="s">
        <v>713</v>
      </c>
      <c r="C625" s="410" t="s">
        <v>2677</v>
      </c>
      <c r="D625" s="410" t="s">
        <v>2461</v>
      </c>
      <c r="E625" s="410" t="s">
        <v>2682</v>
      </c>
      <c r="F625" s="410" t="s">
        <v>2683</v>
      </c>
      <c r="G625" s="416">
        <v>44166</v>
      </c>
      <c r="H625" s="410" t="s">
        <v>623</v>
      </c>
      <c r="I625" s="417">
        <v>7</v>
      </c>
      <c r="J625" s="417">
        <v>4</v>
      </c>
      <c r="K625" s="417">
        <v>2</v>
      </c>
      <c r="L625" s="417">
        <v>1</v>
      </c>
      <c r="M625" s="410" t="s">
        <v>115</v>
      </c>
      <c r="N625" s="410" t="s">
        <v>1838</v>
      </c>
      <c r="O625" s="85" t="s">
        <v>1882</v>
      </c>
      <c r="P625" s="85"/>
      <c r="Q625" s="85" t="s">
        <v>1882</v>
      </c>
      <c r="R625" s="85" t="s">
        <v>1883</v>
      </c>
      <c r="S625" s="85" t="s">
        <v>1768</v>
      </c>
    </row>
    <row r="626" spans="1:19" ht="14.5" customHeight="1">
      <c r="A626" s="82" t="str">
        <f t="shared" si="9"/>
        <v>A1260</v>
      </c>
      <c r="B626" s="410" t="s">
        <v>713</v>
      </c>
      <c r="C626" s="410" t="s">
        <v>2677</v>
      </c>
      <c r="D626" s="410" t="s">
        <v>2461</v>
      </c>
      <c r="E626" s="410" t="s">
        <v>2684</v>
      </c>
      <c r="F626" s="410" t="s">
        <v>2685</v>
      </c>
      <c r="G626" s="416">
        <v>45901</v>
      </c>
      <c r="H626" s="410" t="s">
        <v>606</v>
      </c>
      <c r="I626" s="417">
        <v>7</v>
      </c>
      <c r="J626" s="417">
        <v>4</v>
      </c>
      <c r="K626" s="417">
        <v>2</v>
      </c>
      <c r="L626" s="417">
        <v>1</v>
      </c>
      <c r="M626" s="410" t="s">
        <v>115</v>
      </c>
      <c r="N626" s="410" t="s">
        <v>1838</v>
      </c>
      <c r="O626" s="85" t="s">
        <v>1882</v>
      </c>
      <c r="P626" s="85"/>
      <c r="Q626" s="85" t="s">
        <v>1882</v>
      </c>
      <c r="R626" s="85" t="s">
        <v>1883</v>
      </c>
      <c r="S626" s="85" t="s">
        <v>1768</v>
      </c>
    </row>
    <row r="627" spans="1:19" ht="14.5" customHeight="1">
      <c r="A627" s="82" t="str">
        <f t="shared" si="9"/>
        <v>A1260</v>
      </c>
      <c r="B627" s="410" t="s">
        <v>713</v>
      </c>
      <c r="C627" s="410" t="s">
        <v>2677</v>
      </c>
      <c r="D627" s="410" t="s">
        <v>2461</v>
      </c>
      <c r="E627" s="410" t="s">
        <v>2686</v>
      </c>
      <c r="F627" s="410" t="s">
        <v>2687</v>
      </c>
      <c r="G627" s="416">
        <v>39783</v>
      </c>
      <c r="H627" s="410" t="s">
        <v>623</v>
      </c>
      <c r="I627" s="417">
        <v>12</v>
      </c>
      <c r="J627" s="417">
        <v>4</v>
      </c>
      <c r="K627" s="417">
        <v>3</v>
      </c>
      <c r="L627" s="417">
        <v>3</v>
      </c>
      <c r="M627" s="410" t="s">
        <v>115</v>
      </c>
      <c r="N627" s="410" t="s">
        <v>1838</v>
      </c>
      <c r="O627" s="85" t="s">
        <v>1882</v>
      </c>
      <c r="P627" s="85"/>
      <c r="Q627" s="85" t="s">
        <v>1882</v>
      </c>
      <c r="R627" s="85" t="s">
        <v>1883</v>
      </c>
      <c r="S627" s="85" t="s">
        <v>1768</v>
      </c>
    </row>
    <row r="628" spans="1:19" ht="14.5" customHeight="1">
      <c r="A628" s="103" t="str">
        <f t="shared" si="9"/>
        <v>A1260</v>
      </c>
      <c r="B628" s="414" t="s">
        <v>713</v>
      </c>
      <c r="C628" s="414" t="s">
        <v>2677</v>
      </c>
      <c r="D628" s="414" t="s">
        <v>2461</v>
      </c>
      <c r="E628" s="414" t="s">
        <v>2678</v>
      </c>
      <c r="F628" s="414" t="s">
        <v>2679</v>
      </c>
      <c r="G628" s="418">
        <v>44166</v>
      </c>
      <c r="H628" s="414" t="s">
        <v>623</v>
      </c>
      <c r="I628" s="419">
        <v>3</v>
      </c>
      <c r="J628" s="419">
        <v>12</v>
      </c>
      <c r="K628" s="419">
        <v>4</v>
      </c>
      <c r="L628" s="419">
        <v>3</v>
      </c>
      <c r="M628" s="414" t="s">
        <v>115</v>
      </c>
      <c r="N628" s="414" t="s">
        <v>1838</v>
      </c>
      <c r="O628" s="103" t="s">
        <v>1882</v>
      </c>
      <c r="P628" s="103"/>
      <c r="Q628" s="103" t="s">
        <v>1882</v>
      </c>
      <c r="R628" s="103" t="s">
        <v>1883</v>
      </c>
      <c r="S628" s="103" t="s">
        <v>1768</v>
      </c>
    </row>
    <row r="629" spans="1:19" ht="14.5" customHeight="1">
      <c r="A629" s="103" t="str">
        <f t="shared" si="9"/>
        <v>A1260</v>
      </c>
      <c r="B629" s="414" t="s">
        <v>713</v>
      </c>
      <c r="C629" s="414" t="s">
        <v>2677</v>
      </c>
      <c r="D629" s="414" t="s">
        <v>2461</v>
      </c>
      <c r="E629" s="414" t="s">
        <v>2680</v>
      </c>
      <c r="F629" s="414" t="s">
        <v>2681</v>
      </c>
      <c r="G629" s="418">
        <v>44166</v>
      </c>
      <c r="H629" s="414" t="s">
        <v>606</v>
      </c>
      <c r="I629" s="419">
        <v>2</v>
      </c>
      <c r="J629" s="419">
        <v>7</v>
      </c>
      <c r="K629" s="419">
        <v>4</v>
      </c>
      <c r="L629" s="419">
        <v>1</v>
      </c>
      <c r="M629" s="414" t="s">
        <v>115</v>
      </c>
      <c r="N629" s="414" t="s">
        <v>1838</v>
      </c>
      <c r="O629" s="103" t="s">
        <v>1882</v>
      </c>
      <c r="P629" s="103"/>
      <c r="Q629" s="103" t="s">
        <v>1882</v>
      </c>
      <c r="R629" s="103" t="s">
        <v>1883</v>
      </c>
      <c r="S629" s="103" t="s">
        <v>1768</v>
      </c>
    </row>
    <row r="630" spans="1:19" ht="14.5" customHeight="1">
      <c r="A630" s="103" t="str">
        <f t="shared" si="9"/>
        <v>A1260</v>
      </c>
      <c r="B630" s="414" t="s">
        <v>713</v>
      </c>
      <c r="C630" s="414" t="s">
        <v>2677</v>
      </c>
      <c r="D630" s="414" t="s">
        <v>2461</v>
      </c>
      <c r="E630" s="414" t="s">
        <v>2682</v>
      </c>
      <c r="F630" s="414" t="s">
        <v>2683</v>
      </c>
      <c r="G630" s="418">
        <v>44166</v>
      </c>
      <c r="H630" s="414" t="s">
        <v>623</v>
      </c>
      <c r="I630" s="419">
        <v>2</v>
      </c>
      <c r="J630" s="419">
        <v>7</v>
      </c>
      <c r="K630" s="419">
        <v>4</v>
      </c>
      <c r="L630" s="419">
        <v>1</v>
      </c>
      <c r="M630" s="414" t="s">
        <v>115</v>
      </c>
      <c r="N630" s="414" t="s">
        <v>1838</v>
      </c>
      <c r="O630" s="103" t="s">
        <v>1882</v>
      </c>
      <c r="P630" s="103"/>
      <c r="Q630" s="103" t="s">
        <v>1882</v>
      </c>
      <c r="R630" s="103" t="s">
        <v>1883</v>
      </c>
      <c r="S630" s="103" t="s">
        <v>1768</v>
      </c>
    </row>
    <row r="631" spans="1:19" ht="14.5" customHeight="1">
      <c r="A631" s="103" t="str">
        <f t="shared" si="9"/>
        <v>A1260</v>
      </c>
      <c r="B631" s="414" t="s">
        <v>713</v>
      </c>
      <c r="C631" s="414" t="s">
        <v>2677</v>
      </c>
      <c r="D631" s="414" t="s">
        <v>2461</v>
      </c>
      <c r="E631" s="414" t="s">
        <v>2684</v>
      </c>
      <c r="F631" s="414" t="s">
        <v>2685</v>
      </c>
      <c r="G631" s="418">
        <v>45901</v>
      </c>
      <c r="H631" s="414" t="s">
        <v>606</v>
      </c>
      <c r="I631" s="419">
        <v>2</v>
      </c>
      <c r="J631" s="419">
        <v>7</v>
      </c>
      <c r="K631" s="419">
        <v>4</v>
      </c>
      <c r="L631" s="419">
        <v>1</v>
      </c>
      <c r="M631" s="414" t="s">
        <v>115</v>
      </c>
      <c r="N631" s="414" t="s">
        <v>1838</v>
      </c>
      <c r="O631" s="103" t="s">
        <v>1882</v>
      </c>
      <c r="P631" s="103"/>
      <c r="Q631" s="103" t="s">
        <v>1882</v>
      </c>
      <c r="R631" s="103" t="s">
        <v>1883</v>
      </c>
      <c r="S631" s="103" t="s">
        <v>1768</v>
      </c>
    </row>
    <row r="632" spans="1:19" ht="14.5" customHeight="1">
      <c r="A632" s="103" t="str">
        <f t="shared" si="9"/>
        <v>A1260</v>
      </c>
      <c r="B632" s="414" t="s">
        <v>713</v>
      </c>
      <c r="C632" s="414" t="s">
        <v>2677</v>
      </c>
      <c r="D632" s="414" t="s">
        <v>2461</v>
      </c>
      <c r="E632" s="414" t="s">
        <v>2686</v>
      </c>
      <c r="F632" s="414" t="s">
        <v>2687</v>
      </c>
      <c r="G632" s="418">
        <v>39783</v>
      </c>
      <c r="H632" s="414" t="s">
        <v>623</v>
      </c>
      <c r="I632" s="419">
        <v>3</v>
      </c>
      <c r="J632" s="419">
        <v>12</v>
      </c>
      <c r="K632" s="419">
        <v>4</v>
      </c>
      <c r="L632" s="419">
        <v>3</v>
      </c>
      <c r="M632" s="414" t="s">
        <v>115</v>
      </c>
      <c r="N632" s="414" t="s">
        <v>1838</v>
      </c>
      <c r="O632" s="103" t="s">
        <v>1882</v>
      </c>
      <c r="P632" s="103"/>
      <c r="Q632" s="103" t="s">
        <v>1882</v>
      </c>
      <c r="R632" s="103" t="s">
        <v>1883</v>
      </c>
      <c r="S632" s="103" t="s">
        <v>1768</v>
      </c>
    </row>
    <row r="633" spans="1:19" ht="13" customHeight="1">
      <c r="A633" s="82" t="str">
        <f t="shared" si="9"/>
        <v>A1260</v>
      </c>
      <c r="B633" s="412" t="s">
        <v>711</v>
      </c>
      <c r="C633" s="412" t="s">
        <v>712</v>
      </c>
      <c r="D633" s="412"/>
      <c r="E633" s="412"/>
      <c r="F633" s="412"/>
      <c r="G633" s="412"/>
      <c r="H633" s="412"/>
      <c r="I633" s="412">
        <v>18.96</v>
      </c>
      <c r="J633" s="412">
        <v>41.52</v>
      </c>
      <c r="K633" s="412">
        <v>76.199999999999989</v>
      </c>
      <c r="L633" s="412"/>
      <c r="M633" s="412"/>
      <c r="N633" s="412"/>
      <c r="O633" s="85"/>
      <c r="P633" s="85"/>
      <c r="Q633" s="85"/>
      <c r="R633" s="85"/>
      <c r="S633" s="85"/>
    </row>
    <row r="634" spans="1:19" ht="13" customHeight="1">
      <c r="A634" s="103" t="str">
        <f t="shared" si="9"/>
        <v>A1260</v>
      </c>
      <c r="B634" s="413" t="s">
        <v>711</v>
      </c>
      <c r="C634" s="413" t="s">
        <v>712</v>
      </c>
      <c r="D634" s="413"/>
      <c r="E634" s="413"/>
      <c r="F634" s="413"/>
      <c r="G634" s="413"/>
      <c r="H634" s="413"/>
      <c r="I634" s="413">
        <v>76.199999999999989</v>
      </c>
      <c r="J634" s="413">
        <v>18.96</v>
      </c>
      <c r="K634" s="413">
        <v>41.52</v>
      </c>
      <c r="L634" s="413"/>
      <c r="M634" s="413"/>
      <c r="N634" s="413"/>
      <c r="O634" s="103"/>
      <c r="P634" s="103"/>
      <c r="Q634" s="103"/>
      <c r="R634" s="103"/>
      <c r="S634" s="103"/>
    </row>
    <row r="635" spans="1:19" ht="13" customHeight="1">
      <c r="A635" s="82" t="str">
        <f t="shared" si="9"/>
        <v>A1260</v>
      </c>
      <c r="B635" s="412" t="s">
        <v>714</v>
      </c>
      <c r="C635" s="412" t="s">
        <v>715</v>
      </c>
      <c r="D635" s="412"/>
      <c r="E635" s="412"/>
      <c r="F635" s="412"/>
      <c r="G635" s="412"/>
      <c r="H635" s="412"/>
      <c r="I635" s="412">
        <v>18.96</v>
      </c>
      <c r="J635" s="412">
        <v>41.52</v>
      </c>
      <c r="K635" s="412">
        <v>76.199999999999989</v>
      </c>
      <c r="L635" s="412"/>
      <c r="M635" s="412"/>
      <c r="N635" s="412"/>
      <c r="O635" s="85"/>
      <c r="P635" s="85"/>
      <c r="Q635" s="85"/>
      <c r="R635" s="85"/>
      <c r="S635" s="85"/>
    </row>
    <row r="636" spans="1:19" ht="13" customHeight="1">
      <c r="A636" s="103" t="str">
        <f t="shared" si="9"/>
        <v>A1260</v>
      </c>
      <c r="B636" s="413" t="s">
        <v>714</v>
      </c>
      <c r="C636" s="413" t="s">
        <v>715</v>
      </c>
      <c r="D636" s="413"/>
      <c r="E636" s="413"/>
      <c r="F636" s="413"/>
      <c r="G636" s="413"/>
      <c r="H636" s="413"/>
      <c r="I636" s="413">
        <v>76.199999999999989</v>
      </c>
      <c r="J636" s="413">
        <v>18.96</v>
      </c>
      <c r="K636" s="413">
        <v>41.52</v>
      </c>
      <c r="L636" s="413"/>
      <c r="M636" s="413"/>
      <c r="N636" s="413"/>
      <c r="O636" s="103"/>
      <c r="P636" s="103"/>
      <c r="Q636" s="103"/>
      <c r="R636" s="103"/>
      <c r="S636" s="103"/>
    </row>
    <row r="637" spans="1:19" ht="14.5" customHeight="1">
      <c r="A637" s="82" t="str">
        <f t="shared" si="9"/>
        <v>A1405</v>
      </c>
      <c r="B637" s="410" t="s">
        <v>2688</v>
      </c>
      <c r="C637" s="410" t="s">
        <v>2689</v>
      </c>
      <c r="D637" s="410" t="s">
        <v>2172</v>
      </c>
      <c r="E637" s="410" t="s">
        <v>2690</v>
      </c>
      <c r="F637" s="410" t="s">
        <v>2691</v>
      </c>
      <c r="G637" s="416">
        <v>49522</v>
      </c>
      <c r="H637" s="410" t="s">
        <v>627</v>
      </c>
      <c r="I637" s="417">
        <v>0</v>
      </c>
      <c r="J637" s="417">
        <v>0</v>
      </c>
      <c r="K637" s="417">
        <v>0</v>
      </c>
      <c r="L637" s="417">
        <v>0</v>
      </c>
      <c r="M637" s="410" t="s">
        <v>115</v>
      </c>
      <c r="N637" s="410">
        <v>7</v>
      </c>
      <c r="O637" s="85"/>
      <c r="P637" s="85"/>
      <c r="Q637" s="85"/>
      <c r="R637" s="85"/>
      <c r="S637" s="85" t="s">
        <v>1768</v>
      </c>
    </row>
    <row r="638" spans="1:19" ht="14.5" customHeight="1">
      <c r="A638" s="103" t="str">
        <f t="shared" si="9"/>
        <v>A1405</v>
      </c>
      <c r="B638" s="414" t="s">
        <v>2688</v>
      </c>
      <c r="C638" s="414" t="s">
        <v>2689</v>
      </c>
      <c r="D638" s="414" t="s">
        <v>2172</v>
      </c>
      <c r="E638" s="414" t="s">
        <v>2690</v>
      </c>
      <c r="F638" s="414" t="s">
        <v>2691</v>
      </c>
      <c r="G638" s="418">
        <v>49522</v>
      </c>
      <c r="H638" s="414" t="s">
        <v>627</v>
      </c>
      <c r="I638" s="419">
        <v>0</v>
      </c>
      <c r="J638" s="419">
        <v>0</v>
      </c>
      <c r="K638" s="419">
        <v>0</v>
      </c>
      <c r="L638" s="419">
        <v>0</v>
      </c>
      <c r="M638" s="414" t="s">
        <v>115</v>
      </c>
      <c r="N638" s="414">
        <v>7</v>
      </c>
      <c r="O638" s="103"/>
      <c r="P638" s="103"/>
      <c r="Q638" s="103"/>
      <c r="R638" s="103"/>
      <c r="S638" s="103" t="s">
        <v>1768</v>
      </c>
    </row>
    <row r="639" spans="1:19" ht="14.5" customHeight="1">
      <c r="A639" s="82" t="str">
        <f t="shared" si="9"/>
        <v>A1440</v>
      </c>
      <c r="B639" s="410" t="s">
        <v>2692</v>
      </c>
      <c r="C639" s="410" t="s">
        <v>2693</v>
      </c>
      <c r="D639" s="410" t="s">
        <v>1892</v>
      </c>
      <c r="E639" s="410" t="s">
        <v>2694</v>
      </c>
      <c r="F639" s="410" t="s">
        <v>2695</v>
      </c>
      <c r="G639" s="416">
        <v>41183</v>
      </c>
      <c r="H639" s="410" t="s">
        <v>623</v>
      </c>
      <c r="I639" s="417">
        <v>161</v>
      </c>
      <c r="J639" s="417">
        <v>85</v>
      </c>
      <c r="K639" s="417">
        <v>88.5</v>
      </c>
      <c r="L639" s="417">
        <v>3425</v>
      </c>
      <c r="M639" s="410" t="s">
        <v>115</v>
      </c>
      <c r="N639" s="410">
        <v>7</v>
      </c>
      <c r="O639" s="85"/>
      <c r="P639" s="85" t="s">
        <v>1882</v>
      </c>
      <c r="Q639" s="85" t="s">
        <v>1882</v>
      </c>
      <c r="R639" s="85" t="s">
        <v>1883</v>
      </c>
      <c r="S639" s="85" t="s">
        <v>1768</v>
      </c>
    </row>
    <row r="640" spans="1:19" ht="14.5" customHeight="1">
      <c r="A640" s="82" t="str">
        <f t="shared" si="9"/>
        <v>A1440</v>
      </c>
      <c r="B640" s="410" t="s">
        <v>2692</v>
      </c>
      <c r="C640" s="410" t="s">
        <v>2693</v>
      </c>
      <c r="D640" s="410" t="s">
        <v>1892</v>
      </c>
      <c r="E640" s="410" t="s">
        <v>2696</v>
      </c>
      <c r="F640" s="410" t="s">
        <v>2697</v>
      </c>
      <c r="G640" s="416">
        <v>46661</v>
      </c>
      <c r="H640" s="410" t="s">
        <v>606</v>
      </c>
      <c r="I640" s="417">
        <v>161</v>
      </c>
      <c r="J640" s="417">
        <v>85</v>
      </c>
      <c r="K640" s="417">
        <v>94</v>
      </c>
      <c r="L640" s="417">
        <v>3350</v>
      </c>
      <c r="M640" s="410" t="s">
        <v>115</v>
      </c>
      <c r="N640" s="410">
        <v>7</v>
      </c>
      <c r="O640" s="85"/>
      <c r="P640" s="85" t="s">
        <v>1882</v>
      </c>
      <c r="Q640" s="85" t="s">
        <v>1882</v>
      </c>
      <c r="R640" s="85" t="s">
        <v>1883</v>
      </c>
      <c r="S640" s="85" t="s">
        <v>1768</v>
      </c>
    </row>
    <row r="641" spans="1:19" ht="14.5" customHeight="1">
      <c r="A641" s="103" t="str">
        <f t="shared" si="9"/>
        <v>A1440</v>
      </c>
      <c r="B641" s="414" t="s">
        <v>2692</v>
      </c>
      <c r="C641" s="414" t="s">
        <v>2693</v>
      </c>
      <c r="D641" s="414" t="s">
        <v>1892</v>
      </c>
      <c r="E641" s="414" t="s">
        <v>2694</v>
      </c>
      <c r="F641" s="414" t="s">
        <v>2695</v>
      </c>
      <c r="G641" s="418">
        <v>41183</v>
      </c>
      <c r="H641" s="414" t="s">
        <v>623</v>
      </c>
      <c r="I641" s="419">
        <v>88.5</v>
      </c>
      <c r="J641" s="419">
        <v>161</v>
      </c>
      <c r="K641" s="419">
        <v>85</v>
      </c>
      <c r="L641" s="419">
        <v>3425</v>
      </c>
      <c r="M641" s="414" t="s">
        <v>115</v>
      </c>
      <c r="N641" s="414">
        <v>7</v>
      </c>
      <c r="O641" s="103"/>
      <c r="P641" s="103" t="s">
        <v>1882</v>
      </c>
      <c r="Q641" s="103" t="s">
        <v>1882</v>
      </c>
      <c r="R641" s="103" t="s">
        <v>1883</v>
      </c>
      <c r="S641" s="103" t="s">
        <v>1768</v>
      </c>
    </row>
    <row r="642" spans="1:19" ht="14.5" customHeight="1">
      <c r="A642" s="103" t="str">
        <f t="shared" ref="A642:A705" si="10">LEFT(B642,5)</f>
        <v>A1440</v>
      </c>
      <c r="B642" s="414" t="s">
        <v>2692</v>
      </c>
      <c r="C642" s="414" t="s">
        <v>2693</v>
      </c>
      <c r="D642" s="414" t="s">
        <v>1892</v>
      </c>
      <c r="E642" s="414" t="s">
        <v>2696</v>
      </c>
      <c r="F642" s="414" t="s">
        <v>2697</v>
      </c>
      <c r="G642" s="418">
        <v>46661</v>
      </c>
      <c r="H642" s="414" t="s">
        <v>606</v>
      </c>
      <c r="I642" s="419">
        <v>94</v>
      </c>
      <c r="J642" s="419">
        <v>161</v>
      </c>
      <c r="K642" s="419">
        <v>85</v>
      </c>
      <c r="L642" s="419">
        <v>3350</v>
      </c>
      <c r="M642" s="414" t="s">
        <v>115</v>
      </c>
      <c r="N642" s="414">
        <v>7</v>
      </c>
      <c r="O642" s="103"/>
      <c r="P642" s="103" t="s">
        <v>1882</v>
      </c>
      <c r="Q642" s="103" t="s">
        <v>1882</v>
      </c>
      <c r="R642" s="103" t="s">
        <v>1883</v>
      </c>
      <c r="S642" s="103" t="s">
        <v>1768</v>
      </c>
    </row>
    <row r="643" spans="1:19" ht="14.5" customHeight="1">
      <c r="A643" s="82" t="str">
        <f t="shared" si="10"/>
        <v>A1440</v>
      </c>
      <c r="B643" s="410" t="s">
        <v>2698</v>
      </c>
      <c r="C643" s="410" t="s">
        <v>2693</v>
      </c>
      <c r="D643" s="410" t="s">
        <v>2699</v>
      </c>
      <c r="E643" s="410" t="s">
        <v>2700</v>
      </c>
      <c r="F643" s="410" t="s">
        <v>2701</v>
      </c>
      <c r="G643" s="416">
        <v>40148</v>
      </c>
      <c r="H643" s="410" t="s">
        <v>1777</v>
      </c>
      <c r="I643" s="411"/>
      <c r="J643" s="411"/>
      <c r="K643" s="411"/>
      <c r="L643" s="411"/>
      <c r="M643" s="410"/>
      <c r="N643" s="410">
        <v>7</v>
      </c>
      <c r="O643" s="85" t="s">
        <v>1882</v>
      </c>
      <c r="P643" s="85"/>
      <c r="Q643" s="85" t="s">
        <v>1882</v>
      </c>
      <c r="R643" s="85" t="s">
        <v>1883</v>
      </c>
      <c r="S643" s="85" t="s">
        <v>1768</v>
      </c>
    </row>
    <row r="644" spans="1:19" ht="14.5" customHeight="1">
      <c r="A644" s="103" t="str">
        <f t="shared" si="10"/>
        <v>A1440</v>
      </c>
      <c r="B644" s="414" t="s">
        <v>2698</v>
      </c>
      <c r="C644" s="414" t="s">
        <v>2693</v>
      </c>
      <c r="D644" s="414" t="s">
        <v>2699</v>
      </c>
      <c r="E644" s="414" t="s">
        <v>2700</v>
      </c>
      <c r="F644" s="414" t="s">
        <v>2701</v>
      </c>
      <c r="G644" s="418">
        <v>40148</v>
      </c>
      <c r="H644" s="414" t="s">
        <v>1777</v>
      </c>
      <c r="I644" s="415"/>
      <c r="J644" s="415"/>
      <c r="K644" s="415"/>
      <c r="L644" s="415"/>
      <c r="M644" s="414"/>
      <c r="N644" s="414">
        <v>7</v>
      </c>
      <c r="O644" s="103" t="s">
        <v>1882</v>
      </c>
      <c r="P644" s="103"/>
      <c r="Q644" s="103" t="s">
        <v>1882</v>
      </c>
      <c r="R644" s="103" t="s">
        <v>1883</v>
      </c>
      <c r="S644" s="103" t="s">
        <v>1768</v>
      </c>
    </row>
    <row r="645" spans="1:19" ht="14.5" customHeight="1">
      <c r="A645" s="82" t="str">
        <f t="shared" si="10"/>
        <v>A1500</v>
      </c>
      <c r="B645" s="410" t="s">
        <v>2702</v>
      </c>
      <c r="C645" s="410" t="s">
        <v>2703</v>
      </c>
      <c r="D645" s="410" t="s">
        <v>1892</v>
      </c>
      <c r="E645" s="410" t="s">
        <v>2704</v>
      </c>
      <c r="F645" s="410" t="s">
        <v>2705</v>
      </c>
      <c r="G645" s="416">
        <v>44166</v>
      </c>
      <c r="H645" s="410" t="s">
        <v>606</v>
      </c>
      <c r="I645" s="417">
        <v>120</v>
      </c>
      <c r="J645" s="417">
        <v>96</v>
      </c>
      <c r="K645" s="417">
        <v>96</v>
      </c>
      <c r="L645" s="417">
        <v>7380</v>
      </c>
      <c r="M645" s="410" t="s">
        <v>115</v>
      </c>
      <c r="N645" s="410">
        <v>7</v>
      </c>
      <c r="O645" s="85"/>
      <c r="P645" s="85" t="s">
        <v>1882</v>
      </c>
      <c r="Q645" s="85" t="s">
        <v>1882</v>
      </c>
      <c r="R645" s="85" t="s">
        <v>1883</v>
      </c>
      <c r="S645" s="85" t="s">
        <v>1768</v>
      </c>
    </row>
    <row r="646" spans="1:19" ht="14.5" customHeight="1">
      <c r="A646" s="82" t="str">
        <f t="shared" si="10"/>
        <v>A1500</v>
      </c>
      <c r="B646" s="410" t="s">
        <v>2702</v>
      </c>
      <c r="C646" s="410" t="s">
        <v>2703</v>
      </c>
      <c r="D646" s="410" t="s">
        <v>2706</v>
      </c>
      <c r="E646" s="410" t="s">
        <v>2707</v>
      </c>
      <c r="F646" s="410" t="s">
        <v>2708</v>
      </c>
      <c r="G646" s="416">
        <v>41487</v>
      </c>
      <c r="H646" s="410" t="s">
        <v>1777</v>
      </c>
      <c r="I646" s="417">
        <v>120</v>
      </c>
      <c r="J646" s="417">
        <v>96</v>
      </c>
      <c r="K646" s="417">
        <v>96</v>
      </c>
      <c r="L646" s="417">
        <v>7380</v>
      </c>
      <c r="M646" s="410" t="s">
        <v>115</v>
      </c>
      <c r="N646" s="410" t="s">
        <v>1838</v>
      </c>
      <c r="O646" s="85"/>
      <c r="P646" s="85" t="s">
        <v>1882</v>
      </c>
      <c r="Q646" s="85" t="s">
        <v>1882</v>
      </c>
      <c r="R646" s="85" t="s">
        <v>1883</v>
      </c>
      <c r="S646" s="85" t="s">
        <v>1768</v>
      </c>
    </row>
    <row r="647" spans="1:19" ht="14.5" customHeight="1">
      <c r="A647" s="103" t="str">
        <f t="shared" si="10"/>
        <v>A1500</v>
      </c>
      <c r="B647" s="414" t="s">
        <v>2702</v>
      </c>
      <c r="C647" s="414" t="s">
        <v>2703</v>
      </c>
      <c r="D647" s="414" t="s">
        <v>1892</v>
      </c>
      <c r="E647" s="414" t="s">
        <v>2704</v>
      </c>
      <c r="F647" s="414" t="s">
        <v>2705</v>
      </c>
      <c r="G647" s="418">
        <v>44166</v>
      </c>
      <c r="H647" s="414" t="s">
        <v>606</v>
      </c>
      <c r="I647" s="68">
        <v>96</v>
      </c>
      <c r="J647" s="68">
        <v>120</v>
      </c>
      <c r="K647" s="68">
        <v>96</v>
      </c>
      <c r="L647" s="68">
        <v>7380</v>
      </c>
      <c r="M647" s="414" t="s">
        <v>115</v>
      </c>
      <c r="N647" s="414">
        <v>7</v>
      </c>
      <c r="O647" s="103"/>
      <c r="P647" s="103" t="s">
        <v>1882</v>
      </c>
      <c r="Q647" s="103" t="s">
        <v>1882</v>
      </c>
      <c r="R647" s="103" t="s">
        <v>1883</v>
      </c>
      <c r="S647" s="103" t="s">
        <v>1768</v>
      </c>
    </row>
    <row r="648" spans="1:19" ht="14.5" customHeight="1">
      <c r="A648" s="103" t="str">
        <f t="shared" si="10"/>
        <v>A1500</v>
      </c>
      <c r="B648" s="414" t="s">
        <v>2702</v>
      </c>
      <c r="C648" s="414" t="s">
        <v>2703</v>
      </c>
      <c r="D648" s="414" t="s">
        <v>2706</v>
      </c>
      <c r="E648" s="414" t="s">
        <v>2707</v>
      </c>
      <c r="F648" s="414" t="s">
        <v>2708</v>
      </c>
      <c r="G648" s="418">
        <v>41487</v>
      </c>
      <c r="H648" s="414" t="s">
        <v>1777</v>
      </c>
      <c r="I648" s="419">
        <v>96</v>
      </c>
      <c r="J648" s="419">
        <v>120</v>
      </c>
      <c r="K648" s="419">
        <v>96</v>
      </c>
      <c r="L648" s="419">
        <v>7380</v>
      </c>
      <c r="M648" s="414" t="s">
        <v>115</v>
      </c>
      <c r="N648" s="414" t="s">
        <v>1838</v>
      </c>
      <c r="O648" s="103"/>
      <c r="P648" s="103" t="s">
        <v>1882</v>
      </c>
      <c r="Q648" s="103" t="s">
        <v>1882</v>
      </c>
      <c r="R648" s="103" t="s">
        <v>1883</v>
      </c>
      <c r="S648" s="103" t="s">
        <v>1768</v>
      </c>
    </row>
    <row r="649" spans="1:19" ht="14.5" customHeight="1">
      <c r="A649" s="82" t="str">
        <f t="shared" si="10"/>
        <v>A1503</v>
      </c>
      <c r="B649" s="410" t="s">
        <v>2709</v>
      </c>
      <c r="C649" s="410" t="s">
        <v>2710</v>
      </c>
      <c r="D649" s="410" t="s">
        <v>1892</v>
      </c>
      <c r="E649" s="410" t="s">
        <v>2711</v>
      </c>
      <c r="F649" s="410" t="s">
        <v>2712</v>
      </c>
      <c r="G649" s="416">
        <v>42156</v>
      </c>
      <c r="H649" s="410" t="s">
        <v>1777</v>
      </c>
      <c r="I649" s="417">
        <v>270</v>
      </c>
      <c r="J649" s="417">
        <v>96</v>
      </c>
      <c r="K649" s="417">
        <v>84</v>
      </c>
      <c r="L649" s="417">
        <v>8720</v>
      </c>
      <c r="M649" s="410" t="s">
        <v>115</v>
      </c>
      <c r="N649" s="410">
        <v>7</v>
      </c>
      <c r="O649" s="85"/>
      <c r="P649" s="85"/>
      <c r="Q649" s="85"/>
      <c r="R649" s="85"/>
      <c r="S649" s="85" t="s">
        <v>1768</v>
      </c>
    </row>
    <row r="650" spans="1:19" ht="14.5" customHeight="1">
      <c r="A650" s="82" t="str">
        <f t="shared" si="10"/>
        <v>A1503</v>
      </c>
      <c r="B650" s="410" t="s">
        <v>2709</v>
      </c>
      <c r="C650" s="410" t="s">
        <v>2710</v>
      </c>
      <c r="D650" s="410" t="s">
        <v>1892</v>
      </c>
      <c r="E650" s="410" t="s">
        <v>2713</v>
      </c>
      <c r="F650" s="410" t="s">
        <v>2714</v>
      </c>
      <c r="G650" s="416">
        <v>49553</v>
      </c>
      <c r="H650" s="410" t="s">
        <v>606</v>
      </c>
      <c r="I650" s="417">
        <v>270</v>
      </c>
      <c r="J650" s="417">
        <v>96</v>
      </c>
      <c r="K650" s="417">
        <v>84</v>
      </c>
      <c r="L650" s="417">
        <v>8720</v>
      </c>
      <c r="M650" s="410" t="s">
        <v>115</v>
      </c>
      <c r="N650" s="410">
        <v>7</v>
      </c>
      <c r="O650" s="85"/>
      <c r="P650" s="85"/>
      <c r="Q650" s="85"/>
      <c r="R650" s="85"/>
      <c r="S650" s="85" t="s">
        <v>1768</v>
      </c>
    </row>
    <row r="651" spans="1:19" ht="14.5" customHeight="1">
      <c r="A651" s="103" t="str">
        <f t="shared" si="10"/>
        <v>A1503</v>
      </c>
      <c r="B651" s="414" t="s">
        <v>2709</v>
      </c>
      <c r="C651" s="414" t="s">
        <v>2710</v>
      </c>
      <c r="D651" s="414" t="s">
        <v>1892</v>
      </c>
      <c r="E651" s="414" t="s">
        <v>2711</v>
      </c>
      <c r="F651" s="414" t="s">
        <v>2712</v>
      </c>
      <c r="G651" s="418">
        <v>42156</v>
      </c>
      <c r="H651" s="414" t="s">
        <v>1777</v>
      </c>
      <c r="I651" s="419">
        <v>84</v>
      </c>
      <c r="J651" s="419">
        <v>270</v>
      </c>
      <c r="K651" s="419">
        <v>96</v>
      </c>
      <c r="L651" s="419">
        <v>8720</v>
      </c>
      <c r="M651" s="414" t="s">
        <v>115</v>
      </c>
      <c r="N651" s="414">
        <v>7</v>
      </c>
      <c r="O651" s="103"/>
      <c r="P651" s="103"/>
      <c r="Q651" s="103"/>
      <c r="R651" s="103"/>
      <c r="S651" s="103" t="s">
        <v>1768</v>
      </c>
    </row>
    <row r="652" spans="1:19" ht="14.5" customHeight="1">
      <c r="A652" s="103" t="str">
        <f t="shared" si="10"/>
        <v>A1503</v>
      </c>
      <c r="B652" s="414" t="s">
        <v>2709</v>
      </c>
      <c r="C652" s="414" t="s">
        <v>2710</v>
      </c>
      <c r="D652" s="414" t="s">
        <v>1892</v>
      </c>
      <c r="E652" s="414" t="s">
        <v>2713</v>
      </c>
      <c r="F652" s="414" t="s">
        <v>2714</v>
      </c>
      <c r="G652" s="418">
        <v>49553</v>
      </c>
      <c r="H652" s="414" t="s">
        <v>606</v>
      </c>
      <c r="I652" s="419">
        <v>84</v>
      </c>
      <c r="J652" s="419">
        <v>270</v>
      </c>
      <c r="K652" s="419">
        <v>96</v>
      </c>
      <c r="L652" s="419">
        <v>8720</v>
      </c>
      <c r="M652" s="414" t="s">
        <v>115</v>
      </c>
      <c r="N652" s="414">
        <v>7</v>
      </c>
      <c r="O652" s="103"/>
      <c r="P652" s="103"/>
      <c r="Q652" s="103"/>
      <c r="R652" s="103"/>
      <c r="S652" s="103" t="s">
        <v>1768</v>
      </c>
    </row>
    <row r="653" spans="1:19" ht="14.5" customHeight="1">
      <c r="A653" s="82" t="str">
        <f t="shared" si="10"/>
        <v>A1818</v>
      </c>
      <c r="B653" s="410" t="s">
        <v>2715</v>
      </c>
      <c r="C653" s="410" t="s">
        <v>1989</v>
      </c>
      <c r="D653" s="410" t="s">
        <v>1774</v>
      </c>
      <c r="E653" s="410" t="s">
        <v>2716</v>
      </c>
      <c r="F653" s="410" t="s">
        <v>2717</v>
      </c>
      <c r="G653" s="416">
        <v>44440</v>
      </c>
      <c r="H653" s="410" t="s">
        <v>606</v>
      </c>
      <c r="I653" s="417">
        <v>22</v>
      </c>
      <c r="J653" s="417">
        <v>19</v>
      </c>
      <c r="K653" s="417">
        <v>9</v>
      </c>
      <c r="L653" s="417">
        <v>95</v>
      </c>
      <c r="M653" s="410" t="s">
        <v>115</v>
      </c>
      <c r="N653" s="410">
        <v>7</v>
      </c>
      <c r="O653" s="85"/>
      <c r="P653" s="85"/>
      <c r="Q653" s="85"/>
      <c r="R653" s="85"/>
      <c r="S653" s="85" t="s">
        <v>1768</v>
      </c>
    </row>
    <row r="654" spans="1:19" ht="14.5" customHeight="1">
      <c r="A654" s="103" t="str">
        <f t="shared" si="10"/>
        <v>A1818</v>
      </c>
      <c r="B654" s="414" t="s">
        <v>2715</v>
      </c>
      <c r="C654" s="414" t="s">
        <v>1989</v>
      </c>
      <c r="D654" s="414" t="s">
        <v>1774</v>
      </c>
      <c r="E654" s="414" t="s">
        <v>2716</v>
      </c>
      <c r="F654" s="414" t="s">
        <v>2717</v>
      </c>
      <c r="G654" s="418">
        <v>44440</v>
      </c>
      <c r="H654" s="414" t="s">
        <v>606</v>
      </c>
      <c r="I654" s="419">
        <v>9</v>
      </c>
      <c r="J654" s="419">
        <v>22</v>
      </c>
      <c r="K654" s="419">
        <v>19</v>
      </c>
      <c r="L654" s="419">
        <v>95</v>
      </c>
      <c r="M654" s="414" t="s">
        <v>115</v>
      </c>
      <c r="N654" s="414">
        <v>7</v>
      </c>
      <c r="O654" s="103"/>
      <c r="P654" s="103"/>
      <c r="Q654" s="103"/>
      <c r="R654" s="103"/>
      <c r="S654" s="103" t="s">
        <v>1768</v>
      </c>
    </row>
    <row r="655" spans="1:19" ht="14.5" customHeight="1">
      <c r="A655" s="82" t="str">
        <f t="shared" si="10"/>
        <v>A1957</v>
      </c>
      <c r="B655" s="410" t="s">
        <v>2718</v>
      </c>
      <c r="C655" s="410" t="s">
        <v>1989</v>
      </c>
      <c r="D655" s="410" t="s">
        <v>1867</v>
      </c>
      <c r="E655" s="410" t="s">
        <v>2719</v>
      </c>
      <c r="F655" s="410" t="s">
        <v>2720</v>
      </c>
      <c r="G655" s="416">
        <v>44105</v>
      </c>
      <c r="H655" s="410" t="s">
        <v>606</v>
      </c>
      <c r="I655" s="417">
        <v>185</v>
      </c>
      <c r="J655" s="417">
        <v>85</v>
      </c>
      <c r="K655" s="417">
        <v>83</v>
      </c>
      <c r="L655" s="417">
        <v>5190</v>
      </c>
      <c r="M655" s="410" t="s">
        <v>115</v>
      </c>
      <c r="N655" s="410">
        <v>7</v>
      </c>
      <c r="O655" s="85"/>
      <c r="P655" s="85" t="s">
        <v>1882</v>
      </c>
      <c r="Q655" s="85" t="s">
        <v>1882</v>
      </c>
      <c r="R655" s="85" t="s">
        <v>1883</v>
      </c>
      <c r="S655" s="85" t="s">
        <v>1768</v>
      </c>
    </row>
    <row r="656" spans="1:19" ht="14.5" customHeight="1">
      <c r="A656" s="82" t="str">
        <f t="shared" si="10"/>
        <v>A1957</v>
      </c>
      <c r="B656" s="410" t="s">
        <v>2718</v>
      </c>
      <c r="C656" s="410" t="s">
        <v>1989</v>
      </c>
      <c r="D656" s="410" t="s">
        <v>2721</v>
      </c>
      <c r="E656" s="410" t="s">
        <v>2722</v>
      </c>
      <c r="F656" s="410" t="s">
        <v>2723</v>
      </c>
      <c r="G656" s="416">
        <v>36800</v>
      </c>
      <c r="H656" s="410" t="s">
        <v>1777</v>
      </c>
      <c r="I656" s="417">
        <v>185</v>
      </c>
      <c r="J656" s="417">
        <v>85</v>
      </c>
      <c r="K656" s="417">
        <v>0</v>
      </c>
      <c r="L656" s="417">
        <v>5190</v>
      </c>
      <c r="M656" s="410" t="s">
        <v>115</v>
      </c>
      <c r="N656" s="410">
        <v>7</v>
      </c>
      <c r="O656" s="85"/>
      <c r="P656" s="85" t="s">
        <v>1882</v>
      </c>
      <c r="Q656" s="85" t="s">
        <v>1882</v>
      </c>
      <c r="R656" s="85" t="s">
        <v>1883</v>
      </c>
      <c r="S656" s="85" t="s">
        <v>1768</v>
      </c>
    </row>
    <row r="657" spans="1:19" ht="14.5" customHeight="1">
      <c r="A657" s="103" t="str">
        <f t="shared" si="10"/>
        <v>A1957</v>
      </c>
      <c r="B657" s="414" t="s">
        <v>2718</v>
      </c>
      <c r="C657" s="414" t="s">
        <v>1989</v>
      </c>
      <c r="D657" s="414" t="s">
        <v>1867</v>
      </c>
      <c r="E657" s="414" t="s">
        <v>2719</v>
      </c>
      <c r="F657" s="414" t="s">
        <v>2720</v>
      </c>
      <c r="G657" s="418">
        <v>44105</v>
      </c>
      <c r="H657" s="414" t="s">
        <v>606</v>
      </c>
      <c r="I657" s="419">
        <v>83</v>
      </c>
      <c r="J657" s="419">
        <v>185</v>
      </c>
      <c r="K657" s="419">
        <v>85</v>
      </c>
      <c r="L657" s="419">
        <v>5190</v>
      </c>
      <c r="M657" s="414" t="s">
        <v>115</v>
      </c>
      <c r="N657" s="414">
        <v>7</v>
      </c>
      <c r="O657" s="103"/>
      <c r="P657" s="103" t="s">
        <v>1882</v>
      </c>
      <c r="Q657" s="103" t="s">
        <v>1882</v>
      </c>
      <c r="R657" s="103" t="s">
        <v>1883</v>
      </c>
      <c r="S657" s="103" t="s">
        <v>1768</v>
      </c>
    </row>
    <row r="658" spans="1:19" ht="14.5" customHeight="1">
      <c r="A658" s="103" t="str">
        <f t="shared" si="10"/>
        <v>A1957</v>
      </c>
      <c r="B658" s="414" t="s">
        <v>2718</v>
      </c>
      <c r="C658" s="414" t="s">
        <v>1989</v>
      </c>
      <c r="D658" s="414" t="s">
        <v>2721</v>
      </c>
      <c r="E658" s="414" t="s">
        <v>2722</v>
      </c>
      <c r="F658" s="414" t="s">
        <v>2723</v>
      </c>
      <c r="G658" s="418">
        <v>36800</v>
      </c>
      <c r="H658" s="414" t="s">
        <v>1777</v>
      </c>
      <c r="I658" s="419">
        <v>0</v>
      </c>
      <c r="J658" s="419">
        <v>185</v>
      </c>
      <c r="K658" s="419">
        <v>85</v>
      </c>
      <c r="L658" s="419">
        <v>5190</v>
      </c>
      <c r="M658" s="414" t="s">
        <v>115</v>
      </c>
      <c r="N658" s="414">
        <v>7</v>
      </c>
      <c r="O658" s="103"/>
      <c r="P658" s="103" t="s">
        <v>1882</v>
      </c>
      <c r="Q658" s="103" t="s">
        <v>1882</v>
      </c>
      <c r="R658" s="103" t="s">
        <v>1883</v>
      </c>
      <c r="S658" s="103" t="s">
        <v>1768</v>
      </c>
    </row>
    <row r="659" spans="1:19" ht="14.5" customHeight="1">
      <c r="A659" s="82" t="str">
        <f t="shared" si="10"/>
        <v>A2042</v>
      </c>
      <c r="B659" s="410" t="s">
        <v>717</v>
      </c>
      <c r="C659" s="410" t="s">
        <v>2724</v>
      </c>
      <c r="D659" s="410" t="s">
        <v>1867</v>
      </c>
      <c r="E659" s="410" t="s">
        <v>2725</v>
      </c>
      <c r="F659" s="410" t="s">
        <v>2726</v>
      </c>
      <c r="G659" s="416">
        <v>45200</v>
      </c>
      <c r="H659" s="410" t="s">
        <v>606</v>
      </c>
      <c r="I659" s="417">
        <v>13.5</v>
      </c>
      <c r="J659" s="417">
        <v>10.5</v>
      </c>
      <c r="K659" s="417">
        <v>3.5</v>
      </c>
      <c r="L659" s="417">
        <v>9.9</v>
      </c>
      <c r="M659" s="410" t="s">
        <v>115</v>
      </c>
      <c r="N659" s="410">
        <v>9</v>
      </c>
      <c r="O659" s="85"/>
      <c r="P659" s="85"/>
      <c r="Q659" s="85"/>
      <c r="R659" s="85"/>
      <c r="S659" s="85" t="s">
        <v>1800</v>
      </c>
    </row>
    <row r="660" spans="1:19" ht="14.5" customHeight="1">
      <c r="A660" s="82" t="str">
        <f t="shared" si="10"/>
        <v>A2042</v>
      </c>
      <c r="B660" s="410" t="s">
        <v>717</v>
      </c>
      <c r="C660" s="410" t="s">
        <v>2724</v>
      </c>
      <c r="D660" s="410" t="s">
        <v>1867</v>
      </c>
      <c r="E660" s="410" t="s">
        <v>2727</v>
      </c>
      <c r="F660" s="410" t="s">
        <v>2728</v>
      </c>
      <c r="G660" s="416">
        <v>43160</v>
      </c>
      <c r="H660" s="410" t="s">
        <v>623</v>
      </c>
      <c r="I660" s="417">
        <v>13.5</v>
      </c>
      <c r="J660" s="417">
        <v>10.5</v>
      </c>
      <c r="K660" s="417">
        <v>3.5</v>
      </c>
      <c r="L660" s="417">
        <v>9.9</v>
      </c>
      <c r="M660" s="410" t="s">
        <v>115</v>
      </c>
      <c r="N660" s="410">
        <v>7</v>
      </c>
      <c r="O660" s="85"/>
      <c r="P660" s="85"/>
      <c r="Q660" s="85"/>
      <c r="R660" s="85"/>
      <c r="S660" s="85" t="s">
        <v>1800</v>
      </c>
    </row>
    <row r="661" spans="1:19" ht="14.5" customHeight="1">
      <c r="A661" s="103" t="str">
        <f t="shared" si="10"/>
        <v>A2042</v>
      </c>
      <c r="B661" s="414" t="s">
        <v>717</v>
      </c>
      <c r="C661" s="414" t="s">
        <v>2724</v>
      </c>
      <c r="D661" s="414" t="s">
        <v>1867</v>
      </c>
      <c r="E661" s="414" t="s">
        <v>2725</v>
      </c>
      <c r="F661" s="414" t="s">
        <v>2726</v>
      </c>
      <c r="G661" s="418">
        <v>45200</v>
      </c>
      <c r="H661" s="414" t="s">
        <v>606</v>
      </c>
      <c r="I661" s="419">
        <v>3.5</v>
      </c>
      <c r="J661" s="419">
        <v>13.5</v>
      </c>
      <c r="K661" s="419">
        <v>10.5</v>
      </c>
      <c r="L661" s="419">
        <v>9.9</v>
      </c>
      <c r="M661" s="414" t="s">
        <v>115</v>
      </c>
      <c r="N661" s="414">
        <v>9</v>
      </c>
      <c r="O661" s="103"/>
      <c r="P661" s="103"/>
      <c r="Q661" s="103"/>
      <c r="R661" s="103"/>
      <c r="S661" s="103" t="s">
        <v>1800</v>
      </c>
    </row>
    <row r="662" spans="1:19" ht="14.5" customHeight="1">
      <c r="A662" s="103" t="str">
        <f t="shared" si="10"/>
        <v>A2042</v>
      </c>
      <c r="B662" s="414" t="s">
        <v>717</v>
      </c>
      <c r="C662" s="414" t="s">
        <v>2724</v>
      </c>
      <c r="D662" s="414" t="s">
        <v>1867</v>
      </c>
      <c r="E662" s="414" t="s">
        <v>2727</v>
      </c>
      <c r="F662" s="414" t="s">
        <v>2728</v>
      </c>
      <c r="G662" s="418">
        <v>43160</v>
      </c>
      <c r="H662" s="414" t="s">
        <v>623</v>
      </c>
      <c r="I662" s="419">
        <v>3.5</v>
      </c>
      <c r="J662" s="419">
        <v>13.5</v>
      </c>
      <c r="K662" s="419">
        <v>10.5</v>
      </c>
      <c r="L662" s="419">
        <v>9.9</v>
      </c>
      <c r="M662" s="414" t="s">
        <v>115</v>
      </c>
      <c r="N662" s="414">
        <v>7</v>
      </c>
      <c r="O662" s="103"/>
      <c r="P662" s="103"/>
      <c r="Q662" s="103"/>
      <c r="R662" s="103"/>
      <c r="S662" s="103" t="s">
        <v>1800</v>
      </c>
    </row>
    <row r="663" spans="1:19" ht="14.5" customHeight="1">
      <c r="A663" s="82" t="str">
        <f t="shared" si="10"/>
        <v>A2043</v>
      </c>
      <c r="B663" s="410" t="s">
        <v>720</v>
      </c>
      <c r="C663" s="410" t="s">
        <v>2729</v>
      </c>
      <c r="D663" s="410" t="s">
        <v>1867</v>
      </c>
      <c r="E663" s="410" t="s">
        <v>2730</v>
      </c>
      <c r="F663" s="410" t="s">
        <v>2731</v>
      </c>
      <c r="G663" s="416">
        <v>41275</v>
      </c>
      <c r="H663" s="410" t="s">
        <v>1777</v>
      </c>
      <c r="I663" s="417">
        <v>8.44</v>
      </c>
      <c r="J663" s="417">
        <v>2.63</v>
      </c>
      <c r="K663" s="417">
        <v>1.52</v>
      </c>
      <c r="L663" s="417">
        <v>2</v>
      </c>
      <c r="M663" s="410" t="s">
        <v>115</v>
      </c>
      <c r="N663" s="410">
        <v>9</v>
      </c>
      <c r="O663" s="85"/>
      <c r="P663" s="85"/>
      <c r="Q663" s="85"/>
      <c r="R663" s="85"/>
      <c r="S663" s="85" t="s">
        <v>1800</v>
      </c>
    </row>
    <row r="664" spans="1:19" ht="14.5" customHeight="1">
      <c r="A664" s="82" t="str">
        <f t="shared" si="10"/>
        <v>A2043</v>
      </c>
      <c r="B664" s="410" t="s">
        <v>720</v>
      </c>
      <c r="C664" s="410" t="s">
        <v>2729</v>
      </c>
      <c r="D664" s="410" t="s">
        <v>1867</v>
      </c>
      <c r="E664" s="410" t="s">
        <v>2732</v>
      </c>
      <c r="F664" s="410" t="s">
        <v>2733</v>
      </c>
      <c r="G664" s="416">
        <v>45597</v>
      </c>
      <c r="H664" s="410" t="s">
        <v>606</v>
      </c>
      <c r="I664" s="417">
        <v>8.44</v>
      </c>
      <c r="J664" s="417">
        <v>2.63</v>
      </c>
      <c r="K664" s="417">
        <v>1.52</v>
      </c>
      <c r="L664" s="417">
        <v>2</v>
      </c>
      <c r="M664" s="410" t="s">
        <v>115</v>
      </c>
      <c r="N664" s="410">
        <v>9</v>
      </c>
      <c r="O664" s="85"/>
      <c r="P664" s="85"/>
      <c r="Q664" s="85"/>
      <c r="R664" s="85"/>
      <c r="S664" s="85" t="s">
        <v>1800</v>
      </c>
    </row>
    <row r="665" spans="1:19" ht="14.5" customHeight="1">
      <c r="A665" s="103" t="str">
        <f t="shared" si="10"/>
        <v>A2043</v>
      </c>
      <c r="B665" s="414" t="s">
        <v>720</v>
      </c>
      <c r="C665" s="414" t="s">
        <v>2729</v>
      </c>
      <c r="D665" s="414" t="s">
        <v>1867</v>
      </c>
      <c r="E665" s="414" t="s">
        <v>2730</v>
      </c>
      <c r="F665" s="414" t="s">
        <v>2731</v>
      </c>
      <c r="G665" s="418">
        <v>41275</v>
      </c>
      <c r="H665" s="414" t="s">
        <v>1777</v>
      </c>
      <c r="I665" s="419">
        <v>1.52</v>
      </c>
      <c r="J665" s="419">
        <v>8.44</v>
      </c>
      <c r="K665" s="419">
        <v>2.63</v>
      </c>
      <c r="L665" s="419">
        <v>2</v>
      </c>
      <c r="M665" s="414" t="s">
        <v>115</v>
      </c>
      <c r="N665" s="414">
        <v>9</v>
      </c>
      <c r="O665" s="103"/>
      <c r="P665" s="103"/>
      <c r="Q665" s="103"/>
      <c r="R665" s="103"/>
      <c r="S665" s="103" t="s">
        <v>1800</v>
      </c>
    </row>
    <row r="666" spans="1:19" ht="14.5" customHeight="1">
      <c r="A666" s="103" t="str">
        <f t="shared" si="10"/>
        <v>A2043</v>
      </c>
      <c r="B666" s="414" t="s">
        <v>720</v>
      </c>
      <c r="C666" s="414" t="s">
        <v>2729</v>
      </c>
      <c r="D666" s="414" t="s">
        <v>1867</v>
      </c>
      <c r="E666" s="414" t="s">
        <v>2732</v>
      </c>
      <c r="F666" s="414" t="s">
        <v>2733</v>
      </c>
      <c r="G666" s="418">
        <v>45597</v>
      </c>
      <c r="H666" s="414" t="s">
        <v>606</v>
      </c>
      <c r="I666" s="419">
        <v>1.52</v>
      </c>
      <c r="J666" s="419">
        <v>8.44</v>
      </c>
      <c r="K666" s="419">
        <v>2.63</v>
      </c>
      <c r="L666" s="419">
        <v>2</v>
      </c>
      <c r="M666" s="414" t="s">
        <v>115</v>
      </c>
      <c r="N666" s="414">
        <v>9</v>
      </c>
      <c r="O666" s="103"/>
      <c r="P666" s="103"/>
      <c r="Q666" s="103"/>
      <c r="R666" s="103"/>
      <c r="S666" s="103" t="s">
        <v>1800</v>
      </c>
    </row>
    <row r="667" spans="1:19" ht="14.5" customHeight="1">
      <c r="A667" s="82" t="str">
        <f t="shared" si="10"/>
        <v>A2044</v>
      </c>
      <c r="B667" s="410" t="s">
        <v>2734</v>
      </c>
      <c r="C667" s="410" t="s">
        <v>2735</v>
      </c>
      <c r="D667" s="410" t="s">
        <v>1867</v>
      </c>
      <c r="E667" s="410" t="s">
        <v>2736</v>
      </c>
      <c r="F667" s="410" t="s">
        <v>2737</v>
      </c>
      <c r="G667" s="416">
        <v>43009</v>
      </c>
      <c r="H667" s="410" t="s">
        <v>623</v>
      </c>
      <c r="I667" s="417">
        <v>8.44</v>
      </c>
      <c r="J667" s="417">
        <v>2.63</v>
      </c>
      <c r="K667" s="417">
        <v>1.52</v>
      </c>
      <c r="L667" s="417">
        <v>2</v>
      </c>
      <c r="M667" s="410" t="s">
        <v>115</v>
      </c>
      <c r="N667" s="410">
        <v>9</v>
      </c>
      <c r="O667" s="85"/>
      <c r="P667" s="85"/>
      <c r="Q667" s="85"/>
      <c r="R667" s="85"/>
      <c r="S667" s="85" t="s">
        <v>1800</v>
      </c>
    </row>
    <row r="668" spans="1:19" ht="14.5" customHeight="1">
      <c r="A668" s="82" t="str">
        <f t="shared" si="10"/>
        <v>A2044</v>
      </c>
      <c r="B668" s="410" t="s">
        <v>2734</v>
      </c>
      <c r="C668" s="410" t="s">
        <v>2735</v>
      </c>
      <c r="D668" s="410" t="s">
        <v>1867</v>
      </c>
      <c r="E668" s="410" t="s">
        <v>2738</v>
      </c>
      <c r="F668" s="410" t="s">
        <v>2739</v>
      </c>
      <c r="G668" s="416">
        <v>45200</v>
      </c>
      <c r="H668" s="410" t="s">
        <v>606</v>
      </c>
      <c r="I668" s="417">
        <v>8.44</v>
      </c>
      <c r="J668" s="417">
        <v>1.52</v>
      </c>
      <c r="K668" s="417">
        <v>8.44</v>
      </c>
      <c r="L668" s="417">
        <v>2.2000000000000002</v>
      </c>
      <c r="M668" s="410" t="s">
        <v>115</v>
      </c>
      <c r="N668" s="410">
        <v>7</v>
      </c>
      <c r="O668" s="85"/>
      <c r="P668" s="85"/>
      <c r="Q668" s="85"/>
      <c r="R668" s="85"/>
      <c r="S668" s="85" t="s">
        <v>1800</v>
      </c>
    </row>
    <row r="669" spans="1:19" ht="14.5" customHeight="1">
      <c r="A669" s="103" t="str">
        <f t="shared" si="10"/>
        <v>A2044</v>
      </c>
      <c r="B669" s="414" t="s">
        <v>2734</v>
      </c>
      <c r="C669" s="414" t="s">
        <v>2735</v>
      </c>
      <c r="D669" s="414" t="s">
        <v>1867</v>
      </c>
      <c r="E669" s="414" t="s">
        <v>2736</v>
      </c>
      <c r="F669" s="414" t="s">
        <v>2737</v>
      </c>
      <c r="G669" s="418">
        <v>43009</v>
      </c>
      <c r="H669" s="414" t="s">
        <v>623</v>
      </c>
      <c r="I669" s="68">
        <v>1.52</v>
      </c>
      <c r="J669" s="68">
        <v>8.44</v>
      </c>
      <c r="K669" s="68">
        <v>2.63</v>
      </c>
      <c r="L669" s="68">
        <v>2</v>
      </c>
      <c r="M669" s="414" t="s">
        <v>115</v>
      </c>
      <c r="N669" s="414">
        <v>9</v>
      </c>
      <c r="O669" s="103"/>
      <c r="P669" s="103"/>
      <c r="Q669" s="103"/>
      <c r="R669" s="103"/>
      <c r="S669" s="103" t="s">
        <v>1800</v>
      </c>
    </row>
    <row r="670" spans="1:19" ht="14.5" customHeight="1">
      <c r="A670" s="103" t="str">
        <f t="shared" si="10"/>
        <v>A2044</v>
      </c>
      <c r="B670" s="414" t="s">
        <v>2734</v>
      </c>
      <c r="C670" s="414" t="s">
        <v>2735</v>
      </c>
      <c r="D670" s="414" t="s">
        <v>1867</v>
      </c>
      <c r="E670" s="414" t="s">
        <v>2738</v>
      </c>
      <c r="F670" s="414" t="s">
        <v>2739</v>
      </c>
      <c r="G670" s="418">
        <v>45200</v>
      </c>
      <c r="H670" s="414" t="s">
        <v>606</v>
      </c>
      <c r="I670" s="419">
        <v>8.44</v>
      </c>
      <c r="J670" s="419">
        <v>8.44</v>
      </c>
      <c r="K670" s="419">
        <v>1.52</v>
      </c>
      <c r="L670" s="419">
        <v>2.2000000000000002</v>
      </c>
      <c r="M670" s="414" t="s">
        <v>115</v>
      </c>
      <c r="N670" s="414">
        <v>7</v>
      </c>
      <c r="O670" s="103"/>
      <c r="P670" s="103"/>
      <c r="Q670" s="103"/>
      <c r="R670" s="103"/>
      <c r="S670" s="103" t="s">
        <v>1800</v>
      </c>
    </row>
    <row r="671" spans="1:19" ht="14.5" customHeight="1">
      <c r="A671" s="82" t="str">
        <f t="shared" si="10"/>
        <v>A2068</v>
      </c>
      <c r="B671" s="410" t="s">
        <v>723</v>
      </c>
      <c r="C671" s="410" t="s">
        <v>2740</v>
      </c>
      <c r="D671" s="410" t="s">
        <v>1867</v>
      </c>
      <c r="E671" s="410" t="s">
        <v>2741</v>
      </c>
      <c r="F671" s="410" t="s">
        <v>2742</v>
      </c>
      <c r="G671" s="416">
        <v>45200</v>
      </c>
      <c r="H671" s="410" t="s">
        <v>606</v>
      </c>
      <c r="I671" s="417">
        <v>14</v>
      </c>
      <c r="J671" s="417">
        <v>11</v>
      </c>
      <c r="K671" s="417">
        <v>4</v>
      </c>
      <c r="L671" s="417">
        <v>15</v>
      </c>
      <c r="M671" s="410" t="s">
        <v>115</v>
      </c>
      <c r="N671" s="410">
        <v>9</v>
      </c>
      <c r="O671" s="85" t="s">
        <v>1882</v>
      </c>
      <c r="P671" s="85" t="s">
        <v>1882</v>
      </c>
      <c r="Q671" s="85" t="s">
        <v>1882</v>
      </c>
      <c r="R671" s="85" t="s">
        <v>1883</v>
      </c>
      <c r="S671" s="85" t="s">
        <v>1800</v>
      </c>
    </row>
    <row r="672" spans="1:19" ht="14.5" customHeight="1">
      <c r="A672" s="103" t="str">
        <f t="shared" si="10"/>
        <v>A2068</v>
      </c>
      <c r="B672" s="414" t="s">
        <v>723</v>
      </c>
      <c r="C672" s="414" t="s">
        <v>2740</v>
      </c>
      <c r="D672" s="414" t="s">
        <v>1867</v>
      </c>
      <c r="E672" s="414" t="s">
        <v>2741</v>
      </c>
      <c r="F672" s="414" t="s">
        <v>2742</v>
      </c>
      <c r="G672" s="418">
        <v>45200</v>
      </c>
      <c r="H672" s="414" t="s">
        <v>606</v>
      </c>
      <c r="I672" s="419">
        <v>4</v>
      </c>
      <c r="J672" s="419">
        <v>14</v>
      </c>
      <c r="K672" s="419">
        <v>11</v>
      </c>
      <c r="L672" s="419">
        <v>15</v>
      </c>
      <c r="M672" s="414" t="s">
        <v>115</v>
      </c>
      <c r="N672" s="414">
        <v>9</v>
      </c>
      <c r="O672" s="103" t="s">
        <v>1882</v>
      </c>
      <c r="P672" s="103" t="s">
        <v>1882</v>
      </c>
      <c r="Q672" s="103" t="s">
        <v>1882</v>
      </c>
      <c r="R672" s="103" t="s">
        <v>1883</v>
      </c>
      <c r="S672" s="103" t="s">
        <v>1800</v>
      </c>
    </row>
    <row r="673" spans="1:19" ht="14.5" customHeight="1">
      <c r="A673" s="82" t="str">
        <f t="shared" si="10"/>
        <v>A2076</v>
      </c>
      <c r="B673" s="410" t="s">
        <v>2743</v>
      </c>
      <c r="C673" s="410" t="s">
        <v>2744</v>
      </c>
      <c r="D673" s="410" t="s">
        <v>1867</v>
      </c>
      <c r="E673" s="410" t="s">
        <v>2745</v>
      </c>
      <c r="F673" s="410" t="s">
        <v>2746</v>
      </c>
      <c r="G673" s="416">
        <v>43070</v>
      </c>
      <c r="H673" s="410" t="s">
        <v>606</v>
      </c>
      <c r="I673" s="417">
        <v>15</v>
      </c>
      <c r="J673" s="417">
        <v>16</v>
      </c>
      <c r="K673" s="417">
        <v>9</v>
      </c>
      <c r="L673" s="417">
        <v>16</v>
      </c>
      <c r="M673" s="410" t="s">
        <v>115</v>
      </c>
      <c r="N673" s="410">
        <v>9</v>
      </c>
      <c r="O673" s="85" t="s">
        <v>115</v>
      </c>
      <c r="P673" s="85" t="s">
        <v>115</v>
      </c>
      <c r="Q673" s="85" t="s">
        <v>115</v>
      </c>
      <c r="R673" s="85" t="s">
        <v>1767</v>
      </c>
      <c r="S673" s="85" t="s">
        <v>1800</v>
      </c>
    </row>
    <row r="674" spans="1:19" ht="14.5" customHeight="1">
      <c r="A674" s="103" t="str">
        <f t="shared" si="10"/>
        <v>A2076</v>
      </c>
      <c r="B674" s="414" t="s">
        <v>2743</v>
      </c>
      <c r="C674" s="414" t="s">
        <v>2744</v>
      </c>
      <c r="D674" s="414" t="s">
        <v>1867</v>
      </c>
      <c r="E674" s="414" t="s">
        <v>2745</v>
      </c>
      <c r="F674" s="414" t="s">
        <v>2746</v>
      </c>
      <c r="G674" s="418">
        <v>43070</v>
      </c>
      <c r="H674" s="414" t="s">
        <v>606</v>
      </c>
      <c r="I674" s="419">
        <v>9</v>
      </c>
      <c r="J674" s="419">
        <v>15</v>
      </c>
      <c r="K674" s="419">
        <v>16</v>
      </c>
      <c r="L674" s="419">
        <v>16</v>
      </c>
      <c r="M674" s="414" t="s">
        <v>115</v>
      </c>
      <c r="N674" s="414">
        <v>9</v>
      </c>
      <c r="O674" s="103" t="s">
        <v>115</v>
      </c>
      <c r="P674" s="103" t="s">
        <v>115</v>
      </c>
      <c r="Q674" s="103" t="s">
        <v>115</v>
      </c>
      <c r="R674" s="103" t="s">
        <v>1767</v>
      </c>
      <c r="S674" s="103" t="s">
        <v>1800</v>
      </c>
    </row>
    <row r="675" spans="1:19" ht="14.5" customHeight="1">
      <c r="A675" s="82" t="str">
        <f t="shared" si="10"/>
        <v>A2078</v>
      </c>
      <c r="B675" s="410" t="s">
        <v>2747</v>
      </c>
      <c r="C675" s="410" t="s">
        <v>2744</v>
      </c>
      <c r="D675" s="410" t="s">
        <v>1867</v>
      </c>
      <c r="E675" s="410" t="s">
        <v>2748</v>
      </c>
      <c r="F675" s="410" t="s">
        <v>2749</v>
      </c>
      <c r="G675" s="416">
        <v>45627</v>
      </c>
      <c r="H675" s="410" t="s">
        <v>606</v>
      </c>
      <c r="I675" s="417">
        <v>19</v>
      </c>
      <c r="J675" s="417">
        <v>9</v>
      </c>
      <c r="K675" s="417">
        <v>5</v>
      </c>
      <c r="L675" s="417">
        <v>16</v>
      </c>
      <c r="M675" s="410" t="s">
        <v>115</v>
      </c>
      <c r="N675" s="410">
        <v>9</v>
      </c>
      <c r="O675" s="85" t="s">
        <v>115</v>
      </c>
      <c r="P675" s="85" t="s">
        <v>115</v>
      </c>
      <c r="Q675" s="85" t="s">
        <v>115</v>
      </c>
      <c r="R675" s="85" t="s">
        <v>1767</v>
      </c>
      <c r="S675" s="85" t="s">
        <v>1800</v>
      </c>
    </row>
    <row r="676" spans="1:19" ht="14.5" customHeight="1">
      <c r="A676" s="103" t="str">
        <f t="shared" si="10"/>
        <v>A2078</v>
      </c>
      <c r="B676" s="414" t="s">
        <v>2747</v>
      </c>
      <c r="C676" s="414" t="s">
        <v>2744</v>
      </c>
      <c r="D676" s="414" t="s">
        <v>1867</v>
      </c>
      <c r="E676" s="414" t="s">
        <v>2748</v>
      </c>
      <c r="F676" s="414" t="s">
        <v>2749</v>
      </c>
      <c r="G676" s="418">
        <v>45627</v>
      </c>
      <c r="H676" s="414" t="s">
        <v>606</v>
      </c>
      <c r="I676" s="419">
        <v>5</v>
      </c>
      <c r="J676" s="419">
        <v>19</v>
      </c>
      <c r="K676" s="419">
        <v>9</v>
      </c>
      <c r="L676" s="419">
        <v>16</v>
      </c>
      <c r="M676" s="414" t="s">
        <v>115</v>
      </c>
      <c r="N676" s="414">
        <v>9</v>
      </c>
      <c r="O676" s="103" t="s">
        <v>115</v>
      </c>
      <c r="P676" s="103" t="s">
        <v>115</v>
      </c>
      <c r="Q676" s="103" t="s">
        <v>115</v>
      </c>
      <c r="R676" s="103" t="s">
        <v>1767</v>
      </c>
      <c r="S676" s="103" t="s">
        <v>1800</v>
      </c>
    </row>
    <row r="677" spans="1:19" ht="14.5" customHeight="1">
      <c r="A677" s="82" t="str">
        <f t="shared" si="10"/>
        <v>A2079</v>
      </c>
      <c r="B677" s="410" t="s">
        <v>2750</v>
      </c>
      <c r="C677" s="410" t="s">
        <v>2751</v>
      </c>
      <c r="D677" s="410" t="s">
        <v>1867</v>
      </c>
      <c r="E677" s="410" t="s">
        <v>2752</v>
      </c>
      <c r="F677" s="410" t="s">
        <v>2753</v>
      </c>
      <c r="G677" s="416">
        <v>45627</v>
      </c>
      <c r="H677" s="410" t="s">
        <v>606</v>
      </c>
      <c r="I677" s="417">
        <v>19</v>
      </c>
      <c r="J677" s="417">
        <v>15</v>
      </c>
      <c r="K677" s="417">
        <v>9</v>
      </c>
      <c r="L677" s="417">
        <v>21</v>
      </c>
      <c r="M677" s="410" t="s">
        <v>115</v>
      </c>
      <c r="N677" s="410">
        <v>9</v>
      </c>
      <c r="O677" s="85" t="s">
        <v>115</v>
      </c>
      <c r="P677" s="85" t="s">
        <v>115</v>
      </c>
      <c r="Q677" s="85" t="s">
        <v>115</v>
      </c>
      <c r="R677" s="85" t="s">
        <v>1767</v>
      </c>
      <c r="S677" s="85" t="s">
        <v>1800</v>
      </c>
    </row>
    <row r="678" spans="1:19" ht="14.5" customHeight="1">
      <c r="A678" s="103" t="str">
        <f t="shared" si="10"/>
        <v>A2079</v>
      </c>
      <c r="B678" s="414" t="s">
        <v>2750</v>
      </c>
      <c r="C678" s="414" t="s">
        <v>2751</v>
      </c>
      <c r="D678" s="414" t="s">
        <v>1867</v>
      </c>
      <c r="E678" s="414" t="s">
        <v>2752</v>
      </c>
      <c r="F678" s="414" t="s">
        <v>2753</v>
      </c>
      <c r="G678" s="418">
        <v>45627</v>
      </c>
      <c r="H678" s="414" t="s">
        <v>606</v>
      </c>
      <c r="I678" s="419">
        <v>9</v>
      </c>
      <c r="J678" s="419">
        <v>19</v>
      </c>
      <c r="K678" s="419">
        <v>15</v>
      </c>
      <c r="L678" s="419">
        <v>21</v>
      </c>
      <c r="M678" s="414" t="s">
        <v>115</v>
      </c>
      <c r="N678" s="414">
        <v>9</v>
      </c>
      <c r="O678" s="103" t="s">
        <v>115</v>
      </c>
      <c r="P678" s="103" t="s">
        <v>115</v>
      </c>
      <c r="Q678" s="103" t="s">
        <v>115</v>
      </c>
      <c r="R678" s="103" t="s">
        <v>1767</v>
      </c>
      <c r="S678" s="103" t="s">
        <v>1800</v>
      </c>
    </row>
    <row r="679" spans="1:19" ht="14.5" customHeight="1">
      <c r="A679" s="82" t="str">
        <f t="shared" si="10"/>
        <v>A2152</v>
      </c>
      <c r="B679" s="410" t="s">
        <v>2754</v>
      </c>
      <c r="C679" s="410" t="s">
        <v>2755</v>
      </c>
      <c r="D679" s="410" t="s">
        <v>1867</v>
      </c>
      <c r="E679" s="410" t="s">
        <v>2756</v>
      </c>
      <c r="F679" s="410" t="s">
        <v>2757</v>
      </c>
      <c r="G679" s="416">
        <v>42644</v>
      </c>
      <c r="H679" s="410" t="s">
        <v>623</v>
      </c>
      <c r="I679" s="417">
        <v>10</v>
      </c>
      <c r="J679" s="417">
        <v>11</v>
      </c>
      <c r="K679" s="417">
        <v>6</v>
      </c>
      <c r="L679" s="417">
        <v>27</v>
      </c>
      <c r="M679" s="410" t="s">
        <v>115</v>
      </c>
      <c r="N679" s="410">
        <v>9</v>
      </c>
      <c r="O679" s="85" t="s">
        <v>115</v>
      </c>
      <c r="P679" s="85" t="s">
        <v>115</v>
      </c>
      <c r="Q679" s="85" t="s">
        <v>115</v>
      </c>
      <c r="R679" s="85" t="s">
        <v>1767</v>
      </c>
      <c r="S679" s="85" t="s">
        <v>1800</v>
      </c>
    </row>
    <row r="680" spans="1:19" ht="14.5" customHeight="1">
      <c r="A680" s="82" t="str">
        <f t="shared" si="10"/>
        <v>A2152</v>
      </c>
      <c r="B680" s="410" t="s">
        <v>2754</v>
      </c>
      <c r="C680" s="410" t="s">
        <v>2755</v>
      </c>
      <c r="D680" s="410" t="s">
        <v>1867</v>
      </c>
      <c r="E680" s="410" t="s">
        <v>2758</v>
      </c>
      <c r="F680" s="410" t="s">
        <v>2759</v>
      </c>
      <c r="G680" s="416">
        <v>42644</v>
      </c>
      <c r="H680" s="410" t="s">
        <v>623</v>
      </c>
      <c r="I680" s="417">
        <v>10</v>
      </c>
      <c r="J680" s="417">
        <v>11</v>
      </c>
      <c r="K680" s="417">
        <v>6</v>
      </c>
      <c r="L680" s="417">
        <v>27</v>
      </c>
      <c r="M680" s="410" t="s">
        <v>115</v>
      </c>
      <c r="N680" s="410">
        <v>7</v>
      </c>
      <c r="O680" s="85" t="s">
        <v>115</v>
      </c>
      <c r="P680" s="85" t="s">
        <v>115</v>
      </c>
      <c r="Q680" s="85" t="s">
        <v>115</v>
      </c>
      <c r="R680" s="85" t="s">
        <v>1767</v>
      </c>
      <c r="S680" s="85" t="s">
        <v>1800</v>
      </c>
    </row>
    <row r="681" spans="1:19" ht="14.5" customHeight="1">
      <c r="A681" s="82" t="str">
        <f t="shared" si="10"/>
        <v>A2152</v>
      </c>
      <c r="B681" s="410" t="s">
        <v>2754</v>
      </c>
      <c r="C681" s="410" t="s">
        <v>2755</v>
      </c>
      <c r="D681" s="410" t="s">
        <v>1867</v>
      </c>
      <c r="E681" s="410" t="s">
        <v>2760</v>
      </c>
      <c r="F681" s="410" t="s">
        <v>2761</v>
      </c>
      <c r="G681" s="416">
        <v>42644</v>
      </c>
      <c r="H681" s="410" t="s">
        <v>623</v>
      </c>
      <c r="I681" s="417">
        <v>10</v>
      </c>
      <c r="J681" s="417">
        <v>11</v>
      </c>
      <c r="K681" s="417">
        <v>6</v>
      </c>
      <c r="L681" s="417">
        <v>27</v>
      </c>
      <c r="M681" s="410" t="s">
        <v>115</v>
      </c>
      <c r="N681" s="410">
        <v>9</v>
      </c>
      <c r="O681" s="85" t="s">
        <v>115</v>
      </c>
      <c r="P681" s="85" t="s">
        <v>115</v>
      </c>
      <c r="Q681" s="85" t="s">
        <v>115</v>
      </c>
      <c r="R681" s="85" t="s">
        <v>1767</v>
      </c>
      <c r="S681" s="85" t="s">
        <v>1800</v>
      </c>
    </row>
    <row r="682" spans="1:19" ht="14.5" customHeight="1">
      <c r="A682" s="103" t="str">
        <f t="shared" si="10"/>
        <v>A2152</v>
      </c>
      <c r="B682" s="414" t="s">
        <v>2754</v>
      </c>
      <c r="C682" s="414" t="s">
        <v>2755</v>
      </c>
      <c r="D682" s="414" t="s">
        <v>1867</v>
      </c>
      <c r="E682" s="414" t="s">
        <v>2756</v>
      </c>
      <c r="F682" s="414" t="s">
        <v>2757</v>
      </c>
      <c r="G682" s="418">
        <v>42644</v>
      </c>
      <c r="H682" s="414" t="s">
        <v>623</v>
      </c>
      <c r="I682" s="68">
        <v>6</v>
      </c>
      <c r="J682" s="68">
        <v>10</v>
      </c>
      <c r="K682" s="68">
        <v>11</v>
      </c>
      <c r="L682" s="68">
        <v>27</v>
      </c>
      <c r="M682" s="414" t="s">
        <v>115</v>
      </c>
      <c r="N682" s="414">
        <v>9</v>
      </c>
      <c r="O682" s="103" t="s">
        <v>115</v>
      </c>
      <c r="P682" s="103" t="s">
        <v>115</v>
      </c>
      <c r="Q682" s="103" t="s">
        <v>115</v>
      </c>
      <c r="R682" s="103" t="s">
        <v>1767</v>
      </c>
      <c r="S682" s="103" t="s">
        <v>1800</v>
      </c>
    </row>
    <row r="683" spans="1:19" ht="14.5" customHeight="1">
      <c r="A683" s="103" t="str">
        <f t="shared" si="10"/>
        <v>A2152</v>
      </c>
      <c r="B683" s="414" t="s">
        <v>2754</v>
      </c>
      <c r="C683" s="414" t="s">
        <v>2755</v>
      </c>
      <c r="D683" s="414" t="s">
        <v>1867</v>
      </c>
      <c r="E683" s="414" t="s">
        <v>2758</v>
      </c>
      <c r="F683" s="414" t="s">
        <v>2759</v>
      </c>
      <c r="G683" s="418">
        <v>42644</v>
      </c>
      <c r="H683" s="414" t="s">
        <v>623</v>
      </c>
      <c r="I683" s="68">
        <v>6</v>
      </c>
      <c r="J683" s="68">
        <v>10</v>
      </c>
      <c r="K683" s="68">
        <v>11</v>
      </c>
      <c r="L683" s="68">
        <v>27</v>
      </c>
      <c r="M683" s="414" t="s">
        <v>115</v>
      </c>
      <c r="N683" s="414">
        <v>7</v>
      </c>
      <c r="O683" s="103" t="s">
        <v>115</v>
      </c>
      <c r="P683" s="103" t="s">
        <v>115</v>
      </c>
      <c r="Q683" s="103" t="s">
        <v>115</v>
      </c>
      <c r="R683" s="103" t="s">
        <v>1767</v>
      </c>
      <c r="S683" s="103" t="s">
        <v>1800</v>
      </c>
    </row>
    <row r="684" spans="1:19" ht="14.5" customHeight="1">
      <c r="A684" s="103" t="str">
        <f t="shared" si="10"/>
        <v>A2152</v>
      </c>
      <c r="B684" s="414" t="s">
        <v>2754</v>
      </c>
      <c r="C684" s="414" t="s">
        <v>2755</v>
      </c>
      <c r="D684" s="414" t="s">
        <v>1867</v>
      </c>
      <c r="E684" s="414" t="s">
        <v>2760</v>
      </c>
      <c r="F684" s="414" t="s">
        <v>2761</v>
      </c>
      <c r="G684" s="418">
        <v>42644</v>
      </c>
      <c r="H684" s="414" t="s">
        <v>623</v>
      </c>
      <c r="I684" s="419">
        <v>6</v>
      </c>
      <c r="J684" s="419">
        <v>10</v>
      </c>
      <c r="K684" s="419">
        <v>11</v>
      </c>
      <c r="L684" s="419">
        <v>27</v>
      </c>
      <c r="M684" s="414" t="s">
        <v>115</v>
      </c>
      <c r="N684" s="414">
        <v>9</v>
      </c>
      <c r="O684" s="103" t="s">
        <v>115</v>
      </c>
      <c r="P684" s="103" t="s">
        <v>115</v>
      </c>
      <c r="Q684" s="103" t="s">
        <v>115</v>
      </c>
      <c r="R684" s="103" t="s">
        <v>1767</v>
      </c>
      <c r="S684" s="103" t="s">
        <v>1800</v>
      </c>
    </row>
    <row r="685" spans="1:19" ht="14.5" customHeight="1">
      <c r="A685" s="82" t="str">
        <f t="shared" si="10"/>
        <v>A2179</v>
      </c>
      <c r="B685" s="410" t="s">
        <v>2762</v>
      </c>
      <c r="C685" s="410" t="s">
        <v>2763</v>
      </c>
      <c r="D685" s="410" t="s">
        <v>1867</v>
      </c>
      <c r="E685" s="410" t="s">
        <v>2764</v>
      </c>
      <c r="F685" s="410" t="s">
        <v>2765</v>
      </c>
      <c r="G685" s="416">
        <v>45901</v>
      </c>
      <c r="H685" s="410" t="s">
        <v>606</v>
      </c>
      <c r="I685" s="417">
        <v>352</v>
      </c>
      <c r="J685" s="417">
        <v>89</v>
      </c>
      <c r="K685" s="417">
        <v>106</v>
      </c>
      <c r="L685" s="417">
        <v>12650</v>
      </c>
      <c r="M685" s="410" t="s">
        <v>115</v>
      </c>
      <c r="N685" s="410">
        <v>7</v>
      </c>
      <c r="O685" s="85"/>
      <c r="P685" s="85" t="s">
        <v>116</v>
      </c>
      <c r="Q685" s="85" t="s">
        <v>116</v>
      </c>
      <c r="R685" s="85" t="s">
        <v>2766</v>
      </c>
      <c r="S685" s="85" t="s">
        <v>1768</v>
      </c>
    </row>
    <row r="686" spans="1:19" ht="14.5" customHeight="1">
      <c r="A686" s="82" t="str">
        <f t="shared" si="10"/>
        <v>A2179</v>
      </c>
      <c r="B686" s="410" t="s">
        <v>2762</v>
      </c>
      <c r="C686" s="410" t="s">
        <v>2763</v>
      </c>
      <c r="D686" s="410" t="s">
        <v>1867</v>
      </c>
      <c r="E686" s="410" t="s">
        <v>2767</v>
      </c>
      <c r="F686" s="410" t="s">
        <v>2768</v>
      </c>
      <c r="G686" s="416">
        <v>45901</v>
      </c>
      <c r="H686" s="410" t="s">
        <v>606</v>
      </c>
      <c r="I686" s="417">
        <v>352</v>
      </c>
      <c r="J686" s="417">
        <v>89</v>
      </c>
      <c r="K686" s="417">
        <v>106</v>
      </c>
      <c r="L686" s="417">
        <v>12850</v>
      </c>
      <c r="M686" s="410" t="s">
        <v>115</v>
      </c>
      <c r="N686" s="410">
        <v>7</v>
      </c>
      <c r="O686" s="85"/>
      <c r="P686" s="85" t="s">
        <v>1882</v>
      </c>
      <c r="Q686" s="85" t="s">
        <v>1882</v>
      </c>
      <c r="R686" s="85" t="s">
        <v>1883</v>
      </c>
      <c r="S686" s="85" t="s">
        <v>1768</v>
      </c>
    </row>
    <row r="687" spans="1:19" ht="14.5" customHeight="1">
      <c r="A687" s="82" t="str">
        <f t="shared" si="10"/>
        <v>A2179</v>
      </c>
      <c r="B687" s="410" t="s">
        <v>2762</v>
      </c>
      <c r="C687" s="410" t="s">
        <v>2763</v>
      </c>
      <c r="D687" s="410" t="s">
        <v>1867</v>
      </c>
      <c r="E687" s="410" t="s">
        <v>2769</v>
      </c>
      <c r="F687" s="410" t="s">
        <v>2770</v>
      </c>
      <c r="G687" s="416">
        <v>45901</v>
      </c>
      <c r="H687" s="410" t="s">
        <v>606</v>
      </c>
      <c r="I687" s="67">
        <v>352</v>
      </c>
      <c r="J687" s="67">
        <v>89</v>
      </c>
      <c r="K687" s="67">
        <v>106</v>
      </c>
      <c r="L687" s="67">
        <v>12650</v>
      </c>
      <c r="M687" s="410" t="s">
        <v>115</v>
      </c>
      <c r="N687" s="410">
        <v>7</v>
      </c>
      <c r="O687" s="85" t="s">
        <v>115</v>
      </c>
      <c r="P687" s="85"/>
      <c r="Q687" s="85" t="s">
        <v>115</v>
      </c>
      <c r="R687" s="85" t="s">
        <v>1767</v>
      </c>
      <c r="S687" s="85" t="s">
        <v>1768</v>
      </c>
    </row>
    <row r="688" spans="1:19" ht="14.5" customHeight="1">
      <c r="A688" s="82" t="str">
        <f t="shared" si="10"/>
        <v>A2179</v>
      </c>
      <c r="B688" s="410" t="s">
        <v>2762</v>
      </c>
      <c r="C688" s="410" t="s">
        <v>2763</v>
      </c>
      <c r="D688" s="410" t="s">
        <v>1867</v>
      </c>
      <c r="E688" s="410" t="s">
        <v>2771</v>
      </c>
      <c r="F688" s="410" t="s">
        <v>2772</v>
      </c>
      <c r="G688" s="416">
        <v>45901</v>
      </c>
      <c r="H688" s="410" t="s">
        <v>606</v>
      </c>
      <c r="I688" s="417">
        <v>352</v>
      </c>
      <c r="J688" s="417">
        <v>89</v>
      </c>
      <c r="K688" s="417">
        <v>106</v>
      </c>
      <c r="L688" s="417">
        <v>12850</v>
      </c>
      <c r="M688" s="410" t="s">
        <v>115</v>
      </c>
      <c r="N688" s="410">
        <v>7</v>
      </c>
      <c r="O688" s="85" t="s">
        <v>115</v>
      </c>
      <c r="P688" s="85"/>
      <c r="Q688" s="85" t="s">
        <v>115</v>
      </c>
      <c r="R688" s="85" t="s">
        <v>1767</v>
      </c>
      <c r="S688" s="85" t="s">
        <v>1768</v>
      </c>
    </row>
    <row r="689" spans="1:19" ht="14.5" customHeight="1">
      <c r="A689" s="103" t="str">
        <f t="shared" si="10"/>
        <v>A2179</v>
      </c>
      <c r="B689" s="414" t="s">
        <v>2762</v>
      </c>
      <c r="C689" s="414" t="s">
        <v>2763</v>
      </c>
      <c r="D689" s="414" t="s">
        <v>1867</v>
      </c>
      <c r="E689" s="414" t="s">
        <v>2764</v>
      </c>
      <c r="F689" s="414" t="s">
        <v>2765</v>
      </c>
      <c r="G689" s="418">
        <v>45901</v>
      </c>
      <c r="H689" s="414" t="s">
        <v>606</v>
      </c>
      <c r="I689" s="419">
        <v>106</v>
      </c>
      <c r="J689" s="419">
        <v>352</v>
      </c>
      <c r="K689" s="419">
        <v>89</v>
      </c>
      <c r="L689" s="419">
        <v>12650</v>
      </c>
      <c r="M689" s="414" t="s">
        <v>115</v>
      </c>
      <c r="N689" s="414">
        <v>7</v>
      </c>
      <c r="O689" s="103"/>
      <c r="P689" s="103" t="s">
        <v>116</v>
      </c>
      <c r="Q689" s="103" t="s">
        <v>116</v>
      </c>
      <c r="R689" s="103" t="s">
        <v>2766</v>
      </c>
      <c r="S689" s="103" t="s">
        <v>1768</v>
      </c>
    </row>
    <row r="690" spans="1:19" ht="14.5" customHeight="1">
      <c r="A690" s="103" t="str">
        <f t="shared" si="10"/>
        <v>A2179</v>
      </c>
      <c r="B690" s="414" t="s">
        <v>2762</v>
      </c>
      <c r="C690" s="414" t="s">
        <v>2763</v>
      </c>
      <c r="D690" s="414" t="s">
        <v>1867</v>
      </c>
      <c r="E690" s="414" t="s">
        <v>2767</v>
      </c>
      <c r="F690" s="414" t="s">
        <v>2768</v>
      </c>
      <c r="G690" s="418">
        <v>45901</v>
      </c>
      <c r="H690" s="414" t="s">
        <v>606</v>
      </c>
      <c r="I690" s="419">
        <v>106</v>
      </c>
      <c r="J690" s="419">
        <v>352</v>
      </c>
      <c r="K690" s="419">
        <v>89</v>
      </c>
      <c r="L690" s="419">
        <v>12850</v>
      </c>
      <c r="M690" s="414" t="s">
        <v>115</v>
      </c>
      <c r="N690" s="414">
        <v>7</v>
      </c>
      <c r="O690" s="103"/>
      <c r="P690" s="103" t="s">
        <v>1882</v>
      </c>
      <c r="Q690" s="103" t="s">
        <v>1882</v>
      </c>
      <c r="R690" s="103" t="s">
        <v>1883</v>
      </c>
      <c r="S690" s="103" t="s">
        <v>1768</v>
      </c>
    </row>
    <row r="691" spans="1:19" ht="14.5" customHeight="1">
      <c r="A691" s="103" t="str">
        <f t="shared" si="10"/>
        <v>A2179</v>
      </c>
      <c r="B691" s="414" t="s">
        <v>2762</v>
      </c>
      <c r="C691" s="414" t="s">
        <v>2763</v>
      </c>
      <c r="D691" s="414" t="s">
        <v>1867</v>
      </c>
      <c r="E691" s="414" t="s">
        <v>2769</v>
      </c>
      <c r="F691" s="414" t="s">
        <v>2770</v>
      </c>
      <c r="G691" s="418">
        <v>45901</v>
      </c>
      <c r="H691" s="414" t="s">
        <v>606</v>
      </c>
      <c r="I691" s="419">
        <v>106</v>
      </c>
      <c r="J691" s="419">
        <v>352</v>
      </c>
      <c r="K691" s="419">
        <v>89</v>
      </c>
      <c r="L691" s="419">
        <v>12650</v>
      </c>
      <c r="M691" s="414" t="s">
        <v>115</v>
      </c>
      <c r="N691" s="414">
        <v>7</v>
      </c>
      <c r="O691" s="103" t="s">
        <v>115</v>
      </c>
      <c r="P691" s="103"/>
      <c r="Q691" s="103" t="s">
        <v>115</v>
      </c>
      <c r="R691" s="103" t="s">
        <v>1767</v>
      </c>
      <c r="S691" s="103" t="s">
        <v>1768</v>
      </c>
    </row>
    <row r="692" spans="1:19" ht="14.5" customHeight="1">
      <c r="A692" s="103" t="str">
        <f t="shared" si="10"/>
        <v>A2179</v>
      </c>
      <c r="B692" s="414" t="s">
        <v>2762</v>
      </c>
      <c r="C692" s="414" t="s">
        <v>2763</v>
      </c>
      <c r="D692" s="414" t="s">
        <v>1867</v>
      </c>
      <c r="E692" s="414" t="s">
        <v>2771</v>
      </c>
      <c r="F692" s="414" t="s">
        <v>2772</v>
      </c>
      <c r="G692" s="418">
        <v>45901</v>
      </c>
      <c r="H692" s="414" t="s">
        <v>606</v>
      </c>
      <c r="I692" s="419">
        <v>106</v>
      </c>
      <c r="J692" s="419">
        <v>352</v>
      </c>
      <c r="K692" s="419">
        <v>89</v>
      </c>
      <c r="L692" s="419">
        <v>12850</v>
      </c>
      <c r="M692" s="414" t="s">
        <v>115</v>
      </c>
      <c r="N692" s="414">
        <v>7</v>
      </c>
      <c r="O692" s="103" t="s">
        <v>115</v>
      </c>
      <c r="P692" s="103"/>
      <c r="Q692" s="103" t="s">
        <v>115</v>
      </c>
      <c r="R692" s="103" t="s">
        <v>1767</v>
      </c>
      <c r="S692" s="103" t="s">
        <v>1768</v>
      </c>
    </row>
    <row r="693" spans="1:19" ht="14.5" customHeight="1">
      <c r="A693" s="82" t="str">
        <f t="shared" si="10"/>
        <v>A2293</v>
      </c>
      <c r="B693" s="410" t="s">
        <v>2773</v>
      </c>
      <c r="C693" s="410" t="s">
        <v>2774</v>
      </c>
      <c r="D693" s="410" t="s">
        <v>1774</v>
      </c>
      <c r="E693" s="410" t="s">
        <v>2775</v>
      </c>
      <c r="F693" s="410" t="s">
        <v>2776</v>
      </c>
      <c r="G693" s="416">
        <v>44470</v>
      </c>
      <c r="H693" s="410" t="s">
        <v>606</v>
      </c>
      <c r="I693" s="417">
        <v>240</v>
      </c>
      <c r="J693" s="417">
        <v>96</v>
      </c>
      <c r="K693" s="417">
        <v>96</v>
      </c>
      <c r="L693" s="417">
        <v>8100</v>
      </c>
      <c r="M693" s="410" t="s">
        <v>115</v>
      </c>
      <c r="N693" s="410" t="s">
        <v>116</v>
      </c>
      <c r="O693" s="85"/>
      <c r="P693" s="85" t="s">
        <v>1882</v>
      </c>
      <c r="Q693" s="85" t="s">
        <v>1882</v>
      </c>
      <c r="R693" s="85" t="s">
        <v>1883</v>
      </c>
      <c r="S693" s="85" t="s">
        <v>1768</v>
      </c>
    </row>
    <row r="694" spans="1:19" ht="14.5" customHeight="1">
      <c r="A694" s="103" t="str">
        <f t="shared" si="10"/>
        <v>A2293</v>
      </c>
      <c r="B694" s="414" t="s">
        <v>2773</v>
      </c>
      <c r="C694" s="414" t="s">
        <v>2774</v>
      </c>
      <c r="D694" s="414" t="s">
        <v>1774</v>
      </c>
      <c r="E694" s="414" t="s">
        <v>2775</v>
      </c>
      <c r="F694" s="414" t="s">
        <v>2776</v>
      </c>
      <c r="G694" s="418">
        <v>44470</v>
      </c>
      <c r="H694" s="414" t="s">
        <v>606</v>
      </c>
      <c r="I694" s="419">
        <v>96</v>
      </c>
      <c r="J694" s="419">
        <v>240</v>
      </c>
      <c r="K694" s="419">
        <v>96</v>
      </c>
      <c r="L694" s="419">
        <v>8100</v>
      </c>
      <c r="M694" s="414" t="s">
        <v>115</v>
      </c>
      <c r="N694" s="414" t="s">
        <v>116</v>
      </c>
      <c r="O694" s="103"/>
      <c r="P694" s="103" t="s">
        <v>1882</v>
      </c>
      <c r="Q694" s="103" t="s">
        <v>1882</v>
      </c>
      <c r="R694" s="103" t="s">
        <v>1883</v>
      </c>
      <c r="S694" s="103" t="s">
        <v>1768</v>
      </c>
    </row>
    <row r="695" spans="1:19" ht="13" customHeight="1">
      <c r="A695" s="82" t="str">
        <f t="shared" si="10"/>
        <v>A2300</v>
      </c>
      <c r="B695" s="412" t="s">
        <v>2777</v>
      </c>
      <c r="C695" s="412" t="s">
        <v>2778</v>
      </c>
      <c r="D695" s="412"/>
      <c r="E695" s="412"/>
      <c r="F695" s="412"/>
      <c r="G695" s="412"/>
      <c r="H695" s="412"/>
      <c r="I695" s="412">
        <v>7.83</v>
      </c>
      <c r="J695" s="412">
        <v>5.5</v>
      </c>
      <c r="K695" s="412">
        <v>5.5</v>
      </c>
      <c r="L695" s="412"/>
      <c r="M695" s="412"/>
      <c r="N695" s="412"/>
      <c r="O695" s="85"/>
      <c r="P695" s="85"/>
      <c r="Q695" s="85"/>
      <c r="R695" s="85"/>
      <c r="S695" s="85"/>
    </row>
    <row r="696" spans="1:19" ht="13" customHeight="1">
      <c r="A696" s="82" t="str">
        <f t="shared" si="10"/>
        <v>A2300</v>
      </c>
      <c r="B696" s="412" t="s">
        <v>2777</v>
      </c>
      <c r="C696" s="412" t="s">
        <v>2778</v>
      </c>
      <c r="D696" s="412"/>
      <c r="E696" s="412"/>
      <c r="F696" s="412"/>
      <c r="G696" s="412"/>
      <c r="H696" s="412"/>
      <c r="I696" s="412">
        <v>30.96</v>
      </c>
      <c r="J696" s="412">
        <v>22.92</v>
      </c>
      <c r="K696" s="412">
        <v>18.96</v>
      </c>
      <c r="L696" s="412"/>
      <c r="M696" s="412"/>
      <c r="N696" s="412"/>
      <c r="O696" s="85"/>
      <c r="P696" s="85"/>
      <c r="Q696" s="85"/>
      <c r="R696" s="85"/>
      <c r="S696" s="85"/>
    </row>
    <row r="697" spans="1:19" ht="13" customHeight="1">
      <c r="A697" s="103" t="str">
        <f t="shared" si="10"/>
        <v>A2300</v>
      </c>
      <c r="B697" s="413" t="s">
        <v>2777</v>
      </c>
      <c r="C697" s="413" t="s">
        <v>2778</v>
      </c>
      <c r="D697" s="413"/>
      <c r="E697" s="413"/>
      <c r="F697" s="413"/>
      <c r="G697" s="413"/>
      <c r="H697" s="413"/>
      <c r="I697" s="413">
        <v>5.5</v>
      </c>
      <c r="J697" s="413">
        <v>7.83</v>
      </c>
      <c r="K697" s="413">
        <v>5.5</v>
      </c>
      <c r="L697" s="413"/>
      <c r="M697" s="413"/>
      <c r="N697" s="413"/>
      <c r="O697" s="103"/>
      <c r="P697" s="103"/>
      <c r="Q697" s="103"/>
      <c r="R697" s="103"/>
      <c r="S697" s="103"/>
    </row>
    <row r="698" spans="1:19" ht="13" customHeight="1">
      <c r="A698" s="103" t="str">
        <f t="shared" si="10"/>
        <v>A2300</v>
      </c>
      <c r="B698" s="413" t="s">
        <v>2777</v>
      </c>
      <c r="C698" s="413" t="s">
        <v>2778</v>
      </c>
      <c r="D698" s="413"/>
      <c r="E698" s="413"/>
      <c r="F698" s="413"/>
      <c r="G698" s="413"/>
      <c r="H698" s="413"/>
      <c r="I698" s="413">
        <v>18.96</v>
      </c>
      <c r="J698" s="413">
        <v>30.96</v>
      </c>
      <c r="K698" s="413">
        <v>22.92</v>
      </c>
      <c r="L698" s="413"/>
      <c r="M698" s="413"/>
      <c r="N698" s="413"/>
      <c r="O698" s="103"/>
      <c r="P698" s="103"/>
      <c r="Q698" s="103"/>
      <c r="R698" s="103"/>
      <c r="S698" s="103"/>
    </row>
    <row r="699" spans="1:19" ht="14.5" customHeight="1">
      <c r="A699" s="82" t="str">
        <f t="shared" si="10"/>
        <v>A2333</v>
      </c>
      <c r="B699" s="410" t="s">
        <v>2779</v>
      </c>
      <c r="C699" s="410" t="s">
        <v>2780</v>
      </c>
      <c r="D699" s="410" t="s">
        <v>1774</v>
      </c>
      <c r="E699" s="410" t="s">
        <v>2781</v>
      </c>
      <c r="F699" s="410" t="s">
        <v>2782</v>
      </c>
      <c r="G699" s="416">
        <v>44470</v>
      </c>
      <c r="H699" s="410" t="s">
        <v>606</v>
      </c>
      <c r="I699" s="417">
        <v>240</v>
      </c>
      <c r="J699" s="417">
        <v>96</v>
      </c>
      <c r="K699" s="417">
        <v>96</v>
      </c>
      <c r="L699" s="417">
        <v>5600</v>
      </c>
      <c r="M699" s="410" t="s">
        <v>115</v>
      </c>
      <c r="N699" s="410" t="s">
        <v>116</v>
      </c>
      <c r="O699" s="85"/>
      <c r="P699" s="85" t="s">
        <v>116</v>
      </c>
      <c r="Q699" s="85" t="s">
        <v>116</v>
      </c>
      <c r="R699" s="85" t="s">
        <v>2766</v>
      </c>
      <c r="S699" s="85" t="s">
        <v>1768</v>
      </c>
    </row>
    <row r="700" spans="1:19" ht="14.5" customHeight="1">
      <c r="A700" s="103" t="str">
        <f t="shared" si="10"/>
        <v>A2333</v>
      </c>
      <c r="B700" s="414" t="s">
        <v>2779</v>
      </c>
      <c r="C700" s="414" t="s">
        <v>2780</v>
      </c>
      <c r="D700" s="414" t="s">
        <v>1774</v>
      </c>
      <c r="E700" s="414" t="s">
        <v>2781</v>
      </c>
      <c r="F700" s="414" t="s">
        <v>2782</v>
      </c>
      <c r="G700" s="418">
        <v>44470</v>
      </c>
      <c r="H700" s="414" t="s">
        <v>606</v>
      </c>
      <c r="I700" s="419">
        <v>96</v>
      </c>
      <c r="J700" s="419">
        <v>240</v>
      </c>
      <c r="K700" s="419">
        <v>96</v>
      </c>
      <c r="L700" s="419">
        <v>5600</v>
      </c>
      <c r="M700" s="414" t="s">
        <v>115</v>
      </c>
      <c r="N700" s="414" t="s">
        <v>116</v>
      </c>
      <c r="O700" s="103"/>
      <c r="P700" s="103" t="s">
        <v>116</v>
      </c>
      <c r="Q700" s="103" t="s">
        <v>116</v>
      </c>
      <c r="R700" s="103" t="s">
        <v>2766</v>
      </c>
      <c r="S700" s="103" t="s">
        <v>1768</v>
      </c>
    </row>
    <row r="701" spans="1:19" ht="14.5" customHeight="1">
      <c r="A701" s="82" t="str">
        <f t="shared" si="10"/>
        <v>A2335</v>
      </c>
      <c r="B701" s="410" t="s">
        <v>2783</v>
      </c>
      <c r="C701" s="410" t="s">
        <v>2784</v>
      </c>
      <c r="D701" s="410" t="s">
        <v>1844</v>
      </c>
      <c r="E701" s="410" t="s">
        <v>2785</v>
      </c>
      <c r="F701" s="410" t="s">
        <v>2786</v>
      </c>
      <c r="G701" s="416">
        <v>43800</v>
      </c>
      <c r="H701" s="410" t="s">
        <v>606</v>
      </c>
      <c r="I701" s="417">
        <v>120</v>
      </c>
      <c r="J701" s="417">
        <v>96</v>
      </c>
      <c r="K701" s="417">
        <v>96</v>
      </c>
      <c r="L701" s="417">
        <v>2950</v>
      </c>
      <c r="M701" s="410" t="s">
        <v>115</v>
      </c>
      <c r="N701" s="410" t="s">
        <v>116</v>
      </c>
      <c r="O701" s="85"/>
      <c r="P701" s="85" t="s">
        <v>116</v>
      </c>
      <c r="Q701" s="85" t="s">
        <v>116</v>
      </c>
      <c r="R701" s="85" t="s">
        <v>2766</v>
      </c>
      <c r="S701" s="85" t="s">
        <v>1768</v>
      </c>
    </row>
    <row r="702" spans="1:19" ht="14.5" customHeight="1">
      <c r="A702" s="82" t="str">
        <f t="shared" si="10"/>
        <v>A2335</v>
      </c>
      <c r="B702" s="410" t="s">
        <v>2783</v>
      </c>
      <c r="C702" s="410" t="s">
        <v>2784</v>
      </c>
      <c r="D702" s="410" t="s">
        <v>1844</v>
      </c>
      <c r="E702" s="410" t="s">
        <v>2787</v>
      </c>
      <c r="F702" s="410" t="s">
        <v>2788</v>
      </c>
      <c r="G702" s="416">
        <v>47453</v>
      </c>
      <c r="H702" s="410" t="s">
        <v>606</v>
      </c>
      <c r="I702" s="417">
        <v>120</v>
      </c>
      <c r="J702" s="417">
        <v>96</v>
      </c>
      <c r="K702" s="417">
        <v>96</v>
      </c>
      <c r="L702" s="417">
        <v>2950</v>
      </c>
      <c r="M702" s="410" t="s">
        <v>115</v>
      </c>
      <c r="N702" s="410" t="s">
        <v>116</v>
      </c>
      <c r="O702" s="85"/>
      <c r="P702" s="85" t="s">
        <v>116</v>
      </c>
      <c r="Q702" s="85" t="s">
        <v>116</v>
      </c>
      <c r="R702" s="85" t="s">
        <v>2766</v>
      </c>
      <c r="S702" s="85" t="s">
        <v>1768</v>
      </c>
    </row>
    <row r="703" spans="1:19" ht="14.5" customHeight="1">
      <c r="A703" s="103" t="str">
        <f t="shared" si="10"/>
        <v>A2335</v>
      </c>
      <c r="B703" s="414" t="s">
        <v>2783</v>
      </c>
      <c r="C703" s="414" t="s">
        <v>2784</v>
      </c>
      <c r="D703" s="414" t="s">
        <v>1844</v>
      </c>
      <c r="E703" s="414" t="s">
        <v>2785</v>
      </c>
      <c r="F703" s="414" t="s">
        <v>2786</v>
      </c>
      <c r="G703" s="418">
        <v>43800</v>
      </c>
      <c r="H703" s="414" t="s">
        <v>606</v>
      </c>
      <c r="I703" s="419">
        <v>96</v>
      </c>
      <c r="J703" s="419">
        <v>120</v>
      </c>
      <c r="K703" s="419">
        <v>96</v>
      </c>
      <c r="L703" s="419">
        <v>2950</v>
      </c>
      <c r="M703" s="414" t="s">
        <v>115</v>
      </c>
      <c r="N703" s="414" t="s">
        <v>116</v>
      </c>
      <c r="O703" s="103"/>
      <c r="P703" s="103" t="s">
        <v>116</v>
      </c>
      <c r="Q703" s="103" t="s">
        <v>116</v>
      </c>
      <c r="R703" s="103" t="s">
        <v>2766</v>
      </c>
      <c r="S703" s="103" t="s">
        <v>1768</v>
      </c>
    </row>
    <row r="704" spans="1:19" ht="14.5" customHeight="1">
      <c r="A704" s="103" t="str">
        <f t="shared" si="10"/>
        <v>A2335</v>
      </c>
      <c r="B704" s="414" t="s">
        <v>2783</v>
      </c>
      <c r="C704" s="414" t="s">
        <v>2784</v>
      </c>
      <c r="D704" s="414" t="s">
        <v>1844</v>
      </c>
      <c r="E704" s="414" t="s">
        <v>2787</v>
      </c>
      <c r="F704" s="414" t="s">
        <v>2788</v>
      </c>
      <c r="G704" s="418">
        <v>47453</v>
      </c>
      <c r="H704" s="414" t="s">
        <v>606</v>
      </c>
      <c r="I704" s="419">
        <v>96</v>
      </c>
      <c r="J704" s="419">
        <v>120</v>
      </c>
      <c r="K704" s="419">
        <v>96</v>
      </c>
      <c r="L704" s="419">
        <v>2950</v>
      </c>
      <c r="M704" s="414" t="s">
        <v>115</v>
      </c>
      <c r="N704" s="414" t="s">
        <v>116</v>
      </c>
      <c r="O704" s="103"/>
      <c r="P704" s="103" t="s">
        <v>116</v>
      </c>
      <c r="Q704" s="103" t="s">
        <v>116</v>
      </c>
      <c r="R704" s="103" t="s">
        <v>2766</v>
      </c>
      <c r="S704" s="103" t="s">
        <v>1768</v>
      </c>
    </row>
    <row r="705" spans="1:19" ht="14.5" customHeight="1">
      <c r="A705" s="82" t="str">
        <f t="shared" si="10"/>
        <v>A2336</v>
      </c>
      <c r="B705" s="410" t="s">
        <v>2789</v>
      </c>
      <c r="C705" s="410" t="s">
        <v>2790</v>
      </c>
      <c r="D705" s="410" t="s">
        <v>1844</v>
      </c>
      <c r="E705" s="410" t="s">
        <v>2791</v>
      </c>
      <c r="F705" s="410" t="s">
        <v>2792</v>
      </c>
      <c r="G705" s="416">
        <v>43800</v>
      </c>
      <c r="H705" s="410" t="s">
        <v>606</v>
      </c>
      <c r="I705" s="417">
        <v>240</v>
      </c>
      <c r="J705" s="417">
        <v>96</v>
      </c>
      <c r="K705" s="417">
        <v>96</v>
      </c>
      <c r="L705" s="417">
        <v>3865</v>
      </c>
      <c r="M705" s="410" t="s">
        <v>115</v>
      </c>
      <c r="N705" s="410" t="s">
        <v>116</v>
      </c>
      <c r="O705" s="85"/>
      <c r="P705" s="85" t="s">
        <v>116</v>
      </c>
      <c r="Q705" s="85" t="s">
        <v>116</v>
      </c>
      <c r="R705" s="85" t="s">
        <v>2766</v>
      </c>
      <c r="S705" s="85" t="s">
        <v>1768</v>
      </c>
    </row>
    <row r="706" spans="1:19" ht="14.5" customHeight="1">
      <c r="A706" s="82" t="str">
        <f t="shared" ref="A706:A769" si="11">LEFT(B706,5)</f>
        <v>A2336</v>
      </c>
      <c r="B706" s="410" t="s">
        <v>2789</v>
      </c>
      <c r="C706" s="410" t="s">
        <v>2790</v>
      </c>
      <c r="D706" s="410" t="s">
        <v>1844</v>
      </c>
      <c r="E706" s="410" t="s">
        <v>2793</v>
      </c>
      <c r="F706" s="410" t="s">
        <v>2794</v>
      </c>
      <c r="G706" s="416">
        <v>47453</v>
      </c>
      <c r="H706" s="410" t="s">
        <v>606</v>
      </c>
      <c r="I706" s="417">
        <v>240</v>
      </c>
      <c r="J706" s="417">
        <v>96</v>
      </c>
      <c r="K706" s="417">
        <v>96</v>
      </c>
      <c r="L706" s="417">
        <v>3865</v>
      </c>
      <c r="M706" s="410" t="s">
        <v>115</v>
      </c>
      <c r="N706" s="410" t="s">
        <v>116</v>
      </c>
      <c r="O706" s="85"/>
      <c r="P706" s="85" t="s">
        <v>116</v>
      </c>
      <c r="Q706" s="85" t="s">
        <v>116</v>
      </c>
      <c r="R706" s="85" t="s">
        <v>2766</v>
      </c>
      <c r="S706" s="85" t="s">
        <v>1768</v>
      </c>
    </row>
    <row r="707" spans="1:19" ht="14.5" customHeight="1">
      <c r="A707" s="103" t="str">
        <f t="shared" si="11"/>
        <v>A2336</v>
      </c>
      <c r="B707" s="414" t="s">
        <v>2789</v>
      </c>
      <c r="C707" s="414" t="s">
        <v>2790</v>
      </c>
      <c r="D707" s="414" t="s">
        <v>1844</v>
      </c>
      <c r="E707" s="414" t="s">
        <v>2791</v>
      </c>
      <c r="F707" s="414" t="s">
        <v>2792</v>
      </c>
      <c r="G707" s="418">
        <v>43800</v>
      </c>
      <c r="H707" s="414" t="s">
        <v>606</v>
      </c>
      <c r="I707" s="419">
        <v>96</v>
      </c>
      <c r="J707" s="419">
        <v>240</v>
      </c>
      <c r="K707" s="419">
        <v>96</v>
      </c>
      <c r="L707" s="419">
        <v>3865</v>
      </c>
      <c r="M707" s="414" t="s">
        <v>115</v>
      </c>
      <c r="N707" s="414" t="s">
        <v>116</v>
      </c>
      <c r="O707" s="103"/>
      <c r="P707" s="103" t="s">
        <v>116</v>
      </c>
      <c r="Q707" s="103" t="s">
        <v>116</v>
      </c>
      <c r="R707" s="103" t="s">
        <v>2766</v>
      </c>
      <c r="S707" s="103" t="s">
        <v>1768</v>
      </c>
    </row>
    <row r="708" spans="1:19" ht="14.5" customHeight="1">
      <c r="A708" s="103" t="str">
        <f t="shared" si="11"/>
        <v>A2336</v>
      </c>
      <c r="B708" s="414" t="s">
        <v>2789</v>
      </c>
      <c r="C708" s="414" t="s">
        <v>2790</v>
      </c>
      <c r="D708" s="414" t="s">
        <v>1844</v>
      </c>
      <c r="E708" s="414" t="s">
        <v>2793</v>
      </c>
      <c r="F708" s="414" t="s">
        <v>2794</v>
      </c>
      <c r="G708" s="418">
        <v>47453</v>
      </c>
      <c r="H708" s="414" t="s">
        <v>606</v>
      </c>
      <c r="I708" s="419">
        <v>96</v>
      </c>
      <c r="J708" s="419">
        <v>240</v>
      </c>
      <c r="K708" s="419">
        <v>96</v>
      </c>
      <c r="L708" s="419">
        <v>3865</v>
      </c>
      <c r="M708" s="414" t="s">
        <v>115</v>
      </c>
      <c r="N708" s="414" t="s">
        <v>116</v>
      </c>
      <c r="O708" s="103"/>
      <c r="P708" s="103" t="s">
        <v>116</v>
      </c>
      <c r="Q708" s="103" t="s">
        <v>116</v>
      </c>
      <c r="R708" s="103" t="s">
        <v>2766</v>
      </c>
      <c r="S708" s="103" t="s">
        <v>1768</v>
      </c>
    </row>
    <row r="709" spans="1:19" ht="14.5" customHeight="1">
      <c r="A709" s="82" t="str">
        <f t="shared" si="11"/>
        <v>A2337</v>
      </c>
      <c r="B709" s="410" t="s">
        <v>726</v>
      </c>
      <c r="C709" s="410" t="s">
        <v>2795</v>
      </c>
      <c r="D709" s="410" t="s">
        <v>1844</v>
      </c>
      <c r="E709" s="410" t="s">
        <v>2796</v>
      </c>
      <c r="F709" s="410" t="s">
        <v>2797</v>
      </c>
      <c r="G709" s="416">
        <v>43800</v>
      </c>
      <c r="H709" s="410" t="s">
        <v>606</v>
      </c>
      <c r="I709" s="417">
        <v>240</v>
      </c>
      <c r="J709" s="417">
        <v>96</v>
      </c>
      <c r="K709" s="417">
        <v>96</v>
      </c>
      <c r="L709" s="417">
        <v>3750</v>
      </c>
      <c r="M709" s="410" t="s">
        <v>115</v>
      </c>
      <c r="N709" s="410" t="s">
        <v>116</v>
      </c>
      <c r="O709" s="85"/>
      <c r="P709" s="85" t="s">
        <v>116</v>
      </c>
      <c r="Q709" s="85" t="s">
        <v>116</v>
      </c>
      <c r="R709" s="85" t="s">
        <v>2766</v>
      </c>
      <c r="S709" s="85" t="s">
        <v>1768</v>
      </c>
    </row>
    <row r="710" spans="1:19" ht="14.5" customHeight="1">
      <c r="A710" s="82" t="str">
        <f t="shared" si="11"/>
        <v>A2337</v>
      </c>
      <c r="B710" s="410" t="s">
        <v>726</v>
      </c>
      <c r="C710" s="410" t="s">
        <v>2795</v>
      </c>
      <c r="D710" s="410" t="s">
        <v>1844</v>
      </c>
      <c r="E710" s="410" t="s">
        <v>2798</v>
      </c>
      <c r="F710" s="410" t="s">
        <v>2799</v>
      </c>
      <c r="G710" s="416">
        <v>47453</v>
      </c>
      <c r="H710" s="410" t="s">
        <v>606</v>
      </c>
      <c r="I710" s="417">
        <v>240</v>
      </c>
      <c r="J710" s="417">
        <v>96</v>
      </c>
      <c r="K710" s="417">
        <v>96</v>
      </c>
      <c r="L710" s="417">
        <v>3750</v>
      </c>
      <c r="M710" s="410" t="s">
        <v>115</v>
      </c>
      <c r="N710" s="410" t="s">
        <v>116</v>
      </c>
      <c r="O710" s="85"/>
      <c r="P710" s="85" t="s">
        <v>116</v>
      </c>
      <c r="Q710" s="85" t="s">
        <v>116</v>
      </c>
      <c r="R710" s="85" t="s">
        <v>2766</v>
      </c>
      <c r="S710" s="85" t="s">
        <v>1768</v>
      </c>
    </row>
    <row r="711" spans="1:19" ht="14.5" customHeight="1">
      <c r="A711" s="103" t="str">
        <f t="shared" si="11"/>
        <v>A2337</v>
      </c>
      <c r="B711" s="414" t="s">
        <v>726</v>
      </c>
      <c r="C711" s="414" t="s">
        <v>2795</v>
      </c>
      <c r="D711" s="414" t="s">
        <v>1844</v>
      </c>
      <c r="E711" s="414" t="s">
        <v>2796</v>
      </c>
      <c r="F711" s="414" t="s">
        <v>2797</v>
      </c>
      <c r="G711" s="418">
        <v>43800</v>
      </c>
      <c r="H711" s="414" t="s">
        <v>606</v>
      </c>
      <c r="I711" s="68">
        <v>96</v>
      </c>
      <c r="J711" s="68">
        <v>240</v>
      </c>
      <c r="K711" s="68">
        <v>96</v>
      </c>
      <c r="L711" s="68">
        <v>3750</v>
      </c>
      <c r="M711" s="414" t="s">
        <v>115</v>
      </c>
      <c r="N711" s="414" t="s">
        <v>116</v>
      </c>
      <c r="O711" s="103"/>
      <c r="P711" s="103" t="s">
        <v>116</v>
      </c>
      <c r="Q711" s="103" t="s">
        <v>116</v>
      </c>
      <c r="R711" s="103" t="s">
        <v>2766</v>
      </c>
      <c r="S711" s="103" t="s">
        <v>1768</v>
      </c>
    </row>
    <row r="712" spans="1:19" ht="14.5" customHeight="1">
      <c r="A712" s="103" t="str">
        <f t="shared" si="11"/>
        <v>A2337</v>
      </c>
      <c r="B712" s="414" t="s">
        <v>726</v>
      </c>
      <c r="C712" s="414" t="s">
        <v>2795</v>
      </c>
      <c r="D712" s="414" t="s">
        <v>1844</v>
      </c>
      <c r="E712" s="414" t="s">
        <v>2798</v>
      </c>
      <c r="F712" s="414" t="s">
        <v>2799</v>
      </c>
      <c r="G712" s="418">
        <v>47453</v>
      </c>
      <c r="H712" s="414" t="s">
        <v>606</v>
      </c>
      <c r="I712" s="419">
        <v>96</v>
      </c>
      <c r="J712" s="419">
        <v>240</v>
      </c>
      <c r="K712" s="419">
        <v>96</v>
      </c>
      <c r="L712" s="419">
        <v>3750</v>
      </c>
      <c r="M712" s="414" t="s">
        <v>115</v>
      </c>
      <c r="N712" s="414" t="s">
        <v>116</v>
      </c>
      <c r="O712" s="103"/>
      <c r="P712" s="103" t="s">
        <v>116</v>
      </c>
      <c r="Q712" s="103" t="s">
        <v>116</v>
      </c>
      <c r="R712" s="103" t="s">
        <v>2766</v>
      </c>
      <c r="S712" s="103" t="s">
        <v>1768</v>
      </c>
    </row>
    <row r="713" spans="1:19" ht="14.5" customHeight="1">
      <c r="A713" s="82" t="str">
        <f t="shared" si="11"/>
        <v>A2338</v>
      </c>
      <c r="B713" s="410" t="s">
        <v>729</v>
      </c>
      <c r="C713" s="410" t="s">
        <v>2800</v>
      </c>
      <c r="D713" s="410" t="s">
        <v>1844</v>
      </c>
      <c r="E713" s="410" t="s">
        <v>2801</v>
      </c>
      <c r="F713" s="410" t="s">
        <v>2802</v>
      </c>
      <c r="G713" s="416">
        <v>43800</v>
      </c>
      <c r="H713" s="410" t="s">
        <v>606</v>
      </c>
      <c r="I713" s="67">
        <v>120</v>
      </c>
      <c r="J713" s="67">
        <v>96</v>
      </c>
      <c r="K713" s="67">
        <v>96</v>
      </c>
      <c r="L713" s="67">
        <v>2380</v>
      </c>
      <c r="M713" s="410" t="s">
        <v>115</v>
      </c>
      <c r="N713" s="410" t="s">
        <v>116</v>
      </c>
      <c r="O713" s="85"/>
      <c r="P713" s="85" t="s">
        <v>1877</v>
      </c>
      <c r="Q713" s="85" t="s">
        <v>1877</v>
      </c>
      <c r="R713" s="85" t="s">
        <v>2803</v>
      </c>
      <c r="S713" s="85" t="s">
        <v>1768</v>
      </c>
    </row>
    <row r="714" spans="1:19" ht="14.5" customHeight="1">
      <c r="A714" s="82" t="str">
        <f t="shared" si="11"/>
        <v>A2338</v>
      </c>
      <c r="B714" s="410" t="s">
        <v>729</v>
      </c>
      <c r="C714" s="410" t="s">
        <v>2800</v>
      </c>
      <c r="D714" s="410" t="s">
        <v>1844</v>
      </c>
      <c r="E714" s="410" t="s">
        <v>2804</v>
      </c>
      <c r="F714" s="410" t="s">
        <v>2805</v>
      </c>
      <c r="G714" s="416">
        <v>47453</v>
      </c>
      <c r="H714" s="410" t="s">
        <v>606</v>
      </c>
      <c r="I714" s="67">
        <v>120</v>
      </c>
      <c r="J714" s="67">
        <v>96</v>
      </c>
      <c r="K714" s="67">
        <v>96</v>
      </c>
      <c r="L714" s="67">
        <v>2380</v>
      </c>
      <c r="M714" s="410" t="s">
        <v>115</v>
      </c>
      <c r="N714" s="410" t="s">
        <v>116</v>
      </c>
      <c r="O714" s="85"/>
      <c r="P714" s="85" t="s">
        <v>1877</v>
      </c>
      <c r="Q714" s="85" t="s">
        <v>1877</v>
      </c>
      <c r="R714" s="85" t="s">
        <v>2803</v>
      </c>
      <c r="S714" s="85" t="s">
        <v>1768</v>
      </c>
    </row>
    <row r="715" spans="1:19" ht="14.5" customHeight="1">
      <c r="A715" s="103" t="str">
        <f t="shared" si="11"/>
        <v>A2338</v>
      </c>
      <c r="B715" s="414" t="s">
        <v>729</v>
      </c>
      <c r="C715" s="414" t="s">
        <v>2800</v>
      </c>
      <c r="D715" s="414" t="s">
        <v>1844</v>
      </c>
      <c r="E715" s="414" t="s">
        <v>2801</v>
      </c>
      <c r="F715" s="414" t="s">
        <v>2802</v>
      </c>
      <c r="G715" s="418">
        <v>43800</v>
      </c>
      <c r="H715" s="414" t="s">
        <v>606</v>
      </c>
      <c r="I715" s="68">
        <v>96</v>
      </c>
      <c r="J715" s="68">
        <v>120</v>
      </c>
      <c r="K715" s="68">
        <v>96</v>
      </c>
      <c r="L715" s="68">
        <v>2380</v>
      </c>
      <c r="M715" s="414" t="s">
        <v>115</v>
      </c>
      <c r="N715" s="414" t="s">
        <v>116</v>
      </c>
      <c r="O715" s="103"/>
      <c r="P715" s="103" t="s">
        <v>1877</v>
      </c>
      <c r="Q715" s="103" t="s">
        <v>1877</v>
      </c>
      <c r="R715" s="103" t="s">
        <v>2803</v>
      </c>
      <c r="S715" s="103" t="s">
        <v>1768</v>
      </c>
    </row>
    <row r="716" spans="1:19" ht="14.5" customHeight="1">
      <c r="A716" s="103" t="str">
        <f t="shared" si="11"/>
        <v>A2338</v>
      </c>
      <c r="B716" s="414" t="s">
        <v>729</v>
      </c>
      <c r="C716" s="414" t="s">
        <v>2800</v>
      </c>
      <c r="D716" s="414" t="s">
        <v>1844</v>
      </c>
      <c r="E716" s="414" t="s">
        <v>2804</v>
      </c>
      <c r="F716" s="414" t="s">
        <v>2805</v>
      </c>
      <c r="G716" s="418">
        <v>47453</v>
      </c>
      <c r="H716" s="414" t="s">
        <v>606</v>
      </c>
      <c r="I716" s="68">
        <v>96</v>
      </c>
      <c r="J716" s="68">
        <v>120</v>
      </c>
      <c r="K716" s="68">
        <v>96</v>
      </c>
      <c r="L716" s="68">
        <v>2380</v>
      </c>
      <c r="M716" s="414" t="s">
        <v>115</v>
      </c>
      <c r="N716" s="414" t="s">
        <v>116</v>
      </c>
      <c r="O716" s="103"/>
      <c r="P716" s="103" t="s">
        <v>1877</v>
      </c>
      <c r="Q716" s="103" t="s">
        <v>1877</v>
      </c>
      <c r="R716" s="103" t="s">
        <v>2803</v>
      </c>
      <c r="S716" s="103" t="s">
        <v>1768</v>
      </c>
    </row>
    <row r="717" spans="1:19" ht="13" customHeight="1">
      <c r="A717" s="82" t="str">
        <f t="shared" si="11"/>
        <v>A2476</v>
      </c>
      <c r="B717" s="412" t="s">
        <v>2806</v>
      </c>
      <c r="C717" s="412" t="s">
        <v>2807</v>
      </c>
      <c r="D717" s="412"/>
      <c r="E717" s="412"/>
      <c r="F717" s="412"/>
      <c r="G717" s="412"/>
      <c r="H717" s="412"/>
      <c r="I717" s="412">
        <v>15.96</v>
      </c>
      <c r="J717" s="412">
        <v>10.92</v>
      </c>
      <c r="K717" s="412">
        <v>15</v>
      </c>
      <c r="L717" s="412"/>
      <c r="M717" s="412"/>
      <c r="N717" s="412"/>
      <c r="O717" s="85"/>
      <c r="P717" s="85"/>
      <c r="Q717" s="85"/>
      <c r="R717" s="85"/>
      <c r="S717" s="85"/>
    </row>
    <row r="718" spans="1:19" ht="13" customHeight="1">
      <c r="A718" s="82" t="str">
        <f t="shared" si="11"/>
        <v>A2476</v>
      </c>
      <c r="B718" s="412" t="s">
        <v>2806</v>
      </c>
      <c r="C718" s="412" t="s">
        <v>2807</v>
      </c>
      <c r="D718" s="412"/>
      <c r="E718" s="412"/>
      <c r="F718" s="412"/>
      <c r="G718" s="412"/>
      <c r="H718" s="412"/>
      <c r="I718" s="85">
        <v>192</v>
      </c>
      <c r="J718" s="85">
        <v>132</v>
      </c>
      <c r="K718" s="85">
        <v>18</v>
      </c>
      <c r="L718" s="85"/>
      <c r="M718" s="412"/>
      <c r="N718" s="412"/>
      <c r="O718" s="85"/>
      <c r="P718" s="85"/>
      <c r="Q718" s="85"/>
      <c r="R718" s="85"/>
      <c r="S718" s="85"/>
    </row>
    <row r="719" spans="1:19" ht="13" customHeight="1">
      <c r="A719" s="103" t="str">
        <f t="shared" si="11"/>
        <v>A2476</v>
      </c>
      <c r="B719" s="413" t="s">
        <v>2806</v>
      </c>
      <c r="C719" s="413" t="s">
        <v>2807</v>
      </c>
      <c r="D719" s="413"/>
      <c r="E719" s="413"/>
      <c r="F719" s="413"/>
      <c r="G719" s="413"/>
      <c r="H719" s="413"/>
      <c r="I719" s="413">
        <v>15</v>
      </c>
      <c r="J719" s="413">
        <v>15.96</v>
      </c>
      <c r="K719" s="413">
        <v>10.92</v>
      </c>
      <c r="L719" s="413"/>
      <c r="M719" s="413"/>
      <c r="N719" s="413"/>
      <c r="O719" s="103"/>
      <c r="P719" s="103"/>
      <c r="Q719" s="103"/>
      <c r="R719" s="103"/>
      <c r="S719" s="103"/>
    </row>
    <row r="720" spans="1:19" ht="13" customHeight="1">
      <c r="A720" s="103" t="str">
        <f t="shared" si="11"/>
        <v>A2476</v>
      </c>
      <c r="B720" s="413" t="s">
        <v>2806</v>
      </c>
      <c r="C720" s="413" t="s">
        <v>2807</v>
      </c>
      <c r="D720" s="413"/>
      <c r="E720" s="413"/>
      <c r="F720" s="413"/>
      <c r="G720" s="413"/>
      <c r="H720" s="413"/>
      <c r="I720" s="413">
        <v>18</v>
      </c>
      <c r="J720" s="413">
        <v>192</v>
      </c>
      <c r="K720" s="413">
        <v>132</v>
      </c>
      <c r="L720" s="413"/>
      <c r="M720" s="413"/>
      <c r="N720" s="413"/>
      <c r="O720" s="103"/>
      <c r="P720" s="103"/>
      <c r="Q720" s="103"/>
      <c r="R720" s="103"/>
      <c r="S720" s="103"/>
    </row>
    <row r="721" spans="1:19" ht="14.5" customHeight="1">
      <c r="A721" s="82" t="str">
        <f t="shared" si="11"/>
        <v>A2480</v>
      </c>
      <c r="B721" s="410" t="s">
        <v>2808</v>
      </c>
      <c r="C721" s="410" t="s">
        <v>2809</v>
      </c>
      <c r="D721" s="410" t="s">
        <v>1899</v>
      </c>
      <c r="E721" s="410" t="s">
        <v>2810</v>
      </c>
      <c r="F721" s="410" t="s">
        <v>2811</v>
      </c>
      <c r="G721" s="416">
        <v>42339</v>
      </c>
      <c r="H721" s="410" t="s">
        <v>623</v>
      </c>
      <c r="I721" s="67">
        <v>14.5</v>
      </c>
      <c r="J721" s="417">
        <v>19</v>
      </c>
      <c r="K721" s="417">
        <v>17.25</v>
      </c>
      <c r="L721" s="67">
        <v>58</v>
      </c>
      <c r="M721" s="410"/>
      <c r="N721" s="410" t="s">
        <v>1838</v>
      </c>
      <c r="O721" s="85" t="s">
        <v>115</v>
      </c>
      <c r="P721" s="85" t="s">
        <v>115</v>
      </c>
      <c r="Q721" s="85" t="s">
        <v>115</v>
      </c>
      <c r="R721" s="85" t="s">
        <v>1767</v>
      </c>
      <c r="S721" s="85" t="s">
        <v>1768</v>
      </c>
    </row>
    <row r="722" spans="1:19" ht="14.5" customHeight="1">
      <c r="A722" s="82" t="str">
        <f t="shared" si="11"/>
        <v>A2480</v>
      </c>
      <c r="B722" s="410" t="s">
        <v>2808</v>
      </c>
      <c r="C722" s="410" t="s">
        <v>2809</v>
      </c>
      <c r="D722" s="410" t="s">
        <v>1899</v>
      </c>
      <c r="E722" s="410" t="s">
        <v>2812</v>
      </c>
      <c r="F722" s="410" t="s">
        <v>2813</v>
      </c>
      <c r="G722" s="416">
        <v>42339</v>
      </c>
      <c r="H722" s="410" t="s">
        <v>606</v>
      </c>
      <c r="I722" s="417">
        <v>13</v>
      </c>
      <c r="J722" s="417">
        <v>16</v>
      </c>
      <c r="K722" s="417">
        <v>5.5</v>
      </c>
      <c r="L722" s="417">
        <v>30</v>
      </c>
      <c r="M722" s="410"/>
      <c r="N722" s="410" t="s">
        <v>116</v>
      </c>
      <c r="O722" s="85" t="s">
        <v>115</v>
      </c>
      <c r="P722" s="85" t="s">
        <v>115</v>
      </c>
      <c r="Q722" s="85" t="s">
        <v>115</v>
      </c>
      <c r="R722" s="85" t="s">
        <v>1767</v>
      </c>
      <c r="S722" s="85" t="s">
        <v>1768</v>
      </c>
    </row>
    <row r="723" spans="1:19" ht="14.5" customHeight="1">
      <c r="A723" s="103" t="str">
        <f t="shared" si="11"/>
        <v>A2480</v>
      </c>
      <c r="B723" s="414" t="s">
        <v>2808</v>
      </c>
      <c r="C723" s="414" t="s">
        <v>2809</v>
      </c>
      <c r="D723" s="414" t="s">
        <v>1899</v>
      </c>
      <c r="E723" s="414" t="s">
        <v>2810</v>
      </c>
      <c r="F723" s="414" t="s">
        <v>2811</v>
      </c>
      <c r="G723" s="418">
        <v>42339</v>
      </c>
      <c r="H723" s="414" t="s">
        <v>623</v>
      </c>
      <c r="I723" s="419">
        <v>17.25</v>
      </c>
      <c r="J723" s="419">
        <v>14.5</v>
      </c>
      <c r="K723" s="419">
        <v>19</v>
      </c>
      <c r="L723" s="419">
        <v>58</v>
      </c>
      <c r="M723" s="414"/>
      <c r="N723" s="414" t="s">
        <v>1838</v>
      </c>
      <c r="O723" s="103" t="s">
        <v>115</v>
      </c>
      <c r="P723" s="103" t="s">
        <v>115</v>
      </c>
      <c r="Q723" s="103" t="s">
        <v>115</v>
      </c>
      <c r="R723" s="103" t="s">
        <v>1767</v>
      </c>
      <c r="S723" s="103" t="s">
        <v>1768</v>
      </c>
    </row>
    <row r="724" spans="1:19" ht="14.5" customHeight="1">
      <c r="A724" s="103" t="str">
        <f t="shared" si="11"/>
        <v>A2480</v>
      </c>
      <c r="B724" s="414" t="s">
        <v>2808</v>
      </c>
      <c r="C724" s="414" t="s">
        <v>2809</v>
      </c>
      <c r="D724" s="414" t="s">
        <v>1899</v>
      </c>
      <c r="E724" s="414" t="s">
        <v>2812</v>
      </c>
      <c r="F724" s="414" t="s">
        <v>2813</v>
      </c>
      <c r="G724" s="418">
        <v>42339</v>
      </c>
      <c r="H724" s="414" t="s">
        <v>606</v>
      </c>
      <c r="I724" s="419">
        <v>5.5</v>
      </c>
      <c r="J724" s="419">
        <v>13</v>
      </c>
      <c r="K724" s="419">
        <v>16</v>
      </c>
      <c r="L724" s="419">
        <v>30</v>
      </c>
      <c r="M724" s="414"/>
      <c r="N724" s="414" t="s">
        <v>116</v>
      </c>
      <c r="O724" s="103" t="s">
        <v>115</v>
      </c>
      <c r="P724" s="103" t="s">
        <v>115</v>
      </c>
      <c r="Q724" s="103" t="s">
        <v>115</v>
      </c>
      <c r="R724" s="103" t="s">
        <v>1767</v>
      </c>
      <c r="S724" s="103" t="s">
        <v>1768</v>
      </c>
    </row>
    <row r="725" spans="1:19" ht="14.5" customHeight="1">
      <c r="A725" s="82" t="str">
        <f t="shared" si="11"/>
        <v>A2546</v>
      </c>
      <c r="B725" s="410" t="s">
        <v>2814</v>
      </c>
      <c r="C725" s="410" t="s">
        <v>2815</v>
      </c>
      <c r="D725" s="410" t="s">
        <v>2816</v>
      </c>
      <c r="E725" s="410" t="s">
        <v>2817</v>
      </c>
      <c r="F725" s="410" t="s">
        <v>2818</v>
      </c>
      <c r="G725" s="416">
        <v>40148</v>
      </c>
      <c r="H725" s="410" t="s">
        <v>623</v>
      </c>
      <c r="I725" s="417">
        <v>11</v>
      </c>
      <c r="J725" s="417">
        <v>12</v>
      </c>
      <c r="K725" s="417">
        <v>3</v>
      </c>
      <c r="L725" s="417">
        <v>8</v>
      </c>
      <c r="M725" s="410" t="s">
        <v>115</v>
      </c>
      <c r="N725" s="410" t="s">
        <v>1778</v>
      </c>
      <c r="O725" s="85"/>
      <c r="P725" s="85"/>
      <c r="Q725" s="85"/>
      <c r="R725" s="85"/>
      <c r="S725" s="85" t="s">
        <v>1768</v>
      </c>
    </row>
    <row r="726" spans="1:19" ht="14.5" customHeight="1">
      <c r="A726" s="82" t="str">
        <f t="shared" si="11"/>
        <v>A2546</v>
      </c>
      <c r="B726" s="410" t="s">
        <v>2814</v>
      </c>
      <c r="C726" s="410" t="s">
        <v>2815</v>
      </c>
      <c r="D726" s="410" t="s">
        <v>2816</v>
      </c>
      <c r="E726" s="410" t="s">
        <v>2819</v>
      </c>
      <c r="F726" s="410" t="s">
        <v>2820</v>
      </c>
      <c r="G726" s="416">
        <v>40148</v>
      </c>
      <c r="H726" s="410" t="s">
        <v>623</v>
      </c>
      <c r="I726" s="417">
        <v>11</v>
      </c>
      <c r="J726" s="417">
        <v>12</v>
      </c>
      <c r="K726" s="417">
        <v>3</v>
      </c>
      <c r="L726" s="417">
        <v>8</v>
      </c>
      <c r="M726" s="410" t="s">
        <v>115</v>
      </c>
      <c r="N726" s="410" t="s">
        <v>1778</v>
      </c>
      <c r="O726" s="85"/>
      <c r="P726" s="85"/>
      <c r="Q726" s="85"/>
      <c r="R726" s="85"/>
      <c r="S726" s="85" t="s">
        <v>1768</v>
      </c>
    </row>
    <row r="727" spans="1:19" ht="14.5" customHeight="1">
      <c r="A727" s="82" t="str">
        <f t="shared" si="11"/>
        <v>A2546</v>
      </c>
      <c r="B727" s="410" t="s">
        <v>2814</v>
      </c>
      <c r="C727" s="410" t="s">
        <v>2815</v>
      </c>
      <c r="D727" s="410" t="s">
        <v>2821</v>
      </c>
      <c r="E727" s="410"/>
      <c r="F727" s="410"/>
      <c r="G727" s="416">
        <v>40148</v>
      </c>
      <c r="H727" s="410" t="s">
        <v>1777</v>
      </c>
      <c r="I727" s="417">
        <v>11</v>
      </c>
      <c r="J727" s="417">
        <v>12</v>
      </c>
      <c r="K727" s="417">
        <v>3</v>
      </c>
      <c r="L727" s="417">
        <v>8</v>
      </c>
      <c r="M727" s="410" t="s">
        <v>115</v>
      </c>
      <c r="N727" s="410" t="s">
        <v>1778</v>
      </c>
      <c r="O727" s="85"/>
      <c r="P727" s="85"/>
      <c r="Q727" s="85"/>
      <c r="R727" s="85"/>
      <c r="S727" s="85" t="s">
        <v>1768</v>
      </c>
    </row>
    <row r="728" spans="1:19" ht="14.5" customHeight="1">
      <c r="A728" s="82" t="str">
        <f t="shared" si="11"/>
        <v>A2546</v>
      </c>
      <c r="B728" s="410" t="s">
        <v>2814</v>
      </c>
      <c r="C728" s="410" t="s">
        <v>2815</v>
      </c>
      <c r="D728" s="410" t="s">
        <v>2816</v>
      </c>
      <c r="E728" s="410" t="s">
        <v>2822</v>
      </c>
      <c r="F728" s="410" t="s">
        <v>2823</v>
      </c>
      <c r="G728" s="416">
        <v>40148</v>
      </c>
      <c r="H728" s="410" t="s">
        <v>623</v>
      </c>
      <c r="I728" s="417">
        <v>11</v>
      </c>
      <c r="J728" s="417">
        <v>12</v>
      </c>
      <c r="K728" s="417">
        <v>3</v>
      </c>
      <c r="L728" s="417">
        <v>8</v>
      </c>
      <c r="M728" s="410" t="s">
        <v>115</v>
      </c>
      <c r="N728" s="410" t="s">
        <v>1778</v>
      </c>
      <c r="O728" s="85"/>
      <c r="P728" s="85"/>
      <c r="Q728" s="85"/>
      <c r="R728" s="85"/>
      <c r="S728" s="85" t="s">
        <v>1768</v>
      </c>
    </row>
    <row r="729" spans="1:19" ht="14.5" customHeight="1">
      <c r="A729" s="82" t="str">
        <f t="shared" si="11"/>
        <v>A2546</v>
      </c>
      <c r="B729" s="410" t="s">
        <v>2814</v>
      </c>
      <c r="C729" s="410" t="s">
        <v>2815</v>
      </c>
      <c r="D729" s="410" t="s">
        <v>2816</v>
      </c>
      <c r="E729" s="410" t="s">
        <v>2824</v>
      </c>
      <c r="F729" s="410" t="s">
        <v>2825</v>
      </c>
      <c r="G729" s="416">
        <v>40148</v>
      </c>
      <c r="H729" s="410" t="s">
        <v>623</v>
      </c>
      <c r="I729" s="417">
        <v>11</v>
      </c>
      <c r="J729" s="417">
        <v>12</v>
      </c>
      <c r="K729" s="417">
        <v>3</v>
      </c>
      <c r="L729" s="417">
        <v>8</v>
      </c>
      <c r="M729" s="410" t="s">
        <v>115</v>
      </c>
      <c r="N729" s="410" t="s">
        <v>1778</v>
      </c>
      <c r="O729" s="85"/>
      <c r="P729" s="85"/>
      <c r="Q729" s="85"/>
      <c r="R729" s="85"/>
      <c r="S729" s="85" t="s">
        <v>1768</v>
      </c>
    </row>
    <row r="730" spans="1:19" ht="14.5" customHeight="1">
      <c r="A730" s="82" t="str">
        <f t="shared" si="11"/>
        <v>A2546</v>
      </c>
      <c r="B730" s="410" t="s">
        <v>2814</v>
      </c>
      <c r="C730" s="410" t="s">
        <v>2826</v>
      </c>
      <c r="D730" s="410" t="s">
        <v>2816</v>
      </c>
      <c r="E730" s="410" t="s">
        <v>2827</v>
      </c>
      <c r="F730" s="410" t="s">
        <v>2828</v>
      </c>
      <c r="G730" s="416">
        <v>42278</v>
      </c>
      <c r="H730" s="410" t="s">
        <v>606</v>
      </c>
      <c r="I730" s="417">
        <v>11</v>
      </c>
      <c r="J730" s="417">
        <v>12</v>
      </c>
      <c r="K730" s="417">
        <v>3</v>
      </c>
      <c r="L730" s="417">
        <v>8</v>
      </c>
      <c r="M730" s="410" t="s">
        <v>115</v>
      </c>
      <c r="N730" s="410" t="s">
        <v>1778</v>
      </c>
      <c r="O730" s="85"/>
      <c r="P730" s="85"/>
      <c r="Q730" s="85"/>
      <c r="R730" s="85"/>
      <c r="S730" s="85" t="s">
        <v>1768</v>
      </c>
    </row>
    <row r="731" spans="1:19" ht="14.5" customHeight="1">
      <c r="A731" s="82" t="str">
        <f t="shared" si="11"/>
        <v>A2546</v>
      </c>
      <c r="B731" s="410" t="s">
        <v>2814</v>
      </c>
      <c r="C731" s="410" t="s">
        <v>2826</v>
      </c>
      <c r="D731" s="410" t="s">
        <v>2816</v>
      </c>
      <c r="E731" s="410" t="s">
        <v>2829</v>
      </c>
      <c r="F731" s="410" t="s">
        <v>2830</v>
      </c>
      <c r="G731" s="416">
        <v>42278</v>
      </c>
      <c r="H731" s="410" t="s">
        <v>606</v>
      </c>
      <c r="I731" s="417">
        <v>11</v>
      </c>
      <c r="J731" s="417">
        <v>12</v>
      </c>
      <c r="K731" s="417">
        <v>3</v>
      </c>
      <c r="L731" s="417">
        <v>8</v>
      </c>
      <c r="M731" s="410" t="s">
        <v>115</v>
      </c>
      <c r="N731" s="410">
        <v>7</v>
      </c>
      <c r="O731" s="85"/>
      <c r="P731" s="85"/>
      <c r="Q731" s="85"/>
      <c r="R731" s="85"/>
      <c r="S731" s="85" t="s">
        <v>1768</v>
      </c>
    </row>
    <row r="732" spans="1:19" ht="14.5" customHeight="1">
      <c r="A732" s="82" t="str">
        <f t="shared" si="11"/>
        <v>A2546</v>
      </c>
      <c r="B732" s="410" t="s">
        <v>2814</v>
      </c>
      <c r="C732" s="410" t="s">
        <v>2815</v>
      </c>
      <c r="D732" s="410" t="s">
        <v>2816</v>
      </c>
      <c r="E732" s="410" t="s">
        <v>2831</v>
      </c>
      <c r="F732" s="410" t="s">
        <v>2832</v>
      </c>
      <c r="G732" s="416">
        <v>38596</v>
      </c>
      <c r="H732" s="410" t="s">
        <v>623</v>
      </c>
      <c r="I732" s="417">
        <v>11</v>
      </c>
      <c r="J732" s="417">
        <v>12</v>
      </c>
      <c r="K732" s="417">
        <v>3</v>
      </c>
      <c r="L732" s="417">
        <v>8</v>
      </c>
      <c r="M732" s="410" t="s">
        <v>115</v>
      </c>
      <c r="N732" s="410" t="s">
        <v>1778</v>
      </c>
      <c r="O732" s="85"/>
      <c r="P732" s="85"/>
      <c r="Q732" s="85"/>
      <c r="R732" s="85"/>
      <c r="S732" s="85" t="s">
        <v>1768</v>
      </c>
    </row>
    <row r="733" spans="1:19" ht="14.5" customHeight="1">
      <c r="A733" s="82" t="str">
        <f t="shared" si="11"/>
        <v>A2546</v>
      </c>
      <c r="B733" s="410" t="s">
        <v>2814</v>
      </c>
      <c r="C733" s="410" t="s">
        <v>2815</v>
      </c>
      <c r="D733" s="410" t="s">
        <v>2816</v>
      </c>
      <c r="E733" s="410" t="s">
        <v>2833</v>
      </c>
      <c r="F733" s="410" t="s">
        <v>2834</v>
      </c>
      <c r="G733" s="416">
        <v>40148</v>
      </c>
      <c r="H733" s="410" t="s">
        <v>623</v>
      </c>
      <c r="I733" s="417">
        <v>11</v>
      </c>
      <c r="J733" s="417">
        <v>12</v>
      </c>
      <c r="K733" s="417">
        <v>3</v>
      </c>
      <c r="L733" s="417">
        <v>8</v>
      </c>
      <c r="M733" s="410" t="s">
        <v>115</v>
      </c>
      <c r="N733" s="410" t="s">
        <v>1838</v>
      </c>
      <c r="O733" s="85"/>
      <c r="P733" s="85"/>
      <c r="Q733" s="85"/>
      <c r="R733" s="85"/>
      <c r="S733" s="85" t="s">
        <v>1768</v>
      </c>
    </row>
    <row r="734" spans="1:19" ht="14.5" customHeight="1">
      <c r="A734" s="82" t="str">
        <f t="shared" si="11"/>
        <v>A2546</v>
      </c>
      <c r="B734" s="410" t="s">
        <v>2814</v>
      </c>
      <c r="C734" s="410" t="s">
        <v>2815</v>
      </c>
      <c r="D734" s="410" t="s">
        <v>2816</v>
      </c>
      <c r="E734" s="410" t="s">
        <v>2835</v>
      </c>
      <c r="F734" s="410" t="s">
        <v>2836</v>
      </c>
      <c r="G734" s="416">
        <v>38657</v>
      </c>
      <c r="H734" s="410" t="s">
        <v>623</v>
      </c>
      <c r="I734" s="417">
        <v>11</v>
      </c>
      <c r="J734" s="417">
        <v>12</v>
      </c>
      <c r="K734" s="417">
        <v>3</v>
      </c>
      <c r="L734" s="417">
        <v>8</v>
      </c>
      <c r="M734" s="410" t="s">
        <v>115</v>
      </c>
      <c r="N734" s="410" t="s">
        <v>1778</v>
      </c>
      <c r="O734" s="85"/>
      <c r="P734" s="85"/>
      <c r="Q734" s="85"/>
      <c r="R734" s="85"/>
      <c r="S734" s="85" t="s">
        <v>1768</v>
      </c>
    </row>
    <row r="735" spans="1:19" ht="14.5" customHeight="1">
      <c r="A735" s="82" t="str">
        <f t="shared" si="11"/>
        <v>A2546</v>
      </c>
      <c r="B735" s="410" t="s">
        <v>2814</v>
      </c>
      <c r="C735" s="410" t="s">
        <v>2815</v>
      </c>
      <c r="D735" s="410" t="s">
        <v>2816</v>
      </c>
      <c r="E735" s="410" t="s">
        <v>2837</v>
      </c>
      <c r="F735" s="410" t="s">
        <v>2838</v>
      </c>
      <c r="G735" s="416">
        <v>40148</v>
      </c>
      <c r="H735" s="410" t="s">
        <v>623</v>
      </c>
      <c r="I735" s="417">
        <v>11</v>
      </c>
      <c r="J735" s="417">
        <v>12</v>
      </c>
      <c r="K735" s="417">
        <v>3</v>
      </c>
      <c r="L735" s="417">
        <v>8</v>
      </c>
      <c r="M735" s="410" t="s">
        <v>115</v>
      </c>
      <c r="N735" s="410" t="s">
        <v>1778</v>
      </c>
      <c r="O735" s="85"/>
      <c r="P735" s="85"/>
      <c r="Q735" s="85"/>
      <c r="R735" s="85"/>
      <c r="S735" s="85" t="s">
        <v>1768</v>
      </c>
    </row>
    <row r="736" spans="1:19" ht="14.5" customHeight="1">
      <c r="A736" s="82" t="str">
        <f t="shared" si="11"/>
        <v>A2546</v>
      </c>
      <c r="B736" s="410" t="s">
        <v>2814</v>
      </c>
      <c r="C736" s="410" t="s">
        <v>2839</v>
      </c>
      <c r="D736" s="410" t="s">
        <v>2816</v>
      </c>
      <c r="E736" s="410" t="s">
        <v>2840</v>
      </c>
      <c r="F736" s="410" t="s">
        <v>2841</v>
      </c>
      <c r="G736" s="416">
        <v>44105</v>
      </c>
      <c r="H736" s="410" t="s">
        <v>606</v>
      </c>
      <c r="I736" s="417">
        <v>11</v>
      </c>
      <c r="J736" s="417">
        <v>12</v>
      </c>
      <c r="K736" s="417">
        <v>3</v>
      </c>
      <c r="L736" s="417">
        <v>8</v>
      </c>
      <c r="M736" s="410" t="s">
        <v>115</v>
      </c>
      <c r="N736" s="410" t="s">
        <v>116</v>
      </c>
      <c r="O736" s="85"/>
      <c r="P736" s="85"/>
      <c r="Q736" s="85"/>
      <c r="R736" s="85"/>
      <c r="S736" s="85" t="s">
        <v>1768</v>
      </c>
    </row>
    <row r="737" spans="1:19" ht="14.5" customHeight="1">
      <c r="A737" s="82" t="str">
        <f t="shared" si="11"/>
        <v>A2546</v>
      </c>
      <c r="B737" s="410" t="s">
        <v>2814</v>
      </c>
      <c r="C737" s="410" t="s">
        <v>2842</v>
      </c>
      <c r="D737" s="410" t="s">
        <v>2816</v>
      </c>
      <c r="E737" s="410" t="s">
        <v>2843</v>
      </c>
      <c r="F737" s="410" t="s">
        <v>2844</v>
      </c>
      <c r="G737" s="416">
        <v>44105</v>
      </c>
      <c r="H737" s="410" t="s">
        <v>606</v>
      </c>
      <c r="I737" s="417">
        <v>11</v>
      </c>
      <c r="J737" s="417">
        <v>12</v>
      </c>
      <c r="K737" s="417">
        <v>3</v>
      </c>
      <c r="L737" s="417">
        <v>8</v>
      </c>
      <c r="M737" s="410" t="s">
        <v>115</v>
      </c>
      <c r="N737" s="410" t="s">
        <v>116</v>
      </c>
      <c r="O737" s="85"/>
      <c r="P737" s="85"/>
      <c r="Q737" s="85"/>
      <c r="R737" s="85"/>
      <c r="S737" s="85" t="s">
        <v>1768</v>
      </c>
    </row>
    <row r="738" spans="1:19" ht="14.5" customHeight="1">
      <c r="A738" s="82" t="str">
        <f t="shared" si="11"/>
        <v>A2546</v>
      </c>
      <c r="B738" s="410" t="s">
        <v>2814</v>
      </c>
      <c r="C738" s="410" t="s">
        <v>2815</v>
      </c>
      <c r="D738" s="410" t="s">
        <v>2821</v>
      </c>
      <c r="E738" s="410" t="s">
        <v>2845</v>
      </c>
      <c r="F738" s="410" t="s">
        <v>2846</v>
      </c>
      <c r="G738" s="416">
        <v>40148</v>
      </c>
      <c r="H738" s="410" t="s">
        <v>1777</v>
      </c>
      <c r="I738" s="417">
        <v>11</v>
      </c>
      <c r="J738" s="417">
        <v>12</v>
      </c>
      <c r="K738" s="417">
        <v>3</v>
      </c>
      <c r="L738" s="417">
        <v>8</v>
      </c>
      <c r="M738" s="410" t="s">
        <v>115</v>
      </c>
      <c r="N738" s="410" t="s">
        <v>1778</v>
      </c>
      <c r="O738" s="85"/>
      <c r="P738" s="85"/>
      <c r="Q738" s="85"/>
      <c r="R738" s="85"/>
      <c r="S738" s="85" t="s">
        <v>1768</v>
      </c>
    </row>
    <row r="739" spans="1:19" ht="14.5" customHeight="1">
      <c r="A739" s="82" t="str">
        <f t="shared" si="11"/>
        <v>A2546</v>
      </c>
      <c r="B739" s="410" t="s">
        <v>2814</v>
      </c>
      <c r="C739" s="410" t="s">
        <v>2815</v>
      </c>
      <c r="D739" s="410" t="s">
        <v>2816</v>
      </c>
      <c r="E739" s="410" t="s">
        <v>2847</v>
      </c>
      <c r="F739" s="410" t="s">
        <v>2848</v>
      </c>
      <c r="G739" s="416">
        <v>40148</v>
      </c>
      <c r="H739" s="410" t="s">
        <v>623</v>
      </c>
      <c r="I739" s="417">
        <v>11</v>
      </c>
      <c r="J739" s="417">
        <v>12</v>
      </c>
      <c r="K739" s="417">
        <v>3</v>
      </c>
      <c r="L739" s="417">
        <v>8</v>
      </c>
      <c r="M739" s="410" t="s">
        <v>115</v>
      </c>
      <c r="N739" s="410" t="s">
        <v>1778</v>
      </c>
      <c r="O739" s="85"/>
      <c r="P739" s="85"/>
      <c r="Q739" s="85"/>
      <c r="R739" s="85"/>
      <c r="S739" s="85" t="s">
        <v>1768</v>
      </c>
    </row>
    <row r="740" spans="1:19" ht="14.5" customHeight="1">
      <c r="A740" s="103" t="str">
        <f t="shared" si="11"/>
        <v>A2546</v>
      </c>
      <c r="B740" s="414" t="s">
        <v>2814</v>
      </c>
      <c r="C740" s="414" t="s">
        <v>2815</v>
      </c>
      <c r="D740" s="414" t="s">
        <v>2816</v>
      </c>
      <c r="E740" s="414" t="s">
        <v>2817</v>
      </c>
      <c r="F740" s="414" t="s">
        <v>2818</v>
      </c>
      <c r="G740" s="418">
        <v>40148</v>
      </c>
      <c r="H740" s="414" t="s">
        <v>623</v>
      </c>
      <c r="I740" s="419">
        <v>3</v>
      </c>
      <c r="J740" s="419">
        <v>11</v>
      </c>
      <c r="K740" s="419">
        <v>12</v>
      </c>
      <c r="L740" s="419">
        <v>8</v>
      </c>
      <c r="M740" s="414" t="s">
        <v>115</v>
      </c>
      <c r="N740" s="414" t="s">
        <v>1778</v>
      </c>
      <c r="O740" s="103"/>
      <c r="P740" s="103"/>
      <c r="Q740" s="103"/>
      <c r="R740" s="103"/>
      <c r="S740" s="103" t="s">
        <v>1768</v>
      </c>
    </row>
    <row r="741" spans="1:19" ht="14.5" customHeight="1">
      <c r="A741" s="103" t="str">
        <f t="shared" si="11"/>
        <v>A2546</v>
      </c>
      <c r="B741" s="414" t="s">
        <v>2814</v>
      </c>
      <c r="C741" s="414" t="s">
        <v>2815</v>
      </c>
      <c r="D741" s="414" t="s">
        <v>2816</v>
      </c>
      <c r="E741" s="414" t="s">
        <v>2819</v>
      </c>
      <c r="F741" s="414" t="s">
        <v>2820</v>
      </c>
      <c r="G741" s="418">
        <v>40148</v>
      </c>
      <c r="H741" s="414" t="s">
        <v>623</v>
      </c>
      <c r="I741" s="419">
        <v>3</v>
      </c>
      <c r="J741" s="419">
        <v>11</v>
      </c>
      <c r="K741" s="419">
        <v>12</v>
      </c>
      <c r="L741" s="419">
        <v>8</v>
      </c>
      <c r="M741" s="414" t="s">
        <v>115</v>
      </c>
      <c r="N741" s="414" t="s">
        <v>1778</v>
      </c>
      <c r="O741" s="103"/>
      <c r="P741" s="103"/>
      <c r="Q741" s="103"/>
      <c r="R741" s="103"/>
      <c r="S741" s="103" t="s">
        <v>1768</v>
      </c>
    </row>
    <row r="742" spans="1:19" ht="14.5" customHeight="1">
      <c r="A742" s="103" t="str">
        <f t="shared" si="11"/>
        <v>A2546</v>
      </c>
      <c r="B742" s="414" t="s">
        <v>2814</v>
      </c>
      <c r="C742" s="414" t="s">
        <v>2815</v>
      </c>
      <c r="D742" s="414" t="s">
        <v>2821</v>
      </c>
      <c r="E742" s="414"/>
      <c r="F742" s="414"/>
      <c r="G742" s="418">
        <v>40148</v>
      </c>
      <c r="H742" s="414" t="s">
        <v>1777</v>
      </c>
      <c r="I742" s="419">
        <v>3</v>
      </c>
      <c r="J742" s="419">
        <v>11</v>
      </c>
      <c r="K742" s="419">
        <v>12</v>
      </c>
      <c r="L742" s="419">
        <v>8</v>
      </c>
      <c r="M742" s="414" t="s">
        <v>115</v>
      </c>
      <c r="N742" s="414" t="s">
        <v>1778</v>
      </c>
      <c r="O742" s="103"/>
      <c r="P742" s="103"/>
      <c r="Q742" s="103"/>
      <c r="R742" s="103"/>
      <c r="S742" s="103" t="s">
        <v>1768</v>
      </c>
    </row>
    <row r="743" spans="1:19" ht="14.5" customHeight="1">
      <c r="A743" s="103" t="str">
        <f t="shared" si="11"/>
        <v>A2546</v>
      </c>
      <c r="B743" s="414" t="s">
        <v>2814</v>
      </c>
      <c r="C743" s="414" t="s">
        <v>2815</v>
      </c>
      <c r="D743" s="414" t="s">
        <v>2816</v>
      </c>
      <c r="E743" s="414" t="s">
        <v>2822</v>
      </c>
      <c r="F743" s="414" t="s">
        <v>2823</v>
      </c>
      <c r="G743" s="418">
        <v>40148</v>
      </c>
      <c r="H743" s="414" t="s">
        <v>623</v>
      </c>
      <c r="I743" s="419">
        <v>3</v>
      </c>
      <c r="J743" s="419">
        <v>11</v>
      </c>
      <c r="K743" s="419">
        <v>12</v>
      </c>
      <c r="L743" s="419">
        <v>8</v>
      </c>
      <c r="M743" s="414" t="s">
        <v>115</v>
      </c>
      <c r="N743" s="414" t="s">
        <v>1778</v>
      </c>
      <c r="O743" s="103"/>
      <c r="P743" s="103"/>
      <c r="Q743" s="103"/>
      <c r="R743" s="103"/>
      <c r="S743" s="103" t="s">
        <v>1768</v>
      </c>
    </row>
    <row r="744" spans="1:19" ht="14.5" customHeight="1">
      <c r="A744" s="103" t="str">
        <f t="shared" si="11"/>
        <v>A2546</v>
      </c>
      <c r="B744" s="414" t="s">
        <v>2814</v>
      </c>
      <c r="C744" s="414" t="s">
        <v>2815</v>
      </c>
      <c r="D744" s="414" t="s">
        <v>2816</v>
      </c>
      <c r="E744" s="414" t="s">
        <v>2824</v>
      </c>
      <c r="F744" s="414" t="s">
        <v>2825</v>
      </c>
      <c r="G744" s="418">
        <v>40148</v>
      </c>
      <c r="H744" s="414" t="s">
        <v>623</v>
      </c>
      <c r="I744" s="419">
        <v>3</v>
      </c>
      <c r="J744" s="419">
        <v>11</v>
      </c>
      <c r="K744" s="419">
        <v>12</v>
      </c>
      <c r="L744" s="419">
        <v>8</v>
      </c>
      <c r="M744" s="414" t="s">
        <v>115</v>
      </c>
      <c r="N744" s="414" t="s">
        <v>1778</v>
      </c>
      <c r="O744" s="103"/>
      <c r="P744" s="103"/>
      <c r="Q744" s="103"/>
      <c r="R744" s="103"/>
      <c r="S744" s="103" t="s">
        <v>1768</v>
      </c>
    </row>
    <row r="745" spans="1:19" ht="14.5" customHeight="1">
      <c r="A745" s="103" t="str">
        <f t="shared" si="11"/>
        <v>A2546</v>
      </c>
      <c r="B745" s="414" t="s">
        <v>2814</v>
      </c>
      <c r="C745" s="414" t="s">
        <v>2826</v>
      </c>
      <c r="D745" s="414" t="s">
        <v>2816</v>
      </c>
      <c r="E745" s="414" t="s">
        <v>2827</v>
      </c>
      <c r="F745" s="414" t="s">
        <v>2828</v>
      </c>
      <c r="G745" s="418">
        <v>42278</v>
      </c>
      <c r="H745" s="414" t="s">
        <v>606</v>
      </c>
      <c r="I745" s="419">
        <v>3</v>
      </c>
      <c r="J745" s="419">
        <v>11</v>
      </c>
      <c r="K745" s="419">
        <v>12</v>
      </c>
      <c r="L745" s="419">
        <v>8</v>
      </c>
      <c r="M745" s="414" t="s">
        <v>115</v>
      </c>
      <c r="N745" s="414" t="s">
        <v>1778</v>
      </c>
      <c r="O745" s="103"/>
      <c r="P745" s="103"/>
      <c r="Q745" s="103"/>
      <c r="R745" s="103"/>
      <c r="S745" s="103" t="s">
        <v>1768</v>
      </c>
    </row>
    <row r="746" spans="1:19" ht="14.5" customHeight="1">
      <c r="A746" s="103" t="str">
        <f t="shared" si="11"/>
        <v>A2546</v>
      </c>
      <c r="B746" s="414" t="s">
        <v>2814</v>
      </c>
      <c r="C746" s="414" t="s">
        <v>2826</v>
      </c>
      <c r="D746" s="414" t="s">
        <v>2816</v>
      </c>
      <c r="E746" s="414" t="s">
        <v>2829</v>
      </c>
      <c r="F746" s="414" t="s">
        <v>2830</v>
      </c>
      <c r="G746" s="418">
        <v>42278</v>
      </c>
      <c r="H746" s="414" t="s">
        <v>606</v>
      </c>
      <c r="I746" s="419">
        <v>3</v>
      </c>
      <c r="J746" s="419">
        <v>11</v>
      </c>
      <c r="K746" s="419">
        <v>12</v>
      </c>
      <c r="L746" s="419">
        <v>8</v>
      </c>
      <c r="M746" s="414" t="s">
        <v>115</v>
      </c>
      <c r="N746" s="414">
        <v>7</v>
      </c>
      <c r="O746" s="103"/>
      <c r="P746" s="103"/>
      <c r="Q746" s="103"/>
      <c r="R746" s="103"/>
      <c r="S746" s="103" t="s">
        <v>1768</v>
      </c>
    </row>
    <row r="747" spans="1:19" ht="14.5" customHeight="1">
      <c r="A747" s="103" t="str">
        <f t="shared" si="11"/>
        <v>A2546</v>
      </c>
      <c r="B747" s="414" t="s">
        <v>2814</v>
      </c>
      <c r="C747" s="414" t="s">
        <v>2815</v>
      </c>
      <c r="D747" s="414" t="s">
        <v>2816</v>
      </c>
      <c r="E747" s="414" t="s">
        <v>2831</v>
      </c>
      <c r="F747" s="414" t="s">
        <v>2832</v>
      </c>
      <c r="G747" s="418">
        <v>38596</v>
      </c>
      <c r="H747" s="414" t="s">
        <v>623</v>
      </c>
      <c r="I747" s="419">
        <v>3</v>
      </c>
      <c r="J747" s="419">
        <v>11</v>
      </c>
      <c r="K747" s="419">
        <v>12</v>
      </c>
      <c r="L747" s="419">
        <v>8</v>
      </c>
      <c r="M747" s="414" t="s">
        <v>115</v>
      </c>
      <c r="N747" s="414" t="s">
        <v>1778</v>
      </c>
      <c r="O747" s="103"/>
      <c r="P747" s="103"/>
      <c r="Q747" s="103"/>
      <c r="R747" s="103"/>
      <c r="S747" s="103" t="s">
        <v>1768</v>
      </c>
    </row>
    <row r="748" spans="1:19" ht="14.5" customHeight="1">
      <c r="A748" s="103" t="str">
        <f t="shared" si="11"/>
        <v>A2546</v>
      </c>
      <c r="B748" s="414" t="s">
        <v>2814</v>
      </c>
      <c r="C748" s="414" t="s">
        <v>2815</v>
      </c>
      <c r="D748" s="414" t="s">
        <v>2816</v>
      </c>
      <c r="E748" s="414" t="s">
        <v>2833</v>
      </c>
      <c r="F748" s="414" t="s">
        <v>2834</v>
      </c>
      <c r="G748" s="418">
        <v>40148</v>
      </c>
      <c r="H748" s="414" t="s">
        <v>623</v>
      </c>
      <c r="I748" s="419">
        <v>3</v>
      </c>
      <c r="J748" s="419">
        <v>11</v>
      </c>
      <c r="K748" s="419">
        <v>12</v>
      </c>
      <c r="L748" s="419">
        <v>8</v>
      </c>
      <c r="M748" s="414" t="s">
        <v>115</v>
      </c>
      <c r="N748" s="414" t="s">
        <v>1838</v>
      </c>
      <c r="O748" s="103"/>
      <c r="P748" s="103"/>
      <c r="Q748" s="103"/>
      <c r="R748" s="103"/>
      <c r="S748" s="103" t="s">
        <v>1768</v>
      </c>
    </row>
    <row r="749" spans="1:19" ht="14.5" customHeight="1">
      <c r="A749" s="103" t="str">
        <f t="shared" si="11"/>
        <v>A2546</v>
      </c>
      <c r="B749" s="414" t="s">
        <v>2814</v>
      </c>
      <c r="C749" s="414" t="s">
        <v>2815</v>
      </c>
      <c r="D749" s="414" t="s">
        <v>2816</v>
      </c>
      <c r="E749" s="414" t="s">
        <v>2835</v>
      </c>
      <c r="F749" s="414" t="s">
        <v>2836</v>
      </c>
      <c r="G749" s="418">
        <v>38657</v>
      </c>
      <c r="H749" s="414" t="s">
        <v>623</v>
      </c>
      <c r="I749" s="419">
        <v>3</v>
      </c>
      <c r="J749" s="419">
        <v>11</v>
      </c>
      <c r="K749" s="419">
        <v>12</v>
      </c>
      <c r="L749" s="419">
        <v>8</v>
      </c>
      <c r="M749" s="414" t="s">
        <v>115</v>
      </c>
      <c r="N749" s="414" t="s">
        <v>1778</v>
      </c>
      <c r="O749" s="103"/>
      <c r="P749" s="103"/>
      <c r="Q749" s="103"/>
      <c r="R749" s="103"/>
      <c r="S749" s="103" t="s">
        <v>1768</v>
      </c>
    </row>
    <row r="750" spans="1:19" ht="14.5" customHeight="1">
      <c r="A750" s="103" t="str">
        <f t="shared" si="11"/>
        <v>A2546</v>
      </c>
      <c r="B750" s="414" t="s">
        <v>2814</v>
      </c>
      <c r="C750" s="414" t="s">
        <v>2815</v>
      </c>
      <c r="D750" s="414" t="s">
        <v>2816</v>
      </c>
      <c r="E750" s="414" t="s">
        <v>2837</v>
      </c>
      <c r="F750" s="414" t="s">
        <v>2838</v>
      </c>
      <c r="G750" s="418">
        <v>40148</v>
      </c>
      <c r="H750" s="414" t="s">
        <v>623</v>
      </c>
      <c r="I750" s="419">
        <v>3</v>
      </c>
      <c r="J750" s="419">
        <v>11</v>
      </c>
      <c r="K750" s="419">
        <v>12</v>
      </c>
      <c r="L750" s="419">
        <v>8</v>
      </c>
      <c r="M750" s="414" t="s">
        <v>115</v>
      </c>
      <c r="N750" s="414" t="s">
        <v>1778</v>
      </c>
      <c r="O750" s="103"/>
      <c r="P750" s="103"/>
      <c r="Q750" s="103"/>
      <c r="R750" s="103"/>
      <c r="S750" s="103" t="s">
        <v>1768</v>
      </c>
    </row>
    <row r="751" spans="1:19" ht="14.5" customHeight="1">
      <c r="A751" s="103" t="str">
        <f t="shared" si="11"/>
        <v>A2546</v>
      </c>
      <c r="B751" s="414" t="s">
        <v>2814</v>
      </c>
      <c r="C751" s="414" t="s">
        <v>2839</v>
      </c>
      <c r="D751" s="414" t="s">
        <v>2816</v>
      </c>
      <c r="E751" s="414" t="s">
        <v>2840</v>
      </c>
      <c r="F751" s="414" t="s">
        <v>2841</v>
      </c>
      <c r="G751" s="418">
        <v>44105</v>
      </c>
      <c r="H751" s="414" t="s">
        <v>606</v>
      </c>
      <c r="I751" s="419">
        <v>3</v>
      </c>
      <c r="J751" s="419">
        <v>11</v>
      </c>
      <c r="K751" s="419">
        <v>12</v>
      </c>
      <c r="L751" s="419">
        <v>8</v>
      </c>
      <c r="M751" s="414" t="s">
        <v>115</v>
      </c>
      <c r="N751" s="414" t="s">
        <v>116</v>
      </c>
      <c r="O751" s="103"/>
      <c r="P751" s="103"/>
      <c r="Q751" s="103"/>
      <c r="R751" s="103"/>
      <c r="S751" s="103" t="s">
        <v>1768</v>
      </c>
    </row>
    <row r="752" spans="1:19" ht="14.5" customHeight="1">
      <c r="A752" s="103" t="str">
        <f t="shared" si="11"/>
        <v>A2546</v>
      </c>
      <c r="B752" s="414" t="s">
        <v>2814</v>
      </c>
      <c r="C752" s="414" t="s">
        <v>2842</v>
      </c>
      <c r="D752" s="414" t="s">
        <v>2816</v>
      </c>
      <c r="E752" s="414" t="s">
        <v>2843</v>
      </c>
      <c r="F752" s="414" t="s">
        <v>2844</v>
      </c>
      <c r="G752" s="418">
        <v>44105</v>
      </c>
      <c r="H752" s="414" t="s">
        <v>606</v>
      </c>
      <c r="I752" s="419">
        <v>3</v>
      </c>
      <c r="J752" s="419">
        <v>11</v>
      </c>
      <c r="K752" s="419">
        <v>12</v>
      </c>
      <c r="L752" s="419">
        <v>8</v>
      </c>
      <c r="M752" s="414" t="s">
        <v>115</v>
      </c>
      <c r="N752" s="414" t="s">
        <v>116</v>
      </c>
      <c r="O752" s="103"/>
      <c r="P752" s="103"/>
      <c r="Q752" s="103"/>
      <c r="R752" s="103"/>
      <c r="S752" s="103" t="s">
        <v>1768</v>
      </c>
    </row>
    <row r="753" spans="1:19" ht="14.5" customHeight="1">
      <c r="A753" s="103" t="str">
        <f t="shared" si="11"/>
        <v>A2546</v>
      </c>
      <c r="B753" s="414" t="s">
        <v>2814</v>
      </c>
      <c r="C753" s="414" t="s">
        <v>2815</v>
      </c>
      <c r="D753" s="414" t="s">
        <v>2821</v>
      </c>
      <c r="E753" s="414" t="s">
        <v>2845</v>
      </c>
      <c r="F753" s="414" t="s">
        <v>2846</v>
      </c>
      <c r="G753" s="418">
        <v>40148</v>
      </c>
      <c r="H753" s="414" t="s">
        <v>1777</v>
      </c>
      <c r="I753" s="419">
        <v>3</v>
      </c>
      <c r="J753" s="419">
        <v>11</v>
      </c>
      <c r="K753" s="419">
        <v>12</v>
      </c>
      <c r="L753" s="419">
        <v>8</v>
      </c>
      <c r="M753" s="414" t="s">
        <v>115</v>
      </c>
      <c r="N753" s="414" t="s">
        <v>1778</v>
      </c>
      <c r="O753" s="103"/>
      <c r="P753" s="103"/>
      <c r="Q753" s="103"/>
      <c r="R753" s="103"/>
      <c r="S753" s="103" t="s">
        <v>1768</v>
      </c>
    </row>
    <row r="754" spans="1:19" ht="14.5" customHeight="1">
      <c r="A754" s="103" t="str">
        <f t="shared" si="11"/>
        <v>A2546</v>
      </c>
      <c r="B754" s="414" t="s">
        <v>2814</v>
      </c>
      <c r="C754" s="414" t="s">
        <v>2815</v>
      </c>
      <c r="D754" s="414" t="s">
        <v>2816</v>
      </c>
      <c r="E754" s="414" t="s">
        <v>2847</v>
      </c>
      <c r="F754" s="414" t="s">
        <v>2848</v>
      </c>
      <c r="G754" s="418">
        <v>40148</v>
      </c>
      <c r="H754" s="414" t="s">
        <v>623</v>
      </c>
      <c r="I754" s="419">
        <v>3</v>
      </c>
      <c r="J754" s="419">
        <v>11</v>
      </c>
      <c r="K754" s="419">
        <v>12</v>
      </c>
      <c r="L754" s="419">
        <v>8</v>
      </c>
      <c r="M754" s="414" t="s">
        <v>115</v>
      </c>
      <c r="N754" s="414" t="s">
        <v>1778</v>
      </c>
      <c r="O754" s="103"/>
      <c r="P754" s="103"/>
      <c r="Q754" s="103"/>
      <c r="R754" s="103"/>
      <c r="S754" s="103" t="s">
        <v>1768</v>
      </c>
    </row>
    <row r="755" spans="1:19" ht="14.5" customHeight="1">
      <c r="A755" s="82" t="str">
        <f t="shared" si="11"/>
        <v>A2548</v>
      </c>
      <c r="B755" s="410" t="s">
        <v>2849</v>
      </c>
      <c r="C755" s="410" t="s">
        <v>2850</v>
      </c>
      <c r="D755" s="410" t="s">
        <v>2816</v>
      </c>
      <c r="E755" s="410" t="s">
        <v>2851</v>
      </c>
      <c r="F755" s="410" t="s">
        <v>2852</v>
      </c>
      <c r="G755" s="416">
        <v>39722</v>
      </c>
      <c r="H755" s="410" t="s">
        <v>623</v>
      </c>
      <c r="I755" s="417">
        <v>27</v>
      </c>
      <c r="J755" s="417">
        <v>17</v>
      </c>
      <c r="K755" s="417">
        <v>3</v>
      </c>
      <c r="L755" s="417">
        <v>60</v>
      </c>
      <c r="M755" s="410" t="s">
        <v>115</v>
      </c>
      <c r="N755" s="410" t="s">
        <v>1778</v>
      </c>
      <c r="O755" s="85"/>
      <c r="P755" s="85"/>
      <c r="Q755" s="85"/>
      <c r="R755" s="85"/>
      <c r="S755" s="85" t="s">
        <v>1768</v>
      </c>
    </row>
    <row r="756" spans="1:19" ht="14.5" customHeight="1">
      <c r="A756" s="82" t="str">
        <f t="shared" si="11"/>
        <v>A2548</v>
      </c>
      <c r="B756" s="410" t="s">
        <v>2849</v>
      </c>
      <c r="C756" s="410" t="s">
        <v>2850</v>
      </c>
      <c r="D756" s="410" t="s">
        <v>2821</v>
      </c>
      <c r="E756" s="410" t="s">
        <v>2853</v>
      </c>
      <c r="F756" s="410" t="s">
        <v>2854</v>
      </c>
      <c r="G756" s="416">
        <v>38231</v>
      </c>
      <c r="H756" s="410" t="s">
        <v>1777</v>
      </c>
      <c r="I756" s="417">
        <v>27</v>
      </c>
      <c r="J756" s="417">
        <v>17</v>
      </c>
      <c r="K756" s="417">
        <v>3</v>
      </c>
      <c r="L756" s="417">
        <v>60</v>
      </c>
      <c r="M756" s="410" t="s">
        <v>115</v>
      </c>
      <c r="N756" s="410" t="s">
        <v>116</v>
      </c>
      <c r="O756" s="85"/>
      <c r="P756" s="85"/>
      <c r="Q756" s="85"/>
      <c r="R756" s="85"/>
      <c r="S756" s="85" t="s">
        <v>1768</v>
      </c>
    </row>
    <row r="757" spans="1:19" ht="14.5" customHeight="1">
      <c r="A757" s="82" t="str">
        <f t="shared" si="11"/>
        <v>A2548</v>
      </c>
      <c r="B757" s="410" t="s">
        <v>2849</v>
      </c>
      <c r="C757" s="410" t="s">
        <v>2855</v>
      </c>
      <c r="D757" s="410" t="s">
        <v>2816</v>
      </c>
      <c r="E757" s="410" t="s">
        <v>2856</v>
      </c>
      <c r="F757" s="410" t="s">
        <v>2857</v>
      </c>
      <c r="G757" s="416">
        <v>42278</v>
      </c>
      <c r="H757" s="410" t="s">
        <v>606</v>
      </c>
      <c r="I757" s="417">
        <v>27</v>
      </c>
      <c r="J757" s="417">
        <v>19</v>
      </c>
      <c r="K757" s="417">
        <v>3</v>
      </c>
      <c r="L757" s="417">
        <v>60</v>
      </c>
      <c r="M757" s="410" t="s">
        <v>115</v>
      </c>
      <c r="N757" s="410">
        <v>7</v>
      </c>
      <c r="O757" s="85"/>
      <c r="P757" s="85"/>
      <c r="Q757" s="85"/>
      <c r="R757" s="85"/>
      <c r="S757" s="85" t="s">
        <v>1768</v>
      </c>
    </row>
    <row r="758" spans="1:19" ht="14.5" customHeight="1">
      <c r="A758" s="82" t="str">
        <f t="shared" si="11"/>
        <v>A2548</v>
      </c>
      <c r="B758" s="410" t="s">
        <v>2849</v>
      </c>
      <c r="C758" s="410" t="s">
        <v>2850</v>
      </c>
      <c r="D758" s="410" t="s">
        <v>2816</v>
      </c>
      <c r="E758" s="410" t="s">
        <v>2858</v>
      </c>
      <c r="F758" s="410" t="s">
        <v>2859</v>
      </c>
      <c r="G758" s="416">
        <v>39722</v>
      </c>
      <c r="H758" s="410" t="s">
        <v>623</v>
      </c>
      <c r="I758" s="417">
        <v>27</v>
      </c>
      <c r="J758" s="417">
        <v>17</v>
      </c>
      <c r="K758" s="417">
        <v>3</v>
      </c>
      <c r="L758" s="417">
        <v>60</v>
      </c>
      <c r="M758" s="410" t="s">
        <v>115</v>
      </c>
      <c r="N758" s="410" t="s">
        <v>1778</v>
      </c>
      <c r="O758" s="85"/>
      <c r="P758" s="85"/>
      <c r="Q758" s="85"/>
      <c r="R758" s="85"/>
      <c r="S758" s="85" t="s">
        <v>1768</v>
      </c>
    </row>
    <row r="759" spans="1:19" ht="14.5" customHeight="1">
      <c r="A759" s="82" t="str">
        <f t="shared" si="11"/>
        <v>A2548</v>
      </c>
      <c r="B759" s="410" t="s">
        <v>2849</v>
      </c>
      <c r="C759" s="410" t="s">
        <v>2860</v>
      </c>
      <c r="D759" s="410" t="s">
        <v>2816</v>
      </c>
      <c r="E759" s="410" t="s">
        <v>2861</v>
      </c>
      <c r="F759" s="410" t="s">
        <v>2862</v>
      </c>
      <c r="G759" s="416">
        <v>44105</v>
      </c>
      <c r="H759" s="410" t="s">
        <v>606</v>
      </c>
      <c r="I759" s="417">
        <v>27</v>
      </c>
      <c r="J759" s="417">
        <v>17</v>
      </c>
      <c r="K759" s="417">
        <v>3</v>
      </c>
      <c r="L759" s="417">
        <v>60</v>
      </c>
      <c r="M759" s="410" t="s">
        <v>115</v>
      </c>
      <c r="N759" s="410" t="s">
        <v>1838</v>
      </c>
      <c r="O759" s="85"/>
      <c r="P759" s="85"/>
      <c r="Q759" s="85"/>
      <c r="R759" s="85"/>
      <c r="S759" s="85" t="s">
        <v>1768</v>
      </c>
    </row>
    <row r="760" spans="1:19" ht="14.5" customHeight="1">
      <c r="A760" s="82" t="str">
        <f t="shared" si="11"/>
        <v>A2548</v>
      </c>
      <c r="B760" s="410" t="s">
        <v>2849</v>
      </c>
      <c r="C760" s="410" t="s">
        <v>2855</v>
      </c>
      <c r="D760" s="410" t="s">
        <v>2816</v>
      </c>
      <c r="E760" s="410" t="s">
        <v>2863</v>
      </c>
      <c r="F760" s="410" t="s">
        <v>2864</v>
      </c>
      <c r="G760" s="416">
        <v>42278</v>
      </c>
      <c r="H760" s="410" t="s">
        <v>606</v>
      </c>
      <c r="I760" s="417">
        <v>27</v>
      </c>
      <c r="J760" s="417">
        <v>19</v>
      </c>
      <c r="K760" s="417">
        <v>3</v>
      </c>
      <c r="L760" s="417">
        <v>60</v>
      </c>
      <c r="M760" s="410" t="s">
        <v>115</v>
      </c>
      <c r="N760" s="410" t="s">
        <v>1778</v>
      </c>
      <c r="O760" s="85"/>
      <c r="P760" s="85"/>
      <c r="Q760" s="85"/>
      <c r="R760" s="85"/>
      <c r="S760" s="85" t="s">
        <v>1768</v>
      </c>
    </row>
    <row r="761" spans="1:19" ht="14.5" customHeight="1">
      <c r="A761" s="82" t="str">
        <f t="shared" si="11"/>
        <v>A2548</v>
      </c>
      <c r="B761" s="410" t="s">
        <v>2849</v>
      </c>
      <c r="C761" s="410" t="s">
        <v>2850</v>
      </c>
      <c r="D761" s="410" t="s">
        <v>2816</v>
      </c>
      <c r="E761" s="410" t="s">
        <v>2865</v>
      </c>
      <c r="F761" s="410" t="s">
        <v>2866</v>
      </c>
      <c r="G761" s="416">
        <v>38412</v>
      </c>
      <c r="H761" s="410" t="s">
        <v>1777</v>
      </c>
      <c r="I761" s="417">
        <v>27</v>
      </c>
      <c r="J761" s="417">
        <v>17</v>
      </c>
      <c r="K761" s="417">
        <v>3</v>
      </c>
      <c r="L761" s="417">
        <v>60</v>
      </c>
      <c r="M761" s="410" t="s">
        <v>115</v>
      </c>
      <c r="N761" s="410" t="s">
        <v>116</v>
      </c>
      <c r="O761" s="85"/>
      <c r="P761" s="85"/>
      <c r="Q761" s="85"/>
      <c r="R761" s="85"/>
      <c r="S761" s="85" t="s">
        <v>1768</v>
      </c>
    </row>
    <row r="762" spans="1:19" ht="14.5" customHeight="1">
      <c r="A762" s="82" t="str">
        <f t="shared" si="11"/>
        <v>A2548</v>
      </c>
      <c r="B762" s="410" t="s">
        <v>2849</v>
      </c>
      <c r="C762" s="410" t="s">
        <v>2850</v>
      </c>
      <c r="D762" s="410" t="s">
        <v>2816</v>
      </c>
      <c r="E762" s="410" t="s">
        <v>2867</v>
      </c>
      <c r="F762" s="410" t="s">
        <v>2868</v>
      </c>
      <c r="G762" s="416">
        <v>39356</v>
      </c>
      <c r="H762" s="410" t="s">
        <v>623</v>
      </c>
      <c r="I762" s="417">
        <v>27</v>
      </c>
      <c r="J762" s="417">
        <v>17</v>
      </c>
      <c r="K762" s="417">
        <v>3</v>
      </c>
      <c r="L762" s="417">
        <v>60</v>
      </c>
      <c r="M762" s="410" t="s">
        <v>115</v>
      </c>
      <c r="N762" s="410" t="s">
        <v>1778</v>
      </c>
      <c r="O762" s="85"/>
      <c r="P762" s="85"/>
      <c r="Q762" s="85"/>
      <c r="R762" s="85"/>
      <c r="S762" s="85" t="s">
        <v>1768</v>
      </c>
    </row>
    <row r="763" spans="1:19" ht="14.5" customHeight="1">
      <c r="A763" s="103" t="str">
        <f t="shared" si="11"/>
        <v>A2548</v>
      </c>
      <c r="B763" s="414" t="s">
        <v>2849</v>
      </c>
      <c r="C763" s="414" t="s">
        <v>2850</v>
      </c>
      <c r="D763" s="414" t="s">
        <v>2816</v>
      </c>
      <c r="E763" s="414" t="s">
        <v>2851</v>
      </c>
      <c r="F763" s="414" t="s">
        <v>2852</v>
      </c>
      <c r="G763" s="418">
        <v>39722</v>
      </c>
      <c r="H763" s="414" t="s">
        <v>623</v>
      </c>
      <c r="I763" s="419">
        <v>3</v>
      </c>
      <c r="J763" s="419">
        <v>27</v>
      </c>
      <c r="K763" s="419">
        <v>17</v>
      </c>
      <c r="L763" s="419">
        <v>60</v>
      </c>
      <c r="M763" s="414" t="s">
        <v>115</v>
      </c>
      <c r="N763" s="414" t="s">
        <v>1778</v>
      </c>
      <c r="O763" s="103"/>
      <c r="P763" s="103"/>
      <c r="Q763" s="103"/>
      <c r="R763" s="103"/>
      <c r="S763" s="103" t="s">
        <v>1768</v>
      </c>
    </row>
    <row r="764" spans="1:19" ht="14.5" customHeight="1">
      <c r="A764" s="103" t="str">
        <f t="shared" si="11"/>
        <v>A2548</v>
      </c>
      <c r="B764" s="414" t="s">
        <v>2849</v>
      </c>
      <c r="C764" s="414" t="s">
        <v>2850</v>
      </c>
      <c r="D764" s="414" t="s">
        <v>2821</v>
      </c>
      <c r="E764" s="414" t="s">
        <v>2853</v>
      </c>
      <c r="F764" s="414" t="s">
        <v>2854</v>
      </c>
      <c r="G764" s="418">
        <v>38231</v>
      </c>
      <c r="H764" s="414" t="s">
        <v>1777</v>
      </c>
      <c r="I764" s="419">
        <v>3</v>
      </c>
      <c r="J764" s="419">
        <v>27</v>
      </c>
      <c r="K764" s="419">
        <v>17</v>
      </c>
      <c r="L764" s="419">
        <v>60</v>
      </c>
      <c r="M764" s="414" t="s">
        <v>115</v>
      </c>
      <c r="N764" s="414" t="s">
        <v>116</v>
      </c>
      <c r="O764" s="103"/>
      <c r="P764" s="103"/>
      <c r="Q764" s="103"/>
      <c r="R764" s="103"/>
      <c r="S764" s="103" t="s">
        <v>1768</v>
      </c>
    </row>
    <row r="765" spans="1:19" ht="14.5" customHeight="1">
      <c r="A765" s="103" t="str">
        <f t="shared" si="11"/>
        <v>A2548</v>
      </c>
      <c r="B765" s="414" t="s">
        <v>2849</v>
      </c>
      <c r="C765" s="414" t="s">
        <v>2855</v>
      </c>
      <c r="D765" s="414" t="s">
        <v>2816</v>
      </c>
      <c r="E765" s="414" t="s">
        <v>2856</v>
      </c>
      <c r="F765" s="414" t="s">
        <v>2857</v>
      </c>
      <c r="G765" s="418">
        <v>42278</v>
      </c>
      <c r="H765" s="414" t="s">
        <v>606</v>
      </c>
      <c r="I765" s="419">
        <v>3</v>
      </c>
      <c r="J765" s="419">
        <v>27</v>
      </c>
      <c r="K765" s="419">
        <v>19</v>
      </c>
      <c r="L765" s="419">
        <v>60</v>
      </c>
      <c r="M765" s="414" t="s">
        <v>115</v>
      </c>
      <c r="N765" s="414">
        <v>7</v>
      </c>
      <c r="O765" s="103"/>
      <c r="P765" s="103"/>
      <c r="Q765" s="103"/>
      <c r="R765" s="103"/>
      <c r="S765" s="103" t="s">
        <v>1768</v>
      </c>
    </row>
    <row r="766" spans="1:19" ht="14.5" customHeight="1">
      <c r="A766" s="103" t="str">
        <f t="shared" si="11"/>
        <v>A2548</v>
      </c>
      <c r="B766" s="414" t="s">
        <v>2849</v>
      </c>
      <c r="C766" s="414" t="s">
        <v>2850</v>
      </c>
      <c r="D766" s="414" t="s">
        <v>2816</v>
      </c>
      <c r="E766" s="414" t="s">
        <v>2858</v>
      </c>
      <c r="F766" s="414" t="s">
        <v>2859</v>
      </c>
      <c r="G766" s="418">
        <v>39722</v>
      </c>
      <c r="H766" s="414" t="s">
        <v>623</v>
      </c>
      <c r="I766" s="419">
        <v>3</v>
      </c>
      <c r="J766" s="419">
        <v>27</v>
      </c>
      <c r="K766" s="419">
        <v>17</v>
      </c>
      <c r="L766" s="419">
        <v>60</v>
      </c>
      <c r="M766" s="414" t="s">
        <v>115</v>
      </c>
      <c r="N766" s="414" t="s">
        <v>1778</v>
      </c>
      <c r="O766" s="103"/>
      <c r="P766" s="103"/>
      <c r="Q766" s="103"/>
      <c r="R766" s="103"/>
      <c r="S766" s="103" t="s">
        <v>1768</v>
      </c>
    </row>
    <row r="767" spans="1:19" ht="14.5" customHeight="1">
      <c r="A767" s="103" t="str">
        <f t="shared" si="11"/>
        <v>A2548</v>
      </c>
      <c r="B767" s="414" t="s">
        <v>2849</v>
      </c>
      <c r="C767" s="414" t="s">
        <v>2860</v>
      </c>
      <c r="D767" s="414" t="s">
        <v>2816</v>
      </c>
      <c r="E767" s="414" t="s">
        <v>2861</v>
      </c>
      <c r="F767" s="414" t="s">
        <v>2862</v>
      </c>
      <c r="G767" s="418">
        <v>44105</v>
      </c>
      <c r="H767" s="414" t="s">
        <v>606</v>
      </c>
      <c r="I767" s="419">
        <v>3</v>
      </c>
      <c r="J767" s="419">
        <v>27</v>
      </c>
      <c r="K767" s="419">
        <v>17</v>
      </c>
      <c r="L767" s="419">
        <v>60</v>
      </c>
      <c r="M767" s="414" t="s">
        <v>115</v>
      </c>
      <c r="N767" s="414" t="s">
        <v>1838</v>
      </c>
      <c r="O767" s="103"/>
      <c r="P767" s="103"/>
      <c r="Q767" s="103"/>
      <c r="R767" s="103"/>
      <c r="S767" s="103" t="s">
        <v>1768</v>
      </c>
    </row>
    <row r="768" spans="1:19" ht="14.5" customHeight="1">
      <c r="A768" s="103" t="str">
        <f t="shared" si="11"/>
        <v>A2548</v>
      </c>
      <c r="B768" s="414" t="s">
        <v>2849</v>
      </c>
      <c r="C768" s="414" t="s">
        <v>2855</v>
      </c>
      <c r="D768" s="414" t="s">
        <v>2816</v>
      </c>
      <c r="E768" s="414" t="s">
        <v>2863</v>
      </c>
      <c r="F768" s="414" t="s">
        <v>2864</v>
      </c>
      <c r="G768" s="418">
        <v>42278</v>
      </c>
      <c r="H768" s="414" t="s">
        <v>606</v>
      </c>
      <c r="I768" s="419">
        <v>3</v>
      </c>
      <c r="J768" s="419">
        <v>27</v>
      </c>
      <c r="K768" s="419">
        <v>19</v>
      </c>
      <c r="L768" s="419">
        <v>60</v>
      </c>
      <c r="M768" s="414" t="s">
        <v>115</v>
      </c>
      <c r="N768" s="414" t="s">
        <v>1778</v>
      </c>
      <c r="O768" s="103"/>
      <c r="P768" s="103"/>
      <c r="Q768" s="103"/>
      <c r="R768" s="103"/>
      <c r="S768" s="103" t="s">
        <v>1768</v>
      </c>
    </row>
    <row r="769" spans="1:19" ht="14.5" customHeight="1">
      <c r="A769" s="103" t="str">
        <f t="shared" si="11"/>
        <v>A2548</v>
      </c>
      <c r="B769" s="414" t="s">
        <v>2849</v>
      </c>
      <c r="C769" s="414" t="s">
        <v>2850</v>
      </c>
      <c r="D769" s="414" t="s">
        <v>2816</v>
      </c>
      <c r="E769" s="414" t="s">
        <v>2865</v>
      </c>
      <c r="F769" s="414" t="s">
        <v>2866</v>
      </c>
      <c r="G769" s="418">
        <v>38412</v>
      </c>
      <c r="H769" s="414" t="s">
        <v>1777</v>
      </c>
      <c r="I769" s="419">
        <v>3</v>
      </c>
      <c r="J769" s="419">
        <v>27</v>
      </c>
      <c r="K769" s="419">
        <v>17</v>
      </c>
      <c r="L769" s="419">
        <v>60</v>
      </c>
      <c r="M769" s="414" t="s">
        <v>115</v>
      </c>
      <c r="N769" s="414" t="s">
        <v>116</v>
      </c>
      <c r="O769" s="103"/>
      <c r="P769" s="103"/>
      <c r="Q769" s="103"/>
      <c r="R769" s="103"/>
      <c r="S769" s="103" t="s">
        <v>1768</v>
      </c>
    </row>
    <row r="770" spans="1:19" ht="14.5" customHeight="1">
      <c r="A770" s="103" t="str">
        <f t="shared" ref="A770:A833" si="12">LEFT(B770,5)</f>
        <v>A2548</v>
      </c>
      <c r="B770" s="414" t="s">
        <v>2849</v>
      </c>
      <c r="C770" s="414" t="s">
        <v>2850</v>
      </c>
      <c r="D770" s="414" t="s">
        <v>2816</v>
      </c>
      <c r="E770" s="414" t="s">
        <v>2867</v>
      </c>
      <c r="F770" s="414" t="s">
        <v>2868</v>
      </c>
      <c r="G770" s="418">
        <v>39356</v>
      </c>
      <c r="H770" s="414" t="s">
        <v>623</v>
      </c>
      <c r="I770" s="419">
        <v>3</v>
      </c>
      <c r="J770" s="419">
        <v>27</v>
      </c>
      <c r="K770" s="419">
        <v>17</v>
      </c>
      <c r="L770" s="419">
        <v>60</v>
      </c>
      <c r="M770" s="414" t="s">
        <v>115</v>
      </c>
      <c r="N770" s="414" t="s">
        <v>1778</v>
      </c>
      <c r="O770" s="103"/>
      <c r="P770" s="103"/>
      <c r="Q770" s="103"/>
      <c r="R770" s="103"/>
      <c r="S770" s="103" t="s">
        <v>1768</v>
      </c>
    </row>
    <row r="771" spans="1:19" ht="14.5" customHeight="1">
      <c r="A771" s="82" t="str">
        <f t="shared" si="12"/>
        <v>A2555</v>
      </c>
      <c r="B771" s="410" t="s">
        <v>2869</v>
      </c>
      <c r="C771" s="410" t="s">
        <v>2870</v>
      </c>
      <c r="D771" s="410" t="s">
        <v>1797</v>
      </c>
      <c r="E771" s="410" t="s">
        <v>2871</v>
      </c>
      <c r="F771" s="410" t="s">
        <v>2872</v>
      </c>
      <c r="G771" s="416">
        <v>47119</v>
      </c>
      <c r="H771" s="410" t="s">
        <v>606</v>
      </c>
      <c r="I771" s="417">
        <v>45</v>
      </c>
      <c r="J771" s="417">
        <v>39</v>
      </c>
      <c r="K771" s="417">
        <v>15</v>
      </c>
      <c r="L771" s="417">
        <v>51</v>
      </c>
      <c r="M771" s="410" t="s">
        <v>115</v>
      </c>
      <c r="N771" s="410">
        <v>7</v>
      </c>
      <c r="O771" s="85"/>
      <c r="P771" s="85"/>
      <c r="Q771" s="85"/>
      <c r="R771" s="85"/>
      <c r="S771" s="85" t="s">
        <v>1768</v>
      </c>
    </row>
    <row r="772" spans="1:19" ht="14.5" customHeight="1">
      <c r="A772" s="82" t="str">
        <f t="shared" si="12"/>
        <v>A2555</v>
      </c>
      <c r="B772" s="410" t="s">
        <v>2869</v>
      </c>
      <c r="C772" s="410" t="s">
        <v>2870</v>
      </c>
      <c r="D772" s="410" t="s">
        <v>1797</v>
      </c>
      <c r="E772" s="410" t="s">
        <v>2873</v>
      </c>
      <c r="F772" s="410" t="s">
        <v>2874</v>
      </c>
      <c r="G772" s="416">
        <v>47453</v>
      </c>
      <c r="H772" s="410" t="s">
        <v>606</v>
      </c>
      <c r="I772" s="417">
        <v>45</v>
      </c>
      <c r="J772" s="417">
        <v>39</v>
      </c>
      <c r="K772" s="417">
        <v>15</v>
      </c>
      <c r="L772" s="417">
        <v>51</v>
      </c>
      <c r="M772" s="410" t="s">
        <v>115</v>
      </c>
      <c r="N772" s="410">
        <v>7</v>
      </c>
      <c r="O772" s="85"/>
      <c r="P772" s="85"/>
      <c r="Q772" s="85"/>
      <c r="R772" s="85"/>
      <c r="S772" s="85" t="s">
        <v>1768</v>
      </c>
    </row>
    <row r="773" spans="1:19" ht="14.5" customHeight="1">
      <c r="A773" s="82" t="str">
        <f t="shared" si="12"/>
        <v>A2555</v>
      </c>
      <c r="B773" s="410" t="s">
        <v>2869</v>
      </c>
      <c r="C773" s="410" t="s">
        <v>2870</v>
      </c>
      <c r="D773" s="410" t="s">
        <v>1797</v>
      </c>
      <c r="E773" s="410" t="s">
        <v>2875</v>
      </c>
      <c r="F773" s="410" t="s">
        <v>2876</v>
      </c>
      <c r="G773" s="416">
        <v>47453</v>
      </c>
      <c r="H773" s="410" t="s">
        <v>606</v>
      </c>
      <c r="I773" s="417">
        <v>45</v>
      </c>
      <c r="J773" s="417">
        <v>39</v>
      </c>
      <c r="K773" s="417">
        <v>15</v>
      </c>
      <c r="L773" s="417">
        <v>51</v>
      </c>
      <c r="M773" s="410" t="s">
        <v>115</v>
      </c>
      <c r="N773" s="410">
        <v>7</v>
      </c>
      <c r="O773" s="85"/>
      <c r="P773" s="85"/>
      <c r="Q773" s="85"/>
      <c r="R773" s="85"/>
      <c r="S773" s="85" t="s">
        <v>1768</v>
      </c>
    </row>
    <row r="774" spans="1:19" ht="14.5" customHeight="1">
      <c r="A774" s="103" t="str">
        <f t="shared" si="12"/>
        <v>A2555</v>
      </c>
      <c r="B774" s="414" t="s">
        <v>2869</v>
      </c>
      <c r="C774" s="414" t="s">
        <v>2870</v>
      </c>
      <c r="D774" s="414" t="s">
        <v>1797</v>
      </c>
      <c r="E774" s="414" t="s">
        <v>2871</v>
      </c>
      <c r="F774" s="414" t="s">
        <v>2872</v>
      </c>
      <c r="G774" s="418">
        <v>47119</v>
      </c>
      <c r="H774" s="414" t="s">
        <v>606</v>
      </c>
      <c r="I774" s="419">
        <v>15</v>
      </c>
      <c r="J774" s="419">
        <v>45</v>
      </c>
      <c r="K774" s="419">
        <v>39</v>
      </c>
      <c r="L774" s="419">
        <v>51</v>
      </c>
      <c r="M774" s="414" t="s">
        <v>115</v>
      </c>
      <c r="N774" s="414">
        <v>7</v>
      </c>
      <c r="O774" s="103"/>
      <c r="P774" s="103"/>
      <c r="Q774" s="103"/>
      <c r="R774" s="103"/>
      <c r="S774" s="103" t="s">
        <v>1768</v>
      </c>
    </row>
    <row r="775" spans="1:19" ht="14.5" customHeight="1">
      <c r="A775" s="103" t="str">
        <f t="shared" si="12"/>
        <v>A2555</v>
      </c>
      <c r="B775" s="414" t="s">
        <v>2869</v>
      </c>
      <c r="C775" s="414" t="s">
        <v>2870</v>
      </c>
      <c r="D775" s="414" t="s">
        <v>1797</v>
      </c>
      <c r="E775" s="414" t="s">
        <v>2873</v>
      </c>
      <c r="F775" s="414" t="s">
        <v>2874</v>
      </c>
      <c r="G775" s="418">
        <v>47453</v>
      </c>
      <c r="H775" s="414" t="s">
        <v>606</v>
      </c>
      <c r="I775" s="419">
        <v>15</v>
      </c>
      <c r="J775" s="419">
        <v>45</v>
      </c>
      <c r="K775" s="419">
        <v>39</v>
      </c>
      <c r="L775" s="419">
        <v>51</v>
      </c>
      <c r="M775" s="414" t="s">
        <v>115</v>
      </c>
      <c r="N775" s="414">
        <v>7</v>
      </c>
      <c r="O775" s="103"/>
      <c r="P775" s="103"/>
      <c r="Q775" s="103"/>
      <c r="R775" s="103"/>
      <c r="S775" s="103" t="s">
        <v>1768</v>
      </c>
    </row>
    <row r="776" spans="1:19" ht="14.5" customHeight="1">
      <c r="A776" s="103" t="str">
        <f t="shared" si="12"/>
        <v>A2555</v>
      </c>
      <c r="B776" s="414" t="s">
        <v>2869</v>
      </c>
      <c r="C776" s="414" t="s">
        <v>2870</v>
      </c>
      <c r="D776" s="414" t="s">
        <v>1797</v>
      </c>
      <c r="E776" s="414" t="s">
        <v>2875</v>
      </c>
      <c r="F776" s="414" t="s">
        <v>2876</v>
      </c>
      <c r="G776" s="418">
        <v>47453</v>
      </c>
      <c r="H776" s="414" t="s">
        <v>606</v>
      </c>
      <c r="I776" s="419">
        <v>15</v>
      </c>
      <c r="J776" s="419">
        <v>45</v>
      </c>
      <c r="K776" s="419">
        <v>39</v>
      </c>
      <c r="L776" s="419">
        <v>51</v>
      </c>
      <c r="M776" s="414" t="s">
        <v>115</v>
      </c>
      <c r="N776" s="414">
        <v>7</v>
      </c>
      <c r="O776" s="103"/>
      <c r="P776" s="103"/>
      <c r="Q776" s="103"/>
      <c r="R776" s="103"/>
      <c r="S776" s="103" t="s">
        <v>1768</v>
      </c>
    </row>
    <row r="777" spans="1:19" ht="14.5" customHeight="1">
      <c r="A777" s="82" t="str">
        <f t="shared" si="12"/>
        <v>A2560</v>
      </c>
      <c r="B777" s="410" t="s">
        <v>2877</v>
      </c>
      <c r="C777" s="410" t="s">
        <v>2878</v>
      </c>
      <c r="D777" s="410" t="s">
        <v>1797</v>
      </c>
      <c r="E777" s="410" t="s">
        <v>2879</v>
      </c>
      <c r="F777" s="410" t="s">
        <v>2880</v>
      </c>
      <c r="G777" s="416">
        <v>44317</v>
      </c>
      <c r="H777" s="410" t="s">
        <v>623</v>
      </c>
      <c r="I777" s="417">
        <v>37</v>
      </c>
      <c r="J777" s="417">
        <v>21</v>
      </c>
      <c r="K777" s="417">
        <v>17</v>
      </c>
      <c r="L777" s="417">
        <v>85</v>
      </c>
      <c r="M777" s="410" t="s">
        <v>115</v>
      </c>
      <c r="N777" s="410">
        <v>7</v>
      </c>
      <c r="O777" s="85"/>
      <c r="P777" s="85"/>
      <c r="Q777" s="85"/>
      <c r="R777" s="85"/>
      <c r="S777" s="85" t="s">
        <v>1768</v>
      </c>
    </row>
    <row r="778" spans="1:19" ht="14.5" customHeight="1">
      <c r="A778" s="82" t="str">
        <f t="shared" si="12"/>
        <v>A2560</v>
      </c>
      <c r="B778" s="410" t="s">
        <v>2877</v>
      </c>
      <c r="C778" s="410" t="s">
        <v>2878</v>
      </c>
      <c r="D778" s="410" t="s">
        <v>1797</v>
      </c>
      <c r="E778" s="410" t="s">
        <v>2881</v>
      </c>
      <c r="F778" s="410" t="s">
        <v>2882</v>
      </c>
      <c r="G778" s="416">
        <v>41699</v>
      </c>
      <c r="H778" s="410" t="s">
        <v>1777</v>
      </c>
      <c r="I778" s="417">
        <v>31</v>
      </c>
      <c r="J778" s="417">
        <v>27</v>
      </c>
      <c r="K778" s="417">
        <v>13</v>
      </c>
      <c r="L778" s="417">
        <v>42</v>
      </c>
      <c r="M778" s="410" t="s">
        <v>115</v>
      </c>
      <c r="N778" s="410">
        <v>7</v>
      </c>
      <c r="O778" s="85"/>
      <c r="P778" s="85"/>
      <c r="Q778" s="85"/>
      <c r="R778" s="85"/>
      <c r="S778" s="85" t="s">
        <v>1768</v>
      </c>
    </row>
    <row r="779" spans="1:19" ht="14.5" customHeight="1">
      <c r="A779" s="82" t="str">
        <f t="shared" si="12"/>
        <v>A2560</v>
      </c>
      <c r="B779" s="410" t="s">
        <v>2877</v>
      </c>
      <c r="C779" s="410" t="s">
        <v>2883</v>
      </c>
      <c r="D779" s="410" t="s">
        <v>1797</v>
      </c>
      <c r="E779" s="410" t="s">
        <v>2884</v>
      </c>
      <c r="F779" s="410" t="s">
        <v>2885</v>
      </c>
      <c r="G779" s="416">
        <v>44317</v>
      </c>
      <c r="H779" s="410" t="s">
        <v>606</v>
      </c>
      <c r="I779" s="417">
        <v>20</v>
      </c>
      <c r="J779" s="417">
        <v>32</v>
      </c>
      <c r="K779" s="417">
        <v>19</v>
      </c>
      <c r="L779" s="417">
        <v>75</v>
      </c>
      <c r="M779" s="410" t="s">
        <v>115</v>
      </c>
      <c r="N779" s="410">
        <v>7</v>
      </c>
      <c r="O779" s="85"/>
      <c r="P779" s="85"/>
      <c r="Q779" s="85"/>
      <c r="R779" s="85"/>
      <c r="S779" s="85" t="s">
        <v>1768</v>
      </c>
    </row>
    <row r="780" spans="1:19" ht="14.5" customHeight="1">
      <c r="A780" s="103" t="str">
        <f t="shared" si="12"/>
        <v>A2560</v>
      </c>
      <c r="B780" s="414" t="s">
        <v>2877</v>
      </c>
      <c r="C780" s="414" t="s">
        <v>2878</v>
      </c>
      <c r="D780" s="414" t="s">
        <v>1797</v>
      </c>
      <c r="E780" s="414" t="s">
        <v>2879</v>
      </c>
      <c r="F780" s="414" t="s">
        <v>2880</v>
      </c>
      <c r="G780" s="418">
        <v>44317</v>
      </c>
      <c r="H780" s="414" t="s">
        <v>623</v>
      </c>
      <c r="I780" s="419">
        <v>17</v>
      </c>
      <c r="J780" s="419">
        <v>37</v>
      </c>
      <c r="K780" s="419">
        <v>21</v>
      </c>
      <c r="L780" s="419">
        <v>85</v>
      </c>
      <c r="M780" s="414" t="s">
        <v>115</v>
      </c>
      <c r="N780" s="414">
        <v>7</v>
      </c>
      <c r="O780" s="103"/>
      <c r="P780" s="103"/>
      <c r="Q780" s="103"/>
      <c r="R780" s="103"/>
      <c r="S780" s="103" t="s">
        <v>1768</v>
      </c>
    </row>
    <row r="781" spans="1:19" ht="14.5" customHeight="1">
      <c r="A781" s="103" t="str">
        <f t="shared" si="12"/>
        <v>A2560</v>
      </c>
      <c r="B781" s="414" t="s">
        <v>2877</v>
      </c>
      <c r="C781" s="414" t="s">
        <v>2878</v>
      </c>
      <c r="D781" s="414" t="s">
        <v>1797</v>
      </c>
      <c r="E781" s="414" t="s">
        <v>2881</v>
      </c>
      <c r="F781" s="414" t="s">
        <v>2882</v>
      </c>
      <c r="G781" s="418">
        <v>41699</v>
      </c>
      <c r="H781" s="414" t="s">
        <v>1777</v>
      </c>
      <c r="I781" s="419">
        <v>13</v>
      </c>
      <c r="J781" s="419">
        <v>31</v>
      </c>
      <c r="K781" s="419">
        <v>27</v>
      </c>
      <c r="L781" s="419">
        <v>42</v>
      </c>
      <c r="M781" s="414" t="s">
        <v>115</v>
      </c>
      <c r="N781" s="414">
        <v>7</v>
      </c>
      <c r="O781" s="103"/>
      <c r="P781" s="103"/>
      <c r="Q781" s="103"/>
      <c r="R781" s="103"/>
      <c r="S781" s="103" t="s">
        <v>1768</v>
      </c>
    </row>
    <row r="782" spans="1:19" ht="14.5" customHeight="1">
      <c r="A782" s="103" t="str">
        <f t="shared" si="12"/>
        <v>A2560</v>
      </c>
      <c r="B782" s="414" t="s">
        <v>2877</v>
      </c>
      <c r="C782" s="414" t="s">
        <v>2883</v>
      </c>
      <c r="D782" s="414" t="s">
        <v>1797</v>
      </c>
      <c r="E782" s="414" t="s">
        <v>2884</v>
      </c>
      <c r="F782" s="414" t="s">
        <v>2885</v>
      </c>
      <c r="G782" s="418">
        <v>44317</v>
      </c>
      <c r="H782" s="414" t="s">
        <v>606</v>
      </c>
      <c r="I782" s="419">
        <v>19</v>
      </c>
      <c r="J782" s="419">
        <v>20</v>
      </c>
      <c r="K782" s="419">
        <v>32</v>
      </c>
      <c r="L782" s="419">
        <v>75</v>
      </c>
      <c r="M782" s="414" t="s">
        <v>115</v>
      </c>
      <c r="N782" s="414">
        <v>7</v>
      </c>
      <c r="O782" s="103"/>
      <c r="P782" s="103"/>
      <c r="Q782" s="103"/>
      <c r="R782" s="103"/>
      <c r="S782" s="103" t="s">
        <v>1768</v>
      </c>
    </row>
    <row r="783" spans="1:19" ht="14.5" customHeight="1">
      <c r="A783" s="82" t="str">
        <f t="shared" si="12"/>
        <v>A2600</v>
      </c>
      <c r="B783" s="410" t="s">
        <v>2886</v>
      </c>
      <c r="C783" s="410" t="s">
        <v>2887</v>
      </c>
      <c r="D783" s="410" t="s">
        <v>1774</v>
      </c>
      <c r="E783" s="410" t="s">
        <v>2888</v>
      </c>
      <c r="F783" s="410" t="s">
        <v>2889</v>
      </c>
      <c r="G783" s="416">
        <v>48549</v>
      </c>
      <c r="H783" s="410" t="s">
        <v>623</v>
      </c>
      <c r="I783" s="417">
        <v>371</v>
      </c>
      <c r="J783" s="417">
        <v>104.3</v>
      </c>
      <c r="K783" s="417">
        <v>106</v>
      </c>
      <c r="L783" s="417">
        <v>15000</v>
      </c>
      <c r="M783" s="410" t="s">
        <v>115</v>
      </c>
      <c r="N783" s="410">
        <v>7</v>
      </c>
      <c r="O783" s="85"/>
      <c r="P783" s="85"/>
      <c r="Q783" s="85"/>
      <c r="R783" s="85"/>
      <c r="S783" s="85" t="s">
        <v>1768</v>
      </c>
    </row>
    <row r="784" spans="1:19" ht="14.5" customHeight="1">
      <c r="A784" s="82" t="str">
        <f t="shared" si="12"/>
        <v>A2600</v>
      </c>
      <c r="B784" s="410" t="s">
        <v>2886</v>
      </c>
      <c r="C784" s="410" t="s">
        <v>2887</v>
      </c>
      <c r="D784" s="410" t="s">
        <v>1774</v>
      </c>
      <c r="E784" s="410" t="s">
        <v>2890</v>
      </c>
      <c r="F784" s="410" t="s">
        <v>2891</v>
      </c>
      <c r="G784" s="416">
        <v>48549</v>
      </c>
      <c r="H784" s="410" t="s">
        <v>606</v>
      </c>
      <c r="I784" s="417">
        <v>371</v>
      </c>
      <c r="J784" s="417">
        <v>104.3</v>
      </c>
      <c r="K784" s="417">
        <v>106</v>
      </c>
      <c r="L784" s="417">
        <v>15000</v>
      </c>
      <c r="M784" s="410" t="s">
        <v>115</v>
      </c>
      <c r="N784" s="410">
        <v>7</v>
      </c>
      <c r="O784" s="85"/>
      <c r="P784" s="85"/>
      <c r="Q784" s="85"/>
      <c r="R784" s="85"/>
      <c r="S784" s="85" t="s">
        <v>1768</v>
      </c>
    </row>
    <row r="785" spans="1:19" ht="14.5" customHeight="1">
      <c r="A785" s="103" t="str">
        <f t="shared" si="12"/>
        <v>A2600</v>
      </c>
      <c r="B785" s="414" t="s">
        <v>2886</v>
      </c>
      <c r="C785" s="414" t="s">
        <v>2887</v>
      </c>
      <c r="D785" s="414" t="s">
        <v>1774</v>
      </c>
      <c r="E785" s="414" t="s">
        <v>2888</v>
      </c>
      <c r="F785" s="414" t="s">
        <v>2889</v>
      </c>
      <c r="G785" s="418">
        <v>48549</v>
      </c>
      <c r="H785" s="414" t="s">
        <v>623</v>
      </c>
      <c r="I785" s="419">
        <v>106</v>
      </c>
      <c r="J785" s="419">
        <v>371</v>
      </c>
      <c r="K785" s="419">
        <v>104.3</v>
      </c>
      <c r="L785" s="419">
        <v>15000</v>
      </c>
      <c r="M785" s="414" t="s">
        <v>115</v>
      </c>
      <c r="N785" s="414">
        <v>7</v>
      </c>
      <c r="O785" s="103"/>
      <c r="P785" s="103"/>
      <c r="Q785" s="103"/>
      <c r="R785" s="103"/>
      <c r="S785" s="103" t="s">
        <v>1768</v>
      </c>
    </row>
    <row r="786" spans="1:19" ht="14.5" customHeight="1">
      <c r="A786" s="103" t="str">
        <f t="shared" si="12"/>
        <v>A2600</v>
      </c>
      <c r="B786" s="414" t="s">
        <v>2886</v>
      </c>
      <c r="C786" s="414" t="s">
        <v>2887</v>
      </c>
      <c r="D786" s="414" t="s">
        <v>1774</v>
      </c>
      <c r="E786" s="414" t="s">
        <v>2890</v>
      </c>
      <c r="F786" s="414" t="s">
        <v>2891</v>
      </c>
      <c r="G786" s="418">
        <v>48549</v>
      </c>
      <c r="H786" s="414" t="s">
        <v>606</v>
      </c>
      <c r="I786" s="419">
        <v>106</v>
      </c>
      <c r="J786" s="419">
        <v>371</v>
      </c>
      <c r="K786" s="419">
        <v>104.3</v>
      </c>
      <c r="L786" s="419">
        <v>15000</v>
      </c>
      <c r="M786" s="414" t="s">
        <v>115</v>
      </c>
      <c r="N786" s="414">
        <v>7</v>
      </c>
      <c r="O786" s="103"/>
      <c r="P786" s="103"/>
      <c r="Q786" s="103"/>
      <c r="R786" s="103"/>
      <c r="S786" s="103" t="s">
        <v>1768</v>
      </c>
    </row>
    <row r="787" spans="1:19" ht="13" customHeight="1">
      <c r="A787" s="82" t="str">
        <f t="shared" si="12"/>
        <v>A2628</v>
      </c>
      <c r="B787" s="432" t="s">
        <v>2892</v>
      </c>
      <c r="C787" s="433" t="s">
        <v>2893</v>
      </c>
      <c r="D787" s="412"/>
      <c r="E787" s="412"/>
      <c r="F787" s="412"/>
      <c r="G787" s="412"/>
      <c r="H787" s="412"/>
      <c r="I787" s="411">
        <v>22.5</v>
      </c>
      <c r="J787" s="411">
        <v>22</v>
      </c>
      <c r="K787" s="411">
        <v>18</v>
      </c>
      <c r="L787" s="412"/>
      <c r="M787" s="412"/>
      <c r="N787" s="412"/>
      <c r="O787" s="85"/>
      <c r="P787" s="85"/>
      <c r="Q787" s="85"/>
      <c r="R787" s="85"/>
      <c r="S787" s="85"/>
    </row>
    <row r="788" spans="1:19" ht="13" customHeight="1">
      <c r="A788" s="103" t="str">
        <f t="shared" si="12"/>
        <v>A2628</v>
      </c>
      <c r="B788" s="434" t="s">
        <v>2892</v>
      </c>
      <c r="C788" s="435" t="s">
        <v>2893</v>
      </c>
      <c r="D788" s="413"/>
      <c r="E788" s="413"/>
      <c r="F788" s="413"/>
      <c r="G788" s="413"/>
      <c r="H788" s="413"/>
      <c r="I788" s="415">
        <v>18</v>
      </c>
      <c r="J788" s="415">
        <v>22.5</v>
      </c>
      <c r="K788" s="415">
        <v>22</v>
      </c>
      <c r="L788" s="413"/>
      <c r="M788" s="413"/>
      <c r="N788" s="413"/>
      <c r="O788" s="103"/>
      <c r="P788" s="103"/>
      <c r="Q788" s="103"/>
      <c r="R788" s="103"/>
      <c r="S788" s="103"/>
    </row>
    <row r="789" spans="1:19" ht="13" customHeight="1">
      <c r="A789" s="82" t="str">
        <f t="shared" si="12"/>
        <v>A2634</v>
      </c>
      <c r="B789" s="432" t="s">
        <v>2894</v>
      </c>
      <c r="C789" s="433" t="s">
        <v>2895</v>
      </c>
      <c r="D789" s="412"/>
      <c r="E789" s="412"/>
      <c r="F789" s="412"/>
      <c r="G789" s="412"/>
      <c r="H789" s="412"/>
      <c r="I789" s="411">
        <v>120</v>
      </c>
      <c r="J789" s="411">
        <v>120</v>
      </c>
      <c r="K789" s="411">
        <v>39</v>
      </c>
      <c r="L789" s="412"/>
      <c r="M789" s="412"/>
      <c r="N789" s="412"/>
      <c r="O789" s="85"/>
      <c r="P789" s="85"/>
      <c r="Q789" s="85"/>
      <c r="R789" s="85"/>
      <c r="S789" s="85"/>
    </row>
    <row r="790" spans="1:19" ht="13" customHeight="1">
      <c r="A790" s="103" t="str">
        <f t="shared" si="12"/>
        <v>A2634</v>
      </c>
      <c r="B790" s="434" t="s">
        <v>2894</v>
      </c>
      <c r="C790" s="435" t="s">
        <v>2895</v>
      </c>
      <c r="D790" s="413"/>
      <c r="E790" s="413"/>
      <c r="F790" s="413"/>
      <c r="G790" s="413"/>
      <c r="H790" s="413"/>
      <c r="I790" s="415">
        <v>39</v>
      </c>
      <c r="J790" s="415">
        <v>120</v>
      </c>
      <c r="K790" s="415">
        <v>120</v>
      </c>
      <c r="L790" s="413"/>
      <c r="M790" s="413"/>
      <c r="N790" s="413"/>
      <c r="O790" s="103"/>
      <c r="P790" s="103"/>
      <c r="Q790" s="103"/>
      <c r="R790" s="103"/>
      <c r="S790" s="103"/>
    </row>
    <row r="791" spans="1:19" ht="14.5" customHeight="1">
      <c r="A791" s="82" t="str">
        <f t="shared" si="12"/>
        <v>A2696</v>
      </c>
      <c r="B791" s="410" t="s">
        <v>2896</v>
      </c>
      <c r="C791" s="410" t="s">
        <v>2897</v>
      </c>
      <c r="D791" s="410" t="s">
        <v>1899</v>
      </c>
      <c r="E791" s="410" t="s">
        <v>2898</v>
      </c>
      <c r="F791" s="410" t="s">
        <v>2899</v>
      </c>
      <c r="G791" s="416">
        <v>43101</v>
      </c>
      <c r="H791" s="410" t="s">
        <v>606</v>
      </c>
      <c r="I791" s="417">
        <v>10</v>
      </c>
      <c r="J791" s="417">
        <v>13</v>
      </c>
      <c r="K791" s="417">
        <v>0</v>
      </c>
      <c r="L791" s="417">
        <v>9</v>
      </c>
      <c r="M791" s="410" t="s">
        <v>115</v>
      </c>
      <c r="N791" s="410" t="s">
        <v>116</v>
      </c>
      <c r="O791" s="85"/>
      <c r="P791" s="85"/>
      <c r="Q791" s="85"/>
      <c r="R791" s="85"/>
      <c r="S791" s="85" t="s">
        <v>1768</v>
      </c>
    </row>
    <row r="792" spans="1:19" ht="14.5" customHeight="1">
      <c r="A792" s="103" t="str">
        <f t="shared" si="12"/>
        <v>A2696</v>
      </c>
      <c r="B792" s="414" t="s">
        <v>2896</v>
      </c>
      <c r="C792" s="414" t="s">
        <v>2897</v>
      </c>
      <c r="D792" s="414" t="s">
        <v>1899</v>
      </c>
      <c r="E792" s="414" t="s">
        <v>2898</v>
      </c>
      <c r="F792" s="414" t="s">
        <v>2899</v>
      </c>
      <c r="G792" s="418">
        <v>43101</v>
      </c>
      <c r="H792" s="414" t="s">
        <v>606</v>
      </c>
      <c r="I792" s="419">
        <v>0</v>
      </c>
      <c r="J792" s="419">
        <v>10</v>
      </c>
      <c r="K792" s="419">
        <v>13</v>
      </c>
      <c r="L792" s="419">
        <v>9</v>
      </c>
      <c r="M792" s="414" t="s">
        <v>115</v>
      </c>
      <c r="N792" s="414" t="s">
        <v>116</v>
      </c>
      <c r="O792" s="103"/>
      <c r="P792" s="103"/>
      <c r="Q792" s="103"/>
      <c r="R792" s="103"/>
      <c r="S792" s="103" t="s">
        <v>1768</v>
      </c>
    </row>
    <row r="793" spans="1:19" ht="13" customHeight="1">
      <c r="A793" s="82" t="str">
        <f t="shared" si="12"/>
        <v>A3013</v>
      </c>
      <c r="B793" s="412" t="s">
        <v>2900</v>
      </c>
      <c r="C793" s="412" t="s">
        <v>2901</v>
      </c>
      <c r="D793" s="412"/>
      <c r="E793" s="412"/>
      <c r="F793" s="412"/>
      <c r="G793" s="412"/>
      <c r="H793" s="412"/>
      <c r="I793" s="412">
        <v>31</v>
      </c>
      <c r="J793" s="412">
        <v>23</v>
      </c>
      <c r="K793" s="412">
        <v>19</v>
      </c>
      <c r="L793" s="412"/>
      <c r="M793" s="412"/>
      <c r="N793" s="412"/>
      <c r="O793" s="85"/>
      <c r="P793" s="85"/>
      <c r="Q793" s="85"/>
      <c r="R793" s="85"/>
      <c r="S793" s="85"/>
    </row>
    <row r="794" spans="1:19" ht="13" customHeight="1">
      <c r="A794" s="82" t="str">
        <f t="shared" si="12"/>
        <v>A3013</v>
      </c>
      <c r="B794" s="412" t="s">
        <v>2900</v>
      </c>
      <c r="C794" s="412" t="s">
        <v>2901</v>
      </c>
      <c r="D794" s="412"/>
      <c r="E794" s="412"/>
      <c r="F794" s="412"/>
      <c r="G794" s="412"/>
      <c r="H794" s="412"/>
      <c r="I794" s="412">
        <v>30.96</v>
      </c>
      <c r="J794" s="412">
        <v>22.92</v>
      </c>
      <c r="K794" s="412">
        <v>18.96</v>
      </c>
      <c r="L794" s="412"/>
      <c r="M794" s="412"/>
      <c r="N794" s="412"/>
      <c r="O794" s="85"/>
      <c r="P794" s="85"/>
      <c r="Q794" s="85"/>
      <c r="R794" s="85"/>
      <c r="S794" s="85"/>
    </row>
    <row r="795" spans="1:19" ht="13" customHeight="1">
      <c r="A795" s="82" t="str">
        <f t="shared" si="12"/>
        <v>A3013</v>
      </c>
      <c r="B795" s="412" t="s">
        <v>2900</v>
      </c>
      <c r="C795" s="412" t="s">
        <v>2901</v>
      </c>
      <c r="D795" s="412"/>
      <c r="E795" s="412"/>
      <c r="F795" s="412"/>
      <c r="G795" s="412"/>
      <c r="H795" s="412"/>
      <c r="I795" s="412">
        <v>30.96</v>
      </c>
      <c r="J795" s="412">
        <v>22.92</v>
      </c>
      <c r="K795" s="412">
        <v>18.96</v>
      </c>
      <c r="L795" s="412"/>
      <c r="M795" s="412"/>
      <c r="N795" s="412"/>
      <c r="O795" s="85"/>
      <c r="P795" s="85"/>
      <c r="Q795" s="85"/>
      <c r="R795" s="85"/>
      <c r="S795" s="85"/>
    </row>
    <row r="796" spans="1:19" ht="13" customHeight="1">
      <c r="A796" s="103" t="str">
        <f t="shared" si="12"/>
        <v>A3013</v>
      </c>
      <c r="B796" s="413" t="s">
        <v>2900</v>
      </c>
      <c r="C796" s="413" t="s">
        <v>2901</v>
      </c>
      <c r="D796" s="413"/>
      <c r="E796" s="413"/>
      <c r="F796" s="413"/>
      <c r="G796" s="413"/>
      <c r="H796" s="413"/>
      <c r="I796" s="413">
        <v>19</v>
      </c>
      <c r="J796" s="413">
        <v>31</v>
      </c>
      <c r="K796" s="413">
        <v>23</v>
      </c>
      <c r="L796" s="413"/>
      <c r="M796" s="413"/>
      <c r="N796" s="413"/>
      <c r="O796" s="103"/>
      <c r="P796" s="103"/>
      <c r="Q796" s="103"/>
      <c r="R796" s="103"/>
      <c r="S796" s="103"/>
    </row>
    <row r="797" spans="1:19" ht="13" customHeight="1">
      <c r="A797" s="103" t="str">
        <f t="shared" si="12"/>
        <v>A3013</v>
      </c>
      <c r="B797" s="413" t="s">
        <v>2900</v>
      </c>
      <c r="C797" s="413" t="s">
        <v>2901</v>
      </c>
      <c r="D797" s="413"/>
      <c r="E797" s="413"/>
      <c r="F797" s="413"/>
      <c r="G797" s="413"/>
      <c r="H797" s="413"/>
      <c r="I797" s="413">
        <v>18.96</v>
      </c>
      <c r="J797" s="413">
        <v>30.96</v>
      </c>
      <c r="K797" s="413">
        <v>22.92</v>
      </c>
      <c r="L797" s="413"/>
      <c r="M797" s="413"/>
      <c r="N797" s="413"/>
      <c r="O797" s="103"/>
      <c r="P797" s="103"/>
      <c r="Q797" s="103"/>
      <c r="R797" s="103"/>
      <c r="S797" s="103"/>
    </row>
    <row r="798" spans="1:19" ht="13" customHeight="1">
      <c r="A798" s="103" t="str">
        <f t="shared" si="12"/>
        <v>A3013</v>
      </c>
      <c r="B798" s="413" t="s">
        <v>2900</v>
      </c>
      <c r="C798" s="413" t="s">
        <v>2901</v>
      </c>
      <c r="D798" s="413"/>
      <c r="E798" s="413"/>
      <c r="F798" s="413"/>
      <c r="G798" s="413"/>
      <c r="H798" s="413"/>
      <c r="I798" s="413">
        <v>18.96</v>
      </c>
      <c r="J798" s="413">
        <v>30.96</v>
      </c>
      <c r="K798" s="413">
        <v>22.92</v>
      </c>
      <c r="L798" s="413"/>
      <c r="M798" s="413"/>
      <c r="N798" s="413"/>
      <c r="O798" s="103"/>
      <c r="P798" s="103"/>
      <c r="Q798" s="103"/>
      <c r="R798" s="103"/>
      <c r="S798" s="103"/>
    </row>
    <row r="799" spans="1:19" ht="14.5" customHeight="1">
      <c r="A799" s="82" t="str">
        <f t="shared" si="12"/>
        <v>A3232</v>
      </c>
      <c r="B799" s="410" t="s">
        <v>2902</v>
      </c>
      <c r="C799" s="410" t="s">
        <v>2903</v>
      </c>
      <c r="D799" s="410" t="s">
        <v>1899</v>
      </c>
      <c r="E799" s="410" t="s">
        <v>2904</v>
      </c>
      <c r="F799" s="410" t="s">
        <v>2905</v>
      </c>
      <c r="G799" s="416">
        <v>45992</v>
      </c>
      <c r="H799" s="410" t="s">
        <v>606</v>
      </c>
      <c r="I799" s="417">
        <v>189</v>
      </c>
      <c r="J799" s="417">
        <v>85</v>
      </c>
      <c r="K799" s="417">
        <v>84</v>
      </c>
      <c r="L799" s="417">
        <v>8270</v>
      </c>
      <c r="M799" s="410" t="s">
        <v>115</v>
      </c>
      <c r="N799" s="410" t="s">
        <v>1838</v>
      </c>
      <c r="O799" s="85"/>
      <c r="P799" s="85"/>
      <c r="Q799" s="85"/>
      <c r="R799" s="85"/>
      <c r="S799" s="85" t="s">
        <v>1768</v>
      </c>
    </row>
    <row r="800" spans="1:19" ht="14.5" customHeight="1">
      <c r="A800" s="82" t="str">
        <f t="shared" si="12"/>
        <v>A3232</v>
      </c>
      <c r="B800" s="410" t="s">
        <v>2902</v>
      </c>
      <c r="C800" s="410" t="s">
        <v>2903</v>
      </c>
      <c r="D800" s="410" t="s">
        <v>1899</v>
      </c>
      <c r="E800" s="410" t="s">
        <v>2906</v>
      </c>
      <c r="F800" s="410" t="s">
        <v>2907</v>
      </c>
      <c r="G800" s="416">
        <v>42736</v>
      </c>
      <c r="H800" s="410" t="s">
        <v>606</v>
      </c>
      <c r="I800" s="417">
        <v>189</v>
      </c>
      <c r="J800" s="417">
        <v>85</v>
      </c>
      <c r="K800" s="417">
        <v>84</v>
      </c>
      <c r="L800" s="417">
        <v>8270</v>
      </c>
      <c r="M800" s="410" t="s">
        <v>115</v>
      </c>
      <c r="N800" s="410" t="s">
        <v>1838</v>
      </c>
      <c r="O800" s="85"/>
      <c r="P800" s="85"/>
      <c r="Q800" s="85"/>
      <c r="R800" s="85"/>
      <c r="S800" s="85" t="s">
        <v>1768</v>
      </c>
    </row>
    <row r="801" spans="1:19" ht="14.5" customHeight="1">
      <c r="A801" s="103" t="str">
        <f t="shared" si="12"/>
        <v>A3232</v>
      </c>
      <c r="B801" s="414" t="s">
        <v>2902</v>
      </c>
      <c r="C801" s="414" t="s">
        <v>2903</v>
      </c>
      <c r="D801" s="414" t="s">
        <v>1899</v>
      </c>
      <c r="E801" s="414" t="s">
        <v>2904</v>
      </c>
      <c r="F801" s="414" t="s">
        <v>2905</v>
      </c>
      <c r="G801" s="418">
        <v>45992</v>
      </c>
      <c r="H801" s="414" t="s">
        <v>606</v>
      </c>
      <c r="I801" s="419">
        <v>84</v>
      </c>
      <c r="J801" s="419">
        <v>189</v>
      </c>
      <c r="K801" s="419">
        <v>85</v>
      </c>
      <c r="L801" s="419">
        <v>8270</v>
      </c>
      <c r="M801" s="414" t="s">
        <v>115</v>
      </c>
      <c r="N801" s="414" t="s">
        <v>1838</v>
      </c>
      <c r="O801" s="103"/>
      <c r="P801" s="103"/>
      <c r="Q801" s="103"/>
      <c r="R801" s="103"/>
      <c r="S801" s="103" t="s">
        <v>1768</v>
      </c>
    </row>
    <row r="802" spans="1:19" ht="14.5" customHeight="1">
      <c r="A802" s="103" t="str">
        <f t="shared" si="12"/>
        <v>A3232</v>
      </c>
      <c r="B802" s="414" t="s">
        <v>2902</v>
      </c>
      <c r="C802" s="414" t="s">
        <v>2903</v>
      </c>
      <c r="D802" s="414" t="s">
        <v>1899</v>
      </c>
      <c r="E802" s="414" t="s">
        <v>2906</v>
      </c>
      <c r="F802" s="414" t="s">
        <v>2907</v>
      </c>
      <c r="G802" s="418">
        <v>42736</v>
      </c>
      <c r="H802" s="414" t="s">
        <v>606</v>
      </c>
      <c r="I802" s="419">
        <v>84</v>
      </c>
      <c r="J802" s="419">
        <v>189</v>
      </c>
      <c r="K802" s="419">
        <v>85</v>
      </c>
      <c r="L802" s="419">
        <v>8270</v>
      </c>
      <c r="M802" s="414" t="s">
        <v>115</v>
      </c>
      <c r="N802" s="414" t="s">
        <v>1838</v>
      </c>
      <c r="O802" s="103"/>
      <c r="P802" s="103"/>
      <c r="Q802" s="103"/>
      <c r="R802" s="103"/>
      <c r="S802" s="103" t="s">
        <v>1768</v>
      </c>
    </row>
    <row r="803" spans="1:19" ht="14.5" customHeight="1">
      <c r="A803" s="82" t="str">
        <f t="shared" si="12"/>
        <v>A3233</v>
      </c>
      <c r="B803" s="410" t="s">
        <v>2908</v>
      </c>
      <c r="C803" s="410" t="s">
        <v>2909</v>
      </c>
      <c r="D803" s="410" t="s">
        <v>1899</v>
      </c>
      <c r="E803" s="410" t="s">
        <v>2910</v>
      </c>
      <c r="F803" s="410" t="s">
        <v>2911</v>
      </c>
      <c r="G803" s="416">
        <v>41091</v>
      </c>
      <c r="H803" s="410" t="s">
        <v>1777</v>
      </c>
      <c r="I803" s="417">
        <v>12</v>
      </c>
      <c r="J803" s="417">
        <v>12</v>
      </c>
      <c r="K803" s="417">
        <v>3</v>
      </c>
      <c r="L803" s="417">
        <v>6</v>
      </c>
      <c r="M803" s="410" t="s">
        <v>115</v>
      </c>
      <c r="N803" s="410" t="s">
        <v>1838</v>
      </c>
      <c r="O803" s="85"/>
      <c r="P803" s="85"/>
      <c r="Q803" s="85"/>
      <c r="R803" s="85"/>
      <c r="S803" s="85" t="s">
        <v>1768</v>
      </c>
    </row>
    <row r="804" spans="1:19" ht="14.5" customHeight="1">
      <c r="A804" s="82" t="str">
        <f t="shared" si="12"/>
        <v>A3233</v>
      </c>
      <c r="B804" s="410" t="s">
        <v>2908</v>
      </c>
      <c r="C804" s="410" t="s">
        <v>2909</v>
      </c>
      <c r="D804" s="410" t="s">
        <v>1899</v>
      </c>
      <c r="E804" s="410" t="s">
        <v>2912</v>
      </c>
      <c r="F804" s="410" t="s">
        <v>2913</v>
      </c>
      <c r="G804" s="416">
        <v>42339</v>
      </c>
      <c r="H804" s="410" t="s">
        <v>623</v>
      </c>
      <c r="I804" s="417">
        <v>12</v>
      </c>
      <c r="J804" s="417">
        <v>12</v>
      </c>
      <c r="K804" s="417">
        <v>3</v>
      </c>
      <c r="L804" s="417">
        <v>6</v>
      </c>
      <c r="M804" s="410"/>
      <c r="N804" s="410">
        <v>9</v>
      </c>
      <c r="O804" s="85"/>
      <c r="P804" s="85"/>
      <c r="Q804" s="85"/>
      <c r="R804" s="85"/>
      <c r="S804" s="85" t="s">
        <v>1768</v>
      </c>
    </row>
    <row r="805" spans="1:19" ht="14.5" customHeight="1">
      <c r="A805" s="103" t="str">
        <f t="shared" si="12"/>
        <v>A3233</v>
      </c>
      <c r="B805" s="414" t="s">
        <v>2908</v>
      </c>
      <c r="C805" s="414" t="s">
        <v>2909</v>
      </c>
      <c r="D805" s="414" t="s">
        <v>1899</v>
      </c>
      <c r="E805" s="414" t="s">
        <v>2910</v>
      </c>
      <c r="F805" s="414" t="s">
        <v>2911</v>
      </c>
      <c r="G805" s="418">
        <v>41091</v>
      </c>
      <c r="H805" s="414" t="s">
        <v>1777</v>
      </c>
      <c r="I805" s="419">
        <v>3</v>
      </c>
      <c r="J805" s="419">
        <v>12</v>
      </c>
      <c r="K805" s="419">
        <v>12</v>
      </c>
      <c r="L805" s="419">
        <v>6</v>
      </c>
      <c r="M805" s="414" t="s">
        <v>115</v>
      </c>
      <c r="N805" s="414" t="s">
        <v>1838</v>
      </c>
      <c r="O805" s="103"/>
      <c r="P805" s="103"/>
      <c r="Q805" s="103"/>
      <c r="R805" s="103"/>
      <c r="S805" s="103" t="s">
        <v>1768</v>
      </c>
    </row>
    <row r="806" spans="1:19" ht="14.5" customHeight="1">
      <c r="A806" s="103" t="str">
        <f t="shared" si="12"/>
        <v>A3233</v>
      </c>
      <c r="B806" s="414" t="s">
        <v>2908</v>
      </c>
      <c r="C806" s="414" t="s">
        <v>2909</v>
      </c>
      <c r="D806" s="414" t="s">
        <v>1899</v>
      </c>
      <c r="E806" s="414" t="s">
        <v>2912</v>
      </c>
      <c r="F806" s="414" t="s">
        <v>2913</v>
      </c>
      <c r="G806" s="418">
        <v>42339</v>
      </c>
      <c r="H806" s="414" t="s">
        <v>623</v>
      </c>
      <c r="I806" s="419">
        <v>3</v>
      </c>
      <c r="J806" s="419">
        <v>12</v>
      </c>
      <c r="K806" s="419">
        <v>12</v>
      </c>
      <c r="L806" s="419">
        <v>6</v>
      </c>
      <c r="M806" s="414"/>
      <c r="N806" s="414">
        <v>9</v>
      </c>
      <c r="O806" s="103"/>
      <c r="P806" s="103"/>
      <c r="Q806" s="103"/>
      <c r="R806" s="103"/>
      <c r="S806" s="103" t="s">
        <v>1768</v>
      </c>
    </row>
    <row r="807" spans="1:19" ht="13" customHeight="1">
      <c r="A807" s="82" t="str">
        <f t="shared" si="12"/>
        <v>A3255</v>
      </c>
      <c r="B807" s="412" t="s">
        <v>2914</v>
      </c>
      <c r="C807" s="412" t="s">
        <v>2915</v>
      </c>
      <c r="D807" s="412"/>
      <c r="E807" s="412"/>
      <c r="F807" s="412"/>
      <c r="G807" s="412"/>
      <c r="H807" s="412"/>
      <c r="I807" s="412">
        <v>7.625</v>
      </c>
      <c r="J807" s="412">
        <v>4.125</v>
      </c>
      <c r="K807" s="412">
        <v>3.25</v>
      </c>
      <c r="L807" s="412"/>
      <c r="M807" s="412"/>
      <c r="N807" s="412"/>
      <c r="O807" s="85"/>
      <c r="P807" s="85"/>
      <c r="Q807" s="85"/>
      <c r="R807" s="85"/>
      <c r="S807" s="85"/>
    </row>
    <row r="808" spans="1:19" ht="13" customHeight="1">
      <c r="A808" s="82" t="str">
        <f t="shared" si="12"/>
        <v>A3255</v>
      </c>
      <c r="B808" s="412" t="s">
        <v>2914</v>
      </c>
      <c r="C808" s="412" t="s">
        <v>2915</v>
      </c>
      <c r="D808" s="412"/>
      <c r="E808" s="412"/>
      <c r="F808" s="412"/>
      <c r="G808" s="412"/>
      <c r="H808" s="412"/>
      <c r="I808" s="85">
        <v>12.24</v>
      </c>
      <c r="J808" s="85">
        <v>21.24</v>
      </c>
      <c r="K808" s="85">
        <v>17.52</v>
      </c>
      <c r="L808" s="85"/>
      <c r="M808" s="412"/>
      <c r="N808" s="412"/>
      <c r="O808" s="85"/>
      <c r="P808" s="85"/>
      <c r="Q808" s="85"/>
      <c r="R808" s="85"/>
      <c r="S808" s="85"/>
    </row>
    <row r="809" spans="1:19" ht="13" customHeight="1">
      <c r="A809" s="103" t="str">
        <f t="shared" si="12"/>
        <v>A3255</v>
      </c>
      <c r="B809" s="413" t="s">
        <v>2914</v>
      </c>
      <c r="C809" s="413" t="s">
        <v>2915</v>
      </c>
      <c r="D809" s="413"/>
      <c r="E809" s="413"/>
      <c r="F809" s="413"/>
      <c r="G809" s="413"/>
      <c r="H809" s="413"/>
      <c r="I809" s="413">
        <v>3.25</v>
      </c>
      <c r="J809" s="413">
        <v>7.625</v>
      </c>
      <c r="K809" s="413">
        <v>4.125</v>
      </c>
      <c r="L809" s="413"/>
      <c r="M809" s="413"/>
      <c r="N809" s="413"/>
      <c r="O809" s="103"/>
      <c r="P809" s="103"/>
      <c r="Q809" s="103"/>
      <c r="R809" s="103"/>
      <c r="S809" s="103"/>
    </row>
    <row r="810" spans="1:19" ht="13" customHeight="1">
      <c r="A810" s="103" t="str">
        <f t="shared" si="12"/>
        <v>A3255</v>
      </c>
      <c r="B810" s="413" t="s">
        <v>2914</v>
      </c>
      <c r="C810" s="413" t="s">
        <v>2915</v>
      </c>
      <c r="D810" s="413"/>
      <c r="E810" s="413"/>
      <c r="F810" s="413"/>
      <c r="G810" s="413"/>
      <c r="H810" s="413"/>
      <c r="I810" s="413">
        <v>17.52</v>
      </c>
      <c r="J810" s="413">
        <v>12.24</v>
      </c>
      <c r="K810" s="413">
        <v>21.24</v>
      </c>
      <c r="L810" s="413"/>
      <c r="M810" s="413"/>
      <c r="N810" s="413"/>
      <c r="O810" s="103"/>
      <c r="P810" s="103"/>
      <c r="Q810" s="103"/>
      <c r="R810" s="103"/>
      <c r="S810" s="103"/>
    </row>
    <row r="811" spans="1:19" ht="14.5" customHeight="1">
      <c r="A811" s="82" t="str">
        <f t="shared" si="12"/>
        <v>A5001</v>
      </c>
      <c r="B811" s="410" t="s">
        <v>2916</v>
      </c>
      <c r="C811" s="410" t="s">
        <v>2917</v>
      </c>
      <c r="D811" s="410" t="s">
        <v>1892</v>
      </c>
      <c r="E811" s="410" t="s">
        <v>2918</v>
      </c>
      <c r="F811" s="410" t="s">
        <v>2919</v>
      </c>
      <c r="G811" s="416">
        <v>43009</v>
      </c>
      <c r="H811" s="410" t="s">
        <v>627</v>
      </c>
      <c r="I811" s="417">
        <v>0</v>
      </c>
      <c r="J811" s="417">
        <v>0</v>
      </c>
      <c r="K811" s="417">
        <v>0</v>
      </c>
      <c r="L811" s="417">
        <v>0</v>
      </c>
      <c r="M811" s="410" t="s">
        <v>115</v>
      </c>
      <c r="N811" s="410">
        <v>7</v>
      </c>
      <c r="O811" s="85"/>
      <c r="P811" s="85"/>
      <c r="Q811" s="85"/>
      <c r="R811" s="85"/>
      <c r="S811" s="85" t="s">
        <v>1768</v>
      </c>
    </row>
    <row r="812" spans="1:19" ht="14.5" customHeight="1">
      <c r="A812" s="103" t="str">
        <f t="shared" si="12"/>
        <v>A5001</v>
      </c>
      <c r="B812" s="414" t="s">
        <v>2916</v>
      </c>
      <c r="C812" s="414" t="s">
        <v>2917</v>
      </c>
      <c r="D812" s="414" t="s">
        <v>1892</v>
      </c>
      <c r="E812" s="414" t="s">
        <v>2918</v>
      </c>
      <c r="F812" s="414" t="s">
        <v>2919</v>
      </c>
      <c r="G812" s="418">
        <v>43009</v>
      </c>
      <c r="H812" s="414" t="s">
        <v>627</v>
      </c>
      <c r="I812" s="419">
        <v>0</v>
      </c>
      <c r="J812" s="419">
        <v>0</v>
      </c>
      <c r="K812" s="419">
        <v>0</v>
      </c>
      <c r="L812" s="419">
        <v>0</v>
      </c>
      <c r="M812" s="414" t="s">
        <v>115</v>
      </c>
      <c r="N812" s="414">
        <v>7</v>
      </c>
      <c r="O812" s="103"/>
      <c r="P812" s="103"/>
      <c r="Q812" s="103"/>
      <c r="R812" s="103"/>
      <c r="S812" s="103" t="s">
        <v>1768</v>
      </c>
    </row>
    <row r="813" spans="1:19" ht="13" customHeight="1">
      <c r="A813" s="82" t="str">
        <f t="shared" si="12"/>
        <v>A5008</v>
      </c>
      <c r="B813" s="412" t="s">
        <v>2920</v>
      </c>
      <c r="C813" s="412" t="s">
        <v>2921</v>
      </c>
      <c r="D813" s="412"/>
      <c r="E813" s="412"/>
      <c r="F813" s="412"/>
      <c r="G813" s="412"/>
      <c r="H813" s="412"/>
      <c r="I813" s="436">
        <v>36</v>
      </c>
      <c r="J813" s="436">
        <v>36</v>
      </c>
      <c r="K813" s="412">
        <v>36</v>
      </c>
      <c r="L813" s="412"/>
      <c r="M813" s="412"/>
      <c r="N813" s="412"/>
      <c r="O813" s="85"/>
      <c r="P813" s="85"/>
      <c r="Q813" s="85"/>
      <c r="R813" s="85"/>
      <c r="S813" s="85"/>
    </row>
    <row r="814" spans="1:19" ht="13" customHeight="1">
      <c r="A814" s="103" t="str">
        <f t="shared" si="12"/>
        <v>A5008</v>
      </c>
      <c r="B814" s="413" t="s">
        <v>2920</v>
      </c>
      <c r="C814" s="413" t="s">
        <v>2921</v>
      </c>
      <c r="D814" s="413"/>
      <c r="E814" s="413"/>
      <c r="F814" s="413"/>
      <c r="G814" s="413"/>
      <c r="H814" s="413"/>
      <c r="I814" s="413">
        <v>36</v>
      </c>
      <c r="J814" s="437">
        <v>36</v>
      </c>
      <c r="K814" s="437">
        <v>36</v>
      </c>
      <c r="L814" s="413"/>
      <c r="M814" s="413"/>
      <c r="N814" s="413"/>
      <c r="O814" s="103"/>
      <c r="P814" s="103"/>
      <c r="Q814" s="103"/>
      <c r="R814" s="103"/>
      <c r="S814" s="103"/>
    </row>
    <row r="815" spans="1:19" ht="14.5" customHeight="1">
      <c r="A815" s="82" t="str">
        <f t="shared" si="12"/>
        <v>A5008</v>
      </c>
      <c r="B815" s="410" t="s">
        <v>2922</v>
      </c>
      <c r="C815" s="410" t="s">
        <v>2923</v>
      </c>
      <c r="D815" s="410" t="s">
        <v>2924</v>
      </c>
      <c r="E815" s="410" t="s">
        <v>2925</v>
      </c>
      <c r="F815" s="410" t="s">
        <v>2926</v>
      </c>
      <c r="G815" s="416">
        <v>45047</v>
      </c>
      <c r="H815" s="410" t="s">
        <v>606</v>
      </c>
      <c r="I815" s="411"/>
      <c r="J815" s="411"/>
      <c r="K815" s="411"/>
      <c r="L815" s="411"/>
      <c r="M815" s="410" t="s">
        <v>115</v>
      </c>
      <c r="N815" s="410" t="s">
        <v>1838</v>
      </c>
      <c r="O815" s="85"/>
      <c r="P815" s="85"/>
      <c r="Q815" s="85"/>
      <c r="R815" s="85"/>
      <c r="S815" s="85" t="s">
        <v>1768</v>
      </c>
    </row>
    <row r="816" spans="1:19" ht="14.5" customHeight="1">
      <c r="A816" s="103" t="str">
        <f t="shared" si="12"/>
        <v>A5008</v>
      </c>
      <c r="B816" s="414" t="s">
        <v>2922</v>
      </c>
      <c r="C816" s="414" t="s">
        <v>2923</v>
      </c>
      <c r="D816" s="414" t="s">
        <v>2924</v>
      </c>
      <c r="E816" s="414" t="s">
        <v>2925</v>
      </c>
      <c r="F816" s="414" t="s">
        <v>2926</v>
      </c>
      <c r="G816" s="418">
        <v>45047</v>
      </c>
      <c r="H816" s="414" t="s">
        <v>606</v>
      </c>
      <c r="I816" s="415"/>
      <c r="J816" s="415"/>
      <c r="K816" s="415"/>
      <c r="L816" s="415"/>
      <c r="M816" s="414" t="s">
        <v>115</v>
      </c>
      <c r="N816" s="414" t="s">
        <v>1838</v>
      </c>
      <c r="O816" s="103"/>
      <c r="P816" s="103"/>
      <c r="Q816" s="103"/>
      <c r="R816" s="103"/>
      <c r="S816" s="103" t="s">
        <v>1768</v>
      </c>
    </row>
    <row r="817" spans="1:19" ht="14.5" customHeight="1">
      <c r="A817" s="82" t="str">
        <f t="shared" si="12"/>
        <v>A5009</v>
      </c>
      <c r="B817" s="410" t="s">
        <v>2927</v>
      </c>
      <c r="C817" s="410" t="s">
        <v>2928</v>
      </c>
      <c r="D817" s="410" t="s">
        <v>2924</v>
      </c>
      <c r="E817" s="410"/>
      <c r="F817" s="410"/>
      <c r="G817" s="416">
        <v>43221</v>
      </c>
      <c r="H817" s="410" t="s">
        <v>627</v>
      </c>
      <c r="I817" s="417">
        <v>15.5</v>
      </c>
      <c r="J817" s="417">
        <v>11.3</v>
      </c>
      <c r="K817" s="417">
        <v>1.6</v>
      </c>
      <c r="L817" s="417">
        <v>10.199999999999999</v>
      </c>
      <c r="M817" s="410" t="s">
        <v>115</v>
      </c>
      <c r="N817" s="410"/>
      <c r="O817" s="85"/>
      <c r="P817" s="85"/>
      <c r="Q817" s="85"/>
      <c r="R817" s="85"/>
      <c r="S817" s="85"/>
    </row>
    <row r="818" spans="1:19" ht="14.5" customHeight="1">
      <c r="A818" s="103" t="str">
        <f t="shared" si="12"/>
        <v>A5009</v>
      </c>
      <c r="B818" s="414" t="s">
        <v>2927</v>
      </c>
      <c r="C818" s="414" t="s">
        <v>2928</v>
      </c>
      <c r="D818" s="414" t="s">
        <v>2924</v>
      </c>
      <c r="E818" s="414"/>
      <c r="F818" s="414"/>
      <c r="G818" s="418">
        <v>43221</v>
      </c>
      <c r="H818" s="414" t="s">
        <v>627</v>
      </c>
      <c r="I818" s="419">
        <v>1.6</v>
      </c>
      <c r="J818" s="419">
        <v>15.5</v>
      </c>
      <c r="K818" s="419">
        <v>11.3</v>
      </c>
      <c r="L818" s="419">
        <v>10.199999999999999</v>
      </c>
      <c r="M818" s="414" t="s">
        <v>115</v>
      </c>
      <c r="N818" s="414"/>
      <c r="O818" s="103"/>
      <c r="P818" s="103"/>
      <c r="Q818" s="103"/>
      <c r="R818" s="103"/>
      <c r="S818" s="103"/>
    </row>
    <row r="819" spans="1:19" ht="14.5" customHeight="1">
      <c r="A819" s="82" t="str">
        <f t="shared" si="12"/>
        <v>A5011</v>
      </c>
      <c r="B819" s="428" t="s">
        <v>2929</v>
      </c>
      <c r="C819" s="429" t="s">
        <v>2930</v>
      </c>
      <c r="D819" s="422"/>
      <c r="E819" s="422"/>
      <c r="F819" s="422"/>
      <c r="G819" s="422"/>
      <c r="H819" s="422"/>
      <c r="I819" s="423">
        <v>0</v>
      </c>
      <c r="J819" s="423">
        <v>0</v>
      </c>
      <c r="K819" s="423">
        <v>0</v>
      </c>
      <c r="L819" s="412"/>
      <c r="M819" s="412"/>
      <c r="N819" s="412"/>
      <c r="O819" s="85"/>
      <c r="P819" s="85"/>
      <c r="Q819" s="85"/>
      <c r="R819" s="85"/>
      <c r="S819" s="85"/>
    </row>
    <row r="820" spans="1:19" ht="14.5" customHeight="1">
      <c r="A820" s="103" t="str">
        <f t="shared" si="12"/>
        <v>A5011</v>
      </c>
      <c r="B820" s="430" t="s">
        <v>2929</v>
      </c>
      <c r="C820" s="431" t="s">
        <v>2930</v>
      </c>
      <c r="D820" s="426"/>
      <c r="E820" s="426"/>
      <c r="F820" s="426"/>
      <c r="G820" s="426"/>
      <c r="H820" s="426"/>
      <c r="I820" s="427">
        <v>0</v>
      </c>
      <c r="J820" s="427">
        <v>0</v>
      </c>
      <c r="K820" s="427">
        <v>0</v>
      </c>
      <c r="L820" s="413"/>
      <c r="M820" s="413"/>
      <c r="N820" s="413"/>
      <c r="O820" s="103"/>
      <c r="P820" s="103"/>
      <c r="Q820" s="103"/>
      <c r="R820" s="103"/>
      <c r="S820" s="103"/>
    </row>
    <row r="821" spans="1:19" ht="14.5" customHeight="1">
      <c r="A821" s="82" t="str">
        <f t="shared" si="12"/>
        <v>A5018</v>
      </c>
      <c r="B821" s="410" t="s">
        <v>2931</v>
      </c>
      <c r="C821" s="410" t="s">
        <v>2932</v>
      </c>
      <c r="D821" s="410" t="s">
        <v>2924</v>
      </c>
      <c r="E821" s="410"/>
      <c r="F821" s="410"/>
      <c r="G821" s="416">
        <v>43221</v>
      </c>
      <c r="H821" s="410" t="s">
        <v>627</v>
      </c>
      <c r="I821" s="417">
        <v>15.5</v>
      </c>
      <c r="J821" s="417">
        <v>11.3</v>
      </c>
      <c r="K821" s="417">
        <v>1.6</v>
      </c>
      <c r="L821" s="417">
        <v>10.199999999999999</v>
      </c>
      <c r="M821" s="410" t="s">
        <v>115</v>
      </c>
      <c r="N821" s="410"/>
      <c r="O821" s="85"/>
      <c r="P821" s="85"/>
      <c r="Q821" s="85"/>
      <c r="R821" s="85"/>
      <c r="S821" s="85"/>
    </row>
    <row r="822" spans="1:19" ht="14.5" customHeight="1">
      <c r="A822" s="103" t="str">
        <f t="shared" si="12"/>
        <v>A5018</v>
      </c>
      <c r="B822" s="414" t="s">
        <v>2931</v>
      </c>
      <c r="C822" s="414" t="s">
        <v>2932</v>
      </c>
      <c r="D822" s="414" t="s">
        <v>2924</v>
      </c>
      <c r="E822" s="414"/>
      <c r="F822" s="414"/>
      <c r="G822" s="418">
        <v>43221</v>
      </c>
      <c r="H822" s="414" t="s">
        <v>627</v>
      </c>
      <c r="I822" s="419">
        <v>1.6</v>
      </c>
      <c r="J822" s="419">
        <v>15.5</v>
      </c>
      <c r="K822" s="419">
        <v>11.3</v>
      </c>
      <c r="L822" s="419">
        <v>10.199999999999999</v>
      </c>
      <c r="M822" s="414" t="s">
        <v>115</v>
      </c>
      <c r="N822" s="414"/>
      <c r="O822" s="103"/>
      <c r="P822" s="103"/>
      <c r="Q822" s="103"/>
      <c r="R822" s="103"/>
      <c r="S822" s="103"/>
    </row>
    <row r="823" spans="1:19" ht="14.5" customHeight="1">
      <c r="A823" s="82" t="str">
        <f t="shared" si="12"/>
        <v>A5027</v>
      </c>
      <c r="B823" s="410" t="s">
        <v>2933</v>
      </c>
      <c r="C823" s="410" t="s">
        <v>2934</v>
      </c>
      <c r="D823" s="410" t="s">
        <v>1797</v>
      </c>
      <c r="E823" s="410" t="s">
        <v>2935</v>
      </c>
      <c r="F823" s="410" t="s">
        <v>2936</v>
      </c>
      <c r="G823" s="416">
        <v>44317</v>
      </c>
      <c r="H823" s="410" t="s">
        <v>606</v>
      </c>
      <c r="I823" s="417">
        <v>22</v>
      </c>
      <c r="J823" s="417">
        <v>18</v>
      </c>
      <c r="K823" s="417">
        <v>10.5</v>
      </c>
      <c r="L823" s="417">
        <v>36</v>
      </c>
      <c r="M823" s="410" t="s">
        <v>115</v>
      </c>
      <c r="N823" s="410">
        <v>7</v>
      </c>
      <c r="O823" s="85"/>
      <c r="P823" s="85"/>
      <c r="Q823" s="85"/>
      <c r="R823" s="85"/>
      <c r="S823" s="85" t="s">
        <v>1768</v>
      </c>
    </row>
    <row r="824" spans="1:19" ht="14.5" customHeight="1">
      <c r="A824" s="103" t="str">
        <f t="shared" si="12"/>
        <v>A5027</v>
      </c>
      <c r="B824" s="414" t="s">
        <v>2933</v>
      </c>
      <c r="C824" s="414" t="s">
        <v>2934</v>
      </c>
      <c r="D824" s="414" t="s">
        <v>1797</v>
      </c>
      <c r="E824" s="414" t="s">
        <v>2935</v>
      </c>
      <c r="F824" s="414" t="s">
        <v>2936</v>
      </c>
      <c r="G824" s="418">
        <v>44317</v>
      </c>
      <c r="H824" s="414" t="s">
        <v>606</v>
      </c>
      <c r="I824" s="419">
        <v>10.5</v>
      </c>
      <c r="J824" s="419">
        <v>22</v>
      </c>
      <c r="K824" s="419">
        <v>18</v>
      </c>
      <c r="L824" s="419">
        <v>36</v>
      </c>
      <c r="M824" s="414" t="s">
        <v>115</v>
      </c>
      <c r="N824" s="414">
        <v>7</v>
      </c>
      <c r="O824" s="103"/>
      <c r="P824" s="103"/>
      <c r="Q824" s="103"/>
      <c r="R824" s="103"/>
      <c r="S824" s="103" t="s">
        <v>1768</v>
      </c>
    </row>
    <row r="825" spans="1:19" ht="14.5" customHeight="1">
      <c r="A825" s="82" t="str">
        <f t="shared" si="12"/>
        <v>A7001</v>
      </c>
      <c r="B825" s="410" t="s">
        <v>732</v>
      </c>
      <c r="C825" s="410" t="s">
        <v>2937</v>
      </c>
      <c r="D825" s="410" t="s">
        <v>2938</v>
      </c>
      <c r="E825" s="410" t="s">
        <v>2939</v>
      </c>
      <c r="F825" s="410" t="s">
        <v>2940</v>
      </c>
      <c r="G825" s="416">
        <v>45383</v>
      </c>
      <c r="H825" s="410" t="s">
        <v>606</v>
      </c>
      <c r="I825" s="417">
        <v>20</v>
      </c>
      <c r="J825" s="417">
        <v>24</v>
      </c>
      <c r="K825" s="417">
        <v>10</v>
      </c>
      <c r="L825" s="417">
        <v>8</v>
      </c>
      <c r="M825" s="410" t="s">
        <v>115</v>
      </c>
      <c r="N825" s="410" t="s">
        <v>116</v>
      </c>
      <c r="O825" s="85" t="s">
        <v>1882</v>
      </c>
      <c r="P825" s="85" t="s">
        <v>1882</v>
      </c>
      <c r="Q825" s="85" t="s">
        <v>1882</v>
      </c>
      <c r="R825" s="85" t="s">
        <v>1883</v>
      </c>
      <c r="S825" s="85" t="s">
        <v>1768</v>
      </c>
    </row>
    <row r="826" spans="1:19" ht="14.5" customHeight="1">
      <c r="A826" s="103" t="str">
        <f t="shared" si="12"/>
        <v>A7001</v>
      </c>
      <c r="B826" s="414" t="s">
        <v>732</v>
      </c>
      <c r="C826" s="414" t="s">
        <v>2937</v>
      </c>
      <c r="D826" s="414" t="s">
        <v>2938</v>
      </c>
      <c r="E826" s="414" t="s">
        <v>2939</v>
      </c>
      <c r="F826" s="414" t="s">
        <v>2940</v>
      </c>
      <c r="G826" s="418">
        <v>45383</v>
      </c>
      <c r="H826" s="414" t="s">
        <v>606</v>
      </c>
      <c r="I826" s="419">
        <v>10</v>
      </c>
      <c r="J826" s="419">
        <v>20</v>
      </c>
      <c r="K826" s="419">
        <v>24</v>
      </c>
      <c r="L826" s="419">
        <v>8</v>
      </c>
      <c r="M826" s="414" t="s">
        <v>115</v>
      </c>
      <c r="N826" s="414" t="s">
        <v>116</v>
      </c>
      <c r="O826" s="103" t="s">
        <v>1882</v>
      </c>
      <c r="P826" s="103" t="s">
        <v>1882</v>
      </c>
      <c r="Q826" s="103" t="s">
        <v>1882</v>
      </c>
      <c r="R826" s="103" t="s">
        <v>1883</v>
      </c>
      <c r="S826" s="103" t="s">
        <v>1768</v>
      </c>
    </row>
    <row r="827" spans="1:19" ht="14.5" customHeight="1">
      <c r="A827" s="82" t="str">
        <f t="shared" si="12"/>
        <v>A7002</v>
      </c>
      <c r="B827" s="410" t="s">
        <v>2941</v>
      </c>
      <c r="C827" s="410" t="s">
        <v>2942</v>
      </c>
      <c r="D827" s="410" t="s">
        <v>2938</v>
      </c>
      <c r="E827" s="410" t="s">
        <v>2943</v>
      </c>
      <c r="F827" s="410" t="s">
        <v>2944</v>
      </c>
      <c r="G827" s="416">
        <v>45901</v>
      </c>
      <c r="H827" s="410" t="s">
        <v>606</v>
      </c>
      <c r="I827" s="417">
        <v>7</v>
      </c>
      <c r="J827" s="417">
        <v>5</v>
      </c>
      <c r="K827" s="417">
        <v>11</v>
      </c>
      <c r="L827" s="417">
        <v>5.5</v>
      </c>
      <c r="M827" s="410" t="s">
        <v>115</v>
      </c>
      <c r="N827" s="410" t="s">
        <v>116</v>
      </c>
      <c r="O827" s="85"/>
      <c r="P827" s="85"/>
      <c r="Q827" s="85"/>
      <c r="R827" s="85"/>
      <c r="S827" s="85" t="s">
        <v>1768</v>
      </c>
    </row>
    <row r="828" spans="1:19" ht="14.5" customHeight="1">
      <c r="A828" s="82" t="str">
        <f t="shared" si="12"/>
        <v>A7002</v>
      </c>
      <c r="B828" s="410" t="s">
        <v>2941</v>
      </c>
      <c r="C828" s="410" t="s">
        <v>2945</v>
      </c>
      <c r="D828" s="410" t="s">
        <v>2938</v>
      </c>
      <c r="E828" s="410" t="s">
        <v>2946</v>
      </c>
      <c r="F828" s="410" t="s">
        <v>2947</v>
      </c>
      <c r="G828" s="416">
        <v>45901</v>
      </c>
      <c r="H828" s="410" t="s">
        <v>606</v>
      </c>
      <c r="I828" s="417">
        <v>7</v>
      </c>
      <c r="J828" s="417">
        <v>5</v>
      </c>
      <c r="K828" s="417">
        <v>11</v>
      </c>
      <c r="L828" s="417">
        <v>5.5</v>
      </c>
      <c r="M828" s="410" t="s">
        <v>115</v>
      </c>
      <c r="N828" s="410" t="s">
        <v>116</v>
      </c>
      <c r="O828" s="85"/>
      <c r="P828" s="85"/>
      <c r="Q828" s="85"/>
      <c r="R828" s="85"/>
      <c r="S828" s="85" t="s">
        <v>1768</v>
      </c>
    </row>
    <row r="829" spans="1:19" ht="14.5" customHeight="1">
      <c r="A829" s="82" t="str">
        <f t="shared" si="12"/>
        <v>A7002</v>
      </c>
      <c r="B829" s="410" t="s">
        <v>2941</v>
      </c>
      <c r="C829" s="410" t="s">
        <v>2948</v>
      </c>
      <c r="D829" s="410" t="s">
        <v>2949</v>
      </c>
      <c r="E829" s="410" t="s">
        <v>2950</v>
      </c>
      <c r="F829" s="410" t="s">
        <v>2951</v>
      </c>
      <c r="G829" s="416">
        <v>40634</v>
      </c>
      <c r="H829" s="410" t="s">
        <v>1777</v>
      </c>
      <c r="I829" s="417">
        <v>7</v>
      </c>
      <c r="J829" s="417">
        <v>5</v>
      </c>
      <c r="K829" s="417">
        <v>11</v>
      </c>
      <c r="L829" s="417">
        <v>5.5</v>
      </c>
      <c r="M829" s="410" t="s">
        <v>115</v>
      </c>
      <c r="N829" s="410" t="s">
        <v>116</v>
      </c>
      <c r="O829" s="85"/>
      <c r="P829" s="85"/>
      <c r="Q829" s="85"/>
      <c r="R829" s="85"/>
      <c r="S829" s="85" t="s">
        <v>1768</v>
      </c>
    </row>
    <row r="830" spans="1:19" ht="14.5" customHeight="1">
      <c r="A830" s="82" t="str">
        <f t="shared" si="12"/>
        <v>A7002</v>
      </c>
      <c r="B830" s="410" t="s">
        <v>2941</v>
      </c>
      <c r="C830" s="410" t="s">
        <v>2948</v>
      </c>
      <c r="D830" s="410" t="s">
        <v>2938</v>
      </c>
      <c r="E830" s="410" t="s">
        <v>2952</v>
      </c>
      <c r="F830" s="410" t="s">
        <v>2953</v>
      </c>
      <c r="G830" s="416">
        <v>45901</v>
      </c>
      <c r="H830" s="410" t="s">
        <v>606</v>
      </c>
      <c r="I830" s="417">
        <v>7</v>
      </c>
      <c r="J830" s="417">
        <v>5</v>
      </c>
      <c r="K830" s="417">
        <v>11</v>
      </c>
      <c r="L830" s="417">
        <v>5.5</v>
      </c>
      <c r="M830" s="410" t="s">
        <v>115</v>
      </c>
      <c r="N830" s="410" t="s">
        <v>116</v>
      </c>
      <c r="O830" s="85"/>
      <c r="P830" s="85"/>
      <c r="Q830" s="85"/>
      <c r="R830" s="85"/>
      <c r="S830" s="85" t="s">
        <v>1768</v>
      </c>
    </row>
    <row r="831" spans="1:19" ht="14.5" customHeight="1">
      <c r="A831" s="103" t="str">
        <f t="shared" si="12"/>
        <v>A7002</v>
      </c>
      <c r="B831" s="414" t="s">
        <v>2941</v>
      </c>
      <c r="C831" s="414" t="s">
        <v>2942</v>
      </c>
      <c r="D831" s="414" t="s">
        <v>2938</v>
      </c>
      <c r="E831" s="414" t="s">
        <v>2943</v>
      </c>
      <c r="F831" s="414" t="s">
        <v>2944</v>
      </c>
      <c r="G831" s="418">
        <v>45901</v>
      </c>
      <c r="H831" s="414" t="s">
        <v>606</v>
      </c>
      <c r="I831" s="419">
        <v>11</v>
      </c>
      <c r="J831" s="419">
        <v>7</v>
      </c>
      <c r="K831" s="419">
        <v>5</v>
      </c>
      <c r="L831" s="419">
        <v>5.5</v>
      </c>
      <c r="M831" s="414" t="s">
        <v>115</v>
      </c>
      <c r="N831" s="414" t="s">
        <v>116</v>
      </c>
      <c r="O831" s="103"/>
      <c r="P831" s="103"/>
      <c r="Q831" s="103"/>
      <c r="R831" s="103"/>
      <c r="S831" s="103" t="s">
        <v>1768</v>
      </c>
    </row>
    <row r="832" spans="1:19" ht="14.5" customHeight="1">
      <c r="A832" s="103" t="str">
        <f t="shared" si="12"/>
        <v>A7002</v>
      </c>
      <c r="B832" s="414" t="s">
        <v>2941</v>
      </c>
      <c r="C832" s="414" t="s">
        <v>2945</v>
      </c>
      <c r="D832" s="414" t="s">
        <v>2938</v>
      </c>
      <c r="E832" s="414" t="s">
        <v>2946</v>
      </c>
      <c r="F832" s="414" t="s">
        <v>2947</v>
      </c>
      <c r="G832" s="418">
        <v>45901</v>
      </c>
      <c r="H832" s="414" t="s">
        <v>606</v>
      </c>
      <c r="I832" s="419">
        <v>11</v>
      </c>
      <c r="J832" s="419">
        <v>7</v>
      </c>
      <c r="K832" s="419">
        <v>5</v>
      </c>
      <c r="L832" s="419">
        <v>5.5</v>
      </c>
      <c r="M832" s="414" t="s">
        <v>115</v>
      </c>
      <c r="N832" s="414" t="s">
        <v>116</v>
      </c>
      <c r="O832" s="103"/>
      <c r="P832" s="103"/>
      <c r="Q832" s="103"/>
      <c r="R832" s="103"/>
      <c r="S832" s="103" t="s">
        <v>1768</v>
      </c>
    </row>
    <row r="833" spans="1:19" ht="14.5" customHeight="1">
      <c r="A833" s="103" t="str">
        <f t="shared" si="12"/>
        <v>A7002</v>
      </c>
      <c r="B833" s="414" t="s">
        <v>2941</v>
      </c>
      <c r="C833" s="414" t="s">
        <v>2948</v>
      </c>
      <c r="D833" s="414" t="s">
        <v>2949</v>
      </c>
      <c r="E833" s="414" t="s">
        <v>2950</v>
      </c>
      <c r="F833" s="414" t="s">
        <v>2951</v>
      </c>
      <c r="G833" s="418">
        <v>40634</v>
      </c>
      <c r="H833" s="414" t="s">
        <v>1777</v>
      </c>
      <c r="I833" s="419">
        <v>11</v>
      </c>
      <c r="J833" s="419">
        <v>7</v>
      </c>
      <c r="K833" s="419">
        <v>5</v>
      </c>
      <c r="L833" s="419">
        <v>5.5</v>
      </c>
      <c r="M833" s="414" t="s">
        <v>115</v>
      </c>
      <c r="N833" s="414" t="s">
        <v>116</v>
      </c>
      <c r="O833" s="103"/>
      <c r="P833" s="103"/>
      <c r="Q833" s="103"/>
      <c r="R833" s="103"/>
      <c r="S833" s="103" t="s">
        <v>1768</v>
      </c>
    </row>
    <row r="834" spans="1:19" ht="14.5" customHeight="1">
      <c r="A834" s="103" t="str">
        <f t="shared" ref="A834:A897" si="13">LEFT(B834,5)</f>
        <v>A7002</v>
      </c>
      <c r="B834" s="414" t="s">
        <v>2941</v>
      </c>
      <c r="C834" s="414" t="s">
        <v>2948</v>
      </c>
      <c r="D834" s="414" t="s">
        <v>2938</v>
      </c>
      <c r="E834" s="414" t="s">
        <v>2952</v>
      </c>
      <c r="F834" s="414" t="s">
        <v>2953</v>
      </c>
      <c r="G834" s="418">
        <v>45901</v>
      </c>
      <c r="H834" s="414" t="s">
        <v>606</v>
      </c>
      <c r="I834" s="419">
        <v>11</v>
      </c>
      <c r="J834" s="419">
        <v>7</v>
      </c>
      <c r="K834" s="419">
        <v>5</v>
      </c>
      <c r="L834" s="419">
        <v>5.5</v>
      </c>
      <c r="M834" s="414" t="s">
        <v>115</v>
      </c>
      <c r="N834" s="414" t="s">
        <v>116</v>
      </c>
      <c r="O834" s="103"/>
      <c r="P834" s="103"/>
      <c r="Q834" s="103"/>
      <c r="R834" s="103"/>
      <c r="S834" s="103" t="s">
        <v>1768</v>
      </c>
    </row>
    <row r="835" spans="1:19" ht="14.5" customHeight="1">
      <c r="A835" s="82" t="str">
        <f t="shared" si="13"/>
        <v>A7004</v>
      </c>
      <c r="B835" s="410" t="s">
        <v>2954</v>
      </c>
      <c r="C835" s="410" t="s">
        <v>2955</v>
      </c>
      <c r="D835" s="410" t="s">
        <v>2938</v>
      </c>
      <c r="E835" s="410" t="s">
        <v>2956</v>
      </c>
      <c r="F835" s="410" t="s">
        <v>2957</v>
      </c>
      <c r="G835" s="416">
        <v>44105</v>
      </c>
      <c r="H835" s="410" t="s">
        <v>606</v>
      </c>
      <c r="I835" s="417">
        <v>3</v>
      </c>
      <c r="J835" s="417">
        <v>5</v>
      </c>
      <c r="K835" s="417">
        <v>10</v>
      </c>
      <c r="L835" s="417">
        <v>1</v>
      </c>
      <c r="M835" s="410" t="s">
        <v>115</v>
      </c>
      <c r="N835" s="410" t="s">
        <v>116</v>
      </c>
      <c r="O835" s="85"/>
      <c r="P835" s="85"/>
      <c r="Q835" s="85"/>
      <c r="R835" s="85"/>
      <c r="S835" s="85" t="s">
        <v>1768</v>
      </c>
    </row>
    <row r="836" spans="1:19" ht="14.5" customHeight="1">
      <c r="A836" s="82" t="str">
        <f t="shared" si="13"/>
        <v>A7004</v>
      </c>
      <c r="B836" s="410" t="s">
        <v>2954</v>
      </c>
      <c r="C836" s="410" t="s">
        <v>2955</v>
      </c>
      <c r="D836" s="410" t="s">
        <v>2938</v>
      </c>
      <c r="E836" s="410" t="s">
        <v>2958</v>
      </c>
      <c r="F836" s="410" t="s">
        <v>2959</v>
      </c>
      <c r="G836" s="416">
        <v>44105</v>
      </c>
      <c r="H836" s="410" t="s">
        <v>606</v>
      </c>
      <c r="I836" s="417">
        <v>3</v>
      </c>
      <c r="J836" s="417">
        <v>5</v>
      </c>
      <c r="K836" s="417">
        <v>10</v>
      </c>
      <c r="L836" s="417">
        <v>1</v>
      </c>
      <c r="M836" s="410" t="s">
        <v>115</v>
      </c>
      <c r="N836" s="410" t="s">
        <v>116</v>
      </c>
      <c r="O836" s="85"/>
      <c r="P836" s="85"/>
      <c r="Q836" s="85"/>
      <c r="R836" s="85"/>
      <c r="S836" s="85" t="s">
        <v>1768</v>
      </c>
    </row>
    <row r="837" spans="1:19" ht="14.5" customHeight="1">
      <c r="A837" s="103" t="str">
        <f t="shared" si="13"/>
        <v>A7004</v>
      </c>
      <c r="B837" s="414" t="s">
        <v>2954</v>
      </c>
      <c r="C837" s="414" t="s">
        <v>2955</v>
      </c>
      <c r="D837" s="414" t="s">
        <v>2938</v>
      </c>
      <c r="E837" s="414" t="s">
        <v>2956</v>
      </c>
      <c r="F837" s="414" t="s">
        <v>2957</v>
      </c>
      <c r="G837" s="418">
        <v>44105</v>
      </c>
      <c r="H837" s="414" t="s">
        <v>606</v>
      </c>
      <c r="I837" s="419">
        <v>10</v>
      </c>
      <c r="J837" s="419">
        <v>3</v>
      </c>
      <c r="K837" s="419">
        <v>5</v>
      </c>
      <c r="L837" s="419">
        <v>1</v>
      </c>
      <c r="M837" s="414" t="s">
        <v>115</v>
      </c>
      <c r="N837" s="414" t="s">
        <v>116</v>
      </c>
      <c r="O837" s="103"/>
      <c r="P837" s="103"/>
      <c r="Q837" s="103"/>
      <c r="R837" s="103"/>
      <c r="S837" s="103" t="s">
        <v>1768</v>
      </c>
    </row>
    <row r="838" spans="1:19" ht="14.5" customHeight="1">
      <c r="A838" s="103" t="str">
        <f t="shared" si="13"/>
        <v>A7004</v>
      </c>
      <c r="B838" s="414" t="s">
        <v>2954</v>
      </c>
      <c r="C838" s="414" t="s">
        <v>2955</v>
      </c>
      <c r="D838" s="414" t="s">
        <v>2938</v>
      </c>
      <c r="E838" s="414" t="s">
        <v>2958</v>
      </c>
      <c r="F838" s="414" t="s">
        <v>2959</v>
      </c>
      <c r="G838" s="418">
        <v>44105</v>
      </c>
      <c r="H838" s="414" t="s">
        <v>606</v>
      </c>
      <c r="I838" s="419">
        <v>10</v>
      </c>
      <c r="J838" s="419">
        <v>3</v>
      </c>
      <c r="K838" s="419">
        <v>5</v>
      </c>
      <c r="L838" s="419">
        <v>1</v>
      </c>
      <c r="M838" s="414" t="s">
        <v>115</v>
      </c>
      <c r="N838" s="414" t="s">
        <v>116</v>
      </c>
      <c r="O838" s="103"/>
      <c r="P838" s="103"/>
      <c r="Q838" s="103"/>
      <c r="R838" s="103"/>
      <c r="S838" s="103" t="s">
        <v>1768</v>
      </c>
    </row>
    <row r="839" spans="1:19" ht="14.5" customHeight="1">
      <c r="A839" s="82" t="str">
        <f t="shared" si="13"/>
        <v>A7005</v>
      </c>
      <c r="B839" s="410" t="s">
        <v>735</v>
      </c>
      <c r="C839" s="410" t="s">
        <v>2960</v>
      </c>
      <c r="D839" s="410" t="s">
        <v>2949</v>
      </c>
      <c r="E839" s="410" t="s">
        <v>2961</v>
      </c>
      <c r="F839" s="410" t="s">
        <v>2962</v>
      </c>
      <c r="G839" s="416">
        <v>40817</v>
      </c>
      <c r="H839" s="410" t="s">
        <v>1777</v>
      </c>
      <c r="I839" s="417">
        <v>17</v>
      </c>
      <c r="J839" s="417">
        <v>13</v>
      </c>
      <c r="K839" s="417">
        <v>8</v>
      </c>
      <c r="L839" s="417">
        <v>42</v>
      </c>
      <c r="M839" s="410" t="s">
        <v>115</v>
      </c>
      <c r="N839" s="410" t="s">
        <v>116</v>
      </c>
      <c r="O839" s="85"/>
      <c r="P839" s="85" t="s">
        <v>1882</v>
      </c>
      <c r="Q839" s="85" t="s">
        <v>1882</v>
      </c>
      <c r="R839" s="85" t="s">
        <v>1883</v>
      </c>
      <c r="S839" s="85" t="s">
        <v>1768</v>
      </c>
    </row>
    <row r="840" spans="1:19" ht="14.5" customHeight="1">
      <c r="A840" s="82" t="str">
        <f t="shared" si="13"/>
        <v>A7005</v>
      </c>
      <c r="B840" s="410" t="s">
        <v>735</v>
      </c>
      <c r="C840" s="410" t="s">
        <v>2960</v>
      </c>
      <c r="D840" s="410" t="s">
        <v>2949</v>
      </c>
      <c r="E840" s="410" t="s">
        <v>2963</v>
      </c>
      <c r="F840" s="410" t="s">
        <v>2964</v>
      </c>
      <c r="G840" s="416">
        <v>40817</v>
      </c>
      <c r="H840" s="410" t="s">
        <v>1777</v>
      </c>
      <c r="I840" s="417">
        <v>27</v>
      </c>
      <c r="J840" s="417">
        <v>22</v>
      </c>
      <c r="K840" s="417">
        <v>15</v>
      </c>
      <c r="L840" s="417">
        <v>70</v>
      </c>
      <c r="M840" s="410" t="s">
        <v>115</v>
      </c>
      <c r="N840" s="410" t="s">
        <v>1838</v>
      </c>
      <c r="O840" s="85" t="s">
        <v>115</v>
      </c>
      <c r="P840" s="85" t="s">
        <v>115</v>
      </c>
      <c r="Q840" s="85" t="s">
        <v>115</v>
      </c>
      <c r="R840" s="85" t="s">
        <v>1767</v>
      </c>
      <c r="S840" s="85" t="s">
        <v>1768</v>
      </c>
    </row>
    <row r="841" spans="1:19" ht="14.5" customHeight="1">
      <c r="A841" s="82" t="str">
        <f t="shared" si="13"/>
        <v>A7005</v>
      </c>
      <c r="B841" s="410" t="s">
        <v>735</v>
      </c>
      <c r="C841" s="410" t="s">
        <v>2960</v>
      </c>
      <c r="D841" s="410" t="s">
        <v>2938</v>
      </c>
      <c r="E841" s="410" t="s">
        <v>2965</v>
      </c>
      <c r="F841" s="410" t="s">
        <v>2966</v>
      </c>
      <c r="G841" s="311">
        <v>43435</v>
      </c>
      <c r="H841" s="410" t="s">
        <v>623</v>
      </c>
      <c r="I841" s="67">
        <v>16</v>
      </c>
      <c r="J841" s="67">
        <v>16</v>
      </c>
      <c r="K841" s="67">
        <v>8</v>
      </c>
      <c r="L841" s="67">
        <v>31</v>
      </c>
      <c r="M841" s="410" t="s">
        <v>115</v>
      </c>
      <c r="N841" s="410" t="s">
        <v>116</v>
      </c>
      <c r="O841" s="85" t="s">
        <v>115</v>
      </c>
      <c r="P841" s="85" t="s">
        <v>115</v>
      </c>
      <c r="Q841" s="85" t="s">
        <v>115</v>
      </c>
      <c r="R841" s="85" t="s">
        <v>1767</v>
      </c>
      <c r="S841" s="85" t="s">
        <v>1768</v>
      </c>
    </row>
    <row r="842" spans="1:19" ht="14.5" customHeight="1">
      <c r="A842" s="82" t="str">
        <f t="shared" si="13"/>
        <v>A7005</v>
      </c>
      <c r="B842" s="410" t="s">
        <v>735</v>
      </c>
      <c r="C842" s="410" t="s">
        <v>2960</v>
      </c>
      <c r="D842" s="410" t="s">
        <v>2938</v>
      </c>
      <c r="E842" s="410" t="s">
        <v>2967</v>
      </c>
      <c r="F842" s="410" t="s">
        <v>2968</v>
      </c>
      <c r="G842" s="416">
        <v>41883</v>
      </c>
      <c r="H842" s="410" t="s">
        <v>1777</v>
      </c>
      <c r="I842" s="417">
        <v>16</v>
      </c>
      <c r="J842" s="417">
        <v>16</v>
      </c>
      <c r="K842" s="417">
        <v>8</v>
      </c>
      <c r="L842" s="417">
        <v>31</v>
      </c>
      <c r="M842" s="410" t="s">
        <v>115</v>
      </c>
      <c r="N842" s="410" t="s">
        <v>116</v>
      </c>
      <c r="O842" s="85" t="s">
        <v>115</v>
      </c>
      <c r="P842" s="85" t="s">
        <v>115</v>
      </c>
      <c r="Q842" s="85" t="s">
        <v>115</v>
      </c>
      <c r="R842" s="85" t="s">
        <v>1767</v>
      </c>
      <c r="S842" s="85" t="s">
        <v>1768</v>
      </c>
    </row>
    <row r="843" spans="1:19" ht="14.5" customHeight="1">
      <c r="A843" s="82" t="str">
        <f t="shared" si="13"/>
        <v>A7005</v>
      </c>
      <c r="B843" s="410" t="s">
        <v>735</v>
      </c>
      <c r="C843" s="410" t="s">
        <v>2960</v>
      </c>
      <c r="D843" s="410" t="s">
        <v>2938</v>
      </c>
      <c r="E843" s="410" t="s">
        <v>2969</v>
      </c>
      <c r="F843" s="410" t="s">
        <v>2970</v>
      </c>
      <c r="G843" s="416">
        <v>45992</v>
      </c>
      <c r="H843" s="410" t="s">
        <v>606</v>
      </c>
      <c r="I843" s="417">
        <v>16</v>
      </c>
      <c r="J843" s="417">
        <v>16</v>
      </c>
      <c r="K843" s="417">
        <v>8</v>
      </c>
      <c r="L843" s="417">
        <v>31</v>
      </c>
      <c r="M843" s="410" t="s">
        <v>115</v>
      </c>
      <c r="N843" s="410" t="s">
        <v>116</v>
      </c>
      <c r="O843" s="85" t="s">
        <v>115</v>
      </c>
      <c r="P843" s="85" t="s">
        <v>115</v>
      </c>
      <c r="Q843" s="85" t="s">
        <v>115</v>
      </c>
      <c r="R843" s="85" t="s">
        <v>1767</v>
      </c>
      <c r="S843" s="85" t="s">
        <v>1768</v>
      </c>
    </row>
    <row r="844" spans="1:19" ht="14.5" customHeight="1">
      <c r="A844" s="103" t="str">
        <f t="shared" si="13"/>
        <v>A7005</v>
      </c>
      <c r="B844" s="414" t="s">
        <v>735</v>
      </c>
      <c r="C844" s="414" t="s">
        <v>2960</v>
      </c>
      <c r="D844" s="414" t="s">
        <v>2949</v>
      </c>
      <c r="E844" s="414" t="s">
        <v>2961</v>
      </c>
      <c r="F844" s="414" t="s">
        <v>2962</v>
      </c>
      <c r="G844" s="418">
        <v>40817</v>
      </c>
      <c r="H844" s="414" t="s">
        <v>1777</v>
      </c>
      <c r="I844" s="419">
        <v>8</v>
      </c>
      <c r="J844" s="419">
        <v>17</v>
      </c>
      <c r="K844" s="419">
        <v>13</v>
      </c>
      <c r="L844" s="419">
        <v>42</v>
      </c>
      <c r="M844" s="414" t="s">
        <v>115</v>
      </c>
      <c r="N844" s="414" t="s">
        <v>116</v>
      </c>
      <c r="O844" s="103"/>
      <c r="P844" s="103" t="s">
        <v>1882</v>
      </c>
      <c r="Q844" s="103" t="s">
        <v>1882</v>
      </c>
      <c r="R844" s="103" t="s">
        <v>1883</v>
      </c>
      <c r="S844" s="103" t="s">
        <v>1768</v>
      </c>
    </row>
    <row r="845" spans="1:19" ht="14.5" customHeight="1">
      <c r="A845" s="103" t="str">
        <f t="shared" si="13"/>
        <v>A7005</v>
      </c>
      <c r="B845" s="414" t="s">
        <v>735</v>
      </c>
      <c r="C845" s="414" t="s">
        <v>2960</v>
      </c>
      <c r="D845" s="414" t="s">
        <v>2949</v>
      </c>
      <c r="E845" s="414" t="s">
        <v>2963</v>
      </c>
      <c r="F845" s="414" t="s">
        <v>2964</v>
      </c>
      <c r="G845" s="418">
        <v>40817</v>
      </c>
      <c r="H845" s="414" t="s">
        <v>1777</v>
      </c>
      <c r="I845" s="419">
        <v>15</v>
      </c>
      <c r="J845" s="419">
        <v>27</v>
      </c>
      <c r="K845" s="419">
        <v>22</v>
      </c>
      <c r="L845" s="419">
        <v>70</v>
      </c>
      <c r="M845" s="414" t="s">
        <v>115</v>
      </c>
      <c r="N845" s="414" t="s">
        <v>1838</v>
      </c>
      <c r="O845" s="103" t="s">
        <v>115</v>
      </c>
      <c r="P845" s="103" t="s">
        <v>115</v>
      </c>
      <c r="Q845" s="103" t="s">
        <v>115</v>
      </c>
      <c r="R845" s="103" t="s">
        <v>1767</v>
      </c>
      <c r="S845" s="103" t="s">
        <v>1768</v>
      </c>
    </row>
    <row r="846" spans="1:19" ht="14.5" customHeight="1">
      <c r="A846" s="103" t="str">
        <f t="shared" si="13"/>
        <v>A7005</v>
      </c>
      <c r="B846" s="414" t="s">
        <v>735</v>
      </c>
      <c r="C846" s="414" t="s">
        <v>2960</v>
      </c>
      <c r="D846" s="414" t="s">
        <v>2938</v>
      </c>
      <c r="E846" s="414" t="s">
        <v>2965</v>
      </c>
      <c r="F846" s="414" t="s">
        <v>2966</v>
      </c>
      <c r="G846" s="418">
        <v>43435</v>
      </c>
      <c r="H846" s="414" t="s">
        <v>623</v>
      </c>
      <c r="I846" s="419">
        <v>8</v>
      </c>
      <c r="J846" s="419">
        <v>16</v>
      </c>
      <c r="K846" s="419">
        <v>16</v>
      </c>
      <c r="L846" s="419">
        <v>31</v>
      </c>
      <c r="M846" s="414" t="s">
        <v>115</v>
      </c>
      <c r="N846" s="414" t="s">
        <v>116</v>
      </c>
      <c r="O846" s="103" t="s">
        <v>115</v>
      </c>
      <c r="P846" s="103" t="s">
        <v>115</v>
      </c>
      <c r="Q846" s="103" t="s">
        <v>115</v>
      </c>
      <c r="R846" s="103" t="s">
        <v>1767</v>
      </c>
      <c r="S846" s="103" t="s">
        <v>1768</v>
      </c>
    </row>
    <row r="847" spans="1:19" ht="14.5" customHeight="1">
      <c r="A847" s="103" t="str">
        <f t="shared" si="13"/>
        <v>A7005</v>
      </c>
      <c r="B847" s="414" t="s">
        <v>735</v>
      </c>
      <c r="C847" s="414" t="s">
        <v>2960</v>
      </c>
      <c r="D847" s="414" t="s">
        <v>2938</v>
      </c>
      <c r="E847" s="414" t="s">
        <v>2967</v>
      </c>
      <c r="F847" s="414" t="s">
        <v>2968</v>
      </c>
      <c r="G847" s="418">
        <v>41883</v>
      </c>
      <c r="H847" s="414" t="s">
        <v>1777</v>
      </c>
      <c r="I847" s="419">
        <v>8</v>
      </c>
      <c r="J847" s="419">
        <v>16</v>
      </c>
      <c r="K847" s="419">
        <v>16</v>
      </c>
      <c r="L847" s="419">
        <v>31</v>
      </c>
      <c r="M847" s="414" t="s">
        <v>115</v>
      </c>
      <c r="N847" s="414" t="s">
        <v>116</v>
      </c>
      <c r="O847" s="103" t="s">
        <v>115</v>
      </c>
      <c r="P847" s="103" t="s">
        <v>115</v>
      </c>
      <c r="Q847" s="103" t="s">
        <v>115</v>
      </c>
      <c r="R847" s="103" t="s">
        <v>1767</v>
      </c>
      <c r="S847" s="103" t="s">
        <v>1768</v>
      </c>
    </row>
    <row r="848" spans="1:19" ht="14.5" customHeight="1">
      <c r="A848" s="103" t="str">
        <f t="shared" si="13"/>
        <v>A7005</v>
      </c>
      <c r="B848" s="414" t="s">
        <v>735</v>
      </c>
      <c r="C848" s="414" t="s">
        <v>2960</v>
      </c>
      <c r="D848" s="414" t="s">
        <v>2938</v>
      </c>
      <c r="E848" s="414" t="s">
        <v>2969</v>
      </c>
      <c r="F848" s="414" t="s">
        <v>2970</v>
      </c>
      <c r="G848" s="418">
        <v>45992</v>
      </c>
      <c r="H848" s="414" t="s">
        <v>606</v>
      </c>
      <c r="I848" s="419">
        <v>8</v>
      </c>
      <c r="J848" s="419">
        <v>16</v>
      </c>
      <c r="K848" s="419">
        <v>16</v>
      </c>
      <c r="L848" s="419">
        <v>31</v>
      </c>
      <c r="M848" s="414" t="s">
        <v>115</v>
      </c>
      <c r="N848" s="414" t="s">
        <v>116</v>
      </c>
      <c r="O848" s="103" t="s">
        <v>115</v>
      </c>
      <c r="P848" s="103" t="s">
        <v>115</v>
      </c>
      <c r="Q848" s="103" t="s">
        <v>115</v>
      </c>
      <c r="R848" s="103" t="s">
        <v>1767</v>
      </c>
      <c r="S848" s="103" t="s">
        <v>1768</v>
      </c>
    </row>
    <row r="849" spans="1:19" ht="13" customHeight="1">
      <c r="A849" s="82" t="str">
        <f t="shared" si="13"/>
        <v>A7011</v>
      </c>
      <c r="B849" s="438" t="s">
        <v>2971</v>
      </c>
      <c r="C849" s="439" t="s">
        <v>2972</v>
      </c>
      <c r="D849" s="423"/>
      <c r="E849" s="423"/>
      <c r="F849" s="423"/>
      <c r="G849" s="423"/>
      <c r="H849" s="423"/>
      <c r="I849" s="423">
        <v>14</v>
      </c>
      <c r="J849" s="423">
        <v>18.5</v>
      </c>
      <c r="K849" s="423">
        <v>8</v>
      </c>
      <c r="L849" s="423"/>
      <c r="M849" s="423"/>
      <c r="N849" s="423"/>
    </row>
    <row r="850" spans="1:19" ht="14.5" customHeight="1">
      <c r="A850" s="103" t="str">
        <f t="shared" si="13"/>
        <v>A7011</v>
      </c>
      <c r="B850" s="424" t="s">
        <v>2971</v>
      </c>
      <c r="C850" s="425" t="s">
        <v>2972</v>
      </c>
      <c r="D850" s="425"/>
      <c r="E850" s="425"/>
      <c r="F850" s="425"/>
      <c r="G850" s="425"/>
      <c r="H850" s="425"/>
      <c r="I850" s="426">
        <v>0</v>
      </c>
      <c r="J850" s="426">
        <v>0</v>
      </c>
      <c r="K850" s="426">
        <v>0</v>
      </c>
      <c r="L850" s="413"/>
      <c r="M850" s="413"/>
      <c r="N850" s="413"/>
      <c r="O850" s="103"/>
      <c r="P850" s="103"/>
      <c r="Q850" s="103"/>
      <c r="R850" s="103"/>
      <c r="S850" s="103"/>
    </row>
    <row r="851" spans="1:19" ht="14.5" customHeight="1">
      <c r="A851" s="82" t="str">
        <f t="shared" si="13"/>
        <v>A7011</v>
      </c>
      <c r="B851" s="410" t="s">
        <v>2973</v>
      </c>
      <c r="C851" s="410" t="s">
        <v>2974</v>
      </c>
      <c r="D851" s="410" t="s">
        <v>2938</v>
      </c>
      <c r="E851" s="410" t="s">
        <v>2975</v>
      </c>
      <c r="F851" s="410" t="s">
        <v>2976</v>
      </c>
      <c r="G851" s="416">
        <v>44958</v>
      </c>
      <c r="H851" s="410" t="s">
        <v>606</v>
      </c>
      <c r="I851" s="417">
        <v>0</v>
      </c>
      <c r="J851" s="417">
        <v>0</v>
      </c>
      <c r="K851" s="417">
        <v>0</v>
      </c>
      <c r="L851" s="417">
        <v>0</v>
      </c>
      <c r="M851" s="410" t="s">
        <v>2977</v>
      </c>
      <c r="N851" s="410" t="s">
        <v>116</v>
      </c>
      <c r="O851" s="85"/>
      <c r="P851" s="85"/>
      <c r="Q851" s="85"/>
      <c r="R851" s="85"/>
      <c r="S851" s="85" t="s">
        <v>1768</v>
      </c>
    </row>
    <row r="852" spans="1:19" ht="14.5" customHeight="1">
      <c r="A852" s="103" t="str">
        <f t="shared" si="13"/>
        <v>A7011</v>
      </c>
      <c r="B852" s="414" t="s">
        <v>2973</v>
      </c>
      <c r="C852" s="414" t="s">
        <v>2974</v>
      </c>
      <c r="D852" s="414" t="s">
        <v>2938</v>
      </c>
      <c r="E852" s="414" t="s">
        <v>2975</v>
      </c>
      <c r="F852" s="414" t="s">
        <v>2976</v>
      </c>
      <c r="G852" s="418">
        <v>44958</v>
      </c>
      <c r="H852" s="414" t="s">
        <v>606</v>
      </c>
      <c r="I852" s="419">
        <v>0</v>
      </c>
      <c r="J852" s="419">
        <v>0</v>
      </c>
      <c r="K852" s="419">
        <v>0</v>
      </c>
      <c r="L852" s="419">
        <v>0</v>
      </c>
      <c r="M852" s="414" t="s">
        <v>2977</v>
      </c>
      <c r="N852" s="414" t="s">
        <v>116</v>
      </c>
      <c r="O852" s="103"/>
      <c r="P852" s="103"/>
      <c r="Q852" s="103"/>
      <c r="R852" s="103"/>
      <c r="S852" s="103" t="s">
        <v>1768</v>
      </c>
    </row>
    <row r="853" spans="1:19" ht="14.5" customHeight="1">
      <c r="A853" s="82" t="str">
        <f t="shared" si="13"/>
        <v>A7021</v>
      </c>
      <c r="B853" s="410" t="s">
        <v>2978</v>
      </c>
      <c r="C853" s="410" t="s">
        <v>2979</v>
      </c>
      <c r="D853" s="410" t="s">
        <v>2949</v>
      </c>
      <c r="E853" s="410" t="s">
        <v>2980</v>
      </c>
      <c r="F853" s="410" t="s">
        <v>2981</v>
      </c>
      <c r="G853" s="416">
        <v>40513</v>
      </c>
      <c r="H853" s="410" t="s">
        <v>1777</v>
      </c>
      <c r="I853" s="417">
        <v>13</v>
      </c>
      <c r="J853" s="417">
        <v>9</v>
      </c>
      <c r="K853" s="417">
        <v>4</v>
      </c>
      <c r="L853" s="417">
        <v>8</v>
      </c>
      <c r="M853" s="410" t="s">
        <v>115</v>
      </c>
      <c r="N853" s="410">
        <v>7</v>
      </c>
      <c r="O853" s="85" t="s">
        <v>1882</v>
      </c>
      <c r="P853" s="85" t="s">
        <v>1882</v>
      </c>
      <c r="Q853" s="85" t="s">
        <v>1882</v>
      </c>
      <c r="R853" s="85" t="s">
        <v>1883</v>
      </c>
      <c r="S853" s="85" t="s">
        <v>1768</v>
      </c>
    </row>
    <row r="854" spans="1:19" ht="14.5" customHeight="1">
      <c r="A854" s="82" t="str">
        <f t="shared" si="13"/>
        <v>A7021</v>
      </c>
      <c r="B854" s="410" t="s">
        <v>2978</v>
      </c>
      <c r="C854" s="410" t="s">
        <v>2982</v>
      </c>
      <c r="D854" s="410" t="s">
        <v>2938</v>
      </c>
      <c r="E854" s="410" t="s">
        <v>2983</v>
      </c>
      <c r="F854" s="410" t="s">
        <v>2984</v>
      </c>
      <c r="G854" s="416">
        <v>45901</v>
      </c>
      <c r="H854" s="410" t="s">
        <v>606</v>
      </c>
      <c r="I854" s="417">
        <v>16</v>
      </c>
      <c r="J854" s="417">
        <v>9</v>
      </c>
      <c r="K854" s="417">
        <v>4</v>
      </c>
      <c r="L854" s="417">
        <v>6</v>
      </c>
      <c r="M854" s="410" t="s">
        <v>115</v>
      </c>
      <c r="N854" s="410" t="s">
        <v>116</v>
      </c>
      <c r="O854" s="85" t="s">
        <v>1882</v>
      </c>
      <c r="P854" s="85" t="s">
        <v>1882</v>
      </c>
      <c r="Q854" s="85" t="s">
        <v>1882</v>
      </c>
      <c r="R854" s="85" t="s">
        <v>1883</v>
      </c>
      <c r="S854" s="85" t="s">
        <v>1768</v>
      </c>
    </row>
    <row r="855" spans="1:19" ht="14.5" customHeight="1">
      <c r="A855" s="82" t="str">
        <f t="shared" si="13"/>
        <v>A7021</v>
      </c>
      <c r="B855" s="410" t="s">
        <v>2978</v>
      </c>
      <c r="C855" s="410" t="s">
        <v>2979</v>
      </c>
      <c r="D855" s="410" t="s">
        <v>2949</v>
      </c>
      <c r="E855" s="410"/>
      <c r="F855" s="410"/>
      <c r="G855" s="416">
        <v>41214</v>
      </c>
      <c r="H855" s="410" t="s">
        <v>1777</v>
      </c>
      <c r="I855" s="417">
        <v>16</v>
      </c>
      <c r="J855" s="417">
        <v>9</v>
      </c>
      <c r="K855" s="417">
        <v>4</v>
      </c>
      <c r="L855" s="417">
        <v>6</v>
      </c>
      <c r="M855" s="410" t="s">
        <v>115</v>
      </c>
      <c r="N855" s="410" t="s">
        <v>116</v>
      </c>
      <c r="O855" s="85" t="s">
        <v>1882</v>
      </c>
      <c r="P855" s="85" t="s">
        <v>1882</v>
      </c>
      <c r="Q855" s="85" t="s">
        <v>1882</v>
      </c>
      <c r="R855" s="85" t="s">
        <v>1883</v>
      </c>
      <c r="S855" s="85" t="s">
        <v>1768</v>
      </c>
    </row>
    <row r="856" spans="1:19" ht="14.5" customHeight="1">
      <c r="A856" s="82" t="str">
        <f t="shared" si="13"/>
        <v>A7021</v>
      </c>
      <c r="B856" s="410" t="s">
        <v>2978</v>
      </c>
      <c r="C856" s="410" t="s">
        <v>2982</v>
      </c>
      <c r="D856" s="410" t="s">
        <v>2938</v>
      </c>
      <c r="E856" s="410" t="s">
        <v>2985</v>
      </c>
      <c r="F856" s="410" t="s">
        <v>2986</v>
      </c>
      <c r="G856" s="416">
        <v>45901</v>
      </c>
      <c r="H856" s="410" t="s">
        <v>606</v>
      </c>
      <c r="I856" s="417">
        <v>16</v>
      </c>
      <c r="J856" s="417">
        <v>9</v>
      </c>
      <c r="K856" s="417">
        <v>4</v>
      </c>
      <c r="L856" s="417">
        <v>6</v>
      </c>
      <c r="M856" s="410" t="s">
        <v>115</v>
      </c>
      <c r="N856" s="410" t="s">
        <v>116</v>
      </c>
      <c r="O856" s="85" t="s">
        <v>1882</v>
      </c>
      <c r="P856" s="85" t="s">
        <v>1882</v>
      </c>
      <c r="Q856" s="85" t="s">
        <v>1882</v>
      </c>
      <c r="R856" s="85" t="s">
        <v>1883</v>
      </c>
      <c r="S856" s="85" t="s">
        <v>1768</v>
      </c>
    </row>
    <row r="857" spans="1:19" ht="14.5" customHeight="1">
      <c r="A857" s="103" t="str">
        <f t="shared" si="13"/>
        <v>A7021</v>
      </c>
      <c r="B857" s="414" t="s">
        <v>2978</v>
      </c>
      <c r="C857" s="414" t="s">
        <v>2979</v>
      </c>
      <c r="D857" s="414" t="s">
        <v>2949</v>
      </c>
      <c r="E857" s="414" t="s">
        <v>2980</v>
      </c>
      <c r="F857" s="414" t="s">
        <v>2981</v>
      </c>
      <c r="G857" s="418">
        <v>40513</v>
      </c>
      <c r="H857" s="414" t="s">
        <v>1777</v>
      </c>
      <c r="I857" s="419">
        <v>4</v>
      </c>
      <c r="J857" s="419">
        <v>13</v>
      </c>
      <c r="K857" s="419">
        <v>9</v>
      </c>
      <c r="L857" s="419">
        <v>8</v>
      </c>
      <c r="M857" s="414" t="s">
        <v>115</v>
      </c>
      <c r="N857" s="414">
        <v>7</v>
      </c>
      <c r="O857" s="103" t="s">
        <v>1882</v>
      </c>
      <c r="P857" s="103" t="s">
        <v>1882</v>
      </c>
      <c r="Q857" s="103" t="s">
        <v>1882</v>
      </c>
      <c r="R857" s="103" t="s">
        <v>1883</v>
      </c>
      <c r="S857" s="103" t="s">
        <v>1768</v>
      </c>
    </row>
    <row r="858" spans="1:19" ht="14.5" customHeight="1">
      <c r="A858" s="103" t="str">
        <f t="shared" si="13"/>
        <v>A7021</v>
      </c>
      <c r="B858" s="414" t="s">
        <v>2978</v>
      </c>
      <c r="C858" s="414" t="s">
        <v>2982</v>
      </c>
      <c r="D858" s="414" t="s">
        <v>2938</v>
      </c>
      <c r="E858" s="414" t="s">
        <v>2983</v>
      </c>
      <c r="F858" s="414" t="s">
        <v>2984</v>
      </c>
      <c r="G858" s="418">
        <v>45901</v>
      </c>
      <c r="H858" s="414" t="s">
        <v>606</v>
      </c>
      <c r="I858" s="419">
        <v>4</v>
      </c>
      <c r="J858" s="419">
        <v>16</v>
      </c>
      <c r="K858" s="419">
        <v>9</v>
      </c>
      <c r="L858" s="419">
        <v>6</v>
      </c>
      <c r="M858" s="414" t="s">
        <v>115</v>
      </c>
      <c r="N858" s="414" t="s">
        <v>116</v>
      </c>
      <c r="O858" s="103" t="s">
        <v>1882</v>
      </c>
      <c r="P858" s="103" t="s">
        <v>1882</v>
      </c>
      <c r="Q858" s="103" t="s">
        <v>1882</v>
      </c>
      <c r="R858" s="103" t="s">
        <v>1883</v>
      </c>
      <c r="S858" s="103" t="s">
        <v>1768</v>
      </c>
    </row>
    <row r="859" spans="1:19" ht="14.5" customHeight="1">
      <c r="A859" s="103" t="str">
        <f t="shared" si="13"/>
        <v>A7021</v>
      </c>
      <c r="B859" s="414" t="s">
        <v>2978</v>
      </c>
      <c r="C859" s="414" t="s">
        <v>2979</v>
      </c>
      <c r="D859" s="414" t="s">
        <v>2949</v>
      </c>
      <c r="E859" s="414"/>
      <c r="F859" s="414"/>
      <c r="G859" s="418">
        <v>41214</v>
      </c>
      <c r="H859" s="414" t="s">
        <v>1777</v>
      </c>
      <c r="I859" s="419">
        <v>4</v>
      </c>
      <c r="J859" s="419">
        <v>16</v>
      </c>
      <c r="K859" s="419">
        <v>9</v>
      </c>
      <c r="L859" s="419">
        <v>6</v>
      </c>
      <c r="M859" s="414" t="s">
        <v>115</v>
      </c>
      <c r="N859" s="414" t="s">
        <v>116</v>
      </c>
      <c r="O859" s="103" t="s">
        <v>1882</v>
      </c>
      <c r="P859" s="103" t="s">
        <v>1882</v>
      </c>
      <c r="Q859" s="103" t="s">
        <v>1882</v>
      </c>
      <c r="R859" s="103" t="s">
        <v>1883</v>
      </c>
      <c r="S859" s="103" t="s">
        <v>1768</v>
      </c>
    </row>
    <row r="860" spans="1:19" ht="14.5" customHeight="1">
      <c r="A860" s="103" t="str">
        <f t="shared" si="13"/>
        <v>A7021</v>
      </c>
      <c r="B860" s="414" t="s">
        <v>2978</v>
      </c>
      <c r="C860" s="414" t="s">
        <v>2982</v>
      </c>
      <c r="D860" s="414" t="s">
        <v>2938</v>
      </c>
      <c r="E860" s="414" t="s">
        <v>2985</v>
      </c>
      <c r="F860" s="414" t="s">
        <v>2986</v>
      </c>
      <c r="G860" s="418">
        <v>45901</v>
      </c>
      <c r="H860" s="414" t="s">
        <v>606</v>
      </c>
      <c r="I860" s="419">
        <v>4</v>
      </c>
      <c r="J860" s="419">
        <v>16</v>
      </c>
      <c r="K860" s="419">
        <v>9</v>
      </c>
      <c r="L860" s="419">
        <v>6</v>
      </c>
      <c r="M860" s="414" t="s">
        <v>115</v>
      </c>
      <c r="N860" s="414" t="s">
        <v>116</v>
      </c>
      <c r="O860" s="103" t="s">
        <v>1882</v>
      </c>
      <c r="P860" s="103" t="s">
        <v>1882</v>
      </c>
      <c r="Q860" s="103" t="s">
        <v>1882</v>
      </c>
      <c r="R860" s="103" t="s">
        <v>1883</v>
      </c>
      <c r="S860" s="103" t="s">
        <v>1768</v>
      </c>
    </row>
    <row r="861" spans="1:19" ht="14.5" customHeight="1">
      <c r="A861" s="82" t="str">
        <f t="shared" si="13"/>
        <v>A7025</v>
      </c>
      <c r="B861" s="410" t="s">
        <v>2987</v>
      </c>
      <c r="C861" s="410" t="s">
        <v>2988</v>
      </c>
      <c r="D861" s="410" t="s">
        <v>2949</v>
      </c>
      <c r="E861" s="410" t="s">
        <v>2989</v>
      </c>
      <c r="F861" s="410" t="s">
        <v>2990</v>
      </c>
      <c r="G861" s="416">
        <v>39448</v>
      </c>
      <c r="H861" s="410" t="s">
        <v>1777</v>
      </c>
      <c r="I861" s="417">
        <v>12</v>
      </c>
      <c r="J861" s="417">
        <v>9</v>
      </c>
      <c r="K861" s="417">
        <v>4</v>
      </c>
      <c r="L861" s="417">
        <v>9</v>
      </c>
      <c r="M861" s="410" t="s">
        <v>115</v>
      </c>
      <c r="N861" s="410" t="s">
        <v>116</v>
      </c>
      <c r="O861" s="85"/>
      <c r="P861" s="85" t="s">
        <v>1882</v>
      </c>
      <c r="Q861" s="85" t="s">
        <v>1882</v>
      </c>
      <c r="R861" s="85" t="s">
        <v>1883</v>
      </c>
      <c r="S861" s="85" t="s">
        <v>1768</v>
      </c>
    </row>
    <row r="862" spans="1:19" ht="14.5" customHeight="1">
      <c r="A862" s="82" t="str">
        <f t="shared" si="13"/>
        <v>A7025</v>
      </c>
      <c r="B862" s="410" t="s">
        <v>2987</v>
      </c>
      <c r="C862" s="410" t="s">
        <v>2988</v>
      </c>
      <c r="D862" s="410" t="s">
        <v>2938</v>
      </c>
      <c r="E862" s="410" t="s">
        <v>2991</v>
      </c>
      <c r="F862" s="410" t="s">
        <v>2992</v>
      </c>
      <c r="G862" s="416">
        <v>44136</v>
      </c>
      <c r="H862" s="410" t="s">
        <v>606</v>
      </c>
      <c r="I862" s="417">
        <v>12</v>
      </c>
      <c r="J862" s="417">
        <v>9</v>
      </c>
      <c r="K862" s="417">
        <v>4</v>
      </c>
      <c r="L862" s="417">
        <v>9</v>
      </c>
      <c r="M862" s="410" t="s">
        <v>115</v>
      </c>
      <c r="N862" s="410" t="s">
        <v>116</v>
      </c>
      <c r="O862" s="85"/>
      <c r="P862" s="85" t="s">
        <v>115</v>
      </c>
      <c r="Q862" s="85" t="s">
        <v>115</v>
      </c>
      <c r="R862" s="85" t="s">
        <v>1767</v>
      </c>
      <c r="S862" s="85" t="s">
        <v>1768</v>
      </c>
    </row>
    <row r="863" spans="1:19" ht="14.5" customHeight="1">
      <c r="A863" s="82" t="str">
        <f t="shared" si="13"/>
        <v>A7025</v>
      </c>
      <c r="B863" s="410" t="s">
        <v>2987</v>
      </c>
      <c r="C863" s="410" t="s">
        <v>2993</v>
      </c>
      <c r="D863" s="410" t="s">
        <v>2938</v>
      </c>
      <c r="E863" s="410" t="s">
        <v>2994</v>
      </c>
      <c r="F863" s="410" t="s">
        <v>2995</v>
      </c>
      <c r="G863" s="416">
        <v>45658</v>
      </c>
      <c r="H863" s="410" t="s">
        <v>606</v>
      </c>
      <c r="I863" s="417">
        <v>12</v>
      </c>
      <c r="J863" s="417">
        <v>9</v>
      </c>
      <c r="K863" s="417">
        <v>4</v>
      </c>
      <c r="L863" s="417">
        <v>9</v>
      </c>
      <c r="M863" s="410" t="s">
        <v>115</v>
      </c>
      <c r="N863" s="410" t="s">
        <v>116</v>
      </c>
      <c r="O863" s="85"/>
      <c r="P863" s="85" t="s">
        <v>115</v>
      </c>
      <c r="Q863" s="85" t="s">
        <v>115</v>
      </c>
      <c r="R863" s="85" t="s">
        <v>1767</v>
      </c>
      <c r="S863" s="85" t="s">
        <v>1768</v>
      </c>
    </row>
    <row r="864" spans="1:19" ht="14.5" customHeight="1">
      <c r="A864" s="82" t="str">
        <f t="shared" si="13"/>
        <v>A7025</v>
      </c>
      <c r="B864" s="410" t="s">
        <v>2987</v>
      </c>
      <c r="C864" s="410" t="s">
        <v>2988</v>
      </c>
      <c r="D864" s="410" t="s">
        <v>2938</v>
      </c>
      <c r="E864" s="410" t="s">
        <v>2996</v>
      </c>
      <c r="F864" s="410" t="s">
        <v>2997</v>
      </c>
      <c r="G864" s="416">
        <v>43831</v>
      </c>
      <c r="H864" s="410" t="s">
        <v>606</v>
      </c>
      <c r="I864" s="417">
        <v>12</v>
      </c>
      <c r="J864" s="417">
        <v>9</v>
      </c>
      <c r="K864" s="417">
        <v>4</v>
      </c>
      <c r="L864" s="417">
        <v>9</v>
      </c>
      <c r="M864" s="410" t="s">
        <v>115</v>
      </c>
      <c r="N864" s="410" t="s">
        <v>116</v>
      </c>
      <c r="O864" s="85"/>
      <c r="P864" s="85" t="s">
        <v>115</v>
      </c>
      <c r="Q864" s="85" t="s">
        <v>115</v>
      </c>
      <c r="R864" s="85" t="s">
        <v>1767</v>
      </c>
      <c r="S864" s="85" t="s">
        <v>1768</v>
      </c>
    </row>
    <row r="865" spans="1:19" ht="14.5" customHeight="1">
      <c r="A865" s="103" t="str">
        <f t="shared" si="13"/>
        <v>A7025</v>
      </c>
      <c r="B865" s="414" t="s">
        <v>2987</v>
      </c>
      <c r="C865" s="414" t="s">
        <v>2988</v>
      </c>
      <c r="D865" s="414" t="s">
        <v>2949</v>
      </c>
      <c r="E865" s="414" t="s">
        <v>2989</v>
      </c>
      <c r="F865" s="414" t="s">
        <v>2990</v>
      </c>
      <c r="G865" s="418">
        <v>39448</v>
      </c>
      <c r="H865" s="414" t="s">
        <v>1777</v>
      </c>
      <c r="I865" s="419">
        <v>4</v>
      </c>
      <c r="J865" s="419">
        <v>12</v>
      </c>
      <c r="K865" s="419">
        <v>9</v>
      </c>
      <c r="L865" s="419">
        <v>9</v>
      </c>
      <c r="M865" s="414" t="s">
        <v>115</v>
      </c>
      <c r="N865" s="414" t="s">
        <v>116</v>
      </c>
      <c r="O865" s="103"/>
      <c r="P865" s="103" t="s">
        <v>1882</v>
      </c>
      <c r="Q865" s="103" t="s">
        <v>1882</v>
      </c>
      <c r="R865" s="103" t="s">
        <v>1883</v>
      </c>
      <c r="S865" s="103" t="s">
        <v>1768</v>
      </c>
    </row>
    <row r="866" spans="1:19" ht="14.5" customHeight="1">
      <c r="A866" s="103" t="str">
        <f t="shared" si="13"/>
        <v>A7025</v>
      </c>
      <c r="B866" s="414" t="s">
        <v>2987</v>
      </c>
      <c r="C866" s="414" t="s">
        <v>2988</v>
      </c>
      <c r="D866" s="414" t="s">
        <v>2938</v>
      </c>
      <c r="E866" s="414" t="s">
        <v>2991</v>
      </c>
      <c r="F866" s="414" t="s">
        <v>2992</v>
      </c>
      <c r="G866" s="418">
        <v>44136</v>
      </c>
      <c r="H866" s="414" t="s">
        <v>606</v>
      </c>
      <c r="I866" s="419">
        <v>4</v>
      </c>
      <c r="J866" s="419">
        <v>12</v>
      </c>
      <c r="K866" s="419">
        <v>9</v>
      </c>
      <c r="L866" s="419">
        <v>9</v>
      </c>
      <c r="M866" s="414" t="s">
        <v>115</v>
      </c>
      <c r="N866" s="414" t="s">
        <v>116</v>
      </c>
      <c r="O866" s="103"/>
      <c r="P866" s="103" t="s">
        <v>115</v>
      </c>
      <c r="Q866" s="103" t="s">
        <v>115</v>
      </c>
      <c r="R866" s="103" t="s">
        <v>1767</v>
      </c>
      <c r="S866" s="103" t="s">
        <v>1768</v>
      </c>
    </row>
    <row r="867" spans="1:19" ht="14.5" customHeight="1">
      <c r="A867" s="103" t="str">
        <f t="shared" si="13"/>
        <v>A7025</v>
      </c>
      <c r="B867" s="414" t="s">
        <v>2987</v>
      </c>
      <c r="C867" s="414" t="s">
        <v>2993</v>
      </c>
      <c r="D867" s="414" t="s">
        <v>2938</v>
      </c>
      <c r="E867" s="414" t="s">
        <v>2994</v>
      </c>
      <c r="F867" s="414" t="s">
        <v>2995</v>
      </c>
      <c r="G867" s="418">
        <v>45658</v>
      </c>
      <c r="H867" s="414" t="s">
        <v>606</v>
      </c>
      <c r="I867" s="419">
        <v>4</v>
      </c>
      <c r="J867" s="419">
        <v>12</v>
      </c>
      <c r="K867" s="419">
        <v>9</v>
      </c>
      <c r="L867" s="419">
        <v>9</v>
      </c>
      <c r="M867" s="414" t="s">
        <v>115</v>
      </c>
      <c r="N867" s="414" t="s">
        <v>116</v>
      </c>
      <c r="O867" s="103"/>
      <c r="P867" s="103" t="s">
        <v>115</v>
      </c>
      <c r="Q867" s="103" t="s">
        <v>115</v>
      </c>
      <c r="R867" s="103" t="s">
        <v>1767</v>
      </c>
      <c r="S867" s="103" t="s">
        <v>1768</v>
      </c>
    </row>
    <row r="868" spans="1:19" ht="14.5" customHeight="1">
      <c r="A868" s="103" t="str">
        <f t="shared" si="13"/>
        <v>A7025</v>
      </c>
      <c r="B868" s="414" t="s">
        <v>2987</v>
      </c>
      <c r="C868" s="414" t="s">
        <v>2988</v>
      </c>
      <c r="D868" s="414" t="s">
        <v>2938</v>
      </c>
      <c r="E868" s="414" t="s">
        <v>2996</v>
      </c>
      <c r="F868" s="414" t="s">
        <v>2997</v>
      </c>
      <c r="G868" s="418">
        <v>43831</v>
      </c>
      <c r="H868" s="414" t="s">
        <v>606</v>
      </c>
      <c r="I868" s="419">
        <v>4</v>
      </c>
      <c r="J868" s="419">
        <v>12</v>
      </c>
      <c r="K868" s="419">
        <v>9</v>
      </c>
      <c r="L868" s="419">
        <v>9</v>
      </c>
      <c r="M868" s="414" t="s">
        <v>115</v>
      </c>
      <c r="N868" s="414" t="s">
        <v>116</v>
      </c>
      <c r="O868" s="103"/>
      <c r="P868" s="103" t="s">
        <v>115</v>
      </c>
      <c r="Q868" s="103" t="s">
        <v>115</v>
      </c>
      <c r="R868" s="103" t="s">
        <v>1767</v>
      </c>
      <c r="S868" s="103" t="s">
        <v>1768</v>
      </c>
    </row>
    <row r="869" spans="1:19" ht="14.5" customHeight="1">
      <c r="A869" s="82" t="str">
        <f t="shared" si="13"/>
        <v>A7030</v>
      </c>
      <c r="B869" s="410" t="s">
        <v>2998</v>
      </c>
      <c r="C869" s="410" t="s">
        <v>2999</v>
      </c>
      <c r="D869" s="410" t="s">
        <v>2938</v>
      </c>
      <c r="E869" s="410" t="s">
        <v>3000</v>
      </c>
      <c r="F869" s="410" t="s">
        <v>3001</v>
      </c>
      <c r="G869" s="416">
        <v>43739</v>
      </c>
      <c r="H869" s="410" t="s">
        <v>606</v>
      </c>
      <c r="I869" s="417">
        <v>14</v>
      </c>
      <c r="J869" s="417">
        <v>12</v>
      </c>
      <c r="K869" s="417">
        <v>8</v>
      </c>
      <c r="L869" s="417">
        <v>10</v>
      </c>
      <c r="M869" s="410" t="s">
        <v>115</v>
      </c>
      <c r="N869" s="410" t="s">
        <v>116</v>
      </c>
      <c r="O869" s="85" t="s">
        <v>1882</v>
      </c>
      <c r="P869" s="85"/>
      <c r="Q869" s="85" t="s">
        <v>1882</v>
      </c>
      <c r="R869" s="85" t="s">
        <v>1883</v>
      </c>
      <c r="S869" s="85" t="s">
        <v>1768</v>
      </c>
    </row>
    <row r="870" spans="1:19" ht="14.5" customHeight="1">
      <c r="A870" s="103" t="str">
        <f t="shared" si="13"/>
        <v>A7030</v>
      </c>
      <c r="B870" s="414" t="s">
        <v>2998</v>
      </c>
      <c r="C870" s="414" t="s">
        <v>2999</v>
      </c>
      <c r="D870" s="414" t="s">
        <v>2938</v>
      </c>
      <c r="E870" s="414" t="s">
        <v>3000</v>
      </c>
      <c r="F870" s="414" t="s">
        <v>3001</v>
      </c>
      <c r="G870" s="418">
        <v>43739</v>
      </c>
      <c r="H870" s="414" t="s">
        <v>606</v>
      </c>
      <c r="I870" s="419">
        <v>8</v>
      </c>
      <c r="J870" s="419">
        <v>14</v>
      </c>
      <c r="K870" s="419">
        <v>12</v>
      </c>
      <c r="L870" s="419">
        <v>10</v>
      </c>
      <c r="M870" s="414" t="s">
        <v>115</v>
      </c>
      <c r="N870" s="414" t="s">
        <v>116</v>
      </c>
      <c r="O870" s="103" t="s">
        <v>1882</v>
      </c>
      <c r="P870" s="103"/>
      <c r="Q870" s="103" t="s">
        <v>1882</v>
      </c>
      <c r="R870" s="103" t="s">
        <v>1883</v>
      </c>
      <c r="S870" s="103" t="s">
        <v>1768</v>
      </c>
    </row>
    <row r="871" spans="1:19" ht="14.5" customHeight="1">
      <c r="A871" s="82" t="str">
        <f t="shared" si="13"/>
        <v>A7035</v>
      </c>
      <c r="B871" s="410" t="s">
        <v>3002</v>
      </c>
      <c r="C871" s="410" t="s">
        <v>3003</v>
      </c>
      <c r="D871" s="410" t="s">
        <v>2938</v>
      </c>
      <c r="E871" s="410" t="s">
        <v>3004</v>
      </c>
      <c r="F871" s="410" t="s">
        <v>3005</v>
      </c>
      <c r="G871" s="416">
        <v>42278</v>
      </c>
      <c r="H871" s="410" t="s">
        <v>623</v>
      </c>
      <c r="I871" s="417">
        <v>14</v>
      </c>
      <c r="J871" s="417">
        <v>17</v>
      </c>
      <c r="K871" s="417">
        <v>4</v>
      </c>
      <c r="L871" s="417">
        <v>40</v>
      </c>
      <c r="M871" s="410" t="s">
        <v>115</v>
      </c>
      <c r="N871" s="410" t="s">
        <v>116</v>
      </c>
      <c r="O871" s="85"/>
      <c r="P871" s="85" t="s">
        <v>1882</v>
      </c>
      <c r="Q871" s="85" t="s">
        <v>1882</v>
      </c>
      <c r="R871" s="85" t="s">
        <v>1883</v>
      </c>
      <c r="S871" s="85" t="s">
        <v>1768</v>
      </c>
    </row>
    <row r="872" spans="1:19" ht="14.5" customHeight="1">
      <c r="A872" s="82" t="str">
        <f t="shared" si="13"/>
        <v>A7035</v>
      </c>
      <c r="B872" s="410" t="s">
        <v>3002</v>
      </c>
      <c r="C872" s="410" t="s">
        <v>3006</v>
      </c>
      <c r="D872" s="410" t="s">
        <v>2938</v>
      </c>
      <c r="E872" s="410" t="s">
        <v>3007</v>
      </c>
      <c r="F872" s="410" t="s">
        <v>3008</v>
      </c>
      <c r="G872" s="416">
        <v>42278</v>
      </c>
      <c r="H872" s="410" t="s">
        <v>623</v>
      </c>
      <c r="I872" s="417">
        <v>14</v>
      </c>
      <c r="J872" s="417">
        <v>17</v>
      </c>
      <c r="K872" s="417">
        <v>4</v>
      </c>
      <c r="L872" s="417">
        <v>35</v>
      </c>
      <c r="M872" s="410" t="s">
        <v>115</v>
      </c>
      <c r="N872" s="410" t="s">
        <v>116</v>
      </c>
      <c r="O872" s="85"/>
      <c r="P872" s="85" t="s">
        <v>1882</v>
      </c>
      <c r="Q872" s="85" t="s">
        <v>1882</v>
      </c>
      <c r="R872" s="85" t="s">
        <v>1883</v>
      </c>
      <c r="S872" s="85" t="s">
        <v>1768</v>
      </c>
    </row>
    <row r="873" spans="1:19" ht="14.5" customHeight="1">
      <c r="A873" s="82" t="str">
        <f t="shared" si="13"/>
        <v>A7035</v>
      </c>
      <c r="B873" s="410" t="s">
        <v>3002</v>
      </c>
      <c r="C873" s="410" t="s">
        <v>3003</v>
      </c>
      <c r="D873" s="410" t="s">
        <v>2938</v>
      </c>
      <c r="E873" s="410" t="s">
        <v>3009</v>
      </c>
      <c r="F873" s="410" t="s">
        <v>3010</v>
      </c>
      <c r="G873" s="416">
        <v>47818</v>
      </c>
      <c r="H873" s="410" t="s">
        <v>606</v>
      </c>
      <c r="I873" s="417">
        <v>14</v>
      </c>
      <c r="J873" s="417">
        <v>17</v>
      </c>
      <c r="K873" s="417">
        <v>4</v>
      </c>
      <c r="L873" s="417">
        <v>35</v>
      </c>
      <c r="M873" s="410" t="s">
        <v>115</v>
      </c>
      <c r="N873" s="410" t="s">
        <v>116</v>
      </c>
      <c r="O873" s="85"/>
      <c r="P873" s="85" t="s">
        <v>1882</v>
      </c>
      <c r="Q873" s="85" t="s">
        <v>1882</v>
      </c>
      <c r="R873" s="85" t="s">
        <v>1883</v>
      </c>
      <c r="S873" s="85" t="s">
        <v>1768</v>
      </c>
    </row>
    <row r="874" spans="1:19" ht="14.5" customHeight="1">
      <c r="A874" s="103" t="str">
        <f t="shared" si="13"/>
        <v>A7035</v>
      </c>
      <c r="B874" s="414" t="s">
        <v>3002</v>
      </c>
      <c r="C874" s="414" t="s">
        <v>3003</v>
      </c>
      <c r="D874" s="414" t="s">
        <v>2938</v>
      </c>
      <c r="E874" s="414" t="s">
        <v>3004</v>
      </c>
      <c r="F874" s="414" t="s">
        <v>3005</v>
      </c>
      <c r="G874" s="418">
        <v>42278</v>
      </c>
      <c r="H874" s="414" t="s">
        <v>623</v>
      </c>
      <c r="I874" s="419">
        <v>4</v>
      </c>
      <c r="J874" s="419">
        <v>14</v>
      </c>
      <c r="K874" s="419">
        <v>17</v>
      </c>
      <c r="L874" s="419">
        <v>40</v>
      </c>
      <c r="M874" s="414" t="s">
        <v>115</v>
      </c>
      <c r="N874" s="414" t="s">
        <v>116</v>
      </c>
      <c r="O874" s="103"/>
      <c r="P874" s="103" t="s">
        <v>1882</v>
      </c>
      <c r="Q874" s="103" t="s">
        <v>1882</v>
      </c>
      <c r="R874" s="103" t="s">
        <v>1883</v>
      </c>
      <c r="S874" s="103" t="s">
        <v>1768</v>
      </c>
    </row>
    <row r="875" spans="1:19" ht="14.5" customHeight="1">
      <c r="A875" s="103" t="str">
        <f t="shared" si="13"/>
        <v>A7035</v>
      </c>
      <c r="B875" s="414" t="s">
        <v>3002</v>
      </c>
      <c r="C875" s="414" t="s">
        <v>3006</v>
      </c>
      <c r="D875" s="414" t="s">
        <v>2938</v>
      </c>
      <c r="E875" s="414" t="s">
        <v>3007</v>
      </c>
      <c r="F875" s="414" t="s">
        <v>3008</v>
      </c>
      <c r="G875" s="418">
        <v>42278</v>
      </c>
      <c r="H875" s="414" t="s">
        <v>623</v>
      </c>
      <c r="I875" s="419">
        <v>4</v>
      </c>
      <c r="J875" s="419">
        <v>14</v>
      </c>
      <c r="K875" s="419">
        <v>17</v>
      </c>
      <c r="L875" s="419">
        <v>35</v>
      </c>
      <c r="M875" s="414" t="s">
        <v>115</v>
      </c>
      <c r="N875" s="414" t="s">
        <v>116</v>
      </c>
      <c r="O875" s="103"/>
      <c r="P875" s="103" t="s">
        <v>1882</v>
      </c>
      <c r="Q875" s="103" t="s">
        <v>1882</v>
      </c>
      <c r="R875" s="103" t="s">
        <v>1883</v>
      </c>
      <c r="S875" s="103" t="s">
        <v>1768</v>
      </c>
    </row>
    <row r="876" spans="1:19" ht="14.5" customHeight="1">
      <c r="A876" s="103" t="str">
        <f t="shared" si="13"/>
        <v>A7035</v>
      </c>
      <c r="B876" s="414" t="s">
        <v>3002</v>
      </c>
      <c r="C876" s="414" t="s">
        <v>3003</v>
      </c>
      <c r="D876" s="414" t="s">
        <v>2938</v>
      </c>
      <c r="E876" s="414" t="s">
        <v>3009</v>
      </c>
      <c r="F876" s="414" t="s">
        <v>3010</v>
      </c>
      <c r="G876" s="418">
        <v>47818</v>
      </c>
      <c r="H876" s="414" t="s">
        <v>606</v>
      </c>
      <c r="I876" s="419">
        <v>4</v>
      </c>
      <c r="J876" s="419">
        <v>14</v>
      </c>
      <c r="K876" s="419">
        <v>17</v>
      </c>
      <c r="L876" s="419">
        <v>35</v>
      </c>
      <c r="M876" s="414" t="s">
        <v>115</v>
      </c>
      <c r="N876" s="414" t="s">
        <v>116</v>
      </c>
      <c r="O876" s="103"/>
      <c r="P876" s="103" t="s">
        <v>1882</v>
      </c>
      <c r="Q876" s="103" t="s">
        <v>1882</v>
      </c>
      <c r="R876" s="103" t="s">
        <v>1883</v>
      </c>
      <c r="S876" s="103" t="s">
        <v>1768</v>
      </c>
    </row>
    <row r="877" spans="1:19" ht="14.5" customHeight="1">
      <c r="A877" s="82" t="str">
        <f t="shared" si="13"/>
        <v>A7036</v>
      </c>
      <c r="B877" s="410" t="s">
        <v>3011</v>
      </c>
      <c r="C877" s="410" t="s">
        <v>3012</v>
      </c>
      <c r="D877" s="410" t="s">
        <v>2938</v>
      </c>
      <c r="E877" s="410" t="s">
        <v>3013</v>
      </c>
      <c r="F877" s="410" t="s">
        <v>3014</v>
      </c>
      <c r="G877" s="416">
        <v>47818</v>
      </c>
      <c r="H877" s="410" t="s">
        <v>606</v>
      </c>
      <c r="I877" s="417">
        <v>15</v>
      </c>
      <c r="J877" s="417">
        <v>10</v>
      </c>
      <c r="K877" s="417">
        <v>4</v>
      </c>
      <c r="L877" s="417">
        <v>9</v>
      </c>
      <c r="M877" s="410" t="s">
        <v>115</v>
      </c>
      <c r="N877" s="410" t="s">
        <v>116</v>
      </c>
      <c r="O877" s="85"/>
      <c r="P877" s="85" t="s">
        <v>1882</v>
      </c>
      <c r="Q877" s="85" t="s">
        <v>1882</v>
      </c>
      <c r="R877" s="85" t="s">
        <v>1883</v>
      </c>
      <c r="S877" s="85" t="s">
        <v>1768</v>
      </c>
    </row>
    <row r="878" spans="1:19" ht="14.5" customHeight="1">
      <c r="A878" s="82" t="str">
        <f t="shared" si="13"/>
        <v>A7036</v>
      </c>
      <c r="B878" s="410" t="s">
        <v>3011</v>
      </c>
      <c r="C878" s="410" t="s">
        <v>3015</v>
      </c>
      <c r="D878" s="410" t="s">
        <v>2938</v>
      </c>
      <c r="E878" s="410" t="s">
        <v>3016</v>
      </c>
      <c r="F878" s="410" t="s">
        <v>3017</v>
      </c>
      <c r="G878" s="416">
        <v>47818</v>
      </c>
      <c r="H878" s="410" t="s">
        <v>606</v>
      </c>
      <c r="I878" s="417">
        <v>15</v>
      </c>
      <c r="J878" s="417">
        <v>10</v>
      </c>
      <c r="K878" s="417">
        <v>4</v>
      </c>
      <c r="L878" s="417">
        <v>9</v>
      </c>
      <c r="M878" s="410" t="s">
        <v>115</v>
      </c>
      <c r="N878" s="410" t="s">
        <v>116</v>
      </c>
      <c r="O878" s="85"/>
      <c r="P878" s="85" t="s">
        <v>1882</v>
      </c>
      <c r="Q878" s="85" t="s">
        <v>1882</v>
      </c>
      <c r="R878" s="85" t="s">
        <v>1883</v>
      </c>
      <c r="S878" s="85" t="s">
        <v>1768</v>
      </c>
    </row>
    <row r="879" spans="1:19" ht="14.5" customHeight="1">
      <c r="A879" s="82" t="str">
        <f t="shared" si="13"/>
        <v>A7036</v>
      </c>
      <c r="B879" s="410" t="s">
        <v>3011</v>
      </c>
      <c r="C879" s="410" t="s">
        <v>3018</v>
      </c>
      <c r="D879" s="410" t="s">
        <v>2949</v>
      </c>
      <c r="E879" s="410" t="s">
        <v>3019</v>
      </c>
      <c r="F879" s="410" t="s">
        <v>3020</v>
      </c>
      <c r="G879" s="416">
        <v>40513</v>
      </c>
      <c r="H879" s="410" t="s">
        <v>1777</v>
      </c>
      <c r="I879" s="417">
        <v>16</v>
      </c>
      <c r="J879" s="417">
        <v>15</v>
      </c>
      <c r="K879" s="417">
        <v>7</v>
      </c>
      <c r="L879" s="417">
        <v>9</v>
      </c>
      <c r="M879" s="410" t="s">
        <v>115</v>
      </c>
      <c r="N879" s="410" t="s">
        <v>116</v>
      </c>
      <c r="O879" s="85"/>
      <c r="P879" s="85" t="s">
        <v>1882</v>
      </c>
      <c r="Q879" s="85" t="s">
        <v>1882</v>
      </c>
      <c r="R879" s="85" t="s">
        <v>1883</v>
      </c>
      <c r="S879" s="85" t="s">
        <v>1768</v>
      </c>
    </row>
    <row r="880" spans="1:19" ht="14.5" customHeight="1">
      <c r="A880" s="82" t="str">
        <f t="shared" si="13"/>
        <v>A7036</v>
      </c>
      <c r="B880" s="410" t="s">
        <v>3011</v>
      </c>
      <c r="C880" s="410" t="s">
        <v>3015</v>
      </c>
      <c r="D880" s="410" t="s">
        <v>2938</v>
      </c>
      <c r="E880" s="410" t="s">
        <v>3021</v>
      </c>
      <c r="F880" s="410" t="s">
        <v>3022</v>
      </c>
      <c r="G880" s="416">
        <v>42036</v>
      </c>
      <c r="H880" s="410" t="s">
        <v>1777</v>
      </c>
      <c r="I880" s="417">
        <v>15</v>
      </c>
      <c r="J880" s="417">
        <v>10</v>
      </c>
      <c r="K880" s="417">
        <v>4</v>
      </c>
      <c r="L880" s="417">
        <v>9</v>
      </c>
      <c r="M880" s="410" t="s">
        <v>115</v>
      </c>
      <c r="N880" s="410" t="s">
        <v>116</v>
      </c>
      <c r="O880" s="85"/>
      <c r="P880" s="85" t="s">
        <v>1882</v>
      </c>
      <c r="Q880" s="85" t="s">
        <v>1882</v>
      </c>
      <c r="R880" s="85" t="s">
        <v>1883</v>
      </c>
      <c r="S880" s="85" t="s">
        <v>1768</v>
      </c>
    </row>
    <row r="881" spans="1:19" ht="14.5" customHeight="1">
      <c r="A881" s="103" t="str">
        <f t="shared" si="13"/>
        <v>A7036</v>
      </c>
      <c r="B881" s="414" t="s">
        <v>3011</v>
      </c>
      <c r="C881" s="414" t="s">
        <v>3012</v>
      </c>
      <c r="D881" s="414" t="s">
        <v>2938</v>
      </c>
      <c r="E881" s="414" t="s">
        <v>3013</v>
      </c>
      <c r="F881" s="414" t="s">
        <v>3014</v>
      </c>
      <c r="G881" s="418">
        <v>47818</v>
      </c>
      <c r="H881" s="414" t="s">
        <v>606</v>
      </c>
      <c r="I881" s="419">
        <v>4</v>
      </c>
      <c r="J881" s="419">
        <v>15</v>
      </c>
      <c r="K881" s="419">
        <v>10</v>
      </c>
      <c r="L881" s="419">
        <v>9</v>
      </c>
      <c r="M881" s="414" t="s">
        <v>115</v>
      </c>
      <c r="N881" s="414" t="s">
        <v>116</v>
      </c>
      <c r="O881" s="103"/>
      <c r="P881" s="103" t="s">
        <v>1882</v>
      </c>
      <c r="Q881" s="103" t="s">
        <v>1882</v>
      </c>
      <c r="R881" s="103" t="s">
        <v>1883</v>
      </c>
      <c r="S881" s="103" t="s">
        <v>1768</v>
      </c>
    </row>
    <row r="882" spans="1:19" ht="14.5" customHeight="1">
      <c r="A882" s="103" t="str">
        <f t="shared" si="13"/>
        <v>A7036</v>
      </c>
      <c r="B882" s="414" t="s">
        <v>3011</v>
      </c>
      <c r="C882" s="414" t="s">
        <v>3015</v>
      </c>
      <c r="D882" s="414" t="s">
        <v>2938</v>
      </c>
      <c r="E882" s="414" t="s">
        <v>3016</v>
      </c>
      <c r="F882" s="414" t="s">
        <v>3017</v>
      </c>
      <c r="G882" s="418">
        <v>47818</v>
      </c>
      <c r="H882" s="414" t="s">
        <v>606</v>
      </c>
      <c r="I882" s="419">
        <v>4</v>
      </c>
      <c r="J882" s="419">
        <v>15</v>
      </c>
      <c r="K882" s="419">
        <v>10</v>
      </c>
      <c r="L882" s="419">
        <v>9</v>
      </c>
      <c r="M882" s="414" t="s">
        <v>115</v>
      </c>
      <c r="N882" s="414" t="s">
        <v>116</v>
      </c>
      <c r="O882" s="103"/>
      <c r="P882" s="103" t="s">
        <v>1882</v>
      </c>
      <c r="Q882" s="103" t="s">
        <v>1882</v>
      </c>
      <c r="R882" s="103" t="s">
        <v>1883</v>
      </c>
      <c r="S882" s="103" t="s">
        <v>1768</v>
      </c>
    </row>
    <row r="883" spans="1:19" ht="14.5" customHeight="1">
      <c r="A883" s="103" t="str">
        <f t="shared" si="13"/>
        <v>A7036</v>
      </c>
      <c r="B883" s="414" t="s">
        <v>3011</v>
      </c>
      <c r="C883" s="414" t="s">
        <v>3018</v>
      </c>
      <c r="D883" s="414" t="s">
        <v>2949</v>
      </c>
      <c r="E883" s="414" t="s">
        <v>3019</v>
      </c>
      <c r="F883" s="414" t="s">
        <v>3020</v>
      </c>
      <c r="G883" s="418">
        <v>40513</v>
      </c>
      <c r="H883" s="414" t="s">
        <v>1777</v>
      </c>
      <c r="I883" s="419">
        <v>7</v>
      </c>
      <c r="J883" s="419">
        <v>16</v>
      </c>
      <c r="K883" s="419">
        <v>15</v>
      </c>
      <c r="L883" s="419">
        <v>9</v>
      </c>
      <c r="M883" s="414" t="s">
        <v>115</v>
      </c>
      <c r="N883" s="414" t="s">
        <v>116</v>
      </c>
      <c r="O883" s="103"/>
      <c r="P883" s="103" t="s">
        <v>1882</v>
      </c>
      <c r="Q883" s="103" t="s">
        <v>1882</v>
      </c>
      <c r="R883" s="103" t="s">
        <v>1883</v>
      </c>
      <c r="S883" s="103" t="s">
        <v>1768</v>
      </c>
    </row>
    <row r="884" spans="1:19" ht="14.5" customHeight="1">
      <c r="A884" s="103" t="str">
        <f t="shared" si="13"/>
        <v>A7036</v>
      </c>
      <c r="B884" s="414" t="s">
        <v>3011</v>
      </c>
      <c r="C884" s="414" t="s">
        <v>3015</v>
      </c>
      <c r="D884" s="414" t="s">
        <v>2938</v>
      </c>
      <c r="E884" s="414" t="s">
        <v>3021</v>
      </c>
      <c r="F884" s="414" t="s">
        <v>3022</v>
      </c>
      <c r="G884" s="418">
        <v>42036</v>
      </c>
      <c r="H884" s="414" t="s">
        <v>1777</v>
      </c>
      <c r="I884" s="68">
        <v>4</v>
      </c>
      <c r="J884" s="68">
        <v>15</v>
      </c>
      <c r="K884" s="68">
        <v>10</v>
      </c>
      <c r="L884" s="68">
        <v>9</v>
      </c>
      <c r="M884" s="414" t="s">
        <v>115</v>
      </c>
      <c r="N884" s="414" t="s">
        <v>116</v>
      </c>
      <c r="O884" s="103"/>
      <c r="P884" s="103" t="s">
        <v>1882</v>
      </c>
      <c r="Q884" s="103" t="s">
        <v>1882</v>
      </c>
      <c r="R884" s="103" t="s">
        <v>1883</v>
      </c>
      <c r="S884" s="103" t="s">
        <v>1768</v>
      </c>
    </row>
    <row r="885" spans="1:19" ht="13" customHeight="1">
      <c r="A885" s="82" t="str">
        <f t="shared" si="13"/>
        <v>A7040</v>
      </c>
      <c r="B885" s="412" t="s">
        <v>3023</v>
      </c>
      <c r="C885" s="412" t="s">
        <v>3024</v>
      </c>
      <c r="D885" s="412"/>
      <c r="E885" s="412"/>
      <c r="F885" s="412"/>
      <c r="G885" s="412"/>
      <c r="H885" s="412"/>
      <c r="I885" s="412">
        <v>8.52</v>
      </c>
      <c r="J885" s="412">
        <v>6.7200000000000006</v>
      </c>
      <c r="K885" s="412">
        <v>5.52</v>
      </c>
      <c r="L885" s="412"/>
      <c r="M885" s="412"/>
      <c r="N885" s="412"/>
      <c r="O885" s="85"/>
      <c r="P885" s="85"/>
      <c r="Q885" s="85"/>
      <c r="R885" s="85"/>
      <c r="S885" s="85"/>
    </row>
    <row r="886" spans="1:19" ht="13" customHeight="1">
      <c r="A886" s="103" t="str">
        <f t="shared" si="13"/>
        <v>A7040</v>
      </c>
      <c r="B886" s="413" t="s">
        <v>3023</v>
      </c>
      <c r="C886" s="413" t="s">
        <v>3024</v>
      </c>
      <c r="D886" s="413"/>
      <c r="E886" s="413"/>
      <c r="F886" s="413"/>
      <c r="G886" s="413"/>
      <c r="H886" s="413"/>
      <c r="I886" s="103">
        <v>5.52</v>
      </c>
      <c r="J886" s="103">
        <v>8.52</v>
      </c>
      <c r="K886" s="103">
        <v>6.7200000000000006</v>
      </c>
      <c r="L886" s="103"/>
      <c r="M886" s="413"/>
      <c r="N886" s="413"/>
      <c r="O886" s="103"/>
      <c r="P886" s="103"/>
      <c r="Q886" s="103"/>
      <c r="R886" s="103"/>
      <c r="S886" s="103"/>
    </row>
    <row r="887" spans="1:19" ht="14.5" customHeight="1">
      <c r="A887" s="82" t="str">
        <f t="shared" si="13"/>
        <v>A7046</v>
      </c>
      <c r="B887" s="410" t="s">
        <v>3025</v>
      </c>
      <c r="C887" s="410" t="s">
        <v>3026</v>
      </c>
      <c r="D887" s="410" t="s">
        <v>2938</v>
      </c>
      <c r="E887" s="410" t="s">
        <v>3027</v>
      </c>
      <c r="F887" s="410" t="s">
        <v>3028</v>
      </c>
      <c r="G887" s="416">
        <v>45992</v>
      </c>
      <c r="H887" s="410" t="s">
        <v>606</v>
      </c>
      <c r="I887" s="417">
        <v>24</v>
      </c>
      <c r="J887" s="417">
        <v>17</v>
      </c>
      <c r="K887" s="417">
        <v>6</v>
      </c>
      <c r="L887" s="417">
        <v>70</v>
      </c>
      <c r="M887" s="410" t="s">
        <v>115</v>
      </c>
      <c r="N887" s="410" t="s">
        <v>116</v>
      </c>
      <c r="O887" s="85" t="s">
        <v>1882</v>
      </c>
      <c r="P887" s="85" t="s">
        <v>1882</v>
      </c>
      <c r="Q887" s="85" t="s">
        <v>1882</v>
      </c>
      <c r="R887" s="85" t="s">
        <v>1883</v>
      </c>
      <c r="S887" s="85" t="s">
        <v>1768</v>
      </c>
    </row>
    <row r="888" spans="1:19" ht="14.5" customHeight="1">
      <c r="A888" s="82" t="str">
        <f t="shared" si="13"/>
        <v>A7046</v>
      </c>
      <c r="B888" s="410" t="s">
        <v>3025</v>
      </c>
      <c r="C888" s="410" t="s">
        <v>3029</v>
      </c>
      <c r="D888" s="410" t="s">
        <v>2938</v>
      </c>
      <c r="E888" s="410" t="s">
        <v>3030</v>
      </c>
      <c r="F888" s="410" t="s">
        <v>3031</v>
      </c>
      <c r="G888" s="416">
        <v>45992</v>
      </c>
      <c r="H888" s="410" t="s">
        <v>606</v>
      </c>
      <c r="I888" s="417">
        <v>24</v>
      </c>
      <c r="J888" s="417">
        <v>17</v>
      </c>
      <c r="K888" s="417">
        <v>6</v>
      </c>
      <c r="L888" s="417">
        <v>70</v>
      </c>
      <c r="M888" s="410" t="s">
        <v>115</v>
      </c>
      <c r="N888" s="410" t="s">
        <v>116</v>
      </c>
      <c r="O888" s="85"/>
      <c r="P888" s="85" t="s">
        <v>115</v>
      </c>
      <c r="Q888" s="85" t="s">
        <v>115</v>
      </c>
      <c r="R888" s="85" t="s">
        <v>1767</v>
      </c>
      <c r="S888" s="85" t="s">
        <v>1768</v>
      </c>
    </row>
    <row r="889" spans="1:19" ht="14.5" customHeight="1">
      <c r="A889" s="82" t="str">
        <f t="shared" si="13"/>
        <v>A7046</v>
      </c>
      <c r="B889" s="410" t="s">
        <v>3025</v>
      </c>
      <c r="C889" s="410" t="s">
        <v>3026</v>
      </c>
      <c r="D889" s="410" t="s">
        <v>2938</v>
      </c>
      <c r="E889" s="410" t="s">
        <v>3032</v>
      </c>
      <c r="F889" s="410" t="s">
        <v>3033</v>
      </c>
      <c r="G889" s="416">
        <v>45992</v>
      </c>
      <c r="H889" s="410" t="s">
        <v>606</v>
      </c>
      <c r="I889" s="417">
        <v>24</v>
      </c>
      <c r="J889" s="417">
        <v>17</v>
      </c>
      <c r="K889" s="417">
        <v>6</v>
      </c>
      <c r="L889" s="417">
        <v>70</v>
      </c>
      <c r="M889" s="410" t="s">
        <v>115</v>
      </c>
      <c r="N889" s="410" t="s">
        <v>116</v>
      </c>
      <c r="O889" s="85"/>
      <c r="P889" s="85" t="s">
        <v>115</v>
      </c>
      <c r="Q889" s="85" t="s">
        <v>115</v>
      </c>
      <c r="R889" s="85" t="s">
        <v>1767</v>
      </c>
      <c r="S889" s="85" t="s">
        <v>1768</v>
      </c>
    </row>
    <row r="890" spans="1:19" ht="14.5" customHeight="1">
      <c r="A890" s="82" t="str">
        <f t="shared" si="13"/>
        <v>A7046</v>
      </c>
      <c r="B890" s="410" t="s">
        <v>3025</v>
      </c>
      <c r="C890" s="410" t="s">
        <v>3029</v>
      </c>
      <c r="D890" s="410" t="s">
        <v>2938</v>
      </c>
      <c r="E890" s="410" t="s">
        <v>3034</v>
      </c>
      <c r="F890" s="410" t="s">
        <v>3035</v>
      </c>
      <c r="G890" s="416">
        <v>45992</v>
      </c>
      <c r="H890" s="410" t="s">
        <v>606</v>
      </c>
      <c r="I890" s="417">
        <v>24</v>
      </c>
      <c r="J890" s="417">
        <v>17</v>
      </c>
      <c r="K890" s="417">
        <v>6</v>
      </c>
      <c r="L890" s="417">
        <v>70</v>
      </c>
      <c r="M890" s="410" t="s">
        <v>115</v>
      </c>
      <c r="N890" s="410" t="s">
        <v>116</v>
      </c>
      <c r="O890" s="85"/>
      <c r="P890" s="85" t="s">
        <v>115</v>
      </c>
      <c r="Q890" s="85" t="s">
        <v>115</v>
      </c>
      <c r="R890" s="85" t="s">
        <v>1767</v>
      </c>
      <c r="S890" s="85" t="s">
        <v>1768</v>
      </c>
    </row>
    <row r="891" spans="1:19" ht="14.5" customHeight="1">
      <c r="A891" s="103" t="str">
        <f t="shared" si="13"/>
        <v>A7046</v>
      </c>
      <c r="B891" s="414" t="s">
        <v>3025</v>
      </c>
      <c r="C891" s="414" t="s">
        <v>3026</v>
      </c>
      <c r="D891" s="414" t="s">
        <v>2938</v>
      </c>
      <c r="E891" s="414" t="s">
        <v>3027</v>
      </c>
      <c r="F891" s="414" t="s">
        <v>3028</v>
      </c>
      <c r="G891" s="418">
        <v>45992</v>
      </c>
      <c r="H891" s="414" t="s">
        <v>606</v>
      </c>
      <c r="I891" s="419">
        <v>6</v>
      </c>
      <c r="J891" s="419">
        <v>24</v>
      </c>
      <c r="K891" s="419">
        <v>17</v>
      </c>
      <c r="L891" s="419">
        <v>70</v>
      </c>
      <c r="M891" s="414" t="s">
        <v>115</v>
      </c>
      <c r="N891" s="414" t="s">
        <v>116</v>
      </c>
      <c r="O891" s="103" t="s">
        <v>1882</v>
      </c>
      <c r="P891" s="103" t="s">
        <v>1882</v>
      </c>
      <c r="Q891" s="103" t="s">
        <v>1882</v>
      </c>
      <c r="R891" s="103" t="s">
        <v>1883</v>
      </c>
      <c r="S891" s="103" t="s">
        <v>1768</v>
      </c>
    </row>
    <row r="892" spans="1:19" ht="14.5" customHeight="1">
      <c r="A892" s="103" t="str">
        <f t="shared" si="13"/>
        <v>A7046</v>
      </c>
      <c r="B892" s="414" t="s">
        <v>3025</v>
      </c>
      <c r="C892" s="414" t="s">
        <v>3029</v>
      </c>
      <c r="D892" s="414" t="s">
        <v>2938</v>
      </c>
      <c r="E892" s="414" t="s">
        <v>3030</v>
      </c>
      <c r="F892" s="414" t="s">
        <v>3031</v>
      </c>
      <c r="G892" s="418">
        <v>45992</v>
      </c>
      <c r="H892" s="414" t="s">
        <v>606</v>
      </c>
      <c r="I892" s="419">
        <v>6</v>
      </c>
      <c r="J892" s="419">
        <v>24</v>
      </c>
      <c r="K892" s="419">
        <v>17</v>
      </c>
      <c r="L892" s="419">
        <v>70</v>
      </c>
      <c r="M892" s="414" t="s">
        <v>115</v>
      </c>
      <c r="N892" s="414" t="s">
        <v>116</v>
      </c>
      <c r="O892" s="103"/>
      <c r="P892" s="103" t="s">
        <v>115</v>
      </c>
      <c r="Q892" s="103" t="s">
        <v>115</v>
      </c>
      <c r="R892" s="103" t="s">
        <v>1767</v>
      </c>
      <c r="S892" s="103" t="s">
        <v>1768</v>
      </c>
    </row>
    <row r="893" spans="1:19" ht="14.5" customHeight="1">
      <c r="A893" s="103" t="str">
        <f t="shared" si="13"/>
        <v>A7046</v>
      </c>
      <c r="B893" s="414" t="s">
        <v>3025</v>
      </c>
      <c r="C893" s="414" t="s">
        <v>3026</v>
      </c>
      <c r="D893" s="414" t="s">
        <v>2938</v>
      </c>
      <c r="E893" s="414" t="s">
        <v>3032</v>
      </c>
      <c r="F893" s="414" t="s">
        <v>3033</v>
      </c>
      <c r="G893" s="418">
        <v>45992</v>
      </c>
      <c r="H893" s="414" t="s">
        <v>606</v>
      </c>
      <c r="I893" s="419">
        <v>6</v>
      </c>
      <c r="J893" s="419">
        <v>24</v>
      </c>
      <c r="K893" s="419">
        <v>17</v>
      </c>
      <c r="L893" s="419">
        <v>70</v>
      </c>
      <c r="M893" s="414" t="s">
        <v>115</v>
      </c>
      <c r="N893" s="414" t="s">
        <v>116</v>
      </c>
      <c r="O893" s="103"/>
      <c r="P893" s="103" t="s">
        <v>115</v>
      </c>
      <c r="Q893" s="103" t="s">
        <v>115</v>
      </c>
      <c r="R893" s="103" t="s">
        <v>1767</v>
      </c>
      <c r="S893" s="103" t="s">
        <v>1768</v>
      </c>
    </row>
    <row r="894" spans="1:19" ht="14.5" customHeight="1">
      <c r="A894" s="103" t="str">
        <f t="shared" si="13"/>
        <v>A7046</v>
      </c>
      <c r="B894" s="414" t="s">
        <v>3025</v>
      </c>
      <c r="C894" s="414" t="s">
        <v>3029</v>
      </c>
      <c r="D894" s="414" t="s">
        <v>2938</v>
      </c>
      <c r="E894" s="414" t="s">
        <v>3034</v>
      </c>
      <c r="F894" s="414" t="s">
        <v>3035</v>
      </c>
      <c r="G894" s="418">
        <v>45992</v>
      </c>
      <c r="H894" s="414" t="s">
        <v>606</v>
      </c>
      <c r="I894" s="419">
        <v>6</v>
      </c>
      <c r="J894" s="419">
        <v>24</v>
      </c>
      <c r="K894" s="419">
        <v>17</v>
      </c>
      <c r="L894" s="419">
        <v>70</v>
      </c>
      <c r="M894" s="414" t="s">
        <v>115</v>
      </c>
      <c r="N894" s="414" t="s">
        <v>116</v>
      </c>
      <c r="O894" s="103"/>
      <c r="P894" s="103" t="s">
        <v>115</v>
      </c>
      <c r="Q894" s="103" t="s">
        <v>115</v>
      </c>
      <c r="R894" s="103" t="s">
        <v>1767</v>
      </c>
      <c r="S894" s="103" t="s">
        <v>1768</v>
      </c>
    </row>
    <row r="895" spans="1:19" ht="14.5" customHeight="1">
      <c r="A895" s="82" t="str">
        <f t="shared" si="13"/>
        <v>A7051</v>
      </c>
      <c r="B895" s="410" t="s">
        <v>3036</v>
      </c>
      <c r="C895" s="410" t="s">
        <v>3037</v>
      </c>
      <c r="D895" s="410" t="s">
        <v>2938</v>
      </c>
      <c r="E895" s="410" t="s">
        <v>3038</v>
      </c>
      <c r="F895" s="410" t="s">
        <v>3039</v>
      </c>
      <c r="G895" s="416">
        <v>41426</v>
      </c>
      <c r="H895" s="410" t="s">
        <v>1777</v>
      </c>
      <c r="I895" s="417">
        <v>12</v>
      </c>
      <c r="J895" s="417">
        <v>8</v>
      </c>
      <c r="K895" s="417">
        <v>4</v>
      </c>
      <c r="L895" s="417">
        <v>6</v>
      </c>
      <c r="M895" s="410" t="s">
        <v>115</v>
      </c>
      <c r="N895" s="410" t="s">
        <v>116</v>
      </c>
      <c r="O895" s="85"/>
      <c r="P895" s="85" t="s">
        <v>115</v>
      </c>
      <c r="Q895" s="85" t="s">
        <v>115</v>
      </c>
      <c r="R895" s="85" t="s">
        <v>1767</v>
      </c>
      <c r="S895" s="85" t="s">
        <v>1768</v>
      </c>
    </row>
    <row r="896" spans="1:19" ht="14.5" customHeight="1">
      <c r="A896" s="82" t="str">
        <f t="shared" si="13"/>
        <v>A7051</v>
      </c>
      <c r="B896" s="410" t="s">
        <v>3036</v>
      </c>
      <c r="C896" s="410" t="s">
        <v>3037</v>
      </c>
      <c r="D896" s="410" t="s">
        <v>2938</v>
      </c>
      <c r="E896" s="410" t="s">
        <v>3040</v>
      </c>
      <c r="F896" s="410" t="s">
        <v>3041</v>
      </c>
      <c r="G896" s="416">
        <v>47818</v>
      </c>
      <c r="H896" s="410" t="s">
        <v>606</v>
      </c>
      <c r="I896" s="417">
        <v>12</v>
      </c>
      <c r="J896" s="417">
        <v>8</v>
      </c>
      <c r="K896" s="417">
        <v>4</v>
      </c>
      <c r="L896" s="417">
        <v>6</v>
      </c>
      <c r="M896" s="410" t="s">
        <v>115</v>
      </c>
      <c r="N896" s="410" t="s">
        <v>116</v>
      </c>
      <c r="O896" s="85"/>
      <c r="P896" s="85" t="s">
        <v>115</v>
      </c>
      <c r="Q896" s="85" t="s">
        <v>115</v>
      </c>
      <c r="R896" s="85" t="s">
        <v>1767</v>
      </c>
      <c r="S896" s="85" t="s">
        <v>1768</v>
      </c>
    </row>
    <row r="897" spans="1:19" ht="14.5" customHeight="1">
      <c r="A897" s="82" t="str">
        <f t="shared" si="13"/>
        <v>A7051</v>
      </c>
      <c r="B897" s="410" t="s">
        <v>3036</v>
      </c>
      <c r="C897" s="410" t="s">
        <v>3037</v>
      </c>
      <c r="D897" s="410" t="s">
        <v>2938</v>
      </c>
      <c r="E897" s="410" t="s">
        <v>3042</v>
      </c>
      <c r="F897" s="410" t="s">
        <v>3043</v>
      </c>
      <c r="G897" s="416">
        <v>47818</v>
      </c>
      <c r="H897" s="410" t="s">
        <v>627</v>
      </c>
      <c r="I897" s="417">
        <v>12</v>
      </c>
      <c r="J897" s="417">
        <v>8</v>
      </c>
      <c r="K897" s="417">
        <v>4</v>
      </c>
      <c r="L897" s="417">
        <v>6</v>
      </c>
      <c r="M897" s="410" t="s">
        <v>115</v>
      </c>
      <c r="N897" s="410" t="s">
        <v>116</v>
      </c>
      <c r="O897" s="85"/>
      <c r="P897" s="85" t="s">
        <v>115</v>
      </c>
      <c r="Q897" s="85" t="s">
        <v>115</v>
      </c>
      <c r="R897" s="85" t="s">
        <v>1767</v>
      </c>
      <c r="S897" s="85" t="s">
        <v>1768</v>
      </c>
    </row>
    <row r="898" spans="1:19" ht="14.5" customHeight="1">
      <c r="A898" s="103" t="str">
        <f t="shared" ref="A898:A961" si="14">LEFT(B898,5)</f>
        <v>A7051</v>
      </c>
      <c r="B898" s="414" t="s">
        <v>3036</v>
      </c>
      <c r="C898" s="414" t="s">
        <v>3037</v>
      </c>
      <c r="D898" s="414" t="s">
        <v>2938</v>
      </c>
      <c r="E898" s="414" t="s">
        <v>3038</v>
      </c>
      <c r="F898" s="414" t="s">
        <v>3039</v>
      </c>
      <c r="G898" s="418">
        <v>41426</v>
      </c>
      <c r="H898" s="414" t="s">
        <v>1777</v>
      </c>
      <c r="I898" s="419">
        <v>4</v>
      </c>
      <c r="J898" s="419">
        <v>12</v>
      </c>
      <c r="K898" s="419">
        <v>8</v>
      </c>
      <c r="L898" s="419">
        <v>6</v>
      </c>
      <c r="M898" s="414" t="s">
        <v>115</v>
      </c>
      <c r="N898" s="414" t="s">
        <v>116</v>
      </c>
      <c r="O898" s="103"/>
      <c r="P898" s="103" t="s">
        <v>115</v>
      </c>
      <c r="Q898" s="103" t="s">
        <v>115</v>
      </c>
      <c r="R898" s="103" t="s">
        <v>1767</v>
      </c>
      <c r="S898" s="103" t="s">
        <v>1768</v>
      </c>
    </row>
    <row r="899" spans="1:19" ht="14.5" customHeight="1">
      <c r="A899" s="103" t="str">
        <f t="shared" si="14"/>
        <v>A7051</v>
      </c>
      <c r="B899" s="414" t="s">
        <v>3036</v>
      </c>
      <c r="C899" s="414" t="s">
        <v>3037</v>
      </c>
      <c r="D899" s="414" t="s">
        <v>2938</v>
      </c>
      <c r="E899" s="414" t="s">
        <v>3040</v>
      </c>
      <c r="F899" s="414" t="s">
        <v>3041</v>
      </c>
      <c r="G899" s="418">
        <v>47818</v>
      </c>
      <c r="H899" s="414" t="s">
        <v>606</v>
      </c>
      <c r="I899" s="419">
        <v>4</v>
      </c>
      <c r="J899" s="419">
        <v>12</v>
      </c>
      <c r="K899" s="419">
        <v>8</v>
      </c>
      <c r="L899" s="419">
        <v>6</v>
      </c>
      <c r="M899" s="414" t="s">
        <v>115</v>
      </c>
      <c r="N899" s="414" t="s">
        <v>116</v>
      </c>
      <c r="O899" s="103"/>
      <c r="P899" s="103" t="s">
        <v>115</v>
      </c>
      <c r="Q899" s="103" t="s">
        <v>115</v>
      </c>
      <c r="R899" s="103" t="s">
        <v>1767</v>
      </c>
      <c r="S899" s="103" t="s">
        <v>1768</v>
      </c>
    </row>
    <row r="900" spans="1:19" ht="14.5" customHeight="1">
      <c r="A900" s="103" t="str">
        <f t="shared" si="14"/>
        <v>A7051</v>
      </c>
      <c r="B900" s="414" t="s">
        <v>3036</v>
      </c>
      <c r="C900" s="414" t="s">
        <v>3037</v>
      </c>
      <c r="D900" s="414" t="s">
        <v>2938</v>
      </c>
      <c r="E900" s="414" t="s">
        <v>3042</v>
      </c>
      <c r="F900" s="414" t="s">
        <v>3043</v>
      </c>
      <c r="G900" s="418">
        <v>47818</v>
      </c>
      <c r="H900" s="414" t="s">
        <v>627</v>
      </c>
      <c r="I900" s="419">
        <v>4</v>
      </c>
      <c r="J900" s="419">
        <v>12</v>
      </c>
      <c r="K900" s="419">
        <v>8</v>
      </c>
      <c r="L900" s="419">
        <v>6</v>
      </c>
      <c r="M900" s="414" t="s">
        <v>115</v>
      </c>
      <c r="N900" s="414" t="s">
        <v>116</v>
      </c>
      <c r="O900" s="103"/>
      <c r="P900" s="103" t="s">
        <v>115</v>
      </c>
      <c r="Q900" s="103" t="s">
        <v>115</v>
      </c>
      <c r="R900" s="103" t="s">
        <v>1767</v>
      </c>
      <c r="S900" s="103" t="s">
        <v>1768</v>
      </c>
    </row>
    <row r="901" spans="1:19" ht="14.5" customHeight="1">
      <c r="A901" s="82" t="str">
        <f t="shared" si="14"/>
        <v>A7052</v>
      </c>
      <c r="B901" s="410" t="s">
        <v>3044</v>
      </c>
      <c r="C901" s="410" t="s">
        <v>3045</v>
      </c>
      <c r="D901" s="410" t="s">
        <v>2938</v>
      </c>
      <c r="E901" s="410" t="s">
        <v>3046</v>
      </c>
      <c r="F901" s="410" t="s">
        <v>3047</v>
      </c>
      <c r="G901" s="416">
        <v>42339</v>
      </c>
      <c r="H901" s="410" t="s">
        <v>606</v>
      </c>
      <c r="I901" s="417">
        <v>24</v>
      </c>
      <c r="J901" s="417">
        <v>17</v>
      </c>
      <c r="K901" s="417">
        <v>7</v>
      </c>
      <c r="L901" s="417">
        <v>50</v>
      </c>
      <c r="M901" s="410" t="s">
        <v>115</v>
      </c>
      <c r="N901" s="410" t="s">
        <v>116</v>
      </c>
      <c r="O901" s="85"/>
      <c r="P901" s="85" t="s">
        <v>1882</v>
      </c>
      <c r="Q901" s="85" t="s">
        <v>1882</v>
      </c>
      <c r="R901" s="85" t="s">
        <v>1883</v>
      </c>
      <c r="S901" s="85" t="s">
        <v>1768</v>
      </c>
    </row>
    <row r="902" spans="1:19" ht="14.5" customHeight="1">
      <c r="A902" s="103" t="str">
        <f t="shared" si="14"/>
        <v>A7052</v>
      </c>
      <c r="B902" s="414" t="s">
        <v>3044</v>
      </c>
      <c r="C902" s="414" t="s">
        <v>3045</v>
      </c>
      <c r="D902" s="414" t="s">
        <v>2938</v>
      </c>
      <c r="E902" s="414" t="s">
        <v>3046</v>
      </c>
      <c r="F902" s="414" t="s">
        <v>3047</v>
      </c>
      <c r="G902" s="418">
        <v>42339</v>
      </c>
      <c r="H902" s="414" t="s">
        <v>606</v>
      </c>
      <c r="I902" s="419">
        <v>7</v>
      </c>
      <c r="J902" s="419">
        <v>24</v>
      </c>
      <c r="K902" s="419">
        <v>17</v>
      </c>
      <c r="L902" s="419">
        <v>50</v>
      </c>
      <c r="M902" s="414" t="s">
        <v>115</v>
      </c>
      <c r="N902" s="414" t="s">
        <v>116</v>
      </c>
      <c r="O902" s="103"/>
      <c r="P902" s="103" t="s">
        <v>1882</v>
      </c>
      <c r="Q902" s="103" t="s">
        <v>1882</v>
      </c>
      <c r="R902" s="103" t="s">
        <v>1883</v>
      </c>
      <c r="S902" s="103" t="s">
        <v>1768</v>
      </c>
    </row>
    <row r="903" spans="1:19" ht="14.5" customHeight="1">
      <c r="A903" s="82" t="str">
        <f t="shared" si="14"/>
        <v>A7053</v>
      </c>
      <c r="B903" s="410" t="s">
        <v>3048</v>
      </c>
      <c r="C903" s="410" t="s">
        <v>3049</v>
      </c>
      <c r="D903" s="410" t="s">
        <v>2938</v>
      </c>
      <c r="E903" s="410" t="s">
        <v>3050</v>
      </c>
      <c r="F903" s="410" t="s">
        <v>3051</v>
      </c>
      <c r="G903" s="416">
        <v>41214</v>
      </c>
      <c r="H903" s="410" t="s">
        <v>1777</v>
      </c>
      <c r="I903" s="417">
        <v>14</v>
      </c>
      <c r="J903" s="417">
        <v>9</v>
      </c>
      <c r="K903" s="417">
        <v>4</v>
      </c>
      <c r="L903" s="417">
        <v>18</v>
      </c>
      <c r="M903" s="410" t="s">
        <v>115</v>
      </c>
      <c r="N903" s="410" t="s">
        <v>116</v>
      </c>
      <c r="O903" s="85"/>
      <c r="P903" s="85" t="s">
        <v>1882</v>
      </c>
      <c r="Q903" s="85" t="s">
        <v>1882</v>
      </c>
      <c r="R903" s="85" t="s">
        <v>1883</v>
      </c>
      <c r="S903" s="85" t="s">
        <v>1768</v>
      </c>
    </row>
    <row r="904" spans="1:19" ht="14.5" customHeight="1">
      <c r="A904" s="82" t="str">
        <f t="shared" si="14"/>
        <v>A7053</v>
      </c>
      <c r="B904" s="410" t="s">
        <v>3048</v>
      </c>
      <c r="C904" s="410" t="s">
        <v>3052</v>
      </c>
      <c r="D904" s="410" t="s">
        <v>2938</v>
      </c>
      <c r="E904" s="410" t="s">
        <v>3053</v>
      </c>
      <c r="F904" s="410" t="s">
        <v>3054</v>
      </c>
      <c r="G904" s="416">
        <v>44166</v>
      </c>
      <c r="H904" s="410" t="s">
        <v>627</v>
      </c>
      <c r="I904" s="417">
        <v>14</v>
      </c>
      <c r="J904" s="417">
        <v>9</v>
      </c>
      <c r="K904" s="417">
        <v>4</v>
      </c>
      <c r="L904" s="417">
        <v>18</v>
      </c>
      <c r="M904" s="410" t="s">
        <v>115</v>
      </c>
      <c r="N904" s="410" t="s">
        <v>116</v>
      </c>
      <c r="O904" s="85"/>
      <c r="P904" s="85" t="s">
        <v>1882</v>
      </c>
      <c r="Q904" s="85" t="s">
        <v>1882</v>
      </c>
      <c r="R904" s="85" t="s">
        <v>1883</v>
      </c>
      <c r="S904" s="85" t="s">
        <v>1768</v>
      </c>
    </row>
    <row r="905" spans="1:19" ht="14.5" customHeight="1">
      <c r="A905" s="82" t="str">
        <f t="shared" si="14"/>
        <v>A7053</v>
      </c>
      <c r="B905" s="410" t="s">
        <v>3048</v>
      </c>
      <c r="C905" s="410" t="s">
        <v>3052</v>
      </c>
      <c r="D905" s="410" t="s">
        <v>2938</v>
      </c>
      <c r="E905" s="410" t="s">
        <v>3055</v>
      </c>
      <c r="F905" s="410" t="s">
        <v>3056</v>
      </c>
      <c r="G905" s="416">
        <v>47818</v>
      </c>
      <c r="H905" s="410" t="s">
        <v>606</v>
      </c>
      <c r="I905" s="417">
        <v>14</v>
      </c>
      <c r="J905" s="417">
        <v>9</v>
      </c>
      <c r="K905" s="417">
        <v>4</v>
      </c>
      <c r="L905" s="417">
        <v>18</v>
      </c>
      <c r="M905" s="410" t="s">
        <v>115</v>
      </c>
      <c r="N905" s="410" t="s">
        <v>116</v>
      </c>
      <c r="O905" s="85"/>
      <c r="P905" s="85" t="s">
        <v>1882</v>
      </c>
      <c r="Q905" s="85" t="s">
        <v>1882</v>
      </c>
      <c r="R905" s="85" t="s">
        <v>1883</v>
      </c>
      <c r="S905" s="85" t="s">
        <v>1768</v>
      </c>
    </row>
    <row r="906" spans="1:19" ht="14.5" customHeight="1">
      <c r="A906" s="103" t="str">
        <f t="shared" si="14"/>
        <v>A7053</v>
      </c>
      <c r="B906" s="414" t="s">
        <v>3048</v>
      </c>
      <c r="C906" s="414" t="s">
        <v>3049</v>
      </c>
      <c r="D906" s="414" t="s">
        <v>2938</v>
      </c>
      <c r="E906" s="414" t="s">
        <v>3050</v>
      </c>
      <c r="F906" s="414" t="s">
        <v>3051</v>
      </c>
      <c r="G906" s="418">
        <v>41214</v>
      </c>
      <c r="H906" s="414" t="s">
        <v>1777</v>
      </c>
      <c r="I906" s="419">
        <v>4</v>
      </c>
      <c r="J906" s="419">
        <v>14</v>
      </c>
      <c r="K906" s="419">
        <v>9</v>
      </c>
      <c r="L906" s="419">
        <v>18</v>
      </c>
      <c r="M906" s="414" t="s">
        <v>115</v>
      </c>
      <c r="N906" s="414" t="s">
        <v>116</v>
      </c>
      <c r="O906" s="103"/>
      <c r="P906" s="103" t="s">
        <v>1882</v>
      </c>
      <c r="Q906" s="103" t="s">
        <v>1882</v>
      </c>
      <c r="R906" s="103" t="s">
        <v>1883</v>
      </c>
      <c r="S906" s="103" t="s">
        <v>1768</v>
      </c>
    </row>
    <row r="907" spans="1:19" ht="14.5" customHeight="1">
      <c r="A907" s="103" t="str">
        <f t="shared" si="14"/>
        <v>A7053</v>
      </c>
      <c r="B907" s="414" t="s">
        <v>3048</v>
      </c>
      <c r="C907" s="414" t="s">
        <v>3052</v>
      </c>
      <c r="D907" s="414" t="s">
        <v>2938</v>
      </c>
      <c r="E907" s="414" t="s">
        <v>3053</v>
      </c>
      <c r="F907" s="414" t="s">
        <v>3054</v>
      </c>
      <c r="G907" s="418">
        <v>44166</v>
      </c>
      <c r="H907" s="414" t="s">
        <v>627</v>
      </c>
      <c r="I907" s="419">
        <v>4</v>
      </c>
      <c r="J907" s="419">
        <v>14</v>
      </c>
      <c r="K907" s="419">
        <v>9</v>
      </c>
      <c r="L907" s="419">
        <v>18</v>
      </c>
      <c r="M907" s="414" t="s">
        <v>115</v>
      </c>
      <c r="N907" s="414" t="s">
        <v>116</v>
      </c>
      <c r="O907" s="103"/>
      <c r="P907" s="103" t="s">
        <v>1882</v>
      </c>
      <c r="Q907" s="103" t="s">
        <v>1882</v>
      </c>
      <c r="R907" s="103" t="s">
        <v>1883</v>
      </c>
      <c r="S907" s="103" t="s">
        <v>1768</v>
      </c>
    </row>
    <row r="908" spans="1:19" ht="14.5" customHeight="1">
      <c r="A908" s="103" t="str">
        <f t="shared" si="14"/>
        <v>A7053</v>
      </c>
      <c r="B908" s="414" t="s">
        <v>3048</v>
      </c>
      <c r="C908" s="414" t="s">
        <v>3052</v>
      </c>
      <c r="D908" s="414" t="s">
        <v>2938</v>
      </c>
      <c r="E908" s="414" t="s">
        <v>3055</v>
      </c>
      <c r="F908" s="414" t="s">
        <v>3056</v>
      </c>
      <c r="G908" s="418">
        <v>47818</v>
      </c>
      <c r="H908" s="414" t="s">
        <v>606</v>
      </c>
      <c r="I908" s="419">
        <v>4</v>
      </c>
      <c r="J908" s="419">
        <v>14</v>
      </c>
      <c r="K908" s="419">
        <v>9</v>
      </c>
      <c r="L908" s="419">
        <v>18</v>
      </c>
      <c r="M908" s="414" t="s">
        <v>115</v>
      </c>
      <c r="N908" s="414" t="s">
        <v>116</v>
      </c>
      <c r="O908" s="103"/>
      <c r="P908" s="103" t="s">
        <v>1882</v>
      </c>
      <c r="Q908" s="103" t="s">
        <v>1882</v>
      </c>
      <c r="R908" s="103" t="s">
        <v>1883</v>
      </c>
      <c r="S908" s="103" t="s">
        <v>1768</v>
      </c>
    </row>
    <row r="909" spans="1:19" ht="14.5" customHeight="1">
      <c r="A909" s="82" t="str">
        <f t="shared" si="14"/>
        <v>A7055</v>
      </c>
      <c r="B909" s="410" t="s">
        <v>3057</v>
      </c>
      <c r="C909" s="410" t="s">
        <v>3058</v>
      </c>
      <c r="D909" s="410" t="s">
        <v>2938</v>
      </c>
      <c r="E909" s="410" t="s">
        <v>3059</v>
      </c>
      <c r="F909" s="410" t="s">
        <v>3060</v>
      </c>
      <c r="G909" s="416">
        <v>41456</v>
      </c>
      <c r="H909" s="410" t="s">
        <v>1777</v>
      </c>
      <c r="I909" s="417">
        <v>11</v>
      </c>
      <c r="J909" s="417">
        <v>13</v>
      </c>
      <c r="K909" s="417">
        <v>5</v>
      </c>
      <c r="L909" s="417">
        <v>8</v>
      </c>
      <c r="M909" s="410" t="s">
        <v>115</v>
      </c>
      <c r="N909" s="410" t="s">
        <v>116</v>
      </c>
      <c r="O909" s="85"/>
      <c r="P909" s="85" t="s">
        <v>1882</v>
      </c>
      <c r="Q909" s="85" t="s">
        <v>1882</v>
      </c>
      <c r="R909" s="85" t="s">
        <v>1883</v>
      </c>
      <c r="S909" s="85" t="s">
        <v>1768</v>
      </c>
    </row>
    <row r="910" spans="1:19" ht="14.5" customHeight="1">
      <c r="A910" s="82" t="str">
        <f t="shared" si="14"/>
        <v>A7055</v>
      </c>
      <c r="B910" s="410" t="s">
        <v>3057</v>
      </c>
      <c r="C910" s="410" t="s">
        <v>3061</v>
      </c>
      <c r="D910" s="410" t="s">
        <v>2938</v>
      </c>
      <c r="E910" s="410" t="s">
        <v>3062</v>
      </c>
      <c r="F910" s="410" t="s">
        <v>3063</v>
      </c>
      <c r="G910" s="416">
        <v>45901</v>
      </c>
      <c r="H910" s="410" t="s">
        <v>606</v>
      </c>
      <c r="I910" s="417">
        <v>11</v>
      </c>
      <c r="J910" s="417">
        <v>13</v>
      </c>
      <c r="K910" s="417">
        <v>5</v>
      </c>
      <c r="L910" s="417">
        <v>8</v>
      </c>
      <c r="M910" s="410" t="s">
        <v>115</v>
      </c>
      <c r="N910" s="410" t="s">
        <v>116</v>
      </c>
      <c r="O910" s="85"/>
      <c r="P910" s="85" t="s">
        <v>1882</v>
      </c>
      <c r="Q910" s="85" t="s">
        <v>1882</v>
      </c>
      <c r="R910" s="85" t="s">
        <v>1883</v>
      </c>
      <c r="S910" s="85" t="s">
        <v>1768</v>
      </c>
    </row>
    <row r="911" spans="1:19" ht="14.5" customHeight="1">
      <c r="A911" s="82" t="str">
        <f t="shared" si="14"/>
        <v>A7055</v>
      </c>
      <c r="B911" s="410" t="s">
        <v>3057</v>
      </c>
      <c r="C911" s="410" t="s">
        <v>3058</v>
      </c>
      <c r="D911" s="410" t="s">
        <v>2949</v>
      </c>
      <c r="E911" s="410" t="s">
        <v>3064</v>
      </c>
      <c r="F911" s="410" t="s">
        <v>3065</v>
      </c>
      <c r="G911" s="416">
        <v>41000</v>
      </c>
      <c r="H911" s="410" t="s">
        <v>1777</v>
      </c>
      <c r="I911" s="417">
        <v>11</v>
      </c>
      <c r="J911" s="417">
        <v>13</v>
      </c>
      <c r="K911" s="417">
        <v>5</v>
      </c>
      <c r="L911" s="417">
        <v>8</v>
      </c>
      <c r="M911" s="410" t="s">
        <v>115</v>
      </c>
      <c r="N911" s="410" t="s">
        <v>116</v>
      </c>
      <c r="O911" s="85"/>
      <c r="P911" s="85" t="s">
        <v>115</v>
      </c>
      <c r="Q911" s="85" t="s">
        <v>115</v>
      </c>
      <c r="R911" s="85" t="s">
        <v>1767</v>
      </c>
      <c r="S911" s="85" t="s">
        <v>1768</v>
      </c>
    </row>
    <row r="912" spans="1:19" ht="14.5" customHeight="1">
      <c r="A912" s="82" t="str">
        <f t="shared" si="14"/>
        <v>A7055</v>
      </c>
      <c r="B912" s="410" t="s">
        <v>3057</v>
      </c>
      <c r="C912" s="410" t="s">
        <v>3061</v>
      </c>
      <c r="D912" s="410" t="s">
        <v>2938</v>
      </c>
      <c r="E912" s="410" t="s">
        <v>3066</v>
      </c>
      <c r="F912" s="410" t="s">
        <v>3067</v>
      </c>
      <c r="G912" s="416">
        <v>45901</v>
      </c>
      <c r="H912" s="410" t="s">
        <v>606</v>
      </c>
      <c r="I912" s="417">
        <v>11</v>
      </c>
      <c r="J912" s="417">
        <v>13</v>
      </c>
      <c r="K912" s="417">
        <v>5</v>
      </c>
      <c r="L912" s="417">
        <v>8</v>
      </c>
      <c r="M912" s="410" t="s">
        <v>115</v>
      </c>
      <c r="N912" s="410" t="s">
        <v>116</v>
      </c>
      <c r="O912" s="85"/>
      <c r="P912" s="85" t="s">
        <v>115</v>
      </c>
      <c r="Q912" s="85" t="s">
        <v>115</v>
      </c>
      <c r="R912" s="85" t="s">
        <v>1767</v>
      </c>
      <c r="S912" s="85" t="s">
        <v>1768</v>
      </c>
    </row>
    <row r="913" spans="1:19" ht="14.5" customHeight="1">
      <c r="A913" s="103" t="str">
        <f t="shared" si="14"/>
        <v>A7055</v>
      </c>
      <c r="B913" s="414" t="s">
        <v>3057</v>
      </c>
      <c r="C913" s="414" t="s">
        <v>3058</v>
      </c>
      <c r="D913" s="414" t="s">
        <v>2938</v>
      </c>
      <c r="E913" s="414" t="s">
        <v>3059</v>
      </c>
      <c r="F913" s="414" t="s">
        <v>3060</v>
      </c>
      <c r="G913" s="418">
        <v>41456</v>
      </c>
      <c r="H913" s="414" t="s">
        <v>1777</v>
      </c>
      <c r="I913" s="419">
        <v>5</v>
      </c>
      <c r="J913" s="419">
        <v>11</v>
      </c>
      <c r="K913" s="419">
        <v>13</v>
      </c>
      <c r="L913" s="419">
        <v>8</v>
      </c>
      <c r="M913" s="414" t="s">
        <v>115</v>
      </c>
      <c r="N913" s="414" t="s">
        <v>116</v>
      </c>
      <c r="O913" s="103"/>
      <c r="P913" s="103" t="s">
        <v>1882</v>
      </c>
      <c r="Q913" s="103" t="s">
        <v>1882</v>
      </c>
      <c r="R913" s="103" t="s">
        <v>1883</v>
      </c>
      <c r="S913" s="103" t="s">
        <v>1768</v>
      </c>
    </row>
    <row r="914" spans="1:19" ht="14.5" customHeight="1">
      <c r="A914" s="103" t="str">
        <f t="shared" si="14"/>
        <v>A7055</v>
      </c>
      <c r="B914" s="414" t="s">
        <v>3057</v>
      </c>
      <c r="C914" s="414" t="s">
        <v>3061</v>
      </c>
      <c r="D914" s="414" t="s">
        <v>2938</v>
      </c>
      <c r="E914" s="414" t="s">
        <v>3062</v>
      </c>
      <c r="F914" s="414" t="s">
        <v>3063</v>
      </c>
      <c r="G914" s="418">
        <v>45901</v>
      </c>
      <c r="H914" s="414" t="s">
        <v>606</v>
      </c>
      <c r="I914" s="419">
        <v>5</v>
      </c>
      <c r="J914" s="419">
        <v>11</v>
      </c>
      <c r="K914" s="419">
        <v>13</v>
      </c>
      <c r="L914" s="419">
        <v>8</v>
      </c>
      <c r="M914" s="414" t="s">
        <v>115</v>
      </c>
      <c r="N914" s="414" t="s">
        <v>116</v>
      </c>
      <c r="O914" s="103"/>
      <c r="P914" s="103" t="s">
        <v>1882</v>
      </c>
      <c r="Q914" s="103" t="s">
        <v>1882</v>
      </c>
      <c r="R914" s="103" t="s">
        <v>1883</v>
      </c>
      <c r="S914" s="103" t="s">
        <v>1768</v>
      </c>
    </row>
    <row r="915" spans="1:19" ht="14.5" customHeight="1">
      <c r="A915" s="103" t="str">
        <f t="shared" si="14"/>
        <v>A7055</v>
      </c>
      <c r="B915" s="414" t="s">
        <v>3057</v>
      </c>
      <c r="C915" s="414" t="s">
        <v>3058</v>
      </c>
      <c r="D915" s="414" t="s">
        <v>2949</v>
      </c>
      <c r="E915" s="414" t="s">
        <v>3064</v>
      </c>
      <c r="F915" s="414" t="s">
        <v>3065</v>
      </c>
      <c r="G915" s="418">
        <v>41000</v>
      </c>
      <c r="H915" s="414" t="s">
        <v>1777</v>
      </c>
      <c r="I915" s="419">
        <v>5</v>
      </c>
      <c r="J915" s="419">
        <v>11</v>
      </c>
      <c r="K915" s="419">
        <v>13</v>
      </c>
      <c r="L915" s="419">
        <v>8</v>
      </c>
      <c r="M915" s="414" t="s">
        <v>115</v>
      </c>
      <c r="N915" s="414" t="s">
        <v>116</v>
      </c>
      <c r="O915" s="103"/>
      <c r="P915" s="103" t="s">
        <v>115</v>
      </c>
      <c r="Q915" s="103" t="s">
        <v>115</v>
      </c>
      <c r="R915" s="103" t="s">
        <v>1767</v>
      </c>
      <c r="S915" s="103" t="s">
        <v>1768</v>
      </c>
    </row>
    <row r="916" spans="1:19" ht="14.5" customHeight="1">
      <c r="A916" s="103" t="str">
        <f t="shared" si="14"/>
        <v>A7055</v>
      </c>
      <c r="B916" s="414" t="s">
        <v>3057</v>
      </c>
      <c r="C916" s="414" t="s">
        <v>3061</v>
      </c>
      <c r="D916" s="414" t="s">
        <v>2938</v>
      </c>
      <c r="E916" s="414" t="s">
        <v>3066</v>
      </c>
      <c r="F916" s="414" t="s">
        <v>3067</v>
      </c>
      <c r="G916" s="418">
        <v>45901</v>
      </c>
      <c r="H916" s="414" t="s">
        <v>606</v>
      </c>
      <c r="I916" s="419">
        <v>5</v>
      </c>
      <c r="J916" s="419">
        <v>11</v>
      </c>
      <c r="K916" s="419">
        <v>13</v>
      </c>
      <c r="L916" s="419">
        <v>8</v>
      </c>
      <c r="M916" s="414" t="s">
        <v>115</v>
      </c>
      <c r="N916" s="414" t="s">
        <v>116</v>
      </c>
      <c r="O916" s="103"/>
      <c r="P916" s="103" t="s">
        <v>115</v>
      </c>
      <c r="Q916" s="103" t="s">
        <v>115</v>
      </c>
      <c r="R916" s="103" t="s">
        <v>1767</v>
      </c>
      <c r="S916" s="103" t="s">
        <v>1768</v>
      </c>
    </row>
    <row r="917" spans="1:19" ht="14.5" customHeight="1">
      <c r="A917" s="82" t="str">
        <f t="shared" si="14"/>
        <v>A7057</v>
      </c>
      <c r="B917" s="410" t="s">
        <v>3068</v>
      </c>
      <c r="C917" s="410" t="s">
        <v>3069</v>
      </c>
      <c r="D917" s="410" t="s">
        <v>2938</v>
      </c>
      <c r="E917" s="410" t="s">
        <v>3070</v>
      </c>
      <c r="F917" s="410" t="s">
        <v>3071</v>
      </c>
      <c r="G917" s="416">
        <v>42339</v>
      </c>
      <c r="H917" s="410" t="s">
        <v>1777</v>
      </c>
      <c r="I917" s="417">
        <v>12</v>
      </c>
      <c r="J917" s="417">
        <v>3</v>
      </c>
      <c r="K917" s="417">
        <v>3</v>
      </c>
      <c r="L917" s="417">
        <v>5</v>
      </c>
      <c r="M917" s="410" t="s">
        <v>115</v>
      </c>
      <c r="N917" s="410" t="s">
        <v>116</v>
      </c>
      <c r="O917" s="85"/>
      <c r="P917" s="85" t="s">
        <v>115</v>
      </c>
      <c r="Q917" s="85" t="s">
        <v>115</v>
      </c>
      <c r="R917" s="85" t="s">
        <v>1767</v>
      </c>
      <c r="S917" s="85" t="s">
        <v>1768</v>
      </c>
    </row>
    <row r="918" spans="1:19" ht="14.5" customHeight="1">
      <c r="A918" s="82" t="str">
        <f t="shared" si="14"/>
        <v>A7057</v>
      </c>
      <c r="B918" s="410" t="s">
        <v>3068</v>
      </c>
      <c r="C918" s="410" t="s">
        <v>3072</v>
      </c>
      <c r="D918" s="410" t="s">
        <v>2938</v>
      </c>
      <c r="E918" s="410"/>
      <c r="F918" s="410"/>
      <c r="G918" s="416">
        <v>47484</v>
      </c>
      <c r="H918" s="410" t="s">
        <v>606</v>
      </c>
      <c r="I918" s="417">
        <v>12</v>
      </c>
      <c r="J918" s="417">
        <v>3</v>
      </c>
      <c r="K918" s="417">
        <v>3</v>
      </c>
      <c r="L918" s="417">
        <v>5</v>
      </c>
      <c r="M918" s="410" t="s">
        <v>115</v>
      </c>
      <c r="N918" s="410" t="s">
        <v>116</v>
      </c>
      <c r="O918" s="85"/>
      <c r="P918" s="85" t="s">
        <v>115</v>
      </c>
      <c r="Q918" s="85" t="s">
        <v>115</v>
      </c>
      <c r="R918" s="85" t="s">
        <v>1767</v>
      </c>
      <c r="S918" s="85" t="s">
        <v>1768</v>
      </c>
    </row>
    <row r="919" spans="1:19" ht="14.5" customHeight="1">
      <c r="A919" s="103" t="str">
        <f t="shared" si="14"/>
        <v>A7057</v>
      </c>
      <c r="B919" s="414" t="s">
        <v>3068</v>
      </c>
      <c r="C919" s="414" t="s">
        <v>3069</v>
      </c>
      <c r="D919" s="414" t="s">
        <v>2938</v>
      </c>
      <c r="E919" s="414" t="s">
        <v>3070</v>
      </c>
      <c r="F919" s="414" t="s">
        <v>3071</v>
      </c>
      <c r="G919" s="418">
        <v>42339</v>
      </c>
      <c r="H919" s="414" t="s">
        <v>1777</v>
      </c>
      <c r="I919" s="419">
        <v>3</v>
      </c>
      <c r="J919" s="419">
        <v>12</v>
      </c>
      <c r="K919" s="419">
        <v>3</v>
      </c>
      <c r="L919" s="419">
        <v>5</v>
      </c>
      <c r="M919" s="414" t="s">
        <v>115</v>
      </c>
      <c r="N919" s="414" t="s">
        <v>116</v>
      </c>
      <c r="O919" s="103"/>
      <c r="P919" s="103" t="s">
        <v>115</v>
      </c>
      <c r="Q919" s="103" t="s">
        <v>115</v>
      </c>
      <c r="R919" s="103" t="s">
        <v>1767</v>
      </c>
      <c r="S919" s="103" t="s">
        <v>1768</v>
      </c>
    </row>
    <row r="920" spans="1:19" ht="14.5" customHeight="1">
      <c r="A920" s="103" t="str">
        <f t="shared" si="14"/>
        <v>A7057</v>
      </c>
      <c r="B920" s="414" t="s">
        <v>3068</v>
      </c>
      <c r="C920" s="414" t="s">
        <v>3072</v>
      </c>
      <c r="D920" s="414" t="s">
        <v>2938</v>
      </c>
      <c r="E920" s="414"/>
      <c r="F920" s="414"/>
      <c r="G920" s="418">
        <v>47484</v>
      </c>
      <c r="H920" s="414" t="s">
        <v>606</v>
      </c>
      <c r="I920" s="419">
        <v>3</v>
      </c>
      <c r="J920" s="419">
        <v>12</v>
      </c>
      <c r="K920" s="419">
        <v>3</v>
      </c>
      <c r="L920" s="419">
        <v>5</v>
      </c>
      <c r="M920" s="414" t="s">
        <v>115</v>
      </c>
      <c r="N920" s="414" t="s">
        <v>116</v>
      </c>
      <c r="O920" s="103"/>
      <c r="P920" s="103" t="s">
        <v>115</v>
      </c>
      <c r="Q920" s="103" t="s">
        <v>115</v>
      </c>
      <c r="R920" s="103" t="s">
        <v>1767</v>
      </c>
      <c r="S920" s="103" t="s">
        <v>1768</v>
      </c>
    </row>
    <row r="921" spans="1:19" ht="14.5" customHeight="1">
      <c r="A921" s="82" t="str">
        <f t="shared" si="14"/>
        <v>A7059</v>
      </c>
      <c r="B921" s="410" t="s">
        <v>738</v>
      </c>
      <c r="C921" s="410" t="s">
        <v>3073</v>
      </c>
      <c r="D921" s="410" t="s">
        <v>2938</v>
      </c>
      <c r="E921" s="410" t="s">
        <v>3074</v>
      </c>
      <c r="F921" s="410" t="s">
        <v>3075</v>
      </c>
      <c r="G921" s="416">
        <v>47818</v>
      </c>
      <c r="H921" s="410" t="s">
        <v>606</v>
      </c>
      <c r="I921" s="417">
        <v>11</v>
      </c>
      <c r="J921" s="417">
        <v>14</v>
      </c>
      <c r="K921" s="417">
        <v>7</v>
      </c>
      <c r="L921" s="417">
        <v>22</v>
      </c>
      <c r="M921" s="410" t="s">
        <v>115</v>
      </c>
      <c r="N921" s="410" t="s">
        <v>116</v>
      </c>
      <c r="O921" s="85"/>
      <c r="P921" s="85" t="s">
        <v>115</v>
      </c>
      <c r="Q921" s="85" t="s">
        <v>115</v>
      </c>
      <c r="R921" s="85" t="s">
        <v>1767</v>
      </c>
      <c r="S921" s="85" t="s">
        <v>1768</v>
      </c>
    </row>
    <row r="922" spans="1:19" ht="14.5" customHeight="1">
      <c r="A922" s="82" t="str">
        <f t="shared" si="14"/>
        <v>A7059</v>
      </c>
      <c r="B922" s="410" t="s">
        <v>738</v>
      </c>
      <c r="C922" s="410" t="s">
        <v>3073</v>
      </c>
      <c r="D922" s="410" t="s">
        <v>2938</v>
      </c>
      <c r="E922" s="410" t="s">
        <v>3076</v>
      </c>
      <c r="F922" s="410" t="s">
        <v>3077</v>
      </c>
      <c r="G922" s="416">
        <v>48792</v>
      </c>
      <c r="H922" s="410" t="s">
        <v>627</v>
      </c>
      <c r="I922" s="417">
        <v>11</v>
      </c>
      <c r="J922" s="417">
        <v>14</v>
      </c>
      <c r="K922" s="417">
        <v>7</v>
      </c>
      <c r="L922" s="417">
        <v>22</v>
      </c>
      <c r="M922" s="410" t="s">
        <v>115</v>
      </c>
      <c r="N922" s="410" t="s">
        <v>116</v>
      </c>
      <c r="O922" s="85"/>
      <c r="P922" s="85" t="s">
        <v>115</v>
      </c>
      <c r="Q922" s="85" t="s">
        <v>115</v>
      </c>
      <c r="R922" s="85" t="s">
        <v>1767</v>
      </c>
      <c r="S922" s="85" t="s">
        <v>1768</v>
      </c>
    </row>
    <row r="923" spans="1:19" ht="14.5" customHeight="1">
      <c r="A923" s="103" t="str">
        <f t="shared" si="14"/>
        <v>A7059</v>
      </c>
      <c r="B923" s="414" t="s">
        <v>738</v>
      </c>
      <c r="C923" s="414" t="s">
        <v>3073</v>
      </c>
      <c r="D923" s="414" t="s">
        <v>2938</v>
      </c>
      <c r="E923" s="414" t="s">
        <v>3074</v>
      </c>
      <c r="F923" s="414" t="s">
        <v>3075</v>
      </c>
      <c r="G923" s="418">
        <v>47818</v>
      </c>
      <c r="H923" s="414" t="s">
        <v>606</v>
      </c>
      <c r="I923" s="419">
        <v>7</v>
      </c>
      <c r="J923" s="419">
        <v>11</v>
      </c>
      <c r="K923" s="419">
        <v>14</v>
      </c>
      <c r="L923" s="419">
        <v>22</v>
      </c>
      <c r="M923" s="414" t="s">
        <v>115</v>
      </c>
      <c r="N923" s="414" t="s">
        <v>116</v>
      </c>
      <c r="O923" s="103"/>
      <c r="P923" s="103" t="s">
        <v>115</v>
      </c>
      <c r="Q923" s="103" t="s">
        <v>115</v>
      </c>
      <c r="R923" s="103" t="s">
        <v>1767</v>
      </c>
      <c r="S923" s="103" t="s">
        <v>1768</v>
      </c>
    </row>
    <row r="924" spans="1:19" ht="14.5" customHeight="1">
      <c r="A924" s="103" t="str">
        <f t="shared" si="14"/>
        <v>A7059</v>
      </c>
      <c r="B924" s="414" t="s">
        <v>738</v>
      </c>
      <c r="C924" s="414" t="s">
        <v>3073</v>
      </c>
      <c r="D924" s="414" t="s">
        <v>2938</v>
      </c>
      <c r="E924" s="414" t="s">
        <v>3076</v>
      </c>
      <c r="F924" s="414" t="s">
        <v>3077</v>
      </c>
      <c r="G924" s="418">
        <v>48792</v>
      </c>
      <c r="H924" s="414" t="s">
        <v>627</v>
      </c>
      <c r="I924" s="419">
        <v>7</v>
      </c>
      <c r="J924" s="419">
        <v>11</v>
      </c>
      <c r="K924" s="419">
        <v>14</v>
      </c>
      <c r="L924" s="419">
        <v>22</v>
      </c>
      <c r="M924" s="414" t="s">
        <v>115</v>
      </c>
      <c r="N924" s="414" t="s">
        <v>116</v>
      </c>
      <c r="O924" s="103"/>
      <c r="P924" s="103" t="s">
        <v>115</v>
      </c>
      <c r="Q924" s="103" t="s">
        <v>115</v>
      </c>
      <c r="R924" s="103" t="s">
        <v>1767</v>
      </c>
      <c r="S924" s="103" t="s">
        <v>1768</v>
      </c>
    </row>
    <row r="925" spans="1:19" ht="14.5" customHeight="1">
      <c r="A925" s="82" t="str">
        <f t="shared" si="14"/>
        <v>A7060</v>
      </c>
      <c r="B925" s="410" t="s">
        <v>3078</v>
      </c>
      <c r="C925" s="410" t="s">
        <v>3079</v>
      </c>
      <c r="D925" s="410" t="s">
        <v>2949</v>
      </c>
      <c r="E925" s="410" t="s">
        <v>3080</v>
      </c>
      <c r="F925" s="410" t="s">
        <v>3081</v>
      </c>
      <c r="G925" s="416">
        <v>40634</v>
      </c>
      <c r="H925" s="410" t="s">
        <v>1777</v>
      </c>
      <c r="I925" s="417">
        <v>12</v>
      </c>
      <c r="J925" s="417">
        <v>18</v>
      </c>
      <c r="K925" s="417">
        <v>15</v>
      </c>
      <c r="L925" s="417">
        <v>25</v>
      </c>
      <c r="M925" s="410" t="s">
        <v>115</v>
      </c>
      <c r="N925" s="410" t="s">
        <v>116</v>
      </c>
      <c r="O925" s="85"/>
      <c r="P925" s="85" t="s">
        <v>1882</v>
      </c>
      <c r="Q925" s="85" t="s">
        <v>1882</v>
      </c>
      <c r="R925" s="85" t="s">
        <v>1883</v>
      </c>
      <c r="S925" s="85" t="s">
        <v>1768</v>
      </c>
    </row>
    <row r="926" spans="1:19" ht="14.5" customHeight="1">
      <c r="A926" s="82" t="str">
        <f t="shared" si="14"/>
        <v>A7060</v>
      </c>
      <c r="B926" s="410" t="s">
        <v>3078</v>
      </c>
      <c r="C926" s="410" t="s">
        <v>3079</v>
      </c>
      <c r="D926" s="410" t="s">
        <v>2949</v>
      </c>
      <c r="E926" s="410" t="s">
        <v>3082</v>
      </c>
      <c r="F926" s="410" t="s">
        <v>3083</v>
      </c>
      <c r="G926" s="416">
        <v>40513</v>
      </c>
      <c r="H926" s="410" t="s">
        <v>1777</v>
      </c>
      <c r="I926" s="417">
        <v>12</v>
      </c>
      <c r="J926" s="417">
        <v>18</v>
      </c>
      <c r="K926" s="417">
        <v>15</v>
      </c>
      <c r="L926" s="417">
        <v>25</v>
      </c>
      <c r="M926" s="410" t="s">
        <v>115</v>
      </c>
      <c r="N926" s="410" t="s">
        <v>116</v>
      </c>
      <c r="O926" s="85" t="s">
        <v>1882</v>
      </c>
      <c r="P926" s="85"/>
      <c r="Q926" s="85" t="s">
        <v>1882</v>
      </c>
      <c r="R926" s="85" t="s">
        <v>1883</v>
      </c>
      <c r="S926" s="85" t="s">
        <v>1768</v>
      </c>
    </row>
    <row r="927" spans="1:19" ht="14.5" customHeight="1">
      <c r="A927" s="82" t="str">
        <f t="shared" si="14"/>
        <v>A7060</v>
      </c>
      <c r="B927" s="410" t="s">
        <v>3078</v>
      </c>
      <c r="C927" s="410" t="s">
        <v>3079</v>
      </c>
      <c r="D927" s="410" t="s">
        <v>2938</v>
      </c>
      <c r="E927" s="410" t="s">
        <v>3084</v>
      </c>
      <c r="F927" s="410" t="s">
        <v>3085</v>
      </c>
      <c r="G927" s="416">
        <v>42036</v>
      </c>
      <c r="H927" s="410" t="s">
        <v>1777</v>
      </c>
      <c r="I927" s="417">
        <v>12</v>
      </c>
      <c r="J927" s="417">
        <v>18</v>
      </c>
      <c r="K927" s="417">
        <v>15</v>
      </c>
      <c r="L927" s="417">
        <v>25</v>
      </c>
      <c r="M927" s="410" t="s">
        <v>115</v>
      </c>
      <c r="N927" s="410" t="s">
        <v>116</v>
      </c>
      <c r="O927" s="85" t="s">
        <v>1882</v>
      </c>
      <c r="P927" s="85"/>
      <c r="Q927" s="85" t="s">
        <v>1882</v>
      </c>
      <c r="R927" s="85" t="s">
        <v>1883</v>
      </c>
      <c r="S927" s="85" t="s">
        <v>1768</v>
      </c>
    </row>
    <row r="928" spans="1:19" ht="14.5" customHeight="1">
      <c r="A928" s="82" t="str">
        <f t="shared" si="14"/>
        <v>A7060</v>
      </c>
      <c r="B928" s="410" t="s">
        <v>3078</v>
      </c>
      <c r="C928" s="410" t="s">
        <v>3079</v>
      </c>
      <c r="D928" s="410" t="s">
        <v>2938</v>
      </c>
      <c r="E928" s="410" t="s">
        <v>3086</v>
      </c>
      <c r="F928" s="410" t="s">
        <v>3087</v>
      </c>
      <c r="G928" s="416">
        <v>47818</v>
      </c>
      <c r="H928" s="410" t="s">
        <v>606</v>
      </c>
      <c r="I928" s="417">
        <v>12</v>
      </c>
      <c r="J928" s="417">
        <v>18</v>
      </c>
      <c r="K928" s="417">
        <v>15</v>
      </c>
      <c r="L928" s="417">
        <v>25</v>
      </c>
      <c r="M928" s="410" t="s">
        <v>115</v>
      </c>
      <c r="N928" s="410" t="s">
        <v>116</v>
      </c>
      <c r="O928" s="85" t="s">
        <v>1882</v>
      </c>
      <c r="P928" s="85"/>
      <c r="Q928" s="85" t="s">
        <v>1882</v>
      </c>
      <c r="R928" s="85" t="s">
        <v>1883</v>
      </c>
      <c r="S928" s="85" t="s">
        <v>1768</v>
      </c>
    </row>
    <row r="929" spans="1:19" ht="14.5" customHeight="1">
      <c r="A929" s="103" t="str">
        <f t="shared" si="14"/>
        <v>A7060</v>
      </c>
      <c r="B929" s="414" t="s">
        <v>3078</v>
      </c>
      <c r="C929" s="414" t="s">
        <v>3079</v>
      </c>
      <c r="D929" s="414" t="s">
        <v>2949</v>
      </c>
      <c r="E929" s="414" t="s">
        <v>3080</v>
      </c>
      <c r="F929" s="414" t="s">
        <v>3081</v>
      </c>
      <c r="G929" s="310">
        <v>40634</v>
      </c>
      <c r="H929" s="414" t="s">
        <v>1777</v>
      </c>
      <c r="I929" s="68">
        <v>15</v>
      </c>
      <c r="J929" s="68">
        <v>12</v>
      </c>
      <c r="K929" s="68">
        <v>18</v>
      </c>
      <c r="L929" s="68">
        <v>25</v>
      </c>
      <c r="M929" s="414" t="s">
        <v>115</v>
      </c>
      <c r="N929" s="414" t="s">
        <v>116</v>
      </c>
      <c r="O929" s="103"/>
      <c r="P929" s="103" t="s">
        <v>1882</v>
      </c>
      <c r="Q929" s="103" t="s">
        <v>1882</v>
      </c>
      <c r="R929" s="103" t="s">
        <v>1883</v>
      </c>
      <c r="S929" s="103" t="s">
        <v>1768</v>
      </c>
    </row>
    <row r="930" spans="1:19" ht="14.5" customHeight="1">
      <c r="A930" s="103" t="str">
        <f t="shared" si="14"/>
        <v>A7060</v>
      </c>
      <c r="B930" s="414" t="s">
        <v>3078</v>
      </c>
      <c r="C930" s="414" t="s">
        <v>3079</v>
      </c>
      <c r="D930" s="414" t="s">
        <v>2949</v>
      </c>
      <c r="E930" s="414" t="s">
        <v>3082</v>
      </c>
      <c r="F930" s="414" t="s">
        <v>3083</v>
      </c>
      <c r="G930" s="418">
        <v>40513</v>
      </c>
      <c r="H930" s="414" t="s">
        <v>1777</v>
      </c>
      <c r="I930" s="419">
        <v>15</v>
      </c>
      <c r="J930" s="419">
        <v>12</v>
      </c>
      <c r="K930" s="419">
        <v>18</v>
      </c>
      <c r="L930" s="419">
        <v>25</v>
      </c>
      <c r="M930" s="414" t="s">
        <v>115</v>
      </c>
      <c r="N930" s="414" t="s">
        <v>116</v>
      </c>
      <c r="O930" s="103" t="s">
        <v>1882</v>
      </c>
      <c r="P930" s="103"/>
      <c r="Q930" s="103" t="s">
        <v>1882</v>
      </c>
      <c r="R930" s="103" t="s">
        <v>1883</v>
      </c>
      <c r="S930" s="103" t="s">
        <v>1768</v>
      </c>
    </row>
    <row r="931" spans="1:19" ht="14.5" customHeight="1">
      <c r="A931" s="103" t="str">
        <f t="shared" si="14"/>
        <v>A7060</v>
      </c>
      <c r="B931" s="414" t="s">
        <v>3078</v>
      </c>
      <c r="C931" s="414" t="s">
        <v>3079</v>
      </c>
      <c r="D931" s="414" t="s">
        <v>2938</v>
      </c>
      <c r="E931" s="414" t="s">
        <v>3084</v>
      </c>
      <c r="F931" s="414" t="s">
        <v>3085</v>
      </c>
      <c r="G931" s="418">
        <v>42036</v>
      </c>
      <c r="H931" s="414" t="s">
        <v>1777</v>
      </c>
      <c r="I931" s="68">
        <v>15</v>
      </c>
      <c r="J931" s="68">
        <v>12</v>
      </c>
      <c r="K931" s="68">
        <v>18</v>
      </c>
      <c r="L931" s="68">
        <v>25</v>
      </c>
      <c r="M931" s="414" t="s">
        <v>115</v>
      </c>
      <c r="N931" s="414" t="s">
        <v>116</v>
      </c>
      <c r="O931" s="103" t="s">
        <v>1882</v>
      </c>
      <c r="P931" s="103"/>
      <c r="Q931" s="103" t="s">
        <v>1882</v>
      </c>
      <c r="R931" s="103" t="s">
        <v>1883</v>
      </c>
      <c r="S931" s="103" t="s">
        <v>1768</v>
      </c>
    </row>
    <row r="932" spans="1:19" ht="14.5" customHeight="1">
      <c r="A932" s="103" t="str">
        <f t="shared" si="14"/>
        <v>A7060</v>
      </c>
      <c r="B932" s="414" t="s">
        <v>3078</v>
      </c>
      <c r="C932" s="414" t="s">
        <v>3079</v>
      </c>
      <c r="D932" s="414" t="s">
        <v>2938</v>
      </c>
      <c r="E932" s="414" t="s">
        <v>3086</v>
      </c>
      <c r="F932" s="414" t="s">
        <v>3087</v>
      </c>
      <c r="G932" s="418">
        <v>47818</v>
      </c>
      <c r="H932" s="414" t="s">
        <v>606</v>
      </c>
      <c r="I932" s="419">
        <v>15</v>
      </c>
      <c r="J932" s="419">
        <v>12</v>
      </c>
      <c r="K932" s="419">
        <v>18</v>
      </c>
      <c r="L932" s="419">
        <v>25</v>
      </c>
      <c r="M932" s="414" t="s">
        <v>115</v>
      </c>
      <c r="N932" s="414" t="s">
        <v>116</v>
      </c>
      <c r="O932" s="103" t="s">
        <v>1882</v>
      </c>
      <c r="P932" s="103"/>
      <c r="Q932" s="103" t="s">
        <v>1882</v>
      </c>
      <c r="R932" s="103" t="s">
        <v>1883</v>
      </c>
      <c r="S932" s="103" t="s">
        <v>1768</v>
      </c>
    </row>
    <row r="933" spans="1:19" ht="14.5" customHeight="1">
      <c r="A933" s="82" t="str">
        <f t="shared" si="14"/>
        <v>A7061</v>
      </c>
      <c r="B933" s="410" t="s">
        <v>741</v>
      </c>
      <c r="C933" s="410" t="s">
        <v>3088</v>
      </c>
      <c r="D933" s="410" t="s">
        <v>2938</v>
      </c>
      <c r="E933" s="410" t="s">
        <v>3089</v>
      </c>
      <c r="F933" s="410" t="s">
        <v>3090</v>
      </c>
      <c r="G933" s="416">
        <v>45962</v>
      </c>
      <c r="H933" s="410" t="s">
        <v>606</v>
      </c>
      <c r="I933" s="417">
        <v>18</v>
      </c>
      <c r="J933" s="417">
        <v>14</v>
      </c>
      <c r="K933" s="417">
        <v>6</v>
      </c>
      <c r="L933" s="417">
        <v>17</v>
      </c>
      <c r="M933" s="410" t="s">
        <v>115</v>
      </c>
      <c r="N933" s="410" t="s">
        <v>116</v>
      </c>
      <c r="O933" s="85"/>
      <c r="P933" s="85" t="s">
        <v>115</v>
      </c>
      <c r="Q933" s="85" t="s">
        <v>115</v>
      </c>
      <c r="R933" s="85" t="s">
        <v>1767</v>
      </c>
      <c r="S933" s="85" t="s">
        <v>1768</v>
      </c>
    </row>
    <row r="934" spans="1:19" ht="14.5" customHeight="1">
      <c r="A934" s="82" t="str">
        <f t="shared" si="14"/>
        <v>A7061</v>
      </c>
      <c r="B934" s="410" t="s">
        <v>741</v>
      </c>
      <c r="C934" s="410" t="s">
        <v>3079</v>
      </c>
      <c r="D934" s="410" t="s">
        <v>2949</v>
      </c>
      <c r="E934" s="410" t="s">
        <v>3091</v>
      </c>
      <c r="F934" s="410" t="s">
        <v>3092</v>
      </c>
      <c r="G934" s="416">
        <v>39814</v>
      </c>
      <c r="H934" s="410" t="s">
        <v>1777</v>
      </c>
      <c r="I934" s="417">
        <v>18</v>
      </c>
      <c r="J934" s="417">
        <v>14</v>
      </c>
      <c r="K934" s="417">
        <v>6</v>
      </c>
      <c r="L934" s="417">
        <v>17</v>
      </c>
      <c r="M934" s="410" t="s">
        <v>115</v>
      </c>
      <c r="N934" s="410" t="s">
        <v>116</v>
      </c>
      <c r="O934" s="85"/>
      <c r="P934" s="85" t="s">
        <v>115</v>
      </c>
      <c r="Q934" s="85" t="s">
        <v>115</v>
      </c>
      <c r="R934" s="85" t="s">
        <v>1767</v>
      </c>
      <c r="S934" s="85" t="s">
        <v>1768</v>
      </c>
    </row>
    <row r="935" spans="1:19" ht="14.5" customHeight="1">
      <c r="A935" s="82" t="str">
        <f t="shared" si="14"/>
        <v>A7061</v>
      </c>
      <c r="B935" s="410" t="s">
        <v>741</v>
      </c>
      <c r="C935" s="410" t="s">
        <v>3079</v>
      </c>
      <c r="D935" s="410" t="s">
        <v>2949</v>
      </c>
      <c r="E935" s="410" t="s">
        <v>3093</v>
      </c>
      <c r="F935" s="410" t="s">
        <v>3094</v>
      </c>
      <c r="G935" s="416">
        <v>41061</v>
      </c>
      <c r="H935" s="410" t="s">
        <v>1777</v>
      </c>
      <c r="I935" s="417">
        <v>15</v>
      </c>
      <c r="J935" s="417">
        <v>19</v>
      </c>
      <c r="K935" s="417">
        <v>5</v>
      </c>
      <c r="L935" s="417">
        <v>17</v>
      </c>
      <c r="M935" s="410" t="s">
        <v>115</v>
      </c>
      <c r="N935" s="410" t="s">
        <v>116</v>
      </c>
      <c r="O935" s="85"/>
      <c r="P935" s="85" t="s">
        <v>115</v>
      </c>
      <c r="Q935" s="85" t="s">
        <v>115</v>
      </c>
      <c r="R935" s="85" t="s">
        <v>1767</v>
      </c>
      <c r="S935" s="85" t="s">
        <v>1768</v>
      </c>
    </row>
    <row r="936" spans="1:19" ht="14.5" customHeight="1">
      <c r="A936" s="82" t="str">
        <f t="shared" si="14"/>
        <v>A7061</v>
      </c>
      <c r="B936" s="410" t="s">
        <v>741</v>
      </c>
      <c r="C936" s="410" t="s">
        <v>3095</v>
      </c>
      <c r="D936" s="410" t="s">
        <v>2938</v>
      </c>
      <c r="E936" s="410" t="s">
        <v>3096</v>
      </c>
      <c r="F936" s="410" t="s">
        <v>3097</v>
      </c>
      <c r="G936" s="416">
        <v>44136</v>
      </c>
      <c r="H936" s="410" t="s">
        <v>627</v>
      </c>
      <c r="I936" s="417">
        <v>18</v>
      </c>
      <c r="J936" s="417">
        <v>14</v>
      </c>
      <c r="K936" s="417">
        <v>6</v>
      </c>
      <c r="L936" s="417">
        <v>17</v>
      </c>
      <c r="M936" s="410" t="s">
        <v>115</v>
      </c>
      <c r="N936" s="410">
        <v>7</v>
      </c>
      <c r="O936" s="85"/>
      <c r="P936" s="85" t="s">
        <v>115</v>
      </c>
      <c r="Q936" s="85" t="s">
        <v>115</v>
      </c>
      <c r="R936" s="85" t="s">
        <v>1767</v>
      </c>
      <c r="S936" s="85" t="s">
        <v>1768</v>
      </c>
    </row>
    <row r="937" spans="1:19" ht="14.5" customHeight="1">
      <c r="A937" s="103" t="str">
        <f t="shared" si="14"/>
        <v>A7061</v>
      </c>
      <c r="B937" s="414" t="s">
        <v>741</v>
      </c>
      <c r="C937" s="414" t="s">
        <v>3088</v>
      </c>
      <c r="D937" s="414" t="s">
        <v>2938</v>
      </c>
      <c r="E937" s="414" t="s">
        <v>3089</v>
      </c>
      <c r="F937" s="414" t="s">
        <v>3090</v>
      </c>
      <c r="G937" s="418">
        <v>45962</v>
      </c>
      <c r="H937" s="414" t="s">
        <v>606</v>
      </c>
      <c r="I937" s="419">
        <v>6</v>
      </c>
      <c r="J937" s="419">
        <v>18</v>
      </c>
      <c r="K937" s="419">
        <v>14</v>
      </c>
      <c r="L937" s="419">
        <v>17</v>
      </c>
      <c r="M937" s="414" t="s">
        <v>115</v>
      </c>
      <c r="N937" s="414" t="s">
        <v>116</v>
      </c>
      <c r="O937" s="103"/>
      <c r="P937" s="103" t="s">
        <v>115</v>
      </c>
      <c r="Q937" s="103" t="s">
        <v>115</v>
      </c>
      <c r="R937" s="103" t="s">
        <v>1767</v>
      </c>
      <c r="S937" s="103" t="s">
        <v>1768</v>
      </c>
    </row>
    <row r="938" spans="1:19" ht="14.5" customHeight="1">
      <c r="A938" s="103" t="str">
        <f t="shared" si="14"/>
        <v>A7061</v>
      </c>
      <c r="B938" s="414" t="s">
        <v>741</v>
      </c>
      <c r="C938" s="414" t="s">
        <v>3079</v>
      </c>
      <c r="D938" s="414" t="s">
        <v>2949</v>
      </c>
      <c r="E938" s="414" t="s">
        <v>3091</v>
      </c>
      <c r="F938" s="414" t="s">
        <v>3092</v>
      </c>
      <c r="G938" s="418">
        <v>39814</v>
      </c>
      <c r="H938" s="414" t="s">
        <v>1777</v>
      </c>
      <c r="I938" s="419">
        <v>6</v>
      </c>
      <c r="J938" s="419">
        <v>18</v>
      </c>
      <c r="K938" s="419">
        <v>14</v>
      </c>
      <c r="L938" s="419">
        <v>17</v>
      </c>
      <c r="M938" s="414" t="s">
        <v>115</v>
      </c>
      <c r="N938" s="414" t="s">
        <v>116</v>
      </c>
      <c r="O938" s="103"/>
      <c r="P938" s="103" t="s">
        <v>115</v>
      </c>
      <c r="Q938" s="103" t="s">
        <v>115</v>
      </c>
      <c r="R938" s="103" t="s">
        <v>1767</v>
      </c>
      <c r="S938" s="103" t="s">
        <v>1768</v>
      </c>
    </row>
    <row r="939" spans="1:19" ht="14.5" customHeight="1">
      <c r="A939" s="103" t="str">
        <f t="shared" si="14"/>
        <v>A7061</v>
      </c>
      <c r="B939" s="414" t="s">
        <v>741</v>
      </c>
      <c r="C939" s="414" t="s">
        <v>3079</v>
      </c>
      <c r="D939" s="414" t="s">
        <v>2949</v>
      </c>
      <c r="E939" s="414" t="s">
        <v>3093</v>
      </c>
      <c r="F939" s="414" t="s">
        <v>3094</v>
      </c>
      <c r="G939" s="418">
        <v>41061</v>
      </c>
      <c r="H939" s="414" t="s">
        <v>1777</v>
      </c>
      <c r="I939" s="68">
        <v>5</v>
      </c>
      <c r="J939" s="68">
        <v>15</v>
      </c>
      <c r="K939" s="68">
        <v>19</v>
      </c>
      <c r="L939" s="68">
        <v>17</v>
      </c>
      <c r="M939" s="414" t="s">
        <v>115</v>
      </c>
      <c r="N939" s="414" t="s">
        <v>116</v>
      </c>
      <c r="O939" s="103"/>
      <c r="P939" s="103" t="s">
        <v>115</v>
      </c>
      <c r="Q939" s="103" t="s">
        <v>115</v>
      </c>
      <c r="R939" s="103" t="s">
        <v>1767</v>
      </c>
      <c r="S939" s="103" t="s">
        <v>1768</v>
      </c>
    </row>
    <row r="940" spans="1:19" ht="14.5" customHeight="1">
      <c r="A940" s="103" t="str">
        <f t="shared" si="14"/>
        <v>A7061</v>
      </c>
      <c r="B940" s="414" t="s">
        <v>741</v>
      </c>
      <c r="C940" s="414" t="s">
        <v>3095</v>
      </c>
      <c r="D940" s="414" t="s">
        <v>2938</v>
      </c>
      <c r="E940" s="414" t="s">
        <v>3096</v>
      </c>
      <c r="F940" s="414" t="s">
        <v>3097</v>
      </c>
      <c r="G940" s="418">
        <v>44136</v>
      </c>
      <c r="H940" s="414" t="s">
        <v>627</v>
      </c>
      <c r="I940" s="68">
        <v>6</v>
      </c>
      <c r="J940" s="68">
        <v>18</v>
      </c>
      <c r="K940" s="68">
        <v>14</v>
      </c>
      <c r="L940" s="68">
        <v>17</v>
      </c>
      <c r="M940" s="414" t="s">
        <v>115</v>
      </c>
      <c r="N940" s="414">
        <v>7</v>
      </c>
      <c r="O940" s="103"/>
      <c r="P940" s="103" t="s">
        <v>115</v>
      </c>
      <c r="Q940" s="103" t="s">
        <v>115</v>
      </c>
      <c r="R940" s="103" t="s">
        <v>1767</v>
      </c>
      <c r="S940" s="103" t="s">
        <v>1768</v>
      </c>
    </row>
    <row r="941" spans="1:19" ht="14.5" customHeight="1">
      <c r="A941" s="82" t="str">
        <f t="shared" si="14"/>
        <v>A7072</v>
      </c>
      <c r="B941" s="410" t="s">
        <v>3098</v>
      </c>
      <c r="C941" s="410" t="s">
        <v>3099</v>
      </c>
      <c r="D941" s="410" t="s">
        <v>2938</v>
      </c>
      <c r="E941" s="410" t="s">
        <v>3100</v>
      </c>
      <c r="F941" s="410" t="s">
        <v>3101</v>
      </c>
      <c r="G941" s="416">
        <v>45627</v>
      </c>
      <c r="H941" s="410" t="s">
        <v>606</v>
      </c>
      <c r="I941" s="417">
        <v>22</v>
      </c>
      <c r="J941" s="417">
        <v>17</v>
      </c>
      <c r="K941" s="417">
        <v>2</v>
      </c>
      <c r="L941" s="417">
        <v>8</v>
      </c>
      <c r="M941" s="410" t="s">
        <v>115</v>
      </c>
      <c r="N941" s="410" t="s">
        <v>116</v>
      </c>
      <c r="O941" s="85" t="s">
        <v>115</v>
      </c>
      <c r="P941" s="85" t="s">
        <v>115</v>
      </c>
      <c r="Q941" s="85" t="s">
        <v>115</v>
      </c>
      <c r="R941" s="85" t="s">
        <v>1767</v>
      </c>
      <c r="S941" s="85" t="s">
        <v>1768</v>
      </c>
    </row>
    <row r="942" spans="1:19" ht="14.5" customHeight="1">
      <c r="A942" s="82" t="str">
        <f t="shared" si="14"/>
        <v>A7072</v>
      </c>
      <c r="B942" s="410" t="s">
        <v>3098</v>
      </c>
      <c r="C942" s="410" t="s">
        <v>3102</v>
      </c>
      <c r="D942" s="410" t="s">
        <v>2949</v>
      </c>
      <c r="E942" s="410" t="s">
        <v>3103</v>
      </c>
      <c r="F942" s="410" t="s">
        <v>3104</v>
      </c>
      <c r="G942" s="416">
        <v>40148</v>
      </c>
      <c r="H942" s="410" t="s">
        <v>1777</v>
      </c>
      <c r="I942" s="417">
        <v>22</v>
      </c>
      <c r="J942" s="417">
        <v>17</v>
      </c>
      <c r="K942" s="417">
        <v>2</v>
      </c>
      <c r="L942" s="417">
        <v>8</v>
      </c>
      <c r="M942" s="410"/>
      <c r="N942" s="410" t="s">
        <v>116</v>
      </c>
      <c r="O942" s="85" t="s">
        <v>115</v>
      </c>
      <c r="P942" s="85"/>
      <c r="Q942" s="85" t="s">
        <v>115</v>
      </c>
      <c r="R942" s="85" t="s">
        <v>1767</v>
      </c>
      <c r="S942" s="85" t="s">
        <v>1768</v>
      </c>
    </row>
    <row r="943" spans="1:19" ht="14.5" customHeight="1">
      <c r="A943" s="103" t="str">
        <f t="shared" si="14"/>
        <v>A7072</v>
      </c>
      <c r="B943" s="414" t="s">
        <v>3098</v>
      </c>
      <c r="C943" s="414" t="s">
        <v>3099</v>
      </c>
      <c r="D943" s="414" t="s">
        <v>2938</v>
      </c>
      <c r="E943" s="414" t="s">
        <v>3100</v>
      </c>
      <c r="F943" s="414" t="s">
        <v>3101</v>
      </c>
      <c r="G943" s="418">
        <v>45627</v>
      </c>
      <c r="H943" s="414" t="s">
        <v>606</v>
      </c>
      <c r="I943" s="68">
        <v>2</v>
      </c>
      <c r="J943" s="68">
        <v>22</v>
      </c>
      <c r="K943" s="68">
        <v>17</v>
      </c>
      <c r="L943" s="68">
        <v>8</v>
      </c>
      <c r="M943" s="414" t="s">
        <v>115</v>
      </c>
      <c r="N943" s="414" t="s">
        <v>116</v>
      </c>
      <c r="O943" s="103" t="s">
        <v>115</v>
      </c>
      <c r="P943" s="103" t="s">
        <v>115</v>
      </c>
      <c r="Q943" s="103" t="s">
        <v>115</v>
      </c>
      <c r="R943" s="103" t="s">
        <v>1767</v>
      </c>
      <c r="S943" s="103" t="s">
        <v>1768</v>
      </c>
    </row>
    <row r="944" spans="1:19" ht="14.5" customHeight="1">
      <c r="A944" s="103" t="str">
        <f t="shared" si="14"/>
        <v>A7072</v>
      </c>
      <c r="B944" s="414" t="s">
        <v>3098</v>
      </c>
      <c r="C944" s="414" t="s">
        <v>3102</v>
      </c>
      <c r="D944" s="414" t="s">
        <v>2949</v>
      </c>
      <c r="E944" s="414" t="s">
        <v>3103</v>
      </c>
      <c r="F944" s="414" t="s">
        <v>3104</v>
      </c>
      <c r="G944" s="418">
        <v>40148</v>
      </c>
      <c r="H944" s="414" t="s">
        <v>1777</v>
      </c>
      <c r="I944" s="419">
        <v>2</v>
      </c>
      <c r="J944" s="419">
        <v>22</v>
      </c>
      <c r="K944" s="419">
        <v>17</v>
      </c>
      <c r="L944" s="419">
        <v>8</v>
      </c>
      <c r="M944" s="414"/>
      <c r="N944" s="414" t="s">
        <v>116</v>
      </c>
      <c r="O944" s="103" t="s">
        <v>115</v>
      </c>
      <c r="P944" s="103"/>
      <c r="Q944" s="103" t="s">
        <v>115</v>
      </c>
      <c r="R944" s="103" t="s">
        <v>1767</v>
      </c>
      <c r="S944" s="103" t="s">
        <v>1768</v>
      </c>
    </row>
    <row r="945" spans="1:19" ht="14.5" customHeight="1">
      <c r="A945" s="82" t="str">
        <f t="shared" si="14"/>
        <v>A7080</v>
      </c>
      <c r="B945" s="410" t="s">
        <v>744</v>
      </c>
      <c r="C945" s="410" t="s">
        <v>3105</v>
      </c>
      <c r="D945" s="410" t="s">
        <v>2938</v>
      </c>
      <c r="E945" s="410" t="s">
        <v>3106</v>
      </c>
      <c r="F945" s="410" t="s">
        <v>3107</v>
      </c>
      <c r="G945" s="416">
        <v>40513</v>
      </c>
      <c r="H945" s="410" t="s">
        <v>1777</v>
      </c>
      <c r="I945" s="417">
        <v>9</v>
      </c>
      <c r="J945" s="417">
        <v>8</v>
      </c>
      <c r="K945" s="417">
        <v>8</v>
      </c>
      <c r="L945" s="417">
        <v>8</v>
      </c>
      <c r="M945" s="410" t="s">
        <v>115</v>
      </c>
      <c r="N945" s="410">
        <v>7</v>
      </c>
      <c r="O945" s="85"/>
      <c r="P945" s="85" t="s">
        <v>1882</v>
      </c>
      <c r="Q945" s="85" t="s">
        <v>1882</v>
      </c>
      <c r="R945" s="85" t="s">
        <v>1883</v>
      </c>
      <c r="S945" s="85" t="s">
        <v>1768</v>
      </c>
    </row>
    <row r="946" spans="1:19" ht="14.5" customHeight="1">
      <c r="A946" s="82" t="str">
        <f t="shared" si="14"/>
        <v>A7080</v>
      </c>
      <c r="B946" s="410" t="s">
        <v>744</v>
      </c>
      <c r="C946" s="410" t="s">
        <v>3108</v>
      </c>
      <c r="D946" s="410" t="s">
        <v>2938</v>
      </c>
      <c r="E946" s="410" t="s">
        <v>3109</v>
      </c>
      <c r="F946" s="410" t="s">
        <v>3110</v>
      </c>
      <c r="G946" s="416">
        <v>45992</v>
      </c>
      <c r="H946" s="410" t="s">
        <v>606</v>
      </c>
      <c r="I946" s="417">
        <v>12</v>
      </c>
      <c r="J946" s="417">
        <v>10</v>
      </c>
      <c r="K946" s="417">
        <v>3</v>
      </c>
      <c r="L946" s="417">
        <v>9</v>
      </c>
      <c r="M946" s="410" t="s">
        <v>115</v>
      </c>
      <c r="N946" s="410" t="s">
        <v>116</v>
      </c>
      <c r="O946" s="85"/>
      <c r="P946" s="85" t="s">
        <v>1882</v>
      </c>
      <c r="Q946" s="85" t="s">
        <v>1882</v>
      </c>
      <c r="R946" s="85" t="s">
        <v>1883</v>
      </c>
      <c r="S946" s="85" t="s">
        <v>1768</v>
      </c>
    </row>
    <row r="947" spans="1:19" ht="14.5" customHeight="1">
      <c r="A947" s="103" t="str">
        <f t="shared" si="14"/>
        <v>A7080</v>
      </c>
      <c r="B947" s="414" t="s">
        <v>744</v>
      </c>
      <c r="C947" s="414" t="s">
        <v>3105</v>
      </c>
      <c r="D947" s="414" t="s">
        <v>2938</v>
      </c>
      <c r="E947" s="414" t="s">
        <v>3106</v>
      </c>
      <c r="F947" s="414" t="s">
        <v>3107</v>
      </c>
      <c r="G947" s="418">
        <v>40513</v>
      </c>
      <c r="H947" s="414" t="s">
        <v>1777</v>
      </c>
      <c r="I947" s="419">
        <v>8</v>
      </c>
      <c r="J947" s="419">
        <v>9</v>
      </c>
      <c r="K947" s="419">
        <v>8</v>
      </c>
      <c r="L947" s="419">
        <v>8</v>
      </c>
      <c r="M947" s="414" t="s">
        <v>115</v>
      </c>
      <c r="N947" s="414">
        <v>7</v>
      </c>
      <c r="O947" s="103"/>
      <c r="P947" s="103" t="s">
        <v>1882</v>
      </c>
      <c r="Q947" s="103" t="s">
        <v>1882</v>
      </c>
      <c r="R947" s="103" t="s">
        <v>1883</v>
      </c>
      <c r="S947" s="103" t="s">
        <v>1768</v>
      </c>
    </row>
    <row r="948" spans="1:19" ht="14.5" customHeight="1">
      <c r="A948" s="103" t="str">
        <f t="shared" si="14"/>
        <v>A7080</v>
      </c>
      <c r="B948" s="414" t="s">
        <v>744</v>
      </c>
      <c r="C948" s="414" t="s">
        <v>3108</v>
      </c>
      <c r="D948" s="414" t="s">
        <v>2938</v>
      </c>
      <c r="E948" s="414" t="s">
        <v>3109</v>
      </c>
      <c r="F948" s="414" t="s">
        <v>3110</v>
      </c>
      <c r="G948" s="418">
        <v>45992</v>
      </c>
      <c r="H948" s="414" t="s">
        <v>606</v>
      </c>
      <c r="I948" s="419">
        <v>3</v>
      </c>
      <c r="J948" s="419">
        <v>12</v>
      </c>
      <c r="K948" s="419">
        <v>10</v>
      </c>
      <c r="L948" s="419">
        <v>9</v>
      </c>
      <c r="M948" s="414" t="s">
        <v>115</v>
      </c>
      <c r="N948" s="414" t="s">
        <v>116</v>
      </c>
      <c r="O948" s="103"/>
      <c r="P948" s="103" t="s">
        <v>1882</v>
      </c>
      <c r="Q948" s="103" t="s">
        <v>1882</v>
      </c>
      <c r="R948" s="103" t="s">
        <v>1883</v>
      </c>
      <c r="S948" s="103" t="s">
        <v>1768</v>
      </c>
    </row>
    <row r="949" spans="1:19" ht="14.5" customHeight="1">
      <c r="A949" s="82" t="str">
        <f t="shared" si="14"/>
        <v>A7081</v>
      </c>
      <c r="B949" s="410" t="s">
        <v>3111</v>
      </c>
      <c r="C949" s="410" t="s">
        <v>3112</v>
      </c>
      <c r="D949" s="410" t="s">
        <v>2949</v>
      </c>
      <c r="E949" s="410" t="s">
        <v>3113</v>
      </c>
      <c r="F949" s="410" t="s">
        <v>3114</v>
      </c>
      <c r="G949" s="416">
        <v>41091</v>
      </c>
      <c r="H949" s="410" t="s">
        <v>1777</v>
      </c>
      <c r="I949" s="417">
        <v>15</v>
      </c>
      <c r="J949" s="417">
        <v>15</v>
      </c>
      <c r="K949" s="417">
        <v>10</v>
      </c>
      <c r="L949" s="417">
        <v>26</v>
      </c>
      <c r="M949" s="410" t="s">
        <v>115</v>
      </c>
      <c r="N949" s="410" t="s">
        <v>116</v>
      </c>
      <c r="O949" s="85" t="s">
        <v>1882</v>
      </c>
      <c r="P949" s="85" t="s">
        <v>115</v>
      </c>
      <c r="Q949" s="85" t="s">
        <v>1882</v>
      </c>
      <c r="R949" s="85" t="s">
        <v>1883</v>
      </c>
      <c r="S949" s="85" t="s">
        <v>1768</v>
      </c>
    </row>
    <row r="950" spans="1:19" ht="14.5" customHeight="1">
      <c r="A950" s="82" t="str">
        <f t="shared" si="14"/>
        <v>A7081</v>
      </c>
      <c r="B950" s="410" t="s">
        <v>3111</v>
      </c>
      <c r="C950" s="410" t="s">
        <v>3115</v>
      </c>
      <c r="D950" s="410" t="s">
        <v>2949</v>
      </c>
      <c r="E950" s="410" t="s">
        <v>3116</v>
      </c>
      <c r="F950" s="410" t="s">
        <v>3117</v>
      </c>
      <c r="G950" s="416">
        <v>41091</v>
      </c>
      <c r="H950" s="410" t="s">
        <v>1777</v>
      </c>
      <c r="I950" s="417">
        <v>17</v>
      </c>
      <c r="J950" s="417">
        <v>14</v>
      </c>
      <c r="K950" s="417">
        <v>10</v>
      </c>
      <c r="L950" s="417">
        <v>20</v>
      </c>
      <c r="M950" s="410" t="s">
        <v>115</v>
      </c>
      <c r="N950" s="410" t="s">
        <v>116</v>
      </c>
      <c r="O950" s="85"/>
      <c r="P950" s="85" t="s">
        <v>1882</v>
      </c>
      <c r="Q950" s="85" t="s">
        <v>1882</v>
      </c>
      <c r="R950" s="85" t="s">
        <v>1883</v>
      </c>
      <c r="S950" s="85" t="s">
        <v>1768</v>
      </c>
    </row>
    <row r="951" spans="1:19" ht="14.5" customHeight="1">
      <c r="A951" s="82" t="str">
        <f t="shared" si="14"/>
        <v>A7081</v>
      </c>
      <c r="B951" s="410" t="s">
        <v>3111</v>
      </c>
      <c r="C951" s="410" t="s">
        <v>3115</v>
      </c>
      <c r="D951" s="410" t="s">
        <v>2949</v>
      </c>
      <c r="E951" s="410" t="s">
        <v>3118</v>
      </c>
      <c r="F951" s="410" t="s">
        <v>3119</v>
      </c>
      <c r="G951" s="416">
        <v>41091</v>
      </c>
      <c r="H951" s="410" t="s">
        <v>1777</v>
      </c>
      <c r="I951" s="417">
        <v>15</v>
      </c>
      <c r="J951" s="417">
        <v>15</v>
      </c>
      <c r="K951" s="417">
        <v>10</v>
      </c>
      <c r="L951" s="417">
        <v>26</v>
      </c>
      <c r="M951" s="410" t="s">
        <v>115</v>
      </c>
      <c r="N951" s="410" t="s">
        <v>116</v>
      </c>
      <c r="O951" s="85"/>
      <c r="P951" s="85" t="s">
        <v>115</v>
      </c>
      <c r="Q951" s="85" t="s">
        <v>115</v>
      </c>
      <c r="R951" s="85" t="s">
        <v>1767</v>
      </c>
      <c r="S951" s="85" t="s">
        <v>1768</v>
      </c>
    </row>
    <row r="952" spans="1:19" ht="14.5" customHeight="1">
      <c r="A952" s="82" t="str">
        <f t="shared" si="14"/>
        <v>A7081</v>
      </c>
      <c r="B952" s="410" t="s">
        <v>3111</v>
      </c>
      <c r="C952" s="410" t="s">
        <v>3120</v>
      </c>
      <c r="D952" s="410" t="s">
        <v>2938</v>
      </c>
      <c r="E952" s="410" t="s">
        <v>3121</v>
      </c>
      <c r="F952" s="410" t="s">
        <v>3122</v>
      </c>
      <c r="G952" s="416">
        <v>42917</v>
      </c>
      <c r="H952" s="410" t="s">
        <v>623</v>
      </c>
      <c r="I952" s="67">
        <v>20</v>
      </c>
      <c r="J952" s="67">
        <v>10</v>
      </c>
      <c r="K952" s="67">
        <v>12</v>
      </c>
      <c r="L952" s="417">
        <v>10</v>
      </c>
      <c r="M952" s="410" t="s">
        <v>115</v>
      </c>
      <c r="N952" s="410" t="s">
        <v>116</v>
      </c>
      <c r="O952" s="85"/>
      <c r="P952" s="85" t="s">
        <v>115</v>
      </c>
      <c r="Q952" s="85" t="s">
        <v>115</v>
      </c>
      <c r="R952" s="85" t="s">
        <v>1767</v>
      </c>
      <c r="S952" s="85" t="s">
        <v>1768</v>
      </c>
    </row>
    <row r="953" spans="1:19" ht="14.5" customHeight="1">
      <c r="A953" s="82" t="str">
        <f t="shared" si="14"/>
        <v>A7081</v>
      </c>
      <c r="B953" s="410" t="s">
        <v>3111</v>
      </c>
      <c r="C953" s="410" t="s">
        <v>3123</v>
      </c>
      <c r="D953" s="410" t="s">
        <v>2938</v>
      </c>
      <c r="E953" s="410" t="s">
        <v>3124</v>
      </c>
      <c r="F953" s="410" t="s">
        <v>3125</v>
      </c>
      <c r="G953" s="416">
        <v>45992</v>
      </c>
      <c r="H953" s="410" t="s">
        <v>606</v>
      </c>
      <c r="I953" s="417">
        <v>16</v>
      </c>
      <c r="J953" s="417">
        <v>13</v>
      </c>
      <c r="K953" s="417">
        <v>7</v>
      </c>
      <c r="L953" s="417">
        <v>13</v>
      </c>
      <c r="M953" s="410" t="s">
        <v>115</v>
      </c>
      <c r="N953" s="410" t="s">
        <v>116</v>
      </c>
      <c r="O953" s="85"/>
      <c r="P953" s="85" t="s">
        <v>115</v>
      </c>
      <c r="Q953" s="85" t="s">
        <v>115</v>
      </c>
      <c r="R953" s="85" t="s">
        <v>1767</v>
      </c>
      <c r="S953" s="85" t="s">
        <v>1768</v>
      </c>
    </row>
    <row r="954" spans="1:19" ht="14.5" customHeight="1">
      <c r="A954" s="82" t="str">
        <f t="shared" si="14"/>
        <v>A7081</v>
      </c>
      <c r="B954" s="410" t="s">
        <v>3111</v>
      </c>
      <c r="C954" s="410" t="s">
        <v>3115</v>
      </c>
      <c r="D954" s="410" t="s">
        <v>2949</v>
      </c>
      <c r="E954" s="410"/>
      <c r="F954" s="410"/>
      <c r="G954" s="416">
        <v>41091</v>
      </c>
      <c r="H954" s="410" t="s">
        <v>1777</v>
      </c>
      <c r="I954" s="417">
        <v>15</v>
      </c>
      <c r="J954" s="417">
        <v>15</v>
      </c>
      <c r="K954" s="417">
        <v>10</v>
      </c>
      <c r="L954" s="417">
        <v>26</v>
      </c>
      <c r="M954" s="410" t="s">
        <v>115</v>
      </c>
      <c r="N954" s="410" t="s">
        <v>116</v>
      </c>
      <c r="O954" s="85"/>
      <c r="P954" s="85" t="s">
        <v>115</v>
      </c>
      <c r="Q954" s="85" t="s">
        <v>115</v>
      </c>
      <c r="R954" s="85" t="s">
        <v>1767</v>
      </c>
      <c r="S954" s="85" t="s">
        <v>1768</v>
      </c>
    </row>
    <row r="955" spans="1:19" ht="14.5" customHeight="1">
      <c r="A955" s="82" t="str">
        <f t="shared" si="14"/>
        <v>A7081</v>
      </c>
      <c r="B955" s="410" t="s">
        <v>3111</v>
      </c>
      <c r="C955" s="410" t="s">
        <v>3123</v>
      </c>
      <c r="D955" s="410" t="s">
        <v>2938</v>
      </c>
      <c r="E955" s="410" t="s">
        <v>3126</v>
      </c>
      <c r="F955" s="410" t="s">
        <v>3127</v>
      </c>
      <c r="G955" s="416">
        <v>45992</v>
      </c>
      <c r="H955" s="410" t="s">
        <v>606</v>
      </c>
      <c r="I955" s="417">
        <v>16</v>
      </c>
      <c r="J955" s="417">
        <v>13</v>
      </c>
      <c r="K955" s="417">
        <v>7</v>
      </c>
      <c r="L955" s="417">
        <v>13</v>
      </c>
      <c r="M955" s="410" t="s">
        <v>115</v>
      </c>
      <c r="N955" s="410" t="s">
        <v>116</v>
      </c>
      <c r="O955" s="85"/>
      <c r="P955" s="85" t="s">
        <v>115</v>
      </c>
      <c r="Q955" s="85" t="s">
        <v>115</v>
      </c>
      <c r="R955" s="85" t="s">
        <v>1767</v>
      </c>
      <c r="S955" s="85" t="s">
        <v>1768</v>
      </c>
    </row>
    <row r="956" spans="1:19" ht="14.5" customHeight="1">
      <c r="A956" s="103" t="str">
        <f t="shared" si="14"/>
        <v>A7081</v>
      </c>
      <c r="B956" s="414" t="s">
        <v>3111</v>
      </c>
      <c r="C956" s="414" t="s">
        <v>3112</v>
      </c>
      <c r="D956" s="414" t="s">
        <v>2949</v>
      </c>
      <c r="E956" s="414" t="s">
        <v>3113</v>
      </c>
      <c r="F956" s="414" t="s">
        <v>3114</v>
      </c>
      <c r="G956" s="418">
        <v>41091</v>
      </c>
      <c r="H956" s="414" t="s">
        <v>1777</v>
      </c>
      <c r="I956" s="419">
        <v>10</v>
      </c>
      <c r="J956" s="419">
        <v>15</v>
      </c>
      <c r="K956" s="419">
        <v>15</v>
      </c>
      <c r="L956" s="419">
        <v>26</v>
      </c>
      <c r="M956" s="414" t="s">
        <v>115</v>
      </c>
      <c r="N956" s="414" t="s">
        <v>116</v>
      </c>
      <c r="O956" s="103" t="s">
        <v>1882</v>
      </c>
      <c r="P956" s="103" t="s">
        <v>115</v>
      </c>
      <c r="Q956" s="103" t="s">
        <v>1882</v>
      </c>
      <c r="R956" s="103" t="s">
        <v>1883</v>
      </c>
      <c r="S956" s="103" t="s">
        <v>1768</v>
      </c>
    </row>
    <row r="957" spans="1:19" ht="14.5" customHeight="1">
      <c r="A957" s="103" t="str">
        <f t="shared" si="14"/>
        <v>A7081</v>
      </c>
      <c r="B957" s="414" t="s">
        <v>3111</v>
      </c>
      <c r="C957" s="414" t="s">
        <v>3115</v>
      </c>
      <c r="D957" s="414" t="s">
        <v>2949</v>
      </c>
      <c r="E957" s="414" t="s">
        <v>3116</v>
      </c>
      <c r="F957" s="414" t="s">
        <v>3117</v>
      </c>
      <c r="G957" s="418">
        <v>41091</v>
      </c>
      <c r="H957" s="414" t="s">
        <v>1777</v>
      </c>
      <c r="I957" s="419">
        <v>10</v>
      </c>
      <c r="J957" s="419">
        <v>17</v>
      </c>
      <c r="K957" s="419">
        <v>14</v>
      </c>
      <c r="L957" s="419">
        <v>20</v>
      </c>
      <c r="M957" s="414" t="s">
        <v>115</v>
      </c>
      <c r="N957" s="414" t="s">
        <v>116</v>
      </c>
      <c r="O957" s="103"/>
      <c r="P957" s="103" t="s">
        <v>1882</v>
      </c>
      <c r="Q957" s="103" t="s">
        <v>1882</v>
      </c>
      <c r="R957" s="103" t="s">
        <v>1883</v>
      </c>
      <c r="S957" s="103" t="s">
        <v>1768</v>
      </c>
    </row>
    <row r="958" spans="1:19" ht="14.5" customHeight="1">
      <c r="A958" s="103" t="str">
        <f t="shared" si="14"/>
        <v>A7081</v>
      </c>
      <c r="B958" s="414" t="s">
        <v>3111</v>
      </c>
      <c r="C958" s="414" t="s">
        <v>3115</v>
      </c>
      <c r="D958" s="414" t="s">
        <v>2949</v>
      </c>
      <c r="E958" s="414" t="s">
        <v>3118</v>
      </c>
      <c r="F958" s="414" t="s">
        <v>3119</v>
      </c>
      <c r="G958" s="418">
        <v>41091</v>
      </c>
      <c r="H958" s="414" t="s">
        <v>1777</v>
      </c>
      <c r="I958" s="68">
        <v>10</v>
      </c>
      <c r="J958" s="68">
        <v>15</v>
      </c>
      <c r="K958" s="68">
        <v>15</v>
      </c>
      <c r="L958" s="419">
        <v>26</v>
      </c>
      <c r="M958" s="414" t="s">
        <v>115</v>
      </c>
      <c r="N958" s="414" t="s">
        <v>116</v>
      </c>
      <c r="O958" s="103"/>
      <c r="P958" s="103" t="s">
        <v>115</v>
      </c>
      <c r="Q958" s="103" t="s">
        <v>115</v>
      </c>
      <c r="R958" s="103" t="s">
        <v>1767</v>
      </c>
      <c r="S958" s="103" t="s">
        <v>1768</v>
      </c>
    </row>
    <row r="959" spans="1:19" ht="14.5" customHeight="1">
      <c r="A959" s="103" t="str">
        <f t="shared" si="14"/>
        <v>A7081</v>
      </c>
      <c r="B959" s="414" t="s">
        <v>3111</v>
      </c>
      <c r="C959" s="414" t="s">
        <v>3120</v>
      </c>
      <c r="D959" s="414" t="s">
        <v>2938</v>
      </c>
      <c r="E959" s="414" t="s">
        <v>3121</v>
      </c>
      <c r="F959" s="414" t="s">
        <v>3122</v>
      </c>
      <c r="G959" s="418">
        <v>42917</v>
      </c>
      <c r="H959" s="414" t="s">
        <v>623</v>
      </c>
      <c r="I959" s="68">
        <v>12</v>
      </c>
      <c r="J959" s="68">
        <v>20</v>
      </c>
      <c r="K959" s="68">
        <v>10</v>
      </c>
      <c r="L959" s="419">
        <v>10</v>
      </c>
      <c r="M959" s="414" t="s">
        <v>115</v>
      </c>
      <c r="N959" s="414" t="s">
        <v>116</v>
      </c>
      <c r="O959" s="103"/>
      <c r="P959" s="103" t="s">
        <v>115</v>
      </c>
      <c r="Q959" s="103" t="s">
        <v>115</v>
      </c>
      <c r="R959" s="103" t="s">
        <v>1767</v>
      </c>
      <c r="S959" s="103" t="s">
        <v>1768</v>
      </c>
    </row>
    <row r="960" spans="1:19" ht="14.5" customHeight="1">
      <c r="A960" s="103" t="str">
        <f t="shared" si="14"/>
        <v>A7081</v>
      </c>
      <c r="B960" s="414" t="s">
        <v>3111</v>
      </c>
      <c r="C960" s="414" t="s">
        <v>3123</v>
      </c>
      <c r="D960" s="414" t="s">
        <v>2938</v>
      </c>
      <c r="E960" s="414" t="s">
        <v>3124</v>
      </c>
      <c r="F960" s="414" t="s">
        <v>3125</v>
      </c>
      <c r="G960" s="418">
        <v>45992</v>
      </c>
      <c r="H960" s="414" t="s">
        <v>606</v>
      </c>
      <c r="I960" s="419">
        <v>7</v>
      </c>
      <c r="J960" s="419">
        <v>16</v>
      </c>
      <c r="K960" s="419">
        <v>13</v>
      </c>
      <c r="L960" s="419">
        <v>13</v>
      </c>
      <c r="M960" s="414" t="s">
        <v>115</v>
      </c>
      <c r="N960" s="414" t="s">
        <v>116</v>
      </c>
      <c r="O960" s="103"/>
      <c r="P960" s="103" t="s">
        <v>115</v>
      </c>
      <c r="Q960" s="103" t="s">
        <v>115</v>
      </c>
      <c r="R960" s="103" t="s">
        <v>1767</v>
      </c>
      <c r="S960" s="103" t="s">
        <v>1768</v>
      </c>
    </row>
    <row r="961" spans="1:19" ht="14.5" customHeight="1">
      <c r="A961" s="103" t="str">
        <f t="shared" si="14"/>
        <v>A7081</v>
      </c>
      <c r="B961" s="414" t="s">
        <v>3111</v>
      </c>
      <c r="C961" s="414" t="s">
        <v>3115</v>
      </c>
      <c r="D961" s="414" t="s">
        <v>2949</v>
      </c>
      <c r="E961" s="414"/>
      <c r="F961" s="414"/>
      <c r="G961" s="418">
        <v>41091</v>
      </c>
      <c r="H961" s="414" t="s">
        <v>1777</v>
      </c>
      <c r="I961" s="419">
        <v>10</v>
      </c>
      <c r="J961" s="419">
        <v>15</v>
      </c>
      <c r="K961" s="419">
        <v>15</v>
      </c>
      <c r="L961" s="419">
        <v>26</v>
      </c>
      <c r="M961" s="414" t="s">
        <v>115</v>
      </c>
      <c r="N961" s="414" t="s">
        <v>116</v>
      </c>
      <c r="O961" s="103"/>
      <c r="P961" s="103" t="s">
        <v>115</v>
      </c>
      <c r="Q961" s="103" t="s">
        <v>115</v>
      </c>
      <c r="R961" s="103" t="s">
        <v>1767</v>
      </c>
      <c r="S961" s="103" t="s">
        <v>1768</v>
      </c>
    </row>
    <row r="962" spans="1:19" ht="14.5" customHeight="1">
      <c r="A962" s="103" t="str">
        <f t="shared" ref="A962:A1025" si="15">LEFT(B962,5)</f>
        <v>A7081</v>
      </c>
      <c r="B962" s="414" t="s">
        <v>3111</v>
      </c>
      <c r="C962" s="414" t="s">
        <v>3123</v>
      </c>
      <c r="D962" s="414" t="s">
        <v>2938</v>
      </c>
      <c r="E962" s="414" t="s">
        <v>3126</v>
      </c>
      <c r="F962" s="414" t="s">
        <v>3127</v>
      </c>
      <c r="G962" s="418">
        <v>45992</v>
      </c>
      <c r="H962" s="414" t="s">
        <v>606</v>
      </c>
      <c r="I962" s="419">
        <v>7</v>
      </c>
      <c r="J962" s="419">
        <v>16</v>
      </c>
      <c r="K962" s="419">
        <v>13</v>
      </c>
      <c r="L962" s="419">
        <v>13</v>
      </c>
      <c r="M962" s="414" t="s">
        <v>115</v>
      </c>
      <c r="N962" s="414" t="s">
        <v>116</v>
      </c>
      <c r="O962" s="103"/>
      <c r="P962" s="103" t="s">
        <v>115</v>
      </c>
      <c r="Q962" s="103" t="s">
        <v>115</v>
      </c>
      <c r="R962" s="103" t="s">
        <v>1767</v>
      </c>
      <c r="S962" s="103" t="s">
        <v>1768</v>
      </c>
    </row>
    <row r="963" spans="1:19" ht="14.5" customHeight="1">
      <c r="A963" s="82" t="str">
        <f t="shared" si="15"/>
        <v>A7082</v>
      </c>
      <c r="B963" s="410" t="s">
        <v>3128</v>
      </c>
      <c r="C963" s="410" t="s">
        <v>3129</v>
      </c>
      <c r="D963" s="410" t="s">
        <v>2938</v>
      </c>
      <c r="E963" s="410" t="s">
        <v>3130</v>
      </c>
      <c r="F963" s="410" t="s">
        <v>3131</v>
      </c>
      <c r="G963" s="416">
        <v>44166</v>
      </c>
      <c r="H963" s="410" t="s">
        <v>606</v>
      </c>
      <c r="I963" s="417">
        <v>22</v>
      </c>
      <c r="J963" s="417">
        <v>17</v>
      </c>
      <c r="K963" s="417">
        <v>12</v>
      </c>
      <c r="L963" s="417">
        <v>45</v>
      </c>
      <c r="M963" s="410" t="s">
        <v>115</v>
      </c>
      <c r="N963" s="410">
        <v>7</v>
      </c>
      <c r="O963" s="85" t="s">
        <v>1882</v>
      </c>
      <c r="P963" s="85" t="s">
        <v>1882</v>
      </c>
      <c r="Q963" s="85" t="s">
        <v>1882</v>
      </c>
      <c r="R963" s="85" t="s">
        <v>1883</v>
      </c>
      <c r="S963" s="85" t="s">
        <v>1768</v>
      </c>
    </row>
    <row r="964" spans="1:19" ht="14.5" customHeight="1">
      <c r="A964" s="103" t="str">
        <f t="shared" si="15"/>
        <v>A7082</v>
      </c>
      <c r="B964" s="414" t="s">
        <v>3128</v>
      </c>
      <c r="C964" s="414" t="s">
        <v>3129</v>
      </c>
      <c r="D964" s="414" t="s">
        <v>2938</v>
      </c>
      <c r="E964" s="414" t="s">
        <v>3130</v>
      </c>
      <c r="F964" s="414" t="s">
        <v>3131</v>
      </c>
      <c r="G964" s="418">
        <v>44166</v>
      </c>
      <c r="H964" s="414" t="s">
        <v>606</v>
      </c>
      <c r="I964" s="419">
        <v>12</v>
      </c>
      <c r="J964" s="419">
        <v>22</v>
      </c>
      <c r="K964" s="419">
        <v>17</v>
      </c>
      <c r="L964" s="419">
        <v>45</v>
      </c>
      <c r="M964" s="414" t="s">
        <v>115</v>
      </c>
      <c r="N964" s="414">
        <v>7</v>
      </c>
      <c r="O964" s="103" t="s">
        <v>1882</v>
      </c>
      <c r="P964" s="103" t="s">
        <v>1882</v>
      </c>
      <c r="Q964" s="103" t="s">
        <v>1882</v>
      </c>
      <c r="R964" s="103" t="s">
        <v>1883</v>
      </c>
      <c r="S964" s="103" t="s">
        <v>1768</v>
      </c>
    </row>
    <row r="965" spans="1:19" ht="14.5" customHeight="1">
      <c r="A965" s="82" t="str">
        <f t="shared" si="15"/>
        <v>A7086</v>
      </c>
      <c r="B965" s="410" t="s">
        <v>747</v>
      </c>
      <c r="C965" s="410" t="s">
        <v>3132</v>
      </c>
      <c r="D965" s="410" t="s">
        <v>2938</v>
      </c>
      <c r="E965" s="410" t="s">
        <v>3133</v>
      </c>
      <c r="F965" s="410" t="s">
        <v>3134</v>
      </c>
      <c r="G965" s="416">
        <v>41214</v>
      </c>
      <c r="H965" s="410" t="s">
        <v>1777</v>
      </c>
      <c r="I965" s="417">
        <v>10</v>
      </c>
      <c r="J965" s="417">
        <v>12</v>
      </c>
      <c r="K965" s="417">
        <v>4</v>
      </c>
      <c r="L965" s="417">
        <v>8</v>
      </c>
      <c r="M965" s="410"/>
      <c r="N965" s="410">
        <v>7</v>
      </c>
      <c r="O965" s="85"/>
      <c r="P965" s="85" t="s">
        <v>115</v>
      </c>
      <c r="Q965" s="85" t="s">
        <v>115</v>
      </c>
      <c r="R965" s="85" t="s">
        <v>1767</v>
      </c>
      <c r="S965" s="85" t="s">
        <v>1768</v>
      </c>
    </row>
    <row r="966" spans="1:19" ht="14.5" customHeight="1">
      <c r="A966" s="82" t="str">
        <f t="shared" si="15"/>
        <v>A7086</v>
      </c>
      <c r="B966" s="410" t="s">
        <v>747</v>
      </c>
      <c r="C966" s="410" t="s">
        <v>3132</v>
      </c>
      <c r="D966" s="410" t="s">
        <v>2938</v>
      </c>
      <c r="E966" s="410" t="s">
        <v>3135</v>
      </c>
      <c r="F966" s="410" t="s">
        <v>3136</v>
      </c>
      <c r="G966" s="416">
        <v>43435</v>
      </c>
      <c r="H966" s="410" t="s">
        <v>606</v>
      </c>
      <c r="I966" s="417">
        <v>10</v>
      </c>
      <c r="J966" s="417">
        <v>12</v>
      </c>
      <c r="K966" s="417">
        <v>4</v>
      </c>
      <c r="L966" s="417">
        <v>8</v>
      </c>
      <c r="M966" s="410" t="s">
        <v>115</v>
      </c>
      <c r="N966" s="410" t="s">
        <v>116</v>
      </c>
      <c r="O966" s="85"/>
      <c r="P966" s="85" t="s">
        <v>115</v>
      </c>
      <c r="Q966" s="85" t="s">
        <v>115</v>
      </c>
      <c r="R966" s="85" t="s">
        <v>1767</v>
      </c>
      <c r="S966" s="85" t="s">
        <v>1768</v>
      </c>
    </row>
    <row r="967" spans="1:19" ht="14.5" customHeight="1">
      <c r="A967" s="82" t="str">
        <f t="shared" si="15"/>
        <v>A7086</v>
      </c>
      <c r="B967" s="410" t="s">
        <v>747</v>
      </c>
      <c r="C967" s="410" t="s">
        <v>3137</v>
      </c>
      <c r="D967" s="410" t="s">
        <v>2938</v>
      </c>
      <c r="E967" s="410" t="s">
        <v>3138</v>
      </c>
      <c r="F967" s="410" t="s">
        <v>3139</v>
      </c>
      <c r="G967" s="416">
        <v>41913</v>
      </c>
      <c r="H967" s="410" t="s">
        <v>1777</v>
      </c>
      <c r="I967" s="417">
        <v>8</v>
      </c>
      <c r="J967" s="417">
        <v>6</v>
      </c>
      <c r="K967" s="417">
        <v>4</v>
      </c>
      <c r="L967" s="417">
        <v>12</v>
      </c>
      <c r="M967" s="410" t="s">
        <v>115</v>
      </c>
      <c r="N967" s="410" t="s">
        <v>116</v>
      </c>
      <c r="O967" s="85"/>
      <c r="P967" s="85" t="s">
        <v>115</v>
      </c>
      <c r="Q967" s="85" t="s">
        <v>115</v>
      </c>
      <c r="R967" s="85" t="s">
        <v>1767</v>
      </c>
      <c r="S967" s="85" t="s">
        <v>1768</v>
      </c>
    </row>
    <row r="968" spans="1:19" ht="14.5" customHeight="1">
      <c r="A968" s="82" t="str">
        <f t="shared" si="15"/>
        <v>A7086</v>
      </c>
      <c r="B968" s="410" t="s">
        <v>747</v>
      </c>
      <c r="C968" s="410" t="s">
        <v>3140</v>
      </c>
      <c r="D968" s="410" t="s">
        <v>2938</v>
      </c>
      <c r="E968" s="410" t="s">
        <v>3141</v>
      </c>
      <c r="F968" s="410" t="s">
        <v>3142</v>
      </c>
      <c r="G968" s="416">
        <v>47818</v>
      </c>
      <c r="H968" s="410" t="s">
        <v>606</v>
      </c>
      <c r="I968" s="417">
        <v>10</v>
      </c>
      <c r="J968" s="417">
        <v>10.199999999999999</v>
      </c>
      <c r="K968" s="417">
        <v>5.3</v>
      </c>
      <c r="L968" s="417">
        <v>3</v>
      </c>
      <c r="M968" s="410" t="s">
        <v>115</v>
      </c>
      <c r="N968" s="410" t="s">
        <v>116</v>
      </c>
      <c r="O968" s="85"/>
      <c r="P968" s="85" t="s">
        <v>115</v>
      </c>
      <c r="Q968" s="85" t="s">
        <v>115</v>
      </c>
      <c r="R968" s="85" t="s">
        <v>1767</v>
      </c>
      <c r="S968" s="85" t="s">
        <v>1768</v>
      </c>
    </row>
    <row r="969" spans="1:19" ht="14.5" customHeight="1">
      <c r="A969" s="103" t="str">
        <f t="shared" si="15"/>
        <v>A7086</v>
      </c>
      <c r="B969" s="414" t="s">
        <v>747</v>
      </c>
      <c r="C969" s="414" t="s">
        <v>3132</v>
      </c>
      <c r="D969" s="414" t="s">
        <v>2938</v>
      </c>
      <c r="E969" s="414" t="s">
        <v>3133</v>
      </c>
      <c r="F969" s="414" t="s">
        <v>3134</v>
      </c>
      <c r="G969" s="418">
        <v>41214</v>
      </c>
      <c r="H969" s="414" t="s">
        <v>1777</v>
      </c>
      <c r="I969" s="419">
        <v>4</v>
      </c>
      <c r="J969" s="419">
        <v>10</v>
      </c>
      <c r="K969" s="419">
        <v>12</v>
      </c>
      <c r="L969" s="419">
        <v>8</v>
      </c>
      <c r="M969" s="414"/>
      <c r="N969" s="414">
        <v>7</v>
      </c>
      <c r="O969" s="103"/>
      <c r="P969" s="103" t="s">
        <v>115</v>
      </c>
      <c r="Q969" s="103" t="s">
        <v>115</v>
      </c>
      <c r="R969" s="103" t="s">
        <v>1767</v>
      </c>
      <c r="S969" s="103" t="s">
        <v>1768</v>
      </c>
    </row>
    <row r="970" spans="1:19" ht="14.5" customHeight="1">
      <c r="A970" s="103" t="str">
        <f t="shared" si="15"/>
        <v>A7086</v>
      </c>
      <c r="B970" s="414" t="s">
        <v>747</v>
      </c>
      <c r="C970" s="414" t="s">
        <v>3132</v>
      </c>
      <c r="D970" s="414" t="s">
        <v>2938</v>
      </c>
      <c r="E970" s="414" t="s">
        <v>3135</v>
      </c>
      <c r="F970" s="414" t="s">
        <v>3136</v>
      </c>
      <c r="G970" s="418">
        <v>43435</v>
      </c>
      <c r="H970" s="414" t="s">
        <v>606</v>
      </c>
      <c r="I970" s="419">
        <v>4</v>
      </c>
      <c r="J970" s="419">
        <v>10</v>
      </c>
      <c r="K970" s="419">
        <v>12</v>
      </c>
      <c r="L970" s="419">
        <v>8</v>
      </c>
      <c r="M970" s="414" t="s">
        <v>115</v>
      </c>
      <c r="N970" s="414" t="s">
        <v>116</v>
      </c>
      <c r="O970" s="103"/>
      <c r="P970" s="103" t="s">
        <v>115</v>
      </c>
      <c r="Q970" s="103" t="s">
        <v>115</v>
      </c>
      <c r="R970" s="103" t="s">
        <v>1767</v>
      </c>
      <c r="S970" s="103" t="s">
        <v>1768</v>
      </c>
    </row>
    <row r="971" spans="1:19" ht="14.5" customHeight="1">
      <c r="A971" s="103" t="str">
        <f t="shared" si="15"/>
        <v>A7086</v>
      </c>
      <c r="B971" s="414" t="s">
        <v>747</v>
      </c>
      <c r="C971" s="414" t="s">
        <v>3137</v>
      </c>
      <c r="D971" s="414" t="s">
        <v>2938</v>
      </c>
      <c r="E971" s="414" t="s">
        <v>3138</v>
      </c>
      <c r="F971" s="414" t="s">
        <v>3139</v>
      </c>
      <c r="G971" s="418">
        <v>41913</v>
      </c>
      <c r="H971" s="414" t="s">
        <v>1777</v>
      </c>
      <c r="I971" s="419">
        <v>4</v>
      </c>
      <c r="J971" s="419">
        <v>8</v>
      </c>
      <c r="K971" s="419">
        <v>6</v>
      </c>
      <c r="L971" s="419">
        <v>12</v>
      </c>
      <c r="M971" s="414" t="s">
        <v>115</v>
      </c>
      <c r="N971" s="414" t="s">
        <v>116</v>
      </c>
      <c r="O971" s="103"/>
      <c r="P971" s="103" t="s">
        <v>115</v>
      </c>
      <c r="Q971" s="103" t="s">
        <v>115</v>
      </c>
      <c r="R971" s="103" t="s">
        <v>1767</v>
      </c>
      <c r="S971" s="103" t="s">
        <v>1768</v>
      </c>
    </row>
    <row r="972" spans="1:19" ht="14.5" customHeight="1">
      <c r="A972" s="103" t="str">
        <f t="shared" si="15"/>
        <v>A7086</v>
      </c>
      <c r="B972" s="414" t="s">
        <v>747</v>
      </c>
      <c r="C972" s="414" t="s">
        <v>3140</v>
      </c>
      <c r="D972" s="414" t="s">
        <v>2938</v>
      </c>
      <c r="E972" s="414" t="s">
        <v>3141</v>
      </c>
      <c r="F972" s="414" t="s">
        <v>3142</v>
      </c>
      <c r="G972" s="418">
        <v>47818</v>
      </c>
      <c r="H972" s="414" t="s">
        <v>606</v>
      </c>
      <c r="I972" s="419">
        <v>5.3</v>
      </c>
      <c r="J972" s="419">
        <v>10</v>
      </c>
      <c r="K972" s="419">
        <v>10.199999999999999</v>
      </c>
      <c r="L972" s="419">
        <v>3</v>
      </c>
      <c r="M972" s="414" t="s">
        <v>115</v>
      </c>
      <c r="N972" s="414" t="s">
        <v>116</v>
      </c>
      <c r="O972" s="103"/>
      <c r="P972" s="103" t="s">
        <v>115</v>
      </c>
      <c r="Q972" s="103" t="s">
        <v>115</v>
      </c>
      <c r="R972" s="103" t="s">
        <v>1767</v>
      </c>
      <c r="S972" s="103" t="s">
        <v>1768</v>
      </c>
    </row>
    <row r="973" spans="1:19" ht="14.5" customHeight="1">
      <c r="A973" s="82" t="str">
        <f t="shared" si="15"/>
        <v>A7087</v>
      </c>
      <c r="B973" s="410" t="s">
        <v>3143</v>
      </c>
      <c r="C973" s="410" t="s">
        <v>3144</v>
      </c>
      <c r="D973" s="410" t="s">
        <v>2938</v>
      </c>
      <c r="E973" s="410" t="s">
        <v>3145</v>
      </c>
      <c r="F973" s="410" t="s">
        <v>3146</v>
      </c>
      <c r="G973" s="416">
        <v>41730</v>
      </c>
      <c r="H973" s="410" t="s">
        <v>1777</v>
      </c>
      <c r="I973" s="417">
        <v>13</v>
      </c>
      <c r="J973" s="417">
        <v>14</v>
      </c>
      <c r="K973" s="417">
        <v>6</v>
      </c>
      <c r="L973" s="417">
        <v>18</v>
      </c>
      <c r="M973" s="410" t="s">
        <v>115</v>
      </c>
      <c r="N973" s="410" t="s">
        <v>116</v>
      </c>
      <c r="O973" s="85"/>
      <c r="P973" s="85" t="s">
        <v>1882</v>
      </c>
      <c r="Q973" s="85" t="s">
        <v>1882</v>
      </c>
      <c r="R973" s="85" t="s">
        <v>1883</v>
      </c>
      <c r="S973" s="85" t="s">
        <v>1768</v>
      </c>
    </row>
    <row r="974" spans="1:19" ht="14.5" customHeight="1">
      <c r="A974" s="82" t="str">
        <f t="shared" si="15"/>
        <v>A7087</v>
      </c>
      <c r="B974" s="410" t="s">
        <v>3143</v>
      </c>
      <c r="C974" s="410" t="s">
        <v>3147</v>
      </c>
      <c r="D974" s="410" t="s">
        <v>2938</v>
      </c>
      <c r="E974" s="410" t="s">
        <v>3148</v>
      </c>
      <c r="F974" s="410" t="s">
        <v>3149</v>
      </c>
      <c r="G974" s="416">
        <v>42370</v>
      </c>
      <c r="H974" s="410" t="s">
        <v>623</v>
      </c>
      <c r="I974" s="67">
        <v>10</v>
      </c>
      <c r="J974" s="67">
        <v>7</v>
      </c>
      <c r="K974" s="67">
        <v>4</v>
      </c>
      <c r="L974" s="67">
        <v>3</v>
      </c>
      <c r="M974" s="410" t="s">
        <v>115</v>
      </c>
      <c r="N974" s="410" t="s">
        <v>116</v>
      </c>
      <c r="O974" s="85"/>
      <c r="P974" s="85" t="s">
        <v>1882</v>
      </c>
      <c r="Q974" s="85" t="s">
        <v>1882</v>
      </c>
      <c r="R974" s="85" t="s">
        <v>1883</v>
      </c>
      <c r="S974" s="85" t="s">
        <v>1768</v>
      </c>
    </row>
    <row r="975" spans="1:19" ht="14.5" customHeight="1">
      <c r="A975" s="82" t="str">
        <f t="shared" si="15"/>
        <v>A7087</v>
      </c>
      <c r="B975" s="410" t="s">
        <v>3143</v>
      </c>
      <c r="C975" s="410" t="s">
        <v>3150</v>
      </c>
      <c r="D975" s="410" t="s">
        <v>2938</v>
      </c>
      <c r="E975" s="410" t="s">
        <v>3151</v>
      </c>
      <c r="F975" s="410" t="s">
        <v>3152</v>
      </c>
      <c r="G975" s="416">
        <v>42217</v>
      </c>
      <c r="H975" s="410" t="s">
        <v>1777</v>
      </c>
      <c r="I975" s="417">
        <v>10</v>
      </c>
      <c r="J975" s="417">
        <v>7</v>
      </c>
      <c r="K975" s="417">
        <v>4</v>
      </c>
      <c r="L975" s="417">
        <v>3</v>
      </c>
      <c r="M975" s="410" t="s">
        <v>115</v>
      </c>
      <c r="N975" s="410" t="s">
        <v>116</v>
      </c>
      <c r="O975" s="85"/>
      <c r="P975" s="85" t="s">
        <v>1882</v>
      </c>
      <c r="Q975" s="85" t="s">
        <v>1882</v>
      </c>
      <c r="R975" s="85" t="s">
        <v>1883</v>
      </c>
      <c r="S975" s="85" t="s">
        <v>1768</v>
      </c>
    </row>
    <row r="976" spans="1:19" ht="14.5" customHeight="1">
      <c r="A976" s="82" t="str">
        <f t="shared" si="15"/>
        <v>A7087</v>
      </c>
      <c r="B976" s="410" t="s">
        <v>3143</v>
      </c>
      <c r="C976" s="410" t="s">
        <v>3150</v>
      </c>
      <c r="D976" s="410" t="s">
        <v>2938</v>
      </c>
      <c r="E976" s="410" t="s">
        <v>3153</v>
      </c>
      <c r="F976" s="410" t="s">
        <v>3154</v>
      </c>
      <c r="G976" s="416">
        <v>41518</v>
      </c>
      <c r="H976" s="410" t="s">
        <v>1777</v>
      </c>
      <c r="I976" s="417">
        <v>10</v>
      </c>
      <c r="J976" s="417">
        <v>7</v>
      </c>
      <c r="K976" s="417">
        <v>4</v>
      </c>
      <c r="L976" s="417">
        <v>3</v>
      </c>
      <c r="M976" s="410" t="s">
        <v>115</v>
      </c>
      <c r="N976" s="410" t="s">
        <v>116</v>
      </c>
      <c r="O976" s="85"/>
      <c r="P976" s="85" t="s">
        <v>1882</v>
      </c>
      <c r="Q976" s="85" t="s">
        <v>1882</v>
      </c>
      <c r="R976" s="85" t="s">
        <v>1883</v>
      </c>
      <c r="S976" s="85" t="s">
        <v>1768</v>
      </c>
    </row>
    <row r="977" spans="1:19" ht="14.5" customHeight="1">
      <c r="A977" s="103" t="str">
        <f t="shared" si="15"/>
        <v>A7087</v>
      </c>
      <c r="B977" s="414" t="s">
        <v>3143</v>
      </c>
      <c r="C977" s="414" t="s">
        <v>3144</v>
      </c>
      <c r="D977" s="414" t="s">
        <v>2938</v>
      </c>
      <c r="E977" s="414" t="s">
        <v>3145</v>
      </c>
      <c r="F977" s="414" t="s">
        <v>3146</v>
      </c>
      <c r="G977" s="418">
        <v>41730</v>
      </c>
      <c r="H977" s="414" t="s">
        <v>1777</v>
      </c>
      <c r="I977" s="419">
        <v>6</v>
      </c>
      <c r="J977" s="419">
        <v>13</v>
      </c>
      <c r="K977" s="419">
        <v>14</v>
      </c>
      <c r="L977" s="419">
        <v>18</v>
      </c>
      <c r="M977" s="414" t="s">
        <v>115</v>
      </c>
      <c r="N977" s="414" t="s">
        <v>116</v>
      </c>
      <c r="O977" s="103"/>
      <c r="P977" s="103" t="s">
        <v>1882</v>
      </c>
      <c r="Q977" s="103" t="s">
        <v>1882</v>
      </c>
      <c r="R977" s="103" t="s">
        <v>1883</v>
      </c>
      <c r="S977" s="103" t="s">
        <v>1768</v>
      </c>
    </row>
    <row r="978" spans="1:19" ht="14.5" customHeight="1">
      <c r="A978" s="103" t="str">
        <f t="shared" si="15"/>
        <v>A7087</v>
      </c>
      <c r="B978" s="414" t="s">
        <v>3143</v>
      </c>
      <c r="C978" s="414" t="s">
        <v>3147</v>
      </c>
      <c r="D978" s="414" t="s">
        <v>2938</v>
      </c>
      <c r="E978" s="414" t="s">
        <v>3148</v>
      </c>
      <c r="F978" s="414" t="s">
        <v>3149</v>
      </c>
      <c r="G978" s="418">
        <v>42370</v>
      </c>
      <c r="H978" s="414" t="s">
        <v>623</v>
      </c>
      <c r="I978" s="419">
        <v>4</v>
      </c>
      <c r="J978" s="419">
        <v>10</v>
      </c>
      <c r="K978" s="419">
        <v>7</v>
      </c>
      <c r="L978" s="419">
        <v>3</v>
      </c>
      <c r="M978" s="414" t="s">
        <v>115</v>
      </c>
      <c r="N978" s="414" t="s">
        <v>116</v>
      </c>
      <c r="O978" s="103"/>
      <c r="P978" s="103" t="s">
        <v>1882</v>
      </c>
      <c r="Q978" s="103" t="s">
        <v>1882</v>
      </c>
      <c r="R978" s="103" t="s">
        <v>1883</v>
      </c>
      <c r="S978" s="103" t="s">
        <v>1768</v>
      </c>
    </row>
    <row r="979" spans="1:19" ht="14.5" customHeight="1">
      <c r="A979" s="103" t="str">
        <f t="shared" si="15"/>
        <v>A7087</v>
      </c>
      <c r="B979" s="414" t="s">
        <v>3143</v>
      </c>
      <c r="C979" s="414" t="s">
        <v>3150</v>
      </c>
      <c r="D979" s="414" t="s">
        <v>2938</v>
      </c>
      <c r="E979" s="414" t="s">
        <v>3151</v>
      </c>
      <c r="F979" s="414" t="s">
        <v>3152</v>
      </c>
      <c r="G979" s="418">
        <v>42217</v>
      </c>
      <c r="H979" s="414" t="s">
        <v>1777</v>
      </c>
      <c r="I979" s="419">
        <v>4</v>
      </c>
      <c r="J979" s="419">
        <v>10</v>
      </c>
      <c r="K979" s="419">
        <v>7</v>
      </c>
      <c r="L979" s="419">
        <v>3</v>
      </c>
      <c r="M979" s="414" t="s">
        <v>115</v>
      </c>
      <c r="N979" s="414" t="s">
        <v>116</v>
      </c>
      <c r="O979" s="103"/>
      <c r="P979" s="103" t="s">
        <v>1882</v>
      </c>
      <c r="Q979" s="103" t="s">
        <v>1882</v>
      </c>
      <c r="R979" s="103" t="s">
        <v>1883</v>
      </c>
      <c r="S979" s="103" t="s">
        <v>1768</v>
      </c>
    </row>
    <row r="980" spans="1:19" ht="14.5" customHeight="1">
      <c r="A980" s="103" t="str">
        <f t="shared" si="15"/>
        <v>A7087</v>
      </c>
      <c r="B980" s="414" t="s">
        <v>3143</v>
      </c>
      <c r="C980" s="414" t="s">
        <v>3150</v>
      </c>
      <c r="D980" s="414" t="s">
        <v>2938</v>
      </c>
      <c r="E980" s="414" t="s">
        <v>3153</v>
      </c>
      <c r="F980" s="414" t="s">
        <v>3154</v>
      </c>
      <c r="G980" s="418">
        <v>41518</v>
      </c>
      <c r="H980" s="414" t="s">
        <v>1777</v>
      </c>
      <c r="I980" s="419">
        <v>4</v>
      </c>
      <c r="J980" s="419">
        <v>10</v>
      </c>
      <c r="K980" s="419">
        <v>7</v>
      </c>
      <c r="L980" s="419">
        <v>3</v>
      </c>
      <c r="M980" s="414" t="s">
        <v>115</v>
      </c>
      <c r="N980" s="414" t="s">
        <v>116</v>
      </c>
      <c r="O980" s="103"/>
      <c r="P980" s="103" t="s">
        <v>1882</v>
      </c>
      <c r="Q980" s="103" t="s">
        <v>1882</v>
      </c>
      <c r="R980" s="103" t="s">
        <v>1883</v>
      </c>
      <c r="S980" s="103" t="s">
        <v>1768</v>
      </c>
    </row>
    <row r="981" spans="1:19" ht="14.5" customHeight="1">
      <c r="A981" s="82" t="str">
        <f t="shared" si="15"/>
        <v>A7090</v>
      </c>
      <c r="B981" s="410" t="s">
        <v>3155</v>
      </c>
      <c r="C981" s="410" t="s">
        <v>3156</v>
      </c>
      <c r="D981" s="410" t="s">
        <v>2949</v>
      </c>
      <c r="E981" s="410" t="s">
        <v>3157</v>
      </c>
      <c r="F981" s="410" t="s">
        <v>3158</v>
      </c>
      <c r="G981" s="416">
        <v>40756</v>
      </c>
      <c r="H981" s="410" t="s">
        <v>1777</v>
      </c>
      <c r="I981" s="417">
        <v>7</v>
      </c>
      <c r="J981" s="417">
        <v>12</v>
      </c>
      <c r="K981" s="417">
        <v>5</v>
      </c>
      <c r="L981" s="417">
        <v>4</v>
      </c>
      <c r="M981" s="410" t="s">
        <v>115</v>
      </c>
      <c r="N981" s="410" t="s">
        <v>116</v>
      </c>
      <c r="O981" s="85"/>
      <c r="P981" s="85"/>
      <c r="Q981" s="85"/>
      <c r="R981" s="85"/>
      <c r="S981" s="85" t="s">
        <v>1768</v>
      </c>
    </row>
    <row r="982" spans="1:19" ht="14.5" customHeight="1">
      <c r="A982" s="82" t="str">
        <f t="shared" si="15"/>
        <v>A7090</v>
      </c>
      <c r="B982" s="410" t="s">
        <v>3155</v>
      </c>
      <c r="C982" s="410" t="s">
        <v>3159</v>
      </c>
      <c r="D982" s="410" t="s">
        <v>2938</v>
      </c>
      <c r="E982" s="410" t="s">
        <v>3160</v>
      </c>
      <c r="F982" s="410" t="s">
        <v>3161</v>
      </c>
      <c r="G982" s="416">
        <v>42370</v>
      </c>
      <c r="H982" s="410" t="s">
        <v>623</v>
      </c>
      <c r="I982" s="67">
        <v>19</v>
      </c>
      <c r="J982" s="67">
        <v>12</v>
      </c>
      <c r="K982" s="67">
        <v>5</v>
      </c>
      <c r="L982" s="417">
        <v>18</v>
      </c>
      <c r="M982" s="410" t="s">
        <v>115</v>
      </c>
      <c r="N982" s="410" t="s">
        <v>116</v>
      </c>
      <c r="O982" s="85"/>
      <c r="P982" s="85"/>
      <c r="Q982" s="85"/>
      <c r="R982" s="85"/>
      <c r="S982" s="85" t="s">
        <v>1768</v>
      </c>
    </row>
    <row r="983" spans="1:19" ht="14.5" customHeight="1">
      <c r="A983" s="103" t="str">
        <f t="shared" si="15"/>
        <v>A7090</v>
      </c>
      <c r="B983" s="414" t="s">
        <v>3155</v>
      </c>
      <c r="C983" s="414" t="s">
        <v>3156</v>
      </c>
      <c r="D983" s="414" t="s">
        <v>2949</v>
      </c>
      <c r="E983" s="414" t="s">
        <v>3157</v>
      </c>
      <c r="F983" s="414" t="s">
        <v>3158</v>
      </c>
      <c r="G983" s="418">
        <v>40756</v>
      </c>
      <c r="H983" s="414" t="s">
        <v>1777</v>
      </c>
      <c r="I983" s="419">
        <v>5</v>
      </c>
      <c r="J983" s="419">
        <v>7</v>
      </c>
      <c r="K983" s="419">
        <v>12</v>
      </c>
      <c r="L983" s="68">
        <v>4</v>
      </c>
      <c r="M983" s="414" t="s">
        <v>115</v>
      </c>
      <c r="N983" s="414" t="s">
        <v>116</v>
      </c>
      <c r="O983" s="103"/>
      <c r="P983" s="103"/>
      <c r="Q983" s="103"/>
      <c r="R983" s="103"/>
      <c r="S983" s="103" t="s">
        <v>1768</v>
      </c>
    </row>
    <row r="984" spans="1:19" ht="14.5" customHeight="1">
      <c r="A984" s="103" t="str">
        <f t="shared" si="15"/>
        <v>A7090</v>
      </c>
      <c r="B984" s="414" t="s">
        <v>3155</v>
      </c>
      <c r="C984" s="414" t="s">
        <v>3159</v>
      </c>
      <c r="D984" s="414" t="s">
        <v>2938</v>
      </c>
      <c r="E984" s="414" t="s">
        <v>3160</v>
      </c>
      <c r="F984" s="414" t="s">
        <v>3161</v>
      </c>
      <c r="G984" s="418">
        <v>42370</v>
      </c>
      <c r="H984" s="414" t="s">
        <v>623</v>
      </c>
      <c r="I984" s="419">
        <v>5</v>
      </c>
      <c r="J984" s="419">
        <v>19</v>
      </c>
      <c r="K984" s="419">
        <v>12</v>
      </c>
      <c r="L984" s="419">
        <v>18</v>
      </c>
      <c r="M984" s="414" t="s">
        <v>115</v>
      </c>
      <c r="N984" s="414" t="s">
        <v>116</v>
      </c>
      <c r="O984" s="103"/>
      <c r="P984" s="103"/>
      <c r="Q984" s="103"/>
      <c r="R984" s="103"/>
      <c r="S984" s="103" t="s">
        <v>1768</v>
      </c>
    </row>
    <row r="985" spans="1:19" ht="14.5" customHeight="1">
      <c r="A985" s="82" t="str">
        <f t="shared" si="15"/>
        <v>A7100</v>
      </c>
      <c r="B985" s="410" t="s">
        <v>3162</v>
      </c>
      <c r="C985" s="410" t="s">
        <v>3163</v>
      </c>
      <c r="D985" s="410" t="s">
        <v>3164</v>
      </c>
      <c r="E985" s="410" t="s">
        <v>3165</v>
      </c>
      <c r="F985" s="410" t="s">
        <v>3166</v>
      </c>
      <c r="G985" s="416">
        <v>40452</v>
      </c>
      <c r="H985" s="410" t="s">
        <v>1777</v>
      </c>
      <c r="I985" s="417">
        <v>29</v>
      </c>
      <c r="J985" s="417">
        <v>18</v>
      </c>
      <c r="K985" s="417">
        <v>11</v>
      </c>
      <c r="L985" s="417">
        <v>43</v>
      </c>
      <c r="M985" s="410" t="s">
        <v>115</v>
      </c>
      <c r="N985" s="410" t="s">
        <v>116</v>
      </c>
      <c r="O985" s="85"/>
      <c r="P985" s="85"/>
      <c r="Q985" s="85"/>
      <c r="R985" s="85"/>
      <c r="S985" s="85" t="s">
        <v>1768</v>
      </c>
    </row>
    <row r="986" spans="1:19" ht="14.5" customHeight="1">
      <c r="A986" s="82" t="str">
        <f t="shared" si="15"/>
        <v>A7100</v>
      </c>
      <c r="B986" s="410" t="s">
        <v>3162</v>
      </c>
      <c r="C986" s="410" t="s">
        <v>3163</v>
      </c>
      <c r="D986" s="410" t="s">
        <v>3164</v>
      </c>
      <c r="E986" s="410" t="s">
        <v>3167</v>
      </c>
      <c r="F986" s="410" t="s">
        <v>3168</v>
      </c>
      <c r="G986" s="416">
        <v>44440</v>
      </c>
      <c r="H986" s="410" t="s">
        <v>606</v>
      </c>
      <c r="I986" s="417">
        <v>32</v>
      </c>
      <c r="J986" s="417">
        <v>20.8</v>
      </c>
      <c r="K986" s="417">
        <v>12.75</v>
      </c>
      <c r="L986" s="417">
        <v>45</v>
      </c>
      <c r="M986" s="410" t="s">
        <v>115</v>
      </c>
      <c r="N986" s="410">
        <v>7</v>
      </c>
      <c r="O986" s="85"/>
      <c r="P986" s="85"/>
      <c r="Q986" s="85"/>
      <c r="R986" s="85"/>
      <c r="S986" s="85" t="s">
        <v>1768</v>
      </c>
    </row>
    <row r="987" spans="1:19" ht="14.5" customHeight="1">
      <c r="A987" s="82" t="str">
        <f t="shared" si="15"/>
        <v>A7100</v>
      </c>
      <c r="B987" s="410" t="s">
        <v>3162</v>
      </c>
      <c r="C987" s="410" t="s">
        <v>3163</v>
      </c>
      <c r="D987" s="410" t="s">
        <v>3164</v>
      </c>
      <c r="E987" s="410" t="s">
        <v>3169</v>
      </c>
      <c r="F987" s="410" t="s">
        <v>3170</v>
      </c>
      <c r="G987" s="416">
        <v>42156</v>
      </c>
      <c r="H987" s="410" t="s">
        <v>1777</v>
      </c>
      <c r="I987" s="417">
        <v>32</v>
      </c>
      <c r="J987" s="417">
        <v>20.8</v>
      </c>
      <c r="K987" s="417">
        <v>12.75</v>
      </c>
      <c r="L987" s="417">
        <v>45</v>
      </c>
      <c r="M987" s="410" t="s">
        <v>115</v>
      </c>
      <c r="N987" s="410">
        <v>7</v>
      </c>
      <c r="O987" s="85"/>
      <c r="P987" s="85"/>
      <c r="Q987" s="85"/>
      <c r="R987" s="85"/>
      <c r="S987" s="85" t="s">
        <v>1768</v>
      </c>
    </row>
    <row r="988" spans="1:19" ht="14.5" customHeight="1">
      <c r="A988" s="103" t="str">
        <f t="shared" si="15"/>
        <v>A7100</v>
      </c>
      <c r="B988" s="414" t="s">
        <v>3162</v>
      </c>
      <c r="C988" s="414" t="s">
        <v>3163</v>
      </c>
      <c r="D988" s="414" t="s">
        <v>3164</v>
      </c>
      <c r="E988" s="414" t="s">
        <v>3165</v>
      </c>
      <c r="F988" s="414" t="s">
        <v>3166</v>
      </c>
      <c r="G988" s="418">
        <v>40452</v>
      </c>
      <c r="H988" s="414" t="s">
        <v>1777</v>
      </c>
      <c r="I988" s="419">
        <v>11</v>
      </c>
      <c r="J988" s="419">
        <v>29</v>
      </c>
      <c r="K988" s="419">
        <v>18</v>
      </c>
      <c r="L988" s="419">
        <v>43</v>
      </c>
      <c r="M988" s="414" t="s">
        <v>115</v>
      </c>
      <c r="N988" s="414" t="s">
        <v>116</v>
      </c>
      <c r="O988" s="103"/>
      <c r="P988" s="103"/>
      <c r="Q988" s="103"/>
      <c r="R988" s="103"/>
      <c r="S988" s="103" t="s">
        <v>1768</v>
      </c>
    </row>
    <row r="989" spans="1:19" ht="14.5" customHeight="1">
      <c r="A989" s="103" t="str">
        <f t="shared" si="15"/>
        <v>A7100</v>
      </c>
      <c r="B989" s="414" t="s">
        <v>3162</v>
      </c>
      <c r="C989" s="414" t="s">
        <v>3163</v>
      </c>
      <c r="D989" s="414" t="s">
        <v>3164</v>
      </c>
      <c r="E989" s="414" t="s">
        <v>3167</v>
      </c>
      <c r="F989" s="414" t="s">
        <v>3168</v>
      </c>
      <c r="G989" s="418">
        <v>44440</v>
      </c>
      <c r="H989" s="414" t="s">
        <v>606</v>
      </c>
      <c r="I989" s="419">
        <v>12.75</v>
      </c>
      <c r="J989" s="419">
        <v>32</v>
      </c>
      <c r="K989" s="419">
        <v>20.8</v>
      </c>
      <c r="L989" s="419">
        <v>45</v>
      </c>
      <c r="M989" s="414" t="s">
        <v>115</v>
      </c>
      <c r="N989" s="414">
        <v>7</v>
      </c>
      <c r="O989" s="103"/>
      <c r="P989" s="103"/>
      <c r="Q989" s="103"/>
      <c r="R989" s="103"/>
      <c r="S989" s="103" t="s">
        <v>1768</v>
      </c>
    </row>
    <row r="990" spans="1:19" ht="14.5" customHeight="1">
      <c r="A990" s="103" t="str">
        <f t="shared" si="15"/>
        <v>A7100</v>
      </c>
      <c r="B990" s="414" t="s">
        <v>3162</v>
      </c>
      <c r="C990" s="414" t="s">
        <v>3163</v>
      </c>
      <c r="D990" s="414" t="s">
        <v>3164</v>
      </c>
      <c r="E990" s="414" t="s">
        <v>3169</v>
      </c>
      <c r="F990" s="414" t="s">
        <v>3170</v>
      </c>
      <c r="G990" s="418">
        <v>42156</v>
      </c>
      <c r="H990" s="414" t="s">
        <v>1777</v>
      </c>
      <c r="I990" s="419">
        <v>12.75</v>
      </c>
      <c r="J990" s="419">
        <v>32</v>
      </c>
      <c r="K990" s="419">
        <v>20.8</v>
      </c>
      <c r="L990" s="419">
        <v>45</v>
      </c>
      <c r="M990" s="414" t="s">
        <v>115</v>
      </c>
      <c r="N990" s="414">
        <v>7</v>
      </c>
      <c r="O990" s="103"/>
      <c r="P990" s="103"/>
      <c r="Q990" s="103"/>
      <c r="R990" s="103"/>
      <c r="S990" s="103" t="s">
        <v>1768</v>
      </c>
    </row>
    <row r="991" spans="1:19" ht="14.5" customHeight="1">
      <c r="A991" s="82" t="str">
        <f t="shared" si="15"/>
        <v>A7104</v>
      </c>
      <c r="B991" s="410" t="s">
        <v>3171</v>
      </c>
      <c r="C991" s="410" t="s">
        <v>3172</v>
      </c>
      <c r="D991" s="410" t="s">
        <v>3164</v>
      </c>
      <c r="E991" s="410" t="s">
        <v>3173</v>
      </c>
      <c r="F991" s="410" t="s">
        <v>3174</v>
      </c>
      <c r="G991" s="416">
        <v>45992</v>
      </c>
      <c r="H991" s="410" t="s">
        <v>606</v>
      </c>
      <c r="I991" s="417">
        <v>17.25</v>
      </c>
      <c r="J991" s="417">
        <v>21.8</v>
      </c>
      <c r="K991" s="417">
        <v>10.4</v>
      </c>
      <c r="L991" s="417">
        <v>25</v>
      </c>
      <c r="M991" s="410" t="s">
        <v>115</v>
      </c>
      <c r="N991" s="410">
        <v>7</v>
      </c>
      <c r="O991" s="85"/>
      <c r="P991" s="85"/>
      <c r="Q991" s="85"/>
      <c r="R991" s="85"/>
      <c r="S991" s="85" t="s">
        <v>1768</v>
      </c>
    </row>
    <row r="992" spans="1:19" ht="14.5" customHeight="1">
      <c r="A992" s="103" t="str">
        <f t="shared" si="15"/>
        <v>A7104</v>
      </c>
      <c r="B992" s="414" t="s">
        <v>3171</v>
      </c>
      <c r="C992" s="414" t="s">
        <v>3172</v>
      </c>
      <c r="D992" s="414" t="s">
        <v>3164</v>
      </c>
      <c r="E992" s="414" t="s">
        <v>3173</v>
      </c>
      <c r="F992" s="414" t="s">
        <v>3174</v>
      </c>
      <c r="G992" s="418">
        <v>45992</v>
      </c>
      <c r="H992" s="414" t="s">
        <v>606</v>
      </c>
      <c r="I992" s="419">
        <v>10.4</v>
      </c>
      <c r="J992" s="419">
        <v>17.25</v>
      </c>
      <c r="K992" s="419">
        <v>21.8</v>
      </c>
      <c r="L992" s="419">
        <v>25</v>
      </c>
      <c r="M992" s="414" t="s">
        <v>115</v>
      </c>
      <c r="N992" s="414">
        <v>7</v>
      </c>
      <c r="O992" s="103"/>
      <c r="P992" s="103"/>
      <c r="Q992" s="103"/>
      <c r="R992" s="103"/>
      <c r="S992" s="103" t="s">
        <v>1768</v>
      </c>
    </row>
    <row r="993" spans="1:19" ht="14.5" customHeight="1">
      <c r="A993" s="82" t="str">
        <f t="shared" si="15"/>
        <v>A7104</v>
      </c>
      <c r="B993" s="410" t="s">
        <v>3175</v>
      </c>
      <c r="C993" s="410" t="s">
        <v>3172</v>
      </c>
      <c r="D993" s="410" t="s">
        <v>3164</v>
      </c>
      <c r="E993" s="410" t="s">
        <v>3176</v>
      </c>
      <c r="F993" s="410" t="s">
        <v>3177</v>
      </c>
      <c r="G993" s="416">
        <v>41244</v>
      </c>
      <c r="H993" s="410" t="s">
        <v>1777</v>
      </c>
      <c r="I993" s="411"/>
      <c r="J993" s="411"/>
      <c r="K993" s="411"/>
      <c r="L993" s="411"/>
      <c r="M993" s="410" t="s">
        <v>115</v>
      </c>
      <c r="N993" s="410">
        <v>7</v>
      </c>
      <c r="O993" s="85"/>
      <c r="P993" s="85"/>
      <c r="Q993" s="85"/>
      <c r="R993" s="85"/>
      <c r="S993" s="85" t="s">
        <v>1768</v>
      </c>
    </row>
    <row r="994" spans="1:19" ht="14.5" customHeight="1">
      <c r="A994" s="103" t="str">
        <f t="shared" si="15"/>
        <v>A7104</v>
      </c>
      <c r="B994" s="414" t="s">
        <v>3175</v>
      </c>
      <c r="C994" s="414" t="s">
        <v>3172</v>
      </c>
      <c r="D994" s="414" t="s">
        <v>3164</v>
      </c>
      <c r="E994" s="414" t="s">
        <v>3176</v>
      </c>
      <c r="F994" s="414" t="s">
        <v>3177</v>
      </c>
      <c r="G994" s="418">
        <v>41244</v>
      </c>
      <c r="H994" s="414" t="s">
        <v>1777</v>
      </c>
      <c r="I994" s="415"/>
      <c r="J994" s="415"/>
      <c r="K994" s="415"/>
      <c r="L994" s="415"/>
      <c r="M994" s="414" t="s">
        <v>115</v>
      </c>
      <c r="N994" s="414">
        <v>7</v>
      </c>
      <c r="O994" s="103"/>
      <c r="P994" s="103"/>
      <c r="Q994" s="103"/>
      <c r="R994" s="103"/>
      <c r="S994" s="103" t="s">
        <v>1768</v>
      </c>
    </row>
    <row r="995" spans="1:19" ht="14.5" customHeight="1">
      <c r="A995" s="82" t="str">
        <f t="shared" si="15"/>
        <v>A7105</v>
      </c>
      <c r="B995" s="410" t="s">
        <v>3178</v>
      </c>
      <c r="C995" s="410" t="s">
        <v>3179</v>
      </c>
      <c r="D995" s="410" t="s">
        <v>3164</v>
      </c>
      <c r="E995" s="410" t="s">
        <v>3180</v>
      </c>
      <c r="F995" s="410" t="s">
        <v>3181</v>
      </c>
      <c r="G995" s="416">
        <v>44166</v>
      </c>
      <c r="H995" s="410" t="s">
        <v>606</v>
      </c>
      <c r="I995" s="417">
        <v>32.25</v>
      </c>
      <c r="J995" s="417">
        <v>23</v>
      </c>
      <c r="K995" s="417">
        <v>19</v>
      </c>
      <c r="L995" s="417">
        <v>40</v>
      </c>
      <c r="M995" s="410" t="s">
        <v>115</v>
      </c>
      <c r="N995" s="410" t="s">
        <v>116</v>
      </c>
      <c r="O995" s="85"/>
      <c r="P995" s="85"/>
      <c r="Q995" s="85"/>
      <c r="R995" s="85"/>
      <c r="S995" s="85" t="s">
        <v>1768</v>
      </c>
    </row>
    <row r="996" spans="1:19" ht="14.5" customHeight="1">
      <c r="A996" s="82" t="str">
        <f t="shared" si="15"/>
        <v>A7105</v>
      </c>
      <c r="B996" s="410" t="s">
        <v>3178</v>
      </c>
      <c r="C996" s="410" t="s">
        <v>3179</v>
      </c>
      <c r="D996" s="410" t="s">
        <v>3164</v>
      </c>
      <c r="E996" s="410" t="s">
        <v>3182</v>
      </c>
      <c r="F996" s="410" t="s">
        <v>3183</v>
      </c>
      <c r="G996" s="416">
        <v>41699</v>
      </c>
      <c r="H996" s="410" t="s">
        <v>1777</v>
      </c>
      <c r="I996" s="417">
        <v>32.25</v>
      </c>
      <c r="J996" s="417">
        <v>23</v>
      </c>
      <c r="K996" s="417">
        <v>19</v>
      </c>
      <c r="L996" s="417">
        <v>40</v>
      </c>
      <c r="M996" s="410" t="s">
        <v>115</v>
      </c>
      <c r="N996" s="410" t="s">
        <v>116</v>
      </c>
      <c r="O996" s="85"/>
      <c r="P996" s="85"/>
      <c r="Q996" s="85"/>
      <c r="R996" s="85"/>
      <c r="S996" s="85" t="s">
        <v>1768</v>
      </c>
    </row>
    <row r="997" spans="1:19" ht="14.5" customHeight="1">
      <c r="A997" s="103" t="str">
        <f t="shared" si="15"/>
        <v>A7105</v>
      </c>
      <c r="B997" s="414" t="s">
        <v>3178</v>
      </c>
      <c r="C997" s="414" t="s">
        <v>3179</v>
      </c>
      <c r="D997" s="414" t="s">
        <v>3164</v>
      </c>
      <c r="E997" s="414" t="s">
        <v>3180</v>
      </c>
      <c r="F997" s="414" t="s">
        <v>3181</v>
      </c>
      <c r="G997" s="418">
        <v>44166</v>
      </c>
      <c r="H997" s="414" t="s">
        <v>606</v>
      </c>
      <c r="I997" s="419">
        <v>19</v>
      </c>
      <c r="J997" s="419">
        <v>32.25</v>
      </c>
      <c r="K997" s="419">
        <v>23</v>
      </c>
      <c r="L997" s="419">
        <v>40</v>
      </c>
      <c r="M997" s="414" t="s">
        <v>115</v>
      </c>
      <c r="N997" s="414" t="s">
        <v>116</v>
      </c>
      <c r="O997" s="103"/>
      <c r="P997" s="103"/>
      <c r="Q997" s="103"/>
      <c r="R997" s="103"/>
      <c r="S997" s="103" t="s">
        <v>1768</v>
      </c>
    </row>
    <row r="998" spans="1:19" ht="14.5" customHeight="1">
      <c r="A998" s="103" t="str">
        <f t="shared" si="15"/>
        <v>A7105</v>
      </c>
      <c r="B998" s="414" t="s">
        <v>3178</v>
      </c>
      <c r="C998" s="414" t="s">
        <v>3179</v>
      </c>
      <c r="D998" s="414" t="s">
        <v>3164</v>
      </c>
      <c r="E998" s="414" t="s">
        <v>3182</v>
      </c>
      <c r="F998" s="414" t="s">
        <v>3183</v>
      </c>
      <c r="G998" s="418">
        <v>41699</v>
      </c>
      <c r="H998" s="414" t="s">
        <v>1777</v>
      </c>
      <c r="I998" s="419">
        <v>19</v>
      </c>
      <c r="J998" s="419">
        <v>32.25</v>
      </c>
      <c r="K998" s="419">
        <v>23</v>
      </c>
      <c r="L998" s="419">
        <v>40</v>
      </c>
      <c r="M998" s="414" t="s">
        <v>115</v>
      </c>
      <c r="N998" s="414" t="s">
        <v>116</v>
      </c>
      <c r="O998" s="103"/>
      <c r="P998" s="103"/>
      <c r="Q998" s="103"/>
      <c r="R998" s="103"/>
      <c r="S998" s="103" t="s">
        <v>1768</v>
      </c>
    </row>
    <row r="999" spans="1:19" ht="14.5" customHeight="1">
      <c r="A999" s="82" t="str">
        <f t="shared" si="15"/>
        <v>A7105</v>
      </c>
      <c r="B999" s="410" t="s">
        <v>3184</v>
      </c>
      <c r="C999" s="410" t="s">
        <v>3179</v>
      </c>
      <c r="D999" s="410" t="s">
        <v>3164</v>
      </c>
      <c r="E999" s="410" t="s">
        <v>3185</v>
      </c>
      <c r="F999" s="410" t="s">
        <v>3186</v>
      </c>
      <c r="G999" s="416">
        <v>40452</v>
      </c>
      <c r="H999" s="410" t="s">
        <v>1777</v>
      </c>
      <c r="I999" s="417">
        <v>0</v>
      </c>
      <c r="J999" s="417">
        <v>0</v>
      </c>
      <c r="K999" s="417">
        <v>0</v>
      </c>
      <c r="L999" s="417">
        <v>0</v>
      </c>
      <c r="M999" s="410" t="s">
        <v>115</v>
      </c>
      <c r="N999" s="410" t="s">
        <v>116</v>
      </c>
      <c r="O999" s="85"/>
      <c r="P999" s="85"/>
      <c r="Q999" s="85"/>
      <c r="R999" s="85"/>
      <c r="S999" s="85" t="s">
        <v>1768</v>
      </c>
    </row>
    <row r="1000" spans="1:19" ht="14.5" customHeight="1">
      <c r="A1000" s="103" t="str">
        <f t="shared" si="15"/>
        <v>A7105</v>
      </c>
      <c r="B1000" s="414" t="s">
        <v>3184</v>
      </c>
      <c r="C1000" s="414" t="s">
        <v>3179</v>
      </c>
      <c r="D1000" s="414" t="s">
        <v>3164</v>
      </c>
      <c r="E1000" s="414" t="s">
        <v>3185</v>
      </c>
      <c r="F1000" s="414" t="s">
        <v>3186</v>
      </c>
      <c r="G1000" s="418">
        <v>40452</v>
      </c>
      <c r="H1000" s="414" t="s">
        <v>1777</v>
      </c>
      <c r="I1000" s="419">
        <v>0</v>
      </c>
      <c r="J1000" s="419">
        <v>0</v>
      </c>
      <c r="K1000" s="419">
        <v>0</v>
      </c>
      <c r="L1000" s="419">
        <v>0</v>
      </c>
      <c r="M1000" s="414" t="s">
        <v>115</v>
      </c>
      <c r="N1000" s="414" t="s">
        <v>116</v>
      </c>
      <c r="O1000" s="103"/>
      <c r="P1000" s="103"/>
      <c r="Q1000" s="103"/>
      <c r="R1000" s="103"/>
      <c r="S1000" s="103" t="s">
        <v>1768</v>
      </c>
    </row>
    <row r="1001" spans="1:19" ht="14.5" customHeight="1">
      <c r="A1001" s="82" t="str">
        <f t="shared" si="15"/>
        <v>A7111</v>
      </c>
      <c r="B1001" s="410" t="s">
        <v>3187</v>
      </c>
      <c r="C1001" s="410" t="s">
        <v>3188</v>
      </c>
      <c r="D1001" s="410" t="s">
        <v>3164</v>
      </c>
      <c r="E1001" s="410" t="s">
        <v>3189</v>
      </c>
      <c r="F1001" s="410" t="s">
        <v>3190</v>
      </c>
      <c r="G1001" s="416">
        <v>45778</v>
      </c>
      <c r="H1001" s="410" t="s">
        <v>606</v>
      </c>
      <c r="I1001" s="417">
        <v>16</v>
      </c>
      <c r="J1001" s="417">
        <v>10.5</v>
      </c>
      <c r="K1001" s="417">
        <v>7.5</v>
      </c>
      <c r="L1001" s="417">
        <v>10</v>
      </c>
      <c r="M1001" s="410" t="s">
        <v>115</v>
      </c>
      <c r="N1001" s="410">
        <v>7</v>
      </c>
      <c r="O1001" s="85"/>
      <c r="P1001" s="85"/>
      <c r="Q1001" s="85"/>
      <c r="R1001" s="85"/>
      <c r="S1001" s="85" t="s">
        <v>1768</v>
      </c>
    </row>
    <row r="1002" spans="1:19" ht="14.5" customHeight="1">
      <c r="A1002" s="103" t="str">
        <f t="shared" si="15"/>
        <v>A7111</v>
      </c>
      <c r="B1002" s="414" t="s">
        <v>3187</v>
      </c>
      <c r="C1002" s="414" t="s">
        <v>3188</v>
      </c>
      <c r="D1002" s="414" t="s">
        <v>3164</v>
      </c>
      <c r="E1002" s="414" t="s">
        <v>3189</v>
      </c>
      <c r="F1002" s="414" t="s">
        <v>3190</v>
      </c>
      <c r="G1002" s="418">
        <v>45778</v>
      </c>
      <c r="H1002" s="414" t="s">
        <v>606</v>
      </c>
      <c r="I1002" s="419">
        <v>7.5</v>
      </c>
      <c r="J1002" s="419">
        <v>16</v>
      </c>
      <c r="K1002" s="419">
        <v>10.5</v>
      </c>
      <c r="L1002" s="419">
        <v>10</v>
      </c>
      <c r="M1002" s="414" t="s">
        <v>115</v>
      </c>
      <c r="N1002" s="414">
        <v>7</v>
      </c>
      <c r="O1002" s="103"/>
      <c r="P1002" s="103"/>
      <c r="Q1002" s="103"/>
      <c r="R1002" s="103"/>
      <c r="S1002" s="103" t="s">
        <v>1768</v>
      </c>
    </row>
    <row r="1003" spans="1:19" ht="14.5" customHeight="1">
      <c r="A1003" s="82" t="str">
        <f t="shared" si="15"/>
        <v>A7200</v>
      </c>
      <c r="B1003" s="432" t="s">
        <v>3191</v>
      </c>
      <c r="C1003" s="433" t="s">
        <v>3192</v>
      </c>
      <c r="D1003" s="422"/>
      <c r="E1003" s="422"/>
      <c r="F1003" s="422"/>
      <c r="G1003" s="422"/>
      <c r="H1003" s="422"/>
      <c r="I1003" s="423">
        <v>11.72</v>
      </c>
      <c r="J1003" s="423">
        <v>0.4</v>
      </c>
      <c r="K1003" s="423">
        <v>6.96</v>
      </c>
      <c r="L1003" s="412"/>
      <c r="M1003" s="412"/>
      <c r="N1003" s="412"/>
      <c r="O1003" s="85"/>
      <c r="P1003" s="85"/>
      <c r="Q1003" s="85"/>
      <c r="R1003" s="85"/>
      <c r="S1003" s="85"/>
    </row>
    <row r="1004" spans="1:19" ht="14.5" customHeight="1">
      <c r="A1004" s="103" t="str">
        <f t="shared" si="15"/>
        <v>A7200</v>
      </c>
      <c r="B1004" s="434" t="s">
        <v>3191</v>
      </c>
      <c r="C1004" s="435" t="s">
        <v>3192</v>
      </c>
      <c r="D1004" s="426"/>
      <c r="E1004" s="426"/>
      <c r="F1004" s="426"/>
      <c r="G1004" s="426"/>
      <c r="H1004" s="426"/>
      <c r="I1004" s="427">
        <v>6.96</v>
      </c>
      <c r="J1004" s="427">
        <v>11.72</v>
      </c>
      <c r="K1004" s="427">
        <v>0.4</v>
      </c>
      <c r="L1004" s="413"/>
      <c r="M1004" s="413"/>
      <c r="N1004" s="413"/>
      <c r="O1004" s="103"/>
      <c r="P1004" s="103"/>
      <c r="Q1004" s="103"/>
      <c r="R1004" s="103"/>
      <c r="S1004" s="103"/>
    </row>
    <row r="1005" spans="1:19" ht="14.5" customHeight="1">
      <c r="A1005" s="82" t="str">
        <f t="shared" si="15"/>
        <v>A7201</v>
      </c>
      <c r="B1005" s="410" t="s">
        <v>3193</v>
      </c>
      <c r="C1005" s="410" t="s">
        <v>3194</v>
      </c>
      <c r="D1005" s="410" t="s">
        <v>3164</v>
      </c>
      <c r="E1005" s="410" t="s">
        <v>3195</v>
      </c>
      <c r="F1005" s="410" t="s">
        <v>3196</v>
      </c>
      <c r="G1005" s="416">
        <v>42278</v>
      </c>
      <c r="H1005" s="410" t="s">
        <v>623</v>
      </c>
      <c r="I1005" s="417">
        <v>15</v>
      </c>
      <c r="J1005" s="417">
        <v>21</v>
      </c>
      <c r="K1005" s="417">
        <v>6</v>
      </c>
      <c r="L1005" s="417">
        <v>10</v>
      </c>
      <c r="M1005" s="410" t="s">
        <v>115</v>
      </c>
      <c r="N1005" s="410" t="s">
        <v>1861</v>
      </c>
      <c r="O1005" s="85"/>
      <c r="P1005" s="85" t="s">
        <v>1882</v>
      </c>
      <c r="Q1005" s="85" t="s">
        <v>1882</v>
      </c>
      <c r="R1005" s="85" t="s">
        <v>1883</v>
      </c>
      <c r="S1005" s="85" t="s">
        <v>1768</v>
      </c>
    </row>
    <row r="1006" spans="1:19" ht="14.5" customHeight="1">
      <c r="A1006" s="103" t="str">
        <f t="shared" si="15"/>
        <v>A7201</v>
      </c>
      <c r="B1006" s="414" t="s">
        <v>3193</v>
      </c>
      <c r="C1006" s="414" t="s">
        <v>3194</v>
      </c>
      <c r="D1006" s="414" t="s">
        <v>3164</v>
      </c>
      <c r="E1006" s="414" t="s">
        <v>3195</v>
      </c>
      <c r="F1006" s="414" t="s">
        <v>3196</v>
      </c>
      <c r="G1006" s="418">
        <v>42278</v>
      </c>
      <c r="H1006" s="414" t="s">
        <v>623</v>
      </c>
      <c r="I1006" s="419">
        <v>6</v>
      </c>
      <c r="J1006" s="419">
        <v>15</v>
      </c>
      <c r="K1006" s="419">
        <v>21</v>
      </c>
      <c r="L1006" s="419">
        <v>10</v>
      </c>
      <c r="M1006" s="414" t="s">
        <v>115</v>
      </c>
      <c r="N1006" s="414" t="s">
        <v>1861</v>
      </c>
      <c r="O1006" s="103"/>
      <c r="P1006" s="103" t="s">
        <v>1882</v>
      </c>
      <c r="Q1006" s="103" t="s">
        <v>1882</v>
      </c>
      <c r="R1006" s="103" t="s">
        <v>1883</v>
      </c>
      <c r="S1006" s="103" t="s">
        <v>1768</v>
      </c>
    </row>
    <row r="1007" spans="1:19" ht="14.5" customHeight="1">
      <c r="A1007" s="82" t="str">
        <f t="shared" si="15"/>
        <v>A7204</v>
      </c>
      <c r="B1007" s="432" t="s">
        <v>3197</v>
      </c>
      <c r="C1007" s="433" t="s">
        <v>3198</v>
      </c>
      <c r="D1007" s="422"/>
      <c r="E1007" s="422"/>
      <c r="F1007" s="422"/>
      <c r="G1007" s="422"/>
      <c r="H1007" s="422"/>
      <c r="I1007" s="423">
        <v>33</v>
      </c>
      <c r="J1007" s="423">
        <v>24</v>
      </c>
      <c r="K1007" s="423">
        <v>19</v>
      </c>
      <c r="L1007" s="412"/>
      <c r="M1007" s="412"/>
      <c r="N1007" s="412"/>
      <c r="O1007" s="85"/>
      <c r="P1007" s="85"/>
      <c r="Q1007" s="85"/>
      <c r="R1007" s="85"/>
      <c r="S1007" s="85"/>
    </row>
    <row r="1008" spans="1:19" ht="14.5" customHeight="1">
      <c r="A1008" s="103" t="str">
        <f t="shared" si="15"/>
        <v>A7204</v>
      </c>
      <c r="B1008" s="434" t="s">
        <v>3197</v>
      </c>
      <c r="C1008" s="435" t="s">
        <v>3198</v>
      </c>
      <c r="D1008" s="426"/>
      <c r="E1008" s="426"/>
      <c r="F1008" s="426"/>
      <c r="G1008" s="426"/>
      <c r="H1008" s="426"/>
      <c r="I1008" s="427">
        <v>19</v>
      </c>
      <c r="J1008" s="427">
        <v>33</v>
      </c>
      <c r="K1008" s="427">
        <v>24</v>
      </c>
      <c r="L1008" s="413"/>
      <c r="M1008" s="413"/>
      <c r="N1008" s="413"/>
      <c r="O1008" s="103"/>
      <c r="P1008" s="103"/>
      <c r="Q1008" s="103"/>
      <c r="R1008" s="103"/>
      <c r="S1008" s="103"/>
    </row>
    <row r="1009" spans="1:19" ht="14.5" customHeight="1">
      <c r="A1009" s="82" t="str">
        <f t="shared" si="15"/>
        <v>A7205</v>
      </c>
      <c r="B1009" s="420" t="s">
        <v>3199</v>
      </c>
      <c r="C1009" s="421" t="s">
        <v>3200</v>
      </c>
      <c r="D1009" s="422"/>
      <c r="E1009" s="422"/>
      <c r="F1009" s="422"/>
      <c r="G1009" s="422"/>
      <c r="H1009" s="422"/>
      <c r="I1009" s="423">
        <v>0</v>
      </c>
      <c r="J1009" s="423">
        <v>0</v>
      </c>
      <c r="K1009" s="411">
        <v>0</v>
      </c>
      <c r="L1009" s="412"/>
      <c r="M1009" s="412"/>
      <c r="N1009" s="412"/>
      <c r="O1009" s="85"/>
      <c r="P1009" s="85"/>
      <c r="Q1009" s="85"/>
      <c r="R1009" s="85"/>
      <c r="S1009" s="85"/>
    </row>
    <row r="1010" spans="1:19" ht="14.5" customHeight="1">
      <c r="A1010" s="103" t="str">
        <f t="shared" si="15"/>
        <v>A7205</v>
      </c>
      <c r="B1010" s="424" t="s">
        <v>3199</v>
      </c>
      <c r="C1010" s="425" t="s">
        <v>3200</v>
      </c>
      <c r="D1010" s="426"/>
      <c r="E1010" s="426"/>
      <c r="F1010" s="426"/>
      <c r="G1010" s="426"/>
      <c r="H1010" s="426"/>
      <c r="I1010" s="415">
        <v>0</v>
      </c>
      <c r="J1010" s="427">
        <v>0</v>
      </c>
      <c r="K1010" s="427">
        <v>0</v>
      </c>
      <c r="L1010" s="413"/>
      <c r="M1010" s="413"/>
      <c r="N1010" s="413"/>
      <c r="O1010" s="103"/>
      <c r="P1010" s="103"/>
      <c r="Q1010" s="103"/>
      <c r="R1010" s="103"/>
      <c r="S1010" s="103"/>
    </row>
    <row r="1011" spans="1:19" ht="14.5" customHeight="1">
      <c r="A1011" s="82" t="str">
        <f t="shared" si="15"/>
        <v>A7205</v>
      </c>
      <c r="B1011" s="410" t="s">
        <v>3201</v>
      </c>
      <c r="C1011" s="410" t="s">
        <v>3202</v>
      </c>
      <c r="D1011" s="410" t="s">
        <v>3164</v>
      </c>
      <c r="E1011" s="410" t="s">
        <v>3203</v>
      </c>
      <c r="F1011" s="410" t="s">
        <v>3204</v>
      </c>
      <c r="G1011" s="416">
        <v>42370</v>
      </c>
      <c r="H1011" s="410" t="s">
        <v>627</v>
      </c>
      <c r="I1011" s="411"/>
      <c r="J1011" s="411"/>
      <c r="K1011" s="411"/>
      <c r="L1011" s="411"/>
      <c r="M1011" s="410" t="s">
        <v>115</v>
      </c>
      <c r="N1011" s="410">
        <v>7</v>
      </c>
      <c r="O1011" s="85"/>
      <c r="P1011" s="85"/>
      <c r="Q1011" s="85"/>
      <c r="R1011" s="85"/>
      <c r="S1011" s="85" t="s">
        <v>1768</v>
      </c>
    </row>
    <row r="1012" spans="1:19" ht="14.5" customHeight="1">
      <c r="A1012" s="103" t="str">
        <f t="shared" si="15"/>
        <v>A7205</v>
      </c>
      <c r="B1012" s="414" t="s">
        <v>3201</v>
      </c>
      <c r="C1012" s="414" t="s">
        <v>3202</v>
      </c>
      <c r="D1012" s="414" t="s">
        <v>3164</v>
      </c>
      <c r="E1012" s="414" t="s">
        <v>3203</v>
      </c>
      <c r="F1012" s="414" t="s">
        <v>3204</v>
      </c>
      <c r="G1012" s="418">
        <v>42370</v>
      </c>
      <c r="H1012" s="414" t="s">
        <v>627</v>
      </c>
      <c r="I1012" s="415"/>
      <c r="J1012" s="415"/>
      <c r="K1012" s="415"/>
      <c r="L1012" s="415"/>
      <c r="M1012" s="414" t="s">
        <v>115</v>
      </c>
      <c r="N1012" s="414">
        <v>7</v>
      </c>
      <c r="O1012" s="103"/>
      <c r="P1012" s="103"/>
      <c r="Q1012" s="103"/>
      <c r="R1012" s="103"/>
      <c r="S1012" s="103" t="s">
        <v>1768</v>
      </c>
    </row>
    <row r="1013" spans="1:19" ht="14.5" customHeight="1">
      <c r="A1013" s="82" t="str">
        <f t="shared" si="15"/>
        <v>A7420</v>
      </c>
      <c r="B1013" s="410" t="s">
        <v>3205</v>
      </c>
      <c r="C1013" s="410" t="s">
        <v>3206</v>
      </c>
      <c r="D1013" s="410" t="s">
        <v>2938</v>
      </c>
      <c r="E1013" s="410" t="s">
        <v>3207</v>
      </c>
      <c r="F1013" s="410" t="s">
        <v>3208</v>
      </c>
      <c r="G1013" s="416">
        <v>46722</v>
      </c>
      <c r="H1013" s="410" t="s">
        <v>606</v>
      </c>
      <c r="I1013" s="417">
        <v>244</v>
      </c>
      <c r="J1013" s="417">
        <v>480</v>
      </c>
      <c r="K1013" s="417">
        <v>96</v>
      </c>
      <c r="L1013" s="417">
        <v>64000</v>
      </c>
      <c r="M1013" s="410"/>
      <c r="N1013" s="410">
        <v>7</v>
      </c>
      <c r="O1013" s="85"/>
      <c r="P1013" s="85"/>
      <c r="Q1013" s="85"/>
      <c r="R1013" s="85"/>
      <c r="S1013" s="85" t="s">
        <v>1768</v>
      </c>
    </row>
    <row r="1014" spans="1:19" ht="14.5" customHeight="1">
      <c r="A1014" s="82" t="str">
        <f t="shared" si="15"/>
        <v>A7420</v>
      </c>
      <c r="B1014" s="410" t="s">
        <v>3205</v>
      </c>
      <c r="C1014" s="410" t="s">
        <v>3209</v>
      </c>
      <c r="D1014" s="410" t="s">
        <v>2938</v>
      </c>
      <c r="E1014" s="410" t="s">
        <v>3210</v>
      </c>
      <c r="F1014" s="410" t="s">
        <v>3211</v>
      </c>
      <c r="G1014" s="416">
        <v>41699</v>
      </c>
      <c r="H1014" s="410" t="s">
        <v>1777</v>
      </c>
      <c r="I1014" s="417">
        <v>244</v>
      </c>
      <c r="J1014" s="417">
        <v>96</v>
      </c>
      <c r="K1014" s="417">
        <v>96</v>
      </c>
      <c r="L1014" s="417">
        <v>67500</v>
      </c>
      <c r="M1014" s="410" t="s">
        <v>115</v>
      </c>
      <c r="N1014" s="410">
        <v>7</v>
      </c>
      <c r="O1014" s="85"/>
      <c r="P1014" s="85"/>
      <c r="Q1014" s="85"/>
      <c r="R1014" s="85"/>
      <c r="S1014" s="85" t="s">
        <v>1768</v>
      </c>
    </row>
    <row r="1015" spans="1:19" ht="14.5" customHeight="1">
      <c r="A1015" s="103" t="str">
        <f t="shared" si="15"/>
        <v>A7420</v>
      </c>
      <c r="B1015" s="414" t="s">
        <v>3205</v>
      </c>
      <c r="C1015" s="414" t="s">
        <v>3206</v>
      </c>
      <c r="D1015" s="414" t="s">
        <v>2938</v>
      </c>
      <c r="E1015" s="414" t="s">
        <v>3207</v>
      </c>
      <c r="F1015" s="414" t="s">
        <v>3208</v>
      </c>
      <c r="G1015" s="418">
        <v>46722</v>
      </c>
      <c r="H1015" s="414" t="s">
        <v>606</v>
      </c>
      <c r="I1015" s="419">
        <v>96</v>
      </c>
      <c r="J1015" s="419">
        <v>244</v>
      </c>
      <c r="K1015" s="419">
        <v>480</v>
      </c>
      <c r="L1015" s="419">
        <v>64000</v>
      </c>
      <c r="M1015" s="414"/>
      <c r="N1015" s="414">
        <v>7</v>
      </c>
      <c r="O1015" s="103"/>
      <c r="P1015" s="103"/>
      <c r="Q1015" s="103"/>
      <c r="R1015" s="103"/>
      <c r="S1015" s="103" t="s">
        <v>1768</v>
      </c>
    </row>
    <row r="1016" spans="1:19" ht="14.5" customHeight="1">
      <c r="A1016" s="103" t="str">
        <f t="shared" si="15"/>
        <v>A7420</v>
      </c>
      <c r="B1016" s="414" t="s">
        <v>3205</v>
      </c>
      <c r="C1016" s="414" t="s">
        <v>3209</v>
      </c>
      <c r="D1016" s="414" t="s">
        <v>2938</v>
      </c>
      <c r="E1016" s="414" t="s">
        <v>3210</v>
      </c>
      <c r="F1016" s="414" t="s">
        <v>3211</v>
      </c>
      <c r="G1016" s="418">
        <v>41699</v>
      </c>
      <c r="H1016" s="414" t="s">
        <v>1777</v>
      </c>
      <c r="I1016" s="419">
        <v>96</v>
      </c>
      <c r="J1016" s="419">
        <v>244</v>
      </c>
      <c r="K1016" s="419">
        <v>96</v>
      </c>
      <c r="L1016" s="419">
        <v>67500</v>
      </c>
      <c r="M1016" s="414" t="s">
        <v>115</v>
      </c>
      <c r="N1016" s="414">
        <v>7</v>
      </c>
      <c r="O1016" s="103"/>
      <c r="P1016" s="103"/>
      <c r="Q1016" s="103"/>
      <c r="R1016" s="103"/>
      <c r="S1016" s="103" t="s">
        <v>1768</v>
      </c>
    </row>
    <row r="1017" spans="1:19" ht="14.5" customHeight="1">
      <c r="A1017" s="82" t="str">
        <f t="shared" si="15"/>
        <v>A7500</v>
      </c>
      <c r="B1017" s="410" t="s">
        <v>3212</v>
      </c>
      <c r="C1017" s="410" t="s">
        <v>3213</v>
      </c>
      <c r="D1017" s="410" t="s">
        <v>2938</v>
      </c>
      <c r="E1017" s="410" t="s">
        <v>3214</v>
      </c>
      <c r="F1017" s="410" t="s">
        <v>3215</v>
      </c>
      <c r="G1017" s="416">
        <v>46722</v>
      </c>
      <c r="H1017" s="410" t="s">
        <v>627</v>
      </c>
      <c r="I1017" s="417">
        <v>77</v>
      </c>
      <c r="J1017" s="417">
        <v>42</v>
      </c>
      <c r="K1017" s="417">
        <v>39</v>
      </c>
      <c r="L1017" s="417">
        <v>543</v>
      </c>
      <c r="M1017" s="410" t="s">
        <v>2977</v>
      </c>
      <c r="N1017" s="410" t="s">
        <v>1838</v>
      </c>
      <c r="O1017" s="85"/>
      <c r="P1017" s="85"/>
      <c r="Q1017" s="85"/>
      <c r="R1017" s="85"/>
      <c r="S1017" s="85" t="s">
        <v>1768</v>
      </c>
    </row>
    <row r="1018" spans="1:19" ht="14.5" customHeight="1">
      <c r="A1018" s="103" t="str">
        <f t="shared" si="15"/>
        <v>A7500</v>
      </c>
      <c r="B1018" s="414" t="s">
        <v>3212</v>
      </c>
      <c r="C1018" s="414" t="s">
        <v>3213</v>
      </c>
      <c r="D1018" s="414" t="s">
        <v>2938</v>
      </c>
      <c r="E1018" s="414" t="s">
        <v>3214</v>
      </c>
      <c r="F1018" s="414" t="s">
        <v>3215</v>
      </c>
      <c r="G1018" s="418">
        <v>46722</v>
      </c>
      <c r="H1018" s="414" t="s">
        <v>627</v>
      </c>
      <c r="I1018" s="419">
        <v>39</v>
      </c>
      <c r="J1018" s="419">
        <v>77</v>
      </c>
      <c r="K1018" s="419">
        <v>42</v>
      </c>
      <c r="L1018" s="419">
        <v>543</v>
      </c>
      <c r="M1018" s="414" t="s">
        <v>2977</v>
      </c>
      <c r="N1018" s="414" t="s">
        <v>1838</v>
      </c>
      <c r="O1018" s="103"/>
      <c r="P1018" s="103"/>
      <c r="Q1018" s="103"/>
      <c r="R1018" s="103"/>
      <c r="S1018" s="103" t="s">
        <v>1768</v>
      </c>
    </row>
    <row r="1019" spans="1:19" ht="14.5" customHeight="1">
      <c r="A1019" s="82" t="str">
        <f t="shared" si="15"/>
        <v>A7501</v>
      </c>
      <c r="B1019" s="410" t="s">
        <v>3216</v>
      </c>
      <c r="C1019" s="410" t="s">
        <v>3217</v>
      </c>
      <c r="D1019" s="410" t="s">
        <v>2949</v>
      </c>
      <c r="E1019" s="410" t="s">
        <v>3218</v>
      </c>
      <c r="F1019" s="410" t="s">
        <v>3219</v>
      </c>
      <c r="G1019" s="416">
        <v>40848</v>
      </c>
      <c r="H1019" s="410" t="s">
        <v>1777</v>
      </c>
      <c r="I1019" s="417">
        <v>24</v>
      </c>
      <c r="J1019" s="417">
        <v>72</v>
      </c>
      <c r="K1019" s="417">
        <v>30</v>
      </c>
      <c r="L1019" s="417">
        <v>102</v>
      </c>
      <c r="M1019" s="410" t="s">
        <v>115</v>
      </c>
      <c r="N1019" s="410" t="s">
        <v>116</v>
      </c>
      <c r="O1019" s="85"/>
      <c r="P1019" s="85" t="s">
        <v>1882</v>
      </c>
      <c r="Q1019" s="85" t="s">
        <v>1882</v>
      </c>
      <c r="R1019" s="85" t="s">
        <v>1883</v>
      </c>
      <c r="S1019" s="85" t="s">
        <v>1768</v>
      </c>
    </row>
    <row r="1020" spans="1:19" ht="14.5" customHeight="1">
      <c r="A1020" s="82" t="str">
        <f t="shared" si="15"/>
        <v>A7501</v>
      </c>
      <c r="B1020" s="410" t="s">
        <v>3216</v>
      </c>
      <c r="C1020" s="410" t="s">
        <v>3217</v>
      </c>
      <c r="D1020" s="410" t="s">
        <v>2949</v>
      </c>
      <c r="E1020" s="410" t="s">
        <v>3220</v>
      </c>
      <c r="F1020" s="410" t="s">
        <v>3221</v>
      </c>
      <c r="G1020" s="416">
        <v>40848</v>
      </c>
      <c r="H1020" s="410" t="s">
        <v>1777</v>
      </c>
      <c r="I1020" s="417">
        <v>24</v>
      </c>
      <c r="J1020" s="417">
        <v>72</v>
      </c>
      <c r="K1020" s="417">
        <v>30</v>
      </c>
      <c r="L1020" s="417">
        <v>102</v>
      </c>
      <c r="M1020" s="410" t="s">
        <v>115</v>
      </c>
      <c r="N1020" s="410" t="s">
        <v>116</v>
      </c>
      <c r="O1020" s="85"/>
      <c r="P1020" s="85" t="s">
        <v>1882</v>
      </c>
      <c r="Q1020" s="85" t="s">
        <v>1882</v>
      </c>
      <c r="R1020" s="85" t="s">
        <v>1883</v>
      </c>
      <c r="S1020" s="85" t="s">
        <v>1768</v>
      </c>
    </row>
    <row r="1021" spans="1:19" ht="14.5" customHeight="1">
      <c r="A1021" s="82" t="str">
        <f t="shared" si="15"/>
        <v>A7501</v>
      </c>
      <c r="B1021" s="410" t="s">
        <v>3216</v>
      </c>
      <c r="C1021" s="410" t="s">
        <v>3217</v>
      </c>
      <c r="D1021" s="410" t="s">
        <v>2938</v>
      </c>
      <c r="E1021" s="410" t="s">
        <v>3222</v>
      </c>
      <c r="F1021" s="410" t="s">
        <v>3223</v>
      </c>
      <c r="G1021" s="416">
        <v>44166</v>
      </c>
      <c r="H1021" s="410" t="s">
        <v>606</v>
      </c>
      <c r="I1021" s="417">
        <v>24</v>
      </c>
      <c r="J1021" s="417">
        <v>72</v>
      </c>
      <c r="K1021" s="417">
        <v>30</v>
      </c>
      <c r="L1021" s="417">
        <v>102</v>
      </c>
      <c r="M1021" s="410" t="s">
        <v>115</v>
      </c>
      <c r="N1021" s="410" t="s">
        <v>116</v>
      </c>
      <c r="O1021" s="85"/>
      <c r="P1021" s="85" t="s">
        <v>1882</v>
      </c>
      <c r="Q1021" s="85" t="s">
        <v>1882</v>
      </c>
      <c r="R1021" s="85" t="s">
        <v>1883</v>
      </c>
      <c r="S1021" s="85" t="s">
        <v>1768</v>
      </c>
    </row>
    <row r="1022" spans="1:19" ht="14.5" customHeight="1">
      <c r="A1022" s="82" t="str">
        <f t="shared" si="15"/>
        <v>A7501</v>
      </c>
      <c r="B1022" s="410" t="s">
        <v>3216</v>
      </c>
      <c r="C1022" s="410" t="s">
        <v>3217</v>
      </c>
      <c r="D1022" s="410" t="s">
        <v>2938</v>
      </c>
      <c r="E1022" s="410" t="s">
        <v>3224</v>
      </c>
      <c r="F1022" s="410" t="s">
        <v>3225</v>
      </c>
      <c r="G1022" s="416">
        <v>44166</v>
      </c>
      <c r="H1022" s="410" t="s">
        <v>606</v>
      </c>
      <c r="I1022" s="417">
        <v>24</v>
      </c>
      <c r="J1022" s="417">
        <v>72</v>
      </c>
      <c r="K1022" s="417">
        <v>30</v>
      </c>
      <c r="L1022" s="417">
        <v>102</v>
      </c>
      <c r="M1022" s="410" t="s">
        <v>115</v>
      </c>
      <c r="N1022" s="410" t="s">
        <v>116</v>
      </c>
      <c r="O1022" s="85"/>
      <c r="P1022" s="85" t="s">
        <v>1882</v>
      </c>
      <c r="Q1022" s="85" t="s">
        <v>1882</v>
      </c>
      <c r="R1022" s="85" t="s">
        <v>1883</v>
      </c>
      <c r="S1022" s="85" t="s">
        <v>1768</v>
      </c>
    </row>
    <row r="1023" spans="1:19" ht="14.5" customHeight="1">
      <c r="A1023" s="82" t="str">
        <f t="shared" si="15"/>
        <v>A7501</v>
      </c>
      <c r="B1023" s="410" t="s">
        <v>3216</v>
      </c>
      <c r="C1023" s="410" t="s">
        <v>3217</v>
      </c>
      <c r="D1023" s="410" t="s">
        <v>2949</v>
      </c>
      <c r="E1023" s="410" t="s">
        <v>3226</v>
      </c>
      <c r="F1023" s="410" t="s">
        <v>3227</v>
      </c>
      <c r="G1023" s="416">
        <v>40848</v>
      </c>
      <c r="H1023" s="410" t="s">
        <v>1777</v>
      </c>
      <c r="I1023" s="417">
        <v>24</v>
      </c>
      <c r="J1023" s="417">
        <v>72</v>
      </c>
      <c r="K1023" s="417">
        <v>30</v>
      </c>
      <c r="L1023" s="417">
        <v>102</v>
      </c>
      <c r="M1023" s="410" t="s">
        <v>115</v>
      </c>
      <c r="N1023" s="410" t="s">
        <v>116</v>
      </c>
      <c r="O1023" s="85"/>
      <c r="P1023" s="85" t="s">
        <v>1882</v>
      </c>
      <c r="Q1023" s="85" t="s">
        <v>1882</v>
      </c>
      <c r="R1023" s="85" t="s">
        <v>1883</v>
      </c>
      <c r="S1023" s="85" t="s">
        <v>1768</v>
      </c>
    </row>
    <row r="1024" spans="1:19" ht="14.5" customHeight="1">
      <c r="A1024" s="103" t="str">
        <f t="shared" si="15"/>
        <v>A7501</v>
      </c>
      <c r="B1024" s="414" t="s">
        <v>3216</v>
      </c>
      <c r="C1024" s="414" t="s">
        <v>3217</v>
      </c>
      <c r="D1024" s="414" t="s">
        <v>2949</v>
      </c>
      <c r="E1024" s="414" t="s">
        <v>3218</v>
      </c>
      <c r="F1024" s="414" t="s">
        <v>3219</v>
      </c>
      <c r="G1024" s="418">
        <v>40848</v>
      </c>
      <c r="H1024" s="414" t="s">
        <v>1777</v>
      </c>
      <c r="I1024" s="419">
        <v>30</v>
      </c>
      <c r="J1024" s="419">
        <v>24</v>
      </c>
      <c r="K1024" s="419">
        <v>72</v>
      </c>
      <c r="L1024" s="419">
        <v>102</v>
      </c>
      <c r="M1024" s="414" t="s">
        <v>115</v>
      </c>
      <c r="N1024" s="414" t="s">
        <v>116</v>
      </c>
      <c r="O1024" s="103"/>
      <c r="P1024" s="103" t="s">
        <v>1882</v>
      </c>
      <c r="Q1024" s="103" t="s">
        <v>1882</v>
      </c>
      <c r="R1024" s="103" t="s">
        <v>1883</v>
      </c>
      <c r="S1024" s="103" t="s">
        <v>1768</v>
      </c>
    </row>
    <row r="1025" spans="1:19" ht="14.5" customHeight="1">
      <c r="A1025" s="103" t="str">
        <f t="shared" si="15"/>
        <v>A7501</v>
      </c>
      <c r="B1025" s="414" t="s">
        <v>3216</v>
      </c>
      <c r="C1025" s="414" t="s">
        <v>3217</v>
      </c>
      <c r="D1025" s="414" t="s">
        <v>2949</v>
      </c>
      <c r="E1025" s="414" t="s">
        <v>3220</v>
      </c>
      <c r="F1025" s="414" t="s">
        <v>3221</v>
      </c>
      <c r="G1025" s="418">
        <v>40848</v>
      </c>
      <c r="H1025" s="414" t="s">
        <v>1777</v>
      </c>
      <c r="I1025" s="419">
        <v>30</v>
      </c>
      <c r="J1025" s="419">
        <v>24</v>
      </c>
      <c r="K1025" s="419">
        <v>72</v>
      </c>
      <c r="L1025" s="419">
        <v>102</v>
      </c>
      <c r="M1025" s="414" t="s">
        <v>115</v>
      </c>
      <c r="N1025" s="414" t="s">
        <v>116</v>
      </c>
      <c r="O1025" s="103"/>
      <c r="P1025" s="103" t="s">
        <v>1882</v>
      </c>
      <c r="Q1025" s="103" t="s">
        <v>1882</v>
      </c>
      <c r="R1025" s="103" t="s">
        <v>1883</v>
      </c>
      <c r="S1025" s="103" t="s">
        <v>1768</v>
      </c>
    </row>
    <row r="1026" spans="1:19" ht="14.5" customHeight="1">
      <c r="A1026" s="103" t="str">
        <f t="shared" ref="A1026:A1089" si="16">LEFT(B1026,5)</f>
        <v>A7501</v>
      </c>
      <c r="B1026" s="414" t="s">
        <v>3216</v>
      </c>
      <c r="C1026" s="414" t="s">
        <v>3217</v>
      </c>
      <c r="D1026" s="414" t="s">
        <v>2938</v>
      </c>
      <c r="E1026" s="414" t="s">
        <v>3222</v>
      </c>
      <c r="F1026" s="414" t="s">
        <v>3223</v>
      </c>
      <c r="G1026" s="418">
        <v>44166</v>
      </c>
      <c r="H1026" s="414" t="s">
        <v>606</v>
      </c>
      <c r="I1026" s="419">
        <v>30</v>
      </c>
      <c r="J1026" s="419">
        <v>24</v>
      </c>
      <c r="K1026" s="419">
        <v>72</v>
      </c>
      <c r="L1026" s="419">
        <v>102</v>
      </c>
      <c r="M1026" s="414" t="s">
        <v>115</v>
      </c>
      <c r="N1026" s="414" t="s">
        <v>116</v>
      </c>
      <c r="O1026" s="103"/>
      <c r="P1026" s="103" t="s">
        <v>1882</v>
      </c>
      <c r="Q1026" s="103" t="s">
        <v>1882</v>
      </c>
      <c r="R1026" s="103" t="s">
        <v>1883</v>
      </c>
      <c r="S1026" s="103" t="s">
        <v>1768</v>
      </c>
    </row>
    <row r="1027" spans="1:19" ht="14.5" customHeight="1">
      <c r="A1027" s="103" t="str">
        <f t="shared" si="16"/>
        <v>A7501</v>
      </c>
      <c r="B1027" s="414" t="s">
        <v>3216</v>
      </c>
      <c r="C1027" s="414" t="s">
        <v>3217</v>
      </c>
      <c r="D1027" s="414" t="s">
        <v>2938</v>
      </c>
      <c r="E1027" s="414" t="s">
        <v>3224</v>
      </c>
      <c r="F1027" s="414" t="s">
        <v>3225</v>
      </c>
      <c r="G1027" s="418">
        <v>44166</v>
      </c>
      <c r="H1027" s="414" t="s">
        <v>606</v>
      </c>
      <c r="I1027" s="419">
        <v>30</v>
      </c>
      <c r="J1027" s="419">
        <v>24</v>
      </c>
      <c r="K1027" s="419">
        <v>72</v>
      </c>
      <c r="L1027" s="419">
        <v>102</v>
      </c>
      <c r="M1027" s="414" t="s">
        <v>115</v>
      </c>
      <c r="N1027" s="414" t="s">
        <v>116</v>
      </c>
      <c r="O1027" s="103"/>
      <c r="P1027" s="103" t="s">
        <v>1882</v>
      </c>
      <c r="Q1027" s="103" t="s">
        <v>1882</v>
      </c>
      <c r="R1027" s="103" t="s">
        <v>1883</v>
      </c>
      <c r="S1027" s="103" t="s">
        <v>1768</v>
      </c>
    </row>
    <row r="1028" spans="1:19" ht="14.5" customHeight="1">
      <c r="A1028" s="103" t="str">
        <f t="shared" si="16"/>
        <v>A7501</v>
      </c>
      <c r="B1028" s="414" t="s">
        <v>3216</v>
      </c>
      <c r="C1028" s="414" t="s">
        <v>3217</v>
      </c>
      <c r="D1028" s="414" t="s">
        <v>2949</v>
      </c>
      <c r="E1028" s="414" t="s">
        <v>3226</v>
      </c>
      <c r="F1028" s="414" t="s">
        <v>3227</v>
      </c>
      <c r="G1028" s="418">
        <v>40848</v>
      </c>
      <c r="H1028" s="414" t="s">
        <v>1777</v>
      </c>
      <c r="I1028" s="419">
        <v>30</v>
      </c>
      <c r="J1028" s="419">
        <v>24</v>
      </c>
      <c r="K1028" s="419">
        <v>72</v>
      </c>
      <c r="L1028" s="419">
        <v>102</v>
      </c>
      <c r="M1028" s="414" t="s">
        <v>115</v>
      </c>
      <c r="N1028" s="414" t="s">
        <v>116</v>
      </c>
      <c r="O1028" s="103"/>
      <c r="P1028" s="103" t="s">
        <v>1882</v>
      </c>
      <c r="Q1028" s="103" t="s">
        <v>1882</v>
      </c>
      <c r="R1028" s="103" t="s">
        <v>1883</v>
      </c>
      <c r="S1028" s="103" t="s">
        <v>1768</v>
      </c>
    </row>
    <row r="1029" spans="1:19" ht="14.5" customHeight="1">
      <c r="A1029" s="82" t="str">
        <f t="shared" si="16"/>
        <v>A7503</v>
      </c>
      <c r="B1029" s="410" t="s">
        <v>3228</v>
      </c>
      <c r="C1029" s="410" t="s">
        <v>3229</v>
      </c>
      <c r="D1029" s="410" t="s">
        <v>2938</v>
      </c>
      <c r="E1029" s="410" t="s">
        <v>3230</v>
      </c>
      <c r="F1029" s="410" t="s">
        <v>3231</v>
      </c>
      <c r="G1029" s="416">
        <v>45839</v>
      </c>
      <c r="H1029" s="410" t="s">
        <v>606</v>
      </c>
      <c r="I1029" s="417">
        <v>30</v>
      </c>
      <c r="J1029" s="417">
        <v>30</v>
      </c>
      <c r="K1029" s="417">
        <v>20</v>
      </c>
      <c r="L1029" s="417">
        <v>117</v>
      </c>
      <c r="M1029" s="410" t="s">
        <v>115</v>
      </c>
      <c r="N1029" s="410" t="s">
        <v>1838</v>
      </c>
      <c r="O1029" s="85"/>
      <c r="P1029" s="85"/>
      <c r="Q1029" s="85"/>
      <c r="R1029" s="85"/>
      <c r="S1029" s="85" t="s">
        <v>1768</v>
      </c>
    </row>
    <row r="1030" spans="1:19" ht="14.5" customHeight="1">
      <c r="A1030" s="103" t="str">
        <f t="shared" si="16"/>
        <v>A7503</v>
      </c>
      <c r="B1030" s="414" t="s">
        <v>3228</v>
      </c>
      <c r="C1030" s="414" t="s">
        <v>3229</v>
      </c>
      <c r="D1030" s="414" t="s">
        <v>2938</v>
      </c>
      <c r="E1030" s="414" t="s">
        <v>3230</v>
      </c>
      <c r="F1030" s="414" t="s">
        <v>3231</v>
      </c>
      <c r="G1030" s="418">
        <v>45839</v>
      </c>
      <c r="H1030" s="414" t="s">
        <v>606</v>
      </c>
      <c r="I1030" s="419">
        <v>20</v>
      </c>
      <c r="J1030" s="419">
        <v>30</v>
      </c>
      <c r="K1030" s="419">
        <v>30</v>
      </c>
      <c r="L1030" s="419">
        <v>117</v>
      </c>
      <c r="M1030" s="414" t="s">
        <v>115</v>
      </c>
      <c r="N1030" s="414" t="s">
        <v>1838</v>
      </c>
      <c r="O1030" s="103"/>
      <c r="P1030" s="103"/>
      <c r="Q1030" s="103"/>
      <c r="R1030" s="103"/>
      <c r="S1030" s="103" t="s">
        <v>1768</v>
      </c>
    </row>
    <row r="1031" spans="1:19" ht="14.5" customHeight="1">
      <c r="A1031" s="82" t="str">
        <f t="shared" si="16"/>
        <v>A7504</v>
      </c>
      <c r="B1031" s="410" t="s">
        <v>753</v>
      </c>
      <c r="C1031" s="410" t="s">
        <v>3232</v>
      </c>
      <c r="D1031" s="410" t="s">
        <v>2938</v>
      </c>
      <c r="E1031" s="410" t="s">
        <v>3233</v>
      </c>
      <c r="F1031" s="410" t="s">
        <v>3234</v>
      </c>
      <c r="G1031" s="416">
        <v>42979</v>
      </c>
      <c r="H1031" s="410" t="s">
        <v>623</v>
      </c>
      <c r="I1031" s="417">
        <v>17</v>
      </c>
      <c r="J1031" s="417">
        <v>14</v>
      </c>
      <c r="K1031" s="417">
        <v>10</v>
      </c>
      <c r="L1031" s="417">
        <v>7</v>
      </c>
      <c r="M1031" s="410" t="s">
        <v>115</v>
      </c>
      <c r="N1031" s="410">
        <v>7</v>
      </c>
      <c r="O1031" s="85"/>
      <c r="P1031" s="85"/>
      <c r="Q1031" s="85"/>
      <c r="R1031" s="85"/>
      <c r="S1031" s="85" t="s">
        <v>1768</v>
      </c>
    </row>
    <row r="1032" spans="1:19" ht="14.5" customHeight="1">
      <c r="A1032" s="82" t="str">
        <f t="shared" si="16"/>
        <v>A7504</v>
      </c>
      <c r="B1032" s="410" t="s">
        <v>753</v>
      </c>
      <c r="C1032" s="410" t="s">
        <v>3232</v>
      </c>
      <c r="D1032" s="410" t="s">
        <v>2938</v>
      </c>
      <c r="E1032" s="410" t="s">
        <v>3235</v>
      </c>
      <c r="F1032" s="410" t="s">
        <v>3236</v>
      </c>
      <c r="G1032" s="416">
        <v>44075</v>
      </c>
      <c r="H1032" s="410" t="s">
        <v>606</v>
      </c>
      <c r="I1032" s="417">
        <v>17</v>
      </c>
      <c r="J1032" s="417">
        <v>14</v>
      </c>
      <c r="K1032" s="417">
        <v>10</v>
      </c>
      <c r="L1032" s="417">
        <v>7</v>
      </c>
      <c r="M1032" s="410" t="s">
        <v>115</v>
      </c>
      <c r="N1032" s="410">
        <v>7</v>
      </c>
      <c r="O1032" s="85"/>
      <c r="P1032" s="85"/>
      <c r="Q1032" s="85"/>
      <c r="R1032" s="85"/>
      <c r="S1032" s="85" t="s">
        <v>1768</v>
      </c>
    </row>
    <row r="1033" spans="1:19" ht="14.5" customHeight="1">
      <c r="A1033" s="103" t="str">
        <f t="shared" si="16"/>
        <v>A7504</v>
      </c>
      <c r="B1033" s="414" t="s">
        <v>753</v>
      </c>
      <c r="C1033" s="414" t="s">
        <v>3232</v>
      </c>
      <c r="D1033" s="414" t="s">
        <v>2938</v>
      </c>
      <c r="E1033" s="414" t="s">
        <v>3233</v>
      </c>
      <c r="F1033" s="414" t="s">
        <v>3234</v>
      </c>
      <c r="G1033" s="418">
        <v>42979</v>
      </c>
      <c r="H1033" s="414" t="s">
        <v>623</v>
      </c>
      <c r="I1033" s="419">
        <v>10</v>
      </c>
      <c r="J1033" s="419">
        <v>17</v>
      </c>
      <c r="K1033" s="419">
        <v>14</v>
      </c>
      <c r="L1033" s="419">
        <v>7</v>
      </c>
      <c r="M1033" s="414" t="s">
        <v>115</v>
      </c>
      <c r="N1033" s="414">
        <v>7</v>
      </c>
      <c r="O1033" s="103"/>
      <c r="P1033" s="103"/>
      <c r="Q1033" s="103"/>
      <c r="R1033" s="103"/>
      <c r="S1033" s="103" t="s">
        <v>1768</v>
      </c>
    </row>
    <row r="1034" spans="1:19" ht="14.5" customHeight="1">
      <c r="A1034" s="103" t="str">
        <f t="shared" si="16"/>
        <v>A7504</v>
      </c>
      <c r="B1034" s="414" t="s">
        <v>753</v>
      </c>
      <c r="C1034" s="414" t="s">
        <v>3232</v>
      </c>
      <c r="D1034" s="414" t="s">
        <v>2938</v>
      </c>
      <c r="E1034" s="414" t="s">
        <v>3235</v>
      </c>
      <c r="F1034" s="414" t="s">
        <v>3236</v>
      </c>
      <c r="G1034" s="418">
        <v>44075</v>
      </c>
      <c r="H1034" s="414" t="s">
        <v>606</v>
      </c>
      <c r="I1034" s="419">
        <v>10</v>
      </c>
      <c r="J1034" s="419">
        <v>17</v>
      </c>
      <c r="K1034" s="419">
        <v>14</v>
      </c>
      <c r="L1034" s="419">
        <v>7</v>
      </c>
      <c r="M1034" s="414" t="s">
        <v>115</v>
      </c>
      <c r="N1034" s="414">
        <v>7</v>
      </c>
      <c r="O1034" s="103"/>
      <c r="P1034" s="103"/>
      <c r="Q1034" s="103"/>
      <c r="R1034" s="103"/>
      <c r="S1034" s="103" t="s">
        <v>1768</v>
      </c>
    </row>
    <row r="1035" spans="1:19" ht="14.5" customHeight="1">
      <c r="A1035" s="82" t="str">
        <f t="shared" si="16"/>
        <v>A7507</v>
      </c>
      <c r="B1035" s="410" t="s">
        <v>3237</v>
      </c>
      <c r="C1035" s="410" t="s">
        <v>3238</v>
      </c>
      <c r="D1035" s="410" t="s">
        <v>2938</v>
      </c>
      <c r="E1035" s="410" t="s">
        <v>3239</v>
      </c>
      <c r="F1035" s="410" t="s">
        <v>3240</v>
      </c>
      <c r="G1035" s="416">
        <v>46631</v>
      </c>
      <c r="H1035" s="410" t="s">
        <v>606</v>
      </c>
      <c r="I1035" s="417">
        <v>25</v>
      </c>
      <c r="J1035" s="417">
        <v>20</v>
      </c>
      <c r="K1035" s="417">
        <v>9</v>
      </c>
      <c r="L1035" s="417">
        <v>45</v>
      </c>
      <c r="M1035" s="410" t="s">
        <v>115</v>
      </c>
      <c r="N1035" s="410">
        <v>7</v>
      </c>
      <c r="O1035" s="85"/>
      <c r="P1035" s="85"/>
      <c r="Q1035" s="85"/>
      <c r="R1035" s="85"/>
      <c r="S1035" s="85" t="s">
        <v>1768</v>
      </c>
    </row>
    <row r="1036" spans="1:19" ht="14.5" customHeight="1">
      <c r="A1036" s="103" t="str">
        <f t="shared" si="16"/>
        <v>A7507</v>
      </c>
      <c r="B1036" s="414" t="s">
        <v>3237</v>
      </c>
      <c r="C1036" s="414" t="s">
        <v>3238</v>
      </c>
      <c r="D1036" s="414" t="s">
        <v>2938</v>
      </c>
      <c r="E1036" s="414" t="s">
        <v>3239</v>
      </c>
      <c r="F1036" s="414" t="s">
        <v>3240</v>
      </c>
      <c r="G1036" s="418">
        <v>46631</v>
      </c>
      <c r="H1036" s="414" t="s">
        <v>606</v>
      </c>
      <c r="I1036" s="419">
        <v>9</v>
      </c>
      <c r="J1036" s="419">
        <v>25</v>
      </c>
      <c r="K1036" s="419">
        <v>20</v>
      </c>
      <c r="L1036" s="419">
        <v>45</v>
      </c>
      <c r="M1036" s="414" t="s">
        <v>115</v>
      </c>
      <c r="N1036" s="414">
        <v>7</v>
      </c>
      <c r="O1036" s="103"/>
      <c r="P1036" s="103"/>
      <c r="Q1036" s="103"/>
      <c r="R1036" s="103"/>
      <c r="S1036" s="103" t="s">
        <v>1768</v>
      </c>
    </row>
    <row r="1037" spans="1:19" ht="14.5" customHeight="1">
      <c r="A1037" s="82" t="str">
        <f t="shared" si="16"/>
        <v>A7508</v>
      </c>
      <c r="B1037" s="410" t="s">
        <v>3241</v>
      </c>
      <c r="C1037" s="410" t="s">
        <v>3238</v>
      </c>
      <c r="D1037" s="410" t="s">
        <v>2938</v>
      </c>
      <c r="E1037" s="410" t="s">
        <v>3242</v>
      </c>
      <c r="F1037" s="410" t="s">
        <v>3243</v>
      </c>
      <c r="G1037" s="416">
        <v>46023</v>
      </c>
      <c r="H1037" s="410" t="s">
        <v>606</v>
      </c>
      <c r="I1037" s="417">
        <v>29</v>
      </c>
      <c r="J1037" s="417">
        <v>24</v>
      </c>
      <c r="K1037" s="417">
        <v>24</v>
      </c>
      <c r="L1037" s="417">
        <v>156</v>
      </c>
      <c r="M1037" s="410" t="s">
        <v>115</v>
      </c>
      <c r="N1037" s="410" t="s">
        <v>116</v>
      </c>
      <c r="O1037" s="85"/>
      <c r="P1037" s="85"/>
      <c r="Q1037" s="85"/>
      <c r="R1037" s="85"/>
      <c r="S1037" s="85" t="s">
        <v>1768</v>
      </c>
    </row>
    <row r="1038" spans="1:19" ht="14.5" customHeight="1">
      <c r="A1038" s="103" t="str">
        <f t="shared" si="16"/>
        <v>A7508</v>
      </c>
      <c r="B1038" s="414" t="s">
        <v>3241</v>
      </c>
      <c r="C1038" s="414" t="s">
        <v>3238</v>
      </c>
      <c r="D1038" s="414" t="s">
        <v>2938</v>
      </c>
      <c r="E1038" s="414" t="s">
        <v>3242</v>
      </c>
      <c r="F1038" s="414" t="s">
        <v>3243</v>
      </c>
      <c r="G1038" s="418">
        <v>46023</v>
      </c>
      <c r="H1038" s="414" t="s">
        <v>606</v>
      </c>
      <c r="I1038" s="419">
        <v>24</v>
      </c>
      <c r="J1038" s="419">
        <v>29</v>
      </c>
      <c r="K1038" s="419">
        <v>24</v>
      </c>
      <c r="L1038" s="419">
        <v>156</v>
      </c>
      <c r="M1038" s="414" t="s">
        <v>115</v>
      </c>
      <c r="N1038" s="414" t="s">
        <v>116</v>
      </c>
      <c r="O1038" s="103"/>
      <c r="P1038" s="103"/>
      <c r="Q1038" s="103"/>
      <c r="R1038" s="103"/>
      <c r="S1038" s="103" t="s">
        <v>1768</v>
      </c>
    </row>
    <row r="1039" spans="1:19" ht="14.5" customHeight="1">
      <c r="A1039" s="82" t="str">
        <f t="shared" si="16"/>
        <v>A7511</v>
      </c>
      <c r="B1039" s="410" t="s">
        <v>3244</v>
      </c>
      <c r="C1039" s="410" t="s">
        <v>3245</v>
      </c>
      <c r="D1039" s="410" t="s">
        <v>2938</v>
      </c>
      <c r="E1039" s="410" t="s">
        <v>3246</v>
      </c>
      <c r="F1039" s="410" t="s">
        <v>3247</v>
      </c>
      <c r="G1039" s="416">
        <v>43070</v>
      </c>
      <c r="H1039" s="410" t="s">
        <v>606</v>
      </c>
      <c r="I1039" s="417">
        <v>30</v>
      </c>
      <c r="J1039" s="417">
        <v>28</v>
      </c>
      <c r="K1039" s="417">
        <v>21</v>
      </c>
      <c r="L1039" s="417">
        <v>65</v>
      </c>
      <c r="M1039" s="410" t="s">
        <v>115</v>
      </c>
      <c r="N1039" s="410" t="s">
        <v>116</v>
      </c>
      <c r="O1039" s="85"/>
      <c r="P1039" s="85"/>
      <c r="Q1039" s="85"/>
      <c r="R1039" s="85"/>
      <c r="S1039" s="85" t="s">
        <v>1768</v>
      </c>
    </row>
    <row r="1040" spans="1:19" ht="14.5" customHeight="1">
      <c r="A1040" s="103" t="str">
        <f t="shared" si="16"/>
        <v>A7511</v>
      </c>
      <c r="B1040" s="414" t="s">
        <v>3244</v>
      </c>
      <c r="C1040" s="414" t="s">
        <v>3245</v>
      </c>
      <c r="D1040" s="414" t="s">
        <v>2938</v>
      </c>
      <c r="E1040" s="414" t="s">
        <v>3246</v>
      </c>
      <c r="F1040" s="414" t="s">
        <v>3247</v>
      </c>
      <c r="G1040" s="418">
        <v>43070</v>
      </c>
      <c r="H1040" s="414" t="s">
        <v>606</v>
      </c>
      <c r="I1040" s="419">
        <v>21</v>
      </c>
      <c r="J1040" s="419">
        <v>30</v>
      </c>
      <c r="K1040" s="419">
        <v>28</v>
      </c>
      <c r="L1040" s="419">
        <v>65</v>
      </c>
      <c r="M1040" s="414" t="s">
        <v>115</v>
      </c>
      <c r="N1040" s="414" t="s">
        <v>116</v>
      </c>
      <c r="O1040" s="103"/>
      <c r="P1040" s="103"/>
      <c r="Q1040" s="103"/>
      <c r="R1040" s="103"/>
      <c r="S1040" s="103" t="s">
        <v>1768</v>
      </c>
    </row>
    <row r="1041" spans="1:19" ht="14.5" customHeight="1">
      <c r="A1041" s="82" t="str">
        <f t="shared" si="16"/>
        <v>A7513</v>
      </c>
      <c r="B1041" s="410" t="s">
        <v>3248</v>
      </c>
      <c r="C1041" s="410" t="s">
        <v>3249</v>
      </c>
      <c r="D1041" s="410" t="s">
        <v>2938</v>
      </c>
      <c r="E1041" s="410" t="s">
        <v>3250</v>
      </c>
      <c r="F1041" s="410" t="s">
        <v>3251</v>
      </c>
      <c r="G1041" s="416">
        <v>42491</v>
      </c>
      <c r="H1041" s="410" t="s">
        <v>623</v>
      </c>
      <c r="I1041" s="417">
        <v>35</v>
      </c>
      <c r="J1041" s="417">
        <v>27</v>
      </c>
      <c r="K1041" s="417">
        <v>37</v>
      </c>
      <c r="L1041" s="417">
        <v>135</v>
      </c>
      <c r="M1041" s="410"/>
      <c r="N1041" s="410" t="s">
        <v>116</v>
      </c>
      <c r="O1041" s="85"/>
      <c r="P1041" s="85"/>
      <c r="Q1041" s="85"/>
      <c r="R1041" s="85"/>
      <c r="S1041" s="85" t="s">
        <v>1768</v>
      </c>
    </row>
    <row r="1042" spans="1:19" ht="14.5" customHeight="1">
      <c r="A1042" s="103" t="str">
        <f t="shared" si="16"/>
        <v>A7513</v>
      </c>
      <c r="B1042" s="414" t="s">
        <v>3248</v>
      </c>
      <c r="C1042" s="414" t="s">
        <v>3249</v>
      </c>
      <c r="D1042" s="414" t="s">
        <v>2938</v>
      </c>
      <c r="E1042" s="414" t="s">
        <v>3250</v>
      </c>
      <c r="F1042" s="414" t="s">
        <v>3251</v>
      </c>
      <c r="G1042" s="418">
        <v>42491</v>
      </c>
      <c r="H1042" s="414" t="s">
        <v>623</v>
      </c>
      <c r="I1042" s="419">
        <v>37</v>
      </c>
      <c r="J1042" s="419">
        <v>35</v>
      </c>
      <c r="K1042" s="419">
        <v>27</v>
      </c>
      <c r="L1042" s="419">
        <v>135</v>
      </c>
      <c r="M1042" s="414"/>
      <c r="N1042" s="414" t="s">
        <v>116</v>
      </c>
      <c r="O1042" s="103"/>
      <c r="P1042" s="103"/>
      <c r="Q1042" s="103"/>
      <c r="R1042" s="103"/>
      <c r="S1042" s="103" t="s">
        <v>1768</v>
      </c>
    </row>
    <row r="1043" spans="1:19" ht="14.5" customHeight="1">
      <c r="A1043" s="82" t="str">
        <f t="shared" si="16"/>
        <v>A7516</v>
      </c>
      <c r="B1043" s="410" t="s">
        <v>3252</v>
      </c>
      <c r="C1043" s="410" t="s">
        <v>3253</v>
      </c>
      <c r="D1043" s="410" t="s">
        <v>2938</v>
      </c>
      <c r="E1043" s="410" t="s">
        <v>3254</v>
      </c>
      <c r="F1043" s="410" t="s">
        <v>3255</v>
      </c>
      <c r="G1043" s="416">
        <v>42979</v>
      </c>
      <c r="H1043" s="410" t="s">
        <v>606</v>
      </c>
      <c r="I1043" s="417">
        <v>40</v>
      </c>
      <c r="J1043" s="417">
        <v>20</v>
      </c>
      <c r="K1043" s="417">
        <v>30</v>
      </c>
      <c r="L1043" s="417">
        <v>120</v>
      </c>
      <c r="M1043" s="410"/>
      <c r="N1043" s="410" t="s">
        <v>1838</v>
      </c>
      <c r="O1043" s="85"/>
      <c r="P1043" s="85"/>
      <c r="Q1043" s="85"/>
      <c r="R1043" s="85"/>
      <c r="S1043" s="85" t="s">
        <v>1768</v>
      </c>
    </row>
    <row r="1044" spans="1:19" ht="14.5" customHeight="1">
      <c r="A1044" s="103" t="str">
        <f t="shared" si="16"/>
        <v>A7516</v>
      </c>
      <c r="B1044" s="414" t="s">
        <v>3252</v>
      </c>
      <c r="C1044" s="414" t="s">
        <v>3253</v>
      </c>
      <c r="D1044" s="414" t="s">
        <v>2938</v>
      </c>
      <c r="E1044" s="414" t="s">
        <v>3254</v>
      </c>
      <c r="F1044" s="414" t="s">
        <v>3255</v>
      </c>
      <c r="G1044" s="418">
        <v>42979</v>
      </c>
      <c r="H1044" s="414" t="s">
        <v>606</v>
      </c>
      <c r="I1044" s="419">
        <v>30</v>
      </c>
      <c r="J1044" s="419">
        <v>40</v>
      </c>
      <c r="K1044" s="419">
        <v>20</v>
      </c>
      <c r="L1044" s="419">
        <v>120</v>
      </c>
      <c r="M1044" s="414"/>
      <c r="N1044" s="414" t="s">
        <v>1838</v>
      </c>
      <c r="O1044" s="103"/>
      <c r="P1044" s="103"/>
      <c r="Q1044" s="103"/>
      <c r="R1044" s="103"/>
      <c r="S1044" s="103" t="s">
        <v>1768</v>
      </c>
    </row>
    <row r="1045" spans="1:19" ht="14.5" customHeight="1">
      <c r="A1045" s="82" t="str">
        <f t="shared" si="16"/>
        <v>A7517</v>
      </c>
      <c r="B1045" s="410" t="s">
        <v>3256</v>
      </c>
      <c r="C1045" s="410" t="s">
        <v>3257</v>
      </c>
      <c r="D1045" s="410" t="s">
        <v>2938</v>
      </c>
      <c r="E1045" s="410" t="s">
        <v>3258</v>
      </c>
      <c r="F1045" s="410" t="s">
        <v>3259</v>
      </c>
      <c r="G1045" s="416">
        <v>42186</v>
      </c>
      <c r="H1045" s="410" t="s">
        <v>623</v>
      </c>
      <c r="I1045" s="417">
        <v>22</v>
      </c>
      <c r="J1045" s="417">
        <v>18</v>
      </c>
      <c r="K1045" s="417">
        <v>8</v>
      </c>
      <c r="L1045" s="417">
        <v>57</v>
      </c>
      <c r="M1045" s="410"/>
      <c r="N1045" s="410" t="s">
        <v>1838</v>
      </c>
      <c r="O1045" s="85"/>
      <c r="P1045" s="85" t="s">
        <v>1877</v>
      </c>
      <c r="Q1045" s="85" t="s">
        <v>1877</v>
      </c>
      <c r="R1045" s="85" t="s">
        <v>2803</v>
      </c>
      <c r="S1045" s="85" t="s">
        <v>1768</v>
      </c>
    </row>
    <row r="1046" spans="1:19" ht="14.5" customHeight="1">
      <c r="A1046" s="82" t="str">
        <f t="shared" si="16"/>
        <v>A7517</v>
      </c>
      <c r="B1046" s="410" t="s">
        <v>3256</v>
      </c>
      <c r="C1046" s="410" t="s">
        <v>3260</v>
      </c>
      <c r="D1046" s="410" t="s">
        <v>2938</v>
      </c>
      <c r="E1046" s="410" t="s">
        <v>3261</v>
      </c>
      <c r="F1046" s="410" t="s">
        <v>3262</v>
      </c>
      <c r="G1046" s="416">
        <v>46722</v>
      </c>
      <c r="H1046" s="410" t="s">
        <v>606</v>
      </c>
      <c r="I1046" s="417">
        <v>32</v>
      </c>
      <c r="J1046" s="417">
        <v>28</v>
      </c>
      <c r="K1046" s="417">
        <v>34</v>
      </c>
      <c r="L1046" s="417">
        <v>151</v>
      </c>
      <c r="M1046" s="410"/>
      <c r="N1046" s="410" t="s">
        <v>1838</v>
      </c>
      <c r="O1046" s="85"/>
      <c r="P1046" s="85" t="s">
        <v>1877</v>
      </c>
      <c r="Q1046" s="85" t="s">
        <v>1877</v>
      </c>
      <c r="R1046" s="85" t="s">
        <v>2803</v>
      </c>
      <c r="S1046" s="85" t="s">
        <v>1768</v>
      </c>
    </row>
    <row r="1047" spans="1:19" ht="14.5" customHeight="1">
      <c r="A1047" s="103" t="str">
        <f t="shared" si="16"/>
        <v>A7517</v>
      </c>
      <c r="B1047" s="414" t="s">
        <v>3256</v>
      </c>
      <c r="C1047" s="414" t="s">
        <v>3257</v>
      </c>
      <c r="D1047" s="414" t="s">
        <v>2938</v>
      </c>
      <c r="E1047" s="414" t="s">
        <v>3258</v>
      </c>
      <c r="F1047" s="414" t="s">
        <v>3259</v>
      </c>
      <c r="G1047" s="418">
        <v>42186</v>
      </c>
      <c r="H1047" s="414" t="s">
        <v>623</v>
      </c>
      <c r="I1047" s="419">
        <v>8</v>
      </c>
      <c r="J1047" s="419">
        <v>22</v>
      </c>
      <c r="K1047" s="419">
        <v>18</v>
      </c>
      <c r="L1047" s="419">
        <v>57</v>
      </c>
      <c r="M1047" s="414"/>
      <c r="N1047" s="414" t="s">
        <v>1838</v>
      </c>
      <c r="O1047" s="103"/>
      <c r="P1047" s="103" t="s">
        <v>1877</v>
      </c>
      <c r="Q1047" s="103" t="s">
        <v>1877</v>
      </c>
      <c r="R1047" s="103" t="s">
        <v>2803</v>
      </c>
      <c r="S1047" s="103" t="s">
        <v>1768</v>
      </c>
    </row>
    <row r="1048" spans="1:19" ht="14.5" customHeight="1">
      <c r="A1048" s="103" t="str">
        <f t="shared" si="16"/>
        <v>A7517</v>
      </c>
      <c r="B1048" s="414" t="s">
        <v>3256</v>
      </c>
      <c r="C1048" s="414" t="s">
        <v>3260</v>
      </c>
      <c r="D1048" s="414" t="s">
        <v>2938</v>
      </c>
      <c r="E1048" s="414" t="s">
        <v>3261</v>
      </c>
      <c r="F1048" s="414" t="s">
        <v>3262</v>
      </c>
      <c r="G1048" s="418">
        <v>46722</v>
      </c>
      <c r="H1048" s="414" t="s">
        <v>606</v>
      </c>
      <c r="I1048" s="419">
        <v>34</v>
      </c>
      <c r="J1048" s="419">
        <v>32</v>
      </c>
      <c r="K1048" s="419">
        <v>28</v>
      </c>
      <c r="L1048" s="419">
        <v>151</v>
      </c>
      <c r="M1048" s="414"/>
      <c r="N1048" s="414" t="s">
        <v>1838</v>
      </c>
      <c r="O1048" s="103"/>
      <c r="P1048" s="103" t="s">
        <v>1877</v>
      </c>
      <c r="Q1048" s="103" t="s">
        <v>1877</v>
      </c>
      <c r="R1048" s="103" t="s">
        <v>2803</v>
      </c>
      <c r="S1048" s="103" t="s">
        <v>1768</v>
      </c>
    </row>
    <row r="1049" spans="1:19" ht="14.5" customHeight="1">
      <c r="A1049" s="82" t="str">
        <f t="shared" si="16"/>
        <v>A7518</v>
      </c>
      <c r="B1049" s="410" t="s">
        <v>3263</v>
      </c>
      <c r="C1049" s="410" t="s">
        <v>3264</v>
      </c>
      <c r="D1049" s="410" t="s">
        <v>2938</v>
      </c>
      <c r="E1049" s="410" t="s">
        <v>3265</v>
      </c>
      <c r="F1049" s="410" t="s">
        <v>3266</v>
      </c>
      <c r="G1049" s="416">
        <v>49553</v>
      </c>
      <c r="H1049" s="410" t="s">
        <v>606</v>
      </c>
      <c r="I1049" s="417">
        <v>24</v>
      </c>
      <c r="J1049" s="417">
        <v>26</v>
      </c>
      <c r="K1049" s="417">
        <v>21</v>
      </c>
      <c r="L1049" s="417">
        <v>85</v>
      </c>
      <c r="M1049" s="410" t="s">
        <v>115</v>
      </c>
      <c r="N1049" s="410" t="s">
        <v>116</v>
      </c>
      <c r="O1049" s="85"/>
      <c r="P1049" s="85"/>
      <c r="Q1049" s="85"/>
      <c r="R1049" s="85"/>
      <c r="S1049" s="85" t="s">
        <v>1768</v>
      </c>
    </row>
    <row r="1050" spans="1:19" ht="14.5" customHeight="1">
      <c r="A1050" s="103" t="str">
        <f t="shared" si="16"/>
        <v>A7518</v>
      </c>
      <c r="B1050" s="414" t="s">
        <v>3263</v>
      </c>
      <c r="C1050" s="414" t="s">
        <v>3264</v>
      </c>
      <c r="D1050" s="414" t="s">
        <v>2938</v>
      </c>
      <c r="E1050" s="414" t="s">
        <v>3265</v>
      </c>
      <c r="F1050" s="414" t="s">
        <v>3266</v>
      </c>
      <c r="G1050" s="418">
        <v>49553</v>
      </c>
      <c r="H1050" s="414" t="s">
        <v>606</v>
      </c>
      <c r="I1050" s="419">
        <v>21</v>
      </c>
      <c r="J1050" s="419">
        <v>24</v>
      </c>
      <c r="K1050" s="419">
        <v>26</v>
      </c>
      <c r="L1050" s="419">
        <v>85</v>
      </c>
      <c r="M1050" s="414" t="s">
        <v>115</v>
      </c>
      <c r="N1050" s="414" t="s">
        <v>116</v>
      </c>
      <c r="O1050" s="103"/>
      <c r="P1050" s="103"/>
      <c r="Q1050" s="103"/>
      <c r="R1050" s="103"/>
      <c r="S1050" s="103" t="s">
        <v>1768</v>
      </c>
    </row>
    <row r="1051" spans="1:19" ht="14.5" customHeight="1">
      <c r="A1051" s="82" t="str">
        <f t="shared" si="16"/>
        <v>A7519</v>
      </c>
      <c r="B1051" s="410" t="s">
        <v>3267</v>
      </c>
      <c r="C1051" s="410" t="s">
        <v>3268</v>
      </c>
      <c r="D1051" s="410" t="s">
        <v>2938</v>
      </c>
      <c r="E1051" s="410" t="s">
        <v>3269</v>
      </c>
      <c r="F1051" s="410" t="s">
        <v>3270</v>
      </c>
      <c r="G1051" s="416">
        <v>45901</v>
      </c>
      <c r="H1051" s="410" t="s">
        <v>606</v>
      </c>
      <c r="I1051" s="417">
        <v>18</v>
      </c>
      <c r="J1051" s="417">
        <v>14</v>
      </c>
      <c r="K1051" s="417">
        <v>6</v>
      </c>
      <c r="L1051" s="417">
        <v>11</v>
      </c>
      <c r="M1051" s="410" t="s">
        <v>115</v>
      </c>
      <c r="N1051" s="410" t="s">
        <v>116</v>
      </c>
      <c r="O1051" s="85"/>
      <c r="P1051" s="85"/>
      <c r="Q1051" s="85"/>
      <c r="R1051" s="85"/>
      <c r="S1051" s="85" t="s">
        <v>1768</v>
      </c>
    </row>
    <row r="1052" spans="1:19" ht="14.5" customHeight="1">
      <c r="A1052" s="103" t="str">
        <f t="shared" si="16"/>
        <v>A7519</v>
      </c>
      <c r="B1052" s="414" t="s">
        <v>3267</v>
      </c>
      <c r="C1052" s="414" t="s">
        <v>3268</v>
      </c>
      <c r="D1052" s="414" t="s">
        <v>2938</v>
      </c>
      <c r="E1052" s="414" t="s">
        <v>3269</v>
      </c>
      <c r="F1052" s="414" t="s">
        <v>3270</v>
      </c>
      <c r="G1052" s="418">
        <v>45901</v>
      </c>
      <c r="H1052" s="414" t="s">
        <v>606</v>
      </c>
      <c r="I1052" s="419">
        <v>6</v>
      </c>
      <c r="J1052" s="419">
        <v>18</v>
      </c>
      <c r="K1052" s="419">
        <v>14</v>
      </c>
      <c r="L1052" s="419">
        <v>11</v>
      </c>
      <c r="M1052" s="414" t="s">
        <v>115</v>
      </c>
      <c r="N1052" s="414" t="s">
        <v>116</v>
      </c>
      <c r="O1052" s="103"/>
      <c r="P1052" s="103"/>
      <c r="Q1052" s="103"/>
      <c r="R1052" s="103"/>
      <c r="S1052" s="103" t="s">
        <v>1768</v>
      </c>
    </row>
    <row r="1053" spans="1:19" ht="14.5" customHeight="1">
      <c r="A1053" s="82" t="str">
        <f t="shared" si="16"/>
        <v>A7521</v>
      </c>
      <c r="B1053" s="410" t="s">
        <v>3271</v>
      </c>
      <c r="C1053" s="410" t="s">
        <v>3272</v>
      </c>
      <c r="D1053" s="410" t="s">
        <v>2938</v>
      </c>
      <c r="E1053" s="410" t="s">
        <v>3273</v>
      </c>
      <c r="F1053" s="410" t="s">
        <v>3274</v>
      </c>
      <c r="G1053" s="416">
        <v>46722</v>
      </c>
      <c r="H1053" s="410" t="s">
        <v>606</v>
      </c>
      <c r="I1053" s="417">
        <v>0</v>
      </c>
      <c r="J1053" s="417">
        <v>0</v>
      </c>
      <c r="K1053" s="417">
        <v>0</v>
      </c>
      <c r="L1053" s="417">
        <v>0</v>
      </c>
      <c r="M1053" s="410" t="s">
        <v>115</v>
      </c>
      <c r="N1053" s="410" t="s">
        <v>116</v>
      </c>
      <c r="O1053" s="85"/>
      <c r="P1053" s="85"/>
      <c r="Q1053" s="85"/>
      <c r="R1053" s="85"/>
      <c r="S1053" s="85" t="s">
        <v>1768</v>
      </c>
    </row>
    <row r="1054" spans="1:19" ht="14.5" customHeight="1">
      <c r="A1054" s="103" t="str">
        <f t="shared" si="16"/>
        <v>A7521</v>
      </c>
      <c r="B1054" s="414" t="s">
        <v>3271</v>
      </c>
      <c r="C1054" s="414" t="s">
        <v>3272</v>
      </c>
      <c r="D1054" s="414" t="s">
        <v>2938</v>
      </c>
      <c r="E1054" s="414" t="s">
        <v>3273</v>
      </c>
      <c r="F1054" s="414" t="s">
        <v>3274</v>
      </c>
      <c r="G1054" s="418">
        <v>46722</v>
      </c>
      <c r="H1054" s="414" t="s">
        <v>606</v>
      </c>
      <c r="I1054" s="419">
        <v>0</v>
      </c>
      <c r="J1054" s="419">
        <v>0</v>
      </c>
      <c r="K1054" s="419">
        <v>0</v>
      </c>
      <c r="L1054" s="419">
        <v>0</v>
      </c>
      <c r="M1054" s="414" t="s">
        <v>115</v>
      </c>
      <c r="N1054" s="414" t="s">
        <v>116</v>
      </c>
      <c r="O1054" s="103"/>
      <c r="P1054" s="103"/>
      <c r="Q1054" s="103"/>
      <c r="R1054" s="103"/>
      <c r="S1054" s="103" t="s">
        <v>1768</v>
      </c>
    </row>
    <row r="1055" spans="1:19" ht="14.5" customHeight="1">
      <c r="A1055" s="82" t="str">
        <f t="shared" si="16"/>
        <v>A7522</v>
      </c>
      <c r="B1055" s="410" t="s">
        <v>3275</v>
      </c>
      <c r="C1055" s="410" t="s">
        <v>3276</v>
      </c>
      <c r="D1055" s="410" t="s">
        <v>2938</v>
      </c>
      <c r="E1055" s="410" t="s">
        <v>3277</v>
      </c>
      <c r="F1055" s="410" t="s">
        <v>3278</v>
      </c>
      <c r="G1055" s="416">
        <v>44075</v>
      </c>
      <c r="H1055" s="410" t="s">
        <v>606</v>
      </c>
      <c r="I1055" s="417">
        <v>35</v>
      </c>
      <c r="J1055" s="417">
        <v>28</v>
      </c>
      <c r="K1055" s="417">
        <v>20</v>
      </c>
      <c r="L1055" s="417">
        <v>110</v>
      </c>
      <c r="M1055" s="410" t="s">
        <v>115</v>
      </c>
      <c r="N1055" s="410" t="s">
        <v>116</v>
      </c>
      <c r="O1055" s="85"/>
      <c r="P1055" s="85"/>
      <c r="Q1055" s="85"/>
      <c r="R1055" s="85"/>
      <c r="S1055" s="85" t="s">
        <v>1768</v>
      </c>
    </row>
    <row r="1056" spans="1:19" ht="14.5" customHeight="1">
      <c r="A1056" s="103" t="str">
        <f t="shared" si="16"/>
        <v>A7522</v>
      </c>
      <c r="B1056" s="414" t="s">
        <v>3275</v>
      </c>
      <c r="C1056" s="414" t="s">
        <v>3276</v>
      </c>
      <c r="D1056" s="414" t="s">
        <v>2938</v>
      </c>
      <c r="E1056" s="414" t="s">
        <v>3277</v>
      </c>
      <c r="F1056" s="414" t="s">
        <v>3278</v>
      </c>
      <c r="G1056" s="418">
        <v>44075</v>
      </c>
      <c r="H1056" s="414" t="s">
        <v>606</v>
      </c>
      <c r="I1056" s="419">
        <v>20</v>
      </c>
      <c r="J1056" s="419">
        <v>35</v>
      </c>
      <c r="K1056" s="419">
        <v>28</v>
      </c>
      <c r="L1056" s="419">
        <v>110</v>
      </c>
      <c r="M1056" s="414" t="s">
        <v>115</v>
      </c>
      <c r="N1056" s="414" t="s">
        <v>116</v>
      </c>
      <c r="O1056" s="103"/>
      <c r="P1056" s="103"/>
      <c r="Q1056" s="103"/>
      <c r="R1056" s="103"/>
      <c r="S1056" s="103" t="s">
        <v>1768</v>
      </c>
    </row>
    <row r="1057" spans="1:19" ht="14.5" customHeight="1">
      <c r="A1057" s="82" t="str">
        <f t="shared" si="16"/>
        <v>A7523</v>
      </c>
      <c r="B1057" s="410" t="s">
        <v>3279</v>
      </c>
      <c r="C1057" s="410" t="s">
        <v>3280</v>
      </c>
      <c r="D1057" s="410" t="s">
        <v>2938</v>
      </c>
      <c r="E1057" s="410"/>
      <c r="F1057" s="410"/>
      <c r="G1057" s="416">
        <v>46722</v>
      </c>
      <c r="H1057" s="410" t="s">
        <v>627</v>
      </c>
      <c r="I1057" s="411"/>
      <c r="J1057" s="411"/>
      <c r="K1057" s="411"/>
      <c r="L1057" s="411"/>
      <c r="M1057" s="410" t="s">
        <v>2977</v>
      </c>
      <c r="N1057" s="410"/>
      <c r="O1057" s="85"/>
      <c r="P1057" s="85"/>
      <c r="Q1057" s="85"/>
      <c r="R1057" s="85"/>
      <c r="S1057" s="85"/>
    </row>
    <row r="1058" spans="1:19" ht="14.5" customHeight="1">
      <c r="A1058" s="103" t="str">
        <f t="shared" si="16"/>
        <v>A7523</v>
      </c>
      <c r="B1058" s="414" t="s">
        <v>3279</v>
      </c>
      <c r="C1058" s="414" t="s">
        <v>3280</v>
      </c>
      <c r="D1058" s="414" t="s">
        <v>2938</v>
      </c>
      <c r="E1058" s="414"/>
      <c r="F1058" s="414"/>
      <c r="G1058" s="418">
        <v>46722</v>
      </c>
      <c r="H1058" s="414" t="s">
        <v>627</v>
      </c>
      <c r="I1058" s="415"/>
      <c r="J1058" s="415"/>
      <c r="K1058" s="415"/>
      <c r="L1058" s="415"/>
      <c r="M1058" s="414" t="s">
        <v>2977</v>
      </c>
      <c r="N1058" s="414"/>
      <c r="O1058" s="103"/>
      <c r="P1058" s="103"/>
      <c r="Q1058" s="103"/>
      <c r="R1058" s="103"/>
      <c r="S1058" s="103"/>
    </row>
    <row r="1059" spans="1:19" ht="14.5" customHeight="1">
      <c r="A1059" s="82" t="str">
        <f t="shared" si="16"/>
        <v>A7524</v>
      </c>
      <c r="B1059" s="410" t="s">
        <v>3281</v>
      </c>
      <c r="C1059" s="410" t="s">
        <v>3282</v>
      </c>
      <c r="D1059" s="410" t="s">
        <v>2938</v>
      </c>
      <c r="E1059" s="410" t="s">
        <v>3283</v>
      </c>
      <c r="F1059" s="410" t="s">
        <v>3284</v>
      </c>
      <c r="G1059" s="416">
        <v>46722</v>
      </c>
      <c r="H1059" s="410" t="s">
        <v>606</v>
      </c>
      <c r="I1059" s="67">
        <v>27.5</v>
      </c>
      <c r="J1059" s="67">
        <v>27.5</v>
      </c>
      <c r="K1059" s="67">
        <v>16.5</v>
      </c>
      <c r="L1059" s="67">
        <v>50.2</v>
      </c>
      <c r="M1059" s="410"/>
      <c r="N1059" s="410" t="s">
        <v>1838</v>
      </c>
      <c r="O1059" s="85"/>
      <c r="P1059" s="85"/>
      <c r="Q1059" s="85"/>
      <c r="R1059" s="85"/>
      <c r="S1059" s="85" t="s">
        <v>1768</v>
      </c>
    </row>
    <row r="1060" spans="1:19" ht="14.5" customHeight="1">
      <c r="A1060" s="103" t="str">
        <f t="shared" si="16"/>
        <v>A7524</v>
      </c>
      <c r="B1060" s="414" t="s">
        <v>3281</v>
      </c>
      <c r="C1060" s="414" t="s">
        <v>3282</v>
      </c>
      <c r="D1060" s="414" t="s">
        <v>2938</v>
      </c>
      <c r="E1060" s="414" t="s">
        <v>3283</v>
      </c>
      <c r="F1060" s="414" t="s">
        <v>3284</v>
      </c>
      <c r="G1060" s="418">
        <v>46722</v>
      </c>
      <c r="H1060" s="414" t="s">
        <v>606</v>
      </c>
      <c r="I1060" s="419">
        <v>16.5</v>
      </c>
      <c r="J1060" s="419">
        <v>27.5</v>
      </c>
      <c r="K1060" s="419">
        <v>27.5</v>
      </c>
      <c r="L1060" s="419">
        <v>50.2</v>
      </c>
      <c r="M1060" s="414"/>
      <c r="N1060" s="414" t="s">
        <v>1838</v>
      </c>
      <c r="O1060" s="103"/>
      <c r="P1060" s="103"/>
      <c r="Q1060" s="103"/>
      <c r="R1060" s="103"/>
      <c r="S1060" s="103" t="s">
        <v>1768</v>
      </c>
    </row>
    <row r="1061" spans="1:19" ht="14.5" customHeight="1">
      <c r="A1061" s="82" t="str">
        <f t="shared" si="16"/>
        <v>A7525</v>
      </c>
      <c r="B1061" s="420" t="s">
        <v>3285</v>
      </c>
      <c r="C1061" s="421" t="s">
        <v>3286</v>
      </c>
      <c r="D1061" s="422"/>
      <c r="E1061" s="422"/>
      <c r="F1061" s="422"/>
      <c r="G1061" s="422"/>
      <c r="H1061" s="422"/>
      <c r="I1061" s="423">
        <v>0</v>
      </c>
      <c r="J1061" s="423">
        <v>0</v>
      </c>
      <c r="K1061" s="411">
        <v>0</v>
      </c>
      <c r="L1061" s="412"/>
      <c r="M1061" s="412"/>
      <c r="N1061" s="412"/>
      <c r="O1061" s="85"/>
      <c r="P1061" s="85"/>
      <c r="Q1061" s="85"/>
      <c r="R1061" s="85"/>
      <c r="S1061" s="85"/>
    </row>
    <row r="1062" spans="1:19" ht="14.5" customHeight="1">
      <c r="A1062" s="103" t="str">
        <f t="shared" si="16"/>
        <v>A7525</v>
      </c>
      <c r="B1062" s="424" t="s">
        <v>3285</v>
      </c>
      <c r="C1062" s="425" t="s">
        <v>3286</v>
      </c>
      <c r="D1062" s="426"/>
      <c r="E1062" s="426"/>
      <c r="F1062" s="426"/>
      <c r="G1062" s="426"/>
      <c r="H1062" s="426"/>
      <c r="I1062" s="415">
        <v>0</v>
      </c>
      <c r="J1062" s="427">
        <v>0</v>
      </c>
      <c r="K1062" s="427">
        <v>0</v>
      </c>
      <c r="L1062" s="413"/>
      <c r="M1062" s="413"/>
      <c r="N1062" s="413"/>
      <c r="O1062" s="103"/>
      <c r="P1062" s="103"/>
      <c r="Q1062" s="103"/>
      <c r="R1062" s="103"/>
      <c r="S1062" s="103"/>
    </row>
    <row r="1063" spans="1:19" ht="14.5" customHeight="1">
      <c r="A1063" s="82" t="str">
        <f t="shared" si="16"/>
        <v>A7525</v>
      </c>
      <c r="B1063" s="410" t="s">
        <v>3287</v>
      </c>
      <c r="C1063" s="410" t="s">
        <v>3288</v>
      </c>
      <c r="D1063" s="410" t="s">
        <v>2938</v>
      </c>
      <c r="E1063" s="410" t="s">
        <v>3289</v>
      </c>
      <c r="F1063" s="410" t="s">
        <v>3290</v>
      </c>
      <c r="G1063" s="416">
        <v>46722</v>
      </c>
      <c r="H1063" s="410" t="s">
        <v>627</v>
      </c>
      <c r="I1063" s="417">
        <v>0</v>
      </c>
      <c r="J1063" s="417">
        <v>0</v>
      </c>
      <c r="K1063" s="417">
        <v>0</v>
      </c>
      <c r="L1063" s="417">
        <v>0</v>
      </c>
      <c r="M1063" s="410" t="s">
        <v>1882</v>
      </c>
      <c r="N1063" s="410" t="s">
        <v>1838</v>
      </c>
      <c r="O1063" s="85"/>
      <c r="P1063" s="85"/>
      <c r="Q1063" s="85"/>
      <c r="R1063" s="85"/>
      <c r="S1063" s="85" t="s">
        <v>1768</v>
      </c>
    </row>
    <row r="1064" spans="1:19" ht="14.5" customHeight="1">
      <c r="A1064" s="103" t="str">
        <f t="shared" si="16"/>
        <v>A7525</v>
      </c>
      <c r="B1064" s="414" t="s">
        <v>3287</v>
      </c>
      <c r="C1064" s="414" t="s">
        <v>3288</v>
      </c>
      <c r="D1064" s="414" t="s">
        <v>2938</v>
      </c>
      <c r="E1064" s="414" t="s">
        <v>3289</v>
      </c>
      <c r="F1064" s="414" t="s">
        <v>3290</v>
      </c>
      <c r="G1064" s="418">
        <v>46722</v>
      </c>
      <c r="H1064" s="414" t="s">
        <v>627</v>
      </c>
      <c r="I1064" s="419">
        <v>0</v>
      </c>
      <c r="J1064" s="419">
        <v>0</v>
      </c>
      <c r="K1064" s="419">
        <v>0</v>
      </c>
      <c r="L1064" s="419">
        <v>0</v>
      </c>
      <c r="M1064" s="414" t="s">
        <v>1882</v>
      </c>
      <c r="N1064" s="414" t="s">
        <v>1838</v>
      </c>
      <c r="O1064" s="103"/>
      <c r="P1064" s="103"/>
      <c r="Q1064" s="103"/>
      <c r="R1064" s="103"/>
      <c r="S1064" s="103" t="s">
        <v>1768</v>
      </c>
    </row>
    <row r="1065" spans="1:19" ht="14.5" customHeight="1">
      <c r="A1065" s="82" t="str">
        <f t="shared" si="16"/>
        <v>A7527</v>
      </c>
      <c r="B1065" s="410" t="s">
        <v>3291</v>
      </c>
      <c r="C1065" s="410" t="s">
        <v>3292</v>
      </c>
      <c r="D1065" s="410" t="s">
        <v>2938</v>
      </c>
      <c r="E1065" s="410" t="s">
        <v>3293</v>
      </c>
      <c r="F1065" s="410" t="s">
        <v>3294</v>
      </c>
      <c r="G1065" s="416">
        <v>46722</v>
      </c>
      <c r="H1065" s="410" t="s">
        <v>606</v>
      </c>
      <c r="I1065" s="417">
        <v>0</v>
      </c>
      <c r="J1065" s="417">
        <v>0</v>
      </c>
      <c r="K1065" s="417">
        <v>0</v>
      </c>
      <c r="L1065" s="417">
        <v>0</v>
      </c>
      <c r="M1065" s="410" t="s">
        <v>1882</v>
      </c>
      <c r="N1065" s="410" t="s">
        <v>1838</v>
      </c>
      <c r="O1065" s="85"/>
      <c r="P1065" s="85"/>
      <c r="Q1065" s="85"/>
      <c r="R1065" s="85"/>
      <c r="S1065" s="85" t="s">
        <v>1768</v>
      </c>
    </row>
    <row r="1066" spans="1:19" ht="14.5" customHeight="1">
      <c r="A1066" s="103" t="str">
        <f t="shared" si="16"/>
        <v>A7527</v>
      </c>
      <c r="B1066" s="414" t="s">
        <v>3291</v>
      </c>
      <c r="C1066" s="414" t="s">
        <v>3292</v>
      </c>
      <c r="D1066" s="414" t="s">
        <v>2938</v>
      </c>
      <c r="E1066" s="414" t="s">
        <v>3293</v>
      </c>
      <c r="F1066" s="414" t="s">
        <v>3294</v>
      </c>
      <c r="G1066" s="418">
        <v>46722</v>
      </c>
      <c r="H1066" s="414" t="s">
        <v>606</v>
      </c>
      <c r="I1066" s="419">
        <v>0</v>
      </c>
      <c r="J1066" s="419">
        <v>0</v>
      </c>
      <c r="K1066" s="419">
        <v>0</v>
      </c>
      <c r="L1066" s="419">
        <v>0</v>
      </c>
      <c r="M1066" s="414" t="s">
        <v>1882</v>
      </c>
      <c r="N1066" s="414" t="s">
        <v>1838</v>
      </c>
      <c r="O1066" s="103"/>
      <c r="P1066" s="103"/>
      <c r="Q1066" s="103"/>
      <c r="R1066" s="103"/>
      <c r="S1066" s="103" t="s">
        <v>1768</v>
      </c>
    </row>
    <row r="1067" spans="1:19" ht="14.5" customHeight="1">
      <c r="A1067" s="82" t="str">
        <f t="shared" si="16"/>
        <v>A7528</v>
      </c>
      <c r="B1067" s="410" t="s">
        <v>3295</v>
      </c>
      <c r="C1067" s="410" t="s">
        <v>3296</v>
      </c>
      <c r="D1067" s="410" t="s">
        <v>2938</v>
      </c>
      <c r="E1067" s="410" t="s">
        <v>3297</v>
      </c>
      <c r="F1067" s="410" t="s">
        <v>3298</v>
      </c>
      <c r="G1067" s="416">
        <v>46722</v>
      </c>
      <c r="H1067" s="410" t="s">
        <v>606</v>
      </c>
      <c r="I1067" s="417">
        <v>0</v>
      </c>
      <c r="J1067" s="417">
        <v>0</v>
      </c>
      <c r="K1067" s="417">
        <v>0</v>
      </c>
      <c r="L1067" s="417">
        <v>0</v>
      </c>
      <c r="M1067" s="410" t="s">
        <v>2977</v>
      </c>
      <c r="N1067" s="410" t="s">
        <v>116</v>
      </c>
      <c r="O1067" s="85"/>
      <c r="P1067" s="85"/>
      <c r="Q1067" s="85"/>
      <c r="R1067" s="85"/>
      <c r="S1067" s="85" t="s">
        <v>1768</v>
      </c>
    </row>
    <row r="1068" spans="1:19" ht="14.5" customHeight="1">
      <c r="A1068" s="103" t="str">
        <f t="shared" si="16"/>
        <v>A7528</v>
      </c>
      <c r="B1068" s="414" t="s">
        <v>3295</v>
      </c>
      <c r="C1068" s="414" t="s">
        <v>3296</v>
      </c>
      <c r="D1068" s="414" t="s">
        <v>2938</v>
      </c>
      <c r="E1068" s="414" t="s">
        <v>3297</v>
      </c>
      <c r="F1068" s="414" t="s">
        <v>3298</v>
      </c>
      <c r="G1068" s="418">
        <v>46722</v>
      </c>
      <c r="H1068" s="414" t="s">
        <v>606</v>
      </c>
      <c r="I1068" s="419">
        <v>0</v>
      </c>
      <c r="J1068" s="419">
        <v>0</v>
      </c>
      <c r="K1068" s="419">
        <v>0</v>
      </c>
      <c r="L1068" s="419">
        <v>0</v>
      </c>
      <c r="M1068" s="414" t="s">
        <v>2977</v>
      </c>
      <c r="N1068" s="414" t="s">
        <v>116</v>
      </c>
      <c r="O1068" s="103"/>
      <c r="P1068" s="103"/>
      <c r="Q1068" s="103"/>
      <c r="R1068" s="103"/>
      <c r="S1068" s="103" t="s">
        <v>1768</v>
      </c>
    </row>
    <row r="1069" spans="1:19" ht="14.5" customHeight="1">
      <c r="A1069" s="82" t="str">
        <f t="shared" si="16"/>
        <v>A7529</v>
      </c>
      <c r="B1069" s="410" t="s">
        <v>3299</v>
      </c>
      <c r="C1069" s="410" t="s">
        <v>3300</v>
      </c>
      <c r="D1069" s="410" t="s">
        <v>2938</v>
      </c>
      <c r="E1069" s="410" t="s">
        <v>3301</v>
      </c>
      <c r="F1069" s="410" t="s">
        <v>3302</v>
      </c>
      <c r="G1069" s="416">
        <v>46722</v>
      </c>
      <c r="H1069" s="410" t="s">
        <v>627</v>
      </c>
      <c r="I1069" s="417">
        <v>35</v>
      </c>
      <c r="J1069" s="417">
        <v>28</v>
      </c>
      <c r="K1069" s="417">
        <v>20</v>
      </c>
      <c r="L1069" s="417">
        <v>48</v>
      </c>
      <c r="M1069" s="410" t="s">
        <v>2977</v>
      </c>
      <c r="N1069" s="410" t="s">
        <v>1838</v>
      </c>
      <c r="O1069" s="85"/>
      <c r="P1069" s="85"/>
      <c r="Q1069" s="85"/>
      <c r="R1069" s="85"/>
      <c r="S1069" s="85" t="s">
        <v>1768</v>
      </c>
    </row>
    <row r="1070" spans="1:19" ht="14.5" customHeight="1">
      <c r="A1070" s="103" t="str">
        <f t="shared" si="16"/>
        <v>A7529</v>
      </c>
      <c r="B1070" s="414" t="s">
        <v>3299</v>
      </c>
      <c r="C1070" s="414" t="s">
        <v>3300</v>
      </c>
      <c r="D1070" s="414" t="s">
        <v>2938</v>
      </c>
      <c r="E1070" s="414" t="s">
        <v>3301</v>
      </c>
      <c r="F1070" s="414" t="s">
        <v>3302</v>
      </c>
      <c r="G1070" s="418">
        <v>46722</v>
      </c>
      <c r="H1070" s="414" t="s">
        <v>627</v>
      </c>
      <c r="I1070" s="419">
        <v>20</v>
      </c>
      <c r="J1070" s="419">
        <v>35</v>
      </c>
      <c r="K1070" s="419">
        <v>28</v>
      </c>
      <c r="L1070" s="419">
        <v>48</v>
      </c>
      <c r="M1070" s="414" t="s">
        <v>2977</v>
      </c>
      <c r="N1070" s="414" t="s">
        <v>1838</v>
      </c>
      <c r="O1070" s="103"/>
      <c r="P1070" s="103"/>
      <c r="Q1070" s="103"/>
      <c r="R1070" s="103"/>
      <c r="S1070" s="103" t="s">
        <v>1768</v>
      </c>
    </row>
    <row r="1071" spans="1:19" ht="13" customHeight="1">
      <c r="A1071" s="82" t="str">
        <f t="shared" si="16"/>
        <v>A7530</v>
      </c>
      <c r="B1071" s="412" t="s">
        <v>3303</v>
      </c>
      <c r="C1071" s="412" t="s">
        <v>3304</v>
      </c>
      <c r="D1071" s="412"/>
      <c r="E1071" s="412"/>
      <c r="F1071" s="412"/>
      <c r="G1071" s="412"/>
      <c r="H1071" s="412"/>
      <c r="I1071" s="412">
        <v>24</v>
      </c>
      <c r="J1071" s="412">
        <v>24</v>
      </c>
      <c r="K1071" s="412">
        <v>31.2</v>
      </c>
      <c r="L1071" s="412"/>
      <c r="M1071" s="412"/>
      <c r="N1071" s="412"/>
      <c r="O1071" s="85"/>
      <c r="P1071" s="85"/>
      <c r="Q1071" s="85"/>
      <c r="R1071" s="85"/>
      <c r="S1071" s="85"/>
    </row>
    <row r="1072" spans="1:19" ht="13" customHeight="1">
      <c r="A1072" s="103" t="str">
        <f t="shared" si="16"/>
        <v>A7530</v>
      </c>
      <c r="B1072" s="413" t="s">
        <v>3303</v>
      </c>
      <c r="C1072" s="413" t="s">
        <v>3304</v>
      </c>
      <c r="D1072" s="413"/>
      <c r="E1072" s="413"/>
      <c r="F1072" s="413"/>
      <c r="G1072" s="413"/>
      <c r="H1072" s="413"/>
      <c r="I1072" s="413">
        <v>31.2</v>
      </c>
      <c r="J1072" s="413">
        <v>24</v>
      </c>
      <c r="K1072" s="413">
        <v>24</v>
      </c>
      <c r="L1072" s="413"/>
      <c r="M1072" s="413"/>
      <c r="N1072" s="413"/>
      <c r="O1072" s="103"/>
      <c r="P1072" s="103"/>
      <c r="Q1072" s="103"/>
      <c r="R1072" s="103"/>
      <c r="S1072" s="103"/>
    </row>
    <row r="1073" spans="1:19" ht="14.5" customHeight="1">
      <c r="A1073" s="82" t="str">
        <f t="shared" si="16"/>
        <v>A7531</v>
      </c>
      <c r="B1073" s="410" t="s">
        <v>3305</v>
      </c>
      <c r="C1073" s="410" t="s">
        <v>3306</v>
      </c>
      <c r="D1073" s="410" t="s">
        <v>2938</v>
      </c>
      <c r="E1073" s="410" t="s">
        <v>3307</v>
      </c>
      <c r="F1073" s="410" t="s">
        <v>3308</v>
      </c>
      <c r="G1073" s="416">
        <v>46722</v>
      </c>
      <c r="H1073" s="410" t="s">
        <v>627</v>
      </c>
      <c r="I1073" s="417">
        <v>55</v>
      </c>
      <c r="J1073" s="417">
        <v>55</v>
      </c>
      <c r="K1073" s="417">
        <v>54</v>
      </c>
      <c r="L1073" s="417">
        <v>417</v>
      </c>
      <c r="M1073" s="410" t="s">
        <v>2977</v>
      </c>
      <c r="N1073" s="410" t="s">
        <v>1838</v>
      </c>
      <c r="O1073" s="85"/>
      <c r="P1073" s="85"/>
      <c r="Q1073" s="85"/>
      <c r="R1073" s="85"/>
      <c r="S1073" s="85" t="s">
        <v>1768</v>
      </c>
    </row>
    <row r="1074" spans="1:19" ht="14.5" customHeight="1">
      <c r="A1074" s="103" t="str">
        <f t="shared" si="16"/>
        <v>A7531</v>
      </c>
      <c r="B1074" s="414" t="s">
        <v>3305</v>
      </c>
      <c r="C1074" s="414" t="s">
        <v>3306</v>
      </c>
      <c r="D1074" s="414" t="s">
        <v>2938</v>
      </c>
      <c r="E1074" s="414" t="s">
        <v>3307</v>
      </c>
      <c r="F1074" s="414" t="s">
        <v>3308</v>
      </c>
      <c r="G1074" s="418">
        <v>46722</v>
      </c>
      <c r="H1074" s="414" t="s">
        <v>627</v>
      </c>
      <c r="I1074" s="419">
        <v>54</v>
      </c>
      <c r="J1074" s="419">
        <v>55</v>
      </c>
      <c r="K1074" s="419">
        <v>55</v>
      </c>
      <c r="L1074" s="419">
        <v>417</v>
      </c>
      <c r="M1074" s="414" t="s">
        <v>2977</v>
      </c>
      <c r="N1074" s="414" t="s">
        <v>1838</v>
      </c>
      <c r="O1074" s="103"/>
      <c r="P1074" s="103"/>
      <c r="Q1074" s="103"/>
      <c r="R1074" s="103"/>
      <c r="S1074" s="103" t="s">
        <v>1768</v>
      </c>
    </row>
    <row r="1075" spans="1:19" ht="14.5" customHeight="1">
      <c r="A1075" s="82" t="str">
        <f t="shared" si="16"/>
        <v>A7532</v>
      </c>
      <c r="B1075" s="410" t="s">
        <v>3309</v>
      </c>
      <c r="C1075" s="410" t="s">
        <v>3310</v>
      </c>
      <c r="D1075" s="410" t="s">
        <v>2938</v>
      </c>
      <c r="E1075" s="410" t="s">
        <v>3311</v>
      </c>
      <c r="F1075" s="410" t="s">
        <v>3312</v>
      </c>
      <c r="G1075" s="416">
        <v>46722</v>
      </c>
      <c r="H1075" s="410" t="s">
        <v>606</v>
      </c>
      <c r="I1075" s="411"/>
      <c r="J1075" s="411"/>
      <c r="K1075" s="411"/>
      <c r="L1075" s="411"/>
      <c r="M1075" s="410" t="s">
        <v>2977</v>
      </c>
      <c r="N1075" s="410" t="s">
        <v>1838</v>
      </c>
      <c r="O1075" s="85"/>
      <c r="P1075" s="85"/>
      <c r="Q1075" s="85"/>
      <c r="R1075" s="85"/>
      <c r="S1075" s="85" t="s">
        <v>1768</v>
      </c>
    </row>
    <row r="1076" spans="1:19" ht="14.5" customHeight="1">
      <c r="A1076" s="103" t="str">
        <f t="shared" si="16"/>
        <v>A7532</v>
      </c>
      <c r="B1076" s="414" t="s">
        <v>3309</v>
      </c>
      <c r="C1076" s="414" t="s">
        <v>3310</v>
      </c>
      <c r="D1076" s="414" t="s">
        <v>2938</v>
      </c>
      <c r="E1076" s="414" t="s">
        <v>3311</v>
      </c>
      <c r="F1076" s="414" t="s">
        <v>3312</v>
      </c>
      <c r="G1076" s="418">
        <v>46722</v>
      </c>
      <c r="H1076" s="414" t="s">
        <v>606</v>
      </c>
      <c r="I1076" s="415"/>
      <c r="J1076" s="415"/>
      <c r="K1076" s="415"/>
      <c r="L1076" s="415"/>
      <c r="M1076" s="414" t="s">
        <v>2977</v>
      </c>
      <c r="N1076" s="414" t="s">
        <v>1838</v>
      </c>
      <c r="O1076" s="103"/>
      <c r="P1076" s="103"/>
      <c r="Q1076" s="103"/>
      <c r="R1076" s="103"/>
      <c r="S1076" s="103" t="s">
        <v>1768</v>
      </c>
    </row>
    <row r="1077" spans="1:19" ht="14.5" customHeight="1">
      <c r="A1077" s="82" t="str">
        <f t="shared" si="16"/>
        <v>A7533</v>
      </c>
      <c r="B1077" s="410" t="s">
        <v>3313</v>
      </c>
      <c r="C1077" s="410" t="s">
        <v>3314</v>
      </c>
      <c r="D1077" s="410" t="s">
        <v>2938</v>
      </c>
      <c r="E1077" s="410"/>
      <c r="F1077" s="410"/>
      <c r="G1077" s="416">
        <v>46722</v>
      </c>
      <c r="H1077" s="410" t="s">
        <v>627</v>
      </c>
      <c r="I1077" s="411"/>
      <c r="J1077" s="411"/>
      <c r="K1077" s="411"/>
      <c r="L1077" s="411"/>
      <c r="M1077" s="410" t="s">
        <v>2977</v>
      </c>
      <c r="N1077" s="410"/>
      <c r="O1077" s="85"/>
      <c r="P1077" s="85"/>
      <c r="Q1077" s="85"/>
      <c r="R1077" s="85"/>
      <c r="S1077" s="85"/>
    </row>
    <row r="1078" spans="1:19" ht="14.5" customHeight="1">
      <c r="A1078" s="103" t="str">
        <f t="shared" si="16"/>
        <v>A7533</v>
      </c>
      <c r="B1078" s="414" t="s">
        <v>3313</v>
      </c>
      <c r="C1078" s="414" t="s">
        <v>3314</v>
      </c>
      <c r="D1078" s="414" t="s">
        <v>2938</v>
      </c>
      <c r="E1078" s="414"/>
      <c r="F1078" s="414"/>
      <c r="G1078" s="418">
        <v>46722</v>
      </c>
      <c r="H1078" s="414" t="s">
        <v>627</v>
      </c>
      <c r="I1078" s="415"/>
      <c r="J1078" s="415"/>
      <c r="K1078" s="415"/>
      <c r="L1078" s="415"/>
      <c r="M1078" s="414" t="s">
        <v>2977</v>
      </c>
      <c r="N1078" s="414"/>
      <c r="O1078" s="103"/>
      <c r="P1078" s="103"/>
      <c r="Q1078" s="103"/>
      <c r="R1078" s="103"/>
      <c r="S1078" s="103"/>
    </row>
    <row r="1079" spans="1:19" ht="14.5" customHeight="1">
      <c r="A1079" s="82" t="str">
        <f t="shared" si="16"/>
        <v>A7540</v>
      </c>
      <c r="B1079" s="410" t="s">
        <v>3315</v>
      </c>
      <c r="C1079" s="410" t="s">
        <v>3316</v>
      </c>
      <c r="D1079" s="410" t="s">
        <v>1892</v>
      </c>
      <c r="E1079" s="410" t="s">
        <v>3317</v>
      </c>
      <c r="F1079" s="410" t="s">
        <v>3318</v>
      </c>
      <c r="G1079" s="416">
        <v>42156</v>
      </c>
      <c r="H1079" s="410" t="s">
        <v>1777</v>
      </c>
      <c r="I1079" s="417">
        <v>30</v>
      </c>
      <c r="J1079" s="417">
        <v>30</v>
      </c>
      <c r="K1079" s="417">
        <v>0</v>
      </c>
      <c r="L1079" s="417">
        <v>75</v>
      </c>
      <c r="M1079" s="410" t="s">
        <v>115</v>
      </c>
      <c r="N1079" s="410" t="s">
        <v>1838</v>
      </c>
      <c r="O1079" s="85"/>
      <c r="P1079" s="85"/>
      <c r="Q1079" s="85"/>
      <c r="R1079" s="85"/>
      <c r="S1079" s="85" t="s">
        <v>1768</v>
      </c>
    </row>
    <row r="1080" spans="1:19" ht="14.5" customHeight="1">
      <c r="A1080" s="82" t="str">
        <f t="shared" si="16"/>
        <v>A7540</v>
      </c>
      <c r="B1080" s="410" t="s">
        <v>3315</v>
      </c>
      <c r="C1080" s="410" t="s">
        <v>3316</v>
      </c>
      <c r="D1080" s="410" t="s">
        <v>1892</v>
      </c>
      <c r="E1080" s="410" t="s">
        <v>3319</v>
      </c>
      <c r="F1080" s="410" t="s">
        <v>3320</v>
      </c>
      <c r="G1080" s="416">
        <v>46661</v>
      </c>
      <c r="H1080" s="410" t="s">
        <v>606</v>
      </c>
      <c r="I1080" s="417">
        <v>30</v>
      </c>
      <c r="J1080" s="417">
        <v>30</v>
      </c>
      <c r="K1080" s="417">
        <v>16</v>
      </c>
      <c r="L1080" s="417">
        <v>75</v>
      </c>
      <c r="M1080" s="410" t="s">
        <v>115</v>
      </c>
      <c r="N1080" s="410">
        <v>7</v>
      </c>
      <c r="O1080" s="85"/>
      <c r="P1080" s="85"/>
      <c r="Q1080" s="85"/>
      <c r="R1080" s="85"/>
      <c r="S1080" s="85" t="s">
        <v>1768</v>
      </c>
    </row>
    <row r="1081" spans="1:19" ht="14.5" customHeight="1">
      <c r="A1081" s="103" t="str">
        <f t="shared" si="16"/>
        <v>A7540</v>
      </c>
      <c r="B1081" s="414" t="s">
        <v>3315</v>
      </c>
      <c r="C1081" s="414" t="s">
        <v>3316</v>
      </c>
      <c r="D1081" s="414" t="s">
        <v>1892</v>
      </c>
      <c r="E1081" s="414" t="s">
        <v>3317</v>
      </c>
      <c r="F1081" s="414" t="s">
        <v>3318</v>
      </c>
      <c r="G1081" s="418">
        <v>42156</v>
      </c>
      <c r="H1081" s="414" t="s">
        <v>1777</v>
      </c>
      <c r="I1081" s="419">
        <v>0</v>
      </c>
      <c r="J1081" s="419">
        <v>30</v>
      </c>
      <c r="K1081" s="419">
        <v>30</v>
      </c>
      <c r="L1081" s="419">
        <v>75</v>
      </c>
      <c r="M1081" s="414" t="s">
        <v>115</v>
      </c>
      <c r="N1081" s="414" t="s">
        <v>1838</v>
      </c>
      <c r="O1081" s="103"/>
      <c r="P1081" s="103"/>
      <c r="Q1081" s="103"/>
      <c r="R1081" s="103"/>
      <c r="S1081" s="103" t="s">
        <v>1768</v>
      </c>
    </row>
    <row r="1082" spans="1:19" ht="14.5" customHeight="1">
      <c r="A1082" s="103" t="str">
        <f t="shared" si="16"/>
        <v>A7540</v>
      </c>
      <c r="B1082" s="414" t="s">
        <v>3315</v>
      </c>
      <c r="C1082" s="414" t="s">
        <v>3316</v>
      </c>
      <c r="D1082" s="414" t="s">
        <v>1892</v>
      </c>
      <c r="E1082" s="414" t="s">
        <v>3319</v>
      </c>
      <c r="F1082" s="414" t="s">
        <v>3320</v>
      </c>
      <c r="G1082" s="418">
        <v>46661</v>
      </c>
      <c r="H1082" s="414" t="s">
        <v>606</v>
      </c>
      <c r="I1082" s="419">
        <v>16</v>
      </c>
      <c r="J1082" s="419">
        <v>30</v>
      </c>
      <c r="K1082" s="419">
        <v>30</v>
      </c>
      <c r="L1082" s="419">
        <v>75</v>
      </c>
      <c r="M1082" s="414" t="s">
        <v>115</v>
      </c>
      <c r="N1082" s="414">
        <v>7</v>
      </c>
      <c r="O1082" s="103"/>
      <c r="P1082" s="103"/>
      <c r="Q1082" s="103"/>
      <c r="R1082" s="103"/>
      <c r="S1082" s="103" t="s">
        <v>1768</v>
      </c>
    </row>
    <row r="1083" spans="1:19" ht="14.5" customHeight="1">
      <c r="A1083" s="82" t="str">
        <f t="shared" si="16"/>
        <v>A7590</v>
      </c>
      <c r="B1083" s="410" t="s">
        <v>3321</v>
      </c>
      <c r="C1083" s="410" t="s">
        <v>3322</v>
      </c>
      <c r="D1083" s="410" t="s">
        <v>2938</v>
      </c>
      <c r="E1083" s="410" t="s">
        <v>3323</v>
      </c>
      <c r="F1083" s="410" t="s">
        <v>3324</v>
      </c>
      <c r="G1083" s="416">
        <v>45901</v>
      </c>
      <c r="H1083" s="410" t="s">
        <v>606</v>
      </c>
      <c r="I1083" s="417">
        <v>29</v>
      </c>
      <c r="J1083" s="417">
        <v>30</v>
      </c>
      <c r="K1083" s="417">
        <v>16</v>
      </c>
      <c r="L1083" s="417">
        <v>88</v>
      </c>
      <c r="M1083" s="410" t="s">
        <v>115</v>
      </c>
      <c r="N1083" s="410" t="s">
        <v>1838</v>
      </c>
      <c r="O1083" s="85"/>
      <c r="P1083" s="85"/>
      <c r="Q1083" s="85"/>
      <c r="R1083" s="85"/>
      <c r="S1083" s="85" t="s">
        <v>1768</v>
      </c>
    </row>
    <row r="1084" spans="1:19" ht="14.5" customHeight="1">
      <c r="A1084" s="103" t="str">
        <f t="shared" si="16"/>
        <v>A7590</v>
      </c>
      <c r="B1084" s="414" t="s">
        <v>3321</v>
      </c>
      <c r="C1084" s="414" t="s">
        <v>3322</v>
      </c>
      <c r="D1084" s="414" t="s">
        <v>2938</v>
      </c>
      <c r="E1084" s="414" t="s">
        <v>3323</v>
      </c>
      <c r="F1084" s="414" t="s">
        <v>3324</v>
      </c>
      <c r="G1084" s="418">
        <v>45901</v>
      </c>
      <c r="H1084" s="414" t="s">
        <v>606</v>
      </c>
      <c r="I1084" s="419">
        <v>16</v>
      </c>
      <c r="J1084" s="419">
        <v>29</v>
      </c>
      <c r="K1084" s="419">
        <v>30</v>
      </c>
      <c r="L1084" s="419">
        <v>88</v>
      </c>
      <c r="M1084" s="414" t="s">
        <v>115</v>
      </c>
      <c r="N1084" s="414" t="s">
        <v>1838</v>
      </c>
      <c r="O1084" s="103"/>
      <c r="P1084" s="103"/>
      <c r="Q1084" s="103"/>
      <c r="R1084" s="103"/>
      <c r="S1084" s="103" t="s">
        <v>1768</v>
      </c>
    </row>
    <row r="1085" spans="1:19" ht="14.5" customHeight="1">
      <c r="A1085" s="82" t="str">
        <f t="shared" si="16"/>
        <v>A7596</v>
      </c>
      <c r="B1085" s="410" t="s">
        <v>3325</v>
      </c>
      <c r="C1085" s="410" t="s">
        <v>3326</v>
      </c>
      <c r="D1085" s="410" t="s">
        <v>2938</v>
      </c>
      <c r="E1085" s="410" t="s">
        <v>3327</v>
      </c>
      <c r="F1085" s="410" t="s">
        <v>3328</v>
      </c>
      <c r="G1085" s="416">
        <v>42095</v>
      </c>
      <c r="H1085" s="410" t="s">
        <v>623</v>
      </c>
      <c r="I1085" s="417">
        <v>24</v>
      </c>
      <c r="J1085" s="417">
        <v>42</v>
      </c>
      <c r="K1085" s="417">
        <v>30</v>
      </c>
      <c r="L1085" s="417">
        <v>485</v>
      </c>
      <c r="M1085" s="410" t="s">
        <v>115</v>
      </c>
      <c r="N1085" s="410" t="s">
        <v>116</v>
      </c>
      <c r="O1085" s="85"/>
      <c r="P1085" s="85" t="s">
        <v>1882</v>
      </c>
      <c r="Q1085" s="85" t="s">
        <v>1882</v>
      </c>
      <c r="R1085" s="85" t="s">
        <v>1883</v>
      </c>
      <c r="S1085" s="85" t="s">
        <v>1768</v>
      </c>
    </row>
    <row r="1086" spans="1:19" ht="14.5" customHeight="1">
      <c r="A1086" s="82" t="str">
        <f t="shared" si="16"/>
        <v>A7596</v>
      </c>
      <c r="B1086" s="410" t="s">
        <v>3325</v>
      </c>
      <c r="C1086" s="410" t="s">
        <v>3329</v>
      </c>
      <c r="D1086" s="410" t="s">
        <v>2938</v>
      </c>
      <c r="E1086" s="410" t="s">
        <v>3330</v>
      </c>
      <c r="F1086" s="410" t="s">
        <v>3331</v>
      </c>
      <c r="G1086" s="416">
        <v>46631</v>
      </c>
      <c r="H1086" s="410" t="s">
        <v>606</v>
      </c>
      <c r="I1086" s="417">
        <v>45</v>
      </c>
      <c r="J1086" s="417">
        <v>38</v>
      </c>
      <c r="K1086" s="417">
        <v>33</v>
      </c>
      <c r="L1086" s="417">
        <v>485</v>
      </c>
      <c r="M1086" s="410" t="s">
        <v>115</v>
      </c>
      <c r="N1086" s="410" t="s">
        <v>116</v>
      </c>
      <c r="O1086" s="85"/>
      <c r="P1086" s="85" t="s">
        <v>1882</v>
      </c>
      <c r="Q1086" s="85" t="s">
        <v>1882</v>
      </c>
      <c r="R1086" s="85" t="s">
        <v>1883</v>
      </c>
      <c r="S1086" s="85" t="s">
        <v>1768</v>
      </c>
    </row>
    <row r="1087" spans="1:19" ht="14.5" customHeight="1">
      <c r="A1087" s="82" t="str">
        <f t="shared" si="16"/>
        <v>A7596</v>
      </c>
      <c r="B1087" s="410" t="s">
        <v>3325</v>
      </c>
      <c r="C1087" s="410" t="s">
        <v>3329</v>
      </c>
      <c r="D1087" s="410" t="s">
        <v>2938</v>
      </c>
      <c r="E1087" s="410" t="s">
        <v>3332</v>
      </c>
      <c r="F1087" s="410" t="s">
        <v>3333</v>
      </c>
      <c r="G1087" s="416">
        <v>46631</v>
      </c>
      <c r="H1087" s="410" t="s">
        <v>606</v>
      </c>
      <c r="I1087" s="417">
        <v>48</v>
      </c>
      <c r="J1087" s="417">
        <v>40</v>
      </c>
      <c r="K1087" s="417">
        <v>49</v>
      </c>
      <c r="L1087" s="417">
        <v>485</v>
      </c>
      <c r="M1087" s="410" t="s">
        <v>115</v>
      </c>
      <c r="N1087" s="410" t="s">
        <v>116</v>
      </c>
      <c r="O1087" s="85"/>
      <c r="P1087" s="85" t="s">
        <v>1882</v>
      </c>
      <c r="Q1087" s="85" t="s">
        <v>1882</v>
      </c>
      <c r="R1087" s="85" t="s">
        <v>1883</v>
      </c>
      <c r="S1087" s="85" t="s">
        <v>1768</v>
      </c>
    </row>
    <row r="1088" spans="1:19" ht="14.5" customHeight="1">
      <c r="A1088" s="82" t="str">
        <f t="shared" si="16"/>
        <v>A7596</v>
      </c>
      <c r="B1088" s="410" t="s">
        <v>3325</v>
      </c>
      <c r="C1088" s="410" t="s">
        <v>3334</v>
      </c>
      <c r="D1088" s="410" t="s">
        <v>2938</v>
      </c>
      <c r="E1088" s="410" t="s">
        <v>3335</v>
      </c>
      <c r="F1088" s="410" t="s">
        <v>3336</v>
      </c>
      <c r="G1088" s="416">
        <v>42095</v>
      </c>
      <c r="H1088" s="410" t="s">
        <v>1777</v>
      </c>
      <c r="I1088" s="417">
        <v>45</v>
      </c>
      <c r="J1088" s="417">
        <v>38</v>
      </c>
      <c r="K1088" s="417">
        <v>33</v>
      </c>
      <c r="L1088" s="417">
        <v>485</v>
      </c>
      <c r="M1088" s="410" t="s">
        <v>115</v>
      </c>
      <c r="N1088" s="410" t="s">
        <v>116</v>
      </c>
      <c r="O1088" s="85"/>
      <c r="P1088" s="85" t="s">
        <v>1882</v>
      </c>
      <c r="Q1088" s="85" t="s">
        <v>1882</v>
      </c>
      <c r="R1088" s="85" t="s">
        <v>1883</v>
      </c>
      <c r="S1088" s="85" t="s">
        <v>1768</v>
      </c>
    </row>
    <row r="1089" spans="1:19" ht="14.5" customHeight="1">
      <c r="A1089" s="103" t="str">
        <f t="shared" si="16"/>
        <v>A7596</v>
      </c>
      <c r="B1089" s="414" t="s">
        <v>3325</v>
      </c>
      <c r="C1089" s="414" t="s">
        <v>3326</v>
      </c>
      <c r="D1089" s="414" t="s">
        <v>2938</v>
      </c>
      <c r="E1089" s="414" t="s">
        <v>3327</v>
      </c>
      <c r="F1089" s="414" t="s">
        <v>3328</v>
      </c>
      <c r="G1089" s="418">
        <v>42095</v>
      </c>
      <c r="H1089" s="414" t="s">
        <v>623</v>
      </c>
      <c r="I1089" s="419">
        <v>30</v>
      </c>
      <c r="J1089" s="419">
        <v>24</v>
      </c>
      <c r="K1089" s="419">
        <v>42</v>
      </c>
      <c r="L1089" s="419">
        <v>485</v>
      </c>
      <c r="M1089" s="414" t="s">
        <v>115</v>
      </c>
      <c r="N1089" s="414" t="s">
        <v>116</v>
      </c>
      <c r="O1089" s="103"/>
      <c r="P1089" s="103" t="s">
        <v>1882</v>
      </c>
      <c r="Q1089" s="103" t="s">
        <v>1882</v>
      </c>
      <c r="R1089" s="103" t="s">
        <v>1883</v>
      </c>
      <c r="S1089" s="103" t="s">
        <v>1768</v>
      </c>
    </row>
    <row r="1090" spans="1:19" ht="14.5" customHeight="1">
      <c r="A1090" s="103" t="str">
        <f t="shared" ref="A1090:A1153" si="17">LEFT(B1090,5)</f>
        <v>A7596</v>
      </c>
      <c r="B1090" s="414" t="s">
        <v>3325</v>
      </c>
      <c r="C1090" s="414" t="s">
        <v>3329</v>
      </c>
      <c r="D1090" s="414" t="s">
        <v>2938</v>
      </c>
      <c r="E1090" s="414" t="s">
        <v>3330</v>
      </c>
      <c r="F1090" s="414" t="s">
        <v>3331</v>
      </c>
      <c r="G1090" s="418">
        <v>46631</v>
      </c>
      <c r="H1090" s="414" t="s">
        <v>606</v>
      </c>
      <c r="I1090" s="419">
        <v>33</v>
      </c>
      <c r="J1090" s="419">
        <v>45</v>
      </c>
      <c r="K1090" s="419">
        <v>38</v>
      </c>
      <c r="L1090" s="419">
        <v>485</v>
      </c>
      <c r="M1090" s="414" t="s">
        <v>115</v>
      </c>
      <c r="N1090" s="414" t="s">
        <v>116</v>
      </c>
      <c r="O1090" s="103"/>
      <c r="P1090" s="103" t="s">
        <v>1882</v>
      </c>
      <c r="Q1090" s="103" t="s">
        <v>1882</v>
      </c>
      <c r="R1090" s="103" t="s">
        <v>1883</v>
      </c>
      <c r="S1090" s="103" t="s">
        <v>1768</v>
      </c>
    </row>
    <row r="1091" spans="1:19" ht="14.5" customHeight="1">
      <c r="A1091" s="103" t="str">
        <f t="shared" si="17"/>
        <v>A7596</v>
      </c>
      <c r="B1091" s="414" t="s">
        <v>3325</v>
      </c>
      <c r="C1091" s="414" t="s">
        <v>3329</v>
      </c>
      <c r="D1091" s="414" t="s">
        <v>2938</v>
      </c>
      <c r="E1091" s="414" t="s">
        <v>3332</v>
      </c>
      <c r="F1091" s="414" t="s">
        <v>3333</v>
      </c>
      <c r="G1091" s="418">
        <v>46631</v>
      </c>
      <c r="H1091" s="414" t="s">
        <v>606</v>
      </c>
      <c r="I1091" s="419">
        <v>49</v>
      </c>
      <c r="J1091" s="419">
        <v>48</v>
      </c>
      <c r="K1091" s="419">
        <v>40</v>
      </c>
      <c r="L1091" s="419">
        <v>485</v>
      </c>
      <c r="M1091" s="414" t="s">
        <v>115</v>
      </c>
      <c r="N1091" s="414" t="s">
        <v>116</v>
      </c>
      <c r="O1091" s="103"/>
      <c r="P1091" s="103" t="s">
        <v>1882</v>
      </c>
      <c r="Q1091" s="103" t="s">
        <v>1882</v>
      </c>
      <c r="R1091" s="103" t="s">
        <v>1883</v>
      </c>
      <c r="S1091" s="103" t="s">
        <v>1768</v>
      </c>
    </row>
    <row r="1092" spans="1:19" ht="14.5" customHeight="1">
      <c r="A1092" s="103" t="str">
        <f t="shared" si="17"/>
        <v>A7596</v>
      </c>
      <c r="B1092" s="414" t="s">
        <v>3325</v>
      </c>
      <c r="C1092" s="414" t="s">
        <v>3334</v>
      </c>
      <c r="D1092" s="414" t="s">
        <v>2938</v>
      </c>
      <c r="E1092" s="414" t="s">
        <v>3335</v>
      </c>
      <c r="F1092" s="414" t="s">
        <v>3336</v>
      </c>
      <c r="G1092" s="418">
        <v>42095</v>
      </c>
      <c r="H1092" s="414" t="s">
        <v>1777</v>
      </c>
      <c r="I1092" s="419">
        <v>33</v>
      </c>
      <c r="J1092" s="419">
        <v>45</v>
      </c>
      <c r="K1092" s="419">
        <v>38</v>
      </c>
      <c r="L1092" s="419">
        <v>485</v>
      </c>
      <c r="M1092" s="414" t="s">
        <v>115</v>
      </c>
      <c r="N1092" s="414" t="s">
        <v>116</v>
      </c>
      <c r="O1092" s="103"/>
      <c r="P1092" s="103" t="s">
        <v>1882</v>
      </c>
      <c r="Q1092" s="103" t="s">
        <v>1882</v>
      </c>
      <c r="R1092" s="103" t="s">
        <v>1883</v>
      </c>
      <c r="S1092" s="103" t="s">
        <v>1768</v>
      </c>
    </row>
    <row r="1093" spans="1:19" ht="14.5" customHeight="1">
      <c r="A1093" s="82" t="str">
        <f t="shared" si="17"/>
        <v>A7597</v>
      </c>
      <c r="B1093" s="410" t="s">
        <v>3337</v>
      </c>
      <c r="C1093" s="410" t="s">
        <v>3338</v>
      </c>
      <c r="D1093" s="410" t="s">
        <v>2938</v>
      </c>
      <c r="E1093" s="410" t="s">
        <v>3339</v>
      </c>
      <c r="F1093" s="410" t="s">
        <v>3340</v>
      </c>
      <c r="G1093" s="416">
        <v>41913</v>
      </c>
      <c r="H1093" s="410" t="s">
        <v>623</v>
      </c>
      <c r="I1093" s="417">
        <v>24</v>
      </c>
      <c r="J1093" s="417">
        <v>42</v>
      </c>
      <c r="K1093" s="417">
        <v>30</v>
      </c>
      <c r="L1093" s="417">
        <v>800</v>
      </c>
      <c r="M1093" s="410" t="s">
        <v>115</v>
      </c>
      <c r="N1093" s="410" t="s">
        <v>116</v>
      </c>
      <c r="O1093" s="85"/>
      <c r="P1093" s="85" t="s">
        <v>115</v>
      </c>
      <c r="Q1093" s="85" t="s">
        <v>115</v>
      </c>
      <c r="R1093" s="85" t="s">
        <v>1767</v>
      </c>
      <c r="S1093" s="85" t="s">
        <v>1768</v>
      </c>
    </row>
    <row r="1094" spans="1:19" ht="14.5" customHeight="1">
      <c r="A1094" s="82" t="str">
        <f t="shared" si="17"/>
        <v>A7597</v>
      </c>
      <c r="B1094" s="410" t="s">
        <v>3337</v>
      </c>
      <c r="C1094" s="410" t="s">
        <v>3341</v>
      </c>
      <c r="D1094" s="410" t="s">
        <v>2938</v>
      </c>
      <c r="E1094" s="410" t="s">
        <v>3342</v>
      </c>
      <c r="F1094" s="410" t="s">
        <v>3343</v>
      </c>
      <c r="G1094" s="416">
        <v>46631</v>
      </c>
      <c r="H1094" s="410" t="s">
        <v>606</v>
      </c>
      <c r="I1094" s="417">
        <v>48</v>
      </c>
      <c r="J1094" s="417">
        <v>40</v>
      </c>
      <c r="K1094" s="417">
        <v>49</v>
      </c>
      <c r="L1094" s="417">
        <v>800</v>
      </c>
      <c r="M1094" s="410" t="s">
        <v>115</v>
      </c>
      <c r="N1094" s="410" t="s">
        <v>1838</v>
      </c>
      <c r="O1094" s="85"/>
      <c r="P1094" s="85" t="s">
        <v>115</v>
      </c>
      <c r="Q1094" s="85" t="s">
        <v>115</v>
      </c>
      <c r="R1094" s="85" t="s">
        <v>1767</v>
      </c>
      <c r="S1094" s="85" t="s">
        <v>1768</v>
      </c>
    </row>
    <row r="1095" spans="1:19" ht="14.5" customHeight="1">
      <c r="A1095" s="82" t="str">
        <f t="shared" si="17"/>
        <v>A7597</v>
      </c>
      <c r="B1095" s="410" t="s">
        <v>3337</v>
      </c>
      <c r="C1095" s="410" t="s">
        <v>3344</v>
      </c>
      <c r="D1095" s="410" t="s">
        <v>2938</v>
      </c>
      <c r="E1095" s="410" t="s">
        <v>3345</v>
      </c>
      <c r="F1095" s="410" t="s">
        <v>3346</v>
      </c>
      <c r="G1095" s="416">
        <v>41913</v>
      </c>
      <c r="H1095" s="410" t="s">
        <v>623</v>
      </c>
      <c r="I1095" s="417">
        <v>24</v>
      </c>
      <c r="J1095" s="417">
        <v>42</v>
      </c>
      <c r="K1095" s="417">
        <v>30</v>
      </c>
      <c r="L1095" s="417">
        <v>800</v>
      </c>
      <c r="M1095" s="410" t="s">
        <v>115</v>
      </c>
      <c r="N1095" s="410" t="s">
        <v>116</v>
      </c>
      <c r="O1095" s="85"/>
      <c r="P1095" s="85" t="s">
        <v>115</v>
      </c>
      <c r="Q1095" s="85" t="s">
        <v>115</v>
      </c>
      <c r="R1095" s="85" t="s">
        <v>1767</v>
      </c>
      <c r="S1095" s="85" t="s">
        <v>1768</v>
      </c>
    </row>
    <row r="1096" spans="1:19" ht="14.5" customHeight="1">
      <c r="A1096" s="82" t="str">
        <f t="shared" si="17"/>
        <v>A7597</v>
      </c>
      <c r="B1096" s="410" t="s">
        <v>3337</v>
      </c>
      <c r="C1096" s="410" t="s">
        <v>3344</v>
      </c>
      <c r="D1096" s="410" t="s">
        <v>2938</v>
      </c>
      <c r="E1096" s="410" t="s">
        <v>3347</v>
      </c>
      <c r="F1096" s="410" t="s">
        <v>3348</v>
      </c>
      <c r="G1096" s="416">
        <v>41944</v>
      </c>
      <c r="H1096" s="410" t="s">
        <v>1777</v>
      </c>
      <c r="I1096" s="417">
        <v>24</v>
      </c>
      <c r="J1096" s="417">
        <v>42</v>
      </c>
      <c r="K1096" s="417">
        <v>30</v>
      </c>
      <c r="L1096" s="417">
        <v>800</v>
      </c>
      <c r="M1096" s="410" t="s">
        <v>115</v>
      </c>
      <c r="N1096" s="410" t="s">
        <v>116</v>
      </c>
      <c r="O1096" s="85"/>
      <c r="P1096" s="85" t="s">
        <v>115</v>
      </c>
      <c r="Q1096" s="85" t="s">
        <v>115</v>
      </c>
      <c r="R1096" s="85" t="s">
        <v>1767</v>
      </c>
      <c r="S1096" s="85" t="s">
        <v>1768</v>
      </c>
    </row>
    <row r="1097" spans="1:19" ht="14.5" customHeight="1">
      <c r="A1097" s="103" t="str">
        <f t="shared" si="17"/>
        <v>A7597</v>
      </c>
      <c r="B1097" s="414" t="s">
        <v>3337</v>
      </c>
      <c r="C1097" s="414" t="s">
        <v>3338</v>
      </c>
      <c r="D1097" s="414" t="s">
        <v>2938</v>
      </c>
      <c r="E1097" s="414" t="s">
        <v>3339</v>
      </c>
      <c r="F1097" s="414" t="s">
        <v>3340</v>
      </c>
      <c r="G1097" s="418">
        <v>41913</v>
      </c>
      <c r="H1097" s="414" t="s">
        <v>623</v>
      </c>
      <c r="I1097" s="419">
        <v>30</v>
      </c>
      <c r="J1097" s="419">
        <v>24</v>
      </c>
      <c r="K1097" s="419">
        <v>42</v>
      </c>
      <c r="L1097" s="419">
        <v>800</v>
      </c>
      <c r="M1097" s="414" t="s">
        <v>115</v>
      </c>
      <c r="N1097" s="414" t="s">
        <v>116</v>
      </c>
      <c r="O1097" s="103"/>
      <c r="P1097" s="103" t="s">
        <v>115</v>
      </c>
      <c r="Q1097" s="103" t="s">
        <v>115</v>
      </c>
      <c r="R1097" s="103" t="s">
        <v>1767</v>
      </c>
      <c r="S1097" s="103" t="s">
        <v>1768</v>
      </c>
    </row>
    <row r="1098" spans="1:19" ht="14.5" customHeight="1">
      <c r="A1098" s="103" t="str">
        <f t="shared" si="17"/>
        <v>A7597</v>
      </c>
      <c r="B1098" s="414" t="s">
        <v>3337</v>
      </c>
      <c r="C1098" s="414" t="s">
        <v>3341</v>
      </c>
      <c r="D1098" s="414" t="s">
        <v>2938</v>
      </c>
      <c r="E1098" s="414" t="s">
        <v>3342</v>
      </c>
      <c r="F1098" s="414" t="s">
        <v>3343</v>
      </c>
      <c r="G1098" s="418">
        <v>46631</v>
      </c>
      <c r="H1098" s="414" t="s">
        <v>606</v>
      </c>
      <c r="I1098" s="419">
        <v>49</v>
      </c>
      <c r="J1098" s="419">
        <v>48</v>
      </c>
      <c r="K1098" s="419">
        <v>40</v>
      </c>
      <c r="L1098" s="419">
        <v>800</v>
      </c>
      <c r="M1098" s="414" t="s">
        <v>115</v>
      </c>
      <c r="N1098" s="414" t="s">
        <v>1838</v>
      </c>
      <c r="O1098" s="103"/>
      <c r="P1098" s="103" t="s">
        <v>115</v>
      </c>
      <c r="Q1098" s="103" t="s">
        <v>115</v>
      </c>
      <c r="R1098" s="103" t="s">
        <v>1767</v>
      </c>
      <c r="S1098" s="103" t="s">
        <v>1768</v>
      </c>
    </row>
    <row r="1099" spans="1:19" ht="14.5" customHeight="1">
      <c r="A1099" s="103" t="str">
        <f t="shared" si="17"/>
        <v>A7597</v>
      </c>
      <c r="B1099" s="414" t="s">
        <v>3337</v>
      </c>
      <c r="C1099" s="414" t="s">
        <v>3344</v>
      </c>
      <c r="D1099" s="414" t="s">
        <v>2938</v>
      </c>
      <c r="E1099" s="414" t="s">
        <v>3345</v>
      </c>
      <c r="F1099" s="414" t="s">
        <v>3346</v>
      </c>
      <c r="G1099" s="418">
        <v>41913</v>
      </c>
      <c r="H1099" s="414" t="s">
        <v>623</v>
      </c>
      <c r="I1099" s="419">
        <v>30</v>
      </c>
      <c r="J1099" s="419">
        <v>24</v>
      </c>
      <c r="K1099" s="419">
        <v>42</v>
      </c>
      <c r="L1099" s="419">
        <v>800</v>
      </c>
      <c r="M1099" s="414" t="s">
        <v>115</v>
      </c>
      <c r="N1099" s="414" t="s">
        <v>116</v>
      </c>
      <c r="O1099" s="103"/>
      <c r="P1099" s="103" t="s">
        <v>115</v>
      </c>
      <c r="Q1099" s="103" t="s">
        <v>115</v>
      </c>
      <c r="R1099" s="103" t="s">
        <v>1767</v>
      </c>
      <c r="S1099" s="103" t="s">
        <v>1768</v>
      </c>
    </row>
    <row r="1100" spans="1:19" ht="14.5" customHeight="1">
      <c r="A1100" s="103" t="str">
        <f t="shared" si="17"/>
        <v>A7597</v>
      </c>
      <c r="B1100" s="414" t="s">
        <v>3337</v>
      </c>
      <c r="C1100" s="414" t="s">
        <v>3344</v>
      </c>
      <c r="D1100" s="414" t="s">
        <v>2938</v>
      </c>
      <c r="E1100" s="414" t="s">
        <v>3347</v>
      </c>
      <c r="F1100" s="414" t="s">
        <v>3348</v>
      </c>
      <c r="G1100" s="310">
        <v>41944</v>
      </c>
      <c r="H1100" s="414" t="s">
        <v>1777</v>
      </c>
      <c r="I1100" s="68">
        <v>30</v>
      </c>
      <c r="J1100" s="68">
        <v>24</v>
      </c>
      <c r="K1100" s="68">
        <v>42</v>
      </c>
      <c r="L1100" s="68">
        <v>800</v>
      </c>
      <c r="M1100" s="414" t="s">
        <v>115</v>
      </c>
      <c r="N1100" s="414" t="s">
        <v>116</v>
      </c>
      <c r="O1100" s="103"/>
      <c r="P1100" s="103" t="s">
        <v>115</v>
      </c>
      <c r="Q1100" s="103" t="s">
        <v>115</v>
      </c>
      <c r="R1100" s="103" t="s">
        <v>1767</v>
      </c>
      <c r="S1100" s="103" t="s">
        <v>1768</v>
      </c>
    </row>
    <row r="1101" spans="1:19" ht="14.5" customHeight="1">
      <c r="A1101" s="82" t="str">
        <f t="shared" si="17"/>
        <v>A7705</v>
      </c>
      <c r="B1101" s="410" t="s">
        <v>760</v>
      </c>
      <c r="C1101" s="410" t="s">
        <v>3349</v>
      </c>
      <c r="D1101" s="410" t="s">
        <v>1764</v>
      </c>
      <c r="E1101" s="410" t="s">
        <v>3350</v>
      </c>
      <c r="F1101" s="410" t="s">
        <v>3351</v>
      </c>
      <c r="G1101" s="416">
        <v>44166</v>
      </c>
      <c r="H1101" s="410" t="s">
        <v>606</v>
      </c>
      <c r="I1101" s="417">
        <v>19</v>
      </c>
      <c r="J1101" s="417">
        <v>12</v>
      </c>
      <c r="K1101" s="417">
        <v>13.3</v>
      </c>
      <c r="L1101" s="417">
        <v>45</v>
      </c>
      <c r="M1101" s="410" t="s">
        <v>115</v>
      </c>
      <c r="N1101" s="410" t="s">
        <v>116</v>
      </c>
      <c r="O1101" s="85"/>
      <c r="P1101" s="85" t="s">
        <v>1882</v>
      </c>
      <c r="Q1101" s="85" t="s">
        <v>1882</v>
      </c>
      <c r="R1101" s="85" t="s">
        <v>1883</v>
      </c>
      <c r="S1101" s="85" t="s">
        <v>1768</v>
      </c>
    </row>
    <row r="1102" spans="1:19" ht="14.5" customHeight="1">
      <c r="A1102" s="82" t="str">
        <f t="shared" si="17"/>
        <v>A7705</v>
      </c>
      <c r="B1102" s="410" t="s">
        <v>760</v>
      </c>
      <c r="C1102" s="410" t="s">
        <v>3352</v>
      </c>
      <c r="D1102" s="410" t="s">
        <v>1764</v>
      </c>
      <c r="E1102" s="410" t="s">
        <v>3353</v>
      </c>
      <c r="F1102" s="410" t="s">
        <v>3354</v>
      </c>
      <c r="G1102" s="416">
        <v>44166</v>
      </c>
      <c r="H1102" s="410" t="s">
        <v>606</v>
      </c>
      <c r="I1102" s="67">
        <v>17</v>
      </c>
      <c r="J1102" s="67">
        <v>7.88</v>
      </c>
      <c r="K1102" s="67">
        <v>11.3</v>
      </c>
      <c r="L1102" s="67">
        <v>45</v>
      </c>
      <c r="M1102" s="410" t="s">
        <v>115</v>
      </c>
      <c r="N1102" s="410" t="s">
        <v>116</v>
      </c>
      <c r="O1102" s="85" t="s">
        <v>1882</v>
      </c>
      <c r="P1102" s="85" t="s">
        <v>1882</v>
      </c>
      <c r="Q1102" s="85" t="s">
        <v>1882</v>
      </c>
      <c r="R1102" s="85" t="s">
        <v>1883</v>
      </c>
      <c r="S1102" s="85" t="s">
        <v>1768</v>
      </c>
    </row>
    <row r="1103" spans="1:19" ht="14.5" customHeight="1">
      <c r="A1103" s="103" t="str">
        <f t="shared" si="17"/>
        <v>A7705</v>
      </c>
      <c r="B1103" s="414" t="s">
        <v>760</v>
      </c>
      <c r="C1103" s="414" t="s">
        <v>3349</v>
      </c>
      <c r="D1103" s="414" t="s">
        <v>1764</v>
      </c>
      <c r="E1103" s="414" t="s">
        <v>3350</v>
      </c>
      <c r="F1103" s="414" t="s">
        <v>3351</v>
      </c>
      <c r="G1103" s="418">
        <v>44166</v>
      </c>
      <c r="H1103" s="414" t="s">
        <v>606</v>
      </c>
      <c r="I1103" s="419">
        <v>13.3</v>
      </c>
      <c r="J1103" s="419">
        <v>19</v>
      </c>
      <c r="K1103" s="419">
        <v>12</v>
      </c>
      <c r="L1103" s="419">
        <v>45</v>
      </c>
      <c r="M1103" s="414" t="s">
        <v>115</v>
      </c>
      <c r="N1103" s="414" t="s">
        <v>116</v>
      </c>
      <c r="O1103" s="103"/>
      <c r="P1103" s="103" t="s">
        <v>1882</v>
      </c>
      <c r="Q1103" s="103" t="s">
        <v>1882</v>
      </c>
      <c r="R1103" s="103" t="s">
        <v>1883</v>
      </c>
      <c r="S1103" s="103" t="s">
        <v>1768</v>
      </c>
    </row>
    <row r="1104" spans="1:19" ht="14.5" customHeight="1">
      <c r="A1104" s="103" t="str">
        <f t="shared" si="17"/>
        <v>A7705</v>
      </c>
      <c r="B1104" s="414" t="s">
        <v>760</v>
      </c>
      <c r="C1104" s="414" t="s">
        <v>3352</v>
      </c>
      <c r="D1104" s="414" t="s">
        <v>1764</v>
      </c>
      <c r="E1104" s="414" t="s">
        <v>3353</v>
      </c>
      <c r="F1104" s="414" t="s">
        <v>3354</v>
      </c>
      <c r="G1104" s="418">
        <v>44166</v>
      </c>
      <c r="H1104" s="414" t="s">
        <v>606</v>
      </c>
      <c r="I1104" s="419">
        <v>11.3</v>
      </c>
      <c r="J1104" s="419">
        <v>17</v>
      </c>
      <c r="K1104" s="419">
        <v>7.88</v>
      </c>
      <c r="L1104" s="419">
        <v>45</v>
      </c>
      <c r="M1104" s="414" t="s">
        <v>115</v>
      </c>
      <c r="N1104" s="414" t="s">
        <v>116</v>
      </c>
      <c r="O1104" s="103" t="s">
        <v>1882</v>
      </c>
      <c r="P1104" s="103" t="s">
        <v>1882</v>
      </c>
      <c r="Q1104" s="103" t="s">
        <v>1882</v>
      </c>
      <c r="R1104" s="103" t="s">
        <v>1883</v>
      </c>
      <c r="S1104" s="103" t="s">
        <v>1768</v>
      </c>
    </row>
    <row r="1105" spans="1:19" ht="14.5" customHeight="1">
      <c r="A1105" s="82" t="str">
        <f t="shared" si="17"/>
        <v>A7706</v>
      </c>
      <c r="B1105" s="410" t="s">
        <v>763</v>
      </c>
      <c r="C1105" s="410" t="s">
        <v>3355</v>
      </c>
      <c r="D1105" s="410" t="s">
        <v>1764</v>
      </c>
      <c r="E1105" s="410" t="s">
        <v>3356</v>
      </c>
      <c r="F1105" s="410" t="s">
        <v>3357</v>
      </c>
      <c r="G1105" s="416">
        <v>42248</v>
      </c>
      <c r="H1105" s="410" t="s">
        <v>623</v>
      </c>
      <c r="I1105" s="417">
        <v>24.5</v>
      </c>
      <c r="J1105" s="417">
        <v>15.25</v>
      </c>
      <c r="K1105" s="417">
        <v>8</v>
      </c>
      <c r="L1105" s="417">
        <v>20</v>
      </c>
      <c r="M1105" s="410" t="s">
        <v>115</v>
      </c>
      <c r="N1105" s="410" t="s">
        <v>116</v>
      </c>
      <c r="O1105" s="85"/>
      <c r="P1105" s="85"/>
      <c r="Q1105" s="85"/>
      <c r="R1105" s="85"/>
      <c r="S1105" s="85" t="s">
        <v>1768</v>
      </c>
    </row>
    <row r="1106" spans="1:19" ht="14.5" customHeight="1">
      <c r="A1106" s="82" t="str">
        <f t="shared" si="17"/>
        <v>A7706</v>
      </c>
      <c r="B1106" s="410" t="s">
        <v>763</v>
      </c>
      <c r="C1106" s="410" t="s">
        <v>3355</v>
      </c>
      <c r="D1106" s="410" t="s">
        <v>1764</v>
      </c>
      <c r="E1106" s="410" t="s">
        <v>3358</v>
      </c>
      <c r="F1106" s="410" t="s">
        <v>3359</v>
      </c>
      <c r="G1106" s="416">
        <v>45992</v>
      </c>
      <c r="H1106" s="410" t="s">
        <v>606</v>
      </c>
      <c r="I1106" s="417">
        <v>24.5</v>
      </c>
      <c r="J1106" s="417">
        <v>15.25</v>
      </c>
      <c r="K1106" s="417">
        <v>8</v>
      </c>
      <c r="L1106" s="417">
        <v>20</v>
      </c>
      <c r="M1106" s="410" t="s">
        <v>115</v>
      </c>
      <c r="N1106" s="410" t="s">
        <v>116</v>
      </c>
      <c r="O1106" s="85"/>
      <c r="P1106" s="85"/>
      <c r="Q1106" s="85"/>
      <c r="R1106" s="85"/>
      <c r="S1106" s="85" t="s">
        <v>1768</v>
      </c>
    </row>
    <row r="1107" spans="1:19" ht="14.5" customHeight="1">
      <c r="A1107" s="82" t="str">
        <f t="shared" si="17"/>
        <v>A7706</v>
      </c>
      <c r="B1107" s="410" t="s">
        <v>763</v>
      </c>
      <c r="C1107" s="410" t="s">
        <v>3360</v>
      </c>
      <c r="D1107" s="410" t="s">
        <v>1764</v>
      </c>
      <c r="E1107" s="410" t="s">
        <v>3361</v>
      </c>
      <c r="F1107" s="410" t="s">
        <v>3362</v>
      </c>
      <c r="G1107" s="416">
        <v>44166</v>
      </c>
      <c r="H1107" s="410" t="s">
        <v>606</v>
      </c>
      <c r="I1107" s="417">
        <v>24.5</v>
      </c>
      <c r="J1107" s="417">
        <v>15.25</v>
      </c>
      <c r="K1107" s="417">
        <v>8</v>
      </c>
      <c r="L1107" s="417">
        <v>20</v>
      </c>
      <c r="M1107" s="410" t="s">
        <v>115</v>
      </c>
      <c r="N1107" s="410" t="s">
        <v>116</v>
      </c>
      <c r="O1107" s="85"/>
      <c r="P1107" s="85"/>
      <c r="Q1107" s="85"/>
      <c r="R1107" s="85"/>
      <c r="S1107" s="85" t="s">
        <v>1768</v>
      </c>
    </row>
    <row r="1108" spans="1:19" ht="14.5" customHeight="1">
      <c r="A1108" s="103" t="str">
        <f t="shared" si="17"/>
        <v>A7706</v>
      </c>
      <c r="B1108" s="414" t="s">
        <v>763</v>
      </c>
      <c r="C1108" s="414" t="s">
        <v>3355</v>
      </c>
      <c r="D1108" s="414" t="s">
        <v>1764</v>
      </c>
      <c r="E1108" s="414" t="s">
        <v>3356</v>
      </c>
      <c r="F1108" s="414" t="s">
        <v>3357</v>
      </c>
      <c r="G1108" s="418">
        <v>42248</v>
      </c>
      <c r="H1108" s="414" t="s">
        <v>623</v>
      </c>
      <c r="I1108" s="419">
        <v>8</v>
      </c>
      <c r="J1108" s="419">
        <v>24.5</v>
      </c>
      <c r="K1108" s="419">
        <v>15.25</v>
      </c>
      <c r="L1108" s="419">
        <v>20</v>
      </c>
      <c r="M1108" s="414" t="s">
        <v>115</v>
      </c>
      <c r="N1108" s="414" t="s">
        <v>116</v>
      </c>
      <c r="O1108" s="103"/>
      <c r="P1108" s="103"/>
      <c r="Q1108" s="103"/>
      <c r="R1108" s="103"/>
      <c r="S1108" s="103" t="s">
        <v>1768</v>
      </c>
    </row>
    <row r="1109" spans="1:19" ht="14.5" customHeight="1">
      <c r="A1109" s="103" t="str">
        <f t="shared" si="17"/>
        <v>A7706</v>
      </c>
      <c r="B1109" s="414" t="s">
        <v>763</v>
      </c>
      <c r="C1109" s="414" t="s">
        <v>3355</v>
      </c>
      <c r="D1109" s="414" t="s">
        <v>1764</v>
      </c>
      <c r="E1109" s="414" t="s">
        <v>3358</v>
      </c>
      <c r="F1109" s="414" t="s">
        <v>3359</v>
      </c>
      <c r="G1109" s="418">
        <v>45992</v>
      </c>
      <c r="H1109" s="414" t="s">
        <v>606</v>
      </c>
      <c r="I1109" s="419">
        <v>8</v>
      </c>
      <c r="J1109" s="419">
        <v>24.5</v>
      </c>
      <c r="K1109" s="419">
        <v>15.25</v>
      </c>
      <c r="L1109" s="419">
        <v>20</v>
      </c>
      <c r="M1109" s="414" t="s">
        <v>115</v>
      </c>
      <c r="N1109" s="414" t="s">
        <v>116</v>
      </c>
      <c r="O1109" s="103"/>
      <c r="P1109" s="103"/>
      <c r="Q1109" s="103"/>
      <c r="R1109" s="103"/>
      <c r="S1109" s="103" t="s">
        <v>1768</v>
      </c>
    </row>
    <row r="1110" spans="1:19" ht="14.5" customHeight="1">
      <c r="A1110" s="103" t="str">
        <f t="shared" si="17"/>
        <v>A7706</v>
      </c>
      <c r="B1110" s="414" t="s">
        <v>763</v>
      </c>
      <c r="C1110" s="414" t="s">
        <v>3360</v>
      </c>
      <c r="D1110" s="414" t="s">
        <v>1764</v>
      </c>
      <c r="E1110" s="414" t="s">
        <v>3361</v>
      </c>
      <c r="F1110" s="414" t="s">
        <v>3362</v>
      </c>
      <c r="G1110" s="418">
        <v>44166</v>
      </c>
      <c r="H1110" s="414" t="s">
        <v>606</v>
      </c>
      <c r="I1110" s="419">
        <v>8</v>
      </c>
      <c r="J1110" s="419">
        <v>24.5</v>
      </c>
      <c r="K1110" s="419">
        <v>15.25</v>
      </c>
      <c r="L1110" s="419">
        <v>20</v>
      </c>
      <c r="M1110" s="414" t="s">
        <v>115</v>
      </c>
      <c r="N1110" s="414" t="s">
        <v>116</v>
      </c>
      <c r="O1110" s="103"/>
      <c r="P1110" s="103"/>
      <c r="Q1110" s="103"/>
      <c r="R1110" s="103"/>
      <c r="S1110" s="103" t="s">
        <v>1768</v>
      </c>
    </row>
    <row r="1111" spans="1:19" ht="14.5" customHeight="1">
      <c r="A1111" s="82" t="str">
        <f t="shared" si="17"/>
        <v>A7821</v>
      </c>
      <c r="B1111" s="410" t="s">
        <v>3363</v>
      </c>
      <c r="C1111" s="410" t="s">
        <v>3364</v>
      </c>
      <c r="D1111" s="410" t="s">
        <v>2938</v>
      </c>
      <c r="E1111" s="410" t="s">
        <v>3365</v>
      </c>
      <c r="F1111" s="410" t="s">
        <v>3366</v>
      </c>
      <c r="G1111" s="416">
        <v>45748</v>
      </c>
      <c r="H1111" s="410" t="s">
        <v>606</v>
      </c>
      <c r="I1111" s="417">
        <v>24</v>
      </c>
      <c r="J1111" s="417">
        <v>20</v>
      </c>
      <c r="K1111" s="417">
        <v>9</v>
      </c>
      <c r="L1111" s="417">
        <v>26</v>
      </c>
      <c r="M1111" s="410" t="s">
        <v>115</v>
      </c>
      <c r="N1111" s="410" t="s">
        <v>116</v>
      </c>
      <c r="O1111" s="85"/>
      <c r="P1111" s="85"/>
      <c r="Q1111" s="85"/>
      <c r="R1111" s="85"/>
      <c r="S1111" s="85" t="s">
        <v>1768</v>
      </c>
    </row>
    <row r="1112" spans="1:19" ht="14.5" customHeight="1">
      <c r="A1112" s="82" t="str">
        <f t="shared" si="17"/>
        <v>A7821</v>
      </c>
      <c r="B1112" s="410" t="s">
        <v>3363</v>
      </c>
      <c r="C1112" s="410" t="s">
        <v>3364</v>
      </c>
      <c r="D1112" s="410" t="s">
        <v>2938</v>
      </c>
      <c r="E1112" s="410" t="s">
        <v>3367</v>
      </c>
      <c r="F1112" s="410" t="s">
        <v>3368</v>
      </c>
      <c r="G1112" s="416">
        <v>42675</v>
      </c>
      <c r="H1112" s="410" t="s">
        <v>623</v>
      </c>
      <c r="I1112" s="417">
        <v>24</v>
      </c>
      <c r="J1112" s="417">
        <v>20</v>
      </c>
      <c r="K1112" s="417">
        <v>9</v>
      </c>
      <c r="L1112" s="417">
        <v>26</v>
      </c>
      <c r="M1112" s="410" t="s">
        <v>115</v>
      </c>
      <c r="N1112" s="410" t="s">
        <v>116</v>
      </c>
      <c r="O1112" s="85"/>
      <c r="P1112" s="85"/>
      <c r="Q1112" s="85"/>
      <c r="R1112" s="85"/>
      <c r="S1112" s="85" t="s">
        <v>1768</v>
      </c>
    </row>
    <row r="1113" spans="1:19" ht="14.5" customHeight="1">
      <c r="A1113" s="82" t="str">
        <f t="shared" si="17"/>
        <v>A7821</v>
      </c>
      <c r="B1113" s="410" t="s">
        <v>3363</v>
      </c>
      <c r="C1113" s="410" t="s">
        <v>3364</v>
      </c>
      <c r="D1113" s="410" t="s">
        <v>2949</v>
      </c>
      <c r="E1113" s="410" t="s">
        <v>3369</v>
      </c>
      <c r="F1113" s="410" t="s">
        <v>3370</v>
      </c>
      <c r="G1113" s="416">
        <v>41275</v>
      </c>
      <c r="H1113" s="410" t="s">
        <v>1777</v>
      </c>
      <c r="I1113" s="417">
        <v>24</v>
      </c>
      <c r="J1113" s="417">
        <v>20</v>
      </c>
      <c r="K1113" s="417">
        <v>9</v>
      </c>
      <c r="L1113" s="417">
        <v>26</v>
      </c>
      <c r="M1113" s="410" t="s">
        <v>115</v>
      </c>
      <c r="N1113" s="410" t="s">
        <v>116</v>
      </c>
      <c r="O1113" s="85"/>
      <c r="P1113" s="85"/>
      <c r="Q1113" s="85"/>
      <c r="R1113" s="85"/>
      <c r="S1113" s="85" t="s">
        <v>1768</v>
      </c>
    </row>
    <row r="1114" spans="1:19" ht="14.5" customHeight="1">
      <c r="A1114" s="103" t="str">
        <f t="shared" si="17"/>
        <v>A7821</v>
      </c>
      <c r="B1114" s="414" t="s">
        <v>3363</v>
      </c>
      <c r="C1114" s="414" t="s">
        <v>3364</v>
      </c>
      <c r="D1114" s="414" t="s">
        <v>2938</v>
      </c>
      <c r="E1114" s="414" t="s">
        <v>3365</v>
      </c>
      <c r="F1114" s="414" t="s">
        <v>3366</v>
      </c>
      <c r="G1114" s="418">
        <v>45748</v>
      </c>
      <c r="H1114" s="414" t="s">
        <v>606</v>
      </c>
      <c r="I1114" s="419">
        <v>9</v>
      </c>
      <c r="J1114" s="419">
        <v>24</v>
      </c>
      <c r="K1114" s="419">
        <v>20</v>
      </c>
      <c r="L1114" s="419">
        <v>26</v>
      </c>
      <c r="M1114" s="414" t="s">
        <v>115</v>
      </c>
      <c r="N1114" s="414" t="s">
        <v>116</v>
      </c>
      <c r="O1114" s="103"/>
      <c r="P1114" s="103"/>
      <c r="Q1114" s="103"/>
      <c r="R1114" s="103"/>
      <c r="S1114" s="103" t="s">
        <v>1768</v>
      </c>
    </row>
    <row r="1115" spans="1:19" ht="14.5" customHeight="1">
      <c r="A1115" s="103" t="str">
        <f t="shared" si="17"/>
        <v>A7821</v>
      </c>
      <c r="B1115" s="414" t="s">
        <v>3363</v>
      </c>
      <c r="C1115" s="414" t="s">
        <v>3364</v>
      </c>
      <c r="D1115" s="414" t="s">
        <v>2938</v>
      </c>
      <c r="E1115" s="414" t="s">
        <v>3367</v>
      </c>
      <c r="F1115" s="414" t="s">
        <v>3368</v>
      </c>
      <c r="G1115" s="418">
        <v>42675</v>
      </c>
      <c r="H1115" s="414" t="s">
        <v>623</v>
      </c>
      <c r="I1115" s="419">
        <v>9</v>
      </c>
      <c r="J1115" s="419">
        <v>24</v>
      </c>
      <c r="K1115" s="419">
        <v>20</v>
      </c>
      <c r="L1115" s="419">
        <v>26</v>
      </c>
      <c r="M1115" s="414" t="s">
        <v>115</v>
      </c>
      <c r="N1115" s="414" t="s">
        <v>116</v>
      </c>
      <c r="O1115" s="103"/>
      <c r="P1115" s="103"/>
      <c r="Q1115" s="103"/>
      <c r="R1115" s="103"/>
      <c r="S1115" s="103" t="s">
        <v>1768</v>
      </c>
    </row>
    <row r="1116" spans="1:19" ht="14.5" customHeight="1">
      <c r="A1116" s="103" t="str">
        <f t="shared" si="17"/>
        <v>A7821</v>
      </c>
      <c r="B1116" s="414" t="s">
        <v>3363</v>
      </c>
      <c r="C1116" s="414" t="s">
        <v>3364</v>
      </c>
      <c r="D1116" s="414" t="s">
        <v>2949</v>
      </c>
      <c r="E1116" s="414" t="s">
        <v>3369</v>
      </c>
      <c r="F1116" s="414" t="s">
        <v>3370</v>
      </c>
      <c r="G1116" s="418">
        <v>41275</v>
      </c>
      <c r="H1116" s="414" t="s">
        <v>1777</v>
      </c>
      <c r="I1116" s="419">
        <v>9</v>
      </c>
      <c r="J1116" s="419">
        <v>24</v>
      </c>
      <c r="K1116" s="419">
        <v>20</v>
      </c>
      <c r="L1116" s="419">
        <v>26</v>
      </c>
      <c r="M1116" s="414" t="s">
        <v>115</v>
      </c>
      <c r="N1116" s="414" t="s">
        <v>116</v>
      </c>
      <c r="O1116" s="103"/>
      <c r="P1116" s="103"/>
      <c r="Q1116" s="103"/>
      <c r="R1116" s="103"/>
      <c r="S1116" s="103" t="s">
        <v>1768</v>
      </c>
    </row>
    <row r="1117" spans="1:19" ht="14.5" customHeight="1">
      <c r="A1117" s="82" t="str">
        <f t="shared" si="17"/>
        <v>A7902</v>
      </c>
      <c r="B1117" s="410" t="s">
        <v>766</v>
      </c>
      <c r="C1117" s="410" t="s">
        <v>3371</v>
      </c>
      <c r="D1117" s="410" t="s">
        <v>2938</v>
      </c>
      <c r="E1117" s="410" t="s">
        <v>3372</v>
      </c>
      <c r="F1117" s="410" t="s">
        <v>3373</v>
      </c>
      <c r="G1117" s="416">
        <v>41426</v>
      </c>
      <c r="H1117" s="410" t="s">
        <v>1777</v>
      </c>
      <c r="I1117" s="417">
        <v>20</v>
      </c>
      <c r="J1117" s="417">
        <v>17</v>
      </c>
      <c r="K1117" s="417">
        <v>16</v>
      </c>
      <c r="L1117" s="417">
        <v>50</v>
      </c>
      <c r="M1117" s="410" t="s">
        <v>115</v>
      </c>
      <c r="N1117" s="410" t="s">
        <v>116</v>
      </c>
      <c r="O1117" s="85"/>
      <c r="P1117" s="85"/>
      <c r="Q1117" s="85"/>
      <c r="R1117" s="85"/>
      <c r="S1117" s="85" t="s">
        <v>1768</v>
      </c>
    </row>
    <row r="1118" spans="1:19" ht="14.5" customHeight="1">
      <c r="A1118" s="82" t="str">
        <f t="shared" si="17"/>
        <v>A7902</v>
      </c>
      <c r="B1118" s="410" t="s">
        <v>766</v>
      </c>
      <c r="C1118" s="410" t="s">
        <v>3371</v>
      </c>
      <c r="D1118" s="410" t="s">
        <v>2938</v>
      </c>
      <c r="E1118" s="410" t="s">
        <v>3374</v>
      </c>
      <c r="F1118" s="410" t="s">
        <v>3375</v>
      </c>
      <c r="G1118" s="416">
        <v>45901</v>
      </c>
      <c r="H1118" s="410" t="s">
        <v>606</v>
      </c>
      <c r="I1118" s="417">
        <v>20</v>
      </c>
      <c r="J1118" s="417">
        <v>17</v>
      </c>
      <c r="K1118" s="417">
        <v>16</v>
      </c>
      <c r="L1118" s="417">
        <v>50</v>
      </c>
      <c r="M1118" s="410" t="s">
        <v>115</v>
      </c>
      <c r="N1118" s="410" t="s">
        <v>116</v>
      </c>
      <c r="O1118" s="85"/>
      <c r="P1118" s="85"/>
      <c r="Q1118" s="85"/>
      <c r="R1118" s="85"/>
      <c r="S1118" s="85" t="s">
        <v>1768</v>
      </c>
    </row>
    <row r="1119" spans="1:19" ht="14.5" customHeight="1">
      <c r="A1119" s="103" t="str">
        <f t="shared" si="17"/>
        <v>A7902</v>
      </c>
      <c r="B1119" s="414" t="s">
        <v>766</v>
      </c>
      <c r="C1119" s="414" t="s">
        <v>3371</v>
      </c>
      <c r="D1119" s="414" t="s">
        <v>2938</v>
      </c>
      <c r="E1119" s="414" t="s">
        <v>3372</v>
      </c>
      <c r="F1119" s="414" t="s">
        <v>3373</v>
      </c>
      <c r="G1119" s="418">
        <v>41426</v>
      </c>
      <c r="H1119" s="414" t="s">
        <v>1777</v>
      </c>
      <c r="I1119" s="419">
        <v>16</v>
      </c>
      <c r="J1119" s="419">
        <v>20</v>
      </c>
      <c r="K1119" s="419">
        <v>17</v>
      </c>
      <c r="L1119" s="419">
        <v>50</v>
      </c>
      <c r="M1119" s="414" t="s">
        <v>115</v>
      </c>
      <c r="N1119" s="414" t="s">
        <v>116</v>
      </c>
      <c r="O1119" s="103"/>
      <c r="P1119" s="103"/>
      <c r="Q1119" s="103"/>
      <c r="R1119" s="103"/>
      <c r="S1119" s="103" t="s">
        <v>1768</v>
      </c>
    </row>
    <row r="1120" spans="1:19" ht="14.5" customHeight="1">
      <c r="A1120" s="103" t="str">
        <f t="shared" si="17"/>
        <v>A7902</v>
      </c>
      <c r="B1120" s="414" t="s">
        <v>766</v>
      </c>
      <c r="C1120" s="414" t="s">
        <v>3371</v>
      </c>
      <c r="D1120" s="414" t="s">
        <v>2938</v>
      </c>
      <c r="E1120" s="414" t="s">
        <v>3374</v>
      </c>
      <c r="F1120" s="414" t="s">
        <v>3375</v>
      </c>
      <c r="G1120" s="418">
        <v>45901</v>
      </c>
      <c r="H1120" s="414" t="s">
        <v>606</v>
      </c>
      <c r="I1120" s="419">
        <v>16</v>
      </c>
      <c r="J1120" s="419">
        <v>20</v>
      </c>
      <c r="K1120" s="419">
        <v>17</v>
      </c>
      <c r="L1120" s="419">
        <v>50</v>
      </c>
      <c r="M1120" s="414" t="s">
        <v>115</v>
      </c>
      <c r="N1120" s="414" t="s">
        <v>116</v>
      </c>
      <c r="O1120" s="103"/>
      <c r="P1120" s="103"/>
      <c r="Q1120" s="103"/>
      <c r="R1120" s="103"/>
      <c r="S1120" s="103" t="s">
        <v>1768</v>
      </c>
    </row>
    <row r="1121" spans="1:19" ht="14.5" customHeight="1">
      <c r="A1121" s="82" t="str">
        <f t="shared" si="17"/>
        <v>A7903</v>
      </c>
      <c r="B1121" s="410" t="s">
        <v>3376</v>
      </c>
      <c r="C1121" s="410" t="s">
        <v>3377</v>
      </c>
      <c r="D1121" s="410" t="s">
        <v>2938</v>
      </c>
      <c r="E1121" s="410" t="s">
        <v>3378</v>
      </c>
      <c r="F1121" s="410" t="s">
        <v>3379</v>
      </c>
      <c r="G1121" s="416">
        <v>45992</v>
      </c>
      <c r="H1121" s="410" t="s">
        <v>606</v>
      </c>
      <c r="I1121" s="417">
        <v>4</v>
      </c>
      <c r="J1121" s="417">
        <v>4</v>
      </c>
      <c r="K1121" s="417">
        <v>4</v>
      </c>
      <c r="L1121" s="417">
        <v>1</v>
      </c>
      <c r="M1121" s="410" t="s">
        <v>115</v>
      </c>
      <c r="N1121" s="410" t="s">
        <v>116</v>
      </c>
      <c r="O1121" s="85"/>
      <c r="P1121" s="85"/>
      <c r="Q1121" s="85"/>
      <c r="R1121" s="85"/>
      <c r="S1121" s="85" t="s">
        <v>1768</v>
      </c>
    </row>
    <row r="1122" spans="1:19" ht="14.5" customHeight="1">
      <c r="A1122" s="103" t="str">
        <f t="shared" si="17"/>
        <v>A7903</v>
      </c>
      <c r="B1122" s="414" t="s">
        <v>3376</v>
      </c>
      <c r="C1122" s="414" t="s">
        <v>3377</v>
      </c>
      <c r="D1122" s="414" t="s">
        <v>2938</v>
      </c>
      <c r="E1122" s="414" t="s">
        <v>3378</v>
      </c>
      <c r="F1122" s="414" t="s">
        <v>3379</v>
      </c>
      <c r="G1122" s="418">
        <v>45992</v>
      </c>
      <c r="H1122" s="414" t="s">
        <v>606</v>
      </c>
      <c r="I1122" s="419">
        <v>4</v>
      </c>
      <c r="J1122" s="419">
        <v>4</v>
      </c>
      <c r="K1122" s="419">
        <v>4</v>
      </c>
      <c r="L1122" s="419">
        <v>1</v>
      </c>
      <c r="M1122" s="414" t="s">
        <v>115</v>
      </c>
      <c r="N1122" s="414" t="s">
        <v>116</v>
      </c>
      <c r="O1122" s="103"/>
      <c r="P1122" s="103"/>
      <c r="Q1122" s="103"/>
      <c r="R1122" s="103"/>
      <c r="S1122" s="103" t="s">
        <v>1768</v>
      </c>
    </row>
    <row r="1123" spans="1:19" ht="14.5" customHeight="1">
      <c r="A1123" s="82" t="str">
        <f t="shared" si="17"/>
        <v>A7905</v>
      </c>
      <c r="B1123" s="410" t="s">
        <v>3380</v>
      </c>
      <c r="C1123" s="410" t="s">
        <v>3381</v>
      </c>
      <c r="D1123" s="410" t="s">
        <v>1774</v>
      </c>
      <c r="E1123" s="410" t="s">
        <v>3382</v>
      </c>
      <c r="F1123" s="410" t="s">
        <v>3383</v>
      </c>
      <c r="G1123" s="416">
        <v>44440</v>
      </c>
      <c r="H1123" s="410" t="s">
        <v>606</v>
      </c>
      <c r="I1123" s="417">
        <v>24.63</v>
      </c>
      <c r="J1123" s="417">
        <v>19.5</v>
      </c>
      <c r="K1123" s="417">
        <v>37.5</v>
      </c>
      <c r="L1123" s="417">
        <v>400</v>
      </c>
      <c r="M1123" s="410" t="s">
        <v>115</v>
      </c>
      <c r="N1123" s="410" t="s">
        <v>116</v>
      </c>
      <c r="O1123" s="85"/>
      <c r="P1123" s="85"/>
      <c r="Q1123" s="85"/>
      <c r="R1123" s="85"/>
      <c r="S1123" s="85" t="s">
        <v>1768</v>
      </c>
    </row>
    <row r="1124" spans="1:19" ht="14.5" customHeight="1">
      <c r="A1124" s="103" t="str">
        <f t="shared" si="17"/>
        <v>A7905</v>
      </c>
      <c r="B1124" s="414" t="s">
        <v>3380</v>
      </c>
      <c r="C1124" s="414" t="s">
        <v>3381</v>
      </c>
      <c r="D1124" s="414" t="s">
        <v>1774</v>
      </c>
      <c r="E1124" s="414" t="s">
        <v>3382</v>
      </c>
      <c r="F1124" s="414" t="s">
        <v>3383</v>
      </c>
      <c r="G1124" s="418">
        <v>44440</v>
      </c>
      <c r="H1124" s="414" t="s">
        <v>606</v>
      </c>
      <c r="I1124" s="419">
        <v>37.5</v>
      </c>
      <c r="J1124" s="419">
        <v>24.63</v>
      </c>
      <c r="K1124" s="419">
        <v>19.5</v>
      </c>
      <c r="L1124" s="419">
        <v>400</v>
      </c>
      <c r="M1124" s="414" t="s">
        <v>115</v>
      </c>
      <c r="N1124" s="414" t="s">
        <v>116</v>
      </c>
      <c r="O1124" s="103"/>
      <c r="P1124" s="103"/>
      <c r="Q1124" s="103"/>
      <c r="R1124" s="103"/>
      <c r="S1124" s="103" t="s">
        <v>1768</v>
      </c>
    </row>
    <row r="1125" spans="1:19" ht="14.5" customHeight="1">
      <c r="A1125" s="82" t="str">
        <f t="shared" si="17"/>
        <v>A7906</v>
      </c>
      <c r="B1125" s="410" t="s">
        <v>3384</v>
      </c>
      <c r="C1125" s="410" t="s">
        <v>3385</v>
      </c>
      <c r="D1125" s="410" t="s">
        <v>2938</v>
      </c>
      <c r="E1125" s="410" t="s">
        <v>3386</v>
      </c>
      <c r="F1125" s="410" t="s">
        <v>3387</v>
      </c>
      <c r="G1125" s="416">
        <v>46357</v>
      </c>
      <c r="H1125" s="410" t="s">
        <v>606</v>
      </c>
      <c r="I1125" s="417">
        <v>30</v>
      </c>
      <c r="J1125" s="417">
        <v>21</v>
      </c>
      <c r="K1125" s="417">
        <v>16</v>
      </c>
      <c r="L1125" s="417">
        <v>75</v>
      </c>
      <c r="M1125" s="410" t="s">
        <v>115</v>
      </c>
      <c r="N1125" s="410" t="s">
        <v>116</v>
      </c>
      <c r="O1125" s="85"/>
      <c r="P1125" s="85"/>
      <c r="Q1125" s="85"/>
      <c r="R1125" s="85"/>
      <c r="S1125" s="85" t="s">
        <v>1768</v>
      </c>
    </row>
    <row r="1126" spans="1:19" ht="14.5" customHeight="1">
      <c r="A1126" s="103" t="str">
        <f t="shared" si="17"/>
        <v>A7906</v>
      </c>
      <c r="B1126" s="414" t="s">
        <v>3384</v>
      </c>
      <c r="C1126" s="414" t="s">
        <v>3385</v>
      </c>
      <c r="D1126" s="414" t="s">
        <v>2938</v>
      </c>
      <c r="E1126" s="414" t="s">
        <v>3386</v>
      </c>
      <c r="F1126" s="414" t="s">
        <v>3387</v>
      </c>
      <c r="G1126" s="418">
        <v>46357</v>
      </c>
      <c r="H1126" s="414" t="s">
        <v>606</v>
      </c>
      <c r="I1126" s="419">
        <v>16</v>
      </c>
      <c r="J1126" s="419">
        <v>30</v>
      </c>
      <c r="K1126" s="419">
        <v>21</v>
      </c>
      <c r="L1126" s="419">
        <v>75</v>
      </c>
      <c r="M1126" s="414" t="s">
        <v>115</v>
      </c>
      <c r="N1126" s="414" t="s">
        <v>116</v>
      </c>
      <c r="O1126" s="103"/>
      <c r="P1126" s="103"/>
      <c r="Q1126" s="103"/>
      <c r="R1126" s="103"/>
      <c r="S1126" s="103" t="s">
        <v>1768</v>
      </c>
    </row>
    <row r="1127" spans="1:19" ht="14.5" customHeight="1">
      <c r="A1127" s="82" t="str">
        <f t="shared" si="17"/>
        <v>A7907</v>
      </c>
      <c r="B1127" s="410" t="s">
        <v>3388</v>
      </c>
      <c r="C1127" s="410" t="s">
        <v>3389</v>
      </c>
      <c r="D1127" s="410" t="s">
        <v>2938</v>
      </c>
      <c r="E1127" s="410" t="s">
        <v>3390</v>
      </c>
      <c r="F1127" s="410" t="s">
        <v>3391</v>
      </c>
      <c r="G1127" s="416">
        <v>46447</v>
      </c>
      <c r="H1127" s="410" t="s">
        <v>606</v>
      </c>
      <c r="I1127" s="417">
        <v>214</v>
      </c>
      <c r="J1127" s="417">
        <v>98</v>
      </c>
      <c r="K1127" s="417">
        <v>105</v>
      </c>
      <c r="L1127" s="417">
        <v>8367</v>
      </c>
      <c r="M1127" s="410" t="s">
        <v>115</v>
      </c>
      <c r="N1127" s="410" t="s">
        <v>116</v>
      </c>
      <c r="O1127" s="85"/>
      <c r="P1127" s="85"/>
      <c r="Q1127" s="85"/>
      <c r="R1127" s="85"/>
      <c r="S1127" s="85" t="s">
        <v>1768</v>
      </c>
    </row>
    <row r="1128" spans="1:19" ht="14.5" customHeight="1">
      <c r="A1128" s="103" t="str">
        <f t="shared" si="17"/>
        <v>A7907</v>
      </c>
      <c r="B1128" s="414" t="s">
        <v>3388</v>
      </c>
      <c r="C1128" s="414" t="s">
        <v>3389</v>
      </c>
      <c r="D1128" s="414" t="s">
        <v>2938</v>
      </c>
      <c r="E1128" s="414" t="s">
        <v>3390</v>
      </c>
      <c r="F1128" s="414" t="s">
        <v>3391</v>
      </c>
      <c r="G1128" s="418">
        <v>46447</v>
      </c>
      <c r="H1128" s="414" t="s">
        <v>606</v>
      </c>
      <c r="I1128" s="419">
        <v>105</v>
      </c>
      <c r="J1128" s="419">
        <v>214</v>
      </c>
      <c r="K1128" s="419">
        <v>98</v>
      </c>
      <c r="L1128" s="419">
        <v>8367</v>
      </c>
      <c r="M1128" s="414" t="s">
        <v>115</v>
      </c>
      <c r="N1128" s="414" t="s">
        <v>116</v>
      </c>
      <c r="O1128" s="103"/>
      <c r="P1128" s="103"/>
      <c r="Q1128" s="103"/>
      <c r="R1128" s="103"/>
      <c r="S1128" s="103" t="s">
        <v>1768</v>
      </c>
    </row>
    <row r="1129" spans="1:19" ht="14.5" customHeight="1">
      <c r="A1129" s="82" t="str">
        <f t="shared" si="17"/>
        <v>A7908</v>
      </c>
      <c r="B1129" s="410" t="s">
        <v>3392</v>
      </c>
      <c r="C1129" s="410" t="s">
        <v>3393</v>
      </c>
      <c r="D1129" s="410" t="s">
        <v>2938</v>
      </c>
      <c r="E1129" s="410" t="s">
        <v>3394</v>
      </c>
      <c r="F1129" s="410" t="s">
        <v>3395</v>
      </c>
      <c r="G1129" s="416">
        <v>45992</v>
      </c>
      <c r="H1129" s="410" t="s">
        <v>606</v>
      </c>
      <c r="I1129" s="417">
        <v>52</v>
      </c>
      <c r="J1129" s="417">
        <v>28</v>
      </c>
      <c r="K1129" s="417">
        <v>23</v>
      </c>
      <c r="L1129" s="417">
        <v>199</v>
      </c>
      <c r="M1129" s="410"/>
      <c r="N1129" s="410" t="s">
        <v>1838</v>
      </c>
      <c r="O1129" s="85"/>
      <c r="P1129" s="85"/>
      <c r="Q1129" s="85"/>
      <c r="R1129" s="85"/>
      <c r="S1129" s="85" t="s">
        <v>1768</v>
      </c>
    </row>
    <row r="1130" spans="1:19" ht="14.5" customHeight="1">
      <c r="A1130" s="103" t="str">
        <f t="shared" si="17"/>
        <v>A7908</v>
      </c>
      <c r="B1130" s="414" t="s">
        <v>3392</v>
      </c>
      <c r="C1130" s="414" t="s">
        <v>3393</v>
      </c>
      <c r="D1130" s="414" t="s">
        <v>2938</v>
      </c>
      <c r="E1130" s="414" t="s">
        <v>3394</v>
      </c>
      <c r="F1130" s="414" t="s">
        <v>3395</v>
      </c>
      <c r="G1130" s="418">
        <v>45992</v>
      </c>
      <c r="H1130" s="414" t="s">
        <v>606</v>
      </c>
      <c r="I1130" s="419">
        <v>23</v>
      </c>
      <c r="J1130" s="419">
        <v>52</v>
      </c>
      <c r="K1130" s="419">
        <v>28</v>
      </c>
      <c r="L1130" s="419">
        <v>199</v>
      </c>
      <c r="M1130" s="414"/>
      <c r="N1130" s="414" t="s">
        <v>1838</v>
      </c>
      <c r="O1130" s="103"/>
      <c r="P1130" s="103"/>
      <c r="Q1130" s="103"/>
      <c r="R1130" s="103"/>
      <c r="S1130" s="103" t="s">
        <v>1768</v>
      </c>
    </row>
    <row r="1131" spans="1:19" ht="14.5" customHeight="1">
      <c r="A1131" s="82" t="str">
        <f t="shared" si="17"/>
        <v>A7909</v>
      </c>
      <c r="B1131" s="410" t="s">
        <v>3396</v>
      </c>
      <c r="C1131" s="410" t="s">
        <v>3397</v>
      </c>
      <c r="D1131" s="410" t="s">
        <v>2938</v>
      </c>
      <c r="E1131" s="410" t="s">
        <v>3398</v>
      </c>
      <c r="F1131" s="410" t="s">
        <v>3399</v>
      </c>
      <c r="G1131" s="416">
        <v>45809</v>
      </c>
      <c r="H1131" s="410" t="s">
        <v>606</v>
      </c>
      <c r="I1131" s="417">
        <v>60</v>
      </c>
      <c r="J1131" s="417">
        <v>30</v>
      </c>
      <c r="K1131" s="417">
        <v>53</v>
      </c>
      <c r="L1131" s="417">
        <v>400</v>
      </c>
      <c r="M1131" s="410" t="s">
        <v>115</v>
      </c>
      <c r="N1131" s="410" t="s">
        <v>116</v>
      </c>
      <c r="O1131" s="85"/>
      <c r="P1131" s="85"/>
      <c r="Q1131" s="85"/>
      <c r="R1131" s="85"/>
      <c r="S1131" s="85" t="s">
        <v>1768</v>
      </c>
    </row>
    <row r="1132" spans="1:19" ht="14.5" customHeight="1">
      <c r="A1132" s="103" t="str">
        <f t="shared" si="17"/>
        <v>A7909</v>
      </c>
      <c r="B1132" s="414" t="s">
        <v>3396</v>
      </c>
      <c r="C1132" s="414" t="s">
        <v>3397</v>
      </c>
      <c r="D1132" s="414" t="s">
        <v>2938</v>
      </c>
      <c r="E1132" s="414" t="s">
        <v>3398</v>
      </c>
      <c r="F1132" s="414" t="s">
        <v>3399</v>
      </c>
      <c r="G1132" s="418">
        <v>45809</v>
      </c>
      <c r="H1132" s="414" t="s">
        <v>606</v>
      </c>
      <c r="I1132" s="419">
        <v>53</v>
      </c>
      <c r="J1132" s="419">
        <v>60</v>
      </c>
      <c r="K1132" s="419">
        <v>30</v>
      </c>
      <c r="L1132" s="419">
        <v>400</v>
      </c>
      <c r="M1132" s="414" t="s">
        <v>115</v>
      </c>
      <c r="N1132" s="414" t="s">
        <v>116</v>
      </c>
      <c r="O1132" s="103"/>
      <c r="P1132" s="103"/>
      <c r="Q1132" s="103"/>
      <c r="R1132" s="103"/>
      <c r="S1132" s="103" t="s">
        <v>1768</v>
      </c>
    </row>
    <row r="1133" spans="1:19" ht="14.5" customHeight="1">
      <c r="A1133" s="82" t="str">
        <f t="shared" si="17"/>
        <v>A7910</v>
      </c>
      <c r="B1133" s="410" t="s">
        <v>3400</v>
      </c>
      <c r="C1133" s="410" t="s">
        <v>3401</v>
      </c>
      <c r="D1133" s="410" t="s">
        <v>2938</v>
      </c>
      <c r="E1133" s="410" t="s">
        <v>3402</v>
      </c>
      <c r="F1133" s="410" t="s">
        <v>3403</v>
      </c>
      <c r="G1133" s="416">
        <v>41821</v>
      </c>
      <c r="H1133" s="410" t="s">
        <v>1777</v>
      </c>
      <c r="I1133" s="417">
        <v>20</v>
      </c>
      <c r="J1133" s="417">
        <v>24</v>
      </c>
      <c r="K1133" s="417">
        <v>10</v>
      </c>
      <c r="L1133" s="417">
        <v>35</v>
      </c>
      <c r="M1133" s="410" t="s">
        <v>115</v>
      </c>
      <c r="N1133" s="410" t="s">
        <v>116</v>
      </c>
      <c r="O1133" s="85"/>
      <c r="P1133" s="85" t="s">
        <v>1882</v>
      </c>
      <c r="Q1133" s="85" t="s">
        <v>1882</v>
      </c>
      <c r="R1133" s="85" t="s">
        <v>1883</v>
      </c>
      <c r="S1133" s="85" t="s">
        <v>1768</v>
      </c>
    </row>
    <row r="1134" spans="1:19" ht="14.5" customHeight="1">
      <c r="A1134" s="82" t="str">
        <f t="shared" si="17"/>
        <v>A7910</v>
      </c>
      <c r="B1134" s="410" t="s">
        <v>3400</v>
      </c>
      <c r="C1134" s="410" t="s">
        <v>3404</v>
      </c>
      <c r="D1134" s="410" t="s">
        <v>2938</v>
      </c>
      <c r="E1134" s="410" t="s">
        <v>3405</v>
      </c>
      <c r="F1134" s="410" t="s">
        <v>3406</v>
      </c>
      <c r="G1134" s="416">
        <v>44197</v>
      </c>
      <c r="H1134" s="410" t="s">
        <v>606</v>
      </c>
      <c r="I1134" s="417">
        <v>20</v>
      </c>
      <c r="J1134" s="417">
        <v>24</v>
      </c>
      <c r="K1134" s="417">
        <v>10</v>
      </c>
      <c r="L1134" s="417">
        <v>35</v>
      </c>
      <c r="M1134" s="410" t="s">
        <v>115</v>
      </c>
      <c r="N1134" s="410" t="s">
        <v>116</v>
      </c>
      <c r="O1134" s="85"/>
      <c r="P1134" s="85" t="s">
        <v>1882</v>
      </c>
      <c r="Q1134" s="85" t="s">
        <v>1882</v>
      </c>
      <c r="R1134" s="85" t="s">
        <v>1883</v>
      </c>
      <c r="S1134" s="85" t="s">
        <v>1768</v>
      </c>
    </row>
    <row r="1135" spans="1:19" ht="14.5" customHeight="1">
      <c r="A1135" s="103" t="str">
        <f t="shared" si="17"/>
        <v>A7910</v>
      </c>
      <c r="B1135" s="414" t="s">
        <v>3400</v>
      </c>
      <c r="C1135" s="414" t="s">
        <v>3401</v>
      </c>
      <c r="D1135" s="414" t="s">
        <v>2938</v>
      </c>
      <c r="E1135" s="414" t="s">
        <v>3402</v>
      </c>
      <c r="F1135" s="414" t="s">
        <v>3403</v>
      </c>
      <c r="G1135" s="418">
        <v>41821</v>
      </c>
      <c r="H1135" s="414" t="s">
        <v>1777</v>
      </c>
      <c r="I1135" s="419">
        <v>10</v>
      </c>
      <c r="J1135" s="419">
        <v>20</v>
      </c>
      <c r="K1135" s="419">
        <v>24</v>
      </c>
      <c r="L1135" s="419">
        <v>35</v>
      </c>
      <c r="M1135" s="414" t="s">
        <v>115</v>
      </c>
      <c r="N1135" s="414" t="s">
        <v>116</v>
      </c>
      <c r="O1135" s="103"/>
      <c r="P1135" s="103" t="s">
        <v>1882</v>
      </c>
      <c r="Q1135" s="103" t="s">
        <v>1882</v>
      </c>
      <c r="R1135" s="103" t="s">
        <v>1883</v>
      </c>
      <c r="S1135" s="103" t="s">
        <v>1768</v>
      </c>
    </row>
    <row r="1136" spans="1:19" ht="14.5" customHeight="1">
      <c r="A1136" s="103" t="str">
        <f t="shared" si="17"/>
        <v>A7910</v>
      </c>
      <c r="B1136" s="414" t="s">
        <v>3400</v>
      </c>
      <c r="C1136" s="414" t="s">
        <v>3404</v>
      </c>
      <c r="D1136" s="414" t="s">
        <v>2938</v>
      </c>
      <c r="E1136" s="414" t="s">
        <v>3405</v>
      </c>
      <c r="F1136" s="414" t="s">
        <v>3406</v>
      </c>
      <c r="G1136" s="418">
        <v>44197</v>
      </c>
      <c r="H1136" s="414" t="s">
        <v>606</v>
      </c>
      <c r="I1136" s="419">
        <v>10</v>
      </c>
      <c r="J1136" s="419">
        <v>20</v>
      </c>
      <c r="K1136" s="419">
        <v>24</v>
      </c>
      <c r="L1136" s="419">
        <v>35</v>
      </c>
      <c r="M1136" s="414" t="s">
        <v>115</v>
      </c>
      <c r="N1136" s="414" t="s">
        <v>116</v>
      </c>
      <c r="O1136" s="103"/>
      <c r="P1136" s="103" t="s">
        <v>1882</v>
      </c>
      <c r="Q1136" s="103" t="s">
        <v>1882</v>
      </c>
      <c r="R1136" s="103" t="s">
        <v>1883</v>
      </c>
      <c r="S1136" s="103" t="s">
        <v>1768</v>
      </c>
    </row>
    <row r="1137" spans="1:19" ht="14.5" customHeight="1">
      <c r="A1137" s="82" t="str">
        <f t="shared" si="17"/>
        <v>A7920</v>
      </c>
      <c r="B1137" s="410" t="s">
        <v>3407</v>
      </c>
      <c r="C1137" s="410" t="s">
        <v>3408</v>
      </c>
      <c r="D1137" s="410" t="s">
        <v>2938</v>
      </c>
      <c r="E1137" s="410" t="s">
        <v>3409</v>
      </c>
      <c r="F1137" s="410" t="s">
        <v>3410</v>
      </c>
      <c r="G1137" s="416">
        <v>47300</v>
      </c>
      <c r="H1137" s="410" t="s">
        <v>606</v>
      </c>
      <c r="I1137" s="417">
        <v>23</v>
      </c>
      <c r="J1137" s="417">
        <v>21</v>
      </c>
      <c r="K1137" s="417">
        <v>7</v>
      </c>
      <c r="L1137" s="417">
        <v>22</v>
      </c>
      <c r="M1137" s="410" t="s">
        <v>115</v>
      </c>
      <c r="N1137" s="410" t="s">
        <v>116</v>
      </c>
      <c r="O1137" s="85"/>
      <c r="P1137" s="85"/>
      <c r="Q1137" s="85"/>
      <c r="R1137" s="85"/>
      <c r="S1137" s="85" t="s">
        <v>1768</v>
      </c>
    </row>
    <row r="1138" spans="1:19" ht="14.5" customHeight="1">
      <c r="A1138" s="82" t="str">
        <f t="shared" si="17"/>
        <v>A7920</v>
      </c>
      <c r="B1138" s="410" t="s">
        <v>3407</v>
      </c>
      <c r="C1138" s="410" t="s">
        <v>3408</v>
      </c>
      <c r="D1138" s="410" t="s">
        <v>2938</v>
      </c>
      <c r="E1138" s="410" t="s">
        <v>3411</v>
      </c>
      <c r="F1138" s="410" t="s">
        <v>3412</v>
      </c>
      <c r="G1138" s="416">
        <v>42705</v>
      </c>
      <c r="H1138" s="410" t="s">
        <v>623</v>
      </c>
      <c r="I1138" s="417">
        <v>23</v>
      </c>
      <c r="J1138" s="417">
        <v>21</v>
      </c>
      <c r="K1138" s="417">
        <v>7</v>
      </c>
      <c r="L1138" s="417">
        <v>22</v>
      </c>
      <c r="M1138" s="410" t="s">
        <v>115</v>
      </c>
      <c r="N1138" s="410" t="s">
        <v>116</v>
      </c>
      <c r="O1138" s="85"/>
      <c r="P1138" s="85"/>
      <c r="Q1138" s="85"/>
      <c r="R1138" s="85"/>
      <c r="S1138" s="85" t="s">
        <v>1768</v>
      </c>
    </row>
    <row r="1139" spans="1:19" ht="14.5" customHeight="1">
      <c r="A1139" s="103" t="str">
        <f t="shared" si="17"/>
        <v>A7920</v>
      </c>
      <c r="B1139" s="414" t="s">
        <v>3407</v>
      </c>
      <c r="C1139" s="414" t="s">
        <v>3408</v>
      </c>
      <c r="D1139" s="414" t="s">
        <v>2938</v>
      </c>
      <c r="E1139" s="414" t="s">
        <v>3409</v>
      </c>
      <c r="F1139" s="414" t="s">
        <v>3410</v>
      </c>
      <c r="G1139" s="418">
        <v>47300</v>
      </c>
      <c r="H1139" s="414" t="s">
        <v>606</v>
      </c>
      <c r="I1139" s="419">
        <v>7</v>
      </c>
      <c r="J1139" s="419">
        <v>23</v>
      </c>
      <c r="K1139" s="419">
        <v>21</v>
      </c>
      <c r="L1139" s="419">
        <v>22</v>
      </c>
      <c r="M1139" s="414" t="s">
        <v>115</v>
      </c>
      <c r="N1139" s="414" t="s">
        <v>116</v>
      </c>
      <c r="O1139" s="103"/>
      <c r="P1139" s="103"/>
      <c r="Q1139" s="103"/>
      <c r="R1139" s="103"/>
      <c r="S1139" s="103" t="s">
        <v>1768</v>
      </c>
    </row>
    <row r="1140" spans="1:19" ht="14.5" customHeight="1">
      <c r="A1140" s="103" t="str">
        <f t="shared" si="17"/>
        <v>A7920</v>
      </c>
      <c r="B1140" s="414" t="s">
        <v>3407</v>
      </c>
      <c r="C1140" s="414" t="s">
        <v>3408</v>
      </c>
      <c r="D1140" s="414" t="s">
        <v>2938</v>
      </c>
      <c r="E1140" s="414" t="s">
        <v>3411</v>
      </c>
      <c r="F1140" s="414" t="s">
        <v>3412</v>
      </c>
      <c r="G1140" s="418">
        <v>42705</v>
      </c>
      <c r="H1140" s="414" t="s">
        <v>623</v>
      </c>
      <c r="I1140" s="419">
        <v>7</v>
      </c>
      <c r="J1140" s="419">
        <v>23</v>
      </c>
      <c r="K1140" s="419">
        <v>21</v>
      </c>
      <c r="L1140" s="419">
        <v>22</v>
      </c>
      <c r="M1140" s="414" t="s">
        <v>115</v>
      </c>
      <c r="N1140" s="414" t="s">
        <v>116</v>
      </c>
      <c r="O1140" s="103"/>
      <c r="P1140" s="103"/>
      <c r="Q1140" s="103"/>
      <c r="R1140" s="103"/>
      <c r="S1140" s="103" t="s">
        <v>1768</v>
      </c>
    </row>
    <row r="1141" spans="1:19" ht="14.5" customHeight="1">
      <c r="A1141" s="82" t="str">
        <f t="shared" si="17"/>
        <v>A7942</v>
      </c>
      <c r="B1141" s="410" t="s">
        <v>3413</v>
      </c>
      <c r="C1141" s="410" t="s">
        <v>3414</v>
      </c>
      <c r="D1141" s="410" t="s">
        <v>2938</v>
      </c>
      <c r="E1141" s="410" t="s">
        <v>3415</v>
      </c>
      <c r="F1141" s="410" t="s">
        <v>3416</v>
      </c>
      <c r="G1141" s="416">
        <v>44105</v>
      </c>
      <c r="H1141" s="410" t="s">
        <v>606</v>
      </c>
      <c r="I1141" s="417">
        <v>20</v>
      </c>
      <c r="J1141" s="417">
        <v>11</v>
      </c>
      <c r="K1141" s="417">
        <v>16</v>
      </c>
      <c r="L1141" s="417">
        <v>25</v>
      </c>
      <c r="M1141" s="410" t="s">
        <v>115</v>
      </c>
      <c r="N1141" s="410" t="s">
        <v>116</v>
      </c>
      <c r="O1141" s="85"/>
      <c r="P1141" s="85"/>
      <c r="Q1141" s="85"/>
      <c r="R1141" s="85"/>
      <c r="S1141" s="85" t="s">
        <v>1768</v>
      </c>
    </row>
    <row r="1142" spans="1:19" ht="14.5" customHeight="1">
      <c r="A1142" s="103" t="str">
        <f t="shared" si="17"/>
        <v>A7942</v>
      </c>
      <c r="B1142" s="414" t="s">
        <v>3413</v>
      </c>
      <c r="C1142" s="414" t="s">
        <v>3414</v>
      </c>
      <c r="D1142" s="414" t="s">
        <v>2938</v>
      </c>
      <c r="E1142" s="414" t="s">
        <v>3415</v>
      </c>
      <c r="F1142" s="414" t="s">
        <v>3416</v>
      </c>
      <c r="G1142" s="418">
        <v>44105</v>
      </c>
      <c r="H1142" s="414" t="s">
        <v>606</v>
      </c>
      <c r="I1142" s="419">
        <v>16</v>
      </c>
      <c r="J1142" s="419">
        <v>20</v>
      </c>
      <c r="K1142" s="419">
        <v>11</v>
      </c>
      <c r="L1142" s="419">
        <v>25</v>
      </c>
      <c r="M1142" s="414" t="s">
        <v>115</v>
      </c>
      <c r="N1142" s="414" t="s">
        <v>116</v>
      </c>
      <c r="O1142" s="103"/>
      <c r="P1142" s="103"/>
      <c r="Q1142" s="103"/>
      <c r="R1142" s="103"/>
      <c r="S1142" s="103" t="s">
        <v>1768</v>
      </c>
    </row>
    <row r="1143" spans="1:19" ht="14.5" customHeight="1">
      <c r="A1143" s="82" t="str">
        <f t="shared" si="17"/>
        <v>A7955</v>
      </c>
      <c r="B1143" s="410" t="s">
        <v>3417</v>
      </c>
      <c r="C1143" s="410" t="s">
        <v>3418</v>
      </c>
      <c r="D1143" s="410" t="s">
        <v>2938</v>
      </c>
      <c r="E1143" s="410" t="s">
        <v>3419</v>
      </c>
      <c r="F1143" s="410" t="s">
        <v>3420</v>
      </c>
      <c r="G1143" s="416">
        <v>45809</v>
      </c>
      <c r="H1143" s="410" t="s">
        <v>606</v>
      </c>
      <c r="I1143" s="417">
        <v>27</v>
      </c>
      <c r="J1143" s="417">
        <v>27</v>
      </c>
      <c r="K1143" s="417">
        <v>18</v>
      </c>
      <c r="L1143" s="417">
        <v>120</v>
      </c>
      <c r="M1143" s="410" t="s">
        <v>115</v>
      </c>
      <c r="N1143" s="410" t="s">
        <v>116</v>
      </c>
      <c r="O1143" s="85"/>
      <c r="P1143" s="85"/>
      <c r="Q1143" s="85"/>
      <c r="R1143" s="85"/>
      <c r="S1143" s="85" t="s">
        <v>1768</v>
      </c>
    </row>
    <row r="1144" spans="1:19" ht="14.5" customHeight="1">
      <c r="A1144" s="82" t="str">
        <f t="shared" si="17"/>
        <v>A7955</v>
      </c>
      <c r="B1144" s="410" t="s">
        <v>3417</v>
      </c>
      <c r="C1144" s="410" t="s">
        <v>3418</v>
      </c>
      <c r="D1144" s="410" t="s">
        <v>2938</v>
      </c>
      <c r="E1144" s="410" t="s">
        <v>3421</v>
      </c>
      <c r="F1144" s="410" t="s">
        <v>3422</v>
      </c>
      <c r="G1144" s="416">
        <v>45992</v>
      </c>
      <c r="H1144" s="410" t="s">
        <v>606</v>
      </c>
      <c r="I1144" s="417">
        <v>27</v>
      </c>
      <c r="J1144" s="417">
        <v>27</v>
      </c>
      <c r="K1144" s="417">
        <v>18</v>
      </c>
      <c r="L1144" s="417">
        <v>120</v>
      </c>
      <c r="M1144" s="410" t="s">
        <v>115</v>
      </c>
      <c r="N1144" s="410" t="s">
        <v>116</v>
      </c>
      <c r="O1144" s="85"/>
      <c r="P1144" s="85"/>
      <c r="Q1144" s="85"/>
      <c r="R1144" s="85"/>
      <c r="S1144" s="85" t="s">
        <v>1768</v>
      </c>
    </row>
    <row r="1145" spans="1:19" ht="14.5" customHeight="1">
      <c r="A1145" s="82" t="str">
        <f t="shared" si="17"/>
        <v>A7955</v>
      </c>
      <c r="B1145" s="410" t="s">
        <v>3417</v>
      </c>
      <c r="C1145" s="410" t="s">
        <v>3418</v>
      </c>
      <c r="D1145" s="410" t="s">
        <v>2938</v>
      </c>
      <c r="E1145" s="410" t="s">
        <v>3423</v>
      </c>
      <c r="F1145" s="410" t="s">
        <v>3424</v>
      </c>
      <c r="G1145" s="416">
        <v>41640</v>
      </c>
      <c r="H1145" s="410" t="s">
        <v>1777</v>
      </c>
      <c r="I1145" s="417">
        <v>27</v>
      </c>
      <c r="J1145" s="417">
        <v>27</v>
      </c>
      <c r="K1145" s="417">
        <v>18</v>
      </c>
      <c r="L1145" s="417">
        <v>120</v>
      </c>
      <c r="M1145" s="410" t="s">
        <v>115</v>
      </c>
      <c r="N1145" s="410" t="s">
        <v>116</v>
      </c>
      <c r="O1145" s="85"/>
      <c r="P1145" s="85"/>
      <c r="Q1145" s="85"/>
      <c r="R1145" s="85"/>
      <c r="S1145" s="85" t="s">
        <v>1768</v>
      </c>
    </row>
    <row r="1146" spans="1:19" ht="14.5" customHeight="1">
      <c r="A1146" s="103" t="str">
        <f t="shared" si="17"/>
        <v>A7955</v>
      </c>
      <c r="B1146" s="414" t="s">
        <v>3417</v>
      </c>
      <c r="C1146" s="414" t="s">
        <v>3418</v>
      </c>
      <c r="D1146" s="414" t="s">
        <v>2938</v>
      </c>
      <c r="E1146" s="414" t="s">
        <v>3419</v>
      </c>
      <c r="F1146" s="414" t="s">
        <v>3420</v>
      </c>
      <c r="G1146" s="418">
        <v>45809</v>
      </c>
      <c r="H1146" s="414" t="s">
        <v>606</v>
      </c>
      <c r="I1146" s="419">
        <v>18</v>
      </c>
      <c r="J1146" s="419">
        <v>27</v>
      </c>
      <c r="K1146" s="419">
        <v>27</v>
      </c>
      <c r="L1146" s="419">
        <v>120</v>
      </c>
      <c r="M1146" s="414" t="s">
        <v>115</v>
      </c>
      <c r="N1146" s="414" t="s">
        <v>116</v>
      </c>
      <c r="O1146" s="103"/>
      <c r="P1146" s="103"/>
      <c r="Q1146" s="103"/>
      <c r="R1146" s="103"/>
      <c r="S1146" s="103" t="s">
        <v>1768</v>
      </c>
    </row>
    <row r="1147" spans="1:19" ht="14.5" customHeight="1">
      <c r="A1147" s="103" t="str">
        <f t="shared" si="17"/>
        <v>A7955</v>
      </c>
      <c r="B1147" s="414" t="s">
        <v>3417</v>
      </c>
      <c r="C1147" s="414" t="s">
        <v>3418</v>
      </c>
      <c r="D1147" s="414" t="s">
        <v>2938</v>
      </c>
      <c r="E1147" s="414" t="s">
        <v>3421</v>
      </c>
      <c r="F1147" s="414" t="s">
        <v>3422</v>
      </c>
      <c r="G1147" s="418">
        <v>45992</v>
      </c>
      <c r="H1147" s="414" t="s">
        <v>606</v>
      </c>
      <c r="I1147" s="419">
        <v>18</v>
      </c>
      <c r="J1147" s="419">
        <v>27</v>
      </c>
      <c r="K1147" s="419">
        <v>27</v>
      </c>
      <c r="L1147" s="419">
        <v>120</v>
      </c>
      <c r="M1147" s="414" t="s">
        <v>115</v>
      </c>
      <c r="N1147" s="414" t="s">
        <v>116</v>
      </c>
      <c r="O1147" s="103"/>
      <c r="P1147" s="103"/>
      <c r="Q1147" s="103"/>
      <c r="R1147" s="103"/>
      <c r="S1147" s="103" t="s">
        <v>1768</v>
      </c>
    </row>
    <row r="1148" spans="1:19" ht="14.5" customHeight="1">
      <c r="A1148" s="103" t="str">
        <f t="shared" si="17"/>
        <v>A7955</v>
      </c>
      <c r="B1148" s="414" t="s">
        <v>3417</v>
      </c>
      <c r="C1148" s="414" t="s">
        <v>3418</v>
      </c>
      <c r="D1148" s="414" t="s">
        <v>2938</v>
      </c>
      <c r="E1148" s="414" t="s">
        <v>3423</v>
      </c>
      <c r="F1148" s="414" t="s">
        <v>3424</v>
      </c>
      <c r="G1148" s="418">
        <v>41640</v>
      </c>
      <c r="H1148" s="414" t="s">
        <v>1777</v>
      </c>
      <c r="I1148" s="419">
        <v>18</v>
      </c>
      <c r="J1148" s="419">
        <v>27</v>
      </c>
      <c r="K1148" s="419">
        <v>27</v>
      </c>
      <c r="L1148" s="419">
        <v>120</v>
      </c>
      <c r="M1148" s="414" t="s">
        <v>115</v>
      </c>
      <c r="N1148" s="414" t="s">
        <v>116</v>
      </c>
      <c r="O1148" s="103"/>
      <c r="P1148" s="103"/>
      <c r="Q1148" s="103"/>
      <c r="R1148" s="103"/>
      <c r="S1148" s="103" t="s">
        <v>1768</v>
      </c>
    </row>
    <row r="1149" spans="1:19" ht="14.5" customHeight="1">
      <c r="A1149" s="82" t="str">
        <f t="shared" si="17"/>
        <v>A8000</v>
      </c>
      <c r="B1149" s="410" t="s">
        <v>3425</v>
      </c>
      <c r="C1149" s="410" t="s">
        <v>3426</v>
      </c>
      <c r="D1149" s="410" t="s">
        <v>1867</v>
      </c>
      <c r="E1149" s="410" t="s">
        <v>3427</v>
      </c>
      <c r="F1149" s="410" t="s">
        <v>3428</v>
      </c>
      <c r="G1149" s="416">
        <v>42644</v>
      </c>
      <c r="H1149" s="410" t="s">
        <v>623</v>
      </c>
      <c r="I1149" s="417">
        <v>13.8</v>
      </c>
      <c r="J1149" s="417">
        <v>12.4</v>
      </c>
      <c r="K1149" s="417">
        <v>3.6</v>
      </c>
      <c r="L1149" s="417">
        <v>40</v>
      </c>
      <c r="M1149" s="410" t="s">
        <v>115</v>
      </c>
      <c r="N1149" s="410" t="s">
        <v>108</v>
      </c>
      <c r="O1149" s="85"/>
      <c r="P1149" s="85"/>
      <c r="Q1149" s="85"/>
      <c r="R1149" s="85"/>
      <c r="S1149" s="85" t="s">
        <v>1800</v>
      </c>
    </row>
    <row r="1150" spans="1:19" ht="14.5" customHeight="1">
      <c r="A1150" s="103" t="str">
        <f t="shared" si="17"/>
        <v>A8000</v>
      </c>
      <c r="B1150" s="414" t="s">
        <v>3425</v>
      </c>
      <c r="C1150" s="414" t="s">
        <v>3426</v>
      </c>
      <c r="D1150" s="414" t="s">
        <v>1867</v>
      </c>
      <c r="E1150" s="414" t="s">
        <v>3427</v>
      </c>
      <c r="F1150" s="414" t="s">
        <v>3428</v>
      </c>
      <c r="G1150" s="418">
        <v>42644</v>
      </c>
      <c r="H1150" s="414" t="s">
        <v>623</v>
      </c>
      <c r="I1150" s="419">
        <v>3.6</v>
      </c>
      <c r="J1150" s="419">
        <v>13.8</v>
      </c>
      <c r="K1150" s="419">
        <v>12.4</v>
      </c>
      <c r="L1150" s="419">
        <v>40</v>
      </c>
      <c r="M1150" s="414" t="s">
        <v>115</v>
      </c>
      <c r="N1150" s="414" t="s">
        <v>108</v>
      </c>
      <c r="O1150" s="103"/>
      <c r="P1150" s="103"/>
      <c r="Q1150" s="103"/>
      <c r="R1150" s="103"/>
      <c r="S1150" s="103" t="s">
        <v>1800</v>
      </c>
    </row>
    <row r="1151" spans="1:19" ht="14.5" customHeight="1">
      <c r="A1151" s="82" t="str">
        <f t="shared" si="17"/>
        <v>A8001</v>
      </c>
      <c r="B1151" s="420" t="s">
        <v>3429</v>
      </c>
      <c r="C1151" s="421" t="s">
        <v>770</v>
      </c>
      <c r="D1151" s="422"/>
      <c r="E1151" s="422"/>
      <c r="F1151" s="422"/>
      <c r="G1151" s="422"/>
      <c r="H1151" s="422"/>
      <c r="I1151" s="423">
        <v>8</v>
      </c>
      <c r="J1151" s="423">
        <v>3</v>
      </c>
      <c r="K1151" s="411">
        <v>5</v>
      </c>
      <c r="L1151" s="412"/>
      <c r="M1151" s="412"/>
      <c r="N1151" s="412"/>
      <c r="O1151" s="85"/>
      <c r="P1151" s="85"/>
      <c r="Q1151" s="85"/>
      <c r="R1151" s="85"/>
      <c r="S1151" s="85"/>
    </row>
    <row r="1152" spans="1:19" ht="14.5" customHeight="1">
      <c r="A1152" s="103" t="str">
        <f t="shared" si="17"/>
        <v>A8001</v>
      </c>
      <c r="B1152" s="424" t="s">
        <v>3429</v>
      </c>
      <c r="C1152" s="425" t="s">
        <v>770</v>
      </c>
      <c r="D1152" s="426"/>
      <c r="E1152" s="426"/>
      <c r="F1152" s="426"/>
      <c r="G1152" s="426"/>
      <c r="H1152" s="426"/>
      <c r="I1152" s="415">
        <v>5</v>
      </c>
      <c r="J1152" s="427">
        <v>8</v>
      </c>
      <c r="K1152" s="427">
        <v>3</v>
      </c>
      <c r="L1152" s="413"/>
      <c r="M1152" s="413"/>
      <c r="N1152" s="413"/>
      <c r="O1152" s="103"/>
      <c r="P1152" s="103"/>
      <c r="Q1152" s="103"/>
      <c r="R1152" s="103"/>
      <c r="S1152" s="103"/>
    </row>
    <row r="1153" spans="1:19" ht="14.5" customHeight="1">
      <c r="A1153" s="82" t="str">
        <f t="shared" si="17"/>
        <v>A8002</v>
      </c>
      <c r="B1153" s="420" t="s">
        <v>3430</v>
      </c>
      <c r="C1153" s="421" t="s">
        <v>3431</v>
      </c>
      <c r="D1153" s="422"/>
      <c r="E1153" s="422"/>
      <c r="F1153" s="422"/>
      <c r="G1153" s="422"/>
      <c r="H1153" s="422"/>
      <c r="I1153" s="423">
        <v>0</v>
      </c>
      <c r="J1153" s="423">
        <v>0</v>
      </c>
      <c r="K1153" s="411">
        <v>0</v>
      </c>
      <c r="L1153" s="412"/>
      <c r="M1153" s="412"/>
      <c r="N1153" s="412"/>
      <c r="O1153" s="85"/>
      <c r="P1153" s="85"/>
      <c r="Q1153" s="85"/>
      <c r="R1153" s="85"/>
      <c r="S1153" s="85"/>
    </row>
    <row r="1154" spans="1:19" ht="14.5" customHeight="1">
      <c r="A1154" s="103" t="str">
        <f t="shared" ref="A1154:A1217" si="18">LEFT(B1154,5)</f>
        <v>A8002</v>
      </c>
      <c r="B1154" s="424" t="s">
        <v>3430</v>
      </c>
      <c r="C1154" s="425" t="s">
        <v>3431</v>
      </c>
      <c r="D1154" s="426"/>
      <c r="E1154" s="426"/>
      <c r="F1154" s="426"/>
      <c r="G1154" s="426"/>
      <c r="H1154" s="426"/>
      <c r="I1154" s="415">
        <v>0</v>
      </c>
      <c r="J1154" s="427">
        <v>0</v>
      </c>
      <c r="K1154" s="427">
        <v>0</v>
      </c>
      <c r="L1154" s="413"/>
      <c r="M1154" s="413"/>
      <c r="N1154" s="413"/>
      <c r="O1154" s="103"/>
      <c r="P1154" s="103"/>
      <c r="Q1154" s="103"/>
      <c r="R1154" s="103"/>
      <c r="S1154" s="103"/>
    </row>
    <row r="1155" spans="1:19" ht="14.5" customHeight="1">
      <c r="A1155" s="82" t="str">
        <f t="shared" si="18"/>
        <v>A8004</v>
      </c>
      <c r="B1155" s="420" t="s">
        <v>3432</v>
      </c>
      <c r="C1155" s="421" t="s">
        <v>3433</v>
      </c>
      <c r="D1155" s="422"/>
      <c r="E1155" s="422"/>
      <c r="F1155" s="422"/>
      <c r="G1155" s="422"/>
      <c r="H1155" s="422"/>
      <c r="I1155" s="423">
        <v>4</v>
      </c>
      <c r="J1155" s="423">
        <v>3</v>
      </c>
      <c r="K1155" s="411">
        <v>0.2</v>
      </c>
      <c r="L1155" s="412"/>
      <c r="M1155" s="412"/>
      <c r="N1155" s="412"/>
      <c r="O1155" s="85"/>
      <c r="P1155" s="85"/>
      <c r="Q1155" s="85"/>
      <c r="R1155" s="85"/>
      <c r="S1155" s="85"/>
    </row>
    <row r="1156" spans="1:19" ht="14.5" customHeight="1">
      <c r="A1156" s="103" t="str">
        <f t="shared" si="18"/>
        <v>A8004</v>
      </c>
      <c r="B1156" s="424" t="s">
        <v>3432</v>
      </c>
      <c r="C1156" s="425" t="s">
        <v>3433</v>
      </c>
      <c r="D1156" s="426"/>
      <c r="E1156" s="426"/>
      <c r="F1156" s="426"/>
      <c r="G1156" s="426"/>
      <c r="H1156" s="426"/>
      <c r="I1156" s="415">
        <v>0.2</v>
      </c>
      <c r="J1156" s="427">
        <v>4</v>
      </c>
      <c r="K1156" s="427">
        <v>3</v>
      </c>
      <c r="L1156" s="413"/>
      <c r="M1156" s="413"/>
      <c r="N1156" s="413"/>
      <c r="O1156" s="103"/>
      <c r="P1156" s="103"/>
      <c r="Q1156" s="103"/>
      <c r="R1156" s="103"/>
      <c r="S1156" s="103"/>
    </row>
    <row r="1157" spans="1:19" ht="14.5" customHeight="1">
      <c r="A1157" s="82" t="str">
        <f t="shared" si="18"/>
        <v>A8006</v>
      </c>
      <c r="B1157" s="420" t="s">
        <v>3434</v>
      </c>
      <c r="C1157" s="421" t="s">
        <v>773</v>
      </c>
      <c r="D1157" s="422"/>
      <c r="E1157" s="422"/>
      <c r="F1157" s="422"/>
      <c r="G1157" s="422"/>
      <c r="H1157" s="422"/>
      <c r="I1157" s="423">
        <v>4</v>
      </c>
      <c r="J1157" s="423">
        <v>4</v>
      </c>
      <c r="K1157" s="411">
        <v>2</v>
      </c>
      <c r="L1157" s="412"/>
      <c r="M1157" s="412"/>
      <c r="N1157" s="412"/>
      <c r="O1157" s="85"/>
      <c r="P1157" s="85"/>
      <c r="Q1157" s="85"/>
      <c r="R1157" s="85"/>
      <c r="S1157" s="85"/>
    </row>
    <row r="1158" spans="1:19" ht="14.5" customHeight="1">
      <c r="A1158" s="103" t="str">
        <f t="shared" si="18"/>
        <v>A8006</v>
      </c>
      <c r="B1158" s="424" t="s">
        <v>3434</v>
      </c>
      <c r="C1158" s="425" t="s">
        <v>773</v>
      </c>
      <c r="D1158" s="426"/>
      <c r="E1158" s="426"/>
      <c r="F1158" s="426"/>
      <c r="G1158" s="426"/>
      <c r="H1158" s="426"/>
      <c r="I1158" s="415">
        <v>2</v>
      </c>
      <c r="J1158" s="427">
        <v>4</v>
      </c>
      <c r="K1158" s="427">
        <v>4</v>
      </c>
      <c r="L1158" s="413"/>
      <c r="M1158" s="413"/>
      <c r="N1158" s="413"/>
      <c r="O1158" s="103"/>
      <c r="P1158" s="103"/>
      <c r="Q1158" s="103"/>
      <c r="R1158" s="103"/>
      <c r="S1158" s="103"/>
    </row>
    <row r="1159" spans="1:19" ht="14.5" customHeight="1">
      <c r="A1159" s="82" t="str">
        <f t="shared" si="18"/>
        <v>A8010</v>
      </c>
      <c r="B1159" s="410" t="s">
        <v>3435</v>
      </c>
      <c r="C1159" s="410" t="s">
        <v>3436</v>
      </c>
      <c r="D1159" s="410" t="s">
        <v>2461</v>
      </c>
      <c r="E1159" s="410" t="s">
        <v>3437</v>
      </c>
      <c r="F1159" s="410" t="s">
        <v>3438</v>
      </c>
      <c r="G1159" s="416">
        <v>44470</v>
      </c>
      <c r="H1159" s="410" t="s">
        <v>606</v>
      </c>
      <c r="I1159" s="417">
        <v>9.5</v>
      </c>
      <c r="J1159" s="417">
        <v>10</v>
      </c>
      <c r="K1159" s="417">
        <v>5.25</v>
      </c>
      <c r="L1159" s="417">
        <v>7</v>
      </c>
      <c r="M1159" s="410" t="s">
        <v>115</v>
      </c>
      <c r="N1159" s="410">
        <v>7</v>
      </c>
      <c r="O1159" s="85" t="s">
        <v>47</v>
      </c>
      <c r="P1159" s="85" t="s">
        <v>47</v>
      </c>
      <c r="Q1159" s="85" t="s">
        <v>47</v>
      </c>
      <c r="R1159" s="85" t="s">
        <v>3439</v>
      </c>
      <c r="S1159" s="85" t="s">
        <v>1768</v>
      </c>
    </row>
    <row r="1160" spans="1:19" ht="14.5" customHeight="1">
      <c r="A1160" s="82" t="str">
        <f t="shared" si="18"/>
        <v>A8010</v>
      </c>
      <c r="B1160" s="410" t="s">
        <v>3435</v>
      </c>
      <c r="C1160" s="410" t="s">
        <v>3436</v>
      </c>
      <c r="D1160" s="410" t="s">
        <v>2461</v>
      </c>
      <c r="E1160" s="410" t="s">
        <v>3440</v>
      </c>
      <c r="F1160" s="410" t="s">
        <v>3441</v>
      </c>
      <c r="G1160" s="416">
        <v>44470</v>
      </c>
      <c r="H1160" s="410" t="s">
        <v>606</v>
      </c>
      <c r="I1160" s="417">
        <v>9.5</v>
      </c>
      <c r="J1160" s="417">
        <v>10</v>
      </c>
      <c r="K1160" s="417">
        <v>5.25</v>
      </c>
      <c r="L1160" s="417">
        <v>7</v>
      </c>
      <c r="M1160" s="410" t="s">
        <v>115</v>
      </c>
      <c r="N1160" s="410">
        <v>7</v>
      </c>
      <c r="O1160" s="85" t="s">
        <v>115</v>
      </c>
      <c r="P1160" s="85" t="s">
        <v>115</v>
      </c>
      <c r="Q1160" s="85" t="s">
        <v>115</v>
      </c>
      <c r="R1160" s="85" t="s">
        <v>1767</v>
      </c>
      <c r="S1160" s="85" t="s">
        <v>1768</v>
      </c>
    </row>
    <row r="1161" spans="1:19" ht="14.5" customHeight="1">
      <c r="A1161" s="103" t="str">
        <f t="shared" si="18"/>
        <v>A8010</v>
      </c>
      <c r="B1161" s="414" t="s">
        <v>3435</v>
      </c>
      <c r="C1161" s="414" t="s">
        <v>3436</v>
      </c>
      <c r="D1161" s="414" t="s">
        <v>2461</v>
      </c>
      <c r="E1161" s="414" t="s">
        <v>3437</v>
      </c>
      <c r="F1161" s="414" t="s">
        <v>3438</v>
      </c>
      <c r="G1161" s="418">
        <v>44470</v>
      </c>
      <c r="H1161" s="414" t="s">
        <v>606</v>
      </c>
      <c r="I1161" s="419">
        <v>5.25</v>
      </c>
      <c r="J1161" s="419">
        <v>9.5</v>
      </c>
      <c r="K1161" s="419">
        <v>10</v>
      </c>
      <c r="L1161" s="419">
        <v>7</v>
      </c>
      <c r="M1161" s="414" t="s">
        <v>115</v>
      </c>
      <c r="N1161" s="414">
        <v>7</v>
      </c>
      <c r="O1161" s="103" t="s">
        <v>47</v>
      </c>
      <c r="P1161" s="103" t="s">
        <v>47</v>
      </c>
      <c r="Q1161" s="103" t="s">
        <v>47</v>
      </c>
      <c r="R1161" s="103" t="s">
        <v>3439</v>
      </c>
      <c r="S1161" s="103" t="s">
        <v>1768</v>
      </c>
    </row>
    <row r="1162" spans="1:19" ht="14.5" customHeight="1">
      <c r="A1162" s="103" t="str">
        <f t="shared" si="18"/>
        <v>A8010</v>
      </c>
      <c r="B1162" s="414" t="s">
        <v>3435</v>
      </c>
      <c r="C1162" s="414" t="s">
        <v>3436</v>
      </c>
      <c r="D1162" s="414" t="s">
        <v>2461</v>
      </c>
      <c r="E1162" s="414" t="s">
        <v>3440</v>
      </c>
      <c r="F1162" s="414" t="s">
        <v>3441</v>
      </c>
      <c r="G1162" s="418">
        <v>44470</v>
      </c>
      <c r="H1162" s="414" t="s">
        <v>606</v>
      </c>
      <c r="I1162" s="419">
        <v>5.25</v>
      </c>
      <c r="J1162" s="419">
        <v>9.5</v>
      </c>
      <c r="K1162" s="419">
        <v>10</v>
      </c>
      <c r="L1162" s="419">
        <v>7</v>
      </c>
      <c r="M1162" s="414" t="s">
        <v>115</v>
      </c>
      <c r="N1162" s="414">
        <v>7</v>
      </c>
      <c r="O1162" s="103" t="s">
        <v>115</v>
      </c>
      <c r="P1162" s="103" t="s">
        <v>115</v>
      </c>
      <c r="Q1162" s="103" t="s">
        <v>115</v>
      </c>
      <c r="R1162" s="103" t="s">
        <v>1767</v>
      </c>
      <c r="S1162" s="103" t="s">
        <v>1768</v>
      </c>
    </row>
    <row r="1163" spans="1:19" ht="14.5" customHeight="1">
      <c r="A1163" s="82" t="str">
        <f t="shared" si="18"/>
        <v>A8018</v>
      </c>
      <c r="B1163" s="410" t="s">
        <v>3442</v>
      </c>
      <c r="C1163" s="410" t="s">
        <v>3443</v>
      </c>
      <c r="D1163" s="410" t="s">
        <v>2461</v>
      </c>
      <c r="E1163" s="410" t="s">
        <v>3444</v>
      </c>
      <c r="F1163" s="410" t="s">
        <v>3445</v>
      </c>
      <c r="G1163" s="416">
        <v>42430</v>
      </c>
      <c r="H1163" s="410" t="s">
        <v>1777</v>
      </c>
      <c r="I1163" s="417">
        <v>9.5</v>
      </c>
      <c r="J1163" s="417">
        <v>10</v>
      </c>
      <c r="K1163" s="417">
        <v>5.25</v>
      </c>
      <c r="L1163" s="417">
        <v>7</v>
      </c>
      <c r="M1163" s="410" t="s">
        <v>115</v>
      </c>
      <c r="N1163" s="410">
        <v>9</v>
      </c>
      <c r="O1163" s="85"/>
      <c r="P1163" s="85"/>
      <c r="Q1163" s="85"/>
      <c r="R1163" s="85"/>
      <c r="S1163" s="85" t="s">
        <v>1800</v>
      </c>
    </row>
    <row r="1164" spans="1:19" ht="14.5" customHeight="1">
      <c r="A1164" s="82" t="str">
        <f t="shared" si="18"/>
        <v>A8018</v>
      </c>
      <c r="B1164" s="410" t="s">
        <v>3442</v>
      </c>
      <c r="C1164" s="410" t="s">
        <v>3443</v>
      </c>
      <c r="D1164" s="410" t="s">
        <v>2461</v>
      </c>
      <c r="E1164" s="410" t="s">
        <v>3446</v>
      </c>
      <c r="F1164" s="410" t="s">
        <v>3447</v>
      </c>
      <c r="G1164" s="416">
        <v>44166</v>
      </c>
      <c r="H1164" s="410" t="s">
        <v>606</v>
      </c>
      <c r="I1164" s="417">
        <v>10</v>
      </c>
      <c r="J1164" s="417">
        <v>5</v>
      </c>
      <c r="K1164" s="417">
        <v>6.75</v>
      </c>
      <c r="L1164" s="417">
        <v>17</v>
      </c>
      <c r="M1164" s="410" t="s">
        <v>115</v>
      </c>
      <c r="N1164" s="410">
        <v>9</v>
      </c>
      <c r="O1164" s="85"/>
      <c r="P1164" s="85"/>
      <c r="Q1164" s="85"/>
      <c r="R1164" s="85"/>
      <c r="S1164" s="85" t="s">
        <v>1800</v>
      </c>
    </row>
    <row r="1165" spans="1:19" ht="14.5" customHeight="1">
      <c r="A1165" s="103" t="str">
        <f t="shared" si="18"/>
        <v>A8018</v>
      </c>
      <c r="B1165" s="414" t="s">
        <v>3442</v>
      </c>
      <c r="C1165" s="414" t="s">
        <v>3443</v>
      </c>
      <c r="D1165" s="414" t="s">
        <v>2461</v>
      </c>
      <c r="E1165" s="414" t="s">
        <v>3444</v>
      </c>
      <c r="F1165" s="414" t="s">
        <v>3445</v>
      </c>
      <c r="G1165" s="418">
        <v>42430</v>
      </c>
      <c r="H1165" s="414" t="s">
        <v>1777</v>
      </c>
      <c r="I1165" s="419">
        <v>5.25</v>
      </c>
      <c r="J1165" s="419">
        <v>9.5</v>
      </c>
      <c r="K1165" s="419">
        <v>10</v>
      </c>
      <c r="L1165" s="419">
        <v>7</v>
      </c>
      <c r="M1165" s="414" t="s">
        <v>115</v>
      </c>
      <c r="N1165" s="414">
        <v>9</v>
      </c>
      <c r="O1165" s="103"/>
      <c r="P1165" s="103"/>
      <c r="Q1165" s="103"/>
      <c r="R1165" s="103"/>
      <c r="S1165" s="103" t="s">
        <v>1800</v>
      </c>
    </row>
    <row r="1166" spans="1:19" ht="14.5" customHeight="1">
      <c r="A1166" s="103" t="str">
        <f t="shared" si="18"/>
        <v>A8018</v>
      </c>
      <c r="B1166" s="414" t="s">
        <v>3442</v>
      </c>
      <c r="C1166" s="414" t="s">
        <v>3443</v>
      </c>
      <c r="D1166" s="414" t="s">
        <v>2461</v>
      </c>
      <c r="E1166" s="414" t="s">
        <v>3446</v>
      </c>
      <c r="F1166" s="414" t="s">
        <v>3447</v>
      </c>
      <c r="G1166" s="418">
        <v>44166</v>
      </c>
      <c r="H1166" s="414" t="s">
        <v>606</v>
      </c>
      <c r="I1166" s="419">
        <v>6.75</v>
      </c>
      <c r="J1166" s="419">
        <v>10</v>
      </c>
      <c r="K1166" s="419">
        <v>5</v>
      </c>
      <c r="L1166" s="419">
        <v>17</v>
      </c>
      <c r="M1166" s="414" t="s">
        <v>115</v>
      </c>
      <c r="N1166" s="414">
        <v>9</v>
      </c>
      <c r="O1166" s="103"/>
      <c r="P1166" s="103"/>
      <c r="Q1166" s="103"/>
      <c r="R1166" s="103"/>
      <c r="S1166" s="103" t="s">
        <v>1800</v>
      </c>
    </row>
    <row r="1167" spans="1:19" ht="14.5" customHeight="1">
      <c r="A1167" s="82" t="str">
        <f t="shared" si="18"/>
        <v>A8019</v>
      </c>
      <c r="B1167" s="410" t="s">
        <v>3448</v>
      </c>
      <c r="C1167" s="410" t="s">
        <v>3449</v>
      </c>
      <c r="D1167" s="410" t="s">
        <v>2461</v>
      </c>
      <c r="E1167" s="410" t="s">
        <v>3450</v>
      </c>
      <c r="F1167" s="410" t="s">
        <v>3451</v>
      </c>
      <c r="G1167" s="416">
        <v>44197</v>
      </c>
      <c r="H1167" s="410" t="s">
        <v>606</v>
      </c>
      <c r="I1167" s="417">
        <v>11</v>
      </c>
      <c r="J1167" s="417">
        <v>6</v>
      </c>
      <c r="K1167" s="417">
        <v>7</v>
      </c>
      <c r="L1167" s="417">
        <v>6.5</v>
      </c>
      <c r="M1167" s="410" t="s">
        <v>115</v>
      </c>
      <c r="N1167" s="410">
        <v>9</v>
      </c>
      <c r="O1167" s="85"/>
      <c r="P1167" s="85"/>
      <c r="Q1167" s="85"/>
      <c r="R1167" s="85"/>
      <c r="S1167" s="85" t="s">
        <v>1800</v>
      </c>
    </row>
    <row r="1168" spans="1:19" ht="14.5" customHeight="1">
      <c r="A1168" s="82" t="str">
        <f t="shared" si="18"/>
        <v>A8019</v>
      </c>
      <c r="B1168" s="410" t="s">
        <v>3448</v>
      </c>
      <c r="C1168" s="410" t="s">
        <v>3449</v>
      </c>
      <c r="D1168" s="410" t="s">
        <v>2461</v>
      </c>
      <c r="E1168" s="410" t="s">
        <v>3452</v>
      </c>
      <c r="F1168" s="410" t="s">
        <v>3453</v>
      </c>
      <c r="G1168" s="416">
        <v>44166</v>
      </c>
      <c r="H1168" s="410" t="s">
        <v>623</v>
      </c>
      <c r="I1168" s="417">
        <v>11</v>
      </c>
      <c r="J1168" s="417">
        <v>6</v>
      </c>
      <c r="K1168" s="417">
        <v>7</v>
      </c>
      <c r="L1168" s="417">
        <v>6.5</v>
      </c>
      <c r="M1168" s="410" t="s">
        <v>115</v>
      </c>
      <c r="N1168" s="410">
        <v>9</v>
      </c>
      <c r="O1168" s="85"/>
      <c r="P1168" s="85"/>
      <c r="Q1168" s="85"/>
      <c r="R1168" s="85"/>
      <c r="S1168" s="85" t="s">
        <v>1800</v>
      </c>
    </row>
    <row r="1169" spans="1:19" ht="14.5" customHeight="1">
      <c r="A1169" s="103" t="str">
        <f t="shared" si="18"/>
        <v>A8019</v>
      </c>
      <c r="B1169" s="414" t="s">
        <v>3448</v>
      </c>
      <c r="C1169" s="414" t="s">
        <v>3449</v>
      </c>
      <c r="D1169" s="414" t="s">
        <v>2461</v>
      </c>
      <c r="E1169" s="414" t="s">
        <v>3450</v>
      </c>
      <c r="F1169" s="414" t="s">
        <v>3451</v>
      </c>
      <c r="G1169" s="418">
        <v>44197</v>
      </c>
      <c r="H1169" s="414" t="s">
        <v>606</v>
      </c>
      <c r="I1169" s="419">
        <v>7</v>
      </c>
      <c r="J1169" s="419">
        <v>11</v>
      </c>
      <c r="K1169" s="419">
        <v>6</v>
      </c>
      <c r="L1169" s="419">
        <v>6.5</v>
      </c>
      <c r="M1169" s="414" t="s">
        <v>115</v>
      </c>
      <c r="N1169" s="414">
        <v>9</v>
      </c>
      <c r="O1169" s="103"/>
      <c r="P1169" s="103"/>
      <c r="Q1169" s="103"/>
      <c r="R1169" s="103"/>
      <c r="S1169" s="103" t="s">
        <v>1800</v>
      </c>
    </row>
    <row r="1170" spans="1:19" ht="14.5" customHeight="1">
      <c r="A1170" s="103" t="str">
        <f t="shared" si="18"/>
        <v>A8019</v>
      </c>
      <c r="B1170" s="414" t="s">
        <v>3448</v>
      </c>
      <c r="C1170" s="414" t="s">
        <v>3449</v>
      </c>
      <c r="D1170" s="414" t="s">
        <v>2461</v>
      </c>
      <c r="E1170" s="414" t="s">
        <v>3452</v>
      </c>
      <c r="F1170" s="414" t="s">
        <v>3453</v>
      </c>
      <c r="G1170" s="418">
        <v>44166</v>
      </c>
      <c r="H1170" s="414" t="s">
        <v>623</v>
      </c>
      <c r="I1170" s="419">
        <v>7</v>
      </c>
      <c r="J1170" s="419">
        <v>11</v>
      </c>
      <c r="K1170" s="419">
        <v>6</v>
      </c>
      <c r="L1170" s="419">
        <v>6.5</v>
      </c>
      <c r="M1170" s="414" t="s">
        <v>115</v>
      </c>
      <c r="N1170" s="414">
        <v>9</v>
      </c>
      <c r="O1170" s="103"/>
      <c r="P1170" s="103"/>
      <c r="Q1170" s="103"/>
      <c r="R1170" s="103"/>
      <c r="S1170" s="103" t="s">
        <v>1800</v>
      </c>
    </row>
    <row r="1171" spans="1:19" ht="14.5" customHeight="1">
      <c r="A1171" s="82" t="str">
        <f t="shared" si="18"/>
        <v>A8023</v>
      </c>
      <c r="B1171" s="410" t="s">
        <v>775</v>
      </c>
      <c r="C1171" s="410" t="s">
        <v>3454</v>
      </c>
      <c r="D1171" s="410" t="s">
        <v>2461</v>
      </c>
      <c r="E1171" s="410" t="s">
        <v>3455</v>
      </c>
      <c r="F1171" s="410" t="s">
        <v>3456</v>
      </c>
      <c r="G1171" s="416">
        <v>47818</v>
      </c>
      <c r="H1171" s="410" t="s">
        <v>623</v>
      </c>
      <c r="I1171" s="417">
        <v>6</v>
      </c>
      <c r="J1171" s="417">
        <v>4</v>
      </c>
      <c r="K1171" s="417">
        <v>2</v>
      </c>
      <c r="L1171" s="417">
        <v>2</v>
      </c>
      <c r="M1171" s="410" t="s">
        <v>115</v>
      </c>
      <c r="N1171" s="410">
        <v>9</v>
      </c>
      <c r="O1171" s="85" t="s">
        <v>47</v>
      </c>
      <c r="P1171" s="85" t="s">
        <v>47</v>
      </c>
      <c r="Q1171" s="85" t="s">
        <v>47</v>
      </c>
      <c r="R1171" s="85" t="s">
        <v>3439</v>
      </c>
      <c r="S1171" s="85" t="s">
        <v>1800</v>
      </c>
    </row>
    <row r="1172" spans="1:19" ht="14.5" customHeight="1">
      <c r="A1172" s="82" t="str">
        <f t="shared" si="18"/>
        <v>A8023</v>
      </c>
      <c r="B1172" s="410" t="s">
        <v>775</v>
      </c>
      <c r="C1172" s="410" t="s">
        <v>3457</v>
      </c>
      <c r="D1172" s="410" t="s">
        <v>2461</v>
      </c>
      <c r="E1172" s="410" t="s">
        <v>3458</v>
      </c>
      <c r="F1172" s="410" t="s">
        <v>3459</v>
      </c>
      <c r="G1172" s="416">
        <v>44166</v>
      </c>
      <c r="H1172" s="410" t="s">
        <v>606</v>
      </c>
      <c r="I1172" s="417">
        <v>8</v>
      </c>
      <c r="J1172" s="417">
        <v>5</v>
      </c>
      <c r="K1172" s="417">
        <v>3</v>
      </c>
      <c r="L1172" s="417">
        <v>1</v>
      </c>
      <c r="M1172" s="410" t="s">
        <v>115</v>
      </c>
      <c r="N1172" s="410">
        <v>9</v>
      </c>
      <c r="O1172" s="85" t="s">
        <v>47</v>
      </c>
      <c r="P1172" s="85" t="s">
        <v>47</v>
      </c>
      <c r="Q1172" s="85" t="s">
        <v>47</v>
      </c>
      <c r="R1172" s="85" t="s">
        <v>3439</v>
      </c>
      <c r="S1172" s="85" t="s">
        <v>1800</v>
      </c>
    </row>
    <row r="1173" spans="1:19" ht="14.5" customHeight="1">
      <c r="A1173" s="82" t="str">
        <f t="shared" si="18"/>
        <v>A8023</v>
      </c>
      <c r="B1173" s="410" t="s">
        <v>775</v>
      </c>
      <c r="C1173" s="410" t="s">
        <v>3454</v>
      </c>
      <c r="D1173" s="410" t="s">
        <v>2461</v>
      </c>
      <c r="E1173" s="410" t="s">
        <v>3460</v>
      </c>
      <c r="F1173" s="410" t="s">
        <v>3461</v>
      </c>
      <c r="G1173" s="416">
        <v>47818</v>
      </c>
      <c r="H1173" s="410" t="s">
        <v>623</v>
      </c>
      <c r="I1173" s="417">
        <v>6</v>
      </c>
      <c r="J1173" s="417">
        <v>4</v>
      </c>
      <c r="K1173" s="417">
        <v>2</v>
      </c>
      <c r="L1173" s="417">
        <v>2</v>
      </c>
      <c r="M1173" s="410" t="s">
        <v>115</v>
      </c>
      <c r="N1173" s="410">
        <v>9</v>
      </c>
      <c r="O1173" s="85" t="s">
        <v>115</v>
      </c>
      <c r="P1173" s="85" t="s">
        <v>115</v>
      </c>
      <c r="Q1173" s="85" t="s">
        <v>115</v>
      </c>
      <c r="R1173" s="85" t="s">
        <v>1767</v>
      </c>
      <c r="S1173" s="85" t="s">
        <v>1800</v>
      </c>
    </row>
    <row r="1174" spans="1:19" ht="14.5" customHeight="1">
      <c r="A1174" s="82" t="str">
        <f t="shared" si="18"/>
        <v>A8023</v>
      </c>
      <c r="B1174" s="410" t="s">
        <v>775</v>
      </c>
      <c r="C1174" s="410" t="s">
        <v>3454</v>
      </c>
      <c r="D1174" s="410" t="s">
        <v>1899</v>
      </c>
      <c r="E1174" s="410" t="s">
        <v>3462</v>
      </c>
      <c r="F1174" s="410" t="s">
        <v>3463</v>
      </c>
      <c r="G1174" s="416">
        <v>41852</v>
      </c>
      <c r="H1174" s="410" t="s">
        <v>1777</v>
      </c>
      <c r="I1174" s="417">
        <v>6</v>
      </c>
      <c r="J1174" s="417">
        <v>3.5</v>
      </c>
      <c r="K1174" s="417">
        <v>2</v>
      </c>
      <c r="L1174" s="417">
        <v>1.9</v>
      </c>
      <c r="M1174" s="410" t="s">
        <v>115</v>
      </c>
      <c r="N1174" s="410">
        <v>9</v>
      </c>
      <c r="O1174" s="85" t="s">
        <v>115</v>
      </c>
      <c r="P1174" s="85" t="s">
        <v>115</v>
      </c>
      <c r="Q1174" s="85" t="s">
        <v>115</v>
      </c>
      <c r="R1174" s="85" t="s">
        <v>1767</v>
      </c>
      <c r="S1174" s="85" t="s">
        <v>1800</v>
      </c>
    </row>
    <row r="1175" spans="1:19" ht="14.5" customHeight="1">
      <c r="A1175" s="103" t="str">
        <f t="shared" si="18"/>
        <v>A8023</v>
      </c>
      <c r="B1175" s="414" t="s">
        <v>775</v>
      </c>
      <c r="C1175" s="414" t="s">
        <v>3454</v>
      </c>
      <c r="D1175" s="414" t="s">
        <v>2461</v>
      </c>
      <c r="E1175" s="414" t="s">
        <v>3455</v>
      </c>
      <c r="F1175" s="414" t="s">
        <v>3456</v>
      </c>
      <c r="G1175" s="418">
        <v>47818</v>
      </c>
      <c r="H1175" s="414" t="s">
        <v>623</v>
      </c>
      <c r="I1175" s="419">
        <v>2</v>
      </c>
      <c r="J1175" s="419">
        <v>6</v>
      </c>
      <c r="K1175" s="419">
        <v>4</v>
      </c>
      <c r="L1175" s="419">
        <v>2</v>
      </c>
      <c r="M1175" s="414" t="s">
        <v>115</v>
      </c>
      <c r="N1175" s="414">
        <v>9</v>
      </c>
      <c r="O1175" s="103" t="s">
        <v>47</v>
      </c>
      <c r="P1175" s="103" t="s">
        <v>47</v>
      </c>
      <c r="Q1175" s="103" t="s">
        <v>47</v>
      </c>
      <c r="R1175" s="103" t="s">
        <v>3439</v>
      </c>
      <c r="S1175" s="103" t="s">
        <v>1800</v>
      </c>
    </row>
    <row r="1176" spans="1:19" ht="14.5" customHeight="1">
      <c r="A1176" s="103" t="str">
        <f t="shared" si="18"/>
        <v>A8023</v>
      </c>
      <c r="B1176" s="414" t="s">
        <v>775</v>
      </c>
      <c r="C1176" s="414" t="s">
        <v>3457</v>
      </c>
      <c r="D1176" s="414" t="s">
        <v>2461</v>
      </c>
      <c r="E1176" s="414" t="s">
        <v>3458</v>
      </c>
      <c r="F1176" s="414" t="s">
        <v>3459</v>
      </c>
      <c r="G1176" s="418">
        <v>44166</v>
      </c>
      <c r="H1176" s="414" t="s">
        <v>606</v>
      </c>
      <c r="I1176" s="419">
        <v>3</v>
      </c>
      <c r="J1176" s="419">
        <v>8</v>
      </c>
      <c r="K1176" s="419">
        <v>5</v>
      </c>
      <c r="L1176" s="419">
        <v>1</v>
      </c>
      <c r="M1176" s="414" t="s">
        <v>115</v>
      </c>
      <c r="N1176" s="414">
        <v>9</v>
      </c>
      <c r="O1176" s="103" t="s">
        <v>47</v>
      </c>
      <c r="P1176" s="103" t="s">
        <v>47</v>
      </c>
      <c r="Q1176" s="103" t="s">
        <v>47</v>
      </c>
      <c r="R1176" s="103" t="s">
        <v>3439</v>
      </c>
      <c r="S1176" s="103" t="s">
        <v>1800</v>
      </c>
    </row>
    <row r="1177" spans="1:19" ht="14.5" customHeight="1">
      <c r="A1177" s="103" t="str">
        <f t="shared" si="18"/>
        <v>A8023</v>
      </c>
      <c r="B1177" s="414" t="s">
        <v>775</v>
      </c>
      <c r="C1177" s="414" t="s">
        <v>3454</v>
      </c>
      <c r="D1177" s="414" t="s">
        <v>2461</v>
      </c>
      <c r="E1177" s="414" t="s">
        <v>3460</v>
      </c>
      <c r="F1177" s="414" t="s">
        <v>3461</v>
      </c>
      <c r="G1177" s="418">
        <v>47818</v>
      </c>
      <c r="H1177" s="414" t="s">
        <v>623</v>
      </c>
      <c r="I1177" s="419">
        <v>2</v>
      </c>
      <c r="J1177" s="419">
        <v>6</v>
      </c>
      <c r="K1177" s="419">
        <v>4</v>
      </c>
      <c r="L1177" s="419">
        <v>2</v>
      </c>
      <c r="M1177" s="414" t="s">
        <v>115</v>
      </c>
      <c r="N1177" s="414">
        <v>9</v>
      </c>
      <c r="O1177" s="103" t="s">
        <v>115</v>
      </c>
      <c r="P1177" s="103" t="s">
        <v>115</v>
      </c>
      <c r="Q1177" s="103" t="s">
        <v>115</v>
      </c>
      <c r="R1177" s="103" t="s">
        <v>1767</v>
      </c>
      <c r="S1177" s="103" t="s">
        <v>1800</v>
      </c>
    </row>
    <row r="1178" spans="1:19" ht="14.5" customHeight="1">
      <c r="A1178" s="103" t="str">
        <f t="shared" si="18"/>
        <v>A8023</v>
      </c>
      <c r="B1178" s="414" t="s">
        <v>775</v>
      </c>
      <c r="C1178" s="414" t="s">
        <v>3454</v>
      </c>
      <c r="D1178" s="414" t="s">
        <v>1899</v>
      </c>
      <c r="E1178" s="414" t="s">
        <v>3462</v>
      </c>
      <c r="F1178" s="414" t="s">
        <v>3463</v>
      </c>
      <c r="G1178" s="418">
        <v>41852</v>
      </c>
      <c r="H1178" s="414" t="s">
        <v>1777</v>
      </c>
      <c r="I1178" s="419">
        <v>2</v>
      </c>
      <c r="J1178" s="419">
        <v>6</v>
      </c>
      <c r="K1178" s="419">
        <v>3.5</v>
      </c>
      <c r="L1178" s="419">
        <v>1.9</v>
      </c>
      <c r="M1178" s="414" t="s">
        <v>115</v>
      </c>
      <c r="N1178" s="414">
        <v>9</v>
      </c>
      <c r="O1178" s="103" t="s">
        <v>115</v>
      </c>
      <c r="P1178" s="103" t="s">
        <v>115</v>
      </c>
      <c r="Q1178" s="103" t="s">
        <v>115</v>
      </c>
      <c r="R1178" s="103" t="s">
        <v>1767</v>
      </c>
      <c r="S1178" s="103" t="s">
        <v>1800</v>
      </c>
    </row>
    <row r="1179" spans="1:19" ht="14.5" customHeight="1">
      <c r="A1179" s="82" t="str">
        <f t="shared" si="18"/>
        <v>A8032</v>
      </c>
      <c r="B1179" s="410" t="s">
        <v>3464</v>
      </c>
      <c r="C1179" s="410" t="s">
        <v>3465</v>
      </c>
      <c r="D1179" s="410" t="s">
        <v>2461</v>
      </c>
      <c r="E1179" s="410" t="s">
        <v>3466</v>
      </c>
      <c r="F1179" s="410" t="s">
        <v>3467</v>
      </c>
      <c r="G1179" s="416">
        <v>45323</v>
      </c>
      <c r="H1179" s="410" t="s">
        <v>606</v>
      </c>
      <c r="I1179" s="417">
        <v>5</v>
      </c>
      <c r="J1179" s="417">
        <v>5</v>
      </c>
      <c r="K1179" s="417">
        <v>5</v>
      </c>
      <c r="L1179" s="417">
        <v>5</v>
      </c>
      <c r="M1179" s="410" t="s">
        <v>115</v>
      </c>
      <c r="N1179" s="410">
        <v>9</v>
      </c>
      <c r="O1179" s="85" t="s">
        <v>1882</v>
      </c>
      <c r="P1179" s="85" t="s">
        <v>1882</v>
      </c>
      <c r="Q1179" s="85" t="s">
        <v>1882</v>
      </c>
      <c r="R1179" s="85" t="s">
        <v>1883</v>
      </c>
      <c r="S1179" s="85" t="s">
        <v>1800</v>
      </c>
    </row>
    <row r="1180" spans="1:19" ht="14.5" customHeight="1">
      <c r="A1180" s="82" t="str">
        <f t="shared" si="18"/>
        <v>A8032</v>
      </c>
      <c r="B1180" s="410" t="s">
        <v>3464</v>
      </c>
      <c r="C1180" s="410" t="s">
        <v>3465</v>
      </c>
      <c r="D1180" s="410" t="s">
        <v>2461</v>
      </c>
      <c r="E1180" s="410" t="s">
        <v>3468</v>
      </c>
      <c r="F1180" s="410" t="s">
        <v>3469</v>
      </c>
      <c r="G1180" s="416">
        <v>45323</v>
      </c>
      <c r="H1180" s="410" t="s">
        <v>606</v>
      </c>
      <c r="I1180" s="417">
        <v>5</v>
      </c>
      <c r="J1180" s="417">
        <v>5</v>
      </c>
      <c r="K1180" s="417">
        <v>5</v>
      </c>
      <c r="L1180" s="417">
        <v>5</v>
      </c>
      <c r="M1180" s="410" t="s">
        <v>115</v>
      </c>
      <c r="N1180" s="410">
        <v>9</v>
      </c>
      <c r="O1180" s="85"/>
      <c r="P1180" s="85" t="s">
        <v>1882</v>
      </c>
      <c r="Q1180" s="85" t="s">
        <v>1882</v>
      </c>
      <c r="R1180" s="85" t="s">
        <v>1883</v>
      </c>
      <c r="S1180" s="85" t="s">
        <v>1800</v>
      </c>
    </row>
    <row r="1181" spans="1:19" ht="14.5" customHeight="1">
      <c r="A1181" s="82" t="str">
        <f t="shared" si="18"/>
        <v>A8032</v>
      </c>
      <c r="B1181" s="410" t="s">
        <v>3464</v>
      </c>
      <c r="C1181" s="410" t="s">
        <v>3465</v>
      </c>
      <c r="D1181" s="410" t="s">
        <v>2461</v>
      </c>
      <c r="E1181" s="410" t="s">
        <v>3470</v>
      </c>
      <c r="F1181" s="410" t="s">
        <v>3471</v>
      </c>
      <c r="G1181" s="416">
        <v>45323</v>
      </c>
      <c r="H1181" s="410" t="s">
        <v>606</v>
      </c>
      <c r="I1181" s="417">
        <v>5</v>
      </c>
      <c r="J1181" s="417">
        <v>5</v>
      </c>
      <c r="K1181" s="417">
        <v>5</v>
      </c>
      <c r="L1181" s="417">
        <v>5</v>
      </c>
      <c r="M1181" s="410" t="s">
        <v>115</v>
      </c>
      <c r="N1181" s="410">
        <v>9</v>
      </c>
      <c r="O1181" s="85" t="s">
        <v>1882</v>
      </c>
      <c r="P1181" s="85" t="s">
        <v>1882</v>
      </c>
      <c r="Q1181" s="85" t="s">
        <v>1882</v>
      </c>
      <c r="R1181" s="85" t="s">
        <v>1883</v>
      </c>
      <c r="S1181" s="85" t="s">
        <v>1800</v>
      </c>
    </row>
    <row r="1182" spans="1:19" ht="14.5" customHeight="1">
      <c r="A1182" s="82" t="str">
        <f t="shared" si="18"/>
        <v>A8032</v>
      </c>
      <c r="B1182" s="410" t="s">
        <v>3464</v>
      </c>
      <c r="C1182" s="410" t="s">
        <v>3465</v>
      </c>
      <c r="D1182" s="410" t="s">
        <v>2461</v>
      </c>
      <c r="E1182" s="410" t="s">
        <v>3472</v>
      </c>
      <c r="F1182" s="410" t="s">
        <v>3473</v>
      </c>
      <c r="G1182" s="416">
        <v>45323</v>
      </c>
      <c r="H1182" s="410" t="s">
        <v>606</v>
      </c>
      <c r="I1182" s="417">
        <v>5</v>
      </c>
      <c r="J1182" s="417">
        <v>5</v>
      </c>
      <c r="K1182" s="417">
        <v>5</v>
      </c>
      <c r="L1182" s="417">
        <v>5</v>
      </c>
      <c r="M1182" s="410" t="s">
        <v>115</v>
      </c>
      <c r="N1182" s="410">
        <v>9</v>
      </c>
      <c r="O1182" s="85" t="s">
        <v>115</v>
      </c>
      <c r="P1182" s="85" t="s">
        <v>115</v>
      </c>
      <c r="Q1182" s="85" t="s">
        <v>115</v>
      </c>
      <c r="R1182" s="85" t="s">
        <v>1767</v>
      </c>
      <c r="S1182" s="85" t="s">
        <v>1800</v>
      </c>
    </row>
    <row r="1183" spans="1:19" ht="14.5" customHeight="1">
      <c r="A1183" s="82" t="str">
        <f t="shared" si="18"/>
        <v>A8032</v>
      </c>
      <c r="B1183" s="410" t="s">
        <v>3464</v>
      </c>
      <c r="C1183" s="410" t="s">
        <v>3465</v>
      </c>
      <c r="D1183" s="410" t="s">
        <v>2461</v>
      </c>
      <c r="E1183" s="410" t="s">
        <v>3474</v>
      </c>
      <c r="F1183" s="410" t="s">
        <v>3475</v>
      </c>
      <c r="G1183" s="416">
        <v>45323</v>
      </c>
      <c r="H1183" s="410" t="s">
        <v>606</v>
      </c>
      <c r="I1183" s="417">
        <v>5</v>
      </c>
      <c r="J1183" s="417">
        <v>5</v>
      </c>
      <c r="K1183" s="417">
        <v>5</v>
      </c>
      <c r="L1183" s="417">
        <v>5</v>
      </c>
      <c r="M1183" s="410" t="s">
        <v>115</v>
      </c>
      <c r="N1183" s="410">
        <v>9</v>
      </c>
      <c r="O1183" s="85" t="s">
        <v>115</v>
      </c>
      <c r="P1183" s="85" t="s">
        <v>115</v>
      </c>
      <c r="Q1183" s="85" t="s">
        <v>115</v>
      </c>
      <c r="R1183" s="85" t="s">
        <v>1767</v>
      </c>
      <c r="S1183" s="85" t="s">
        <v>1800</v>
      </c>
    </row>
    <row r="1184" spans="1:19" ht="14.5" customHeight="1">
      <c r="A1184" s="82" t="str">
        <f t="shared" si="18"/>
        <v>A8032</v>
      </c>
      <c r="B1184" s="410" t="s">
        <v>3464</v>
      </c>
      <c r="C1184" s="410" t="s">
        <v>3465</v>
      </c>
      <c r="D1184" s="410" t="s">
        <v>2461</v>
      </c>
      <c r="E1184" s="410"/>
      <c r="F1184" s="410"/>
      <c r="G1184" s="416">
        <v>42767</v>
      </c>
      <c r="H1184" s="410" t="s">
        <v>627</v>
      </c>
      <c r="I1184" s="417">
        <v>4.2</v>
      </c>
      <c r="J1184" s="417">
        <v>5</v>
      </c>
      <c r="K1184" s="417">
        <v>5</v>
      </c>
      <c r="L1184" s="417">
        <v>4.9000000000000004</v>
      </c>
      <c r="M1184" s="410" t="s">
        <v>115</v>
      </c>
      <c r="N1184" s="410">
        <v>9</v>
      </c>
      <c r="O1184" s="85" t="s">
        <v>115</v>
      </c>
      <c r="P1184" s="85" t="s">
        <v>115</v>
      </c>
      <c r="Q1184" s="85" t="s">
        <v>115</v>
      </c>
      <c r="R1184" s="85" t="s">
        <v>1767</v>
      </c>
      <c r="S1184" s="85" t="s">
        <v>1800</v>
      </c>
    </row>
    <row r="1185" spans="1:19" ht="14.5" customHeight="1">
      <c r="A1185" s="103" t="str">
        <f t="shared" si="18"/>
        <v>A8032</v>
      </c>
      <c r="B1185" s="414" t="s">
        <v>3464</v>
      </c>
      <c r="C1185" s="414" t="s">
        <v>3465</v>
      </c>
      <c r="D1185" s="414" t="s">
        <v>2461</v>
      </c>
      <c r="E1185" s="414" t="s">
        <v>3466</v>
      </c>
      <c r="F1185" s="414" t="s">
        <v>3467</v>
      </c>
      <c r="G1185" s="418">
        <v>45323</v>
      </c>
      <c r="H1185" s="414" t="s">
        <v>606</v>
      </c>
      <c r="I1185" s="419">
        <v>5</v>
      </c>
      <c r="J1185" s="419">
        <v>5</v>
      </c>
      <c r="K1185" s="419">
        <v>5</v>
      </c>
      <c r="L1185" s="419">
        <v>5</v>
      </c>
      <c r="M1185" s="414" t="s">
        <v>115</v>
      </c>
      <c r="N1185" s="414">
        <v>9</v>
      </c>
      <c r="O1185" s="103" t="s">
        <v>1882</v>
      </c>
      <c r="P1185" s="103" t="s">
        <v>1882</v>
      </c>
      <c r="Q1185" s="103" t="s">
        <v>1882</v>
      </c>
      <c r="R1185" s="103" t="s">
        <v>1883</v>
      </c>
      <c r="S1185" s="103" t="s">
        <v>1800</v>
      </c>
    </row>
    <row r="1186" spans="1:19" ht="14.5" customHeight="1">
      <c r="A1186" s="103" t="str">
        <f t="shared" si="18"/>
        <v>A8032</v>
      </c>
      <c r="B1186" s="414" t="s">
        <v>3464</v>
      </c>
      <c r="C1186" s="414" t="s">
        <v>3465</v>
      </c>
      <c r="D1186" s="414" t="s">
        <v>2461</v>
      </c>
      <c r="E1186" s="414" t="s">
        <v>3468</v>
      </c>
      <c r="F1186" s="414" t="s">
        <v>3469</v>
      </c>
      <c r="G1186" s="418">
        <v>45323</v>
      </c>
      <c r="H1186" s="414" t="s">
        <v>606</v>
      </c>
      <c r="I1186" s="419">
        <v>5</v>
      </c>
      <c r="J1186" s="419">
        <v>5</v>
      </c>
      <c r="K1186" s="419">
        <v>5</v>
      </c>
      <c r="L1186" s="419">
        <v>5</v>
      </c>
      <c r="M1186" s="414" t="s">
        <v>115</v>
      </c>
      <c r="N1186" s="414">
        <v>9</v>
      </c>
      <c r="O1186" s="103"/>
      <c r="P1186" s="103" t="s">
        <v>1882</v>
      </c>
      <c r="Q1186" s="103" t="s">
        <v>1882</v>
      </c>
      <c r="R1186" s="103" t="s">
        <v>1883</v>
      </c>
      <c r="S1186" s="103" t="s">
        <v>1800</v>
      </c>
    </row>
    <row r="1187" spans="1:19" ht="14.5" customHeight="1">
      <c r="A1187" s="103" t="str">
        <f t="shared" si="18"/>
        <v>A8032</v>
      </c>
      <c r="B1187" s="414" t="s">
        <v>3464</v>
      </c>
      <c r="C1187" s="414" t="s">
        <v>3465</v>
      </c>
      <c r="D1187" s="414" t="s">
        <v>2461</v>
      </c>
      <c r="E1187" s="414" t="s">
        <v>3470</v>
      </c>
      <c r="F1187" s="414" t="s">
        <v>3471</v>
      </c>
      <c r="G1187" s="418">
        <v>45323</v>
      </c>
      <c r="H1187" s="414" t="s">
        <v>606</v>
      </c>
      <c r="I1187" s="419">
        <v>5</v>
      </c>
      <c r="J1187" s="419">
        <v>5</v>
      </c>
      <c r="K1187" s="419">
        <v>5</v>
      </c>
      <c r="L1187" s="419">
        <v>5</v>
      </c>
      <c r="M1187" s="414" t="s">
        <v>115</v>
      </c>
      <c r="N1187" s="414">
        <v>9</v>
      </c>
      <c r="O1187" s="103" t="s">
        <v>1882</v>
      </c>
      <c r="P1187" s="103" t="s">
        <v>1882</v>
      </c>
      <c r="Q1187" s="103" t="s">
        <v>1882</v>
      </c>
      <c r="R1187" s="103" t="s">
        <v>1883</v>
      </c>
      <c r="S1187" s="103" t="s">
        <v>1800</v>
      </c>
    </row>
    <row r="1188" spans="1:19" ht="14.5" customHeight="1">
      <c r="A1188" s="103" t="str">
        <f t="shared" si="18"/>
        <v>A8032</v>
      </c>
      <c r="B1188" s="414" t="s">
        <v>3464</v>
      </c>
      <c r="C1188" s="414" t="s">
        <v>3465</v>
      </c>
      <c r="D1188" s="414" t="s">
        <v>2461</v>
      </c>
      <c r="E1188" s="414" t="s">
        <v>3472</v>
      </c>
      <c r="F1188" s="414" t="s">
        <v>3473</v>
      </c>
      <c r="G1188" s="418">
        <v>45323</v>
      </c>
      <c r="H1188" s="414" t="s">
        <v>606</v>
      </c>
      <c r="I1188" s="419">
        <v>5</v>
      </c>
      <c r="J1188" s="419">
        <v>5</v>
      </c>
      <c r="K1188" s="419">
        <v>5</v>
      </c>
      <c r="L1188" s="419">
        <v>5</v>
      </c>
      <c r="M1188" s="414" t="s">
        <v>115</v>
      </c>
      <c r="N1188" s="414">
        <v>9</v>
      </c>
      <c r="O1188" s="103" t="s">
        <v>115</v>
      </c>
      <c r="P1188" s="103" t="s">
        <v>115</v>
      </c>
      <c r="Q1188" s="103" t="s">
        <v>115</v>
      </c>
      <c r="R1188" s="103" t="s">
        <v>1767</v>
      </c>
      <c r="S1188" s="103" t="s">
        <v>1800</v>
      </c>
    </row>
    <row r="1189" spans="1:19" ht="14.5" customHeight="1">
      <c r="A1189" s="103" t="str">
        <f t="shared" si="18"/>
        <v>A8032</v>
      </c>
      <c r="B1189" s="414" t="s">
        <v>3464</v>
      </c>
      <c r="C1189" s="414" t="s">
        <v>3465</v>
      </c>
      <c r="D1189" s="414" t="s">
        <v>2461</v>
      </c>
      <c r="E1189" s="414" t="s">
        <v>3474</v>
      </c>
      <c r="F1189" s="414" t="s">
        <v>3475</v>
      </c>
      <c r="G1189" s="418">
        <v>45323</v>
      </c>
      <c r="H1189" s="414" t="s">
        <v>606</v>
      </c>
      <c r="I1189" s="419">
        <v>5</v>
      </c>
      <c r="J1189" s="419">
        <v>5</v>
      </c>
      <c r="K1189" s="419">
        <v>5</v>
      </c>
      <c r="L1189" s="419">
        <v>5</v>
      </c>
      <c r="M1189" s="414" t="s">
        <v>115</v>
      </c>
      <c r="N1189" s="414">
        <v>9</v>
      </c>
      <c r="O1189" s="103" t="s">
        <v>115</v>
      </c>
      <c r="P1189" s="103" t="s">
        <v>115</v>
      </c>
      <c r="Q1189" s="103" t="s">
        <v>115</v>
      </c>
      <c r="R1189" s="103" t="s">
        <v>1767</v>
      </c>
      <c r="S1189" s="103" t="s">
        <v>1800</v>
      </c>
    </row>
    <row r="1190" spans="1:19" ht="14.5" customHeight="1">
      <c r="A1190" s="103" t="str">
        <f t="shared" si="18"/>
        <v>A8032</v>
      </c>
      <c r="B1190" s="414" t="s">
        <v>3464</v>
      </c>
      <c r="C1190" s="414" t="s">
        <v>3465</v>
      </c>
      <c r="D1190" s="414" t="s">
        <v>2461</v>
      </c>
      <c r="E1190" s="414"/>
      <c r="F1190" s="414"/>
      <c r="G1190" s="418">
        <v>42767</v>
      </c>
      <c r="H1190" s="414" t="s">
        <v>627</v>
      </c>
      <c r="I1190" s="419">
        <v>5</v>
      </c>
      <c r="J1190" s="419">
        <v>4.2</v>
      </c>
      <c r="K1190" s="419">
        <v>5</v>
      </c>
      <c r="L1190" s="419">
        <v>4.9000000000000004</v>
      </c>
      <c r="M1190" s="414" t="s">
        <v>115</v>
      </c>
      <c r="N1190" s="414">
        <v>9</v>
      </c>
      <c r="O1190" s="103" t="s">
        <v>115</v>
      </c>
      <c r="P1190" s="103" t="s">
        <v>115</v>
      </c>
      <c r="Q1190" s="103" t="s">
        <v>115</v>
      </c>
      <c r="R1190" s="103" t="s">
        <v>1767</v>
      </c>
      <c r="S1190" s="103" t="s">
        <v>1800</v>
      </c>
    </row>
    <row r="1191" spans="1:19" ht="14.5" customHeight="1">
      <c r="A1191" s="82" t="str">
        <f t="shared" si="18"/>
        <v>A8036</v>
      </c>
      <c r="B1191" s="410" t="s">
        <v>3476</v>
      </c>
      <c r="C1191" s="410" t="s">
        <v>3477</v>
      </c>
      <c r="D1191" s="410" t="s">
        <v>2461</v>
      </c>
      <c r="E1191" s="410" t="s">
        <v>3478</v>
      </c>
      <c r="F1191" s="410" t="s">
        <v>3479</v>
      </c>
      <c r="G1191" s="416">
        <v>43435</v>
      </c>
      <c r="H1191" s="410" t="s">
        <v>606</v>
      </c>
      <c r="I1191" s="417">
        <v>6</v>
      </c>
      <c r="J1191" s="417">
        <v>6</v>
      </c>
      <c r="K1191" s="417">
        <v>2</v>
      </c>
      <c r="L1191" s="417">
        <v>3</v>
      </c>
      <c r="M1191" s="410" t="s">
        <v>115</v>
      </c>
      <c r="N1191" s="410">
        <v>9</v>
      </c>
      <c r="O1191" s="85"/>
      <c r="P1191" s="85"/>
      <c r="Q1191" s="85"/>
      <c r="R1191" s="85"/>
      <c r="S1191" s="85" t="s">
        <v>1800</v>
      </c>
    </row>
    <row r="1192" spans="1:19" ht="14.5" customHeight="1">
      <c r="A1192" s="103" t="str">
        <f t="shared" si="18"/>
        <v>A8036</v>
      </c>
      <c r="B1192" s="414" t="s">
        <v>3476</v>
      </c>
      <c r="C1192" s="414" t="s">
        <v>3477</v>
      </c>
      <c r="D1192" s="414" t="s">
        <v>2461</v>
      </c>
      <c r="E1192" s="414" t="s">
        <v>3478</v>
      </c>
      <c r="F1192" s="414" t="s">
        <v>3479</v>
      </c>
      <c r="G1192" s="418">
        <v>43435</v>
      </c>
      <c r="H1192" s="414" t="s">
        <v>606</v>
      </c>
      <c r="I1192" s="419">
        <v>2</v>
      </c>
      <c r="J1192" s="419">
        <v>6</v>
      </c>
      <c r="K1192" s="419">
        <v>6</v>
      </c>
      <c r="L1192" s="419">
        <v>3</v>
      </c>
      <c r="M1192" s="414" t="s">
        <v>115</v>
      </c>
      <c r="N1192" s="414">
        <v>9</v>
      </c>
      <c r="O1192" s="103"/>
      <c r="P1192" s="103"/>
      <c r="Q1192" s="103"/>
      <c r="R1192" s="103"/>
      <c r="S1192" s="103" t="s">
        <v>1800</v>
      </c>
    </row>
    <row r="1193" spans="1:19" ht="14.5" customHeight="1">
      <c r="A1193" s="82" t="str">
        <f t="shared" si="18"/>
        <v>A8038</v>
      </c>
      <c r="B1193" s="410" t="s">
        <v>3480</v>
      </c>
      <c r="C1193" s="410" t="s">
        <v>3481</v>
      </c>
      <c r="D1193" s="410" t="s">
        <v>2461</v>
      </c>
      <c r="E1193" s="410" t="s">
        <v>3482</v>
      </c>
      <c r="F1193" s="410" t="s">
        <v>3483</v>
      </c>
      <c r="G1193" s="416">
        <v>44440</v>
      </c>
      <c r="H1193" s="410" t="s">
        <v>606</v>
      </c>
      <c r="I1193" s="417">
        <v>16</v>
      </c>
      <c r="J1193" s="417">
        <v>6</v>
      </c>
      <c r="K1193" s="417">
        <v>8</v>
      </c>
      <c r="L1193" s="417">
        <v>24</v>
      </c>
      <c r="M1193" s="410" t="s">
        <v>115</v>
      </c>
      <c r="N1193" s="410">
        <v>9</v>
      </c>
      <c r="O1193" s="85"/>
      <c r="P1193" s="85"/>
      <c r="Q1193" s="85"/>
      <c r="R1193" s="85"/>
      <c r="S1193" s="85" t="s">
        <v>1800</v>
      </c>
    </row>
    <row r="1194" spans="1:19" ht="14.5" customHeight="1">
      <c r="A1194" s="82" t="str">
        <f t="shared" si="18"/>
        <v>A8038</v>
      </c>
      <c r="B1194" s="410" t="s">
        <v>3480</v>
      </c>
      <c r="C1194" s="410" t="s">
        <v>3481</v>
      </c>
      <c r="D1194" s="410" t="s">
        <v>2461</v>
      </c>
      <c r="E1194" s="410" t="s">
        <v>3484</v>
      </c>
      <c r="F1194" s="410" t="s">
        <v>3485</v>
      </c>
      <c r="G1194" s="416">
        <v>45627</v>
      </c>
      <c r="H1194" s="410" t="s">
        <v>623</v>
      </c>
      <c r="I1194" s="417">
        <v>16</v>
      </c>
      <c r="J1194" s="417">
        <v>6</v>
      </c>
      <c r="K1194" s="417">
        <v>8</v>
      </c>
      <c r="L1194" s="417">
        <v>24</v>
      </c>
      <c r="M1194" s="410" t="s">
        <v>115</v>
      </c>
      <c r="N1194" s="410">
        <v>9</v>
      </c>
      <c r="O1194" s="85"/>
      <c r="P1194" s="85"/>
      <c r="Q1194" s="85"/>
      <c r="R1194" s="85"/>
      <c r="S1194" s="85" t="s">
        <v>1800</v>
      </c>
    </row>
    <row r="1195" spans="1:19" ht="14.5" customHeight="1">
      <c r="A1195" s="103" t="str">
        <f t="shared" si="18"/>
        <v>A8038</v>
      </c>
      <c r="B1195" s="414" t="s">
        <v>3480</v>
      </c>
      <c r="C1195" s="414" t="s">
        <v>3481</v>
      </c>
      <c r="D1195" s="414" t="s">
        <v>2461</v>
      </c>
      <c r="E1195" s="414" t="s">
        <v>3482</v>
      </c>
      <c r="F1195" s="414" t="s">
        <v>3483</v>
      </c>
      <c r="G1195" s="418">
        <v>44440</v>
      </c>
      <c r="H1195" s="414" t="s">
        <v>606</v>
      </c>
      <c r="I1195" s="419">
        <v>8</v>
      </c>
      <c r="J1195" s="419">
        <v>16</v>
      </c>
      <c r="K1195" s="419">
        <v>6</v>
      </c>
      <c r="L1195" s="419">
        <v>24</v>
      </c>
      <c r="M1195" s="414" t="s">
        <v>115</v>
      </c>
      <c r="N1195" s="414">
        <v>9</v>
      </c>
      <c r="O1195" s="103"/>
      <c r="P1195" s="103"/>
      <c r="Q1195" s="103"/>
      <c r="R1195" s="103"/>
      <c r="S1195" s="103" t="s">
        <v>1800</v>
      </c>
    </row>
    <row r="1196" spans="1:19" ht="14.5" customHeight="1">
      <c r="A1196" s="103" t="str">
        <f t="shared" si="18"/>
        <v>A8038</v>
      </c>
      <c r="B1196" s="414" t="s">
        <v>3480</v>
      </c>
      <c r="C1196" s="414" t="s">
        <v>3481</v>
      </c>
      <c r="D1196" s="414" t="s">
        <v>2461</v>
      </c>
      <c r="E1196" s="414" t="s">
        <v>3484</v>
      </c>
      <c r="F1196" s="414" t="s">
        <v>3485</v>
      </c>
      <c r="G1196" s="418">
        <v>45627</v>
      </c>
      <c r="H1196" s="414" t="s">
        <v>623</v>
      </c>
      <c r="I1196" s="419">
        <v>8</v>
      </c>
      <c r="J1196" s="419">
        <v>16</v>
      </c>
      <c r="K1196" s="419">
        <v>6</v>
      </c>
      <c r="L1196" s="419">
        <v>24</v>
      </c>
      <c r="M1196" s="414" t="s">
        <v>115</v>
      </c>
      <c r="N1196" s="414">
        <v>9</v>
      </c>
      <c r="O1196" s="103"/>
      <c r="P1196" s="103"/>
      <c r="Q1196" s="103"/>
      <c r="R1196" s="103"/>
      <c r="S1196" s="103" t="s">
        <v>1800</v>
      </c>
    </row>
    <row r="1197" spans="1:19" ht="14.5" customHeight="1">
      <c r="A1197" s="82" t="str">
        <f t="shared" si="18"/>
        <v>A8039</v>
      </c>
      <c r="B1197" s="410" t="s">
        <v>3486</v>
      </c>
      <c r="C1197" s="410" t="s">
        <v>3487</v>
      </c>
      <c r="D1197" s="410" t="s">
        <v>2461</v>
      </c>
      <c r="E1197" s="410" t="s">
        <v>3488</v>
      </c>
      <c r="F1197" s="410" t="s">
        <v>3489</v>
      </c>
      <c r="G1197" s="416">
        <v>44470</v>
      </c>
      <c r="H1197" s="410" t="s">
        <v>606</v>
      </c>
      <c r="I1197" s="417">
        <v>6</v>
      </c>
      <c r="J1197" s="417">
        <v>3</v>
      </c>
      <c r="K1197" s="417">
        <v>2</v>
      </c>
      <c r="L1197" s="417">
        <v>1</v>
      </c>
      <c r="M1197" s="410" t="s">
        <v>115</v>
      </c>
      <c r="N1197" s="410">
        <v>9</v>
      </c>
      <c r="O1197" s="85"/>
      <c r="P1197" s="85" t="s">
        <v>1882</v>
      </c>
      <c r="Q1197" s="85" t="s">
        <v>1882</v>
      </c>
      <c r="R1197" s="85" t="s">
        <v>1883</v>
      </c>
      <c r="S1197" s="85" t="s">
        <v>1800</v>
      </c>
    </row>
    <row r="1198" spans="1:19" ht="14.5" customHeight="1">
      <c r="A1198" s="103" t="str">
        <f t="shared" si="18"/>
        <v>A8039</v>
      </c>
      <c r="B1198" s="414" t="s">
        <v>3486</v>
      </c>
      <c r="C1198" s="414" t="s">
        <v>3487</v>
      </c>
      <c r="D1198" s="414" t="s">
        <v>2461</v>
      </c>
      <c r="E1198" s="414" t="s">
        <v>3488</v>
      </c>
      <c r="F1198" s="414" t="s">
        <v>3489</v>
      </c>
      <c r="G1198" s="418">
        <v>44470</v>
      </c>
      <c r="H1198" s="414" t="s">
        <v>606</v>
      </c>
      <c r="I1198" s="419">
        <v>2</v>
      </c>
      <c r="J1198" s="419">
        <v>6</v>
      </c>
      <c r="K1198" s="419">
        <v>3</v>
      </c>
      <c r="L1198" s="419">
        <v>1</v>
      </c>
      <c r="M1198" s="414" t="s">
        <v>115</v>
      </c>
      <c r="N1198" s="414">
        <v>9</v>
      </c>
      <c r="O1198" s="103"/>
      <c r="P1198" s="103" t="s">
        <v>1882</v>
      </c>
      <c r="Q1198" s="103" t="s">
        <v>1882</v>
      </c>
      <c r="R1198" s="103" t="s">
        <v>1883</v>
      </c>
      <c r="S1198" s="103" t="s">
        <v>1800</v>
      </c>
    </row>
    <row r="1199" spans="1:19" ht="14.5" customHeight="1">
      <c r="A1199" s="82" t="str">
        <f t="shared" si="18"/>
        <v>A8047</v>
      </c>
      <c r="B1199" s="420" t="s">
        <v>3490</v>
      </c>
      <c r="C1199" s="421" t="s">
        <v>3491</v>
      </c>
      <c r="D1199" s="422"/>
      <c r="E1199" s="422"/>
      <c r="F1199" s="422"/>
      <c r="G1199" s="422"/>
      <c r="H1199" s="422"/>
      <c r="I1199" s="423">
        <v>7</v>
      </c>
      <c r="J1199" s="423">
        <v>6</v>
      </c>
      <c r="K1199" s="411">
        <v>3</v>
      </c>
      <c r="L1199" s="412"/>
      <c r="M1199" s="412"/>
      <c r="N1199" s="412"/>
      <c r="O1199" s="85"/>
      <c r="P1199" s="85"/>
      <c r="Q1199" s="85"/>
      <c r="R1199" s="85"/>
      <c r="S1199" s="85"/>
    </row>
    <row r="1200" spans="1:19" ht="14.5" customHeight="1">
      <c r="A1200" s="103" t="str">
        <f t="shared" si="18"/>
        <v>A8047</v>
      </c>
      <c r="B1200" s="424" t="s">
        <v>3490</v>
      </c>
      <c r="C1200" s="425" t="s">
        <v>3491</v>
      </c>
      <c r="D1200" s="426"/>
      <c r="E1200" s="426"/>
      <c r="F1200" s="426"/>
      <c r="G1200" s="426"/>
      <c r="H1200" s="426"/>
      <c r="I1200" s="415">
        <v>3</v>
      </c>
      <c r="J1200" s="427">
        <v>7</v>
      </c>
      <c r="K1200" s="427">
        <v>6</v>
      </c>
      <c r="L1200" s="413"/>
      <c r="M1200" s="413"/>
      <c r="N1200" s="413"/>
      <c r="O1200" s="103"/>
      <c r="P1200" s="103"/>
      <c r="Q1200" s="103"/>
      <c r="R1200" s="103"/>
      <c r="S1200" s="103"/>
    </row>
    <row r="1201" spans="1:19" ht="14.5" customHeight="1">
      <c r="A1201" s="82" t="str">
        <f t="shared" si="18"/>
        <v>A8081</v>
      </c>
      <c r="B1201" s="410" t="s">
        <v>3492</v>
      </c>
      <c r="C1201" s="410" t="s">
        <v>3493</v>
      </c>
      <c r="D1201" s="410" t="s">
        <v>2461</v>
      </c>
      <c r="E1201" s="410" t="s">
        <v>3494</v>
      </c>
      <c r="F1201" s="410" t="s">
        <v>3495</v>
      </c>
      <c r="G1201" s="416">
        <v>43435</v>
      </c>
      <c r="H1201" s="410" t="s">
        <v>606</v>
      </c>
      <c r="I1201" s="417">
        <v>3</v>
      </c>
      <c r="J1201" s="417">
        <v>5</v>
      </c>
      <c r="K1201" s="417">
        <v>6</v>
      </c>
      <c r="L1201" s="417">
        <v>4</v>
      </c>
      <c r="M1201" s="410" t="s">
        <v>115</v>
      </c>
      <c r="N1201" s="410">
        <v>9</v>
      </c>
      <c r="O1201" s="85" t="s">
        <v>115</v>
      </c>
      <c r="P1201" s="85" t="s">
        <v>115</v>
      </c>
      <c r="Q1201" s="85" t="s">
        <v>115</v>
      </c>
      <c r="R1201" s="85" t="s">
        <v>1767</v>
      </c>
      <c r="S1201" s="85" t="s">
        <v>1800</v>
      </c>
    </row>
    <row r="1202" spans="1:19" ht="14.5" customHeight="1">
      <c r="A1202" s="103" t="str">
        <f t="shared" si="18"/>
        <v>A8081</v>
      </c>
      <c r="B1202" s="414" t="s">
        <v>3492</v>
      </c>
      <c r="C1202" s="414" t="s">
        <v>3493</v>
      </c>
      <c r="D1202" s="414" t="s">
        <v>2461</v>
      </c>
      <c r="E1202" s="414" t="s">
        <v>3494</v>
      </c>
      <c r="F1202" s="414" t="s">
        <v>3495</v>
      </c>
      <c r="G1202" s="418">
        <v>43435</v>
      </c>
      <c r="H1202" s="414" t="s">
        <v>606</v>
      </c>
      <c r="I1202" s="419">
        <v>6</v>
      </c>
      <c r="J1202" s="419">
        <v>3</v>
      </c>
      <c r="K1202" s="419">
        <v>5</v>
      </c>
      <c r="L1202" s="419">
        <v>4</v>
      </c>
      <c r="M1202" s="414" t="s">
        <v>115</v>
      </c>
      <c r="N1202" s="414">
        <v>9</v>
      </c>
      <c r="O1202" s="103" t="s">
        <v>115</v>
      </c>
      <c r="P1202" s="103" t="s">
        <v>115</v>
      </c>
      <c r="Q1202" s="103" t="s">
        <v>115</v>
      </c>
      <c r="R1202" s="103" t="s">
        <v>1767</v>
      </c>
      <c r="S1202" s="103" t="s">
        <v>1800</v>
      </c>
    </row>
    <row r="1203" spans="1:19" ht="14.5" customHeight="1">
      <c r="A1203" s="82" t="str">
        <f t="shared" si="18"/>
        <v>A8081</v>
      </c>
      <c r="B1203" s="410" t="s">
        <v>3496</v>
      </c>
      <c r="C1203" s="410" t="s">
        <v>3493</v>
      </c>
      <c r="D1203" s="410" t="s">
        <v>2461</v>
      </c>
      <c r="E1203" s="410"/>
      <c r="F1203" s="410"/>
      <c r="G1203" s="416">
        <v>43435</v>
      </c>
      <c r="H1203" s="410" t="s">
        <v>627</v>
      </c>
      <c r="I1203" s="417">
        <v>0</v>
      </c>
      <c r="J1203" s="417">
        <v>0</v>
      </c>
      <c r="K1203" s="417">
        <v>0</v>
      </c>
      <c r="L1203" s="417">
        <v>0</v>
      </c>
      <c r="M1203" s="410" t="s">
        <v>115</v>
      </c>
      <c r="N1203" s="410">
        <v>9</v>
      </c>
      <c r="O1203" s="85" t="s">
        <v>115</v>
      </c>
      <c r="P1203" s="85" t="s">
        <v>115</v>
      </c>
      <c r="Q1203" s="85" t="s">
        <v>115</v>
      </c>
      <c r="R1203" s="85" t="s">
        <v>1767</v>
      </c>
      <c r="S1203" s="85" t="s">
        <v>1800</v>
      </c>
    </row>
    <row r="1204" spans="1:19" ht="14.5" customHeight="1">
      <c r="A1204" s="103" t="str">
        <f t="shared" si="18"/>
        <v>A8081</v>
      </c>
      <c r="B1204" s="414" t="s">
        <v>3496</v>
      </c>
      <c r="C1204" s="414" t="s">
        <v>3493</v>
      </c>
      <c r="D1204" s="414" t="s">
        <v>2461</v>
      </c>
      <c r="E1204" s="414"/>
      <c r="F1204" s="414"/>
      <c r="G1204" s="418">
        <v>43435</v>
      </c>
      <c r="H1204" s="414" t="s">
        <v>627</v>
      </c>
      <c r="I1204" s="419">
        <v>0</v>
      </c>
      <c r="J1204" s="419">
        <v>0</v>
      </c>
      <c r="K1204" s="419">
        <v>0</v>
      </c>
      <c r="L1204" s="419">
        <v>0</v>
      </c>
      <c r="M1204" s="414" t="s">
        <v>115</v>
      </c>
      <c r="N1204" s="414">
        <v>9</v>
      </c>
      <c r="O1204" s="103" t="s">
        <v>115</v>
      </c>
      <c r="P1204" s="103" t="s">
        <v>115</v>
      </c>
      <c r="Q1204" s="103" t="s">
        <v>115</v>
      </c>
      <c r="R1204" s="103" t="s">
        <v>1767</v>
      </c>
      <c r="S1204" s="103" t="s">
        <v>1800</v>
      </c>
    </row>
    <row r="1205" spans="1:19" ht="14.5" customHeight="1">
      <c r="A1205" s="82" t="str">
        <f t="shared" si="18"/>
        <v>A8084</v>
      </c>
      <c r="B1205" s="410" t="s">
        <v>778</v>
      </c>
      <c r="C1205" s="410" t="s">
        <v>3497</v>
      </c>
      <c r="D1205" s="410" t="s">
        <v>2461</v>
      </c>
      <c r="E1205" s="410" t="s">
        <v>3498</v>
      </c>
      <c r="F1205" s="410" t="s">
        <v>3499</v>
      </c>
      <c r="G1205" s="416">
        <v>44562</v>
      </c>
      <c r="H1205" s="410" t="s">
        <v>606</v>
      </c>
      <c r="I1205" s="417">
        <v>8</v>
      </c>
      <c r="J1205" s="417">
        <v>6</v>
      </c>
      <c r="K1205" s="417">
        <v>2</v>
      </c>
      <c r="L1205" s="417">
        <v>5</v>
      </c>
      <c r="M1205" s="410" t="s">
        <v>115</v>
      </c>
      <c r="N1205" s="410">
        <v>9</v>
      </c>
      <c r="O1205" s="85" t="s">
        <v>47</v>
      </c>
      <c r="P1205" s="85" t="s">
        <v>47</v>
      </c>
      <c r="Q1205" s="85" t="s">
        <v>47</v>
      </c>
      <c r="R1205" s="85" t="s">
        <v>3439</v>
      </c>
      <c r="S1205" s="85" t="s">
        <v>1800</v>
      </c>
    </row>
    <row r="1206" spans="1:19" ht="14.5" customHeight="1">
      <c r="A1206" s="82" t="str">
        <f t="shared" si="18"/>
        <v>A8084</v>
      </c>
      <c r="B1206" s="410" t="s">
        <v>778</v>
      </c>
      <c r="C1206" s="410" t="s">
        <v>3500</v>
      </c>
      <c r="D1206" s="410" t="s">
        <v>2461</v>
      </c>
      <c r="E1206" s="410" t="s">
        <v>3501</v>
      </c>
      <c r="F1206" s="410" t="s">
        <v>3502</v>
      </c>
      <c r="G1206" s="416">
        <v>42278</v>
      </c>
      <c r="H1206" s="410" t="s">
        <v>623</v>
      </c>
      <c r="I1206" s="417">
        <v>8</v>
      </c>
      <c r="J1206" s="417">
        <v>6</v>
      </c>
      <c r="K1206" s="417">
        <v>2</v>
      </c>
      <c r="L1206" s="417">
        <v>3</v>
      </c>
      <c r="M1206" s="410"/>
      <c r="N1206" s="410">
        <v>9</v>
      </c>
      <c r="O1206" s="85"/>
      <c r="P1206" s="85" t="s">
        <v>1882</v>
      </c>
      <c r="Q1206" s="85" t="s">
        <v>1882</v>
      </c>
      <c r="R1206" s="85" t="s">
        <v>1883</v>
      </c>
      <c r="S1206" s="85" t="s">
        <v>1800</v>
      </c>
    </row>
    <row r="1207" spans="1:19" ht="14.5" customHeight="1">
      <c r="A1207" s="82" t="str">
        <f t="shared" si="18"/>
        <v>A8084</v>
      </c>
      <c r="B1207" s="410" t="s">
        <v>778</v>
      </c>
      <c r="C1207" s="410" t="s">
        <v>3503</v>
      </c>
      <c r="D1207" s="410" t="s">
        <v>2461</v>
      </c>
      <c r="E1207" s="410" t="s">
        <v>3504</v>
      </c>
      <c r="F1207" s="410" t="s">
        <v>3505</v>
      </c>
      <c r="G1207" s="416">
        <v>43435</v>
      </c>
      <c r="H1207" s="410" t="s">
        <v>623</v>
      </c>
      <c r="I1207" s="417">
        <v>8</v>
      </c>
      <c r="J1207" s="417">
        <v>6</v>
      </c>
      <c r="K1207" s="417">
        <v>1</v>
      </c>
      <c r="L1207" s="417">
        <v>3</v>
      </c>
      <c r="M1207" s="410" t="s">
        <v>115</v>
      </c>
      <c r="N1207" s="410">
        <v>9</v>
      </c>
      <c r="O1207" s="85" t="s">
        <v>115</v>
      </c>
      <c r="P1207" s="85"/>
      <c r="Q1207" s="85" t="s">
        <v>115</v>
      </c>
      <c r="R1207" s="85" t="s">
        <v>1767</v>
      </c>
      <c r="S1207" s="85" t="s">
        <v>1800</v>
      </c>
    </row>
    <row r="1208" spans="1:19" ht="14.5" customHeight="1">
      <c r="A1208" s="82" t="str">
        <f t="shared" si="18"/>
        <v>A8084</v>
      </c>
      <c r="B1208" s="410" t="s">
        <v>778</v>
      </c>
      <c r="C1208" s="410" t="s">
        <v>3506</v>
      </c>
      <c r="D1208" s="410" t="s">
        <v>2461</v>
      </c>
      <c r="E1208" s="410" t="s">
        <v>3507</v>
      </c>
      <c r="F1208" s="410" t="s">
        <v>3508</v>
      </c>
      <c r="G1208" s="416">
        <v>43435</v>
      </c>
      <c r="H1208" s="410" t="s">
        <v>623</v>
      </c>
      <c r="I1208" s="417">
        <v>8</v>
      </c>
      <c r="J1208" s="417">
        <v>6</v>
      </c>
      <c r="K1208" s="417">
        <v>1</v>
      </c>
      <c r="L1208" s="417">
        <v>3</v>
      </c>
      <c r="M1208" s="410" t="s">
        <v>115</v>
      </c>
      <c r="N1208" s="410">
        <v>9</v>
      </c>
      <c r="O1208" s="85" t="s">
        <v>115</v>
      </c>
      <c r="P1208" s="85" t="s">
        <v>115</v>
      </c>
      <c r="Q1208" s="85" t="s">
        <v>115</v>
      </c>
      <c r="R1208" s="85" t="s">
        <v>1767</v>
      </c>
      <c r="S1208" s="85" t="s">
        <v>1800</v>
      </c>
    </row>
    <row r="1209" spans="1:19" ht="14.5" customHeight="1">
      <c r="A1209" s="82" t="str">
        <f t="shared" si="18"/>
        <v>A8084</v>
      </c>
      <c r="B1209" s="410" t="s">
        <v>778</v>
      </c>
      <c r="C1209" s="410" t="s">
        <v>3509</v>
      </c>
      <c r="D1209" s="410" t="s">
        <v>2461</v>
      </c>
      <c r="E1209" s="410" t="s">
        <v>3510</v>
      </c>
      <c r="F1209" s="410" t="s">
        <v>3511</v>
      </c>
      <c r="G1209" s="416">
        <v>44562</v>
      </c>
      <c r="H1209" s="410" t="s">
        <v>623</v>
      </c>
      <c r="I1209" s="417">
        <v>8</v>
      </c>
      <c r="J1209" s="417">
        <v>6</v>
      </c>
      <c r="K1209" s="417">
        <v>2</v>
      </c>
      <c r="L1209" s="417">
        <v>5</v>
      </c>
      <c r="M1209" s="410" t="s">
        <v>115</v>
      </c>
      <c r="N1209" s="410">
        <v>9</v>
      </c>
      <c r="O1209" s="85" t="s">
        <v>115</v>
      </c>
      <c r="P1209" s="85" t="s">
        <v>115</v>
      </c>
      <c r="Q1209" s="85" t="s">
        <v>115</v>
      </c>
      <c r="R1209" s="85" t="s">
        <v>1767</v>
      </c>
      <c r="S1209" s="85" t="s">
        <v>1800</v>
      </c>
    </row>
    <row r="1210" spans="1:19" ht="14.5" customHeight="1">
      <c r="A1210" s="82" t="str">
        <f t="shared" si="18"/>
        <v>A8084</v>
      </c>
      <c r="B1210" s="410" t="s">
        <v>778</v>
      </c>
      <c r="C1210" s="410" t="s">
        <v>3512</v>
      </c>
      <c r="D1210" s="410" t="s">
        <v>2461</v>
      </c>
      <c r="E1210" s="410" t="s">
        <v>3513</v>
      </c>
      <c r="F1210" s="410" t="s">
        <v>3514</v>
      </c>
      <c r="G1210" s="416">
        <v>43435</v>
      </c>
      <c r="H1210" s="410" t="s">
        <v>623</v>
      </c>
      <c r="I1210" s="417">
        <v>8</v>
      </c>
      <c r="J1210" s="417">
        <v>6</v>
      </c>
      <c r="K1210" s="417">
        <v>1</v>
      </c>
      <c r="L1210" s="417">
        <v>3</v>
      </c>
      <c r="M1210" s="410" t="s">
        <v>115</v>
      </c>
      <c r="N1210" s="410">
        <v>9</v>
      </c>
      <c r="O1210" s="85" t="s">
        <v>115</v>
      </c>
      <c r="P1210" s="85" t="s">
        <v>115</v>
      </c>
      <c r="Q1210" s="85" t="s">
        <v>115</v>
      </c>
      <c r="R1210" s="85" t="s">
        <v>1767</v>
      </c>
      <c r="S1210" s="85" t="s">
        <v>1800</v>
      </c>
    </row>
    <row r="1211" spans="1:19" ht="14.5" customHeight="1">
      <c r="A1211" s="103" t="str">
        <f t="shared" si="18"/>
        <v>A8084</v>
      </c>
      <c r="B1211" s="414" t="s">
        <v>778</v>
      </c>
      <c r="C1211" s="414" t="s">
        <v>3497</v>
      </c>
      <c r="D1211" s="414" t="s">
        <v>2461</v>
      </c>
      <c r="E1211" s="414" t="s">
        <v>3498</v>
      </c>
      <c r="F1211" s="414" t="s">
        <v>3499</v>
      </c>
      <c r="G1211" s="418">
        <v>44562</v>
      </c>
      <c r="H1211" s="414" t="s">
        <v>606</v>
      </c>
      <c r="I1211" s="419">
        <v>2</v>
      </c>
      <c r="J1211" s="419">
        <v>8</v>
      </c>
      <c r="K1211" s="419">
        <v>6</v>
      </c>
      <c r="L1211" s="419">
        <v>5</v>
      </c>
      <c r="M1211" s="414" t="s">
        <v>115</v>
      </c>
      <c r="N1211" s="414">
        <v>9</v>
      </c>
      <c r="O1211" s="103" t="s">
        <v>47</v>
      </c>
      <c r="P1211" s="103" t="s">
        <v>47</v>
      </c>
      <c r="Q1211" s="103" t="s">
        <v>47</v>
      </c>
      <c r="R1211" s="103" t="s">
        <v>3439</v>
      </c>
      <c r="S1211" s="103" t="s">
        <v>1800</v>
      </c>
    </row>
    <row r="1212" spans="1:19" ht="14.5" customHeight="1">
      <c r="A1212" s="103" t="str">
        <f t="shared" si="18"/>
        <v>A8084</v>
      </c>
      <c r="B1212" s="414" t="s">
        <v>778</v>
      </c>
      <c r="C1212" s="414" t="s">
        <v>3500</v>
      </c>
      <c r="D1212" s="414" t="s">
        <v>2461</v>
      </c>
      <c r="E1212" s="414" t="s">
        <v>3501</v>
      </c>
      <c r="F1212" s="414" t="s">
        <v>3502</v>
      </c>
      <c r="G1212" s="418">
        <v>42278</v>
      </c>
      <c r="H1212" s="414" t="s">
        <v>623</v>
      </c>
      <c r="I1212" s="419">
        <v>2</v>
      </c>
      <c r="J1212" s="419">
        <v>8</v>
      </c>
      <c r="K1212" s="419">
        <v>6</v>
      </c>
      <c r="L1212" s="419">
        <v>3</v>
      </c>
      <c r="M1212" s="414"/>
      <c r="N1212" s="414">
        <v>9</v>
      </c>
      <c r="O1212" s="103"/>
      <c r="P1212" s="103" t="s">
        <v>1882</v>
      </c>
      <c r="Q1212" s="103" t="s">
        <v>1882</v>
      </c>
      <c r="R1212" s="103" t="s">
        <v>1883</v>
      </c>
      <c r="S1212" s="103" t="s">
        <v>1800</v>
      </c>
    </row>
    <row r="1213" spans="1:19" ht="14.5" customHeight="1">
      <c r="A1213" s="103" t="str">
        <f t="shared" si="18"/>
        <v>A8084</v>
      </c>
      <c r="B1213" s="414" t="s">
        <v>778</v>
      </c>
      <c r="C1213" s="414" t="s">
        <v>3503</v>
      </c>
      <c r="D1213" s="414" t="s">
        <v>2461</v>
      </c>
      <c r="E1213" s="414" t="s">
        <v>3504</v>
      </c>
      <c r="F1213" s="414" t="s">
        <v>3505</v>
      </c>
      <c r="G1213" s="418">
        <v>43435</v>
      </c>
      <c r="H1213" s="414" t="s">
        <v>623</v>
      </c>
      <c r="I1213" s="419">
        <v>1</v>
      </c>
      <c r="J1213" s="419">
        <v>8</v>
      </c>
      <c r="K1213" s="419">
        <v>6</v>
      </c>
      <c r="L1213" s="419">
        <v>3</v>
      </c>
      <c r="M1213" s="414" t="s">
        <v>115</v>
      </c>
      <c r="N1213" s="414">
        <v>9</v>
      </c>
      <c r="O1213" s="103" t="s">
        <v>115</v>
      </c>
      <c r="P1213" s="103"/>
      <c r="Q1213" s="103" t="s">
        <v>115</v>
      </c>
      <c r="R1213" s="103" t="s">
        <v>1767</v>
      </c>
      <c r="S1213" s="103" t="s">
        <v>1800</v>
      </c>
    </row>
    <row r="1214" spans="1:19" ht="14.5" customHeight="1">
      <c r="A1214" s="103" t="str">
        <f t="shared" si="18"/>
        <v>A8084</v>
      </c>
      <c r="B1214" s="414" t="s">
        <v>778</v>
      </c>
      <c r="C1214" s="414" t="s">
        <v>3506</v>
      </c>
      <c r="D1214" s="414" t="s">
        <v>2461</v>
      </c>
      <c r="E1214" s="414" t="s">
        <v>3507</v>
      </c>
      <c r="F1214" s="414" t="s">
        <v>3508</v>
      </c>
      <c r="G1214" s="418">
        <v>43435</v>
      </c>
      <c r="H1214" s="414" t="s">
        <v>623</v>
      </c>
      <c r="I1214" s="419">
        <v>1</v>
      </c>
      <c r="J1214" s="419">
        <v>8</v>
      </c>
      <c r="K1214" s="419">
        <v>6</v>
      </c>
      <c r="L1214" s="419">
        <v>3</v>
      </c>
      <c r="M1214" s="414" t="s">
        <v>115</v>
      </c>
      <c r="N1214" s="414">
        <v>9</v>
      </c>
      <c r="O1214" s="103" t="s">
        <v>115</v>
      </c>
      <c r="P1214" s="103" t="s">
        <v>115</v>
      </c>
      <c r="Q1214" s="103" t="s">
        <v>115</v>
      </c>
      <c r="R1214" s="103" t="s">
        <v>1767</v>
      </c>
      <c r="S1214" s="103" t="s">
        <v>1800</v>
      </c>
    </row>
    <row r="1215" spans="1:19" ht="14.5" customHeight="1">
      <c r="A1215" s="103" t="str">
        <f t="shared" si="18"/>
        <v>A8084</v>
      </c>
      <c r="B1215" s="414" t="s">
        <v>778</v>
      </c>
      <c r="C1215" s="414" t="s">
        <v>3509</v>
      </c>
      <c r="D1215" s="414" t="s">
        <v>2461</v>
      </c>
      <c r="E1215" s="414" t="s">
        <v>3510</v>
      </c>
      <c r="F1215" s="414" t="s">
        <v>3511</v>
      </c>
      <c r="G1215" s="418">
        <v>44562</v>
      </c>
      <c r="H1215" s="414" t="s">
        <v>623</v>
      </c>
      <c r="I1215" s="419">
        <v>2</v>
      </c>
      <c r="J1215" s="419">
        <v>8</v>
      </c>
      <c r="K1215" s="419">
        <v>6</v>
      </c>
      <c r="L1215" s="419">
        <v>5</v>
      </c>
      <c r="M1215" s="414" t="s">
        <v>115</v>
      </c>
      <c r="N1215" s="414">
        <v>9</v>
      </c>
      <c r="O1215" s="103" t="s">
        <v>115</v>
      </c>
      <c r="P1215" s="103" t="s">
        <v>115</v>
      </c>
      <c r="Q1215" s="103" t="s">
        <v>115</v>
      </c>
      <c r="R1215" s="103" t="s">
        <v>1767</v>
      </c>
      <c r="S1215" s="103" t="s">
        <v>1800</v>
      </c>
    </row>
    <row r="1216" spans="1:19" ht="14.5" customHeight="1">
      <c r="A1216" s="103" t="str">
        <f t="shared" si="18"/>
        <v>A8084</v>
      </c>
      <c r="B1216" s="414" t="s">
        <v>778</v>
      </c>
      <c r="C1216" s="414" t="s">
        <v>3512</v>
      </c>
      <c r="D1216" s="414" t="s">
        <v>2461</v>
      </c>
      <c r="E1216" s="414" t="s">
        <v>3513</v>
      </c>
      <c r="F1216" s="414" t="s">
        <v>3514</v>
      </c>
      <c r="G1216" s="418">
        <v>43435</v>
      </c>
      <c r="H1216" s="414" t="s">
        <v>623</v>
      </c>
      <c r="I1216" s="419">
        <v>1</v>
      </c>
      <c r="J1216" s="419">
        <v>8</v>
      </c>
      <c r="K1216" s="419">
        <v>6</v>
      </c>
      <c r="L1216" s="419">
        <v>3</v>
      </c>
      <c r="M1216" s="414" t="s">
        <v>115</v>
      </c>
      <c r="N1216" s="414">
        <v>9</v>
      </c>
      <c r="O1216" s="103" t="s">
        <v>115</v>
      </c>
      <c r="P1216" s="103" t="s">
        <v>115</v>
      </c>
      <c r="Q1216" s="103" t="s">
        <v>115</v>
      </c>
      <c r="R1216" s="103" t="s">
        <v>1767</v>
      </c>
      <c r="S1216" s="103" t="s">
        <v>1800</v>
      </c>
    </row>
    <row r="1217" spans="1:19" ht="14.5" customHeight="1">
      <c r="A1217" s="82" t="str">
        <f t="shared" si="18"/>
        <v>A8085</v>
      </c>
      <c r="B1217" s="410" t="s">
        <v>3515</v>
      </c>
      <c r="C1217" s="410" t="s">
        <v>3516</v>
      </c>
      <c r="D1217" s="410" t="s">
        <v>2461</v>
      </c>
      <c r="E1217" s="410" t="s">
        <v>3517</v>
      </c>
      <c r="F1217" s="410" t="s">
        <v>3518</v>
      </c>
      <c r="G1217" s="416">
        <v>42095</v>
      </c>
      <c r="H1217" s="410" t="s">
        <v>623</v>
      </c>
      <c r="I1217" s="417">
        <v>12</v>
      </c>
      <c r="J1217" s="417">
        <v>6</v>
      </c>
      <c r="K1217" s="417">
        <v>2</v>
      </c>
      <c r="L1217" s="417">
        <v>5.5</v>
      </c>
      <c r="M1217" s="410" t="s">
        <v>115</v>
      </c>
      <c r="N1217" s="410">
        <v>9</v>
      </c>
      <c r="O1217" s="85" t="s">
        <v>1882</v>
      </c>
      <c r="P1217" s="85" t="s">
        <v>1882</v>
      </c>
      <c r="Q1217" s="85" t="s">
        <v>1882</v>
      </c>
      <c r="R1217" s="85" t="s">
        <v>1883</v>
      </c>
      <c r="S1217" s="85" t="s">
        <v>1800</v>
      </c>
    </row>
    <row r="1218" spans="1:19" ht="14.5" customHeight="1">
      <c r="A1218" s="82" t="str">
        <f t="shared" ref="A1218:A1281" si="19">LEFT(B1218,5)</f>
        <v>A8085</v>
      </c>
      <c r="B1218" s="410" t="s">
        <v>3515</v>
      </c>
      <c r="C1218" s="410" t="s">
        <v>3516</v>
      </c>
      <c r="D1218" s="410" t="s">
        <v>2461</v>
      </c>
      <c r="E1218" s="410" t="s">
        <v>3519</v>
      </c>
      <c r="F1218" s="410" t="s">
        <v>3520</v>
      </c>
      <c r="G1218" s="416">
        <v>44166</v>
      </c>
      <c r="H1218" s="410" t="s">
        <v>623</v>
      </c>
      <c r="I1218" s="417">
        <v>12</v>
      </c>
      <c r="J1218" s="417">
        <v>6</v>
      </c>
      <c r="K1218" s="417">
        <v>2</v>
      </c>
      <c r="L1218" s="417">
        <v>5.5</v>
      </c>
      <c r="M1218" s="410" t="s">
        <v>115</v>
      </c>
      <c r="N1218" s="410">
        <v>9</v>
      </c>
      <c r="O1218" s="85" t="s">
        <v>1882</v>
      </c>
      <c r="P1218" s="85" t="s">
        <v>1882</v>
      </c>
      <c r="Q1218" s="85" t="s">
        <v>1882</v>
      </c>
      <c r="R1218" s="85" t="s">
        <v>1883</v>
      </c>
      <c r="S1218" s="85" t="s">
        <v>1800</v>
      </c>
    </row>
    <row r="1219" spans="1:19" ht="14.5" customHeight="1">
      <c r="A1219" s="103" t="str">
        <f t="shared" si="19"/>
        <v>A8085</v>
      </c>
      <c r="B1219" s="414" t="s">
        <v>3515</v>
      </c>
      <c r="C1219" s="414" t="s">
        <v>3516</v>
      </c>
      <c r="D1219" s="414" t="s">
        <v>2461</v>
      </c>
      <c r="E1219" s="414" t="s">
        <v>3517</v>
      </c>
      <c r="F1219" s="414" t="s">
        <v>3518</v>
      </c>
      <c r="G1219" s="418">
        <v>42095</v>
      </c>
      <c r="H1219" s="414" t="s">
        <v>623</v>
      </c>
      <c r="I1219" s="419">
        <v>2</v>
      </c>
      <c r="J1219" s="419">
        <v>12</v>
      </c>
      <c r="K1219" s="419">
        <v>6</v>
      </c>
      <c r="L1219" s="419">
        <v>5.5</v>
      </c>
      <c r="M1219" s="414" t="s">
        <v>115</v>
      </c>
      <c r="N1219" s="414">
        <v>9</v>
      </c>
      <c r="O1219" s="103" t="s">
        <v>1882</v>
      </c>
      <c r="P1219" s="103" t="s">
        <v>1882</v>
      </c>
      <c r="Q1219" s="103" t="s">
        <v>1882</v>
      </c>
      <c r="R1219" s="103" t="s">
        <v>1883</v>
      </c>
      <c r="S1219" s="103" t="s">
        <v>1800</v>
      </c>
    </row>
    <row r="1220" spans="1:19" ht="14.5" customHeight="1">
      <c r="A1220" s="103" t="str">
        <f t="shared" si="19"/>
        <v>A8085</v>
      </c>
      <c r="B1220" s="414" t="s">
        <v>3515</v>
      </c>
      <c r="C1220" s="414" t="s">
        <v>3516</v>
      </c>
      <c r="D1220" s="414" t="s">
        <v>2461</v>
      </c>
      <c r="E1220" s="414" t="s">
        <v>3519</v>
      </c>
      <c r="F1220" s="414" t="s">
        <v>3520</v>
      </c>
      <c r="G1220" s="418">
        <v>44166</v>
      </c>
      <c r="H1220" s="414" t="s">
        <v>623</v>
      </c>
      <c r="I1220" s="419">
        <v>2</v>
      </c>
      <c r="J1220" s="419">
        <v>12</v>
      </c>
      <c r="K1220" s="419">
        <v>6</v>
      </c>
      <c r="L1220" s="419">
        <v>5.5</v>
      </c>
      <c r="M1220" s="414" t="s">
        <v>115</v>
      </c>
      <c r="N1220" s="414">
        <v>9</v>
      </c>
      <c r="O1220" s="103" t="s">
        <v>1882</v>
      </c>
      <c r="P1220" s="103" t="s">
        <v>1882</v>
      </c>
      <c r="Q1220" s="103" t="s">
        <v>1882</v>
      </c>
      <c r="R1220" s="103" t="s">
        <v>1883</v>
      </c>
      <c r="S1220" s="103" t="s">
        <v>1800</v>
      </c>
    </row>
    <row r="1221" spans="1:19" ht="14.5" customHeight="1">
      <c r="A1221" s="82" t="str">
        <f t="shared" si="19"/>
        <v>A8088</v>
      </c>
      <c r="B1221" s="410" t="s">
        <v>782</v>
      </c>
      <c r="C1221" s="410" t="s">
        <v>3521</v>
      </c>
      <c r="D1221" s="410" t="s">
        <v>2461</v>
      </c>
      <c r="E1221" s="410" t="s">
        <v>3522</v>
      </c>
      <c r="F1221" s="410" t="s">
        <v>3523</v>
      </c>
      <c r="G1221" s="416">
        <v>42767</v>
      </c>
      <c r="H1221" s="410" t="s">
        <v>623</v>
      </c>
      <c r="I1221" s="417">
        <v>17</v>
      </c>
      <c r="J1221" s="417">
        <v>9</v>
      </c>
      <c r="K1221" s="417">
        <v>5</v>
      </c>
      <c r="L1221" s="417">
        <v>14</v>
      </c>
      <c r="M1221" s="410" t="s">
        <v>115</v>
      </c>
      <c r="N1221" s="410">
        <v>9</v>
      </c>
      <c r="O1221" s="85" t="s">
        <v>47</v>
      </c>
      <c r="P1221" s="85" t="s">
        <v>47</v>
      </c>
      <c r="Q1221" s="85" t="s">
        <v>47</v>
      </c>
      <c r="R1221" s="85" t="s">
        <v>3439</v>
      </c>
      <c r="S1221" s="85" t="s">
        <v>1800</v>
      </c>
    </row>
    <row r="1222" spans="1:19" ht="14.5" customHeight="1">
      <c r="A1222" s="82" t="str">
        <f t="shared" si="19"/>
        <v>A8088</v>
      </c>
      <c r="B1222" s="410" t="s">
        <v>782</v>
      </c>
      <c r="C1222" s="410" t="s">
        <v>3521</v>
      </c>
      <c r="D1222" s="410" t="s">
        <v>2461</v>
      </c>
      <c r="E1222" s="410" t="s">
        <v>3524</v>
      </c>
      <c r="F1222" s="410" t="s">
        <v>3525</v>
      </c>
      <c r="G1222" s="416">
        <v>45323</v>
      </c>
      <c r="H1222" s="410" t="s">
        <v>606</v>
      </c>
      <c r="I1222" s="417">
        <v>11</v>
      </c>
      <c r="J1222" s="417">
        <v>6</v>
      </c>
      <c r="K1222" s="417">
        <v>2</v>
      </c>
      <c r="L1222" s="417">
        <v>5</v>
      </c>
      <c r="M1222" s="410" t="s">
        <v>115</v>
      </c>
      <c r="N1222" s="410">
        <v>9</v>
      </c>
      <c r="O1222" s="85" t="s">
        <v>47</v>
      </c>
      <c r="P1222" s="85" t="s">
        <v>47</v>
      </c>
      <c r="Q1222" s="85" t="s">
        <v>47</v>
      </c>
      <c r="R1222" s="85" t="s">
        <v>3439</v>
      </c>
      <c r="S1222" s="85" t="s">
        <v>1800</v>
      </c>
    </row>
    <row r="1223" spans="1:19" ht="14.5" customHeight="1">
      <c r="A1223" s="82" t="str">
        <f t="shared" si="19"/>
        <v>A8088</v>
      </c>
      <c r="B1223" s="410" t="s">
        <v>782</v>
      </c>
      <c r="C1223" s="410" t="s">
        <v>3521</v>
      </c>
      <c r="D1223" s="410" t="s">
        <v>2461</v>
      </c>
      <c r="E1223" s="410" t="s">
        <v>3526</v>
      </c>
      <c r="F1223" s="410" t="s">
        <v>3527</v>
      </c>
      <c r="G1223" s="416">
        <v>42767</v>
      </c>
      <c r="H1223" s="410" t="s">
        <v>623</v>
      </c>
      <c r="I1223" s="417">
        <v>17</v>
      </c>
      <c r="J1223" s="417">
        <v>9</v>
      </c>
      <c r="K1223" s="417">
        <v>5</v>
      </c>
      <c r="L1223" s="417">
        <v>14</v>
      </c>
      <c r="M1223" s="410" t="s">
        <v>115</v>
      </c>
      <c r="N1223" s="410">
        <v>9</v>
      </c>
      <c r="O1223" s="85" t="s">
        <v>1882</v>
      </c>
      <c r="P1223" s="85" t="s">
        <v>1882</v>
      </c>
      <c r="Q1223" s="85" t="s">
        <v>1882</v>
      </c>
      <c r="R1223" s="85" t="s">
        <v>1883</v>
      </c>
      <c r="S1223" s="85" t="s">
        <v>1800</v>
      </c>
    </row>
    <row r="1224" spans="1:19" ht="14.5" customHeight="1">
      <c r="A1224" s="82" t="str">
        <f t="shared" si="19"/>
        <v>A8088</v>
      </c>
      <c r="B1224" s="410" t="s">
        <v>782</v>
      </c>
      <c r="C1224" s="410" t="s">
        <v>3521</v>
      </c>
      <c r="D1224" s="410" t="s">
        <v>2461</v>
      </c>
      <c r="E1224" s="410" t="s">
        <v>3528</v>
      </c>
      <c r="F1224" s="410" t="s">
        <v>3529</v>
      </c>
      <c r="G1224" s="416">
        <v>42767</v>
      </c>
      <c r="H1224" s="410" t="s">
        <v>623</v>
      </c>
      <c r="I1224" s="417">
        <v>17</v>
      </c>
      <c r="J1224" s="417">
        <v>9</v>
      </c>
      <c r="K1224" s="417">
        <v>5</v>
      </c>
      <c r="L1224" s="417">
        <v>14</v>
      </c>
      <c r="M1224" s="410" t="s">
        <v>115</v>
      </c>
      <c r="N1224" s="410">
        <v>9</v>
      </c>
      <c r="O1224" s="85" t="s">
        <v>115</v>
      </c>
      <c r="P1224" s="85" t="s">
        <v>115</v>
      </c>
      <c r="Q1224" s="85" t="s">
        <v>115</v>
      </c>
      <c r="R1224" s="85" t="s">
        <v>1767</v>
      </c>
      <c r="S1224" s="85" t="s">
        <v>1800</v>
      </c>
    </row>
    <row r="1225" spans="1:19" ht="14.5" customHeight="1">
      <c r="A1225" s="103" t="str">
        <f t="shared" si="19"/>
        <v>A8088</v>
      </c>
      <c r="B1225" s="414" t="s">
        <v>782</v>
      </c>
      <c r="C1225" s="414" t="s">
        <v>3521</v>
      </c>
      <c r="D1225" s="414" t="s">
        <v>2461</v>
      </c>
      <c r="E1225" s="414" t="s">
        <v>3522</v>
      </c>
      <c r="F1225" s="414" t="s">
        <v>3523</v>
      </c>
      <c r="G1225" s="418">
        <v>42767</v>
      </c>
      <c r="H1225" s="414" t="s">
        <v>623</v>
      </c>
      <c r="I1225" s="419">
        <v>5</v>
      </c>
      <c r="J1225" s="419">
        <v>17</v>
      </c>
      <c r="K1225" s="419">
        <v>9</v>
      </c>
      <c r="L1225" s="419">
        <v>14</v>
      </c>
      <c r="M1225" s="414" t="s">
        <v>115</v>
      </c>
      <c r="N1225" s="414">
        <v>9</v>
      </c>
      <c r="O1225" s="103" t="s">
        <v>47</v>
      </c>
      <c r="P1225" s="103" t="s">
        <v>47</v>
      </c>
      <c r="Q1225" s="103" t="s">
        <v>47</v>
      </c>
      <c r="R1225" s="103" t="s">
        <v>3439</v>
      </c>
      <c r="S1225" s="103" t="s">
        <v>1800</v>
      </c>
    </row>
    <row r="1226" spans="1:19" ht="14.5" customHeight="1">
      <c r="A1226" s="103" t="str">
        <f t="shared" si="19"/>
        <v>A8088</v>
      </c>
      <c r="B1226" s="414" t="s">
        <v>782</v>
      </c>
      <c r="C1226" s="414" t="s">
        <v>3521</v>
      </c>
      <c r="D1226" s="414" t="s">
        <v>2461</v>
      </c>
      <c r="E1226" s="414" t="s">
        <v>3524</v>
      </c>
      <c r="F1226" s="414" t="s">
        <v>3525</v>
      </c>
      <c r="G1226" s="418">
        <v>45323</v>
      </c>
      <c r="H1226" s="414" t="s">
        <v>606</v>
      </c>
      <c r="I1226" s="419">
        <v>2</v>
      </c>
      <c r="J1226" s="419">
        <v>11</v>
      </c>
      <c r="K1226" s="419">
        <v>6</v>
      </c>
      <c r="L1226" s="419">
        <v>5</v>
      </c>
      <c r="M1226" s="414" t="s">
        <v>115</v>
      </c>
      <c r="N1226" s="414">
        <v>9</v>
      </c>
      <c r="O1226" s="103" t="s">
        <v>47</v>
      </c>
      <c r="P1226" s="103" t="s">
        <v>47</v>
      </c>
      <c r="Q1226" s="103" t="s">
        <v>47</v>
      </c>
      <c r="R1226" s="103" t="s">
        <v>3439</v>
      </c>
      <c r="S1226" s="103" t="s">
        <v>1800</v>
      </c>
    </row>
    <row r="1227" spans="1:19" ht="14.5" customHeight="1">
      <c r="A1227" s="103" t="str">
        <f t="shared" si="19"/>
        <v>A8088</v>
      </c>
      <c r="B1227" s="414" t="s">
        <v>782</v>
      </c>
      <c r="C1227" s="414" t="s">
        <v>3521</v>
      </c>
      <c r="D1227" s="414" t="s">
        <v>2461</v>
      </c>
      <c r="E1227" s="414" t="s">
        <v>3526</v>
      </c>
      <c r="F1227" s="414" t="s">
        <v>3527</v>
      </c>
      <c r="G1227" s="418">
        <v>42767</v>
      </c>
      <c r="H1227" s="414" t="s">
        <v>623</v>
      </c>
      <c r="I1227" s="419">
        <v>5</v>
      </c>
      <c r="J1227" s="419">
        <v>17</v>
      </c>
      <c r="K1227" s="419">
        <v>9</v>
      </c>
      <c r="L1227" s="419">
        <v>14</v>
      </c>
      <c r="M1227" s="414" t="s">
        <v>115</v>
      </c>
      <c r="N1227" s="414">
        <v>9</v>
      </c>
      <c r="O1227" s="103" t="s">
        <v>1882</v>
      </c>
      <c r="P1227" s="103" t="s">
        <v>1882</v>
      </c>
      <c r="Q1227" s="103" t="s">
        <v>1882</v>
      </c>
      <c r="R1227" s="103" t="s">
        <v>1883</v>
      </c>
      <c r="S1227" s="103" t="s">
        <v>1800</v>
      </c>
    </row>
    <row r="1228" spans="1:19" ht="14.5" customHeight="1">
      <c r="A1228" s="103" t="str">
        <f t="shared" si="19"/>
        <v>A8088</v>
      </c>
      <c r="B1228" s="414" t="s">
        <v>782</v>
      </c>
      <c r="C1228" s="414" t="s">
        <v>3521</v>
      </c>
      <c r="D1228" s="414" t="s">
        <v>2461</v>
      </c>
      <c r="E1228" s="414" t="s">
        <v>3528</v>
      </c>
      <c r="F1228" s="414" t="s">
        <v>3529</v>
      </c>
      <c r="G1228" s="418">
        <v>42767</v>
      </c>
      <c r="H1228" s="414" t="s">
        <v>623</v>
      </c>
      <c r="I1228" s="419">
        <v>5</v>
      </c>
      <c r="J1228" s="419">
        <v>17</v>
      </c>
      <c r="K1228" s="419">
        <v>9</v>
      </c>
      <c r="L1228" s="419">
        <v>14</v>
      </c>
      <c r="M1228" s="414" t="s">
        <v>115</v>
      </c>
      <c r="N1228" s="414">
        <v>9</v>
      </c>
      <c r="O1228" s="103" t="s">
        <v>115</v>
      </c>
      <c r="P1228" s="103" t="s">
        <v>115</v>
      </c>
      <c r="Q1228" s="103" t="s">
        <v>115</v>
      </c>
      <c r="R1228" s="103" t="s">
        <v>1767</v>
      </c>
      <c r="S1228" s="103" t="s">
        <v>1800</v>
      </c>
    </row>
    <row r="1229" spans="1:19" ht="14.5" customHeight="1">
      <c r="A1229" s="82" t="str">
        <f t="shared" si="19"/>
        <v>A8091</v>
      </c>
      <c r="B1229" s="410" t="s">
        <v>3530</v>
      </c>
      <c r="C1229" s="410" t="s">
        <v>3531</v>
      </c>
      <c r="D1229" s="410" t="s">
        <v>2461</v>
      </c>
      <c r="E1229" s="410" t="s">
        <v>3532</v>
      </c>
      <c r="F1229" s="410" t="s">
        <v>3533</v>
      </c>
      <c r="G1229" s="416">
        <v>44531</v>
      </c>
      <c r="H1229" s="410" t="s">
        <v>606</v>
      </c>
      <c r="I1229" s="417">
        <v>12</v>
      </c>
      <c r="J1229" s="417">
        <v>8</v>
      </c>
      <c r="K1229" s="417">
        <v>2</v>
      </c>
      <c r="L1229" s="417">
        <v>7</v>
      </c>
      <c r="M1229" s="410" t="s">
        <v>115</v>
      </c>
      <c r="N1229" s="410">
        <v>9</v>
      </c>
      <c r="O1229" s="85"/>
      <c r="P1229" s="85"/>
      <c r="Q1229" s="85"/>
      <c r="R1229" s="85"/>
      <c r="S1229" s="85" t="s">
        <v>1800</v>
      </c>
    </row>
    <row r="1230" spans="1:19" ht="14.5" customHeight="1">
      <c r="A1230" s="103" t="str">
        <f t="shared" si="19"/>
        <v>A8091</v>
      </c>
      <c r="B1230" s="414" t="s">
        <v>3530</v>
      </c>
      <c r="C1230" s="414" t="s">
        <v>3531</v>
      </c>
      <c r="D1230" s="414" t="s">
        <v>2461</v>
      </c>
      <c r="E1230" s="414" t="s">
        <v>3532</v>
      </c>
      <c r="F1230" s="414" t="s">
        <v>3533</v>
      </c>
      <c r="G1230" s="418">
        <v>44531</v>
      </c>
      <c r="H1230" s="414" t="s">
        <v>606</v>
      </c>
      <c r="I1230" s="419">
        <v>2</v>
      </c>
      <c r="J1230" s="419">
        <v>12</v>
      </c>
      <c r="K1230" s="419">
        <v>8</v>
      </c>
      <c r="L1230" s="419">
        <v>7</v>
      </c>
      <c r="M1230" s="414" t="s">
        <v>115</v>
      </c>
      <c r="N1230" s="414">
        <v>9</v>
      </c>
      <c r="O1230" s="103"/>
      <c r="P1230" s="103"/>
      <c r="Q1230" s="103"/>
      <c r="R1230" s="103"/>
      <c r="S1230" s="103" t="s">
        <v>1800</v>
      </c>
    </row>
    <row r="1231" spans="1:19" ht="14.5" customHeight="1">
      <c r="A1231" s="82" t="str">
        <f t="shared" si="19"/>
        <v>A8091</v>
      </c>
      <c r="B1231" s="410" t="s">
        <v>3534</v>
      </c>
      <c r="C1231" s="410" t="s">
        <v>3535</v>
      </c>
      <c r="D1231" s="410" t="s">
        <v>2461</v>
      </c>
      <c r="E1231" s="410" t="s">
        <v>3536</v>
      </c>
      <c r="F1231" s="410" t="s">
        <v>3537</v>
      </c>
      <c r="G1231" s="416">
        <v>44531</v>
      </c>
      <c r="H1231" s="410" t="s">
        <v>606</v>
      </c>
      <c r="I1231" s="417">
        <v>9</v>
      </c>
      <c r="J1231" s="417">
        <v>5</v>
      </c>
      <c r="K1231" s="417">
        <v>2</v>
      </c>
      <c r="L1231" s="417">
        <v>3</v>
      </c>
      <c r="M1231" s="410" t="s">
        <v>115</v>
      </c>
      <c r="N1231" s="410">
        <v>9</v>
      </c>
      <c r="O1231" s="85"/>
      <c r="P1231" s="85"/>
      <c r="Q1231" s="85"/>
      <c r="R1231" s="85"/>
      <c r="S1231" s="85" t="s">
        <v>1800</v>
      </c>
    </row>
    <row r="1232" spans="1:19" ht="14.5" customHeight="1">
      <c r="A1232" s="103" t="str">
        <f t="shared" si="19"/>
        <v>A8091</v>
      </c>
      <c r="B1232" s="414" t="s">
        <v>3534</v>
      </c>
      <c r="C1232" s="414" t="s">
        <v>3535</v>
      </c>
      <c r="D1232" s="414" t="s">
        <v>2461</v>
      </c>
      <c r="E1232" s="414" t="s">
        <v>3536</v>
      </c>
      <c r="F1232" s="414" t="s">
        <v>3537</v>
      </c>
      <c r="G1232" s="418">
        <v>44531</v>
      </c>
      <c r="H1232" s="414" t="s">
        <v>606</v>
      </c>
      <c r="I1232" s="419">
        <v>2</v>
      </c>
      <c r="J1232" s="419">
        <v>9</v>
      </c>
      <c r="K1232" s="419">
        <v>5</v>
      </c>
      <c r="L1232" s="419">
        <v>3</v>
      </c>
      <c r="M1232" s="414" t="s">
        <v>115</v>
      </c>
      <c r="N1232" s="414">
        <v>9</v>
      </c>
      <c r="O1232" s="103"/>
      <c r="P1232" s="103"/>
      <c r="Q1232" s="103"/>
      <c r="R1232" s="103"/>
      <c r="S1232" s="103" t="s">
        <v>1800</v>
      </c>
    </row>
    <row r="1233" spans="1:19" ht="14.5" customHeight="1">
      <c r="A1233" s="82" t="str">
        <f t="shared" si="19"/>
        <v>A8092</v>
      </c>
      <c r="B1233" s="410" t="s">
        <v>3538</v>
      </c>
      <c r="C1233" s="410" t="s">
        <v>3539</v>
      </c>
      <c r="D1233" s="410" t="s">
        <v>2461</v>
      </c>
      <c r="E1233" s="410" t="s">
        <v>3540</v>
      </c>
      <c r="F1233" s="410" t="s">
        <v>3541</v>
      </c>
      <c r="G1233" s="416">
        <v>44197</v>
      </c>
      <c r="H1233" s="410" t="s">
        <v>606</v>
      </c>
      <c r="I1233" s="417">
        <v>19</v>
      </c>
      <c r="J1233" s="417">
        <v>12</v>
      </c>
      <c r="K1233" s="417">
        <v>7</v>
      </c>
      <c r="L1233" s="417">
        <v>15</v>
      </c>
      <c r="M1233" s="410" t="s">
        <v>115</v>
      </c>
      <c r="N1233" s="410">
        <v>7</v>
      </c>
      <c r="O1233" s="85" t="s">
        <v>115</v>
      </c>
      <c r="P1233" s="85" t="s">
        <v>115</v>
      </c>
      <c r="Q1233" s="85" t="s">
        <v>115</v>
      </c>
      <c r="R1233" s="85" t="s">
        <v>1767</v>
      </c>
      <c r="S1233" s="85" t="s">
        <v>1768</v>
      </c>
    </row>
    <row r="1234" spans="1:19" ht="14.5" customHeight="1">
      <c r="A1234" s="103" t="str">
        <f t="shared" si="19"/>
        <v>A8092</v>
      </c>
      <c r="B1234" s="414" t="s">
        <v>3538</v>
      </c>
      <c r="C1234" s="414" t="s">
        <v>3539</v>
      </c>
      <c r="D1234" s="414" t="s">
        <v>2461</v>
      </c>
      <c r="E1234" s="414" t="s">
        <v>3540</v>
      </c>
      <c r="F1234" s="414" t="s">
        <v>3541</v>
      </c>
      <c r="G1234" s="418">
        <v>44197</v>
      </c>
      <c r="H1234" s="414" t="s">
        <v>606</v>
      </c>
      <c r="I1234" s="419">
        <v>7</v>
      </c>
      <c r="J1234" s="419">
        <v>19</v>
      </c>
      <c r="K1234" s="419">
        <v>12</v>
      </c>
      <c r="L1234" s="419">
        <v>15</v>
      </c>
      <c r="M1234" s="414" t="s">
        <v>115</v>
      </c>
      <c r="N1234" s="414">
        <v>7</v>
      </c>
      <c r="O1234" s="103" t="s">
        <v>115</v>
      </c>
      <c r="P1234" s="103" t="s">
        <v>115</v>
      </c>
      <c r="Q1234" s="103" t="s">
        <v>115</v>
      </c>
      <c r="R1234" s="103" t="s">
        <v>1767</v>
      </c>
      <c r="S1234" s="103" t="s">
        <v>1768</v>
      </c>
    </row>
    <row r="1235" spans="1:19" ht="14.5" customHeight="1">
      <c r="A1235" s="82" t="str">
        <f t="shared" si="19"/>
        <v>A8094</v>
      </c>
      <c r="B1235" s="410" t="s">
        <v>3542</v>
      </c>
      <c r="C1235" s="410" t="s">
        <v>3543</v>
      </c>
      <c r="D1235" s="410" t="s">
        <v>2461</v>
      </c>
      <c r="E1235" s="410" t="s">
        <v>3544</v>
      </c>
      <c r="F1235" s="410" t="s">
        <v>3545</v>
      </c>
      <c r="G1235" s="416">
        <v>44075</v>
      </c>
      <c r="H1235" s="410" t="s">
        <v>606</v>
      </c>
      <c r="I1235" s="417">
        <v>13</v>
      </c>
      <c r="J1235" s="417">
        <v>19</v>
      </c>
      <c r="K1235" s="417">
        <v>11</v>
      </c>
      <c r="L1235" s="417">
        <v>46</v>
      </c>
      <c r="M1235" s="410" t="s">
        <v>115</v>
      </c>
      <c r="N1235" s="410">
        <v>7</v>
      </c>
      <c r="O1235" s="85"/>
      <c r="P1235" s="85" t="s">
        <v>1882</v>
      </c>
      <c r="Q1235" s="85" t="s">
        <v>1882</v>
      </c>
      <c r="R1235" s="85" t="s">
        <v>1883</v>
      </c>
      <c r="S1235" s="85" t="s">
        <v>1768</v>
      </c>
    </row>
    <row r="1236" spans="1:19" ht="14.5" customHeight="1">
      <c r="A1236" s="103" t="str">
        <f t="shared" si="19"/>
        <v>A8094</v>
      </c>
      <c r="B1236" s="414" t="s">
        <v>3542</v>
      </c>
      <c r="C1236" s="414" t="s">
        <v>3543</v>
      </c>
      <c r="D1236" s="414" t="s">
        <v>2461</v>
      </c>
      <c r="E1236" s="414" t="s">
        <v>3544</v>
      </c>
      <c r="F1236" s="414" t="s">
        <v>3545</v>
      </c>
      <c r="G1236" s="418">
        <v>44075</v>
      </c>
      <c r="H1236" s="414" t="s">
        <v>606</v>
      </c>
      <c r="I1236" s="419">
        <v>11</v>
      </c>
      <c r="J1236" s="419">
        <v>13</v>
      </c>
      <c r="K1236" s="419">
        <v>19</v>
      </c>
      <c r="L1236" s="419">
        <v>46</v>
      </c>
      <c r="M1236" s="414" t="s">
        <v>115</v>
      </c>
      <c r="N1236" s="414">
        <v>7</v>
      </c>
      <c r="O1236" s="103"/>
      <c r="P1236" s="103" t="s">
        <v>1882</v>
      </c>
      <c r="Q1236" s="103" t="s">
        <v>1882</v>
      </c>
      <c r="R1236" s="103" t="s">
        <v>1883</v>
      </c>
      <c r="S1236" s="103" t="s">
        <v>1768</v>
      </c>
    </row>
    <row r="1237" spans="1:19" ht="14.5" customHeight="1">
      <c r="A1237" s="82" t="str">
        <f t="shared" si="19"/>
        <v>A8096</v>
      </c>
      <c r="B1237" s="410" t="s">
        <v>3546</v>
      </c>
      <c r="C1237" s="410" t="s">
        <v>3547</v>
      </c>
      <c r="D1237" s="410" t="s">
        <v>2461</v>
      </c>
      <c r="E1237" s="410" t="s">
        <v>3548</v>
      </c>
      <c r="F1237" s="410" t="s">
        <v>3549</v>
      </c>
      <c r="G1237" s="416">
        <v>44075</v>
      </c>
      <c r="H1237" s="410" t="s">
        <v>606</v>
      </c>
      <c r="I1237" s="417">
        <v>13</v>
      </c>
      <c r="J1237" s="417">
        <v>18</v>
      </c>
      <c r="K1237" s="417">
        <v>11</v>
      </c>
      <c r="L1237" s="417">
        <v>35</v>
      </c>
      <c r="M1237" s="410" t="s">
        <v>115</v>
      </c>
      <c r="N1237" s="410">
        <v>7</v>
      </c>
      <c r="O1237" s="85"/>
      <c r="P1237" s="85" t="s">
        <v>1882</v>
      </c>
      <c r="Q1237" s="85" t="s">
        <v>1882</v>
      </c>
      <c r="R1237" s="85" t="s">
        <v>1883</v>
      </c>
      <c r="S1237" s="85" t="s">
        <v>1768</v>
      </c>
    </row>
    <row r="1238" spans="1:19" ht="14.5" customHeight="1">
      <c r="A1238" s="103" t="str">
        <f t="shared" si="19"/>
        <v>A8096</v>
      </c>
      <c r="B1238" s="414" t="s">
        <v>3546</v>
      </c>
      <c r="C1238" s="414" t="s">
        <v>3547</v>
      </c>
      <c r="D1238" s="414" t="s">
        <v>2461</v>
      </c>
      <c r="E1238" s="414" t="s">
        <v>3548</v>
      </c>
      <c r="F1238" s="414" t="s">
        <v>3549</v>
      </c>
      <c r="G1238" s="418">
        <v>44075</v>
      </c>
      <c r="H1238" s="414" t="s">
        <v>606</v>
      </c>
      <c r="I1238" s="419">
        <v>11</v>
      </c>
      <c r="J1238" s="419">
        <v>13</v>
      </c>
      <c r="K1238" s="419">
        <v>18</v>
      </c>
      <c r="L1238" s="419">
        <v>35</v>
      </c>
      <c r="M1238" s="414" t="s">
        <v>115</v>
      </c>
      <c r="N1238" s="414">
        <v>7</v>
      </c>
      <c r="O1238" s="103"/>
      <c r="P1238" s="103" t="s">
        <v>1882</v>
      </c>
      <c r="Q1238" s="103" t="s">
        <v>1882</v>
      </c>
      <c r="R1238" s="103" t="s">
        <v>1883</v>
      </c>
      <c r="S1238" s="103" t="s">
        <v>1768</v>
      </c>
    </row>
    <row r="1239" spans="1:19" ht="14.5" customHeight="1">
      <c r="A1239" s="82" t="str">
        <f t="shared" si="19"/>
        <v>A8097</v>
      </c>
      <c r="B1239" s="410" t="s">
        <v>3550</v>
      </c>
      <c r="C1239" s="410" t="s">
        <v>3551</v>
      </c>
      <c r="D1239" s="410" t="s">
        <v>2461</v>
      </c>
      <c r="E1239" s="410" t="s">
        <v>3552</v>
      </c>
      <c r="F1239" s="410" t="s">
        <v>3553</v>
      </c>
      <c r="G1239" s="416">
        <v>44075</v>
      </c>
      <c r="H1239" s="410" t="s">
        <v>606</v>
      </c>
      <c r="I1239" s="417">
        <v>14</v>
      </c>
      <c r="J1239" s="417">
        <v>24</v>
      </c>
      <c r="K1239" s="417">
        <v>11</v>
      </c>
      <c r="L1239" s="417">
        <v>33</v>
      </c>
      <c r="M1239" s="410" t="s">
        <v>115</v>
      </c>
      <c r="N1239" s="410">
        <v>7</v>
      </c>
      <c r="O1239" s="85" t="s">
        <v>1882</v>
      </c>
      <c r="P1239" s="85" t="s">
        <v>1882</v>
      </c>
      <c r="Q1239" s="85" t="s">
        <v>1882</v>
      </c>
      <c r="R1239" s="85" t="s">
        <v>1883</v>
      </c>
      <c r="S1239" s="85" t="s">
        <v>1768</v>
      </c>
    </row>
    <row r="1240" spans="1:19" ht="14.5" customHeight="1">
      <c r="A1240" s="103" t="str">
        <f t="shared" si="19"/>
        <v>A8097</v>
      </c>
      <c r="B1240" s="414" t="s">
        <v>3550</v>
      </c>
      <c r="C1240" s="414" t="s">
        <v>3551</v>
      </c>
      <c r="D1240" s="414" t="s">
        <v>2461</v>
      </c>
      <c r="E1240" s="414" t="s">
        <v>3552</v>
      </c>
      <c r="F1240" s="414" t="s">
        <v>3553</v>
      </c>
      <c r="G1240" s="418">
        <v>44075</v>
      </c>
      <c r="H1240" s="414" t="s">
        <v>606</v>
      </c>
      <c r="I1240" s="419">
        <v>11</v>
      </c>
      <c r="J1240" s="419">
        <v>14</v>
      </c>
      <c r="K1240" s="419">
        <v>24</v>
      </c>
      <c r="L1240" s="419">
        <v>33</v>
      </c>
      <c r="M1240" s="414" t="s">
        <v>115</v>
      </c>
      <c r="N1240" s="414">
        <v>7</v>
      </c>
      <c r="O1240" s="103" t="s">
        <v>1882</v>
      </c>
      <c r="P1240" s="103" t="s">
        <v>1882</v>
      </c>
      <c r="Q1240" s="103" t="s">
        <v>1882</v>
      </c>
      <c r="R1240" s="103" t="s">
        <v>1883</v>
      </c>
      <c r="S1240" s="103" t="s">
        <v>1768</v>
      </c>
    </row>
    <row r="1241" spans="1:19" ht="14.5" customHeight="1">
      <c r="A1241" s="82" t="str">
        <f t="shared" si="19"/>
        <v>A8098</v>
      </c>
      <c r="B1241" s="410" t="s">
        <v>3554</v>
      </c>
      <c r="C1241" s="410" t="s">
        <v>3555</v>
      </c>
      <c r="D1241" s="410" t="s">
        <v>2461</v>
      </c>
      <c r="E1241" s="410" t="s">
        <v>3556</v>
      </c>
      <c r="F1241" s="410" t="s">
        <v>3557</v>
      </c>
      <c r="G1241" s="416">
        <v>44075</v>
      </c>
      <c r="H1241" s="410" t="s">
        <v>606</v>
      </c>
      <c r="I1241" s="417">
        <v>8</v>
      </c>
      <c r="J1241" s="417">
        <v>7</v>
      </c>
      <c r="K1241" s="417">
        <v>9</v>
      </c>
      <c r="L1241" s="417">
        <v>5</v>
      </c>
      <c r="M1241" s="410" t="s">
        <v>115</v>
      </c>
      <c r="N1241" s="410">
        <v>9</v>
      </c>
      <c r="O1241" s="85"/>
      <c r="P1241" s="85"/>
      <c r="Q1241" s="85"/>
      <c r="R1241" s="85"/>
      <c r="S1241" s="85" t="s">
        <v>1800</v>
      </c>
    </row>
    <row r="1242" spans="1:19" ht="14.5" customHeight="1">
      <c r="A1242" s="82" t="str">
        <f t="shared" si="19"/>
        <v>A8098</v>
      </c>
      <c r="B1242" s="410" t="s">
        <v>3554</v>
      </c>
      <c r="C1242" s="410" t="s">
        <v>3555</v>
      </c>
      <c r="D1242" s="410" t="s">
        <v>2461</v>
      </c>
      <c r="E1242" s="410" t="s">
        <v>3558</v>
      </c>
      <c r="F1242" s="410" t="s">
        <v>3559</v>
      </c>
      <c r="G1242" s="416">
        <v>44075</v>
      </c>
      <c r="H1242" s="410" t="s">
        <v>606</v>
      </c>
      <c r="I1242" s="417">
        <v>8</v>
      </c>
      <c r="J1242" s="417">
        <v>7</v>
      </c>
      <c r="K1242" s="417">
        <v>9</v>
      </c>
      <c r="L1242" s="417">
        <v>5</v>
      </c>
      <c r="M1242" s="410"/>
      <c r="N1242" s="410">
        <v>7</v>
      </c>
      <c r="O1242" s="85"/>
      <c r="P1242" s="85"/>
      <c r="Q1242" s="85"/>
      <c r="R1242" s="85"/>
      <c r="S1242" s="85" t="s">
        <v>1800</v>
      </c>
    </row>
    <row r="1243" spans="1:19" ht="14.5" customHeight="1">
      <c r="A1243" s="103" t="str">
        <f t="shared" si="19"/>
        <v>A8098</v>
      </c>
      <c r="B1243" s="414" t="s">
        <v>3554</v>
      </c>
      <c r="C1243" s="414" t="s">
        <v>3555</v>
      </c>
      <c r="D1243" s="414" t="s">
        <v>2461</v>
      </c>
      <c r="E1243" s="414" t="s">
        <v>3556</v>
      </c>
      <c r="F1243" s="414" t="s">
        <v>3557</v>
      </c>
      <c r="G1243" s="418">
        <v>44075</v>
      </c>
      <c r="H1243" s="414" t="s">
        <v>606</v>
      </c>
      <c r="I1243" s="419">
        <v>9</v>
      </c>
      <c r="J1243" s="419">
        <v>8</v>
      </c>
      <c r="K1243" s="419">
        <v>7</v>
      </c>
      <c r="L1243" s="419">
        <v>5</v>
      </c>
      <c r="M1243" s="414" t="s">
        <v>115</v>
      </c>
      <c r="N1243" s="414">
        <v>9</v>
      </c>
      <c r="O1243" s="103"/>
      <c r="P1243" s="103"/>
      <c r="Q1243" s="103"/>
      <c r="R1243" s="103"/>
      <c r="S1243" s="103" t="s">
        <v>1800</v>
      </c>
    </row>
    <row r="1244" spans="1:19" ht="14.5" customHeight="1">
      <c r="A1244" s="103" t="str">
        <f t="shared" si="19"/>
        <v>A8098</v>
      </c>
      <c r="B1244" s="414" t="s">
        <v>3554</v>
      </c>
      <c r="C1244" s="414" t="s">
        <v>3555</v>
      </c>
      <c r="D1244" s="414" t="s">
        <v>2461</v>
      </c>
      <c r="E1244" s="414" t="s">
        <v>3558</v>
      </c>
      <c r="F1244" s="414" t="s">
        <v>3559</v>
      </c>
      <c r="G1244" s="418">
        <v>44075</v>
      </c>
      <c r="H1244" s="414" t="s">
        <v>606</v>
      </c>
      <c r="I1244" s="419">
        <v>9</v>
      </c>
      <c r="J1244" s="419">
        <v>8</v>
      </c>
      <c r="K1244" s="419">
        <v>7</v>
      </c>
      <c r="L1244" s="419">
        <v>5</v>
      </c>
      <c r="M1244" s="414"/>
      <c r="N1244" s="414">
        <v>7</v>
      </c>
      <c r="O1244" s="103"/>
      <c r="P1244" s="103"/>
      <c r="Q1244" s="103"/>
      <c r="R1244" s="103"/>
      <c r="S1244" s="103" t="s">
        <v>1800</v>
      </c>
    </row>
    <row r="1245" spans="1:19" ht="14.5" customHeight="1">
      <c r="A1245" s="82" t="str">
        <f t="shared" si="19"/>
        <v>A8100</v>
      </c>
      <c r="B1245" s="410" t="s">
        <v>3560</v>
      </c>
      <c r="C1245" s="410" t="s">
        <v>3561</v>
      </c>
      <c r="D1245" s="410" t="s">
        <v>1867</v>
      </c>
      <c r="E1245" s="410" t="s">
        <v>3562</v>
      </c>
      <c r="F1245" s="410" t="s">
        <v>3563</v>
      </c>
      <c r="G1245" s="416">
        <v>43374</v>
      </c>
      <c r="H1245" s="410" t="s">
        <v>623</v>
      </c>
      <c r="I1245" s="417">
        <v>10</v>
      </c>
      <c r="J1245" s="417">
        <v>10.7</v>
      </c>
      <c r="K1245" s="417">
        <v>3.4</v>
      </c>
      <c r="L1245" s="417">
        <v>15.4</v>
      </c>
      <c r="M1245" s="410" t="s">
        <v>115</v>
      </c>
      <c r="N1245" s="410">
        <v>9</v>
      </c>
      <c r="O1245" s="85"/>
      <c r="P1245" s="85" t="s">
        <v>1882</v>
      </c>
      <c r="Q1245" s="85" t="s">
        <v>1882</v>
      </c>
      <c r="R1245" s="85" t="s">
        <v>1883</v>
      </c>
      <c r="S1245" s="85" t="s">
        <v>1800</v>
      </c>
    </row>
    <row r="1246" spans="1:19" ht="14.5" customHeight="1">
      <c r="A1246" s="103" t="str">
        <f t="shared" si="19"/>
        <v>A8100</v>
      </c>
      <c r="B1246" s="414" t="s">
        <v>3560</v>
      </c>
      <c r="C1246" s="414" t="s">
        <v>3561</v>
      </c>
      <c r="D1246" s="414" t="s">
        <v>1867</v>
      </c>
      <c r="E1246" s="414" t="s">
        <v>3562</v>
      </c>
      <c r="F1246" s="414" t="s">
        <v>3563</v>
      </c>
      <c r="G1246" s="418">
        <v>43374</v>
      </c>
      <c r="H1246" s="414" t="s">
        <v>623</v>
      </c>
      <c r="I1246" s="419">
        <v>3.4</v>
      </c>
      <c r="J1246" s="419">
        <v>10</v>
      </c>
      <c r="K1246" s="419">
        <v>10.7</v>
      </c>
      <c r="L1246" s="419">
        <v>15.4</v>
      </c>
      <c r="M1246" s="414" t="s">
        <v>115</v>
      </c>
      <c r="N1246" s="414">
        <v>9</v>
      </c>
      <c r="O1246" s="103"/>
      <c r="P1246" s="103" t="s">
        <v>1882</v>
      </c>
      <c r="Q1246" s="103" t="s">
        <v>1882</v>
      </c>
      <c r="R1246" s="103" t="s">
        <v>1883</v>
      </c>
      <c r="S1246" s="103" t="s">
        <v>1800</v>
      </c>
    </row>
    <row r="1247" spans="1:19" ht="14.5" customHeight="1">
      <c r="A1247" s="82" t="str">
        <f t="shared" si="19"/>
        <v>A9001</v>
      </c>
      <c r="B1247" s="410" t="s">
        <v>3564</v>
      </c>
      <c r="C1247" s="410" t="s">
        <v>3565</v>
      </c>
      <c r="D1247" s="410" t="s">
        <v>2461</v>
      </c>
      <c r="E1247" s="410" t="s">
        <v>3566</v>
      </c>
      <c r="F1247" s="410" t="s">
        <v>3567</v>
      </c>
      <c r="G1247" s="416">
        <v>47727</v>
      </c>
      <c r="H1247" s="410" t="s">
        <v>623</v>
      </c>
      <c r="I1247" s="417">
        <v>26</v>
      </c>
      <c r="J1247" s="417">
        <v>28</v>
      </c>
      <c r="K1247" s="417">
        <v>25</v>
      </c>
      <c r="L1247" s="417">
        <v>130</v>
      </c>
      <c r="M1247" s="410" t="s">
        <v>115</v>
      </c>
      <c r="N1247" s="410" t="s">
        <v>1838</v>
      </c>
      <c r="O1247" s="85"/>
      <c r="P1247" s="85"/>
      <c r="Q1247" s="85"/>
      <c r="R1247" s="85"/>
      <c r="S1247" s="85" t="s">
        <v>1768</v>
      </c>
    </row>
    <row r="1248" spans="1:19" ht="14.5" customHeight="1">
      <c r="A1248" s="82" t="str">
        <f t="shared" si="19"/>
        <v>A9001</v>
      </c>
      <c r="B1248" s="410" t="s">
        <v>3564</v>
      </c>
      <c r="C1248" s="410" t="s">
        <v>3568</v>
      </c>
      <c r="D1248" s="410" t="s">
        <v>2461</v>
      </c>
      <c r="E1248" s="410" t="s">
        <v>3569</v>
      </c>
      <c r="F1248" s="410" t="s">
        <v>3570</v>
      </c>
      <c r="G1248" s="416">
        <v>45536</v>
      </c>
      <c r="H1248" s="410" t="s">
        <v>606</v>
      </c>
      <c r="I1248" s="417">
        <v>26.12</v>
      </c>
      <c r="J1248" s="417">
        <v>28.12</v>
      </c>
      <c r="K1248" s="417">
        <v>25.12</v>
      </c>
      <c r="L1248" s="417">
        <v>130</v>
      </c>
      <c r="M1248" s="410" t="s">
        <v>115</v>
      </c>
      <c r="N1248" s="410">
        <v>7</v>
      </c>
      <c r="O1248" s="85"/>
      <c r="P1248" s="85"/>
      <c r="Q1248" s="85"/>
      <c r="R1248" s="85"/>
      <c r="S1248" s="85" t="s">
        <v>1768</v>
      </c>
    </row>
    <row r="1249" spans="1:19" ht="14.5" customHeight="1">
      <c r="A1249" s="103" t="str">
        <f t="shared" si="19"/>
        <v>A9001</v>
      </c>
      <c r="B1249" s="414" t="s">
        <v>3564</v>
      </c>
      <c r="C1249" s="414" t="s">
        <v>3565</v>
      </c>
      <c r="D1249" s="414" t="s">
        <v>2461</v>
      </c>
      <c r="E1249" s="414" t="s">
        <v>3566</v>
      </c>
      <c r="F1249" s="414" t="s">
        <v>3567</v>
      </c>
      <c r="G1249" s="418">
        <v>47727</v>
      </c>
      <c r="H1249" s="414" t="s">
        <v>623</v>
      </c>
      <c r="I1249" s="419">
        <v>25</v>
      </c>
      <c r="J1249" s="419">
        <v>26</v>
      </c>
      <c r="K1249" s="419">
        <v>28</v>
      </c>
      <c r="L1249" s="419">
        <v>130</v>
      </c>
      <c r="M1249" s="414" t="s">
        <v>115</v>
      </c>
      <c r="N1249" s="414" t="s">
        <v>1838</v>
      </c>
      <c r="O1249" s="103"/>
      <c r="P1249" s="103"/>
      <c r="Q1249" s="103"/>
      <c r="R1249" s="103"/>
      <c r="S1249" s="103" t="s">
        <v>1768</v>
      </c>
    </row>
    <row r="1250" spans="1:19" ht="14.5" customHeight="1">
      <c r="A1250" s="103" t="str">
        <f t="shared" si="19"/>
        <v>A9001</v>
      </c>
      <c r="B1250" s="414" t="s">
        <v>3564</v>
      </c>
      <c r="C1250" s="414" t="s">
        <v>3568</v>
      </c>
      <c r="D1250" s="414" t="s">
        <v>2461</v>
      </c>
      <c r="E1250" s="414" t="s">
        <v>3569</v>
      </c>
      <c r="F1250" s="414" t="s">
        <v>3570</v>
      </c>
      <c r="G1250" s="418">
        <v>45536</v>
      </c>
      <c r="H1250" s="414" t="s">
        <v>606</v>
      </c>
      <c r="I1250" s="419">
        <v>25.12</v>
      </c>
      <c r="J1250" s="419">
        <v>26.12</v>
      </c>
      <c r="K1250" s="419">
        <v>28.12</v>
      </c>
      <c r="L1250" s="419">
        <v>130</v>
      </c>
      <c r="M1250" s="414" t="s">
        <v>115</v>
      </c>
      <c r="N1250" s="414">
        <v>7</v>
      </c>
      <c r="O1250" s="103"/>
      <c r="P1250" s="103"/>
      <c r="Q1250" s="103"/>
      <c r="R1250" s="103"/>
      <c r="S1250" s="103" t="s">
        <v>1768</v>
      </c>
    </row>
    <row r="1251" spans="1:19" ht="14.5" customHeight="1">
      <c r="A1251" s="82" t="str">
        <f t="shared" si="19"/>
        <v>A9004</v>
      </c>
      <c r="B1251" s="410" t="s">
        <v>3571</v>
      </c>
      <c r="C1251" s="410" t="s">
        <v>2909</v>
      </c>
      <c r="D1251" s="410" t="s">
        <v>1797</v>
      </c>
      <c r="E1251" s="410" t="s">
        <v>3572</v>
      </c>
      <c r="F1251" s="410" t="s">
        <v>3573</v>
      </c>
      <c r="G1251" s="416">
        <v>47178</v>
      </c>
      <c r="H1251" s="410" t="s">
        <v>606</v>
      </c>
      <c r="I1251" s="417">
        <v>18</v>
      </c>
      <c r="J1251" s="417">
        <v>14</v>
      </c>
      <c r="K1251" s="417">
        <v>5</v>
      </c>
      <c r="L1251" s="417">
        <v>2</v>
      </c>
      <c r="M1251" s="410" t="s">
        <v>115</v>
      </c>
      <c r="N1251" s="410" t="s">
        <v>1838</v>
      </c>
      <c r="O1251" s="85" t="s">
        <v>115</v>
      </c>
      <c r="P1251" s="85" t="s">
        <v>115</v>
      </c>
      <c r="Q1251" s="85" t="s">
        <v>115</v>
      </c>
      <c r="R1251" s="85" t="s">
        <v>1767</v>
      </c>
      <c r="S1251" s="85" t="s">
        <v>1768</v>
      </c>
    </row>
    <row r="1252" spans="1:19" ht="14.5" customHeight="1">
      <c r="A1252" s="82" t="str">
        <f t="shared" si="19"/>
        <v>A9004</v>
      </c>
      <c r="B1252" s="410" t="s">
        <v>3571</v>
      </c>
      <c r="C1252" s="410" t="s">
        <v>2909</v>
      </c>
      <c r="D1252" s="410" t="s">
        <v>1797</v>
      </c>
      <c r="E1252" s="410" t="s">
        <v>3574</v>
      </c>
      <c r="F1252" s="410" t="s">
        <v>3575</v>
      </c>
      <c r="G1252" s="416">
        <v>47453</v>
      </c>
      <c r="H1252" s="410" t="s">
        <v>606</v>
      </c>
      <c r="I1252" s="417">
        <v>17</v>
      </c>
      <c r="J1252" s="417">
        <v>20.66</v>
      </c>
      <c r="K1252" s="417">
        <v>8.5399999999999991</v>
      </c>
      <c r="L1252" s="417">
        <v>16</v>
      </c>
      <c r="M1252" s="410" t="s">
        <v>115</v>
      </c>
      <c r="N1252" s="410" t="s">
        <v>1838</v>
      </c>
      <c r="O1252" s="85" t="s">
        <v>115</v>
      </c>
      <c r="P1252" s="85" t="s">
        <v>115</v>
      </c>
      <c r="Q1252" s="85" t="s">
        <v>115</v>
      </c>
      <c r="R1252" s="85" t="s">
        <v>1767</v>
      </c>
      <c r="S1252" s="85" t="s">
        <v>1768</v>
      </c>
    </row>
    <row r="1253" spans="1:19" ht="14.5" customHeight="1">
      <c r="A1253" s="82" t="str">
        <f t="shared" si="19"/>
        <v>A9004</v>
      </c>
      <c r="B1253" s="410" t="s">
        <v>3571</v>
      </c>
      <c r="C1253" s="410" t="s">
        <v>2909</v>
      </c>
      <c r="D1253" s="410" t="s">
        <v>1797</v>
      </c>
      <c r="E1253" s="410" t="s">
        <v>3576</v>
      </c>
      <c r="F1253" s="410" t="s">
        <v>3577</v>
      </c>
      <c r="G1253" s="416">
        <v>47453</v>
      </c>
      <c r="H1253" s="410" t="s">
        <v>606</v>
      </c>
      <c r="I1253" s="417">
        <v>18</v>
      </c>
      <c r="J1253" s="417">
        <v>14</v>
      </c>
      <c r="K1253" s="417">
        <v>5</v>
      </c>
      <c r="L1253" s="417">
        <v>2</v>
      </c>
      <c r="M1253" s="410" t="s">
        <v>115</v>
      </c>
      <c r="N1253" s="410" t="s">
        <v>1838</v>
      </c>
      <c r="O1253" s="85" t="s">
        <v>115</v>
      </c>
      <c r="P1253" s="85" t="s">
        <v>115</v>
      </c>
      <c r="Q1253" s="85" t="s">
        <v>115</v>
      </c>
      <c r="R1253" s="85" t="s">
        <v>1767</v>
      </c>
      <c r="S1253" s="85" t="s">
        <v>1768</v>
      </c>
    </row>
    <row r="1254" spans="1:19" ht="14.5" customHeight="1">
      <c r="A1254" s="103" t="str">
        <f t="shared" si="19"/>
        <v>A9004</v>
      </c>
      <c r="B1254" s="414" t="s">
        <v>3571</v>
      </c>
      <c r="C1254" s="414" t="s">
        <v>2909</v>
      </c>
      <c r="D1254" s="414" t="s">
        <v>1797</v>
      </c>
      <c r="E1254" s="414" t="s">
        <v>3572</v>
      </c>
      <c r="F1254" s="414" t="s">
        <v>3573</v>
      </c>
      <c r="G1254" s="418">
        <v>47178</v>
      </c>
      <c r="H1254" s="414" t="s">
        <v>606</v>
      </c>
      <c r="I1254" s="419">
        <v>5</v>
      </c>
      <c r="J1254" s="419">
        <v>18</v>
      </c>
      <c r="K1254" s="419">
        <v>14</v>
      </c>
      <c r="L1254" s="419">
        <v>2</v>
      </c>
      <c r="M1254" s="414" t="s">
        <v>115</v>
      </c>
      <c r="N1254" s="414" t="s">
        <v>1838</v>
      </c>
      <c r="O1254" s="103" t="s">
        <v>115</v>
      </c>
      <c r="P1254" s="103" t="s">
        <v>115</v>
      </c>
      <c r="Q1254" s="103" t="s">
        <v>115</v>
      </c>
      <c r="R1254" s="103" t="s">
        <v>1767</v>
      </c>
      <c r="S1254" s="103" t="s">
        <v>1768</v>
      </c>
    </row>
    <row r="1255" spans="1:19" ht="14.5" customHeight="1">
      <c r="A1255" s="103" t="str">
        <f t="shared" si="19"/>
        <v>A9004</v>
      </c>
      <c r="B1255" s="414" t="s">
        <v>3571</v>
      </c>
      <c r="C1255" s="414" t="s">
        <v>2909</v>
      </c>
      <c r="D1255" s="414" t="s">
        <v>1797</v>
      </c>
      <c r="E1255" s="414" t="s">
        <v>3574</v>
      </c>
      <c r="F1255" s="414" t="s">
        <v>3575</v>
      </c>
      <c r="G1255" s="418">
        <v>47453</v>
      </c>
      <c r="H1255" s="414" t="s">
        <v>606</v>
      </c>
      <c r="I1255" s="419">
        <v>8.5399999999999991</v>
      </c>
      <c r="J1255" s="419">
        <v>17</v>
      </c>
      <c r="K1255" s="419">
        <v>20.66</v>
      </c>
      <c r="L1255" s="419">
        <v>16</v>
      </c>
      <c r="M1255" s="414" t="s">
        <v>115</v>
      </c>
      <c r="N1255" s="414" t="s">
        <v>1838</v>
      </c>
      <c r="O1255" s="103" t="s">
        <v>115</v>
      </c>
      <c r="P1255" s="103" t="s">
        <v>115</v>
      </c>
      <c r="Q1255" s="103" t="s">
        <v>115</v>
      </c>
      <c r="R1255" s="103" t="s">
        <v>1767</v>
      </c>
      <c r="S1255" s="103" t="s">
        <v>1768</v>
      </c>
    </row>
    <row r="1256" spans="1:19" ht="14.5" customHeight="1">
      <c r="A1256" s="103" t="str">
        <f t="shared" si="19"/>
        <v>A9004</v>
      </c>
      <c r="B1256" s="414" t="s">
        <v>3571</v>
      </c>
      <c r="C1256" s="414" t="s">
        <v>2909</v>
      </c>
      <c r="D1256" s="414" t="s">
        <v>1797</v>
      </c>
      <c r="E1256" s="414" t="s">
        <v>3576</v>
      </c>
      <c r="F1256" s="414" t="s">
        <v>3577</v>
      </c>
      <c r="G1256" s="418">
        <v>47453</v>
      </c>
      <c r="H1256" s="414" t="s">
        <v>606</v>
      </c>
      <c r="I1256" s="419">
        <v>5</v>
      </c>
      <c r="J1256" s="419">
        <v>18</v>
      </c>
      <c r="K1256" s="419">
        <v>14</v>
      </c>
      <c r="L1256" s="419">
        <v>2</v>
      </c>
      <c r="M1256" s="414" t="s">
        <v>115</v>
      </c>
      <c r="N1256" s="414" t="s">
        <v>1838</v>
      </c>
      <c r="O1256" s="103" t="s">
        <v>115</v>
      </c>
      <c r="P1256" s="103" t="s">
        <v>115</v>
      </c>
      <c r="Q1256" s="103" t="s">
        <v>115</v>
      </c>
      <c r="R1256" s="103" t="s">
        <v>1767</v>
      </c>
      <c r="S1256" s="103" t="s">
        <v>1768</v>
      </c>
    </row>
    <row r="1257" spans="1:19" ht="14.5" customHeight="1">
      <c r="A1257" s="82" t="str">
        <f t="shared" si="19"/>
        <v>A9005</v>
      </c>
      <c r="B1257" s="410" t="s">
        <v>3578</v>
      </c>
      <c r="C1257" s="410" t="s">
        <v>3579</v>
      </c>
      <c r="D1257" s="410" t="s">
        <v>2821</v>
      </c>
      <c r="E1257" s="410" t="s">
        <v>3580</v>
      </c>
      <c r="F1257" s="410" t="s">
        <v>3581</v>
      </c>
      <c r="G1257" s="416">
        <v>41000</v>
      </c>
      <c r="H1257" s="410" t="s">
        <v>1777</v>
      </c>
      <c r="I1257" s="417">
        <v>21</v>
      </c>
      <c r="J1257" s="417">
        <v>34</v>
      </c>
      <c r="K1257" s="417">
        <v>19</v>
      </c>
      <c r="L1257" s="417">
        <v>100</v>
      </c>
      <c r="M1257" s="410" t="s">
        <v>115</v>
      </c>
      <c r="N1257" s="410" t="s">
        <v>1778</v>
      </c>
      <c r="O1257" s="85"/>
      <c r="P1257" s="85"/>
      <c r="Q1257" s="85"/>
      <c r="R1257" s="85"/>
      <c r="S1257" s="85" t="s">
        <v>1768</v>
      </c>
    </row>
    <row r="1258" spans="1:19" ht="14.5" customHeight="1">
      <c r="A1258" s="82" t="str">
        <f t="shared" si="19"/>
        <v>A9005</v>
      </c>
      <c r="B1258" s="410" t="s">
        <v>3578</v>
      </c>
      <c r="C1258" s="410" t="s">
        <v>3579</v>
      </c>
      <c r="D1258" s="410" t="s">
        <v>2821</v>
      </c>
      <c r="E1258" s="410"/>
      <c r="F1258" s="410"/>
      <c r="G1258" s="416">
        <v>41000</v>
      </c>
      <c r="H1258" s="410" t="s">
        <v>1777</v>
      </c>
      <c r="I1258" s="417">
        <v>21</v>
      </c>
      <c r="J1258" s="417">
        <v>34</v>
      </c>
      <c r="K1258" s="417">
        <v>19</v>
      </c>
      <c r="L1258" s="417">
        <v>100</v>
      </c>
      <c r="M1258" s="410"/>
      <c r="N1258" s="410" t="s">
        <v>116</v>
      </c>
      <c r="O1258" s="85"/>
      <c r="P1258" s="85"/>
      <c r="Q1258" s="85"/>
      <c r="R1258" s="85"/>
      <c r="S1258" s="85" t="s">
        <v>1768</v>
      </c>
    </row>
    <row r="1259" spans="1:19" ht="14.5" customHeight="1">
      <c r="A1259" s="82" t="str">
        <f t="shared" si="19"/>
        <v>A9005</v>
      </c>
      <c r="B1259" s="410" t="s">
        <v>3578</v>
      </c>
      <c r="C1259" s="410" t="s">
        <v>3579</v>
      </c>
      <c r="D1259" s="410" t="s">
        <v>2816</v>
      </c>
      <c r="E1259" s="410" t="s">
        <v>3582</v>
      </c>
      <c r="F1259" s="410" t="s">
        <v>3583</v>
      </c>
      <c r="G1259" s="416">
        <v>44105</v>
      </c>
      <c r="H1259" s="410" t="s">
        <v>606</v>
      </c>
      <c r="I1259" s="417">
        <v>21</v>
      </c>
      <c r="J1259" s="417">
        <v>34</v>
      </c>
      <c r="K1259" s="417">
        <v>19</v>
      </c>
      <c r="L1259" s="417">
        <v>100</v>
      </c>
      <c r="M1259" s="410" t="s">
        <v>115</v>
      </c>
      <c r="N1259" s="410" t="s">
        <v>116</v>
      </c>
      <c r="O1259" s="85"/>
      <c r="P1259" s="85"/>
      <c r="Q1259" s="85"/>
      <c r="R1259" s="85"/>
      <c r="S1259" s="85" t="s">
        <v>1768</v>
      </c>
    </row>
    <row r="1260" spans="1:19" ht="14.5" customHeight="1">
      <c r="A1260" s="103" t="str">
        <f t="shared" si="19"/>
        <v>A9005</v>
      </c>
      <c r="B1260" s="414" t="s">
        <v>3578</v>
      </c>
      <c r="C1260" s="414" t="s">
        <v>3579</v>
      </c>
      <c r="D1260" s="414" t="s">
        <v>2821</v>
      </c>
      <c r="E1260" s="414" t="s">
        <v>3580</v>
      </c>
      <c r="F1260" s="414" t="s">
        <v>3581</v>
      </c>
      <c r="G1260" s="418">
        <v>41000</v>
      </c>
      <c r="H1260" s="414" t="s">
        <v>1777</v>
      </c>
      <c r="I1260" s="419">
        <v>19</v>
      </c>
      <c r="J1260" s="419">
        <v>21</v>
      </c>
      <c r="K1260" s="419">
        <v>34</v>
      </c>
      <c r="L1260" s="419">
        <v>100</v>
      </c>
      <c r="M1260" s="414" t="s">
        <v>115</v>
      </c>
      <c r="N1260" s="414" t="s">
        <v>1778</v>
      </c>
      <c r="O1260" s="103"/>
      <c r="P1260" s="103"/>
      <c r="Q1260" s="103"/>
      <c r="R1260" s="103"/>
      <c r="S1260" s="103" t="s">
        <v>1768</v>
      </c>
    </row>
    <row r="1261" spans="1:19" ht="14.5" customHeight="1">
      <c r="A1261" s="103" t="str">
        <f t="shared" si="19"/>
        <v>A9005</v>
      </c>
      <c r="B1261" s="414" t="s">
        <v>3578</v>
      </c>
      <c r="C1261" s="414" t="s">
        <v>3579</v>
      </c>
      <c r="D1261" s="414" t="s">
        <v>2821</v>
      </c>
      <c r="E1261" s="414"/>
      <c r="F1261" s="414"/>
      <c r="G1261" s="418">
        <v>41000</v>
      </c>
      <c r="H1261" s="414" t="s">
        <v>1777</v>
      </c>
      <c r="I1261" s="419">
        <v>19</v>
      </c>
      <c r="J1261" s="419">
        <v>21</v>
      </c>
      <c r="K1261" s="419">
        <v>34</v>
      </c>
      <c r="L1261" s="419">
        <v>100</v>
      </c>
      <c r="M1261" s="414"/>
      <c r="N1261" s="414" t="s">
        <v>116</v>
      </c>
      <c r="O1261" s="103"/>
      <c r="P1261" s="103"/>
      <c r="Q1261" s="103"/>
      <c r="R1261" s="103"/>
      <c r="S1261" s="103" t="s">
        <v>1768</v>
      </c>
    </row>
    <row r="1262" spans="1:19" ht="14.5" customHeight="1">
      <c r="A1262" s="103" t="str">
        <f t="shared" si="19"/>
        <v>A9005</v>
      </c>
      <c r="B1262" s="414" t="s">
        <v>3578</v>
      </c>
      <c r="C1262" s="414" t="s">
        <v>3579</v>
      </c>
      <c r="D1262" s="414" t="s">
        <v>2816</v>
      </c>
      <c r="E1262" s="414" t="s">
        <v>3582</v>
      </c>
      <c r="F1262" s="414" t="s">
        <v>3583</v>
      </c>
      <c r="G1262" s="418">
        <v>44105</v>
      </c>
      <c r="H1262" s="414" t="s">
        <v>606</v>
      </c>
      <c r="I1262" s="419">
        <v>19</v>
      </c>
      <c r="J1262" s="419">
        <v>21</v>
      </c>
      <c r="K1262" s="419">
        <v>34</v>
      </c>
      <c r="L1262" s="419">
        <v>100</v>
      </c>
      <c r="M1262" s="414" t="s">
        <v>115</v>
      </c>
      <c r="N1262" s="414" t="s">
        <v>116</v>
      </c>
      <c r="O1262" s="103"/>
      <c r="P1262" s="103"/>
      <c r="Q1262" s="103"/>
      <c r="R1262" s="103"/>
      <c r="S1262" s="103" t="s">
        <v>1768</v>
      </c>
    </row>
    <row r="1263" spans="1:19" ht="14.5" customHeight="1">
      <c r="A1263" s="82" t="str">
        <f t="shared" si="19"/>
        <v>A9011</v>
      </c>
      <c r="B1263" s="410" t="s">
        <v>3584</v>
      </c>
      <c r="C1263" s="410" t="s">
        <v>3585</v>
      </c>
      <c r="D1263" s="410" t="s">
        <v>2244</v>
      </c>
      <c r="E1263" s="410" t="s">
        <v>3586</v>
      </c>
      <c r="F1263" s="410" t="s">
        <v>3587</v>
      </c>
      <c r="G1263" s="416">
        <v>44256</v>
      </c>
      <c r="H1263" s="410" t="s">
        <v>606</v>
      </c>
      <c r="I1263" s="417">
        <v>33.43</v>
      </c>
      <c r="J1263" s="417">
        <v>28.4</v>
      </c>
      <c r="K1263" s="417">
        <v>17.649999999999999</v>
      </c>
      <c r="L1263" s="417">
        <v>80</v>
      </c>
      <c r="M1263" s="410"/>
      <c r="N1263" s="410">
        <v>7</v>
      </c>
      <c r="O1263" s="85"/>
      <c r="P1263" s="85"/>
      <c r="Q1263" s="85"/>
      <c r="R1263" s="85"/>
      <c r="S1263" s="85" t="s">
        <v>1768</v>
      </c>
    </row>
    <row r="1264" spans="1:19" ht="14.5" customHeight="1">
      <c r="A1264" s="103" t="str">
        <f t="shared" si="19"/>
        <v>A9011</v>
      </c>
      <c r="B1264" s="414" t="s">
        <v>3584</v>
      </c>
      <c r="C1264" s="414" t="s">
        <v>3585</v>
      </c>
      <c r="D1264" s="414" t="s">
        <v>2244</v>
      </c>
      <c r="E1264" s="414" t="s">
        <v>3586</v>
      </c>
      <c r="F1264" s="414" t="s">
        <v>3587</v>
      </c>
      <c r="G1264" s="418">
        <v>44256</v>
      </c>
      <c r="H1264" s="414" t="s">
        <v>606</v>
      </c>
      <c r="I1264" s="419">
        <v>17.649999999999999</v>
      </c>
      <c r="J1264" s="419">
        <v>33.43</v>
      </c>
      <c r="K1264" s="419">
        <v>28.4</v>
      </c>
      <c r="L1264" s="419">
        <v>80</v>
      </c>
      <c r="M1264" s="414"/>
      <c r="N1264" s="414">
        <v>7</v>
      </c>
      <c r="O1264" s="103"/>
      <c r="P1264" s="103"/>
      <c r="Q1264" s="103"/>
      <c r="R1264" s="103"/>
      <c r="S1264" s="103" t="s">
        <v>1768</v>
      </c>
    </row>
    <row r="1265" spans="1:19" ht="14.5" customHeight="1">
      <c r="A1265" s="82" t="str">
        <f t="shared" si="19"/>
        <v>A9013</v>
      </c>
      <c r="B1265" s="410" t="s">
        <v>3588</v>
      </c>
      <c r="C1265" s="410" t="s">
        <v>3589</v>
      </c>
      <c r="D1265" s="410" t="s">
        <v>2244</v>
      </c>
      <c r="E1265" s="410" t="s">
        <v>3590</v>
      </c>
      <c r="F1265" s="410" t="s">
        <v>3591</v>
      </c>
      <c r="G1265" s="416">
        <v>42795</v>
      </c>
      <c r="H1265" s="410" t="s">
        <v>627</v>
      </c>
      <c r="I1265" s="417">
        <v>1</v>
      </c>
      <c r="J1265" s="417">
        <v>13.3</v>
      </c>
      <c r="K1265" s="417">
        <v>13.27</v>
      </c>
      <c r="L1265" s="417">
        <v>5</v>
      </c>
      <c r="M1265" s="410"/>
      <c r="N1265" s="410" t="s">
        <v>56</v>
      </c>
      <c r="O1265" s="85"/>
      <c r="P1265" s="85"/>
      <c r="Q1265" s="85"/>
      <c r="R1265" s="85"/>
      <c r="S1265" s="85" t="s">
        <v>1800</v>
      </c>
    </row>
    <row r="1266" spans="1:19" ht="14.5" customHeight="1">
      <c r="A1266" s="103" t="str">
        <f t="shared" si="19"/>
        <v>A9013</v>
      </c>
      <c r="B1266" s="414" t="s">
        <v>3588</v>
      </c>
      <c r="C1266" s="414" t="s">
        <v>3589</v>
      </c>
      <c r="D1266" s="414" t="s">
        <v>2244</v>
      </c>
      <c r="E1266" s="414" t="s">
        <v>3590</v>
      </c>
      <c r="F1266" s="414" t="s">
        <v>3591</v>
      </c>
      <c r="G1266" s="418">
        <v>42795</v>
      </c>
      <c r="H1266" s="414" t="s">
        <v>627</v>
      </c>
      <c r="I1266" s="419">
        <v>13.27</v>
      </c>
      <c r="J1266" s="419">
        <v>1</v>
      </c>
      <c r="K1266" s="419">
        <v>13.3</v>
      </c>
      <c r="L1266" s="419">
        <v>5</v>
      </c>
      <c r="M1266" s="414"/>
      <c r="N1266" s="414" t="s">
        <v>56</v>
      </c>
      <c r="O1266" s="103"/>
      <c r="P1266" s="103"/>
      <c r="Q1266" s="103"/>
      <c r="R1266" s="103"/>
      <c r="S1266" s="103" t="s">
        <v>1800</v>
      </c>
    </row>
    <row r="1267" spans="1:19" ht="14.5" customHeight="1">
      <c r="A1267" s="82" t="str">
        <f t="shared" si="19"/>
        <v>A9014</v>
      </c>
      <c r="B1267" s="410" t="s">
        <v>3592</v>
      </c>
      <c r="C1267" s="410" t="s">
        <v>3593</v>
      </c>
      <c r="D1267" s="410" t="s">
        <v>2244</v>
      </c>
      <c r="E1267" s="410" t="s">
        <v>3594</v>
      </c>
      <c r="F1267" s="410" t="s">
        <v>3595</v>
      </c>
      <c r="G1267" s="416">
        <v>46082</v>
      </c>
      <c r="H1267" s="410" t="s">
        <v>606</v>
      </c>
      <c r="I1267" s="417">
        <v>13</v>
      </c>
      <c r="J1267" s="417">
        <v>13.3</v>
      </c>
      <c r="K1267" s="417">
        <v>1</v>
      </c>
      <c r="L1267" s="417">
        <v>5</v>
      </c>
      <c r="M1267" s="410"/>
      <c r="N1267" s="410" t="s">
        <v>1882</v>
      </c>
      <c r="O1267" s="85"/>
      <c r="P1267" s="85"/>
      <c r="Q1267" s="85"/>
      <c r="R1267" s="85"/>
      <c r="S1267" s="85" t="s">
        <v>1800</v>
      </c>
    </row>
    <row r="1268" spans="1:19" ht="14.5" customHeight="1">
      <c r="A1268" s="103" t="str">
        <f t="shared" si="19"/>
        <v>A9014</v>
      </c>
      <c r="B1268" s="414" t="s">
        <v>3592</v>
      </c>
      <c r="C1268" s="414" t="s">
        <v>3593</v>
      </c>
      <c r="D1268" s="414" t="s">
        <v>2244</v>
      </c>
      <c r="E1268" s="414" t="s">
        <v>3594</v>
      </c>
      <c r="F1268" s="414" t="s">
        <v>3595</v>
      </c>
      <c r="G1268" s="418">
        <v>46082</v>
      </c>
      <c r="H1268" s="414" t="s">
        <v>606</v>
      </c>
      <c r="I1268" s="419">
        <v>1</v>
      </c>
      <c r="J1268" s="419">
        <v>13</v>
      </c>
      <c r="K1268" s="419">
        <v>13.3</v>
      </c>
      <c r="L1268" s="419">
        <v>5</v>
      </c>
      <c r="M1268" s="414"/>
      <c r="N1268" s="414" t="s">
        <v>1882</v>
      </c>
      <c r="O1268" s="103"/>
      <c r="P1268" s="103"/>
      <c r="Q1268" s="103"/>
      <c r="R1268" s="103"/>
      <c r="S1268" s="103" t="s">
        <v>1800</v>
      </c>
    </row>
    <row r="1269" spans="1:19" ht="14.5" customHeight="1">
      <c r="A1269" s="82" t="str">
        <f t="shared" si="19"/>
        <v>A9015</v>
      </c>
      <c r="B1269" s="410" t="s">
        <v>789</v>
      </c>
      <c r="C1269" s="410" t="s">
        <v>3596</v>
      </c>
      <c r="D1269" s="410" t="s">
        <v>2244</v>
      </c>
      <c r="E1269" s="410" t="s">
        <v>3597</v>
      </c>
      <c r="F1269" s="410" t="s">
        <v>3598</v>
      </c>
      <c r="G1269" s="416">
        <v>42795</v>
      </c>
      <c r="H1269" s="410" t="s">
        <v>606</v>
      </c>
      <c r="I1269" s="417">
        <v>13.27</v>
      </c>
      <c r="J1269" s="417">
        <v>13.3</v>
      </c>
      <c r="K1269" s="417">
        <v>1</v>
      </c>
      <c r="L1269" s="417">
        <v>5</v>
      </c>
      <c r="M1269" s="410"/>
      <c r="N1269" s="410" t="s">
        <v>1882</v>
      </c>
      <c r="O1269" s="85"/>
      <c r="P1269" s="85"/>
      <c r="Q1269" s="85"/>
      <c r="R1269" s="85"/>
      <c r="S1269" s="85" t="s">
        <v>1800</v>
      </c>
    </row>
    <row r="1270" spans="1:19" ht="14.5" customHeight="1">
      <c r="A1270" s="103" t="str">
        <f t="shared" si="19"/>
        <v>A9015</v>
      </c>
      <c r="B1270" s="414" t="s">
        <v>789</v>
      </c>
      <c r="C1270" s="414" t="s">
        <v>3596</v>
      </c>
      <c r="D1270" s="414" t="s">
        <v>2244</v>
      </c>
      <c r="E1270" s="414" t="s">
        <v>3597</v>
      </c>
      <c r="F1270" s="414" t="s">
        <v>3598</v>
      </c>
      <c r="G1270" s="418">
        <v>42795</v>
      </c>
      <c r="H1270" s="414" t="s">
        <v>606</v>
      </c>
      <c r="I1270" s="419">
        <v>1</v>
      </c>
      <c r="J1270" s="419">
        <v>13.27</v>
      </c>
      <c r="K1270" s="419">
        <v>13.3</v>
      </c>
      <c r="L1270" s="419">
        <v>5</v>
      </c>
      <c r="M1270" s="414"/>
      <c r="N1270" s="414" t="s">
        <v>1882</v>
      </c>
      <c r="O1270" s="103"/>
      <c r="P1270" s="103"/>
      <c r="Q1270" s="103"/>
      <c r="R1270" s="103"/>
      <c r="S1270" s="103" t="s">
        <v>1800</v>
      </c>
    </row>
    <row r="1271" spans="1:19" ht="14.5" customHeight="1">
      <c r="A1271" s="82" t="str">
        <f t="shared" si="19"/>
        <v>A9019</v>
      </c>
      <c r="B1271" s="410" t="s">
        <v>3599</v>
      </c>
      <c r="C1271" s="410" t="s">
        <v>3600</v>
      </c>
      <c r="D1271" s="410" t="s">
        <v>2816</v>
      </c>
      <c r="E1271" s="410" t="s">
        <v>3601</v>
      </c>
      <c r="F1271" s="410" t="s">
        <v>3602</v>
      </c>
      <c r="G1271" s="416">
        <v>44105</v>
      </c>
      <c r="H1271" s="410" t="s">
        <v>606</v>
      </c>
      <c r="I1271" s="417">
        <v>8</v>
      </c>
      <c r="J1271" s="417">
        <v>12</v>
      </c>
      <c r="K1271" s="417">
        <v>2</v>
      </c>
      <c r="L1271" s="417">
        <v>4</v>
      </c>
      <c r="M1271" s="410" t="s">
        <v>115</v>
      </c>
      <c r="N1271" s="410" t="s">
        <v>1838</v>
      </c>
      <c r="O1271" s="85"/>
      <c r="P1271" s="85"/>
      <c r="Q1271" s="85"/>
      <c r="R1271" s="85"/>
      <c r="S1271" s="85" t="s">
        <v>1768</v>
      </c>
    </row>
    <row r="1272" spans="1:19" ht="14.5" customHeight="1">
      <c r="A1272" s="82" t="str">
        <f t="shared" si="19"/>
        <v>A9019</v>
      </c>
      <c r="B1272" s="410" t="s">
        <v>3599</v>
      </c>
      <c r="C1272" s="410" t="s">
        <v>3600</v>
      </c>
      <c r="D1272" s="410" t="s">
        <v>2816</v>
      </c>
      <c r="E1272" s="410" t="s">
        <v>3603</v>
      </c>
      <c r="F1272" s="410" t="s">
        <v>3604</v>
      </c>
      <c r="G1272" s="416">
        <v>42278</v>
      </c>
      <c r="H1272" s="410" t="s">
        <v>627</v>
      </c>
      <c r="I1272" s="417">
        <v>8</v>
      </c>
      <c r="J1272" s="417">
        <v>12</v>
      </c>
      <c r="K1272" s="417">
        <v>2</v>
      </c>
      <c r="L1272" s="417">
        <v>4</v>
      </c>
      <c r="M1272" s="410" t="s">
        <v>115</v>
      </c>
      <c r="N1272" s="410" t="s">
        <v>1838</v>
      </c>
      <c r="O1272" s="85"/>
      <c r="P1272" s="85"/>
      <c r="Q1272" s="85"/>
      <c r="R1272" s="85"/>
      <c r="S1272" s="85" t="s">
        <v>1768</v>
      </c>
    </row>
    <row r="1273" spans="1:19" ht="14.5" customHeight="1">
      <c r="A1273" s="82" t="str">
        <f t="shared" si="19"/>
        <v>A9019</v>
      </c>
      <c r="B1273" s="410" t="s">
        <v>3599</v>
      </c>
      <c r="C1273" s="410" t="s">
        <v>3600</v>
      </c>
      <c r="D1273" s="410" t="s">
        <v>3605</v>
      </c>
      <c r="E1273" s="410" t="s">
        <v>3606</v>
      </c>
      <c r="F1273" s="410" t="s">
        <v>3607</v>
      </c>
      <c r="G1273" s="416">
        <v>44105</v>
      </c>
      <c r="H1273" s="410" t="s">
        <v>606</v>
      </c>
      <c r="I1273" s="417">
        <v>8</v>
      </c>
      <c r="J1273" s="417">
        <v>12</v>
      </c>
      <c r="K1273" s="417">
        <v>2</v>
      </c>
      <c r="L1273" s="417">
        <v>4</v>
      </c>
      <c r="M1273" s="410" t="s">
        <v>115</v>
      </c>
      <c r="N1273" s="410" t="s">
        <v>1838</v>
      </c>
      <c r="O1273" s="85"/>
      <c r="P1273" s="85"/>
      <c r="Q1273" s="85"/>
      <c r="R1273" s="85"/>
      <c r="S1273" s="85" t="s">
        <v>1768</v>
      </c>
    </row>
    <row r="1274" spans="1:19" ht="14.5" customHeight="1">
      <c r="A1274" s="82" t="str">
        <f t="shared" si="19"/>
        <v>A9019</v>
      </c>
      <c r="B1274" s="410" t="s">
        <v>3599</v>
      </c>
      <c r="C1274" s="410" t="s">
        <v>3600</v>
      </c>
      <c r="D1274" s="410" t="s">
        <v>2816</v>
      </c>
      <c r="E1274" s="410" t="s">
        <v>3608</v>
      </c>
      <c r="F1274" s="410" t="s">
        <v>3609</v>
      </c>
      <c r="G1274" s="416">
        <v>44105</v>
      </c>
      <c r="H1274" s="410" t="s">
        <v>606</v>
      </c>
      <c r="I1274" s="417">
        <v>8</v>
      </c>
      <c r="J1274" s="417">
        <v>12</v>
      </c>
      <c r="K1274" s="417">
        <v>2</v>
      </c>
      <c r="L1274" s="417">
        <v>4</v>
      </c>
      <c r="M1274" s="410" t="s">
        <v>115</v>
      </c>
      <c r="N1274" s="410" t="s">
        <v>1838</v>
      </c>
      <c r="O1274" s="85"/>
      <c r="P1274" s="85"/>
      <c r="Q1274" s="85"/>
      <c r="R1274" s="85"/>
      <c r="S1274" s="85" t="s">
        <v>1768</v>
      </c>
    </row>
    <row r="1275" spans="1:19" ht="14.5" customHeight="1">
      <c r="A1275" s="103" t="str">
        <f t="shared" si="19"/>
        <v>A9019</v>
      </c>
      <c r="B1275" s="414" t="s">
        <v>3599</v>
      </c>
      <c r="C1275" s="414" t="s">
        <v>3600</v>
      </c>
      <c r="D1275" s="414" t="s">
        <v>2816</v>
      </c>
      <c r="E1275" s="414" t="s">
        <v>3601</v>
      </c>
      <c r="F1275" s="414" t="s">
        <v>3602</v>
      </c>
      <c r="G1275" s="418">
        <v>44105</v>
      </c>
      <c r="H1275" s="414" t="s">
        <v>606</v>
      </c>
      <c r="I1275" s="419">
        <v>2</v>
      </c>
      <c r="J1275" s="419">
        <v>8</v>
      </c>
      <c r="K1275" s="419">
        <v>12</v>
      </c>
      <c r="L1275" s="419">
        <v>4</v>
      </c>
      <c r="M1275" s="414" t="s">
        <v>115</v>
      </c>
      <c r="N1275" s="414" t="s">
        <v>1838</v>
      </c>
      <c r="O1275" s="103"/>
      <c r="P1275" s="103"/>
      <c r="Q1275" s="103"/>
      <c r="R1275" s="103"/>
      <c r="S1275" s="103" t="s">
        <v>1768</v>
      </c>
    </row>
    <row r="1276" spans="1:19" ht="14.5" customHeight="1">
      <c r="A1276" s="103" t="str">
        <f t="shared" si="19"/>
        <v>A9019</v>
      </c>
      <c r="B1276" s="414" t="s">
        <v>3599</v>
      </c>
      <c r="C1276" s="414" t="s">
        <v>3600</v>
      </c>
      <c r="D1276" s="414" t="s">
        <v>2816</v>
      </c>
      <c r="E1276" s="414" t="s">
        <v>3603</v>
      </c>
      <c r="F1276" s="414" t="s">
        <v>3604</v>
      </c>
      <c r="G1276" s="418">
        <v>42278</v>
      </c>
      <c r="H1276" s="414" t="s">
        <v>627</v>
      </c>
      <c r="I1276" s="419">
        <v>2</v>
      </c>
      <c r="J1276" s="419">
        <v>8</v>
      </c>
      <c r="K1276" s="419">
        <v>12</v>
      </c>
      <c r="L1276" s="419">
        <v>4</v>
      </c>
      <c r="M1276" s="414" t="s">
        <v>115</v>
      </c>
      <c r="N1276" s="414" t="s">
        <v>1838</v>
      </c>
      <c r="O1276" s="103"/>
      <c r="P1276" s="103"/>
      <c r="Q1276" s="103"/>
      <c r="R1276" s="103"/>
      <c r="S1276" s="103" t="s">
        <v>1768</v>
      </c>
    </row>
    <row r="1277" spans="1:19" ht="14.5" customHeight="1">
      <c r="A1277" s="103" t="str">
        <f t="shared" si="19"/>
        <v>A9019</v>
      </c>
      <c r="B1277" s="414" t="s">
        <v>3599</v>
      </c>
      <c r="C1277" s="414" t="s">
        <v>3600</v>
      </c>
      <c r="D1277" s="414" t="s">
        <v>3605</v>
      </c>
      <c r="E1277" s="414" t="s">
        <v>3606</v>
      </c>
      <c r="F1277" s="414" t="s">
        <v>3607</v>
      </c>
      <c r="G1277" s="418">
        <v>44105</v>
      </c>
      <c r="H1277" s="414" t="s">
        <v>606</v>
      </c>
      <c r="I1277" s="419">
        <v>2</v>
      </c>
      <c r="J1277" s="419">
        <v>8</v>
      </c>
      <c r="K1277" s="419">
        <v>12</v>
      </c>
      <c r="L1277" s="419">
        <v>4</v>
      </c>
      <c r="M1277" s="414" t="s">
        <v>115</v>
      </c>
      <c r="N1277" s="414" t="s">
        <v>1838</v>
      </c>
      <c r="O1277" s="103"/>
      <c r="P1277" s="103"/>
      <c r="Q1277" s="103"/>
      <c r="R1277" s="103"/>
      <c r="S1277" s="103" t="s">
        <v>1768</v>
      </c>
    </row>
    <row r="1278" spans="1:19" ht="14.5" customHeight="1">
      <c r="A1278" s="103" t="str">
        <f t="shared" si="19"/>
        <v>A9019</v>
      </c>
      <c r="B1278" s="414" t="s">
        <v>3599</v>
      </c>
      <c r="C1278" s="414" t="s">
        <v>3600</v>
      </c>
      <c r="D1278" s="414" t="s">
        <v>2816</v>
      </c>
      <c r="E1278" s="414" t="s">
        <v>3608</v>
      </c>
      <c r="F1278" s="414" t="s">
        <v>3609</v>
      </c>
      <c r="G1278" s="418">
        <v>44105</v>
      </c>
      <c r="H1278" s="414" t="s">
        <v>606</v>
      </c>
      <c r="I1278" s="419">
        <v>2</v>
      </c>
      <c r="J1278" s="419">
        <v>8</v>
      </c>
      <c r="K1278" s="419">
        <v>12</v>
      </c>
      <c r="L1278" s="419">
        <v>4</v>
      </c>
      <c r="M1278" s="414" t="s">
        <v>115</v>
      </c>
      <c r="N1278" s="414" t="s">
        <v>1838</v>
      </c>
      <c r="O1278" s="103"/>
      <c r="P1278" s="103"/>
      <c r="Q1278" s="103"/>
      <c r="R1278" s="103"/>
      <c r="S1278" s="103" t="s">
        <v>1768</v>
      </c>
    </row>
    <row r="1279" spans="1:19" ht="14.5" customHeight="1">
      <c r="A1279" s="82" t="str">
        <f t="shared" si="19"/>
        <v>A9020</v>
      </c>
      <c r="B1279" s="410" t="s">
        <v>1336</v>
      </c>
      <c r="C1279" s="410" t="s">
        <v>3610</v>
      </c>
      <c r="D1279" s="410" t="s">
        <v>2816</v>
      </c>
      <c r="E1279" s="410" t="s">
        <v>3611</v>
      </c>
      <c r="F1279" s="410" t="s">
        <v>3612</v>
      </c>
      <c r="G1279" s="416">
        <v>42278</v>
      </c>
      <c r="H1279" s="410" t="s">
        <v>606</v>
      </c>
      <c r="I1279" s="417">
        <v>8</v>
      </c>
      <c r="J1279" s="417">
        <v>10</v>
      </c>
      <c r="K1279" s="417">
        <v>3</v>
      </c>
      <c r="L1279" s="417">
        <v>6</v>
      </c>
      <c r="M1279" s="410" t="s">
        <v>115</v>
      </c>
      <c r="N1279" s="410" t="s">
        <v>1838</v>
      </c>
      <c r="O1279" s="85"/>
      <c r="P1279" s="85"/>
      <c r="Q1279" s="85"/>
      <c r="R1279" s="85"/>
      <c r="S1279" s="85" t="s">
        <v>1768</v>
      </c>
    </row>
    <row r="1280" spans="1:19" ht="14.5" customHeight="1">
      <c r="A1280" s="82" t="str">
        <f t="shared" si="19"/>
        <v>A9020</v>
      </c>
      <c r="B1280" s="410" t="s">
        <v>1336</v>
      </c>
      <c r="C1280" s="410" t="s">
        <v>3610</v>
      </c>
      <c r="D1280" s="410" t="s">
        <v>2816</v>
      </c>
      <c r="E1280" s="410" t="s">
        <v>3613</v>
      </c>
      <c r="F1280" s="410" t="s">
        <v>3614</v>
      </c>
      <c r="G1280" s="416">
        <v>44105</v>
      </c>
      <c r="H1280" s="410" t="s">
        <v>606</v>
      </c>
      <c r="I1280" s="417">
        <v>8</v>
      </c>
      <c r="J1280" s="417">
        <v>10</v>
      </c>
      <c r="K1280" s="417">
        <v>3</v>
      </c>
      <c r="L1280" s="417">
        <v>6</v>
      </c>
      <c r="M1280" s="410" t="s">
        <v>115</v>
      </c>
      <c r="N1280" s="410" t="s">
        <v>116</v>
      </c>
      <c r="O1280" s="85"/>
      <c r="P1280" s="85"/>
      <c r="Q1280" s="85"/>
      <c r="R1280" s="85"/>
      <c r="S1280" s="85" t="s">
        <v>1768</v>
      </c>
    </row>
    <row r="1281" spans="1:19" ht="14.5" customHeight="1">
      <c r="A1281" s="82" t="str">
        <f t="shared" si="19"/>
        <v>A9020</v>
      </c>
      <c r="B1281" s="410" t="s">
        <v>1336</v>
      </c>
      <c r="C1281" s="410" t="s">
        <v>3610</v>
      </c>
      <c r="D1281" s="410" t="s">
        <v>2816</v>
      </c>
      <c r="E1281" s="410" t="s">
        <v>3615</v>
      </c>
      <c r="F1281" s="410" t="s">
        <v>3616</v>
      </c>
      <c r="G1281" s="416">
        <v>44105</v>
      </c>
      <c r="H1281" s="410" t="s">
        <v>606</v>
      </c>
      <c r="I1281" s="417">
        <v>8</v>
      </c>
      <c r="J1281" s="417">
        <v>10</v>
      </c>
      <c r="K1281" s="417">
        <v>3</v>
      </c>
      <c r="L1281" s="417">
        <v>6</v>
      </c>
      <c r="M1281" s="410" t="s">
        <v>115</v>
      </c>
      <c r="N1281" s="410" t="s">
        <v>1838</v>
      </c>
      <c r="O1281" s="85"/>
      <c r="P1281" s="85"/>
      <c r="Q1281" s="85"/>
      <c r="R1281" s="85"/>
      <c r="S1281" s="85" t="s">
        <v>1768</v>
      </c>
    </row>
    <row r="1282" spans="1:19" ht="14.5" customHeight="1">
      <c r="A1282" s="103" t="str">
        <f t="shared" ref="A1282:A1345" si="20">LEFT(B1282,5)</f>
        <v>A9020</v>
      </c>
      <c r="B1282" s="414" t="s">
        <v>1336</v>
      </c>
      <c r="C1282" s="414" t="s">
        <v>3610</v>
      </c>
      <c r="D1282" s="414" t="s">
        <v>2816</v>
      </c>
      <c r="E1282" s="414" t="s">
        <v>3611</v>
      </c>
      <c r="F1282" s="414" t="s">
        <v>3612</v>
      </c>
      <c r="G1282" s="418">
        <v>42278</v>
      </c>
      <c r="H1282" s="414" t="s">
        <v>606</v>
      </c>
      <c r="I1282" s="419">
        <v>3</v>
      </c>
      <c r="J1282" s="419">
        <v>8</v>
      </c>
      <c r="K1282" s="419">
        <v>10</v>
      </c>
      <c r="L1282" s="419">
        <v>6</v>
      </c>
      <c r="M1282" s="414" t="s">
        <v>115</v>
      </c>
      <c r="N1282" s="414" t="s">
        <v>1838</v>
      </c>
      <c r="O1282" s="103"/>
      <c r="P1282" s="103"/>
      <c r="Q1282" s="103"/>
      <c r="R1282" s="103"/>
      <c r="S1282" s="103" t="s">
        <v>1768</v>
      </c>
    </row>
    <row r="1283" spans="1:19" ht="14.5" customHeight="1">
      <c r="A1283" s="103" t="str">
        <f t="shared" si="20"/>
        <v>A9020</v>
      </c>
      <c r="B1283" s="414" t="s">
        <v>1336</v>
      </c>
      <c r="C1283" s="414" t="s">
        <v>3610</v>
      </c>
      <c r="D1283" s="414" t="s">
        <v>2816</v>
      </c>
      <c r="E1283" s="414" t="s">
        <v>3613</v>
      </c>
      <c r="F1283" s="414" t="s">
        <v>3614</v>
      </c>
      <c r="G1283" s="418">
        <v>44105</v>
      </c>
      <c r="H1283" s="414" t="s">
        <v>606</v>
      </c>
      <c r="I1283" s="419">
        <v>3</v>
      </c>
      <c r="J1283" s="419">
        <v>8</v>
      </c>
      <c r="K1283" s="419">
        <v>10</v>
      </c>
      <c r="L1283" s="419">
        <v>6</v>
      </c>
      <c r="M1283" s="414" t="s">
        <v>115</v>
      </c>
      <c r="N1283" s="414" t="s">
        <v>116</v>
      </c>
      <c r="O1283" s="103"/>
      <c r="P1283" s="103"/>
      <c r="Q1283" s="103"/>
      <c r="R1283" s="103"/>
      <c r="S1283" s="103" t="s">
        <v>1768</v>
      </c>
    </row>
    <row r="1284" spans="1:19" ht="14.5" customHeight="1">
      <c r="A1284" s="103" t="str">
        <f t="shared" si="20"/>
        <v>A9020</v>
      </c>
      <c r="B1284" s="414" t="s">
        <v>1336</v>
      </c>
      <c r="C1284" s="414" t="s">
        <v>3610</v>
      </c>
      <c r="D1284" s="414" t="s">
        <v>2816</v>
      </c>
      <c r="E1284" s="414" t="s">
        <v>3615</v>
      </c>
      <c r="F1284" s="414" t="s">
        <v>3616</v>
      </c>
      <c r="G1284" s="418">
        <v>44105</v>
      </c>
      <c r="H1284" s="414" t="s">
        <v>606</v>
      </c>
      <c r="I1284" s="419">
        <v>3</v>
      </c>
      <c r="J1284" s="419">
        <v>8</v>
      </c>
      <c r="K1284" s="419">
        <v>10</v>
      </c>
      <c r="L1284" s="419">
        <v>6</v>
      </c>
      <c r="M1284" s="414" t="s">
        <v>115</v>
      </c>
      <c r="N1284" s="414" t="s">
        <v>1838</v>
      </c>
      <c r="O1284" s="103"/>
      <c r="P1284" s="103"/>
      <c r="Q1284" s="103"/>
      <c r="R1284" s="103"/>
      <c r="S1284" s="103" t="s">
        <v>1768</v>
      </c>
    </row>
    <row r="1285" spans="1:19" ht="14.5" customHeight="1">
      <c r="A1285" s="82" t="str">
        <f t="shared" si="20"/>
        <v>A9023</v>
      </c>
      <c r="B1285" s="410" t="s">
        <v>3617</v>
      </c>
      <c r="C1285" s="410" t="s">
        <v>3618</v>
      </c>
      <c r="D1285" s="410" t="s">
        <v>2816</v>
      </c>
      <c r="E1285" s="410" t="s">
        <v>3619</v>
      </c>
      <c r="F1285" s="410" t="s">
        <v>3620</v>
      </c>
      <c r="G1285" s="416">
        <v>43009</v>
      </c>
      <c r="H1285" s="410" t="s">
        <v>606</v>
      </c>
      <c r="I1285" s="417">
        <v>12</v>
      </c>
      <c r="J1285" s="417">
        <v>15</v>
      </c>
      <c r="K1285" s="417">
        <v>2</v>
      </c>
      <c r="L1285" s="417">
        <v>8</v>
      </c>
      <c r="M1285" s="410" t="s">
        <v>115</v>
      </c>
      <c r="N1285" s="410" t="s">
        <v>1838</v>
      </c>
      <c r="O1285" s="85"/>
      <c r="P1285" s="85"/>
      <c r="Q1285" s="85"/>
      <c r="R1285" s="85"/>
      <c r="S1285" s="85" t="s">
        <v>1768</v>
      </c>
    </row>
    <row r="1286" spans="1:19" ht="14.5" customHeight="1">
      <c r="A1286" s="82" t="str">
        <f t="shared" si="20"/>
        <v>A9023</v>
      </c>
      <c r="B1286" s="410" t="s">
        <v>3617</v>
      </c>
      <c r="C1286" s="410" t="s">
        <v>3618</v>
      </c>
      <c r="D1286" s="410" t="s">
        <v>2816</v>
      </c>
      <c r="E1286" s="410" t="s">
        <v>3621</v>
      </c>
      <c r="F1286" s="410" t="s">
        <v>3622</v>
      </c>
      <c r="G1286" s="416">
        <v>42278</v>
      </c>
      <c r="H1286" s="410" t="s">
        <v>606</v>
      </c>
      <c r="I1286" s="417">
        <v>12</v>
      </c>
      <c r="J1286" s="417">
        <v>15</v>
      </c>
      <c r="K1286" s="417">
        <v>2</v>
      </c>
      <c r="L1286" s="417">
        <v>8</v>
      </c>
      <c r="M1286" s="410" t="s">
        <v>115</v>
      </c>
      <c r="N1286" s="410">
        <v>7</v>
      </c>
      <c r="O1286" s="85"/>
      <c r="P1286" s="85"/>
      <c r="Q1286" s="85"/>
      <c r="R1286" s="85"/>
      <c r="S1286" s="85" t="s">
        <v>1768</v>
      </c>
    </row>
    <row r="1287" spans="1:19" ht="14.5" customHeight="1">
      <c r="A1287" s="82" t="str">
        <f t="shared" si="20"/>
        <v>A9023</v>
      </c>
      <c r="B1287" s="410" t="s">
        <v>3617</v>
      </c>
      <c r="C1287" s="410" t="s">
        <v>3623</v>
      </c>
      <c r="D1287" s="410" t="s">
        <v>2816</v>
      </c>
      <c r="E1287" s="410" t="s">
        <v>3624</v>
      </c>
      <c r="F1287" s="410" t="s">
        <v>3625</v>
      </c>
      <c r="G1287" s="416">
        <v>44105</v>
      </c>
      <c r="H1287" s="410" t="s">
        <v>606</v>
      </c>
      <c r="I1287" s="417">
        <v>12</v>
      </c>
      <c r="J1287" s="417">
        <v>15</v>
      </c>
      <c r="K1287" s="417">
        <v>2</v>
      </c>
      <c r="L1287" s="417">
        <v>8</v>
      </c>
      <c r="M1287" s="410" t="s">
        <v>115</v>
      </c>
      <c r="N1287" s="410" t="s">
        <v>116</v>
      </c>
      <c r="O1287" s="85"/>
      <c r="P1287" s="85"/>
      <c r="Q1287" s="85"/>
      <c r="R1287" s="85"/>
      <c r="S1287" s="85" t="s">
        <v>1768</v>
      </c>
    </row>
    <row r="1288" spans="1:19" ht="14.5" customHeight="1">
      <c r="A1288" s="82" t="str">
        <f t="shared" si="20"/>
        <v>A9023</v>
      </c>
      <c r="B1288" s="410" t="s">
        <v>3617</v>
      </c>
      <c r="C1288" s="410" t="s">
        <v>3623</v>
      </c>
      <c r="D1288" s="410" t="s">
        <v>2816</v>
      </c>
      <c r="E1288" s="410" t="s">
        <v>3626</v>
      </c>
      <c r="F1288" s="410" t="s">
        <v>3627</v>
      </c>
      <c r="G1288" s="416">
        <v>44105</v>
      </c>
      <c r="H1288" s="410" t="s">
        <v>606</v>
      </c>
      <c r="I1288" s="417">
        <v>12</v>
      </c>
      <c r="J1288" s="417">
        <v>15</v>
      </c>
      <c r="K1288" s="417">
        <v>2</v>
      </c>
      <c r="L1288" s="417">
        <v>8</v>
      </c>
      <c r="M1288" s="410" t="s">
        <v>115</v>
      </c>
      <c r="N1288" s="410" t="s">
        <v>1838</v>
      </c>
      <c r="O1288" s="85"/>
      <c r="P1288" s="85"/>
      <c r="Q1288" s="85"/>
      <c r="R1288" s="85"/>
      <c r="S1288" s="85" t="s">
        <v>1768</v>
      </c>
    </row>
    <row r="1289" spans="1:19" ht="14.5" customHeight="1">
      <c r="A1289" s="82" t="str">
        <f t="shared" si="20"/>
        <v>A9023</v>
      </c>
      <c r="B1289" s="410" t="s">
        <v>3617</v>
      </c>
      <c r="C1289" s="410" t="s">
        <v>3623</v>
      </c>
      <c r="D1289" s="410" t="s">
        <v>2816</v>
      </c>
      <c r="E1289" s="410"/>
      <c r="F1289" s="410"/>
      <c r="G1289" s="416">
        <v>44105</v>
      </c>
      <c r="H1289" s="410" t="s">
        <v>606</v>
      </c>
      <c r="I1289" s="417">
        <v>12</v>
      </c>
      <c r="J1289" s="417">
        <v>15</v>
      </c>
      <c r="K1289" s="417">
        <v>2</v>
      </c>
      <c r="L1289" s="417">
        <v>8</v>
      </c>
      <c r="M1289" s="410" t="s">
        <v>115</v>
      </c>
      <c r="N1289" s="410">
        <v>7</v>
      </c>
      <c r="O1289" s="85"/>
      <c r="P1289" s="85"/>
      <c r="Q1289" s="85"/>
      <c r="R1289" s="85"/>
      <c r="S1289" s="85" t="s">
        <v>1768</v>
      </c>
    </row>
    <row r="1290" spans="1:19" ht="14.5" customHeight="1">
      <c r="A1290" s="103" t="str">
        <f t="shared" si="20"/>
        <v>A9023</v>
      </c>
      <c r="B1290" s="414" t="s">
        <v>3617</v>
      </c>
      <c r="C1290" s="414" t="s">
        <v>3618</v>
      </c>
      <c r="D1290" s="414" t="s">
        <v>2816</v>
      </c>
      <c r="E1290" s="414" t="s">
        <v>3619</v>
      </c>
      <c r="F1290" s="414" t="s">
        <v>3620</v>
      </c>
      <c r="G1290" s="418">
        <v>43009</v>
      </c>
      <c r="H1290" s="414" t="s">
        <v>606</v>
      </c>
      <c r="I1290" s="419">
        <v>2</v>
      </c>
      <c r="J1290" s="419">
        <v>12</v>
      </c>
      <c r="K1290" s="419">
        <v>15</v>
      </c>
      <c r="L1290" s="419">
        <v>8</v>
      </c>
      <c r="M1290" s="414" t="s">
        <v>115</v>
      </c>
      <c r="N1290" s="414" t="s">
        <v>1838</v>
      </c>
      <c r="O1290" s="103"/>
      <c r="P1290" s="103"/>
      <c r="Q1290" s="103"/>
      <c r="R1290" s="103"/>
      <c r="S1290" s="103" t="s">
        <v>1768</v>
      </c>
    </row>
    <row r="1291" spans="1:19" ht="14.5" customHeight="1">
      <c r="A1291" s="103" t="str">
        <f t="shared" si="20"/>
        <v>A9023</v>
      </c>
      <c r="B1291" s="414" t="s">
        <v>3617</v>
      </c>
      <c r="C1291" s="414" t="s">
        <v>3618</v>
      </c>
      <c r="D1291" s="414" t="s">
        <v>2816</v>
      </c>
      <c r="E1291" s="414" t="s">
        <v>3621</v>
      </c>
      <c r="F1291" s="414" t="s">
        <v>3622</v>
      </c>
      <c r="G1291" s="418">
        <v>42278</v>
      </c>
      <c r="H1291" s="414" t="s">
        <v>606</v>
      </c>
      <c r="I1291" s="419">
        <v>2</v>
      </c>
      <c r="J1291" s="419">
        <v>12</v>
      </c>
      <c r="K1291" s="419">
        <v>15</v>
      </c>
      <c r="L1291" s="419">
        <v>8</v>
      </c>
      <c r="M1291" s="414" t="s">
        <v>115</v>
      </c>
      <c r="N1291" s="414">
        <v>7</v>
      </c>
      <c r="O1291" s="103"/>
      <c r="P1291" s="103"/>
      <c r="Q1291" s="103"/>
      <c r="R1291" s="103"/>
      <c r="S1291" s="103" t="s">
        <v>1768</v>
      </c>
    </row>
    <row r="1292" spans="1:19" ht="14.5" customHeight="1">
      <c r="A1292" s="103" t="str">
        <f t="shared" si="20"/>
        <v>A9023</v>
      </c>
      <c r="B1292" s="414" t="s">
        <v>3617</v>
      </c>
      <c r="C1292" s="414" t="s">
        <v>3623</v>
      </c>
      <c r="D1292" s="414" t="s">
        <v>2816</v>
      </c>
      <c r="E1292" s="414" t="s">
        <v>3624</v>
      </c>
      <c r="F1292" s="414" t="s">
        <v>3625</v>
      </c>
      <c r="G1292" s="418">
        <v>44105</v>
      </c>
      <c r="H1292" s="414" t="s">
        <v>606</v>
      </c>
      <c r="I1292" s="419">
        <v>2</v>
      </c>
      <c r="J1292" s="419">
        <v>12</v>
      </c>
      <c r="K1292" s="419">
        <v>15</v>
      </c>
      <c r="L1292" s="419">
        <v>8</v>
      </c>
      <c r="M1292" s="414" t="s">
        <v>115</v>
      </c>
      <c r="N1292" s="414" t="s">
        <v>116</v>
      </c>
      <c r="O1292" s="103"/>
      <c r="P1292" s="103"/>
      <c r="Q1292" s="103"/>
      <c r="R1292" s="103"/>
      <c r="S1292" s="103" t="s">
        <v>1768</v>
      </c>
    </row>
    <row r="1293" spans="1:19" ht="14.5" customHeight="1">
      <c r="A1293" s="103" t="str">
        <f t="shared" si="20"/>
        <v>A9023</v>
      </c>
      <c r="B1293" s="414" t="s">
        <v>3617</v>
      </c>
      <c r="C1293" s="414" t="s">
        <v>3623</v>
      </c>
      <c r="D1293" s="414" t="s">
        <v>2816</v>
      </c>
      <c r="E1293" s="414" t="s">
        <v>3626</v>
      </c>
      <c r="F1293" s="414" t="s">
        <v>3627</v>
      </c>
      <c r="G1293" s="418">
        <v>44105</v>
      </c>
      <c r="H1293" s="414" t="s">
        <v>606</v>
      </c>
      <c r="I1293" s="419">
        <v>2</v>
      </c>
      <c r="J1293" s="419">
        <v>12</v>
      </c>
      <c r="K1293" s="419">
        <v>15</v>
      </c>
      <c r="L1293" s="419">
        <v>8</v>
      </c>
      <c r="M1293" s="414" t="s">
        <v>115</v>
      </c>
      <c r="N1293" s="414" t="s">
        <v>1838</v>
      </c>
      <c r="O1293" s="103"/>
      <c r="P1293" s="103"/>
      <c r="Q1293" s="103"/>
      <c r="R1293" s="103"/>
      <c r="S1293" s="103" t="s">
        <v>1768</v>
      </c>
    </row>
    <row r="1294" spans="1:19" ht="14.5" customHeight="1">
      <c r="A1294" s="103" t="str">
        <f t="shared" si="20"/>
        <v>A9023</v>
      </c>
      <c r="B1294" s="414" t="s">
        <v>3617</v>
      </c>
      <c r="C1294" s="414" t="s">
        <v>3623</v>
      </c>
      <c r="D1294" s="414" t="s">
        <v>2816</v>
      </c>
      <c r="E1294" s="414"/>
      <c r="F1294" s="414"/>
      <c r="G1294" s="418">
        <v>44105</v>
      </c>
      <c r="H1294" s="414" t="s">
        <v>606</v>
      </c>
      <c r="I1294" s="419">
        <v>2</v>
      </c>
      <c r="J1294" s="419">
        <v>12</v>
      </c>
      <c r="K1294" s="419">
        <v>15</v>
      </c>
      <c r="L1294" s="419">
        <v>8</v>
      </c>
      <c r="M1294" s="414" t="s">
        <v>115</v>
      </c>
      <c r="N1294" s="414">
        <v>7</v>
      </c>
      <c r="O1294" s="103"/>
      <c r="P1294" s="103"/>
      <c r="Q1294" s="103"/>
      <c r="R1294" s="103"/>
      <c r="S1294" s="103" t="s">
        <v>1768</v>
      </c>
    </row>
    <row r="1295" spans="1:19" ht="14.5" customHeight="1">
      <c r="A1295" s="82" t="str">
        <f t="shared" si="20"/>
        <v>A9025</v>
      </c>
      <c r="B1295" s="410" t="s">
        <v>3628</v>
      </c>
      <c r="C1295" s="410" t="s">
        <v>3629</v>
      </c>
      <c r="D1295" s="410" t="s">
        <v>2816</v>
      </c>
      <c r="E1295" s="410" t="s">
        <v>3630</v>
      </c>
      <c r="F1295" s="410" t="s">
        <v>3631</v>
      </c>
      <c r="G1295" s="416">
        <v>44105</v>
      </c>
      <c r="H1295" s="410" t="s">
        <v>606</v>
      </c>
      <c r="I1295" s="417">
        <v>24</v>
      </c>
      <c r="J1295" s="417">
        <v>19</v>
      </c>
      <c r="K1295" s="417">
        <v>3</v>
      </c>
      <c r="L1295" s="417">
        <v>35</v>
      </c>
      <c r="M1295" s="410" t="s">
        <v>115</v>
      </c>
      <c r="N1295" s="410" t="s">
        <v>1838</v>
      </c>
      <c r="O1295" s="85"/>
      <c r="P1295" s="85"/>
      <c r="Q1295" s="85"/>
      <c r="R1295" s="85"/>
      <c r="S1295" s="85" t="s">
        <v>1768</v>
      </c>
    </row>
    <row r="1296" spans="1:19" ht="14.5" customHeight="1">
      <c r="A1296" s="82" t="str">
        <f t="shared" si="20"/>
        <v>A9025</v>
      </c>
      <c r="B1296" s="410" t="s">
        <v>3628</v>
      </c>
      <c r="C1296" s="410" t="s">
        <v>3629</v>
      </c>
      <c r="D1296" s="410" t="s">
        <v>2816</v>
      </c>
      <c r="E1296" s="410" t="s">
        <v>3632</v>
      </c>
      <c r="F1296" s="410" t="s">
        <v>3633</v>
      </c>
      <c r="G1296" s="416">
        <v>44105</v>
      </c>
      <c r="H1296" s="410" t="s">
        <v>606</v>
      </c>
      <c r="I1296" s="417">
        <v>24</v>
      </c>
      <c r="J1296" s="417">
        <v>17</v>
      </c>
      <c r="K1296" s="417">
        <v>3</v>
      </c>
      <c r="L1296" s="417">
        <v>35</v>
      </c>
      <c r="M1296" s="410" t="s">
        <v>115</v>
      </c>
      <c r="N1296" s="410" t="s">
        <v>116</v>
      </c>
      <c r="O1296" s="85"/>
      <c r="P1296" s="85"/>
      <c r="Q1296" s="85"/>
      <c r="R1296" s="85"/>
      <c r="S1296" s="85" t="s">
        <v>1768</v>
      </c>
    </row>
    <row r="1297" spans="1:19" ht="14.5" customHeight="1">
      <c r="A1297" s="82" t="str">
        <f t="shared" si="20"/>
        <v>A9025</v>
      </c>
      <c r="B1297" s="410" t="s">
        <v>3628</v>
      </c>
      <c r="C1297" s="410" t="s">
        <v>3634</v>
      </c>
      <c r="D1297" s="410" t="s">
        <v>2816</v>
      </c>
      <c r="E1297" s="410" t="s">
        <v>3635</v>
      </c>
      <c r="F1297" s="410" t="s">
        <v>3636</v>
      </c>
      <c r="G1297" s="416">
        <v>42278</v>
      </c>
      <c r="H1297" s="410" t="s">
        <v>606</v>
      </c>
      <c r="I1297" s="417">
        <v>24</v>
      </c>
      <c r="J1297" s="417">
        <v>19</v>
      </c>
      <c r="K1297" s="417">
        <v>3</v>
      </c>
      <c r="L1297" s="417">
        <v>35</v>
      </c>
      <c r="M1297" s="410" t="s">
        <v>115</v>
      </c>
      <c r="N1297" s="410">
        <v>7</v>
      </c>
      <c r="O1297" s="85"/>
      <c r="P1297" s="85"/>
      <c r="Q1297" s="85"/>
      <c r="R1297" s="85"/>
      <c r="S1297" s="85" t="s">
        <v>1768</v>
      </c>
    </row>
    <row r="1298" spans="1:19" ht="14.5" customHeight="1">
      <c r="A1298" s="103" t="str">
        <f t="shared" si="20"/>
        <v>A9025</v>
      </c>
      <c r="B1298" s="414" t="s">
        <v>3628</v>
      </c>
      <c r="C1298" s="414" t="s">
        <v>3629</v>
      </c>
      <c r="D1298" s="414" t="s">
        <v>2816</v>
      </c>
      <c r="E1298" s="414" t="s">
        <v>3630</v>
      </c>
      <c r="F1298" s="414" t="s">
        <v>3631</v>
      </c>
      <c r="G1298" s="418">
        <v>44105</v>
      </c>
      <c r="H1298" s="414" t="s">
        <v>606</v>
      </c>
      <c r="I1298" s="419">
        <v>3</v>
      </c>
      <c r="J1298" s="419">
        <v>24</v>
      </c>
      <c r="K1298" s="419">
        <v>19</v>
      </c>
      <c r="L1298" s="419">
        <v>35</v>
      </c>
      <c r="M1298" s="414" t="s">
        <v>115</v>
      </c>
      <c r="N1298" s="414" t="s">
        <v>1838</v>
      </c>
      <c r="O1298" s="103"/>
      <c r="P1298" s="103"/>
      <c r="Q1298" s="103"/>
      <c r="R1298" s="103"/>
      <c r="S1298" s="103" t="s">
        <v>1768</v>
      </c>
    </row>
    <row r="1299" spans="1:19" ht="14.5" customHeight="1">
      <c r="A1299" s="103" t="str">
        <f t="shared" si="20"/>
        <v>A9025</v>
      </c>
      <c r="B1299" s="414" t="s">
        <v>3628</v>
      </c>
      <c r="C1299" s="414" t="s">
        <v>3629</v>
      </c>
      <c r="D1299" s="414" t="s">
        <v>2816</v>
      </c>
      <c r="E1299" s="414" t="s">
        <v>3632</v>
      </c>
      <c r="F1299" s="414" t="s">
        <v>3633</v>
      </c>
      <c r="G1299" s="418">
        <v>44105</v>
      </c>
      <c r="H1299" s="414" t="s">
        <v>606</v>
      </c>
      <c r="I1299" s="419">
        <v>3</v>
      </c>
      <c r="J1299" s="419">
        <v>24</v>
      </c>
      <c r="K1299" s="419">
        <v>17</v>
      </c>
      <c r="L1299" s="419">
        <v>35</v>
      </c>
      <c r="M1299" s="414" t="s">
        <v>115</v>
      </c>
      <c r="N1299" s="414" t="s">
        <v>116</v>
      </c>
      <c r="O1299" s="103"/>
      <c r="P1299" s="103"/>
      <c r="Q1299" s="103"/>
      <c r="R1299" s="103"/>
      <c r="S1299" s="103" t="s">
        <v>1768</v>
      </c>
    </row>
    <row r="1300" spans="1:19" ht="14.5" customHeight="1">
      <c r="A1300" s="103" t="str">
        <f t="shared" si="20"/>
        <v>A9025</v>
      </c>
      <c r="B1300" s="414" t="s">
        <v>3628</v>
      </c>
      <c r="C1300" s="414" t="s">
        <v>3634</v>
      </c>
      <c r="D1300" s="414" t="s">
        <v>2816</v>
      </c>
      <c r="E1300" s="414" t="s">
        <v>3635</v>
      </c>
      <c r="F1300" s="414" t="s">
        <v>3636</v>
      </c>
      <c r="G1300" s="418">
        <v>42278</v>
      </c>
      <c r="H1300" s="414" t="s">
        <v>606</v>
      </c>
      <c r="I1300" s="419">
        <v>3</v>
      </c>
      <c r="J1300" s="419">
        <v>24</v>
      </c>
      <c r="K1300" s="419">
        <v>19</v>
      </c>
      <c r="L1300" s="419">
        <v>35</v>
      </c>
      <c r="M1300" s="414" t="s">
        <v>115</v>
      </c>
      <c r="N1300" s="414">
        <v>7</v>
      </c>
      <c r="O1300" s="103"/>
      <c r="P1300" s="103"/>
      <c r="Q1300" s="103"/>
      <c r="R1300" s="103"/>
      <c r="S1300" s="103" t="s">
        <v>1768</v>
      </c>
    </row>
    <row r="1301" spans="1:19" ht="14.5" customHeight="1">
      <c r="A1301" s="82" t="str">
        <f t="shared" si="20"/>
        <v>A9071</v>
      </c>
      <c r="B1301" s="410" t="s">
        <v>3637</v>
      </c>
      <c r="C1301" s="410" t="s">
        <v>3638</v>
      </c>
      <c r="D1301" s="410" t="s">
        <v>2816</v>
      </c>
      <c r="E1301" s="410" t="s">
        <v>3639</v>
      </c>
      <c r="F1301" s="410" t="s">
        <v>3640</v>
      </c>
      <c r="G1301" s="416">
        <v>42064</v>
      </c>
      <c r="H1301" s="410" t="s">
        <v>606</v>
      </c>
      <c r="I1301" s="417">
        <v>10</v>
      </c>
      <c r="J1301" s="417">
        <v>14</v>
      </c>
      <c r="K1301" s="417">
        <v>2</v>
      </c>
      <c r="L1301" s="417">
        <v>7</v>
      </c>
      <c r="M1301" s="410" t="s">
        <v>115</v>
      </c>
      <c r="N1301" s="410" t="s">
        <v>1838</v>
      </c>
      <c r="O1301" s="85"/>
      <c r="P1301" s="85"/>
      <c r="Q1301" s="85"/>
      <c r="R1301" s="85"/>
      <c r="S1301" s="85" t="s">
        <v>1768</v>
      </c>
    </row>
    <row r="1302" spans="1:19" ht="14.5" customHeight="1">
      <c r="A1302" s="82" t="str">
        <f t="shared" si="20"/>
        <v>A9071</v>
      </c>
      <c r="B1302" s="410" t="s">
        <v>3637</v>
      </c>
      <c r="C1302" s="410" t="s">
        <v>3638</v>
      </c>
      <c r="D1302" s="410" t="s">
        <v>2816</v>
      </c>
      <c r="E1302" s="410" t="s">
        <v>3641</v>
      </c>
      <c r="F1302" s="410" t="s">
        <v>3642</v>
      </c>
      <c r="G1302" s="416">
        <v>42064</v>
      </c>
      <c r="H1302" s="410" t="s">
        <v>606</v>
      </c>
      <c r="I1302" s="417">
        <v>10</v>
      </c>
      <c r="J1302" s="417">
        <v>14</v>
      </c>
      <c r="K1302" s="417">
        <v>2</v>
      </c>
      <c r="L1302" s="417">
        <v>7</v>
      </c>
      <c r="M1302" s="410" t="s">
        <v>115</v>
      </c>
      <c r="N1302" s="410" t="s">
        <v>1838</v>
      </c>
      <c r="O1302" s="85"/>
      <c r="P1302" s="85"/>
      <c r="Q1302" s="85"/>
      <c r="R1302" s="85"/>
      <c r="S1302" s="85" t="s">
        <v>1768</v>
      </c>
    </row>
    <row r="1303" spans="1:19" ht="14.5" customHeight="1">
      <c r="A1303" s="103" t="str">
        <f t="shared" si="20"/>
        <v>A9071</v>
      </c>
      <c r="B1303" s="414" t="s">
        <v>3637</v>
      </c>
      <c r="C1303" s="414" t="s">
        <v>3638</v>
      </c>
      <c r="D1303" s="414" t="s">
        <v>2816</v>
      </c>
      <c r="E1303" s="414" t="s">
        <v>3639</v>
      </c>
      <c r="F1303" s="414" t="s">
        <v>3640</v>
      </c>
      <c r="G1303" s="418">
        <v>42064</v>
      </c>
      <c r="H1303" s="414" t="s">
        <v>606</v>
      </c>
      <c r="I1303" s="419">
        <v>2</v>
      </c>
      <c r="J1303" s="419">
        <v>10</v>
      </c>
      <c r="K1303" s="419">
        <v>14</v>
      </c>
      <c r="L1303" s="419">
        <v>7</v>
      </c>
      <c r="M1303" s="414" t="s">
        <v>115</v>
      </c>
      <c r="N1303" s="414" t="s">
        <v>1838</v>
      </c>
      <c r="O1303" s="103"/>
      <c r="P1303" s="103"/>
      <c r="Q1303" s="103"/>
      <c r="R1303" s="103"/>
      <c r="S1303" s="103" t="s">
        <v>1768</v>
      </c>
    </row>
    <row r="1304" spans="1:19" ht="14.5" customHeight="1">
      <c r="A1304" s="103" t="str">
        <f t="shared" si="20"/>
        <v>A9071</v>
      </c>
      <c r="B1304" s="414" t="s">
        <v>3637</v>
      </c>
      <c r="C1304" s="414" t="s">
        <v>3638</v>
      </c>
      <c r="D1304" s="414" t="s">
        <v>2816</v>
      </c>
      <c r="E1304" s="414" t="s">
        <v>3641</v>
      </c>
      <c r="F1304" s="414" t="s">
        <v>3642</v>
      </c>
      <c r="G1304" s="418">
        <v>42064</v>
      </c>
      <c r="H1304" s="414" t="s">
        <v>606</v>
      </c>
      <c r="I1304" s="419">
        <v>2</v>
      </c>
      <c r="J1304" s="419">
        <v>10</v>
      </c>
      <c r="K1304" s="419">
        <v>14</v>
      </c>
      <c r="L1304" s="419">
        <v>7</v>
      </c>
      <c r="M1304" s="414" t="s">
        <v>115</v>
      </c>
      <c r="N1304" s="414" t="s">
        <v>1838</v>
      </c>
      <c r="O1304" s="103"/>
      <c r="P1304" s="103"/>
      <c r="Q1304" s="103"/>
      <c r="R1304" s="103"/>
      <c r="S1304" s="103" t="s">
        <v>1768</v>
      </c>
    </row>
    <row r="1305" spans="1:19" ht="14.5" customHeight="1">
      <c r="A1305" s="82" t="str">
        <f t="shared" si="20"/>
        <v>A9089</v>
      </c>
      <c r="B1305" s="410" t="s">
        <v>798</v>
      </c>
      <c r="C1305" s="410" t="s">
        <v>3643</v>
      </c>
      <c r="D1305" s="410" t="s">
        <v>2461</v>
      </c>
      <c r="E1305" s="410" t="s">
        <v>3644</v>
      </c>
      <c r="F1305" s="410" t="s">
        <v>3645</v>
      </c>
      <c r="G1305" s="416">
        <v>42156</v>
      </c>
      <c r="H1305" s="410" t="s">
        <v>623</v>
      </c>
      <c r="I1305" s="417">
        <v>32</v>
      </c>
      <c r="J1305" s="417">
        <v>19</v>
      </c>
      <c r="K1305" s="417">
        <v>13</v>
      </c>
      <c r="L1305" s="417">
        <v>103</v>
      </c>
      <c r="M1305" s="410" t="s">
        <v>115</v>
      </c>
      <c r="N1305" s="410" t="s">
        <v>1838</v>
      </c>
      <c r="O1305" s="85" t="s">
        <v>115</v>
      </c>
      <c r="P1305" s="85" t="s">
        <v>115</v>
      </c>
      <c r="Q1305" s="85" t="s">
        <v>115</v>
      </c>
      <c r="R1305" s="85" t="s">
        <v>1767</v>
      </c>
      <c r="S1305" s="85" t="s">
        <v>1768</v>
      </c>
    </row>
    <row r="1306" spans="1:19" ht="14.5" customHeight="1">
      <c r="A1306" s="82" t="str">
        <f t="shared" si="20"/>
        <v>A9089</v>
      </c>
      <c r="B1306" s="410" t="s">
        <v>798</v>
      </c>
      <c r="C1306" s="410" t="s">
        <v>3643</v>
      </c>
      <c r="D1306" s="410" t="s">
        <v>2461</v>
      </c>
      <c r="E1306" s="410" t="s">
        <v>3646</v>
      </c>
      <c r="F1306" s="410" t="s">
        <v>3647</v>
      </c>
      <c r="G1306" s="416">
        <v>42156</v>
      </c>
      <c r="H1306" s="410" t="s">
        <v>623</v>
      </c>
      <c r="I1306" s="417">
        <v>48</v>
      </c>
      <c r="J1306" s="417">
        <v>30</v>
      </c>
      <c r="K1306" s="417">
        <v>23</v>
      </c>
      <c r="L1306" s="417">
        <v>80</v>
      </c>
      <c r="M1306" s="410" t="s">
        <v>115</v>
      </c>
      <c r="N1306" s="410" t="s">
        <v>1838</v>
      </c>
      <c r="O1306" s="85" t="s">
        <v>115</v>
      </c>
      <c r="P1306" s="85" t="s">
        <v>115</v>
      </c>
      <c r="Q1306" s="85" t="s">
        <v>115</v>
      </c>
      <c r="R1306" s="85" t="s">
        <v>1767</v>
      </c>
      <c r="S1306" s="85" t="s">
        <v>1768</v>
      </c>
    </row>
    <row r="1307" spans="1:19" ht="14.5" customHeight="1">
      <c r="A1307" s="82" t="str">
        <f t="shared" si="20"/>
        <v>A9089</v>
      </c>
      <c r="B1307" s="410" t="s">
        <v>798</v>
      </c>
      <c r="C1307" s="410" t="s">
        <v>3643</v>
      </c>
      <c r="D1307" s="410" t="s">
        <v>2461</v>
      </c>
      <c r="E1307" s="410" t="s">
        <v>3648</v>
      </c>
      <c r="F1307" s="410" t="s">
        <v>3649</v>
      </c>
      <c r="G1307" s="416">
        <v>45474</v>
      </c>
      <c r="H1307" s="410" t="s">
        <v>606</v>
      </c>
      <c r="I1307" s="417">
        <v>48</v>
      </c>
      <c r="J1307" s="417">
        <v>30</v>
      </c>
      <c r="K1307" s="417">
        <v>23</v>
      </c>
      <c r="L1307" s="417">
        <v>80</v>
      </c>
      <c r="M1307" s="410" t="s">
        <v>115</v>
      </c>
      <c r="N1307" s="410" t="s">
        <v>1838</v>
      </c>
      <c r="O1307" s="85" t="s">
        <v>115</v>
      </c>
      <c r="P1307" s="85" t="s">
        <v>115</v>
      </c>
      <c r="Q1307" s="85" t="s">
        <v>115</v>
      </c>
      <c r="R1307" s="85" t="s">
        <v>1767</v>
      </c>
      <c r="S1307" s="85" t="s">
        <v>1768</v>
      </c>
    </row>
    <row r="1308" spans="1:19" ht="14.5" customHeight="1">
      <c r="A1308" s="103" t="str">
        <f t="shared" si="20"/>
        <v>A9089</v>
      </c>
      <c r="B1308" s="414" t="s">
        <v>798</v>
      </c>
      <c r="C1308" s="414" t="s">
        <v>3643</v>
      </c>
      <c r="D1308" s="414" t="s">
        <v>2461</v>
      </c>
      <c r="E1308" s="414" t="s">
        <v>3644</v>
      </c>
      <c r="F1308" s="414" t="s">
        <v>3645</v>
      </c>
      <c r="G1308" s="418">
        <v>42156</v>
      </c>
      <c r="H1308" s="414" t="s">
        <v>623</v>
      </c>
      <c r="I1308" s="419">
        <v>13</v>
      </c>
      <c r="J1308" s="419">
        <v>32</v>
      </c>
      <c r="K1308" s="419">
        <v>19</v>
      </c>
      <c r="L1308" s="419">
        <v>103</v>
      </c>
      <c r="M1308" s="414" t="s">
        <v>115</v>
      </c>
      <c r="N1308" s="414" t="s">
        <v>1838</v>
      </c>
      <c r="O1308" s="103" t="s">
        <v>115</v>
      </c>
      <c r="P1308" s="103" t="s">
        <v>115</v>
      </c>
      <c r="Q1308" s="103" t="s">
        <v>115</v>
      </c>
      <c r="R1308" s="103" t="s">
        <v>1767</v>
      </c>
      <c r="S1308" s="103" t="s">
        <v>1768</v>
      </c>
    </row>
    <row r="1309" spans="1:19" ht="14.5" customHeight="1">
      <c r="A1309" s="103" t="str">
        <f t="shared" si="20"/>
        <v>A9089</v>
      </c>
      <c r="B1309" s="414" t="s">
        <v>798</v>
      </c>
      <c r="C1309" s="414" t="s">
        <v>3643</v>
      </c>
      <c r="D1309" s="414" t="s">
        <v>2461</v>
      </c>
      <c r="E1309" s="414" t="s">
        <v>3646</v>
      </c>
      <c r="F1309" s="414" t="s">
        <v>3647</v>
      </c>
      <c r="G1309" s="418">
        <v>42156</v>
      </c>
      <c r="H1309" s="414" t="s">
        <v>623</v>
      </c>
      <c r="I1309" s="419">
        <v>23</v>
      </c>
      <c r="J1309" s="419">
        <v>48</v>
      </c>
      <c r="K1309" s="419">
        <v>30</v>
      </c>
      <c r="L1309" s="419">
        <v>80</v>
      </c>
      <c r="M1309" s="414" t="s">
        <v>115</v>
      </c>
      <c r="N1309" s="414" t="s">
        <v>1838</v>
      </c>
      <c r="O1309" s="103" t="s">
        <v>115</v>
      </c>
      <c r="P1309" s="103" t="s">
        <v>115</v>
      </c>
      <c r="Q1309" s="103" t="s">
        <v>115</v>
      </c>
      <c r="R1309" s="103" t="s">
        <v>1767</v>
      </c>
      <c r="S1309" s="103" t="s">
        <v>1768</v>
      </c>
    </row>
    <row r="1310" spans="1:19" ht="14.5" customHeight="1">
      <c r="A1310" s="103" t="str">
        <f t="shared" si="20"/>
        <v>A9089</v>
      </c>
      <c r="B1310" s="414" t="s">
        <v>798</v>
      </c>
      <c r="C1310" s="414" t="s">
        <v>3643</v>
      </c>
      <c r="D1310" s="414" t="s">
        <v>2461</v>
      </c>
      <c r="E1310" s="414" t="s">
        <v>3648</v>
      </c>
      <c r="F1310" s="414" t="s">
        <v>3649</v>
      </c>
      <c r="G1310" s="418">
        <v>45474</v>
      </c>
      <c r="H1310" s="414" t="s">
        <v>606</v>
      </c>
      <c r="I1310" s="419">
        <v>23</v>
      </c>
      <c r="J1310" s="419">
        <v>48</v>
      </c>
      <c r="K1310" s="419">
        <v>30</v>
      </c>
      <c r="L1310" s="419">
        <v>80</v>
      </c>
      <c r="M1310" s="414" t="s">
        <v>115</v>
      </c>
      <c r="N1310" s="414" t="s">
        <v>1838</v>
      </c>
      <c r="O1310" s="103" t="s">
        <v>115</v>
      </c>
      <c r="P1310" s="103" t="s">
        <v>115</v>
      </c>
      <c r="Q1310" s="103" t="s">
        <v>115</v>
      </c>
      <c r="R1310" s="103" t="s">
        <v>1767</v>
      </c>
      <c r="S1310" s="103" t="s">
        <v>1768</v>
      </c>
    </row>
    <row r="1311" spans="1:19" ht="14.5" customHeight="1">
      <c r="A1311" s="82" t="str">
        <f t="shared" si="20"/>
        <v>A9089</v>
      </c>
      <c r="B1311" s="410" t="s">
        <v>3650</v>
      </c>
      <c r="C1311" s="410" t="s">
        <v>3643</v>
      </c>
      <c r="D1311" s="410" t="s">
        <v>2461</v>
      </c>
      <c r="E1311" s="410" t="s">
        <v>3651</v>
      </c>
      <c r="F1311" s="410" t="s">
        <v>3652</v>
      </c>
      <c r="G1311" s="416">
        <v>42156</v>
      </c>
      <c r="H1311" s="410" t="s">
        <v>623</v>
      </c>
      <c r="I1311" s="411"/>
      <c r="J1311" s="411"/>
      <c r="K1311" s="411"/>
      <c r="L1311" s="411"/>
      <c r="M1311" s="410" t="s">
        <v>115</v>
      </c>
      <c r="N1311" s="410" t="s">
        <v>1838</v>
      </c>
      <c r="O1311" s="85" t="s">
        <v>115</v>
      </c>
      <c r="P1311" s="85" t="s">
        <v>115</v>
      </c>
      <c r="Q1311" s="85" t="s">
        <v>115</v>
      </c>
      <c r="R1311" s="85" t="s">
        <v>1767</v>
      </c>
      <c r="S1311" s="85" t="s">
        <v>1768</v>
      </c>
    </row>
    <row r="1312" spans="1:19" ht="14.5" customHeight="1">
      <c r="A1312" s="103" t="str">
        <f t="shared" si="20"/>
        <v>A9089</v>
      </c>
      <c r="B1312" s="414" t="s">
        <v>3650</v>
      </c>
      <c r="C1312" s="414" t="s">
        <v>3643</v>
      </c>
      <c r="D1312" s="414" t="s">
        <v>2461</v>
      </c>
      <c r="E1312" s="414" t="s">
        <v>3651</v>
      </c>
      <c r="F1312" s="414" t="s">
        <v>3652</v>
      </c>
      <c r="G1312" s="418">
        <v>42156</v>
      </c>
      <c r="H1312" s="414" t="s">
        <v>623</v>
      </c>
      <c r="I1312" s="415"/>
      <c r="J1312" s="415"/>
      <c r="K1312" s="415"/>
      <c r="L1312" s="415"/>
      <c r="M1312" s="414" t="s">
        <v>115</v>
      </c>
      <c r="N1312" s="414" t="s">
        <v>1838</v>
      </c>
      <c r="O1312" s="103" t="s">
        <v>115</v>
      </c>
      <c r="P1312" s="103" t="s">
        <v>115</v>
      </c>
      <c r="Q1312" s="103" t="s">
        <v>115</v>
      </c>
      <c r="R1312" s="103" t="s">
        <v>1767</v>
      </c>
      <c r="S1312" s="103" t="s">
        <v>1768</v>
      </c>
    </row>
    <row r="1313" spans="1:19" ht="14.5" customHeight="1">
      <c r="A1313" s="82" t="str">
        <f t="shared" si="20"/>
        <v>A9100</v>
      </c>
      <c r="B1313" s="410" t="s">
        <v>3653</v>
      </c>
      <c r="C1313" s="410" t="s">
        <v>3654</v>
      </c>
      <c r="D1313" s="410" t="s">
        <v>2821</v>
      </c>
      <c r="E1313" s="410" t="s">
        <v>3655</v>
      </c>
      <c r="F1313" s="410" t="s">
        <v>3656</v>
      </c>
      <c r="G1313" s="416">
        <v>40148</v>
      </c>
      <c r="H1313" s="410" t="s">
        <v>1777</v>
      </c>
      <c r="I1313" s="417">
        <v>10</v>
      </c>
      <c r="J1313" s="417">
        <v>14</v>
      </c>
      <c r="K1313" s="417">
        <v>2</v>
      </c>
      <c r="L1313" s="417">
        <v>5</v>
      </c>
      <c r="M1313" s="410" t="s">
        <v>115</v>
      </c>
      <c r="N1313" s="410" t="s">
        <v>1778</v>
      </c>
      <c r="O1313" s="85"/>
      <c r="P1313" s="85"/>
      <c r="Q1313" s="85"/>
      <c r="R1313" s="85"/>
      <c r="S1313" s="85" t="s">
        <v>1768</v>
      </c>
    </row>
    <row r="1314" spans="1:19" ht="14.5" customHeight="1">
      <c r="A1314" s="82" t="str">
        <f t="shared" si="20"/>
        <v>A9100</v>
      </c>
      <c r="B1314" s="410" t="s">
        <v>3653</v>
      </c>
      <c r="C1314" s="410" t="s">
        <v>3657</v>
      </c>
      <c r="D1314" s="410" t="s">
        <v>3605</v>
      </c>
      <c r="E1314" s="410"/>
      <c r="F1314" s="410"/>
      <c r="G1314" s="416">
        <v>44105</v>
      </c>
      <c r="H1314" s="410" t="s">
        <v>627</v>
      </c>
      <c r="I1314" s="417">
        <v>10</v>
      </c>
      <c r="J1314" s="417">
        <v>14</v>
      </c>
      <c r="K1314" s="417">
        <v>2</v>
      </c>
      <c r="L1314" s="417">
        <v>5</v>
      </c>
      <c r="M1314" s="410" t="s">
        <v>115</v>
      </c>
      <c r="N1314" s="410" t="s">
        <v>1838</v>
      </c>
      <c r="O1314" s="85"/>
      <c r="P1314" s="85"/>
      <c r="Q1314" s="85"/>
      <c r="R1314" s="85"/>
      <c r="S1314" s="85" t="s">
        <v>1768</v>
      </c>
    </row>
    <row r="1315" spans="1:19" ht="14.5" customHeight="1">
      <c r="A1315" s="82" t="str">
        <f t="shared" si="20"/>
        <v>A9100</v>
      </c>
      <c r="B1315" s="410" t="s">
        <v>3653</v>
      </c>
      <c r="C1315" s="410" t="s">
        <v>3658</v>
      </c>
      <c r="D1315" s="410" t="s">
        <v>2816</v>
      </c>
      <c r="E1315" s="410" t="s">
        <v>3659</v>
      </c>
      <c r="F1315" s="410" t="s">
        <v>3660</v>
      </c>
      <c r="G1315" s="416">
        <v>39417</v>
      </c>
      <c r="H1315" s="410" t="s">
        <v>623</v>
      </c>
      <c r="I1315" s="417">
        <v>10</v>
      </c>
      <c r="J1315" s="417">
        <v>14</v>
      </c>
      <c r="K1315" s="417">
        <v>2</v>
      </c>
      <c r="L1315" s="417">
        <v>5</v>
      </c>
      <c r="M1315" s="410" t="s">
        <v>115</v>
      </c>
      <c r="N1315" s="410" t="s">
        <v>116</v>
      </c>
      <c r="O1315" s="85"/>
      <c r="P1315" s="85"/>
      <c r="Q1315" s="85"/>
      <c r="R1315" s="85"/>
      <c r="S1315" s="85" t="s">
        <v>1768</v>
      </c>
    </row>
    <row r="1316" spans="1:19" ht="14.5" customHeight="1">
      <c r="A1316" s="82" t="str">
        <f t="shared" si="20"/>
        <v>A9100</v>
      </c>
      <c r="B1316" s="410" t="s">
        <v>3653</v>
      </c>
      <c r="C1316" s="410" t="s">
        <v>3654</v>
      </c>
      <c r="D1316" s="410" t="s">
        <v>2821</v>
      </c>
      <c r="E1316" s="410" t="s">
        <v>3661</v>
      </c>
      <c r="F1316" s="410" t="s">
        <v>3662</v>
      </c>
      <c r="G1316" s="416">
        <v>40148</v>
      </c>
      <c r="H1316" s="410" t="s">
        <v>1777</v>
      </c>
      <c r="I1316" s="417">
        <v>10</v>
      </c>
      <c r="J1316" s="417">
        <v>14</v>
      </c>
      <c r="K1316" s="417">
        <v>2</v>
      </c>
      <c r="L1316" s="417">
        <v>5</v>
      </c>
      <c r="M1316" s="410" t="s">
        <v>115</v>
      </c>
      <c r="N1316" s="410" t="s">
        <v>1778</v>
      </c>
      <c r="O1316" s="85"/>
      <c r="P1316" s="85"/>
      <c r="Q1316" s="85"/>
      <c r="R1316" s="85"/>
      <c r="S1316" s="85" t="s">
        <v>1768</v>
      </c>
    </row>
    <row r="1317" spans="1:19" ht="14.5" customHeight="1">
      <c r="A1317" s="82" t="str">
        <f t="shared" si="20"/>
        <v>A9100</v>
      </c>
      <c r="B1317" s="410" t="s">
        <v>3653</v>
      </c>
      <c r="C1317" s="410" t="s">
        <v>3654</v>
      </c>
      <c r="D1317" s="410" t="s">
        <v>2816</v>
      </c>
      <c r="E1317" s="410" t="s">
        <v>3663</v>
      </c>
      <c r="F1317" s="410" t="s">
        <v>3664</v>
      </c>
      <c r="G1317" s="416">
        <v>42217</v>
      </c>
      <c r="H1317" s="410" t="s">
        <v>623</v>
      </c>
      <c r="I1317" s="417">
        <v>10</v>
      </c>
      <c r="J1317" s="417">
        <v>14</v>
      </c>
      <c r="K1317" s="417">
        <v>2</v>
      </c>
      <c r="L1317" s="417">
        <v>5</v>
      </c>
      <c r="M1317" s="410" t="s">
        <v>115</v>
      </c>
      <c r="N1317" s="410" t="s">
        <v>1778</v>
      </c>
      <c r="O1317" s="85"/>
      <c r="P1317" s="85"/>
      <c r="Q1317" s="85"/>
      <c r="R1317" s="85"/>
      <c r="S1317" s="85" t="s">
        <v>1768</v>
      </c>
    </row>
    <row r="1318" spans="1:19" ht="14.5" customHeight="1">
      <c r="A1318" s="82" t="str">
        <f t="shared" si="20"/>
        <v>A9100</v>
      </c>
      <c r="B1318" s="410" t="s">
        <v>3653</v>
      </c>
      <c r="C1318" s="410" t="s">
        <v>3654</v>
      </c>
      <c r="D1318" s="410" t="s">
        <v>2816</v>
      </c>
      <c r="E1318" s="410" t="s">
        <v>3665</v>
      </c>
      <c r="F1318" s="410" t="s">
        <v>3666</v>
      </c>
      <c r="G1318" s="416">
        <v>40148</v>
      </c>
      <c r="H1318" s="410" t="s">
        <v>623</v>
      </c>
      <c r="I1318" s="417">
        <v>10</v>
      </c>
      <c r="J1318" s="417">
        <v>14</v>
      </c>
      <c r="K1318" s="417">
        <v>2</v>
      </c>
      <c r="L1318" s="417">
        <v>5</v>
      </c>
      <c r="M1318" s="410" t="s">
        <v>115</v>
      </c>
      <c r="N1318" s="410" t="s">
        <v>1778</v>
      </c>
      <c r="O1318" s="85"/>
      <c r="P1318" s="85"/>
      <c r="Q1318" s="85"/>
      <c r="R1318" s="85"/>
      <c r="S1318" s="85" t="s">
        <v>1768</v>
      </c>
    </row>
    <row r="1319" spans="1:19" ht="14.5" customHeight="1">
      <c r="A1319" s="82" t="str">
        <f t="shared" si="20"/>
        <v>A9100</v>
      </c>
      <c r="B1319" s="410" t="s">
        <v>3653</v>
      </c>
      <c r="C1319" s="410" t="s">
        <v>3658</v>
      </c>
      <c r="D1319" s="410" t="s">
        <v>2816</v>
      </c>
      <c r="E1319" s="410" t="s">
        <v>3667</v>
      </c>
      <c r="F1319" s="410" t="s">
        <v>3668</v>
      </c>
      <c r="G1319" s="416">
        <v>42278</v>
      </c>
      <c r="H1319" s="410" t="s">
        <v>606</v>
      </c>
      <c r="I1319" s="417">
        <v>10</v>
      </c>
      <c r="J1319" s="417">
        <v>14</v>
      </c>
      <c r="K1319" s="417">
        <v>2</v>
      </c>
      <c r="L1319" s="417">
        <v>5</v>
      </c>
      <c r="M1319" s="410" t="s">
        <v>115</v>
      </c>
      <c r="N1319" s="410" t="s">
        <v>1838</v>
      </c>
      <c r="O1319" s="85"/>
      <c r="P1319" s="85"/>
      <c r="Q1319" s="85"/>
      <c r="R1319" s="85"/>
      <c r="S1319" s="85" t="s">
        <v>1768</v>
      </c>
    </row>
    <row r="1320" spans="1:19" ht="14.5" customHeight="1">
      <c r="A1320" s="82" t="str">
        <f t="shared" si="20"/>
        <v>A9100</v>
      </c>
      <c r="B1320" s="410" t="s">
        <v>3653</v>
      </c>
      <c r="C1320" s="410" t="s">
        <v>3669</v>
      </c>
      <c r="D1320" s="410" t="s">
        <v>2816</v>
      </c>
      <c r="E1320" s="410" t="s">
        <v>3670</v>
      </c>
      <c r="F1320" s="410" t="s">
        <v>3671</v>
      </c>
      <c r="G1320" s="416">
        <v>44105</v>
      </c>
      <c r="H1320" s="410" t="s">
        <v>606</v>
      </c>
      <c r="I1320" s="417">
        <v>10</v>
      </c>
      <c r="J1320" s="417">
        <v>14</v>
      </c>
      <c r="K1320" s="417">
        <v>2</v>
      </c>
      <c r="L1320" s="417">
        <v>5</v>
      </c>
      <c r="M1320" s="410" t="s">
        <v>115</v>
      </c>
      <c r="N1320" s="410" t="s">
        <v>1838</v>
      </c>
      <c r="O1320" s="85"/>
      <c r="P1320" s="85"/>
      <c r="Q1320" s="85"/>
      <c r="R1320" s="85"/>
      <c r="S1320" s="85" t="s">
        <v>1768</v>
      </c>
    </row>
    <row r="1321" spans="1:19" ht="14.5" customHeight="1">
      <c r="A1321" s="82" t="str">
        <f t="shared" si="20"/>
        <v>A9100</v>
      </c>
      <c r="B1321" s="410" t="s">
        <v>3653</v>
      </c>
      <c r="C1321" s="410" t="s">
        <v>3654</v>
      </c>
      <c r="D1321" s="410" t="s">
        <v>2821</v>
      </c>
      <c r="E1321" s="410" t="s">
        <v>3672</v>
      </c>
      <c r="F1321" s="410" t="s">
        <v>3673</v>
      </c>
      <c r="G1321" s="416">
        <v>40148</v>
      </c>
      <c r="H1321" s="410" t="s">
        <v>1777</v>
      </c>
      <c r="I1321" s="417">
        <v>10</v>
      </c>
      <c r="J1321" s="417">
        <v>14</v>
      </c>
      <c r="K1321" s="417">
        <v>2</v>
      </c>
      <c r="L1321" s="417">
        <v>5</v>
      </c>
      <c r="M1321" s="410" t="s">
        <v>115</v>
      </c>
      <c r="N1321" s="410" t="s">
        <v>1778</v>
      </c>
      <c r="O1321" s="85"/>
      <c r="P1321" s="85"/>
      <c r="Q1321" s="85"/>
      <c r="R1321" s="85"/>
      <c r="S1321" s="85" t="s">
        <v>1768</v>
      </c>
    </row>
    <row r="1322" spans="1:19" ht="14.5" customHeight="1">
      <c r="A1322" s="82" t="str">
        <f t="shared" si="20"/>
        <v>A9100</v>
      </c>
      <c r="B1322" s="410" t="s">
        <v>3653</v>
      </c>
      <c r="C1322" s="410" t="s">
        <v>3669</v>
      </c>
      <c r="D1322" s="410" t="s">
        <v>2816</v>
      </c>
      <c r="E1322" s="410" t="s">
        <v>3674</v>
      </c>
      <c r="F1322" s="410" t="s">
        <v>3675</v>
      </c>
      <c r="G1322" s="416">
        <v>44105</v>
      </c>
      <c r="H1322" s="410" t="s">
        <v>606</v>
      </c>
      <c r="I1322" s="417">
        <v>10</v>
      </c>
      <c r="J1322" s="417">
        <v>14</v>
      </c>
      <c r="K1322" s="417">
        <v>2</v>
      </c>
      <c r="L1322" s="417">
        <v>5</v>
      </c>
      <c r="M1322" s="410" t="s">
        <v>115</v>
      </c>
      <c r="N1322" s="410" t="s">
        <v>1838</v>
      </c>
      <c r="O1322" s="85"/>
      <c r="P1322" s="85"/>
      <c r="Q1322" s="85"/>
      <c r="R1322" s="85"/>
      <c r="S1322" s="85" t="s">
        <v>1768</v>
      </c>
    </row>
    <row r="1323" spans="1:19" ht="14.5" customHeight="1">
      <c r="A1323" s="82" t="str">
        <f t="shared" si="20"/>
        <v>A9100</v>
      </c>
      <c r="B1323" s="410" t="s">
        <v>3653</v>
      </c>
      <c r="C1323" s="410" t="s">
        <v>3654</v>
      </c>
      <c r="D1323" s="410" t="s">
        <v>2821</v>
      </c>
      <c r="E1323" s="410" t="s">
        <v>3676</v>
      </c>
      <c r="F1323" s="410" t="s">
        <v>3677</v>
      </c>
      <c r="G1323" s="416">
        <v>38384</v>
      </c>
      <c r="H1323" s="410" t="s">
        <v>1777</v>
      </c>
      <c r="I1323" s="417">
        <v>10</v>
      </c>
      <c r="J1323" s="417">
        <v>14</v>
      </c>
      <c r="K1323" s="417">
        <v>2</v>
      </c>
      <c r="L1323" s="417">
        <v>5</v>
      </c>
      <c r="M1323" s="410" t="s">
        <v>115</v>
      </c>
      <c r="N1323" s="410" t="s">
        <v>1778</v>
      </c>
      <c r="O1323" s="85"/>
      <c r="P1323" s="85"/>
      <c r="Q1323" s="85"/>
      <c r="R1323" s="85"/>
      <c r="S1323" s="85" t="s">
        <v>1768</v>
      </c>
    </row>
    <row r="1324" spans="1:19" ht="14.5" customHeight="1">
      <c r="A1324" s="82" t="str">
        <f t="shared" si="20"/>
        <v>A9100</v>
      </c>
      <c r="B1324" s="410" t="s">
        <v>3653</v>
      </c>
      <c r="C1324" s="410" t="s">
        <v>3654</v>
      </c>
      <c r="D1324" s="410" t="s">
        <v>2816</v>
      </c>
      <c r="E1324" s="410" t="s">
        <v>3678</v>
      </c>
      <c r="F1324" s="410" t="s">
        <v>3679</v>
      </c>
      <c r="G1324" s="416">
        <v>38200</v>
      </c>
      <c r="H1324" s="410" t="s">
        <v>1777</v>
      </c>
      <c r="I1324" s="417">
        <v>10</v>
      </c>
      <c r="J1324" s="417">
        <v>14</v>
      </c>
      <c r="K1324" s="417">
        <v>2</v>
      </c>
      <c r="L1324" s="417">
        <v>5</v>
      </c>
      <c r="M1324" s="410" t="s">
        <v>115</v>
      </c>
      <c r="N1324" s="410" t="s">
        <v>1778</v>
      </c>
      <c r="O1324" s="85"/>
      <c r="P1324" s="85"/>
      <c r="Q1324" s="85"/>
      <c r="R1324" s="85"/>
      <c r="S1324" s="85" t="s">
        <v>1768</v>
      </c>
    </row>
    <row r="1325" spans="1:19" ht="14.5" customHeight="1">
      <c r="A1325" s="82" t="str">
        <f t="shared" si="20"/>
        <v>A9100</v>
      </c>
      <c r="B1325" s="410" t="s">
        <v>3653</v>
      </c>
      <c r="C1325" s="410" t="s">
        <v>3657</v>
      </c>
      <c r="D1325" s="410" t="s">
        <v>3605</v>
      </c>
      <c r="E1325" s="410" t="s">
        <v>3680</v>
      </c>
      <c r="F1325" s="410" t="s">
        <v>3681</v>
      </c>
      <c r="G1325" s="416">
        <v>44105</v>
      </c>
      <c r="H1325" s="410" t="s">
        <v>606</v>
      </c>
      <c r="I1325" s="417">
        <v>10</v>
      </c>
      <c r="J1325" s="417">
        <v>14</v>
      </c>
      <c r="K1325" s="417">
        <v>2</v>
      </c>
      <c r="L1325" s="417">
        <v>5</v>
      </c>
      <c r="M1325" s="410" t="s">
        <v>115</v>
      </c>
      <c r="N1325" s="410" t="s">
        <v>1838</v>
      </c>
      <c r="O1325" s="85"/>
      <c r="P1325" s="85"/>
      <c r="Q1325" s="85"/>
      <c r="R1325" s="85"/>
      <c r="S1325" s="85" t="s">
        <v>1768</v>
      </c>
    </row>
    <row r="1326" spans="1:19" ht="14.5" customHeight="1">
      <c r="A1326" s="82" t="str">
        <f t="shared" si="20"/>
        <v>A9100</v>
      </c>
      <c r="B1326" s="410" t="s">
        <v>3653</v>
      </c>
      <c r="C1326" s="410" t="s">
        <v>3654</v>
      </c>
      <c r="D1326" s="410" t="s">
        <v>2816</v>
      </c>
      <c r="E1326" s="410" t="s">
        <v>3682</v>
      </c>
      <c r="F1326" s="410" t="s">
        <v>3683</v>
      </c>
      <c r="G1326" s="416">
        <v>38596</v>
      </c>
      <c r="H1326" s="410" t="s">
        <v>623</v>
      </c>
      <c r="I1326" s="417">
        <v>10</v>
      </c>
      <c r="J1326" s="417">
        <v>14</v>
      </c>
      <c r="K1326" s="417">
        <v>2</v>
      </c>
      <c r="L1326" s="417">
        <v>5</v>
      </c>
      <c r="M1326" s="410" t="s">
        <v>115</v>
      </c>
      <c r="N1326" s="410" t="s">
        <v>1778</v>
      </c>
      <c r="O1326" s="85"/>
      <c r="P1326" s="85"/>
      <c r="Q1326" s="85"/>
      <c r="R1326" s="85"/>
      <c r="S1326" s="85" t="s">
        <v>1768</v>
      </c>
    </row>
    <row r="1327" spans="1:19" ht="14.5" customHeight="1">
      <c r="A1327" s="103" t="str">
        <f t="shared" si="20"/>
        <v>A9100</v>
      </c>
      <c r="B1327" s="414" t="s">
        <v>3653</v>
      </c>
      <c r="C1327" s="414" t="s">
        <v>3654</v>
      </c>
      <c r="D1327" s="414" t="s">
        <v>2821</v>
      </c>
      <c r="E1327" s="414" t="s">
        <v>3655</v>
      </c>
      <c r="F1327" s="414" t="s">
        <v>3656</v>
      </c>
      <c r="G1327" s="418">
        <v>40148</v>
      </c>
      <c r="H1327" s="414" t="s">
        <v>1777</v>
      </c>
      <c r="I1327" s="419">
        <v>2</v>
      </c>
      <c r="J1327" s="419">
        <v>10</v>
      </c>
      <c r="K1327" s="419">
        <v>14</v>
      </c>
      <c r="L1327" s="419">
        <v>5</v>
      </c>
      <c r="M1327" s="414" t="s">
        <v>115</v>
      </c>
      <c r="N1327" s="414" t="s">
        <v>1778</v>
      </c>
      <c r="O1327" s="103"/>
      <c r="P1327" s="103"/>
      <c r="Q1327" s="103"/>
      <c r="R1327" s="103"/>
      <c r="S1327" s="103" t="s">
        <v>1768</v>
      </c>
    </row>
    <row r="1328" spans="1:19" ht="14.5" customHeight="1">
      <c r="A1328" s="103" t="str">
        <f t="shared" si="20"/>
        <v>A9100</v>
      </c>
      <c r="B1328" s="414" t="s">
        <v>3653</v>
      </c>
      <c r="C1328" s="414" t="s">
        <v>3657</v>
      </c>
      <c r="D1328" s="414" t="s">
        <v>3605</v>
      </c>
      <c r="E1328" s="414"/>
      <c r="F1328" s="414"/>
      <c r="G1328" s="418">
        <v>44105</v>
      </c>
      <c r="H1328" s="414" t="s">
        <v>627</v>
      </c>
      <c r="I1328" s="419">
        <v>2</v>
      </c>
      <c r="J1328" s="419">
        <v>10</v>
      </c>
      <c r="K1328" s="419">
        <v>14</v>
      </c>
      <c r="L1328" s="419">
        <v>5</v>
      </c>
      <c r="M1328" s="414" t="s">
        <v>115</v>
      </c>
      <c r="N1328" s="414" t="s">
        <v>1838</v>
      </c>
      <c r="O1328" s="103"/>
      <c r="P1328" s="103"/>
      <c r="Q1328" s="103"/>
      <c r="R1328" s="103"/>
      <c r="S1328" s="103" t="s">
        <v>1768</v>
      </c>
    </row>
    <row r="1329" spans="1:19" ht="14.5" customHeight="1">
      <c r="A1329" s="103" t="str">
        <f t="shared" si="20"/>
        <v>A9100</v>
      </c>
      <c r="B1329" s="414" t="s">
        <v>3653</v>
      </c>
      <c r="C1329" s="414" t="s">
        <v>3658</v>
      </c>
      <c r="D1329" s="414" t="s">
        <v>2816</v>
      </c>
      <c r="E1329" s="414" t="s">
        <v>3659</v>
      </c>
      <c r="F1329" s="414" t="s">
        <v>3660</v>
      </c>
      <c r="G1329" s="418">
        <v>39417</v>
      </c>
      <c r="H1329" s="414" t="s">
        <v>623</v>
      </c>
      <c r="I1329" s="68">
        <v>2</v>
      </c>
      <c r="J1329" s="68">
        <v>10</v>
      </c>
      <c r="K1329" s="68">
        <v>14</v>
      </c>
      <c r="L1329" s="68">
        <v>5</v>
      </c>
      <c r="M1329" s="414" t="s">
        <v>115</v>
      </c>
      <c r="N1329" s="414" t="s">
        <v>116</v>
      </c>
      <c r="O1329" s="103"/>
      <c r="P1329" s="103"/>
      <c r="Q1329" s="103"/>
      <c r="R1329" s="103"/>
      <c r="S1329" s="103" t="s">
        <v>1768</v>
      </c>
    </row>
    <row r="1330" spans="1:19" ht="14.5" customHeight="1">
      <c r="A1330" s="103" t="str">
        <f t="shared" si="20"/>
        <v>A9100</v>
      </c>
      <c r="B1330" s="414" t="s">
        <v>3653</v>
      </c>
      <c r="C1330" s="414" t="s">
        <v>3654</v>
      </c>
      <c r="D1330" s="414" t="s">
        <v>2821</v>
      </c>
      <c r="E1330" s="414" t="s">
        <v>3661</v>
      </c>
      <c r="F1330" s="414" t="s">
        <v>3662</v>
      </c>
      <c r="G1330" s="418">
        <v>40148</v>
      </c>
      <c r="H1330" s="414" t="s">
        <v>1777</v>
      </c>
      <c r="I1330" s="68">
        <v>2</v>
      </c>
      <c r="J1330" s="68">
        <v>10</v>
      </c>
      <c r="K1330" s="68">
        <v>14</v>
      </c>
      <c r="L1330" s="68">
        <v>5</v>
      </c>
      <c r="M1330" s="414" t="s">
        <v>115</v>
      </c>
      <c r="N1330" s="414" t="s">
        <v>1778</v>
      </c>
      <c r="O1330" s="103"/>
      <c r="P1330" s="103"/>
      <c r="Q1330" s="103"/>
      <c r="R1330" s="103"/>
      <c r="S1330" s="103" t="s">
        <v>1768</v>
      </c>
    </row>
    <row r="1331" spans="1:19" ht="14.5" customHeight="1">
      <c r="A1331" s="103" t="str">
        <f t="shared" si="20"/>
        <v>A9100</v>
      </c>
      <c r="B1331" s="414" t="s">
        <v>3653</v>
      </c>
      <c r="C1331" s="414" t="s">
        <v>3654</v>
      </c>
      <c r="D1331" s="414" t="s">
        <v>2816</v>
      </c>
      <c r="E1331" s="414" t="s">
        <v>3663</v>
      </c>
      <c r="F1331" s="414" t="s">
        <v>3664</v>
      </c>
      <c r="G1331" s="418">
        <v>42217</v>
      </c>
      <c r="H1331" s="414" t="s">
        <v>623</v>
      </c>
      <c r="I1331" s="419">
        <v>2</v>
      </c>
      <c r="J1331" s="419">
        <v>10</v>
      </c>
      <c r="K1331" s="419">
        <v>14</v>
      </c>
      <c r="L1331" s="419">
        <v>5</v>
      </c>
      <c r="M1331" s="414" t="s">
        <v>115</v>
      </c>
      <c r="N1331" s="414" t="s">
        <v>1778</v>
      </c>
      <c r="O1331" s="103"/>
      <c r="P1331" s="103"/>
      <c r="Q1331" s="103"/>
      <c r="R1331" s="103"/>
      <c r="S1331" s="103" t="s">
        <v>1768</v>
      </c>
    </row>
    <row r="1332" spans="1:19" ht="14.5" customHeight="1">
      <c r="A1332" s="103" t="str">
        <f t="shared" si="20"/>
        <v>A9100</v>
      </c>
      <c r="B1332" s="414" t="s">
        <v>3653</v>
      </c>
      <c r="C1332" s="414" t="s">
        <v>3654</v>
      </c>
      <c r="D1332" s="414" t="s">
        <v>2816</v>
      </c>
      <c r="E1332" s="414" t="s">
        <v>3665</v>
      </c>
      <c r="F1332" s="414" t="s">
        <v>3666</v>
      </c>
      <c r="G1332" s="418">
        <v>40148</v>
      </c>
      <c r="H1332" s="414" t="s">
        <v>623</v>
      </c>
      <c r="I1332" s="419">
        <v>2</v>
      </c>
      <c r="J1332" s="419">
        <v>10</v>
      </c>
      <c r="K1332" s="419">
        <v>14</v>
      </c>
      <c r="L1332" s="419">
        <v>5</v>
      </c>
      <c r="M1332" s="414" t="s">
        <v>115</v>
      </c>
      <c r="N1332" s="414" t="s">
        <v>1778</v>
      </c>
      <c r="O1332" s="103"/>
      <c r="P1332" s="103"/>
      <c r="Q1332" s="103"/>
      <c r="R1332" s="103"/>
      <c r="S1332" s="103" t="s">
        <v>1768</v>
      </c>
    </row>
    <row r="1333" spans="1:19" ht="14.5" customHeight="1">
      <c r="A1333" s="103" t="str">
        <f t="shared" si="20"/>
        <v>A9100</v>
      </c>
      <c r="B1333" s="414" t="s">
        <v>3653</v>
      </c>
      <c r="C1333" s="414" t="s">
        <v>3658</v>
      </c>
      <c r="D1333" s="414" t="s">
        <v>2816</v>
      </c>
      <c r="E1333" s="414" t="s">
        <v>3667</v>
      </c>
      <c r="F1333" s="414" t="s">
        <v>3668</v>
      </c>
      <c r="G1333" s="418">
        <v>42278</v>
      </c>
      <c r="H1333" s="414" t="s">
        <v>606</v>
      </c>
      <c r="I1333" s="68">
        <v>2</v>
      </c>
      <c r="J1333" s="68">
        <v>10</v>
      </c>
      <c r="K1333" s="68">
        <v>14</v>
      </c>
      <c r="L1333" s="68">
        <v>5</v>
      </c>
      <c r="M1333" s="414" t="s">
        <v>115</v>
      </c>
      <c r="N1333" s="414" t="s">
        <v>1838</v>
      </c>
      <c r="O1333" s="103"/>
      <c r="P1333" s="103"/>
      <c r="Q1333" s="103"/>
      <c r="R1333" s="103"/>
      <c r="S1333" s="103" t="s">
        <v>1768</v>
      </c>
    </row>
    <row r="1334" spans="1:19" ht="14.5" customHeight="1">
      <c r="A1334" s="103" t="str">
        <f t="shared" si="20"/>
        <v>A9100</v>
      </c>
      <c r="B1334" s="414" t="s">
        <v>3653</v>
      </c>
      <c r="C1334" s="414" t="s">
        <v>3669</v>
      </c>
      <c r="D1334" s="414" t="s">
        <v>2816</v>
      </c>
      <c r="E1334" s="414" t="s">
        <v>3670</v>
      </c>
      <c r="F1334" s="414" t="s">
        <v>3671</v>
      </c>
      <c r="G1334" s="418">
        <v>44105</v>
      </c>
      <c r="H1334" s="414" t="s">
        <v>606</v>
      </c>
      <c r="I1334" s="419">
        <v>2</v>
      </c>
      <c r="J1334" s="419">
        <v>10</v>
      </c>
      <c r="K1334" s="419">
        <v>14</v>
      </c>
      <c r="L1334" s="419">
        <v>5</v>
      </c>
      <c r="M1334" s="414" t="s">
        <v>115</v>
      </c>
      <c r="N1334" s="414" t="s">
        <v>1838</v>
      </c>
      <c r="O1334" s="103"/>
      <c r="P1334" s="103"/>
      <c r="Q1334" s="103"/>
      <c r="R1334" s="103"/>
      <c r="S1334" s="103" t="s">
        <v>1768</v>
      </c>
    </row>
    <row r="1335" spans="1:19" ht="14.5" customHeight="1">
      <c r="A1335" s="103" t="str">
        <f t="shared" si="20"/>
        <v>A9100</v>
      </c>
      <c r="B1335" s="414" t="s">
        <v>3653</v>
      </c>
      <c r="C1335" s="414" t="s">
        <v>3654</v>
      </c>
      <c r="D1335" s="414" t="s">
        <v>2821</v>
      </c>
      <c r="E1335" s="414" t="s">
        <v>3672</v>
      </c>
      <c r="F1335" s="414" t="s">
        <v>3673</v>
      </c>
      <c r="G1335" s="418">
        <v>40148</v>
      </c>
      <c r="H1335" s="414" t="s">
        <v>1777</v>
      </c>
      <c r="I1335" s="419">
        <v>2</v>
      </c>
      <c r="J1335" s="419">
        <v>10</v>
      </c>
      <c r="K1335" s="419">
        <v>14</v>
      </c>
      <c r="L1335" s="419">
        <v>5</v>
      </c>
      <c r="M1335" s="414" t="s">
        <v>115</v>
      </c>
      <c r="N1335" s="414" t="s">
        <v>1778</v>
      </c>
      <c r="O1335" s="103"/>
      <c r="P1335" s="103"/>
      <c r="Q1335" s="103"/>
      <c r="R1335" s="103"/>
      <c r="S1335" s="103" t="s">
        <v>1768</v>
      </c>
    </row>
    <row r="1336" spans="1:19" ht="14.5" customHeight="1">
      <c r="A1336" s="103" t="str">
        <f t="shared" si="20"/>
        <v>A9100</v>
      </c>
      <c r="B1336" s="414" t="s">
        <v>3653</v>
      </c>
      <c r="C1336" s="414" t="s">
        <v>3669</v>
      </c>
      <c r="D1336" s="414" t="s">
        <v>2816</v>
      </c>
      <c r="E1336" s="414" t="s">
        <v>3674</v>
      </c>
      <c r="F1336" s="414" t="s">
        <v>3675</v>
      </c>
      <c r="G1336" s="418">
        <v>44105</v>
      </c>
      <c r="H1336" s="414" t="s">
        <v>606</v>
      </c>
      <c r="I1336" s="419">
        <v>2</v>
      </c>
      <c r="J1336" s="419">
        <v>10</v>
      </c>
      <c r="K1336" s="419">
        <v>14</v>
      </c>
      <c r="L1336" s="419">
        <v>5</v>
      </c>
      <c r="M1336" s="414" t="s">
        <v>115</v>
      </c>
      <c r="N1336" s="414" t="s">
        <v>1838</v>
      </c>
      <c r="O1336" s="103"/>
      <c r="P1336" s="103"/>
      <c r="Q1336" s="103"/>
      <c r="R1336" s="103"/>
      <c r="S1336" s="103" t="s">
        <v>1768</v>
      </c>
    </row>
    <row r="1337" spans="1:19" ht="14.5" customHeight="1">
      <c r="A1337" s="103" t="str">
        <f t="shared" si="20"/>
        <v>A9100</v>
      </c>
      <c r="B1337" s="414" t="s">
        <v>3653</v>
      </c>
      <c r="C1337" s="414" t="s">
        <v>3654</v>
      </c>
      <c r="D1337" s="414" t="s">
        <v>2821</v>
      </c>
      <c r="E1337" s="414" t="s">
        <v>3676</v>
      </c>
      <c r="F1337" s="414" t="s">
        <v>3677</v>
      </c>
      <c r="G1337" s="418">
        <v>38384</v>
      </c>
      <c r="H1337" s="414" t="s">
        <v>1777</v>
      </c>
      <c r="I1337" s="419">
        <v>2</v>
      </c>
      <c r="J1337" s="419">
        <v>10</v>
      </c>
      <c r="K1337" s="419">
        <v>14</v>
      </c>
      <c r="L1337" s="419">
        <v>5</v>
      </c>
      <c r="M1337" s="414" t="s">
        <v>115</v>
      </c>
      <c r="N1337" s="414" t="s">
        <v>1778</v>
      </c>
      <c r="O1337" s="103"/>
      <c r="P1337" s="103"/>
      <c r="Q1337" s="103"/>
      <c r="R1337" s="103"/>
      <c r="S1337" s="103" t="s">
        <v>1768</v>
      </c>
    </row>
    <row r="1338" spans="1:19" ht="14.5" customHeight="1">
      <c r="A1338" s="103" t="str">
        <f t="shared" si="20"/>
        <v>A9100</v>
      </c>
      <c r="B1338" s="414" t="s">
        <v>3653</v>
      </c>
      <c r="C1338" s="414" t="s">
        <v>3654</v>
      </c>
      <c r="D1338" s="414" t="s">
        <v>2816</v>
      </c>
      <c r="E1338" s="414" t="s">
        <v>3678</v>
      </c>
      <c r="F1338" s="414" t="s">
        <v>3679</v>
      </c>
      <c r="G1338" s="418">
        <v>38200</v>
      </c>
      <c r="H1338" s="414" t="s">
        <v>1777</v>
      </c>
      <c r="I1338" s="419">
        <v>2</v>
      </c>
      <c r="J1338" s="419">
        <v>10</v>
      </c>
      <c r="K1338" s="419">
        <v>14</v>
      </c>
      <c r="L1338" s="419">
        <v>5</v>
      </c>
      <c r="M1338" s="414" t="s">
        <v>115</v>
      </c>
      <c r="N1338" s="414" t="s">
        <v>1778</v>
      </c>
      <c r="O1338" s="103"/>
      <c r="P1338" s="103"/>
      <c r="Q1338" s="103"/>
      <c r="R1338" s="103"/>
      <c r="S1338" s="103" t="s">
        <v>1768</v>
      </c>
    </row>
    <row r="1339" spans="1:19" ht="14.5" customHeight="1">
      <c r="A1339" s="103" t="str">
        <f t="shared" si="20"/>
        <v>A9100</v>
      </c>
      <c r="B1339" s="414" t="s">
        <v>3653</v>
      </c>
      <c r="C1339" s="414" t="s">
        <v>3657</v>
      </c>
      <c r="D1339" s="414" t="s">
        <v>3605</v>
      </c>
      <c r="E1339" s="414" t="s">
        <v>3680</v>
      </c>
      <c r="F1339" s="414" t="s">
        <v>3681</v>
      </c>
      <c r="G1339" s="418">
        <v>44105</v>
      </c>
      <c r="H1339" s="414" t="s">
        <v>606</v>
      </c>
      <c r="I1339" s="419">
        <v>2</v>
      </c>
      <c r="J1339" s="419">
        <v>10</v>
      </c>
      <c r="K1339" s="419">
        <v>14</v>
      </c>
      <c r="L1339" s="419">
        <v>5</v>
      </c>
      <c r="M1339" s="414" t="s">
        <v>115</v>
      </c>
      <c r="N1339" s="414" t="s">
        <v>1838</v>
      </c>
      <c r="O1339" s="103"/>
      <c r="P1339" s="103"/>
      <c r="Q1339" s="103"/>
      <c r="R1339" s="103"/>
      <c r="S1339" s="103" t="s">
        <v>1768</v>
      </c>
    </row>
    <row r="1340" spans="1:19" ht="14.5" customHeight="1">
      <c r="A1340" s="103" t="str">
        <f t="shared" si="20"/>
        <v>A9100</v>
      </c>
      <c r="B1340" s="414" t="s">
        <v>3653</v>
      </c>
      <c r="C1340" s="414" t="s">
        <v>3654</v>
      </c>
      <c r="D1340" s="414" t="s">
        <v>2816</v>
      </c>
      <c r="E1340" s="414" t="s">
        <v>3682</v>
      </c>
      <c r="F1340" s="414" t="s">
        <v>3683</v>
      </c>
      <c r="G1340" s="418">
        <v>38596</v>
      </c>
      <c r="H1340" s="414" t="s">
        <v>623</v>
      </c>
      <c r="I1340" s="419">
        <v>2</v>
      </c>
      <c r="J1340" s="419">
        <v>10</v>
      </c>
      <c r="K1340" s="419">
        <v>14</v>
      </c>
      <c r="L1340" s="419">
        <v>5</v>
      </c>
      <c r="M1340" s="414" t="s">
        <v>115</v>
      </c>
      <c r="N1340" s="414" t="s">
        <v>1778</v>
      </c>
      <c r="O1340" s="103"/>
      <c r="P1340" s="103"/>
      <c r="Q1340" s="103"/>
      <c r="R1340" s="103"/>
      <c r="S1340" s="103" t="s">
        <v>1768</v>
      </c>
    </row>
    <row r="1341" spans="1:19" ht="14.5" customHeight="1">
      <c r="A1341" s="82" t="str">
        <f t="shared" si="20"/>
        <v>A9100</v>
      </c>
      <c r="B1341" s="432" t="s">
        <v>3684</v>
      </c>
      <c r="C1341" s="433" t="s">
        <v>806</v>
      </c>
      <c r="D1341" s="422"/>
      <c r="E1341" s="422"/>
      <c r="F1341" s="422"/>
      <c r="G1341" s="422"/>
      <c r="H1341" s="422"/>
      <c r="I1341" s="423">
        <v>10</v>
      </c>
      <c r="J1341" s="423">
        <v>14</v>
      </c>
      <c r="K1341" s="423">
        <v>2</v>
      </c>
      <c r="L1341" s="412"/>
      <c r="M1341" s="412"/>
      <c r="N1341" s="412"/>
      <c r="O1341" s="85"/>
      <c r="P1341" s="85"/>
      <c r="Q1341" s="85"/>
      <c r="R1341" s="85"/>
      <c r="S1341" s="85"/>
    </row>
    <row r="1342" spans="1:19" ht="14.5" customHeight="1">
      <c r="A1342" s="103" t="str">
        <f t="shared" si="20"/>
        <v>A9100</v>
      </c>
      <c r="B1342" s="434" t="s">
        <v>3684</v>
      </c>
      <c r="C1342" s="435" t="s">
        <v>806</v>
      </c>
      <c r="D1342" s="426"/>
      <c r="E1342" s="426"/>
      <c r="F1342" s="426"/>
      <c r="G1342" s="426"/>
      <c r="H1342" s="426"/>
      <c r="I1342" s="102">
        <v>2</v>
      </c>
      <c r="J1342" s="102">
        <v>10</v>
      </c>
      <c r="K1342" s="102">
        <v>14</v>
      </c>
      <c r="L1342" s="103"/>
      <c r="M1342" s="413"/>
      <c r="N1342" s="413"/>
      <c r="O1342" s="103"/>
      <c r="P1342" s="103"/>
      <c r="Q1342" s="103"/>
      <c r="R1342" s="103"/>
      <c r="S1342" s="103"/>
    </row>
    <row r="1343" spans="1:19" ht="14.5" customHeight="1">
      <c r="A1343" s="82" t="str">
        <f t="shared" si="20"/>
        <v>A9111</v>
      </c>
      <c r="B1343" s="428" t="s">
        <v>3685</v>
      </c>
      <c r="C1343" s="429" t="s">
        <v>3686</v>
      </c>
      <c r="D1343" s="422"/>
      <c r="E1343" s="422"/>
      <c r="F1343" s="422"/>
      <c r="G1343" s="422"/>
      <c r="H1343" s="422"/>
      <c r="I1343" s="82">
        <v>24</v>
      </c>
      <c r="J1343" s="82">
        <v>20</v>
      </c>
      <c r="K1343" s="82">
        <v>11.5</v>
      </c>
      <c r="L1343" s="85"/>
      <c r="M1343" s="412"/>
      <c r="N1343" s="412"/>
      <c r="O1343" s="85"/>
      <c r="P1343" s="85"/>
      <c r="Q1343" s="85"/>
      <c r="R1343" s="85"/>
      <c r="S1343" s="85"/>
    </row>
    <row r="1344" spans="1:19" ht="14.5" customHeight="1">
      <c r="A1344" s="103" t="str">
        <f t="shared" si="20"/>
        <v>A9111</v>
      </c>
      <c r="B1344" s="430" t="s">
        <v>3685</v>
      </c>
      <c r="C1344" s="431" t="s">
        <v>3686</v>
      </c>
      <c r="D1344" s="426"/>
      <c r="E1344" s="426"/>
      <c r="F1344" s="426"/>
      <c r="G1344" s="426"/>
      <c r="H1344" s="426"/>
      <c r="I1344" s="102">
        <v>11.5</v>
      </c>
      <c r="J1344" s="102">
        <v>24</v>
      </c>
      <c r="K1344" s="102">
        <v>20</v>
      </c>
      <c r="L1344" s="103"/>
      <c r="M1344" s="413"/>
      <c r="N1344" s="413"/>
      <c r="O1344" s="103"/>
      <c r="P1344" s="103"/>
      <c r="Q1344" s="103"/>
      <c r="R1344" s="103"/>
      <c r="S1344" s="103"/>
    </row>
    <row r="1345" spans="1:19" ht="14.5" customHeight="1">
      <c r="A1345" s="82" t="str">
        <f t="shared" si="20"/>
        <v>A9300</v>
      </c>
      <c r="B1345" s="410" t="s">
        <v>3687</v>
      </c>
      <c r="C1345" s="410" t="s">
        <v>3688</v>
      </c>
      <c r="D1345" s="410" t="s">
        <v>2816</v>
      </c>
      <c r="E1345" s="410" t="s">
        <v>3689</v>
      </c>
      <c r="F1345" s="410" t="s">
        <v>3690</v>
      </c>
      <c r="G1345" s="416">
        <v>38384</v>
      </c>
      <c r="H1345" s="410" t="s">
        <v>623</v>
      </c>
      <c r="I1345" s="67">
        <v>17</v>
      </c>
      <c r="J1345" s="67">
        <v>10</v>
      </c>
      <c r="K1345" s="67">
        <v>16</v>
      </c>
      <c r="L1345" s="67">
        <v>30</v>
      </c>
      <c r="M1345" s="410" t="s">
        <v>115</v>
      </c>
      <c r="N1345" s="410" t="s">
        <v>1778</v>
      </c>
      <c r="O1345" s="85"/>
      <c r="P1345" s="85" t="s">
        <v>1882</v>
      </c>
      <c r="Q1345" s="85" t="s">
        <v>1882</v>
      </c>
      <c r="R1345" s="85" t="s">
        <v>1883</v>
      </c>
      <c r="S1345" s="85" t="s">
        <v>1768</v>
      </c>
    </row>
    <row r="1346" spans="1:19" ht="14.5" customHeight="1">
      <c r="A1346" s="82" t="str">
        <f t="shared" ref="A1346:A1409" si="21">LEFT(B1346,5)</f>
        <v>A9300</v>
      </c>
      <c r="B1346" s="410" t="s">
        <v>3687</v>
      </c>
      <c r="C1346" s="410" t="s">
        <v>3691</v>
      </c>
      <c r="D1346" s="410" t="s">
        <v>2816</v>
      </c>
      <c r="E1346" s="410" t="s">
        <v>3692</v>
      </c>
      <c r="F1346" s="410" t="s">
        <v>3693</v>
      </c>
      <c r="G1346" s="416">
        <v>39417</v>
      </c>
      <c r="H1346" s="410" t="s">
        <v>623</v>
      </c>
      <c r="I1346" s="67">
        <v>17</v>
      </c>
      <c r="J1346" s="67">
        <v>10</v>
      </c>
      <c r="K1346" s="67">
        <v>16</v>
      </c>
      <c r="L1346" s="67">
        <v>30</v>
      </c>
      <c r="M1346" s="410" t="s">
        <v>115</v>
      </c>
      <c r="N1346" s="410" t="s">
        <v>1778</v>
      </c>
      <c r="O1346" s="85"/>
      <c r="P1346" s="85" t="s">
        <v>1882</v>
      </c>
      <c r="Q1346" s="85" t="s">
        <v>1882</v>
      </c>
      <c r="R1346" s="85" t="s">
        <v>1883</v>
      </c>
      <c r="S1346" s="85" t="s">
        <v>1768</v>
      </c>
    </row>
    <row r="1347" spans="1:19" ht="14.5" customHeight="1">
      <c r="A1347" s="82" t="str">
        <f t="shared" si="21"/>
        <v>A9300</v>
      </c>
      <c r="B1347" s="410" t="s">
        <v>3687</v>
      </c>
      <c r="C1347" s="410" t="s">
        <v>3688</v>
      </c>
      <c r="D1347" s="410" t="s">
        <v>2816</v>
      </c>
      <c r="E1347" s="410" t="s">
        <v>3694</v>
      </c>
      <c r="F1347" s="410" t="s">
        <v>3695</v>
      </c>
      <c r="G1347" s="416">
        <v>38596</v>
      </c>
      <c r="H1347" s="410" t="s">
        <v>623</v>
      </c>
      <c r="I1347" s="67">
        <v>17</v>
      </c>
      <c r="J1347" s="67">
        <v>10</v>
      </c>
      <c r="K1347" s="67">
        <v>16</v>
      </c>
      <c r="L1347" s="67">
        <v>30</v>
      </c>
      <c r="M1347" s="410" t="s">
        <v>115</v>
      </c>
      <c r="N1347" s="410" t="s">
        <v>1778</v>
      </c>
      <c r="O1347" s="85"/>
      <c r="P1347" s="85" t="s">
        <v>1882</v>
      </c>
      <c r="Q1347" s="85" t="s">
        <v>1882</v>
      </c>
      <c r="R1347" s="85" t="s">
        <v>1883</v>
      </c>
      <c r="S1347" s="85" t="s">
        <v>1768</v>
      </c>
    </row>
    <row r="1348" spans="1:19" ht="14.5" customHeight="1">
      <c r="A1348" s="82" t="str">
        <f t="shared" si="21"/>
        <v>A9300</v>
      </c>
      <c r="B1348" s="410" t="s">
        <v>3687</v>
      </c>
      <c r="C1348" s="410" t="s">
        <v>3691</v>
      </c>
      <c r="D1348" s="410" t="s">
        <v>2816</v>
      </c>
      <c r="E1348" s="410" t="s">
        <v>3696</v>
      </c>
      <c r="F1348" s="410" t="s">
        <v>3697</v>
      </c>
      <c r="G1348" s="416">
        <v>42278</v>
      </c>
      <c r="H1348" s="410" t="s">
        <v>606</v>
      </c>
      <c r="I1348" s="67">
        <v>17</v>
      </c>
      <c r="J1348" s="67">
        <v>7</v>
      </c>
      <c r="K1348" s="67">
        <v>16</v>
      </c>
      <c r="L1348" s="67">
        <v>25</v>
      </c>
      <c r="M1348" s="410" t="s">
        <v>115</v>
      </c>
      <c r="N1348" s="410" t="s">
        <v>1838</v>
      </c>
      <c r="O1348" s="85"/>
      <c r="P1348" s="85" t="s">
        <v>1882</v>
      </c>
      <c r="Q1348" s="85" t="s">
        <v>1882</v>
      </c>
      <c r="R1348" s="85" t="s">
        <v>1883</v>
      </c>
      <c r="S1348" s="85" t="s">
        <v>1768</v>
      </c>
    </row>
    <row r="1349" spans="1:19" ht="14.5" customHeight="1">
      <c r="A1349" s="82" t="str">
        <f t="shared" si="21"/>
        <v>A9300</v>
      </c>
      <c r="B1349" s="410" t="s">
        <v>3687</v>
      </c>
      <c r="C1349" s="410" t="s">
        <v>3688</v>
      </c>
      <c r="D1349" s="410" t="s">
        <v>2821</v>
      </c>
      <c r="E1349" s="410" t="s">
        <v>3692</v>
      </c>
      <c r="F1349" s="410" t="s">
        <v>3693</v>
      </c>
      <c r="G1349" s="416">
        <v>40148</v>
      </c>
      <c r="H1349" s="410" t="s">
        <v>1777</v>
      </c>
      <c r="I1349" s="67">
        <v>17</v>
      </c>
      <c r="J1349" s="67">
        <v>10</v>
      </c>
      <c r="K1349" s="67">
        <v>16</v>
      </c>
      <c r="L1349" s="67">
        <v>30</v>
      </c>
      <c r="M1349" s="410" t="s">
        <v>115</v>
      </c>
      <c r="N1349" s="410" t="s">
        <v>1778</v>
      </c>
      <c r="O1349" s="85"/>
      <c r="P1349" s="85" t="s">
        <v>1882</v>
      </c>
      <c r="Q1349" s="85" t="s">
        <v>1882</v>
      </c>
      <c r="R1349" s="85" t="s">
        <v>1883</v>
      </c>
      <c r="S1349" s="85" t="s">
        <v>1768</v>
      </c>
    </row>
    <row r="1350" spans="1:19" ht="14.5" customHeight="1">
      <c r="A1350" s="82" t="str">
        <f t="shared" si="21"/>
        <v>A9300</v>
      </c>
      <c r="B1350" s="410" t="s">
        <v>3687</v>
      </c>
      <c r="C1350" s="410" t="s">
        <v>3688</v>
      </c>
      <c r="D1350" s="410" t="s">
        <v>2816</v>
      </c>
      <c r="E1350" s="410" t="s">
        <v>3698</v>
      </c>
      <c r="F1350" s="410" t="s">
        <v>3699</v>
      </c>
      <c r="G1350" s="416">
        <v>40148</v>
      </c>
      <c r="H1350" s="410" t="s">
        <v>623</v>
      </c>
      <c r="I1350" s="417">
        <v>17</v>
      </c>
      <c r="J1350" s="417">
        <v>10</v>
      </c>
      <c r="K1350" s="417">
        <v>16</v>
      </c>
      <c r="L1350" s="417">
        <v>30</v>
      </c>
      <c r="M1350" s="410" t="s">
        <v>115</v>
      </c>
      <c r="N1350" s="410" t="s">
        <v>1778</v>
      </c>
      <c r="O1350" s="85"/>
      <c r="P1350" s="85" t="s">
        <v>1882</v>
      </c>
      <c r="Q1350" s="85" t="s">
        <v>1882</v>
      </c>
      <c r="R1350" s="85" t="s">
        <v>1883</v>
      </c>
      <c r="S1350" s="85" t="s">
        <v>1768</v>
      </c>
    </row>
    <row r="1351" spans="1:19" ht="14.5" customHeight="1">
      <c r="A1351" s="82" t="str">
        <f t="shared" si="21"/>
        <v>A9300</v>
      </c>
      <c r="B1351" s="410" t="s">
        <v>3687</v>
      </c>
      <c r="C1351" s="410" t="s">
        <v>3700</v>
      </c>
      <c r="D1351" s="410" t="s">
        <v>2816</v>
      </c>
      <c r="E1351" s="410" t="s">
        <v>3701</v>
      </c>
      <c r="F1351" s="410" t="s">
        <v>3702</v>
      </c>
      <c r="G1351" s="416">
        <v>44105</v>
      </c>
      <c r="H1351" s="410" t="s">
        <v>606</v>
      </c>
      <c r="I1351" s="417">
        <v>17</v>
      </c>
      <c r="J1351" s="417">
        <v>7</v>
      </c>
      <c r="K1351" s="417">
        <v>16</v>
      </c>
      <c r="L1351" s="417">
        <v>25</v>
      </c>
      <c r="M1351" s="410" t="s">
        <v>115</v>
      </c>
      <c r="N1351" s="410" t="s">
        <v>116</v>
      </c>
      <c r="O1351" s="85"/>
      <c r="P1351" s="85" t="s">
        <v>1882</v>
      </c>
      <c r="Q1351" s="85" t="s">
        <v>1882</v>
      </c>
      <c r="R1351" s="85" t="s">
        <v>1883</v>
      </c>
      <c r="S1351" s="85" t="s">
        <v>1768</v>
      </c>
    </row>
    <row r="1352" spans="1:19" ht="14.5" customHeight="1">
      <c r="A1352" s="103" t="str">
        <f t="shared" si="21"/>
        <v>A9300</v>
      </c>
      <c r="B1352" s="414" t="s">
        <v>3687</v>
      </c>
      <c r="C1352" s="414" t="s">
        <v>3688</v>
      </c>
      <c r="D1352" s="414" t="s">
        <v>2816</v>
      </c>
      <c r="E1352" s="414" t="s">
        <v>3689</v>
      </c>
      <c r="F1352" s="414" t="s">
        <v>3690</v>
      </c>
      <c r="G1352" s="418">
        <v>38384</v>
      </c>
      <c r="H1352" s="414" t="s">
        <v>623</v>
      </c>
      <c r="I1352" s="419">
        <v>16</v>
      </c>
      <c r="J1352" s="419">
        <v>17</v>
      </c>
      <c r="K1352" s="419">
        <v>10</v>
      </c>
      <c r="L1352" s="419">
        <v>30</v>
      </c>
      <c r="M1352" s="414" t="s">
        <v>115</v>
      </c>
      <c r="N1352" s="414" t="s">
        <v>1778</v>
      </c>
      <c r="O1352" s="103"/>
      <c r="P1352" s="103" t="s">
        <v>1882</v>
      </c>
      <c r="Q1352" s="103" t="s">
        <v>1882</v>
      </c>
      <c r="R1352" s="103" t="s">
        <v>1883</v>
      </c>
      <c r="S1352" s="103" t="s">
        <v>1768</v>
      </c>
    </row>
    <row r="1353" spans="1:19" ht="14.5" customHeight="1">
      <c r="A1353" s="103" t="str">
        <f t="shared" si="21"/>
        <v>A9300</v>
      </c>
      <c r="B1353" s="414" t="s">
        <v>3687</v>
      </c>
      <c r="C1353" s="414" t="s">
        <v>3691</v>
      </c>
      <c r="D1353" s="414" t="s">
        <v>2816</v>
      </c>
      <c r="E1353" s="414" t="s">
        <v>3692</v>
      </c>
      <c r="F1353" s="414" t="s">
        <v>3693</v>
      </c>
      <c r="G1353" s="418">
        <v>39417</v>
      </c>
      <c r="H1353" s="414" t="s">
        <v>623</v>
      </c>
      <c r="I1353" s="419">
        <v>16</v>
      </c>
      <c r="J1353" s="419">
        <v>17</v>
      </c>
      <c r="K1353" s="419">
        <v>10</v>
      </c>
      <c r="L1353" s="419">
        <v>30</v>
      </c>
      <c r="M1353" s="414" t="s">
        <v>115</v>
      </c>
      <c r="N1353" s="414" t="s">
        <v>1778</v>
      </c>
      <c r="O1353" s="103"/>
      <c r="P1353" s="103" t="s">
        <v>1882</v>
      </c>
      <c r="Q1353" s="103" t="s">
        <v>1882</v>
      </c>
      <c r="R1353" s="103" t="s">
        <v>1883</v>
      </c>
      <c r="S1353" s="103" t="s">
        <v>1768</v>
      </c>
    </row>
    <row r="1354" spans="1:19" ht="14.5" customHeight="1">
      <c r="A1354" s="103" t="str">
        <f t="shared" si="21"/>
        <v>A9300</v>
      </c>
      <c r="B1354" s="414" t="s">
        <v>3687</v>
      </c>
      <c r="C1354" s="414" t="s">
        <v>3688</v>
      </c>
      <c r="D1354" s="414" t="s">
        <v>2816</v>
      </c>
      <c r="E1354" s="414" t="s">
        <v>3694</v>
      </c>
      <c r="F1354" s="414" t="s">
        <v>3695</v>
      </c>
      <c r="G1354" s="418">
        <v>38596</v>
      </c>
      <c r="H1354" s="414" t="s">
        <v>623</v>
      </c>
      <c r="I1354" s="419">
        <v>16</v>
      </c>
      <c r="J1354" s="419">
        <v>17</v>
      </c>
      <c r="K1354" s="419">
        <v>10</v>
      </c>
      <c r="L1354" s="419">
        <v>30</v>
      </c>
      <c r="M1354" s="414" t="s">
        <v>115</v>
      </c>
      <c r="N1354" s="414" t="s">
        <v>1778</v>
      </c>
      <c r="O1354" s="103"/>
      <c r="P1354" s="103" t="s">
        <v>1882</v>
      </c>
      <c r="Q1354" s="103" t="s">
        <v>1882</v>
      </c>
      <c r="R1354" s="103" t="s">
        <v>1883</v>
      </c>
      <c r="S1354" s="103" t="s">
        <v>1768</v>
      </c>
    </row>
    <row r="1355" spans="1:19" ht="14.5" customHeight="1">
      <c r="A1355" s="103" t="str">
        <f t="shared" si="21"/>
        <v>A9300</v>
      </c>
      <c r="B1355" s="414" t="s">
        <v>3687</v>
      </c>
      <c r="C1355" s="414" t="s">
        <v>3691</v>
      </c>
      <c r="D1355" s="414" t="s">
        <v>2816</v>
      </c>
      <c r="E1355" s="414" t="s">
        <v>3696</v>
      </c>
      <c r="F1355" s="414" t="s">
        <v>3697</v>
      </c>
      <c r="G1355" s="418">
        <v>42278</v>
      </c>
      <c r="H1355" s="414" t="s">
        <v>606</v>
      </c>
      <c r="I1355" s="419">
        <v>16</v>
      </c>
      <c r="J1355" s="419">
        <v>17</v>
      </c>
      <c r="K1355" s="419">
        <v>7</v>
      </c>
      <c r="L1355" s="419">
        <v>25</v>
      </c>
      <c r="M1355" s="414" t="s">
        <v>115</v>
      </c>
      <c r="N1355" s="414" t="s">
        <v>1838</v>
      </c>
      <c r="O1355" s="103"/>
      <c r="P1355" s="103" t="s">
        <v>1882</v>
      </c>
      <c r="Q1355" s="103" t="s">
        <v>1882</v>
      </c>
      <c r="R1355" s="103" t="s">
        <v>1883</v>
      </c>
      <c r="S1355" s="103" t="s">
        <v>1768</v>
      </c>
    </row>
    <row r="1356" spans="1:19" ht="14.5" customHeight="1">
      <c r="A1356" s="103" t="str">
        <f t="shared" si="21"/>
        <v>A9300</v>
      </c>
      <c r="B1356" s="414" t="s">
        <v>3687</v>
      </c>
      <c r="C1356" s="414" t="s">
        <v>3688</v>
      </c>
      <c r="D1356" s="414" t="s">
        <v>2821</v>
      </c>
      <c r="E1356" s="414" t="s">
        <v>3692</v>
      </c>
      <c r="F1356" s="414" t="s">
        <v>3693</v>
      </c>
      <c r="G1356" s="418">
        <v>40148</v>
      </c>
      <c r="H1356" s="414" t="s">
        <v>1777</v>
      </c>
      <c r="I1356" s="419">
        <v>16</v>
      </c>
      <c r="J1356" s="419">
        <v>17</v>
      </c>
      <c r="K1356" s="419">
        <v>10</v>
      </c>
      <c r="L1356" s="419">
        <v>30</v>
      </c>
      <c r="M1356" s="414" t="s">
        <v>115</v>
      </c>
      <c r="N1356" s="414" t="s">
        <v>1778</v>
      </c>
      <c r="O1356" s="103"/>
      <c r="P1356" s="103" t="s">
        <v>1882</v>
      </c>
      <c r="Q1356" s="103" t="s">
        <v>1882</v>
      </c>
      <c r="R1356" s="103" t="s">
        <v>1883</v>
      </c>
      <c r="S1356" s="103" t="s">
        <v>1768</v>
      </c>
    </row>
    <row r="1357" spans="1:19" ht="14.5" customHeight="1">
      <c r="A1357" s="103" t="str">
        <f t="shared" si="21"/>
        <v>A9300</v>
      </c>
      <c r="B1357" s="414" t="s">
        <v>3687</v>
      </c>
      <c r="C1357" s="414" t="s">
        <v>3688</v>
      </c>
      <c r="D1357" s="414" t="s">
        <v>2816</v>
      </c>
      <c r="E1357" s="414" t="s">
        <v>3698</v>
      </c>
      <c r="F1357" s="414" t="s">
        <v>3699</v>
      </c>
      <c r="G1357" s="418">
        <v>40148</v>
      </c>
      <c r="H1357" s="414" t="s">
        <v>623</v>
      </c>
      <c r="I1357" s="419">
        <v>16</v>
      </c>
      <c r="J1357" s="419">
        <v>17</v>
      </c>
      <c r="K1357" s="419">
        <v>10</v>
      </c>
      <c r="L1357" s="419">
        <v>30</v>
      </c>
      <c r="M1357" s="414" t="s">
        <v>115</v>
      </c>
      <c r="N1357" s="414" t="s">
        <v>1778</v>
      </c>
      <c r="O1357" s="103"/>
      <c r="P1357" s="103" t="s">
        <v>1882</v>
      </c>
      <c r="Q1357" s="103" t="s">
        <v>1882</v>
      </c>
      <c r="R1357" s="103" t="s">
        <v>1883</v>
      </c>
      <c r="S1357" s="103" t="s">
        <v>1768</v>
      </c>
    </row>
    <row r="1358" spans="1:19" ht="14.5" customHeight="1">
      <c r="A1358" s="103" t="str">
        <f t="shared" si="21"/>
        <v>A9300</v>
      </c>
      <c r="B1358" s="414" t="s">
        <v>3687</v>
      </c>
      <c r="C1358" s="414" t="s">
        <v>3700</v>
      </c>
      <c r="D1358" s="414" t="s">
        <v>2816</v>
      </c>
      <c r="E1358" s="414" t="s">
        <v>3701</v>
      </c>
      <c r="F1358" s="414" t="s">
        <v>3702</v>
      </c>
      <c r="G1358" s="418">
        <v>44105</v>
      </c>
      <c r="H1358" s="414" t="s">
        <v>606</v>
      </c>
      <c r="I1358" s="419">
        <v>16</v>
      </c>
      <c r="J1358" s="419">
        <v>17</v>
      </c>
      <c r="K1358" s="419">
        <v>7</v>
      </c>
      <c r="L1358" s="419">
        <v>25</v>
      </c>
      <c r="M1358" s="414" t="s">
        <v>115</v>
      </c>
      <c r="N1358" s="414" t="s">
        <v>116</v>
      </c>
      <c r="O1358" s="103"/>
      <c r="P1358" s="103" t="s">
        <v>1882</v>
      </c>
      <c r="Q1358" s="103" t="s">
        <v>1882</v>
      </c>
      <c r="R1358" s="103" t="s">
        <v>1883</v>
      </c>
      <c r="S1358" s="103" t="s">
        <v>1768</v>
      </c>
    </row>
    <row r="1359" spans="1:19" ht="14.5" customHeight="1">
      <c r="A1359" s="82" t="str">
        <f t="shared" si="21"/>
        <v>A9400</v>
      </c>
      <c r="B1359" s="410" t="s">
        <v>3703</v>
      </c>
      <c r="C1359" s="410" t="s">
        <v>3704</v>
      </c>
      <c r="D1359" s="410" t="s">
        <v>2816</v>
      </c>
      <c r="E1359" s="410" t="s">
        <v>3705</v>
      </c>
      <c r="F1359" s="410" t="s">
        <v>3706</v>
      </c>
      <c r="G1359" s="416">
        <v>38384</v>
      </c>
      <c r="H1359" s="410" t="s">
        <v>623</v>
      </c>
      <c r="I1359" s="417">
        <v>27</v>
      </c>
      <c r="J1359" s="417">
        <v>19</v>
      </c>
      <c r="K1359" s="417">
        <v>7</v>
      </c>
      <c r="L1359" s="417">
        <v>100</v>
      </c>
      <c r="M1359" s="410" t="s">
        <v>115</v>
      </c>
      <c r="N1359" s="410" t="s">
        <v>1778</v>
      </c>
      <c r="O1359" s="85"/>
      <c r="P1359" s="85" t="s">
        <v>1882</v>
      </c>
      <c r="Q1359" s="85" t="s">
        <v>1882</v>
      </c>
      <c r="R1359" s="85" t="s">
        <v>1883</v>
      </c>
      <c r="S1359" s="85" t="s">
        <v>1768</v>
      </c>
    </row>
    <row r="1360" spans="1:19" ht="14.5" customHeight="1">
      <c r="A1360" s="82" t="str">
        <f t="shared" si="21"/>
        <v>A9400</v>
      </c>
      <c r="B1360" s="410" t="s">
        <v>3703</v>
      </c>
      <c r="C1360" s="410" t="s">
        <v>3707</v>
      </c>
      <c r="D1360" s="410" t="s">
        <v>2816</v>
      </c>
      <c r="E1360" s="410" t="s">
        <v>3708</v>
      </c>
      <c r="F1360" s="410" t="s">
        <v>3709</v>
      </c>
      <c r="G1360" s="416">
        <v>42278</v>
      </c>
      <c r="H1360" s="410" t="s">
        <v>606</v>
      </c>
      <c r="I1360" s="417">
        <v>27</v>
      </c>
      <c r="J1360" s="417">
        <v>19</v>
      </c>
      <c r="K1360" s="417">
        <v>7</v>
      </c>
      <c r="L1360" s="417">
        <v>100</v>
      </c>
      <c r="M1360" s="410" t="s">
        <v>115</v>
      </c>
      <c r="N1360" s="410" t="s">
        <v>1838</v>
      </c>
      <c r="O1360" s="85"/>
      <c r="P1360" s="85" t="s">
        <v>1882</v>
      </c>
      <c r="Q1360" s="85" t="s">
        <v>1882</v>
      </c>
      <c r="R1360" s="85" t="s">
        <v>1883</v>
      </c>
      <c r="S1360" s="85" t="s">
        <v>1768</v>
      </c>
    </row>
    <row r="1361" spans="1:19" ht="14.5" customHeight="1">
      <c r="A1361" s="82" t="str">
        <f t="shared" si="21"/>
        <v>A9400</v>
      </c>
      <c r="B1361" s="410" t="s">
        <v>3703</v>
      </c>
      <c r="C1361" s="410" t="s">
        <v>3704</v>
      </c>
      <c r="D1361" s="410" t="s">
        <v>2816</v>
      </c>
      <c r="E1361" s="410" t="s">
        <v>3710</v>
      </c>
      <c r="F1361" s="410" t="s">
        <v>3711</v>
      </c>
      <c r="G1361" s="416">
        <v>40148</v>
      </c>
      <c r="H1361" s="410" t="s">
        <v>623</v>
      </c>
      <c r="I1361" s="417">
        <v>27</v>
      </c>
      <c r="J1361" s="417">
        <v>19</v>
      </c>
      <c r="K1361" s="417">
        <v>7</v>
      </c>
      <c r="L1361" s="417">
        <v>100</v>
      </c>
      <c r="M1361" s="410" t="s">
        <v>115</v>
      </c>
      <c r="N1361" s="410" t="s">
        <v>1778</v>
      </c>
      <c r="O1361" s="85"/>
      <c r="P1361" s="85" t="s">
        <v>1882</v>
      </c>
      <c r="Q1361" s="85" t="s">
        <v>1882</v>
      </c>
      <c r="R1361" s="85" t="s">
        <v>1883</v>
      </c>
      <c r="S1361" s="85" t="s">
        <v>1768</v>
      </c>
    </row>
    <row r="1362" spans="1:19" ht="14.5" customHeight="1">
      <c r="A1362" s="82" t="str">
        <f t="shared" si="21"/>
        <v>A9400</v>
      </c>
      <c r="B1362" s="410" t="s">
        <v>3703</v>
      </c>
      <c r="C1362" s="410" t="s">
        <v>3704</v>
      </c>
      <c r="D1362" s="410" t="s">
        <v>2816</v>
      </c>
      <c r="E1362" s="410" t="s">
        <v>3712</v>
      </c>
      <c r="F1362" s="410" t="s">
        <v>3713</v>
      </c>
      <c r="G1362" s="416">
        <v>38596</v>
      </c>
      <c r="H1362" s="410" t="s">
        <v>623</v>
      </c>
      <c r="I1362" s="417">
        <v>27</v>
      </c>
      <c r="J1362" s="417">
        <v>19</v>
      </c>
      <c r="K1362" s="417">
        <v>7</v>
      </c>
      <c r="L1362" s="417">
        <v>100</v>
      </c>
      <c r="M1362" s="410" t="s">
        <v>115</v>
      </c>
      <c r="N1362" s="410" t="s">
        <v>1778</v>
      </c>
      <c r="O1362" s="85"/>
      <c r="P1362" s="85" t="s">
        <v>1882</v>
      </c>
      <c r="Q1362" s="85" t="s">
        <v>1882</v>
      </c>
      <c r="R1362" s="85" t="s">
        <v>1883</v>
      </c>
      <c r="S1362" s="85" t="s">
        <v>1768</v>
      </c>
    </row>
    <row r="1363" spans="1:19" ht="14.5" customHeight="1">
      <c r="A1363" s="82" t="str">
        <f t="shared" si="21"/>
        <v>A9400</v>
      </c>
      <c r="B1363" s="410" t="s">
        <v>3703</v>
      </c>
      <c r="C1363" s="410" t="s">
        <v>3707</v>
      </c>
      <c r="D1363" s="410" t="s">
        <v>2816</v>
      </c>
      <c r="E1363" s="410" t="s">
        <v>3714</v>
      </c>
      <c r="F1363" s="410" t="s">
        <v>3715</v>
      </c>
      <c r="G1363" s="416">
        <v>40148</v>
      </c>
      <c r="H1363" s="410" t="s">
        <v>623</v>
      </c>
      <c r="I1363" s="417">
        <v>27</v>
      </c>
      <c r="J1363" s="417">
        <v>19</v>
      </c>
      <c r="K1363" s="417">
        <v>7</v>
      </c>
      <c r="L1363" s="417">
        <v>100</v>
      </c>
      <c r="M1363" s="410" t="s">
        <v>115</v>
      </c>
      <c r="N1363" s="410" t="s">
        <v>1778</v>
      </c>
      <c r="O1363" s="85"/>
      <c r="P1363" s="85" t="s">
        <v>1882</v>
      </c>
      <c r="Q1363" s="85" t="s">
        <v>1882</v>
      </c>
      <c r="R1363" s="85" t="s">
        <v>1883</v>
      </c>
      <c r="S1363" s="85" t="s">
        <v>1768</v>
      </c>
    </row>
    <row r="1364" spans="1:19" ht="14.5" customHeight="1">
      <c r="A1364" s="103" t="str">
        <f t="shared" si="21"/>
        <v>A9400</v>
      </c>
      <c r="B1364" s="414" t="s">
        <v>3703</v>
      </c>
      <c r="C1364" s="414" t="s">
        <v>3704</v>
      </c>
      <c r="D1364" s="414" t="s">
        <v>2816</v>
      </c>
      <c r="E1364" s="414" t="s">
        <v>3705</v>
      </c>
      <c r="F1364" s="414" t="s">
        <v>3706</v>
      </c>
      <c r="G1364" s="418">
        <v>38384</v>
      </c>
      <c r="H1364" s="414" t="s">
        <v>623</v>
      </c>
      <c r="I1364" s="419">
        <v>7</v>
      </c>
      <c r="J1364" s="419">
        <v>27</v>
      </c>
      <c r="K1364" s="419">
        <v>19</v>
      </c>
      <c r="L1364" s="419">
        <v>100</v>
      </c>
      <c r="M1364" s="414" t="s">
        <v>115</v>
      </c>
      <c r="N1364" s="414" t="s">
        <v>1778</v>
      </c>
      <c r="O1364" s="103"/>
      <c r="P1364" s="103" t="s">
        <v>1882</v>
      </c>
      <c r="Q1364" s="103" t="s">
        <v>1882</v>
      </c>
      <c r="R1364" s="103" t="s">
        <v>1883</v>
      </c>
      <c r="S1364" s="103" t="s">
        <v>1768</v>
      </c>
    </row>
    <row r="1365" spans="1:19" ht="14.5" customHeight="1">
      <c r="A1365" s="103" t="str">
        <f t="shared" si="21"/>
        <v>A9400</v>
      </c>
      <c r="B1365" s="414" t="s">
        <v>3703</v>
      </c>
      <c r="C1365" s="414" t="s">
        <v>3707</v>
      </c>
      <c r="D1365" s="414" t="s">
        <v>2816</v>
      </c>
      <c r="E1365" s="414" t="s">
        <v>3708</v>
      </c>
      <c r="F1365" s="414" t="s">
        <v>3709</v>
      </c>
      <c r="G1365" s="418">
        <v>42278</v>
      </c>
      <c r="H1365" s="414" t="s">
        <v>606</v>
      </c>
      <c r="I1365" s="419">
        <v>7</v>
      </c>
      <c r="J1365" s="419">
        <v>27</v>
      </c>
      <c r="K1365" s="419">
        <v>19</v>
      </c>
      <c r="L1365" s="419">
        <v>100</v>
      </c>
      <c r="M1365" s="414" t="s">
        <v>115</v>
      </c>
      <c r="N1365" s="414" t="s">
        <v>1838</v>
      </c>
      <c r="O1365" s="103"/>
      <c r="P1365" s="103" t="s">
        <v>1882</v>
      </c>
      <c r="Q1365" s="103" t="s">
        <v>1882</v>
      </c>
      <c r="R1365" s="103" t="s">
        <v>1883</v>
      </c>
      <c r="S1365" s="103" t="s">
        <v>1768</v>
      </c>
    </row>
    <row r="1366" spans="1:19" ht="14.5" customHeight="1">
      <c r="A1366" s="103" t="str">
        <f t="shared" si="21"/>
        <v>A9400</v>
      </c>
      <c r="B1366" s="414" t="s">
        <v>3703</v>
      </c>
      <c r="C1366" s="414" t="s">
        <v>3704</v>
      </c>
      <c r="D1366" s="414" t="s">
        <v>2816</v>
      </c>
      <c r="E1366" s="414" t="s">
        <v>3710</v>
      </c>
      <c r="F1366" s="414" t="s">
        <v>3711</v>
      </c>
      <c r="G1366" s="418">
        <v>40148</v>
      </c>
      <c r="H1366" s="414" t="s">
        <v>623</v>
      </c>
      <c r="I1366" s="419">
        <v>7</v>
      </c>
      <c r="J1366" s="419">
        <v>27</v>
      </c>
      <c r="K1366" s="419">
        <v>19</v>
      </c>
      <c r="L1366" s="419">
        <v>100</v>
      </c>
      <c r="M1366" s="414" t="s">
        <v>115</v>
      </c>
      <c r="N1366" s="414" t="s">
        <v>1778</v>
      </c>
      <c r="O1366" s="103"/>
      <c r="P1366" s="103" t="s">
        <v>1882</v>
      </c>
      <c r="Q1366" s="103" t="s">
        <v>1882</v>
      </c>
      <c r="R1366" s="103" t="s">
        <v>1883</v>
      </c>
      <c r="S1366" s="103" t="s">
        <v>1768</v>
      </c>
    </row>
    <row r="1367" spans="1:19" ht="14.5" customHeight="1">
      <c r="A1367" s="103" t="str">
        <f t="shared" si="21"/>
        <v>A9400</v>
      </c>
      <c r="B1367" s="414" t="s">
        <v>3703</v>
      </c>
      <c r="C1367" s="414" t="s">
        <v>3704</v>
      </c>
      <c r="D1367" s="414" t="s">
        <v>2816</v>
      </c>
      <c r="E1367" s="414" t="s">
        <v>3712</v>
      </c>
      <c r="F1367" s="414" t="s">
        <v>3713</v>
      </c>
      <c r="G1367" s="418">
        <v>38596</v>
      </c>
      <c r="H1367" s="414" t="s">
        <v>623</v>
      </c>
      <c r="I1367" s="419">
        <v>7</v>
      </c>
      <c r="J1367" s="419">
        <v>27</v>
      </c>
      <c r="K1367" s="419">
        <v>19</v>
      </c>
      <c r="L1367" s="419">
        <v>100</v>
      </c>
      <c r="M1367" s="414" t="s">
        <v>115</v>
      </c>
      <c r="N1367" s="414" t="s">
        <v>1778</v>
      </c>
      <c r="O1367" s="103"/>
      <c r="P1367" s="103" t="s">
        <v>1882</v>
      </c>
      <c r="Q1367" s="103" t="s">
        <v>1882</v>
      </c>
      <c r="R1367" s="103" t="s">
        <v>1883</v>
      </c>
      <c r="S1367" s="103" t="s">
        <v>1768</v>
      </c>
    </row>
    <row r="1368" spans="1:19" ht="14.5" customHeight="1">
      <c r="A1368" s="103" t="str">
        <f t="shared" si="21"/>
        <v>A9400</v>
      </c>
      <c r="B1368" s="414" t="s">
        <v>3703</v>
      </c>
      <c r="C1368" s="414" t="s">
        <v>3707</v>
      </c>
      <c r="D1368" s="414" t="s">
        <v>2816</v>
      </c>
      <c r="E1368" s="414" t="s">
        <v>3714</v>
      </c>
      <c r="F1368" s="414" t="s">
        <v>3715</v>
      </c>
      <c r="G1368" s="418">
        <v>40148</v>
      </c>
      <c r="H1368" s="414" t="s">
        <v>623</v>
      </c>
      <c r="I1368" s="419">
        <v>7</v>
      </c>
      <c r="J1368" s="419">
        <v>27</v>
      </c>
      <c r="K1368" s="419">
        <v>19</v>
      </c>
      <c r="L1368" s="419">
        <v>100</v>
      </c>
      <c r="M1368" s="414" t="s">
        <v>115</v>
      </c>
      <c r="N1368" s="414" t="s">
        <v>1778</v>
      </c>
      <c r="O1368" s="103"/>
      <c r="P1368" s="103" t="s">
        <v>1882</v>
      </c>
      <c r="Q1368" s="103" t="s">
        <v>1882</v>
      </c>
      <c r="R1368" s="103" t="s">
        <v>1883</v>
      </c>
      <c r="S1368" s="103" t="s">
        <v>1768</v>
      </c>
    </row>
    <row r="1369" spans="1:19" ht="14.5" customHeight="1">
      <c r="A1369" s="82" t="str">
        <f t="shared" si="21"/>
        <v>A9500</v>
      </c>
      <c r="B1369" s="410" t="s">
        <v>3716</v>
      </c>
      <c r="C1369" s="410" t="s">
        <v>3717</v>
      </c>
      <c r="D1369" s="410" t="s">
        <v>2821</v>
      </c>
      <c r="E1369" s="410" t="s">
        <v>3718</v>
      </c>
      <c r="F1369" s="410" t="s">
        <v>3719</v>
      </c>
      <c r="G1369" s="416">
        <v>38596</v>
      </c>
      <c r="H1369" s="410" t="s">
        <v>1777</v>
      </c>
      <c r="I1369" s="417">
        <v>27</v>
      </c>
      <c r="J1369" s="417">
        <v>19</v>
      </c>
      <c r="K1369" s="417">
        <v>7</v>
      </c>
      <c r="L1369" s="417">
        <v>100</v>
      </c>
      <c r="M1369" s="410" t="s">
        <v>115</v>
      </c>
      <c r="N1369" s="410" t="s">
        <v>1778</v>
      </c>
      <c r="O1369" s="85"/>
      <c r="P1369" s="85"/>
      <c r="Q1369" s="85"/>
      <c r="R1369" s="85"/>
      <c r="S1369" s="85" t="s">
        <v>1768</v>
      </c>
    </row>
    <row r="1370" spans="1:19" ht="14.5" customHeight="1">
      <c r="A1370" s="82" t="str">
        <f t="shared" si="21"/>
        <v>A9500</v>
      </c>
      <c r="B1370" s="410" t="s">
        <v>3716</v>
      </c>
      <c r="C1370" s="410" t="s">
        <v>3717</v>
      </c>
      <c r="D1370" s="410" t="s">
        <v>2821</v>
      </c>
      <c r="E1370" s="410" t="s">
        <v>3720</v>
      </c>
      <c r="F1370" s="410" t="s">
        <v>3721</v>
      </c>
      <c r="G1370" s="416">
        <v>40148</v>
      </c>
      <c r="H1370" s="410" t="s">
        <v>1777</v>
      </c>
      <c r="I1370" s="417">
        <v>27</v>
      </c>
      <c r="J1370" s="417">
        <v>19</v>
      </c>
      <c r="K1370" s="417">
        <v>7</v>
      </c>
      <c r="L1370" s="417">
        <v>100</v>
      </c>
      <c r="M1370" s="410" t="s">
        <v>115</v>
      </c>
      <c r="N1370" s="410" t="s">
        <v>1778</v>
      </c>
      <c r="O1370" s="85"/>
      <c r="P1370" s="85"/>
      <c r="Q1370" s="85"/>
      <c r="R1370" s="85"/>
      <c r="S1370" s="85" t="s">
        <v>1768</v>
      </c>
    </row>
    <row r="1371" spans="1:19" ht="14.5" customHeight="1">
      <c r="A1371" s="82" t="str">
        <f t="shared" si="21"/>
        <v>A9500</v>
      </c>
      <c r="B1371" s="410" t="s">
        <v>3716</v>
      </c>
      <c r="C1371" s="410" t="s">
        <v>3717</v>
      </c>
      <c r="D1371" s="410" t="s">
        <v>2821</v>
      </c>
      <c r="E1371" s="410" t="s">
        <v>3722</v>
      </c>
      <c r="F1371" s="410" t="s">
        <v>3723</v>
      </c>
      <c r="G1371" s="416">
        <v>38384</v>
      </c>
      <c r="H1371" s="410" t="s">
        <v>1777</v>
      </c>
      <c r="I1371" s="417">
        <v>27</v>
      </c>
      <c r="J1371" s="417">
        <v>19</v>
      </c>
      <c r="K1371" s="417">
        <v>7</v>
      </c>
      <c r="L1371" s="417">
        <v>100</v>
      </c>
      <c r="M1371" s="410" t="s">
        <v>115</v>
      </c>
      <c r="N1371" s="410" t="s">
        <v>1778</v>
      </c>
      <c r="O1371" s="85"/>
      <c r="P1371" s="85"/>
      <c r="Q1371" s="85"/>
      <c r="R1371" s="85"/>
      <c r="S1371" s="85" t="s">
        <v>1768</v>
      </c>
    </row>
    <row r="1372" spans="1:19" ht="14.5" customHeight="1">
      <c r="A1372" s="82" t="str">
        <f t="shared" si="21"/>
        <v>A9500</v>
      </c>
      <c r="B1372" s="410" t="s">
        <v>3716</v>
      </c>
      <c r="C1372" s="410" t="s">
        <v>3724</v>
      </c>
      <c r="D1372" s="410" t="s">
        <v>2816</v>
      </c>
      <c r="E1372" s="410" t="s">
        <v>3725</v>
      </c>
      <c r="F1372" s="410" t="s">
        <v>3726</v>
      </c>
      <c r="G1372" s="416">
        <v>42278</v>
      </c>
      <c r="H1372" s="410" t="s">
        <v>606</v>
      </c>
      <c r="I1372" s="417">
        <v>27</v>
      </c>
      <c r="J1372" s="417">
        <v>19</v>
      </c>
      <c r="K1372" s="417">
        <v>7</v>
      </c>
      <c r="L1372" s="417">
        <v>100</v>
      </c>
      <c r="M1372" s="410" t="s">
        <v>115</v>
      </c>
      <c r="N1372" s="410" t="s">
        <v>1838</v>
      </c>
      <c r="O1372" s="85"/>
      <c r="P1372" s="85"/>
      <c r="Q1372" s="85"/>
      <c r="R1372" s="85"/>
      <c r="S1372" s="85" t="s">
        <v>1768</v>
      </c>
    </row>
    <row r="1373" spans="1:19" ht="14.5" customHeight="1">
      <c r="A1373" s="82" t="str">
        <f t="shared" si="21"/>
        <v>A9500</v>
      </c>
      <c r="B1373" s="410" t="s">
        <v>3716</v>
      </c>
      <c r="C1373" s="410" t="s">
        <v>3724</v>
      </c>
      <c r="D1373" s="410" t="s">
        <v>2816</v>
      </c>
      <c r="E1373" s="410" t="s">
        <v>3727</v>
      </c>
      <c r="F1373" s="410" t="s">
        <v>3728</v>
      </c>
      <c r="G1373" s="416">
        <v>42278</v>
      </c>
      <c r="H1373" s="410" t="s">
        <v>623</v>
      </c>
      <c r="I1373" s="417">
        <v>27</v>
      </c>
      <c r="J1373" s="417">
        <v>19</v>
      </c>
      <c r="K1373" s="417">
        <v>7</v>
      </c>
      <c r="L1373" s="417">
        <v>100</v>
      </c>
      <c r="M1373" s="410" t="s">
        <v>115</v>
      </c>
      <c r="N1373" s="410" t="s">
        <v>1778</v>
      </c>
      <c r="O1373" s="85"/>
      <c r="P1373" s="85"/>
      <c r="Q1373" s="85"/>
      <c r="R1373" s="85"/>
      <c r="S1373" s="85" t="s">
        <v>1768</v>
      </c>
    </row>
    <row r="1374" spans="1:19" ht="14.5" customHeight="1">
      <c r="A1374" s="82" t="str">
        <f t="shared" si="21"/>
        <v>A9500</v>
      </c>
      <c r="B1374" s="410" t="s">
        <v>3716</v>
      </c>
      <c r="C1374" s="410" t="s">
        <v>3729</v>
      </c>
      <c r="D1374" s="410" t="s">
        <v>2816</v>
      </c>
      <c r="E1374" s="410" t="s">
        <v>3730</v>
      </c>
      <c r="F1374" s="410" t="s">
        <v>3731</v>
      </c>
      <c r="G1374" s="416">
        <v>44105</v>
      </c>
      <c r="H1374" s="410" t="s">
        <v>606</v>
      </c>
      <c r="I1374" s="417">
        <v>27</v>
      </c>
      <c r="J1374" s="417">
        <v>19</v>
      </c>
      <c r="K1374" s="417">
        <v>7</v>
      </c>
      <c r="L1374" s="417">
        <v>100</v>
      </c>
      <c r="M1374" s="410" t="s">
        <v>115</v>
      </c>
      <c r="N1374" s="410" t="s">
        <v>1838</v>
      </c>
      <c r="O1374" s="85"/>
      <c r="P1374" s="85"/>
      <c r="Q1374" s="85"/>
      <c r="R1374" s="85"/>
      <c r="S1374" s="85" t="s">
        <v>1768</v>
      </c>
    </row>
    <row r="1375" spans="1:19" ht="14.5" customHeight="1">
      <c r="A1375" s="82" t="str">
        <f t="shared" si="21"/>
        <v>A9500</v>
      </c>
      <c r="B1375" s="410" t="s">
        <v>3716</v>
      </c>
      <c r="C1375" s="410" t="s">
        <v>3729</v>
      </c>
      <c r="D1375" s="410" t="s">
        <v>2816</v>
      </c>
      <c r="E1375" s="410" t="s">
        <v>3732</v>
      </c>
      <c r="F1375" s="410" t="s">
        <v>3733</v>
      </c>
      <c r="G1375" s="416">
        <v>44105</v>
      </c>
      <c r="H1375" s="410" t="s">
        <v>606</v>
      </c>
      <c r="I1375" s="417">
        <v>27</v>
      </c>
      <c r="J1375" s="417">
        <v>19</v>
      </c>
      <c r="K1375" s="417">
        <v>7</v>
      </c>
      <c r="L1375" s="417">
        <v>100</v>
      </c>
      <c r="M1375" s="410" t="s">
        <v>115</v>
      </c>
      <c r="N1375" s="410" t="s">
        <v>1838</v>
      </c>
      <c r="O1375" s="85"/>
      <c r="P1375" s="85"/>
      <c r="Q1375" s="85"/>
      <c r="R1375" s="85"/>
      <c r="S1375" s="85" t="s">
        <v>1768</v>
      </c>
    </row>
    <row r="1376" spans="1:19" ht="14.5" customHeight="1">
      <c r="A1376" s="82" t="str">
        <f t="shared" si="21"/>
        <v>A9500</v>
      </c>
      <c r="B1376" s="410" t="s">
        <v>3716</v>
      </c>
      <c r="C1376" s="410" t="s">
        <v>3717</v>
      </c>
      <c r="D1376" s="410" t="s">
        <v>2816</v>
      </c>
      <c r="E1376" s="410" t="s">
        <v>3734</v>
      </c>
      <c r="F1376" s="410" t="s">
        <v>3735</v>
      </c>
      <c r="G1376" s="416">
        <v>40148</v>
      </c>
      <c r="H1376" s="410" t="s">
        <v>623</v>
      </c>
      <c r="I1376" s="417">
        <v>27</v>
      </c>
      <c r="J1376" s="417">
        <v>19</v>
      </c>
      <c r="K1376" s="417">
        <v>7</v>
      </c>
      <c r="L1376" s="417">
        <v>100</v>
      </c>
      <c r="M1376" s="410" t="s">
        <v>115</v>
      </c>
      <c r="N1376" s="410" t="s">
        <v>1778</v>
      </c>
      <c r="O1376" s="85"/>
      <c r="P1376" s="85"/>
      <c r="Q1376" s="85"/>
      <c r="R1376" s="85"/>
      <c r="S1376" s="85" t="s">
        <v>1768</v>
      </c>
    </row>
    <row r="1377" spans="1:19" ht="14.5" customHeight="1">
      <c r="A1377" s="103" t="str">
        <f t="shared" si="21"/>
        <v>A9500</v>
      </c>
      <c r="B1377" s="414" t="s">
        <v>3716</v>
      </c>
      <c r="C1377" s="414" t="s">
        <v>3717</v>
      </c>
      <c r="D1377" s="414" t="s">
        <v>2821</v>
      </c>
      <c r="E1377" s="414" t="s">
        <v>3718</v>
      </c>
      <c r="F1377" s="414" t="s">
        <v>3719</v>
      </c>
      <c r="G1377" s="418">
        <v>38596</v>
      </c>
      <c r="H1377" s="414" t="s">
        <v>1777</v>
      </c>
      <c r="I1377" s="419">
        <v>7</v>
      </c>
      <c r="J1377" s="419">
        <v>27</v>
      </c>
      <c r="K1377" s="419">
        <v>19</v>
      </c>
      <c r="L1377" s="419">
        <v>100</v>
      </c>
      <c r="M1377" s="414" t="s">
        <v>115</v>
      </c>
      <c r="N1377" s="414" t="s">
        <v>1778</v>
      </c>
      <c r="O1377" s="103"/>
      <c r="P1377" s="103"/>
      <c r="Q1377" s="103"/>
      <c r="R1377" s="103"/>
      <c r="S1377" s="103" t="s">
        <v>1768</v>
      </c>
    </row>
    <row r="1378" spans="1:19" ht="14.5" customHeight="1">
      <c r="A1378" s="103" t="str">
        <f t="shared" si="21"/>
        <v>A9500</v>
      </c>
      <c r="B1378" s="414" t="s">
        <v>3716</v>
      </c>
      <c r="C1378" s="414" t="s">
        <v>3717</v>
      </c>
      <c r="D1378" s="414" t="s">
        <v>2821</v>
      </c>
      <c r="E1378" s="414" t="s">
        <v>3720</v>
      </c>
      <c r="F1378" s="414" t="s">
        <v>3721</v>
      </c>
      <c r="G1378" s="418">
        <v>40148</v>
      </c>
      <c r="H1378" s="414" t="s">
        <v>1777</v>
      </c>
      <c r="I1378" s="419">
        <v>7</v>
      </c>
      <c r="J1378" s="419">
        <v>27</v>
      </c>
      <c r="K1378" s="419">
        <v>19</v>
      </c>
      <c r="L1378" s="419">
        <v>100</v>
      </c>
      <c r="M1378" s="414" t="s">
        <v>115</v>
      </c>
      <c r="N1378" s="414" t="s">
        <v>1778</v>
      </c>
      <c r="O1378" s="103"/>
      <c r="P1378" s="103"/>
      <c r="Q1378" s="103"/>
      <c r="R1378" s="103"/>
      <c r="S1378" s="103" t="s">
        <v>1768</v>
      </c>
    </row>
    <row r="1379" spans="1:19" ht="14.5" customHeight="1">
      <c r="A1379" s="103" t="str">
        <f t="shared" si="21"/>
        <v>A9500</v>
      </c>
      <c r="B1379" s="414" t="s">
        <v>3716</v>
      </c>
      <c r="C1379" s="414" t="s">
        <v>3717</v>
      </c>
      <c r="D1379" s="414" t="s">
        <v>2821</v>
      </c>
      <c r="E1379" s="414" t="s">
        <v>3722</v>
      </c>
      <c r="F1379" s="414" t="s">
        <v>3723</v>
      </c>
      <c r="G1379" s="418">
        <v>38384</v>
      </c>
      <c r="H1379" s="414" t="s">
        <v>1777</v>
      </c>
      <c r="I1379" s="419">
        <v>7</v>
      </c>
      <c r="J1379" s="419">
        <v>27</v>
      </c>
      <c r="K1379" s="419">
        <v>19</v>
      </c>
      <c r="L1379" s="419">
        <v>100</v>
      </c>
      <c r="M1379" s="414" t="s">
        <v>115</v>
      </c>
      <c r="N1379" s="414" t="s">
        <v>1778</v>
      </c>
      <c r="O1379" s="103"/>
      <c r="P1379" s="103"/>
      <c r="Q1379" s="103"/>
      <c r="R1379" s="103"/>
      <c r="S1379" s="103" t="s">
        <v>1768</v>
      </c>
    </row>
    <row r="1380" spans="1:19" ht="14.5" customHeight="1">
      <c r="A1380" s="103" t="str">
        <f t="shared" si="21"/>
        <v>A9500</v>
      </c>
      <c r="B1380" s="414" t="s">
        <v>3716</v>
      </c>
      <c r="C1380" s="414" t="s">
        <v>3724</v>
      </c>
      <c r="D1380" s="414" t="s">
        <v>2816</v>
      </c>
      <c r="E1380" s="414" t="s">
        <v>3725</v>
      </c>
      <c r="F1380" s="414" t="s">
        <v>3726</v>
      </c>
      <c r="G1380" s="418">
        <v>42278</v>
      </c>
      <c r="H1380" s="414" t="s">
        <v>606</v>
      </c>
      <c r="I1380" s="419">
        <v>7</v>
      </c>
      <c r="J1380" s="419">
        <v>27</v>
      </c>
      <c r="K1380" s="419">
        <v>19</v>
      </c>
      <c r="L1380" s="419">
        <v>100</v>
      </c>
      <c r="M1380" s="414" t="s">
        <v>115</v>
      </c>
      <c r="N1380" s="414" t="s">
        <v>1838</v>
      </c>
      <c r="O1380" s="103"/>
      <c r="P1380" s="103"/>
      <c r="Q1380" s="103"/>
      <c r="R1380" s="103"/>
      <c r="S1380" s="103" t="s">
        <v>1768</v>
      </c>
    </row>
    <row r="1381" spans="1:19" ht="14.5" customHeight="1">
      <c r="A1381" s="103" t="str">
        <f t="shared" si="21"/>
        <v>A9500</v>
      </c>
      <c r="B1381" s="414" t="s">
        <v>3716</v>
      </c>
      <c r="C1381" s="414" t="s">
        <v>3724</v>
      </c>
      <c r="D1381" s="414" t="s">
        <v>2816</v>
      </c>
      <c r="E1381" s="414" t="s">
        <v>3727</v>
      </c>
      <c r="F1381" s="414" t="s">
        <v>3728</v>
      </c>
      <c r="G1381" s="418">
        <v>42278</v>
      </c>
      <c r="H1381" s="414" t="s">
        <v>623</v>
      </c>
      <c r="I1381" s="419">
        <v>7</v>
      </c>
      <c r="J1381" s="419">
        <v>27</v>
      </c>
      <c r="K1381" s="419">
        <v>19</v>
      </c>
      <c r="L1381" s="419">
        <v>100</v>
      </c>
      <c r="M1381" s="414" t="s">
        <v>115</v>
      </c>
      <c r="N1381" s="414" t="s">
        <v>1778</v>
      </c>
      <c r="O1381" s="103"/>
      <c r="P1381" s="103"/>
      <c r="Q1381" s="103"/>
      <c r="R1381" s="103"/>
      <c r="S1381" s="103" t="s">
        <v>1768</v>
      </c>
    </row>
    <row r="1382" spans="1:19" ht="14.5" customHeight="1">
      <c r="A1382" s="103" t="str">
        <f t="shared" si="21"/>
        <v>A9500</v>
      </c>
      <c r="B1382" s="414" t="s">
        <v>3716</v>
      </c>
      <c r="C1382" s="414" t="s">
        <v>3729</v>
      </c>
      <c r="D1382" s="414" t="s">
        <v>2816</v>
      </c>
      <c r="E1382" s="414" t="s">
        <v>3730</v>
      </c>
      <c r="F1382" s="414" t="s">
        <v>3731</v>
      </c>
      <c r="G1382" s="418">
        <v>44105</v>
      </c>
      <c r="H1382" s="414" t="s">
        <v>606</v>
      </c>
      <c r="I1382" s="419">
        <v>7</v>
      </c>
      <c r="J1382" s="419">
        <v>27</v>
      </c>
      <c r="K1382" s="419">
        <v>19</v>
      </c>
      <c r="L1382" s="419">
        <v>100</v>
      </c>
      <c r="M1382" s="414" t="s">
        <v>115</v>
      </c>
      <c r="N1382" s="414" t="s">
        <v>1838</v>
      </c>
      <c r="O1382" s="103"/>
      <c r="P1382" s="103"/>
      <c r="Q1382" s="103"/>
      <c r="R1382" s="103"/>
      <c r="S1382" s="103" t="s">
        <v>1768</v>
      </c>
    </row>
    <row r="1383" spans="1:19" ht="14.5" customHeight="1">
      <c r="A1383" s="103" t="str">
        <f t="shared" si="21"/>
        <v>A9500</v>
      </c>
      <c r="B1383" s="414" t="s">
        <v>3716</v>
      </c>
      <c r="C1383" s="414" t="s">
        <v>3729</v>
      </c>
      <c r="D1383" s="414" t="s">
        <v>2816</v>
      </c>
      <c r="E1383" s="414" t="s">
        <v>3732</v>
      </c>
      <c r="F1383" s="414" t="s">
        <v>3733</v>
      </c>
      <c r="G1383" s="418">
        <v>44105</v>
      </c>
      <c r="H1383" s="414" t="s">
        <v>606</v>
      </c>
      <c r="I1383" s="419">
        <v>7</v>
      </c>
      <c r="J1383" s="419">
        <v>27</v>
      </c>
      <c r="K1383" s="419">
        <v>19</v>
      </c>
      <c r="L1383" s="419">
        <v>100</v>
      </c>
      <c r="M1383" s="414" t="s">
        <v>115</v>
      </c>
      <c r="N1383" s="414" t="s">
        <v>1838</v>
      </c>
      <c r="O1383" s="103"/>
      <c r="P1383" s="103"/>
      <c r="Q1383" s="103"/>
      <c r="R1383" s="103"/>
      <c r="S1383" s="103" t="s">
        <v>1768</v>
      </c>
    </row>
    <row r="1384" spans="1:19" ht="14.5" customHeight="1">
      <c r="A1384" s="103" t="str">
        <f t="shared" si="21"/>
        <v>A9500</v>
      </c>
      <c r="B1384" s="414" t="s">
        <v>3716</v>
      </c>
      <c r="C1384" s="414" t="s">
        <v>3717</v>
      </c>
      <c r="D1384" s="414" t="s">
        <v>2816</v>
      </c>
      <c r="E1384" s="414" t="s">
        <v>3734</v>
      </c>
      <c r="F1384" s="414" t="s">
        <v>3735</v>
      </c>
      <c r="G1384" s="418">
        <v>40148</v>
      </c>
      <c r="H1384" s="414" t="s">
        <v>623</v>
      </c>
      <c r="I1384" s="419">
        <v>7</v>
      </c>
      <c r="J1384" s="419">
        <v>27</v>
      </c>
      <c r="K1384" s="419">
        <v>19</v>
      </c>
      <c r="L1384" s="419">
        <v>100</v>
      </c>
      <c r="M1384" s="414" t="s">
        <v>115</v>
      </c>
      <c r="N1384" s="414" t="s">
        <v>1778</v>
      </c>
      <c r="O1384" s="103"/>
      <c r="P1384" s="103"/>
      <c r="Q1384" s="103"/>
      <c r="R1384" s="103"/>
      <c r="S1384" s="103" t="s">
        <v>1768</v>
      </c>
    </row>
    <row r="1385" spans="1:19" ht="14.5" customHeight="1">
      <c r="A1385" s="82" t="str">
        <f t="shared" si="21"/>
        <v>A9510</v>
      </c>
      <c r="B1385" s="410" t="s">
        <v>3736</v>
      </c>
      <c r="C1385" s="410" t="s">
        <v>3737</v>
      </c>
      <c r="D1385" s="410" t="s">
        <v>2816</v>
      </c>
      <c r="E1385" s="410" t="s">
        <v>3738</v>
      </c>
      <c r="F1385" s="410" t="s">
        <v>3739</v>
      </c>
      <c r="G1385" s="416">
        <v>42278</v>
      </c>
      <c r="H1385" s="410" t="s">
        <v>623</v>
      </c>
      <c r="I1385" s="417">
        <v>34</v>
      </c>
      <c r="J1385" s="417">
        <v>19</v>
      </c>
      <c r="K1385" s="417">
        <v>18</v>
      </c>
      <c r="L1385" s="417">
        <v>100</v>
      </c>
      <c r="M1385" s="410" t="s">
        <v>115</v>
      </c>
      <c r="N1385" s="410" t="s">
        <v>1778</v>
      </c>
      <c r="O1385" s="85"/>
      <c r="P1385" s="85"/>
      <c r="Q1385" s="85"/>
      <c r="R1385" s="85"/>
      <c r="S1385" s="85" t="s">
        <v>1768</v>
      </c>
    </row>
    <row r="1386" spans="1:19" ht="14.5" customHeight="1">
      <c r="A1386" s="82" t="str">
        <f t="shared" si="21"/>
        <v>A9510</v>
      </c>
      <c r="B1386" s="410" t="s">
        <v>3736</v>
      </c>
      <c r="C1386" s="410" t="s">
        <v>3737</v>
      </c>
      <c r="D1386" s="410" t="s">
        <v>2816</v>
      </c>
      <c r="E1386" s="410" t="s">
        <v>3740</v>
      </c>
      <c r="F1386" s="410" t="s">
        <v>3741</v>
      </c>
      <c r="G1386" s="416">
        <v>41426</v>
      </c>
      <c r="H1386" s="410" t="s">
        <v>1777</v>
      </c>
      <c r="I1386" s="417">
        <v>34</v>
      </c>
      <c r="J1386" s="417">
        <v>19</v>
      </c>
      <c r="K1386" s="417">
        <v>18</v>
      </c>
      <c r="L1386" s="417">
        <v>100</v>
      </c>
      <c r="M1386" s="410" t="s">
        <v>115</v>
      </c>
      <c r="N1386" s="410" t="s">
        <v>1838</v>
      </c>
      <c r="O1386" s="85"/>
      <c r="P1386" s="85"/>
      <c r="Q1386" s="85"/>
      <c r="R1386" s="85"/>
      <c r="S1386" s="85" t="s">
        <v>1768</v>
      </c>
    </row>
    <row r="1387" spans="1:19" ht="14.5" customHeight="1">
      <c r="A1387" s="82" t="str">
        <f t="shared" si="21"/>
        <v>A9510</v>
      </c>
      <c r="B1387" s="410" t="s">
        <v>3736</v>
      </c>
      <c r="C1387" s="410" t="s">
        <v>3742</v>
      </c>
      <c r="D1387" s="410" t="s">
        <v>2816</v>
      </c>
      <c r="E1387" s="410" t="s">
        <v>3743</v>
      </c>
      <c r="F1387" s="410" t="s">
        <v>3744</v>
      </c>
      <c r="G1387" s="416">
        <v>44105</v>
      </c>
      <c r="H1387" s="410" t="s">
        <v>606</v>
      </c>
      <c r="I1387" s="417">
        <v>34</v>
      </c>
      <c r="J1387" s="417">
        <v>19</v>
      </c>
      <c r="K1387" s="417">
        <v>18</v>
      </c>
      <c r="L1387" s="417">
        <v>100</v>
      </c>
      <c r="M1387" s="410" t="s">
        <v>115</v>
      </c>
      <c r="N1387" s="410" t="s">
        <v>1838</v>
      </c>
      <c r="O1387" s="85"/>
      <c r="P1387" s="85"/>
      <c r="Q1387" s="85"/>
      <c r="R1387" s="85"/>
      <c r="S1387" s="85" t="s">
        <v>1768</v>
      </c>
    </row>
    <row r="1388" spans="1:19" ht="14.5" customHeight="1">
      <c r="A1388" s="103" t="str">
        <f t="shared" si="21"/>
        <v>A9510</v>
      </c>
      <c r="B1388" s="414" t="s">
        <v>3736</v>
      </c>
      <c r="C1388" s="414" t="s">
        <v>3737</v>
      </c>
      <c r="D1388" s="414" t="s">
        <v>2816</v>
      </c>
      <c r="E1388" s="414" t="s">
        <v>3738</v>
      </c>
      <c r="F1388" s="414" t="s">
        <v>3739</v>
      </c>
      <c r="G1388" s="418">
        <v>42278</v>
      </c>
      <c r="H1388" s="414" t="s">
        <v>623</v>
      </c>
      <c r="I1388" s="419">
        <v>18</v>
      </c>
      <c r="J1388" s="419">
        <v>34</v>
      </c>
      <c r="K1388" s="419">
        <v>19</v>
      </c>
      <c r="L1388" s="419">
        <v>100</v>
      </c>
      <c r="M1388" s="414" t="s">
        <v>115</v>
      </c>
      <c r="N1388" s="414" t="s">
        <v>1778</v>
      </c>
      <c r="O1388" s="103"/>
      <c r="P1388" s="103"/>
      <c r="Q1388" s="103"/>
      <c r="R1388" s="103"/>
      <c r="S1388" s="103" t="s">
        <v>1768</v>
      </c>
    </row>
    <row r="1389" spans="1:19" ht="14.5" customHeight="1">
      <c r="A1389" s="103" t="str">
        <f t="shared" si="21"/>
        <v>A9510</v>
      </c>
      <c r="B1389" s="414" t="s">
        <v>3736</v>
      </c>
      <c r="C1389" s="414" t="s">
        <v>3737</v>
      </c>
      <c r="D1389" s="414" t="s">
        <v>2816</v>
      </c>
      <c r="E1389" s="414" t="s">
        <v>3740</v>
      </c>
      <c r="F1389" s="414" t="s">
        <v>3741</v>
      </c>
      <c r="G1389" s="418">
        <v>41426</v>
      </c>
      <c r="H1389" s="414" t="s">
        <v>1777</v>
      </c>
      <c r="I1389" s="419">
        <v>18</v>
      </c>
      <c r="J1389" s="419">
        <v>34</v>
      </c>
      <c r="K1389" s="419">
        <v>19</v>
      </c>
      <c r="L1389" s="419">
        <v>100</v>
      </c>
      <c r="M1389" s="414" t="s">
        <v>115</v>
      </c>
      <c r="N1389" s="414" t="s">
        <v>1838</v>
      </c>
      <c r="O1389" s="103"/>
      <c r="P1389" s="103"/>
      <c r="Q1389" s="103"/>
      <c r="R1389" s="103"/>
      <c r="S1389" s="103" t="s">
        <v>1768</v>
      </c>
    </row>
    <row r="1390" spans="1:19" ht="14.5" customHeight="1">
      <c r="A1390" s="103" t="str">
        <f t="shared" si="21"/>
        <v>A9510</v>
      </c>
      <c r="B1390" s="414" t="s">
        <v>3736</v>
      </c>
      <c r="C1390" s="414" t="s">
        <v>3742</v>
      </c>
      <c r="D1390" s="414" t="s">
        <v>2816</v>
      </c>
      <c r="E1390" s="414" t="s">
        <v>3743</v>
      </c>
      <c r="F1390" s="414" t="s">
        <v>3744</v>
      </c>
      <c r="G1390" s="418">
        <v>44105</v>
      </c>
      <c r="H1390" s="414" t="s">
        <v>606</v>
      </c>
      <c r="I1390" s="419">
        <v>18</v>
      </c>
      <c r="J1390" s="419">
        <v>34</v>
      </c>
      <c r="K1390" s="419">
        <v>19</v>
      </c>
      <c r="L1390" s="419">
        <v>100</v>
      </c>
      <c r="M1390" s="414" t="s">
        <v>115</v>
      </c>
      <c r="N1390" s="414" t="s">
        <v>1838</v>
      </c>
      <c r="O1390" s="103"/>
      <c r="P1390" s="103"/>
      <c r="Q1390" s="103"/>
      <c r="R1390" s="103"/>
      <c r="S1390" s="103" t="s">
        <v>1768</v>
      </c>
    </row>
    <row r="1391" spans="1:19" ht="14.5" customHeight="1">
      <c r="A1391" s="82" t="str">
        <f t="shared" si="21"/>
        <v>B0000</v>
      </c>
      <c r="B1391" s="410" t="s">
        <v>3745</v>
      </c>
      <c r="C1391" s="410"/>
      <c r="D1391" s="410"/>
      <c r="E1391" s="410"/>
      <c r="F1391" s="410"/>
      <c r="G1391" s="411"/>
      <c r="H1391" s="410"/>
      <c r="I1391" s="411"/>
      <c r="J1391" s="411"/>
      <c r="K1391" s="411"/>
      <c r="L1391" s="411"/>
      <c r="M1391" s="410"/>
      <c r="N1391" s="410"/>
      <c r="O1391" s="85"/>
      <c r="P1391" s="85"/>
      <c r="Q1391" s="85"/>
      <c r="R1391" s="85"/>
      <c r="S1391" s="85"/>
    </row>
    <row r="1392" spans="1:19" ht="14.5" customHeight="1">
      <c r="A1392" s="103" t="str">
        <f t="shared" si="21"/>
        <v>B0000</v>
      </c>
      <c r="B1392" s="414" t="s">
        <v>3745</v>
      </c>
      <c r="C1392" s="414"/>
      <c r="D1392" s="414"/>
      <c r="E1392" s="414"/>
      <c r="F1392" s="414"/>
      <c r="G1392" s="415"/>
      <c r="H1392" s="414"/>
      <c r="I1392" s="415"/>
      <c r="J1392" s="415"/>
      <c r="K1392" s="415"/>
      <c r="L1392" s="415"/>
      <c r="M1392" s="414"/>
      <c r="N1392" s="414"/>
      <c r="O1392" s="103"/>
      <c r="P1392" s="103"/>
      <c r="Q1392" s="103"/>
      <c r="R1392" s="103"/>
      <c r="S1392" s="103"/>
    </row>
    <row r="1393" spans="1:19" ht="14.5" customHeight="1">
      <c r="A1393" s="82" t="str">
        <f t="shared" si="21"/>
        <v>B0003</v>
      </c>
      <c r="B1393" s="410" t="s">
        <v>3746</v>
      </c>
      <c r="C1393" s="410" t="s">
        <v>3747</v>
      </c>
      <c r="D1393" s="410" t="s">
        <v>1764</v>
      </c>
      <c r="E1393" s="410" t="s">
        <v>3748</v>
      </c>
      <c r="F1393" s="410" t="s">
        <v>3749</v>
      </c>
      <c r="G1393" s="416">
        <v>42736</v>
      </c>
      <c r="H1393" s="410" t="s">
        <v>623</v>
      </c>
      <c r="I1393" s="417">
        <v>28</v>
      </c>
      <c r="J1393" s="417">
        <v>30</v>
      </c>
      <c r="K1393" s="417">
        <v>20</v>
      </c>
      <c r="L1393" s="417">
        <v>245</v>
      </c>
      <c r="M1393" s="410" t="s">
        <v>115</v>
      </c>
      <c r="N1393" s="410" t="s">
        <v>116</v>
      </c>
      <c r="O1393" s="85"/>
      <c r="P1393" s="85" t="s">
        <v>1882</v>
      </c>
      <c r="Q1393" s="85" t="s">
        <v>1882</v>
      </c>
      <c r="R1393" s="85" t="s">
        <v>1883</v>
      </c>
      <c r="S1393" s="85" t="s">
        <v>1768</v>
      </c>
    </row>
    <row r="1394" spans="1:19" ht="14.5" customHeight="1">
      <c r="A1394" s="82" t="str">
        <f t="shared" si="21"/>
        <v>B0003</v>
      </c>
      <c r="B1394" s="410" t="s">
        <v>3746</v>
      </c>
      <c r="C1394" s="410" t="s">
        <v>3750</v>
      </c>
      <c r="D1394" s="410" t="s">
        <v>1764</v>
      </c>
      <c r="E1394" s="410" t="s">
        <v>3751</v>
      </c>
      <c r="F1394" s="410" t="s">
        <v>3752</v>
      </c>
      <c r="G1394" s="416">
        <v>46997</v>
      </c>
      <c r="H1394" s="410" t="s">
        <v>606</v>
      </c>
      <c r="I1394" s="417">
        <v>28</v>
      </c>
      <c r="J1394" s="417">
        <v>30</v>
      </c>
      <c r="K1394" s="417">
        <v>20</v>
      </c>
      <c r="L1394" s="417">
        <v>230</v>
      </c>
      <c r="M1394" s="410" t="s">
        <v>115</v>
      </c>
      <c r="N1394" s="410" t="s">
        <v>116</v>
      </c>
      <c r="O1394" s="85" t="s">
        <v>1882</v>
      </c>
      <c r="P1394" s="85" t="s">
        <v>1882</v>
      </c>
      <c r="Q1394" s="85" t="s">
        <v>1882</v>
      </c>
      <c r="R1394" s="85" t="s">
        <v>1883</v>
      </c>
      <c r="S1394" s="85" t="s">
        <v>1768</v>
      </c>
    </row>
    <row r="1395" spans="1:19" ht="14.5" customHeight="1">
      <c r="A1395" s="82" t="str">
        <f t="shared" si="21"/>
        <v>B0003</v>
      </c>
      <c r="B1395" s="410" t="s">
        <v>3746</v>
      </c>
      <c r="C1395" s="410" t="s">
        <v>3753</v>
      </c>
      <c r="D1395" s="410" t="s">
        <v>1764</v>
      </c>
      <c r="E1395" s="410" t="s">
        <v>3754</v>
      </c>
      <c r="F1395" s="410" t="s">
        <v>3755</v>
      </c>
      <c r="G1395" s="416">
        <v>42736</v>
      </c>
      <c r="H1395" s="410" t="s">
        <v>623</v>
      </c>
      <c r="I1395" s="417">
        <v>28</v>
      </c>
      <c r="J1395" s="417">
        <v>30</v>
      </c>
      <c r="K1395" s="417">
        <v>20</v>
      </c>
      <c r="L1395" s="417">
        <v>245</v>
      </c>
      <c r="M1395" s="410" t="s">
        <v>115</v>
      </c>
      <c r="N1395" s="410" t="s">
        <v>116</v>
      </c>
      <c r="O1395" s="85" t="s">
        <v>1882</v>
      </c>
      <c r="P1395" s="85" t="s">
        <v>1882</v>
      </c>
      <c r="Q1395" s="85" t="s">
        <v>1882</v>
      </c>
      <c r="R1395" s="85" t="s">
        <v>1883</v>
      </c>
      <c r="S1395" s="85" t="s">
        <v>1768</v>
      </c>
    </row>
    <row r="1396" spans="1:19" ht="14.5" customHeight="1">
      <c r="A1396" s="103" t="str">
        <f t="shared" si="21"/>
        <v>B0003</v>
      </c>
      <c r="B1396" s="414" t="s">
        <v>3746</v>
      </c>
      <c r="C1396" s="414" t="s">
        <v>3747</v>
      </c>
      <c r="D1396" s="414" t="s">
        <v>1764</v>
      </c>
      <c r="E1396" s="414" t="s">
        <v>3748</v>
      </c>
      <c r="F1396" s="414" t="s">
        <v>3749</v>
      </c>
      <c r="G1396" s="418">
        <v>42736</v>
      </c>
      <c r="H1396" s="414" t="s">
        <v>623</v>
      </c>
      <c r="I1396" s="419">
        <v>20</v>
      </c>
      <c r="J1396" s="419">
        <v>28</v>
      </c>
      <c r="K1396" s="419">
        <v>30</v>
      </c>
      <c r="L1396" s="419">
        <v>245</v>
      </c>
      <c r="M1396" s="414" t="s">
        <v>115</v>
      </c>
      <c r="N1396" s="414" t="s">
        <v>116</v>
      </c>
      <c r="O1396" s="103"/>
      <c r="P1396" s="103" t="s">
        <v>1882</v>
      </c>
      <c r="Q1396" s="103" t="s">
        <v>1882</v>
      </c>
      <c r="R1396" s="103" t="s">
        <v>1883</v>
      </c>
      <c r="S1396" s="103" t="s">
        <v>1768</v>
      </c>
    </row>
    <row r="1397" spans="1:19" ht="14.5" customHeight="1">
      <c r="A1397" s="103" t="str">
        <f t="shared" si="21"/>
        <v>B0003</v>
      </c>
      <c r="B1397" s="414" t="s">
        <v>3746</v>
      </c>
      <c r="C1397" s="414" t="s">
        <v>3750</v>
      </c>
      <c r="D1397" s="414" t="s">
        <v>1764</v>
      </c>
      <c r="E1397" s="414" t="s">
        <v>3751</v>
      </c>
      <c r="F1397" s="414" t="s">
        <v>3752</v>
      </c>
      <c r="G1397" s="418">
        <v>46997</v>
      </c>
      <c r="H1397" s="414" t="s">
        <v>606</v>
      </c>
      <c r="I1397" s="419">
        <v>20</v>
      </c>
      <c r="J1397" s="419">
        <v>28</v>
      </c>
      <c r="K1397" s="419">
        <v>30</v>
      </c>
      <c r="L1397" s="419">
        <v>230</v>
      </c>
      <c r="M1397" s="414" t="s">
        <v>115</v>
      </c>
      <c r="N1397" s="414" t="s">
        <v>116</v>
      </c>
      <c r="O1397" s="103" t="s">
        <v>1882</v>
      </c>
      <c r="P1397" s="103" t="s">
        <v>1882</v>
      </c>
      <c r="Q1397" s="103" t="s">
        <v>1882</v>
      </c>
      <c r="R1397" s="103" t="s">
        <v>1883</v>
      </c>
      <c r="S1397" s="103" t="s">
        <v>1768</v>
      </c>
    </row>
    <row r="1398" spans="1:19" ht="14.5" customHeight="1">
      <c r="A1398" s="103" t="str">
        <f t="shared" si="21"/>
        <v>B0003</v>
      </c>
      <c r="B1398" s="414" t="s">
        <v>3746</v>
      </c>
      <c r="C1398" s="414" t="s">
        <v>3753</v>
      </c>
      <c r="D1398" s="414" t="s">
        <v>1764</v>
      </c>
      <c r="E1398" s="414" t="s">
        <v>3754</v>
      </c>
      <c r="F1398" s="414" t="s">
        <v>3755</v>
      </c>
      <c r="G1398" s="418">
        <v>42736</v>
      </c>
      <c r="H1398" s="414" t="s">
        <v>623</v>
      </c>
      <c r="I1398" s="419">
        <v>20</v>
      </c>
      <c r="J1398" s="419">
        <v>28</v>
      </c>
      <c r="K1398" s="419">
        <v>30</v>
      </c>
      <c r="L1398" s="419">
        <v>245</v>
      </c>
      <c r="M1398" s="414" t="s">
        <v>115</v>
      </c>
      <c r="N1398" s="414" t="s">
        <v>116</v>
      </c>
      <c r="O1398" s="103" t="s">
        <v>1882</v>
      </c>
      <c r="P1398" s="103" t="s">
        <v>1882</v>
      </c>
      <c r="Q1398" s="103" t="s">
        <v>1882</v>
      </c>
      <c r="R1398" s="103" t="s">
        <v>1883</v>
      </c>
      <c r="S1398" s="103" t="s">
        <v>1768</v>
      </c>
    </row>
    <row r="1399" spans="1:19" ht="14.5" customHeight="1">
      <c r="A1399" s="82" t="str">
        <f t="shared" si="21"/>
        <v>B0003</v>
      </c>
      <c r="B1399" s="410" t="s">
        <v>3756</v>
      </c>
      <c r="C1399" s="410" t="s">
        <v>3757</v>
      </c>
      <c r="D1399" s="410" t="s">
        <v>3758</v>
      </c>
      <c r="E1399" s="410" t="s">
        <v>3759</v>
      </c>
      <c r="F1399" s="410" t="s">
        <v>3760</v>
      </c>
      <c r="G1399" s="416">
        <v>41153</v>
      </c>
      <c r="H1399" s="410" t="s">
        <v>1777</v>
      </c>
      <c r="I1399" s="417">
        <v>0</v>
      </c>
      <c r="J1399" s="417">
        <v>0</v>
      </c>
      <c r="K1399" s="417">
        <v>0</v>
      </c>
      <c r="L1399" s="417">
        <v>0</v>
      </c>
      <c r="M1399" s="410"/>
      <c r="N1399" s="410" t="s">
        <v>116</v>
      </c>
      <c r="O1399" s="85" t="s">
        <v>1882</v>
      </c>
      <c r="P1399" s="85" t="s">
        <v>1882</v>
      </c>
      <c r="Q1399" s="85" t="s">
        <v>1882</v>
      </c>
      <c r="R1399" s="85" t="s">
        <v>1883</v>
      </c>
      <c r="S1399" s="85" t="s">
        <v>1768</v>
      </c>
    </row>
    <row r="1400" spans="1:19" ht="14.5" customHeight="1">
      <c r="A1400" s="103" t="str">
        <f t="shared" si="21"/>
        <v>B0003</v>
      </c>
      <c r="B1400" s="414" t="s">
        <v>3756</v>
      </c>
      <c r="C1400" s="414" t="s">
        <v>3757</v>
      </c>
      <c r="D1400" s="414" t="s">
        <v>3758</v>
      </c>
      <c r="E1400" s="414" t="s">
        <v>3759</v>
      </c>
      <c r="F1400" s="414" t="s">
        <v>3760</v>
      </c>
      <c r="G1400" s="418">
        <v>41153</v>
      </c>
      <c r="H1400" s="414" t="s">
        <v>1777</v>
      </c>
      <c r="I1400" s="419">
        <v>0</v>
      </c>
      <c r="J1400" s="419">
        <v>0</v>
      </c>
      <c r="K1400" s="419">
        <v>0</v>
      </c>
      <c r="L1400" s="419">
        <v>0</v>
      </c>
      <c r="M1400" s="414"/>
      <c r="N1400" s="414" t="s">
        <v>116</v>
      </c>
      <c r="O1400" s="103" t="s">
        <v>1882</v>
      </c>
      <c r="P1400" s="103" t="s">
        <v>1882</v>
      </c>
      <c r="Q1400" s="103" t="s">
        <v>1882</v>
      </c>
      <c r="R1400" s="103" t="s">
        <v>1883</v>
      </c>
      <c r="S1400" s="103" t="s">
        <v>1768</v>
      </c>
    </row>
    <row r="1401" spans="1:19" ht="14.5" customHeight="1">
      <c r="A1401" s="82" t="str">
        <f t="shared" si="21"/>
        <v>B0005</v>
      </c>
      <c r="B1401" s="432" t="s">
        <v>3761</v>
      </c>
      <c r="C1401" s="433" t="s">
        <v>3762</v>
      </c>
      <c r="D1401" s="422"/>
      <c r="E1401" s="422"/>
      <c r="F1401" s="422"/>
      <c r="G1401" s="422"/>
      <c r="H1401" s="422"/>
      <c r="I1401" s="423">
        <v>0</v>
      </c>
      <c r="J1401" s="423">
        <v>0</v>
      </c>
      <c r="K1401" s="423">
        <v>0</v>
      </c>
      <c r="L1401" s="412"/>
      <c r="M1401" s="412"/>
      <c r="N1401" s="412"/>
      <c r="O1401" s="85"/>
      <c r="P1401" s="85"/>
      <c r="Q1401" s="85"/>
      <c r="R1401" s="85"/>
      <c r="S1401" s="85"/>
    </row>
    <row r="1402" spans="1:19" ht="14.5" customHeight="1">
      <c r="A1402" s="103" t="str">
        <f t="shared" si="21"/>
        <v>B0005</v>
      </c>
      <c r="B1402" s="434" t="s">
        <v>3761</v>
      </c>
      <c r="C1402" s="435" t="s">
        <v>3762</v>
      </c>
      <c r="D1402" s="426"/>
      <c r="E1402" s="426"/>
      <c r="F1402" s="426"/>
      <c r="G1402" s="426"/>
      <c r="H1402" s="426"/>
      <c r="I1402" s="427">
        <v>0</v>
      </c>
      <c r="J1402" s="427">
        <v>0</v>
      </c>
      <c r="K1402" s="427">
        <v>0</v>
      </c>
      <c r="L1402" s="413"/>
      <c r="M1402" s="413"/>
      <c r="N1402" s="413"/>
      <c r="O1402" s="103"/>
      <c r="P1402" s="103"/>
      <c r="Q1402" s="103"/>
      <c r="R1402" s="103"/>
      <c r="S1402" s="103"/>
    </row>
    <row r="1403" spans="1:19" ht="14.5" customHeight="1">
      <c r="A1403" s="82" t="str">
        <f t="shared" si="21"/>
        <v>B0005</v>
      </c>
      <c r="B1403" s="410" t="s">
        <v>3763</v>
      </c>
      <c r="C1403" s="410" t="s">
        <v>3764</v>
      </c>
      <c r="D1403" s="410" t="s">
        <v>2018</v>
      </c>
      <c r="E1403" s="410" t="s">
        <v>3765</v>
      </c>
      <c r="F1403" s="410" t="s">
        <v>3766</v>
      </c>
      <c r="G1403" s="416">
        <v>45992</v>
      </c>
      <c r="H1403" s="410" t="s">
        <v>606</v>
      </c>
      <c r="I1403" s="411"/>
      <c r="J1403" s="411"/>
      <c r="K1403" s="411"/>
      <c r="L1403" s="411"/>
      <c r="M1403" s="410" t="s">
        <v>1882</v>
      </c>
      <c r="N1403" s="410" t="s">
        <v>116</v>
      </c>
      <c r="O1403" s="85"/>
      <c r="P1403" s="85"/>
      <c r="Q1403" s="85"/>
      <c r="R1403" s="85"/>
      <c r="S1403" s="85" t="s">
        <v>1768</v>
      </c>
    </row>
    <row r="1404" spans="1:19" ht="14.5" customHeight="1">
      <c r="A1404" s="103" t="str">
        <f t="shared" si="21"/>
        <v>B0005</v>
      </c>
      <c r="B1404" s="414" t="s">
        <v>3763</v>
      </c>
      <c r="C1404" s="414" t="s">
        <v>3764</v>
      </c>
      <c r="D1404" s="414" t="s">
        <v>2018</v>
      </c>
      <c r="E1404" s="414" t="s">
        <v>3765</v>
      </c>
      <c r="F1404" s="414" t="s">
        <v>3766</v>
      </c>
      <c r="G1404" s="418">
        <v>45992</v>
      </c>
      <c r="H1404" s="414" t="s">
        <v>606</v>
      </c>
      <c r="I1404" s="415"/>
      <c r="J1404" s="415"/>
      <c r="K1404" s="415"/>
      <c r="L1404" s="415"/>
      <c r="M1404" s="414" t="s">
        <v>1882</v>
      </c>
      <c r="N1404" s="414" t="s">
        <v>116</v>
      </c>
      <c r="O1404" s="103"/>
      <c r="P1404" s="103"/>
      <c r="Q1404" s="103"/>
      <c r="R1404" s="103"/>
      <c r="S1404" s="103" t="s">
        <v>1768</v>
      </c>
    </row>
    <row r="1405" spans="1:19" ht="14.5" customHeight="1">
      <c r="A1405" s="82" t="str">
        <f t="shared" si="21"/>
        <v>B0008</v>
      </c>
      <c r="B1405" s="410" t="s">
        <v>3767</v>
      </c>
      <c r="C1405" s="410" t="s">
        <v>3768</v>
      </c>
      <c r="D1405" s="410" t="s">
        <v>1764</v>
      </c>
      <c r="E1405" s="410" t="s">
        <v>3769</v>
      </c>
      <c r="F1405" s="410" t="s">
        <v>3770</v>
      </c>
      <c r="G1405" s="416">
        <v>42644</v>
      </c>
      <c r="H1405" s="410" t="s">
        <v>623</v>
      </c>
      <c r="I1405" s="417">
        <v>37</v>
      </c>
      <c r="J1405" s="417">
        <v>48</v>
      </c>
      <c r="K1405" s="417">
        <v>48</v>
      </c>
      <c r="L1405" s="417">
        <v>575</v>
      </c>
      <c r="M1405" s="410" t="s">
        <v>115</v>
      </c>
      <c r="N1405" s="410" t="s">
        <v>116</v>
      </c>
      <c r="O1405" s="85"/>
      <c r="P1405" s="85"/>
      <c r="Q1405" s="85"/>
      <c r="R1405" s="85"/>
      <c r="S1405" s="85" t="s">
        <v>1768</v>
      </c>
    </row>
    <row r="1406" spans="1:19" ht="14.5" customHeight="1">
      <c r="A1406" s="82" t="str">
        <f t="shared" si="21"/>
        <v>B0008</v>
      </c>
      <c r="B1406" s="410" t="s">
        <v>3767</v>
      </c>
      <c r="C1406" s="410" t="s">
        <v>3771</v>
      </c>
      <c r="D1406" s="410" t="s">
        <v>1764</v>
      </c>
      <c r="E1406" s="410" t="s">
        <v>3772</v>
      </c>
      <c r="F1406" s="410" t="s">
        <v>3773</v>
      </c>
      <c r="G1406" s="416">
        <v>47362</v>
      </c>
      <c r="H1406" s="410" t="s">
        <v>606</v>
      </c>
      <c r="I1406" s="417">
        <v>37</v>
      </c>
      <c r="J1406" s="417">
        <v>48</v>
      </c>
      <c r="K1406" s="417">
        <v>48</v>
      </c>
      <c r="L1406" s="417">
        <v>575</v>
      </c>
      <c r="M1406" s="410" t="s">
        <v>115</v>
      </c>
      <c r="N1406" s="410" t="s">
        <v>116</v>
      </c>
      <c r="O1406" s="85"/>
      <c r="P1406" s="85"/>
      <c r="Q1406" s="85"/>
      <c r="R1406" s="85"/>
      <c r="S1406" s="85" t="s">
        <v>1768</v>
      </c>
    </row>
    <row r="1407" spans="1:19" ht="14.5" customHeight="1">
      <c r="A1407" s="82" t="str">
        <f t="shared" si="21"/>
        <v>B0008</v>
      </c>
      <c r="B1407" s="410" t="s">
        <v>3767</v>
      </c>
      <c r="C1407" s="410" t="s">
        <v>3771</v>
      </c>
      <c r="D1407" s="410" t="s">
        <v>1764</v>
      </c>
      <c r="E1407" s="410" t="s">
        <v>3774</v>
      </c>
      <c r="F1407" s="410" t="s">
        <v>3775</v>
      </c>
      <c r="G1407" s="416">
        <v>42339</v>
      </c>
      <c r="H1407" s="410" t="s">
        <v>1777</v>
      </c>
      <c r="I1407" s="417">
        <v>45.75</v>
      </c>
      <c r="J1407" s="417">
        <v>35.75</v>
      </c>
      <c r="K1407" s="417">
        <v>47.5</v>
      </c>
      <c r="L1407" s="417">
        <v>640</v>
      </c>
      <c r="M1407" s="410" t="s">
        <v>115</v>
      </c>
      <c r="N1407" s="410" t="s">
        <v>116</v>
      </c>
      <c r="O1407" s="85"/>
      <c r="P1407" s="85"/>
      <c r="Q1407" s="85"/>
      <c r="R1407" s="85"/>
      <c r="S1407" s="85" t="s">
        <v>1768</v>
      </c>
    </row>
    <row r="1408" spans="1:19" ht="14.5" customHeight="1">
      <c r="A1408" s="103" t="str">
        <f t="shared" si="21"/>
        <v>B0008</v>
      </c>
      <c r="B1408" s="414" t="s">
        <v>3767</v>
      </c>
      <c r="C1408" s="414" t="s">
        <v>3768</v>
      </c>
      <c r="D1408" s="414" t="s">
        <v>1764</v>
      </c>
      <c r="E1408" s="414" t="s">
        <v>3769</v>
      </c>
      <c r="F1408" s="414" t="s">
        <v>3770</v>
      </c>
      <c r="G1408" s="418">
        <v>42644</v>
      </c>
      <c r="H1408" s="414" t="s">
        <v>623</v>
      </c>
      <c r="I1408" s="419">
        <v>48</v>
      </c>
      <c r="J1408" s="419">
        <v>37</v>
      </c>
      <c r="K1408" s="419">
        <v>48</v>
      </c>
      <c r="L1408" s="419">
        <v>575</v>
      </c>
      <c r="M1408" s="414" t="s">
        <v>115</v>
      </c>
      <c r="N1408" s="414" t="s">
        <v>116</v>
      </c>
      <c r="O1408" s="103"/>
      <c r="P1408" s="103"/>
      <c r="Q1408" s="103"/>
      <c r="R1408" s="103"/>
      <c r="S1408" s="103" t="s">
        <v>1768</v>
      </c>
    </row>
    <row r="1409" spans="1:19" ht="14.5" customHeight="1">
      <c r="A1409" s="103" t="str">
        <f t="shared" si="21"/>
        <v>B0008</v>
      </c>
      <c r="B1409" s="414" t="s">
        <v>3767</v>
      </c>
      <c r="C1409" s="414" t="s">
        <v>3771</v>
      </c>
      <c r="D1409" s="414" t="s">
        <v>1764</v>
      </c>
      <c r="E1409" s="414" t="s">
        <v>3772</v>
      </c>
      <c r="F1409" s="414" t="s">
        <v>3773</v>
      </c>
      <c r="G1409" s="418">
        <v>47362</v>
      </c>
      <c r="H1409" s="414" t="s">
        <v>606</v>
      </c>
      <c r="I1409" s="419">
        <v>48</v>
      </c>
      <c r="J1409" s="419">
        <v>37</v>
      </c>
      <c r="K1409" s="419">
        <v>48</v>
      </c>
      <c r="L1409" s="419">
        <v>575</v>
      </c>
      <c r="M1409" s="414" t="s">
        <v>115</v>
      </c>
      <c r="N1409" s="414" t="s">
        <v>116</v>
      </c>
      <c r="O1409" s="103"/>
      <c r="P1409" s="103"/>
      <c r="Q1409" s="103"/>
      <c r="R1409" s="103"/>
      <c r="S1409" s="103" t="s">
        <v>1768</v>
      </c>
    </row>
    <row r="1410" spans="1:19" ht="14.5" customHeight="1">
      <c r="A1410" s="103" t="str">
        <f t="shared" ref="A1410:A1473" si="22">LEFT(B1410,5)</f>
        <v>B0008</v>
      </c>
      <c r="B1410" s="414" t="s">
        <v>3767</v>
      </c>
      <c r="C1410" s="414" t="s">
        <v>3771</v>
      </c>
      <c r="D1410" s="414" t="s">
        <v>1764</v>
      </c>
      <c r="E1410" s="414" t="s">
        <v>3774</v>
      </c>
      <c r="F1410" s="414" t="s">
        <v>3775</v>
      </c>
      <c r="G1410" s="418">
        <v>42339</v>
      </c>
      <c r="H1410" s="414" t="s">
        <v>1777</v>
      </c>
      <c r="I1410" s="419">
        <v>47.5</v>
      </c>
      <c r="J1410" s="419">
        <v>45.75</v>
      </c>
      <c r="K1410" s="419">
        <v>35.75</v>
      </c>
      <c r="L1410" s="419">
        <v>640</v>
      </c>
      <c r="M1410" s="414" t="s">
        <v>115</v>
      </c>
      <c r="N1410" s="414" t="s">
        <v>116</v>
      </c>
      <c r="O1410" s="103"/>
      <c r="P1410" s="103"/>
      <c r="Q1410" s="103"/>
      <c r="R1410" s="103"/>
      <c r="S1410" s="103" t="s">
        <v>1768</v>
      </c>
    </row>
    <row r="1411" spans="1:19" ht="14.5" customHeight="1">
      <c r="A1411" s="82" t="str">
        <f t="shared" si="22"/>
        <v>B0012</v>
      </c>
      <c r="B1411" s="410" t="s">
        <v>3776</v>
      </c>
      <c r="C1411" s="410" t="s">
        <v>3777</v>
      </c>
      <c r="D1411" s="410" t="s">
        <v>3758</v>
      </c>
      <c r="E1411" s="410" t="s">
        <v>3778</v>
      </c>
      <c r="F1411" s="410" t="s">
        <v>3779</v>
      </c>
      <c r="G1411" s="416">
        <v>38687</v>
      </c>
      <c r="H1411" s="410" t="s">
        <v>1777</v>
      </c>
      <c r="I1411" s="417">
        <v>21</v>
      </c>
      <c r="J1411" s="417">
        <v>17</v>
      </c>
      <c r="K1411" s="417">
        <v>46</v>
      </c>
      <c r="L1411" s="417">
        <v>225</v>
      </c>
      <c r="M1411" s="410" t="s">
        <v>115</v>
      </c>
      <c r="N1411" s="410" t="s">
        <v>116</v>
      </c>
      <c r="O1411" s="85"/>
      <c r="P1411" s="85" t="s">
        <v>1882</v>
      </c>
      <c r="Q1411" s="85" t="s">
        <v>1882</v>
      </c>
      <c r="R1411" s="85" t="s">
        <v>1883</v>
      </c>
      <c r="S1411" s="85" t="s">
        <v>1768</v>
      </c>
    </row>
    <row r="1412" spans="1:19" ht="14.5" customHeight="1">
      <c r="A1412" s="82" t="str">
        <f t="shared" si="22"/>
        <v>B0012</v>
      </c>
      <c r="B1412" s="410" t="s">
        <v>3776</v>
      </c>
      <c r="C1412" s="410" t="s">
        <v>3777</v>
      </c>
      <c r="D1412" s="410" t="s">
        <v>3758</v>
      </c>
      <c r="E1412" s="410" t="s">
        <v>3780</v>
      </c>
      <c r="F1412" s="410" t="s">
        <v>3781</v>
      </c>
      <c r="G1412" s="416">
        <v>38353</v>
      </c>
      <c r="H1412" s="410" t="s">
        <v>1777</v>
      </c>
      <c r="I1412" s="417">
        <v>20</v>
      </c>
      <c r="J1412" s="417">
        <v>17</v>
      </c>
      <c r="K1412" s="417">
        <v>46</v>
      </c>
      <c r="L1412" s="417">
        <v>280</v>
      </c>
      <c r="M1412" s="410" t="s">
        <v>115</v>
      </c>
      <c r="N1412" s="410" t="s">
        <v>116</v>
      </c>
      <c r="O1412" s="85" t="s">
        <v>1882</v>
      </c>
      <c r="P1412" s="85" t="s">
        <v>1882</v>
      </c>
      <c r="Q1412" s="85" t="s">
        <v>1882</v>
      </c>
      <c r="R1412" s="85" t="s">
        <v>1883</v>
      </c>
      <c r="S1412" s="85" t="s">
        <v>1768</v>
      </c>
    </row>
    <row r="1413" spans="1:19" ht="14.5" customHeight="1">
      <c r="A1413" s="82" t="str">
        <f t="shared" si="22"/>
        <v>B0012</v>
      </c>
      <c r="B1413" s="410" t="s">
        <v>3776</v>
      </c>
      <c r="C1413" s="410" t="s">
        <v>3777</v>
      </c>
      <c r="D1413" s="410" t="s">
        <v>1764</v>
      </c>
      <c r="E1413" s="410" t="s">
        <v>3782</v>
      </c>
      <c r="F1413" s="410" t="s">
        <v>3783</v>
      </c>
      <c r="G1413" s="416">
        <v>41518</v>
      </c>
      <c r="H1413" s="410" t="s">
        <v>1777</v>
      </c>
      <c r="I1413" s="417">
        <v>46</v>
      </c>
      <c r="J1413" s="417">
        <v>36</v>
      </c>
      <c r="K1413" s="417">
        <v>53</v>
      </c>
      <c r="L1413" s="417">
        <v>246</v>
      </c>
      <c r="M1413" s="410" t="s">
        <v>115</v>
      </c>
      <c r="N1413" s="410" t="s">
        <v>116</v>
      </c>
      <c r="O1413" s="85" t="s">
        <v>115</v>
      </c>
      <c r="P1413" s="85" t="s">
        <v>115</v>
      </c>
      <c r="Q1413" s="85" t="s">
        <v>115</v>
      </c>
      <c r="R1413" s="85" t="s">
        <v>1767</v>
      </c>
      <c r="S1413" s="85" t="s">
        <v>1768</v>
      </c>
    </row>
    <row r="1414" spans="1:19" ht="14.5" customHeight="1">
      <c r="A1414" s="82" t="str">
        <f t="shared" si="22"/>
        <v>B0012</v>
      </c>
      <c r="B1414" s="410" t="s">
        <v>3776</v>
      </c>
      <c r="C1414" s="410" t="s">
        <v>3777</v>
      </c>
      <c r="D1414" s="410" t="s">
        <v>3758</v>
      </c>
      <c r="E1414" s="410" t="s">
        <v>3784</v>
      </c>
      <c r="F1414" s="410" t="s">
        <v>3785</v>
      </c>
      <c r="G1414" s="416">
        <v>38687</v>
      </c>
      <c r="H1414" s="410" t="s">
        <v>1777</v>
      </c>
      <c r="I1414" s="417">
        <v>21</v>
      </c>
      <c r="J1414" s="417">
        <v>17</v>
      </c>
      <c r="K1414" s="417">
        <v>46</v>
      </c>
      <c r="L1414" s="417">
        <v>225</v>
      </c>
      <c r="M1414" s="410" t="s">
        <v>115</v>
      </c>
      <c r="N1414" s="410" t="s">
        <v>116</v>
      </c>
      <c r="O1414" s="85" t="s">
        <v>115</v>
      </c>
      <c r="P1414" s="85" t="s">
        <v>115</v>
      </c>
      <c r="Q1414" s="85" t="s">
        <v>115</v>
      </c>
      <c r="R1414" s="85" t="s">
        <v>1767</v>
      </c>
      <c r="S1414" s="85" t="s">
        <v>1768</v>
      </c>
    </row>
    <row r="1415" spans="1:19" ht="14.5" customHeight="1">
      <c r="A1415" s="82" t="str">
        <f t="shared" si="22"/>
        <v>B0012</v>
      </c>
      <c r="B1415" s="410" t="s">
        <v>3776</v>
      </c>
      <c r="C1415" s="410" t="s">
        <v>3777</v>
      </c>
      <c r="D1415" s="410" t="s">
        <v>3758</v>
      </c>
      <c r="E1415" s="410" t="s">
        <v>3786</v>
      </c>
      <c r="F1415" s="410" t="s">
        <v>3787</v>
      </c>
      <c r="G1415" s="416">
        <v>38353</v>
      </c>
      <c r="H1415" s="410" t="s">
        <v>1777</v>
      </c>
      <c r="I1415" s="417">
        <v>20</v>
      </c>
      <c r="J1415" s="417">
        <v>17</v>
      </c>
      <c r="K1415" s="417">
        <v>46</v>
      </c>
      <c r="L1415" s="417">
        <v>280</v>
      </c>
      <c r="M1415" s="410" t="s">
        <v>115</v>
      </c>
      <c r="N1415" s="410" t="s">
        <v>116</v>
      </c>
      <c r="O1415" s="85" t="s">
        <v>115</v>
      </c>
      <c r="P1415" s="85" t="s">
        <v>115</v>
      </c>
      <c r="Q1415" s="85" t="s">
        <v>115</v>
      </c>
      <c r="R1415" s="85" t="s">
        <v>1767</v>
      </c>
      <c r="S1415" s="85" t="s">
        <v>1768</v>
      </c>
    </row>
    <row r="1416" spans="1:19" ht="14.5" customHeight="1">
      <c r="A1416" s="82" t="str">
        <f t="shared" si="22"/>
        <v>B0012</v>
      </c>
      <c r="B1416" s="410" t="s">
        <v>3776</v>
      </c>
      <c r="C1416" s="410" t="s">
        <v>3777</v>
      </c>
      <c r="D1416" s="410" t="s">
        <v>1764</v>
      </c>
      <c r="E1416" s="410" t="s">
        <v>3788</v>
      </c>
      <c r="F1416" s="410" t="s">
        <v>3789</v>
      </c>
      <c r="G1416" s="416">
        <v>41183</v>
      </c>
      <c r="H1416" s="410" t="s">
        <v>623</v>
      </c>
      <c r="I1416" s="417">
        <v>46</v>
      </c>
      <c r="J1416" s="417">
        <v>36</v>
      </c>
      <c r="K1416" s="417">
        <v>53</v>
      </c>
      <c r="L1416" s="417">
        <v>246</v>
      </c>
      <c r="M1416" s="410" t="s">
        <v>115</v>
      </c>
      <c r="N1416" s="410" t="s">
        <v>116</v>
      </c>
      <c r="O1416" s="85" t="s">
        <v>115</v>
      </c>
      <c r="P1416" s="85" t="s">
        <v>115</v>
      </c>
      <c r="Q1416" s="85" t="s">
        <v>115</v>
      </c>
      <c r="R1416" s="85" t="s">
        <v>1767</v>
      </c>
      <c r="S1416" s="85" t="s">
        <v>1768</v>
      </c>
    </row>
    <row r="1417" spans="1:19" ht="14.5" customHeight="1">
      <c r="A1417" s="82" t="str">
        <f t="shared" si="22"/>
        <v>B0012</v>
      </c>
      <c r="B1417" s="410" t="s">
        <v>3776</v>
      </c>
      <c r="C1417" s="410" t="s">
        <v>3777</v>
      </c>
      <c r="D1417" s="410" t="s">
        <v>3758</v>
      </c>
      <c r="E1417" s="410" t="s">
        <v>3790</v>
      </c>
      <c r="F1417" s="410" t="s">
        <v>3791</v>
      </c>
      <c r="G1417" s="416">
        <v>38534</v>
      </c>
      <c r="H1417" s="410" t="s">
        <v>1777</v>
      </c>
      <c r="I1417" s="417">
        <v>21</v>
      </c>
      <c r="J1417" s="417">
        <v>17</v>
      </c>
      <c r="K1417" s="417">
        <v>45</v>
      </c>
      <c r="L1417" s="417">
        <v>265</v>
      </c>
      <c r="M1417" s="410" t="s">
        <v>115</v>
      </c>
      <c r="N1417" s="410" t="s">
        <v>116</v>
      </c>
      <c r="O1417" s="85" t="s">
        <v>115</v>
      </c>
      <c r="P1417" s="85" t="s">
        <v>115</v>
      </c>
      <c r="Q1417" s="85" t="s">
        <v>115</v>
      </c>
      <c r="R1417" s="85" t="s">
        <v>1767</v>
      </c>
      <c r="S1417" s="85" t="s">
        <v>1768</v>
      </c>
    </row>
    <row r="1418" spans="1:19" ht="14.5" customHeight="1">
      <c r="A1418" s="82" t="str">
        <f t="shared" si="22"/>
        <v>B0012</v>
      </c>
      <c r="B1418" s="410" t="s">
        <v>3776</v>
      </c>
      <c r="C1418" s="410" t="s">
        <v>3777</v>
      </c>
      <c r="D1418" s="410" t="s">
        <v>3758</v>
      </c>
      <c r="E1418" s="410" t="s">
        <v>3792</v>
      </c>
      <c r="F1418" s="410" t="s">
        <v>3793</v>
      </c>
      <c r="G1418" s="416">
        <v>38687</v>
      </c>
      <c r="H1418" s="410" t="s">
        <v>1777</v>
      </c>
      <c r="I1418" s="417">
        <v>46</v>
      </c>
      <c r="J1418" s="417">
        <v>36</v>
      </c>
      <c r="K1418" s="417">
        <v>53</v>
      </c>
      <c r="L1418" s="417">
        <v>246</v>
      </c>
      <c r="M1418" s="410" t="s">
        <v>115</v>
      </c>
      <c r="N1418" s="410" t="s">
        <v>116</v>
      </c>
      <c r="O1418" s="85" t="s">
        <v>115</v>
      </c>
      <c r="P1418" s="85" t="s">
        <v>115</v>
      </c>
      <c r="Q1418" s="85" t="s">
        <v>115</v>
      </c>
      <c r="R1418" s="85" t="s">
        <v>1767</v>
      </c>
      <c r="S1418" s="85" t="s">
        <v>1768</v>
      </c>
    </row>
    <row r="1419" spans="1:19" ht="14.5" customHeight="1">
      <c r="A1419" s="103" t="str">
        <f t="shared" si="22"/>
        <v>B0012</v>
      </c>
      <c r="B1419" s="414" t="s">
        <v>3776</v>
      </c>
      <c r="C1419" s="414" t="s">
        <v>3777</v>
      </c>
      <c r="D1419" s="414" t="s">
        <v>3758</v>
      </c>
      <c r="E1419" s="414" t="s">
        <v>3778</v>
      </c>
      <c r="F1419" s="414" t="s">
        <v>3779</v>
      </c>
      <c r="G1419" s="418">
        <v>38687</v>
      </c>
      <c r="H1419" s="414" t="s">
        <v>1777</v>
      </c>
      <c r="I1419" s="419">
        <v>46</v>
      </c>
      <c r="J1419" s="419">
        <v>21</v>
      </c>
      <c r="K1419" s="419">
        <v>17</v>
      </c>
      <c r="L1419" s="419">
        <v>225</v>
      </c>
      <c r="M1419" s="414" t="s">
        <v>115</v>
      </c>
      <c r="N1419" s="414" t="s">
        <v>116</v>
      </c>
      <c r="O1419" s="103"/>
      <c r="P1419" s="103" t="s">
        <v>1882</v>
      </c>
      <c r="Q1419" s="103" t="s">
        <v>1882</v>
      </c>
      <c r="R1419" s="103" t="s">
        <v>1883</v>
      </c>
      <c r="S1419" s="103" t="s">
        <v>1768</v>
      </c>
    </row>
    <row r="1420" spans="1:19" ht="14.5" customHeight="1">
      <c r="A1420" s="103" t="str">
        <f t="shared" si="22"/>
        <v>B0012</v>
      </c>
      <c r="B1420" s="414" t="s">
        <v>3776</v>
      </c>
      <c r="C1420" s="414" t="s">
        <v>3777</v>
      </c>
      <c r="D1420" s="414" t="s">
        <v>3758</v>
      </c>
      <c r="E1420" s="414" t="s">
        <v>3780</v>
      </c>
      <c r="F1420" s="414" t="s">
        <v>3781</v>
      </c>
      <c r="G1420" s="418">
        <v>38353</v>
      </c>
      <c r="H1420" s="414" t="s">
        <v>1777</v>
      </c>
      <c r="I1420" s="419">
        <v>46</v>
      </c>
      <c r="J1420" s="419">
        <v>20</v>
      </c>
      <c r="K1420" s="419">
        <v>17</v>
      </c>
      <c r="L1420" s="419">
        <v>280</v>
      </c>
      <c r="M1420" s="414" t="s">
        <v>115</v>
      </c>
      <c r="N1420" s="414" t="s">
        <v>116</v>
      </c>
      <c r="O1420" s="103" t="s">
        <v>1882</v>
      </c>
      <c r="P1420" s="103" t="s">
        <v>1882</v>
      </c>
      <c r="Q1420" s="103" t="s">
        <v>1882</v>
      </c>
      <c r="R1420" s="103" t="s">
        <v>1883</v>
      </c>
      <c r="S1420" s="103" t="s">
        <v>1768</v>
      </c>
    </row>
    <row r="1421" spans="1:19" ht="14.5" customHeight="1">
      <c r="A1421" s="103" t="str">
        <f t="shared" si="22"/>
        <v>B0012</v>
      </c>
      <c r="B1421" s="414" t="s">
        <v>3776</v>
      </c>
      <c r="C1421" s="414" t="s">
        <v>3777</v>
      </c>
      <c r="D1421" s="414" t="s">
        <v>1764</v>
      </c>
      <c r="E1421" s="414" t="s">
        <v>3782</v>
      </c>
      <c r="F1421" s="414" t="s">
        <v>3783</v>
      </c>
      <c r="G1421" s="418">
        <v>41518</v>
      </c>
      <c r="H1421" s="414" t="s">
        <v>1777</v>
      </c>
      <c r="I1421" s="419">
        <v>53</v>
      </c>
      <c r="J1421" s="419">
        <v>46</v>
      </c>
      <c r="K1421" s="419">
        <v>36</v>
      </c>
      <c r="L1421" s="419">
        <v>246</v>
      </c>
      <c r="M1421" s="414" t="s">
        <v>115</v>
      </c>
      <c r="N1421" s="414" t="s">
        <v>116</v>
      </c>
      <c r="O1421" s="103" t="s">
        <v>115</v>
      </c>
      <c r="P1421" s="103" t="s">
        <v>115</v>
      </c>
      <c r="Q1421" s="103" t="s">
        <v>115</v>
      </c>
      <c r="R1421" s="103" t="s">
        <v>1767</v>
      </c>
      <c r="S1421" s="103" t="s">
        <v>1768</v>
      </c>
    </row>
    <row r="1422" spans="1:19" ht="14.5" customHeight="1">
      <c r="A1422" s="103" t="str">
        <f t="shared" si="22"/>
        <v>B0012</v>
      </c>
      <c r="B1422" s="414" t="s">
        <v>3776</v>
      </c>
      <c r="C1422" s="414" t="s">
        <v>3777</v>
      </c>
      <c r="D1422" s="414" t="s">
        <v>3758</v>
      </c>
      <c r="E1422" s="414" t="s">
        <v>3784</v>
      </c>
      <c r="F1422" s="414" t="s">
        <v>3785</v>
      </c>
      <c r="G1422" s="418">
        <v>38687</v>
      </c>
      <c r="H1422" s="414" t="s">
        <v>1777</v>
      </c>
      <c r="I1422" s="419">
        <v>46</v>
      </c>
      <c r="J1422" s="419">
        <v>21</v>
      </c>
      <c r="K1422" s="419">
        <v>17</v>
      </c>
      <c r="L1422" s="419">
        <v>225</v>
      </c>
      <c r="M1422" s="414" t="s">
        <v>115</v>
      </c>
      <c r="N1422" s="414" t="s">
        <v>116</v>
      </c>
      <c r="O1422" s="103" t="s">
        <v>115</v>
      </c>
      <c r="P1422" s="103" t="s">
        <v>115</v>
      </c>
      <c r="Q1422" s="103" t="s">
        <v>115</v>
      </c>
      <c r="R1422" s="103" t="s">
        <v>1767</v>
      </c>
      <c r="S1422" s="103" t="s">
        <v>1768</v>
      </c>
    </row>
    <row r="1423" spans="1:19" ht="14.5" customHeight="1">
      <c r="A1423" s="103" t="str">
        <f t="shared" si="22"/>
        <v>B0012</v>
      </c>
      <c r="B1423" s="414" t="s">
        <v>3776</v>
      </c>
      <c r="C1423" s="414" t="s">
        <v>3777</v>
      </c>
      <c r="D1423" s="414" t="s">
        <v>3758</v>
      </c>
      <c r="E1423" s="414" t="s">
        <v>3786</v>
      </c>
      <c r="F1423" s="414" t="s">
        <v>3787</v>
      </c>
      <c r="G1423" s="418">
        <v>38353</v>
      </c>
      <c r="H1423" s="414" t="s">
        <v>1777</v>
      </c>
      <c r="I1423" s="419">
        <v>46</v>
      </c>
      <c r="J1423" s="419">
        <v>20</v>
      </c>
      <c r="K1423" s="419">
        <v>17</v>
      </c>
      <c r="L1423" s="419">
        <v>280</v>
      </c>
      <c r="M1423" s="414" t="s">
        <v>115</v>
      </c>
      <c r="N1423" s="414" t="s">
        <v>116</v>
      </c>
      <c r="O1423" s="103" t="s">
        <v>115</v>
      </c>
      <c r="P1423" s="103" t="s">
        <v>115</v>
      </c>
      <c r="Q1423" s="103" t="s">
        <v>115</v>
      </c>
      <c r="R1423" s="103" t="s">
        <v>1767</v>
      </c>
      <c r="S1423" s="103" t="s">
        <v>1768</v>
      </c>
    </row>
    <row r="1424" spans="1:19" ht="14.5" customHeight="1">
      <c r="A1424" s="103" t="str">
        <f t="shared" si="22"/>
        <v>B0012</v>
      </c>
      <c r="B1424" s="414" t="s">
        <v>3776</v>
      </c>
      <c r="C1424" s="414" t="s">
        <v>3777</v>
      </c>
      <c r="D1424" s="414" t="s">
        <v>1764</v>
      </c>
      <c r="E1424" s="414" t="s">
        <v>3788</v>
      </c>
      <c r="F1424" s="414" t="s">
        <v>3789</v>
      </c>
      <c r="G1424" s="418">
        <v>41183</v>
      </c>
      <c r="H1424" s="414" t="s">
        <v>623</v>
      </c>
      <c r="I1424" s="419">
        <v>53</v>
      </c>
      <c r="J1424" s="419">
        <v>46</v>
      </c>
      <c r="K1424" s="419">
        <v>36</v>
      </c>
      <c r="L1424" s="419">
        <v>246</v>
      </c>
      <c r="M1424" s="414" t="s">
        <v>115</v>
      </c>
      <c r="N1424" s="414" t="s">
        <v>116</v>
      </c>
      <c r="O1424" s="103" t="s">
        <v>115</v>
      </c>
      <c r="P1424" s="103" t="s">
        <v>115</v>
      </c>
      <c r="Q1424" s="103" t="s">
        <v>115</v>
      </c>
      <c r="R1424" s="103" t="s">
        <v>1767</v>
      </c>
      <c r="S1424" s="103" t="s">
        <v>1768</v>
      </c>
    </row>
    <row r="1425" spans="1:19" ht="14.5" customHeight="1">
      <c r="A1425" s="103" t="str">
        <f t="shared" si="22"/>
        <v>B0012</v>
      </c>
      <c r="B1425" s="414" t="s">
        <v>3776</v>
      </c>
      <c r="C1425" s="414" t="s">
        <v>3777</v>
      </c>
      <c r="D1425" s="414" t="s">
        <v>3758</v>
      </c>
      <c r="E1425" s="414" t="s">
        <v>3790</v>
      </c>
      <c r="F1425" s="414" t="s">
        <v>3791</v>
      </c>
      <c r="G1425" s="418">
        <v>38534</v>
      </c>
      <c r="H1425" s="414" t="s">
        <v>1777</v>
      </c>
      <c r="I1425" s="419">
        <v>45</v>
      </c>
      <c r="J1425" s="419">
        <v>21</v>
      </c>
      <c r="K1425" s="419">
        <v>17</v>
      </c>
      <c r="L1425" s="419">
        <v>265</v>
      </c>
      <c r="M1425" s="414" t="s">
        <v>115</v>
      </c>
      <c r="N1425" s="414" t="s">
        <v>116</v>
      </c>
      <c r="O1425" s="103" t="s">
        <v>115</v>
      </c>
      <c r="P1425" s="103" t="s">
        <v>115</v>
      </c>
      <c r="Q1425" s="103" t="s">
        <v>115</v>
      </c>
      <c r="R1425" s="103" t="s">
        <v>1767</v>
      </c>
      <c r="S1425" s="103" t="s">
        <v>1768</v>
      </c>
    </row>
    <row r="1426" spans="1:19" ht="14.5" customHeight="1">
      <c r="A1426" s="103" t="str">
        <f t="shared" si="22"/>
        <v>B0012</v>
      </c>
      <c r="B1426" s="414" t="s">
        <v>3776</v>
      </c>
      <c r="C1426" s="414" t="s">
        <v>3777</v>
      </c>
      <c r="D1426" s="414" t="s">
        <v>3758</v>
      </c>
      <c r="E1426" s="414" t="s">
        <v>3792</v>
      </c>
      <c r="F1426" s="414" t="s">
        <v>3793</v>
      </c>
      <c r="G1426" s="418">
        <v>38687</v>
      </c>
      <c r="H1426" s="414" t="s">
        <v>1777</v>
      </c>
      <c r="I1426" s="419">
        <v>53</v>
      </c>
      <c r="J1426" s="419">
        <v>46</v>
      </c>
      <c r="K1426" s="419">
        <v>36</v>
      </c>
      <c r="L1426" s="419">
        <v>246</v>
      </c>
      <c r="M1426" s="414" t="s">
        <v>115</v>
      </c>
      <c r="N1426" s="414" t="s">
        <v>116</v>
      </c>
      <c r="O1426" s="103" t="s">
        <v>115</v>
      </c>
      <c r="P1426" s="103" t="s">
        <v>115</v>
      </c>
      <c r="Q1426" s="103" t="s">
        <v>115</v>
      </c>
      <c r="R1426" s="103" t="s">
        <v>1767</v>
      </c>
      <c r="S1426" s="103" t="s">
        <v>1768</v>
      </c>
    </row>
    <row r="1427" spans="1:19" ht="14.5" customHeight="1">
      <c r="A1427" s="82" t="str">
        <f t="shared" si="22"/>
        <v>B0014</v>
      </c>
      <c r="B1427" s="410" t="s">
        <v>3794</v>
      </c>
      <c r="C1427" s="410" t="s">
        <v>3795</v>
      </c>
      <c r="D1427" s="410" t="s">
        <v>1764</v>
      </c>
      <c r="E1427" s="410" t="s">
        <v>3796</v>
      </c>
      <c r="F1427" s="410" t="s">
        <v>3797</v>
      </c>
      <c r="G1427" s="416">
        <v>43647</v>
      </c>
      <c r="H1427" s="410" t="s">
        <v>623</v>
      </c>
      <c r="I1427" s="417">
        <v>37</v>
      </c>
      <c r="J1427" s="417">
        <v>48</v>
      </c>
      <c r="K1427" s="417">
        <v>43</v>
      </c>
      <c r="L1427" s="417">
        <v>485</v>
      </c>
      <c r="M1427" s="410" t="s">
        <v>115</v>
      </c>
      <c r="N1427" s="410" t="s">
        <v>116</v>
      </c>
      <c r="O1427" s="85"/>
      <c r="P1427" s="85"/>
      <c r="Q1427" s="85"/>
      <c r="R1427" s="85"/>
      <c r="S1427" s="85" t="s">
        <v>1768</v>
      </c>
    </row>
    <row r="1428" spans="1:19" ht="14.5" customHeight="1">
      <c r="A1428" s="82" t="str">
        <f t="shared" si="22"/>
        <v>B0014</v>
      </c>
      <c r="B1428" s="410" t="s">
        <v>3794</v>
      </c>
      <c r="C1428" s="410" t="s">
        <v>3798</v>
      </c>
      <c r="D1428" s="410" t="s">
        <v>1764</v>
      </c>
      <c r="E1428" s="410" t="s">
        <v>3799</v>
      </c>
      <c r="F1428" s="410" t="s">
        <v>3800</v>
      </c>
      <c r="G1428" s="416">
        <v>45901</v>
      </c>
      <c r="H1428" s="410" t="s">
        <v>606</v>
      </c>
      <c r="I1428" s="417">
        <v>37</v>
      </c>
      <c r="J1428" s="417">
        <v>48</v>
      </c>
      <c r="K1428" s="417">
        <v>43</v>
      </c>
      <c r="L1428" s="417">
        <v>485</v>
      </c>
      <c r="M1428" s="410" t="s">
        <v>115</v>
      </c>
      <c r="N1428" s="410" t="s">
        <v>116</v>
      </c>
      <c r="O1428" s="85"/>
      <c r="P1428" s="85"/>
      <c r="Q1428" s="85"/>
      <c r="R1428" s="85"/>
      <c r="S1428" s="85" t="s">
        <v>1768</v>
      </c>
    </row>
    <row r="1429" spans="1:19" ht="14.5" customHeight="1">
      <c r="A1429" s="82" t="str">
        <f t="shared" si="22"/>
        <v>B0014</v>
      </c>
      <c r="B1429" s="410" t="s">
        <v>3794</v>
      </c>
      <c r="C1429" s="410" t="s">
        <v>3798</v>
      </c>
      <c r="D1429" s="410" t="s">
        <v>1764</v>
      </c>
      <c r="E1429" s="410" t="s">
        <v>3801</v>
      </c>
      <c r="F1429" s="410" t="s">
        <v>3802</v>
      </c>
      <c r="G1429" s="416">
        <v>42339</v>
      </c>
      <c r="H1429" s="410" t="s">
        <v>1777</v>
      </c>
      <c r="I1429" s="417">
        <v>45.75</v>
      </c>
      <c r="J1429" s="417">
        <v>35.75</v>
      </c>
      <c r="K1429" s="417">
        <v>42.5</v>
      </c>
      <c r="L1429" s="417">
        <v>545</v>
      </c>
      <c r="M1429" s="410" t="s">
        <v>115</v>
      </c>
      <c r="N1429" s="410" t="s">
        <v>116</v>
      </c>
      <c r="O1429" s="85"/>
      <c r="P1429" s="85"/>
      <c r="Q1429" s="85"/>
      <c r="R1429" s="85"/>
      <c r="S1429" s="85" t="s">
        <v>1768</v>
      </c>
    </row>
    <row r="1430" spans="1:19" ht="14.5" customHeight="1">
      <c r="A1430" s="103" t="str">
        <f t="shared" si="22"/>
        <v>B0014</v>
      </c>
      <c r="B1430" s="414" t="s">
        <v>3794</v>
      </c>
      <c r="C1430" s="414" t="s">
        <v>3795</v>
      </c>
      <c r="D1430" s="414" t="s">
        <v>1764</v>
      </c>
      <c r="E1430" s="414" t="s">
        <v>3796</v>
      </c>
      <c r="F1430" s="414" t="s">
        <v>3797</v>
      </c>
      <c r="G1430" s="418">
        <v>43647</v>
      </c>
      <c r="H1430" s="414" t="s">
        <v>623</v>
      </c>
      <c r="I1430" s="419">
        <v>43</v>
      </c>
      <c r="J1430" s="419">
        <v>37</v>
      </c>
      <c r="K1430" s="419">
        <v>48</v>
      </c>
      <c r="L1430" s="419">
        <v>485</v>
      </c>
      <c r="M1430" s="414" t="s">
        <v>115</v>
      </c>
      <c r="N1430" s="414" t="s">
        <v>116</v>
      </c>
      <c r="O1430" s="103"/>
      <c r="P1430" s="103"/>
      <c r="Q1430" s="103"/>
      <c r="R1430" s="103"/>
      <c r="S1430" s="103" t="s">
        <v>1768</v>
      </c>
    </row>
    <row r="1431" spans="1:19" ht="14.5" customHeight="1">
      <c r="A1431" s="103" t="str">
        <f t="shared" si="22"/>
        <v>B0014</v>
      </c>
      <c r="B1431" s="414" t="s">
        <v>3794</v>
      </c>
      <c r="C1431" s="414" t="s">
        <v>3798</v>
      </c>
      <c r="D1431" s="414" t="s">
        <v>1764</v>
      </c>
      <c r="E1431" s="414" t="s">
        <v>3799</v>
      </c>
      <c r="F1431" s="414" t="s">
        <v>3800</v>
      </c>
      <c r="G1431" s="418">
        <v>45901</v>
      </c>
      <c r="H1431" s="414" t="s">
        <v>606</v>
      </c>
      <c r="I1431" s="419">
        <v>43</v>
      </c>
      <c r="J1431" s="419">
        <v>37</v>
      </c>
      <c r="K1431" s="419">
        <v>48</v>
      </c>
      <c r="L1431" s="419">
        <v>485</v>
      </c>
      <c r="M1431" s="414" t="s">
        <v>115</v>
      </c>
      <c r="N1431" s="414" t="s">
        <v>116</v>
      </c>
      <c r="O1431" s="103"/>
      <c r="P1431" s="103"/>
      <c r="Q1431" s="103"/>
      <c r="R1431" s="103"/>
      <c r="S1431" s="103" t="s">
        <v>1768</v>
      </c>
    </row>
    <row r="1432" spans="1:19" ht="14.5" customHeight="1">
      <c r="A1432" s="103" t="str">
        <f t="shared" si="22"/>
        <v>B0014</v>
      </c>
      <c r="B1432" s="414" t="s">
        <v>3794</v>
      </c>
      <c r="C1432" s="414" t="s">
        <v>3798</v>
      </c>
      <c r="D1432" s="414" t="s">
        <v>1764</v>
      </c>
      <c r="E1432" s="414" t="s">
        <v>3801</v>
      </c>
      <c r="F1432" s="414" t="s">
        <v>3802</v>
      </c>
      <c r="G1432" s="418">
        <v>42339</v>
      </c>
      <c r="H1432" s="414" t="s">
        <v>1777</v>
      </c>
      <c r="I1432" s="419">
        <v>42.5</v>
      </c>
      <c r="J1432" s="419">
        <v>45.75</v>
      </c>
      <c r="K1432" s="419">
        <v>35.75</v>
      </c>
      <c r="L1432" s="419">
        <v>545</v>
      </c>
      <c r="M1432" s="414" t="s">
        <v>115</v>
      </c>
      <c r="N1432" s="414" t="s">
        <v>116</v>
      </c>
      <c r="O1432" s="103"/>
      <c r="P1432" s="103"/>
      <c r="Q1432" s="103"/>
      <c r="R1432" s="103"/>
      <c r="S1432" s="103" t="s">
        <v>1768</v>
      </c>
    </row>
    <row r="1433" spans="1:19" ht="14.5" customHeight="1">
      <c r="A1433" s="82" t="str">
        <f t="shared" si="22"/>
        <v>B0016</v>
      </c>
      <c r="B1433" s="410" t="s">
        <v>3803</v>
      </c>
      <c r="C1433" s="410" t="s">
        <v>3804</v>
      </c>
      <c r="D1433" s="410" t="s">
        <v>1764</v>
      </c>
      <c r="E1433" s="410" t="s">
        <v>3805</v>
      </c>
      <c r="F1433" s="410" t="s">
        <v>3806</v>
      </c>
      <c r="G1433" s="416">
        <v>47818</v>
      </c>
      <c r="H1433" s="410" t="s">
        <v>606</v>
      </c>
      <c r="I1433" s="417">
        <v>37.5</v>
      </c>
      <c r="J1433" s="417">
        <v>26.25</v>
      </c>
      <c r="K1433" s="417">
        <v>28.5</v>
      </c>
      <c r="L1433" s="417">
        <v>460</v>
      </c>
      <c r="M1433" s="410"/>
      <c r="N1433" s="410" t="s">
        <v>116</v>
      </c>
      <c r="O1433" s="85" t="s">
        <v>1882</v>
      </c>
      <c r="P1433" s="85" t="s">
        <v>1882</v>
      </c>
      <c r="Q1433" s="85" t="s">
        <v>1882</v>
      </c>
      <c r="R1433" s="85" t="s">
        <v>1883</v>
      </c>
      <c r="S1433" s="85" t="s">
        <v>1768</v>
      </c>
    </row>
    <row r="1434" spans="1:19" ht="14.5" customHeight="1">
      <c r="A1434" s="103" t="str">
        <f t="shared" si="22"/>
        <v>B0016</v>
      </c>
      <c r="B1434" s="414" t="s">
        <v>3803</v>
      </c>
      <c r="C1434" s="414" t="s">
        <v>3804</v>
      </c>
      <c r="D1434" s="414" t="s">
        <v>1764</v>
      </c>
      <c r="E1434" s="414" t="s">
        <v>3805</v>
      </c>
      <c r="F1434" s="414" t="s">
        <v>3806</v>
      </c>
      <c r="G1434" s="418">
        <v>47818</v>
      </c>
      <c r="H1434" s="414" t="s">
        <v>606</v>
      </c>
      <c r="I1434" s="419">
        <v>28.5</v>
      </c>
      <c r="J1434" s="419">
        <v>37.5</v>
      </c>
      <c r="K1434" s="419">
        <v>26.25</v>
      </c>
      <c r="L1434" s="419">
        <v>460</v>
      </c>
      <c r="M1434" s="414"/>
      <c r="N1434" s="414" t="s">
        <v>116</v>
      </c>
      <c r="O1434" s="103" t="s">
        <v>1882</v>
      </c>
      <c r="P1434" s="103" t="s">
        <v>1882</v>
      </c>
      <c r="Q1434" s="103" t="s">
        <v>1882</v>
      </c>
      <c r="R1434" s="103" t="s">
        <v>1883</v>
      </c>
      <c r="S1434" s="103" t="s">
        <v>1768</v>
      </c>
    </row>
    <row r="1435" spans="1:19" ht="14.5" customHeight="1">
      <c r="A1435" s="82" t="str">
        <f t="shared" si="22"/>
        <v>B0017</v>
      </c>
      <c r="B1435" s="410" t="s">
        <v>3807</v>
      </c>
      <c r="C1435" s="410" t="s">
        <v>3808</v>
      </c>
      <c r="D1435" s="410" t="s">
        <v>2018</v>
      </c>
      <c r="E1435" s="410" t="s">
        <v>3809</v>
      </c>
      <c r="F1435" s="410" t="s">
        <v>3810</v>
      </c>
      <c r="G1435" s="416">
        <v>44896</v>
      </c>
      <c r="H1435" s="410" t="s">
        <v>606</v>
      </c>
      <c r="I1435" s="417">
        <v>0</v>
      </c>
      <c r="J1435" s="417">
        <v>0</v>
      </c>
      <c r="K1435" s="417">
        <v>0</v>
      </c>
      <c r="L1435" s="417">
        <v>0</v>
      </c>
      <c r="M1435" s="410"/>
      <c r="N1435" s="410" t="s">
        <v>116</v>
      </c>
      <c r="O1435" s="85"/>
      <c r="P1435" s="85"/>
      <c r="Q1435" s="85"/>
      <c r="R1435" s="85"/>
      <c r="S1435" s="85" t="s">
        <v>1768</v>
      </c>
    </row>
    <row r="1436" spans="1:19" ht="14.5" customHeight="1">
      <c r="A1436" s="103" t="str">
        <f t="shared" si="22"/>
        <v>B0017</v>
      </c>
      <c r="B1436" s="414" t="s">
        <v>3807</v>
      </c>
      <c r="C1436" s="414" t="s">
        <v>3808</v>
      </c>
      <c r="D1436" s="414" t="s">
        <v>2018</v>
      </c>
      <c r="E1436" s="414" t="s">
        <v>3809</v>
      </c>
      <c r="F1436" s="414" t="s">
        <v>3810</v>
      </c>
      <c r="G1436" s="418">
        <v>44896</v>
      </c>
      <c r="H1436" s="414" t="s">
        <v>606</v>
      </c>
      <c r="I1436" s="419">
        <v>0</v>
      </c>
      <c r="J1436" s="419">
        <v>0</v>
      </c>
      <c r="K1436" s="419">
        <v>0</v>
      </c>
      <c r="L1436" s="419">
        <v>0</v>
      </c>
      <c r="M1436" s="414"/>
      <c r="N1436" s="414" t="s">
        <v>116</v>
      </c>
      <c r="O1436" s="103"/>
      <c r="P1436" s="103"/>
      <c r="Q1436" s="103"/>
      <c r="R1436" s="103"/>
      <c r="S1436" s="103" t="s">
        <v>1768</v>
      </c>
    </row>
    <row r="1437" spans="1:19" ht="14.5" customHeight="1">
      <c r="A1437" s="82" t="str">
        <f t="shared" si="22"/>
        <v>B0018</v>
      </c>
      <c r="B1437" s="410" t="s">
        <v>3811</v>
      </c>
      <c r="C1437" s="410" t="s">
        <v>3812</v>
      </c>
      <c r="D1437" s="410" t="s">
        <v>1764</v>
      </c>
      <c r="E1437" s="410" t="s">
        <v>3813</v>
      </c>
      <c r="F1437" s="410" t="s">
        <v>3814</v>
      </c>
      <c r="G1437" s="416">
        <v>45870</v>
      </c>
      <c r="H1437" s="410" t="s">
        <v>606</v>
      </c>
      <c r="I1437" s="417">
        <v>135.4</v>
      </c>
      <c r="J1437" s="417">
        <v>89</v>
      </c>
      <c r="K1437" s="417">
        <v>71</v>
      </c>
      <c r="L1437" s="417">
        <v>4200</v>
      </c>
      <c r="M1437" s="410" t="s">
        <v>115</v>
      </c>
      <c r="N1437" s="410" t="s">
        <v>116</v>
      </c>
      <c r="O1437" s="85"/>
      <c r="P1437" s="85"/>
      <c r="Q1437" s="85"/>
      <c r="R1437" s="85"/>
      <c r="S1437" s="85" t="s">
        <v>1768</v>
      </c>
    </row>
    <row r="1438" spans="1:19" ht="14.5" customHeight="1">
      <c r="A1438" s="82" t="str">
        <f t="shared" si="22"/>
        <v>B0018</v>
      </c>
      <c r="B1438" s="410" t="s">
        <v>3811</v>
      </c>
      <c r="C1438" s="410" t="s">
        <v>3815</v>
      </c>
      <c r="D1438" s="410" t="s">
        <v>1764</v>
      </c>
      <c r="E1438" s="410" t="s">
        <v>3816</v>
      </c>
      <c r="F1438" s="410" t="s">
        <v>3817</v>
      </c>
      <c r="G1438" s="416">
        <v>45870</v>
      </c>
      <c r="H1438" s="410" t="s">
        <v>623</v>
      </c>
      <c r="I1438" s="417">
        <v>170</v>
      </c>
      <c r="J1438" s="417">
        <v>87</v>
      </c>
      <c r="K1438" s="417">
        <v>78</v>
      </c>
      <c r="L1438" s="417">
        <v>3910</v>
      </c>
      <c r="M1438" s="410" t="s">
        <v>115</v>
      </c>
      <c r="N1438" s="410" t="s">
        <v>116</v>
      </c>
      <c r="O1438" s="85"/>
      <c r="P1438" s="85"/>
      <c r="Q1438" s="85"/>
      <c r="R1438" s="85"/>
      <c r="S1438" s="85" t="s">
        <v>1768</v>
      </c>
    </row>
    <row r="1439" spans="1:19" ht="14.5" customHeight="1">
      <c r="A1439" s="103" t="str">
        <f t="shared" si="22"/>
        <v>B0018</v>
      </c>
      <c r="B1439" s="414" t="s">
        <v>3811</v>
      </c>
      <c r="C1439" s="414" t="s">
        <v>3812</v>
      </c>
      <c r="D1439" s="414" t="s">
        <v>1764</v>
      </c>
      <c r="E1439" s="414" t="s">
        <v>3813</v>
      </c>
      <c r="F1439" s="414" t="s">
        <v>3814</v>
      </c>
      <c r="G1439" s="418">
        <v>45870</v>
      </c>
      <c r="H1439" s="414" t="s">
        <v>606</v>
      </c>
      <c r="I1439" s="419">
        <v>71</v>
      </c>
      <c r="J1439" s="419">
        <v>135.4</v>
      </c>
      <c r="K1439" s="419">
        <v>89</v>
      </c>
      <c r="L1439" s="419">
        <v>4200</v>
      </c>
      <c r="M1439" s="414" t="s">
        <v>115</v>
      </c>
      <c r="N1439" s="414" t="s">
        <v>116</v>
      </c>
      <c r="O1439" s="103"/>
      <c r="P1439" s="103"/>
      <c r="Q1439" s="103"/>
      <c r="R1439" s="103"/>
      <c r="S1439" s="103" t="s">
        <v>1768</v>
      </c>
    </row>
    <row r="1440" spans="1:19" ht="14.5" customHeight="1">
      <c r="A1440" s="103" t="str">
        <f t="shared" si="22"/>
        <v>B0018</v>
      </c>
      <c r="B1440" s="414" t="s">
        <v>3811</v>
      </c>
      <c r="C1440" s="414" t="s">
        <v>3815</v>
      </c>
      <c r="D1440" s="414" t="s">
        <v>1764</v>
      </c>
      <c r="E1440" s="414" t="s">
        <v>3816</v>
      </c>
      <c r="F1440" s="414" t="s">
        <v>3817</v>
      </c>
      <c r="G1440" s="418">
        <v>45870</v>
      </c>
      <c r="H1440" s="414" t="s">
        <v>623</v>
      </c>
      <c r="I1440" s="419">
        <v>78</v>
      </c>
      <c r="J1440" s="419">
        <v>170</v>
      </c>
      <c r="K1440" s="419">
        <v>87</v>
      </c>
      <c r="L1440" s="419">
        <v>3910</v>
      </c>
      <c r="M1440" s="414" t="s">
        <v>115</v>
      </c>
      <c r="N1440" s="414" t="s">
        <v>116</v>
      </c>
      <c r="O1440" s="103"/>
      <c r="P1440" s="103"/>
      <c r="Q1440" s="103"/>
      <c r="R1440" s="103"/>
      <c r="S1440" s="103" t="s">
        <v>1768</v>
      </c>
    </row>
    <row r="1441" spans="1:19" ht="14.5" customHeight="1">
      <c r="A1441" s="82" t="str">
        <f t="shared" si="22"/>
        <v>B0024</v>
      </c>
      <c r="B1441" s="410" t="s">
        <v>3818</v>
      </c>
      <c r="C1441" s="410" t="s">
        <v>3819</v>
      </c>
      <c r="D1441" s="410" t="s">
        <v>2018</v>
      </c>
      <c r="E1441" s="410" t="s">
        <v>3820</v>
      </c>
      <c r="F1441" s="410" t="s">
        <v>3821</v>
      </c>
      <c r="G1441" s="416">
        <v>45992</v>
      </c>
      <c r="H1441" s="410" t="s">
        <v>606</v>
      </c>
      <c r="I1441" s="417">
        <v>423</v>
      </c>
      <c r="J1441" s="417">
        <v>102</v>
      </c>
      <c r="K1441" s="417">
        <v>116</v>
      </c>
      <c r="L1441" s="417">
        <v>33505</v>
      </c>
      <c r="M1441" s="410" t="s">
        <v>115</v>
      </c>
      <c r="N1441" s="410" t="s">
        <v>116</v>
      </c>
      <c r="O1441" s="85" t="s">
        <v>1882</v>
      </c>
      <c r="P1441" s="85"/>
      <c r="Q1441" s="85" t="s">
        <v>1882</v>
      </c>
      <c r="R1441" s="85" t="s">
        <v>1883</v>
      </c>
      <c r="S1441" s="85" t="s">
        <v>1768</v>
      </c>
    </row>
    <row r="1442" spans="1:19" ht="14.5" customHeight="1">
      <c r="A1442" s="103" t="str">
        <f t="shared" si="22"/>
        <v>B0024</v>
      </c>
      <c r="B1442" s="414" t="s">
        <v>3818</v>
      </c>
      <c r="C1442" s="414" t="s">
        <v>3819</v>
      </c>
      <c r="D1442" s="414" t="s">
        <v>2018</v>
      </c>
      <c r="E1442" s="414" t="s">
        <v>3820</v>
      </c>
      <c r="F1442" s="414" t="s">
        <v>3821</v>
      </c>
      <c r="G1442" s="418">
        <v>45992</v>
      </c>
      <c r="H1442" s="414" t="s">
        <v>606</v>
      </c>
      <c r="I1442" s="419">
        <v>116</v>
      </c>
      <c r="J1442" s="419">
        <v>423</v>
      </c>
      <c r="K1442" s="419">
        <v>102</v>
      </c>
      <c r="L1442" s="419">
        <v>33505</v>
      </c>
      <c r="M1442" s="414" t="s">
        <v>115</v>
      </c>
      <c r="N1442" s="414" t="s">
        <v>116</v>
      </c>
      <c r="O1442" s="103" t="s">
        <v>1882</v>
      </c>
      <c r="P1442" s="103"/>
      <c r="Q1442" s="103" t="s">
        <v>1882</v>
      </c>
      <c r="R1442" s="103" t="s">
        <v>1883</v>
      </c>
      <c r="S1442" s="103" t="s">
        <v>1768</v>
      </c>
    </row>
    <row r="1443" spans="1:19" ht="14.5" customHeight="1">
      <c r="A1443" s="82" t="str">
        <f t="shared" si="22"/>
        <v>B0025</v>
      </c>
      <c r="B1443" s="410" t="s">
        <v>3822</v>
      </c>
      <c r="C1443" s="410" t="s">
        <v>3823</v>
      </c>
      <c r="D1443" s="410" t="s">
        <v>2018</v>
      </c>
      <c r="E1443" s="410" t="s">
        <v>3824</v>
      </c>
      <c r="F1443" s="410" t="s">
        <v>3825</v>
      </c>
      <c r="G1443" s="416">
        <v>45931</v>
      </c>
      <c r="H1443" s="410" t="s">
        <v>606</v>
      </c>
      <c r="I1443" s="417">
        <v>197</v>
      </c>
      <c r="J1443" s="417">
        <v>87</v>
      </c>
      <c r="K1443" s="417">
        <v>112</v>
      </c>
      <c r="L1443" s="417">
        <v>5700</v>
      </c>
      <c r="M1443" s="410" t="s">
        <v>115</v>
      </c>
      <c r="N1443" s="410" t="s">
        <v>116</v>
      </c>
      <c r="O1443" s="85"/>
      <c r="P1443" s="85" t="s">
        <v>1882</v>
      </c>
      <c r="Q1443" s="85" t="s">
        <v>1882</v>
      </c>
      <c r="R1443" s="85" t="s">
        <v>1883</v>
      </c>
      <c r="S1443" s="85" t="s">
        <v>1768</v>
      </c>
    </row>
    <row r="1444" spans="1:19" ht="14.5" customHeight="1">
      <c r="A1444" s="82" t="str">
        <f t="shared" si="22"/>
        <v>B0025</v>
      </c>
      <c r="B1444" s="410" t="s">
        <v>3822</v>
      </c>
      <c r="C1444" s="410" t="s">
        <v>3823</v>
      </c>
      <c r="D1444" s="410" t="s">
        <v>2018</v>
      </c>
      <c r="E1444" s="410" t="s">
        <v>3826</v>
      </c>
      <c r="F1444" s="410" t="s">
        <v>3827</v>
      </c>
      <c r="G1444" s="416">
        <v>45931</v>
      </c>
      <c r="H1444" s="410" t="s">
        <v>606</v>
      </c>
      <c r="I1444" s="417">
        <v>197</v>
      </c>
      <c r="J1444" s="417">
        <v>87</v>
      </c>
      <c r="K1444" s="417">
        <v>112</v>
      </c>
      <c r="L1444" s="417">
        <v>5700</v>
      </c>
      <c r="M1444" s="410" t="s">
        <v>115</v>
      </c>
      <c r="N1444" s="410" t="s">
        <v>116</v>
      </c>
      <c r="O1444" s="85"/>
      <c r="P1444" s="85" t="s">
        <v>1882</v>
      </c>
      <c r="Q1444" s="85" t="s">
        <v>1882</v>
      </c>
      <c r="R1444" s="85" t="s">
        <v>1883</v>
      </c>
      <c r="S1444" s="85" t="s">
        <v>1768</v>
      </c>
    </row>
    <row r="1445" spans="1:19" ht="14.5" customHeight="1">
      <c r="A1445" s="103" t="str">
        <f t="shared" si="22"/>
        <v>B0025</v>
      </c>
      <c r="B1445" s="414" t="s">
        <v>3822</v>
      </c>
      <c r="C1445" s="414" t="s">
        <v>3823</v>
      </c>
      <c r="D1445" s="414" t="s">
        <v>2018</v>
      </c>
      <c r="E1445" s="414" t="s">
        <v>3824</v>
      </c>
      <c r="F1445" s="414" t="s">
        <v>3825</v>
      </c>
      <c r="G1445" s="418">
        <v>45931</v>
      </c>
      <c r="H1445" s="414" t="s">
        <v>606</v>
      </c>
      <c r="I1445" s="419">
        <v>112</v>
      </c>
      <c r="J1445" s="419">
        <v>197</v>
      </c>
      <c r="K1445" s="419">
        <v>87</v>
      </c>
      <c r="L1445" s="419">
        <v>5700</v>
      </c>
      <c r="M1445" s="414" t="s">
        <v>115</v>
      </c>
      <c r="N1445" s="414" t="s">
        <v>116</v>
      </c>
      <c r="O1445" s="103"/>
      <c r="P1445" s="103" t="s">
        <v>1882</v>
      </c>
      <c r="Q1445" s="103" t="s">
        <v>1882</v>
      </c>
      <c r="R1445" s="103" t="s">
        <v>1883</v>
      </c>
      <c r="S1445" s="103" t="s">
        <v>1768</v>
      </c>
    </row>
    <row r="1446" spans="1:19" ht="14.5" customHeight="1">
      <c r="A1446" s="103" t="str">
        <f t="shared" si="22"/>
        <v>B0025</v>
      </c>
      <c r="B1446" s="414" t="s">
        <v>3822</v>
      </c>
      <c r="C1446" s="414" t="s">
        <v>3823</v>
      </c>
      <c r="D1446" s="414" t="s">
        <v>2018</v>
      </c>
      <c r="E1446" s="414" t="s">
        <v>3826</v>
      </c>
      <c r="F1446" s="414" t="s">
        <v>3827</v>
      </c>
      <c r="G1446" s="418">
        <v>45931</v>
      </c>
      <c r="H1446" s="414" t="s">
        <v>606</v>
      </c>
      <c r="I1446" s="419">
        <v>112</v>
      </c>
      <c r="J1446" s="419">
        <v>197</v>
      </c>
      <c r="K1446" s="419">
        <v>87</v>
      </c>
      <c r="L1446" s="419">
        <v>5700</v>
      </c>
      <c r="M1446" s="414" t="s">
        <v>115</v>
      </c>
      <c r="N1446" s="414" t="s">
        <v>116</v>
      </c>
      <c r="O1446" s="103"/>
      <c r="P1446" s="103" t="s">
        <v>1882</v>
      </c>
      <c r="Q1446" s="103" t="s">
        <v>1882</v>
      </c>
      <c r="R1446" s="103" t="s">
        <v>1883</v>
      </c>
      <c r="S1446" s="103" t="s">
        <v>1768</v>
      </c>
    </row>
    <row r="1447" spans="1:19" ht="14.5" customHeight="1">
      <c r="A1447" s="82" t="str">
        <f t="shared" si="22"/>
        <v>B0026</v>
      </c>
      <c r="B1447" s="410" t="s">
        <v>3828</v>
      </c>
      <c r="C1447" s="410" t="s">
        <v>3829</v>
      </c>
      <c r="D1447" s="410" t="s">
        <v>2018</v>
      </c>
      <c r="E1447" s="410" t="s">
        <v>3830</v>
      </c>
      <c r="F1447" s="410" t="s">
        <v>3831</v>
      </c>
      <c r="G1447" s="416">
        <v>45931</v>
      </c>
      <c r="H1447" s="410" t="s">
        <v>606</v>
      </c>
      <c r="I1447" s="417">
        <v>199</v>
      </c>
      <c r="J1447" s="417">
        <v>97</v>
      </c>
      <c r="K1447" s="417">
        <v>66</v>
      </c>
      <c r="L1447" s="417">
        <v>4730</v>
      </c>
      <c r="M1447" s="410" t="s">
        <v>115</v>
      </c>
      <c r="N1447" s="410" t="s">
        <v>116</v>
      </c>
      <c r="O1447" s="85"/>
      <c r="P1447" s="85" t="s">
        <v>1882</v>
      </c>
      <c r="Q1447" s="85" t="s">
        <v>1882</v>
      </c>
      <c r="R1447" s="85" t="s">
        <v>1883</v>
      </c>
      <c r="S1447" s="85" t="s">
        <v>1768</v>
      </c>
    </row>
    <row r="1448" spans="1:19" ht="14.5" customHeight="1">
      <c r="A1448" s="82" t="str">
        <f t="shared" si="22"/>
        <v>B0026</v>
      </c>
      <c r="B1448" s="410" t="s">
        <v>3828</v>
      </c>
      <c r="C1448" s="410" t="s">
        <v>3829</v>
      </c>
      <c r="D1448" s="410" t="s">
        <v>2018</v>
      </c>
      <c r="E1448" s="410" t="s">
        <v>3832</v>
      </c>
      <c r="F1448" s="410" t="s">
        <v>3833</v>
      </c>
      <c r="G1448" s="416">
        <v>45931</v>
      </c>
      <c r="H1448" s="410" t="s">
        <v>606</v>
      </c>
      <c r="I1448" s="417">
        <v>199</v>
      </c>
      <c r="J1448" s="417">
        <v>97</v>
      </c>
      <c r="K1448" s="417">
        <v>66</v>
      </c>
      <c r="L1448" s="417">
        <v>4730</v>
      </c>
      <c r="M1448" s="410" t="s">
        <v>115</v>
      </c>
      <c r="N1448" s="410" t="s">
        <v>116</v>
      </c>
      <c r="O1448" s="85"/>
      <c r="P1448" s="85" t="s">
        <v>1882</v>
      </c>
      <c r="Q1448" s="85" t="s">
        <v>1882</v>
      </c>
      <c r="R1448" s="85" t="s">
        <v>1883</v>
      </c>
      <c r="S1448" s="85" t="s">
        <v>1768</v>
      </c>
    </row>
    <row r="1449" spans="1:19" ht="14.5" customHeight="1">
      <c r="A1449" s="103" t="str">
        <f t="shared" si="22"/>
        <v>B0026</v>
      </c>
      <c r="B1449" s="414" t="s">
        <v>3828</v>
      </c>
      <c r="C1449" s="414" t="s">
        <v>3829</v>
      </c>
      <c r="D1449" s="414" t="s">
        <v>2018</v>
      </c>
      <c r="E1449" s="414" t="s">
        <v>3830</v>
      </c>
      <c r="F1449" s="414" t="s">
        <v>3831</v>
      </c>
      <c r="G1449" s="418">
        <v>45931</v>
      </c>
      <c r="H1449" s="414" t="s">
        <v>606</v>
      </c>
      <c r="I1449" s="419">
        <v>66</v>
      </c>
      <c r="J1449" s="419">
        <v>199</v>
      </c>
      <c r="K1449" s="419">
        <v>97</v>
      </c>
      <c r="L1449" s="419">
        <v>4730</v>
      </c>
      <c r="M1449" s="414" t="s">
        <v>115</v>
      </c>
      <c r="N1449" s="414" t="s">
        <v>116</v>
      </c>
      <c r="O1449" s="103"/>
      <c r="P1449" s="103" t="s">
        <v>1882</v>
      </c>
      <c r="Q1449" s="103" t="s">
        <v>1882</v>
      </c>
      <c r="R1449" s="103" t="s">
        <v>1883</v>
      </c>
      <c r="S1449" s="103" t="s">
        <v>1768</v>
      </c>
    </row>
    <row r="1450" spans="1:19" ht="14.5" customHeight="1">
      <c r="A1450" s="103" t="str">
        <f t="shared" si="22"/>
        <v>B0026</v>
      </c>
      <c r="B1450" s="414" t="s">
        <v>3828</v>
      </c>
      <c r="C1450" s="414" t="s">
        <v>3829</v>
      </c>
      <c r="D1450" s="414" t="s">
        <v>2018</v>
      </c>
      <c r="E1450" s="414" t="s">
        <v>3832</v>
      </c>
      <c r="F1450" s="414" t="s">
        <v>3833</v>
      </c>
      <c r="G1450" s="418">
        <v>45931</v>
      </c>
      <c r="H1450" s="414" t="s">
        <v>606</v>
      </c>
      <c r="I1450" s="419">
        <v>66</v>
      </c>
      <c r="J1450" s="419">
        <v>199</v>
      </c>
      <c r="K1450" s="419">
        <v>97</v>
      </c>
      <c r="L1450" s="419">
        <v>4730</v>
      </c>
      <c r="M1450" s="414" t="s">
        <v>115</v>
      </c>
      <c r="N1450" s="414" t="s">
        <v>116</v>
      </c>
      <c r="O1450" s="103"/>
      <c r="P1450" s="103" t="s">
        <v>1882</v>
      </c>
      <c r="Q1450" s="103" t="s">
        <v>1882</v>
      </c>
      <c r="R1450" s="103" t="s">
        <v>1883</v>
      </c>
      <c r="S1450" s="103" t="s">
        <v>1768</v>
      </c>
    </row>
    <row r="1451" spans="1:19" ht="14.5" customHeight="1">
      <c r="A1451" s="82" t="str">
        <f t="shared" si="22"/>
        <v>B0027</v>
      </c>
      <c r="B1451" s="410" t="s">
        <v>3834</v>
      </c>
      <c r="C1451" s="410" t="s">
        <v>3835</v>
      </c>
      <c r="D1451" s="410" t="s">
        <v>1764</v>
      </c>
      <c r="E1451" s="410" t="s">
        <v>3836</v>
      </c>
      <c r="F1451" s="410" t="s">
        <v>3837</v>
      </c>
      <c r="G1451" s="311">
        <v>45658</v>
      </c>
      <c r="H1451" s="410" t="s">
        <v>606</v>
      </c>
      <c r="I1451" s="67">
        <v>19</v>
      </c>
      <c r="J1451" s="67">
        <v>19</v>
      </c>
      <c r="K1451" s="67">
        <v>15</v>
      </c>
      <c r="L1451" s="67">
        <v>40.299999999999997</v>
      </c>
      <c r="M1451" s="410" t="s">
        <v>115</v>
      </c>
      <c r="N1451" s="410">
        <v>7</v>
      </c>
      <c r="O1451" s="85"/>
      <c r="P1451" s="85" t="s">
        <v>1882</v>
      </c>
      <c r="Q1451" s="85" t="s">
        <v>1882</v>
      </c>
      <c r="R1451" s="85" t="s">
        <v>1883</v>
      </c>
      <c r="S1451" s="85" t="s">
        <v>1768</v>
      </c>
    </row>
    <row r="1452" spans="1:19" ht="14.5" customHeight="1">
      <c r="A1452" s="103" t="str">
        <f t="shared" si="22"/>
        <v>B0027</v>
      </c>
      <c r="B1452" s="414" t="s">
        <v>3834</v>
      </c>
      <c r="C1452" s="414" t="s">
        <v>3835</v>
      </c>
      <c r="D1452" s="414" t="s">
        <v>1764</v>
      </c>
      <c r="E1452" s="414" t="s">
        <v>3836</v>
      </c>
      <c r="F1452" s="414" t="s">
        <v>3837</v>
      </c>
      <c r="G1452" s="418">
        <v>45658</v>
      </c>
      <c r="H1452" s="414" t="s">
        <v>606</v>
      </c>
      <c r="I1452" s="419">
        <v>15</v>
      </c>
      <c r="J1452" s="419">
        <v>19</v>
      </c>
      <c r="K1452" s="419">
        <v>19</v>
      </c>
      <c r="L1452" s="419">
        <v>40.299999999999997</v>
      </c>
      <c r="M1452" s="414" t="s">
        <v>115</v>
      </c>
      <c r="N1452" s="414">
        <v>7</v>
      </c>
      <c r="O1452" s="103"/>
      <c r="P1452" s="103" t="s">
        <v>1882</v>
      </c>
      <c r="Q1452" s="103" t="s">
        <v>1882</v>
      </c>
      <c r="R1452" s="103" t="s">
        <v>1883</v>
      </c>
      <c r="S1452" s="103" t="s">
        <v>1768</v>
      </c>
    </row>
    <row r="1453" spans="1:19" ht="14.5" customHeight="1">
      <c r="A1453" s="82" t="str">
        <f t="shared" si="22"/>
        <v>B0028</v>
      </c>
      <c r="B1453" s="410" t="s">
        <v>3838</v>
      </c>
      <c r="C1453" s="410" t="s">
        <v>3839</v>
      </c>
      <c r="D1453" s="410" t="s">
        <v>1764</v>
      </c>
      <c r="E1453" s="410" t="s">
        <v>3840</v>
      </c>
      <c r="F1453" s="410" t="s">
        <v>3841</v>
      </c>
      <c r="G1453" s="416">
        <v>45658</v>
      </c>
      <c r="H1453" s="410" t="s">
        <v>606</v>
      </c>
      <c r="I1453" s="417">
        <v>19</v>
      </c>
      <c r="J1453" s="417">
        <v>19</v>
      </c>
      <c r="K1453" s="417">
        <v>14</v>
      </c>
      <c r="L1453" s="417">
        <v>44.1</v>
      </c>
      <c r="M1453" s="410" t="s">
        <v>115</v>
      </c>
      <c r="N1453" s="410">
        <v>7</v>
      </c>
      <c r="O1453" s="85"/>
      <c r="P1453" s="85" t="s">
        <v>1882</v>
      </c>
      <c r="Q1453" s="85" t="s">
        <v>1882</v>
      </c>
      <c r="R1453" s="85" t="s">
        <v>1883</v>
      </c>
      <c r="S1453" s="85" t="s">
        <v>1768</v>
      </c>
    </row>
    <row r="1454" spans="1:19" ht="14.5" customHeight="1">
      <c r="A1454" s="103" t="str">
        <f t="shared" si="22"/>
        <v>B0028</v>
      </c>
      <c r="B1454" s="414" t="s">
        <v>3838</v>
      </c>
      <c r="C1454" s="414" t="s">
        <v>3839</v>
      </c>
      <c r="D1454" s="414" t="s">
        <v>1764</v>
      </c>
      <c r="E1454" s="414" t="s">
        <v>3840</v>
      </c>
      <c r="F1454" s="414" t="s">
        <v>3841</v>
      </c>
      <c r="G1454" s="418">
        <v>45658</v>
      </c>
      <c r="H1454" s="414" t="s">
        <v>606</v>
      </c>
      <c r="I1454" s="419">
        <v>14</v>
      </c>
      <c r="J1454" s="419">
        <v>19</v>
      </c>
      <c r="K1454" s="419">
        <v>19</v>
      </c>
      <c r="L1454" s="419">
        <v>44.1</v>
      </c>
      <c r="M1454" s="414" t="s">
        <v>115</v>
      </c>
      <c r="N1454" s="414">
        <v>7</v>
      </c>
      <c r="O1454" s="103"/>
      <c r="P1454" s="103" t="s">
        <v>1882</v>
      </c>
      <c r="Q1454" s="103" t="s">
        <v>1882</v>
      </c>
      <c r="R1454" s="103" t="s">
        <v>1883</v>
      </c>
      <c r="S1454" s="103" t="s">
        <v>1768</v>
      </c>
    </row>
    <row r="1455" spans="1:19" ht="14.5" customHeight="1">
      <c r="A1455" s="82" t="str">
        <f t="shared" si="22"/>
        <v>B0029</v>
      </c>
      <c r="B1455" s="410" t="s">
        <v>3842</v>
      </c>
      <c r="C1455" s="410" t="s">
        <v>3843</v>
      </c>
      <c r="D1455" s="410" t="s">
        <v>1764</v>
      </c>
      <c r="E1455" s="410" t="s">
        <v>3844</v>
      </c>
      <c r="F1455" s="410" t="s">
        <v>3845</v>
      </c>
      <c r="G1455" s="416">
        <v>45658</v>
      </c>
      <c r="H1455" s="410" t="s">
        <v>606</v>
      </c>
      <c r="I1455" s="417">
        <v>26</v>
      </c>
      <c r="J1455" s="417">
        <v>23</v>
      </c>
      <c r="K1455" s="417">
        <v>17</v>
      </c>
      <c r="L1455" s="417">
        <v>81.2</v>
      </c>
      <c r="M1455" s="410" t="s">
        <v>115</v>
      </c>
      <c r="N1455" s="410">
        <v>7</v>
      </c>
      <c r="O1455" s="85"/>
      <c r="P1455" s="85" t="s">
        <v>1882</v>
      </c>
      <c r="Q1455" s="85" t="s">
        <v>1882</v>
      </c>
      <c r="R1455" s="85" t="s">
        <v>1883</v>
      </c>
      <c r="S1455" s="85" t="s">
        <v>1768</v>
      </c>
    </row>
    <row r="1456" spans="1:19" ht="14.5" customHeight="1">
      <c r="A1456" s="103" t="str">
        <f t="shared" si="22"/>
        <v>B0029</v>
      </c>
      <c r="B1456" s="414" t="s">
        <v>3842</v>
      </c>
      <c r="C1456" s="414" t="s">
        <v>3843</v>
      </c>
      <c r="D1456" s="414" t="s">
        <v>1764</v>
      </c>
      <c r="E1456" s="414" t="s">
        <v>3844</v>
      </c>
      <c r="F1456" s="414" t="s">
        <v>3845</v>
      </c>
      <c r="G1456" s="418">
        <v>45658</v>
      </c>
      <c r="H1456" s="414" t="s">
        <v>606</v>
      </c>
      <c r="I1456" s="419">
        <v>17</v>
      </c>
      <c r="J1456" s="419">
        <v>26</v>
      </c>
      <c r="K1456" s="419">
        <v>23</v>
      </c>
      <c r="L1456" s="419">
        <v>81.2</v>
      </c>
      <c r="M1456" s="414" t="s">
        <v>115</v>
      </c>
      <c r="N1456" s="414">
        <v>7</v>
      </c>
      <c r="O1456" s="103"/>
      <c r="P1456" s="103" t="s">
        <v>1882</v>
      </c>
      <c r="Q1456" s="103" t="s">
        <v>1882</v>
      </c>
      <c r="R1456" s="103" t="s">
        <v>1883</v>
      </c>
      <c r="S1456" s="103" t="s">
        <v>1768</v>
      </c>
    </row>
    <row r="1457" spans="1:19" ht="14.5" customHeight="1">
      <c r="A1457" s="82" t="str">
        <f t="shared" si="22"/>
        <v>B0030</v>
      </c>
      <c r="B1457" s="410" t="s">
        <v>3846</v>
      </c>
      <c r="C1457" s="410" t="s">
        <v>3847</v>
      </c>
      <c r="D1457" s="410" t="s">
        <v>1764</v>
      </c>
      <c r="E1457" s="410" t="s">
        <v>3848</v>
      </c>
      <c r="F1457" s="410" t="s">
        <v>3849</v>
      </c>
      <c r="G1457" s="416">
        <v>45658</v>
      </c>
      <c r="H1457" s="410" t="s">
        <v>606</v>
      </c>
      <c r="I1457" s="417">
        <v>36</v>
      </c>
      <c r="J1457" s="417">
        <v>26</v>
      </c>
      <c r="K1457" s="417">
        <v>19</v>
      </c>
      <c r="L1457" s="417">
        <v>163</v>
      </c>
      <c r="M1457" s="410" t="s">
        <v>115</v>
      </c>
      <c r="N1457" s="410" t="s">
        <v>116</v>
      </c>
      <c r="O1457" s="85"/>
      <c r="P1457" s="85" t="s">
        <v>1882</v>
      </c>
      <c r="Q1457" s="85" t="s">
        <v>1882</v>
      </c>
      <c r="R1457" s="85" t="s">
        <v>1883</v>
      </c>
      <c r="S1457" s="85" t="s">
        <v>1768</v>
      </c>
    </row>
    <row r="1458" spans="1:19" ht="14.5" customHeight="1">
      <c r="A1458" s="103" t="str">
        <f t="shared" si="22"/>
        <v>B0030</v>
      </c>
      <c r="B1458" s="414" t="s">
        <v>3846</v>
      </c>
      <c r="C1458" s="414" t="s">
        <v>3847</v>
      </c>
      <c r="D1458" s="414" t="s">
        <v>1764</v>
      </c>
      <c r="E1458" s="414" t="s">
        <v>3848</v>
      </c>
      <c r="F1458" s="414" t="s">
        <v>3849</v>
      </c>
      <c r="G1458" s="418">
        <v>45658</v>
      </c>
      <c r="H1458" s="414" t="s">
        <v>606</v>
      </c>
      <c r="I1458" s="419">
        <v>19</v>
      </c>
      <c r="J1458" s="419">
        <v>36</v>
      </c>
      <c r="K1458" s="419">
        <v>26</v>
      </c>
      <c r="L1458" s="419">
        <v>163</v>
      </c>
      <c r="M1458" s="414" t="s">
        <v>115</v>
      </c>
      <c r="N1458" s="414" t="s">
        <v>116</v>
      </c>
      <c r="O1458" s="103"/>
      <c r="P1458" s="103" t="s">
        <v>1882</v>
      </c>
      <c r="Q1458" s="103" t="s">
        <v>1882</v>
      </c>
      <c r="R1458" s="103" t="s">
        <v>1883</v>
      </c>
      <c r="S1458" s="103" t="s">
        <v>1768</v>
      </c>
    </row>
    <row r="1459" spans="1:19" ht="14.5" customHeight="1">
      <c r="A1459" s="82" t="str">
        <f t="shared" si="22"/>
        <v>B0031</v>
      </c>
      <c r="B1459" s="410" t="s">
        <v>3850</v>
      </c>
      <c r="C1459" s="410" t="s">
        <v>3851</v>
      </c>
      <c r="D1459" s="410" t="s">
        <v>1764</v>
      </c>
      <c r="E1459" s="410" t="s">
        <v>3852</v>
      </c>
      <c r="F1459" s="410" t="s">
        <v>3853</v>
      </c>
      <c r="G1459" s="416">
        <v>45658</v>
      </c>
      <c r="H1459" s="410" t="s">
        <v>606</v>
      </c>
      <c r="I1459" s="417">
        <v>36</v>
      </c>
      <c r="J1459" s="417">
        <v>26</v>
      </c>
      <c r="K1459" s="417">
        <v>32</v>
      </c>
      <c r="L1459" s="417">
        <v>279.39999999999998</v>
      </c>
      <c r="M1459" s="410" t="s">
        <v>115</v>
      </c>
      <c r="N1459" s="410" t="s">
        <v>116</v>
      </c>
      <c r="O1459" s="85"/>
      <c r="P1459" s="85" t="s">
        <v>1882</v>
      </c>
      <c r="Q1459" s="85" t="s">
        <v>1882</v>
      </c>
      <c r="R1459" s="85" t="s">
        <v>1883</v>
      </c>
      <c r="S1459" s="85" t="s">
        <v>1768</v>
      </c>
    </row>
    <row r="1460" spans="1:19" ht="14.5" customHeight="1">
      <c r="A1460" s="103" t="str">
        <f t="shared" si="22"/>
        <v>B0031</v>
      </c>
      <c r="B1460" s="414" t="s">
        <v>3850</v>
      </c>
      <c r="C1460" s="414" t="s">
        <v>3851</v>
      </c>
      <c r="D1460" s="414" t="s">
        <v>1764</v>
      </c>
      <c r="E1460" s="414" t="s">
        <v>3852</v>
      </c>
      <c r="F1460" s="414" t="s">
        <v>3853</v>
      </c>
      <c r="G1460" s="418">
        <v>45658</v>
      </c>
      <c r="H1460" s="414" t="s">
        <v>606</v>
      </c>
      <c r="I1460" s="419">
        <v>32</v>
      </c>
      <c r="J1460" s="419">
        <v>36</v>
      </c>
      <c r="K1460" s="419">
        <v>26</v>
      </c>
      <c r="L1460" s="419">
        <v>279.39999999999998</v>
      </c>
      <c r="M1460" s="414" t="s">
        <v>115</v>
      </c>
      <c r="N1460" s="414" t="s">
        <v>116</v>
      </c>
      <c r="O1460" s="103"/>
      <c r="P1460" s="103" t="s">
        <v>1882</v>
      </c>
      <c r="Q1460" s="103" t="s">
        <v>1882</v>
      </c>
      <c r="R1460" s="103" t="s">
        <v>1883</v>
      </c>
      <c r="S1460" s="103" t="s">
        <v>1768</v>
      </c>
    </row>
    <row r="1461" spans="1:19" ht="14.5" customHeight="1">
      <c r="A1461" s="82" t="str">
        <f t="shared" si="22"/>
        <v>B0032</v>
      </c>
      <c r="B1461" s="410" t="s">
        <v>3854</v>
      </c>
      <c r="C1461" s="410" t="s">
        <v>3855</v>
      </c>
      <c r="D1461" s="410" t="s">
        <v>1764</v>
      </c>
      <c r="E1461" s="410" t="s">
        <v>3856</v>
      </c>
      <c r="F1461" s="410" t="s">
        <v>3857</v>
      </c>
      <c r="G1461" s="416">
        <v>45658</v>
      </c>
      <c r="H1461" s="410" t="s">
        <v>606</v>
      </c>
      <c r="I1461" s="417">
        <v>36</v>
      </c>
      <c r="J1461" s="417">
        <v>26</v>
      </c>
      <c r="K1461" s="417">
        <v>32</v>
      </c>
      <c r="L1461" s="417">
        <v>320</v>
      </c>
      <c r="M1461" s="410" t="s">
        <v>115</v>
      </c>
      <c r="N1461" s="410">
        <v>7</v>
      </c>
      <c r="O1461" s="85"/>
      <c r="P1461" s="85" t="s">
        <v>1882</v>
      </c>
      <c r="Q1461" s="85" t="s">
        <v>1882</v>
      </c>
      <c r="R1461" s="85" t="s">
        <v>1883</v>
      </c>
      <c r="S1461" s="85" t="s">
        <v>1768</v>
      </c>
    </row>
    <row r="1462" spans="1:19" ht="14.5" customHeight="1">
      <c r="A1462" s="103" t="str">
        <f t="shared" si="22"/>
        <v>B0032</v>
      </c>
      <c r="B1462" s="414" t="s">
        <v>3854</v>
      </c>
      <c r="C1462" s="414" t="s">
        <v>3855</v>
      </c>
      <c r="D1462" s="414" t="s">
        <v>1764</v>
      </c>
      <c r="E1462" s="414" t="s">
        <v>3856</v>
      </c>
      <c r="F1462" s="414" t="s">
        <v>3857</v>
      </c>
      <c r="G1462" s="418">
        <v>45658</v>
      </c>
      <c r="H1462" s="414" t="s">
        <v>606</v>
      </c>
      <c r="I1462" s="419">
        <v>32</v>
      </c>
      <c r="J1462" s="419">
        <v>36</v>
      </c>
      <c r="K1462" s="419">
        <v>26</v>
      </c>
      <c r="L1462" s="419">
        <v>320</v>
      </c>
      <c r="M1462" s="414" t="s">
        <v>115</v>
      </c>
      <c r="N1462" s="414">
        <v>7</v>
      </c>
      <c r="O1462" s="103"/>
      <c r="P1462" s="103" t="s">
        <v>1882</v>
      </c>
      <c r="Q1462" s="103" t="s">
        <v>1882</v>
      </c>
      <c r="R1462" s="103" t="s">
        <v>1883</v>
      </c>
      <c r="S1462" s="103" t="s">
        <v>1768</v>
      </c>
    </row>
    <row r="1463" spans="1:19" ht="14.5" customHeight="1">
      <c r="A1463" s="82" t="str">
        <f t="shared" si="22"/>
        <v>B0035</v>
      </c>
      <c r="B1463" s="410" t="s">
        <v>3858</v>
      </c>
      <c r="C1463" s="410" t="s">
        <v>3859</v>
      </c>
      <c r="D1463" s="410" t="s">
        <v>3860</v>
      </c>
      <c r="E1463" s="410"/>
      <c r="F1463" s="410"/>
      <c r="G1463" s="416">
        <v>43070</v>
      </c>
      <c r="H1463" s="410" t="s">
        <v>627</v>
      </c>
      <c r="I1463" s="417">
        <v>323</v>
      </c>
      <c r="J1463" s="417">
        <v>102</v>
      </c>
      <c r="K1463" s="417">
        <v>156</v>
      </c>
      <c r="L1463" s="417">
        <v>80000</v>
      </c>
      <c r="M1463" s="410" t="s">
        <v>115</v>
      </c>
      <c r="N1463" s="410">
        <v>7</v>
      </c>
      <c r="O1463" s="85"/>
      <c r="P1463" s="85"/>
      <c r="Q1463" s="85"/>
      <c r="R1463" s="85"/>
      <c r="S1463" s="85" t="s">
        <v>1768</v>
      </c>
    </row>
    <row r="1464" spans="1:19" ht="14.5" customHeight="1">
      <c r="A1464" s="82" t="str">
        <f t="shared" si="22"/>
        <v>B0035</v>
      </c>
      <c r="B1464" s="410" t="s">
        <v>3858</v>
      </c>
      <c r="C1464" s="410" t="s">
        <v>3861</v>
      </c>
      <c r="D1464" s="410" t="s">
        <v>3860</v>
      </c>
      <c r="E1464" s="410" t="s">
        <v>3862</v>
      </c>
      <c r="F1464" s="410" t="s">
        <v>3863</v>
      </c>
      <c r="G1464" s="416">
        <v>46447</v>
      </c>
      <c r="H1464" s="410" t="s">
        <v>606</v>
      </c>
      <c r="I1464" s="417">
        <v>323</v>
      </c>
      <c r="J1464" s="417">
        <v>102</v>
      </c>
      <c r="K1464" s="417">
        <v>156</v>
      </c>
      <c r="L1464" s="417">
        <v>80000</v>
      </c>
      <c r="M1464" s="410" t="s">
        <v>115</v>
      </c>
      <c r="N1464" s="410">
        <v>7</v>
      </c>
      <c r="O1464" s="85"/>
      <c r="P1464" s="85"/>
      <c r="Q1464" s="85"/>
      <c r="R1464" s="85"/>
      <c r="S1464" s="85" t="s">
        <v>1768</v>
      </c>
    </row>
    <row r="1465" spans="1:19" ht="14.5" customHeight="1">
      <c r="A1465" s="82" t="str">
        <f t="shared" si="22"/>
        <v>B0035</v>
      </c>
      <c r="B1465" s="410" t="s">
        <v>3858</v>
      </c>
      <c r="C1465" s="410" t="s">
        <v>3859</v>
      </c>
      <c r="D1465" s="410" t="s">
        <v>3860</v>
      </c>
      <c r="E1465" s="410" t="s">
        <v>3864</v>
      </c>
      <c r="F1465" s="410" t="s">
        <v>3865</v>
      </c>
      <c r="G1465" s="416">
        <v>46447</v>
      </c>
      <c r="H1465" s="410" t="s">
        <v>606</v>
      </c>
      <c r="I1465" s="417">
        <v>323</v>
      </c>
      <c r="J1465" s="417">
        <v>102</v>
      </c>
      <c r="K1465" s="417">
        <v>156</v>
      </c>
      <c r="L1465" s="417">
        <v>80000</v>
      </c>
      <c r="M1465" s="410" t="s">
        <v>115</v>
      </c>
      <c r="N1465" s="410">
        <v>7</v>
      </c>
      <c r="O1465" s="85"/>
      <c r="P1465" s="85"/>
      <c r="Q1465" s="85"/>
      <c r="R1465" s="85"/>
      <c r="S1465" s="85" t="s">
        <v>1768</v>
      </c>
    </row>
    <row r="1466" spans="1:19" ht="14.5" customHeight="1">
      <c r="A1466" s="82" t="str">
        <f t="shared" si="22"/>
        <v>B0035</v>
      </c>
      <c r="B1466" s="410" t="s">
        <v>3858</v>
      </c>
      <c r="C1466" s="410" t="s">
        <v>3859</v>
      </c>
      <c r="D1466" s="410" t="s">
        <v>3860</v>
      </c>
      <c r="E1466" s="410" t="s">
        <v>3866</v>
      </c>
      <c r="F1466" s="410" t="s">
        <v>3867</v>
      </c>
      <c r="G1466" s="416">
        <v>46447</v>
      </c>
      <c r="H1466" s="410" t="s">
        <v>606</v>
      </c>
      <c r="I1466" s="417">
        <v>323</v>
      </c>
      <c r="J1466" s="417">
        <v>102</v>
      </c>
      <c r="K1466" s="417">
        <v>156</v>
      </c>
      <c r="L1466" s="417">
        <v>80000</v>
      </c>
      <c r="M1466" s="410" t="s">
        <v>115</v>
      </c>
      <c r="N1466" s="410">
        <v>7</v>
      </c>
      <c r="O1466" s="85"/>
      <c r="P1466" s="85"/>
      <c r="Q1466" s="85"/>
      <c r="R1466" s="85"/>
      <c r="S1466" s="85" t="s">
        <v>1768</v>
      </c>
    </row>
    <row r="1467" spans="1:19" ht="14.5" customHeight="1">
      <c r="A1467" s="103" t="str">
        <f t="shared" si="22"/>
        <v>B0035</v>
      </c>
      <c r="B1467" s="414" t="s">
        <v>3858</v>
      </c>
      <c r="C1467" s="414" t="s">
        <v>3859</v>
      </c>
      <c r="D1467" s="414" t="s">
        <v>3860</v>
      </c>
      <c r="E1467" s="414"/>
      <c r="F1467" s="414"/>
      <c r="G1467" s="418">
        <v>43070</v>
      </c>
      <c r="H1467" s="414" t="s">
        <v>627</v>
      </c>
      <c r="I1467" s="419">
        <v>156</v>
      </c>
      <c r="J1467" s="419">
        <v>323</v>
      </c>
      <c r="K1467" s="419">
        <v>102</v>
      </c>
      <c r="L1467" s="419">
        <v>80000</v>
      </c>
      <c r="M1467" s="414" t="s">
        <v>115</v>
      </c>
      <c r="N1467" s="414">
        <v>7</v>
      </c>
      <c r="O1467" s="103"/>
      <c r="P1467" s="103"/>
      <c r="Q1467" s="103"/>
      <c r="R1467" s="103"/>
      <c r="S1467" s="103" t="s">
        <v>1768</v>
      </c>
    </row>
    <row r="1468" spans="1:19" ht="14.5" customHeight="1">
      <c r="A1468" s="103" t="str">
        <f t="shared" si="22"/>
        <v>B0035</v>
      </c>
      <c r="B1468" s="414" t="s">
        <v>3858</v>
      </c>
      <c r="C1468" s="414" t="s">
        <v>3861</v>
      </c>
      <c r="D1468" s="414" t="s">
        <v>3860</v>
      </c>
      <c r="E1468" s="414" t="s">
        <v>3862</v>
      </c>
      <c r="F1468" s="414" t="s">
        <v>3863</v>
      </c>
      <c r="G1468" s="418">
        <v>46447</v>
      </c>
      <c r="H1468" s="414" t="s">
        <v>606</v>
      </c>
      <c r="I1468" s="419">
        <v>156</v>
      </c>
      <c r="J1468" s="419">
        <v>323</v>
      </c>
      <c r="K1468" s="419">
        <v>102</v>
      </c>
      <c r="L1468" s="419">
        <v>80000</v>
      </c>
      <c r="M1468" s="414" t="s">
        <v>115</v>
      </c>
      <c r="N1468" s="414">
        <v>7</v>
      </c>
      <c r="O1468" s="103"/>
      <c r="P1468" s="103"/>
      <c r="Q1468" s="103"/>
      <c r="R1468" s="103"/>
      <c r="S1468" s="103" t="s">
        <v>1768</v>
      </c>
    </row>
    <row r="1469" spans="1:19" ht="14.5" customHeight="1">
      <c r="A1469" s="103" t="str">
        <f t="shared" si="22"/>
        <v>B0035</v>
      </c>
      <c r="B1469" s="414" t="s">
        <v>3858</v>
      </c>
      <c r="C1469" s="414" t="s">
        <v>3859</v>
      </c>
      <c r="D1469" s="414" t="s">
        <v>3860</v>
      </c>
      <c r="E1469" s="414" t="s">
        <v>3864</v>
      </c>
      <c r="F1469" s="414" t="s">
        <v>3865</v>
      </c>
      <c r="G1469" s="418">
        <v>46447</v>
      </c>
      <c r="H1469" s="414" t="s">
        <v>606</v>
      </c>
      <c r="I1469" s="419">
        <v>156</v>
      </c>
      <c r="J1469" s="419">
        <v>323</v>
      </c>
      <c r="K1469" s="419">
        <v>102</v>
      </c>
      <c r="L1469" s="419">
        <v>80000</v>
      </c>
      <c r="M1469" s="414" t="s">
        <v>115</v>
      </c>
      <c r="N1469" s="414">
        <v>7</v>
      </c>
      <c r="O1469" s="103"/>
      <c r="P1469" s="103"/>
      <c r="Q1469" s="103"/>
      <c r="R1469" s="103"/>
      <c r="S1469" s="103" t="s">
        <v>1768</v>
      </c>
    </row>
    <row r="1470" spans="1:19" ht="14.5" customHeight="1">
      <c r="A1470" s="103" t="str">
        <f t="shared" si="22"/>
        <v>B0035</v>
      </c>
      <c r="B1470" s="414" t="s">
        <v>3858</v>
      </c>
      <c r="C1470" s="414" t="s">
        <v>3859</v>
      </c>
      <c r="D1470" s="414" t="s">
        <v>3860</v>
      </c>
      <c r="E1470" s="414" t="s">
        <v>3866</v>
      </c>
      <c r="F1470" s="414" t="s">
        <v>3867</v>
      </c>
      <c r="G1470" s="418">
        <v>46447</v>
      </c>
      <c r="H1470" s="414" t="s">
        <v>606</v>
      </c>
      <c r="I1470" s="419">
        <v>156</v>
      </c>
      <c r="J1470" s="419">
        <v>323</v>
      </c>
      <c r="K1470" s="419">
        <v>102</v>
      </c>
      <c r="L1470" s="419">
        <v>80000</v>
      </c>
      <c r="M1470" s="414" t="s">
        <v>115</v>
      </c>
      <c r="N1470" s="414">
        <v>7</v>
      </c>
      <c r="O1470" s="103"/>
      <c r="P1470" s="103"/>
      <c r="Q1470" s="103"/>
      <c r="R1470" s="103"/>
      <c r="S1470" s="103" t="s">
        <v>1768</v>
      </c>
    </row>
    <row r="1471" spans="1:19" ht="14.5" customHeight="1">
      <c r="A1471" s="82" t="str">
        <f t="shared" si="22"/>
        <v>B0036</v>
      </c>
      <c r="B1471" s="410" t="s">
        <v>3868</v>
      </c>
      <c r="C1471" s="410" t="s">
        <v>3869</v>
      </c>
      <c r="D1471" s="410" t="s">
        <v>1764</v>
      </c>
      <c r="E1471" s="410" t="s">
        <v>3870</v>
      </c>
      <c r="F1471" s="410" t="s">
        <v>3871</v>
      </c>
      <c r="G1471" s="416">
        <v>45901</v>
      </c>
      <c r="H1471" s="410" t="s">
        <v>606</v>
      </c>
      <c r="I1471" s="417">
        <v>168</v>
      </c>
      <c r="J1471" s="417">
        <v>126</v>
      </c>
      <c r="K1471" s="417">
        <v>76</v>
      </c>
      <c r="L1471" s="417">
        <v>1850</v>
      </c>
      <c r="M1471" s="410" t="s">
        <v>115</v>
      </c>
      <c r="N1471" s="410" t="s">
        <v>116</v>
      </c>
      <c r="O1471" s="85"/>
      <c r="P1471" s="85"/>
      <c r="Q1471" s="85"/>
      <c r="R1471" s="85"/>
      <c r="S1471" s="85" t="s">
        <v>1768</v>
      </c>
    </row>
    <row r="1472" spans="1:19" ht="14.5" customHeight="1">
      <c r="A1472" s="103" t="str">
        <f t="shared" si="22"/>
        <v>B0036</v>
      </c>
      <c r="B1472" s="414" t="s">
        <v>3868</v>
      </c>
      <c r="C1472" s="414" t="s">
        <v>3869</v>
      </c>
      <c r="D1472" s="414" t="s">
        <v>1764</v>
      </c>
      <c r="E1472" s="414" t="s">
        <v>3870</v>
      </c>
      <c r="F1472" s="414" t="s">
        <v>3871</v>
      </c>
      <c r="G1472" s="418">
        <v>45901</v>
      </c>
      <c r="H1472" s="414" t="s">
        <v>606</v>
      </c>
      <c r="I1472" s="419">
        <v>76</v>
      </c>
      <c r="J1472" s="419">
        <v>168</v>
      </c>
      <c r="K1472" s="419">
        <v>126</v>
      </c>
      <c r="L1472" s="419">
        <v>1850</v>
      </c>
      <c r="M1472" s="414" t="s">
        <v>115</v>
      </c>
      <c r="N1472" s="414" t="s">
        <v>116</v>
      </c>
      <c r="O1472" s="103"/>
      <c r="P1472" s="103"/>
      <c r="Q1472" s="103"/>
      <c r="R1472" s="103"/>
      <c r="S1472" s="103" t="s">
        <v>1768</v>
      </c>
    </row>
    <row r="1473" spans="1:19" ht="14.5" customHeight="1">
      <c r="A1473" s="82" t="str">
        <f t="shared" si="22"/>
        <v>B0037</v>
      </c>
      <c r="B1473" s="410" t="s">
        <v>3872</v>
      </c>
      <c r="C1473" s="410" t="s">
        <v>3873</v>
      </c>
      <c r="D1473" s="410" t="s">
        <v>1764</v>
      </c>
      <c r="E1473" s="410" t="s">
        <v>3874</v>
      </c>
      <c r="F1473" s="410" t="s">
        <v>3875</v>
      </c>
      <c r="G1473" s="416">
        <v>45901</v>
      </c>
      <c r="H1473" s="410" t="s">
        <v>606</v>
      </c>
      <c r="I1473" s="417">
        <v>92</v>
      </c>
      <c r="J1473" s="417">
        <v>78</v>
      </c>
      <c r="K1473" s="417">
        <v>88</v>
      </c>
      <c r="L1473" s="417">
        <v>1050</v>
      </c>
      <c r="M1473" s="410" t="s">
        <v>115</v>
      </c>
      <c r="N1473" s="410" t="s">
        <v>116</v>
      </c>
      <c r="O1473" s="85"/>
      <c r="P1473" s="85"/>
      <c r="Q1473" s="85"/>
      <c r="R1473" s="85"/>
      <c r="S1473" s="85" t="s">
        <v>1768</v>
      </c>
    </row>
    <row r="1474" spans="1:19" ht="14.5" customHeight="1">
      <c r="A1474" s="103" t="str">
        <f t="shared" ref="A1474:A1537" si="23">LEFT(B1474,5)</f>
        <v>B0037</v>
      </c>
      <c r="B1474" s="414" t="s">
        <v>3872</v>
      </c>
      <c r="C1474" s="414" t="s">
        <v>3873</v>
      </c>
      <c r="D1474" s="414" t="s">
        <v>1764</v>
      </c>
      <c r="E1474" s="414" t="s">
        <v>3874</v>
      </c>
      <c r="F1474" s="414" t="s">
        <v>3875</v>
      </c>
      <c r="G1474" s="418">
        <v>45901</v>
      </c>
      <c r="H1474" s="414" t="s">
        <v>606</v>
      </c>
      <c r="I1474" s="419">
        <v>88</v>
      </c>
      <c r="J1474" s="419">
        <v>92</v>
      </c>
      <c r="K1474" s="419">
        <v>78</v>
      </c>
      <c r="L1474" s="419">
        <v>1050</v>
      </c>
      <c r="M1474" s="414" t="s">
        <v>115</v>
      </c>
      <c r="N1474" s="414" t="s">
        <v>116</v>
      </c>
      <c r="O1474" s="103"/>
      <c r="P1474" s="103"/>
      <c r="Q1474" s="103"/>
      <c r="R1474" s="103"/>
      <c r="S1474" s="103" t="s">
        <v>1768</v>
      </c>
    </row>
    <row r="1475" spans="1:19" ht="14.5" customHeight="1">
      <c r="A1475" s="82" t="str">
        <f t="shared" si="23"/>
        <v>B0038</v>
      </c>
      <c r="B1475" s="410" t="s">
        <v>3876</v>
      </c>
      <c r="C1475" s="410" t="s">
        <v>3877</v>
      </c>
      <c r="D1475" s="410" t="s">
        <v>2018</v>
      </c>
      <c r="E1475" s="410" t="s">
        <v>3878</v>
      </c>
      <c r="F1475" s="410" t="s">
        <v>3879</v>
      </c>
      <c r="G1475" s="416">
        <v>45992</v>
      </c>
      <c r="H1475" s="410" t="s">
        <v>606</v>
      </c>
      <c r="I1475" s="417">
        <v>456</v>
      </c>
      <c r="J1475" s="417">
        <v>102</v>
      </c>
      <c r="K1475" s="417">
        <v>141</v>
      </c>
      <c r="L1475" s="417">
        <v>69800</v>
      </c>
      <c r="M1475" s="410" t="s">
        <v>115</v>
      </c>
      <c r="N1475" s="410" t="s">
        <v>116</v>
      </c>
      <c r="O1475" s="85" t="s">
        <v>116</v>
      </c>
      <c r="P1475" s="85" t="s">
        <v>116</v>
      </c>
      <c r="Q1475" s="85" t="s">
        <v>116</v>
      </c>
      <c r="R1475" s="85" t="s">
        <v>2766</v>
      </c>
      <c r="S1475" s="85" t="s">
        <v>1768</v>
      </c>
    </row>
    <row r="1476" spans="1:19" ht="14.5" customHeight="1">
      <c r="A1476" s="82" t="str">
        <f t="shared" si="23"/>
        <v>B0038</v>
      </c>
      <c r="B1476" s="410" t="s">
        <v>3876</v>
      </c>
      <c r="C1476" s="410" t="s">
        <v>3877</v>
      </c>
      <c r="D1476" s="410" t="s">
        <v>2018</v>
      </c>
      <c r="E1476" s="410" t="s">
        <v>3880</v>
      </c>
      <c r="F1476" s="410" t="s">
        <v>3881</v>
      </c>
      <c r="G1476" s="416">
        <v>42156</v>
      </c>
      <c r="H1476" s="410" t="s">
        <v>623</v>
      </c>
      <c r="I1476" s="417">
        <v>499.8</v>
      </c>
      <c r="J1476" s="417">
        <v>102</v>
      </c>
      <c r="K1476" s="417">
        <v>142</v>
      </c>
      <c r="L1476" s="417">
        <v>69825</v>
      </c>
      <c r="M1476" s="410" t="s">
        <v>115</v>
      </c>
      <c r="N1476" s="410">
        <v>7</v>
      </c>
      <c r="O1476" s="85" t="s">
        <v>116</v>
      </c>
      <c r="P1476" s="85" t="s">
        <v>116</v>
      </c>
      <c r="Q1476" s="85" t="s">
        <v>116</v>
      </c>
      <c r="R1476" s="85" t="s">
        <v>2766</v>
      </c>
      <c r="S1476" s="85" t="s">
        <v>1768</v>
      </c>
    </row>
    <row r="1477" spans="1:19" ht="14.5" customHeight="1">
      <c r="A1477" s="103" t="str">
        <f t="shared" si="23"/>
        <v>B0038</v>
      </c>
      <c r="B1477" s="414" t="s">
        <v>3876</v>
      </c>
      <c r="C1477" s="414" t="s">
        <v>3877</v>
      </c>
      <c r="D1477" s="414" t="s">
        <v>2018</v>
      </c>
      <c r="E1477" s="414" t="s">
        <v>3878</v>
      </c>
      <c r="F1477" s="414" t="s">
        <v>3879</v>
      </c>
      <c r="G1477" s="418">
        <v>45992</v>
      </c>
      <c r="H1477" s="414" t="s">
        <v>606</v>
      </c>
      <c r="I1477" s="419">
        <v>141</v>
      </c>
      <c r="J1477" s="419">
        <v>456</v>
      </c>
      <c r="K1477" s="419">
        <v>102</v>
      </c>
      <c r="L1477" s="419">
        <v>69800</v>
      </c>
      <c r="M1477" s="414" t="s">
        <v>115</v>
      </c>
      <c r="N1477" s="414" t="s">
        <v>116</v>
      </c>
      <c r="O1477" s="103" t="s">
        <v>116</v>
      </c>
      <c r="P1477" s="103" t="s">
        <v>116</v>
      </c>
      <c r="Q1477" s="103" t="s">
        <v>116</v>
      </c>
      <c r="R1477" s="103" t="s">
        <v>2766</v>
      </c>
      <c r="S1477" s="103" t="s">
        <v>1768</v>
      </c>
    </row>
    <row r="1478" spans="1:19" ht="14.5" customHeight="1">
      <c r="A1478" s="103" t="str">
        <f t="shared" si="23"/>
        <v>B0038</v>
      </c>
      <c r="B1478" s="414" t="s">
        <v>3876</v>
      </c>
      <c r="C1478" s="414" t="s">
        <v>3877</v>
      </c>
      <c r="D1478" s="414" t="s">
        <v>2018</v>
      </c>
      <c r="E1478" s="414" t="s">
        <v>3880</v>
      </c>
      <c r="F1478" s="414" t="s">
        <v>3881</v>
      </c>
      <c r="G1478" s="418">
        <v>42156</v>
      </c>
      <c r="H1478" s="414" t="s">
        <v>623</v>
      </c>
      <c r="I1478" s="419">
        <v>142</v>
      </c>
      <c r="J1478" s="419">
        <v>499.8</v>
      </c>
      <c r="K1478" s="419">
        <v>102</v>
      </c>
      <c r="L1478" s="419">
        <v>69825</v>
      </c>
      <c r="M1478" s="414" t="s">
        <v>115</v>
      </c>
      <c r="N1478" s="414">
        <v>7</v>
      </c>
      <c r="O1478" s="103" t="s">
        <v>116</v>
      </c>
      <c r="P1478" s="103" t="s">
        <v>116</v>
      </c>
      <c r="Q1478" s="103" t="s">
        <v>116</v>
      </c>
      <c r="R1478" s="103" t="s">
        <v>2766</v>
      </c>
      <c r="S1478" s="103" t="s">
        <v>1768</v>
      </c>
    </row>
    <row r="1479" spans="1:19" ht="14.5" customHeight="1">
      <c r="A1479" s="82" t="str">
        <f t="shared" si="23"/>
        <v>B0039</v>
      </c>
      <c r="B1479" s="410" t="s">
        <v>3882</v>
      </c>
      <c r="C1479" s="410" t="s">
        <v>3883</v>
      </c>
      <c r="D1479" s="410" t="s">
        <v>2018</v>
      </c>
      <c r="E1479" s="410" t="s">
        <v>3884</v>
      </c>
      <c r="F1479" s="410" t="s">
        <v>3885</v>
      </c>
      <c r="G1479" s="416">
        <v>46023</v>
      </c>
      <c r="H1479" s="410" t="s">
        <v>606</v>
      </c>
      <c r="I1479" s="417">
        <v>240</v>
      </c>
      <c r="J1479" s="417">
        <v>96</v>
      </c>
      <c r="K1479" s="417">
        <v>102</v>
      </c>
      <c r="L1479" s="417">
        <v>70000</v>
      </c>
      <c r="M1479" s="410" t="s">
        <v>115</v>
      </c>
      <c r="N1479" s="410" t="s">
        <v>116</v>
      </c>
      <c r="O1479" s="85"/>
      <c r="P1479" s="85"/>
      <c r="Q1479" s="85"/>
      <c r="R1479" s="85"/>
      <c r="S1479" s="85" t="s">
        <v>1768</v>
      </c>
    </row>
    <row r="1480" spans="1:19" ht="14.5" customHeight="1">
      <c r="A1480" s="82" t="str">
        <f t="shared" si="23"/>
        <v>B0039</v>
      </c>
      <c r="B1480" s="410" t="s">
        <v>3882</v>
      </c>
      <c r="C1480" s="410" t="s">
        <v>3883</v>
      </c>
      <c r="D1480" s="410" t="s">
        <v>2018</v>
      </c>
      <c r="E1480" s="410" t="s">
        <v>3886</v>
      </c>
      <c r="F1480" s="410" t="s">
        <v>3887</v>
      </c>
      <c r="G1480" s="416">
        <v>46023</v>
      </c>
      <c r="H1480" s="410" t="s">
        <v>606</v>
      </c>
      <c r="I1480" s="417">
        <v>240</v>
      </c>
      <c r="J1480" s="417">
        <v>96</v>
      </c>
      <c r="K1480" s="417">
        <v>102</v>
      </c>
      <c r="L1480" s="417">
        <v>70000</v>
      </c>
      <c r="M1480" s="410" t="s">
        <v>115</v>
      </c>
      <c r="N1480" s="410" t="s">
        <v>116</v>
      </c>
      <c r="O1480" s="85"/>
      <c r="P1480" s="85"/>
      <c r="Q1480" s="85"/>
      <c r="R1480" s="85"/>
      <c r="S1480" s="85" t="s">
        <v>1768</v>
      </c>
    </row>
    <row r="1481" spans="1:19" ht="14.5" customHeight="1">
      <c r="A1481" s="103" t="str">
        <f t="shared" si="23"/>
        <v>B0039</v>
      </c>
      <c r="B1481" s="414" t="s">
        <v>3882</v>
      </c>
      <c r="C1481" s="414" t="s">
        <v>3883</v>
      </c>
      <c r="D1481" s="414" t="s">
        <v>2018</v>
      </c>
      <c r="E1481" s="414" t="s">
        <v>3884</v>
      </c>
      <c r="F1481" s="414" t="s">
        <v>3885</v>
      </c>
      <c r="G1481" s="418">
        <v>46023</v>
      </c>
      <c r="H1481" s="414" t="s">
        <v>606</v>
      </c>
      <c r="I1481" s="419">
        <v>102</v>
      </c>
      <c r="J1481" s="419">
        <v>240</v>
      </c>
      <c r="K1481" s="419">
        <v>96</v>
      </c>
      <c r="L1481" s="419">
        <v>70000</v>
      </c>
      <c r="M1481" s="414" t="s">
        <v>115</v>
      </c>
      <c r="N1481" s="414" t="s">
        <v>116</v>
      </c>
      <c r="O1481" s="103"/>
      <c r="P1481" s="103"/>
      <c r="Q1481" s="103"/>
      <c r="R1481" s="103"/>
      <c r="S1481" s="103" t="s">
        <v>1768</v>
      </c>
    </row>
    <row r="1482" spans="1:19" ht="14.5" customHeight="1">
      <c r="A1482" s="103" t="str">
        <f t="shared" si="23"/>
        <v>B0039</v>
      </c>
      <c r="B1482" s="414" t="s">
        <v>3882</v>
      </c>
      <c r="C1482" s="414" t="s">
        <v>3883</v>
      </c>
      <c r="D1482" s="414" t="s">
        <v>2018</v>
      </c>
      <c r="E1482" s="414" t="s">
        <v>3886</v>
      </c>
      <c r="F1482" s="414" t="s">
        <v>3887</v>
      </c>
      <c r="G1482" s="418">
        <v>46023</v>
      </c>
      <c r="H1482" s="414" t="s">
        <v>606</v>
      </c>
      <c r="I1482" s="419">
        <v>102</v>
      </c>
      <c r="J1482" s="419">
        <v>240</v>
      </c>
      <c r="K1482" s="419">
        <v>96</v>
      </c>
      <c r="L1482" s="419">
        <v>70000</v>
      </c>
      <c r="M1482" s="414" t="s">
        <v>115</v>
      </c>
      <c r="N1482" s="414" t="s">
        <v>116</v>
      </c>
      <c r="O1482" s="103"/>
      <c r="P1482" s="103"/>
      <c r="Q1482" s="103"/>
      <c r="R1482" s="103"/>
      <c r="S1482" s="103" t="s">
        <v>1768</v>
      </c>
    </row>
    <row r="1483" spans="1:19" ht="14.5" customHeight="1">
      <c r="A1483" s="82" t="str">
        <f t="shared" si="23"/>
        <v>B0040</v>
      </c>
      <c r="B1483" s="410" t="s">
        <v>3888</v>
      </c>
      <c r="C1483" s="410" t="s">
        <v>3889</v>
      </c>
      <c r="D1483" s="410" t="s">
        <v>2018</v>
      </c>
      <c r="E1483" s="410" t="s">
        <v>3890</v>
      </c>
      <c r="F1483" s="410" t="s">
        <v>3891</v>
      </c>
      <c r="G1483" s="416">
        <v>45992</v>
      </c>
      <c r="H1483" s="410" t="s">
        <v>606</v>
      </c>
      <c r="I1483" s="417">
        <v>145</v>
      </c>
      <c r="J1483" s="417">
        <v>75</v>
      </c>
      <c r="K1483" s="417">
        <v>82</v>
      </c>
      <c r="L1483" s="417">
        <v>9411</v>
      </c>
      <c r="M1483" s="410" t="s">
        <v>115</v>
      </c>
      <c r="N1483" s="410" t="s">
        <v>116</v>
      </c>
      <c r="O1483" s="85"/>
      <c r="P1483" s="85"/>
      <c r="Q1483" s="85"/>
      <c r="R1483" s="85"/>
      <c r="S1483" s="85" t="s">
        <v>1768</v>
      </c>
    </row>
    <row r="1484" spans="1:19" ht="14.5" customHeight="1">
      <c r="A1484" s="82" t="str">
        <f t="shared" si="23"/>
        <v>B0040</v>
      </c>
      <c r="B1484" s="410" t="s">
        <v>3888</v>
      </c>
      <c r="C1484" s="410" t="s">
        <v>3892</v>
      </c>
      <c r="D1484" s="410" t="s">
        <v>2018</v>
      </c>
      <c r="E1484" s="410" t="s">
        <v>3893</v>
      </c>
      <c r="F1484" s="410" t="s">
        <v>3894</v>
      </c>
      <c r="G1484" s="416">
        <v>45992</v>
      </c>
      <c r="H1484" s="410" t="s">
        <v>606</v>
      </c>
      <c r="I1484" s="417">
        <v>145</v>
      </c>
      <c r="J1484" s="417">
        <v>75</v>
      </c>
      <c r="K1484" s="417">
        <v>82</v>
      </c>
      <c r="L1484" s="417">
        <v>9411</v>
      </c>
      <c r="M1484" s="410" t="s">
        <v>115</v>
      </c>
      <c r="N1484" s="410" t="s">
        <v>116</v>
      </c>
      <c r="O1484" s="85"/>
      <c r="P1484" s="85"/>
      <c r="Q1484" s="85"/>
      <c r="R1484" s="85"/>
      <c r="S1484" s="85" t="s">
        <v>1768</v>
      </c>
    </row>
    <row r="1485" spans="1:19" ht="14.5" customHeight="1">
      <c r="A1485" s="82" t="str">
        <f t="shared" si="23"/>
        <v>B0040</v>
      </c>
      <c r="B1485" s="410" t="s">
        <v>3888</v>
      </c>
      <c r="C1485" s="410" t="s">
        <v>3892</v>
      </c>
      <c r="D1485" s="410" t="s">
        <v>2018</v>
      </c>
      <c r="E1485" s="410" t="s">
        <v>3895</v>
      </c>
      <c r="F1485" s="410" t="s">
        <v>3896</v>
      </c>
      <c r="G1485" s="416">
        <v>45992</v>
      </c>
      <c r="H1485" s="410" t="s">
        <v>606</v>
      </c>
      <c r="I1485" s="417">
        <v>145</v>
      </c>
      <c r="J1485" s="417">
        <v>75</v>
      </c>
      <c r="K1485" s="417">
        <v>82</v>
      </c>
      <c r="L1485" s="417">
        <v>9411</v>
      </c>
      <c r="M1485" s="410"/>
      <c r="N1485" s="410" t="s">
        <v>116</v>
      </c>
      <c r="O1485" s="85"/>
      <c r="P1485" s="85"/>
      <c r="Q1485" s="85"/>
      <c r="R1485" s="85"/>
      <c r="S1485" s="85" t="s">
        <v>1768</v>
      </c>
    </row>
    <row r="1486" spans="1:19" ht="14.5" customHeight="1">
      <c r="A1486" s="82" t="str">
        <f t="shared" si="23"/>
        <v>B0040</v>
      </c>
      <c r="B1486" s="410" t="s">
        <v>3888</v>
      </c>
      <c r="C1486" s="410" t="s">
        <v>3897</v>
      </c>
      <c r="D1486" s="410" t="s">
        <v>2018</v>
      </c>
      <c r="E1486" s="410" t="s">
        <v>3898</v>
      </c>
      <c r="F1486" s="410" t="s">
        <v>3899</v>
      </c>
      <c r="G1486" s="416">
        <v>45992</v>
      </c>
      <c r="H1486" s="410" t="s">
        <v>606</v>
      </c>
      <c r="I1486" s="417">
        <v>145</v>
      </c>
      <c r="J1486" s="417">
        <v>75</v>
      </c>
      <c r="K1486" s="417">
        <v>82</v>
      </c>
      <c r="L1486" s="417">
        <v>9411</v>
      </c>
      <c r="M1486" s="410"/>
      <c r="N1486" s="410" t="s">
        <v>116</v>
      </c>
      <c r="O1486" s="85"/>
      <c r="P1486" s="85"/>
      <c r="Q1486" s="85"/>
      <c r="R1486" s="85"/>
      <c r="S1486" s="85" t="s">
        <v>1768</v>
      </c>
    </row>
    <row r="1487" spans="1:19" ht="14.5" customHeight="1">
      <c r="A1487" s="103" t="str">
        <f t="shared" si="23"/>
        <v>B0040</v>
      </c>
      <c r="B1487" s="414" t="s">
        <v>3888</v>
      </c>
      <c r="C1487" s="414" t="s">
        <v>3889</v>
      </c>
      <c r="D1487" s="414" t="s">
        <v>2018</v>
      </c>
      <c r="E1487" s="414" t="s">
        <v>3890</v>
      </c>
      <c r="F1487" s="414" t="s">
        <v>3891</v>
      </c>
      <c r="G1487" s="418">
        <v>45992</v>
      </c>
      <c r="H1487" s="414" t="s">
        <v>606</v>
      </c>
      <c r="I1487" s="419">
        <v>82</v>
      </c>
      <c r="J1487" s="419">
        <v>145</v>
      </c>
      <c r="K1487" s="419">
        <v>75</v>
      </c>
      <c r="L1487" s="419">
        <v>9411</v>
      </c>
      <c r="M1487" s="414" t="s">
        <v>115</v>
      </c>
      <c r="N1487" s="414" t="s">
        <v>116</v>
      </c>
      <c r="O1487" s="103"/>
      <c r="P1487" s="103"/>
      <c r="Q1487" s="103"/>
      <c r="R1487" s="103"/>
      <c r="S1487" s="103" t="s">
        <v>1768</v>
      </c>
    </row>
    <row r="1488" spans="1:19" ht="14.5" customHeight="1">
      <c r="A1488" s="103" t="str">
        <f t="shared" si="23"/>
        <v>B0040</v>
      </c>
      <c r="B1488" s="414" t="s">
        <v>3888</v>
      </c>
      <c r="C1488" s="414" t="s">
        <v>3892</v>
      </c>
      <c r="D1488" s="414" t="s">
        <v>2018</v>
      </c>
      <c r="E1488" s="414" t="s">
        <v>3893</v>
      </c>
      <c r="F1488" s="414" t="s">
        <v>3894</v>
      </c>
      <c r="G1488" s="418">
        <v>45992</v>
      </c>
      <c r="H1488" s="414" t="s">
        <v>606</v>
      </c>
      <c r="I1488" s="419">
        <v>82</v>
      </c>
      <c r="J1488" s="419">
        <v>145</v>
      </c>
      <c r="K1488" s="419">
        <v>75</v>
      </c>
      <c r="L1488" s="419">
        <v>9411</v>
      </c>
      <c r="M1488" s="414" t="s">
        <v>115</v>
      </c>
      <c r="N1488" s="414" t="s">
        <v>116</v>
      </c>
      <c r="O1488" s="103"/>
      <c r="P1488" s="103"/>
      <c r="Q1488" s="103"/>
      <c r="R1488" s="103"/>
      <c r="S1488" s="103" t="s">
        <v>1768</v>
      </c>
    </row>
    <row r="1489" spans="1:19" ht="14.5" customHeight="1">
      <c r="A1489" s="103" t="str">
        <f t="shared" si="23"/>
        <v>B0040</v>
      </c>
      <c r="B1489" s="414" t="s">
        <v>3888</v>
      </c>
      <c r="C1489" s="414" t="s">
        <v>3892</v>
      </c>
      <c r="D1489" s="414" t="s">
        <v>2018</v>
      </c>
      <c r="E1489" s="414" t="s">
        <v>3895</v>
      </c>
      <c r="F1489" s="414" t="s">
        <v>3896</v>
      </c>
      <c r="G1489" s="418">
        <v>45992</v>
      </c>
      <c r="H1489" s="414" t="s">
        <v>606</v>
      </c>
      <c r="I1489" s="419">
        <v>82</v>
      </c>
      <c r="J1489" s="419">
        <v>145</v>
      </c>
      <c r="K1489" s="419">
        <v>75</v>
      </c>
      <c r="L1489" s="419">
        <v>9411</v>
      </c>
      <c r="M1489" s="414"/>
      <c r="N1489" s="414" t="s">
        <v>116</v>
      </c>
      <c r="O1489" s="103"/>
      <c r="P1489" s="103"/>
      <c r="Q1489" s="103"/>
      <c r="R1489" s="103"/>
      <c r="S1489" s="103" t="s">
        <v>1768</v>
      </c>
    </row>
    <row r="1490" spans="1:19" ht="14.5" customHeight="1">
      <c r="A1490" s="103" t="str">
        <f t="shared" si="23"/>
        <v>B0040</v>
      </c>
      <c r="B1490" s="414" t="s">
        <v>3888</v>
      </c>
      <c r="C1490" s="414" t="s">
        <v>3897</v>
      </c>
      <c r="D1490" s="414" t="s">
        <v>2018</v>
      </c>
      <c r="E1490" s="414" t="s">
        <v>3898</v>
      </c>
      <c r="F1490" s="414" t="s">
        <v>3899</v>
      </c>
      <c r="G1490" s="418">
        <v>45992</v>
      </c>
      <c r="H1490" s="414" t="s">
        <v>606</v>
      </c>
      <c r="I1490" s="419">
        <v>82</v>
      </c>
      <c r="J1490" s="419">
        <v>145</v>
      </c>
      <c r="K1490" s="419">
        <v>75</v>
      </c>
      <c r="L1490" s="419">
        <v>9411</v>
      </c>
      <c r="M1490" s="414"/>
      <c r="N1490" s="414" t="s">
        <v>116</v>
      </c>
      <c r="O1490" s="103"/>
      <c r="P1490" s="103"/>
      <c r="Q1490" s="103"/>
      <c r="R1490" s="103"/>
      <c r="S1490" s="103" t="s">
        <v>1768</v>
      </c>
    </row>
    <row r="1491" spans="1:19" ht="14.5" customHeight="1">
      <c r="A1491" s="82" t="str">
        <f t="shared" si="23"/>
        <v>B0043</v>
      </c>
      <c r="B1491" s="410" t="s">
        <v>3900</v>
      </c>
      <c r="C1491" s="410" t="s">
        <v>3901</v>
      </c>
      <c r="D1491" s="410" t="s">
        <v>1764</v>
      </c>
      <c r="E1491" s="410" t="s">
        <v>3902</v>
      </c>
      <c r="F1491" s="410" t="s">
        <v>3903</v>
      </c>
      <c r="G1491" s="416">
        <v>47818</v>
      </c>
      <c r="H1491" s="410" t="s">
        <v>606</v>
      </c>
      <c r="I1491" s="417">
        <v>65</v>
      </c>
      <c r="J1491" s="417">
        <v>36</v>
      </c>
      <c r="K1491" s="417">
        <v>53</v>
      </c>
      <c r="L1491" s="417">
        <v>1878</v>
      </c>
      <c r="M1491" s="410" t="s">
        <v>115</v>
      </c>
      <c r="N1491" s="410" t="s">
        <v>116</v>
      </c>
      <c r="O1491" s="85"/>
      <c r="P1491" s="85"/>
      <c r="Q1491" s="85"/>
      <c r="R1491" s="85"/>
      <c r="S1491" s="85" t="s">
        <v>1768</v>
      </c>
    </row>
    <row r="1492" spans="1:19" ht="14.5" customHeight="1">
      <c r="A1492" s="103" t="str">
        <f t="shared" si="23"/>
        <v>B0043</v>
      </c>
      <c r="B1492" s="414" t="s">
        <v>3900</v>
      </c>
      <c r="C1492" s="414" t="s">
        <v>3901</v>
      </c>
      <c r="D1492" s="414" t="s">
        <v>1764</v>
      </c>
      <c r="E1492" s="414" t="s">
        <v>3902</v>
      </c>
      <c r="F1492" s="414" t="s">
        <v>3903</v>
      </c>
      <c r="G1492" s="418">
        <v>47818</v>
      </c>
      <c r="H1492" s="414" t="s">
        <v>606</v>
      </c>
      <c r="I1492" s="419">
        <v>53</v>
      </c>
      <c r="J1492" s="419">
        <v>65</v>
      </c>
      <c r="K1492" s="419">
        <v>36</v>
      </c>
      <c r="L1492" s="419">
        <v>1878</v>
      </c>
      <c r="M1492" s="414" t="s">
        <v>115</v>
      </c>
      <c r="N1492" s="414" t="s">
        <v>116</v>
      </c>
      <c r="O1492" s="103"/>
      <c r="P1492" s="103"/>
      <c r="Q1492" s="103"/>
      <c r="R1492" s="103"/>
      <c r="S1492" s="103" t="s">
        <v>1768</v>
      </c>
    </row>
    <row r="1493" spans="1:19" ht="14.5" customHeight="1">
      <c r="A1493" s="82" t="str">
        <f t="shared" si="23"/>
        <v>B0044</v>
      </c>
      <c r="B1493" s="410" t="s">
        <v>3904</v>
      </c>
      <c r="C1493" s="410" t="s">
        <v>3905</v>
      </c>
      <c r="D1493" s="410" t="s">
        <v>2018</v>
      </c>
      <c r="E1493" s="410" t="s">
        <v>3906</v>
      </c>
      <c r="F1493" s="410" t="s">
        <v>3907</v>
      </c>
      <c r="G1493" s="416">
        <v>46935</v>
      </c>
      <c r="H1493" s="410" t="s">
        <v>606</v>
      </c>
      <c r="I1493" s="417">
        <v>110.2</v>
      </c>
      <c r="J1493" s="417">
        <v>232.2</v>
      </c>
      <c r="K1493" s="417">
        <v>63</v>
      </c>
      <c r="L1493" s="417">
        <v>7606</v>
      </c>
      <c r="M1493" s="410"/>
      <c r="N1493" s="410">
        <v>7</v>
      </c>
      <c r="O1493" s="85"/>
      <c r="P1493" s="85"/>
      <c r="Q1493" s="85"/>
      <c r="R1493" s="85"/>
      <c r="S1493" s="85" t="s">
        <v>1768</v>
      </c>
    </row>
    <row r="1494" spans="1:19" ht="14.5" customHeight="1">
      <c r="A1494" s="103" t="str">
        <f t="shared" si="23"/>
        <v>B0044</v>
      </c>
      <c r="B1494" s="414" t="s">
        <v>3904</v>
      </c>
      <c r="C1494" s="414" t="s">
        <v>3905</v>
      </c>
      <c r="D1494" s="414" t="s">
        <v>2018</v>
      </c>
      <c r="E1494" s="414" t="s">
        <v>3906</v>
      </c>
      <c r="F1494" s="414" t="s">
        <v>3907</v>
      </c>
      <c r="G1494" s="418">
        <v>46935</v>
      </c>
      <c r="H1494" s="414" t="s">
        <v>606</v>
      </c>
      <c r="I1494" s="419">
        <v>63</v>
      </c>
      <c r="J1494" s="419">
        <v>110.2</v>
      </c>
      <c r="K1494" s="419">
        <v>232.2</v>
      </c>
      <c r="L1494" s="419">
        <v>7606</v>
      </c>
      <c r="M1494" s="414"/>
      <c r="N1494" s="414">
        <v>7</v>
      </c>
      <c r="O1494" s="103"/>
      <c r="P1494" s="103"/>
      <c r="Q1494" s="103"/>
      <c r="R1494" s="103"/>
      <c r="S1494" s="103" t="s">
        <v>1768</v>
      </c>
    </row>
    <row r="1495" spans="1:19" ht="14.5" customHeight="1">
      <c r="A1495" s="82" t="str">
        <f t="shared" si="23"/>
        <v>B0047</v>
      </c>
      <c r="B1495" s="410" t="s">
        <v>3908</v>
      </c>
      <c r="C1495" s="410" t="s">
        <v>3909</v>
      </c>
      <c r="D1495" s="410" t="s">
        <v>3910</v>
      </c>
      <c r="E1495" s="410"/>
      <c r="F1495" s="410"/>
      <c r="G1495" s="416">
        <v>45992</v>
      </c>
      <c r="H1495" s="410" t="s">
        <v>627</v>
      </c>
      <c r="I1495" s="411"/>
      <c r="J1495" s="411"/>
      <c r="K1495" s="411"/>
      <c r="L1495" s="411"/>
      <c r="M1495" s="410"/>
      <c r="N1495" s="410"/>
      <c r="O1495" s="85"/>
      <c r="P1495" s="85"/>
      <c r="Q1495" s="85"/>
      <c r="R1495" s="85"/>
      <c r="S1495" s="85"/>
    </row>
    <row r="1496" spans="1:19" ht="14.5" customHeight="1">
      <c r="A1496" s="103" t="str">
        <f t="shared" si="23"/>
        <v>B0047</v>
      </c>
      <c r="B1496" s="414" t="s">
        <v>3908</v>
      </c>
      <c r="C1496" s="414" t="s">
        <v>3909</v>
      </c>
      <c r="D1496" s="414" t="s">
        <v>3910</v>
      </c>
      <c r="E1496" s="414"/>
      <c r="F1496" s="414"/>
      <c r="G1496" s="418">
        <v>45992</v>
      </c>
      <c r="H1496" s="414" t="s">
        <v>627</v>
      </c>
      <c r="I1496" s="415"/>
      <c r="J1496" s="415"/>
      <c r="K1496" s="415"/>
      <c r="L1496" s="415"/>
      <c r="M1496" s="414"/>
      <c r="N1496" s="414"/>
      <c r="O1496" s="103"/>
      <c r="P1496" s="103"/>
      <c r="Q1496" s="103"/>
      <c r="R1496" s="103"/>
      <c r="S1496" s="103"/>
    </row>
    <row r="1497" spans="1:19" ht="14.5" customHeight="1">
      <c r="A1497" s="82" t="str">
        <f t="shared" si="23"/>
        <v>B0048</v>
      </c>
      <c r="B1497" s="410" t="s">
        <v>3911</v>
      </c>
      <c r="C1497" s="410" t="s">
        <v>3912</v>
      </c>
      <c r="D1497" s="410" t="s">
        <v>2018</v>
      </c>
      <c r="E1497" s="410" t="s">
        <v>3913</v>
      </c>
      <c r="F1497" s="410" t="s">
        <v>3914</v>
      </c>
      <c r="G1497" s="416">
        <v>43313</v>
      </c>
      <c r="H1497" s="410" t="s">
        <v>623</v>
      </c>
      <c r="I1497" s="417">
        <v>27</v>
      </c>
      <c r="J1497" s="417">
        <v>18</v>
      </c>
      <c r="K1497" s="417">
        <v>7</v>
      </c>
      <c r="L1497" s="417">
        <v>44</v>
      </c>
      <c r="M1497" s="410" t="s">
        <v>115</v>
      </c>
      <c r="N1497" s="410">
        <v>7</v>
      </c>
      <c r="O1497" s="85"/>
      <c r="P1497" s="85"/>
      <c r="Q1497" s="85"/>
      <c r="R1497" s="85"/>
      <c r="S1497" s="85" t="s">
        <v>1768</v>
      </c>
    </row>
    <row r="1498" spans="1:19" ht="14.5" customHeight="1">
      <c r="A1498" s="82" t="str">
        <f t="shared" si="23"/>
        <v>B0048</v>
      </c>
      <c r="B1498" s="410" t="s">
        <v>3911</v>
      </c>
      <c r="C1498" s="410" t="s">
        <v>3915</v>
      </c>
      <c r="D1498" s="410" t="s">
        <v>2018</v>
      </c>
      <c r="E1498" s="410" t="s">
        <v>3916</v>
      </c>
      <c r="F1498" s="410" t="s">
        <v>3917</v>
      </c>
      <c r="G1498" s="416">
        <v>45870</v>
      </c>
      <c r="H1498" s="410" t="s">
        <v>606</v>
      </c>
      <c r="I1498" s="417">
        <v>27</v>
      </c>
      <c r="J1498" s="417">
        <v>18</v>
      </c>
      <c r="K1498" s="417">
        <v>7</v>
      </c>
      <c r="L1498" s="417">
        <v>44</v>
      </c>
      <c r="M1498" s="410" t="s">
        <v>115</v>
      </c>
      <c r="N1498" s="410">
        <v>7</v>
      </c>
      <c r="O1498" s="85"/>
      <c r="P1498" s="85"/>
      <c r="Q1498" s="85"/>
      <c r="R1498" s="85"/>
      <c r="S1498" s="85" t="s">
        <v>1768</v>
      </c>
    </row>
    <row r="1499" spans="1:19" ht="14.5" customHeight="1">
      <c r="A1499" s="103" t="str">
        <f t="shared" si="23"/>
        <v>B0048</v>
      </c>
      <c r="B1499" s="414" t="s">
        <v>3911</v>
      </c>
      <c r="C1499" s="414" t="s">
        <v>3912</v>
      </c>
      <c r="D1499" s="414" t="s">
        <v>2018</v>
      </c>
      <c r="E1499" s="414" t="s">
        <v>3913</v>
      </c>
      <c r="F1499" s="414" t="s">
        <v>3914</v>
      </c>
      <c r="G1499" s="418">
        <v>43313</v>
      </c>
      <c r="H1499" s="414" t="s">
        <v>623</v>
      </c>
      <c r="I1499" s="419">
        <v>7</v>
      </c>
      <c r="J1499" s="419">
        <v>27</v>
      </c>
      <c r="K1499" s="419">
        <v>18</v>
      </c>
      <c r="L1499" s="419">
        <v>44</v>
      </c>
      <c r="M1499" s="414" t="s">
        <v>115</v>
      </c>
      <c r="N1499" s="414">
        <v>7</v>
      </c>
      <c r="O1499" s="103"/>
      <c r="P1499" s="103"/>
      <c r="Q1499" s="103"/>
      <c r="R1499" s="103"/>
      <c r="S1499" s="103" t="s">
        <v>1768</v>
      </c>
    </row>
    <row r="1500" spans="1:19" ht="14.5" customHeight="1">
      <c r="A1500" s="103" t="str">
        <f t="shared" si="23"/>
        <v>B0048</v>
      </c>
      <c r="B1500" s="414" t="s">
        <v>3911</v>
      </c>
      <c r="C1500" s="414" t="s">
        <v>3915</v>
      </c>
      <c r="D1500" s="414" t="s">
        <v>2018</v>
      </c>
      <c r="E1500" s="414" t="s">
        <v>3916</v>
      </c>
      <c r="F1500" s="414" t="s">
        <v>3917</v>
      </c>
      <c r="G1500" s="418">
        <v>45870</v>
      </c>
      <c r="H1500" s="414" t="s">
        <v>606</v>
      </c>
      <c r="I1500" s="419">
        <v>7</v>
      </c>
      <c r="J1500" s="419">
        <v>27</v>
      </c>
      <c r="K1500" s="419">
        <v>18</v>
      </c>
      <c r="L1500" s="419">
        <v>44</v>
      </c>
      <c r="M1500" s="414" t="s">
        <v>115</v>
      </c>
      <c r="N1500" s="414">
        <v>7</v>
      </c>
      <c r="O1500" s="103"/>
      <c r="P1500" s="103"/>
      <c r="Q1500" s="103"/>
      <c r="R1500" s="103"/>
      <c r="S1500" s="103" t="s">
        <v>1768</v>
      </c>
    </row>
    <row r="1501" spans="1:19" ht="14.5" customHeight="1">
      <c r="A1501" s="82" t="str">
        <f t="shared" si="23"/>
        <v>B0049</v>
      </c>
      <c r="B1501" s="410" t="s">
        <v>3918</v>
      </c>
      <c r="C1501" s="410" t="s">
        <v>3919</v>
      </c>
      <c r="D1501" s="410" t="s">
        <v>1764</v>
      </c>
      <c r="E1501" s="410" t="s">
        <v>3920</v>
      </c>
      <c r="F1501" s="410" t="s">
        <v>3921</v>
      </c>
      <c r="G1501" s="416">
        <v>47300</v>
      </c>
      <c r="H1501" s="410" t="s">
        <v>606</v>
      </c>
      <c r="I1501" s="417">
        <v>238.5</v>
      </c>
      <c r="J1501" s="417">
        <v>96</v>
      </c>
      <c r="K1501" s="417">
        <v>96</v>
      </c>
      <c r="L1501" s="417">
        <v>52910</v>
      </c>
      <c r="M1501" s="410" t="s">
        <v>115</v>
      </c>
      <c r="N1501" s="410" t="s">
        <v>116</v>
      </c>
      <c r="O1501" s="85"/>
      <c r="P1501" s="85"/>
      <c r="Q1501" s="85"/>
      <c r="R1501" s="85"/>
      <c r="S1501" s="85" t="s">
        <v>1768</v>
      </c>
    </row>
    <row r="1502" spans="1:19" ht="14.5" customHeight="1">
      <c r="A1502" s="103" t="str">
        <f t="shared" si="23"/>
        <v>B0049</v>
      </c>
      <c r="B1502" s="414" t="s">
        <v>3918</v>
      </c>
      <c r="C1502" s="414" t="s">
        <v>3919</v>
      </c>
      <c r="D1502" s="414" t="s">
        <v>1764</v>
      </c>
      <c r="E1502" s="414" t="s">
        <v>3920</v>
      </c>
      <c r="F1502" s="414" t="s">
        <v>3921</v>
      </c>
      <c r="G1502" s="418">
        <v>47300</v>
      </c>
      <c r="H1502" s="414" t="s">
        <v>606</v>
      </c>
      <c r="I1502" s="419">
        <v>96</v>
      </c>
      <c r="J1502" s="419">
        <v>238.5</v>
      </c>
      <c r="K1502" s="419">
        <v>96</v>
      </c>
      <c r="L1502" s="419">
        <v>52910</v>
      </c>
      <c r="M1502" s="414" t="s">
        <v>115</v>
      </c>
      <c r="N1502" s="414" t="s">
        <v>116</v>
      </c>
      <c r="O1502" s="103"/>
      <c r="P1502" s="103"/>
      <c r="Q1502" s="103"/>
      <c r="R1502" s="103"/>
      <c r="S1502" s="103" t="s">
        <v>1768</v>
      </c>
    </row>
    <row r="1503" spans="1:19" ht="14.5" customHeight="1">
      <c r="A1503" s="82" t="str">
        <f t="shared" si="23"/>
        <v>B0055</v>
      </c>
      <c r="B1503" s="410" t="s">
        <v>3922</v>
      </c>
      <c r="C1503" s="410" t="s">
        <v>3923</v>
      </c>
      <c r="D1503" s="410" t="s">
        <v>1764</v>
      </c>
      <c r="E1503" s="410" t="s">
        <v>3924</v>
      </c>
      <c r="F1503" s="410" t="s">
        <v>3925</v>
      </c>
      <c r="G1503" s="416">
        <v>44166</v>
      </c>
      <c r="H1503" s="410" t="s">
        <v>606</v>
      </c>
      <c r="I1503" s="417">
        <v>216</v>
      </c>
      <c r="J1503" s="417">
        <v>72</v>
      </c>
      <c r="K1503" s="417">
        <v>72</v>
      </c>
      <c r="L1503" s="417">
        <v>1000</v>
      </c>
      <c r="M1503" s="410" t="s">
        <v>115</v>
      </c>
      <c r="N1503" s="410" t="s">
        <v>116</v>
      </c>
      <c r="O1503" s="85" t="s">
        <v>115</v>
      </c>
      <c r="P1503" s="85" t="s">
        <v>115</v>
      </c>
      <c r="Q1503" s="85" t="s">
        <v>115</v>
      </c>
      <c r="R1503" s="85" t="s">
        <v>1767</v>
      </c>
      <c r="S1503" s="85" t="s">
        <v>1768</v>
      </c>
    </row>
    <row r="1504" spans="1:19" ht="14.5" customHeight="1">
      <c r="A1504" s="103" t="str">
        <f t="shared" si="23"/>
        <v>B0055</v>
      </c>
      <c r="B1504" s="414" t="s">
        <v>3922</v>
      </c>
      <c r="C1504" s="414" t="s">
        <v>3923</v>
      </c>
      <c r="D1504" s="414" t="s">
        <v>1764</v>
      </c>
      <c r="E1504" s="414" t="s">
        <v>3924</v>
      </c>
      <c r="F1504" s="414" t="s">
        <v>3925</v>
      </c>
      <c r="G1504" s="418">
        <v>44166</v>
      </c>
      <c r="H1504" s="414" t="s">
        <v>606</v>
      </c>
      <c r="I1504" s="419">
        <v>72</v>
      </c>
      <c r="J1504" s="419">
        <v>216</v>
      </c>
      <c r="K1504" s="419">
        <v>72</v>
      </c>
      <c r="L1504" s="419">
        <v>1000</v>
      </c>
      <c r="M1504" s="414" t="s">
        <v>115</v>
      </c>
      <c r="N1504" s="414" t="s">
        <v>116</v>
      </c>
      <c r="O1504" s="103" t="s">
        <v>115</v>
      </c>
      <c r="P1504" s="103" t="s">
        <v>115</v>
      </c>
      <c r="Q1504" s="103" t="s">
        <v>115</v>
      </c>
      <c r="R1504" s="103" t="s">
        <v>1767</v>
      </c>
      <c r="S1504" s="103" t="s">
        <v>1768</v>
      </c>
    </row>
    <row r="1505" spans="1:19" ht="14.5" customHeight="1">
      <c r="A1505" s="82" t="str">
        <f t="shared" si="23"/>
        <v>B0058</v>
      </c>
      <c r="B1505" s="410" t="s">
        <v>3926</v>
      </c>
      <c r="C1505" s="410" t="s">
        <v>3927</v>
      </c>
      <c r="D1505" s="410" t="s">
        <v>2018</v>
      </c>
      <c r="E1505" s="410" t="s">
        <v>3928</v>
      </c>
      <c r="F1505" s="410" t="s">
        <v>3929</v>
      </c>
      <c r="G1505" s="416">
        <v>49400</v>
      </c>
      <c r="H1505" s="410" t="s">
        <v>606</v>
      </c>
      <c r="I1505" s="417">
        <v>114</v>
      </c>
      <c r="J1505" s="417">
        <v>108</v>
      </c>
      <c r="K1505" s="417">
        <v>66</v>
      </c>
      <c r="L1505" s="417">
        <v>7973</v>
      </c>
      <c r="M1505" s="410" t="s">
        <v>115</v>
      </c>
      <c r="N1505" s="410">
        <v>7</v>
      </c>
      <c r="O1505" s="85"/>
      <c r="P1505" s="85"/>
      <c r="Q1505" s="85"/>
      <c r="R1505" s="85"/>
      <c r="S1505" s="85" t="s">
        <v>1768</v>
      </c>
    </row>
    <row r="1506" spans="1:19" ht="14.5" customHeight="1">
      <c r="A1506" s="82" t="str">
        <f t="shared" si="23"/>
        <v>B0058</v>
      </c>
      <c r="B1506" s="410" t="s">
        <v>3926</v>
      </c>
      <c r="C1506" s="410" t="s">
        <v>3930</v>
      </c>
      <c r="D1506" s="410" t="s">
        <v>3931</v>
      </c>
      <c r="E1506" s="410" t="s">
        <v>3932</v>
      </c>
      <c r="F1506" s="410" t="s">
        <v>3933</v>
      </c>
      <c r="G1506" s="416">
        <v>40391</v>
      </c>
      <c r="H1506" s="410" t="s">
        <v>1777</v>
      </c>
      <c r="I1506" s="417">
        <v>144</v>
      </c>
      <c r="J1506" s="417">
        <v>126</v>
      </c>
      <c r="K1506" s="417">
        <v>48</v>
      </c>
      <c r="L1506" s="417">
        <v>4650</v>
      </c>
      <c r="M1506" s="410" t="s">
        <v>115</v>
      </c>
      <c r="N1506" s="410" t="s">
        <v>116</v>
      </c>
      <c r="O1506" s="85"/>
      <c r="P1506" s="85"/>
      <c r="Q1506" s="85"/>
      <c r="R1506" s="85"/>
      <c r="S1506" s="85" t="s">
        <v>1768</v>
      </c>
    </row>
    <row r="1507" spans="1:19" ht="14.5" customHeight="1">
      <c r="A1507" s="82" t="str">
        <f t="shared" si="23"/>
        <v>B0058</v>
      </c>
      <c r="B1507" s="410" t="s">
        <v>3926</v>
      </c>
      <c r="C1507" s="410" t="s">
        <v>3930</v>
      </c>
      <c r="D1507" s="410" t="s">
        <v>3931</v>
      </c>
      <c r="E1507" s="410" t="s">
        <v>3934</v>
      </c>
      <c r="F1507" s="410" t="s">
        <v>3935</v>
      </c>
      <c r="G1507" s="416">
        <v>39508</v>
      </c>
      <c r="H1507" s="410" t="s">
        <v>1777</v>
      </c>
      <c r="I1507" s="417">
        <v>80</v>
      </c>
      <c r="J1507" s="417">
        <v>129</v>
      </c>
      <c r="K1507" s="417">
        <v>73</v>
      </c>
      <c r="L1507" s="417">
        <v>3200</v>
      </c>
      <c r="M1507" s="410" t="s">
        <v>115</v>
      </c>
      <c r="N1507" s="410">
        <v>7</v>
      </c>
      <c r="O1507" s="85"/>
      <c r="P1507" s="85"/>
      <c r="Q1507" s="85"/>
      <c r="R1507" s="85"/>
      <c r="S1507" s="85" t="s">
        <v>1768</v>
      </c>
    </row>
    <row r="1508" spans="1:19" ht="14.5" customHeight="1">
      <c r="A1508" s="82" t="str">
        <f t="shared" si="23"/>
        <v>B0058</v>
      </c>
      <c r="B1508" s="410" t="s">
        <v>3926</v>
      </c>
      <c r="C1508" s="410" t="s">
        <v>3930</v>
      </c>
      <c r="D1508" s="410" t="s">
        <v>3931</v>
      </c>
      <c r="E1508" s="410" t="s">
        <v>3936</v>
      </c>
      <c r="F1508" s="410" t="s">
        <v>3937</v>
      </c>
      <c r="G1508" s="416">
        <v>39508</v>
      </c>
      <c r="H1508" s="410" t="s">
        <v>1777</v>
      </c>
      <c r="I1508" s="417">
        <v>166</v>
      </c>
      <c r="J1508" s="417">
        <v>147</v>
      </c>
      <c r="K1508" s="417">
        <v>43</v>
      </c>
      <c r="L1508" s="417">
        <v>5500</v>
      </c>
      <c r="M1508" s="410" t="s">
        <v>115</v>
      </c>
      <c r="N1508" s="410" t="s">
        <v>116</v>
      </c>
      <c r="O1508" s="85"/>
      <c r="P1508" s="85"/>
      <c r="Q1508" s="85"/>
      <c r="R1508" s="85"/>
      <c r="S1508" s="85" t="s">
        <v>1768</v>
      </c>
    </row>
    <row r="1509" spans="1:19" ht="14.5" customHeight="1">
      <c r="A1509" s="82" t="str">
        <f t="shared" si="23"/>
        <v>B0058</v>
      </c>
      <c r="B1509" s="410" t="s">
        <v>3926</v>
      </c>
      <c r="C1509" s="410" t="s">
        <v>3938</v>
      </c>
      <c r="D1509" s="410" t="s">
        <v>2018</v>
      </c>
      <c r="E1509" s="410" t="s">
        <v>3939</v>
      </c>
      <c r="F1509" s="410" t="s">
        <v>3940</v>
      </c>
      <c r="G1509" s="416">
        <v>42917</v>
      </c>
      <c r="H1509" s="410" t="s">
        <v>623</v>
      </c>
      <c r="I1509" s="417">
        <v>132</v>
      </c>
      <c r="J1509" s="417">
        <v>108</v>
      </c>
      <c r="K1509" s="417">
        <v>60</v>
      </c>
      <c r="L1509" s="417">
        <v>6013</v>
      </c>
      <c r="M1509" s="410" t="s">
        <v>115</v>
      </c>
      <c r="N1509" s="410">
        <v>7</v>
      </c>
      <c r="O1509" s="85"/>
      <c r="P1509" s="85"/>
      <c r="Q1509" s="85"/>
      <c r="R1509" s="85"/>
      <c r="S1509" s="85" t="s">
        <v>1768</v>
      </c>
    </row>
    <row r="1510" spans="1:19" ht="14.5" customHeight="1">
      <c r="A1510" s="82" t="str">
        <f t="shared" si="23"/>
        <v>B0058</v>
      </c>
      <c r="B1510" s="410" t="s">
        <v>3926</v>
      </c>
      <c r="C1510" s="410" t="s">
        <v>3941</v>
      </c>
      <c r="D1510" s="410" t="s">
        <v>2018</v>
      </c>
      <c r="E1510" s="410" t="s">
        <v>3942</v>
      </c>
      <c r="F1510" s="410" t="s">
        <v>3943</v>
      </c>
      <c r="G1510" s="416">
        <v>49400</v>
      </c>
      <c r="H1510" s="410" t="s">
        <v>627</v>
      </c>
      <c r="I1510" s="417">
        <v>114</v>
      </c>
      <c r="J1510" s="417">
        <v>108</v>
      </c>
      <c r="K1510" s="417">
        <v>66</v>
      </c>
      <c r="L1510" s="417">
        <v>7973</v>
      </c>
      <c r="M1510" s="410" t="s">
        <v>115</v>
      </c>
      <c r="N1510" s="410">
        <v>7</v>
      </c>
      <c r="O1510" s="85"/>
      <c r="P1510" s="85"/>
      <c r="Q1510" s="85"/>
      <c r="R1510" s="85"/>
      <c r="S1510" s="85" t="s">
        <v>1768</v>
      </c>
    </row>
    <row r="1511" spans="1:19" ht="14.5" customHeight="1">
      <c r="A1511" s="82" t="str">
        <f t="shared" si="23"/>
        <v>B0058</v>
      </c>
      <c r="B1511" s="410" t="s">
        <v>3926</v>
      </c>
      <c r="C1511" s="410" t="s">
        <v>3930</v>
      </c>
      <c r="D1511" s="410" t="s">
        <v>3931</v>
      </c>
      <c r="E1511" s="410" t="s">
        <v>3944</v>
      </c>
      <c r="F1511" s="410" t="s">
        <v>3945</v>
      </c>
      <c r="G1511" s="416">
        <v>39508</v>
      </c>
      <c r="H1511" s="410" t="s">
        <v>1777</v>
      </c>
      <c r="I1511" s="417">
        <v>144</v>
      </c>
      <c r="J1511" s="417">
        <v>126</v>
      </c>
      <c r="K1511" s="417">
        <v>59</v>
      </c>
      <c r="L1511" s="417">
        <v>8800</v>
      </c>
      <c r="M1511" s="410" t="s">
        <v>115</v>
      </c>
      <c r="N1511" s="410" t="s">
        <v>116</v>
      </c>
      <c r="O1511" s="85"/>
      <c r="P1511" s="85"/>
      <c r="Q1511" s="85"/>
      <c r="R1511" s="85"/>
      <c r="S1511" s="85" t="s">
        <v>1768</v>
      </c>
    </row>
    <row r="1512" spans="1:19" ht="14.5" customHeight="1">
      <c r="A1512" s="82" t="str">
        <f t="shared" si="23"/>
        <v>B0058</v>
      </c>
      <c r="B1512" s="410" t="s">
        <v>3926</v>
      </c>
      <c r="C1512" s="410" t="s">
        <v>3930</v>
      </c>
      <c r="D1512" s="410" t="s">
        <v>3931</v>
      </c>
      <c r="E1512" s="410" t="s">
        <v>3946</v>
      </c>
      <c r="F1512" s="410" t="s">
        <v>3947</v>
      </c>
      <c r="G1512" s="416">
        <v>40391</v>
      </c>
      <c r="H1512" s="410" t="s">
        <v>1777</v>
      </c>
      <c r="I1512" s="417">
        <v>176</v>
      </c>
      <c r="J1512" s="417">
        <v>136</v>
      </c>
      <c r="K1512" s="417">
        <v>43</v>
      </c>
      <c r="L1512" s="417">
        <v>3940</v>
      </c>
      <c r="M1512" s="410" t="s">
        <v>115</v>
      </c>
      <c r="N1512" s="410" t="s">
        <v>116</v>
      </c>
      <c r="O1512" s="85"/>
      <c r="P1512" s="85"/>
      <c r="Q1512" s="85"/>
      <c r="R1512" s="85"/>
      <c r="S1512" s="85" t="s">
        <v>1768</v>
      </c>
    </row>
    <row r="1513" spans="1:19" ht="14.5" customHeight="1">
      <c r="A1513" s="82" t="str">
        <f t="shared" si="23"/>
        <v>B0058</v>
      </c>
      <c r="B1513" s="410" t="s">
        <v>3926</v>
      </c>
      <c r="C1513" s="410" t="s">
        <v>3948</v>
      </c>
      <c r="D1513" s="410" t="s">
        <v>2018</v>
      </c>
      <c r="E1513" s="410" t="s">
        <v>3949</v>
      </c>
      <c r="F1513" s="410" t="s">
        <v>3950</v>
      </c>
      <c r="G1513" s="416">
        <v>44256</v>
      </c>
      <c r="H1513" s="410" t="s">
        <v>627</v>
      </c>
      <c r="I1513" s="417">
        <v>176</v>
      </c>
      <c r="J1513" s="417">
        <v>136</v>
      </c>
      <c r="K1513" s="417">
        <v>43</v>
      </c>
      <c r="L1513" s="417">
        <v>7100</v>
      </c>
      <c r="M1513" s="410" t="s">
        <v>115</v>
      </c>
      <c r="N1513" s="410">
        <v>7</v>
      </c>
      <c r="O1513" s="85"/>
      <c r="P1513" s="85"/>
      <c r="Q1513" s="85"/>
      <c r="R1513" s="85"/>
      <c r="S1513" s="85" t="s">
        <v>1768</v>
      </c>
    </row>
    <row r="1514" spans="1:19" ht="14.5" customHeight="1">
      <c r="A1514" s="103" t="str">
        <f t="shared" si="23"/>
        <v>B0058</v>
      </c>
      <c r="B1514" s="414" t="s">
        <v>3926</v>
      </c>
      <c r="C1514" s="414" t="s">
        <v>3927</v>
      </c>
      <c r="D1514" s="414" t="s">
        <v>2018</v>
      </c>
      <c r="E1514" s="414" t="s">
        <v>3928</v>
      </c>
      <c r="F1514" s="414" t="s">
        <v>3929</v>
      </c>
      <c r="G1514" s="418">
        <v>49400</v>
      </c>
      <c r="H1514" s="414" t="s">
        <v>606</v>
      </c>
      <c r="I1514" s="419">
        <v>66</v>
      </c>
      <c r="J1514" s="419">
        <v>114</v>
      </c>
      <c r="K1514" s="419">
        <v>108</v>
      </c>
      <c r="L1514" s="419">
        <v>7973</v>
      </c>
      <c r="M1514" s="414" t="s">
        <v>115</v>
      </c>
      <c r="N1514" s="414">
        <v>7</v>
      </c>
      <c r="O1514" s="103"/>
      <c r="P1514" s="103"/>
      <c r="Q1514" s="103"/>
      <c r="R1514" s="103"/>
      <c r="S1514" s="103" t="s">
        <v>1768</v>
      </c>
    </row>
    <row r="1515" spans="1:19" ht="14.5" customHeight="1">
      <c r="A1515" s="103" t="str">
        <f t="shared" si="23"/>
        <v>B0058</v>
      </c>
      <c r="B1515" s="414" t="s">
        <v>3926</v>
      </c>
      <c r="C1515" s="414" t="s">
        <v>3930</v>
      </c>
      <c r="D1515" s="414" t="s">
        <v>3931</v>
      </c>
      <c r="E1515" s="414" t="s">
        <v>3932</v>
      </c>
      <c r="F1515" s="414" t="s">
        <v>3933</v>
      </c>
      <c r="G1515" s="418">
        <v>40391</v>
      </c>
      <c r="H1515" s="414" t="s">
        <v>1777</v>
      </c>
      <c r="I1515" s="419">
        <v>48</v>
      </c>
      <c r="J1515" s="419">
        <v>144</v>
      </c>
      <c r="K1515" s="419">
        <v>126</v>
      </c>
      <c r="L1515" s="419">
        <v>4650</v>
      </c>
      <c r="M1515" s="414" t="s">
        <v>115</v>
      </c>
      <c r="N1515" s="414" t="s">
        <v>116</v>
      </c>
      <c r="O1515" s="103"/>
      <c r="P1515" s="103"/>
      <c r="Q1515" s="103"/>
      <c r="R1515" s="103"/>
      <c r="S1515" s="103" t="s">
        <v>1768</v>
      </c>
    </row>
    <row r="1516" spans="1:19" ht="14.5" customHeight="1">
      <c r="A1516" s="103" t="str">
        <f t="shared" si="23"/>
        <v>B0058</v>
      </c>
      <c r="B1516" s="414" t="s">
        <v>3926</v>
      </c>
      <c r="C1516" s="414" t="s">
        <v>3930</v>
      </c>
      <c r="D1516" s="414" t="s">
        <v>3931</v>
      </c>
      <c r="E1516" s="414" t="s">
        <v>3934</v>
      </c>
      <c r="F1516" s="414" t="s">
        <v>3935</v>
      </c>
      <c r="G1516" s="418">
        <v>39508</v>
      </c>
      <c r="H1516" s="414" t="s">
        <v>1777</v>
      </c>
      <c r="I1516" s="419">
        <v>73</v>
      </c>
      <c r="J1516" s="419">
        <v>80</v>
      </c>
      <c r="K1516" s="419">
        <v>129</v>
      </c>
      <c r="L1516" s="419">
        <v>3200</v>
      </c>
      <c r="M1516" s="414" t="s">
        <v>115</v>
      </c>
      <c r="N1516" s="414">
        <v>7</v>
      </c>
      <c r="O1516" s="103"/>
      <c r="P1516" s="103"/>
      <c r="Q1516" s="103"/>
      <c r="R1516" s="103"/>
      <c r="S1516" s="103" t="s">
        <v>1768</v>
      </c>
    </row>
    <row r="1517" spans="1:19" ht="14.5" customHeight="1">
      <c r="A1517" s="103" t="str">
        <f t="shared" si="23"/>
        <v>B0058</v>
      </c>
      <c r="B1517" s="414" t="s">
        <v>3926</v>
      </c>
      <c r="C1517" s="414" t="s">
        <v>3930</v>
      </c>
      <c r="D1517" s="414" t="s">
        <v>3931</v>
      </c>
      <c r="E1517" s="414" t="s">
        <v>3936</v>
      </c>
      <c r="F1517" s="414" t="s">
        <v>3937</v>
      </c>
      <c r="G1517" s="418">
        <v>39508</v>
      </c>
      <c r="H1517" s="414" t="s">
        <v>1777</v>
      </c>
      <c r="I1517" s="419">
        <v>43</v>
      </c>
      <c r="J1517" s="419">
        <v>166</v>
      </c>
      <c r="K1517" s="419">
        <v>147</v>
      </c>
      <c r="L1517" s="419">
        <v>5500</v>
      </c>
      <c r="M1517" s="414" t="s">
        <v>115</v>
      </c>
      <c r="N1517" s="414" t="s">
        <v>116</v>
      </c>
      <c r="O1517" s="103"/>
      <c r="P1517" s="103"/>
      <c r="Q1517" s="103"/>
      <c r="R1517" s="103"/>
      <c r="S1517" s="103" t="s">
        <v>1768</v>
      </c>
    </row>
    <row r="1518" spans="1:19" ht="14.5" customHeight="1">
      <c r="A1518" s="103" t="str">
        <f t="shared" si="23"/>
        <v>B0058</v>
      </c>
      <c r="B1518" s="414" t="s">
        <v>3926</v>
      </c>
      <c r="C1518" s="414" t="s">
        <v>3938</v>
      </c>
      <c r="D1518" s="414" t="s">
        <v>2018</v>
      </c>
      <c r="E1518" s="414" t="s">
        <v>3939</v>
      </c>
      <c r="F1518" s="414" t="s">
        <v>3940</v>
      </c>
      <c r="G1518" s="418">
        <v>42917</v>
      </c>
      <c r="H1518" s="414" t="s">
        <v>623</v>
      </c>
      <c r="I1518" s="419">
        <v>60</v>
      </c>
      <c r="J1518" s="419">
        <v>132</v>
      </c>
      <c r="K1518" s="419">
        <v>108</v>
      </c>
      <c r="L1518" s="419">
        <v>6013</v>
      </c>
      <c r="M1518" s="414" t="s">
        <v>115</v>
      </c>
      <c r="N1518" s="414">
        <v>7</v>
      </c>
      <c r="O1518" s="103"/>
      <c r="P1518" s="103"/>
      <c r="Q1518" s="103"/>
      <c r="R1518" s="103"/>
      <c r="S1518" s="103" t="s">
        <v>1768</v>
      </c>
    </row>
    <row r="1519" spans="1:19" ht="14.5" customHeight="1">
      <c r="A1519" s="103" t="str">
        <f t="shared" si="23"/>
        <v>B0058</v>
      </c>
      <c r="B1519" s="414" t="s">
        <v>3926</v>
      </c>
      <c r="C1519" s="414" t="s">
        <v>3941</v>
      </c>
      <c r="D1519" s="414" t="s">
        <v>2018</v>
      </c>
      <c r="E1519" s="414" t="s">
        <v>3942</v>
      </c>
      <c r="F1519" s="414" t="s">
        <v>3943</v>
      </c>
      <c r="G1519" s="418">
        <v>49400</v>
      </c>
      <c r="H1519" s="414" t="s">
        <v>627</v>
      </c>
      <c r="I1519" s="419">
        <v>66</v>
      </c>
      <c r="J1519" s="419">
        <v>114</v>
      </c>
      <c r="K1519" s="419">
        <v>108</v>
      </c>
      <c r="L1519" s="419">
        <v>7973</v>
      </c>
      <c r="M1519" s="414" t="s">
        <v>115</v>
      </c>
      <c r="N1519" s="414">
        <v>7</v>
      </c>
      <c r="O1519" s="103"/>
      <c r="P1519" s="103"/>
      <c r="Q1519" s="103"/>
      <c r="R1519" s="103"/>
      <c r="S1519" s="103" t="s">
        <v>1768</v>
      </c>
    </row>
    <row r="1520" spans="1:19" ht="14.5" customHeight="1">
      <c r="A1520" s="103" t="str">
        <f t="shared" si="23"/>
        <v>B0058</v>
      </c>
      <c r="B1520" s="414" t="s">
        <v>3926</v>
      </c>
      <c r="C1520" s="414" t="s">
        <v>3930</v>
      </c>
      <c r="D1520" s="414" t="s">
        <v>3931</v>
      </c>
      <c r="E1520" s="414" t="s">
        <v>3944</v>
      </c>
      <c r="F1520" s="414" t="s">
        <v>3945</v>
      </c>
      <c r="G1520" s="418">
        <v>39508</v>
      </c>
      <c r="H1520" s="414" t="s">
        <v>1777</v>
      </c>
      <c r="I1520" s="419">
        <v>59</v>
      </c>
      <c r="J1520" s="419">
        <v>144</v>
      </c>
      <c r="K1520" s="419">
        <v>126</v>
      </c>
      <c r="L1520" s="419">
        <v>8800</v>
      </c>
      <c r="M1520" s="414" t="s">
        <v>115</v>
      </c>
      <c r="N1520" s="414" t="s">
        <v>116</v>
      </c>
      <c r="O1520" s="103"/>
      <c r="P1520" s="103"/>
      <c r="Q1520" s="103"/>
      <c r="R1520" s="103"/>
      <c r="S1520" s="103" t="s">
        <v>1768</v>
      </c>
    </row>
    <row r="1521" spans="1:19" ht="14.5" customHeight="1">
      <c r="A1521" s="103" t="str">
        <f t="shared" si="23"/>
        <v>B0058</v>
      </c>
      <c r="B1521" s="414" t="s">
        <v>3926</v>
      </c>
      <c r="C1521" s="414" t="s">
        <v>3930</v>
      </c>
      <c r="D1521" s="414" t="s">
        <v>3931</v>
      </c>
      <c r="E1521" s="414" t="s">
        <v>3946</v>
      </c>
      <c r="F1521" s="414" t="s">
        <v>3947</v>
      </c>
      <c r="G1521" s="418">
        <v>40391</v>
      </c>
      <c r="H1521" s="414" t="s">
        <v>1777</v>
      </c>
      <c r="I1521" s="419">
        <v>43</v>
      </c>
      <c r="J1521" s="419">
        <v>176</v>
      </c>
      <c r="K1521" s="419">
        <v>136</v>
      </c>
      <c r="L1521" s="419">
        <v>3940</v>
      </c>
      <c r="M1521" s="414" t="s">
        <v>115</v>
      </c>
      <c r="N1521" s="414" t="s">
        <v>116</v>
      </c>
      <c r="O1521" s="103"/>
      <c r="P1521" s="103"/>
      <c r="Q1521" s="103"/>
      <c r="R1521" s="103"/>
      <c r="S1521" s="103" t="s">
        <v>1768</v>
      </c>
    </row>
    <row r="1522" spans="1:19" ht="14.5" customHeight="1">
      <c r="A1522" s="103" t="str">
        <f t="shared" si="23"/>
        <v>B0058</v>
      </c>
      <c r="B1522" s="414" t="s">
        <v>3926</v>
      </c>
      <c r="C1522" s="414" t="s">
        <v>3948</v>
      </c>
      <c r="D1522" s="414" t="s">
        <v>2018</v>
      </c>
      <c r="E1522" s="414" t="s">
        <v>3949</v>
      </c>
      <c r="F1522" s="414" t="s">
        <v>3950</v>
      </c>
      <c r="G1522" s="418">
        <v>44256</v>
      </c>
      <c r="H1522" s="414" t="s">
        <v>627</v>
      </c>
      <c r="I1522" s="419">
        <v>43</v>
      </c>
      <c r="J1522" s="419">
        <v>176</v>
      </c>
      <c r="K1522" s="419">
        <v>136</v>
      </c>
      <c r="L1522" s="419">
        <v>7100</v>
      </c>
      <c r="M1522" s="414" t="s">
        <v>115</v>
      </c>
      <c r="N1522" s="414">
        <v>7</v>
      </c>
      <c r="O1522" s="103"/>
      <c r="P1522" s="103"/>
      <c r="Q1522" s="103"/>
      <c r="R1522" s="103"/>
      <c r="S1522" s="103" t="s">
        <v>1768</v>
      </c>
    </row>
    <row r="1523" spans="1:19" ht="14.5" customHeight="1">
      <c r="A1523" s="82" t="str">
        <f t="shared" si="23"/>
        <v>B0060</v>
      </c>
      <c r="B1523" s="410" t="s">
        <v>3951</v>
      </c>
      <c r="C1523" s="410" t="s">
        <v>3952</v>
      </c>
      <c r="D1523" s="410" t="s">
        <v>2018</v>
      </c>
      <c r="E1523" s="410" t="s">
        <v>3953</v>
      </c>
      <c r="F1523" s="410" t="s">
        <v>3954</v>
      </c>
      <c r="G1523" s="416">
        <v>45992</v>
      </c>
      <c r="H1523" s="410" t="s">
        <v>606</v>
      </c>
      <c r="I1523" s="417">
        <v>212</v>
      </c>
      <c r="J1523" s="417">
        <v>140</v>
      </c>
      <c r="K1523" s="417">
        <v>128</v>
      </c>
      <c r="L1523" s="417">
        <v>45420</v>
      </c>
      <c r="M1523" s="410" t="s">
        <v>115</v>
      </c>
      <c r="N1523" s="410" t="s">
        <v>116</v>
      </c>
      <c r="O1523" s="85"/>
      <c r="P1523" s="85"/>
      <c r="Q1523" s="85"/>
      <c r="R1523" s="85"/>
      <c r="S1523" s="85" t="s">
        <v>1768</v>
      </c>
    </row>
    <row r="1524" spans="1:19" ht="14.5" customHeight="1">
      <c r="A1524" s="82" t="str">
        <f t="shared" si="23"/>
        <v>B0060</v>
      </c>
      <c r="B1524" s="410" t="s">
        <v>3951</v>
      </c>
      <c r="C1524" s="410" t="s">
        <v>3952</v>
      </c>
      <c r="D1524" s="410" t="s">
        <v>2018</v>
      </c>
      <c r="E1524" s="410" t="s">
        <v>3955</v>
      </c>
      <c r="F1524" s="410" t="s">
        <v>3956</v>
      </c>
      <c r="G1524" s="416">
        <v>45992</v>
      </c>
      <c r="H1524" s="410" t="s">
        <v>606</v>
      </c>
      <c r="I1524" s="417">
        <v>212</v>
      </c>
      <c r="J1524" s="417">
        <v>140</v>
      </c>
      <c r="K1524" s="417">
        <v>128</v>
      </c>
      <c r="L1524" s="417">
        <v>45420</v>
      </c>
      <c r="M1524" s="410" t="s">
        <v>115</v>
      </c>
      <c r="N1524" s="410">
        <v>7</v>
      </c>
      <c r="O1524" s="85"/>
      <c r="P1524" s="85"/>
      <c r="Q1524" s="85"/>
      <c r="R1524" s="85"/>
      <c r="S1524" s="85" t="s">
        <v>1768</v>
      </c>
    </row>
    <row r="1525" spans="1:19" ht="14.5" customHeight="1">
      <c r="A1525" s="103" t="str">
        <f t="shared" si="23"/>
        <v>B0060</v>
      </c>
      <c r="B1525" s="414" t="s">
        <v>3951</v>
      </c>
      <c r="C1525" s="414" t="s">
        <v>3952</v>
      </c>
      <c r="D1525" s="414" t="s">
        <v>2018</v>
      </c>
      <c r="E1525" s="414" t="s">
        <v>3953</v>
      </c>
      <c r="F1525" s="414" t="s">
        <v>3954</v>
      </c>
      <c r="G1525" s="418">
        <v>45992</v>
      </c>
      <c r="H1525" s="414" t="s">
        <v>606</v>
      </c>
      <c r="I1525" s="419">
        <v>128</v>
      </c>
      <c r="J1525" s="419">
        <v>212</v>
      </c>
      <c r="K1525" s="419">
        <v>140</v>
      </c>
      <c r="L1525" s="419">
        <v>45420</v>
      </c>
      <c r="M1525" s="414" t="s">
        <v>115</v>
      </c>
      <c r="N1525" s="414" t="s">
        <v>116</v>
      </c>
      <c r="O1525" s="103"/>
      <c r="P1525" s="103"/>
      <c r="Q1525" s="103"/>
      <c r="R1525" s="103"/>
      <c r="S1525" s="103" t="s">
        <v>1768</v>
      </c>
    </row>
    <row r="1526" spans="1:19" ht="14.5" customHeight="1">
      <c r="A1526" s="103" t="str">
        <f t="shared" si="23"/>
        <v>B0060</v>
      </c>
      <c r="B1526" s="414" t="s">
        <v>3951</v>
      </c>
      <c r="C1526" s="414" t="s">
        <v>3952</v>
      </c>
      <c r="D1526" s="414" t="s">
        <v>2018</v>
      </c>
      <c r="E1526" s="414" t="s">
        <v>3955</v>
      </c>
      <c r="F1526" s="414" t="s">
        <v>3956</v>
      </c>
      <c r="G1526" s="418">
        <v>45992</v>
      </c>
      <c r="H1526" s="414" t="s">
        <v>606</v>
      </c>
      <c r="I1526" s="419">
        <v>128</v>
      </c>
      <c r="J1526" s="419">
        <v>212</v>
      </c>
      <c r="K1526" s="419">
        <v>140</v>
      </c>
      <c r="L1526" s="419">
        <v>45420</v>
      </c>
      <c r="M1526" s="414" t="s">
        <v>115</v>
      </c>
      <c r="N1526" s="414">
        <v>7</v>
      </c>
      <c r="O1526" s="103"/>
      <c r="P1526" s="103"/>
      <c r="Q1526" s="103"/>
      <c r="R1526" s="103"/>
      <c r="S1526" s="103" t="s">
        <v>1768</v>
      </c>
    </row>
    <row r="1527" spans="1:19" ht="14.5" customHeight="1">
      <c r="A1527" s="82" t="str">
        <f t="shared" si="23"/>
        <v>B0061</v>
      </c>
      <c r="B1527" s="410" t="s">
        <v>3957</v>
      </c>
      <c r="C1527" s="410" t="s">
        <v>3958</v>
      </c>
      <c r="D1527" s="410" t="s">
        <v>1764</v>
      </c>
      <c r="E1527" s="410" t="s">
        <v>3959</v>
      </c>
      <c r="F1527" s="410" t="s">
        <v>3960</v>
      </c>
      <c r="G1527" s="416">
        <v>45962</v>
      </c>
      <c r="H1527" s="410" t="s">
        <v>606</v>
      </c>
      <c r="I1527" s="417">
        <v>31.5</v>
      </c>
      <c r="J1527" s="417">
        <v>22.87</v>
      </c>
      <c r="K1527" s="417">
        <v>19</v>
      </c>
      <c r="L1527" s="417">
        <v>357</v>
      </c>
      <c r="M1527" s="410" t="s">
        <v>115</v>
      </c>
      <c r="N1527" s="410" t="s">
        <v>116</v>
      </c>
      <c r="O1527" s="85"/>
      <c r="P1527" s="85" t="s">
        <v>1882</v>
      </c>
      <c r="Q1527" s="85" t="s">
        <v>1882</v>
      </c>
      <c r="R1527" s="85" t="s">
        <v>1883</v>
      </c>
      <c r="S1527" s="85" t="s">
        <v>1768</v>
      </c>
    </row>
    <row r="1528" spans="1:19" ht="14.5" customHeight="1">
      <c r="A1528" s="103" t="str">
        <f t="shared" si="23"/>
        <v>B0061</v>
      </c>
      <c r="B1528" s="414" t="s">
        <v>3957</v>
      </c>
      <c r="C1528" s="414" t="s">
        <v>3958</v>
      </c>
      <c r="D1528" s="414" t="s">
        <v>1764</v>
      </c>
      <c r="E1528" s="414" t="s">
        <v>3959</v>
      </c>
      <c r="F1528" s="414" t="s">
        <v>3960</v>
      </c>
      <c r="G1528" s="418">
        <v>45962</v>
      </c>
      <c r="H1528" s="414" t="s">
        <v>606</v>
      </c>
      <c r="I1528" s="419">
        <v>19</v>
      </c>
      <c r="J1528" s="419">
        <v>31.5</v>
      </c>
      <c r="K1528" s="419">
        <v>22.87</v>
      </c>
      <c r="L1528" s="419">
        <v>357</v>
      </c>
      <c r="M1528" s="414" t="s">
        <v>115</v>
      </c>
      <c r="N1528" s="414" t="s">
        <v>116</v>
      </c>
      <c r="O1528" s="103"/>
      <c r="P1528" s="103" t="s">
        <v>1882</v>
      </c>
      <c r="Q1528" s="103" t="s">
        <v>1882</v>
      </c>
      <c r="R1528" s="103" t="s">
        <v>1883</v>
      </c>
      <c r="S1528" s="103" t="s">
        <v>1768</v>
      </c>
    </row>
    <row r="1529" spans="1:19" ht="14.5" customHeight="1">
      <c r="A1529" s="82" t="str">
        <f t="shared" si="23"/>
        <v>B0062</v>
      </c>
      <c r="B1529" s="410" t="s">
        <v>3961</v>
      </c>
      <c r="C1529" s="410" t="s">
        <v>3962</v>
      </c>
      <c r="D1529" s="410" t="s">
        <v>2938</v>
      </c>
      <c r="E1529" s="410" t="s">
        <v>3963</v>
      </c>
      <c r="F1529" s="410" t="s">
        <v>3964</v>
      </c>
      <c r="G1529" s="416">
        <v>47058</v>
      </c>
      <c r="H1529" s="410" t="s">
        <v>606</v>
      </c>
      <c r="I1529" s="417">
        <v>27</v>
      </c>
      <c r="J1529" s="417">
        <v>16</v>
      </c>
      <c r="K1529" s="417">
        <v>23</v>
      </c>
      <c r="L1529" s="417">
        <v>55</v>
      </c>
      <c r="M1529" s="410" t="s">
        <v>115</v>
      </c>
      <c r="N1529" s="410" t="s">
        <v>113</v>
      </c>
      <c r="O1529" s="85"/>
      <c r="P1529" s="85" t="s">
        <v>1882</v>
      </c>
      <c r="Q1529" s="85" t="s">
        <v>1882</v>
      </c>
      <c r="R1529" s="85" t="s">
        <v>1883</v>
      </c>
      <c r="S1529" s="85" t="s">
        <v>1768</v>
      </c>
    </row>
    <row r="1530" spans="1:19" ht="14.5" customHeight="1">
      <c r="A1530" s="103" t="str">
        <f t="shared" si="23"/>
        <v>B0062</v>
      </c>
      <c r="B1530" s="414" t="s">
        <v>3961</v>
      </c>
      <c r="C1530" s="414" t="s">
        <v>3962</v>
      </c>
      <c r="D1530" s="414" t="s">
        <v>2938</v>
      </c>
      <c r="E1530" s="414" t="s">
        <v>3963</v>
      </c>
      <c r="F1530" s="414" t="s">
        <v>3964</v>
      </c>
      <c r="G1530" s="418">
        <v>47058</v>
      </c>
      <c r="H1530" s="414" t="s">
        <v>606</v>
      </c>
      <c r="I1530" s="419">
        <v>23</v>
      </c>
      <c r="J1530" s="419">
        <v>27</v>
      </c>
      <c r="K1530" s="419">
        <v>16</v>
      </c>
      <c r="L1530" s="419">
        <v>55</v>
      </c>
      <c r="M1530" s="414" t="s">
        <v>115</v>
      </c>
      <c r="N1530" s="414" t="s">
        <v>113</v>
      </c>
      <c r="O1530" s="103"/>
      <c r="P1530" s="103" t="s">
        <v>1882</v>
      </c>
      <c r="Q1530" s="103" t="s">
        <v>1882</v>
      </c>
      <c r="R1530" s="103" t="s">
        <v>1883</v>
      </c>
      <c r="S1530" s="103" t="s">
        <v>1768</v>
      </c>
    </row>
    <row r="1531" spans="1:19" ht="14.5" customHeight="1">
      <c r="A1531" s="82" t="str">
        <f t="shared" si="23"/>
        <v>B0063</v>
      </c>
      <c r="B1531" s="410" t="s">
        <v>3965</v>
      </c>
      <c r="C1531" s="410" t="s">
        <v>3966</v>
      </c>
      <c r="D1531" s="410" t="s">
        <v>2018</v>
      </c>
      <c r="E1531" s="410" t="s">
        <v>3967</v>
      </c>
      <c r="F1531" s="410" t="s">
        <v>3968</v>
      </c>
      <c r="G1531" s="416">
        <v>44896</v>
      </c>
      <c r="H1531" s="410" t="s">
        <v>606</v>
      </c>
      <c r="I1531" s="417">
        <v>258</v>
      </c>
      <c r="J1531" s="417">
        <v>104</v>
      </c>
      <c r="K1531" s="417">
        <v>132</v>
      </c>
      <c r="L1531" s="417">
        <v>37449</v>
      </c>
      <c r="M1531" s="410" t="s">
        <v>115</v>
      </c>
      <c r="N1531" s="410" t="s">
        <v>116</v>
      </c>
      <c r="O1531" s="85"/>
      <c r="P1531" s="85"/>
      <c r="Q1531" s="85"/>
      <c r="R1531" s="85"/>
      <c r="S1531" s="85" t="s">
        <v>1768</v>
      </c>
    </row>
    <row r="1532" spans="1:19" ht="14.5" customHeight="1">
      <c r="A1532" s="82" t="str">
        <f t="shared" si="23"/>
        <v>B0063</v>
      </c>
      <c r="B1532" s="410" t="s">
        <v>3965</v>
      </c>
      <c r="C1532" s="410" t="s">
        <v>3966</v>
      </c>
      <c r="D1532" s="410" t="s">
        <v>2018</v>
      </c>
      <c r="E1532" s="410" t="s">
        <v>3969</v>
      </c>
      <c r="F1532" s="410" t="s">
        <v>3970</v>
      </c>
      <c r="G1532" s="416">
        <v>44896</v>
      </c>
      <c r="H1532" s="410" t="s">
        <v>606</v>
      </c>
      <c r="I1532" s="417">
        <v>258</v>
      </c>
      <c r="J1532" s="417">
        <v>104</v>
      </c>
      <c r="K1532" s="417">
        <v>132</v>
      </c>
      <c r="L1532" s="417">
        <v>37449</v>
      </c>
      <c r="M1532" s="410" t="s">
        <v>115</v>
      </c>
      <c r="N1532" s="410">
        <v>7</v>
      </c>
      <c r="O1532" s="85"/>
      <c r="P1532" s="85"/>
      <c r="Q1532" s="85"/>
      <c r="R1532" s="85"/>
      <c r="S1532" s="85" t="s">
        <v>1768</v>
      </c>
    </row>
    <row r="1533" spans="1:19" ht="14.5" customHeight="1">
      <c r="A1533" s="103" t="str">
        <f t="shared" si="23"/>
        <v>B0063</v>
      </c>
      <c r="B1533" s="414" t="s">
        <v>3965</v>
      </c>
      <c r="C1533" s="414" t="s">
        <v>3966</v>
      </c>
      <c r="D1533" s="414" t="s">
        <v>2018</v>
      </c>
      <c r="E1533" s="414" t="s">
        <v>3967</v>
      </c>
      <c r="F1533" s="414" t="s">
        <v>3968</v>
      </c>
      <c r="G1533" s="418">
        <v>44896</v>
      </c>
      <c r="H1533" s="414" t="s">
        <v>606</v>
      </c>
      <c r="I1533" s="419">
        <v>132</v>
      </c>
      <c r="J1533" s="419">
        <v>258</v>
      </c>
      <c r="K1533" s="419">
        <v>104</v>
      </c>
      <c r="L1533" s="419">
        <v>37449</v>
      </c>
      <c r="M1533" s="414" t="s">
        <v>115</v>
      </c>
      <c r="N1533" s="414" t="s">
        <v>116</v>
      </c>
      <c r="O1533" s="103"/>
      <c r="P1533" s="103"/>
      <c r="Q1533" s="103"/>
      <c r="R1533" s="103"/>
      <c r="S1533" s="103" t="s">
        <v>1768</v>
      </c>
    </row>
    <row r="1534" spans="1:19" ht="14.5" customHeight="1">
      <c r="A1534" s="103" t="str">
        <f t="shared" si="23"/>
        <v>B0063</v>
      </c>
      <c r="B1534" s="414" t="s">
        <v>3965</v>
      </c>
      <c r="C1534" s="414" t="s">
        <v>3966</v>
      </c>
      <c r="D1534" s="414" t="s">
        <v>2018</v>
      </c>
      <c r="E1534" s="414" t="s">
        <v>3969</v>
      </c>
      <c r="F1534" s="414" t="s">
        <v>3970</v>
      </c>
      <c r="G1534" s="418">
        <v>44896</v>
      </c>
      <c r="H1534" s="414" t="s">
        <v>606</v>
      </c>
      <c r="I1534" s="419">
        <v>132</v>
      </c>
      <c r="J1534" s="419">
        <v>258</v>
      </c>
      <c r="K1534" s="419">
        <v>104</v>
      </c>
      <c r="L1534" s="419">
        <v>37449</v>
      </c>
      <c r="M1534" s="414" t="s">
        <v>115</v>
      </c>
      <c r="N1534" s="414">
        <v>7</v>
      </c>
      <c r="O1534" s="103"/>
      <c r="P1534" s="103"/>
      <c r="Q1534" s="103"/>
      <c r="R1534" s="103"/>
      <c r="S1534" s="103" t="s">
        <v>1768</v>
      </c>
    </row>
    <row r="1535" spans="1:19" ht="14.5" customHeight="1">
      <c r="A1535" s="82" t="str">
        <f t="shared" si="23"/>
        <v>B0066</v>
      </c>
      <c r="B1535" s="410" t="s">
        <v>3971</v>
      </c>
      <c r="C1535" s="410" t="s">
        <v>3972</v>
      </c>
      <c r="D1535" s="410" t="s">
        <v>1764</v>
      </c>
      <c r="E1535" s="410" t="s">
        <v>3973</v>
      </c>
      <c r="F1535" s="410" t="s">
        <v>3974</v>
      </c>
      <c r="G1535" s="416">
        <v>45717</v>
      </c>
      <c r="H1535" s="410" t="s">
        <v>606</v>
      </c>
      <c r="I1535" s="417">
        <v>240</v>
      </c>
      <c r="J1535" s="417">
        <v>96</v>
      </c>
      <c r="K1535" s="417">
        <v>96</v>
      </c>
      <c r="L1535" s="417">
        <v>11600</v>
      </c>
      <c r="M1535" s="410" t="s">
        <v>115</v>
      </c>
      <c r="N1535" s="410" t="s">
        <v>116</v>
      </c>
      <c r="O1535" s="85"/>
      <c r="P1535" s="85"/>
      <c r="Q1535" s="85"/>
      <c r="R1535" s="85"/>
      <c r="S1535" s="85" t="s">
        <v>1768</v>
      </c>
    </row>
    <row r="1536" spans="1:19" ht="14.5" customHeight="1">
      <c r="A1536" s="103" t="str">
        <f t="shared" si="23"/>
        <v>B0066</v>
      </c>
      <c r="B1536" s="414" t="s">
        <v>3971</v>
      </c>
      <c r="C1536" s="414" t="s">
        <v>3972</v>
      </c>
      <c r="D1536" s="414" t="s">
        <v>1764</v>
      </c>
      <c r="E1536" s="414" t="s">
        <v>3973</v>
      </c>
      <c r="F1536" s="414" t="s">
        <v>3974</v>
      </c>
      <c r="G1536" s="418">
        <v>45717</v>
      </c>
      <c r="H1536" s="414" t="s">
        <v>606</v>
      </c>
      <c r="I1536" s="419">
        <v>96</v>
      </c>
      <c r="J1536" s="419">
        <v>240</v>
      </c>
      <c r="K1536" s="419">
        <v>96</v>
      </c>
      <c r="L1536" s="419">
        <v>11600</v>
      </c>
      <c r="M1536" s="414" t="s">
        <v>115</v>
      </c>
      <c r="N1536" s="414" t="s">
        <v>116</v>
      </c>
      <c r="O1536" s="103"/>
      <c r="P1536" s="103"/>
      <c r="Q1536" s="103"/>
      <c r="R1536" s="103"/>
      <c r="S1536" s="103" t="s">
        <v>1768</v>
      </c>
    </row>
    <row r="1537" spans="1:19" ht="14.5" customHeight="1">
      <c r="A1537" s="82" t="str">
        <f t="shared" si="23"/>
        <v>B0069</v>
      </c>
      <c r="B1537" s="410" t="s">
        <v>3975</v>
      </c>
      <c r="C1537" s="410" t="s">
        <v>3976</v>
      </c>
      <c r="D1537" s="410" t="s">
        <v>2938</v>
      </c>
      <c r="E1537" s="410" t="s">
        <v>3977</v>
      </c>
      <c r="F1537" s="410" t="s">
        <v>3978</v>
      </c>
      <c r="G1537" s="416">
        <v>46784</v>
      </c>
      <c r="H1537" s="410" t="s">
        <v>606</v>
      </c>
      <c r="I1537" s="417">
        <v>47</v>
      </c>
      <c r="J1537" s="417">
        <v>28</v>
      </c>
      <c r="K1537" s="417">
        <v>24</v>
      </c>
      <c r="L1537" s="417">
        <v>170</v>
      </c>
      <c r="M1537" s="410"/>
      <c r="N1537" s="410" t="s">
        <v>113</v>
      </c>
      <c r="O1537" s="85"/>
      <c r="P1537" s="85"/>
      <c r="Q1537" s="85"/>
      <c r="R1537" s="85"/>
      <c r="S1537" s="85" t="s">
        <v>1768</v>
      </c>
    </row>
    <row r="1538" spans="1:19" ht="14.5" customHeight="1">
      <c r="A1538" s="103" t="str">
        <f t="shared" ref="A1538:A1601" si="24">LEFT(B1538,5)</f>
        <v>B0069</v>
      </c>
      <c r="B1538" s="414" t="s">
        <v>3975</v>
      </c>
      <c r="C1538" s="414" t="s">
        <v>3976</v>
      </c>
      <c r="D1538" s="414" t="s">
        <v>2938</v>
      </c>
      <c r="E1538" s="414" t="s">
        <v>3977</v>
      </c>
      <c r="F1538" s="414" t="s">
        <v>3978</v>
      </c>
      <c r="G1538" s="418">
        <v>46784</v>
      </c>
      <c r="H1538" s="414" t="s">
        <v>606</v>
      </c>
      <c r="I1538" s="419">
        <v>24</v>
      </c>
      <c r="J1538" s="419">
        <v>47</v>
      </c>
      <c r="K1538" s="419">
        <v>28</v>
      </c>
      <c r="L1538" s="419">
        <v>170</v>
      </c>
      <c r="M1538" s="414"/>
      <c r="N1538" s="414" t="s">
        <v>113</v>
      </c>
      <c r="O1538" s="103"/>
      <c r="P1538" s="103"/>
      <c r="Q1538" s="103"/>
      <c r="R1538" s="103"/>
      <c r="S1538" s="103" t="s">
        <v>1768</v>
      </c>
    </row>
    <row r="1539" spans="1:19" ht="14.5" customHeight="1">
      <c r="A1539" s="82" t="str">
        <f t="shared" si="24"/>
        <v>B0071</v>
      </c>
      <c r="B1539" s="410" t="s">
        <v>3979</v>
      </c>
      <c r="C1539" s="410" t="s">
        <v>3980</v>
      </c>
      <c r="D1539" s="410" t="s">
        <v>1764</v>
      </c>
      <c r="E1539" s="410" t="s">
        <v>3981</v>
      </c>
      <c r="F1539" s="410" t="s">
        <v>3982</v>
      </c>
      <c r="G1539" s="416">
        <v>43739</v>
      </c>
      <c r="H1539" s="410" t="s">
        <v>606</v>
      </c>
      <c r="I1539" s="417">
        <v>96</v>
      </c>
      <c r="J1539" s="417">
        <v>57</v>
      </c>
      <c r="K1539" s="417">
        <v>82</v>
      </c>
      <c r="L1539" s="417">
        <v>11200</v>
      </c>
      <c r="M1539" s="410" t="s">
        <v>115</v>
      </c>
      <c r="N1539" s="410" t="s">
        <v>116</v>
      </c>
      <c r="O1539" s="85"/>
      <c r="P1539" s="85"/>
      <c r="Q1539" s="85"/>
      <c r="R1539" s="85"/>
      <c r="S1539" s="85" t="s">
        <v>1768</v>
      </c>
    </row>
    <row r="1540" spans="1:19" ht="14.5" customHeight="1">
      <c r="A1540" s="103" t="str">
        <f t="shared" si="24"/>
        <v>B0071</v>
      </c>
      <c r="B1540" s="414" t="s">
        <v>3979</v>
      </c>
      <c r="C1540" s="414" t="s">
        <v>3980</v>
      </c>
      <c r="D1540" s="414" t="s">
        <v>1764</v>
      </c>
      <c r="E1540" s="414" t="s">
        <v>3981</v>
      </c>
      <c r="F1540" s="414" t="s">
        <v>3982</v>
      </c>
      <c r="G1540" s="418">
        <v>43739</v>
      </c>
      <c r="H1540" s="414" t="s">
        <v>606</v>
      </c>
      <c r="I1540" s="419">
        <v>82</v>
      </c>
      <c r="J1540" s="419">
        <v>96</v>
      </c>
      <c r="K1540" s="419">
        <v>57</v>
      </c>
      <c r="L1540" s="419">
        <v>11200</v>
      </c>
      <c r="M1540" s="414" t="s">
        <v>115</v>
      </c>
      <c r="N1540" s="414" t="s">
        <v>116</v>
      </c>
      <c r="O1540" s="103"/>
      <c r="P1540" s="103"/>
      <c r="Q1540" s="103"/>
      <c r="R1540" s="103"/>
      <c r="S1540" s="103" t="s">
        <v>1768</v>
      </c>
    </row>
    <row r="1541" spans="1:19" ht="14.5" customHeight="1">
      <c r="A1541" s="82" t="str">
        <f t="shared" si="24"/>
        <v>B0071</v>
      </c>
      <c r="B1541" s="410" t="s">
        <v>3983</v>
      </c>
      <c r="C1541" s="410" t="s">
        <v>3980</v>
      </c>
      <c r="D1541" s="410" t="s">
        <v>1764</v>
      </c>
      <c r="E1541" s="410" t="s">
        <v>3984</v>
      </c>
      <c r="F1541" s="410" t="s">
        <v>3985</v>
      </c>
      <c r="G1541" s="416">
        <v>45901</v>
      </c>
      <c r="H1541" s="410" t="s">
        <v>606</v>
      </c>
      <c r="I1541" s="411"/>
      <c r="J1541" s="411"/>
      <c r="K1541" s="411"/>
      <c r="L1541" s="411"/>
      <c r="M1541" s="410" t="s">
        <v>115</v>
      </c>
      <c r="N1541" s="410" t="s">
        <v>116</v>
      </c>
      <c r="O1541" s="85"/>
      <c r="P1541" s="85"/>
      <c r="Q1541" s="85"/>
      <c r="R1541" s="85"/>
      <c r="S1541" s="85" t="s">
        <v>1768</v>
      </c>
    </row>
    <row r="1542" spans="1:19" ht="14.5" customHeight="1">
      <c r="A1542" s="103" t="str">
        <f t="shared" si="24"/>
        <v>B0071</v>
      </c>
      <c r="B1542" s="414" t="s">
        <v>3983</v>
      </c>
      <c r="C1542" s="414" t="s">
        <v>3980</v>
      </c>
      <c r="D1542" s="414" t="s">
        <v>1764</v>
      </c>
      <c r="E1542" s="414" t="s">
        <v>3984</v>
      </c>
      <c r="F1542" s="414" t="s">
        <v>3985</v>
      </c>
      <c r="G1542" s="418">
        <v>45901</v>
      </c>
      <c r="H1542" s="414" t="s">
        <v>606</v>
      </c>
      <c r="I1542" s="415"/>
      <c r="J1542" s="415"/>
      <c r="K1542" s="415"/>
      <c r="L1542" s="415"/>
      <c r="M1542" s="414" t="s">
        <v>115</v>
      </c>
      <c r="N1542" s="414" t="s">
        <v>116</v>
      </c>
      <c r="O1542" s="103"/>
      <c r="P1542" s="103"/>
      <c r="Q1542" s="103"/>
      <c r="R1542" s="103"/>
      <c r="S1542" s="103" t="s">
        <v>1768</v>
      </c>
    </row>
    <row r="1543" spans="1:19" ht="14.5" customHeight="1">
      <c r="A1543" s="82" t="str">
        <f t="shared" si="24"/>
        <v>B0074</v>
      </c>
      <c r="B1543" s="410" t="s">
        <v>3986</v>
      </c>
      <c r="C1543" s="410" t="s">
        <v>3987</v>
      </c>
      <c r="D1543" s="410" t="s">
        <v>1764</v>
      </c>
      <c r="E1543" s="410" t="s">
        <v>3988</v>
      </c>
      <c r="F1543" s="410" t="s">
        <v>3989</v>
      </c>
      <c r="G1543" s="416">
        <v>46997</v>
      </c>
      <c r="H1543" s="410" t="s">
        <v>623</v>
      </c>
      <c r="I1543" s="417">
        <v>27</v>
      </c>
      <c r="J1543" s="417">
        <v>24</v>
      </c>
      <c r="K1543" s="417">
        <v>17</v>
      </c>
      <c r="L1543" s="417">
        <v>187</v>
      </c>
      <c r="M1543" s="410" t="s">
        <v>115</v>
      </c>
      <c r="N1543" s="410" t="s">
        <v>116</v>
      </c>
      <c r="O1543" s="85"/>
      <c r="P1543" s="85" t="s">
        <v>1882</v>
      </c>
      <c r="Q1543" s="85" t="s">
        <v>1882</v>
      </c>
      <c r="R1543" s="85" t="s">
        <v>1883</v>
      </c>
      <c r="S1543" s="85" t="s">
        <v>1768</v>
      </c>
    </row>
    <row r="1544" spans="1:19" ht="14.5" customHeight="1">
      <c r="A1544" s="82" t="str">
        <f t="shared" si="24"/>
        <v>B0074</v>
      </c>
      <c r="B1544" s="410" t="s">
        <v>3986</v>
      </c>
      <c r="C1544" s="410" t="s">
        <v>3990</v>
      </c>
      <c r="D1544" s="410" t="s">
        <v>1764</v>
      </c>
      <c r="E1544" s="410" t="s">
        <v>3991</v>
      </c>
      <c r="F1544" s="410" t="s">
        <v>3992</v>
      </c>
      <c r="G1544" s="416">
        <v>46997</v>
      </c>
      <c r="H1544" s="410" t="s">
        <v>606</v>
      </c>
      <c r="I1544" s="417">
        <v>26</v>
      </c>
      <c r="J1544" s="417">
        <v>23.75</v>
      </c>
      <c r="K1544" s="417">
        <v>16</v>
      </c>
      <c r="L1544" s="417">
        <v>180</v>
      </c>
      <c r="M1544" s="410" t="s">
        <v>115</v>
      </c>
      <c r="N1544" s="410" t="s">
        <v>116</v>
      </c>
      <c r="O1544" s="85"/>
      <c r="P1544" s="85" t="s">
        <v>1882</v>
      </c>
      <c r="Q1544" s="85" t="s">
        <v>1882</v>
      </c>
      <c r="R1544" s="85" t="s">
        <v>1883</v>
      </c>
      <c r="S1544" s="85" t="s">
        <v>1768</v>
      </c>
    </row>
    <row r="1545" spans="1:19" ht="14.5" customHeight="1">
      <c r="A1545" s="82" t="str">
        <f t="shared" si="24"/>
        <v>B0074</v>
      </c>
      <c r="B1545" s="410" t="s">
        <v>3986</v>
      </c>
      <c r="C1545" s="410" t="s">
        <v>3993</v>
      </c>
      <c r="D1545" s="410" t="s">
        <v>1764</v>
      </c>
      <c r="E1545" s="410" t="s">
        <v>3994</v>
      </c>
      <c r="F1545" s="410" t="s">
        <v>3995</v>
      </c>
      <c r="G1545" s="416">
        <v>44075</v>
      </c>
      <c r="H1545" s="410" t="s">
        <v>623</v>
      </c>
      <c r="I1545" s="417">
        <v>27</v>
      </c>
      <c r="J1545" s="417">
        <v>24</v>
      </c>
      <c r="K1545" s="417">
        <v>17</v>
      </c>
      <c r="L1545" s="417">
        <v>187</v>
      </c>
      <c r="M1545" s="410" t="s">
        <v>115</v>
      </c>
      <c r="N1545" s="410" t="s">
        <v>116</v>
      </c>
      <c r="O1545" s="85"/>
      <c r="P1545" s="85" t="s">
        <v>1882</v>
      </c>
      <c r="Q1545" s="85" t="s">
        <v>1882</v>
      </c>
      <c r="R1545" s="85" t="s">
        <v>1883</v>
      </c>
      <c r="S1545" s="85" t="s">
        <v>1768</v>
      </c>
    </row>
    <row r="1546" spans="1:19" ht="14.5" customHeight="1">
      <c r="A1546" s="103" t="str">
        <f t="shared" si="24"/>
        <v>B0074</v>
      </c>
      <c r="B1546" s="414" t="s">
        <v>3986</v>
      </c>
      <c r="C1546" s="414" t="s">
        <v>3987</v>
      </c>
      <c r="D1546" s="414" t="s">
        <v>1764</v>
      </c>
      <c r="E1546" s="414" t="s">
        <v>3988</v>
      </c>
      <c r="F1546" s="414" t="s">
        <v>3989</v>
      </c>
      <c r="G1546" s="418">
        <v>46997</v>
      </c>
      <c r="H1546" s="414" t="s">
        <v>623</v>
      </c>
      <c r="I1546" s="419">
        <v>17</v>
      </c>
      <c r="J1546" s="419">
        <v>27</v>
      </c>
      <c r="K1546" s="419">
        <v>24</v>
      </c>
      <c r="L1546" s="419">
        <v>187</v>
      </c>
      <c r="M1546" s="414" t="s">
        <v>115</v>
      </c>
      <c r="N1546" s="414" t="s">
        <v>116</v>
      </c>
      <c r="O1546" s="103"/>
      <c r="P1546" s="103" t="s">
        <v>1882</v>
      </c>
      <c r="Q1546" s="103" t="s">
        <v>1882</v>
      </c>
      <c r="R1546" s="103" t="s">
        <v>1883</v>
      </c>
      <c r="S1546" s="103" t="s">
        <v>1768</v>
      </c>
    </row>
    <row r="1547" spans="1:19" ht="14.5" customHeight="1">
      <c r="A1547" s="103" t="str">
        <f t="shared" si="24"/>
        <v>B0074</v>
      </c>
      <c r="B1547" s="414" t="s">
        <v>3986</v>
      </c>
      <c r="C1547" s="414" t="s">
        <v>3990</v>
      </c>
      <c r="D1547" s="414" t="s">
        <v>1764</v>
      </c>
      <c r="E1547" s="414" t="s">
        <v>3991</v>
      </c>
      <c r="F1547" s="414" t="s">
        <v>3992</v>
      </c>
      <c r="G1547" s="418">
        <v>46997</v>
      </c>
      <c r="H1547" s="414" t="s">
        <v>606</v>
      </c>
      <c r="I1547" s="419">
        <v>16</v>
      </c>
      <c r="J1547" s="419">
        <v>26</v>
      </c>
      <c r="K1547" s="419">
        <v>23.75</v>
      </c>
      <c r="L1547" s="419">
        <v>180</v>
      </c>
      <c r="M1547" s="414" t="s">
        <v>115</v>
      </c>
      <c r="N1547" s="414" t="s">
        <v>116</v>
      </c>
      <c r="O1547" s="103"/>
      <c r="P1547" s="103" t="s">
        <v>1882</v>
      </c>
      <c r="Q1547" s="103" t="s">
        <v>1882</v>
      </c>
      <c r="R1547" s="103" t="s">
        <v>1883</v>
      </c>
      <c r="S1547" s="103" t="s">
        <v>1768</v>
      </c>
    </row>
    <row r="1548" spans="1:19" ht="14.5" customHeight="1">
      <c r="A1548" s="103" t="str">
        <f t="shared" si="24"/>
        <v>B0074</v>
      </c>
      <c r="B1548" s="414" t="s">
        <v>3986</v>
      </c>
      <c r="C1548" s="414" t="s">
        <v>3993</v>
      </c>
      <c r="D1548" s="414" t="s">
        <v>1764</v>
      </c>
      <c r="E1548" s="414" t="s">
        <v>3994</v>
      </c>
      <c r="F1548" s="414" t="s">
        <v>3995</v>
      </c>
      <c r="G1548" s="418">
        <v>44075</v>
      </c>
      <c r="H1548" s="414" t="s">
        <v>623</v>
      </c>
      <c r="I1548" s="419">
        <v>17</v>
      </c>
      <c r="J1548" s="419">
        <v>27</v>
      </c>
      <c r="K1548" s="419">
        <v>24</v>
      </c>
      <c r="L1548" s="419">
        <v>187</v>
      </c>
      <c r="M1548" s="414" t="s">
        <v>115</v>
      </c>
      <c r="N1548" s="414" t="s">
        <v>116</v>
      </c>
      <c r="O1548" s="103"/>
      <c r="P1548" s="103" t="s">
        <v>1882</v>
      </c>
      <c r="Q1548" s="103" t="s">
        <v>1882</v>
      </c>
      <c r="R1548" s="103" t="s">
        <v>1883</v>
      </c>
      <c r="S1548" s="103" t="s">
        <v>1768</v>
      </c>
    </row>
    <row r="1549" spans="1:19" ht="14.5" customHeight="1">
      <c r="A1549" s="82" t="str">
        <f t="shared" si="24"/>
        <v>B0075</v>
      </c>
      <c r="B1549" s="410" t="s">
        <v>3996</v>
      </c>
      <c r="C1549" s="410" t="s">
        <v>3997</v>
      </c>
      <c r="D1549" s="410" t="s">
        <v>1764</v>
      </c>
      <c r="E1549" s="410" t="s">
        <v>3998</v>
      </c>
      <c r="F1549" s="410" t="s">
        <v>3999</v>
      </c>
      <c r="G1549" s="416">
        <v>47300</v>
      </c>
      <c r="H1549" s="410" t="s">
        <v>606</v>
      </c>
      <c r="I1549" s="417">
        <v>77.5</v>
      </c>
      <c r="J1549" s="417">
        <v>96</v>
      </c>
      <c r="K1549" s="417">
        <v>72</v>
      </c>
      <c r="L1549" s="417">
        <v>3360</v>
      </c>
      <c r="M1549" s="410" t="s">
        <v>115</v>
      </c>
      <c r="N1549" s="410" t="s">
        <v>116</v>
      </c>
      <c r="O1549" s="85"/>
      <c r="P1549" s="85"/>
      <c r="Q1549" s="85"/>
      <c r="R1549" s="85"/>
      <c r="S1549" s="85" t="s">
        <v>1768</v>
      </c>
    </row>
    <row r="1550" spans="1:19" ht="14.5" customHeight="1">
      <c r="A1550" s="103" t="str">
        <f t="shared" si="24"/>
        <v>B0075</v>
      </c>
      <c r="B1550" s="414" t="s">
        <v>3996</v>
      </c>
      <c r="C1550" s="414" t="s">
        <v>3997</v>
      </c>
      <c r="D1550" s="414" t="s">
        <v>1764</v>
      </c>
      <c r="E1550" s="414" t="s">
        <v>3998</v>
      </c>
      <c r="F1550" s="414" t="s">
        <v>3999</v>
      </c>
      <c r="G1550" s="418">
        <v>47300</v>
      </c>
      <c r="H1550" s="414" t="s">
        <v>606</v>
      </c>
      <c r="I1550" s="419">
        <v>72</v>
      </c>
      <c r="J1550" s="419">
        <v>77.5</v>
      </c>
      <c r="K1550" s="419">
        <v>96</v>
      </c>
      <c r="L1550" s="419">
        <v>3360</v>
      </c>
      <c r="M1550" s="414" t="s">
        <v>115</v>
      </c>
      <c r="N1550" s="414" t="s">
        <v>116</v>
      </c>
      <c r="O1550" s="103"/>
      <c r="P1550" s="103"/>
      <c r="Q1550" s="103"/>
      <c r="R1550" s="103"/>
      <c r="S1550" s="103" t="s">
        <v>1768</v>
      </c>
    </row>
    <row r="1551" spans="1:19" ht="14.5" customHeight="1">
      <c r="A1551" s="82" t="str">
        <f t="shared" si="24"/>
        <v>B0076</v>
      </c>
      <c r="B1551" s="410" t="s">
        <v>4000</v>
      </c>
      <c r="C1551" s="410" t="s">
        <v>4001</v>
      </c>
      <c r="D1551" s="410" t="s">
        <v>2018</v>
      </c>
      <c r="E1551" s="410" t="s">
        <v>4002</v>
      </c>
      <c r="F1551" s="410" t="s">
        <v>4003</v>
      </c>
      <c r="G1551" s="416">
        <v>45992</v>
      </c>
      <c r="H1551" s="410" t="s">
        <v>606</v>
      </c>
      <c r="I1551" s="417">
        <v>158</v>
      </c>
      <c r="J1551" s="417">
        <v>96</v>
      </c>
      <c r="K1551" s="417">
        <v>93</v>
      </c>
      <c r="L1551" s="417">
        <v>6460</v>
      </c>
      <c r="M1551" s="410" t="s">
        <v>115</v>
      </c>
      <c r="N1551" s="410" t="s">
        <v>1877</v>
      </c>
      <c r="O1551" s="85"/>
      <c r="P1551" s="85"/>
      <c r="Q1551" s="85"/>
      <c r="R1551" s="85"/>
      <c r="S1551" s="85" t="s">
        <v>1768</v>
      </c>
    </row>
    <row r="1552" spans="1:19" ht="14.5" customHeight="1">
      <c r="A1552" s="103" t="str">
        <f t="shared" si="24"/>
        <v>B0076</v>
      </c>
      <c r="B1552" s="414" t="s">
        <v>4000</v>
      </c>
      <c r="C1552" s="414" t="s">
        <v>4001</v>
      </c>
      <c r="D1552" s="414" t="s">
        <v>2018</v>
      </c>
      <c r="E1552" s="414" t="s">
        <v>4002</v>
      </c>
      <c r="F1552" s="414" t="s">
        <v>4003</v>
      </c>
      <c r="G1552" s="418">
        <v>45992</v>
      </c>
      <c r="H1552" s="414" t="s">
        <v>606</v>
      </c>
      <c r="I1552" s="419">
        <v>93</v>
      </c>
      <c r="J1552" s="419">
        <v>158</v>
      </c>
      <c r="K1552" s="419">
        <v>96</v>
      </c>
      <c r="L1552" s="419">
        <v>6460</v>
      </c>
      <c r="M1552" s="414" t="s">
        <v>115</v>
      </c>
      <c r="N1552" s="414" t="s">
        <v>1877</v>
      </c>
      <c r="O1552" s="103"/>
      <c r="P1552" s="103"/>
      <c r="Q1552" s="103"/>
      <c r="R1552" s="103"/>
      <c r="S1552" s="103" t="s">
        <v>1768</v>
      </c>
    </row>
    <row r="1553" spans="1:19" ht="14.5" customHeight="1">
      <c r="A1553" s="82" t="str">
        <f t="shared" si="24"/>
        <v>B0077</v>
      </c>
      <c r="B1553" s="410" t="s">
        <v>4004</v>
      </c>
      <c r="C1553" s="410" t="s">
        <v>4005</v>
      </c>
      <c r="D1553" s="410" t="s">
        <v>1764</v>
      </c>
      <c r="E1553" s="410" t="s">
        <v>4006</v>
      </c>
      <c r="F1553" s="410" t="s">
        <v>4007</v>
      </c>
      <c r="G1553" s="416">
        <v>44166</v>
      </c>
      <c r="H1553" s="410" t="s">
        <v>623</v>
      </c>
      <c r="I1553" s="417">
        <v>50.4</v>
      </c>
      <c r="J1553" s="417">
        <v>31.8</v>
      </c>
      <c r="K1553" s="417">
        <v>36.200000000000003</v>
      </c>
      <c r="L1553" s="417">
        <v>888</v>
      </c>
      <c r="M1553" s="410"/>
      <c r="N1553" s="410" t="s">
        <v>1877</v>
      </c>
      <c r="O1553" s="85" t="s">
        <v>1882</v>
      </c>
      <c r="P1553" s="85" t="s">
        <v>1882</v>
      </c>
      <c r="Q1553" s="85" t="s">
        <v>1882</v>
      </c>
      <c r="R1553" s="85" t="s">
        <v>1883</v>
      </c>
      <c r="S1553" s="85" t="s">
        <v>1768</v>
      </c>
    </row>
    <row r="1554" spans="1:19" ht="14.5" customHeight="1">
      <c r="A1554" s="82" t="str">
        <f t="shared" si="24"/>
        <v>B0077</v>
      </c>
      <c r="B1554" s="410" t="s">
        <v>4004</v>
      </c>
      <c r="C1554" s="410" t="s">
        <v>4008</v>
      </c>
      <c r="D1554" s="410" t="s">
        <v>1764</v>
      </c>
      <c r="E1554" s="410" t="s">
        <v>4009</v>
      </c>
      <c r="F1554" s="410" t="s">
        <v>4010</v>
      </c>
      <c r="G1554" s="416">
        <v>47818</v>
      </c>
      <c r="H1554" s="410" t="s">
        <v>606</v>
      </c>
      <c r="I1554" s="417">
        <v>45</v>
      </c>
      <c r="J1554" s="417">
        <v>32</v>
      </c>
      <c r="K1554" s="417">
        <v>36</v>
      </c>
      <c r="L1554" s="417">
        <v>796</v>
      </c>
      <c r="M1554" s="410"/>
      <c r="N1554" s="410" t="s">
        <v>116</v>
      </c>
      <c r="O1554" s="85" t="s">
        <v>1882</v>
      </c>
      <c r="P1554" s="85" t="s">
        <v>1882</v>
      </c>
      <c r="Q1554" s="85" t="s">
        <v>1882</v>
      </c>
      <c r="R1554" s="85" t="s">
        <v>1883</v>
      </c>
      <c r="S1554" s="85" t="s">
        <v>1768</v>
      </c>
    </row>
    <row r="1555" spans="1:19" ht="14.5" customHeight="1">
      <c r="A1555" s="103" t="str">
        <f t="shared" si="24"/>
        <v>B0077</v>
      </c>
      <c r="B1555" s="414" t="s">
        <v>4004</v>
      </c>
      <c r="C1555" s="414" t="s">
        <v>4005</v>
      </c>
      <c r="D1555" s="414" t="s">
        <v>1764</v>
      </c>
      <c r="E1555" s="414" t="s">
        <v>4006</v>
      </c>
      <c r="F1555" s="414" t="s">
        <v>4007</v>
      </c>
      <c r="G1555" s="418">
        <v>44166</v>
      </c>
      <c r="H1555" s="414" t="s">
        <v>623</v>
      </c>
      <c r="I1555" s="419">
        <v>36.200000000000003</v>
      </c>
      <c r="J1555" s="419">
        <v>50.4</v>
      </c>
      <c r="K1555" s="419">
        <v>31.8</v>
      </c>
      <c r="L1555" s="419">
        <v>888</v>
      </c>
      <c r="M1555" s="414"/>
      <c r="N1555" s="414" t="s">
        <v>1877</v>
      </c>
      <c r="O1555" s="103" t="s">
        <v>1882</v>
      </c>
      <c r="P1555" s="103" t="s">
        <v>1882</v>
      </c>
      <c r="Q1555" s="103" t="s">
        <v>1882</v>
      </c>
      <c r="R1555" s="103" t="s">
        <v>1883</v>
      </c>
      <c r="S1555" s="103" t="s">
        <v>1768</v>
      </c>
    </row>
    <row r="1556" spans="1:19" ht="14.5" customHeight="1">
      <c r="A1556" s="103" t="str">
        <f t="shared" si="24"/>
        <v>B0077</v>
      </c>
      <c r="B1556" s="414" t="s">
        <v>4004</v>
      </c>
      <c r="C1556" s="414" t="s">
        <v>4008</v>
      </c>
      <c r="D1556" s="414" t="s">
        <v>1764</v>
      </c>
      <c r="E1556" s="414" t="s">
        <v>4009</v>
      </c>
      <c r="F1556" s="414" t="s">
        <v>4010</v>
      </c>
      <c r="G1556" s="418">
        <v>47818</v>
      </c>
      <c r="H1556" s="414" t="s">
        <v>606</v>
      </c>
      <c r="I1556" s="419">
        <v>36</v>
      </c>
      <c r="J1556" s="419">
        <v>45</v>
      </c>
      <c r="K1556" s="419">
        <v>32</v>
      </c>
      <c r="L1556" s="419">
        <v>796</v>
      </c>
      <c r="M1556" s="414"/>
      <c r="N1556" s="414" t="s">
        <v>116</v>
      </c>
      <c r="O1556" s="103" t="s">
        <v>1882</v>
      </c>
      <c r="P1556" s="103" t="s">
        <v>1882</v>
      </c>
      <c r="Q1556" s="103" t="s">
        <v>1882</v>
      </c>
      <c r="R1556" s="103" t="s">
        <v>1883</v>
      </c>
      <c r="S1556" s="103" t="s">
        <v>1768</v>
      </c>
    </row>
    <row r="1557" spans="1:19" ht="14.5" customHeight="1">
      <c r="A1557" s="82" t="str">
        <f t="shared" si="24"/>
        <v>B0078</v>
      </c>
      <c r="B1557" s="410" t="s">
        <v>4011</v>
      </c>
      <c r="C1557" s="410" t="s">
        <v>4012</v>
      </c>
      <c r="D1557" s="410" t="s">
        <v>2018</v>
      </c>
      <c r="E1557" s="410" t="s">
        <v>4013</v>
      </c>
      <c r="F1557" s="410" t="s">
        <v>4014</v>
      </c>
      <c r="G1557" s="416">
        <v>45992</v>
      </c>
      <c r="H1557" s="410" t="s">
        <v>606</v>
      </c>
      <c r="I1557" s="417">
        <v>389.3</v>
      </c>
      <c r="J1557" s="417">
        <v>97.7</v>
      </c>
      <c r="K1557" s="417">
        <v>129</v>
      </c>
      <c r="L1557" s="417">
        <v>31069</v>
      </c>
      <c r="M1557" s="410" t="s">
        <v>115</v>
      </c>
      <c r="N1557" s="410" t="s">
        <v>116</v>
      </c>
      <c r="O1557" s="85"/>
      <c r="P1557" s="85"/>
      <c r="Q1557" s="85"/>
      <c r="R1557" s="85"/>
      <c r="S1557" s="85" t="s">
        <v>1768</v>
      </c>
    </row>
    <row r="1558" spans="1:19" ht="14.5" customHeight="1">
      <c r="A1558" s="82" t="str">
        <f t="shared" si="24"/>
        <v>B0078</v>
      </c>
      <c r="B1558" s="410" t="s">
        <v>4011</v>
      </c>
      <c r="C1558" s="410" t="s">
        <v>4015</v>
      </c>
      <c r="D1558" s="410" t="s">
        <v>2018</v>
      </c>
      <c r="E1558" s="410" t="s">
        <v>4016</v>
      </c>
      <c r="F1558" s="410" t="s">
        <v>4017</v>
      </c>
      <c r="G1558" s="416">
        <v>45992</v>
      </c>
      <c r="H1558" s="410" t="s">
        <v>606</v>
      </c>
      <c r="I1558" s="417">
        <v>389.3</v>
      </c>
      <c r="J1558" s="417">
        <v>97.7</v>
      </c>
      <c r="K1558" s="417">
        <v>129</v>
      </c>
      <c r="L1558" s="417">
        <v>39049</v>
      </c>
      <c r="M1558" s="410" t="s">
        <v>115</v>
      </c>
      <c r="N1558" s="410">
        <v>7</v>
      </c>
      <c r="O1558" s="85"/>
      <c r="P1558" s="85"/>
      <c r="Q1558" s="85"/>
      <c r="R1558" s="85"/>
      <c r="S1558" s="85" t="s">
        <v>1768</v>
      </c>
    </row>
    <row r="1559" spans="1:19" ht="14.5" customHeight="1">
      <c r="A1559" s="103" t="str">
        <f t="shared" si="24"/>
        <v>B0078</v>
      </c>
      <c r="B1559" s="414" t="s">
        <v>4011</v>
      </c>
      <c r="C1559" s="414" t="s">
        <v>4012</v>
      </c>
      <c r="D1559" s="414" t="s">
        <v>2018</v>
      </c>
      <c r="E1559" s="414" t="s">
        <v>4013</v>
      </c>
      <c r="F1559" s="414" t="s">
        <v>4014</v>
      </c>
      <c r="G1559" s="418">
        <v>45992</v>
      </c>
      <c r="H1559" s="414" t="s">
        <v>606</v>
      </c>
      <c r="I1559" s="419">
        <v>129</v>
      </c>
      <c r="J1559" s="419">
        <v>389.3</v>
      </c>
      <c r="K1559" s="419">
        <v>97.7</v>
      </c>
      <c r="L1559" s="419">
        <v>31069</v>
      </c>
      <c r="M1559" s="414" t="s">
        <v>115</v>
      </c>
      <c r="N1559" s="414" t="s">
        <v>116</v>
      </c>
      <c r="O1559" s="103"/>
      <c r="P1559" s="103"/>
      <c r="Q1559" s="103"/>
      <c r="R1559" s="103"/>
      <c r="S1559" s="103" t="s">
        <v>1768</v>
      </c>
    </row>
    <row r="1560" spans="1:19" ht="14.5" customHeight="1">
      <c r="A1560" s="103" t="str">
        <f t="shared" si="24"/>
        <v>B0078</v>
      </c>
      <c r="B1560" s="414" t="s">
        <v>4011</v>
      </c>
      <c r="C1560" s="414" t="s">
        <v>4015</v>
      </c>
      <c r="D1560" s="414" t="s">
        <v>2018</v>
      </c>
      <c r="E1560" s="414" t="s">
        <v>4016</v>
      </c>
      <c r="F1560" s="414" t="s">
        <v>4017</v>
      </c>
      <c r="G1560" s="418">
        <v>45992</v>
      </c>
      <c r="H1560" s="414" t="s">
        <v>606</v>
      </c>
      <c r="I1560" s="419">
        <v>129</v>
      </c>
      <c r="J1560" s="419">
        <v>389.3</v>
      </c>
      <c r="K1560" s="419">
        <v>97.7</v>
      </c>
      <c r="L1560" s="419">
        <v>39049</v>
      </c>
      <c r="M1560" s="414" t="s">
        <v>115</v>
      </c>
      <c r="N1560" s="414">
        <v>7</v>
      </c>
      <c r="O1560" s="103"/>
      <c r="P1560" s="103"/>
      <c r="Q1560" s="103"/>
      <c r="R1560" s="103"/>
      <c r="S1560" s="103" t="s">
        <v>1768</v>
      </c>
    </row>
    <row r="1561" spans="1:19" ht="14.5" customHeight="1">
      <c r="A1561" s="82" t="str">
        <f t="shared" si="24"/>
        <v>B0079</v>
      </c>
      <c r="B1561" s="410" t="s">
        <v>4018</v>
      </c>
      <c r="C1561" s="410" t="s">
        <v>4019</v>
      </c>
      <c r="D1561" s="410" t="s">
        <v>2018</v>
      </c>
      <c r="E1561" s="410" t="s">
        <v>4020</v>
      </c>
      <c r="F1561" s="410" t="s">
        <v>4021</v>
      </c>
      <c r="G1561" s="416">
        <v>45992</v>
      </c>
      <c r="H1561" s="410" t="s">
        <v>606</v>
      </c>
      <c r="I1561" s="417">
        <v>64</v>
      </c>
      <c r="J1561" s="417">
        <v>95</v>
      </c>
      <c r="K1561" s="417">
        <v>62</v>
      </c>
      <c r="L1561" s="417">
        <v>4480</v>
      </c>
      <c r="M1561" s="410" t="s">
        <v>115</v>
      </c>
      <c r="N1561" s="410" t="s">
        <v>116</v>
      </c>
      <c r="O1561" s="85"/>
      <c r="P1561" s="85"/>
      <c r="Q1561" s="85"/>
      <c r="R1561" s="85"/>
      <c r="S1561" s="85" t="s">
        <v>1768</v>
      </c>
    </row>
    <row r="1562" spans="1:19" ht="14.5" customHeight="1">
      <c r="A1562" s="103" t="str">
        <f t="shared" si="24"/>
        <v>B0079</v>
      </c>
      <c r="B1562" s="414" t="s">
        <v>4018</v>
      </c>
      <c r="C1562" s="414" t="s">
        <v>4019</v>
      </c>
      <c r="D1562" s="414" t="s">
        <v>2018</v>
      </c>
      <c r="E1562" s="414" t="s">
        <v>4020</v>
      </c>
      <c r="F1562" s="414" t="s">
        <v>4021</v>
      </c>
      <c r="G1562" s="418">
        <v>45992</v>
      </c>
      <c r="H1562" s="414" t="s">
        <v>606</v>
      </c>
      <c r="I1562" s="419">
        <v>62</v>
      </c>
      <c r="J1562" s="419">
        <v>64</v>
      </c>
      <c r="K1562" s="419">
        <v>95</v>
      </c>
      <c r="L1562" s="419">
        <v>4480</v>
      </c>
      <c r="M1562" s="414" t="s">
        <v>115</v>
      </c>
      <c r="N1562" s="414" t="s">
        <v>116</v>
      </c>
      <c r="O1562" s="103"/>
      <c r="P1562" s="103"/>
      <c r="Q1562" s="103"/>
      <c r="R1562" s="103"/>
      <c r="S1562" s="103" t="s">
        <v>1768</v>
      </c>
    </row>
    <row r="1563" spans="1:19" ht="14.5" customHeight="1">
      <c r="A1563" s="82" t="str">
        <f t="shared" si="24"/>
        <v>B0081</v>
      </c>
      <c r="B1563" s="410" t="s">
        <v>4022</v>
      </c>
      <c r="C1563" s="410" t="s">
        <v>4023</v>
      </c>
      <c r="D1563" s="410" t="s">
        <v>2018</v>
      </c>
      <c r="E1563" s="410" t="s">
        <v>4024</v>
      </c>
      <c r="F1563" s="410" t="s">
        <v>4025</v>
      </c>
      <c r="G1563" s="416">
        <v>45992</v>
      </c>
      <c r="H1563" s="410" t="s">
        <v>606</v>
      </c>
      <c r="I1563" s="417">
        <v>46</v>
      </c>
      <c r="J1563" s="417">
        <v>46</v>
      </c>
      <c r="K1563" s="417">
        <v>53</v>
      </c>
      <c r="L1563" s="417">
        <v>2925</v>
      </c>
      <c r="M1563" s="410" t="s">
        <v>115</v>
      </c>
      <c r="N1563" s="410" t="s">
        <v>116</v>
      </c>
      <c r="O1563" s="85"/>
      <c r="P1563" s="85"/>
      <c r="Q1563" s="85"/>
      <c r="R1563" s="85"/>
      <c r="S1563" s="85" t="s">
        <v>1768</v>
      </c>
    </row>
    <row r="1564" spans="1:19" ht="14.5" customHeight="1">
      <c r="A1564" s="103" t="str">
        <f t="shared" si="24"/>
        <v>B0081</v>
      </c>
      <c r="B1564" s="414" t="s">
        <v>4022</v>
      </c>
      <c r="C1564" s="414" t="s">
        <v>4023</v>
      </c>
      <c r="D1564" s="414" t="s">
        <v>2018</v>
      </c>
      <c r="E1564" s="414" t="s">
        <v>4024</v>
      </c>
      <c r="F1564" s="414" t="s">
        <v>4025</v>
      </c>
      <c r="G1564" s="418">
        <v>45992</v>
      </c>
      <c r="H1564" s="414" t="s">
        <v>606</v>
      </c>
      <c r="I1564" s="419">
        <v>53</v>
      </c>
      <c r="J1564" s="419">
        <v>46</v>
      </c>
      <c r="K1564" s="419">
        <v>46</v>
      </c>
      <c r="L1564" s="419">
        <v>2925</v>
      </c>
      <c r="M1564" s="414" t="s">
        <v>115</v>
      </c>
      <c r="N1564" s="414" t="s">
        <v>116</v>
      </c>
      <c r="O1564" s="103"/>
      <c r="P1564" s="103"/>
      <c r="Q1564" s="103"/>
      <c r="R1564" s="103"/>
      <c r="S1564" s="103" t="s">
        <v>1768</v>
      </c>
    </row>
    <row r="1565" spans="1:19" ht="14.5" customHeight="1">
      <c r="A1565" s="82" t="str">
        <f t="shared" si="24"/>
        <v>B0084</v>
      </c>
      <c r="B1565" s="410" t="s">
        <v>4026</v>
      </c>
      <c r="C1565" s="410" t="s">
        <v>4027</v>
      </c>
      <c r="D1565" s="410" t="s">
        <v>2018</v>
      </c>
      <c r="E1565" s="410" t="s">
        <v>4028</v>
      </c>
      <c r="F1565" s="410" t="s">
        <v>4029</v>
      </c>
      <c r="G1565" s="416">
        <v>46935</v>
      </c>
      <c r="H1565" s="410" t="s">
        <v>606</v>
      </c>
      <c r="I1565" s="411"/>
      <c r="J1565" s="411"/>
      <c r="K1565" s="411"/>
      <c r="L1565" s="411"/>
      <c r="M1565" s="410"/>
      <c r="N1565" s="410">
        <v>7</v>
      </c>
      <c r="O1565" s="85"/>
      <c r="P1565" s="85"/>
      <c r="Q1565" s="85"/>
      <c r="R1565" s="85"/>
      <c r="S1565" s="85" t="s">
        <v>1768</v>
      </c>
    </row>
    <row r="1566" spans="1:19" ht="14.5" customHeight="1">
      <c r="A1566" s="103" t="str">
        <f t="shared" si="24"/>
        <v>B0084</v>
      </c>
      <c r="B1566" s="414" t="s">
        <v>4026</v>
      </c>
      <c r="C1566" s="414" t="s">
        <v>4027</v>
      </c>
      <c r="D1566" s="414" t="s">
        <v>2018</v>
      </c>
      <c r="E1566" s="414" t="s">
        <v>4028</v>
      </c>
      <c r="F1566" s="414" t="s">
        <v>4029</v>
      </c>
      <c r="G1566" s="418">
        <v>46935</v>
      </c>
      <c r="H1566" s="414" t="s">
        <v>606</v>
      </c>
      <c r="I1566" s="415"/>
      <c r="J1566" s="415"/>
      <c r="K1566" s="415"/>
      <c r="L1566" s="415"/>
      <c r="M1566" s="414"/>
      <c r="N1566" s="414">
        <v>7</v>
      </c>
      <c r="O1566" s="103"/>
      <c r="P1566" s="103"/>
      <c r="Q1566" s="103"/>
      <c r="R1566" s="103"/>
      <c r="S1566" s="103" t="s">
        <v>1768</v>
      </c>
    </row>
    <row r="1567" spans="1:19" ht="14.5" customHeight="1">
      <c r="A1567" s="82" t="str">
        <f t="shared" si="24"/>
        <v>B0085</v>
      </c>
      <c r="B1567" s="432" t="s">
        <v>4030</v>
      </c>
      <c r="C1567" s="433" t="s">
        <v>4031</v>
      </c>
      <c r="D1567" s="422"/>
      <c r="E1567" s="422"/>
      <c r="F1567" s="422"/>
      <c r="G1567" s="422"/>
      <c r="H1567" s="422"/>
      <c r="I1567" s="423">
        <v>0</v>
      </c>
      <c r="J1567" s="423">
        <v>0</v>
      </c>
      <c r="K1567" s="423">
        <v>0</v>
      </c>
      <c r="L1567" s="412"/>
      <c r="M1567" s="412"/>
      <c r="N1567" s="412"/>
      <c r="O1567" s="85"/>
      <c r="P1567" s="85"/>
      <c r="Q1567" s="85"/>
      <c r="R1567" s="85"/>
      <c r="S1567" s="85"/>
    </row>
    <row r="1568" spans="1:19" ht="14.5" customHeight="1">
      <c r="A1568" s="103" t="str">
        <f t="shared" si="24"/>
        <v>B0085</v>
      </c>
      <c r="B1568" s="434" t="s">
        <v>4030</v>
      </c>
      <c r="C1568" s="435" t="s">
        <v>4031</v>
      </c>
      <c r="D1568" s="426"/>
      <c r="E1568" s="426"/>
      <c r="F1568" s="426"/>
      <c r="G1568" s="426"/>
      <c r="H1568" s="426"/>
      <c r="I1568" s="427">
        <v>0</v>
      </c>
      <c r="J1568" s="427">
        <v>0</v>
      </c>
      <c r="K1568" s="427">
        <v>0</v>
      </c>
      <c r="L1568" s="413"/>
      <c r="M1568" s="413"/>
      <c r="N1568" s="413"/>
      <c r="O1568" s="103"/>
      <c r="P1568" s="103"/>
      <c r="Q1568" s="103"/>
      <c r="R1568" s="103"/>
      <c r="S1568" s="103"/>
    </row>
    <row r="1569" spans="1:19" ht="14.5" customHeight="1">
      <c r="A1569" s="82" t="str">
        <f t="shared" si="24"/>
        <v>B0085</v>
      </c>
      <c r="B1569" s="410" t="s">
        <v>4032</v>
      </c>
      <c r="C1569" s="410" t="s">
        <v>4033</v>
      </c>
      <c r="D1569" s="410" t="s">
        <v>2018</v>
      </c>
      <c r="E1569" s="410" t="s">
        <v>4034</v>
      </c>
      <c r="F1569" s="410" t="s">
        <v>4035</v>
      </c>
      <c r="G1569" s="416">
        <v>45992</v>
      </c>
      <c r="H1569" s="410" t="s">
        <v>606</v>
      </c>
      <c r="I1569" s="411"/>
      <c r="J1569" s="411"/>
      <c r="K1569" s="411"/>
      <c r="L1569" s="411"/>
      <c r="M1569" s="410"/>
      <c r="N1569" s="410" t="s">
        <v>116</v>
      </c>
      <c r="O1569" s="85"/>
      <c r="P1569" s="85"/>
      <c r="Q1569" s="85"/>
      <c r="R1569" s="85"/>
      <c r="S1569" s="85" t="s">
        <v>1768</v>
      </c>
    </row>
    <row r="1570" spans="1:19" ht="14.5" customHeight="1">
      <c r="A1570" s="103" t="str">
        <f t="shared" si="24"/>
        <v>B0085</v>
      </c>
      <c r="B1570" s="414" t="s">
        <v>4032</v>
      </c>
      <c r="C1570" s="414" t="s">
        <v>4033</v>
      </c>
      <c r="D1570" s="414" t="s">
        <v>2018</v>
      </c>
      <c r="E1570" s="414" t="s">
        <v>4034</v>
      </c>
      <c r="F1570" s="414" t="s">
        <v>4035</v>
      </c>
      <c r="G1570" s="418">
        <v>45992</v>
      </c>
      <c r="H1570" s="414" t="s">
        <v>606</v>
      </c>
      <c r="I1570" s="415"/>
      <c r="J1570" s="415"/>
      <c r="K1570" s="415"/>
      <c r="L1570" s="415"/>
      <c r="M1570" s="414"/>
      <c r="N1570" s="414" t="s">
        <v>116</v>
      </c>
      <c r="O1570" s="103"/>
      <c r="P1570" s="103"/>
      <c r="Q1570" s="103"/>
      <c r="R1570" s="103"/>
      <c r="S1570" s="103" t="s">
        <v>1768</v>
      </c>
    </row>
    <row r="1571" spans="1:19" ht="14.5" customHeight="1">
      <c r="A1571" s="82" t="str">
        <f t="shared" si="24"/>
        <v>B0086</v>
      </c>
      <c r="B1571" s="410" t="s">
        <v>4036</v>
      </c>
      <c r="C1571" s="410" t="s">
        <v>4037</v>
      </c>
      <c r="D1571" s="410" t="s">
        <v>2018</v>
      </c>
      <c r="E1571" s="410" t="s">
        <v>4038</v>
      </c>
      <c r="F1571" s="410" t="s">
        <v>4039</v>
      </c>
      <c r="G1571" s="416">
        <v>46935</v>
      </c>
      <c r="H1571" s="410" t="s">
        <v>606</v>
      </c>
      <c r="I1571" s="417">
        <v>39.200000000000003</v>
      </c>
      <c r="J1571" s="417">
        <v>145.30000000000001</v>
      </c>
      <c r="K1571" s="417">
        <v>65.2</v>
      </c>
      <c r="L1571" s="417">
        <v>4850</v>
      </c>
      <c r="M1571" s="410"/>
      <c r="N1571" s="410" t="s">
        <v>116</v>
      </c>
      <c r="O1571" s="85"/>
      <c r="P1571" s="85"/>
      <c r="Q1571" s="85"/>
      <c r="R1571" s="85"/>
      <c r="S1571" s="85" t="s">
        <v>1768</v>
      </c>
    </row>
    <row r="1572" spans="1:19" ht="14.5" customHeight="1">
      <c r="A1572" s="103" t="str">
        <f t="shared" si="24"/>
        <v>B0086</v>
      </c>
      <c r="B1572" s="414" t="s">
        <v>4036</v>
      </c>
      <c r="C1572" s="414" t="s">
        <v>4037</v>
      </c>
      <c r="D1572" s="414" t="s">
        <v>2018</v>
      </c>
      <c r="E1572" s="414" t="s">
        <v>4038</v>
      </c>
      <c r="F1572" s="414" t="s">
        <v>4039</v>
      </c>
      <c r="G1572" s="418">
        <v>46935</v>
      </c>
      <c r="H1572" s="414" t="s">
        <v>606</v>
      </c>
      <c r="I1572" s="419">
        <v>65.2</v>
      </c>
      <c r="J1572" s="419">
        <v>39.200000000000003</v>
      </c>
      <c r="K1572" s="419">
        <v>145.30000000000001</v>
      </c>
      <c r="L1572" s="419">
        <v>4850</v>
      </c>
      <c r="M1572" s="414"/>
      <c r="N1572" s="414" t="s">
        <v>116</v>
      </c>
      <c r="O1572" s="103"/>
      <c r="P1572" s="103"/>
      <c r="Q1572" s="103"/>
      <c r="R1572" s="103"/>
      <c r="S1572" s="103" t="s">
        <v>1768</v>
      </c>
    </row>
    <row r="1573" spans="1:19" ht="14.5" customHeight="1">
      <c r="A1573" s="82" t="str">
        <f t="shared" si="24"/>
        <v>B0087</v>
      </c>
      <c r="B1573" s="410" t="s">
        <v>4040</v>
      </c>
      <c r="C1573" s="410" t="s">
        <v>4041</v>
      </c>
      <c r="D1573" s="410" t="s">
        <v>1764</v>
      </c>
      <c r="E1573" s="410" t="s">
        <v>4042</v>
      </c>
      <c r="F1573" s="410" t="s">
        <v>4043</v>
      </c>
      <c r="G1573" s="416">
        <v>46874</v>
      </c>
      <c r="H1573" s="410" t="s">
        <v>606</v>
      </c>
      <c r="I1573" s="417">
        <v>238.5</v>
      </c>
      <c r="J1573" s="417">
        <v>96</v>
      </c>
      <c r="K1573" s="417">
        <v>96</v>
      </c>
      <c r="L1573" s="417">
        <v>9505</v>
      </c>
      <c r="M1573" s="410" t="s">
        <v>115</v>
      </c>
      <c r="N1573" s="410" t="s">
        <v>116</v>
      </c>
      <c r="O1573" s="85"/>
      <c r="P1573" s="85"/>
      <c r="Q1573" s="85"/>
      <c r="R1573" s="85"/>
      <c r="S1573" s="85" t="s">
        <v>1768</v>
      </c>
    </row>
    <row r="1574" spans="1:19" ht="14.5" customHeight="1">
      <c r="A1574" s="103" t="str">
        <f t="shared" si="24"/>
        <v>B0087</v>
      </c>
      <c r="B1574" s="414" t="s">
        <v>4040</v>
      </c>
      <c r="C1574" s="414" t="s">
        <v>4041</v>
      </c>
      <c r="D1574" s="414" t="s">
        <v>1764</v>
      </c>
      <c r="E1574" s="414" t="s">
        <v>4042</v>
      </c>
      <c r="F1574" s="414" t="s">
        <v>4043</v>
      </c>
      <c r="G1574" s="418">
        <v>46874</v>
      </c>
      <c r="H1574" s="414" t="s">
        <v>606</v>
      </c>
      <c r="I1574" s="419">
        <v>96</v>
      </c>
      <c r="J1574" s="419">
        <v>238.5</v>
      </c>
      <c r="K1574" s="419">
        <v>96</v>
      </c>
      <c r="L1574" s="419">
        <v>9505</v>
      </c>
      <c r="M1574" s="414" t="s">
        <v>115</v>
      </c>
      <c r="N1574" s="414" t="s">
        <v>116</v>
      </c>
      <c r="O1574" s="103"/>
      <c r="P1574" s="103"/>
      <c r="Q1574" s="103"/>
      <c r="R1574" s="103"/>
      <c r="S1574" s="103" t="s">
        <v>1768</v>
      </c>
    </row>
    <row r="1575" spans="1:19" ht="14.5" customHeight="1">
      <c r="A1575" s="82" t="str">
        <f t="shared" si="24"/>
        <v>B0088</v>
      </c>
      <c r="B1575" s="410" t="s">
        <v>4044</v>
      </c>
      <c r="C1575" s="410" t="s">
        <v>4045</v>
      </c>
      <c r="D1575" s="410" t="s">
        <v>2018</v>
      </c>
      <c r="E1575" s="410" t="s">
        <v>4046</v>
      </c>
      <c r="F1575" s="410" t="s">
        <v>4047</v>
      </c>
      <c r="G1575" s="416">
        <v>47574</v>
      </c>
      <c r="H1575" s="410" t="s">
        <v>627</v>
      </c>
      <c r="I1575" s="417">
        <v>84</v>
      </c>
      <c r="J1575" s="417">
        <v>120</v>
      </c>
      <c r="K1575" s="417">
        <v>48</v>
      </c>
      <c r="L1575" s="417">
        <v>1600</v>
      </c>
      <c r="M1575" s="410"/>
      <c r="N1575" s="410">
        <v>7</v>
      </c>
      <c r="O1575" s="85"/>
      <c r="P1575" s="85"/>
      <c r="Q1575" s="85"/>
      <c r="R1575" s="85"/>
      <c r="S1575" s="85" t="s">
        <v>1768</v>
      </c>
    </row>
    <row r="1576" spans="1:19" ht="14.5" customHeight="1">
      <c r="A1576" s="103" t="str">
        <f t="shared" si="24"/>
        <v>B0088</v>
      </c>
      <c r="B1576" s="414" t="s">
        <v>4044</v>
      </c>
      <c r="C1576" s="414" t="s">
        <v>4045</v>
      </c>
      <c r="D1576" s="414" t="s">
        <v>2018</v>
      </c>
      <c r="E1576" s="414" t="s">
        <v>4046</v>
      </c>
      <c r="F1576" s="414" t="s">
        <v>4047</v>
      </c>
      <c r="G1576" s="418">
        <v>47574</v>
      </c>
      <c r="H1576" s="414" t="s">
        <v>627</v>
      </c>
      <c r="I1576" s="419">
        <v>48</v>
      </c>
      <c r="J1576" s="419">
        <v>84</v>
      </c>
      <c r="K1576" s="419">
        <v>120</v>
      </c>
      <c r="L1576" s="419">
        <v>1600</v>
      </c>
      <c r="M1576" s="414"/>
      <c r="N1576" s="414">
        <v>7</v>
      </c>
      <c r="O1576" s="103"/>
      <c r="P1576" s="103"/>
      <c r="Q1576" s="103"/>
      <c r="R1576" s="103"/>
      <c r="S1576" s="103" t="s">
        <v>1768</v>
      </c>
    </row>
    <row r="1577" spans="1:19" ht="14.5" customHeight="1">
      <c r="A1577" s="82" t="str">
        <f t="shared" si="24"/>
        <v>B0089</v>
      </c>
      <c r="B1577" s="410" t="s">
        <v>4048</v>
      </c>
      <c r="C1577" s="410" t="s">
        <v>4049</v>
      </c>
      <c r="D1577" s="410" t="s">
        <v>2018</v>
      </c>
      <c r="E1577" s="410" t="s">
        <v>4050</v>
      </c>
      <c r="F1577" s="410" t="s">
        <v>4051</v>
      </c>
      <c r="G1577" s="416">
        <v>42644</v>
      </c>
      <c r="H1577" s="410" t="s">
        <v>623</v>
      </c>
      <c r="I1577" s="411"/>
      <c r="J1577" s="411"/>
      <c r="K1577" s="411"/>
      <c r="L1577" s="411"/>
      <c r="M1577" s="410" t="s">
        <v>115</v>
      </c>
      <c r="N1577" s="410" t="s">
        <v>116</v>
      </c>
      <c r="O1577" s="85"/>
      <c r="P1577" s="85"/>
      <c r="Q1577" s="85"/>
      <c r="R1577" s="85"/>
      <c r="S1577" s="85" t="s">
        <v>1768</v>
      </c>
    </row>
    <row r="1578" spans="1:19" ht="14.5" customHeight="1">
      <c r="A1578" s="103" t="str">
        <f t="shared" si="24"/>
        <v>B0089</v>
      </c>
      <c r="B1578" s="414" t="s">
        <v>4048</v>
      </c>
      <c r="C1578" s="414" t="s">
        <v>4049</v>
      </c>
      <c r="D1578" s="414" t="s">
        <v>2018</v>
      </c>
      <c r="E1578" s="414" t="s">
        <v>4050</v>
      </c>
      <c r="F1578" s="414" t="s">
        <v>4051</v>
      </c>
      <c r="G1578" s="418">
        <v>42644</v>
      </c>
      <c r="H1578" s="414" t="s">
        <v>623</v>
      </c>
      <c r="I1578" s="415"/>
      <c r="J1578" s="415"/>
      <c r="K1578" s="415"/>
      <c r="L1578" s="415"/>
      <c r="M1578" s="414" t="s">
        <v>115</v>
      </c>
      <c r="N1578" s="414" t="s">
        <v>116</v>
      </c>
      <c r="O1578" s="103"/>
      <c r="P1578" s="103"/>
      <c r="Q1578" s="103"/>
      <c r="R1578" s="103"/>
      <c r="S1578" s="103" t="s">
        <v>1768</v>
      </c>
    </row>
    <row r="1579" spans="1:19" ht="14.5" customHeight="1">
      <c r="A1579" s="82" t="str">
        <f t="shared" si="24"/>
        <v>B0090</v>
      </c>
      <c r="B1579" s="410" t="s">
        <v>4052</v>
      </c>
      <c r="C1579" s="410" t="s">
        <v>4053</v>
      </c>
      <c r="D1579" s="410" t="s">
        <v>2018</v>
      </c>
      <c r="E1579" s="410" t="s">
        <v>4054</v>
      </c>
      <c r="F1579" s="410" t="s">
        <v>4055</v>
      </c>
      <c r="G1579" s="416">
        <v>45658</v>
      </c>
      <c r="H1579" s="410" t="s">
        <v>606</v>
      </c>
      <c r="I1579" s="417">
        <v>26</v>
      </c>
      <c r="J1579" s="417">
        <v>19</v>
      </c>
      <c r="K1579" s="417">
        <v>8</v>
      </c>
      <c r="L1579" s="417">
        <v>110</v>
      </c>
      <c r="M1579" s="410"/>
      <c r="N1579" s="410" t="s">
        <v>116</v>
      </c>
      <c r="O1579" s="85"/>
      <c r="P1579" s="85"/>
      <c r="Q1579" s="85"/>
      <c r="R1579" s="85"/>
      <c r="S1579" s="85" t="s">
        <v>1768</v>
      </c>
    </row>
    <row r="1580" spans="1:19" ht="14.5" customHeight="1">
      <c r="A1580" s="103" t="str">
        <f t="shared" si="24"/>
        <v>B0090</v>
      </c>
      <c r="B1580" s="414" t="s">
        <v>4052</v>
      </c>
      <c r="C1580" s="414" t="s">
        <v>4053</v>
      </c>
      <c r="D1580" s="414" t="s">
        <v>2018</v>
      </c>
      <c r="E1580" s="414" t="s">
        <v>4054</v>
      </c>
      <c r="F1580" s="414" t="s">
        <v>4055</v>
      </c>
      <c r="G1580" s="418">
        <v>45658</v>
      </c>
      <c r="H1580" s="414" t="s">
        <v>606</v>
      </c>
      <c r="I1580" s="419">
        <v>8</v>
      </c>
      <c r="J1580" s="419">
        <v>26</v>
      </c>
      <c r="K1580" s="419">
        <v>19</v>
      </c>
      <c r="L1580" s="419">
        <v>110</v>
      </c>
      <c r="M1580" s="414"/>
      <c r="N1580" s="414" t="s">
        <v>116</v>
      </c>
      <c r="O1580" s="103"/>
      <c r="P1580" s="103"/>
      <c r="Q1580" s="103"/>
      <c r="R1580" s="103"/>
      <c r="S1580" s="103" t="s">
        <v>1768</v>
      </c>
    </row>
    <row r="1581" spans="1:19" ht="14.5" customHeight="1">
      <c r="A1581" s="82" t="str">
        <f t="shared" si="24"/>
        <v>B0093</v>
      </c>
      <c r="B1581" s="410" t="s">
        <v>4056</v>
      </c>
      <c r="C1581" s="410" t="s">
        <v>4057</v>
      </c>
      <c r="D1581" s="410" t="s">
        <v>2018</v>
      </c>
      <c r="E1581" s="410" t="s">
        <v>4058</v>
      </c>
      <c r="F1581" s="410" t="s">
        <v>4059</v>
      </c>
      <c r="G1581" s="416">
        <v>47574</v>
      </c>
      <c r="H1581" s="410" t="s">
        <v>606</v>
      </c>
      <c r="I1581" s="417">
        <v>292</v>
      </c>
      <c r="J1581" s="417">
        <v>120</v>
      </c>
      <c r="K1581" s="417">
        <v>122</v>
      </c>
      <c r="L1581" s="417">
        <v>18100</v>
      </c>
      <c r="M1581" s="410"/>
      <c r="N1581" s="410">
        <v>7</v>
      </c>
      <c r="O1581" s="85"/>
      <c r="P1581" s="85"/>
      <c r="Q1581" s="85"/>
      <c r="R1581" s="85"/>
      <c r="S1581" s="85" t="s">
        <v>1768</v>
      </c>
    </row>
    <row r="1582" spans="1:19" ht="14.5" customHeight="1">
      <c r="A1582" s="82" t="str">
        <f t="shared" si="24"/>
        <v>B0093</v>
      </c>
      <c r="B1582" s="410" t="s">
        <v>4056</v>
      </c>
      <c r="C1582" s="410" t="s">
        <v>4060</v>
      </c>
      <c r="D1582" s="410" t="s">
        <v>2018</v>
      </c>
      <c r="E1582" s="410" t="s">
        <v>4061</v>
      </c>
      <c r="F1582" s="410" t="s">
        <v>4062</v>
      </c>
      <c r="G1582" s="416">
        <v>47574</v>
      </c>
      <c r="H1582" s="410" t="s">
        <v>606</v>
      </c>
      <c r="I1582" s="417">
        <v>292</v>
      </c>
      <c r="J1582" s="417">
        <v>102</v>
      </c>
      <c r="K1582" s="417">
        <v>122</v>
      </c>
      <c r="L1582" s="417">
        <v>18100</v>
      </c>
      <c r="M1582" s="410"/>
      <c r="N1582" s="410">
        <v>7</v>
      </c>
      <c r="O1582" s="85"/>
      <c r="P1582" s="85"/>
      <c r="Q1582" s="85"/>
      <c r="R1582" s="85"/>
      <c r="S1582" s="85" t="s">
        <v>1768</v>
      </c>
    </row>
    <row r="1583" spans="1:19" ht="14.5" customHeight="1">
      <c r="A1583" s="103" t="str">
        <f t="shared" si="24"/>
        <v>B0093</v>
      </c>
      <c r="B1583" s="414" t="s">
        <v>4056</v>
      </c>
      <c r="C1583" s="414" t="s">
        <v>4057</v>
      </c>
      <c r="D1583" s="414" t="s">
        <v>2018</v>
      </c>
      <c r="E1583" s="414" t="s">
        <v>4058</v>
      </c>
      <c r="F1583" s="414" t="s">
        <v>4059</v>
      </c>
      <c r="G1583" s="418">
        <v>47574</v>
      </c>
      <c r="H1583" s="414" t="s">
        <v>606</v>
      </c>
      <c r="I1583" s="419">
        <v>122</v>
      </c>
      <c r="J1583" s="419">
        <v>292</v>
      </c>
      <c r="K1583" s="419">
        <v>120</v>
      </c>
      <c r="L1583" s="419">
        <v>18100</v>
      </c>
      <c r="M1583" s="414"/>
      <c r="N1583" s="414">
        <v>7</v>
      </c>
      <c r="O1583" s="103"/>
      <c r="P1583" s="103"/>
      <c r="Q1583" s="103"/>
      <c r="R1583" s="103"/>
      <c r="S1583" s="103" t="s">
        <v>1768</v>
      </c>
    </row>
    <row r="1584" spans="1:19" ht="14.5" customHeight="1">
      <c r="A1584" s="103" t="str">
        <f t="shared" si="24"/>
        <v>B0093</v>
      </c>
      <c r="B1584" s="414" t="s">
        <v>4056</v>
      </c>
      <c r="C1584" s="414" t="s">
        <v>4060</v>
      </c>
      <c r="D1584" s="414" t="s">
        <v>2018</v>
      </c>
      <c r="E1584" s="414" t="s">
        <v>4061</v>
      </c>
      <c r="F1584" s="414" t="s">
        <v>4062</v>
      </c>
      <c r="G1584" s="418">
        <v>47574</v>
      </c>
      <c r="H1584" s="414" t="s">
        <v>606</v>
      </c>
      <c r="I1584" s="419">
        <v>122</v>
      </c>
      <c r="J1584" s="419">
        <v>292</v>
      </c>
      <c r="K1584" s="419">
        <v>102</v>
      </c>
      <c r="L1584" s="419">
        <v>18100</v>
      </c>
      <c r="M1584" s="414"/>
      <c r="N1584" s="414">
        <v>7</v>
      </c>
      <c r="O1584" s="103"/>
      <c r="P1584" s="103"/>
      <c r="Q1584" s="103"/>
      <c r="R1584" s="103"/>
      <c r="S1584" s="103" t="s">
        <v>1768</v>
      </c>
    </row>
    <row r="1585" spans="1:19" ht="14.5" customHeight="1">
      <c r="A1585" s="82" t="str">
        <f t="shared" si="24"/>
        <v>B0094</v>
      </c>
      <c r="B1585" s="410" t="s">
        <v>4063</v>
      </c>
      <c r="C1585" s="410" t="s">
        <v>4064</v>
      </c>
      <c r="D1585" s="410" t="s">
        <v>2018</v>
      </c>
      <c r="E1585" s="410" t="s">
        <v>4065</v>
      </c>
      <c r="F1585" s="410" t="s">
        <v>4066</v>
      </c>
      <c r="G1585" s="416">
        <v>47574</v>
      </c>
      <c r="H1585" s="410" t="s">
        <v>606</v>
      </c>
      <c r="I1585" s="417">
        <v>321</v>
      </c>
      <c r="J1585" s="417">
        <v>102</v>
      </c>
      <c r="K1585" s="417">
        <v>103</v>
      </c>
      <c r="L1585" s="417">
        <v>14500</v>
      </c>
      <c r="M1585" s="410"/>
      <c r="N1585" s="410" t="s">
        <v>116</v>
      </c>
      <c r="O1585" s="85"/>
      <c r="P1585" s="85"/>
      <c r="Q1585" s="85"/>
      <c r="R1585" s="85"/>
      <c r="S1585" s="85" t="s">
        <v>1768</v>
      </c>
    </row>
    <row r="1586" spans="1:19" ht="14.5" customHeight="1">
      <c r="A1586" s="103" t="str">
        <f t="shared" si="24"/>
        <v>B0094</v>
      </c>
      <c r="B1586" s="414" t="s">
        <v>4063</v>
      </c>
      <c r="C1586" s="414" t="s">
        <v>4064</v>
      </c>
      <c r="D1586" s="414" t="s">
        <v>2018</v>
      </c>
      <c r="E1586" s="414" t="s">
        <v>4065</v>
      </c>
      <c r="F1586" s="414" t="s">
        <v>4066</v>
      </c>
      <c r="G1586" s="418">
        <v>47574</v>
      </c>
      <c r="H1586" s="414" t="s">
        <v>606</v>
      </c>
      <c r="I1586" s="419">
        <v>103</v>
      </c>
      <c r="J1586" s="419">
        <v>321</v>
      </c>
      <c r="K1586" s="419">
        <v>102</v>
      </c>
      <c r="L1586" s="419">
        <v>14500</v>
      </c>
      <c r="M1586" s="414"/>
      <c r="N1586" s="414" t="s">
        <v>116</v>
      </c>
      <c r="O1586" s="103"/>
      <c r="P1586" s="103"/>
      <c r="Q1586" s="103"/>
      <c r="R1586" s="103"/>
      <c r="S1586" s="103" t="s">
        <v>1768</v>
      </c>
    </row>
    <row r="1587" spans="1:19" ht="14.5" customHeight="1">
      <c r="A1587" s="82" t="str">
        <f t="shared" si="24"/>
        <v>B0095</v>
      </c>
      <c r="B1587" s="410" t="s">
        <v>4067</v>
      </c>
      <c r="C1587" s="410" t="s">
        <v>4068</v>
      </c>
      <c r="D1587" s="410" t="s">
        <v>2018</v>
      </c>
      <c r="E1587" s="410" t="s">
        <v>4069</v>
      </c>
      <c r="F1587" s="410" t="s">
        <v>4070</v>
      </c>
      <c r="G1587" s="416">
        <v>47574</v>
      </c>
      <c r="H1587" s="410" t="s">
        <v>606</v>
      </c>
      <c r="I1587" s="417">
        <v>61.08</v>
      </c>
      <c r="J1587" s="417">
        <v>62.16</v>
      </c>
      <c r="K1587" s="417">
        <v>76.56</v>
      </c>
      <c r="L1587" s="417">
        <v>2195</v>
      </c>
      <c r="M1587" s="410" t="s">
        <v>115</v>
      </c>
      <c r="N1587" s="410">
        <v>7</v>
      </c>
      <c r="O1587" s="85"/>
      <c r="P1587" s="85"/>
      <c r="Q1587" s="85"/>
      <c r="R1587" s="85"/>
      <c r="S1587" s="85" t="s">
        <v>1768</v>
      </c>
    </row>
    <row r="1588" spans="1:19" ht="14.5" customHeight="1">
      <c r="A1588" s="82" t="str">
        <f t="shared" si="24"/>
        <v>B0095</v>
      </c>
      <c r="B1588" s="410" t="s">
        <v>4067</v>
      </c>
      <c r="C1588" s="410" t="s">
        <v>4068</v>
      </c>
      <c r="D1588" s="410" t="s">
        <v>2018</v>
      </c>
      <c r="E1588" s="410" t="s">
        <v>4071</v>
      </c>
      <c r="F1588" s="410" t="s">
        <v>4072</v>
      </c>
      <c r="G1588" s="416">
        <v>42095</v>
      </c>
      <c r="H1588" s="410" t="s">
        <v>1777</v>
      </c>
      <c r="I1588" s="417">
        <v>61.08</v>
      </c>
      <c r="J1588" s="417">
        <v>62.16</v>
      </c>
      <c r="K1588" s="417">
        <v>76.56</v>
      </c>
      <c r="L1588" s="417">
        <v>2195</v>
      </c>
      <c r="M1588" s="410" t="s">
        <v>115</v>
      </c>
      <c r="N1588" s="410">
        <v>7</v>
      </c>
      <c r="O1588" s="85"/>
      <c r="P1588" s="85"/>
      <c r="Q1588" s="85"/>
      <c r="R1588" s="85"/>
      <c r="S1588" s="85" t="s">
        <v>1768</v>
      </c>
    </row>
    <row r="1589" spans="1:19" ht="14.5" customHeight="1">
      <c r="A1589" s="103" t="str">
        <f t="shared" si="24"/>
        <v>B0095</v>
      </c>
      <c r="B1589" s="414" t="s">
        <v>4067</v>
      </c>
      <c r="C1589" s="414" t="s">
        <v>4068</v>
      </c>
      <c r="D1589" s="414" t="s">
        <v>2018</v>
      </c>
      <c r="E1589" s="414" t="s">
        <v>4069</v>
      </c>
      <c r="F1589" s="414" t="s">
        <v>4070</v>
      </c>
      <c r="G1589" s="418">
        <v>47574</v>
      </c>
      <c r="H1589" s="414" t="s">
        <v>606</v>
      </c>
      <c r="I1589" s="419">
        <v>76.56</v>
      </c>
      <c r="J1589" s="419">
        <v>61.08</v>
      </c>
      <c r="K1589" s="419">
        <v>62.16</v>
      </c>
      <c r="L1589" s="419">
        <v>2195</v>
      </c>
      <c r="M1589" s="414" t="s">
        <v>115</v>
      </c>
      <c r="N1589" s="414">
        <v>7</v>
      </c>
      <c r="O1589" s="103"/>
      <c r="P1589" s="103"/>
      <c r="Q1589" s="103"/>
      <c r="R1589" s="103"/>
      <c r="S1589" s="103" t="s">
        <v>1768</v>
      </c>
    </row>
    <row r="1590" spans="1:19" ht="14.5" customHeight="1">
      <c r="A1590" s="103" t="str">
        <f t="shared" si="24"/>
        <v>B0095</v>
      </c>
      <c r="B1590" s="414" t="s">
        <v>4067</v>
      </c>
      <c r="C1590" s="414" t="s">
        <v>4068</v>
      </c>
      <c r="D1590" s="414" t="s">
        <v>2018</v>
      </c>
      <c r="E1590" s="414" t="s">
        <v>4071</v>
      </c>
      <c r="F1590" s="414" t="s">
        <v>4072</v>
      </c>
      <c r="G1590" s="418">
        <v>42095</v>
      </c>
      <c r="H1590" s="414" t="s">
        <v>1777</v>
      </c>
      <c r="I1590" s="419">
        <v>76.56</v>
      </c>
      <c r="J1590" s="419">
        <v>61.08</v>
      </c>
      <c r="K1590" s="419">
        <v>62.16</v>
      </c>
      <c r="L1590" s="419">
        <v>2195</v>
      </c>
      <c r="M1590" s="414" t="s">
        <v>115</v>
      </c>
      <c r="N1590" s="414">
        <v>7</v>
      </c>
      <c r="O1590" s="103"/>
      <c r="P1590" s="103"/>
      <c r="Q1590" s="103"/>
      <c r="R1590" s="103"/>
      <c r="S1590" s="103" t="s">
        <v>1768</v>
      </c>
    </row>
    <row r="1591" spans="1:19" ht="14.5" customHeight="1">
      <c r="A1591" s="82" t="str">
        <f t="shared" si="24"/>
        <v>B0095</v>
      </c>
      <c r="B1591" s="410" t="s">
        <v>4073</v>
      </c>
      <c r="C1591" s="410" t="s">
        <v>4068</v>
      </c>
      <c r="D1591" s="410" t="s">
        <v>3931</v>
      </c>
      <c r="E1591" s="410" t="s">
        <v>4074</v>
      </c>
      <c r="F1591" s="410" t="s">
        <v>4075</v>
      </c>
      <c r="G1591" s="416">
        <v>40664</v>
      </c>
      <c r="H1591" s="410" t="s">
        <v>1777</v>
      </c>
      <c r="I1591" s="417">
        <v>0</v>
      </c>
      <c r="J1591" s="417">
        <v>0</v>
      </c>
      <c r="K1591" s="417">
        <v>0</v>
      </c>
      <c r="L1591" s="417">
        <v>0</v>
      </c>
      <c r="M1591" s="410" t="s">
        <v>115</v>
      </c>
      <c r="N1591" s="410">
        <v>7</v>
      </c>
      <c r="O1591" s="85"/>
      <c r="P1591" s="85"/>
      <c r="Q1591" s="85"/>
      <c r="R1591" s="85"/>
      <c r="S1591" s="85" t="s">
        <v>1768</v>
      </c>
    </row>
    <row r="1592" spans="1:19" ht="14.5" customHeight="1">
      <c r="A1592" s="103" t="str">
        <f t="shared" si="24"/>
        <v>B0095</v>
      </c>
      <c r="B1592" s="414" t="s">
        <v>4073</v>
      </c>
      <c r="C1592" s="414" t="s">
        <v>4068</v>
      </c>
      <c r="D1592" s="414" t="s">
        <v>3931</v>
      </c>
      <c r="E1592" s="414" t="s">
        <v>4074</v>
      </c>
      <c r="F1592" s="414" t="s">
        <v>4075</v>
      </c>
      <c r="G1592" s="418">
        <v>40664</v>
      </c>
      <c r="H1592" s="414" t="s">
        <v>1777</v>
      </c>
      <c r="I1592" s="419">
        <v>0</v>
      </c>
      <c r="J1592" s="419">
        <v>0</v>
      </c>
      <c r="K1592" s="419">
        <v>0</v>
      </c>
      <c r="L1592" s="419">
        <v>0</v>
      </c>
      <c r="M1592" s="414" t="s">
        <v>115</v>
      </c>
      <c r="N1592" s="414">
        <v>7</v>
      </c>
      <c r="O1592" s="103"/>
      <c r="P1592" s="103"/>
      <c r="Q1592" s="103"/>
      <c r="R1592" s="103"/>
      <c r="S1592" s="103" t="s">
        <v>1768</v>
      </c>
    </row>
    <row r="1593" spans="1:19" ht="14.5" customHeight="1">
      <c r="A1593" s="82" t="str">
        <f t="shared" si="24"/>
        <v>B0100</v>
      </c>
      <c r="B1593" s="410" t="s">
        <v>4076</v>
      </c>
      <c r="C1593" s="410" t="s">
        <v>4077</v>
      </c>
      <c r="D1593" s="410" t="s">
        <v>2018</v>
      </c>
      <c r="E1593" s="410" t="s">
        <v>4078</v>
      </c>
      <c r="F1593" s="410" t="s">
        <v>4079</v>
      </c>
      <c r="G1593" s="416">
        <v>45658</v>
      </c>
      <c r="H1593" s="410" t="s">
        <v>606</v>
      </c>
      <c r="I1593" s="417">
        <v>40</v>
      </c>
      <c r="J1593" s="417">
        <v>20</v>
      </c>
      <c r="K1593" s="417">
        <v>10</v>
      </c>
      <c r="L1593" s="417">
        <v>330</v>
      </c>
      <c r="M1593" s="410" t="s">
        <v>1882</v>
      </c>
      <c r="N1593" s="410" t="s">
        <v>116</v>
      </c>
      <c r="O1593" s="85"/>
      <c r="P1593" s="85"/>
      <c r="Q1593" s="85"/>
      <c r="R1593" s="85"/>
      <c r="S1593" s="85" t="s">
        <v>1768</v>
      </c>
    </row>
    <row r="1594" spans="1:19" ht="14.5" customHeight="1">
      <c r="A1594" s="103" t="str">
        <f t="shared" si="24"/>
        <v>B0100</v>
      </c>
      <c r="B1594" s="414" t="s">
        <v>4076</v>
      </c>
      <c r="C1594" s="414" t="s">
        <v>4077</v>
      </c>
      <c r="D1594" s="414" t="s">
        <v>2018</v>
      </c>
      <c r="E1594" s="414" t="s">
        <v>4078</v>
      </c>
      <c r="F1594" s="414" t="s">
        <v>4079</v>
      </c>
      <c r="G1594" s="418">
        <v>45658</v>
      </c>
      <c r="H1594" s="414" t="s">
        <v>606</v>
      </c>
      <c r="I1594" s="419">
        <v>10</v>
      </c>
      <c r="J1594" s="419">
        <v>40</v>
      </c>
      <c r="K1594" s="419">
        <v>20</v>
      </c>
      <c r="L1594" s="419">
        <v>330</v>
      </c>
      <c r="M1594" s="414" t="s">
        <v>1882</v>
      </c>
      <c r="N1594" s="414" t="s">
        <v>116</v>
      </c>
      <c r="O1594" s="103"/>
      <c r="P1594" s="103"/>
      <c r="Q1594" s="103"/>
      <c r="R1594" s="103"/>
      <c r="S1594" s="103" t="s">
        <v>1768</v>
      </c>
    </row>
    <row r="1595" spans="1:19" ht="14.5" customHeight="1">
      <c r="A1595" s="82" t="str">
        <f t="shared" si="24"/>
        <v>B0101</v>
      </c>
      <c r="B1595" s="410" t="s">
        <v>4080</v>
      </c>
      <c r="C1595" s="410" t="s">
        <v>4081</v>
      </c>
      <c r="D1595" s="410" t="s">
        <v>1813</v>
      </c>
      <c r="E1595" s="410" t="s">
        <v>4082</v>
      </c>
      <c r="F1595" s="410" t="s">
        <v>4083</v>
      </c>
      <c r="G1595" s="416">
        <v>45658</v>
      </c>
      <c r="H1595" s="410" t="s">
        <v>606</v>
      </c>
      <c r="I1595" s="417">
        <v>49.2</v>
      </c>
      <c r="J1595" s="417">
        <v>22.6</v>
      </c>
      <c r="K1595" s="417">
        <v>40.9</v>
      </c>
      <c r="L1595" s="417">
        <v>562</v>
      </c>
      <c r="M1595" s="410" t="s">
        <v>115</v>
      </c>
      <c r="N1595" s="410">
        <v>7</v>
      </c>
      <c r="O1595" s="85"/>
      <c r="P1595" s="85"/>
      <c r="Q1595" s="85"/>
      <c r="R1595" s="85"/>
      <c r="S1595" s="85" t="s">
        <v>1768</v>
      </c>
    </row>
    <row r="1596" spans="1:19" ht="14.5" customHeight="1">
      <c r="A1596" s="103" t="str">
        <f t="shared" si="24"/>
        <v>B0101</v>
      </c>
      <c r="B1596" s="414" t="s">
        <v>4080</v>
      </c>
      <c r="C1596" s="414" t="s">
        <v>4081</v>
      </c>
      <c r="D1596" s="414" t="s">
        <v>1813</v>
      </c>
      <c r="E1596" s="414" t="s">
        <v>4082</v>
      </c>
      <c r="F1596" s="414" t="s">
        <v>4083</v>
      </c>
      <c r="G1596" s="418">
        <v>45658</v>
      </c>
      <c r="H1596" s="414" t="s">
        <v>606</v>
      </c>
      <c r="I1596" s="419">
        <v>40.9</v>
      </c>
      <c r="J1596" s="419">
        <v>49.2</v>
      </c>
      <c r="K1596" s="419">
        <v>22.6</v>
      </c>
      <c r="L1596" s="419">
        <v>562</v>
      </c>
      <c r="M1596" s="414" t="s">
        <v>115</v>
      </c>
      <c r="N1596" s="414">
        <v>7</v>
      </c>
      <c r="O1596" s="103"/>
      <c r="P1596" s="103"/>
      <c r="Q1596" s="103"/>
      <c r="R1596" s="103"/>
      <c r="S1596" s="103" t="s">
        <v>1768</v>
      </c>
    </row>
    <row r="1597" spans="1:19" ht="14.5" customHeight="1">
      <c r="A1597" s="82" t="str">
        <f t="shared" si="24"/>
        <v>B0102</v>
      </c>
      <c r="B1597" s="410" t="s">
        <v>4084</v>
      </c>
      <c r="C1597" s="410" t="s">
        <v>4085</v>
      </c>
      <c r="D1597" s="410" t="s">
        <v>2018</v>
      </c>
      <c r="E1597" s="410" t="s">
        <v>4086</v>
      </c>
      <c r="F1597" s="410" t="s">
        <v>4087</v>
      </c>
      <c r="G1597" s="416">
        <v>44470</v>
      </c>
      <c r="H1597" s="410" t="s">
        <v>606</v>
      </c>
      <c r="I1597" s="417">
        <v>41</v>
      </c>
      <c r="J1597" s="417">
        <v>17</v>
      </c>
      <c r="K1597" s="417">
        <v>7</v>
      </c>
      <c r="L1597" s="417">
        <v>31</v>
      </c>
      <c r="M1597" s="410" t="s">
        <v>4088</v>
      </c>
      <c r="N1597" s="410" t="s">
        <v>116</v>
      </c>
      <c r="O1597" s="85"/>
      <c r="P1597" s="85"/>
      <c r="Q1597" s="85"/>
      <c r="R1597" s="85"/>
      <c r="S1597" s="85" t="s">
        <v>1768</v>
      </c>
    </row>
    <row r="1598" spans="1:19" ht="14.5" customHeight="1">
      <c r="A1598" s="82" t="str">
        <f t="shared" si="24"/>
        <v>B0102</v>
      </c>
      <c r="B1598" s="410" t="s">
        <v>4084</v>
      </c>
      <c r="C1598" s="410" t="s">
        <v>4085</v>
      </c>
      <c r="D1598" s="410" t="s">
        <v>2018</v>
      </c>
      <c r="E1598" s="410" t="s">
        <v>4089</v>
      </c>
      <c r="F1598" s="410" t="s">
        <v>4090</v>
      </c>
      <c r="G1598" s="416">
        <v>43344</v>
      </c>
      <c r="H1598" s="410" t="s">
        <v>606</v>
      </c>
      <c r="I1598" s="417">
        <v>41</v>
      </c>
      <c r="J1598" s="417">
        <v>17</v>
      </c>
      <c r="K1598" s="417">
        <v>7</v>
      </c>
      <c r="L1598" s="417">
        <v>31</v>
      </c>
      <c r="M1598" s="410" t="s">
        <v>4088</v>
      </c>
      <c r="N1598" s="410">
        <v>7</v>
      </c>
      <c r="O1598" s="85"/>
      <c r="P1598" s="85"/>
      <c r="Q1598" s="85"/>
      <c r="R1598" s="85"/>
      <c r="S1598" s="85" t="s">
        <v>1768</v>
      </c>
    </row>
    <row r="1599" spans="1:19" ht="14.5" customHeight="1">
      <c r="A1599" s="103" t="str">
        <f t="shared" si="24"/>
        <v>B0102</v>
      </c>
      <c r="B1599" s="414" t="s">
        <v>4084</v>
      </c>
      <c r="C1599" s="414" t="s">
        <v>4085</v>
      </c>
      <c r="D1599" s="414" t="s">
        <v>2018</v>
      </c>
      <c r="E1599" s="414" t="s">
        <v>4086</v>
      </c>
      <c r="F1599" s="414" t="s">
        <v>4087</v>
      </c>
      <c r="G1599" s="418">
        <v>44470</v>
      </c>
      <c r="H1599" s="414" t="s">
        <v>606</v>
      </c>
      <c r="I1599" s="419">
        <v>7</v>
      </c>
      <c r="J1599" s="419">
        <v>41</v>
      </c>
      <c r="K1599" s="419">
        <v>17</v>
      </c>
      <c r="L1599" s="419">
        <v>31</v>
      </c>
      <c r="M1599" s="414" t="s">
        <v>4088</v>
      </c>
      <c r="N1599" s="414" t="s">
        <v>116</v>
      </c>
      <c r="O1599" s="103"/>
      <c r="P1599" s="103"/>
      <c r="Q1599" s="103"/>
      <c r="R1599" s="103"/>
      <c r="S1599" s="103" t="s">
        <v>1768</v>
      </c>
    </row>
    <row r="1600" spans="1:19" ht="14.5" customHeight="1">
      <c r="A1600" s="103" t="str">
        <f t="shared" si="24"/>
        <v>B0102</v>
      </c>
      <c r="B1600" s="414" t="s">
        <v>4084</v>
      </c>
      <c r="C1600" s="414" t="s">
        <v>4085</v>
      </c>
      <c r="D1600" s="414" t="s">
        <v>2018</v>
      </c>
      <c r="E1600" s="414" t="s">
        <v>4089</v>
      </c>
      <c r="F1600" s="414" t="s">
        <v>4090</v>
      </c>
      <c r="G1600" s="418">
        <v>43344</v>
      </c>
      <c r="H1600" s="414" t="s">
        <v>606</v>
      </c>
      <c r="I1600" s="419">
        <v>7</v>
      </c>
      <c r="J1600" s="419">
        <v>41</v>
      </c>
      <c r="K1600" s="419">
        <v>17</v>
      </c>
      <c r="L1600" s="419">
        <v>31</v>
      </c>
      <c r="M1600" s="414" t="s">
        <v>4088</v>
      </c>
      <c r="N1600" s="414">
        <v>7</v>
      </c>
      <c r="O1600" s="103"/>
      <c r="P1600" s="103"/>
      <c r="Q1600" s="103"/>
      <c r="R1600" s="103"/>
      <c r="S1600" s="103" t="s">
        <v>1768</v>
      </c>
    </row>
    <row r="1601" spans="1:19" ht="14.5" customHeight="1">
      <c r="A1601" s="82" t="str">
        <f t="shared" si="24"/>
        <v>B0105</v>
      </c>
      <c r="B1601" s="410" t="s">
        <v>4091</v>
      </c>
      <c r="C1601" s="410" t="s">
        <v>4092</v>
      </c>
      <c r="D1601" s="410" t="s">
        <v>2018</v>
      </c>
      <c r="E1601" s="410" t="s">
        <v>4093</v>
      </c>
      <c r="F1601" s="410" t="s">
        <v>4094</v>
      </c>
      <c r="G1601" s="416">
        <v>44166</v>
      </c>
      <c r="H1601" s="410" t="s">
        <v>606</v>
      </c>
      <c r="I1601" s="417">
        <v>18.7</v>
      </c>
      <c r="J1601" s="417">
        <v>13.78</v>
      </c>
      <c r="K1601" s="417">
        <v>6.89</v>
      </c>
      <c r="L1601" s="417">
        <v>14.3</v>
      </c>
      <c r="M1601" s="410" t="s">
        <v>115</v>
      </c>
      <c r="N1601" s="410" t="s">
        <v>4095</v>
      </c>
      <c r="O1601" s="85" t="s">
        <v>1882</v>
      </c>
      <c r="P1601" s="85" t="s">
        <v>1882</v>
      </c>
      <c r="Q1601" s="85" t="s">
        <v>1882</v>
      </c>
      <c r="R1601" s="85" t="s">
        <v>1883</v>
      </c>
      <c r="S1601" s="85" t="s">
        <v>1768</v>
      </c>
    </row>
    <row r="1602" spans="1:19" ht="14.5" customHeight="1">
      <c r="A1602" s="103" t="str">
        <f t="shared" ref="A1602:A1665" si="25">LEFT(B1602,5)</f>
        <v>B0105</v>
      </c>
      <c r="B1602" s="414" t="s">
        <v>4091</v>
      </c>
      <c r="C1602" s="414" t="s">
        <v>4092</v>
      </c>
      <c r="D1602" s="414" t="s">
        <v>2018</v>
      </c>
      <c r="E1602" s="414" t="s">
        <v>4093</v>
      </c>
      <c r="F1602" s="414" t="s">
        <v>4094</v>
      </c>
      <c r="G1602" s="418">
        <v>44166</v>
      </c>
      <c r="H1602" s="414" t="s">
        <v>606</v>
      </c>
      <c r="I1602" s="419">
        <v>6.89</v>
      </c>
      <c r="J1602" s="419">
        <v>18.7</v>
      </c>
      <c r="K1602" s="419">
        <v>13.78</v>
      </c>
      <c r="L1602" s="419">
        <v>14.3</v>
      </c>
      <c r="M1602" s="414" t="s">
        <v>115</v>
      </c>
      <c r="N1602" s="414" t="s">
        <v>4095</v>
      </c>
      <c r="O1602" s="103" t="s">
        <v>1882</v>
      </c>
      <c r="P1602" s="103" t="s">
        <v>1882</v>
      </c>
      <c r="Q1602" s="103" t="s">
        <v>1882</v>
      </c>
      <c r="R1602" s="103" t="s">
        <v>1883</v>
      </c>
      <c r="S1602" s="103" t="s">
        <v>1768</v>
      </c>
    </row>
    <row r="1603" spans="1:19" ht="14.5" customHeight="1">
      <c r="A1603" s="82" t="str">
        <f t="shared" si="25"/>
        <v>B0114</v>
      </c>
      <c r="B1603" s="410" t="s">
        <v>4096</v>
      </c>
      <c r="C1603" s="410" t="s">
        <v>4097</v>
      </c>
      <c r="D1603" s="410" t="s">
        <v>2018</v>
      </c>
      <c r="E1603" s="410" t="s">
        <v>4098</v>
      </c>
      <c r="F1603" s="410" t="s">
        <v>4099</v>
      </c>
      <c r="G1603" s="416">
        <v>41913</v>
      </c>
      <c r="H1603" s="410" t="s">
        <v>623</v>
      </c>
      <c r="I1603" s="417">
        <v>327</v>
      </c>
      <c r="J1603" s="417">
        <v>117</v>
      </c>
      <c r="K1603" s="417">
        <v>178</v>
      </c>
      <c r="L1603" s="417">
        <v>10800</v>
      </c>
      <c r="M1603" s="410" t="s">
        <v>115</v>
      </c>
      <c r="N1603" s="410" t="s">
        <v>116</v>
      </c>
      <c r="O1603" s="85" t="s">
        <v>2977</v>
      </c>
      <c r="P1603" s="85" t="s">
        <v>2977</v>
      </c>
      <c r="Q1603" s="85" t="s">
        <v>2977</v>
      </c>
      <c r="R1603" s="85" t="s">
        <v>4100</v>
      </c>
      <c r="S1603" s="85" t="s">
        <v>1768</v>
      </c>
    </row>
    <row r="1604" spans="1:19" ht="14.5" customHeight="1">
      <c r="A1604" s="82" t="str">
        <f t="shared" si="25"/>
        <v>B0114</v>
      </c>
      <c r="B1604" s="410" t="s">
        <v>4096</v>
      </c>
      <c r="C1604" s="410" t="s">
        <v>4097</v>
      </c>
      <c r="D1604" s="410" t="s">
        <v>2018</v>
      </c>
      <c r="E1604" s="410" t="s">
        <v>4101</v>
      </c>
      <c r="F1604" s="410" t="s">
        <v>4102</v>
      </c>
      <c r="G1604" s="416">
        <v>41913</v>
      </c>
      <c r="H1604" s="410" t="s">
        <v>1777</v>
      </c>
      <c r="I1604" s="417">
        <v>323</v>
      </c>
      <c r="J1604" s="417">
        <v>98</v>
      </c>
      <c r="K1604" s="417">
        <v>110</v>
      </c>
      <c r="L1604" s="417">
        <v>8800</v>
      </c>
      <c r="M1604" s="410" t="s">
        <v>115</v>
      </c>
      <c r="N1604" s="410" t="s">
        <v>116</v>
      </c>
      <c r="O1604" s="85"/>
      <c r="P1604" s="85" t="s">
        <v>1882</v>
      </c>
      <c r="Q1604" s="85" t="s">
        <v>1882</v>
      </c>
      <c r="R1604" s="85" t="s">
        <v>1883</v>
      </c>
      <c r="S1604" s="85" t="s">
        <v>1768</v>
      </c>
    </row>
    <row r="1605" spans="1:19" ht="14.5" customHeight="1">
      <c r="A1605" s="82" t="str">
        <f t="shared" si="25"/>
        <v>B0114</v>
      </c>
      <c r="B1605" s="410" t="s">
        <v>4096</v>
      </c>
      <c r="C1605" s="410" t="s">
        <v>4097</v>
      </c>
      <c r="D1605" s="410" t="s">
        <v>2018</v>
      </c>
      <c r="E1605" s="410" t="s">
        <v>4103</v>
      </c>
      <c r="F1605" s="410" t="s">
        <v>4104</v>
      </c>
      <c r="G1605" s="416">
        <v>47727</v>
      </c>
      <c r="H1605" s="410" t="s">
        <v>606</v>
      </c>
      <c r="I1605" s="417">
        <v>372</v>
      </c>
      <c r="J1605" s="417">
        <v>109</v>
      </c>
      <c r="K1605" s="417">
        <v>114</v>
      </c>
      <c r="L1605" s="417">
        <v>13000</v>
      </c>
      <c r="M1605" s="410" t="s">
        <v>115</v>
      </c>
      <c r="N1605" s="410">
        <v>7</v>
      </c>
      <c r="O1605" s="85"/>
      <c r="P1605" s="85" t="s">
        <v>1882</v>
      </c>
      <c r="Q1605" s="85" t="s">
        <v>1882</v>
      </c>
      <c r="R1605" s="85" t="s">
        <v>1883</v>
      </c>
      <c r="S1605" s="85" t="s">
        <v>1768</v>
      </c>
    </row>
    <row r="1606" spans="1:19" ht="14.5" customHeight="1">
      <c r="A1606" s="82" t="str">
        <f t="shared" si="25"/>
        <v>B0114</v>
      </c>
      <c r="B1606" s="410" t="s">
        <v>4096</v>
      </c>
      <c r="C1606" s="410" t="s">
        <v>4097</v>
      </c>
      <c r="D1606" s="410" t="s">
        <v>2018</v>
      </c>
      <c r="E1606" s="410" t="s">
        <v>4105</v>
      </c>
      <c r="F1606" s="410" t="s">
        <v>4106</v>
      </c>
      <c r="G1606" s="416">
        <v>47727</v>
      </c>
      <c r="H1606" s="410" t="s">
        <v>623</v>
      </c>
      <c r="I1606" s="417">
        <v>372</v>
      </c>
      <c r="J1606" s="417">
        <v>109</v>
      </c>
      <c r="K1606" s="417">
        <v>114</v>
      </c>
      <c r="L1606" s="417">
        <v>13000</v>
      </c>
      <c r="M1606" s="410" t="s">
        <v>115</v>
      </c>
      <c r="N1606" s="410" t="s">
        <v>116</v>
      </c>
      <c r="O1606" s="85"/>
      <c r="P1606" s="85" t="s">
        <v>1882</v>
      </c>
      <c r="Q1606" s="85" t="s">
        <v>1882</v>
      </c>
      <c r="R1606" s="85" t="s">
        <v>1883</v>
      </c>
      <c r="S1606" s="85" t="s">
        <v>1768</v>
      </c>
    </row>
    <row r="1607" spans="1:19" ht="14.5" customHeight="1">
      <c r="A1607" s="103" t="str">
        <f t="shared" si="25"/>
        <v>B0114</v>
      </c>
      <c r="B1607" s="414" t="s">
        <v>4096</v>
      </c>
      <c r="C1607" s="414" t="s">
        <v>4097</v>
      </c>
      <c r="D1607" s="414" t="s">
        <v>2018</v>
      </c>
      <c r="E1607" s="414" t="s">
        <v>4098</v>
      </c>
      <c r="F1607" s="414" t="s">
        <v>4099</v>
      </c>
      <c r="G1607" s="418">
        <v>41913</v>
      </c>
      <c r="H1607" s="414" t="s">
        <v>623</v>
      </c>
      <c r="I1607" s="419">
        <v>178</v>
      </c>
      <c r="J1607" s="419">
        <v>327</v>
      </c>
      <c r="K1607" s="419">
        <v>117</v>
      </c>
      <c r="L1607" s="419">
        <v>10800</v>
      </c>
      <c r="M1607" s="414" t="s">
        <v>115</v>
      </c>
      <c r="N1607" s="414" t="s">
        <v>116</v>
      </c>
      <c r="O1607" s="103" t="s">
        <v>2977</v>
      </c>
      <c r="P1607" s="103" t="s">
        <v>2977</v>
      </c>
      <c r="Q1607" s="103" t="s">
        <v>2977</v>
      </c>
      <c r="R1607" s="103" t="s">
        <v>4100</v>
      </c>
      <c r="S1607" s="103" t="s">
        <v>1768</v>
      </c>
    </row>
    <row r="1608" spans="1:19" ht="14.5" customHeight="1">
      <c r="A1608" s="103" t="str">
        <f t="shared" si="25"/>
        <v>B0114</v>
      </c>
      <c r="B1608" s="414" t="s">
        <v>4096</v>
      </c>
      <c r="C1608" s="414" t="s">
        <v>4097</v>
      </c>
      <c r="D1608" s="414" t="s">
        <v>2018</v>
      </c>
      <c r="E1608" s="414" t="s">
        <v>4101</v>
      </c>
      <c r="F1608" s="414" t="s">
        <v>4102</v>
      </c>
      <c r="G1608" s="418">
        <v>41913</v>
      </c>
      <c r="H1608" s="414" t="s">
        <v>1777</v>
      </c>
      <c r="I1608" s="419">
        <v>110</v>
      </c>
      <c r="J1608" s="419">
        <v>323</v>
      </c>
      <c r="K1608" s="419">
        <v>98</v>
      </c>
      <c r="L1608" s="419">
        <v>8800</v>
      </c>
      <c r="M1608" s="414" t="s">
        <v>115</v>
      </c>
      <c r="N1608" s="414" t="s">
        <v>116</v>
      </c>
      <c r="O1608" s="103"/>
      <c r="P1608" s="103" t="s">
        <v>1882</v>
      </c>
      <c r="Q1608" s="103" t="s">
        <v>1882</v>
      </c>
      <c r="R1608" s="103" t="s">
        <v>1883</v>
      </c>
      <c r="S1608" s="103" t="s">
        <v>1768</v>
      </c>
    </row>
    <row r="1609" spans="1:19" ht="14.5" customHeight="1">
      <c r="A1609" s="103" t="str">
        <f t="shared" si="25"/>
        <v>B0114</v>
      </c>
      <c r="B1609" s="414" t="s">
        <v>4096</v>
      </c>
      <c r="C1609" s="414" t="s">
        <v>4097</v>
      </c>
      <c r="D1609" s="414" t="s">
        <v>2018</v>
      </c>
      <c r="E1609" s="414" t="s">
        <v>4103</v>
      </c>
      <c r="F1609" s="414" t="s">
        <v>4104</v>
      </c>
      <c r="G1609" s="418">
        <v>47727</v>
      </c>
      <c r="H1609" s="414" t="s">
        <v>606</v>
      </c>
      <c r="I1609" s="419">
        <v>114</v>
      </c>
      <c r="J1609" s="419">
        <v>372</v>
      </c>
      <c r="K1609" s="419">
        <v>109</v>
      </c>
      <c r="L1609" s="419">
        <v>13000</v>
      </c>
      <c r="M1609" s="414" t="s">
        <v>115</v>
      </c>
      <c r="N1609" s="414">
        <v>7</v>
      </c>
      <c r="O1609" s="103"/>
      <c r="P1609" s="103" t="s">
        <v>1882</v>
      </c>
      <c r="Q1609" s="103" t="s">
        <v>1882</v>
      </c>
      <c r="R1609" s="103" t="s">
        <v>1883</v>
      </c>
      <c r="S1609" s="103" t="s">
        <v>1768</v>
      </c>
    </row>
    <row r="1610" spans="1:19" ht="14.5" customHeight="1">
      <c r="A1610" s="103" t="str">
        <f t="shared" si="25"/>
        <v>B0114</v>
      </c>
      <c r="B1610" s="414" t="s">
        <v>4096</v>
      </c>
      <c r="C1610" s="414" t="s">
        <v>4097</v>
      </c>
      <c r="D1610" s="414" t="s">
        <v>2018</v>
      </c>
      <c r="E1610" s="414" t="s">
        <v>4105</v>
      </c>
      <c r="F1610" s="414" t="s">
        <v>4106</v>
      </c>
      <c r="G1610" s="418">
        <v>47727</v>
      </c>
      <c r="H1610" s="414" t="s">
        <v>623</v>
      </c>
      <c r="I1610" s="419">
        <v>114</v>
      </c>
      <c r="J1610" s="419">
        <v>372</v>
      </c>
      <c r="K1610" s="419">
        <v>109</v>
      </c>
      <c r="L1610" s="419">
        <v>13000</v>
      </c>
      <c r="M1610" s="414" t="s">
        <v>115</v>
      </c>
      <c r="N1610" s="414" t="s">
        <v>116</v>
      </c>
      <c r="O1610" s="103"/>
      <c r="P1610" s="103" t="s">
        <v>1882</v>
      </c>
      <c r="Q1610" s="103" t="s">
        <v>1882</v>
      </c>
      <c r="R1610" s="103" t="s">
        <v>1883</v>
      </c>
      <c r="S1610" s="103" t="s">
        <v>1768</v>
      </c>
    </row>
    <row r="1611" spans="1:19" ht="14.5" customHeight="1">
      <c r="A1611" s="82" t="str">
        <f t="shared" si="25"/>
        <v>B0115</v>
      </c>
      <c r="B1611" s="410" t="s">
        <v>4107</v>
      </c>
      <c r="C1611" s="410" t="s">
        <v>4108</v>
      </c>
      <c r="D1611" s="410" t="s">
        <v>2018</v>
      </c>
      <c r="E1611" s="410" t="s">
        <v>4109</v>
      </c>
      <c r="F1611" s="410" t="s">
        <v>4110</v>
      </c>
      <c r="G1611" s="416">
        <v>47727</v>
      </c>
      <c r="H1611" s="410" t="s">
        <v>606</v>
      </c>
      <c r="I1611" s="417">
        <v>316</v>
      </c>
      <c r="J1611" s="417">
        <v>98</v>
      </c>
      <c r="K1611" s="417">
        <v>70</v>
      </c>
      <c r="L1611" s="417">
        <v>13000</v>
      </c>
      <c r="M1611" s="410" t="s">
        <v>115</v>
      </c>
      <c r="N1611" s="410" t="s">
        <v>116</v>
      </c>
      <c r="O1611" s="85"/>
      <c r="P1611" s="85"/>
      <c r="Q1611" s="85"/>
      <c r="R1611" s="85"/>
      <c r="S1611" s="85" t="s">
        <v>1768</v>
      </c>
    </row>
    <row r="1612" spans="1:19" ht="14.5" customHeight="1">
      <c r="A1612" s="103" t="str">
        <f t="shared" si="25"/>
        <v>B0115</v>
      </c>
      <c r="B1612" s="414" t="s">
        <v>4107</v>
      </c>
      <c r="C1612" s="414" t="s">
        <v>4108</v>
      </c>
      <c r="D1612" s="414" t="s">
        <v>2018</v>
      </c>
      <c r="E1612" s="414" t="s">
        <v>4109</v>
      </c>
      <c r="F1612" s="414" t="s">
        <v>4110</v>
      </c>
      <c r="G1612" s="418">
        <v>47727</v>
      </c>
      <c r="H1612" s="414" t="s">
        <v>606</v>
      </c>
      <c r="I1612" s="419">
        <v>70</v>
      </c>
      <c r="J1612" s="419">
        <v>316</v>
      </c>
      <c r="K1612" s="419">
        <v>98</v>
      </c>
      <c r="L1612" s="419">
        <v>13000</v>
      </c>
      <c r="M1612" s="414" t="s">
        <v>115</v>
      </c>
      <c r="N1612" s="414" t="s">
        <v>116</v>
      </c>
      <c r="O1612" s="103"/>
      <c r="P1612" s="103"/>
      <c r="Q1612" s="103"/>
      <c r="R1612" s="103"/>
      <c r="S1612" s="103" t="s">
        <v>1768</v>
      </c>
    </row>
    <row r="1613" spans="1:19" ht="14.5" customHeight="1">
      <c r="A1613" s="82" t="str">
        <f t="shared" si="25"/>
        <v>B0119</v>
      </c>
      <c r="B1613" s="410" t="s">
        <v>4111</v>
      </c>
      <c r="C1613" s="410" t="s">
        <v>4112</v>
      </c>
      <c r="D1613" s="410" t="s">
        <v>2018</v>
      </c>
      <c r="E1613" s="410" t="s">
        <v>4113</v>
      </c>
      <c r="F1613" s="410" t="s">
        <v>4114</v>
      </c>
      <c r="G1613" s="416">
        <v>45992</v>
      </c>
      <c r="H1613" s="410" t="s">
        <v>606</v>
      </c>
      <c r="I1613" s="417">
        <v>408</v>
      </c>
      <c r="J1613" s="417">
        <v>133</v>
      </c>
      <c r="K1613" s="417">
        <v>122</v>
      </c>
      <c r="L1613" s="417">
        <v>66920</v>
      </c>
      <c r="M1613" s="410" t="s">
        <v>4088</v>
      </c>
      <c r="N1613" s="410">
        <v>7</v>
      </c>
      <c r="O1613" s="85"/>
      <c r="P1613" s="85"/>
      <c r="Q1613" s="85"/>
      <c r="R1613" s="85"/>
      <c r="S1613" s="85" t="s">
        <v>1768</v>
      </c>
    </row>
    <row r="1614" spans="1:19" ht="14.5" customHeight="1">
      <c r="A1614" s="82" t="str">
        <f t="shared" si="25"/>
        <v>B0119</v>
      </c>
      <c r="B1614" s="410" t="s">
        <v>4111</v>
      </c>
      <c r="C1614" s="410" t="s">
        <v>4115</v>
      </c>
      <c r="D1614" s="410" t="s">
        <v>2018</v>
      </c>
      <c r="E1614" s="410" t="s">
        <v>4116</v>
      </c>
      <c r="F1614" s="410" t="s">
        <v>4117</v>
      </c>
      <c r="G1614" s="416">
        <v>45992</v>
      </c>
      <c r="H1614" s="410" t="s">
        <v>606</v>
      </c>
      <c r="I1614" s="417">
        <v>408</v>
      </c>
      <c r="J1614" s="417">
        <v>133</v>
      </c>
      <c r="K1614" s="417">
        <v>122</v>
      </c>
      <c r="L1614" s="417">
        <v>62720</v>
      </c>
      <c r="M1614" s="410" t="s">
        <v>4088</v>
      </c>
      <c r="N1614" s="410" t="s">
        <v>116</v>
      </c>
      <c r="O1614" s="85"/>
      <c r="P1614" s="85"/>
      <c r="Q1614" s="85"/>
      <c r="R1614" s="85"/>
      <c r="S1614" s="85" t="s">
        <v>1768</v>
      </c>
    </row>
    <row r="1615" spans="1:19" ht="14.5" customHeight="1">
      <c r="A1615" s="103" t="str">
        <f t="shared" si="25"/>
        <v>B0119</v>
      </c>
      <c r="B1615" s="414" t="s">
        <v>4111</v>
      </c>
      <c r="C1615" s="414" t="s">
        <v>4112</v>
      </c>
      <c r="D1615" s="414" t="s">
        <v>2018</v>
      </c>
      <c r="E1615" s="414" t="s">
        <v>4113</v>
      </c>
      <c r="F1615" s="414" t="s">
        <v>4114</v>
      </c>
      <c r="G1615" s="418">
        <v>45992</v>
      </c>
      <c r="H1615" s="414" t="s">
        <v>606</v>
      </c>
      <c r="I1615" s="419">
        <v>122</v>
      </c>
      <c r="J1615" s="419">
        <v>408</v>
      </c>
      <c r="K1615" s="419">
        <v>133</v>
      </c>
      <c r="L1615" s="419">
        <v>66920</v>
      </c>
      <c r="M1615" s="414" t="s">
        <v>4088</v>
      </c>
      <c r="N1615" s="414">
        <v>7</v>
      </c>
      <c r="O1615" s="103"/>
      <c r="P1615" s="103"/>
      <c r="Q1615" s="103"/>
      <c r="R1615" s="103"/>
      <c r="S1615" s="103" t="s">
        <v>1768</v>
      </c>
    </row>
    <row r="1616" spans="1:19" ht="14.5" customHeight="1">
      <c r="A1616" s="103" t="str">
        <f t="shared" si="25"/>
        <v>B0119</v>
      </c>
      <c r="B1616" s="414" t="s">
        <v>4111</v>
      </c>
      <c r="C1616" s="414" t="s">
        <v>4115</v>
      </c>
      <c r="D1616" s="414" t="s">
        <v>2018</v>
      </c>
      <c r="E1616" s="414" t="s">
        <v>4116</v>
      </c>
      <c r="F1616" s="414" t="s">
        <v>4117</v>
      </c>
      <c r="G1616" s="418">
        <v>45992</v>
      </c>
      <c r="H1616" s="414" t="s">
        <v>606</v>
      </c>
      <c r="I1616" s="419">
        <v>122</v>
      </c>
      <c r="J1616" s="419">
        <v>408</v>
      </c>
      <c r="K1616" s="419">
        <v>133</v>
      </c>
      <c r="L1616" s="419">
        <v>62720</v>
      </c>
      <c r="M1616" s="414" t="s">
        <v>4088</v>
      </c>
      <c r="N1616" s="414" t="s">
        <v>116</v>
      </c>
      <c r="O1616" s="103"/>
      <c r="P1616" s="103"/>
      <c r="Q1616" s="103"/>
      <c r="R1616" s="103"/>
      <c r="S1616" s="103" t="s">
        <v>1768</v>
      </c>
    </row>
    <row r="1617" spans="1:19" ht="14.5" customHeight="1">
      <c r="A1617" s="82" t="str">
        <f t="shared" si="25"/>
        <v>B0120</v>
      </c>
      <c r="B1617" s="410" t="s">
        <v>4118</v>
      </c>
      <c r="C1617" s="410" t="s">
        <v>4119</v>
      </c>
      <c r="D1617" s="410" t="s">
        <v>2018</v>
      </c>
      <c r="E1617" s="410" t="s">
        <v>4120</v>
      </c>
      <c r="F1617" s="410" t="s">
        <v>4121</v>
      </c>
      <c r="G1617" s="416">
        <v>46357</v>
      </c>
      <c r="H1617" s="410" t="s">
        <v>606</v>
      </c>
      <c r="I1617" s="417">
        <v>171</v>
      </c>
      <c r="J1617" s="417">
        <v>81</v>
      </c>
      <c r="K1617" s="417">
        <v>91</v>
      </c>
      <c r="L1617" s="417">
        <v>5960</v>
      </c>
      <c r="M1617" s="410" t="s">
        <v>115</v>
      </c>
      <c r="N1617" s="410" t="s">
        <v>116</v>
      </c>
      <c r="O1617" s="85" t="s">
        <v>116</v>
      </c>
      <c r="P1617" s="85"/>
      <c r="Q1617" s="85" t="s">
        <v>116</v>
      </c>
      <c r="R1617" s="85" t="s">
        <v>2766</v>
      </c>
      <c r="S1617" s="85" t="s">
        <v>1768</v>
      </c>
    </row>
    <row r="1618" spans="1:19" ht="14.5" customHeight="1">
      <c r="A1618" s="103" t="str">
        <f t="shared" si="25"/>
        <v>B0120</v>
      </c>
      <c r="B1618" s="414" t="s">
        <v>4118</v>
      </c>
      <c r="C1618" s="414" t="s">
        <v>4119</v>
      </c>
      <c r="D1618" s="414" t="s">
        <v>2018</v>
      </c>
      <c r="E1618" s="414" t="s">
        <v>4120</v>
      </c>
      <c r="F1618" s="414" t="s">
        <v>4121</v>
      </c>
      <c r="G1618" s="418">
        <v>46357</v>
      </c>
      <c r="H1618" s="414" t="s">
        <v>606</v>
      </c>
      <c r="I1618" s="419">
        <v>91</v>
      </c>
      <c r="J1618" s="419">
        <v>171</v>
      </c>
      <c r="K1618" s="419">
        <v>81</v>
      </c>
      <c r="L1618" s="419">
        <v>5960</v>
      </c>
      <c r="M1618" s="414" t="s">
        <v>115</v>
      </c>
      <c r="N1618" s="414" t="s">
        <v>116</v>
      </c>
      <c r="O1618" s="103" t="s">
        <v>116</v>
      </c>
      <c r="P1618" s="103"/>
      <c r="Q1618" s="103" t="s">
        <v>116</v>
      </c>
      <c r="R1618" s="103" t="s">
        <v>2766</v>
      </c>
      <c r="S1618" s="103" t="s">
        <v>1768</v>
      </c>
    </row>
    <row r="1619" spans="1:19" ht="14.5" customHeight="1">
      <c r="A1619" s="82" t="str">
        <f t="shared" si="25"/>
        <v>B0121</v>
      </c>
      <c r="B1619" s="410" t="s">
        <v>4122</v>
      </c>
      <c r="C1619" s="410" t="s">
        <v>4123</v>
      </c>
      <c r="D1619" s="410" t="s">
        <v>2018</v>
      </c>
      <c r="E1619" s="410" t="s">
        <v>4124</v>
      </c>
      <c r="F1619" s="410" t="s">
        <v>4125</v>
      </c>
      <c r="G1619" s="416">
        <v>47727</v>
      </c>
      <c r="H1619" s="410" t="s">
        <v>606</v>
      </c>
      <c r="I1619" s="417">
        <v>271</v>
      </c>
      <c r="J1619" s="417">
        <v>130</v>
      </c>
      <c r="K1619" s="417">
        <v>92</v>
      </c>
      <c r="L1619" s="417">
        <v>14000</v>
      </c>
      <c r="M1619" s="410" t="s">
        <v>115</v>
      </c>
      <c r="N1619" s="410" t="s">
        <v>116</v>
      </c>
      <c r="O1619" s="85" t="s">
        <v>1882</v>
      </c>
      <c r="P1619" s="85"/>
      <c r="Q1619" s="85" t="s">
        <v>1882</v>
      </c>
      <c r="R1619" s="85" t="s">
        <v>1883</v>
      </c>
      <c r="S1619" s="85" t="s">
        <v>1768</v>
      </c>
    </row>
    <row r="1620" spans="1:19" ht="14.5" customHeight="1">
      <c r="A1620" s="103" t="str">
        <f t="shared" si="25"/>
        <v>B0121</v>
      </c>
      <c r="B1620" s="414" t="s">
        <v>4122</v>
      </c>
      <c r="C1620" s="414" t="s">
        <v>4123</v>
      </c>
      <c r="D1620" s="414" t="s">
        <v>2018</v>
      </c>
      <c r="E1620" s="414" t="s">
        <v>4124</v>
      </c>
      <c r="F1620" s="414" t="s">
        <v>4125</v>
      </c>
      <c r="G1620" s="418">
        <v>47727</v>
      </c>
      <c r="H1620" s="414" t="s">
        <v>606</v>
      </c>
      <c r="I1620" s="419">
        <v>92</v>
      </c>
      <c r="J1620" s="419">
        <v>271</v>
      </c>
      <c r="K1620" s="419">
        <v>130</v>
      </c>
      <c r="L1620" s="419">
        <v>14000</v>
      </c>
      <c r="M1620" s="414" t="s">
        <v>115</v>
      </c>
      <c r="N1620" s="414" t="s">
        <v>116</v>
      </c>
      <c r="O1620" s="103" t="s">
        <v>1882</v>
      </c>
      <c r="P1620" s="103"/>
      <c r="Q1620" s="103" t="s">
        <v>1882</v>
      </c>
      <c r="R1620" s="103" t="s">
        <v>1883</v>
      </c>
      <c r="S1620" s="103" t="s">
        <v>1768</v>
      </c>
    </row>
    <row r="1621" spans="1:19" ht="14.5" customHeight="1">
      <c r="A1621" s="82" t="str">
        <f t="shared" si="25"/>
        <v>B0122</v>
      </c>
      <c r="B1621" s="410" t="s">
        <v>4126</v>
      </c>
      <c r="C1621" s="410" t="s">
        <v>4127</v>
      </c>
      <c r="D1621" s="410" t="s">
        <v>2018</v>
      </c>
      <c r="E1621" s="410" t="s">
        <v>4128</v>
      </c>
      <c r="F1621" s="410" t="s">
        <v>4129</v>
      </c>
      <c r="G1621" s="416">
        <v>47727</v>
      </c>
      <c r="H1621" s="410" t="s">
        <v>606</v>
      </c>
      <c r="I1621" s="417">
        <v>268</v>
      </c>
      <c r="J1621" s="417">
        <v>125</v>
      </c>
      <c r="K1621" s="417">
        <v>91</v>
      </c>
      <c r="L1621" s="417">
        <v>14000</v>
      </c>
      <c r="M1621" s="410" t="s">
        <v>115</v>
      </c>
      <c r="N1621" s="410" t="s">
        <v>116</v>
      </c>
      <c r="O1621" s="85" t="s">
        <v>1882</v>
      </c>
      <c r="P1621" s="85"/>
      <c r="Q1621" s="85" t="s">
        <v>1882</v>
      </c>
      <c r="R1621" s="85" t="s">
        <v>1883</v>
      </c>
      <c r="S1621" s="85" t="s">
        <v>1768</v>
      </c>
    </row>
    <row r="1622" spans="1:19" ht="14.5" customHeight="1">
      <c r="A1622" s="103" t="str">
        <f t="shared" si="25"/>
        <v>B0122</v>
      </c>
      <c r="B1622" s="414" t="s">
        <v>4126</v>
      </c>
      <c r="C1622" s="414" t="s">
        <v>4127</v>
      </c>
      <c r="D1622" s="414" t="s">
        <v>2018</v>
      </c>
      <c r="E1622" s="414" t="s">
        <v>4128</v>
      </c>
      <c r="F1622" s="414" t="s">
        <v>4129</v>
      </c>
      <c r="G1622" s="418">
        <v>47727</v>
      </c>
      <c r="H1622" s="414" t="s">
        <v>606</v>
      </c>
      <c r="I1622" s="419">
        <v>91</v>
      </c>
      <c r="J1622" s="419">
        <v>268</v>
      </c>
      <c r="K1622" s="419">
        <v>125</v>
      </c>
      <c r="L1622" s="419">
        <v>14000</v>
      </c>
      <c r="M1622" s="414" t="s">
        <v>115</v>
      </c>
      <c r="N1622" s="414" t="s">
        <v>116</v>
      </c>
      <c r="O1622" s="103" t="s">
        <v>1882</v>
      </c>
      <c r="P1622" s="103"/>
      <c r="Q1622" s="103" t="s">
        <v>1882</v>
      </c>
      <c r="R1622" s="103" t="s">
        <v>1883</v>
      </c>
      <c r="S1622" s="103" t="s">
        <v>1768</v>
      </c>
    </row>
    <row r="1623" spans="1:19" ht="14.5" customHeight="1">
      <c r="A1623" s="82" t="str">
        <f t="shared" si="25"/>
        <v>B0129</v>
      </c>
      <c r="B1623" s="410" t="s">
        <v>4130</v>
      </c>
      <c r="C1623" s="410" t="s">
        <v>4131</v>
      </c>
      <c r="D1623" s="410" t="s">
        <v>2018</v>
      </c>
      <c r="E1623" s="410" t="s">
        <v>4132</v>
      </c>
      <c r="F1623" s="410" t="s">
        <v>4133</v>
      </c>
      <c r="G1623" s="416">
        <v>47727</v>
      </c>
      <c r="H1623" s="410" t="s">
        <v>606</v>
      </c>
      <c r="I1623" s="417">
        <v>315.5</v>
      </c>
      <c r="J1623" s="417">
        <v>128.5</v>
      </c>
      <c r="K1623" s="417">
        <v>93.5</v>
      </c>
      <c r="L1623" s="417">
        <v>1965</v>
      </c>
      <c r="M1623" s="410" t="s">
        <v>115</v>
      </c>
      <c r="N1623" s="410" t="s">
        <v>116</v>
      </c>
      <c r="O1623" s="85"/>
      <c r="P1623" s="85" t="s">
        <v>1882</v>
      </c>
      <c r="Q1623" s="85" t="s">
        <v>1882</v>
      </c>
      <c r="R1623" s="85" t="s">
        <v>1883</v>
      </c>
      <c r="S1623" s="85" t="s">
        <v>1768</v>
      </c>
    </row>
    <row r="1624" spans="1:19" ht="14.5" customHeight="1">
      <c r="A1624" s="103" t="str">
        <f t="shared" si="25"/>
        <v>B0129</v>
      </c>
      <c r="B1624" s="414" t="s">
        <v>4130</v>
      </c>
      <c r="C1624" s="414" t="s">
        <v>4131</v>
      </c>
      <c r="D1624" s="414" t="s">
        <v>2018</v>
      </c>
      <c r="E1624" s="414" t="s">
        <v>4132</v>
      </c>
      <c r="F1624" s="414" t="s">
        <v>4133</v>
      </c>
      <c r="G1624" s="418">
        <v>47727</v>
      </c>
      <c r="H1624" s="414" t="s">
        <v>606</v>
      </c>
      <c r="I1624" s="419">
        <v>93.5</v>
      </c>
      <c r="J1624" s="419">
        <v>315.5</v>
      </c>
      <c r="K1624" s="419">
        <v>128.5</v>
      </c>
      <c r="L1624" s="419">
        <v>1965</v>
      </c>
      <c r="M1624" s="414" t="s">
        <v>115</v>
      </c>
      <c r="N1624" s="414" t="s">
        <v>116</v>
      </c>
      <c r="O1624" s="103"/>
      <c r="P1624" s="103" t="s">
        <v>1882</v>
      </c>
      <c r="Q1624" s="103" t="s">
        <v>1882</v>
      </c>
      <c r="R1624" s="103" t="s">
        <v>1883</v>
      </c>
      <c r="S1624" s="103" t="s">
        <v>1768</v>
      </c>
    </row>
    <row r="1625" spans="1:19" ht="14.5" customHeight="1">
      <c r="A1625" s="82" t="str">
        <f t="shared" si="25"/>
        <v>B0129</v>
      </c>
      <c r="B1625" s="410" t="s">
        <v>4134</v>
      </c>
      <c r="C1625" s="410" t="s">
        <v>4131</v>
      </c>
      <c r="D1625" s="410" t="s">
        <v>2018</v>
      </c>
      <c r="E1625" s="410" t="s">
        <v>4135</v>
      </c>
      <c r="F1625" s="410" t="s">
        <v>4136</v>
      </c>
      <c r="G1625" s="416">
        <v>44562</v>
      </c>
      <c r="H1625" s="410" t="s">
        <v>627</v>
      </c>
      <c r="I1625" s="411"/>
      <c r="J1625" s="411"/>
      <c r="K1625" s="411"/>
      <c r="L1625" s="411"/>
      <c r="M1625" s="410" t="s">
        <v>115</v>
      </c>
      <c r="N1625" s="410" t="s">
        <v>116</v>
      </c>
      <c r="O1625" s="85"/>
      <c r="P1625" s="85" t="s">
        <v>1882</v>
      </c>
      <c r="Q1625" s="85" t="s">
        <v>1882</v>
      </c>
      <c r="R1625" s="85" t="s">
        <v>1883</v>
      </c>
      <c r="S1625" s="85" t="s">
        <v>1768</v>
      </c>
    </row>
    <row r="1626" spans="1:19" ht="14.5" customHeight="1">
      <c r="A1626" s="103" t="str">
        <f t="shared" si="25"/>
        <v>B0129</v>
      </c>
      <c r="B1626" s="414" t="s">
        <v>4134</v>
      </c>
      <c r="C1626" s="414" t="s">
        <v>4131</v>
      </c>
      <c r="D1626" s="414" t="s">
        <v>2018</v>
      </c>
      <c r="E1626" s="414" t="s">
        <v>4135</v>
      </c>
      <c r="F1626" s="414" t="s">
        <v>4136</v>
      </c>
      <c r="G1626" s="418">
        <v>44562</v>
      </c>
      <c r="H1626" s="414" t="s">
        <v>627</v>
      </c>
      <c r="I1626" s="415"/>
      <c r="J1626" s="415"/>
      <c r="K1626" s="415"/>
      <c r="L1626" s="415"/>
      <c r="M1626" s="414" t="s">
        <v>115</v>
      </c>
      <c r="N1626" s="414" t="s">
        <v>116</v>
      </c>
      <c r="O1626" s="103"/>
      <c r="P1626" s="103" t="s">
        <v>1882</v>
      </c>
      <c r="Q1626" s="103" t="s">
        <v>1882</v>
      </c>
      <c r="R1626" s="103" t="s">
        <v>1883</v>
      </c>
      <c r="S1626" s="103" t="s">
        <v>1768</v>
      </c>
    </row>
    <row r="1627" spans="1:19" ht="14.5" customHeight="1">
      <c r="A1627" s="82" t="str">
        <f t="shared" si="25"/>
        <v>B0130</v>
      </c>
      <c r="B1627" s="410" t="s">
        <v>4137</v>
      </c>
      <c r="C1627" s="410" t="s">
        <v>4138</v>
      </c>
      <c r="D1627" s="410" t="s">
        <v>2018</v>
      </c>
      <c r="E1627" s="410" t="s">
        <v>4139</v>
      </c>
      <c r="F1627" s="410" t="s">
        <v>4140</v>
      </c>
      <c r="G1627" s="416">
        <v>47727</v>
      </c>
      <c r="H1627" s="410" t="s">
        <v>606</v>
      </c>
      <c r="I1627" s="417">
        <v>246.9</v>
      </c>
      <c r="J1627" s="417">
        <v>129.5</v>
      </c>
      <c r="K1627" s="417">
        <v>114.8</v>
      </c>
      <c r="L1627" s="417">
        <v>6698</v>
      </c>
      <c r="M1627" s="410" t="s">
        <v>115</v>
      </c>
      <c r="N1627" s="410" t="s">
        <v>116</v>
      </c>
      <c r="O1627" s="85"/>
      <c r="P1627" s="85"/>
      <c r="Q1627" s="85"/>
      <c r="R1627" s="85"/>
      <c r="S1627" s="85" t="s">
        <v>1768</v>
      </c>
    </row>
    <row r="1628" spans="1:19" ht="14.5" customHeight="1">
      <c r="A1628" s="103" t="str">
        <f t="shared" si="25"/>
        <v>B0130</v>
      </c>
      <c r="B1628" s="414" t="s">
        <v>4137</v>
      </c>
      <c r="C1628" s="414" t="s">
        <v>4138</v>
      </c>
      <c r="D1628" s="414" t="s">
        <v>2018</v>
      </c>
      <c r="E1628" s="414" t="s">
        <v>4139</v>
      </c>
      <c r="F1628" s="414" t="s">
        <v>4140</v>
      </c>
      <c r="G1628" s="418">
        <v>47727</v>
      </c>
      <c r="H1628" s="414" t="s">
        <v>606</v>
      </c>
      <c r="I1628" s="419">
        <v>114.8</v>
      </c>
      <c r="J1628" s="419">
        <v>246.9</v>
      </c>
      <c r="K1628" s="419">
        <v>129.5</v>
      </c>
      <c r="L1628" s="419">
        <v>6698</v>
      </c>
      <c r="M1628" s="414" t="s">
        <v>115</v>
      </c>
      <c r="N1628" s="414" t="s">
        <v>116</v>
      </c>
      <c r="O1628" s="103"/>
      <c r="P1628" s="103"/>
      <c r="Q1628" s="103"/>
      <c r="R1628" s="103"/>
      <c r="S1628" s="103" t="s">
        <v>1768</v>
      </c>
    </row>
    <row r="1629" spans="1:19" ht="14.5" customHeight="1">
      <c r="A1629" s="82" t="str">
        <f t="shared" si="25"/>
        <v>B0132</v>
      </c>
      <c r="B1629" s="410" t="s">
        <v>4141</v>
      </c>
      <c r="C1629" s="410" t="s">
        <v>4142</v>
      </c>
      <c r="D1629" s="410" t="s">
        <v>2018</v>
      </c>
      <c r="E1629" s="410" t="s">
        <v>4143</v>
      </c>
      <c r="F1629" s="410" t="s">
        <v>4144</v>
      </c>
      <c r="G1629" s="416">
        <v>49857</v>
      </c>
      <c r="H1629" s="410" t="s">
        <v>627</v>
      </c>
      <c r="I1629" s="411"/>
      <c r="J1629" s="411"/>
      <c r="K1629" s="411"/>
      <c r="L1629" s="411"/>
      <c r="M1629" s="410" t="s">
        <v>115</v>
      </c>
      <c r="N1629" s="410" t="s">
        <v>116</v>
      </c>
      <c r="O1629" s="85"/>
      <c r="P1629" s="85"/>
      <c r="Q1629" s="85"/>
      <c r="R1629" s="85"/>
      <c r="S1629" s="85" t="s">
        <v>1768</v>
      </c>
    </row>
    <row r="1630" spans="1:19" ht="14.5" customHeight="1">
      <c r="A1630" s="82" t="str">
        <f t="shared" si="25"/>
        <v>B0132</v>
      </c>
      <c r="B1630" s="410" t="s">
        <v>4141</v>
      </c>
      <c r="C1630" s="410" t="s">
        <v>4142</v>
      </c>
      <c r="D1630" s="410" t="s">
        <v>2018</v>
      </c>
      <c r="E1630" s="410" t="s">
        <v>4145</v>
      </c>
      <c r="F1630" s="410" t="s">
        <v>4146</v>
      </c>
      <c r="G1630" s="416">
        <v>49857</v>
      </c>
      <c r="H1630" s="410" t="s">
        <v>627</v>
      </c>
      <c r="I1630" s="411"/>
      <c r="J1630" s="411"/>
      <c r="K1630" s="411"/>
      <c r="L1630" s="411"/>
      <c r="M1630" s="410" t="s">
        <v>115</v>
      </c>
      <c r="N1630" s="410" t="s">
        <v>116</v>
      </c>
      <c r="O1630" s="85"/>
      <c r="P1630" s="85"/>
      <c r="Q1630" s="85"/>
      <c r="R1630" s="85"/>
      <c r="S1630" s="85" t="s">
        <v>1768</v>
      </c>
    </row>
    <row r="1631" spans="1:19" ht="14.5" customHeight="1">
      <c r="A1631" s="103" t="str">
        <f t="shared" si="25"/>
        <v>B0132</v>
      </c>
      <c r="B1631" s="414" t="s">
        <v>4141</v>
      </c>
      <c r="C1631" s="414" t="s">
        <v>4142</v>
      </c>
      <c r="D1631" s="414" t="s">
        <v>2018</v>
      </c>
      <c r="E1631" s="414" t="s">
        <v>4143</v>
      </c>
      <c r="F1631" s="414" t="s">
        <v>4144</v>
      </c>
      <c r="G1631" s="418">
        <v>49857</v>
      </c>
      <c r="H1631" s="414" t="s">
        <v>627</v>
      </c>
      <c r="I1631" s="415"/>
      <c r="J1631" s="415"/>
      <c r="K1631" s="415"/>
      <c r="L1631" s="415"/>
      <c r="M1631" s="414" t="s">
        <v>115</v>
      </c>
      <c r="N1631" s="414" t="s">
        <v>116</v>
      </c>
      <c r="O1631" s="103"/>
      <c r="P1631" s="103"/>
      <c r="Q1631" s="103"/>
      <c r="R1631" s="103"/>
      <c r="S1631" s="103" t="s">
        <v>1768</v>
      </c>
    </row>
    <row r="1632" spans="1:19" ht="14.5" customHeight="1">
      <c r="A1632" s="103" t="str">
        <f t="shared" si="25"/>
        <v>B0132</v>
      </c>
      <c r="B1632" s="414" t="s">
        <v>4141</v>
      </c>
      <c r="C1632" s="414" t="s">
        <v>4142</v>
      </c>
      <c r="D1632" s="414" t="s">
        <v>2018</v>
      </c>
      <c r="E1632" s="414" t="s">
        <v>4145</v>
      </c>
      <c r="F1632" s="414" t="s">
        <v>4146</v>
      </c>
      <c r="G1632" s="418">
        <v>49857</v>
      </c>
      <c r="H1632" s="414" t="s">
        <v>627</v>
      </c>
      <c r="I1632" s="415"/>
      <c r="J1632" s="415"/>
      <c r="K1632" s="415"/>
      <c r="L1632" s="415"/>
      <c r="M1632" s="414" t="s">
        <v>115</v>
      </c>
      <c r="N1632" s="414" t="s">
        <v>116</v>
      </c>
      <c r="O1632" s="103"/>
      <c r="P1632" s="103"/>
      <c r="Q1632" s="103"/>
      <c r="R1632" s="103"/>
      <c r="S1632" s="103" t="s">
        <v>1768</v>
      </c>
    </row>
    <row r="1633" spans="1:19" ht="14.5" customHeight="1">
      <c r="A1633" s="82" t="str">
        <f t="shared" si="25"/>
        <v>B0133</v>
      </c>
      <c r="B1633" s="410" t="s">
        <v>4147</v>
      </c>
      <c r="C1633" s="410" t="s">
        <v>4148</v>
      </c>
      <c r="D1633" s="410" t="s">
        <v>2018</v>
      </c>
      <c r="E1633" s="410" t="s">
        <v>4149</v>
      </c>
      <c r="F1633" s="410" t="s">
        <v>4150</v>
      </c>
      <c r="G1633" s="416">
        <v>45108</v>
      </c>
      <c r="H1633" s="410" t="s">
        <v>627</v>
      </c>
      <c r="I1633" s="411"/>
      <c r="J1633" s="411"/>
      <c r="K1633" s="411"/>
      <c r="L1633" s="411"/>
      <c r="M1633" s="410" t="s">
        <v>1882</v>
      </c>
      <c r="N1633" s="410" t="s">
        <v>116</v>
      </c>
      <c r="O1633" s="85"/>
      <c r="P1633" s="85"/>
      <c r="Q1633" s="85"/>
      <c r="R1633" s="85"/>
      <c r="S1633" s="85" t="s">
        <v>1768</v>
      </c>
    </row>
    <row r="1634" spans="1:19" ht="14.5" customHeight="1">
      <c r="A1634" s="82" t="str">
        <f t="shared" si="25"/>
        <v>B0133</v>
      </c>
      <c r="B1634" s="410" t="s">
        <v>4147</v>
      </c>
      <c r="C1634" s="410" t="s">
        <v>4148</v>
      </c>
      <c r="D1634" s="410" t="s">
        <v>2018</v>
      </c>
      <c r="E1634" s="410" t="s">
        <v>4151</v>
      </c>
      <c r="F1634" s="410" t="s">
        <v>4152</v>
      </c>
      <c r="G1634" s="311">
        <v>45108</v>
      </c>
      <c r="H1634" s="410" t="s">
        <v>627</v>
      </c>
      <c r="I1634" s="101"/>
      <c r="J1634" s="101"/>
      <c r="K1634" s="101"/>
      <c r="L1634" s="101"/>
      <c r="M1634" s="410" t="s">
        <v>1882</v>
      </c>
      <c r="N1634" s="410" t="s">
        <v>116</v>
      </c>
      <c r="O1634" s="85"/>
      <c r="P1634" s="85"/>
      <c r="Q1634" s="85"/>
      <c r="R1634" s="85"/>
      <c r="S1634" s="85" t="s">
        <v>1768</v>
      </c>
    </row>
    <row r="1635" spans="1:19" ht="14.5" customHeight="1">
      <c r="A1635" s="103" t="str">
        <f t="shared" si="25"/>
        <v>B0133</v>
      </c>
      <c r="B1635" s="414" t="s">
        <v>4147</v>
      </c>
      <c r="C1635" s="414" t="s">
        <v>4148</v>
      </c>
      <c r="D1635" s="414" t="s">
        <v>2018</v>
      </c>
      <c r="E1635" s="414" t="s">
        <v>4149</v>
      </c>
      <c r="F1635" s="414" t="s">
        <v>4150</v>
      </c>
      <c r="G1635" s="418">
        <v>45108</v>
      </c>
      <c r="H1635" s="414" t="s">
        <v>627</v>
      </c>
      <c r="I1635" s="415"/>
      <c r="J1635" s="415"/>
      <c r="K1635" s="415"/>
      <c r="L1635" s="415"/>
      <c r="M1635" s="414" t="s">
        <v>1882</v>
      </c>
      <c r="N1635" s="414" t="s">
        <v>116</v>
      </c>
      <c r="O1635" s="103"/>
      <c r="P1635" s="103"/>
      <c r="Q1635" s="103"/>
      <c r="R1635" s="103"/>
      <c r="S1635" s="103" t="s">
        <v>1768</v>
      </c>
    </row>
    <row r="1636" spans="1:19" ht="14.5" customHeight="1">
      <c r="A1636" s="103" t="str">
        <f t="shared" si="25"/>
        <v>B0133</v>
      </c>
      <c r="B1636" s="414" t="s">
        <v>4147</v>
      </c>
      <c r="C1636" s="414" t="s">
        <v>4148</v>
      </c>
      <c r="D1636" s="414" t="s">
        <v>2018</v>
      </c>
      <c r="E1636" s="414" t="s">
        <v>4151</v>
      </c>
      <c r="F1636" s="414" t="s">
        <v>4152</v>
      </c>
      <c r="G1636" s="418">
        <v>45108</v>
      </c>
      <c r="H1636" s="414" t="s">
        <v>627</v>
      </c>
      <c r="I1636" s="415"/>
      <c r="J1636" s="415"/>
      <c r="K1636" s="415"/>
      <c r="L1636" s="415"/>
      <c r="M1636" s="414" t="s">
        <v>1882</v>
      </c>
      <c r="N1636" s="414" t="s">
        <v>116</v>
      </c>
      <c r="O1636" s="103"/>
      <c r="P1636" s="103"/>
      <c r="Q1636" s="103"/>
      <c r="R1636" s="103"/>
      <c r="S1636" s="103" t="s">
        <v>1768</v>
      </c>
    </row>
    <row r="1637" spans="1:19" ht="14.5" customHeight="1">
      <c r="A1637" s="82" t="str">
        <f t="shared" si="25"/>
        <v>B0137</v>
      </c>
      <c r="B1637" s="410" t="s">
        <v>4153</v>
      </c>
      <c r="C1637" s="410" t="s">
        <v>4154</v>
      </c>
      <c r="D1637" s="410" t="s">
        <v>1764</v>
      </c>
      <c r="E1637" s="410" t="s">
        <v>4155</v>
      </c>
      <c r="F1637" s="410" t="s">
        <v>4156</v>
      </c>
      <c r="G1637" s="416">
        <v>48549</v>
      </c>
      <c r="H1637" s="410" t="s">
        <v>606</v>
      </c>
      <c r="I1637" s="417">
        <v>150</v>
      </c>
      <c r="J1637" s="417">
        <v>86</v>
      </c>
      <c r="K1637" s="417">
        <v>98</v>
      </c>
      <c r="L1637" s="417">
        <v>35285</v>
      </c>
      <c r="M1637" s="410" t="s">
        <v>115</v>
      </c>
      <c r="N1637" s="410" t="s">
        <v>116</v>
      </c>
      <c r="O1637" s="85"/>
      <c r="P1637" s="85"/>
      <c r="Q1637" s="85"/>
      <c r="R1637" s="85"/>
      <c r="S1637" s="85" t="s">
        <v>1768</v>
      </c>
    </row>
    <row r="1638" spans="1:19" ht="14.5" customHeight="1">
      <c r="A1638" s="103" t="str">
        <f t="shared" si="25"/>
        <v>B0137</v>
      </c>
      <c r="B1638" s="414" t="s">
        <v>4153</v>
      </c>
      <c r="C1638" s="414" t="s">
        <v>4154</v>
      </c>
      <c r="D1638" s="414" t="s">
        <v>1764</v>
      </c>
      <c r="E1638" s="414" t="s">
        <v>4155</v>
      </c>
      <c r="F1638" s="414" t="s">
        <v>4156</v>
      </c>
      <c r="G1638" s="418">
        <v>48549</v>
      </c>
      <c r="H1638" s="414" t="s">
        <v>606</v>
      </c>
      <c r="I1638" s="419">
        <v>98</v>
      </c>
      <c r="J1638" s="419">
        <v>150</v>
      </c>
      <c r="K1638" s="419">
        <v>86</v>
      </c>
      <c r="L1638" s="419">
        <v>35285</v>
      </c>
      <c r="M1638" s="414" t="s">
        <v>115</v>
      </c>
      <c r="N1638" s="414" t="s">
        <v>116</v>
      </c>
      <c r="O1638" s="103"/>
      <c r="P1638" s="103"/>
      <c r="Q1638" s="103"/>
      <c r="R1638" s="103"/>
      <c r="S1638" s="103" t="s">
        <v>1768</v>
      </c>
    </row>
    <row r="1639" spans="1:19" ht="14.5" customHeight="1">
      <c r="A1639" s="82" t="str">
        <f t="shared" si="25"/>
        <v>B0138</v>
      </c>
      <c r="B1639" s="432" t="s">
        <v>4157</v>
      </c>
      <c r="C1639" s="433" t="s">
        <v>4158</v>
      </c>
      <c r="D1639" s="422"/>
      <c r="E1639" s="422"/>
      <c r="F1639" s="422"/>
      <c r="G1639" s="422"/>
      <c r="H1639" s="422"/>
      <c r="I1639" s="423">
        <v>48</v>
      </c>
      <c r="J1639" s="423">
        <v>96</v>
      </c>
      <c r="K1639" s="411">
        <v>83</v>
      </c>
      <c r="L1639" s="412"/>
      <c r="M1639" s="412"/>
      <c r="N1639" s="412"/>
      <c r="O1639" s="85"/>
      <c r="P1639" s="85"/>
      <c r="Q1639" s="85"/>
      <c r="R1639" s="85"/>
      <c r="S1639" s="85"/>
    </row>
    <row r="1640" spans="1:19" ht="14.5" customHeight="1">
      <c r="A1640" s="103" t="str">
        <f t="shared" si="25"/>
        <v>B0138</v>
      </c>
      <c r="B1640" s="434" t="s">
        <v>4157</v>
      </c>
      <c r="C1640" s="435" t="s">
        <v>4158</v>
      </c>
      <c r="D1640" s="426"/>
      <c r="E1640" s="426"/>
      <c r="F1640" s="426"/>
      <c r="G1640" s="426"/>
      <c r="H1640" s="426"/>
      <c r="I1640" s="415">
        <v>83</v>
      </c>
      <c r="J1640" s="427">
        <v>48</v>
      </c>
      <c r="K1640" s="427">
        <v>96</v>
      </c>
      <c r="L1640" s="413"/>
      <c r="M1640" s="413"/>
      <c r="N1640" s="413"/>
      <c r="O1640" s="103"/>
      <c r="P1640" s="103"/>
      <c r="Q1640" s="103"/>
      <c r="R1640" s="103"/>
      <c r="S1640" s="103"/>
    </row>
    <row r="1641" spans="1:19" ht="14.5" customHeight="1">
      <c r="A1641" s="82" t="str">
        <f t="shared" si="25"/>
        <v>B0142</v>
      </c>
      <c r="B1641" s="420" t="s">
        <v>4159</v>
      </c>
      <c r="C1641" s="421" t="s">
        <v>4160</v>
      </c>
      <c r="D1641" s="422"/>
      <c r="E1641" s="422"/>
      <c r="F1641" s="422"/>
      <c r="G1641" s="422"/>
      <c r="H1641" s="422"/>
      <c r="I1641" s="423">
        <v>50.7</v>
      </c>
      <c r="J1641" s="423">
        <v>36.5</v>
      </c>
      <c r="K1641" s="411">
        <v>55</v>
      </c>
      <c r="L1641" s="412"/>
      <c r="M1641" s="412"/>
      <c r="N1641" s="412"/>
      <c r="O1641" s="85"/>
      <c r="P1641" s="85"/>
      <c r="Q1641" s="85"/>
      <c r="R1641" s="85"/>
      <c r="S1641" s="85"/>
    </row>
    <row r="1642" spans="1:19" ht="14.5" customHeight="1">
      <c r="A1642" s="103" t="str">
        <f t="shared" si="25"/>
        <v>B0142</v>
      </c>
      <c r="B1642" s="424" t="s">
        <v>4159</v>
      </c>
      <c r="C1642" s="425" t="s">
        <v>4160</v>
      </c>
      <c r="D1642" s="426"/>
      <c r="E1642" s="426"/>
      <c r="F1642" s="426"/>
      <c r="G1642" s="426"/>
      <c r="H1642" s="426"/>
      <c r="I1642" s="415">
        <v>55</v>
      </c>
      <c r="J1642" s="427">
        <v>50.7</v>
      </c>
      <c r="K1642" s="427">
        <v>36.5</v>
      </c>
      <c r="L1642" s="413">
        <v>80.5</v>
      </c>
      <c r="M1642" s="413"/>
      <c r="N1642" s="413"/>
      <c r="O1642" s="103"/>
      <c r="P1642" s="103"/>
      <c r="Q1642" s="103"/>
      <c r="R1642" s="103"/>
      <c r="S1642" s="103"/>
    </row>
    <row r="1643" spans="1:19" ht="14.5" customHeight="1">
      <c r="A1643" s="82" t="str">
        <f t="shared" si="25"/>
        <v>B0143</v>
      </c>
      <c r="B1643" s="428" t="s">
        <v>4161</v>
      </c>
      <c r="C1643" s="429" t="s">
        <v>4162</v>
      </c>
      <c r="D1643" s="422"/>
      <c r="E1643" s="422"/>
      <c r="F1643" s="422"/>
      <c r="G1643" s="422"/>
      <c r="H1643" s="422"/>
      <c r="I1643" s="423">
        <v>0</v>
      </c>
      <c r="J1643" s="423">
        <v>0</v>
      </c>
      <c r="K1643" s="423">
        <v>0</v>
      </c>
      <c r="L1643" s="412"/>
      <c r="M1643" s="412"/>
      <c r="N1643" s="412"/>
      <c r="O1643" s="85"/>
      <c r="P1643" s="85"/>
      <c r="Q1643" s="85"/>
      <c r="R1643" s="85"/>
      <c r="S1643" s="85"/>
    </row>
    <row r="1644" spans="1:19" ht="14.5" customHeight="1">
      <c r="A1644" s="103" t="str">
        <f t="shared" si="25"/>
        <v>B0143</v>
      </c>
      <c r="B1644" s="430" t="s">
        <v>4161</v>
      </c>
      <c r="C1644" s="431" t="s">
        <v>4162</v>
      </c>
      <c r="D1644" s="426"/>
      <c r="E1644" s="426"/>
      <c r="F1644" s="426"/>
      <c r="G1644" s="426"/>
      <c r="H1644" s="426"/>
      <c r="I1644" s="427">
        <v>19</v>
      </c>
      <c r="J1644" s="427">
        <v>36</v>
      </c>
      <c r="K1644" s="427">
        <v>26</v>
      </c>
      <c r="L1644" s="413">
        <v>174</v>
      </c>
      <c r="M1644" s="413"/>
      <c r="N1644" s="413"/>
      <c r="O1644" s="103"/>
      <c r="P1644" s="103"/>
      <c r="Q1644" s="103"/>
      <c r="R1644" s="103"/>
      <c r="S1644" s="103"/>
    </row>
    <row r="1645" spans="1:19" ht="14.5" customHeight="1">
      <c r="A1645" s="82" t="str">
        <f t="shared" si="25"/>
        <v>B0143</v>
      </c>
      <c r="B1645" s="410" t="s">
        <v>4163</v>
      </c>
      <c r="C1645" s="410" t="s">
        <v>4162</v>
      </c>
      <c r="D1645" s="410" t="s">
        <v>1764</v>
      </c>
      <c r="E1645" s="410"/>
      <c r="F1645" s="410"/>
      <c r="G1645" s="416">
        <v>45658</v>
      </c>
      <c r="H1645" s="410" t="s">
        <v>627</v>
      </c>
      <c r="I1645" s="411"/>
      <c r="J1645" s="411"/>
      <c r="K1645" s="411"/>
      <c r="L1645" s="411"/>
      <c r="M1645" s="410" t="s">
        <v>115</v>
      </c>
      <c r="N1645" s="410"/>
      <c r="O1645" s="85"/>
      <c r="P1645" s="85"/>
      <c r="Q1645" s="85"/>
      <c r="R1645" s="85"/>
      <c r="S1645" s="85"/>
    </row>
    <row r="1646" spans="1:19" ht="14.5" customHeight="1">
      <c r="A1646" s="103" t="str">
        <f t="shared" si="25"/>
        <v>B0143</v>
      </c>
      <c r="B1646" s="414" t="s">
        <v>4163</v>
      </c>
      <c r="C1646" s="414" t="s">
        <v>4162</v>
      </c>
      <c r="D1646" s="414" t="s">
        <v>1764</v>
      </c>
      <c r="E1646" s="414"/>
      <c r="F1646" s="414"/>
      <c r="G1646" s="418">
        <v>45658</v>
      </c>
      <c r="H1646" s="414" t="s">
        <v>627</v>
      </c>
      <c r="I1646" s="415"/>
      <c r="J1646" s="415"/>
      <c r="K1646" s="415"/>
      <c r="L1646" s="415"/>
      <c r="M1646" s="414" t="s">
        <v>115</v>
      </c>
      <c r="N1646" s="414"/>
      <c r="O1646" s="103"/>
      <c r="P1646" s="103"/>
      <c r="Q1646" s="103"/>
      <c r="R1646" s="103"/>
      <c r="S1646" s="103"/>
    </row>
    <row r="1647" spans="1:19" ht="14.5" customHeight="1">
      <c r="A1647" s="82" t="str">
        <f t="shared" si="25"/>
        <v>B0152</v>
      </c>
      <c r="B1647" s="410" t="s">
        <v>4164</v>
      </c>
      <c r="C1647" s="410" t="s">
        <v>4165</v>
      </c>
      <c r="D1647" s="410" t="s">
        <v>2018</v>
      </c>
      <c r="E1647" s="410" t="s">
        <v>4166</v>
      </c>
      <c r="F1647" s="410" t="s">
        <v>4167</v>
      </c>
      <c r="G1647" s="416">
        <v>46357</v>
      </c>
      <c r="H1647" s="410" t="s">
        <v>606</v>
      </c>
      <c r="I1647" s="417">
        <v>186</v>
      </c>
      <c r="J1647" s="417">
        <v>83</v>
      </c>
      <c r="K1647" s="417">
        <v>62</v>
      </c>
      <c r="L1647" s="417">
        <v>7000</v>
      </c>
      <c r="M1647" s="410" t="s">
        <v>115</v>
      </c>
      <c r="N1647" s="410" t="s">
        <v>116</v>
      </c>
      <c r="O1647" s="85" t="s">
        <v>116</v>
      </c>
      <c r="P1647" s="85"/>
      <c r="Q1647" s="85" t="s">
        <v>116</v>
      </c>
      <c r="R1647" s="85" t="s">
        <v>2766</v>
      </c>
      <c r="S1647" s="85" t="s">
        <v>1768</v>
      </c>
    </row>
    <row r="1648" spans="1:19" ht="14.5" customHeight="1">
      <c r="A1648" s="103" t="str">
        <f t="shared" si="25"/>
        <v>B0152</v>
      </c>
      <c r="B1648" s="414" t="s">
        <v>4164</v>
      </c>
      <c r="C1648" s="414" t="s">
        <v>4165</v>
      </c>
      <c r="D1648" s="414" t="s">
        <v>2018</v>
      </c>
      <c r="E1648" s="414" t="s">
        <v>4166</v>
      </c>
      <c r="F1648" s="414" t="s">
        <v>4167</v>
      </c>
      <c r="G1648" s="418">
        <v>46357</v>
      </c>
      <c r="H1648" s="414" t="s">
        <v>606</v>
      </c>
      <c r="I1648" s="419">
        <v>62</v>
      </c>
      <c r="J1648" s="419">
        <v>186</v>
      </c>
      <c r="K1648" s="419">
        <v>83</v>
      </c>
      <c r="L1648" s="419">
        <v>7000</v>
      </c>
      <c r="M1648" s="414" t="s">
        <v>115</v>
      </c>
      <c r="N1648" s="414" t="s">
        <v>116</v>
      </c>
      <c r="O1648" s="103" t="s">
        <v>116</v>
      </c>
      <c r="P1648" s="103"/>
      <c r="Q1648" s="103" t="s">
        <v>116</v>
      </c>
      <c r="R1648" s="103" t="s">
        <v>2766</v>
      </c>
      <c r="S1648" s="103" t="s">
        <v>1768</v>
      </c>
    </row>
    <row r="1649" spans="1:19" ht="14.5" customHeight="1">
      <c r="A1649" s="82" t="str">
        <f t="shared" si="25"/>
        <v>B0160</v>
      </c>
      <c r="B1649" s="410" t="s">
        <v>4168</v>
      </c>
      <c r="C1649" s="410" t="s">
        <v>4169</v>
      </c>
      <c r="D1649" s="410" t="s">
        <v>2018</v>
      </c>
      <c r="E1649" s="410" t="s">
        <v>4170</v>
      </c>
      <c r="F1649" s="410" t="s">
        <v>4171</v>
      </c>
      <c r="G1649" s="416">
        <v>54789</v>
      </c>
      <c r="H1649" s="410" t="s">
        <v>606</v>
      </c>
      <c r="I1649" s="417">
        <v>486</v>
      </c>
      <c r="J1649" s="417">
        <v>225</v>
      </c>
      <c r="K1649" s="417">
        <v>142</v>
      </c>
      <c r="L1649" s="417">
        <v>130000</v>
      </c>
      <c r="M1649" s="410" t="s">
        <v>115</v>
      </c>
      <c r="N1649" s="410">
        <v>7</v>
      </c>
      <c r="O1649" s="85" t="s">
        <v>116</v>
      </c>
      <c r="P1649" s="85" t="s">
        <v>116</v>
      </c>
      <c r="Q1649" s="85" t="s">
        <v>116</v>
      </c>
      <c r="R1649" s="85" t="s">
        <v>2766</v>
      </c>
      <c r="S1649" s="85" t="s">
        <v>1768</v>
      </c>
    </row>
    <row r="1650" spans="1:19" ht="14.5" customHeight="1">
      <c r="A1650" s="103" t="str">
        <f t="shared" si="25"/>
        <v>B0160</v>
      </c>
      <c r="B1650" s="414" t="s">
        <v>4168</v>
      </c>
      <c r="C1650" s="414" t="s">
        <v>4169</v>
      </c>
      <c r="D1650" s="414" t="s">
        <v>2018</v>
      </c>
      <c r="E1650" s="414" t="s">
        <v>4170</v>
      </c>
      <c r="F1650" s="414" t="s">
        <v>4171</v>
      </c>
      <c r="G1650" s="418">
        <v>54789</v>
      </c>
      <c r="H1650" s="414" t="s">
        <v>606</v>
      </c>
      <c r="I1650" s="419">
        <v>142</v>
      </c>
      <c r="J1650" s="419">
        <v>486</v>
      </c>
      <c r="K1650" s="419">
        <v>225</v>
      </c>
      <c r="L1650" s="419">
        <v>130000</v>
      </c>
      <c r="M1650" s="414" t="s">
        <v>115</v>
      </c>
      <c r="N1650" s="414">
        <v>7</v>
      </c>
      <c r="O1650" s="103" t="s">
        <v>116</v>
      </c>
      <c r="P1650" s="103" t="s">
        <v>116</v>
      </c>
      <c r="Q1650" s="103" t="s">
        <v>116</v>
      </c>
      <c r="R1650" s="103" t="s">
        <v>2766</v>
      </c>
      <c r="S1650" s="103" t="s">
        <v>1768</v>
      </c>
    </row>
    <row r="1651" spans="1:19" ht="14.5" customHeight="1">
      <c r="A1651" s="82" t="str">
        <f t="shared" si="25"/>
        <v>B0161</v>
      </c>
      <c r="B1651" s="410" t="s">
        <v>4172</v>
      </c>
      <c r="C1651" s="410" t="s">
        <v>4173</v>
      </c>
      <c r="D1651" s="410" t="s">
        <v>2018</v>
      </c>
      <c r="E1651" s="410" t="s">
        <v>4174</v>
      </c>
      <c r="F1651" s="410" t="s">
        <v>4175</v>
      </c>
      <c r="G1651" s="416">
        <v>46935</v>
      </c>
      <c r="H1651" s="410" t="s">
        <v>606</v>
      </c>
      <c r="I1651" s="411"/>
      <c r="J1651" s="417">
        <v>187</v>
      </c>
      <c r="K1651" s="417">
        <v>55</v>
      </c>
      <c r="L1651" s="411"/>
      <c r="M1651" s="410"/>
      <c r="N1651" s="410">
        <v>7</v>
      </c>
      <c r="O1651" s="85"/>
      <c r="P1651" s="85"/>
      <c r="Q1651" s="85"/>
      <c r="R1651" s="85"/>
      <c r="S1651" s="85" t="s">
        <v>1768</v>
      </c>
    </row>
    <row r="1652" spans="1:19" ht="14.5" customHeight="1">
      <c r="A1652" s="103" t="str">
        <f t="shared" si="25"/>
        <v>B0161</v>
      </c>
      <c r="B1652" s="414" t="s">
        <v>4172</v>
      </c>
      <c r="C1652" s="414" t="s">
        <v>4173</v>
      </c>
      <c r="D1652" s="414" t="s">
        <v>2018</v>
      </c>
      <c r="E1652" s="414" t="s">
        <v>4174</v>
      </c>
      <c r="F1652" s="414" t="s">
        <v>4175</v>
      </c>
      <c r="G1652" s="418">
        <v>46935</v>
      </c>
      <c r="H1652" s="414" t="s">
        <v>606</v>
      </c>
      <c r="I1652" s="419">
        <v>55</v>
      </c>
      <c r="J1652" s="415"/>
      <c r="K1652" s="419">
        <v>187</v>
      </c>
      <c r="L1652" s="415"/>
      <c r="M1652" s="414"/>
      <c r="N1652" s="414">
        <v>7</v>
      </c>
      <c r="O1652" s="103"/>
      <c r="P1652" s="103"/>
      <c r="Q1652" s="103"/>
      <c r="R1652" s="103"/>
      <c r="S1652" s="103" t="s">
        <v>1768</v>
      </c>
    </row>
    <row r="1653" spans="1:19" ht="14.5" customHeight="1">
      <c r="A1653" s="82" t="str">
        <f t="shared" si="25"/>
        <v>B0162</v>
      </c>
      <c r="B1653" s="410" t="s">
        <v>4176</v>
      </c>
      <c r="C1653" s="410" t="s">
        <v>4177</v>
      </c>
      <c r="D1653" s="410" t="s">
        <v>2018</v>
      </c>
      <c r="E1653" s="410" t="s">
        <v>4178</v>
      </c>
      <c r="F1653" s="410" t="s">
        <v>4179</v>
      </c>
      <c r="G1653" s="416">
        <v>46935</v>
      </c>
      <c r="H1653" s="410" t="s">
        <v>606</v>
      </c>
      <c r="I1653" s="417">
        <v>109.3</v>
      </c>
      <c r="J1653" s="417">
        <v>109.8</v>
      </c>
      <c r="K1653" s="417">
        <v>54.3</v>
      </c>
      <c r="L1653" s="417">
        <v>2976</v>
      </c>
      <c r="M1653" s="410" t="s">
        <v>115</v>
      </c>
      <c r="N1653" s="410">
        <v>7</v>
      </c>
      <c r="O1653" s="85"/>
      <c r="P1653" s="85"/>
      <c r="Q1653" s="85"/>
      <c r="R1653" s="85"/>
      <c r="S1653" s="85" t="s">
        <v>1768</v>
      </c>
    </row>
    <row r="1654" spans="1:19" ht="14.5" customHeight="1">
      <c r="A1654" s="103" t="str">
        <f t="shared" si="25"/>
        <v>B0162</v>
      </c>
      <c r="B1654" s="414" t="s">
        <v>4176</v>
      </c>
      <c r="C1654" s="414" t="s">
        <v>4177</v>
      </c>
      <c r="D1654" s="414" t="s">
        <v>2018</v>
      </c>
      <c r="E1654" s="414" t="s">
        <v>4178</v>
      </c>
      <c r="F1654" s="414" t="s">
        <v>4179</v>
      </c>
      <c r="G1654" s="418">
        <v>46935</v>
      </c>
      <c r="H1654" s="414" t="s">
        <v>606</v>
      </c>
      <c r="I1654" s="419">
        <v>54.3</v>
      </c>
      <c r="J1654" s="419">
        <v>109.3</v>
      </c>
      <c r="K1654" s="419">
        <v>109.8</v>
      </c>
      <c r="L1654" s="419">
        <v>2976</v>
      </c>
      <c r="M1654" s="414" t="s">
        <v>115</v>
      </c>
      <c r="N1654" s="414">
        <v>7</v>
      </c>
      <c r="O1654" s="103"/>
      <c r="P1654" s="103"/>
      <c r="Q1654" s="103"/>
      <c r="R1654" s="103"/>
      <c r="S1654" s="103" t="s">
        <v>1768</v>
      </c>
    </row>
    <row r="1655" spans="1:19" ht="14.5" customHeight="1">
      <c r="A1655" s="82" t="str">
        <f t="shared" si="25"/>
        <v>B0171</v>
      </c>
      <c r="B1655" s="410" t="s">
        <v>4180</v>
      </c>
      <c r="C1655" s="410" t="s">
        <v>4181</v>
      </c>
      <c r="D1655" s="410" t="s">
        <v>2018</v>
      </c>
      <c r="E1655" s="410" t="s">
        <v>4182</v>
      </c>
      <c r="F1655" s="410" t="s">
        <v>4183</v>
      </c>
      <c r="G1655" s="416">
        <v>40878</v>
      </c>
      <c r="H1655" s="410" t="s">
        <v>623</v>
      </c>
      <c r="I1655" s="417">
        <v>75</v>
      </c>
      <c r="J1655" s="417">
        <v>48</v>
      </c>
      <c r="K1655" s="417">
        <v>73</v>
      </c>
      <c r="L1655" s="417">
        <v>2700</v>
      </c>
      <c r="M1655" s="410" t="s">
        <v>115</v>
      </c>
      <c r="N1655" s="410" t="s">
        <v>116</v>
      </c>
      <c r="O1655" s="85"/>
      <c r="P1655" s="85" t="s">
        <v>1882</v>
      </c>
      <c r="Q1655" s="85" t="s">
        <v>1882</v>
      </c>
      <c r="R1655" s="85" t="s">
        <v>1883</v>
      </c>
      <c r="S1655" s="85" t="s">
        <v>1768</v>
      </c>
    </row>
    <row r="1656" spans="1:19" ht="14.5" customHeight="1">
      <c r="A1656" s="82" t="str">
        <f t="shared" si="25"/>
        <v>B0171</v>
      </c>
      <c r="B1656" s="410" t="s">
        <v>4180</v>
      </c>
      <c r="C1656" s="410" t="s">
        <v>4181</v>
      </c>
      <c r="D1656" s="410" t="s">
        <v>2018</v>
      </c>
      <c r="E1656" s="410" t="s">
        <v>4184</v>
      </c>
      <c r="F1656" s="410" t="s">
        <v>4185</v>
      </c>
      <c r="G1656" s="416">
        <v>45992</v>
      </c>
      <c r="H1656" s="410" t="s">
        <v>606</v>
      </c>
      <c r="I1656" s="417">
        <v>75</v>
      </c>
      <c r="J1656" s="417">
        <v>39</v>
      </c>
      <c r="K1656" s="417">
        <v>42</v>
      </c>
      <c r="L1656" s="417">
        <v>2700</v>
      </c>
      <c r="M1656" s="410" t="s">
        <v>115</v>
      </c>
      <c r="N1656" s="410" t="s">
        <v>116</v>
      </c>
      <c r="O1656" s="85"/>
      <c r="P1656" s="85" t="s">
        <v>1882</v>
      </c>
      <c r="Q1656" s="85" t="s">
        <v>1882</v>
      </c>
      <c r="R1656" s="85" t="s">
        <v>1883</v>
      </c>
      <c r="S1656" s="85" t="s">
        <v>1768</v>
      </c>
    </row>
    <row r="1657" spans="1:19" ht="14.5" customHeight="1">
      <c r="A1657" s="103" t="str">
        <f t="shared" si="25"/>
        <v>B0171</v>
      </c>
      <c r="B1657" s="414" t="s">
        <v>4180</v>
      </c>
      <c r="C1657" s="414" t="s">
        <v>4181</v>
      </c>
      <c r="D1657" s="414" t="s">
        <v>2018</v>
      </c>
      <c r="E1657" s="414" t="s">
        <v>4182</v>
      </c>
      <c r="F1657" s="414" t="s">
        <v>4183</v>
      </c>
      <c r="G1657" s="418">
        <v>40878</v>
      </c>
      <c r="H1657" s="414" t="s">
        <v>623</v>
      </c>
      <c r="I1657" s="419">
        <v>73</v>
      </c>
      <c r="J1657" s="419">
        <v>75</v>
      </c>
      <c r="K1657" s="419">
        <v>48</v>
      </c>
      <c r="L1657" s="419">
        <v>2700</v>
      </c>
      <c r="M1657" s="414" t="s">
        <v>115</v>
      </c>
      <c r="N1657" s="414" t="s">
        <v>116</v>
      </c>
      <c r="O1657" s="103"/>
      <c r="P1657" s="103" t="s">
        <v>1882</v>
      </c>
      <c r="Q1657" s="103" t="s">
        <v>1882</v>
      </c>
      <c r="R1657" s="103" t="s">
        <v>1883</v>
      </c>
      <c r="S1657" s="103" t="s">
        <v>1768</v>
      </c>
    </row>
    <row r="1658" spans="1:19" ht="14.5" customHeight="1">
      <c r="A1658" s="103" t="str">
        <f t="shared" si="25"/>
        <v>B0171</v>
      </c>
      <c r="B1658" s="414" t="s">
        <v>4180</v>
      </c>
      <c r="C1658" s="414" t="s">
        <v>4181</v>
      </c>
      <c r="D1658" s="414" t="s">
        <v>2018</v>
      </c>
      <c r="E1658" s="414" t="s">
        <v>4184</v>
      </c>
      <c r="F1658" s="414" t="s">
        <v>4185</v>
      </c>
      <c r="G1658" s="418">
        <v>45992</v>
      </c>
      <c r="H1658" s="414" t="s">
        <v>606</v>
      </c>
      <c r="I1658" s="419">
        <v>42</v>
      </c>
      <c r="J1658" s="419">
        <v>75</v>
      </c>
      <c r="K1658" s="419">
        <v>39</v>
      </c>
      <c r="L1658" s="419">
        <v>2700</v>
      </c>
      <c r="M1658" s="414" t="s">
        <v>115</v>
      </c>
      <c r="N1658" s="414" t="s">
        <v>116</v>
      </c>
      <c r="O1658" s="103"/>
      <c r="P1658" s="103" t="s">
        <v>1882</v>
      </c>
      <c r="Q1658" s="103" t="s">
        <v>1882</v>
      </c>
      <c r="R1658" s="103" t="s">
        <v>1883</v>
      </c>
      <c r="S1658" s="103" t="s">
        <v>1768</v>
      </c>
    </row>
    <row r="1659" spans="1:19" ht="14.5" customHeight="1">
      <c r="A1659" s="82" t="str">
        <f t="shared" si="25"/>
        <v>B0176</v>
      </c>
      <c r="B1659" s="410" t="s">
        <v>4186</v>
      </c>
      <c r="C1659" s="410" t="s">
        <v>4187</v>
      </c>
      <c r="D1659" s="410" t="s">
        <v>2018</v>
      </c>
      <c r="E1659" s="410" t="s">
        <v>4188</v>
      </c>
      <c r="F1659" s="410" t="s">
        <v>4189</v>
      </c>
      <c r="G1659" s="416">
        <v>41791</v>
      </c>
      <c r="H1659" s="410" t="s">
        <v>623</v>
      </c>
      <c r="I1659" s="417">
        <v>48</v>
      </c>
      <c r="J1659" s="417">
        <v>48</v>
      </c>
      <c r="K1659" s="417">
        <v>70</v>
      </c>
      <c r="L1659" s="417">
        <v>510</v>
      </c>
      <c r="M1659" s="410" t="s">
        <v>115</v>
      </c>
      <c r="N1659" s="410" t="s">
        <v>116</v>
      </c>
      <c r="O1659" s="85"/>
      <c r="P1659" s="85" t="s">
        <v>1882</v>
      </c>
      <c r="Q1659" s="85" t="s">
        <v>1882</v>
      </c>
      <c r="R1659" s="85" t="s">
        <v>1883</v>
      </c>
      <c r="S1659" s="85" t="s">
        <v>1768</v>
      </c>
    </row>
    <row r="1660" spans="1:19" ht="14.5" customHeight="1">
      <c r="A1660" s="82" t="str">
        <f t="shared" si="25"/>
        <v>B0176</v>
      </c>
      <c r="B1660" s="410" t="s">
        <v>4186</v>
      </c>
      <c r="C1660" s="410" t="s">
        <v>4187</v>
      </c>
      <c r="D1660" s="410" t="s">
        <v>2018</v>
      </c>
      <c r="E1660" s="410" t="s">
        <v>4190</v>
      </c>
      <c r="F1660" s="410" t="s">
        <v>4191</v>
      </c>
      <c r="G1660" s="416">
        <v>45992</v>
      </c>
      <c r="H1660" s="410" t="s">
        <v>606</v>
      </c>
      <c r="I1660" s="417">
        <v>48</v>
      </c>
      <c r="J1660" s="417">
        <v>48</v>
      </c>
      <c r="K1660" s="417">
        <v>65</v>
      </c>
      <c r="L1660" s="417">
        <v>700</v>
      </c>
      <c r="M1660" s="410" t="s">
        <v>115</v>
      </c>
      <c r="N1660" s="410" t="s">
        <v>116</v>
      </c>
      <c r="O1660" s="85"/>
      <c r="P1660" s="85" t="s">
        <v>1882</v>
      </c>
      <c r="Q1660" s="85" t="s">
        <v>1882</v>
      </c>
      <c r="R1660" s="85" t="s">
        <v>1883</v>
      </c>
      <c r="S1660" s="85" t="s">
        <v>1768</v>
      </c>
    </row>
    <row r="1661" spans="1:19" ht="14.5" customHeight="1">
      <c r="A1661" s="103" t="str">
        <f t="shared" si="25"/>
        <v>B0176</v>
      </c>
      <c r="B1661" s="414" t="s">
        <v>4186</v>
      </c>
      <c r="C1661" s="414" t="s">
        <v>4187</v>
      </c>
      <c r="D1661" s="414" t="s">
        <v>2018</v>
      </c>
      <c r="E1661" s="414" t="s">
        <v>4188</v>
      </c>
      <c r="F1661" s="414" t="s">
        <v>4189</v>
      </c>
      <c r="G1661" s="418">
        <v>41791</v>
      </c>
      <c r="H1661" s="414" t="s">
        <v>623</v>
      </c>
      <c r="I1661" s="419">
        <v>70</v>
      </c>
      <c r="J1661" s="419">
        <v>48</v>
      </c>
      <c r="K1661" s="419">
        <v>48</v>
      </c>
      <c r="L1661" s="419">
        <v>510</v>
      </c>
      <c r="M1661" s="414" t="s">
        <v>115</v>
      </c>
      <c r="N1661" s="414" t="s">
        <v>116</v>
      </c>
      <c r="O1661" s="103"/>
      <c r="P1661" s="103" t="s">
        <v>1882</v>
      </c>
      <c r="Q1661" s="103" t="s">
        <v>1882</v>
      </c>
      <c r="R1661" s="103" t="s">
        <v>1883</v>
      </c>
      <c r="S1661" s="103" t="s">
        <v>1768</v>
      </c>
    </row>
    <row r="1662" spans="1:19" ht="14.5" customHeight="1">
      <c r="A1662" s="103" t="str">
        <f t="shared" si="25"/>
        <v>B0176</v>
      </c>
      <c r="B1662" s="414" t="s">
        <v>4186</v>
      </c>
      <c r="C1662" s="414" t="s">
        <v>4187</v>
      </c>
      <c r="D1662" s="414" t="s">
        <v>2018</v>
      </c>
      <c r="E1662" s="414" t="s">
        <v>4190</v>
      </c>
      <c r="F1662" s="414" t="s">
        <v>4191</v>
      </c>
      <c r="G1662" s="418">
        <v>45992</v>
      </c>
      <c r="H1662" s="414" t="s">
        <v>606</v>
      </c>
      <c r="I1662" s="419">
        <v>65</v>
      </c>
      <c r="J1662" s="419">
        <v>48</v>
      </c>
      <c r="K1662" s="419">
        <v>48</v>
      </c>
      <c r="L1662" s="419">
        <v>700</v>
      </c>
      <c r="M1662" s="414" t="s">
        <v>115</v>
      </c>
      <c r="N1662" s="414" t="s">
        <v>116</v>
      </c>
      <c r="O1662" s="103"/>
      <c r="P1662" s="103" t="s">
        <v>1882</v>
      </c>
      <c r="Q1662" s="103" t="s">
        <v>1882</v>
      </c>
      <c r="R1662" s="103" t="s">
        <v>1883</v>
      </c>
      <c r="S1662" s="103" t="s">
        <v>1768</v>
      </c>
    </row>
    <row r="1663" spans="1:19" ht="14.5" customHeight="1">
      <c r="A1663" s="82" t="str">
        <f t="shared" si="25"/>
        <v>B0215</v>
      </c>
      <c r="B1663" s="432" t="s">
        <v>4192</v>
      </c>
      <c r="C1663" s="433" t="s">
        <v>4193</v>
      </c>
      <c r="D1663" s="422"/>
      <c r="E1663" s="422"/>
      <c r="F1663" s="422"/>
      <c r="G1663" s="422"/>
      <c r="H1663" s="422"/>
      <c r="I1663" s="423">
        <v>52</v>
      </c>
      <c r="J1663" s="423">
        <v>108</v>
      </c>
      <c r="K1663" s="411">
        <v>48</v>
      </c>
      <c r="L1663" s="412"/>
      <c r="M1663" s="412"/>
      <c r="N1663" s="412"/>
      <c r="O1663" s="85"/>
      <c r="P1663" s="85"/>
      <c r="Q1663" s="85"/>
      <c r="R1663" s="85"/>
      <c r="S1663" s="85"/>
    </row>
    <row r="1664" spans="1:19" ht="14.5" customHeight="1">
      <c r="A1664" s="103" t="str">
        <f t="shared" si="25"/>
        <v>B0215</v>
      </c>
      <c r="B1664" s="434" t="s">
        <v>4192</v>
      </c>
      <c r="C1664" s="435" t="s">
        <v>4193</v>
      </c>
      <c r="D1664" s="426"/>
      <c r="E1664" s="426"/>
      <c r="F1664" s="426"/>
      <c r="G1664" s="426"/>
      <c r="H1664" s="426"/>
      <c r="I1664" s="415">
        <v>48</v>
      </c>
      <c r="J1664" s="427">
        <v>52</v>
      </c>
      <c r="K1664" s="427">
        <v>108</v>
      </c>
      <c r="L1664" s="413"/>
      <c r="M1664" s="413"/>
      <c r="N1664" s="413"/>
      <c r="O1664" s="103"/>
      <c r="P1664" s="103"/>
      <c r="Q1664" s="103"/>
      <c r="R1664" s="103"/>
      <c r="S1664" s="103"/>
    </row>
    <row r="1665" spans="1:19" ht="14.5" customHeight="1">
      <c r="A1665" s="82" t="str">
        <f t="shared" si="25"/>
        <v>B0330</v>
      </c>
      <c r="B1665" s="410" t="s">
        <v>4194</v>
      </c>
      <c r="C1665" s="410" t="s">
        <v>4195</v>
      </c>
      <c r="D1665" s="410" t="s">
        <v>2386</v>
      </c>
      <c r="E1665" s="410" t="s">
        <v>4196</v>
      </c>
      <c r="F1665" s="410" t="s">
        <v>4197</v>
      </c>
      <c r="G1665" s="416">
        <v>45658</v>
      </c>
      <c r="H1665" s="410" t="s">
        <v>606</v>
      </c>
      <c r="I1665" s="417">
        <v>41</v>
      </c>
      <c r="J1665" s="417">
        <v>18</v>
      </c>
      <c r="K1665" s="417">
        <v>17</v>
      </c>
      <c r="L1665" s="417">
        <v>565</v>
      </c>
      <c r="M1665" s="410" t="s">
        <v>108</v>
      </c>
      <c r="N1665" s="410" t="s">
        <v>116</v>
      </c>
      <c r="O1665" s="85"/>
      <c r="P1665" s="85"/>
      <c r="Q1665" s="85"/>
      <c r="R1665" s="85"/>
      <c r="S1665" s="85" t="s">
        <v>1768</v>
      </c>
    </row>
    <row r="1666" spans="1:19" ht="14.5" customHeight="1">
      <c r="A1666" s="103" t="str">
        <f t="shared" ref="A1666:A1729" si="26">LEFT(B1666,5)</f>
        <v>B0330</v>
      </c>
      <c r="B1666" s="414" t="s">
        <v>4194</v>
      </c>
      <c r="C1666" s="414" t="s">
        <v>4195</v>
      </c>
      <c r="D1666" s="414" t="s">
        <v>2386</v>
      </c>
      <c r="E1666" s="414" t="s">
        <v>4196</v>
      </c>
      <c r="F1666" s="414" t="s">
        <v>4197</v>
      </c>
      <c r="G1666" s="418">
        <v>45658</v>
      </c>
      <c r="H1666" s="414" t="s">
        <v>606</v>
      </c>
      <c r="I1666" s="419">
        <v>17</v>
      </c>
      <c r="J1666" s="419">
        <v>41</v>
      </c>
      <c r="K1666" s="419">
        <v>18</v>
      </c>
      <c r="L1666" s="419">
        <v>565</v>
      </c>
      <c r="M1666" s="414" t="s">
        <v>108</v>
      </c>
      <c r="N1666" s="414" t="s">
        <v>116</v>
      </c>
      <c r="O1666" s="103"/>
      <c r="P1666" s="103"/>
      <c r="Q1666" s="103"/>
      <c r="R1666" s="103"/>
      <c r="S1666" s="103" t="s">
        <v>1768</v>
      </c>
    </row>
    <row r="1667" spans="1:19" ht="14.5" customHeight="1">
      <c r="A1667" s="82" t="str">
        <f t="shared" si="26"/>
        <v>B0365</v>
      </c>
      <c r="B1667" s="410" t="s">
        <v>4198</v>
      </c>
      <c r="C1667" s="410" t="s">
        <v>4199</v>
      </c>
      <c r="D1667" s="410" t="s">
        <v>2386</v>
      </c>
      <c r="E1667" s="410" t="s">
        <v>4200</v>
      </c>
      <c r="F1667" s="410" t="s">
        <v>4201</v>
      </c>
      <c r="G1667" s="416">
        <v>45931</v>
      </c>
      <c r="H1667" s="410" t="s">
        <v>606</v>
      </c>
      <c r="I1667" s="417">
        <v>45</v>
      </c>
      <c r="J1667" s="417">
        <v>19</v>
      </c>
      <c r="K1667" s="417">
        <v>45</v>
      </c>
      <c r="L1667" s="417">
        <v>233</v>
      </c>
      <c r="M1667" s="410" t="s">
        <v>115</v>
      </c>
      <c r="N1667" s="410" t="s">
        <v>116</v>
      </c>
      <c r="O1667" s="85"/>
      <c r="P1667" s="85" t="s">
        <v>1882</v>
      </c>
      <c r="Q1667" s="85" t="s">
        <v>1882</v>
      </c>
      <c r="R1667" s="85" t="s">
        <v>1883</v>
      </c>
      <c r="S1667" s="85" t="s">
        <v>1768</v>
      </c>
    </row>
    <row r="1668" spans="1:19" ht="14.5" customHeight="1">
      <c r="A1668" s="103" t="str">
        <f t="shared" si="26"/>
        <v>B0365</v>
      </c>
      <c r="B1668" s="414" t="s">
        <v>4198</v>
      </c>
      <c r="C1668" s="414" t="s">
        <v>4199</v>
      </c>
      <c r="D1668" s="414" t="s">
        <v>2386</v>
      </c>
      <c r="E1668" s="414" t="s">
        <v>4200</v>
      </c>
      <c r="F1668" s="414" t="s">
        <v>4201</v>
      </c>
      <c r="G1668" s="418">
        <v>45931</v>
      </c>
      <c r="H1668" s="414" t="s">
        <v>606</v>
      </c>
      <c r="I1668" s="419">
        <v>45</v>
      </c>
      <c r="J1668" s="419">
        <v>45</v>
      </c>
      <c r="K1668" s="419">
        <v>19</v>
      </c>
      <c r="L1668" s="419">
        <v>233</v>
      </c>
      <c r="M1668" s="414" t="s">
        <v>115</v>
      </c>
      <c r="N1668" s="414" t="s">
        <v>116</v>
      </c>
      <c r="O1668" s="103"/>
      <c r="P1668" s="103" t="s">
        <v>1882</v>
      </c>
      <c r="Q1668" s="103" t="s">
        <v>1882</v>
      </c>
      <c r="R1668" s="103" t="s">
        <v>1883</v>
      </c>
      <c r="S1668" s="103" t="s">
        <v>1768</v>
      </c>
    </row>
    <row r="1669" spans="1:19" ht="14.5" customHeight="1">
      <c r="A1669" s="82" t="str">
        <f t="shared" si="26"/>
        <v>B0392</v>
      </c>
      <c r="B1669" s="410" t="s">
        <v>4202</v>
      </c>
      <c r="C1669" s="410" t="s">
        <v>4203</v>
      </c>
      <c r="D1669" s="410" t="s">
        <v>2018</v>
      </c>
      <c r="E1669" s="410" t="s">
        <v>4204</v>
      </c>
      <c r="F1669" s="410" t="s">
        <v>4205</v>
      </c>
      <c r="G1669" s="416">
        <v>45992</v>
      </c>
      <c r="H1669" s="410" t="s">
        <v>606</v>
      </c>
      <c r="I1669" s="417">
        <v>591</v>
      </c>
      <c r="J1669" s="417">
        <v>143</v>
      </c>
      <c r="K1669" s="417">
        <v>158</v>
      </c>
      <c r="L1669" s="417">
        <v>118000</v>
      </c>
      <c r="M1669" s="410" t="s">
        <v>115</v>
      </c>
      <c r="N1669" s="410" t="s">
        <v>116</v>
      </c>
      <c r="O1669" s="85"/>
      <c r="P1669" s="85"/>
      <c r="Q1669" s="85"/>
      <c r="R1669" s="85"/>
      <c r="S1669" s="85" t="s">
        <v>1768</v>
      </c>
    </row>
    <row r="1670" spans="1:19" ht="14.5" customHeight="1">
      <c r="A1670" s="103" t="str">
        <f t="shared" si="26"/>
        <v>B0392</v>
      </c>
      <c r="B1670" s="414" t="s">
        <v>4202</v>
      </c>
      <c r="C1670" s="414" t="s">
        <v>4203</v>
      </c>
      <c r="D1670" s="414" t="s">
        <v>2018</v>
      </c>
      <c r="E1670" s="414" t="s">
        <v>4204</v>
      </c>
      <c r="F1670" s="414" t="s">
        <v>4205</v>
      </c>
      <c r="G1670" s="418">
        <v>45992</v>
      </c>
      <c r="H1670" s="414" t="s">
        <v>606</v>
      </c>
      <c r="I1670" s="419">
        <v>158</v>
      </c>
      <c r="J1670" s="419">
        <v>591</v>
      </c>
      <c r="K1670" s="419">
        <v>143</v>
      </c>
      <c r="L1670" s="419">
        <v>118000</v>
      </c>
      <c r="M1670" s="414" t="s">
        <v>115</v>
      </c>
      <c r="N1670" s="414" t="s">
        <v>116</v>
      </c>
      <c r="O1670" s="103"/>
      <c r="P1670" s="103"/>
      <c r="Q1670" s="103"/>
      <c r="R1670" s="103"/>
      <c r="S1670" s="103" t="s">
        <v>1768</v>
      </c>
    </row>
    <row r="1671" spans="1:19" ht="14.5" customHeight="1">
      <c r="A1671" s="82" t="str">
        <f t="shared" si="26"/>
        <v>B0395</v>
      </c>
      <c r="B1671" s="410" t="s">
        <v>4206</v>
      </c>
      <c r="C1671" s="410" t="s">
        <v>4207</v>
      </c>
      <c r="D1671" s="410" t="s">
        <v>2018</v>
      </c>
      <c r="E1671" s="410" t="s">
        <v>4208</v>
      </c>
      <c r="F1671" s="410" t="s">
        <v>4209</v>
      </c>
      <c r="G1671" s="416">
        <v>40878</v>
      </c>
      <c r="H1671" s="410" t="s">
        <v>1777</v>
      </c>
      <c r="I1671" s="417">
        <v>200</v>
      </c>
      <c r="J1671" s="417">
        <v>96</v>
      </c>
      <c r="K1671" s="417">
        <v>78</v>
      </c>
      <c r="L1671" s="417">
        <v>7300</v>
      </c>
      <c r="M1671" s="410" t="s">
        <v>115</v>
      </c>
      <c r="N1671" s="410" t="s">
        <v>116</v>
      </c>
      <c r="O1671" s="85"/>
      <c r="P1671" s="85" t="s">
        <v>116</v>
      </c>
      <c r="Q1671" s="85" t="s">
        <v>116</v>
      </c>
      <c r="R1671" s="85" t="s">
        <v>2766</v>
      </c>
      <c r="S1671" s="85" t="s">
        <v>1768</v>
      </c>
    </row>
    <row r="1672" spans="1:19" ht="14.5" customHeight="1">
      <c r="A1672" s="82" t="str">
        <f t="shared" si="26"/>
        <v>B0395</v>
      </c>
      <c r="B1672" s="410" t="s">
        <v>4206</v>
      </c>
      <c r="C1672" s="410" t="s">
        <v>4207</v>
      </c>
      <c r="D1672" s="410" t="s">
        <v>2018</v>
      </c>
      <c r="E1672" s="410" t="s">
        <v>4210</v>
      </c>
      <c r="F1672" s="410" t="s">
        <v>4211</v>
      </c>
      <c r="G1672" s="416">
        <v>45992</v>
      </c>
      <c r="H1672" s="410" t="s">
        <v>606</v>
      </c>
      <c r="I1672" s="417">
        <v>200</v>
      </c>
      <c r="J1672" s="417">
        <v>96</v>
      </c>
      <c r="K1672" s="417">
        <v>78</v>
      </c>
      <c r="L1672" s="417">
        <v>7300</v>
      </c>
      <c r="M1672" s="410" t="s">
        <v>115</v>
      </c>
      <c r="N1672" s="410" t="s">
        <v>1838</v>
      </c>
      <c r="O1672" s="85"/>
      <c r="P1672" s="85" t="s">
        <v>116</v>
      </c>
      <c r="Q1672" s="85" t="s">
        <v>116</v>
      </c>
      <c r="R1672" s="85" t="s">
        <v>2766</v>
      </c>
      <c r="S1672" s="85" t="s">
        <v>1768</v>
      </c>
    </row>
    <row r="1673" spans="1:19" ht="14.5" customHeight="1">
      <c r="A1673" s="82" t="str">
        <f t="shared" si="26"/>
        <v>B0395</v>
      </c>
      <c r="B1673" s="410" t="s">
        <v>4206</v>
      </c>
      <c r="C1673" s="410" t="s">
        <v>4207</v>
      </c>
      <c r="D1673" s="410" t="s">
        <v>2018</v>
      </c>
      <c r="E1673" s="410" t="s">
        <v>4212</v>
      </c>
      <c r="F1673" s="410" t="s">
        <v>4213</v>
      </c>
      <c r="G1673" s="416">
        <v>45992</v>
      </c>
      <c r="H1673" s="410" t="s">
        <v>606</v>
      </c>
      <c r="I1673" s="417">
        <v>202</v>
      </c>
      <c r="J1673" s="417">
        <v>96</v>
      </c>
      <c r="K1673" s="417">
        <v>75</v>
      </c>
      <c r="L1673" s="417">
        <v>7300</v>
      </c>
      <c r="M1673" s="410" t="s">
        <v>115</v>
      </c>
      <c r="N1673" s="410" t="s">
        <v>113</v>
      </c>
      <c r="O1673" s="85"/>
      <c r="P1673" s="85" t="s">
        <v>116</v>
      </c>
      <c r="Q1673" s="85" t="s">
        <v>116</v>
      </c>
      <c r="R1673" s="85" t="s">
        <v>2766</v>
      </c>
      <c r="S1673" s="85" t="s">
        <v>1768</v>
      </c>
    </row>
    <row r="1674" spans="1:19" ht="14.5" customHeight="1">
      <c r="A1674" s="103" t="str">
        <f t="shared" si="26"/>
        <v>B0395</v>
      </c>
      <c r="B1674" s="414" t="s">
        <v>4206</v>
      </c>
      <c r="C1674" s="414" t="s">
        <v>4207</v>
      </c>
      <c r="D1674" s="414" t="s">
        <v>2018</v>
      </c>
      <c r="E1674" s="414" t="s">
        <v>4208</v>
      </c>
      <c r="F1674" s="414" t="s">
        <v>4209</v>
      </c>
      <c r="G1674" s="418">
        <v>40878</v>
      </c>
      <c r="H1674" s="414" t="s">
        <v>1777</v>
      </c>
      <c r="I1674" s="419">
        <v>78</v>
      </c>
      <c r="J1674" s="419">
        <v>200</v>
      </c>
      <c r="K1674" s="419">
        <v>96</v>
      </c>
      <c r="L1674" s="419">
        <v>7300</v>
      </c>
      <c r="M1674" s="414" t="s">
        <v>115</v>
      </c>
      <c r="N1674" s="414" t="s">
        <v>116</v>
      </c>
      <c r="O1674" s="103"/>
      <c r="P1674" s="103" t="s">
        <v>116</v>
      </c>
      <c r="Q1674" s="103" t="s">
        <v>116</v>
      </c>
      <c r="R1674" s="103" t="s">
        <v>2766</v>
      </c>
      <c r="S1674" s="103" t="s">
        <v>1768</v>
      </c>
    </row>
    <row r="1675" spans="1:19" ht="14.5" customHeight="1">
      <c r="A1675" s="103" t="str">
        <f t="shared" si="26"/>
        <v>B0395</v>
      </c>
      <c r="B1675" s="414" t="s">
        <v>4206</v>
      </c>
      <c r="C1675" s="414" t="s">
        <v>4207</v>
      </c>
      <c r="D1675" s="414" t="s">
        <v>2018</v>
      </c>
      <c r="E1675" s="414" t="s">
        <v>4210</v>
      </c>
      <c r="F1675" s="414" t="s">
        <v>4211</v>
      </c>
      <c r="G1675" s="418">
        <v>45992</v>
      </c>
      <c r="H1675" s="414" t="s">
        <v>606</v>
      </c>
      <c r="I1675" s="419">
        <v>78</v>
      </c>
      <c r="J1675" s="419">
        <v>200</v>
      </c>
      <c r="K1675" s="419">
        <v>96</v>
      </c>
      <c r="L1675" s="419">
        <v>7300</v>
      </c>
      <c r="M1675" s="414" t="s">
        <v>115</v>
      </c>
      <c r="N1675" s="414" t="s">
        <v>1838</v>
      </c>
      <c r="O1675" s="103"/>
      <c r="P1675" s="103" t="s">
        <v>116</v>
      </c>
      <c r="Q1675" s="103" t="s">
        <v>116</v>
      </c>
      <c r="R1675" s="103" t="s">
        <v>2766</v>
      </c>
      <c r="S1675" s="103" t="s">
        <v>1768</v>
      </c>
    </row>
    <row r="1676" spans="1:19" ht="14.5" customHeight="1">
      <c r="A1676" s="103" t="str">
        <f t="shared" si="26"/>
        <v>B0395</v>
      </c>
      <c r="B1676" s="414" t="s">
        <v>4206</v>
      </c>
      <c r="C1676" s="414" t="s">
        <v>4207</v>
      </c>
      <c r="D1676" s="414" t="s">
        <v>2018</v>
      </c>
      <c r="E1676" s="414" t="s">
        <v>4212</v>
      </c>
      <c r="F1676" s="414" t="s">
        <v>4213</v>
      </c>
      <c r="G1676" s="418">
        <v>45992</v>
      </c>
      <c r="H1676" s="414" t="s">
        <v>606</v>
      </c>
      <c r="I1676" s="419">
        <v>75</v>
      </c>
      <c r="J1676" s="419">
        <v>202</v>
      </c>
      <c r="K1676" s="419">
        <v>96</v>
      </c>
      <c r="L1676" s="419">
        <v>7300</v>
      </c>
      <c r="M1676" s="414" t="s">
        <v>115</v>
      </c>
      <c r="N1676" s="414" t="s">
        <v>113</v>
      </c>
      <c r="O1676" s="103"/>
      <c r="P1676" s="103" t="s">
        <v>116</v>
      </c>
      <c r="Q1676" s="103" t="s">
        <v>116</v>
      </c>
      <c r="R1676" s="103" t="s">
        <v>2766</v>
      </c>
      <c r="S1676" s="103" t="s">
        <v>1768</v>
      </c>
    </row>
    <row r="1677" spans="1:19" ht="14.5" customHeight="1">
      <c r="A1677" s="82" t="str">
        <f t="shared" si="26"/>
        <v>B0446</v>
      </c>
      <c r="B1677" s="410" t="s">
        <v>4214</v>
      </c>
      <c r="C1677" s="410" t="s">
        <v>4215</v>
      </c>
      <c r="D1677" s="410" t="s">
        <v>2018</v>
      </c>
      <c r="E1677" s="410" t="s">
        <v>4216</v>
      </c>
      <c r="F1677" s="410" t="s">
        <v>4217</v>
      </c>
      <c r="G1677" s="416">
        <v>42339</v>
      </c>
      <c r="H1677" s="410" t="s">
        <v>606</v>
      </c>
      <c r="I1677" s="417">
        <v>324</v>
      </c>
      <c r="J1677" s="417">
        <v>96</v>
      </c>
      <c r="K1677" s="417">
        <v>102</v>
      </c>
      <c r="L1677" s="417">
        <v>26000</v>
      </c>
      <c r="M1677" s="410" t="s">
        <v>115</v>
      </c>
      <c r="N1677" s="410" t="s">
        <v>116</v>
      </c>
      <c r="O1677" s="85"/>
      <c r="P1677" s="85" t="s">
        <v>116</v>
      </c>
      <c r="Q1677" s="85" t="s">
        <v>116</v>
      </c>
      <c r="R1677" s="85" t="s">
        <v>2766</v>
      </c>
      <c r="S1677" s="85" t="s">
        <v>1768</v>
      </c>
    </row>
    <row r="1678" spans="1:19" ht="14.5" customHeight="1">
      <c r="A1678" s="82" t="str">
        <f t="shared" si="26"/>
        <v>B0446</v>
      </c>
      <c r="B1678" s="410" t="s">
        <v>4214</v>
      </c>
      <c r="C1678" s="410" t="s">
        <v>4215</v>
      </c>
      <c r="D1678" s="410" t="s">
        <v>2018</v>
      </c>
      <c r="E1678" s="410" t="s">
        <v>4218</v>
      </c>
      <c r="F1678" s="410" t="s">
        <v>4219</v>
      </c>
      <c r="G1678" s="416">
        <v>45992</v>
      </c>
      <c r="H1678" s="410" t="s">
        <v>606</v>
      </c>
      <c r="I1678" s="417">
        <v>324</v>
      </c>
      <c r="J1678" s="417">
        <v>98</v>
      </c>
      <c r="K1678" s="417">
        <v>102</v>
      </c>
      <c r="L1678" s="417">
        <v>22650</v>
      </c>
      <c r="M1678" s="410" t="s">
        <v>115</v>
      </c>
      <c r="N1678" s="410" t="s">
        <v>116</v>
      </c>
      <c r="O1678" s="85"/>
      <c r="P1678" s="85" t="s">
        <v>116</v>
      </c>
      <c r="Q1678" s="85" t="s">
        <v>116</v>
      </c>
      <c r="R1678" s="85" t="s">
        <v>2766</v>
      </c>
      <c r="S1678" s="85" t="s">
        <v>1768</v>
      </c>
    </row>
    <row r="1679" spans="1:19" ht="14.5" customHeight="1">
      <c r="A1679" s="82" t="str">
        <f t="shared" si="26"/>
        <v>B0446</v>
      </c>
      <c r="B1679" s="410" t="s">
        <v>4214</v>
      </c>
      <c r="C1679" s="410" t="s">
        <v>4215</v>
      </c>
      <c r="D1679" s="410" t="s">
        <v>2018</v>
      </c>
      <c r="E1679" s="410" t="s">
        <v>4220</v>
      </c>
      <c r="F1679" s="410" t="s">
        <v>4221</v>
      </c>
      <c r="G1679" s="416">
        <v>42339</v>
      </c>
      <c r="H1679" s="410" t="s">
        <v>606</v>
      </c>
      <c r="I1679" s="417">
        <v>324</v>
      </c>
      <c r="J1679" s="417">
        <v>98</v>
      </c>
      <c r="K1679" s="417">
        <v>102</v>
      </c>
      <c r="L1679" s="417">
        <v>22650</v>
      </c>
      <c r="M1679" s="410" t="s">
        <v>115</v>
      </c>
      <c r="N1679" s="410">
        <v>7</v>
      </c>
      <c r="O1679" s="85"/>
      <c r="P1679" s="85" t="s">
        <v>116</v>
      </c>
      <c r="Q1679" s="85" t="s">
        <v>116</v>
      </c>
      <c r="R1679" s="85" t="s">
        <v>2766</v>
      </c>
      <c r="S1679" s="85" t="s">
        <v>1768</v>
      </c>
    </row>
    <row r="1680" spans="1:19" ht="14.5" customHeight="1">
      <c r="A1680" s="103" t="str">
        <f t="shared" si="26"/>
        <v>B0446</v>
      </c>
      <c r="B1680" s="414" t="s">
        <v>4214</v>
      </c>
      <c r="C1680" s="414" t="s">
        <v>4215</v>
      </c>
      <c r="D1680" s="414" t="s">
        <v>2018</v>
      </c>
      <c r="E1680" s="414" t="s">
        <v>4216</v>
      </c>
      <c r="F1680" s="414" t="s">
        <v>4217</v>
      </c>
      <c r="G1680" s="418">
        <v>42339</v>
      </c>
      <c r="H1680" s="414" t="s">
        <v>606</v>
      </c>
      <c r="I1680" s="419">
        <v>102</v>
      </c>
      <c r="J1680" s="419">
        <v>324</v>
      </c>
      <c r="K1680" s="419">
        <v>96</v>
      </c>
      <c r="L1680" s="419">
        <v>26000</v>
      </c>
      <c r="M1680" s="414" t="s">
        <v>115</v>
      </c>
      <c r="N1680" s="414" t="s">
        <v>116</v>
      </c>
      <c r="O1680" s="103"/>
      <c r="P1680" s="103" t="s">
        <v>116</v>
      </c>
      <c r="Q1680" s="103" t="s">
        <v>116</v>
      </c>
      <c r="R1680" s="103" t="s">
        <v>2766</v>
      </c>
      <c r="S1680" s="103" t="s">
        <v>1768</v>
      </c>
    </row>
    <row r="1681" spans="1:19" ht="14.5" customHeight="1">
      <c r="A1681" s="103" t="str">
        <f t="shared" si="26"/>
        <v>B0446</v>
      </c>
      <c r="B1681" s="414" t="s">
        <v>4214</v>
      </c>
      <c r="C1681" s="414" t="s">
        <v>4215</v>
      </c>
      <c r="D1681" s="414" t="s">
        <v>2018</v>
      </c>
      <c r="E1681" s="414" t="s">
        <v>4218</v>
      </c>
      <c r="F1681" s="414" t="s">
        <v>4219</v>
      </c>
      <c r="G1681" s="418">
        <v>45992</v>
      </c>
      <c r="H1681" s="414" t="s">
        <v>606</v>
      </c>
      <c r="I1681" s="419">
        <v>102</v>
      </c>
      <c r="J1681" s="419">
        <v>324</v>
      </c>
      <c r="K1681" s="419">
        <v>98</v>
      </c>
      <c r="L1681" s="419">
        <v>22650</v>
      </c>
      <c r="M1681" s="414" t="s">
        <v>115</v>
      </c>
      <c r="N1681" s="414" t="s">
        <v>116</v>
      </c>
      <c r="O1681" s="103"/>
      <c r="P1681" s="103" t="s">
        <v>116</v>
      </c>
      <c r="Q1681" s="103" t="s">
        <v>116</v>
      </c>
      <c r="R1681" s="103" t="s">
        <v>2766</v>
      </c>
      <c r="S1681" s="103" t="s">
        <v>1768</v>
      </c>
    </row>
    <row r="1682" spans="1:19" ht="14.5" customHeight="1">
      <c r="A1682" s="103" t="str">
        <f t="shared" si="26"/>
        <v>B0446</v>
      </c>
      <c r="B1682" s="414" t="s">
        <v>4214</v>
      </c>
      <c r="C1682" s="414" t="s">
        <v>4215</v>
      </c>
      <c r="D1682" s="414" t="s">
        <v>2018</v>
      </c>
      <c r="E1682" s="414" t="s">
        <v>4220</v>
      </c>
      <c r="F1682" s="414" t="s">
        <v>4221</v>
      </c>
      <c r="G1682" s="418">
        <v>42339</v>
      </c>
      <c r="H1682" s="414" t="s">
        <v>606</v>
      </c>
      <c r="I1682" s="419">
        <v>102</v>
      </c>
      <c r="J1682" s="419">
        <v>324</v>
      </c>
      <c r="K1682" s="419">
        <v>98</v>
      </c>
      <c r="L1682" s="419">
        <v>22650</v>
      </c>
      <c r="M1682" s="414" t="s">
        <v>115</v>
      </c>
      <c r="N1682" s="414">
        <v>7</v>
      </c>
      <c r="O1682" s="103"/>
      <c r="P1682" s="103" t="s">
        <v>116</v>
      </c>
      <c r="Q1682" s="103" t="s">
        <v>116</v>
      </c>
      <c r="R1682" s="103" t="s">
        <v>2766</v>
      </c>
      <c r="S1682" s="103" t="s">
        <v>1768</v>
      </c>
    </row>
    <row r="1683" spans="1:19" ht="14.5" customHeight="1">
      <c r="A1683" s="82" t="str">
        <f t="shared" si="26"/>
        <v>B0471</v>
      </c>
      <c r="B1683" s="410" t="s">
        <v>4222</v>
      </c>
      <c r="C1683" s="410" t="s">
        <v>4223</v>
      </c>
      <c r="D1683" s="410" t="s">
        <v>3931</v>
      </c>
      <c r="E1683" s="410" t="s">
        <v>4224</v>
      </c>
      <c r="F1683" s="410" t="s">
        <v>4225</v>
      </c>
      <c r="G1683" s="416">
        <v>40878</v>
      </c>
      <c r="H1683" s="410" t="s">
        <v>1777</v>
      </c>
      <c r="I1683" s="417">
        <v>33</v>
      </c>
      <c r="J1683" s="417">
        <v>18</v>
      </c>
      <c r="K1683" s="417">
        <v>13</v>
      </c>
      <c r="L1683" s="417">
        <v>80</v>
      </c>
      <c r="M1683" s="410" t="s">
        <v>115</v>
      </c>
      <c r="N1683" s="410">
        <v>7</v>
      </c>
      <c r="O1683" s="85"/>
      <c r="P1683" s="85" t="s">
        <v>1882</v>
      </c>
      <c r="Q1683" s="85" t="s">
        <v>1882</v>
      </c>
      <c r="R1683" s="85" t="s">
        <v>1883</v>
      </c>
      <c r="S1683" s="85" t="s">
        <v>1768</v>
      </c>
    </row>
    <row r="1684" spans="1:19" ht="14.5" customHeight="1">
      <c r="A1684" s="82" t="str">
        <f t="shared" si="26"/>
        <v>B0471</v>
      </c>
      <c r="B1684" s="410" t="s">
        <v>4222</v>
      </c>
      <c r="C1684" s="410" t="s">
        <v>4226</v>
      </c>
      <c r="D1684" s="410" t="s">
        <v>2018</v>
      </c>
      <c r="E1684" s="410" t="s">
        <v>4227</v>
      </c>
      <c r="F1684" s="410" t="s">
        <v>4228</v>
      </c>
      <c r="G1684" s="416">
        <v>47818</v>
      </c>
      <c r="H1684" s="410" t="s">
        <v>606</v>
      </c>
      <c r="I1684" s="417">
        <v>32</v>
      </c>
      <c r="J1684" s="417">
        <v>21</v>
      </c>
      <c r="K1684" s="417">
        <v>11</v>
      </c>
      <c r="L1684" s="417">
        <v>80</v>
      </c>
      <c r="M1684" s="410" t="s">
        <v>115</v>
      </c>
      <c r="N1684" s="410" t="s">
        <v>116</v>
      </c>
      <c r="O1684" s="85"/>
      <c r="P1684" s="85" t="s">
        <v>1882</v>
      </c>
      <c r="Q1684" s="85" t="s">
        <v>1882</v>
      </c>
      <c r="R1684" s="85" t="s">
        <v>1883</v>
      </c>
      <c r="S1684" s="85" t="s">
        <v>1768</v>
      </c>
    </row>
    <row r="1685" spans="1:19" ht="14.5" customHeight="1">
      <c r="A1685" s="82" t="str">
        <f t="shared" si="26"/>
        <v>B0471</v>
      </c>
      <c r="B1685" s="410" t="s">
        <v>4222</v>
      </c>
      <c r="C1685" s="410" t="s">
        <v>4223</v>
      </c>
      <c r="D1685" s="410" t="s">
        <v>3931</v>
      </c>
      <c r="E1685" s="410" t="s">
        <v>4229</v>
      </c>
      <c r="F1685" s="410" t="s">
        <v>4230</v>
      </c>
      <c r="G1685" s="416">
        <v>41183</v>
      </c>
      <c r="H1685" s="410" t="s">
        <v>1777</v>
      </c>
      <c r="I1685" s="417">
        <v>33</v>
      </c>
      <c r="J1685" s="417">
        <v>18</v>
      </c>
      <c r="K1685" s="417">
        <v>13</v>
      </c>
      <c r="L1685" s="417">
        <v>80</v>
      </c>
      <c r="M1685" s="410" t="s">
        <v>115</v>
      </c>
      <c r="N1685" s="410" t="s">
        <v>113</v>
      </c>
      <c r="O1685" s="85">
        <v>1</v>
      </c>
      <c r="P1685" s="85" t="s">
        <v>1838</v>
      </c>
      <c r="Q1685" s="85">
        <v>1</v>
      </c>
      <c r="R1685" s="85"/>
      <c r="S1685" s="85" t="s">
        <v>1768</v>
      </c>
    </row>
    <row r="1686" spans="1:19" ht="14.5" customHeight="1">
      <c r="A1686" s="103" t="str">
        <f t="shared" si="26"/>
        <v>B0471</v>
      </c>
      <c r="B1686" s="414" t="s">
        <v>4222</v>
      </c>
      <c r="C1686" s="414" t="s">
        <v>4223</v>
      </c>
      <c r="D1686" s="414" t="s">
        <v>3931</v>
      </c>
      <c r="E1686" s="414" t="s">
        <v>4224</v>
      </c>
      <c r="F1686" s="414" t="s">
        <v>4225</v>
      </c>
      <c r="G1686" s="418">
        <v>40878</v>
      </c>
      <c r="H1686" s="414" t="s">
        <v>1777</v>
      </c>
      <c r="I1686" s="419">
        <v>13</v>
      </c>
      <c r="J1686" s="419">
        <v>33</v>
      </c>
      <c r="K1686" s="419">
        <v>18</v>
      </c>
      <c r="L1686" s="419">
        <v>80</v>
      </c>
      <c r="M1686" s="414" t="s">
        <v>115</v>
      </c>
      <c r="N1686" s="414">
        <v>7</v>
      </c>
      <c r="O1686" s="103"/>
      <c r="P1686" s="103" t="s">
        <v>1882</v>
      </c>
      <c r="Q1686" s="103" t="s">
        <v>1882</v>
      </c>
      <c r="R1686" s="103" t="s">
        <v>1883</v>
      </c>
      <c r="S1686" s="103" t="s">
        <v>1768</v>
      </c>
    </row>
    <row r="1687" spans="1:19" ht="14.5" customHeight="1">
      <c r="A1687" s="103" t="str">
        <f t="shared" si="26"/>
        <v>B0471</v>
      </c>
      <c r="B1687" s="414" t="s">
        <v>4222</v>
      </c>
      <c r="C1687" s="414" t="s">
        <v>4226</v>
      </c>
      <c r="D1687" s="414" t="s">
        <v>2018</v>
      </c>
      <c r="E1687" s="414" t="s">
        <v>4227</v>
      </c>
      <c r="F1687" s="414" t="s">
        <v>4228</v>
      </c>
      <c r="G1687" s="418">
        <v>47818</v>
      </c>
      <c r="H1687" s="414" t="s">
        <v>606</v>
      </c>
      <c r="I1687" s="419">
        <v>11</v>
      </c>
      <c r="J1687" s="419">
        <v>32</v>
      </c>
      <c r="K1687" s="419">
        <v>21</v>
      </c>
      <c r="L1687" s="419">
        <v>80</v>
      </c>
      <c r="M1687" s="414" t="s">
        <v>115</v>
      </c>
      <c r="N1687" s="414" t="s">
        <v>116</v>
      </c>
      <c r="O1687" s="103"/>
      <c r="P1687" s="103" t="s">
        <v>1882</v>
      </c>
      <c r="Q1687" s="103" t="s">
        <v>1882</v>
      </c>
      <c r="R1687" s="103" t="s">
        <v>1883</v>
      </c>
      <c r="S1687" s="103" t="s">
        <v>1768</v>
      </c>
    </row>
    <row r="1688" spans="1:19" ht="14.5" customHeight="1">
      <c r="A1688" s="103" t="str">
        <f t="shared" si="26"/>
        <v>B0471</v>
      </c>
      <c r="B1688" s="414" t="s">
        <v>4222</v>
      </c>
      <c r="C1688" s="414" t="s">
        <v>4223</v>
      </c>
      <c r="D1688" s="414" t="s">
        <v>3931</v>
      </c>
      <c r="E1688" s="414" t="s">
        <v>4229</v>
      </c>
      <c r="F1688" s="414" t="s">
        <v>4230</v>
      </c>
      <c r="G1688" s="418">
        <v>41183</v>
      </c>
      <c r="H1688" s="414" t="s">
        <v>1777</v>
      </c>
      <c r="I1688" s="419">
        <v>13</v>
      </c>
      <c r="J1688" s="419">
        <v>33</v>
      </c>
      <c r="K1688" s="419">
        <v>18</v>
      </c>
      <c r="L1688" s="419">
        <v>80</v>
      </c>
      <c r="M1688" s="414" t="s">
        <v>115</v>
      </c>
      <c r="N1688" s="414" t="s">
        <v>113</v>
      </c>
      <c r="O1688" s="103">
        <v>1</v>
      </c>
      <c r="P1688" s="103" t="s">
        <v>1838</v>
      </c>
      <c r="Q1688" s="103">
        <v>1</v>
      </c>
      <c r="R1688" s="103"/>
      <c r="S1688" s="103" t="s">
        <v>1768</v>
      </c>
    </row>
    <row r="1689" spans="1:19" ht="14.5" customHeight="1">
      <c r="A1689" s="82" t="str">
        <f t="shared" si="26"/>
        <v>B0472</v>
      </c>
      <c r="B1689" s="410" t="s">
        <v>4231</v>
      </c>
      <c r="C1689" s="410" t="s">
        <v>4232</v>
      </c>
      <c r="D1689" s="410" t="s">
        <v>2018</v>
      </c>
      <c r="E1689" s="410" t="s">
        <v>4233</v>
      </c>
      <c r="F1689" s="410" t="s">
        <v>4234</v>
      </c>
      <c r="G1689" s="416">
        <v>47818</v>
      </c>
      <c r="H1689" s="410" t="s">
        <v>606</v>
      </c>
      <c r="I1689" s="417">
        <v>10.5</v>
      </c>
      <c r="J1689" s="417">
        <v>9.1</v>
      </c>
      <c r="K1689" s="417">
        <v>7.5</v>
      </c>
      <c r="L1689" s="417">
        <v>7</v>
      </c>
      <c r="M1689" s="410"/>
      <c r="N1689" s="410" t="s">
        <v>113</v>
      </c>
      <c r="O1689" s="85"/>
      <c r="P1689" s="85" t="s">
        <v>1882</v>
      </c>
      <c r="Q1689" s="85" t="s">
        <v>1882</v>
      </c>
      <c r="R1689" s="85" t="s">
        <v>1883</v>
      </c>
      <c r="S1689" s="85" t="s">
        <v>1768</v>
      </c>
    </row>
    <row r="1690" spans="1:19" ht="14.5" customHeight="1">
      <c r="A1690" s="103" t="str">
        <f t="shared" si="26"/>
        <v>B0472</v>
      </c>
      <c r="B1690" s="414" t="s">
        <v>4231</v>
      </c>
      <c r="C1690" s="414" t="s">
        <v>4232</v>
      </c>
      <c r="D1690" s="414" t="s">
        <v>2018</v>
      </c>
      <c r="E1690" s="414" t="s">
        <v>4233</v>
      </c>
      <c r="F1690" s="414" t="s">
        <v>4234</v>
      </c>
      <c r="G1690" s="418">
        <v>47818</v>
      </c>
      <c r="H1690" s="414" t="s">
        <v>606</v>
      </c>
      <c r="I1690" s="419">
        <v>7.5</v>
      </c>
      <c r="J1690" s="419">
        <v>10.5</v>
      </c>
      <c r="K1690" s="419">
        <v>9.1</v>
      </c>
      <c r="L1690" s="419">
        <v>7</v>
      </c>
      <c r="M1690" s="414"/>
      <c r="N1690" s="414" t="s">
        <v>113</v>
      </c>
      <c r="O1690" s="103"/>
      <c r="P1690" s="103" t="s">
        <v>1882</v>
      </c>
      <c r="Q1690" s="103" t="s">
        <v>1882</v>
      </c>
      <c r="R1690" s="103" t="s">
        <v>1883</v>
      </c>
      <c r="S1690" s="103" t="s">
        <v>1768</v>
      </c>
    </row>
    <row r="1691" spans="1:19" ht="14.5" customHeight="1">
      <c r="A1691" s="82" t="str">
        <f t="shared" si="26"/>
        <v>B0476</v>
      </c>
      <c r="B1691" s="410" t="s">
        <v>4235</v>
      </c>
      <c r="C1691" s="410" t="s">
        <v>4236</v>
      </c>
      <c r="D1691" s="410" t="s">
        <v>2018</v>
      </c>
      <c r="E1691" s="410" t="s">
        <v>4237</v>
      </c>
      <c r="F1691" s="410" t="s">
        <v>4238</v>
      </c>
      <c r="G1691" s="416">
        <v>41548</v>
      </c>
      <c r="H1691" s="410" t="s">
        <v>623</v>
      </c>
      <c r="I1691" s="417">
        <v>20</v>
      </c>
      <c r="J1691" s="417">
        <v>13</v>
      </c>
      <c r="K1691" s="417">
        <v>25</v>
      </c>
      <c r="L1691" s="417">
        <v>11</v>
      </c>
      <c r="M1691" s="410" t="s">
        <v>115</v>
      </c>
      <c r="N1691" s="410">
        <v>7</v>
      </c>
      <c r="O1691" s="85"/>
      <c r="P1691" s="85"/>
      <c r="Q1691" s="85"/>
      <c r="R1691" s="85"/>
      <c r="S1691" s="85" t="s">
        <v>1768</v>
      </c>
    </row>
    <row r="1692" spans="1:19" ht="14.5" customHeight="1">
      <c r="A1692" s="82" t="str">
        <f t="shared" si="26"/>
        <v>B0476</v>
      </c>
      <c r="B1692" s="410" t="s">
        <v>4235</v>
      </c>
      <c r="C1692" s="410" t="s">
        <v>4236</v>
      </c>
      <c r="D1692" s="410" t="s">
        <v>2018</v>
      </c>
      <c r="E1692" s="410" t="s">
        <v>4239</v>
      </c>
      <c r="F1692" s="410" t="s">
        <v>4240</v>
      </c>
      <c r="G1692" s="416">
        <v>41791</v>
      </c>
      <c r="H1692" s="410" t="s">
        <v>623</v>
      </c>
      <c r="I1692" s="417">
        <v>20</v>
      </c>
      <c r="J1692" s="417">
        <v>13</v>
      </c>
      <c r="K1692" s="417">
        <v>25</v>
      </c>
      <c r="L1692" s="417">
        <v>11</v>
      </c>
      <c r="M1692" s="410" t="s">
        <v>115</v>
      </c>
      <c r="N1692" s="410" t="s">
        <v>1838</v>
      </c>
      <c r="O1692" s="85"/>
      <c r="P1692" s="85"/>
      <c r="Q1692" s="85"/>
      <c r="R1692" s="85"/>
      <c r="S1692" s="85" t="s">
        <v>1768</v>
      </c>
    </row>
    <row r="1693" spans="1:19" ht="14.5" customHeight="1">
      <c r="A1693" s="103" t="str">
        <f t="shared" si="26"/>
        <v>B0476</v>
      </c>
      <c r="B1693" s="414" t="s">
        <v>4235</v>
      </c>
      <c r="C1693" s="414" t="s">
        <v>4236</v>
      </c>
      <c r="D1693" s="414" t="s">
        <v>2018</v>
      </c>
      <c r="E1693" s="414" t="s">
        <v>4237</v>
      </c>
      <c r="F1693" s="414" t="s">
        <v>4238</v>
      </c>
      <c r="G1693" s="418">
        <v>41548</v>
      </c>
      <c r="H1693" s="414" t="s">
        <v>623</v>
      </c>
      <c r="I1693" s="419">
        <v>25</v>
      </c>
      <c r="J1693" s="419">
        <v>20</v>
      </c>
      <c r="K1693" s="419">
        <v>13</v>
      </c>
      <c r="L1693" s="419">
        <v>11</v>
      </c>
      <c r="M1693" s="414" t="s">
        <v>115</v>
      </c>
      <c r="N1693" s="414">
        <v>7</v>
      </c>
      <c r="O1693" s="103"/>
      <c r="P1693" s="103"/>
      <c r="Q1693" s="103"/>
      <c r="R1693" s="103"/>
      <c r="S1693" s="103" t="s">
        <v>1768</v>
      </c>
    </row>
    <row r="1694" spans="1:19" ht="14.5" customHeight="1">
      <c r="A1694" s="103" t="str">
        <f t="shared" si="26"/>
        <v>B0476</v>
      </c>
      <c r="B1694" s="414" t="s">
        <v>4235</v>
      </c>
      <c r="C1694" s="414" t="s">
        <v>4236</v>
      </c>
      <c r="D1694" s="414" t="s">
        <v>2018</v>
      </c>
      <c r="E1694" s="414" t="s">
        <v>4239</v>
      </c>
      <c r="F1694" s="414" t="s">
        <v>4240</v>
      </c>
      <c r="G1694" s="418">
        <v>41791</v>
      </c>
      <c r="H1694" s="414" t="s">
        <v>623</v>
      </c>
      <c r="I1694" s="419">
        <v>25</v>
      </c>
      <c r="J1694" s="419">
        <v>20</v>
      </c>
      <c r="K1694" s="419">
        <v>13</v>
      </c>
      <c r="L1694" s="419">
        <v>11</v>
      </c>
      <c r="M1694" s="414" t="s">
        <v>115</v>
      </c>
      <c r="N1694" s="414" t="s">
        <v>1838</v>
      </c>
      <c r="O1694" s="103"/>
      <c r="P1694" s="103"/>
      <c r="Q1694" s="103"/>
      <c r="R1694" s="103"/>
      <c r="S1694" s="103" t="s">
        <v>1768</v>
      </c>
    </row>
    <row r="1695" spans="1:19" ht="14.5" customHeight="1">
      <c r="A1695" s="82" t="str">
        <f t="shared" si="26"/>
        <v>B0570</v>
      </c>
      <c r="B1695" s="410" t="s">
        <v>4241</v>
      </c>
      <c r="C1695" s="410" t="s">
        <v>4242</v>
      </c>
      <c r="D1695" s="410" t="s">
        <v>1764</v>
      </c>
      <c r="E1695" s="410" t="s">
        <v>4243</v>
      </c>
      <c r="F1695" s="410" t="s">
        <v>4244</v>
      </c>
      <c r="G1695" s="416">
        <v>45992</v>
      </c>
      <c r="H1695" s="410" t="s">
        <v>606</v>
      </c>
      <c r="I1695" s="417">
        <v>80</v>
      </c>
      <c r="J1695" s="417">
        <v>42</v>
      </c>
      <c r="K1695" s="417">
        <v>15</v>
      </c>
      <c r="L1695" s="417">
        <v>365</v>
      </c>
      <c r="M1695" s="410"/>
      <c r="N1695" s="410" t="s">
        <v>116</v>
      </c>
      <c r="O1695" s="85"/>
      <c r="P1695" s="85"/>
      <c r="Q1695" s="85"/>
      <c r="R1695" s="85"/>
      <c r="S1695" s="85" t="s">
        <v>1768</v>
      </c>
    </row>
    <row r="1696" spans="1:19" ht="14.5" customHeight="1">
      <c r="A1696" s="103" t="str">
        <f t="shared" si="26"/>
        <v>B0570</v>
      </c>
      <c r="B1696" s="414" t="s">
        <v>4241</v>
      </c>
      <c r="C1696" s="414" t="s">
        <v>4242</v>
      </c>
      <c r="D1696" s="414" t="s">
        <v>1764</v>
      </c>
      <c r="E1696" s="414" t="s">
        <v>4243</v>
      </c>
      <c r="F1696" s="414" t="s">
        <v>4244</v>
      </c>
      <c r="G1696" s="418">
        <v>45992</v>
      </c>
      <c r="H1696" s="414" t="s">
        <v>606</v>
      </c>
      <c r="I1696" s="419">
        <v>15</v>
      </c>
      <c r="J1696" s="419">
        <v>80</v>
      </c>
      <c r="K1696" s="419">
        <v>42</v>
      </c>
      <c r="L1696" s="419">
        <v>365</v>
      </c>
      <c r="M1696" s="414"/>
      <c r="N1696" s="414" t="s">
        <v>116</v>
      </c>
      <c r="O1696" s="103"/>
      <c r="P1696" s="103"/>
      <c r="Q1696" s="103"/>
      <c r="R1696" s="103"/>
      <c r="S1696" s="103" t="s">
        <v>1768</v>
      </c>
    </row>
    <row r="1697" spans="1:19" ht="14.5" customHeight="1">
      <c r="A1697" s="82" t="str">
        <f t="shared" si="26"/>
        <v>B0571</v>
      </c>
      <c r="B1697" s="432" t="s">
        <v>4245</v>
      </c>
      <c r="C1697" s="433" t="s">
        <v>4246</v>
      </c>
      <c r="D1697" s="422"/>
      <c r="E1697" s="422"/>
      <c r="F1697" s="422"/>
      <c r="G1697" s="422"/>
      <c r="H1697" s="422"/>
      <c r="I1697" s="423">
        <v>94</v>
      </c>
      <c r="J1697" s="423">
        <v>46</v>
      </c>
      <c r="K1697" s="423">
        <v>45</v>
      </c>
      <c r="L1697" s="412"/>
      <c r="M1697" s="412"/>
      <c r="N1697" s="412"/>
      <c r="O1697" s="85"/>
      <c r="P1697" s="85"/>
      <c r="Q1697" s="85"/>
      <c r="R1697" s="85"/>
      <c r="S1697" s="85"/>
    </row>
    <row r="1698" spans="1:19" ht="14.5" customHeight="1">
      <c r="A1698" s="103" t="str">
        <f t="shared" si="26"/>
        <v>B0571</v>
      </c>
      <c r="B1698" s="434" t="s">
        <v>4245</v>
      </c>
      <c r="C1698" s="435" t="s">
        <v>4246</v>
      </c>
      <c r="D1698" s="426"/>
      <c r="E1698" s="426"/>
      <c r="F1698" s="426"/>
      <c r="G1698" s="426"/>
      <c r="H1698" s="426"/>
      <c r="I1698" s="427">
        <v>45</v>
      </c>
      <c r="J1698" s="427">
        <v>94</v>
      </c>
      <c r="K1698" s="427">
        <v>46</v>
      </c>
      <c r="L1698" s="413"/>
      <c r="M1698" s="413"/>
      <c r="N1698" s="413"/>
      <c r="O1698" s="103"/>
      <c r="P1698" s="103"/>
      <c r="Q1698" s="103"/>
      <c r="R1698" s="103"/>
      <c r="S1698" s="103"/>
    </row>
    <row r="1699" spans="1:19" ht="14.5" customHeight="1">
      <c r="A1699" s="82" t="str">
        <f t="shared" si="26"/>
        <v>B0572</v>
      </c>
      <c r="B1699" s="410" t="s">
        <v>4247</v>
      </c>
      <c r="C1699" s="410" t="s">
        <v>4248</v>
      </c>
      <c r="D1699" s="410" t="s">
        <v>1764</v>
      </c>
      <c r="E1699" s="410" t="s">
        <v>4249</v>
      </c>
      <c r="F1699" s="410" t="s">
        <v>4250</v>
      </c>
      <c r="G1699" s="416">
        <v>46235</v>
      </c>
      <c r="H1699" s="410" t="s">
        <v>606</v>
      </c>
      <c r="I1699" s="417">
        <v>94</v>
      </c>
      <c r="J1699" s="417">
        <v>45</v>
      </c>
      <c r="K1699" s="417">
        <v>45</v>
      </c>
      <c r="L1699" s="417">
        <v>1640</v>
      </c>
      <c r="M1699" s="410"/>
      <c r="N1699" s="410" t="s">
        <v>116</v>
      </c>
      <c r="O1699" s="85"/>
      <c r="P1699" s="85"/>
      <c r="Q1699" s="85"/>
      <c r="R1699" s="85"/>
      <c r="S1699" s="85" t="s">
        <v>1768</v>
      </c>
    </row>
    <row r="1700" spans="1:19" ht="14.5" customHeight="1">
      <c r="A1700" s="82" t="str">
        <f t="shared" si="26"/>
        <v>B0572</v>
      </c>
      <c r="B1700" s="410" t="s">
        <v>4247</v>
      </c>
      <c r="C1700" s="410" t="s">
        <v>4251</v>
      </c>
      <c r="D1700" s="410" t="s">
        <v>1764</v>
      </c>
      <c r="E1700" s="410" t="s">
        <v>4252</v>
      </c>
      <c r="F1700" s="410" t="s">
        <v>4253</v>
      </c>
      <c r="G1700" s="416">
        <v>46235</v>
      </c>
      <c r="H1700" s="410" t="s">
        <v>606</v>
      </c>
      <c r="I1700" s="417">
        <v>94</v>
      </c>
      <c r="J1700" s="417">
        <v>45</v>
      </c>
      <c r="K1700" s="417">
        <v>45</v>
      </c>
      <c r="L1700" s="417">
        <v>1640</v>
      </c>
      <c r="M1700" s="410"/>
      <c r="N1700" s="410" t="s">
        <v>116</v>
      </c>
      <c r="O1700" s="85"/>
      <c r="P1700" s="85"/>
      <c r="Q1700" s="85"/>
      <c r="R1700" s="85"/>
      <c r="S1700" s="85" t="s">
        <v>1768</v>
      </c>
    </row>
    <row r="1701" spans="1:19" ht="14.5" customHeight="1">
      <c r="A1701" s="103" t="str">
        <f t="shared" si="26"/>
        <v>B0572</v>
      </c>
      <c r="B1701" s="414" t="s">
        <v>4247</v>
      </c>
      <c r="C1701" s="414" t="s">
        <v>4248</v>
      </c>
      <c r="D1701" s="414" t="s">
        <v>1764</v>
      </c>
      <c r="E1701" s="414" t="s">
        <v>4249</v>
      </c>
      <c r="F1701" s="414" t="s">
        <v>4250</v>
      </c>
      <c r="G1701" s="418">
        <v>46235</v>
      </c>
      <c r="H1701" s="414" t="s">
        <v>606</v>
      </c>
      <c r="I1701" s="419">
        <v>45</v>
      </c>
      <c r="J1701" s="419">
        <v>94</v>
      </c>
      <c r="K1701" s="419">
        <v>45</v>
      </c>
      <c r="L1701" s="419">
        <v>1640</v>
      </c>
      <c r="M1701" s="414"/>
      <c r="N1701" s="414" t="s">
        <v>116</v>
      </c>
      <c r="O1701" s="103"/>
      <c r="P1701" s="103"/>
      <c r="Q1701" s="103"/>
      <c r="R1701" s="103"/>
      <c r="S1701" s="103" t="s">
        <v>1768</v>
      </c>
    </row>
    <row r="1702" spans="1:19" ht="14.5" customHeight="1">
      <c r="A1702" s="103" t="str">
        <f t="shared" si="26"/>
        <v>B0572</v>
      </c>
      <c r="B1702" s="414" t="s">
        <v>4247</v>
      </c>
      <c r="C1702" s="414" t="s">
        <v>4251</v>
      </c>
      <c r="D1702" s="414" t="s">
        <v>1764</v>
      </c>
      <c r="E1702" s="414" t="s">
        <v>4252</v>
      </c>
      <c r="F1702" s="414" t="s">
        <v>4253</v>
      </c>
      <c r="G1702" s="418">
        <v>46235</v>
      </c>
      <c r="H1702" s="414" t="s">
        <v>606</v>
      </c>
      <c r="I1702" s="419">
        <v>45</v>
      </c>
      <c r="J1702" s="419">
        <v>94</v>
      </c>
      <c r="K1702" s="419">
        <v>45</v>
      </c>
      <c r="L1702" s="419">
        <v>1640</v>
      </c>
      <c r="M1702" s="414"/>
      <c r="N1702" s="414" t="s">
        <v>116</v>
      </c>
      <c r="O1702" s="103"/>
      <c r="P1702" s="103"/>
      <c r="Q1702" s="103"/>
      <c r="R1702" s="103"/>
      <c r="S1702" s="103" t="s">
        <v>1768</v>
      </c>
    </row>
    <row r="1703" spans="1:19" ht="14.5" customHeight="1">
      <c r="A1703" s="82" t="str">
        <f t="shared" si="26"/>
        <v>B0572</v>
      </c>
      <c r="B1703" s="410" t="s">
        <v>4254</v>
      </c>
      <c r="C1703" s="410" t="s">
        <v>4248</v>
      </c>
      <c r="D1703" s="410" t="s">
        <v>1764</v>
      </c>
      <c r="E1703" s="410" t="s">
        <v>4255</v>
      </c>
      <c r="F1703" s="410" t="s">
        <v>4256</v>
      </c>
      <c r="G1703" s="416">
        <v>45870</v>
      </c>
      <c r="H1703" s="410" t="s">
        <v>606</v>
      </c>
      <c r="I1703" s="417">
        <v>0</v>
      </c>
      <c r="J1703" s="417">
        <v>0</v>
      </c>
      <c r="K1703" s="417">
        <v>0</v>
      </c>
      <c r="L1703" s="417">
        <v>0</v>
      </c>
      <c r="M1703" s="410" t="s">
        <v>115</v>
      </c>
      <c r="N1703" s="410" t="s">
        <v>116</v>
      </c>
      <c r="O1703" s="85"/>
      <c r="P1703" s="85"/>
      <c r="Q1703" s="85"/>
      <c r="R1703" s="85"/>
      <c r="S1703" s="85" t="s">
        <v>1768</v>
      </c>
    </row>
    <row r="1704" spans="1:19" ht="14.5" customHeight="1">
      <c r="A1704" s="103" t="str">
        <f t="shared" si="26"/>
        <v>B0572</v>
      </c>
      <c r="B1704" s="414" t="s">
        <v>4254</v>
      </c>
      <c r="C1704" s="414" t="s">
        <v>4248</v>
      </c>
      <c r="D1704" s="414" t="s">
        <v>1764</v>
      </c>
      <c r="E1704" s="414" t="s">
        <v>4255</v>
      </c>
      <c r="F1704" s="414" t="s">
        <v>4256</v>
      </c>
      <c r="G1704" s="418">
        <v>45870</v>
      </c>
      <c r="H1704" s="414" t="s">
        <v>606</v>
      </c>
      <c r="I1704" s="419">
        <v>0</v>
      </c>
      <c r="J1704" s="419">
        <v>0</v>
      </c>
      <c r="K1704" s="419">
        <v>0</v>
      </c>
      <c r="L1704" s="419">
        <v>0</v>
      </c>
      <c r="M1704" s="414" t="s">
        <v>115</v>
      </c>
      <c r="N1704" s="414" t="s">
        <v>116</v>
      </c>
      <c r="O1704" s="103"/>
      <c r="P1704" s="103"/>
      <c r="Q1704" s="103"/>
      <c r="R1704" s="103"/>
      <c r="S1704" s="103" t="s">
        <v>1768</v>
      </c>
    </row>
    <row r="1705" spans="1:19" ht="14.5" customHeight="1">
      <c r="A1705" s="82" t="str">
        <f t="shared" si="26"/>
        <v>B0573</v>
      </c>
      <c r="B1705" s="410" t="s">
        <v>4257</v>
      </c>
      <c r="C1705" s="410" t="s">
        <v>4258</v>
      </c>
      <c r="D1705" s="410" t="s">
        <v>1764</v>
      </c>
      <c r="E1705" s="410" t="s">
        <v>4259</v>
      </c>
      <c r="F1705" s="410" t="s">
        <v>4260</v>
      </c>
      <c r="G1705" s="416">
        <v>45992</v>
      </c>
      <c r="H1705" s="410" t="s">
        <v>606</v>
      </c>
      <c r="I1705" s="417">
        <v>48</v>
      </c>
      <c r="J1705" s="417">
        <v>44</v>
      </c>
      <c r="K1705" s="417">
        <v>30</v>
      </c>
      <c r="L1705" s="417">
        <v>340</v>
      </c>
      <c r="M1705" s="410"/>
      <c r="N1705" s="410" t="s">
        <v>116</v>
      </c>
      <c r="O1705" s="85"/>
      <c r="P1705" s="85"/>
      <c r="Q1705" s="85"/>
      <c r="R1705" s="85"/>
      <c r="S1705" s="85" t="s">
        <v>1768</v>
      </c>
    </row>
    <row r="1706" spans="1:19" ht="14.5" customHeight="1">
      <c r="A1706" s="82" t="str">
        <f t="shared" si="26"/>
        <v>B0573</v>
      </c>
      <c r="B1706" s="410" t="s">
        <v>4257</v>
      </c>
      <c r="C1706" s="410" t="s">
        <v>4258</v>
      </c>
      <c r="D1706" s="410" t="s">
        <v>1764</v>
      </c>
      <c r="E1706" s="410" t="s">
        <v>4261</v>
      </c>
      <c r="F1706" s="410" t="s">
        <v>4262</v>
      </c>
      <c r="G1706" s="416">
        <v>45870</v>
      </c>
      <c r="H1706" s="410" t="s">
        <v>606</v>
      </c>
      <c r="I1706" s="417">
        <v>48</v>
      </c>
      <c r="J1706" s="417">
        <v>38</v>
      </c>
      <c r="K1706" s="417">
        <v>30</v>
      </c>
      <c r="L1706" s="417">
        <v>340</v>
      </c>
      <c r="M1706" s="410"/>
      <c r="N1706" s="410" t="s">
        <v>116</v>
      </c>
      <c r="O1706" s="85"/>
      <c r="P1706" s="85"/>
      <c r="Q1706" s="85"/>
      <c r="R1706" s="85"/>
      <c r="S1706" s="85" t="s">
        <v>1768</v>
      </c>
    </row>
    <row r="1707" spans="1:19" ht="14.5" customHeight="1">
      <c r="A1707" s="82" t="str">
        <f t="shared" si="26"/>
        <v>B0573</v>
      </c>
      <c r="B1707" s="410" t="s">
        <v>4257</v>
      </c>
      <c r="C1707" s="410" t="s">
        <v>4258</v>
      </c>
      <c r="D1707" s="410" t="s">
        <v>1764</v>
      </c>
      <c r="E1707" s="410" t="s">
        <v>4263</v>
      </c>
      <c r="F1707" s="410" t="s">
        <v>4264</v>
      </c>
      <c r="G1707" s="416">
        <v>45992</v>
      </c>
      <c r="H1707" s="410" t="s">
        <v>606</v>
      </c>
      <c r="I1707" s="417">
        <v>73</v>
      </c>
      <c r="J1707" s="417">
        <v>47</v>
      </c>
      <c r="K1707" s="417">
        <v>21</v>
      </c>
      <c r="L1707" s="417">
        <v>617</v>
      </c>
      <c r="M1707" s="410" t="s">
        <v>115</v>
      </c>
      <c r="N1707" s="410" t="s">
        <v>116</v>
      </c>
      <c r="O1707" s="85"/>
      <c r="P1707" s="85"/>
      <c r="Q1707" s="85"/>
      <c r="R1707" s="85"/>
      <c r="S1707" s="85" t="s">
        <v>1768</v>
      </c>
    </row>
    <row r="1708" spans="1:19" ht="14.5" customHeight="1">
      <c r="A1708" s="103" t="str">
        <f t="shared" si="26"/>
        <v>B0573</v>
      </c>
      <c r="B1708" s="414" t="s">
        <v>4257</v>
      </c>
      <c r="C1708" s="414" t="s">
        <v>4258</v>
      </c>
      <c r="D1708" s="414" t="s">
        <v>1764</v>
      </c>
      <c r="E1708" s="414" t="s">
        <v>4259</v>
      </c>
      <c r="F1708" s="414" t="s">
        <v>4260</v>
      </c>
      <c r="G1708" s="418">
        <v>45992</v>
      </c>
      <c r="H1708" s="414" t="s">
        <v>606</v>
      </c>
      <c r="I1708" s="419">
        <v>30</v>
      </c>
      <c r="J1708" s="419">
        <v>48</v>
      </c>
      <c r="K1708" s="419">
        <v>44</v>
      </c>
      <c r="L1708" s="419">
        <v>340</v>
      </c>
      <c r="M1708" s="414"/>
      <c r="N1708" s="414" t="s">
        <v>116</v>
      </c>
      <c r="O1708" s="103"/>
      <c r="P1708" s="103"/>
      <c r="Q1708" s="103"/>
      <c r="R1708" s="103"/>
      <c r="S1708" s="103" t="s">
        <v>1768</v>
      </c>
    </row>
    <row r="1709" spans="1:19" ht="14.5" customHeight="1">
      <c r="A1709" s="103" t="str">
        <f t="shared" si="26"/>
        <v>B0573</v>
      </c>
      <c r="B1709" s="414" t="s">
        <v>4257</v>
      </c>
      <c r="C1709" s="414" t="s">
        <v>4258</v>
      </c>
      <c r="D1709" s="414" t="s">
        <v>1764</v>
      </c>
      <c r="E1709" s="414" t="s">
        <v>4261</v>
      </c>
      <c r="F1709" s="414" t="s">
        <v>4262</v>
      </c>
      <c r="G1709" s="418">
        <v>45870</v>
      </c>
      <c r="H1709" s="414" t="s">
        <v>606</v>
      </c>
      <c r="I1709" s="419">
        <v>30</v>
      </c>
      <c r="J1709" s="419">
        <v>48</v>
      </c>
      <c r="K1709" s="419">
        <v>38</v>
      </c>
      <c r="L1709" s="419">
        <v>340</v>
      </c>
      <c r="M1709" s="414"/>
      <c r="N1709" s="414" t="s">
        <v>116</v>
      </c>
      <c r="O1709" s="103"/>
      <c r="P1709" s="103"/>
      <c r="Q1709" s="103"/>
      <c r="R1709" s="103"/>
      <c r="S1709" s="103" t="s">
        <v>1768</v>
      </c>
    </row>
    <row r="1710" spans="1:19" ht="14.5" customHeight="1">
      <c r="A1710" s="103" t="str">
        <f t="shared" si="26"/>
        <v>B0573</v>
      </c>
      <c r="B1710" s="414" t="s">
        <v>4257</v>
      </c>
      <c r="C1710" s="414" t="s">
        <v>4258</v>
      </c>
      <c r="D1710" s="414" t="s">
        <v>1764</v>
      </c>
      <c r="E1710" s="414" t="s">
        <v>4263</v>
      </c>
      <c r="F1710" s="414" t="s">
        <v>4264</v>
      </c>
      <c r="G1710" s="418">
        <v>45992</v>
      </c>
      <c r="H1710" s="414" t="s">
        <v>606</v>
      </c>
      <c r="I1710" s="419">
        <v>21</v>
      </c>
      <c r="J1710" s="419">
        <v>73</v>
      </c>
      <c r="K1710" s="419">
        <v>47</v>
      </c>
      <c r="L1710" s="419">
        <v>617</v>
      </c>
      <c r="M1710" s="414" t="s">
        <v>115</v>
      </c>
      <c r="N1710" s="414" t="s">
        <v>116</v>
      </c>
      <c r="O1710" s="103"/>
      <c r="P1710" s="103"/>
      <c r="Q1710" s="103"/>
      <c r="R1710" s="103"/>
      <c r="S1710" s="103" t="s">
        <v>1768</v>
      </c>
    </row>
    <row r="1711" spans="1:19" ht="14.5" customHeight="1">
      <c r="A1711" s="82" t="str">
        <f t="shared" si="26"/>
        <v>B0574</v>
      </c>
      <c r="B1711" s="432" t="s">
        <v>4265</v>
      </c>
      <c r="C1711" s="433" t="s">
        <v>4266</v>
      </c>
      <c r="D1711" s="422"/>
      <c r="E1711" s="422"/>
      <c r="F1711" s="422"/>
      <c r="G1711" s="422"/>
      <c r="H1711" s="422"/>
      <c r="I1711" s="423">
        <v>138</v>
      </c>
      <c r="J1711" s="423">
        <v>31</v>
      </c>
      <c r="K1711" s="411">
        <v>18</v>
      </c>
      <c r="L1711" s="412"/>
      <c r="M1711" s="412"/>
      <c r="N1711" s="412"/>
      <c r="O1711" s="85"/>
      <c r="P1711" s="85"/>
      <c r="Q1711" s="85"/>
      <c r="R1711" s="85"/>
      <c r="S1711" s="85"/>
    </row>
    <row r="1712" spans="1:19" ht="14.5" customHeight="1">
      <c r="A1712" s="103" t="str">
        <f t="shared" si="26"/>
        <v>B0574</v>
      </c>
      <c r="B1712" s="434" t="s">
        <v>4265</v>
      </c>
      <c r="C1712" s="435" t="s">
        <v>4266</v>
      </c>
      <c r="D1712" s="426"/>
      <c r="E1712" s="426"/>
      <c r="F1712" s="426"/>
      <c r="G1712" s="426"/>
      <c r="H1712" s="426"/>
      <c r="I1712" s="415">
        <v>18</v>
      </c>
      <c r="J1712" s="427">
        <v>138</v>
      </c>
      <c r="K1712" s="427">
        <v>31</v>
      </c>
      <c r="L1712" s="413"/>
      <c r="M1712" s="413"/>
      <c r="N1712" s="413"/>
      <c r="O1712" s="103"/>
      <c r="P1712" s="103"/>
      <c r="Q1712" s="103"/>
      <c r="R1712" s="103"/>
      <c r="S1712" s="103"/>
    </row>
    <row r="1713" spans="1:19" ht="14.5" customHeight="1">
      <c r="A1713" s="82" t="str">
        <f t="shared" si="26"/>
        <v>B0579</v>
      </c>
      <c r="B1713" s="410" t="s">
        <v>4267</v>
      </c>
      <c r="C1713" s="410" t="s">
        <v>4268</v>
      </c>
      <c r="D1713" s="410" t="s">
        <v>3758</v>
      </c>
      <c r="E1713" s="410" t="s">
        <v>4269</v>
      </c>
      <c r="F1713" s="410" t="s">
        <v>4270</v>
      </c>
      <c r="G1713" s="416">
        <v>35034</v>
      </c>
      <c r="H1713" s="410" t="s">
        <v>1777</v>
      </c>
      <c r="I1713" s="417">
        <v>80</v>
      </c>
      <c r="J1713" s="417">
        <v>40</v>
      </c>
      <c r="K1713" s="417">
        <v>52</v>
      </c>
      <c r="L1713" s="417">
        <v>4450</v>
      </c>
      <c r="M1713" s="410" t="s">
        <v>115</v>
      </c>
      <c r="N1713" s="410" t="s">
        <v>116</v>
      </c>
      <c r="O1713" s="85"/>
      <c r="P1713" s="85"/>
      <c r="Q1713" s="85"/>
      <c r="R1713" s="85"/>
      <c r="S1713" s="85" t="s">
        <v>1768</v>
      </c>
    </row>
    <row r="1714" spans="1:19" ht="14.5" customHeight="1">
      <c r="A1714" s="82" t="str">
        <f t="shared" si="26"/>
        <v>B0579</v>
      </c>
      <c r="B1714" s="410" t="s">
        <v>4267</v>
      </c>
      <c r="C1714" s="410" t="s">
        <v>4268</v>
      </c>
      <c r="D1714" s="410" t="s">
        <v>1764</v>
      </c>
      <c r="E1714" s="410" t="s">
        <v>4271</v>
      </c>
      <c r="F1714" s="410" t="s">
        <v>4272</v>
      </c>
      <c r="G1714" s="416">
        <v>46631</v>
      </c>
      <c r="H1714" s="410" t="s">
        <v>606</v>
      </c>
      <c r="I1714" s="417">
        <v>55.4</v>
      </c>
      <c r="J1714" s="417">
        <v>33.1</v>
      </c>
      <c r="K1714" s="417">
        <v>63.1</v>
      </c>
      <c r="L1714" s="417">
        <v>856</v>
      </c>
      <c r="M1714" s="410" t="s">
        <v>115</v>
      </c>
      <c r="N1714" s="410" t="s">
        <v>116</v>
      </c>
      <c r="O1714" s="85"/>
      <c r="P1714" s="85"/>
      <c r="Q1714" s="85"/>
      <c r="R1714" s="85"/>
      <c r="S1714" s="85" t="s">
        <v>1768</v>
      </c>
    </row>
    <row r="1715" spans="1:19" ht="14.5" customHeight="1">
      <c r="A1715" s="82" t="str">
        <f t="shared" si="26"/>
        <v>B0579</v>
      </c>
      <c r="B1715" s="410" t="s">
        <v>4267</v>
      </c>
      <c r="C1715" s="410" t="s">
        <v>4268</v>
      </c>
      <c r="D1715" s="410" t="s">
        <v>3758</v>
      </c>
      <c r="E1715" s="410" t="s">
        <v>4273</v>
      </c>
      <c r="F1715" s="410" t="s">
        <v>4274</v>
      </c>
      <c r="G1715" s="416">
        <v>41153</v>
      </c>
      <c r="H1715" s="410" t="s">
        <v>1777</v>
      </c>
      <c r="I1715" s="417">
        <v>52.25</v>
      </c>
      <c r="J1715" s="417">
        <v>36</v>
      </c>
      <c r="K1715" s="417">
        <v>41.75</v>
      </c>
      <c r="L1715" s="417">
        <v>807</v>
      </c>
      <c r="M1715" s="410" t="s">
        <v>115</v>
      </c>
      <c r="N1715" s="410" t="s">
        <v>116</v>
      </c>
      <c r="O1715" s="85"/>
      <c r="P1715" s="85"/>
      <c r="Q1715" s="85"/>
      <c r="R1715" s="85"/>
      <c r="S1715" s="85" t="s">
        <v>1768</v>
      </c>
    </row>
    <row r="1716" spans="1:19" ht="14.5" customHeight="1">
      <c r="A1716" s="82" t="str">
        <f t="shared" si="26"/>
        <v>B0579</v>
      </c>
      <c r="B1716" s="410" t="s">
        <v>4267</v>
      </c>
      <c r="C1716" s="410" t="s">
        <v>4268</v>
      </c>
      <c r="D1716" s="410" t="s">
        <v>3758</v>
      </c>
      <c r="E1716" s="410" t="s">
        <v>4275</v>
      </c>
      <c r="F1716" s="410" t="s">
        <v>4276</v>
      </c>
      <c r="G1716" s="416">
        <v>40422</v>
      </c>
      <c r="H1716" s="410" t="s">
        <v>1777</v>
      </c>
      <c r="I1716" s="417">
        <v>55.4</v>
      </c>
      <c r="J1716" s="417">
        <v>33.1</v>
      </c>
      <c r="K1716" s="417">
        <v>63.1</v>
      </c>
      <c r="L1716" s="417">
        <v>856</v>
      </c>
      <c r="M1716" s="410" t="s">
        <v>115</v>
      </c>
      <c r="N1716" s="410" t="s">
        <v>116</v>
      </c>
      <c r="O1716" s="85"/>
      <c r="P1716" s="85"/>
      <c r="Q1716" s="85"/>
      <c r="R1716" s="85"/>
      <c r="S1716" s="85" t="s">
        <v>1768</v>
      </c>
    </row>
    <row r="1717" spans="1:19" ht="14.5" customHeight="1">
      <c r="A1717" s="103" t="str">
        <f t="shared" si="26"/>
        <v>B0579</v>
      </c>
      <c r="B1717" s="414" t="s">
        <v>4267</v>
      </c>
      <c r="C1717" s="414" t="s">
        <v>4268</v>
      </c>
      <c r="D1717" s="414" t="s">
        <v>3758</v>
      </c>
      <c r="E1717" s="414" t="s">
        <v>4269</v>
      </c>
      <c r="F1717" s="414" t="s">
        <v>4270</v>
      </c>
      <c r="G1717" s="418">
        <v>35034</v>
      </c>
      <c r="H1717" s="414" t="s">
        <v>1777</v>
      </c>
      <c r="I1717" s="419">
        <v>52</v>
      </c>
      <c r="J1717" s="419">
        <v>80</v>
      </c>
      <c r="K1717" s="419">
        <v>40</v>
      </c>
      <c r="L1717" s="419">
        <v>4450</v>
      </c>
      <c r="M1717" s="414" t="s">
        <v>115</v>
      </c>
      <c r="N1717" s="414" t="s">
        <v>116</v>
      </c>
      <c r="O1717" s="103"/>
      <c r="P1717" s="103"/>
      <c r="Q1717" s="103"/>
      <c r="R1717" s="103"/>
      <c r="S1717" s="103" t="s">
        <v>1768</v>
      </c>
    </row>
    <row r="1718" spans="1:19" ht="14.5" customHeight="1">
      <c r="A1718" s="103" t="str">
        <f t="shared" si="26"/>
        <v>B0579</v>
      </c>
      <c r="B1718" s="414" t="s">
        <v>4267</v>
      </c>
      <c r="C1718" s="414" t="s">
        <v>4268</v>
      </c>
      <c r="D1718" s="414" t="s">
        <v>1764</v>
      </c>
      <c r="E1718" s="414" t="s">
        <v>4271</v>
      </c>
      <c r="F1718" s="414" t="s">
        <v>4272</v>
      </c>
      <c r="G1718" s="418">
        <v>46631</v>
      </c>
      <c r="H1718" s="414" t="s">
        <v>606</v>
      </c>
      <c r="I1718" s="419">
        <v>63.1</v>
      </c>
      <c r="J1718" s="419">
        <v>55.4</v>
      </c>
      <c r="K1718" s="419">
        <v>33.1</v>
      </c>
      <c r="L1718" s="419">
        <v>856</v>
      </c>
      <c r="M1718" s="414" t="s">
        <v>115</v>
      </c>
      <c r="N1718" s="414" t="s">
        <v>116</v>
      </c>
      <c r="O1718" s="103"/>
      <c r="P1718" s="103"/>
      <c r="Q1718" s="103"/>
      <c r="R1718" s="103"/>
      <c r="S1718" s="103" t="s">
        <v>1768</v>
      </c>
    </row>
    <row r="1719" spans="1:19" ht="14.5" customHeight="1">
      <c r="A1719" s="103" t="str">
        <f t="shared" si="26"/>
        <v>B0579</v>
      </c>
      <c r="B1719" s="414" t="s">
        <v>4267</v>
      </c>
      <c r="C1719" s="414" t="s">
        <v>4268</v>
      </c>
      <c r="D1719" s="414" t="s">
        <v>3758</v>
      </c>
      <c r="E1719" s="414" t="s">
        <v>4273</v>
      </c>
      <c r="F1719" s="414" t="s">
        <v>4274</v>
      </c>
      <c r="G1719" s="418">
        <v>41153</v>
      </c>
      <c r="H1719" s="414" t="s">
        <v>1777</v>
      </c>
      <c r="I1719" s="419">
        <v>41.75</v>
      </c>
      <c r="J1719" s="419">
        <v>52.25</v>
      </c>
      <c r="K1719" s="419">
        <v>36</v>
      </c>
      <c r="L1719" s="419">
        <v>807</v>
      </c>
      <c r="M1719" s="414" t="s">
        <v>115</v>
      </c>
      <c r="N1719" s="414" t="s">
        <v>116</v>
      </c>
      <c r="O1719" s="103"/>
      <c r="P1719" s="103"/>
      <c r="Q1719" s="103"/>
      <c r="R1719" s="103"/>
      <c r="S1719" s="103" t="s">
        <v>1768</v>
      </c>
    </row>
    <row r="1720" spans="1:19" ht="14.5" customHeight="1">
      <c r="A1720" s="103" t="str">
        <f t="shared" si="26"/>
        <v>B0579</v>
      </c>
      <c r="B1720" s="414" t="s">
        <v>4267</v>
      </c>
      <c r="C1720" s="414" t="s">
        <v>4268</v>
      </c>
      <c r="D1720" s="414" t="s">
        <v>3758</v>
      </c>
      <c r="E1720" s="414" t="s">
        <v>4275</v>
      </c>
      <c r="F1720" s="414" t="s">
        <v>4276</v>
      </c>
      <c r="G1720" s="418">
        <v>40422</v>
      </c>
      <c r="H1720" s="414" t="s">
        <v>1777</v>
      </c>
      <c r="I1720" s="419">
        <v>63.1</v>
      </c>
      <c r="J1720" s="419">
        <v>55.4</v>
      </c>
      <c r="K1720" s="419">
        <v>33.1</v>
      </c>
      <c r="L1720" s="419">
        <v>856</v>
      </c>
      <c r="M1720" s="414" t="s">
        <v>115</v>
      </c>
      <c r="N1720" s="414" t="s">
        <v>116</v>
      </c>
      <c r="O1720" s="103"/>
      <c r="P1720" s="103"/>
      <c r="Q1720" s="103"/>
      <c r="R1720" s="103"/>
      <c r="S1720" s="103" t="s">
        <v>1768</v>
      </c>
    </row>
    <row r="1721" spans="1:19" ht="14.5" customHeight="1">
      <c r="A1721" s="82" t="str">
        <f t="shared" si="26"/>
        <v>B0589</v>
      </c>
      <c r="B1721" s="410" t="s">
        <v>4277</v>
      </c>
      <c r="C1721" s="410" t="s">
        <v>4278</v>
      </c>
      <c r="D1721" s="410" t="s">
        <v>2018</v>
      </c>
      <c r="E1721" s="410" t="s">
        <v>4279</v>
      </c>
      <c r="F1721" s="410" t="s">
        <v>4280</v>
      </c>
      <c r="G1721" s="416">
        <v>42705</v>
      </c>
      <c r="H1721" s="410" t="s">
        <v>623</v>
      </c>
      <c r="I1721" s="417">
        <v>243</v>
      </c>
      <c r="J1721" s="417">
        <v>110</v>
      </c>
      <c r="K1721" s="417">
        <v>105</v>
      </c>
      <c r="L1721" s="417">
        <v>36000</v>
      </c>
      <c r="M1721" s="410" t="s">
        <v>115</v>
      </c>
      <c r="N1721" s="410">
        <v>7</v>
      </c>
      <c r="O1721" s="85"/>
      <c r="P1721" s="85" t="s">
        <v>1882</v>
      </c>
      <c r="Q1721" s="85" t="s">
        <v>1882</v>
      </c>
      <c r="R1721" s="85" t="s">
        <v>1883</v>
      </c>
      <c r="S1721" s="85" t="s">
        <v>1768</v>
      </c>
    </row>
    <row r="1722" spans="1:19" ht="14.5" customHeight="1">
      <c r="A1722" s="82" t="str">
        <f t="shared" si="26"/>
        <v>B0589</v>
      </c>
      <c r="B1722" s="410" t="s">
        <v>4277</v>
      </c>
      <c r="C1722" s="410" t="s">
        <v>4281</v>
      </c>
      <c r="D1722" s="410" t="s">
        <v>2018</v>
      </c>
      <c r="E1722" s="410" t="s">
        <v>4282</v>
      </c>
      <c r="F1722" s="410" t="s">
        <v>4283</v>
      </c>
      <c r="G1722" s="416">
        <v>49279</v>
      </c>
      <c r="H1722" s="410" t="s">
        <v>606</v>
      </c>
      <c r="I1722" s="417">
        <v>252.5</v>
      </c>
      <c r="J1722" s="417">
        <v>126</v>
      </c>
      <c r="K1722" s="417">
        <v>109.5</v>
      </c>
      <c r="L1722" s="417">
        <v>40330</v>
      </c>
      <c r="M1722" s="410" t="s">
        <v>115</v>
      </c>
      <c r="N1722" s="410">
        <v>7</v>
      </c>
      <c r="O1722" s="85"/>
      <c r="P1722" s="85" t="s">
        <v>1882</v>
      </c>
      <c r="Q1722" s="85" t="s">
        <v>1882</v>
      </c>
      <c r="R1722" s="85" t="s">
        <v>1883</v>
      </c>
      <c r="S1722" s="85" t="s">
        <v>1768</v>
      </c>
    </row>
    <row r="1723" spans="1:19" ht="14.5" customHeight="1">
      <c r="A1723" s="103" t="str">
        <f t="shared" si="26"/>
        <v>B0589</v>
      </c>
      <c r="B1723" s="414" t="s">
        <v>4277</v>
      </c>
      <c r="C1723" s="414" t="s">
        <v>4278</v>
      </c>
      <c r="D1723" s="414" t="s">
        <v>2018</v>
      </c>
      <c r="E1723" s="414" t="s">
        <v>4279</v>
      </c>
      <c r="F1723" s="414" t="s">
        <v>4280</v>
      </c>
      <c r="G1723" s="418">
        <v>42705</v>
      </c>
      <c r="H1723" s="414" t="s">
        <v>623</v>
      </c>
      <c r="I1723" s="419">
        <v>105</v>
      </c>
      <c r="J1723" s="419">
        <v>243</v>
      </c>
      <c r="K1723" s="419">
        <v>110</v>
      </c>
      <c r="L1723" s="419">
        <v>36000</v>
      </c>
      <c r="M1723" s="414" t="s">
        <v>115</v>
      </c>
      <c r="N1723" s="414">
        <v>7</v>
      </c>
      <c r="O1723" s="103"/>
      <c r="P1723" s="103" t="s">
        <v>1882</v>
      </c>
      <c r="Q1723" s="103" t="s">
        <v>1882</v>
      </c>
      <c r="R1723" s="103" t="s">
        <v>1883</v>
      </c>
      <c r="S1723" s="103" t="s">
        <v>1768</v>
      </c>
    </row>
    <row r="1724" spans="1:19" ht="14.5" customHeight="1">
      <c r="A1724" s="103" t="str">
        <f t="shared" si="26"/>
        <v>B0589</v>
      </c>
      <c r="B1724" s="414" t="s">
        <v>4277</v>
      </c>
      <c r="C1724" s="414" t="s">
        <v>4281</v>
      </c>
      <c r="D1724" s="414" t="s">
        <v>2018</v>
      </c>
      <c r="E1724" s="414" t="s">
        <v>4282</v>
      </c>
      <c r="F1724" s="414" t="s">
        <v>4283</v>
      </c>
      <c r="G1724" s="418">
        <v>49279</v>
      </c>
      <c r="H1724" s="414" t="s">
        <v>606</v>
      </c>
      <c r="I1724" s="419">
        <v>109.5</v>
      </c>
      <c r="J1724" s="419">
        <v>252.5</v>
      </c>
      <c r="K1724" s="419">
        <v>126</v>
      </c>
      <c r="L1724" s="419">
        <v>40330</v>
      </c>
      <c r="M1724" s="414" t="s">
        <v>115</v>
      </c>
      <c r="N1724" s="414">
        <v>7</v>
      </c>
      <c r="O1724" s="103"/>
      <c r="P1724" s="103" t="s">
        <v>1882</v>
      </c>
      <c r="Q1724" s="103" t="s">
        <v>1882</v>
      </c>
      <c r="R1724" s="103" t="s">
        <v>1883</v>
      </c>
      <c r="S1724" s="103" t="s">
        <v>1768</v>
      </c>
    </row>
    <row r="1725" spans="1:19" ht="14.5" customHeight="1">
      <c r="A1725" s="82" t="str">
        <f t="shared" si="26"/>
        <v>B0626</v>
      </c>
      <c r="B1725" s="410" t="s">
        <v>4284</v>
      </c>
      <c r="C1725" s="410" t="s">
        <v>4285</v>
      </c>
      <c r="D1725" s="410" t="s">
        <v>1764</v>
      </c>
      <c r="E1725" s="410" t="s">
        <v>4286</v>
      </c>
      <c r="F1725" s="410" t="s">
        <v>4287</v>
      </c>
      <c r="G1725" s="416">
        <v>44228</v>
      </c>
      <c r="H1725" s="410" t="s">
        <v>606</v>
      </c>
      <c r="I1725" s="417">
        <v>191</v>
      </c>
      <c r="J1725" s="417">
        <v>87</v>
      </c>
      <c r="K1725" s="417">
        <v>72</v>
      </c>
      <c r="L1725" s="417">
        <v>8070</v>
      </c>
      <c r="M1725" s="410" t="s">
        <v>115</v>
      </c>
      <c r="N1725" s="410">
        <v>7</v>
      </c>
      <c r="O1725" s="85"/>
      <c r="P1725" s="85"/>
      <c r="Q1725" s="85"/>
      <c r="R1725" s="85"/>
      <c r="S1725" s="85" t="s">
        <v>1768</v>
      </c>
    </row>
    <row r="1726" spans="1:19" ht="14.5" customHeight="1">
      <c r="A1726" s="82" t="str">
        <f t="shared" si="26"/>
        <v>B0626</v>
      </c>
      <c r="B1726" s="410" t="s">
        <v>4284</v>
      </c>
      <c r="C1726" s="410" t="s">
        <v>4288</v>
      </c>
      <c r="D1726" s="410" t="s">
        <v>1764</v>
      </c>
      <c r="E1726" s="410" t="s">
        <v>4289</v>
      </c>
      <c r="F1726" s="410" t="s">
        <v>4290</v>
      </c>
      <c r="G1726" s="416">
        <v>41974</v>
      </c>
      <c r="H1726" s="410" t="s">
        <v>623</v>
      </c>
      <c r="I1726" s="417">
        <v>191</v>
      </c>
      <c r="J1726" s="417">
        <v>87</v>
      </c>
      <c r="K1726" s="417">
        <v>72</v>
      </c>
      <c r="L1726" s="417">
        <v>8070</v>
      </c>
      <c r="M1726" s="410" t="s">
        <v>115</v>
      </c>
      <c r="N1726" s="410" t="s">
        <v>116</v>
      </c>
      <c r="O1726" s="85"/>
      <c r="P1726" s="85"/>
      <c r="Q1726" s="85"/>
      <c r="R1726" s="85"/>
      <c r="S1726" s="85" t="s">
        <v>1768</v>
      </c>
    </row>
    <row r="1727" spans="1:19" ht="14.5" customHeight="1">
      <c r="A1727" s="82" t="str">
        <f t="shared" si="26"/>
        <v>B0626</v>
      </c>
      <c r="B1727" s="410" t="s">
        <v>4284</v>
      </c>
      <c r="C1727" s="410" t="s">
        <v>4285</v>
      </c>
      <c r="D1727" s="410" t="s">
        <v>1764</v>
      </c>
      <c r="E1727" s="410" t="s">
        <v>4291</v>
      </c>
      <c r="F1727" s="410" t="s">
        <v>4292</v>
      </c>
      <c r="G1727" s="416">
        <v>46054</v>
      </c>
      <c r="H1727" s="410" t="s">
        <v>606</v>
      </c>
      <c r="I1727" s="417">
        <v>194</v>
      </c>
      <c r="J1727" s="417">
        <v>90.5</v>
      </c>
      <c r="K1727" s="417">
        <v>75</v>
      </c>
      <c r="L1727" s="417">
        <v>9275</v>
      </c>
      <c r="M1727" s="410" t="s">
        <v>115</v>
      </c>
      <c r="N1727" s="410">
        <v>7</v>
      </c>
      <c r="O1727" s="85"/>
      <c r="P1727" s="85"/>
      <c r="Q1727" s="85"/>
      <c r="R1727" s="85"/>
      <c r="S1727" s="85" t="s">
        <v>1768</v>
      </c>
    </row>
    <row r="1728" spans="1:19" ht="14.5" customHeight="1">
      <c r="A1728" s="82" t="str">
        <f t="shared" si="26"/>
        <v>B0626</v>
      </c>
      <c r="B1728" s="410" t="s">
        <v>4284</v>
      </c>
      <c r="C1728" s="410" t="s">
        <v>4293</v>
      </c>
      <c r="D1728" s="410" t="s">
        <v>1764</v>
      </c>
      <c r="E1728" s="410" t="s">
        <v>4294</v>
      </c>
      <c r="F1728" s="410" t="s">
        <v>4295</v>
      </c>
      <c r="G1728" s="416">
        <v>44228</v>
      </c>
      <c r="H1728" s="410" t="s">
        <v>606</v>
      </c>
      <c r="I1728" s="417">
        <v>194</v>
      </c>
      <c r="J1728" s="417">
        <v>91</v>
      </c>
      <c r="K1728" s="417">
        <v>76</v>
      </c>
      <c r="L1728" s="417">
        <v>8070</v>
      </c>
      <c r="M1728" s="410" t="s">
        <v>115</v>
      </c>
      <c r="N1728" s="410">
        <v>7</v>
      </c>
      <c r="O1728" s="85"/>
      <c r="P1728" s="85"/>
      <c r="Q1728" s="85"/>
      <c r="R1728" s="85"/>
      <c r="S1728" s="85" t="s">
        <v>1768</v>
      </c>
    </row>
    <row r="1729" spans="1:19" ht="14.5" customHeight="1">
      <c r="A1729" s="103" t="str">
        <f t="shared" si="26"/>
        <v>B0626</v>
      </c>
      <c r="B1729" s="414" t="s">
        <v>4284</v>
      </c>
      <c r="C1729" s="414" t="s">
        <v>4285</v>
      </c>
      <c r="D1729" s="414" t="s">
        <v>1764</v>
      </c>
      <c r="E1729" s="414" t="s">
        <v>4286</v>
      </c>
      <c r="F1729" s="414" t="s">
        <v>4287</v>
      </c>
      <c r="G1729" s="418">
        <v>44228</v>
      </c>
      <c r="H1729" s="414" t="s">
        <v>606</v>
      </c>
      <c r="I1729" s="419">
        <v>72</v>
      </c>
      <c r="J1729" s="419">
        <v>191</v>
      </c>
      <c r="K1729" s="419">
        <v>87</v>
      </c>
      <c r="L1729" s="419">
        <v>8070</v>
      </c>
      <c r="M1729" s="414" t="s">
        <v>115</v>
      </c>
      <c r="N1729" s="414">
        <v>7</v>
      </c>
      <c r="O1729" s="103"/>
      <c r="P1729" s="103"/>
      <c r="Q1729" s="103"/>
      <c r="R1729" s="103"/>
      <c r="S1729" s="103" t="s">
        <v>1768</v>
      </c>
    </row>
    <row r="1730" spans="1:19" ht="14.5" customHeight="1">
      <c r="A1730" s="103" t="str">
        <f t="shared" ref="A1730:A1793" si="27">LEFT(B1730,5)</f>
        <v>B0626</v>
      </c>
      <c r="B1730" s="414" t="s">
        <v>4284</v>
      </c>
      <c r="C1730" s="414" t="s">
        <v>4288</v>
      </c>
      <c r="D1730" s="414" t="s">
        <v>1764</v>
      </c>
      <c r="E1730" s="414" t="s">
        <v>4289</v>
      </c>
      <c r="F1730" s="414" t="s">
        <v>4290</v>
      </c>
      <c r="G1730" s="418">
        <v>41974</v>
      </c>
      <c r="H1730" s="414" t="s">
        <v>623</v>
      </c>
      <c r="I1730" s="419">
        <v>72</v>
      </c>
      <c r="J1730" s="419">
        <v>191</v>
      </c>
      <c r="K1730" s="419">
        <v>87</v>
      </c>
      <c r="L1730" s="419">
        <v>8070</v>
      </c>
      <c r="M1730" s="414" t="s">
        <v>115</v>
      </c>
      <c r="N1730" s="414" t="s">
        <v>116</v>
      </c>
      <c r="O1730" s="103"/>
      <c r="P1730" s="103"/>
      <c r="Q1730" s="103"/>
      <c r="R1730" s="103"/>
      <c r="S1730" s="103" t="s">
        <v>1768</v>
      </c>
    </row>
    <row r="1731" spans="1:19" ht="14.5" customHeight="1">
      <c r="A1731" s="103" t="str">
        <f t="shared" si="27"/>
        <v>B0626</v>
      </c>
      <c r="B1731" s="414" t="s">
        <v>4284</v>
      </c>
      <c r="C1731" s="414" t="s">
        <v>4285</v>
      </c>
      <c r="D1731" s="414" t="s">
        <v>1764</v>
      </c>
      <c r="E1731" s="414" t="s">
        <v>4291</v>
      </c>
      <c r="F1731" s="414" t="s">
        <v>4292</v>
      </c>
      <c r="G1731" s="418">
        <v>46054</v>
      </c>
      <c r="H1731" s="414" t="s">
        <v>606</v>
      </c>
      <c r="I1731" s="419">
        <v>75</v>
      </c>
      <c r="J1731" s="419">
        <v>194</v>
      </c>
      <c r="K1731" s="419">
        <v>90.5</v>
      </c>
      <c r="L1731" s="419">
        <v>9275</v>
      </c>
      <c r="M1731" s="414" t="s">
        <v>115</v>
      </c>
      <c r="N1731" s="414">
        <v>7</v>
      </c>
      <c r="O1731" s="103"/>
      <c r="P1731" s="103"/>
      <c r="Q1731" s="103"/>
      <c r="R1731" s="103"/>
      <c r="S1731" s="103" t="s">
        <v>1768</v>
      </c>
    </row>
    <row r="1732" spans="1:19" ht="14.5" customHeight="1">
      <c r="A1732" s="103" t="str">
        <f t="shared" si="27"/>
        <v>B0626</v>
      </c>
      <c r="B1732" s="414" t="s">
        <v>4284</v>
      </c>
      <c r="C1732" s="414" t="s">
        <v>4293</v>
      </c>
      <c r="D1732" s="414" t="s">
        <v>1764</v>
      </c>
      <c r="E1732" s="414" t="s">
        <v>4294</v>
      </c>
      <c r="F1732" s="414" t="s">
        <v>4295</v>
      </c>
      <c r="G1732" s="418">
        <v>44228</v>
      </c>
      <c r="H1732" s="414" t="s">
        <v>606</v>
      </c>
      <c r="I1732" s="419">
        <v>76</v>
      </c>
      <c r="J1732" s="419">
        <v>194</v>
      </c>
      <c r="K1732" s="419">
        <v>91</v>
      </c>
      <c r="L1732" s="419">
        <v>8070</v>
      </c>
      <c r="M1732" s="414" t="s">
        <v>115</v>
      </c>
      <c r="N1732" s="414">
        <v>7</v>
      </c>
      <c r="O1732" s="103"/>
      <c r="P1732" s="103"/>
      <c r="Q1732" s="103"/>
      <c r="R1732" s="103"/>
      <c r="S1732" s="103" t="s">
        <v>1768</v>
      </c>
    </row>
    <row r="1733" spans="1:19" ht="14.5" customHeight="1">
      <c r="A1733" s="82" t="str">
        <f t="shared" si="27"/>
        <v>B0640</v>
      </c>
      <c r="B1733" s="410" t="s">
        <v>4296</v>
      </c>
      <c r="C1733" s="410" t="s">
        <v>4297</v>
      </c>
      <c r="D1733" s="410" t="s">
        <v>1764</v>
      </c>
      <c r="E1733" s="410" t="s">
        <v>4298</v>
      </c>
      <c r="F1733" s="410" t="s">
        <v>4299</v>
      </c>
      <c r="G1733" s="416">
        <v>47453</v>
      </c>
      <c r="H1733" s="410" t="s">
        <v>606</v>
      </c>
      <c r="I1733" s="417">
        <v>128</v>
      </c>
      <c r="J1733" s="417">
        <v>46</v>
      </c>
      <c r="K1733" s="417">
        <v>61</v>
      </c>
      <c r="L1733" s="417">
        <v>1920</v>
      </c>
      <c r="M1733" s="410" t="s">
        <v>115</v>
      </c>
      <c r="N1733" s="410" t="s">
        <v>116</v>
      </c>
      <c r="O1733" s="85"/>
      <c r="P1733" s="85"/>
      <c r="Q1733" s="85"/>
      <c r="R1733" s="85"/>
      <c r="S1733" s="85" t="s">
        <v>1768</v>
      </c>
    </row>
    <row r="1734" spans="1:19" ht="14.5" customHeight="1">
      <c r="A1734" s="82" t="str">
        <f t="shared" si="27"/>
        <v>B0640</v>
      </c>
      <c r="B1734" s="410" t="s">
        <v>4296</v>
      </c>
      <c r="C1734" s="410" t="s">
        <v>4297</v>
      </c>
      <c r="D1734" s="410" t="s">
        <v>3758</v>
      </c>
      <c r="E1734" s="410" t="s">
        <v>4300</v>
      </c>
      <c r="F1734" s="410" t="s">
        <v>4301</v>
      </c>
      <c r="G1734" s="416">
        <v>41091</v>
      </c>
      <c r="H1734" s="410" t="s">
        <v>1777</v>
      </c>
      <c r="I1734" s="417">
        <v>175</v>
      </c>
      <c r="J1734" s="417">
        <v>58</v>
      </c>
      <c r="K1734" s="417">
        <v>47</v>
      </c>
      <c r="L1734" s="417">
        <v>2000</v>
      </c>
      <c r="M1734" s="410" t="s">
        <v>115</v>
      </c>
      <c r="N1734" s="410" t="s">
        <v>116</v>
      </c>
      <c r="O1734" s="85"/>
      <c r="P1734" s="85"/>
      <c r="Q1734" s="85"/>
      <c r="R1734" s="85"/>
      <c r="S1734" s="85" t="s">
        <v>1768</v>
      </c>
    </row>
    <row r="1735" spans="1:19" ht="14.5" customHeight="1">
      <c r="A1735" s="103" t="str">
        <f t="shared" si="27"/>
        <v>B0640</v>
      </c>
      <c r="B1735" s="414" t="s">
        <v>4296</v>
      </c>
      <c r="C1735" s="414" t="s">
        <v>4297</v>
      </c>
      <c r="D1735" s="414" t="s">
        <v>1764</v>
      </c>
      <c r="E1735" s="414" t="s">
        <v>4298</v>
      </c>
      <c r="F1735" s="414" t="s">
        <v>4299</v>
      </c>
      <c r="G1735" s="418">
        <v>47453</v>
      </c>
      <c r="H1735" s="414" t="s">
        <v>606</v>
      </c>
      <c r="I1735" s="419">
        <v>61</v>
      </c>
      <c r="J1735" s="419">
        <v>128</v>
      </c>
      <c r="K1735" s="419">
        <v>46</v>
      </c>
      <c r="L1735" s="419">
        <v>1920</v>
      </c>
      <c r="M1735" s="414" t="s">
        <v>115</v>
      </c>
      <c r="N1735" s="414" t="s">
        <v>116</v>
      </c>
      <c r="O1735" s="103"/>
      <c r="P1735" s="103"/>
      <c r="Q1735" s="103"/>
      <c r="R1735" s="103"/>
      <c r="S1735" s="103" t="s">
        <v>1768</v>
      </c>
    </row>
    <row r="1736" spans="1:19" ht="14.5" customHeight="1">
      <c r="A1736" s="103" t="str">
        <f t="shared" si="27"/>
        <v>B0640</v>
      </c>
      <c r="B1736" s="414" t="s">
        <v>4296</v>
      </c>
      <c r="C1736" s="414" t="s">
        <v>4297</v>
      </c>
      <c r="D1736" s="414" t="s">
        <v>3758</v>
      </c>
      <c r="E1736" s="414" t="s">
        <v>4300</v>
      </c>
      <c r="F1736" s="414" t="s">
        <v>4301</v>
      </c>
      <c r="G1736" s="418">
        <v>41091</v>
      </c>
      <c r="H1736" s="414" t="s">
        <v>1777</v>
      </c>
      <c r="I1736" s="419">
        <v>47</v>
      </c>
      <c r="J1736" s="419">
        <v>175</v>
      </c>
      <c r="K1736" s="419">
        <v>58</v>
      </c>
      <c r="L1736" s="419">
        <v>2000</v>
      </c>
      <c r="M1736" s="414" t="s">
        <v>115</v>
      </c>
      <c r="N1736" s="414" t="s">
        <v>116</v>
      </c>
      <c r="O1736" s="103"/>
      <c r="P1736" s="103"/>
      <c r="Q1736" s="103"/>
      <c r="R1736" s="103"/>
      <c r="S1736" s="103" t="s">
        <v>1768</v>
      </c>
    </row>
    <row r="1737" spans="1:19" ht="14.5" customHeight="1">
      <c r="A1737" s="82" t="str">
        <f t="shared" si="27"/>
        <v>B0647</v>
      </c>
      <c r="B1737" s="432" t="s">
        <v>4302</v>
      </c>
      <c r="C1737" s="433" t="s">
        <v>4303</v>
      </c>
      <c r="D1737" s="422"/>
      <c r="E1737" s="422"/>
      <c r="F1737" s="422"/>
      <c r="G1737" s="422"/>
      <c r="H1737" s="422"/>
      <c r="I1737" s="423">
        <v>88.5</v>
      </c>
      <c r="J1737" s="423">
        <v>78.8</v>
      </c>
      <c r="K1737" s="411">
        <v>62.5</v>
      </c>
      <c r="L1737" s="412"/>
      <c r="M1737" s="412"/>
      <c r="N1737" s="412"/>
      <c r="O1737" s="85"/>
      <c r="P1737" s="85"/>
      <c r="Q1737" s="85"/>
      <c r="R1737" s="85"/>
      <c r="S1737" s="85"/>
    </row>
    <row r="1738" spans="1:19" ht="14.5" customHeight="1">
      <c r="A1738" s="103" t="str">
        <f t="shared" si="27"/>
        <v>B0647</v>
      </c>
      <c r="B1738" s="434" t="s">
        <v>4302</v>
      </c>
      <c r="C1738" s="435" t="s">
        <v>4303</v>
      </c>
      <c r="D1738" s="426"/>
      <c r="E1738" s="426"/>
      <c r="F1738" s="426"/>
      <c r="G1738" s="426"/>
      <c r="H1738" s="426"/>
      <c r="I1738" s="415">
        <v>62.5</v>
      </c>
      <c r="J1738" s="427">
        <v>88.5</v>
      </c>
      <c r="K1738" s="427">
        <v>78.8</v>
      </c>
      <c r="L1738" s="413"/>
      <c r="M1738" s="413"/>
      <c r="N1738" s="413"/>
      <c r="O1738" s="103"/>
      <c r="P1738" s="103"/>
      <c r="Q1738" s="103"/>
      <c r="R1738" s="103"/>
      <c r="S1738" s="103"/>
    </row>
    <row r="1739" spans="1:19" ht="14.5" customHeight="1">
      <c r="A1739" s="82" t="str">
        <f t="shared" si="27"/>
        <v>B0675</v>
      </c>
      <c r="B1739" s="410" t="s">
        <v>4304</v>
      </c>
      <c r="C1739" s="410" t="s">
        <v>4305</v>
      </c>
      <c r="D1739" s="410" t="s">
        <v>1764</v>
      </c>
      <c r="E1739" s="410" t="s">
        <v>4306</v>
      </c>
      <c r="F1739" s="410" t="s">
        <v>4307</v>
      </c>
      <c r="G1739" s="416">
        <v>47818</v>
      </c>
      <c r="H1739" s="410" t="s">
        <v>606</v>
      </c>
      <c r="I1739" s="417">
        <v>420</v>
      </c>
      <c r="J1739" s="417">
        <v>203</v>
      </c>
      <c r="K1739" s="417">
        <v>53</v>
      </c>
      <c r="L1739" s="417">
        <v>32232</v>
      </c>
      <c r="M1739" s="410" t="s">
        <v>115</v>
      </c>
      <c r="N1739" s="410" t="s">
        <v>116</v>
      </c>
      <c r="O1739" s="85"/>
      <c r="P1739" s="85" t="s">
        <v>1882</v>
      </c>
      <c r="Q1739" s="85" t="s">
        <v>1882</v>
      </c>
      <c r="R1739" s="85" t="s">
        <v>1883</v>
      </c>
      <c r="S1739" s="85" t="s">
        <v>1768</v>
      </c>
    </row>
    <row r="1740" spans="1:19" ht="14.5" customHeight="1">
      <c r="A1740" s="82" t="str">
        <f t="shared" si="27"/>
        <v>B0675</v>
      </c>
      <c r="B1740" s="410" t="s">
        <v>4304</v>
      </c>
      <c r="C1740" s="410" t="s">
        <v>4305</v>
      </c>
      <c r="D1740" s="410" t="s">
        <v>1764</v>
      </c>
      <c r="E1740" s="410" t="s">
        <v>4308</v>
      </c>
      <c r="F1740" s="410" t="s">
        <v>4309</v>
      </c>
      <c r="G1740" s="416">
        <v>40513</v>
      </c>
      <c r="H1740" s="410" t="s">
        <v>1777</v>
      </c>
      <c r="I1740" s="417">
        <v>420</v>
      </c>
      <c r="J1740" s="417">
        <v>203</v>
      </c>
      <c r="K1740" s="417">
        <v>53</v>
      </c>
      <c r="L1740" s="417">
        <v>45900</v>
      </c>
      <c r="M1740" s="410" t="s">
        <v>115</v>
      </c>
      <c r="N1740" s="410" t="s">
        <v>116</v>
      </c>
      <c r="O1740" s="85"/>
      <c r="P1740" s="85" t="s">
        <v>1882</v>
      </c>
      <c r="Q1740" s="85" t="s">
        <v>1882</v>
      </c>
      <c r="R1740" s="85" t="s">
        <v>1883</v>
      </c>
      <c r="S1740" s="85" t="s">
        <v>1768</v>
      </c>
    </row>
    <row r="1741" spans="1:19" ht="14.5" customHeight="1">
      <c r="A1741" s="103" t="str">
        <f t="shared" si="27"/>
        <v>B0675</v>
      </c>
      <c r="B1741" s="414" t="s">
        <v>4304</v>
      </c>
      <c r="C1741" s="414" t="s">
        <v>4305</v>
      </c>
      <c r="D1741" s="414" t="s">
        <v>1764</v>
      </c>
      <c r="E1741" s="414" t="s">
        <v>4306</v>
      </c>
      <c r="F1741" s="414" t="s">
        <v>4307</v>
      </c>
      <c r="G1741" s="418">
        <v>47818</v>
      </c>
      <c r="H1741" s="414" t="s">
        <v>606</v>
      </c>
      <c r="I1741" s="419">
        <v>53</v>
      </c>
      <c r="J1741" s="419">
        <v>420</v>
      </c>
      <c r="K1741" s="419">
        <v>203</v>
      </c>
      <c r="L1741" s="419">
        <v>32232</v>
      </c>
      <c r="M1741" s="414" t="s">
        <v>115</v>
      </c>
      <c r="N1741" s="414" t="s">
        <v>116</v>
      </c>
      <c r="O1741" s="103"/>
      <c r="P1741" s="103" t="s">
        <v>1882</v>
      </c>
      <c r="Q1741" s="103" t="s">
        <v>1882</v>
      </c>
      <c r="R1741" s="103" t="s">
        <v>1883</v>
      </c>
      <c r="S1741" s="103" t="s">
        <v>1768</v>
      </c>
    </row>
    <row r="1742" spans="1:19" ht="14.5" customHeight="1">
      <c r="A1742" s="103" t="str">
        <f t="shared" si="27"/>
        <v>B0675</v>
      </c>
      <c r="B1742" s="414" t="s">
        <v>4304</v>
      </c>
      <c r="C1742" s="414" t="s">
        <v>4305</v>
      </c>
      <c r="D1742" s="414" t="s">
        <v>1764</v>
      </c>
      <c r="E1742" s="414" t="s">
        <v>4308</v>
      </c>
      <c r="F1742" s="414" t="s">
        <v>4309</v>
      </c>
      <c r="G1742" s="418">
        <v>40513</v>
      </c>
      <c r="H1742" s="414" t="s">
        <v>1777</v>
      </c>
      <c r="I1742" s="419">
        <v>53</v>
      </c>
      <c r="J1742" s="419">
        <v>420</v>
      </c>
      <c r="K1742" s="419">
        <v>203</v>
      </c>
      <c r="L1742" s="419">
        <v>45900</v>
      </c>
      <c r="M1742" s="414" t="s">
        <v>115</v>
      </c>
      <c r="N1742" s="414" t="s">
        <v>116</v>
      </c>
      <c r="O1742" s="103"/>
      <c r="P1742" s="103" t="s">
        <v>1882</v>
      </c>
      <c r="Q1742" s="103" t="s">
        <v>1882</v>
      </c>
      <c r="R1742" s="103" t="s">
        <v>1883</v>
      </c>
      <c r="S1742" s="103" t="s">
        <v>1768</v>
      </c>
    </row>
    <row r="1743" spans="1:19" ht="14.5" customHeight="1">
      <c r="A1743" s="82" t="str">
        <f t="shared" si="27"/>
        <v>B0676</v>
      </c>
      <c r="B1743" s="410" t="s">
        <v>4310</v>
      </c>
      <c r="C1743" s="410" t="s">
        <v>4311</v>
      </c>
      <c r="D1743" s="410" t="s">
        <v>1764</v>
      </c>
      <c r="E1743" s="410" t="s">
        <v>4312</v>
      </c>
      <c r="F1743" s="410" t="s">
        <v>4313</v>
      </c>
      <c r="G1743" s="416">
        <v>44075</v>
      </c>
      <c r="H1743" s="410" t="s">
        <v>606</v>
      </c>
      <c r="I1743" s="417">
        <v>60</v>
      </c>
      <c r="J1743" s="417">
        <v>48</v>
      </c>
      <c r="K1743" s="417">
        <v>30</v>
      </c>
      <c r="L1743" s="417">
        <v>480</v>
      </c>
      <c r="M1743" s="410" t="s">
        <v>115</v>
      </c>
      <c r="N1743" s="410" t="s">
        <v>116</v>
      </c>
      <c r="O1743" s="85" t="s">
        <v>1882</v>
      </c>
      <c r="P1743" s="85"/>
      <c r="Q1743" s="85" t="s">
        <v>1882</v>
      </c>
      <c r="R1743" s="85" t="s">
        <v>1883</v>
      </c>
      <c r="S1743" s="85" t="s">
        <v>1768</v>
      </c>
    </row>
    <row r="1744" spans="1:19" ht="14.5" customHeight="1">
      <c r="A1744" s="103" t="str">
        <f t="shared" si="27"/>
        <v>B0676</v>
      </c>
      <c r="B1744" s="414" t="s">
        <v>4310</v>
      </c>
      <c r="C1744" s="414" t="s">
        <v>4311</v>
      </c>
      <c r="D1744" s="414" t="s">
        <v>1764</v>
      </c>
      <c r="E1744" s="414" t="s">
        <v>4312</v>
      </c>
      <c r="F1744" s="414" t="s">
        <v>4313</v>
      </c>
      <c r="G1744" s="418">
        <v>44075</v>
      </c>
      <c r="H1744" s="414" t="s">
        <v>606</v>
      </c>
      <c r="I1744" s="419">
        <v>30</v>
      </c>
      <c r="J1744" s="419">
        <v>60</v>
      </c>
      <c r="K1744" s="419">
        <v>48</v>
      </c>
      <c r="L1744" s="419">
        <v>480</v>
      </c>
      <c r="M1744" s="414" t="s">
        <v>115</v>
      </c>
      <c r="N1744" s="414" t="s">
        <v>116</v>
      </c>
      <c r="O1744" s="103" t="s">
        <v>1882</v>
      </c>
      <c r="P1744" s="103"/>
      <c r="Q1744" s="103" t="s">
        <v>1882</v>
      </c>
      <c r="R1744" s="103" t="s">
        <v>1883</v>
      </c>
      <c r="S1744" s="103" t="s">
        <v>1768</v>
      </c>
    </row>
    <row r="1745" spans="1:19" ht="14.5" customHeight="1">
      <c r="A1745" s="82" t="str">
        <f t="shared" si="27"/>
        <v>B0676</v>
      </c>
      <c r="B1745" s="410" t="s">
        <v>4314</v>
      </c>
      <c r="C1745" s="410" t="s">
        <v>4311</v>
      </c>
      <c r="D1745" s="410" t="s">
        <v>1764</v>
      </c>
      <c r="E1745" s="410" t="s">
        <v>4315</v>
      </c>
      <c r="F1745" s="410" t="s">
        <v>4316</v>
      </c>
      <c r="G1745" s="416">
        <v>44075</v>
      </c>
      <c r="H1745" s="410" t="s">
        <v>606</v>
      </c>
      <c r="I1745" s="417">
        <v>0</v>
      </c>
      <c r="J1745" s="417">
        <v>0</v>
      </c>
      <c r="K1745" s="417">
        <v>0</v>
      </c>
      <c r="L1745" s="417">
        <v>0</v>
      </c>
      <c r="M1745" s="410" t="s">
        <v>115</v>
      </c>
      <c r="N1745" s="410" t="s">
        <v>116</v>
      </c>
      <c r="O1745" s="85" t="s">
        <v>1882</v>
      </c>
      <c r="P1745" s="85"/>
      <c r="Q1745" s="85" t="s">
        <v>1882</v>
      </c>
      <c r="R1745" s="85" t="s">
        <v>1883</v>
      </c>
      <c r="S1745" s="85" t="s">
        <v>1768</v>
      </c>
    </row>
    <row r="1746" spans="1:19" ht="14.5" customHeight="1">
      <c r="A1746" s="82" t="str">
        <f t="shared" si="27"/>
        <v>B0676</v>
      </c>
      <c r="B1746" s="410" t="s">
        <v>4314</v>
      </c>
      <c r="C1746" s="410" t="s">
        <v>4311</v>
      </c>
      <c r="D1746" s="410" t="s">
        <v>1764</v>
      </c>
      <c r="E1746" s="410" t="s">
        <v>4317</v>
      </c>
      <c r="F1746" s="410" t="s">
        <v>4318</v>
      </c>
      <c r="G1746" s="416">
        <v>41974</v>
      </c>
      <c r="H1746" s="410" t="s">
        <v>1777</v>
      </c>
      <c r="I1746" s="417">
        <v>0</v>
      </c>
      <c r="J1746" s="417">
        <v>0</v>
      </c>
      <c r="K1746" s="417">
        <v>0</v>
      </c>
      <c r="L1746" s="417">
        <v>0</v>
      </c>
      <c r="M1746" s="410" t="s">
        <v>115</v>
      </c>
      <c r="N1746" s="410" t="s">
        <v>116</v>
      </c>
      <c r="O1746" s="85" t="s">
        <v>1882</v>
      </c>
      <c r="P1746" s="85"/>
      <c r="Q1746" s="85" t="s">
        <v>1882</v>
      </c>
      <c r="R1746" s="85" t="s">
        <v>1883</v>
      </c>
      <c r="S1746" s="85" t="s">
        <v>1768</v>
      </c>
    </row>
    <row r="1747" spans="1:19" ht="14.5" customHeight="1">
      <c r="A1747" s="103" t="str">
        <f t="shared" si="27"/>
        <v>B0676</v>
      </c>
      <c r="B1747" s="414" t="s">
        <v>4314</v>
      </c>
      <c r="C1747" s="414" t="s">
        <v>4311</v>
      </c>
      <c r="D1747" s="414" t="s">
        <v>1764</v>
      </c>
      <c r="E1747" s="414" t="s">
        <v>4315</v>
      </c>
      <c r="F1747" s="414" t="s">
        <v>4316</v>
      </c>
      <c r="G1747" s="418">
        <v>44075</v>
      </c>
      <c r="H1747" s="414" t="s">
        <v>606</v>
      </c>
      <c r="I1747" s="419">
        <v>0</v>
      </c>
      <c r="J1747" s="419">
        <v>0</v>
      </c>
      <c r="K1747" s="419">
        <v>0</v>
      </c>
      <c r="L1747" s="419">
        <v>0</v>
      </c>
      <c r="M1747" s="414" t="s">
        <v>115</v>
      </c>
      <c r="N1747" s="414" t="s">
        <v>116</v>
      </c>
      <c r="O1747" s="103" t="s">
        <v>1882</v>
      </c>
      <c r="P1747" s="103"/>
      <c r="Q1747" s="103" t="s">
        <v>1882</v>
      </c>
      <c r="R1747" s="103" t="s">
        <v>1883</v>
      </c>
      <c r="S1747" s="103" t="s">
        <v>1768</v>
      </c>
    </row>
    <row r="1748" spans="1:19" ht="14.5" customHeight="1">
      <c r="A1748" s="103" t="str">
        <f t="shared" si="27"/>
        <v>B0676</v>
      </c>
      <c r="B1748" s="414" t="s">
        <v>4314</v>
      </c>
      <c r="C1748" s="414" t="s">
        <v>4311</v>
      </c>
      <c r="D1748" s="414" t="s">
        <v>1764</v>
      </c>
      <c r="E1748" s="414" t="s">
        <v>4317</v>
      </c>
      <c r="F1748" s="414" t="s">
        <v>4318</v>
      </c>
      <c r="G1748" s="418">
        <v>41974</v>
      </c>
      <c r="H1748" s="414" t="s">
        <v>1777</v>
      </c>
      <c r="I1748" s="419">
        <v>0</v>
      </c>
      <c r="J1748" s="419">
        <v>0</v>
      </c>
      <c r="K1748" s="419">
        <v>0</v>
      </c>
      <c r="L1748" s="419">
        <v>0</v>
      </c>
      <c r="M1748" s="414" t="s">
        <v>115</v>
      </c>
      <c r="N1748" s="414" t="s">
        <v>116</v>
      </c>
      <c r="O1748" s="103" t="s">
        <v>1882</v>
      </c>
      <c r="P1748" s="103"/>
      <c r="Q1748" s="103" t="s">
        <v>1882</v>
      </c>
      <c r="R1748" s="103" t="s">
        <v>1883</v>
      </c>
      <c r="S1748" s="103" t="s">
        <v>1768</v>
      </c>
    </row>
    <row r="1749" spans="1:19" ht="14.5" customHeight="1">
      <c r="A1749" s="82" t="str">
        <f t="shared" si="27"/>
        <v>B0685</v>
      </c>
      <c r="B1749" s="410" t="s">
        <v>4319</v>
      </c>
      <c r="C1749" s="410" t="s">
        <v>4320</v>
      </c>
      <c r="D1749" s="410" t="s">
        <v>1764</v>
      </c>
      <c r="E1749" s="410" t="s">
        <v>4321</v>
      </c>
      <c r="F1749" s="410" t="s">
        <v>4322</v>
      </c>
      <c r="G1749" s="416">
        <v>47818</v>
      </c>
      <c r="H1749" s="410" t="s">
        <v>606</v>
      </c>
      <c r="I1749" s="417">
        <v>650</v>
      </c>
      <c r="J1749" s="417">
        <v>630</v>
      </c>
      <c r="K1749" s="417">
        <v>48</v>
      </c>
      <c r="L1749" s="417">
        <v>140164</v>
      </c>
      <c r="M1749" s="410" t="s">
        <v>115</v>
      </c>
      <c r="N1749" s="410" t="s">
        <v>116</v>
      </c>
      <c r="O1749" s="85"/>
      <c r="P1749" s="85" t="s">
        <v>1882</v>
      </c>
      <c r="Q1749" s="85" t="s">
        <v>1882</v>
      </c>
      <c r="R1749" s="85" t="s">
        <v>1883</v>
      </c>
      <c r="S1749" s="85" t="s">
        <v>1768</v>
      </c>
    </row>
    <row r="1750" spans="1:19" ht="14.5" customHeight="1">
      <c r="A1750" s="82" t="str">
        <f t="shared" si="27"/>
        <v>B0685</v>
      </c>
      <c r="B1750" s="410" t="s">
        <v>4319</v>
      </c>
      <c r="C1750" s="410" t="s">
        <v>4320</v>
      </c>
      <c r="D1750" s="410" t="s">
        <v>1764</v>
      </c>
      <c r="E1750" s="410" t="s">
        <v>4323</v>
      </c>
      <c r="F1750" s="410" t="s">
        <v>4324</v>
      </c>
      <c r="G1750" s="416">
        <v>40513</v>
      </c>
      <c r="H1750" s="410" t="s">
        <v>1777</v>
      </c>
      <c r="I1750" s="417">
        <v>650</v>
      </c>
      <c r="J1750" s="417">
        <v>630</v>
      </c>
      <c r="K1750" s="417">
        <v>48</v>
      </c>
      <c r="L1750" s="417">
        <v>140164</v>
      </c>
      <c r="M1750" s="410" t="s">
        <v>115</v>
      </c>
      <c r="N1750" s="410" t="s">
        <v>116</v>
      </c>
      <c r="O1750" s="85"/>
      <c r="P1750" s="85" t="s">
        <v>1882</v>
      </c>
      <c r="Q1750" s="85" t="s">
        <v>1882</v>
      </c>
      <c r="R1750" s="85" t="s">
        <v>1883</v>
      </c>
      <c r="S1750" s="85" t="s">
        <v>1768</v>
      </c>
    </row>
    <row r="1751" spans="1:19" ht="14.5" customHeight="1">
      <c r="A1751" s="103" t="str">
        <f t="shared" si="27"/>
        <v>B0685</v>
      </c>
      <c r="B1751" s="414" t="s">
        <v>4319</v>
      </c>
      <c r="C1751" s="414" t="s">
        <v>4320</v>
      </c>
      <c r="D1751" s="414" t="s">
        <v>1764</v>
      </c>
      <c r="E1751" s="414" t="s">
        <v>4321</v>
      </c>
      <c r="F1751" s="414" t="s">
        <v>4322</v>
      </c>
      <c r="G1751" s="418">
        <v>47818</v>
      </c>
      <c r="H1751" s="414" t="s">
        <v>606</v>
      </c>
      <c r="I1751" s="419">
        <v>48</v>
      </c>
      <c r="J1751" s="419">
        <v>650</v>
      </c>
      <c r="K1751" s="419">
        <v>630</v>
      </c>
      <c r="L1751" s="419">
        <v>140164</v>
      </c>
      <c r="M1751" s="414" t="s">
        <v>115</v>
      </c>
      <c r="N1751" s="414" t="s">
        <v>116</v>
      </c>
      <c r="O1751" s="103"/>
      <c r="P1751" s="103" t="s">
        <v>1882</v>
      </c>
      <c r="Q1751" s="103" t="s">
        <v>1882</v>
      </c>
      <c r="R1751" s="103" t="s">
        <v>1883</v>
      </c>
      <c r="S1751" s="103" t="s">
        <v>1768</v>
      </c>
    </row>
    <row r="1752" spans="1:19" ht="14.5" customHeight="1">
      <c r="A1752" s="103" t="str">
        <f t="shared" si="27"/>
        <v>B0685</v>
      </c>
      <c r="B1752" s="414" t="s">
        <v>4319</v>
      </c>
      <c r="C1752" s="414" t="s">
        <v>4320</v>
      </c>
      <c r="D1752" s="414" t="s">
        <v>1764</v>
      </c>
      <c r="E1752" s="414" t="s">
        <v>4323</v>
      </c>
      <c r="F1752" s="414" t="s">
        <v>4324</v>
      </c>
      <c r="G1752" s="418">
        <v>40513</v>
      </c>
      <c r="H1752" s="414" t="s">
        <v>1777</v>
      </c>
      <c r="I1752" s="419">
        <v>48</v>
      </c>
      <c r="J1752" s="419">
        <v>650</v>
      </c>
      <c r="K1752" s="419">
        <v>630</v>
      </c>
      <c r="L1752" s="419">
        <v>140164</v>
      </c>
      <c r="M1752" s="414" t="s">
        <v>115</v>
      </c>
      <c r="N1752" s="414" t="s">
        <v>116</v>
      </c>
      <c r="O1752" s="103"/>
      <c r="P1752" s="103" t="s">
        <v>1882</v>
      </c>
      <c r="Q1752" s="103" t="s">
        <v>1882</v>
      </c>
      <c r="R1752" s="103" t="s">
        <v>1883</v>
      </c>
      <c r="S1752" s="103" t="s">
        <v>1768</v>
      </c>
    </row>
    <row r="1753" spans="1:19" ht="14.5" customHeight="1">
      <c r="A1753" s="82" t="str">
        <f t="shared" si="27"/>
        <v>B0696</v>
      </c>
      <c r="B1753" s="410" t="s">
        <v>4325</v>
      </c>
      <c r="C1753" s="410" t="s">
        <v>4326</v>
      </c>
      <c r="D1753" s="410" t="s">
        <v>1764</v>
      </c>
      <c r="E1753" s="410" t="s">
        <v>4327</v>
      </c>
      <c r="F1753" s="410" t="s">
        <v>4328</v>
      </c>
      <c r="G1753" s="416">
        <v>45992</v>
      </c>
      <c r="H1753" s="410" t="s">
        <v>606</v>
      </c>
      <c r="I1753" s="417">
        <v>16</v>
      </c>
      <c r="J1753" s="417">
        <v>12</v>
      </c>
      <c r="K1753" s="417">
        <v>17</v>
      </c>
      <c r="L1753" s="417">
        <v>25</v>
      </c>
      <c r="M1753" s="410" t="s">
        <v>115</v>
      </c>
      <c r="N1753" s="410" t="s">
        <v>116</v>
      </c>
      <c r="O1753" s="85"/>
      <c r="P1753" s="85"/>
      <c r="Q1753" s="85"/>
      <c r="R1753" s="85"/>
      <c r="S1753" s="85" t="s">
        <v>1768</v>
      </c>
    </row>
    <row r="1754" spans="1:19" ht="14.5" customHeight="1">
      <c r="A1754" s="103" t="str">
        <f t="shared" si="27"/>
        <v>B0696</v>
      </c>
      <c r="B1754" s="414" t="s">
        <v>4325</v>
      </c>
      <c r="C1754" s="414" t="s">
        <v>4326</v>
      </c>
      <c r="D1754" s="414" t="s">
        <v>1764</v>
      </c>
      <c r="E1754" s="414" t="s">
        <v>4327</v>
      </c>
      <c r="F1754" s="414" t="s">
        <v>4328</v>
      </c>
      <c r="G1754" s="418">
        <v>45992</v>
      </c>
      <c r="H1754" s="414" t="s">
        <v>606</v>
      </c>
      <c r="I1754" s="419">
        <v>17</v>
      </c>
      <c r="J1754" s="419">
        <v>16</v>
      </c>
      <c r="K1754" s="419">
        <v>12</v>
      </c>
      <c r="L1754" s="419">
        <v>25</v>
      </c>
      <c r="M1754" s="414" t="s">
        <v>115</v>
      </c>
      <c r="N1754" s="414" t="s">
        <v>116</v>
      </c>
      <c r="O1754" s="103"/>
      <c r="P1754" s="103"/>
      <c r="Q1754" s="103"/>
      <c r="R1754" s="103"/>
      <c r="S1754" s="103" t="s">
        <v>1768</v>
      </c>
    </row>
    <row r="1755" spans="1:19" ht="14.5" customHeight="1">
      <c r="A1755" s="82" t="str">
        <f t="shared" si="27"/>
        <v>B0730</v>
      </c>
      <c r="B1755" s="410" t="s">
        <v>4329</v>
      </c>
      <c r="C1755" s="410" t="s">
        <v>4330</v>
      </c>
      <c r="D1755" s="410" t="s">
        <v>1764</v>
      </c>
      <c r="E1755" s="410" t="s">
        <v>4331</v>
      </c>
      <c r="F1755" s="410" t="s">
        <v>4332</v>
      </c>
      <c r="G1755" s="416">
        <v>47453</v>
      </c>
      <c r="H1755" s="410" t="s">
        <v>606</v>
      </c>
      <c r="I1755" s="417">
        <v>35</v>
      </c>
      <c r="J1755" s="417">
        <v>28</v>
      </c>
      <c r="K1755" s="417">
        <v>27</v>
      </c>
      <c r="L1755" s="417">
        <v>334</v>
      </c>
      <c r="M1755" s="410" t="s">
        <v>115</v>
      </c>
      <c r="N1755" s="410" t="s">
        <v>116</v>
      </c>
      <c r="O1755" s="85" t="s">
        <v>115</v>
      </c>
      <c r="P1755" s="85" t="s">
        <v>115</v>
      </c>
      <c r="Q1755" s="85" t="s">
        <v>115</v>
      </c>
      <c r="R1755" s="85" t="s">
        <v>1767</v>
      </c>
      <c r="S1755" s="85" t="s">
        <v>1768</v>
      </c>
    </row>
    <row r="1756" spans="1:19" ht="14.5" customHeight="1">
      <c r="A1756" s="82" t="str">
        <f t="shared" si="27"/>
        <v>B0730</v>
      </c>
      <c r="B1756" s="410" t="s">
        <v>4329</v>
      </c>
      <c r="C1756" s="410" t="s">
        <v>4330</v>
      </c>
      <c r="D1756" s="410" t="s">
        <v>3758</v>
      </c>
      <c r="E1756" s="410" t="s">
        <v>4333</v>
      </c>
      <c r="F1756" s="410" t="s">
        <v>4334</v>
      </c>
      <c r="G1756" s="416">
        <v>42278</v>
      </c>
      <c r="H1756" s="410" t="s">
        <v>1777</v>
      </c>
      <c r="I1756" s="417">
        <v>39</v>
      </c>
      <c r="J1756" s="417">
        <v>24</v>
      </c>
      <c r="K1756" s="417">
        <v>28</v>
      </c>
      <c r="L1756" s="417">
        <v>500</v>
      </c>
      <c r="M1756" s="410" t="s">
        <v>115</v>
      </c>
      <c r="N1756" s="410" t="s">
        <v>116</v>
      </c>
      <c r="O1756" s="85" t="s">
        <v>115</v>
      </c>
      <c r="P1756" s="85" t="s">
        <v>115</v>
      </c>
      <c r="Q1756" s="85" t="s">
        <v>115</v>
      </c>
      <c r="R1756" s="85" t="s">
        <v>1767</v>
      </c>
      <c r="S1756" s="85" t="s">
        <v>1768</v>
      </c>
    </row>
    <row r="1757" spans="1:19" ht="14.5" customHeight="1">
      <c r="A1757" s="82" t="str">
        <f t="shared" si="27"/>
        <v>B0730</v>
      </c>
      <c r="B1757" s="410" t="s">
        <v>4329</v>
      </c>
      <c r="C1757" s="410" t="s">
        <v>4330</v>
      </c>
      <c r="D1757" s="410" t="s">
        <v>3758</v>
      </c>
      <c r="E1757" s="410" t="s">
        <v>4335</v>
      </c>
      <c r="F1757" s="410" t="s">
        <v>4336</v>
      </c>
      <c r="G1757" s="416">
        <v>42339</v>
      </c>
      <c r="H1757" s="410" t="s">
        <v>1777</v>
      </c>
      <c r="I1757" s="417">
        <v>39</v>
      </c>
      <c r="J1757" s="417">
        <v>24</v>
      </c>
      <c r="K1757" s="417">
        <v>28</v>
      </c>
      <c r="L1757" s="417">
        <v>500</v>
      </c>
      <c r="M1757" s="410" t="s">
        <v>115</v>
      </c>
      <c r="N1757" s="410" t="s">
        <v>116</v>
      </c>
      <c r="O1757" s="85" t="s">
        <v>115</v>
      </c>
      <c r="P1757" s="85" t="s">
        <v>115</v>
      </c>
      <c r="Q1757" s="85" t="s">
        <v>115</v>
      </c>
      <c r="R1757" s="85" t="s">
        <v>1767</v>
      </c>
      <c r="S1757" s="85" t="s">
        <v>1768</v>
      </c>
    </row>
    <row r="1758" spans="1:19" ht="14.5" customHeight="1">
      <c r="A1758" s="103" t="str">
        <f t="shared" si="27"/>
        <v>B0730</v>
      </c>
      <c r="B1758" s="414" t="s">
        <v>4329</v>
      </c>
      <c r="C1758" s="414" t="s">
        <v>4330</v>
      </c>
      <c r="D1758" s="414" t="s">
        <v>1764</v>
      </c>
      <c r="E1758" s="414" t="s">
        <v>4331</v>
      </c>
      <c r="F1758" s="414" t="s">
        <v>4332</v>
      </c>
      <c r="G1758" s="418">
        <v>47453</v>
      </c>
      <c r="H1758" s="414" t="s">
        <v>606</v>
      </c>
      <c r="I1758" s="419">
        <v>27</v>
      </c>
      <c r="J1758" s="419">
        <v>35</v>
      </c>
      <c r="K1758" s="419">
        <v>28</v>
      </c>
      <c r="L1758" s="419">
        <v>334</v>
      </c>
      <c r="M1758" s="414" t="s">
        <v>115</v>
      </c>
      <c r="N1758" s="414" t="s">
        <v>116</v>
      </c>
      <c r="O1758" s="103" t="s">
        <v>115</v>
      </c>
      <c r="P1758" s="103" t="s">
        <v>115</v>
      </c>
      <c r="Q1758" s="103" t="s">
        <v>115</v>
      </c>
      <c r="R1758" s="103" t="s">
        <v>1767</v>
      </c>
      <c r="S1758" s="103" t="s">
        <v>1768</v>
      </c>
    </row>
    <row r="1759" spans="1:19" ht="14.5" customHeight="1">
      <c r="A1759" s="103" t="str">
        <f t="shared" si="27"/>
        <v>B0730</v>
      </c>
      <c r="B1759" s="414" t="s">
        <v>4329</v>
      </c>
      <c r="C1759" s="414" t="s">
        <v>4330</v>
      </c>
      <c r="D1759" s="414" t="s">
        <v>3758</v>
      </c>
      <c r="E1759" s="414" t="s">
        <v>4333</v>
      </c>
      <c r="F1759" s="414" t="s">
        <v>4334</v>
      </c>
      <c r="G1759" s="418">
        <v>42278</v>
      </c>
      <c r="H1759" s="414" t="s">
        <v>1777</v>
      </c>
      <c r="I1759" s="419">
        <v>28</v>
      </c>
      <c r="J1759" s="419">
        <v>39</v>
      </c>
      <c r="K1759" s="419">
        <v>24</v>
      </c>
      <c r="L1759" s="419">
        <v>500</v>
      </c>
      <c r="M1759" s="414" t="s">
        <v>115</v>
      </c>
      <c r="N1759" s="414" t="s">
        <v>116</v>
      </c>
      <c r="O1759" s="103" t="s">
        <v>115</v>
      </c>
      <c r="P1759" s="103" t="s">
        <v>115</v>
      </c>
      <c r="Q1759" s="103" t="s">
        <v>115</v>
      </c>
      <c r="R1759" s="103" t="s">
        <v>1767</v>
      </c>
      <c r="S1759" s="103" t="s">
        <v>1768</v>
      </c>
    </row>
    <row r="1760" spans="1:19" ht="14.5" customHeight="1">
      <c r="A1760" s="103" t="str">
        <f t="shared" si="27"/>
        <v>B0730</v>
      </c>
      <c r="B1760" s="414" t="s">
        <v>4329</v>
      </c>
      <c r="C1760" s="414" t="s">
        <v>4330</v>
      </c>
      <c r="D1760" s="414" t="s">
        <v>3758</v>
      </c>
      <c r="E1760" s="414" t="s">
        <v>4335</v>
      </c>
      <c r="F1760" s="414" t="s">
        <v>4336</v>
      </c>
      <c r="G1760" s="418">
        <v>42339</v>
      </c>
      <c r="H1760" s="414" t="s">
        <v>1777</v>
      </c>
      <c r="I1760" s="419">
        <v>28</v>
      </c>
      <c r="J1760" s="419">
        <v>39</v>
      </c>
      <c r="K1760" s="419">
        <v>24</v>
      </c>
      <c r="L1760" s="419">
        <v>500</v>
      </c>
      <c r="M1760" s="414" t="s">
        <v>115</v>
      </c>
      <c r="N1760" s="414" t="s">
        <v>116</v>
      </c>
      <c r="O1760" s="103" t="s">
        <v>115</v>
      </c>
      <c r="P1760" s="103" t="s">
        <v>115</v>
      </c>
      <c r="Q1760" s="103" t="s">
        <v>115</v>
      </c>
      <c r="R1760" s="103" t="s">
        <v>1767</v>
      </c>
      <c r="S1760" s="103" t="s">
        <v>1768</v>
      </c>
    </row>
    <row r="1761" spans="1:19" ht="14.5" customHeight="1">
      <c r="A1761" s="82" t="str">
        <f t="shared" si="27"/>
        <v>B0891</v>
      </c>
      <c r="B1761" s="410" t="s">
        <v>4337</v>
      </c>
      <c r="C1761" s="410" t="s">
        <v>3804</v>
      </c>
      <c r="D1761" s="410" t="s">
        <v>3758</v>
      </c>
      <c r="E1761" s="410" t="s">
        <v>4338</v>
      </c>
      <c r="F1761" s="410" t="s">
        <v>4339</v>
      </c>
      <c r="G1761" s="416">
        <v>40513</v>
      </c>
      <c r="H1761" s="410" t="s">
        <v>1777</v>
      </c>
      <c r="I1761" s="417">
        <v>62</v>
      </c>
      <c r="J1761" s="417">
        <v>32</v>
      </c>
      <c r="K1761" s="417">
        <v>37</v>
      </c>
      <c r="L1761" s="417">
        <v>1283.5</v>
      </c>
      <c r="M1761" s="410" t="s">
        <v>115</v>
      </c>
      <c r="N1761" s="410" t="s">
        <v>116</v>
      </c>
      <c r="O1761" s="85" t="s">
        <v>1882</v>
      </c>
      <c r="P1761" s="85" t="s">
        <v>1882</v>
      </c>
      <c r="Q1761" s="85" t="s">
        <v>1882</v>
      </c>
      <c r="R1761" s="85" t="s">
        <v>1883</v>
      </c>
      <c r="S1761" s="85" t="s">
        <v>1768</v>
      </c>
    </row>
    <row r="1762" spans="1:19" ht="14.5" customHeight="1">
      <c r="A1762" s="82" t="str">
        <f t="shared" si="27"/>
        <v>B0891</v>
      </c>
      <c r="B1762" s="410" t="s">
        <v>4337</v>
      </c>
      <c r="C1762" s="410" t="s">
        <v>3804</v>
      </c>
      <c r="D1762" s="410" t="s">
        <v>1764</v>
      </c>
      <c r="E1762" s="410" t="s">
        <v>4340</v>
      </c>
      <c r="F1762" s="410" t="s">
        <v>4341</v>
      </c>
      <c r="G1762" s="416">
        <v>44166</v>
      </c>
      <c r="H1762" s="410" t="s">
        <v>623</v>
      </c>
      <c r="I1762" s="417">
        <v>62</v>
      </c>
      <c r="J1762" s="417">
        <v>32</v>
      </c>
      <c r="K1762" s="417">
        <v>37</v>
      </c>
      <c r="L1762" s="417">
        <v>1040</v>
      </c>
      <c r="M1762" s="410" t="s">
        <v>115</v>
      </c>
      <c r="N1762" s="410" t="s">
        <v>116</v>
      </c>
      <c r="O1762" s="85" t="s">
        <v>1882</v>
      </c>
      <c r="P1762" s="85" t="s">
        <v>1882</v>
      </c>
      <c r="Q1762" s="85" t="s">
        <v>1882</v>
      </c>
      <c r="R1762" s="85" t="s">
        <v>1883</v>
      </c>
      <c r="S1762" s="85" t="s">
        <v>1768</v>
      </c>
    </row>
    <row r="1763" spans="1:19" ht="14.5" customHeight="1">
      <c r="A1763" s="82" t="str">
        <f t="shared" si="27"/>
        <v>B0891</v>
      </c>
      <c r="B1763" s="410" t="s">
        <v>4337</v>
      </c>
      <c r="C1763" s="410" t="s">
        <v>4342</v>
      </c>
      <c r="D1763" s="410" t="s">
        <v>1764</v>
      </c>
      <c r="E1763" s="410" t="s">
        <v>4343</v>
      </c>
      <c r="F1763" s="410" t="s">
        <v>4344</v>
      </c>
      <c r="G1763" s="416">
        <v>47818</v>
      </c>
      <c r="H1763" s="410" t="s">
        <v>606</v>
      </c>
      <c r="I1763" s="417">
        <v>62</v>
      </c>
      <c r="J1763" s="417">
        <v>32</v>
      </c>
      <c r="K1763" s="417">
        <v>37</v>
      </c>
      <c r="L1763" s="417">
        <v>1242</v>
      </c>
      <c r="M1763" s="410" t="s">
        <v>115</v>
      </c>
      <c r="N1763" s="410" t="s">
        <v>116</v>
      </c>
      <c r="O1763" s="85" t="s">
        <v>1882</v>
      </c>
      <c r="P1763" s="85" t="s">
        <v>1882</v>
      </c>
      <c r="Q1763" s="85" t="s">
        <v>1882</v>
      </c>
      <c r="R1763" s="85" t="s">
        <v>1883</v>
      </c>
      <c r="S1763" s="85" t="s">
        <v>1768</v>
      </c>
    </row>
    <row r="1764" spans="1:19" ht="14.5" customHeight="1">
      <c r="A1764" s="103" t="str">
        <f t="shared" si="27"/>
        <v>B0891</v>
      </c>
      <c r="B1764" s="414" t="s">
        <v>4337</v>
      </c>
      <c r="C1764" s="414" t="s">
        <v>3804</v>
      </c>
      <c r="D1764" s="414" t="s">
        <v>3758</v>
      </c>
      <c r="E1764" s="414" t="s">
        <v>4338</v>
      </c>
      <c r="F1764" s="414" t="s">
        <v>4339</v>
      </c>
      <c r="G1764" s="418">
        <v>40513</v>
      </c>
      <c r="H1764" s="414" t="s">
        <v>1777</v>
      </c>
      <c r="I1764" s="419">
        <v>37</v>
      </c>
      <c r="J1764" s="419">
        <v>62</v>
      </c>
      <c r="K1764" s="419">
        <v>32</v>
      </c>
      <c r="L1764" s="419">
        <v>1283.5</v>
      </c>
      <c r="M1764" s="414" t="s">
        <v>115</v>
      </c>
      <c r="N1764" s="414" t="s">
        <v>116</v>
      </c>
      <c r="O1764" s="103" t="s">
        <v>1882</v>
      </c>
      <c r="P1764" s="103" t="s">
        <v>1882</v>
      </c>
      <c r="Q1764" s="103" t="s">
        <v>1882</v>
      </c>
      <c r="R1764" s="103" t="s">
        <v>1883</v>
      </c>
      <c r="S1764" s="103" t="s">
        <v>1768</v>
      </c>
    </row>
    <row r="1765" spans="1:19" ht="14.5" customHeight="1">
      <c r="A1765" s="103" t="str">
        <f t="shared" si="27"/>
        <v>B0891</v>
      </c>
      <c r="B1765" s="414" t="s">
        <v>4337</v>
      </c>
      <c r="C1765" s="414" t="s">
        <v>3804</v>
      </c>
      <c r="D1765" s="414" t="s">
        <v>1764</v>
      </c>
      <c r="E1765" s="414" t="s">
        <v>4340</v>
      </c>
      <c r="F1765" s="414" t="s">
        <v>4341</v>
      </c>
      <c r="G1765" s="418">
        <v>44166</v>
      </c>
      <c r="H1765" s="414" t="s">
        <v>623</v>
      </c>
      <c r="I1765" s="419">
        <v>37</v>
      </c>
      <c r="J1765" s="419">
        <v>62</v>
      </c>
      <c r="K1765" s="419">
        <v>32</v>
      </c>
      <c r="L1765" s="419">
        <v>1040</v>
      </c>
      <c r="M1765" s="414" t="s">
        <v>115</v>
      </c>
      <c r="N1765" s="414" t="s">
        <v>116</v>
      </c>
      <c r="O1765" s="103" t="s">
        <v>1882</v>
      </c>
      <c r="P1765" s="103" t="s">
        <v>1882</v>
      </c>
      <c r="Q1765" s="103" t="s">
        <v>1882</v>
      </c>
      <c r="R1765" s="103" t="s">
        <v>1883</v>
      </c>
      <c r="S1765" s="103" t="s">
        <v>1768</v>
      </c>
    </row>
    <row r="1766" spans="1:19" ht="14.5" customHeight="1">
      <c r="A1766" s="103" t="str">
        <f t="shared" si="27"/>
        <v>B0891</v>
      </c>
      <c r="B1766" s="414" t="s">
        <v>4337</v>
      </c>
      <c r="C1766" s="414" t="s">
        <v>4342</v>
      </c>
      <c r="D1766" s="414" t="s">
        <v>1764</v>
      </c>
      <c r="E1766" s="414" t="s">
        <v>4343</v>
      </c>
      <c r="F1766" s="414" t="s">
        <v>4344</v>
      </c>
      <c r="G1766" s="418">
        <v>47818</v>
      </c>
      <c r="H1766" s="414" t="s">
        <v>606</v>
      </c>
      <c r="I1766" s="419">
        <v>37</v>
      </c>
      <c r="J1766" s="419">
        <v>62</v>
      </c>
      <c r="K1766" s="419">
        <v>32</v>
      </c>
      <c r="L1766" s="419">
        <v>1242</v>
      </c>
      <c r="M1766" s="414" t="s">
        <v>115</v>
      </c>
      <c r="N1766" s="414" t="s">
        <v>116</v>
      </c>
      <c r="O1766" s="103" t="s">
        <v>1882</v>
      </c>
      <c r="P1766" s="103" t="s">
        <v>1882</v>
      </c>
      <c r="Q1766" s="103" t="s">
        <v>1882</v>
      </c>
      <c r="R1766" s="103" t="s">
        <v>1883</v>
      </c>
      <c r="S1766" s="103" t="s">
        <v>1768</v>
      </c>
    </row>
    <row r="1767" spans="1:19" ht="14.5" customHeight="1">
      <c r="A1767" s="82" t="str">
        <f t="shared" si="27"/>
        <v>B0921</v>
      </c>
      <c r="B1767" s="410" t="s">
        <v>4345</v>
      </c>
      <c r="C1767" s="410" t="s">
        <v>4346</v>
      </c>
      <c r="D1767" s="410" t="s">
        <v>1764</v>
      </c>
      <c r="E1767" s="410" t="s">
        <v>4347</v>
      </c>
      <c r="F1767" s="410" t="s">
        <v>4348</v>
      </c>
      <c r="G1767" s="416">
        <v>44166</v>
      </c>
      <c r="H1767" s="410" t="s">
        <v>606</v>
      </c>
      <c r="I1767" s="417">
        <v>62</v>
      </c>
      <c r="J1767" s="417">
        <v>32</v>
      </c>
      <c r="K1767" s="417">
        <v>37</v>
      </c>
      <c r="L1767" s="417">
        <v>1170</v>
      </c>
      <c r="M1767" s="410" t="s">
        <v>115</v>
      </c>
      <c r="N1767" s="410" t="s">
        <v>116</v>
      </c>
      <c r="O1767" s="85" t="s">
        <v>1882</v>
      </c>
      <c r="P1767" s="85" t="s">
        <v>1882</v>
      </c>
      <c r="Q1767" s="85" t="s">
        <v>1882</v>
      </c>
      <c r="R1767" s="85" t="s">
        <v>1883</v>
      </c>
      <c r="S1767" s="85" t="s">
        <v>1768</v>
      </c>
    </row>
    <row r="1768" spans="1:19" ht="14.5" customHeight="1">
      <c r="A1768" s="82" t="str">
        <f t="shared" si="27"/>
        <v>B0921</v>
      </c>
      <c r="B1768" s="410" t="s">
        <v>4345</v>
      </c>
      <c r="C1768" s="410" t="s">
        <v>4349</v>
      </c>
      <c r="D1768" s="410" t="s">
        <v>1764</v>
      </c>
      <c r="E1768" s="410" t="s">
        <v>4350</v>
      </c>
      <c r="F1768" s="410" t="s">
        <v>4351</v>
      </c>
      <c r="G1768" s="416">
        <v>47818</v>
      </c>
      <c r="H1768" s="410" t="s">
        <v>606</v>
      </c>
      <c r="I1768" s="417">
        <v>62</v>
      </c>
      <c r="J1768" s="417">
        <v>32</v>
      </c>
      <c r="K1768" s="417">
        <v>37</v>
      </c>
      <c r="L1768" s="417">
        <v>1272</v>
      </c>
      <c r="M1768" s="410" t="s">
        <v>115</v>
      </c>
      <c r="N1768" s="410" t="s">
        <v>116</v>
      </c>
      <c r="O1768" s="85" t="s">
        <v>1882</v>
      </c>
      <c r="P1768" s="85" t="s">
        <v>1882</v>
      </c>
      <c r="Q1768" s="85" t="s">
        <v>1882</v>
      </c>
      <c r="R1768" s="85" t="s">
        <v>1883</v>
      </c>
      <c r="S1768" s="85" t="s">
        <v>1768</v>
      </c>
    </row>
    <row r="1769" spans="1:19" ht="14.5" customHeight="1">
      <c r="A1769" s="82" t="str">
        <f t="shared" si="27"/>
        <v>B0921</v>
      </c>
      <c r="B1769" s="410" t="s">
        <v>4345</v>
      </c>
      <c r="C1769" s="410" t="s">
        <v>4346</v>
      </c>
      <c r="D1769" s="410" t="s">
        <v>3758</v>
      </c>
      <c r="E1769" s="410" t="s">
        <v>4352</v>
      </c>
      <c r="F1769" s="410" t="s">
        <v>4353</v>
      </c>
      <c r="G1769" s="416">
        <v>39783</v>
      </c>
      <c r="H1769" s="410" t="s">
        <v>1777</v>
      </c>
      <c r="I1769" s="417">
        <v>62</v>
      </c>
      <c r="J1769" s="417">
        <v>32</v>
      </c>
      <c r="K1769" s="417">
        <v>37</v>
      </c>
      <c r="L1769" s="417">
        <v>1450</v>
      </c>
      <c r="M1769" s="410" t="s">
        <v>115</v>
      </c>
      <c r="N1769" s="410" t="s">
        <v>116</v>
      </c>
      <c r="O1769" s="85" t="s">
        <v>115</v>
      </c>
      <c r="P1769" s="85" t="s">
        <v>115</v>
      </c>
      <c r="Q1769" s="85" t="s">
        <v>115</v>
      </c>
      <c r="R1769" s="85" t="s">
        <v>1767</v>
      </c>
      <c r="S1769" s="85" t="s">
        <v>1768</v>
      </c>
    </row>
    <row r="1770" spans="1:19" ht="14.5" customHeight="1">
      <c r="A1770" s="103" t="str">
        <f t="shared" si="27"/>
        <v>B0921</v>
      </c>
      <c r="B1770" s="414" t="s">
        <v>4345</v>
      </c>
      <c r="C1770" s="414" t="s">
        <v>4346</v>
      </c>
      <c r="D1770" s="414" t="s">
        <v>1764</v>
      </c>
      <c r="E1770" s="414" t="s">
        <v>4347</v>
      </c>
      <c r="F1770" s="414" t="s">
        <v>4348</v>
      </c>
      <c r="G1770" s="418">
        <v>44166</v>
      </c>
      <c r="H1770" s="414" t="s">
        <v>606</v>
      </c>
      <c r="I1770" s="419">
        <v>37</v>
      </c>
      <c r="J1770" s="419">
        <v>62</v>
      </c>
      <c r="K1770" s="419">
        <v>32</v>
      </c>
      <c r="L1770" s="419">
        <v>1170</v>
      </c>
      <c r="M1770" s="414" t="s">
        <v>115</v>
      </c>
      <c r="N1770" s="414" t="s">
        <v>116</v>
      </c>
      <c r="O1770" s="103" t="s">
        <v>1882</v>
      </c>
      <c r="P1770" s="103" t="s">
        <v>1882</v>
      </c>
      <c r="Q1770" s="103" t="s">
        <v>1882</v>
      </c>
      <c r="R1770" s="103" t="s">
        <v>1883</v>
      </c>
      <c r="S1770" s="103" t="s">
        <v>1768</v>
      </c>
    </row>
    <row r="1771" spans="1:19" ht="14.5" customHeight="1">
      <c r="A1771" s="103" t="str">
        <f t="shared" si="27"/>
        <v>B0921</v>
      </c>
      <c r="B1771" s="414" t="s">
        <v>4345</v>
      </c>
      <c r="C1771" s="414" t="s">
        <v>4349</v>
      </c>
      <c r="D1771" s="414" t="s">
        <v>1764</v>
      </c>
      <c r="E1771" s="414" t="s">
        <v>4350</v>
      </c>
      <c r="F1771" s="414" t="s">
        <v>4351</v>
      </c>
      <c r="G1771" s="418">
        <v>47818</v>
      </c>
      <c r="H1771" s="414" t="s">
        <v>606</v>
      </c>
      <c r="I1771" s="419">
        <v>37</v>
      </c>
      <c r="J1771" s="419">
        <v>62</v>
      </c>
      <c r="K1771" s="419">
        <v>32</v>
      </c>
      <c r="L1771" s="419">
        <v>1272</v>
      </c>
      <c r="M1771" s="414" t="s">
        <v>115</v>
      </c>
      <c r="N1771" s="414" t="s">
        <v>116</v>
      </c>
      <c r="O1771" s="103" t="s">
        <v>1882</v>
      </c>
      <c r="P1771" s="103" t="s">
        <v>1882</v>
      </c>
      <c r="Q1771" s="103" t="s">
        <v>1882</v>
      </c>
      <c r="R1771" s="103" t="s">
        <v>1883</v>
      </c>
      <c r="S1771" s="103" t="s">
        <v>1768</v>
      </c>
    </row>
    <row r="1772" spans="1:19" ht="14.5" customHeight="1">
      <c r="A1772" s="103" t="str">
        <f t="shared" si="27"/>
        <v>B0921</v>
      </c>
      <c r="B1772" s="414" t="s">
        <v>4345</v>
      </c>
      <c r="C1772" s="414" t="s">
        <v>4346</v>
      </c>
      <c r="D1772" s="414" t="s">
        <v>3758</v>
      </c>
      <c r="E1772" s="414" t="s">
        <v>4352</v>
      </c>
      <c r="F1772" s="414" t="s">
        <v>4353</v>
      </c>
      <c r="G1772" s="418">
        <v>39783</v>
      </c>
      <c r="H1772" s="414" t="s">
        <v>1777</v>
      </c>
      <c r="I1772" s="419">
        <v>37</v>
      </c>
      <c r="J1772" s="419">
        <v>62</v>
      </c>
      <c r="K1772" s="419">
        <v>32</v>
      </c>
      <c r="L1772" s="419">
        <v>1450</v>
      </c>
      <c r="M1772" s="414" t="s">
        <v>115</v>
      </c>
      <c r="N1772" s="414" t="s">
        <v>116</v>
      </c>
      <c r="O1772" s="103" t="s">
        <v>115</v>
      </c>
      <c r="P1772" s="103" t="s">
        <v>115</v>
      </c>
      <c r="Q1772" s="103" t="s">
        <v>115</v>
      </c>
      <c r="R1772" s="103" t="s">
        <v>1767</v>
      </c>
      <c r="S1772" s="103" t="s">
        <v>1768</v>
      </c>
    </row>
    <row r="1773" spans="1:19" ht="14.5" customHeight="1">
      <c r="A1773" s="82" t="str">
        <f t="shared" si="27"/>
        <v>B0953</v>
      </c>
      <c r="B1773" s="410" t="s">
        <v>4354</v>
      </c>
      <c r="C1773" s="410" t="s">
        <v>4355</v>
      </c>
      <c r="D1773" s="410" t="s">
        <v>3758</v>
      </c>
      <c r="E1773" s="410" t="s">
        <v>4356</v>
      </c>
      <c r="F1773" s="410" t="s">
        <v>4357</v>
      </c>
      <c r="G1773" s="416">
        <v>40513</v>
      </c>
      <c r="H1773" s="410" t="s">
        <v>1777</v>
      </c>
      <c r="I1773" s="417">
        <v>80</v>
      </c>
      <c r="J1773" s="417">
        <v>36</v>
      </c>
      <c r="K1773" s="417">
        <v>55</v>
      </c>
      <c r="L1773" s="417">
        <v>2850</v>
      </c>
      <c r="M1773" s="410" t="s">
        <v>115</v>
      </c>
      <c r="N1773" s="410" t="s">
        <v>116</v>
      </c>
      <c r="O1773" s="85"/>
      <c r="P1773" s="85" t="s">
        <v>1882</v>
      </c>
      <c r="Q1773" s="85" t="s">
        <v>1882</v>
      </c>
      <c r="R1773" s="85" t="s">
        <v>1883</v>
      </c>
      <c r="S1773" s="85" t="s">
        <v>1768</v>
      </c>
    </row>
    <row r="1774" spans="1:19" ht="14.5" customHeight="1">
      <c r="A1774" s="82" t="str">
        <f t="shared" si="27"/>
        <v>B0953</v>
      </c>
      <c r="B1774" s="410" t="s">
        <v>4354</v>
      </c>
      <c r="C1774" s="410" t="s">
        <v>4355</v>
      </c>
      <c r="D1774" s="410" t="s">
        <v>1764</v>
      </c>
      <c r="E1774" s="410" t="s">
        <v>4358</v>
      </c>
      <c r="F1774" s="410" t="s">
        <v>4359</v>
      </c>
      <c r="G1774" s="416">
        <v>44166</v>
      </c>
      <c r="H1774" s="410" t="s">
        <v>623</v>
      </c>
      <c r="I1774" s="417">
        <v>80</v>
      </c>
      <c r="J1774" s="417">
        <v>36</v>
      </c>
      <c r="K1774" s="417">
        <v>55</v>
      </c>
      <c r="L1774" s="417">
        <v>2732</v>
      </c>
      <c r="M1774" s="410" t="s">
        <v>115</v>
      </c>
      <c r="N1774" s="410" t="s">
        <v>116</v>
      </c>
      <c r="O1774" s="85" t="s">
        <v>115</v>
      </c>
      <c r="P1774" s="85" t="s">
        <v>115</v>
      </c>
      <c r="Q1774" s="85" t="s">
        <v>115</v>
      </c>
      <c r="R1774" s="85" t="s">
        <v>1767</v>
      </c>
      <c r="S1774" s="85" t="s">
        <v>1768</v>
      </c>
    </row>
    <row r="1775" spans="1:19" ht="14.5" customHeight="1">
      <c r="A1775" s="82" t="str">
        <f t="shared" si="27"/>
        <v>B0953</v>
      </c>
      <c r="B1775" s="410" t="s">
        <v>4354</v>
      </c>
      <c r="C1775" s="410" t="s">
        <v>4355</v>
      </c>
      <c r="D1775" s="410" t="s">
        <v>1764</v>
      </c>
      <c r="E1775" s="410" t="s">
        <v>4360</v>
      </c>
      <c r="F1775" s="410" t="s">
        <v>4361</v>
      </c>
      <c r="G1775" s="416">
        <v>41974</v>
      </c>
      <c r="H1775" s="410" t="s">
        <v>623</v>
      </c>
      <c r="I1775" s="417">
        <v>80</v>
      </c>
      <c r="J1775" s="417">
        <v>36</v>
      </c>
      <c r="K1775" s="417">
        <v>55</v>
      </c>
      <c r="L1775" s="417">
        <v>2732</v>
      </c>
      <c r="M1775" s="410" t="s">
        <v>115</v>
      </c>
      <c r="N1775" s="410" t="s">
        <v>116</v>
      </c>
      <c r="O1775" s="85" t="s">
        <v>115</v>
      </c>
      <c r="P1775" s="85" t="s">
        <v>115</v>
      </c>
      <c r="Q1775" s="85" t="s">
        <v>115</v>
      </c>
      <c r="R1775" s="85" t="s">
        <v>1767</v>
      </c>
      <c r="S1775" s="85" t="s">
        <v>1768</v>
      </c>
    </row>
    <row r="1776" spans="1:19" ht="14.5" customHeight="1">
      <c r="A1776" s="82" t="str">
        <f t="shared" si="27"/>
        <v>B0953</v>
      </c>
      <c r="B1776" s="410" t="s">
        <v>4354</v>
      </c>
      <c r="C1776" s="410" t="s">
        <v>4362</v>
      </c>
      <c r="D1776" s="410" t="s">
        <v>1764</v>
      </c>
      <c r="E1776" s="410" t="s">
        <v>4363</v>
      </c>
      <c r="F1776" s="410" t="s">
        <v>4364</v>
      </c>
      <c r="G1776" s="416">
        <v>47818</v>
      </c>
      <c r="H1776" s="410" t="s">
        <v>606</v>
      </c>
      <c r="I1776" s="417">
        <v>80</v>
      </c>
      <c r="J1776" s="417">
        <v>36</v>
      </c>
      <c r="K1776" s="417">
        <v>55</v>
      </c>
      <c r="L1776" s="417">
        <v>2931</v>
      </c>
      <c r="M1776" s="410" t="s">
        <v>115</v>
      </c>
      <c r="N1776" s="410" t="s">
        <v>116</v>
      </c>
      <c r="O1776" s="85" t="s">
        <v>115</v>
      </c>
      <c r="P1776" s="85" t="s">
        <v>115</v>
      </c>
      <c r="Q1776" s="85" t="s">
        <v>115</v>
      </c>
      <c r="R1776" s="85" t="s">
        <v>1767</v>
      </c>
      <c r="S1776" s="85" t="s">
        <v>1768</v>
      </c>
    </row>
    <row r="1777" spans="1:19" ht="14.5" customHeight="1">
      <c r="A1777" s="103" t="str">
        <f t="shared" si="27"/>
        <v>B0953</v>
      </c>
      <c r="B1777" s="414" t="s">
        <v>4354</v>
      </c>
      <c r="C1777" s="414" t="s">
        <v>4355</v>
      </c>
      <c r="D1777" s="414" t="s">
        <v>3758</v>
      </c>
      <c r="E1777" s="414" t="s">
        <v>4356</v>
      </c>
      <c r="F1777" s="414" t="s">
        <v>4357</v>
      </c>
      <c r="G1777" s="418">
        <v>40513</v>
      </c>
      <c r="H1777" s="414" t="s">
        <v>1777</v>
      </c>
      <c r="I1777" s="419">
        <v>55</v>
      </c>
      <c r="J1777" s="419">
        <v>80</v>
      </c>
      <c r="K1777" s="419">
        <v>36</v>
      </c>
      <c r="L1777" s="419">
        <v>2850</v>
      </c>
      <c r="M1777" s="414" t="s">
        <v>115</v>
      </c>
      <c r="N1777" s="414" t="s">
        <v>116</v>
      </c>
      <c r="O1777" s="103"/>
      <c r="P1777" s="103" t="s">
        <v>1882</v>
      </c>
      <c r="Q1777" s="103" t="s">
        <v>1882</v>
      </c>
      <c r="R1777" s="103" t="s">
        <v>1883</v>
      </c>
      <c r="S1777" s="103" t="s">
        <v>1768</v>
      </c>
    </row>
    <row r="1778" spans="1:19" ht="14.5" customHeight="1">
      <c r="A1778" s="103" t="str">
        <f t="shared" si="27"/>
        <v>B0953</v>
      </c>
      <c r="B1778" s="414" t="s">
        <v>4354</v>
      </c>
      <c r="C1778" s="414" t="s">
        <v>4355</v>
      </c>
      <c r="D1778" s="414" t="s">
        <v>1764</v>
      </c>
      <c r="E1778" s="414" t="s">
        <v>4358</v>
      </c>
      <c r="F1778" s="414" t="s">
        <v>4359</v>
      </c>
      <c r="G1778" s="418">
        <v>44166</v>
      </c>
      <c r="H1778" s="414" t="s">
        <v>623</v>
      </c>
      <c r="I1778" s="419">
        <v>55</v>
      </c>
      <c r="J1778" s="419">
        <v>80</v>
      </c>
      <c r="K1778" s="419">
        <v>36</v>
      </c>
      <c r="L1778" s="419">
        <v>2732</v>
      </c>
      <c r="M1778" s="414" t="s">
        <v>115</v>
      </c>
      <c r="N1778" s="414" t="s">
        <v>116</v>
      </c>
      <c r="O1778" s="103" t="s">
        <v>115</v>
      </c>
      <c r="P1778" s="103" t="s">
        <v>115</v>
      </c>
      <c r="Q1778" s="103" t="s">
        <v>115</v>
      </c>
      <c r="R1778" s="103" t="s">
        <v>1767</v>
      </c>
      <c r="S1778" s="103" t="s">
        <v>1768</v>
      </c>
    </row>
    <row r="1779" spans="1:19" ht="14.5" customHeight="1">
      <c r="A1779" s="103" t="str">
        <f t="shared" si="27"/>
        <v>B0953</v>
      </c>
      <c r="B1779" s="414" t="s">
        <v>4354</v>
      </c>
      <c r="C1779" s="414" t="s">
        <v>4355</v>
      </c>
      <c r="D1779" s="414" t="s">
        <v>1764</v>
      </c>
      <c r="E1779" s="414" t="s">
        <v>4360</v>
      </c>
      <c r="F1779" s="414" t="s">
        <v>4361</v>
      </c>
      <c r="G1779" s="418">
        <v>41974</v>
      </c>
      <c r="H1779" s="414" t="s">
        <v>623</v>
      </c>
      <c r="I1779" s="419">
        <v>55</v>
      </c>
      <c r="J1779" s="419">
        <v>80</v>
      </c>
      <c r="K1779" s="419">
        <v>36</v>
      </c>
      <c r="L1779" s="419">
        <v>2732</v>
      </c>
      <c r="M1779" s="414" t="s">
        <v>115</v>
      </c>
      <c r="N1779" s="414" t="s">
        <v>116</v>
      </c>
      <c r="O1779" s="103" t="s">
        <v>115</v>
      </c>
      <c r="P1779" s="103" t="s">
        <v>115</v>
      </c>
      <c r="Q1779" s="103" t="s">
        <v>115</v>
      </c>
      <c r="R1779" s="103" t="s">
        <v>1767</v>
      </c>
      <c r="S1779" s="103" t="s">
        <v>1768</v>
      </c>
    </row>
    <row r="1780" spans="1:19" ht="14.5" customHeight="1">
      <c r="A1780" s="103" t="str">
        <f t="shared" si="27"/>
        <v>B0953</v>
      </c>
      <c r="B1780" s="414" t="s">
        <v>4354</v>
      </c>
      <c r="C1780" s="414" t="s">
        <v>4362</v>
      </c>
      <c r="D1780" s="414" t="s">
        <v>1764</v>
      </c>
      <c r="E1780" s="414" t="s">
        <v>4363</v>
      </c>
      <c r="F1780" s="414" t="s">
        <v>4364</v>
      </c>
      <c r="G1780" s="418">
        <v>47818</v>
      </c>
      <c r="H1780" s="414" t="s">
        <v>606</v>
      </c>
      <c r="I1780" s="419">
        <v>55</v>
      </c>
      <c r="J1780" s="419">
        <v>80</v>
      </c>
      <c r="K1780" s="419">
        <v>36</v>
      </c>
      <c r="L1780" s="419">
        <v>2931</v>
      </c>
      <c r="M1780" s="414" t="s">
        <v>115</v>
      </c>
      <c r="N1780" s="414" t="s">
        <v>116</v>
      </c>
      <c r="O1780" s="103" t="s">
        <v>115</v>
      </c>
      <c r="P1780" s="103" t="s">
        <v>115</v>
      </c>
      <c r="Q1780" s="103" t="s">
        <v>115</v>
      </c>
      <c r="R1780" s="103" t="s">
        <v>1767</v>
      </c>
      <c r="S1780" s="103" t="s">
        <v>1768</v>
      </c>
    </row>
    <row r="1781" spans="1:19" ht="14.5" customHeight="1">
      <c r="A1781" s="82" t="str">
        <f t="shared" si="27"/>
        <v>B0980</v>
      </c>
      <c r="B1781" s="410" t="s">
        <v>4365</v>
      </c>
      <c r="C1781" s="410" t="s">
        <v>4366</v>
      </c>
      <c r="D1781" s="410" t="s">
        <v>1764</v>
      </c>
      <c r="E1781" s="410" t="s">
        <v>4367</v>
      </c>
      <c r="F1781" s="410" t="s">
        <v>4368</v>
      </c>
      <c r="G1781" s="416">
        <v>45839</v>
      </c>
      <c r="H1781" s="410" t="s">
        <v>606</v>
      </c>
      <c r="I1781" s="417">
        <v>30</v>
      </c>
      <c r="J1781" s="417">
        <v>16</v>
      </c>
      <c r="K1781" s="417">
        <v>22</v>
      </c>
      <c r="L1781" s="417">
        <v>152</v>
      </c>
      <c r="M1781" s="410" t="s">
        <v>115</v>
      </c>
      <c r="N1781" s="410" t="s">
        <v>116</v>
      </c>
      <c r="O1781" s="85" t="s">
        <v>1882</v>
      </c>
      <c r="P1781" s="85" t="s">
        <v>1882</v>
      </c>
      <c r="Q1781" s="85" t="s">
        <v>1882</v>
      </c>
      <c r="R1781" s="85" t="s">
        <v>1883</v>
      </c>
      <c r="S1781" s="85" t="s">
        <v>1768</v>
      </c>
    </row>
    <row r="1782" spans="1:19" ht="14.5" customHeight="1">
      <c r="A1782" s="103" t="str">
        <f t="shared" si="27"/>
        <v>B0980</v>
      </c>
      <c r="B1782" s="414" t="s">
        <v>4365</v>
      </c>
      <c r="C1782" s="414" t="s">
        <v>4366</v>
      </c>
      <c r="D1782" s="414" t="s">
        <v>1764</v>
      </c>
      <c r="E1782" s="414" t="s">
        <v>4367</v>
      </c>
      <c r="F1782" s="414" t="s">
        <v>4368</v>
      </c>
      <c r="G1782" s="418">
        <v>45839</v>
      </c>
      <c r="H1782" s="414" t="s">
        <v>606</v>
      </c>
      <c r="I1782" s="419">
        <v>22</v>
      </c>
      <c r="J1782" s="419">
        <v>30</v>
      </c>
      <c r="K1782" s="419">
        <v>16</v>
      </c>
      <c r="L1782" s="419">
        <v>152</v>
      </c>
      <c r="M1782" s="414" t="s">
        <v>115</v>
      </c>
      <c r="N1782" s="414" t="s">
        <v>116</v>
      </c>
      <c r="O1782" s="103" t="s">
        <v>1882</v>
      </c>
      <c r="P1782" s="103" t="s">
        <v>1882</v>
      </c>
      <c r="Q1782" s="103" t="s">
        <v>1882</v>
      </c>
      <c r="R1782" s="103" t="s">
        <v>1883</v>
      </c>
      <c r="S1782" s="103" t="s">
        <v>1768</v>
      </c>
    </row>
    <row r="1783" spans="1:19" ht="14.5" customHeight="1">
      <c r="A1783" s="82" t="str">
        <f t="shared" si="27"/>
        <v>B1010</v>
      </c>
      <c r="B1783" s="410" t="s">
        <v>4369</v>
      </c>
      <c r="C1783" s="410" t="s">
        <v>4370</v>
      </c>
      <c r="D1783" s="410" t="s">
        <v>1764</v>
      </c>
      <c r="E1783" s="410" t="s">
        <v>4371</v>
      </c>
      <c r="F1783" s="410" t="s">
        <v>4372</v>
      </c>
      <c r="G1783" s="416">
        <v>45658</v>
      </c>
      <c r="H1783" s="410" t="s">
        <v>606</v>
      </c>
      <c r="I1783" s="417">
        <v>48</v>
      </c>
      <c r="J1783" s="417">
        <v>48</v>
      </c>
      <c r="K1783" s="417">
        <v>36</v>
      </c>
      <c r="L1783" s="417">
        <v>2191</v>
      </c>
      <c r="M1783" s="410" t="s">
        <v>115</v>
      </c>
      <c r="N1783" s="410" t="s">
        <v>116</v>
      </c>
      <c r="O1783" s="85"/>
      <c r="P1783" s="85"/>
      <c r="Q1783" s="85"/>
      <c r="R1783" s="85"/>
      <c r="S1783" s="85" t="s">
        <v>1768</v>
      </c>
    </row>
    <row r="1784" spans="1:19" ht="14.5" customHeight="1">
      <c r="A1784" s="103" t="str">
        <f t="shared" si="27"/>
        <v>B1010</v>
      </c>
      <c r="B1784" s="414" t="s">
        <v>4369</v>
      </c>
      <c r="C1784" s="414" t="s">
        <v>4370</v>
      </c>
      <c r="D1784" s="414" t="s">
        <v>1764</v>
      </c>
      <c r="E1784" s="414" t="s">
        <v>4371</v>
      </c>
      <c r="F1784" s="414" t="s">
        <v>4372</v>
      </c>
      <c r="G1784" s="418">
        <v>45658</v>
      </c>
      <c r="H1784" s="414" t="s">
        <v>606</v>
      </c>
      <c r="I1784" s="419">
        <v>36</v>
      </c>
      <c r="J1784" s="419">
        <v>48</v>
      </c>
      <c r="K1784" s="419">
        <v>48</v>
      </c>
      <c r="L1784" s="419">
        <v>2191</v>
      </c>
      <c r="M1784" s="414" t="s">
        <v>115</v>
      </c>
      <c r="N1784" s="414" t="s">
        <v>116</v>
      </c>
      <c r="O1784" s="103"/>
      <c r="P1784" s="103"/>
      <c r="Q1784" s="103"/>
      <c r="R1784" s="103"/>
      <c r="S1784" s="103" t="s">
        <v>1768</v>
      </c>
    </row>
    <row r="1785" spans="1:19" ht="14.5" customHeight="1">
      <c r="A1785" s="82" t="str">
        <f t="shared" si="27"/>
        <v>B1016</v>
      </c>
      <c r="B1785" s="410" t="s">
        <v>4373</v>
      </c>
      <c r="C1785" s="410" t="s">
        <v>4374</v>
      </c>
      <c r="D1785" s="410" t="s">
        <v>3758</v>
      </c>
      <c r="E1785" s="410" t="s">
        <v>4375</v>
      </c>
      <c r="F1785" s="410" t="s">
        <v>4376</v>
      </c>
      <c r="G1785" s="416">
        <v>40513</v>
      </c>
      <c r="H1785" s="410" t="s">
        <v>1777</v>
      </c>
      <c r="I1785" s="417">
        <v>87</v>
      </c>
      <c r="J1785" s="417">
        <v>36</v>
      </c>
      <c r="K1785" s="417">
        <v>59</v>
      </c>
      <c r="L1785" s="417">
        <v>4400</v>
      </c>
      <c r="M1785" s="410" t="s">
        <v>115</v>
      </c>
      <c r="N1785" s="410" t="s">
        <v>1877</v>
      </c>
      <c r="O1785" s="85"/>
      <c r="P1785" s="85" t="s">
        <v>115</v>
      </c>
      <c r="Q1785" s="85" t="s">
        <v>115</v>
      </c>
      <c r="R1785" s="85" t="s">
        <v>1767</v>
      </c>
      <c r="S1785" s="85" t="s">
        <v>1768</v>
      </c>
    </row>
    <row r="1786" spans="1:19" ht="14.5" customHeight="1">
      <c r="A1786" s="82" t="str">
        <f t="shared" si="27"/>
        <v>B1016</v>
      </c>
      <c r="B1786" s="410" t="s">
        <v>4373</v>
      </c>
      <c r="C1786" s="410" t="s">
        <v>4374</v>
      </c>
      <c r="D1786" s="410" t="s">
        <v>1764</v>
      </c>
      <c r="E1786" s="410" t="s">
        <v>4377</v>
      </c>
      <c r="F1786" s="410" t="s">
        <v>4378</v>
      </c>
      <c r="G1786" s="416">
        <v>44166</v>
      </c>
      <c r="H1786" s="410" t="s">
        <v>623</v>
      </c>
      <c r="I1786" s="417">
        <v>87</v>
      </c>
      <c r="J1786" s="417">
        <v>36</v>
      </c>
      <c r="K1786" s="417">
        <v>59</v>
      </c>
      <c r="L1786" s="417">
        <v>3603</v>
      </c>
      <c r="M1786" s="410" t="s">
        <v>115</v>
      </c>
      <c r="N1786" s="410" t="s">
        <v>1877</v>
      </c>
      <c r="O1786" s="85" t="s">
        <v>115</v>
      </c>
      <c r="P1786" s="85" t="s">
        <v>115</v>
      </c>
      <c r="Q1786" s="85" t="s">
        <v>115</v>
      </c>
      <c r="R1786" s="85" t="s">
        <v>1767</v>
      </c>
      <c r="S1786" s="85" t="s">
        <v>1768</v>
      </c>
    </row>
    <row r="1787" spans="1:19" ht="14.5" customHeight="1">
      <c r="A1787" s="82" t="str">
        <f t="shared" si="27"/>
        <v>B1016</v>
      </c>
      <c r="B1787" s="410" t="s">
        <v>4373</v>
      </c>
      <c r="C1787" s="410" t="s">
        <v>4374</v>
      </c>
      <c r="D1787" s="410" t="s">
        <v>1764</v>
      </c>
      <c r="E1787" s="410" t="s">
        <v>4379</v>
      </c>
      <c r="F1787" s="410" t="s">
        <v>4380</v>
      </c>
      <c r="G1787" s="416">
        <v>41487</v>
      </c>
      <c r="H1787" s="410" t="s">
        <v>1777</v>
      </c>
      <c r="I1787" s="417">
        <v>87</v>
      </c>
      <c r="J1787" s="417">
        <v>36</v>
      </c>
      <c r="K1787" s="417">
        <v>59</v>
      </c>
      <c r="L1787" s="417">
        <v>3606</v>
      </c>
      <c r="M1787" s="410" t="s">
        <v>115</v>
      </c>
      <c r="N1787" s="410" t="s">
        <v>1877</v>
      </c>
      <c r="O1787" s="85" t="s">
        <v>115</v>
      </c>
      <c r="P1787" s="85" t="s">
        <v>115</v>
      </c>
      <c r="Q1787" s="85" t="s">
        <v>115</v>
      </c>
      <c r="R1787" s="85" t="s">
        <v>1767</v>
      </c>
      <c r="S1787" s="85" t="s">
        <v>1768</v>
      </c>
    </row>
    <row r="1788" spans="1:19" ht="14.5" customHeight="1">
      <c r="A1788" s="82" t="str">
        <f t="shared" si="27"/>
        <v>B1016</v>
      </c>
      <c r="B1788" s="410" t="s">
        <v>4373</v>
      </c>
      <c r="C1788" s="410" t="s">
        <v>4381</v>
      </c>
      <c r="D1788" s="410" t="s">
        <v>1764</v>
      </c>
      <c r="E1788" s="410" t="s">
        <v>4382</v>
      </c>
      <c r="F1788" s="410" t="s">
        <v>4383</v>
      </c>
      <c r="G1788" s="416">
        <v>47818</v>
      </c>
      <c r="H1788" s="410" t="s">
        <v>606</v>
      </c>
      <c r="I1788" s="417">
        <v>87</v>
      </c>
      <c r="J1788" s="417">
        <v>36</v>
      </c>
      <c r="K1788" s="417">
        <v>59</v>
      </c>
      <c r="L1788" s="417">
        <v>4042</v>
      </c>
      <c r="M1788" s="410" t="s">
        <v>115</v>
      </c>
      <c r="N1788" s="410" t="s">
        <v>116</v>
      </c>
      <c r="O1788" s="85" t="s">
        <v>115</v>
      </c>
      <c r="P1788" s="85" t="s">
        <v>115</v>
      </c>
      <c r="Q1788" s="85" t="s">
        <v>115</v>
      </c>
      <c r="R1788" s="85" t="s">
        <v>1767</v>
      </c>
      <c r="S1788" s="85" t="s">
        <v>1768</v>
      </c>
    </row>
    <row r="1789" spans="1:19" ht="14.5" customHeight="1">
      <c r="A1789" s="103" t="str">
        <f t="shared" si="27"/>
        <v>B1016</v>
      </c>
      <c r="B1789" s="414" t="s">
        <v>4373</v>
      </c>
      <c r="C1789" s="414" t="s">
        <v>4374</v>
      </c>
      <c r="D1789" s="414" t="s">
        <v>3758</v>
      </c>
      <c r="E1789" s="414" t="s">
        <v>4375</v>
      </c>
      <c r="F1789" s="414" t="s">
        <v>4376</v>
      </c>
      <c r="G1789" s="418">
        <v>40513</v>
      </c>
      <c r="H1789" s="414" t="s">
        <v>1777</v>
      </c>
      <c r="I1789" s="419">
        <v>59</v>
      </c>
      <c r="J1789" s="419">
        <v>87</v>
      </c>
      <c r="K1789" s="419">
        <v>36</v>
      </c>
      <c r="L1789" s="419">
        <v>4400</v>
      </c>
      <c r="M1789" s="414" t="s">
        <v>115</v>
      </c>
      <c r="N1789" s="414" t="s">
        <v>1877</v>
      </c>
      <c r="O1789" s="103"/>
      <c r="P1789" s="103" t="s">
        <v>115</v>
      </c>
      <c r="Q1789" s="103" t="s">
        <v>115</v>
      </c>
      <c r="R1789" s="103" t="s">
        <v>1767</v>
      </c>
      <c r="S1789" s="103" t="s">
        <v>1768</v>
      </c>
    </row>
    <row r="1790" spans="1:19" ht="14.5" customHeight="1">
      <c r="A1790" s="103" t="str">
        <f t="shared" si="27"/>
        <v>B1016</v>
      </c>
      <c r="B1790" s="414" t="s">
        <v>4373</v>
      </c>
      <c r="C1790" s="414" t="s">
        <v>4374</v>
      </c>
      <c r="D1790" s="414" t="s">
        <v>1764</v>
      </c>
      <c r="E1790" s="414" t="s">
        <v>4377</v>
      </c>
      <c r="F1790" s="414" t="s">
        <v>4378</v>
      </c>
      <c r="G1790" s="418">
        <v>44166</v>
      </c>
      <c r="H1790" s="414" t="s">
        <v>623</v>
      </c>
      <c r="I1790" s="419">
        <v>59</v>
      </c>
      <c r="J1790" s="419">
        <v>87</v>
      </c>
      <c r="K1790" s="419">
        <v>36</v>
      </c>
      <c r="L1790" s="419">
        <v>3603</v>
      </c>
      <c r="M1790" s="414" t="s">
        <v>115</v>
      </c>
      <c r="N1790" s="414" t="s">
        <v>1877</v>
      </c>
      <c r="O1790" s="103" t="s">
        <v>115</v>
      </c>
      <c r="P1790" s="103" t="s">
        <v>115</v>
      </c>
      <c r="Q1790" s="103" t="s">
        <v>115</v>
      </c>
      <c r="R1790" s="103" t="s">
        <v>1767</v>
      </c>
      <c r="S1790" s="103" t="s">
        <v>1768</v>
      </c>
    </row>
    <row r="1791" spans="1:19" ht="14.5" customHeight="1">
      <c r="A1791" s="103" t="str">
        <f t="shared" si="27"/>
        <v>B1016</v>
      </c>
      <c r="B1791" s="414" t="s">
        <v>4373</v>
      </c>
      <c r="C1791" s="414" t="s">
        <v>4374</v>
      </c>
      <c r="D1791" s="414" t="s">
        <v>1764</v>
      </c>
      <c r="E1791" s="414" t="s">
        <v>4379</v>
      </c>
      <c r="F1791" s="414" t="s">
        <v>4380</v>
      </c>
      <c r="G1791" s="418">
        <v>41487</v>
      </c>
      <c r="H1791" s="414" t="s">
        <v>1777</v>
      </c>
      <c r="I1791" s="419">
        <v>59</v>
      </c>
      <c r="J1791" s="419">
        <v>87</v>
      </c>
      <c r="K1791" s="419">
        <v>36</v>
      </c>
      <c r="L1791" s="419">
        <v>3606</v>
      </c>
      <c r="M1791" s="414" t="s">
        <v>115</v>
      </c>
      <c r="N1791" s="414" t="s">
        <v>1877</v>
      </c>
      <c r="O1791" s="103" t="s">
        <v>115</v>
      </c>
      <c r="P1791" s="103" t="s">
        <v>115</v>
      </c>
      <c r="Q1791" s="103" t="s">
        <v>115</v>
      </c>
      <c r="R1791" s="103" t="s">
        <v>1767</v>
      </c>
      <c r="S1791" s="103" t="s">
        <v>1768</v>
      </c>
    </row>
    <row r="1792" spans="1:19" ht="14.5" customHeight="1">
      <c r="A1792" s="103" t="str">
        <f t="shared" si="27"/>
        <v>B1016</v>
      </c>
      <c r="B1792" s="414" t="s">
        <v>4373</v>
      </c>
      <c r="C1792" s="414" t="s">
        <v>4381</v>
      </c>
      <c r="D1792" s="414" t="s">
        <v>1764</v>
      </c>
      <c r="E1792" s="414" t="s">
        <v>4382</v>
      </c>
      <c r="F1792" s="414" t="s">
        <v>4383</v>
      </c>
      <c r="G1792" s="418">
        <v>47818</v>
      </c>
      <c r="H1792" s="414" t="s">
        <v>606</v>
      </c>
      <c r="I1792" s="419">
        <v>59</v>
      </c>
      <c r="J1792" s="419">
        <v>87</v>
      </c>
      <c r="K1792" s="419">
        <v>36</v>
      </c>
      <c r="L1792" s="419">
        <v>4042</v>
      </c>
      <c r="M1792" s="414" t="s">
        <v>115</v>
      </c>
      <c r="N1792" s="414" t="s">
        <v>116</v>
      </c>
      <c r="O1792" s="103" t="s">
        <v>115</v>
      </c>
      <c r="P1792" s="103" t="s">
        <v>115</v>
      </c>
      <c r="Q1792" s="103" t="s">
        <v>115</v>
      </c>
      <c r="R1792" s="103" t="s">
        <v>1767</v>
      </c>
      <c r="S1792" s="103" t="s">
        <v>1768</v>
      </c>
    </row>
    <row r="1793" spans="1:19" ht="14.5" customHeight="1">
      <c r="A1793" s="82" t="str">
        <f t="shared" si="27"/>
        <v>B1021</v>
      </c>
      <c r="B1793" s="410" t="s">
        <v>4384</v>
      </c>
      <c r="C1793" s="410" t="s">
        <v>4385</v>
      </c>
      <c r="D1793" s="410" t="s">
        <v>3758</v>
      </c>
      <c r="E1793" s="410" t="s">
        <v>4386</v>
      </c>
      <c r="F1793" s="410" t="s">
        <v>4387</v>
      </c>
      <c r="G1793" s="416">
        <v>41974</v>
      </c>
      <c r="H1793" s="410" t="s">
        <v>1777</v>
      </c>
      <c r="I1793" s="417">
        <v>87</v>
      </c>
      <c r="J1793" s="417">
        <v>36</v>
      </c>
      <c r="K1793" s="417">
        <v>59</v>
      </c>
      <c r="L1793" s="417">
        <v>4240</v>
      </c>
      <c r="M1793" s="410" t="s">
        <v>115</v>
      </c>
      <c r="N1793" s="410" t="s">
        <v>1877</v>
      </c>
      <c r="O1793" s="85" t="s">
        <v>1882</v>
      </c>
      <c r="P1793" s="85"/>
      <c r="Q1793" s="85" t="s">
        <v>1882</v>
      </c>
      <c r="R1793" s="85" t="s">
        <v>1883</v>
      </c>
      <c r="S1793" s="85" t="s">
        <v>1768</v>
      </c>
    </row>
    <row r="1794" spans="1:19" ht="14.5" customHeight="1">
      <c r="A1794" s="82" t="str">
        <f t="shared" ref="A1794:A1857" si="28">LEFT(B1794,5)</f>
        <v>B1021</v>
      </c>
      <c r="B1794" s="410" t="s">
        <v>4384</v>
      </c>
      <c r="C1794" s="410" t="s">
        <v>4385</v>
      </c>
      <c r="D1794" s="410" t="s">
        <v>1764</v>
      </c>
      <c r="E1794" s="410" t="s">
        <v>4388</v>
      </c>
      <c r="F1794" s="410" t="s">
        <v>4389</v>
      </c>
      <c r="G1794" s="416">
        <v>41974</v>
      </c>
      <c r="H1794" s="410" t="s">
        <v>623</v>
      </c>
      <c r="I1794" s="417">
        <v>87</v>
      </c>
      <c r="J1794" s="417">
        <v>36</v>
      </c>
      <c r="K1794" s="417">
        <v>59</v>
      </c>
      <c r="L1794" s="417">
        <v>3556</v>
      </c>
      <c r="M1794" s="410" t="s">
        <v>115</v>
      </c>
      <c r="N1794" s="410" t="s">
        <v>116</v>
      </c>
      <c r="O1794" s="85" t="s">
        <v>115</v>
      </c>
      <c r="P1794" s="85" t="s">
        <v>115</v>
      </c>
      <c r="Q1794" s="85" t="s">
        <v>115</v>
      </c>
      <c r="R1794" s="85" t="s">
        <v>1767</v>
      </c>
      <c r="S1794" s="85" t="s">
        <v>1768</v>
      </c>
    </row>
    <row r="1795" spans="1:19" ht="14.5" customHeight="1">
      <c r="A1795" s="82" t="str">
        <f t="shared" si="28"/>
        <v>B1021</v>
      </c>
      <c r="B1795" s="410" t="s">
        <v>4384</v>
      </c>
      <c r="C1795" s="410" t="s">
        <v>4385</v>
      </c>
      <c r="D1795" s="410" t="s">
        <v>1764</v>
      </c>
      <c r="E1795" s="410" t="s">
        <v>4390</v>
      </c>
      <c r="F1795" s="410" t="s">
        <v>4391</v>
      </c>
      <c r="G1795" s="416">
        <v>44166</v>
      </c>
      <c r="H1795" s="410" t="s">
        <v>623</v>
      </c>
      <c r="I1795" s="417">
        <v>87</v>
      </c>
      <c r="J1795" s="417">
        <v>36</v>
      </c>
      <c r="K1795" s="417">
        <v>59</v>
      </c>
      <c r="L1795" s="417">
        <v>3556</v>
      </c>
      <c r="M1795" s="410" t="s">
        <v>115</v>
      </c>
      <c r="N1795" s="410" t="s">
        <v>1877</v>
      </c>
      <c r="O1795" s="85" t="s">
        <v>115</v>
      </c>
      <c r="P1795" s="85" t="s">
        <v>115</v>
      </c>
      <c r="Q1795" s="85" t="s">
        <v>115</v>
      </c>
      <c r="R1795" s="85" t="s">
        <v>1767</v>
      </c>
      <c r="S1795" s="85" t="s">
        <v>1768</v>
      </c>
    </row>
    <row r="1796" spans="1:19" ht="14.5" customHeight="1">
      <c r="A1796" s="82" t="str">
        <f t="shared" si="28"/>
        <v>B1021</v>
      </c>
      <c r="B1796" s="410" t="s">
        <v>4384</v>
      </c>
      <c r="C1796" s="410" t="s">
        <v>4392</v>
      </c>
      <c r="D1796" s="410" t="s">
        <v>1764</v>
      </c>
      <c r="E1796" s="410" t="s">
        <v>4393</v>
      </c>
      <c r="F1796" s="410" t="s">
        <v>4394</v>
      </c>
      <c r="G1796" s="416">
        <v>47818</v>
      </c>
      <c r="H1796" s="410" t="s">
        <v>606</v>
      </c>
      <c r="I1796" s="417">
        <v>87</v>
      </c>
      <c r="J1796" s="417">
        <v>36</v>
      </c>
      <c r="K1796" s="417">
        <v>59</v>
      </c>
      <c r="L1796" s="417">
        <v>3992</v>
      </c>
      <c r="M1796" s="410" t="s">
        <v>115</v>
      </c>
      <c r="N1796" s="410" t="s">
        <v>116</v>
      </c>
      <c r="O1796" s="85" t="s">
        <v>115</v>
      </c>
      <c r="P1796" s="85" t="s">
        <v>115</v>
      </c>
      <c r="Q1796" s="85" t="s">
        <v>115</v>
      </c>
      <c r="R1796" s="85" t="s">
        <v>1767</v>
      </c>
      <c r="S1796" s="85" t="s">
        <v>1768</v>
      </c>
    </row>
    <row r="1797" spans="1:19" ht="14.5" customHeight="1">
      <c r="A1797" s="103" t="str">
        <f t="shared" si="28"/>
        <v>B1021</v>
      </c>
      <c r="B1797" s="414" t="s">
        <v>4384</v>
      </c>
      <c r="C1797" s="414" t="s">
        <v>4385</v>
      </c>
      <c r="D1797" s="414" t="s">
        <v>3758</v>
      </c>
      <c r="E1797" s="414" t="s">
        <v>4386</v>
      </c>
      <c r="F1797" s="414" t="s">
        <v>4387</v>
      </c>
      <c r="G1797" s="418">
        <v>41974</v>
      </c>
      <c r="H1797" s="414" t="s">
        <v>1777</v>
      </c>
      <c r="I1797" s="419">
        <v>59</v>
      </c>
      <c r="J1797" s="419">
        <v>87</v>
      </c>
      <c r="K1797" s="419">
        <v>36</v>
      </c>
      <c r="L1797" s="419">
        <v>4240</v>
      </c>
      <c r="M1797" s="414" t="s">
        <v>115</v>
      </c>
      <c r="N1797" s="414" t="s">
        <v>1877</v>
      </c>
      <c r="O1797" s="103" t="s">
        <v>1882</v>
      </c>
      <c r="P1797" s="103"/>
      <c r="Q1797" s="103" t="s">
        <v>1882</v>
      </c>
      <c r="R1797" s="103" t="s">
        <v>1883</v>
      </c>
      <c r="S1797" s="103" t="s">
        <v>1768</v>
      </c>
    </row>
    <row r="1798" spans="1:19" ht="14.5" customHeight="1">
      <c r="A1798" s="103" t="str">
        <f t="shared" si="28"/>
        <v>B1021</v>
      </c>
      <c r="B1798" s="414" t="s">
        <v>4384</v>
      </c>
      <c r="C1798" s="414" t="s">
        <v>4385</v>
      </c>
      <c r="D1798" s="414" t="s">
        <v>1764</v>
      </c>
      <c r="E1798" s="414" t="s">
        <v>4388</v>
      </c>
      <c r="F1798" s="414" t="s">
        <v>4389</v>
      </c>
      <c r="G1798" s="418">
        <v>41974</v>
      </c>
      <c r="H1798" s="414" t="s">
        <v>623</v>
      </c>
      <c r="I1798" s="419">
        <v>59</v>
      </c>
      <c r="J1798" s="419">
        <v>87</v>
      </c>
      <c r="K1798" s="419">
        <v>36</v>
      </c>
      <c r="L1798" s="419">
        <v>3556</v>
      </c>
      <c r="M1798" s="414" t="s">
        <v>115</v>
      </c>
      <c r="N1798" s="414" t="s">
        <v>116</v>
      </c>
      <c r="O1798" s="103" t="s">
        <v>115</v>
      </c>
      <c r="P1798" s="103" t="s">
        <v>115</v>
      </c>
      <c r="Q1798" s="103" t="s">
        <v>115</v>
      </c>
      <c r="R1798" s="103" t="s">
        <v>1767</v>
      </c>
      <c r="S1798" s="103" t="s">
        <v>1768</v>
      </c>
    </row>
    <row r="1799" spans="1:19" ht="14.5" customHeight="1">
      <c r="A1799" s="103" t="str">
        <f t="shared" si="28"/>
        <v>B1021</v>
      </c>
      <c r="B1799" s="414" t="s">
        <v>4384</v>
      </c>
      <c r="C1799" s="414" t="s">
        <v>4385</v>
      </c>
      <c r="D1799" s="414" t="s">
        <v>1764</v>
      </c>
      <c r="E1799" s="414" t="s">
        <v>4390</v>
      </c>
      <c r="F1799" s="414" t="s">
        <v>4391</v>
      </c>
      <c r="G1799" s="418">
        <v>44166</v>
      </c>
      <c r="H1799" s="414" t="s">
        <v>623</v>
      </c>
      <c r="I1799" s="419">
        <v>59</v>
      </c>
      <c r="J1799" s="419">
        <v>87</v>
      </c>
      <c r="K1799" s="419">
        <v>36</v>
      </c>
      <c r="L1799" s="419">
        <v>3556</v>
      </c>
      <c r="M1799" s="414" t="s">
        <v>115</v>
      </c>
      <c r="N1799" s="414" t="s">
        <v>1877</v>
      </c>
      <c r="O1799" s="103" t="s">
        <v>115</v>
      </c>
      <c r="P1799" s="103" t="s">
        <v>115</v>
      </c>
      <c r="Q1799" s="103" t="s">
        <v>115</v>
      </c>
      <c r="R1799" s="103" t="s">
        <v>1767</v>
      </c>
      <c r="S1799" s="103" t="s">
        <v>1768</v>
      </c>
    </row>
    <row r="1800" spans="1:19" ht="14.5" customHeight="1">
      <c r="A1800" s="103" t="str">
        <f t="shared" si="28"/>
        <v>B1021</v>
      </c>
      <c r="B1800" s="414" t="s">
        <v>4384</v>
      </c>
      <c r="C1800" s="414" t="s">
        <v>4392</v>
      </c>
      <c r="D1800" s="414" t="s">
        <v>1764</v>
      </c>
      <c r="E1800" s="414" t="s">
        <v>4393</v>
      </c>
      <c r="F1800" s="414" t="s">
        <v>4394</v>
      </c>
      <c r="G1800" s="418">
        <v>47818</v>
      </c>
      <c r="H1800" s="414" t="s">
        <v>606</v>
      </c>
      <c r="I1800" s="419">
        <v>59</v>
      </c>
      <c r="J1800" s="419">
        <v>87</v>
      </c>
      <c r="K1800" s="419">
        <v>36</v>
      </c>
      <c r="L1800" s="419">
        <v>3992</v>
      </c>
      <c r="M1800" s="414" t="s">
        <v>115</v>
      </c>
      <c r="N1800" s="414" t="s">
        <v>116</v>
      </c>
      <c r="O1800" s="103" t="s">
        <v>115</v>
      </c>
      <c r="P1800" s="103" t="s">
        <v>115</v>
      </c>
      <c r="Q1800" s="103" t="s">
        <v>115</v>
      </c>
      <c r="R1800" s="103" t="s">
        <v>1767</v>
      </c>
      <c r="S1800" s="103" t="s">
        <v>1768</v>
      </c>
    </row>
    <row r="1801" spans="1:19" ht="14.5" customHeight="1">
      <c r="A1801" s="82" t="str">
        <f t="shared" si="28"/>
        <v>B1045</v>
      </c>
      <c r="B1801" s="410" t="s">
        <v>4395</v>
      </c>
      <c r="C1801" s="410" t="s">
        <v>4396</v>
      </c>
      <c r="D1801" s="410" t="s">
        <v>3758</v>
      </c>
      <c r="E1801" s="410" t="s">
        <v>4397</v>
      </c>
      <c r="F1801" s="410" t="s">
        <v>4398</v>
      </c>
      <c r="G1801" s="416">
        <v>40513</v>
      </c>
      <c r="H1801" s="410" t="s">
        <v>1777</v>
      </c>
      <c r="I1801" s="417">
        <v>106</v>
      </c>
      <c r="J1801" s="417">
        <v>40</v>
      </c>
      <c r="K1801" s="417">
        <v>65</v>
      </c>
      <c r="L1801" s="417">
        <v>7500</v>
      </c>
      <c r="M1801" s="410" t="s">
        <v>115</v>
      </c>
      <c r="N1801" s="410" t="s">
        <v>116</v>
      </c>
      <c r="O1801" s="85"/>
      <c r="P1801" s="85"/>
      <c r="Q1801" s="85"/>
      <c r="R1801" s="85"/>
      <c r="S1801" s="85" t="s">
        <v>1768</v>
      </c>
    </row>
    <row r="1802" spans="1:19" ht="14.5" customHeight="1">
      <c r="A1802" s="82" t="str">
        <f t="shared" si="28"/>
        <v>B1045</v>
      </c>
      <c r="B1802" s="410" t="s">
        <v>4395</v>
      </c>
      <c r="C1802" s="410" t="s">
        <v>4396</v>
      </c>
      <c r="D1802" s="410" t="s">
        <v>3758</v>
      </c>
      <c r="E1802" s="410" t="s">
        <v>4399</v>
      </c>
      <c r="F1802" s="410" t="s">
        <v>4400</v>
      </c>
      <c r="G1802" s="416">
        <v>39417</v>
      </c>
      <c r="H1802" s="410" t="s">
        <v>1777</v>
      </c>
      <c r="I1802" s="417">
        <v>106</v>
      </c>
      <c r="J1802" s="417">
        <v>40</v>
      </c>
      <c r="K1802" s="417">
        <v>65</v>
      </c>
      <c r="L1802" s="417">
        <v>7500</v>
      </c>
      <c r="M1802" s="410" t="s">
        <v>115</v>
      </c>
      <c r="N1802" s="410" t="s">
        <v>116</v>
      </c>
      <c r="O1802" s="85"/>
      <c r="P1802" s="85"/>
      <c r="Q1802" s="85"/>
      <c r="R1802" s="85"/>
      <c r="S1802" s="85" t="s">
        <v>1768</v>
      </c>
    </row>
    <row r="1803" spans="1:19" ht="14.5" customHeight="1">
      <c r="A1803" s="82" t="str">
        <f t="shared" si="28"/>
        <v>B1045</v>
      </c>
      <c r="B1803" s="410" t="s">
        <v>4395</v>
      </c>
      <c r="C1803" s="410" t="s">
        <v>4396</v>
      </c>
      <c r="D1803" s="410" t="s">
        <v>1764</v>
      </c>
      <c r="E1803" s="410" t="s">
        <v>4401</v>
      </c>
      <c r="F1803" s="410" t="s">
        <v>4402</v>
      </c>
      <c r="G1803" s="416">
        <v>45931</v>
      </c>
      <c r="H1803" s="410" t="s">
        <v>606</v>
      </c>
      <c r="I1803" s="417">
        <v>106</v>
      </c>
      <c r="J1803" s="417">
        <v>40</v>
      </c>
      <c r="K1803" s="417">
        <v>65</v>
      </c>
      <c r="L1803" s="417">
        <v>6100</v>
      </c>
      <c r="M1803" s="410" t="s">
        <v>115</v>
      </c>
      <c r="N1803" s="410" t="s">
        <v>116</v>
      </c>
      <c r="O1803" s="85"/>
      <c r="P1803" s="85"/>
      <c r="Q1803" s="85"/>
      <c r="R1803" s="85"/>
      <c r="S1803" s="85" t="s">
        <v>1768</v>
      </c>
    </row>
    <row r="1804" spans="1:19" ht="14.5" customHeight="1">
      <c r="A1804" s="103" t="str">
        <f t="shared" si="28"/>
        <v>B1045</v>
      </c>
      <c r="B1804" s="414" t="s">
        <v>4395</v>
      </c>
      <c r="C1804" s="414" t="s">
        <v>4396</v>
      </c>
      <c r="D1804" s="414" t="s">
        <v>3758</v>
      </c>
      <c r="E1804" s="414" t="s">
        <v>4397</v>
      </c>
      <c r="F1804" s="414" t="s">
        <v>4398</v>
      </c>
      <c r="G1804" s="418">
        <v>40513</v>
      </c>
      <c r="H1804" s="414" t="s">
        <v>1777</v>
      </c>
      <c r="I1804" s="419">
        <v>65</v>
      </c>
      <c r="J1804" s="419">
        <v>106</v>
      </c>
      <c r="K1804" s="419">
        <v>40</v>
      </c>
      <c r="L1804" s="419">
        <v>7500</v>
      </c>
      <c r="M1804" s="414" t="s">
        <v>115</v>
      </c>
      <c r="N1804" s="414" t="s">
        <v>116</v>
      </c>
      <c r="O1804" s="103"/>
      <c r="P1804" s="103"/>
      <c r="Q1804" s="103"/>
      <c r="R1804" s="103"/>
      <c r="S1804" s="103" t="s">
        <v>1768</v>
      </c>
    </row>
    <row r="1805" spans="1:19" ht="14.5" customHeight="1">
      <c r="A1805" s="103" t="str">
        <f t="shared" si="28"/>
        <v>B1045</v>
      </c>
      <c r="B1805" s="414" t="s">
        <v>4395</v>
      </c>
      <c r="C1805" s="414" t="s">
        <v>4396</v>
      </c>
      <c r="D1805" s="414" t="s">
        <v>3758</v>
      </c>
      <c r="E1805" s="414" t="s">
        <v>4399</v>
      </c>
      <c r="F1805" s="414" t="s">
        <v>4400</v>
      </c>
      <c r="G1805" s="418">
        <v>39417</v>
      </c>
      <c r="H1805" s="414" t="s">
        <v>1777</v>
      </c>
      <c r="I1805" s="419">
        <v>65</v>
      </c>
      <c r="J1805" s="419">
        <v>106</v>
      </c>
      <c r="K1805" s="419">
        <v>40</v>
      </c>
      <c r="L1805" s="419">
        <v>7500</v>
      </c>
      <c r="M1805" s="414" t="s">
        <v>115</v>
      </c>
      <c r="N1805" s="414" t="s">
        <v>116</v>
      </c>
      <c r="O1805" s="103"/>
      <c r="P1805" s="103"/>
      <c r="Q1805" s="103"/>
      <c r="R1805" s="103"/>
      <c r="S1805" s="103" t="s">
        <v>1768</v>
      </c>
    </row>
    <row r="1806" spans="1:19" ht="14.5" customHeight="1">
      <c r="A1806" s="103" t="str">
        <f t="shared" si="28"/>
        <v>B1045</v>
      </c>
      <c r="B1806" s="414" t="s">
        <v>4395</v>
      </c>
      <c r="C1806" s="414" t="s">
        <v>4396</v>
      </c>
      <c r="D1806" s="414" t="s">
        <v>1764</v>
      </c>
      <c r="E1806" s="414" t="s">
        <v>4401</v>
      </c>
      <c r="F1806" s="414" t="s">
        <v>4402</v>
      </c>
      <c r="G1806" s="418">
        <v>45931</v>
      </c>
      <c r="H1806" s="414" t="s">
        <v>606</v>
      </c>
      <c r="I1806" s="419">
        <v>65</v>
      </c>
      <c r="J1806" s="419">
        <v>106</v>
      </c>
      <c r="K1806" s="419">
        <v>40</v>
      </c>
      <c r="L1806" s="419">
        <v>6100</v>
      </c>
      <c r="M1806" s="414" t="s">
        <v>115</v>
      </c>
      <c r="N1806" s="414" t="s">
        <v>116</v>
      </c>
      <c r="O1806" s="103"/>
      <c r="P1806" s="103"/>
      <c r="Q1806" s="103"/>
      <c r="R1806" s="103"/>
      <c r="S1806" s="103" t="s">
        <v>1768</v>
      </c>
    </row>
    <row r="1807" spans="1:19" ht="14.5" customHeight="1">
      <c r="A1807" s="82" t="str">
        <f t="shared" si="28"/>
        <v>B1135</v>
      </c>
      <c r="B1807" s="410" t="s">
        <v>4403</v>
      </c>
      <c r="C1807" s="410" t="s">
        <v>4404</v>
      </c>
      <c r="D1807" s="410" t="s">
        <v>1764</v>
      </c>
      <c r="E1807" s="410" t="s">
        <v>4405</v>
      </c>
      <c r="F1807" s="410" t="s">
        <v>4406</v>
      </c>
      <c r="G1807" s="416">
        <v>47818</v>
      </c>
      <c r="H1807" s="410" t="s">
        <v>606</v>
      </c>
      <c r="I1807" s="417">
        <v>1800</v>
      </c>
      <c r="J1807" s="417">
        <v>900</v>
      </c>
      <c r="K1807" s="417">
        <v>144</v>
      </c>
      <c r="L1807" s="417">
        <v>6134</v>
      </c>
      <c r="M1807" s="410" t="s">
        <v>115</v>
      </c>
      <c r="N1807" s="410" t="s">
        <v>116</v>
      </c>
      <c r="O1807" s="85"/>
      <c r="P1807" s="85" t="s">
        <v>116</v>
      </c>
      <c r="Q1807" s="85" t="s">
        <v>116</v>
      </c>
      <c r="R1807" s="85" t="s">
        <v>2766</v>
      </c>
      <c r="S1807" s="85" t="s">
        <v>1768</v>
      </c>
    </row>
    <row r="1808" spans="1:19" ht="14.5" customHeight="1">
      <c r="A1808" s="82" t="str">
        <f t="shared" si="28"/>
        <v>B1135</v>
      </c>
      <c r="B1808" s="410" t="s">
        <v>4403</v>
      </c>
      <c r="C1808" s="410" t="s">
        <v>4404</v>
      </c>
      <c r="D1808" s="410" t="s">
        <v>1764</v>
      </c>
      <c r="E1808" s="410" t="s">
        <v>4407</v>
      </c>
      <c r="F1808" s="410" t="s">
        <v>4408</v>
      </c>
      <c r="G1808" s="416">
        <v>40513</v>
      </c>
      <c r="H1808" s="410" t="s">
        <v>1777</v>
      </c>
      <c r="I1808" s="417">
        <v>1800</v>
      </c>
      <c r="J1808" s="417">
        <v>900</v>
      </c>
      <c r="K1808" s="417">
        <v>144</v>
      </c>
      <c r="L1808" s="417">
        <v>6134</v>
      </c>
      <c r="M1808" s="410" t="s">
        <v>115</v>
      </c>
      <c r="N1808" s="410" t="s">
        <v>116</v>
      </c>
      <c r="O1808" s="85"/>
      <c r="P1808" s="85" t="s">
        <v>116</v>
      </c>
      <c r="Q1808" s="85" t="s">
        <v>116</v>
      </c>
      <c r="R1808" s="85" t="s">
        <v>2766</v>
      </c>
      <c r="S1808" s="85" t="s">
        <v>1768</v>
      </c>
    </row>
    <row r="1809" spans="1:19" ht="14.5" customHeight="1">
      <c r="A1809" s="103" t="str">
        <f t="shared" si="28"/>
        <v>B1135</v>
      </c>
      <c r="B1809" s="414" t="s">
        <v>4403</v>
      </c>
      <c r="C1809" s="414" t="s">
        <v>4404</v>
      </c>
      <c r="D1809" s="414" t="s">
        <v>1764</v>
      </c>
      <c r="E1809" s="414" t="s">
        <v>4405</v>
      </c>
      <c r="F1809" s="414" t="s">
        <v>4406</v>
      </c>
      <c r="G1809" s="418">
        <v>47818</v>
      </c>
      <c r="H1809" s="414" t="s">
        <v>606</v>
      </c>
      <c r="I1809" s="419">
        <v>144</v>
      </c>
      <c r="J1809" s="419">
        <v>1800</v>
      </c>
      <c r="K1809" s="419">
        <v>900</v>
      </c>
      <c r="L1809" s="419">
        <v>6134</v>
      </c>
      <c r="M1809" s="414" t="s">
        <v>115</v>
      </c>
      <c r="N1809" s="414" t="s">
        <v>116</v>
      </c>
      <c r="O1809" s="103"/>
      <c r="P1809" s="103" t="s">
        <v>116</v>
      </c>
      <c r="Q1809" s="103" t="s">
        <v>116</v>
      </c>
      <c r="R1809" s="103" t="s">
        <v>2766</v>
      </c>
      <c r="S1809" s="103" t="s">
        <v>1768</v>
      </c>
    </row>
    <row r="1810" spans="1:19" ht="14.5" customHeight="1">
      <c r="A1810" s="103" t="str">
        <f t="shared" si="28"/>
        <v>B1135</v>
      </c>
      <c r="B1810" s="414" t="s">
        <v>4403</v>
      </c>
      <c r="C1810" s="414" t="s">
        <v>4404</v>
      </c>
      <c r="D1810" s="414" t="s">
        <v>1764</v>
      </c>
      <c r="E1810" s="414" t="s">
        <v>4407</v>
      </c>
      <c r="F1810" s="414" t="s">
        <v>4408</v>
      </c>
      <c r="G1810" s="418">
        <v>40513</v>
      </c>
      <c r="H1810" s="414" t="s">
        <v>1777</v>
      </c>
      <c r="I1810" s="419">
        <v>144</v>
      </c>
      <c r="J1810" s="419">
        <v>1800</v>
      </c>
      <c r="K1810" s="419">
        <v>900</v>
      </c>
      <c r="L1810" s="419">
        <v>6134</v>
      </c>
      <c r="M1810" s="414" t="s">
        <v>115</v>
      </c>
      <c r="N1810" s="414" t="s">
        <v>116</v>
      </c>
      <c r="O1810" s="103"/>
      <c r="P1810" s="103" t="s">
        <v>116</v>
      </c>
      <c r="Q1810" s="103" t="s">
        <v>116</v>
      </c>
      <c r="R1810" s="103" t="s">
        <v>2766</v>
      </c>
      <c r="S1810" s="103" t="s">
        <v>1768</v>
      </c>
    </row>
    <row r="1811" spans="1:19" ht="14.5" customHeight="1">
      <c r="A1811" s="82" t="str">
        <f t="shared" si="28"/>
        <v>B1137</v>
      </c>
      <c r="B1811" s="410" t="s">
        <v>4409</v>
      </c>
      <c r="C1811" s="410" t="s">
        <v>4410</v>
      </c>
      <c r="D1811" s="410" t="s">
        <v>1764</v>
      </c>
      <c r="E1811" s="410" t="s">
        <v>4411</v>
      </c>
      <c r="F1811" s="410" t="s">
        <v>4412</v>
      </c>
      <c r="G1811" s="416">
        <v>45992</v>
      </c>
      <c r="H1811" s="410" t="s">
        <v>606</v>
      </c>
      <c r="I1811" s="417">
        <v>89</v>
      </c>
      <c r="J1811" s="417">
        <v>89</v>
      </c>
      <c r="K1811" s="417">
        <v>72</v>
      </c>
      <c r="L1811" s="417">
        <v>4820</v>
      </c>
      <c r="M1811" s="410"/>
      <c r="N1811" s="410" t="s">
        <v>116</v>
      </c>
      <c r="O1811" s="85"/>
      <c r="P1811" s="85"/>
      <c r="Q1811" s="85"/>
      <c r="R1811" s="85"/>
      <c r="S1811" s="85" t="s">
        <v>1768</v>
      </c>
    </row>
    <row r="1812" spans="1:19" ht="14.5" customHeight="1">
      <c r="A1812" s="103" t="str">
        <f t="shared" si="28"/>
        <v>B1137</v>
      </c>
      <c r="B1812" s="414" t="s">
        <v>4409</v>
      </c>
      <c r="C1812" s="414" t="s">
        <v>4410</v>
      </c>
      <c r="D1812" s="414" t="s">
        <v>1764</v>
      </c>
      <c r="E1812" s="414" t="s">
        <v>4411</v>
      </c>
      <c r="F1812" s="414" t="s">
        <v>4412</v>
      </c>
      <c r="G1812" s="418">
        <v>45992</v>
      </c>
      <c r="H1812" s="414" t="s">
        <v>606</v>
      </c>
      <c r="I1812" s="419">
        <v>72</v>
      </c>
      <c r="J1812" s="419">
        <v>48</v>
      </c>
      <c r="K1812" s="419">
        <v>30</v>
      </c>
      <c r="L1812" s="419">
        <v>4820</v>
      </c>
      <c r="M1812" s="414"/>
      <c r="N1812" s="414" t="s">
        <v>116</v>
      </c>
      <c r="O1812" s="103"/>
      <c r="P1812" s="103"/>
      <c r="Q1812" s="103"/>
      <c r="R1812" s="103"/>
      <c r="S1812" s="103" t="s">
        <v>1768</v>
      </c>
    </row>
    <row r="1813" spans="1:19" ht="14.5" customHeight="1">
      <c r="A1813" s="82" t="str">
        <f t="shared" si="28"/>
        <v>B1139</v>
      </c>
      <c r="B1813" s="410" t="s">
        <v>4413</v>
      </c>
      <c r="C1813" s="410" t="s">
        <v>4414</v>
      </c>
      <c r="D1813" s="410" t="s">
        <v>1764</v>
      </c>
      <c r="E1813" s="410" t="s">
        <v>4415</v>
      </c>
      <c r="F1813" s="410" t="s">
        <v>4416</v>
      </c>
      <c r="G1813" s="416">
        <v>45748</v>
      </c>
      <c r="H1813" s="410" t="s">
        <v>606</v>
      </c>
      <c r="I1813" s="417">
        <v>96</v>
      </c>
      <c r="J1813" s="417">
        <v>72</v>
      </c>
      <c r="K1813" s="417">
        <v>96</v>
      </c>
      <c r="L1813" s="417">
        <v>15000</v>
      </c>
      <c r="M1813" s="410" t="s">
        <v>115</v>
      </c>
      <c r="N1813" s="410" t="s">
        <v>116</v>
      </c>
      <c r="O1813" s="85"/>
      <c r="P1813" s="85" t="s">
        <v>116</v>
      </c>
      <c r="Q1813" s="85" t="s">
        <v>116</v>
      </c>
      <c r="R1813" s="85" t="s">
        <v>2766</v>
      </c>
      <c r="S1813" s="85" t="s">
        <v>1768</v>
      </c>
    </row>
    <row r="1814" spans="1:19" ht="14.5" customHeight="1">
      <c r="A1814" s="103" t="str">
        <f t="shared" si="28"/>
        <v>B1139</v>
      </c>
      <c r="B1814" s="414" t="s">
        <v>4413</v>
      </c>
      <c r="C1814" s="414" t="s">
        <v>4414</v>
      </c>
      <c r="D1814" s="414" t="s">
        <v>1764</v>
      </c>
      <c r="E1814" s="414" t="s">
        <v>4415</v>
      </c>
      <c r="F1814" s="414" t="s">
        <v>4416</v>
      </c>
      <c r="G1814" s="418">
        <v>45748</v>
      </c>
      <c r="H1814" s="414" t="s">
        <v>606</v>
      </c>
      <c r="I1814" s="419">
        <v>384</v>
      </c>
      <c r="J1814" s="419">
        <v>384</v>
      </c>
      <c r="K1814" s="419">
        <v>384</v>
      </c>
      <c r="L1814" s="419">
        <v>15000</v>
      </c>
      <c r="M1814" s="414" t="s">
        <v>115</v>
      </c>
      <c r="N1814" s="414" t="s">
        <v>116</v>
      </c>
      <c r="O1814" s="103"/>
      <c r="P1814" s="103" t="s">
        <v>116</v>
      </c>
      <c r="Q1814" s="103" t="s">
        <v>116</v>
      </c>
      <c r="R1814" s="103" t="s">
        <v>2766</v>
      </c>
      <c r="S1814" s="103" t="s">
        <v>1768</v>
      </c>
    </row>
    <row r="1815" spans="1:19" ht="14.5" customHeight="1">
      <c r="A1815" s="82" t="str">
        <f t="shared" si="28"/>
        <v>B1140</v>
      </c>
      <c r="B1815" s="410" t="s">
        <v>4417</v>
      </c>
      <c r="C1815" s="410" t="s">
        <v>4418</v>
      </c>
      <c r="D1815" s="410" t="s">
        <v>1764</v>
      </c>
      <c r="E1815" s="410" t="s">
        <v>4419</v>
      </c>
      <c r="F1815" s="410" t="s">
        <v>4420</v>
      </c>
      <c r="G1815" s="416">
        <v>45992</v>
      </c>
      <c r="H1815" s="410" t="s">
        <v>606</v>
      </c>
      <c r="I1815" s="417">
        <v>43</v>
      </c>
      <c r="J1815" s="417">
        <v>34</v>
      </c>
      <c r="K1815" s="417">
        <v>38</v>
      </c>
      <c r="L1815" s="417">
        <v>450</v>
      </c>
      <c r="M1815" s="410" t="s">
        <v>115</v>
      </c>
      <c r="N1815" s="410" t="s">
        <v>116</v>
      </c>
      <c r="O1815" s="85" t="s">
        <v>1882</v>
      </c>
      <c r="P1815" s="85" t="s">
        <v>1882</v>
      </c>
      <c r="Q1815" s="85" t="s">
        <v>1882</v>
      </c>
      <c r="R1815" s="85" t="s">
        <v>1883</v>
      </c>
      <c r="S1815" s="85" t="s">
        <v>1768</v>
      </c>
    </row>
    <row r="1816" spans="1:19" ht="14.5" customHeight="1">
      <c r="A1816" s="82" t="str">
        <f t="shared" si="28"/>
        <v>B1140</v>
      </c>
      <c r="B1816" s="410" t="s">
        <v>4417</v>
      </c>
      <c r="C1816" s="410" t="s">
        <v>4418</v>
      </c>
      <c r="D1816" s="410" t="s">
        <v>1764</v>
      </c>
      <c r="E1816" s="410" t="s">
        <v>4421</v>
      </c>
      <c r="F1816" s="410" t="s">
        <v>4422</v>
      </c>
      <c r="G1816" s="416">
        <v>42583</v>
      </c>
      <c r="H1816" s="410" t="s">
        <v>623</v>
      </c>
      <c r="I1816" s="417">
        <v>43</v>
      </c>
      <c r="J1816" s="417">
        <v>34</v>
      </c>
      <c r="K1816" s="417">
        <v>38</v>
      </c>
      <c r="L1816" s="417">
        <v>450</v>
      </c>
      <c r="M1816" s="410" t="s">
        <v>115</v>
      </c>
      <c r="N1816" s="410" t="s">
        <v>116</v>
      </c>
      <c r="O1816" s="85" t="s">
        <v>1882</v>
      </c>
      <c r="P1816" s="85" t="s">
        <v>1882</v>
      </c>
      <c r="Q1816" s="85" t="s">
        <v>1882</v>
      </c>
      <c r="R1816" s="85" t="s">
        <v>1883</v>
      </c>
      <c r="S1816" s="85" t="s">
        <v>1768</v>
      </c>
    </row>
    <row r="1817" spans="1:19" ht="14.5" customHeight="1">
      <c r="A1817" s="82" t="str">
        <f t="shared" si="28"/>
        <v>B1140</v>
      </c>
      <c r="B1817" s="410" t="s">
        <v>4417</v>
      </c>
      <c r="C1817" s="410" t="s">
        <v>4418</v>
      </c>
      <c r="D1817" s="410" t="s">
        <v>1764</v>
      </c>
      <c r="E1817" s="410" t="s">
        <v>4423</v>
      </c>
      <c r="F1817" s="410" t="s">
        <v>4424</v>
      </c>
      <c r="G1817" s="416">
        <v>45992</v>
      </c>
      <c r="H1817" s="410" t="s">
        <v>606</v>
      </c>
      <c r="I1817" s="417">
        <v>43</v>
      </c>
      <c r="J1817" s="417">
        <v>34</v>
      </c>
      <c r="K1817" s="417">
        <v>38</v>
      </c>
      <c r="L1817" s="417">
        <v>450</v>
      </c>
      <c r="M1817" s="410" t="s">
        <v>115</v>
      </c>
      <c r="N1817" s="410" t="s">
        <v>116</v>
      </c>
      <c r="O1817" s="85" t="s">
        <v>1882</v>
      </c>
      <c r="P1817" s="85" t="s">
        <v>1882</v>
      </c>
      <c r="Q1817" s="85" t="s">
        <v>1882</v>
      </c>
      <c r="R1817" s="85" t="s">
        <v>1883</v>
      </c>
      <c r="S1817" s="85" t="s">
        <v>1768</v>
      </c>
    </row>
    <row r="1818" spans="1:19" ht="14.5" customHeight="1">
      <c r="A1818" s="103" t="str">
        <f t="shared" si="28"/>
        <v>B1140</v>
      </c>
      <c r="B1818" s="414" t="s">
        <v>4417</v>
      </c>
      <c r="C1818" s="414" t="s">
        <v>4418</v>
      </c>
      <c r="D1818" s="414" t="s">
        <v>1764</v>
      </c>
      <c r="E1818" s="414" t="s">
        <v>4419</v>
      </c>
      <c r="F1818" s="414" t="s">
        <v>4420</v>
      </c>
      <c r="G1818" s="418">
        <v>45992</v>
      </c>
      <c r="H1818" s="414" t="s">
        <v>606</v>
      </c>
      <c r="I1818" s="419">
        <v>38</v>
      </c>
      <c r="J1818" s="419">
        <v>43</v>
      </c>
      <c r="K1818" s="419">
        <v>34</v>
      </c>
      <c r="L1818" s="419">
        <v>450</v>
      </c>
      <c r="M1818" s="414" t="s">
        <v>115</v>
      </c>
      <c r="N1818" s="414" t="s">
        <v>116</v>
      </c>
      <c r="O1818" s="103" t="s">
        <v>1882</v>
      </c>
      <c r="P1818" s="103" t="s">
        <v>1882</v>
      </c>
      <c r="Q1818" s="103" t="s">
        <v>1882</v>
      </c>
      <c r="R1818" s="103" t="s">
        <v>1883</v>
      </c>
      <c r="S1818" s="103" t="s">
        <v>1768</v>
      </c>
    </row>
    <row r="1819" spans="1:19" ht="14.5" customHeight="1">
      <c r="A1819" s="103" t="str">
        <f t="shared" si="28"/>
        <v>B1140</v>
      </c>
      <c r="B1819" s="414" t="s">
        <v>4417</v>
      </c>
      <c r="C1819" s="414" t="s">
        <v>4418</v>
      </c>
      <c r="D1819" s="414" t="s">
        <v>1764</v>
      </c>
      <c r="E1819" s="414" t="s">
        <v>4421</v>
      </c>
      <c r="F1819" s="414" t="s">
        <v>4422</v>
      </c>
      <c r="G1819" s="418">
        <v>42583</v>
      </c>
      <c r="H1819" s="414" t="s">
        <v>623</v>
      </c>
      <c r="I1819" s="419">
        <v>38</v>
      </c>
      <c r="J1819" s="419">
        <v>43</v>
      </c>
      <c r="K1819" s="419">
        <v>34</v>
      </c>
      <c r="L1819" s="419">
        <v>450</v>
      </c>
      <c r="M1819" s="414" t="s">
        <v>115</v>
      </c>
      <c r="N1819" s="414" t="s">
        <v>116</v>
      </c>
      <c r="O1819" s="103" t="s">
        <v>1882</v>
      </c>
      <c r="P1819" s="103" t="s">
        <v>1882</v>
      </c>
      <c r="Q1819" s="103" t="s">
        <v>1882</v>
      </c>
      <c r="R1819" s="103" t="s">
        <v>1883</v>
      </c>
      <c r="S1819" s="103" t="s">
        <v>1768</v>
      </c>
    </row>
    <row r="1820" spans="1:19" ht="14.5" customHeight="1">
      <c r="A1820" s="103" t="str">
        <f t="shared" si="28"/>
        <v>B1140</v>
      </c>
      <c r="B1820" s="414" t="s">
        <v>4417</v>
      </c>
      <c r="C1820" s="414" t="s">
        <v>4418</v>
      </c>
      <c r="D1820" s="414" t="s">
        <v>1764</v>
      </c>
      <c r="E1820" s="414" t="s">
        <v>4423</v>
      </c>
      <c r="F1820" s="414" t="s">
        <v>4424</v>
      </c>
      <c r="G1820" s="418">
        <v>45992</v>
      </c>
      <c r="H1820" s="414" t="s">
        <v>606</v>
      </c>
      <c r="I1820" s="419">
        <v>38</v>
      </c>
      <c r="J1820" s="419">
        <v>43</v>
      </c>
      <c r="K1820" s="68">
        <v>34</v>
      </c>
      <c r="L1820" s="419">
        <v>450</v>
      </c>
      <c r="M1820" s="414" t="s">
        <v>115</v>
      </c>
      <c r="N1820" s="414" t="s">
        <v>116</v>
      </c>
      <c r="O1820" s="103" t="s">
        <v>1882</v>
      </c>
      <c r="P1820" s="103" t="s">
        <v>1882</v>
      </c>
      <c r="Q1820" s="103" t="s">
        <v>1882</v>
      </c>
      <c r="R1820" s="103" t="s">
        <v>1883</v>
      </c>
      <c r="S1820" s="103" t="s">
        <v>1768</v>
      </c>
    </row>
    <row r="1821" spans="1:19" ht="14.5" customHeight="1">
      <c r="A1821" s="82" t="str">
        <f t="shared" si="28"/>
        <v>B1170</v>
      </c>
      <c r="B1821" s="410" t="s">
        <v>4425</v>
      </c>
      <c r="C1821" s="410" t="s">
        <v>4426</v>
      </c>
      <c r="D1821" s="410" t="s">
        <v>2018</v>
      </c>
      <c r="E1821" s="410" t="s">
        <v>4427</v>
      </c>
      <c r="F1821" s="410" t="s">
        <v>4428</v>
      </c>
      <c r="G1821" s="416">
        <v>47818</v>
      </c>
      <c r="H1821" s="410" t="s">
        <v>623</v>
      </c>
      <c r="I1821" s="417">
        <v>326.23</v>
      </c>
      <c r="J1821" s="417">
        <v>141.65</v>
      </c>
      <c r="K1821" s="417">
        <v>94.59</v>
      </c>
      <c r="L1821" s="417">
        <v>681</v>
      </c>
      <c r="M1821" s="410" t="s">
        <v>115</v>
      </c>
      <c r="N1821" s="410" t="s">
        <v>116</v>
      </c>
      <c r="O1821" s="85"/>
      <c r="P1821" s="85"/>
      <c r="Q1821" s="85"/>
      <c r="R1821" s="85"/>
      <c r="S1821" s="85" t="s">
        <v>1768</v>
      </c>
    </row>
    <row r="1822" spans="1:19" ht="14.5" customHeight="1">
      <c r="A1822" s="82" t="str">
        <f t="shared" si="28"/>
        <v>B1170</v>
      </c>
      <c r="B1822" s="410" t="s">
        <v>4425</v>
      </c>
      <c r="C1822" s="410" t="s">
        <v>4426</v>
      </c>
      <c r="D1822" s="410" t="s">
        <v>2018</v>
      </c>
      <c r="E1822" s="410" t="s">
        <v>4429</v>
      </c>
      <c r="F1822" s="410" t="s">
        <v>4430</v>
      </c>
      <c r="G1822" s="416">
        <v>47818</v>
      </c>
      <c r="H1822" s="410" t="s">
        <v>606</v>
      </c>
      <c r="I1822" s="417">
        <v>283</v>
      </c>
      <c r="J1822" s="417">
        <v>149</v>
      </c>
      <c r="K1822" s="417">
        <v>93</v>
      </c>
      <c r="L1822" s="417">
        <v>942</v>
      </c>
      <c r="M1822" s="410" t="s">
        <v>115</v>
      </c>
      <c r="N1822" s="410">
        <v>7</v>
      </c>
      <c r="O1822" s="85"/>
      <c r="P1822" s="85"/>
      <c r="Q1822" s="85"/>
      <c r="R1822" s="85"/>
      <c r="S1822" s="85" t="s">
        <v>1768</v>
      </c>
    </row>
    <row r="1823" spans="1:19" ht="14.5" customHeight="1">
      <c r="A1823" s="103" t="str">
        <f t="shared" si="28"/>
        <v>B1170</v>
      </c>
      <c r="B1823" s="414" t="s">
        <v>4425</v>
      </c>
      <c r="C1823" s="414" t="s">
        <v>4426</v>
      </c>
      <c r="D1823" s="414" t="s">
        <v>2018</v>
      </c>
      <c r="E1823" s="414" t="s">
        <v>4427</v>
      </c>
      <c r="F1823" s="414" t="s">
        <v>4428</v>
      </c>
      <c r="G1823" s="418">
        <v>47818</v>
      </c>
      <c r="H1823" s="414" t="s">
        <v>623</v>
      </c>
      <c r="I1823" s="419">
        <v>94.59</v>
      </c>
      <c r="J1823" s="419">
        <v>326.23</v>
      </c>
      <c r="K1823" s="419">
        <v>141.65</v>
      </c>
      <c r="L1823" s="419">
        <v>681</v>
      </c>
      <c r="M1823" s="414" t="s">
        <v>115</v>
      </c>
      <c r="N1823" s="414" t="s">
        <v>116</v>
      </c>
      <c r="O1823" s="103"/>
      <c r="P1823" s="103"/>
      <c r="Q1823" s="103"/>
      <c r="R1823" s="103"/>
      <c r="S1823" s="103" t="s">
        <v>1768</v>
      </c>
    </row>
    <row r="1824" spans="1:19" ht="14.5" customHeight="1">
      <c r="A1824" s="103" t="str">
        <f t="shared" si="28"/>
        <v>B1170</v>
      </c>
      <c r="B1824" s="414" t="s">
        <v>4425</v>
      </c>
      <c r="C1824" s="414" t="s">
        <v>4426</v>
      </c>
      <c r="D1824" s="414" t="s">
        <v>2018</v>
      </c>
      <c r="E1824" s="414" t="s">
        <v>4429</v>
      </c>
      <c r="F1824" s="414" t="s">
        <v>4430</v>
      </c>
      <c r="G1824" s="418">
        <v>47818</v>
      </c>
      <c r="H1824" s="414" t="s">
        <v>606</v>
      </c>
      <c r="I1824" s="419">
        <v>93</v>
      </c>
      <c r="J1824" s="419">
        <v>283</v>
      </c>
      <c r="K1824" s="419">
        <v>149</v>
      </c>
      <c r="L1824" s="419">
        <v>942</v>
      </c>
      <c r="M1824" s="414" t="s">
        <v>115</v>
      </c>
      <c r="N1824" s="414">
        <v>7</v>
      </c>
      <c r="O1824" s="103"/>
      <c r="P1824" s="103"/>
      <c r="Q1824" s="103"/>
      <c r="R1824" s="103"/>
      <c r="S1824" s="103" t="s">
        <v>1768</v>
      </c>
    </row>
    <row r="1825" spans="1:19" ht="14.5" customHeight="1">
      <c r="A1825" s="82" t="str">
        <f t="shared" si="28"/>
        <v>B1191</v>
      </c>
      <c r="B1825" s="410" t="s">
        <v>4431</v>
      </c>
      <c r="C1825" s="410" t="s">
        <v>4432</v>
      </c>
      <c r="D1825" s="410" t="s">
        <v>2018</v>
      </c>
      <c r="E1825" s="410" t="s">
        <v>4433</v>
      </c>
      <c r="F1825" s="410" t="s">
        <v>4434</v>
      </c>
      <c r="G1825" s="416">
        <v>42705</v>
      </c>
      <c r="H1825" s="410" t="s">
        <v>623</v>
      </c>
      <c r="I1825" s="417">
        <v>0</v>
      </c>
      <c r="J1825" s="417">
        <v>0</v>
      </c>
      <c r="K1825" s="417">
        <v>0</v>
      </c>
      <c r="L1825" s="417">
        <v>0</v>
      </c>
      <c r="M1825" s="410" t="s">
        <v>115</v>
      </c>
      <c r="N1825" s="410" t="s">
        <v>116</v>
      </c>
      <c r="O1825" s="85"/>
      <c r="P1825" s="85" t="s">
        <v>1882</v>
      </c>
      <c r="Q1825" s="85" t="s">
        <v>1882</v>
      </c>
      <c r="R1825" s="85" t="s">
        <v>1883</v>
      </c>
      <c r="S1825" s="85" t="s">
        <v>1768</v>
      </c>
    </row>
    <row r="1826" spans="1:19" ht="14.5" customHeight="1">
      <c r="A1826" s="103" t="str">
        <f t="shared" si="28"/>
        <v>B1191</v>
      </c>
      <c r="B1826" s="414" t="s">
        <v>4431</v>
      </c>
      <c r="C1826" s="414" t="s">
        <v>4432</v>
      </c>
      <c r="D1826" s="414" t="s">
        <v>2018</v>
      </c>
      <c r="E1826" s="414" t="s">
        <v>4433</v>
      </c>
      <c r="F1826" s="414" t="s">
        <v>4434</v>
      </c>
      <c r="G1826" s="418">
        <v>42705</v>
      </c>
      <c r="H1826" s="414" t="s">
        <v>623</v>
      </c>
      <c r="I1826" s="419">
        <v>0</v>
      </c>
      <c r="J1826" s="419">
        <v>0</v>
      </c>
      <c r="K1826" s="419">
        <v>0</v>
      </c>
      <c r="L1826" s="419">
        <v>0</v>
      </c>
      <c r="M1826" s="414" t="s">
        <v>115</v>
      </c>
      <c r="N1826" s="414" t="s">
        <v>116</v>
      </c>
      <c r="O1826" s="103"/>
      <c r="P1826" s="103" t="s">
        <v>1882</v>
      </c>
      <c r="Q1826" s="103" t="s">
        <v>1882</v>
      </c>
      <c r="R1826" s="103" t="s">
        <v>1883</v>
      </c>
      <c r="S1826" s="103" t="s">
        <v>1768</v>
      </c>
    </row>
    <row r="1827" spans="1:19" ht="14.5" customHeight="1">
      <c r="A1827" s="82" t="str">
        <f t="shared" si="28"/>
        <v>B1298</v>
      </c>
      <c r="B1827" s="410" t="s">
        <v>4435</v>
      </c>
      <c r="C1827" s="410" t="s">
        <v>4436</v>
      </c>
      <c r="D1827" s="410" t="s">
        <v>2018</v>
      </c>
      <c r="E1827" s="410" t="s">
        <v>4437</v>
      </c>
      <c r="F1827" s="410" t="s">
        <v>4438</v>
      </c>
      <c r="G1827" s="416">
        <v>45658</v>
      </c>
      <c r="H1827" s="410" t="s">
        <v>606</v>
      </c>
      <c r="I1827" s="417">
        <v>187</v>
      </c>
      <c r="J1827" s="417">
        <v>96</v>
      </c>
      <c r="K1827" s="417">
        <v>71</v>
      </c>
      <c r="L1827" s="417">
        <v>6109</v>
      </c>
      <c r="M1827" s="410" t="s">
        <v>115</v>
      </c>
      <c r="N1827" s="410">
        <v>7</v>
      </c>
      <c r="O1827" s="85" t="s">
        <v>1882</v>
      </c>
      <c r="P1827" s="85" t="s">
        <v>1882</v>
      </c>
      <c r="Q1827" s="85" t="s">
        <v>1882</v>
      </c>
      <c r="R1827" s="85" t="s">
        <v>1883</v>
      </c>
      <c r="S1827" s="85" t="s">
        <v>1768</v>
      </c>
    </row>
    <row r="1828" spans="1:19" ht="14.5" customHeight="1">
      <c r="A1828" s="82" t="str">
        <f t="shared" si="28"/>
        <v>B1298</v>
      </c>
      <c r="B1828" s="410" t="s">
        <v>4435</v>
      </c>
      <c r="C1828" s="410" t="s">
        <v>4436</v>
      </c>
      <c r="D1828" s="410" t="s">
        <v>2018</v>
      </c>
      <c r="E1828" s="410" t="s">
        <v>4439</v>
      </c>
      <c r="F1828" s="410" t="s">
        <v>4440</v>
      </c>
      <c r="G1828" s="416">
        <v>42675</v>
      </c>
      <c r="H1828" s="410" t="s">
        <v>623</v>
      </c>
      <c r="I1828" s="417">
        <v>187</v>
      </c>
      <c r="J1828" s="417">
        <v>96</v>
      </c>
      <c r="K1828" s="417">
        <v>71</v>
      </c>
      <c r="L1828" s="417">
        <v>6109</v>
      </c>
      <c r="M1828" s="410" t="s">
        <v>115</v>
      </c>
      <c r="N1828" s="410">
        <v>7</v>
      </c>
      <c r="O1828" s="85" t="s">
        <v>1882</v>
      </c>
      <c r="P1828" s="85" t="s">
        <v>1882</v>
      </c>
      <c r="Q1828" s="85" t="s">
        <v>1882</v>
      </c>
      <c r="R1828" s="85" t="s">
        <v>1883</v>
      </c>
      <c r="S1828" s="85" t="s">
        <v>1768</v>
      </c>
    </row>
    <row r="1829" spans="1:19" ht="14.5" customHeight="1">
      <c r="A1829" s="103" t="str">
        <f t="shared" si="28"/>
        <v>B1298</v>
      </c>
      <c r="B1829" s="414" t="s">
        <v>4435</v>
      </c>
      <c r="C1829" s="414" t="s">
        <v>4436</v>
      </c>
      <c r="D1829" s="414" t="s">
        <v>2018</v>
      </c>
      <c r="E1829" s="414" t="s">
        <v>4437</v>
      </c>
      <c r="F1829" s="414" t="s">
        <v>4438</v>
      </c>
      <c r="G1829" s="418">
        <v>45658</v>
      </c>
      <c r="H1829" s="414" t="s">
        <v>606</v>
      </c>
      <c r="I1829" s="419">
        <v>71</v>
      </c>
      <c r="J1829" s="419">
        <v>187</v>
      </c>
      <c r="K1829" s="419">
        <v>96</v>
      </c>
      <c r="L1829" s="419">
        <v>6109</v>
      </c>
      <c r="M1829" s="414" t="s">
        <v>115</v>
      </c>
      <c r="N1829" s="414">
        <v>7</v>
      </c>
      <c r="O1829" s="103" t="s">
        <v>1882</v>
      </c>
      <c r="P1829" s="103" t="s">
        <v>1882</v>
      </c>
      <c r="Q1829" s="103" t="s">
        <v>1882</v>
      </c>
      <c r="R1829" s="103" t="s">
        <v>1883</v>
      </c>
      <c r="S1829" s="103" t="s">
        <v>1768</v>
      </c>
    </row>
    <row r="1830" spans="1:19" ht="14.5" customHeight="1">
      <c r="A1830" s="103" t="str">
        <f t="shared" si="28"/>
        <v>B1298</v>
      </c>
      <c r="B1830" s="414" t="s">
        <v>4435</v>
      </c>
      <c r="C1830" s="414" t="s">
        <v>4436</v>
      </c>
      <c r="D1830" s="414" t="s">
        <v>2018</v>
      </c>
      <c r="E1830" s="414" t="s">
        <v>4439</v>
      </c>
      <c r="F1830" s="414" t="s">
        <v>4440</v>
      </c>
      <c r="G1830" s="418">
        <v>42675</v>
      </c>
      <c r="H1830" s="414" t="s">
        <v>623</v>
      </c>
      <c r="I1830" s="419">
        <v>71</v>
      </c>
      <c r="J1830" s="419">
        <v>187</v>
      </c>
      <c r="K1830" s="419">
        <v>96</v>
      </c>
      <c r="L1830" s="419">
        <v>6109</v>
      </c>
      <c r="M1830" s="414" t="s">
        <v>115</v>
      </c>
      <c r="N1830" s="414">
        <v>7</v>
      </c>
      <c r="O1830" s="103" t="s">
        <v>1882</v>
      </c>
      <c r="P1830" s="103" t="s">
        <v>1882</v>
      </c>
      <c r="Q1830" s="103" t="s">
        <v>1882</v>
      </c>
      <c r="R1830" s="103" t="s">
        <v>1883</v>
      </c>
      <c r="S1830" s="103" t="s">
        <v>1768</v>
      </c>
    </row>
    <row r="1831" spans="1:19" ht="14.5" customHeight="1">
      <c r="A1831" s="82" t="str">
        <f t="shared" si="28"/>
        <v>B1300</v>
      </c>
      <c r="B1831" s="410" t="s">
        <v>4441</v>
      </c>
      <c r="C1831" s="410" t="s">
        <v>4442</v>
      </c>
      <c r="D1831" s="410" t="s">
        <v>2018</v>
      </c>
      <c r="E1831" s="410" t="s">
        <v>4443</v>
      </c>
      <c r="F1831" s="410" t="s">
        <v>4444</v>
      </c>
      <c r="G1831" s="416">
        <v>45992</v>
      </c>
      <c r="H1831" s="410" t="s">
        <v>606</v>
      </c>
      <c r="I1831" s="417">
        <v>76</v>
      </c>
      <c r="J1831" s="417">
        <v>64</v>
      </c>
      <c r="K1831" s="417">
        <v>66</v>
      </c>
      <c r="L1831" s="417">
        <v>1005</v>
      </c>
      <c r="M1831" s="410" t="s">
        <v>115</v>
      </c>
      <c r="N1831" s="410" t="s">
        <v>116</v>
      </c>
      <c r="O1831" s="85"/>
      <c r="P1831" s="85" t="s">
        <v>1882</v>
      </c>
      <c r="Q1831" s="85" t="s">
        <v>1882</v>
      </c>
      <c r="R1831" s="85" t="s">
        <v>1883</v>
      </c>
      <c r="S1831" s="85" t="s">
        <v>1768</v>
      </c>
    </row>
    <row r="1832" spans="1:19" ht="14.5" customHeight="1">
      <c r="A1832" s="103" t="str">
        <f t="shared" si="28"/>
        <v>B1300</v>
      </c>
      <c r="B1832" s="414" t="s">
        <v>4441</v>
      </c>
      <c r="C1832" s="414" t="s">
        <v>4442</v>
      </c>
      <c r="D1832" s="414" t="s">
        <v>2018</v>
      </c>
      <c r="E1832" s="414" t="s">
        <v>4443</v>
      </c>
      <c r="F1832" s="414" t="s">
        <v>4444</v>
      </c>
      <c r="G1832" s="418">
        <v>45992</v>
      </c>
      <c r="H1832" s="414" t="s">
        <v>606</v>
      </c>
      <c r="I1832" s="419">
        <v>66</v>
      </c>
      <c r="J1832" s="419">
        <v>76</v>
      </c>
      <c r="K1832" s="419">
        <v>64</v>
      </c>
      <c r="L1832" s="419">
        <v>1005</v>
      </c>
      <c r="M1832" s="414" t="s">
        <v>115</v>
      </c>
      <c r="N1832" s="414" t="s">
        <v>116</v>
      </c>
      <c r="O1832" s="103"/>
      <c r="P1832" s="103" t="s">
        <v>1882</v>
      </c>
      <c r="Q1832" s="103" t="s">
        <v>1882</v>
      </c>
      <c r="R1832" s="103" t="s">
        <v>1883</v>
      </c>
      <c r="S1832" s="103" t="s">
        <v>1768</v>
      </c>
    </row>
    <row r="1833" spans="1:19" ht="14.5" customHeight="1">
      <c r="A1833" s="82" t="str">
        <f t="shared" si="28"/>
        <v>B1315</v>
      </c>
      <c r="B1833" s="410" t="s">
        <v>4445</v>
      </c>
      <c r="C1833" s="410" t="s">
        <v>4446</v>
      </c>
      <c r="D1833" s="410" t="s">
        <v>2018</v>
      </c>
      <c r="E1833" s="410" t="s">
        <v>4447</v>
      </c>
      <c r="F1833" s="410" t="s">
        <v>4448</v>
      </c>
      <c r="G1833" s="416">
        <v>49553</v>
      </c>
      <c r="H1833" s="410" t="s">
        <v>606</v>
      </c>
      <c r="I1833" s="417">
        <v>48</v>
      </c>
      <c r="J1833" s="417">
        <v>75</v>
      </c>
      <c r="K1833" s="417">
        <v>140</v>
      </c>
      <c r="L1833" s="417">
        <v>3040</v>
      </c>
      <c r="M1833" s="410" t="s">
        <v>115</v>
      </c>
      <c r="N1833" s="410">
        <v>7</v>
      </c>
      <c r="O1833" s="85"/>
      <c r="P1833" s="85" t="s">
        <v>1882</v>
      </c>
      <c r="Q1833" s="85" t="s">
        <v>1882</v>
      </c>
      <c r="R1833" s="85" t="s">
        <v>1883</v>
      </c>
      <c r="S1833" s="85" t="s">
        <v>1768</v>
      </c>
    </row>
    <row r="1834" spans="1:19" ht="14.5" customHeight="1">
      <c r="A1834" s="103" t="str">
        <f t="shared" si="28"/>
        <v>B1315</v>
      </c>
      <c r="B1834" s="414" t="s">
        <v>4445</v>
      </c>
      <c r="C1834" s="414" t="s">
        <v>4446</v>
      </c>
      <c r="D1834" s="414" t="s">
        <v>2018</v>
      </c>
      <c r="E1834" s="414" t="s">
        <v>4447</v>
      </c>
      <c r="F1834" s="414" t="s">
        <v>4448</v>
      </c>
      <c r="G1834" s="418">
        <v>49553</v>
      </c>
      <c r="H1834" s="414" t="s">
        <v>606</v>
      </c>
      <c r="I1834" s="419">
        <v>140</v>
      </c>
      <c r="J1834" s="419">
        <v>48</v>
      </c>
      <c r="K1834" s="419">
        <v>75</v>
      </c>
      <c r="L1834" s="419">
        <v>3040</v>
      </c>
      <c r="M1834" s="414" t="s">
        <v>115</v>
      </c>
      <c r="N1834" s="414">
        <v>7</v>
      </c>
      <c r="O1834" s="103"/>
      <c r="P1834" s="103" t="s">
        <v>1882</v>
      </c>
      <c r="Q1834" s="103" t="s">
        <v>1882</v>
      </c>
      <c r="R1834" s="103" t="s">
        <v>1883</v>
      </c>
      <c r="S1834" s="103" t="s">
        <v>1768</v>
      </c>
    </row>
    <row r="1835" spans="1:19" ht="14.5" customHeight="1">
      <c r="A1835" s="82" t="str">
        <f t="shared" si="28"/>
        <v>B1315</v>
      </c>
      <c r="B1835" s="410" t="s">
        <v>4449</v>
      </c>
      <c r="C1835" s="410" t="s">
        <v>4446</v>
      </c>
      <c r="D1835" s="410" t="s">
        <v>2018</v>
      </c>
      <c r="E1835" s="410" t="s">
        <v>4450</v>
      </c>
      <c r="F1835" s="410" t="s">
        <v>4451</v>
      </c>
      <c r="G1835" s="416">
        <v>49553</v>
      </c>
      <c r="H1835" s="410" t="s">
        <v>627</v>
      </c>
      <c r="I1835" s="411"/>
      <c r="J1835" s="411"/>
      <c r="K1835" s="411"/>
      <c r="L1835" s="411"/>
      <c r="M1835" s="410" t="s">
        <v>115</v>
      </c>
      <c r="N1835" s="410">
        <v>4</v>
      </c>
      <c r="O1835" s="85"/>
      <c r="P1835" s="85" t="s">
        <v>1882</v>
      </c>
      <c r="Q1835" s="85" t="s">
        <v>1882</v>
      </c>
      <c r="R1835" s="85" t="s">
        <v>1883</v>
      </c>
      <c r="S1835" s="85" t="s">
        <v>1768</v>
      </c>
    </row>
    <row r="1836" spans="1:19" ht="14.5" customHeight="1">
      <c r="A1836" s="103" t="str">
        <f t="shared" si="28"/>
        <v>B1315</v>
      </c>
      <c r="B1836" s="414" t="s">
        <v>4449</v>
      </c>
      <c r="C1836" s="414" t="s">
        <v>4446</v>
      </c>
      <c r="D1836" s="414" t="s">
        <v>2018</v>
      </c>
      <c r="E1836" s="414" t="s">
        <v>4450</v>
      </c>
      <c r="F1836" s="414" t="s">
        <v>4451</v>
      </c>
      <c r="G1836" s="418">
        <v>49553</v>
      </c>
      <c r="H1836" s="414" t="s">
        <v>627</v>
      </c>
      <c r="I1836" s="415"/>
      <c r="J1836" s="415"/>
      <c r="K1836" s="415"/>
      <c r="L1836" s="415"/>
      <c r="M1836" s="414" t="s">
        <v>115</v>
      </c>
      <c r="N1836" s="414">
        <v>4</v>
      </c>
      <c r="O1836" s="103"/>
      <c r="P1836" s="103" t="s">
        <v>1882</v>
      </c>
      <c r="Q1836" s="103" t="s">
        <v>1882</v>
      </c>
      <c r="R1836" s="103" t="s">
        <v>1883</v>
      </c>
      <c r="S1836" s="103" t="s">
        <v>1768</v>
      </c>
    </row>
    <row r="1837" spans="1:19" ht="14.5" customHeight="1">
      <c r="A1837" s="82" t="str">
        <f t="shared" si="28"/>
        <v>B1320</v>
      </c>
      <c r="B1837" s="410" t="s">
        <v>4452</v>
      </c>
      <c r="C1837" s="410" t="s">
        <v>4453</v>
      </c>
      <c r="D1837" s="410" t="s">
        <v>3931</v>
      </c>
      <c r="E1837" s="410" t="s">
        <v>4454</v>
      </c>
      <c r="F1837" s="410" t="s">
        <v>4455</v>
      </c>
      <c r="G1837" s="416">
        <v>41334</v>
      </c>
      <c r="H1837" s="410" t="s">
        <v>1777</v>
      </c>
      <c r="I1837" s="417">
        <v>35</v>
      </c>
      <c r="J1837" s="417">
        <v>32</v>
      </c>
      <c r="K1837" s="417">
        <v>45</v>
      </c>
      <c r="L1837" s="417">
        <v>900</v>
      </c>
      <c r="M1837" s="410"/>
      <c r="N1837" s="410" t="s">
        <v>116</v>
      </c>
      <c r="O1837" s="85"/>
      <c r="P1837" s="85"/>
      <c r="Q1837" s="85"/>
      <c r="R1837" s="85"/>
      <c r="S1837" s="85" t="s">
        <v>1768</v>
      </c>
    </row>
    <row r="1838" spans="1:19" ht="14.5" customHeight="1">
      <c r="A1838" s="103" t="str">
        <f t="shared" si="28"/>
        <v>B1320</v>
      </c>
      <c r="B1838" s="414" t="s">
        <v>4452</v>
      </c>
      <c r="C1838" s="414" t="s">
        <v>4453</v>
      </c>
      <c r="D1838" s="414" t="s">
        <v>3931</v>
      </c>
      <c r="E1838" s="414" t="s">
        <v>4454</v>
      </c>
      <c r="F1838" s="414" t="s">
        <v>4455</v>
      </c>
      <c r="G1838" s="418">
        <v>41334</v>
      </c>
      <c r="H1838" s="414" t="s">
        <v>1777</v>
      </c>
      <c r="I1838" s="419">
        <v>45</v>
      </c>
      <c r="J1838" s="419">
        <v>35</v>
      </c>
      <c r="K1838" s="419">
        <v>32</v>
      </c>
      <c r="L1838" s="419">
        <v>900</v>
      </c>
      <c r="M1838" s="414"/>
      <c r="N1838" s="414" t="s">
        <v>116</v>
      </c>
      <c r="O1838" s="103"/>
      <c r="P1838" s="103"/>
      <c r="Q1838" s="103"/>
      <c r="R1838" s="103"/>
      <c r="S1838" s="103" t="s">
        <v>1768</v>
      </c>
    </row>
    <row r="1839" spans="1:19" ht="14.5" customHeight="1">
      <c r="A1839" s="82" t="str">
        <f t="shared" si="28"/>
        <v>B1320</v>
      </c>
      <c r="B1839" s="410" t="s">
        <v>4456</v>
      </c>
      <c r="C1839" s="410" t="s">
        <v>4453</v>
      </c>
      <c r="D1839" s="410" t="s">
        <v>2018</v>
      </c>
      <c r="E1839" s="410" t="s">
        <v>4457</v>
      </c>
      <c r="F1839" s="410" t="s">
        <v>4458</v>
      </c>
      <c r="G1839" s="416">
        <v>47818</v>
      </c>
      <c r="H1839" s="410" t="s">
        <v>606</v>
      </c>
      <c r="I1839" s="417">
        <v>0</v>
      </c>
      <c r="J1839" s="417">
        <v>0</v>
      </c>
      <c r="K1839" s="417">
        <v>0</v>
      </c>
      <c r="L1839" s="417">
        <v>900</v>
      </c>
      <c r="M1839" s="410"/>
      <c r="N1839" s="410" t="s">
        <v>116</v>
      </c>
      <c r="O1839" s="85"/>
      <c r="P1839" s="85"/>
      <c r="Q1839" s="85"/>
      <c r="R1839" s="85"/>
      <c r="S1839" s="85" t="s">
        <v>1768</v>
      </c>
    </row>
    <row r="1840" spans="1:19" ht="14.5" customHeight="1">
      <c r="A1840" s="103" t="str">
        <f t="shared" si="28"/>
        <v>B1320</v>
      </c>
      <c r="B1840" s="414" t="s">
        <v>4456</v>
      </c>
      <c r="C1840" s="414" t="s">
        <v>4453</v>
      </c>
      <c r="D1840" s="414" t="s">
        <v>2018</v>
      </c>
      <c r="E1840" s="414" t="s">
        <v>4457</v>
      </c>
      <c r="F1840" s="414" t="s">
        <v>4458</v>
      </c>
      <c r="G1840" s="418">
        <v>47818</v>
      </c>
      <c r="H1840" s="414" t="s">
        <v>606</v>
      </c>
      <c r="I1840" s="419">
        <v>0</v>
      </c>
      <c r="J1840" s="419">
        <v>0</v>
      </c>
      <c r="K1840" s="419">
        <v>0</v>
      </c>
      <c r="L1840" s="419">
        <v>900</v>
      </c>
      <c r="M1840" s="414"/>
      <c r="N1840" s="414" t="s">
        <v>116</v>
      </c>
      <c r="O1840" s="103"/>
      <c r="P1840" s="103"/>
      <c r="Q1840" s="103"/>
      <c r="R1840" s="103"/>
      <c r="S1840" s="103" t="s">
        <v>1768</v>
      </c>
    </row>
    <row r="1841" spans="1:19" ht="14.5" customHeight="1">
      <c r="A1841" s="82" t="str">
        <f t="shared" si="28"/>
        <v>B1420</v>
      </c>
      <c r="B1841" s="432" t="s">
        <v>4459</v>
      </c>
      <c r="C1841" s="433" t="s">
        <v>4460</v>
      </c>
      <c r="D1841" s="422"/>
      <c r="E1841" s="422"/>
      <c r="F1841" s="422"/>
      <c r="G1841" s="422"/>
      <c r="H1841" s="422"/>
      <c r="I1841" s="423">
        <v>35</v>
      </c>
      <c r="J1841" s="423">
        <v>32</v>
      </c>
      <c r="K1841" s="411">
        <v>14</v>
      </c>
      <c r="L1841" s="412"/>
      <c r="M1841" s="412"/>
      <c r="N1841" s="412"/>
      <c r="O1841" s="85"/>
      <c r="P1841" s="85"/>
      <c r="Q1841" s="85"/>
      <c r="R1841" s="85"/>
      <c r="S1841" s="85"/>
    </row>
    <row r="1842" spans="1:19" ht="14.5" customHeight="1">
      <c r="A1842" s="103" t="str">
        <f t="shared" si="28"/>
        <v>B1420</v>
      </c>
      <c r="B1842" s="434" t="s">
        <v>4459</v>
      </c>
      <c r="C1842" s="435" t="s">
        <v>4460</v>
      </c>
      <c r="D1842" s="426"/>
      <c r="E1842" s="426"/>
      <c r="F1842" s="426"/>
      <c r="G1842" s="426"/>
      <c r="H1842" s="426"/>
      <c r="I1842" s="415">
        <v>14</v>
      </c>
      <c r="J1842" s="427">
        <v>35</v>
      </c>
      <c r="K1842" s="427">
        <v>32</v>
      </c>
      <c r="L1842" s="413"/>
      <c r="M1842" s="413"/>
      <c r="N1842" s="413"/>
      <c r="O1842" s="103"/>
      <c r="P1842" s="103"/>
      <c r="Q1842" s="103"/>
      <c r="R1842" s="103"/>
      <c r="S1842" s="103"/>
    </row>
    <row r="1843" spans="1:19" ht="14.5" customHeight="1">
      <c r="A1843" s="82" t="str">
        <f t="shared" si="28"/>
        <v>B1467</v>
      </c>
      <c r="B1843" s="410" t="s">
        <v>4461</v>
      </c>
      <c r="C1843" s="410" t="s">
        <v>4462</v>
      </c>
      <c r="D1843" s="410" t="s">
        <v>1764</v>
      </c>
      <c r="E1843" s="410" t="s">
        <v>4463</v>
      </c>
      <c r="F1843" s="410" t="s">
        <v>4464</v>
      </c>
      <c r="G1843" s="416">
        <v>42522</v>
      </c>
      <c r="H1843" s="410" t="s">
        <v>623</v>
      </c>
      <c r="I1843" s="417">
        <v>104</v>
      </c>
      <c r="J1843" s="417">
        <v>42</v>
      </c>
      <c r="K1843" s="417">
        <v>40</v>
      </c>
      <c r="L1843" s="417">
        <v>1864</v>
      </c>
      <c r="M1843" s="410" t="s">
        <v>115</v>
      </c>
      <c r="N1843" s="410" t="s">
        <v>116</v>
      </c>
      <c r="O1843" s="85"/>
      <c r="P1843" s="85"/>
      <c r="Q1843" s="85"/>
      <c r="R1843" s="85"/>
      <c r="S1843" s="85" t="s">
        <v>1768</v>
      </c>
    </row>
    <row r="1844" spans="1:19" ht="14.5" customHeight="1">
      <c r="A1844" s="103" t="str">
        <f t="shared" si="28"/>
        <v>B1467</v>
      </c>
      <c r="B1844" s="414" t="s">
        <v>4461</v>
      </c>
      <c r="C1844" s="414" t="s">
        <v>4462</v>
      </c>
      <c r="D1844" s="414" t="s">
        <v>1764</v>
      </c>
      <c r="E1844" s="414" t="s">
        <v>4463</v>
      </c>
      <c r="F1844" s="414" t="s">
        <v>4464</v>
      </c>
      <c r="G1844" s="418">
        <v>42522</v>
      </c>
      <c r="H1844" s="414" t="s">
        <v>623</v>
      </c>
      <c r="I1844" s="419">
        <v>40</v>
      </c>
      <c r="J1844" s="419">
        <v>104</v>
      </c>
      <c r="K1844" s="419">
        <v>42</v>
      </c>
      <c r="L1844" s="419">
        <v>1864</v>
      </c>
      <c r="M1844" s="414" t="s">
        <v>115</v>
      </c>
      <c r="N1844" s="414" t="s">
        <v>116</v>
      </c>
      <c r="O1844" s="103"/>
      <c r="P1844" s="103"/>
      <c r="Q1844" s="103"/>
      <c r="R1844" s="103"/>
      <c r="S1844" s="103" t="s">
        <v>1768</v>
      </c>
    </row>
    <row r="1845" spans="1:19" ht="14.5" customHeight="1">
      <c r="A1845" s="82" t="str">
        <f t="shared" si="28"/>
        <v>B1467</v>
      </c>
      <c r="B1845" s="410" t="s">
        <v>4465</v>
      </c>
      <c r="C1845" s="410" t="s">
        <v>4462</v>
      </c>
      <c r="D1845" s="410" t="s">
        <v>1764</v>
      </c>
      <c r="E1845" s="410" t="s">
        <v>4466</v>
      </c>
      <c r="F1845" s="410" t="s">
        <v>4467</v>
      </c>
      <c r="G1845" s="416">
        <v>44743</v>
      </c>
      <c r="H1845" s="410" t="s">
        <v>606</v>
      </c>
      <c r="I1845" s="417">
        <v>0</v>
      </c>
      <c r="J1845" s="417">
        <v>0</v>
      </c>
      <c r="K1845" s="417">
        <v>0</v>
      </c>
      <c r="L1845" s="417">
        <v>0</v>
      </c>
      <c r="M1845" s="410" t="s">
        <v>115</v>
      </c>
      <c r="N1845" s="410" t="s">
        <v>116</v>
      </c>
      <c r="O1845" s="85"/>
      <c r="P1845" s="85"/>
      <c r="Q1845" s="85"/>
      <c r="R1845" s="85"/>
      <c r="S1845" s="85" t="s">
        <v>1768</v>
      </c>
    </row>
    <row r="1846" spans="1:19" ht="14.5" customHeight="1">
      <c r="A1846" s="103" t="str">
        <f t="shared" si="28"/>
        <v>B1467</v>
      </c>
      <c r="B1846" s="414" t="s">
        <v>4465</v>
      </c>
      <c r="C1846" s="414" t="s">
        <v>4462</v>
      </c>
      <c r="D1846" s="414" t="s">
        <v>1764</v>
      </c>
      <c r="E1846" s="414" t="s">
        <v>4466</v>
      </c>
      <c r="F1846" s="414" t="s">
        <v>4467</v>
      </c>
      <c r="G1846" s="418">
        <v>44743</v>
      </c>
      <c r="H1846" s="414" t="s">
        <v>606</v>
      </c>
      <c r="I1846" s="419">
        <v>0</v>
      </c>
      <c r="J1846" s="419">
        <v>0</v>
      </c>
      <c r="K1846" s="419">
        <v>0</v>
      </c>
      <c r="L1846" s="419">
        <v>0</v>
      </c>
      <c r="M1846" s="414" t="s">
        <v>115</v>
      </c>
      <c r="N1846" s="414" t="s">
        <v>116</v>
      </c>
      <c r="O1846" s="103"/>
      <c r="P1846" s="103"/>
      <c r="Q1846" s="103"/>
      <c r="R1846" s="103"/>
      <c r="S1846" s="103" t="s">
        <v>1768</v>
      </c>
    </row>
    <row r="1847" spans="1:19" ht="14.5" customHeight="1">
      <c r="A1847" s="82" t="str">
        <f t="shared" si="28"/>
        <v>B1570</v>
      </c>
      <c r="B1847" s="410" t="s">
        <v>4468</v>
      </c>
      <c r="C1847" s="410" t="s">
        <v>4469</v>
      </c>
      <c r="D1847" s="410" t="s">
        <v>1764</v>
      </c>
      <c r="E1847" s="410" t="s">
        <v>4470</v>
      </c>
      <c r="F1847" s="410" t="s">
        <v>4471</v>
      </c>
      <c r="G1847" s="416">
        <v>47818</v>
      </c>
      <c r="H1847" s="410" t="s">
        <v>606</v>
      </c>
      <c r="I1847" s="417">
        <v>96</v>
      </c>
      <c r="J1847" s="417">
        <v>77</v>
      </c>
      <c r="K1847" s="417">
        <v>48</v>
      </c>
      <c r="L1847" s="417">
        <v>2600</v>
      </c>
      <c r="M1847" s="410" t="s">
        <v>115</v>
      </c>
      <c r="N1847" s="410" t="s">
        <v>116</v>
      </c>
      <c r="O1847" s="85"/>
      <c r="P1847" s="85" t="s">
        <v>1882</v>
      </c>
      <c r="Q1847" s="85" t="s">
        <v>1882</v>
      </c>
      <c r="R1847" s="85" t="s">
        <v>1883</v>
      </c>
      <c r="S1847" s="85" t="s">
        <v>1768</v>
      </c>
    </row>
    <row r="1848" spans="1:19" ht="14.5" customHeight="1">
      <c r="A1848" s="82" t="str">
        <f t="shared" si="28"/>
        <v>B1570</v>
      </c>
      <c r="B1848" s="410" t="s">
        <v>4468</v>
      </c>
      <c r="C1848" s="410" t="s">
        <v>4469</v>
      </c>
      <c r="D1848" s="410" t="s">
        <v>1764</v>
      </c>
      <c r="E1848" s="410" t="s">
        <v>4472</v>
      </c>
      <c r="F1848" s="410" t="s">
        <v>4473</v>
      </c>
      <c r="G1848" s="416">
        <v>40513</v>
      </c>
      <c r="H1848" s="410" t="s">
        <v>1777</v>
      </c>
      <c r="I1848" s="417">
        <v>32</v>
      </c>
      <c r="J1848" s="417">
        <v>20</v>
      </c>
      <c r="K1848" s="417">
        <v>21</v>
      </c>
      <c r="L1848" s="417">
        <v>100</v>
      </c>
      <c r="M1848" s="410" t="s">
        <v>115</v>
      </c>
      <c r="N1848" s="410" t="s">
        <v>116</v>
      </c>
      <c r="O1848" s="85"/>
      <c r="P1848" s="85" t="s">
        <v>1882</v>
      </c>
      <c r="Q1848" s="85" t="s">
        <v>1882</v>
      </c>
      <c r="R1848" s="85" t="s">
        <v>1883</v>
      </c>
      <c r="S1848" s="85" t="s">
        <v>1768</v>
      </c>
    </row>
    <row r="1849" spans="1:19" ht="14.5" customHeight="1">
      <c r="A1849" s="103" t="str">
        <f t="shared" si="28"/>
        <v>B1570</v>
      </c>
      <c r="B1849" s="414" t="s">
        <v>4468</v>
      </c>
      <c r="C1849" s="414" t="s">
        <v>4469</v>
      </c>
      <c r="D1849" s="414" t="s">
        <v>1764</v>
      </c>
      <c r="E1849" s="414" t="s">
        <v>4470</v>
      </c>
      <c r="F1849" s="414" t="s">
        <v>4471</v>
      </c>
      <c r="G1849" s="418">
        <v>47818</v>
      </c>
      <c r="H1849" s="414" t="s">
        <v>606</v>
      </c>
      <c r="I1849" s="419">
        <v>48</v>
      </c>
      <c r="J1849" s="419">
        <v>96</v>
      </c>
      <c r="K1849" s="419">
        <v>77</v>
      </c>
      <c r="L1849" s="419">
        <v>2600</v>
      </c>
      <c r="M1849" s="414" t="s">
        <v>115</v>
      </c>
      <c r="N1849" s="414" t="s">
        <v>116</v>
      </c>
      <c r="O1849" s="103"/>
      <c r="P1849" s="103" t="s">
        <v>1882</v>
      </c>
      <c r="Q1849" s="103" t="s">
        <v>1882</v>
      </c>
      <c r="R1849" s="103" t="s">
        <v>1883</v>
      </c>
      <c r="S1849" s="103" t="s">
        <v>1768</v>
      </c>
    </row>
    <row r="1850" spans="1:19" ht="14.5" customHeight="1">
      <c r="A1850" s="103" t="str">
        <f t="shared" si="28"/>
        <v>B1570</v>
      </c>
      <c r="B1850" s="414" t="s">
        <v>4468</v>
      </c>
      <c r="C1850" s="414" t="s">
        <v>4469</v>
      </c>
      <c r="D1850" s="414" t="s">
        <v>1764</v>
      </c>
      <c r="E1850" s="414" t="s">
        <v>4472</v>
      </c>
      <c r="F1850" s="414" t="s">
        <v>4473</v>
      </c>
      <c r="G1850" s="418">
        <v>40513</v>
      </c>
      <c r="H1850" s="414" t="s">
        <v>1777</v>
      </c>
      <c r="I1850" s="419">
        <v>21</v>
      </c>
      <c r="J1850" s="419">
        <v>32</v>
      </c>
      <c r="K1850" s="419">
        <v>20</v>
      </c>
      <c r="L1850" s="419">
        <v>100</v>
      </c>
      <c r="M1850" s="414" t="s">
        <v>115</v>
      </c>
      <c r="N1850" s="414" t="s">
        <v>116</v>
      </c>
      <c r="O1850" s="103"/>
      <c r="P1850" s="103" t="s">
        <v>1882</v>
      </c>
      <c r="Q1850" s="103" t="s">
        <v>1882</v>
      </c>
      <c r="R1850" s="103" t="s">
        <v>1883</v>
      </c>
      <c r="S1850" s="103" t="s">
        <v>1768</v>
      </c>
    </row>
    <row r="1851" spans="1:19" ht="14.5" customHeight="1">
      <c r="A1851" s="82" t="str">
        <f t="shared" si="28"/>
        <v>B1580</v>
      </c>
      <c r="B1851" s="410" t="s">
        <v>4474</v>
      </c>
      <c r="C1851" s="410" t="s">
        <v>4475</v>
      </c>
      <c r="D1851" s="410" t="s">
        <v>1764</v>
      </c>
      <c r="E1851" s="410" t="s">
        <v>4476</v>
      </c>
      <c r="F1851" s="410" t="s">
        <v>4477</v>
      </c>
      <c r="G1851" s="416">
        <v>47818</v>
      </c>
      <c r="H1851" s="410" t="s">
        <v>606</v>
      </c>
      <c r="I1851" s="417">
        <v>78</v>
      </c>
      <c r="J1851" s="417">
        <v>96</v>
      </c>
      <c r="K1851" s="417">
        <v>48</v>
      </c>
      <c r="L1851" s="417">
        <v>2300</v>
      </c>
      <c r="M1851" s="410" t="s">
        <v>115</v>
      </c>
      <c r="N1851" s="410" t="s">
        <v>116</v>
      </c>
      <c r="O1851" s="85"/>
      <c r="P1851" s="85" t="s">
        <v>116</v>
      </c>
      <c r="Q1851" s="85" t="s">
        <v>116</v>
      </c>
      <c r="R1851" s="85" t="s">
        <v>2766</v>
      </c>
      <c r="S1851" s="85" t="s">
        <v>1768</v>
      </c>
    </row>
    <row r="1852" spans="1:19" ht="14.5" customHeight="1">
      <c r="A1852" s="103" t="str">
        <f t="shared" si="28"/>
        <v>B1580</v>
      </c>
      <c r="B1852" s="414" t="s">
        <v>4474</v>
      </c>
      <c r="C1852" s="414" t="s">
        <v>4475</v>
      </c>
      <c r="D1852" s="414" t="s">
        <v>1764</v>
      </c>
      <c r="E1852" s="414" t="s">
        <v>4476</v>
      </c>
      <c r="F1852" s="414" t="s">
        <v>4477</v>
      </c>
      <c r="G1852" s="418">
        <v>47818</v>
      </c>
      <c r="H1852" s="414" t="s">
        <v>606</v>
      </c>
      <c r="I1852" s="419">
        <v>48</v>
      </c>
      <c r="J1852" s="419">
        <v>78</v>
      </c>
      <c r="K1852" s="419">
        <v>96</v>
      </c>
      <c r="L1852" s="419">
        <v>2300</v>
      </c>
      <c r="M1852" s="414" t="s">
        <v>115</v>
      </c>
      <c r="N1852" s="414" t="s">
        <v>116</v>
      </c>
      <c r="O1852" s="103"/>
      <c r="P1852" s="103" t="s">
        <v>116</v>
      </c>
      <c r="Q1852" s="103" t="s">
        <v>116</v>
      </c>
      <c r="R1852" s="103" t="s">
        <v>2766</v>
      </c>
      <c r="S1852" s="103" t="s">
        <v>1768</v>
      </c>
    </row>
    <row r="1853" spans="1:19" ht="14.5" customHeight="1">
      <c r="A1853" s="82" t="str">
        <f t="shared" si="28"/>
        <v>B1583</v>
      </c>
      <c r="B1853" s="410" t="s">
        <v>4478</v>
      </c>
      <c r="C1853" s="410" t="s">
        <v>4479</v>
      </c>
      <c r="D1853" s="410" t="s">
        <v>1764</v>
      </c>
      <c r="E1853" s="410" t="s">
        <v>4480</v>
      </c>
      <c r="F1853" s="410" t="s">
        <v>4481</v>
      </c>
      <c r="G1853" s="416">
        <v>42339</v>
      </c>
      <c r="H1853" s="410" t="s">
        <v>623</v>
      </c>
      <c r="I1853" s="417">
        <v>151</v>
      </c>
      <c r="J1853" s="417">
        <v>69</v>
      </c>
      <c r="K1853" s="417">
        <v>76</v>
      </c>
      <c r="L1853" s="417">
        <v>3050</v>
      </c>
      <c r="M1853" s="410" t="s">
        <v>115</v>
      </c>
      <c r="N1853" s="410" t="s">
        <v>116</v>
      </c>
      <c r="O1853" s="85"/>
      <c r="P1853" s="85" t="s">
        <v>4482</v>
      </c>
      <c r="Q1853" s="85" t="s">
        <v>4482</v>
      </c>
      <c r="R1853" s="85" t="s">
        <v>4483</v>
      </c>
      <c r="S1853" s="85" t="s">
        <v>1768</v>
      </c>
    </row>
    <row r="1854" spans="1:19" ht="14.5" customHeight="1">
      <c r="A1854" s="82" t="str">
        <f t="shared" si="28"/>
        <v>B1583</v>
      </c>
      <c r="B1854" s="410" t="s">
        <v>4478</v>
      </c>
      <c r="C1854" s="410" t="s">
        <v>4479</v>
      </c>
      <c r="D1854" s="410" t="s">
        <v>1764</v>
      </c>
      <c r="E1854" s="410" t="s">
        <v>4484</v>
      </c>
      <c r="F1854" s="410" t="s">
        <v>4485</v>
      </c>
      <c r="G1854" s="416">
        <v>40513</v>
      </c>
      <c r="H1854" s="410" t="s">
        <v>1777</v>
      </c>
      <c r="I1854" s="417">
        <v>168</v>
      </c>
      <c r="J1854" s="417">
        <v>94</v>
      </c>
      <c r="K1854" s="417">
        <v>86</v>
      </c>
      <c r="L1854" s="417">
        <v>6250</v>
      </c>
      <c r="M1854" s="410" t="s">
        <v>115</v>
      </c>
      <c r="N1854" s="410" t="s">
        <v>116</v>
      </c>
      <c r="O1854" s="85"/>
      <c r="P1854" s="85" t="s">
        <v>1882</v>
      </c>
      <c r="Q1854" s="85" t="s">
        <v>1882</v>
      </c>
      <c r="R1854" s="85" t="s">
        <v>1883</v>
      </c>
      <c r="S1854" s="85" t="s">
        <v>1768</v>
      </c>
    </row>
    <row r="1855" spans="1:19" ht="14.5" customHeight="1">
      <c r="A1855" s="82" t="str">
        <f t="shared" si="28"/>
        <v>B1583</v>
      </c>
      <c r="B1855" s="410" t="s">
        <v>4478</v>
      </c>
      <c r="C1855" s="410" t="s">
        <v>4479</v>
      </c>
      <c r="D1855" s="410" t="s">
        <v>1764</v>
      </c>
      <c r="E1855" s="410" t="s">
        <v>4486</v>
      </c>
      <c r="F1855" s="410" t="s">
        <v>4487</v>
      </c>
      <c r="G1855" s="416">
        <v>45992</v>
      </c>
      <c r="H1855" s="410" t="s">
        <v>606</v>
      </c>
      <c r="I1855" s="417">
        <v>168</v>
      </c>
      <c r="J1855" s="417">
        <v>94</v>
      </c>
      <c r="K1855" s="417">
        <v>86</v>
      </c>
      <c r="L1855" s="417">
        <v>6250</v>
      </c>
      <c r="M1855" s="410" t="s">
        <v>115</v>
      </c>
      <c r="N1855" s="410" t="s">
        <v>116</v>
      </c>
      <c r="O1855" s="85"/>
      <c r="P1855" s="85" t="s">
        <v>1882</v>
      </c>
      <c r="Q1855" s="85" t="s">
        <v>1882</v>
      </c>
      <c r="R1855" s="85" t="s">
        <v>1883</v>
      </c>
      <c r="S1855" s="85" t="s">
        <v>1768</v>
      </c>
    </row>
    <row r="1856" spans="1:19" ht="14.5" customHeight="1">
      <c r="A1856" s="82" t="str">
        <f t="shared" si="28"/>
        <v>B1583</v>
      </c>
      <c r="B1856" s="410" t="s">
        <v>4478</v>
      </c>
      <c r="C1856" s="410" t="s">
        <v>4479</v>
      </c>
      <c r="D1856" s="410" t="s">
        <v>1764</v>
      </c>
      <c r="E1856" s="410" t="s">
        <v>4488</v>
      </c>
      <c r="F1856" s="410" t="s">
        <v>4489</v>
      </c>
      <c r="G1856" s="416">
        <v>46722</v>
      </c>
      <c r="H1856" s="410" t="s">
        <v>606</v>
      </c>
      <c r="I1856" s="417">
        <v>149.9</v>
      </c>
      <c r="J1856" s="417">
        <v>86.1</v>
      </c>
      <c r="K1856" s="417">
        <v>96.2</v>
      </c>
      <c r="L1856" s="417">
        <v>4080</v>
      </c>
      <c r="M1856" s="410" t="s">
        <v>115</v>
      </c>
      <c r="N1856" s="410" t="s">
        <v>116</v>
      </c>
      <c r="O1856" s="85"/>
      <c r="P1856" s="85" t="s">
        <v>1882</v>
      </c>
      <c r="Q1856" s="85" t="s">
        <v>1882</v>
      </c>
      <c r="R1856" s="85" t="s">
        <v>1883</v>
      </c>
      <c r="S1856" s="85" t="s">
        <v>1768</v>
      </c>
    </row>
    <row r="1857" spans="1:19" ht="14.5" customHeight="1">
      <c r="A1857" s="82" t="str">
        <f t="shared" si="28"/>
        <v>B1583</v>
      </c>
      <c r="B1857" s="410" t="s">
        <v>4478</v>
      </c>
      <c r="C1857" s="410" t="s">
        <v>4479</v>
      </c>
      <c r="D1857" s="410" t="s">
        <v>1764</v>
      </c>
      <c r="E1857" s="410" t="s">
        <v>4490</v>
      </c>
      <c r="F1857" s="410" t="s">
        <v>4491</v>
      </c>
      <c r="G1857" s="416">
        <v>42064</v>
      </c>
      <c r="H1857" s="410" t="s">
        <v>623</v>
      </c>
      <c r="I1857" s="417">
        <v>168</v>
      </c>
      <c r="J1857" s="417">
        <v>94</v>
      </c>
      <c r="K1857" s="417">
        <v>86</v>
      </c>
      <c r="L1857" s="417">
        <v>6250</v>
      </c>
      <c r="M1857" s="410" t="s">
        <v>115</v>
      </c>
      <c r="N1857" s="410" t="s">
        <v>116</v>
      </c>
      <c r="O1857" s="85"/>
      <c r="P1857" s="85" t="s">
        <v>1882</v>
      </c>
      <c r="Q1857" s="85" t="s">
        <v>1882</v>
      </c>
      <c r="R1857" s="85" t="s">
        <v>1883</v>
      </c>
      <c r="S1857" s="85" t="s">
        <v>1768</v>
      </c>
    </row>
    <row r="1858" spans="1:19" ht="14.5" customHeight="1">
      <c r="A1858" s="103" t="str">
        <f t="shared" ref="A1858:A1921" si="29">LEFT(B1858,5)</f>
        <v>B1583</v>
      </c>
      <c r="B1858" s="414" t="s">
        <v>4478</v>
      </c>
      <c r="C1858" s="414" t="s">
        <v>4479</v>
      </c>
      <c r="D1858" s="414" t="s">
        <v>1764</v>
      </c>
      <c r="E1858" s="414" t="s">
        <v>4480</v>
      </c>
      <c r="F1858" s="414" t="s">
        <v>4481</v>
      </c>
      <c r="G1858" s="418">
        <v>42339</v>
      </c>
      <c r="H1858" s="414" t="s">
        <v>623</v>
      </c>
      <c r="I1858" s="419">
        <v>76</v>
      </c>
      <c r="J1858" s="419">
        <v>151</v>
      </c>
      <c r="K1858" s="419">
        <v>69</v>
      </c>
      <c r="L1858" s="419">
        <v>3050</v>
      </c>
      <c r="M1858" s="414" t="s">
        <v>115</v>
      </c>
      <c r="N1858" s="414" t="s">
        <v>116</v>
      </c>
      <c r="O1858" s="103"/>
      <c r="P1858" s="103" t="s">
        <v>4482</v>
      </c>
      <c r="Q1858" s="103" t="s">
        <v>4482</v>
      </c>
      <c r="R1858" s="103" t="s">
        <v>4483</v>
      </c>
      <c r="S1858" s="103" t="s">
        <v>1768</v>
      </c>
    </row>
    <row r="1859" spans="1:19" ht="14.5" customHeight="1">
      <c r="A1859" s="103" t="str">
        <f t="shared" si="29"/>
        <v>B1583</v>
      </c>
      <c r="B1859" s="414" t="s">
        <v>4478</v>
      </c>
      <c r="C1859" s="414" t="s">
        <v>4479</v>
      </c>
      <c r="D1859" s="414" t="s">
        <v>1764</v>
      </c>
      <c r="E1859" s="414" t="s">
        <v>4484</v>
      </c>
      <c r="F1859" s="414" t="s">
        <v>4485</v>
      </c>
      <c r="G1859" s="418">
        <v>40513</v>
      </c>
      <c r="H1859" s="414" t="s">
        <v>1777</v>
      </c>
      <c r="I1859" s="419">
        <v>86</v>
      </c>
      <c r="J1859" s="419">
        <v>168</v>
      </c>
      <c r="K1859" s="419">
        <v>94</v>
      </c>
      <c r="L1859" s="419">
        <v>6250</v>
      </c>
      <c r="M1859" s="414" t="s">
        <v>115</v>
      </c>
      <c r="N1859" s="414" t="s">
        <v>116</v>
      </c>
      <c r="O1859" s="103"/>
      <c r="P1859" s="103" t="s">
        <v>1882</v>
      </c>
      <c r="Q1859" s="103" t="s">
        <v>1882</v>
      </c>
      <c r="R1859" s="103" t="s">
        <v>1883</v>
      </c>
      <c r="S1859" s="103" t="s">
        <v>1768</v>
      </c>
    </row>
    <row r="1860" spans="1:19" ht="14.5" customHeight="1">
      <c r="A1860" s="103" t="str">
        <f t="shared" si="29"/>
        <v>B1583</v>
      </c>
      <c r="B1860" s="414" t="s">
        <v>4478</v>
      </c>
      <c r="C1860" s="414" t="s">
        <v>4479</v>
      </c>
      <c r="D1860" s="414" t="s">
        <v>1764</v>
      </c>
      <c r="E1860" s="414" t="s">
        <v>4486</v>
      </c>
      <c r="F1860" s="414" t="s">
        <v>4487</v>
      </c>
      <c r="G1860" s="418">
        <v>45992</v>
      </c>
      <c r="H1860" s="414" t="s">
        <v>606</v>
      </c>
      <c r="I1860" s="419">
        <v>86</v>
      </c>
      <c r="J1860" s="419">
        <v>168</v>
      </c>
      <c r="K1860" s="419">
        <v>94</v>
      </c>
      <c r="L1860" s="419">
        <v>6250</v>
      </c>
      <c r="M1860" s="414" t="s">
        <v>115</v>
      </c>
      <c r="N1860" s="414" t="s">
        <v>116</v>
      </c>
      <c r="O1860" s="103"/>
      <c r="P1860" s="103" t="s">
        <v>1882</v>
      </c>
      <c r="Q1860" s="103" t="s">
        <v>1882</v>
      </c>
      <c r="R1860" s="103" t="s">
        <v>1883</v>
      </c>
      <c r="S1860" s="103" t="s">
        <v>1768</v>
      </c>
    </row>
    <row r="1861" spans="1:19" ht="14.5" customHeight="1">
      <c r="A1861" s="103" t="str">
        <f t="shared" si="29"/>
        <v>B1583</v>
      </c>
      <c r="B1861" s="414" t="s">
        <v>4478</v>
      </c>
      <c r="C1861" s="414" t="s">
        <v>4479</v>
      </c>
      <c r="D1861" s="414" t="s">
        <v>1764</v>
      </c>
      <c r="E1861" s="414" t="s">
        <v>4488</v>
      </c>
      <c r="F1861" s="414" t="s">
        <v>4489</v>
      </c>
      <c r="G1861" s="418">
        <v>46722</v>
      </c>
      <c r="H1861" s="414" t="s">
        <v>606</v>
      </c>
      <c r="I1861" s="419">
        <v>96.2</v>
      </c>
      <c r="J1861" s="419">
        <v>149.9</v>
      </c>
      <c r="K1861" s="419">
        <v>86.1</v>
      </c>
      <c r="L1861" s="419">
        <v>4080</v>
      </c>
      <c r="M1861" s="414" t="s">
        <v>115</v>
      </c>
      <c r="N1861" s="414" t="s">
        <v>116</v>
      </c>
      <c r="O1861" s="103"/>
      <c r="P1861" s="103" t="s">
        <v>1882</v>
      </c>
      <c r="Q1861" s="103" t="s">
        <v>1882</v>
      </c>
      <c r="R1861" s="103" t="s">
        <v>1883</v>
      </c>
      <c r="S1861" s="103" t="s">
        <v>1768</v>
      </c>
    </row>
    <row r="1862" spans="1:19" ht="14.5" customHeight="1">
      <c r="A1862" s="103" t="str">
        <f t="shared" si="29"/>
        <v>B1583</v>
      </c>
      <c r="B1862" s="414" t="s">
        <v>4478</v>
      </c>
      <c r="C1862" s="414" t="s">
        <v>4479</v>
      </c>
      <c r="D1862" s="414" t="s">
        <v>1764</v>
      </c>
      <c r="E1862" s="414" t="s">
        <v>4490</v>
      </c>
      <c r="F1862" s="414" t="s">
        <v>4491</v>
      </c>
      <c r="G1862" s="418">
        <v>42064</v>
      </c>
      <c r="H1862" s="414" t="s">
        <v>623</v>
      </c>
      <c r="I1862" s="419">
        <v>86</v>
      </c>
      <c r="J1862" s="419">
        <v>168</v>
      </c>
      <c r="K1862" s="419">
        <v>94</v>
      </c>
      <c r="L1862" s="419">
        <v>6250</v>
      </c>
      <c r="M1862" s="414" t="s">
        <v>115</v>
      </c>
      <c r="N1862" s="414" t="s">
        <v>116</v>
      </c>
      <c r="O1862" s="103"/>
      <c r="P1862" s="103" t="s">
        <v>1882</v>
      </c>
      <c r="Q1862" s="103" t="s">
        <v>1882</v>
      </c>
      <c r="R1862" s="103" t="s">
        <v>1883</v>
      </c>
      <c r="S1862" s="103" t="s">
        <v>1768</v>
      </c>
    </row>
    <row r="1863" spans="1:19" ht="14.5" customHeight="1">
      <c r="A1863" s="82" t="str">
        <f t="shared" si="29"/>
        <v>B1583</v>
      </c>
      <c r="B1863" s="410" t="s">
        <v>4492</v>
      </c>
      <c r="C1863" s="410" t="s">
        <v>4479</v>
      </c>
      <c r="D1863" s="410" t="s">
        <v>1764</v>
      </c>
      <c r="E1863" s="410" t="s">
        <v>4493</v>
      </c>
      <c r="F1863" s="410" t="s">
        <v>4494</v>
      </c>
      <c r="G1863" s="416">
        <v>42339</v>
      </c>
      <c r="H1863" s="410" t="s">
        <v>623</v>
      </c>
      <c r="I1863" s="417">
        <v>0</v>
      </c>
      <c r="J1863" s="417">
        <v>0</v>
      </c>
      <c r="K1863" s="417">
        <v>0</v>
      </c>
      <c r="L1863" s="417">
        <v>0</v>
      </c>
      <c r="M1863" s="410" t="s">
        <v>115</v>
      </c>
      <c r="N1863" s="410" t="s">
        <v>116</v>
      </c>
      <c r="O1863" s="85"/>
      <c r="P1863" s="85" t="s">
        <v>1882</v>
      </c>
      <c r="Q1863" s="85" t="s">
        <v>1882</v>
      </c>
      <c r="R1863" s="85" t="s">
        <v>1883</v>
      </c>
      <c r="S1863" s="85" t="s">
        <v>1768</v>
      </c>
    </row>
    <row r="1864" spans="1:19" ht="14.5" customHeight="1">
      <c r="A1864" s="103" t="str">
        <f t="shared" si="29"/>
        <v>B1583</v>
      </c>
      <c r="B1864" s="414" t="s">
        <v>4492</v>
      </c>
      <c r="C1864" s="414" t="s">
        <v>4479</v>
      </c>
      <c r="D1864" s="414" t="s">
        <v>1764</v>
      </c>
      <c r="E1864" s="414" t="s">
        <v>4493</v>
      </c>
      <c r="F1864" s="414" t="s">
        <v>4494</v>
      </c>
      <c r="G1864" s="418">
        <v>42339</v>
      </c>
      <c r="H1864" s="414" t="s">
        <v>623</v>
      </c>
      <c r="I1864" s="419">
        <v>0</v>
      </c>
      <c r="J1864" s="419">
        <v>0</v>
      </c>
      <c r="K1864" s="419">
        <v>0</v>
      </c>
      <c r="L1864" s="419">
        <v>0</v>
      </c>
      <c r="M1864" s="414" t="s">
        <v>115</v>
      </c>
      <c r="N1864" s="414" t="s">
        <v>116</v>
      </c>
      <c r="O1864" s="103"/>
      <c r="P1864" s="103" t="s">
        <v>1882</v>
      </c>
      <c r="Q1864" s="103" t="s">
        <v>1882</v>
      </c>
      <c r="R1864" s="103" t="s">
        <v>1883</v>
      </c>
      <c r="S1864" s="103" t="s">
        <v>1768</v>
      </c>
    </row>
    <row r="1865" spans="1:19" ht="14.5" customHeight="1">
      <c r="A1865" s="82" t="str">
        <f t="shared" si="29"/>
        <v>B1585</v>
      </c>
      <c r="B1865" s="410" t="s">
        <v>4495</v>
      </c>
      <c r="C1865" s="410" t="s">
        <v>4496</v>
      </c>
      <c r="D1865" s="410" t="s">
        <v>1764</v>
      </c>
      <c r="E1865" s="410" t="s">
        <v>4497</v>
      </c>
      <c r="F1865" s="410" t="s">
        <v>4498</v>
      </c>
      <c r="G1865" s="416">
        <v>47818</v>
      </c>
      <c r="H1865" s="410" t="s">
        <v>606</v>
      </c>
      <c r="I1865" s="417">
        <v>96</v>
      </c>
      <c r="J1865" s="417">
        <v>77</v>
      </c>
      <c r="K1865" s="417">
        <v>48</v>
      </c>
      <c r="L1865" s="417">
        <v>2600</v>
      </c>
      <c r="M1865" s="410" t="s">
        <v>115</v>
      </c>
      <c r="N1865" s="410" t="s">
        <v>116</v>
      </c>
      <c r="O1865" s="85" t="s">
        <v>1882</v>
      </c>
      <c r="P1865" s="85" t="s">
        <v>1882</v>
      </c>
      <c r="Q1865" s="85" t="s">
        <v>1882</v>
      </c>
      <c r="R1865" s="85" t="s">
        <v>1883</v>
      </c>
      <c r="S1865" s="85" t="s">
        <v>1768</v>
      </c>
    </row>
    <row r="1866" spans="1:19" ht="14.5" customHeight="1">
      <c r="A1866" s="103" t="str">
        <f t="shared" si="29"/>
        <v>B1585</v>
      </c>
      <c r="B1866" s="414" t="s">
        <v>4495</v>
      </c>
      <c r="C1866" s="414" t="s">
        <v>4496</v>
      </c>
      <c r="D1866" s="414" t="s">
        <v>1764</v>
      </c>
      <c r="E1866" s="414" t="s">
        <v>4497</v>
      </c>
      <c r="F1866" s="414" t="s">
        <v>4498</v>
      </c>
      <c r="G1866" s="418">
        <v>47818</v>
      </c>
      <c r="H1866" s="414" t="s">
        <v>606</v>
      </c>
      <c r="I1866" s="419">
        <v>48</v>
      </c>
      <c r="J1866" s="419">
        <v>96</v>
      </c>
      <c r="K1866" s="419">
        <v>77</v>
      </c>
      <c r="L1866" s="419">
        <v>2600</v>
      </c>
      <c r="M1866" s="414" t="s">
        <v>115</v>
      </c>
      <c r="N1866" s="414" t="s">
        <v>116</v>
      </c>
      <c r="O1866" s="103" t="s">
        <v>1882</v>
      </c>
      <c r="P1866" s="103" t="s">
        <v>1882</v>
      </c>
      <c r="Q1866" s="103" t="s">
        <v>1882</v>
      </c>
      <c r="R1866" s="103" t="s">
        <v>1883</v>
      </c>
      <c r="S1866" s="103" t="s">
        <v>1768</v>
      </c>
    </row>
    <row r="1867" spans="1:19" ht="14.5" customHeight="1">
      <c r="A1867" s="82" t="str">
        <f t="shared" si="29"/>
        <v>B1585</v>
      </c>
      <c r="B1867" s="410" t="s">
        <v>4499</v>
      </c>
      <c r="C1867" s="410" t="s">
        <v>4500</v>
      </c>
      <c r="D1867" s="410" t="s">
        <v>1764</v>
      </c>
      <c r="E1867" s="410" t="s">
        <v>4501</v>
      </c>
      <c r="F1867" s="410" t="s">
        <v>4502</v>
      </c>
      <c r="G1867" s="416">
        <v>42675</v>
      </c>
      <c r="H1867" s="410" t="s">
        <v>623</v>
      </c>
      <c r="I1867" s="417">
        <v>0</v>
      </c>
      <c r="J1867" s="417">
        <v>0</v>
      </c>
      <c r="K1867" s="417">
        <v>0</v>
      </c>
      <c r="L1867" s="417">
        <v>0</v>
      </c>
      <c r="M1867" s="410"/>
      <c r="N1867" s="410" t="s">
        <v>116</v>
      </c>
      <c r="O1867" s="85" t="s">
        <v>1882</v>
      </c>
      <c r="P1867" s="85" t="s">
        <v>1882</v>
      </c>
      <c r="Q1867" s="85" t="s">
        <v>1882</v>
      </c>
      <c r="R1867" s="85" t="s">
        <v>1883</v>
      </c>
      <c r="S1867" s="85" t="s">
        <v>1768</v>
      </c>
    </row>
    <row r="1868" spans="1:19" ht="14.5" customHeight="1">
      <c r="A1868" s="103" t="str">
        <f t="shared" si="29"/>
        <v>B1585</v>
      </c>
      <c r="B1868" s="414" t="s">
        <v>4499</v>
      </c>
      <c r="C1868" s="414" t="s">
        <v>4500</v>
      </c>
      <c r="D1868" s="414" t="s">
        <v>1764</v>
      </c>
      <c r="E1868" s="414" t="s">
        <v>4501</v>
      </c>
      <c r="F1868" s="414" t="s">
        <v>4502</v>
      </c>
      <c r="G1868" s="418">
        <v>42675</v>
      </c>
      <c r="H1868" s="414" t="s">
        <v>623</v>
      </c>
      <c r="I1868" s="419">
        <v>0</v>
      </c>
      <c r="J1868" s="419">
        <v>0</v>
      </c>
      <c r="K1868" s="419">
        <v>0</v>
      </c>
      <c r="L1868" s="419">
        <v>0</v>
      </c>
      <c r="M1868" s="414"/>
      <c r="N1868" s="414" t="s">
        <v>116</v>
      </c>
      <c r="O1868" s="103" t="s">
        <v>1882</v>
      </c>
      <c r="P1868" s="103" t="s">
        <v>1882</v>
      </c>
      <c r="Q1868" s="103" t="s">
        <v>1882</v>
      </c>
      <c r="R1868" s="103" t="s">
        <v>1883</v>
      </c>
      <c r="S1868" s="103" t="s">
        <v>1768</v>
      </c>
    </row>
    <row r="1869" spans="1:19" ht="14.5" customHeight="1">
      <c r="A1869" s="82" t="str">
        <f t="shared" si="29"/>
        <v>B1620</v>
      </c>
      <c r="B1869" s="410" t="s">
        <v>4503</v>
      </c>
      <c r="C1869" s="410" t="s">
        <v>4504</v>
      </c>
      <c r="D1869" s="410" t="s">
        <v>1764</v>
      </c>
      <c r="E1869" s="410" t="s">
        <v>4505</v>
      </c>
      <c r="F1869" s="410" t="s">
        <v>4506</v>
      </c>
      <c r="G1869" s="416">
        <v>42614</v>
      </c>
      <c r="H1869" s="410" t="s">
        <v>623</v>
      </c>
      <c r="I1869" s="417">
        <v>38</v>
      </c>
      <c r="J1869" s="417">
        <v>32</v>
      </c>
      <c r="K1869" s="417">
        <v>24</v>
      </c>
      <c r="L1869" s="417">
        <v>144</v>
      </c>
      <c r="M1869" s="410" t="s">
        <v>115</v>
      </c>
      <c r="N1869" s="410" t="s">
        <v>116</v>
      </c>
      <c r="O1869" s="85" t="s">
        <v>1882</v>
      </c>
      <c r="P1869" s="85"/>
      <c r="Q1869" s="85" t="s">
        <v>1882</v>
      </c>
      <c r="R1869" s="85" t="s">
        <v>1883</v>
      </c>
      <c r="S1869" s="85" t="s">
        <v>1768</v>
      </c>
    </row>
    <row r="1870" spans="1:19" ht="14.5" customHeight="1">
      <c r="A1870" s="82" t="str">
        <f t="shared" si="29"/>
        <v>B1620</v>
      </c>
      <c r="B1870" s="410" t="s">
        <v>4503</v>
      </c>
      <c r="C1870" s="410" t="s">
        <v>4507</v>
      </c>
      <c r="D1870" s="410" t="s">
        <v>1764</v>
      </c>
      <c r="E1870" s="410" t="s">
        <v>4508</v>
      </c>
      <c r="F1870" s="410" t="s">
        <v>4509</v>
      </c>
      <c r="G1870" s="416">
        <v>44166</v>
      </c>
      <c r="H1870" s="410" t="s">
        <v>606</v>
      </c>
      <c r="I1870" s="417">
        <v>28</v>
      </c>
      <c r="J1870" s="417">
        <v>20</v>
      </c>
      <c r="K1870" s="417">
        <v>30</v>
      </c>
      <c r="L1870" s="417">
        <v>220</v>
      </c>
      <c r="M1870" s="410" t="s">
        <v>115</v>
      </c>
      <c r="N1870" s="410" t="s">
        <v>116</v>
      </c>
      <c r="O1870" s="85"/>
      <c r="P1870" s="85" t="s">
        <v>1882</v>
      </c>
      <c r="Q1870" s="85" t="s">
        <v>1882</v>
      </c>
      <c r="R1870" s="85" t="s">
        <v>1883</v>
      </c>
      <c r="S1870" s="85" t="s">
        <v>1768</v>
      </c>
    </row>
    <row r="1871" spans="1:19" ht="14.5" customHeight="1">
      <c r="A1871" s="82" t="str">
        <f t="shared" si="29"/>
        <v>B1620</v>
      </c>
      <c r="B1871" s="410" t="s">
        <v>4503</v>
      </c>
      <c r="C1871" s="410" t="s">
        <v>4507</v>
      </c>
      <c r="D1871" s="410" t="s">
        <v>1764</v>
      </c>
      <c r="E1871" s="410" t="s">
        <v>4510</v>
      </c>
      <c r="F1871" s="410" t="s">
        <v>4511</v>
      </c>
      <c r="G1871" s="416">
        <v>40513</v>
      </c>
      <c r="H1871" s="410" t="s">
        <v>1777</v>
      </c>
      <c r="I1871" s="417">
        <v>28</v>
      </c>
      <c r="J1871" s="417">
        <v>20</v>
      </c>
      <c r="K1871" s="417">
        <v>30</v>
      </c>
      <c r="L1871" s="417">
        <v>220</v>
      </c>
      <c r="M1871" s="410" t="s">
        <v>115</v>
      </c>
      <c r="N1871" s="410" t="s">
        <v>116</v>
      </c>
      <c r="O1871" s="85"/>
      <c r="P1871" s="85" t="s">
        <v>1882</v>
      </c>
      <c r="Q1871" s="85" t="s">
        <v>1882</v>
      </c>
      <c r="R1871" s="85" t="s">
        <v>1883</v>
      </c>
      <c r="S1871" s="85" t="s">
        <v>1768</v>
      </c>
    </row>
    <row r="1872" spans="1:19" ht="14.5" customHeight="1">
      <c r="A1872" s="103" t="str">
        <f t="shared" si="29"/>
        <v>B1620</v>
      </c>
      <c r="B1872" s="414" t="s">
        <v>4503</v>
      </c>
      <c r="C1872" s="414" t="s">
        <v>4504</v>
      </c>
      <c r="D1872" s="414" t="s">
        <v>1764</v>
      </c>
      <c r="E1872" s="414" t="s">
        <v>4505</v>
      </c>
      <c r="F1872" s="414" t="s">
        <v>4506</v>
      </c>
      <c r="G1872" s="418">
        <v>42614</v>
      </c>
      <c r="H1872" s="414" t="s">
        <v>623</v>
      </c>
      <c r="I1872" s="419">
        <v>24</v>
      </c>
      <c r="J1872" s="419">
        <v>38</v>
      </c>
      <c r="K1872" s="419">
        <v>32</v>
      </c>
      <c r="L1872" s="419">
        <v>144</v>
      </c>
      <c r="M1872" s="414" t="s">
        <v>115</v>
      </c>
      <c r="N1872" s="414" t="s">
        <v>116</v>
      </c>
      <c r="O1872" s="103" t="s">
        <v>1882</v>
      </c>
      <c r="P1872" s="103"/>
      <c r="Q1872" s="103" t="s">
        <v>1882</v>
      </c>
      <c r="R1872" s="103" t="s">
        <v>1883</v>
      </c>
      <c r="S1872" s="103" t="s">
        <v>1768</v>
      </c>
    </row>
    <row r="1873" spans="1:19" ht="14.5" customHeight="1">
      <c r="A1873" s="103" t="str">
        <f t="shared" si="29"/>
        <v>B1620</v>
      </c>
      <c r="B1873" s="414" t="s">
        <v>4503</v>
      </c>
      <c r="C1873" s="414" t="s">
        <v>4507</v>
      </c>
      <c r="D1873" s="414" t="s">
        <v>1764</v>
      </c>
      <c r="E1873" s="414" t="s">
        <v>4508</v>
      </c>
      <c r="F1873" s="414" t="s">
        <v>4509</v>
      </c>
      <c r="G1873" s="418">
        <v>44166</v>
      </c>
      <c r="H1873" s="414" t="s">
        <v>606</v>
      </c>
      <c r="I1873" s="419">
        <v>30</v>
      </c>
      <c r="J1873" s="419">
        <v>28</v>
      </c>
      <c r="K1873" s="419">
        <v>20</v>
      </c>
      <c r="L1873" s="419">
        <v>220</v>
      </c>
      <c r="M1873" s="414" t="s">
        <v>115</v>
      </c>
      <c r="N1873" s="414" t="s">
        <v>116</v>
      </c>
      <c r="O1873" s="103"/>
      <c r="P1873" s="103" t="s">
        <v>1882</v>
      </c>
      <c r="Q1873" s="103" t="s">
        <v>1882</v>
      </c>
      <c r="R1873" s="103" t="s">
        <v>1883</v>
      </c>
      <c r="S1873" s="103" t="s">
        <v>1768</v>
      </c>
    </row>
    <row r="1874" spans="1:19" ht="14.5" customHeight="1">
      <c r="A1874" s="103" t="str">
        <f t="shared" si="29"/>
        <v>B1620</v>
      </c>
      <c r="B1874" s="414" t="s">
        <v>4503</v>
      </c>
      <c r="C1874" s="414" t="s">
        <v>4507</v>
      </c>
      <c r="D1874" s="414" t="s">
        <v>1764</v>
      </c>
      <c r="E1874" s="414" t="s">
        <v>4510</v>
      </c>
      <c r="F1874" s="414" t="s">
        <v>4511</v>
      </c>
      <c r="G1874" s="418">
        <v>40513</v>
      </c>
      <c r="H1874" s="414" t="s">
        <v>1777</v>
      </c>
      <c r="I1874" s="419">
        <v>30</v>
      </c>
      <c r="J1874" s="419">
        <v>28</v>
      </c>
      <c r="K1874" s="419">
        <v>20</v>
      </c>
      <c r="L1874" s="419">
        <v>220</v>
      </c>
      <c r="M1874" s="414" t="s">
        <v>115</v>
      </c>
      <c r="N1874" s="414" t="s">
        <v>116</v>
      </c>
      <c r="O1874" s="103"/>
      <c r="P1874" s="103" t="s">
        <v>1882</v>
      </c>
      <c r="Q1874" s="103" t="s">
        <v>1882</v>
      </c>
      <c r="R1874" s="103" t="s">
        <v>1883</v>
      </c>
      <c r="S1874" s="103" t="s">
        <v>1768</v>
      </c>
    </row>
    <row r="1875" spans="1:19" ht="14.5" customHeight="1">
      <c r="A1875" s="82" t="str">
        <f t="shared" si="29"/>
        <v>B1620</v>
      </c>
      <c r="B1875" s="410" t="s">
        <v>4512</v>
      </c>
      <c r="C1875" s="410" t="s">
        <v>4513</v>
      </c>
      <c r="D1875" s="410" t="s">
        <v>1764</v>
      </c>
      <c r="E1875" s="410" t="s">
        <v>4514</v>
      </c>
      <c r="F1875" s="410" t="s">
        <v>4515</v>
      </c>
      <c r="G1875" s="416">
        <v>44166</v>
      </c>
      <c r="H1875" s="410" t="s">
        <v>606</v>
      </c>
      <c r="I1875" s="417">
        <v>0</v>
      </c>
      <c r="J1875" s="417">
        <v>0</v>
      </c>
      <c r="K1875" s="417">
        <v>0</v>
      </c>
      <c r="L1875" s="417">
        <v>0</v>
      </c>
      <c r="M1875" s="410" t="s">
        <v>115</v>
      </c>
      <c r="N1875" s="410" t="s">
        <v>116</v>
      </c>
      <c r="O1875" s="85"/>
      <c r="P1875" s="85" t="s">
        <v>1882</v>
      </c>
      <c r="Q1875" s="85" t="s">
        <v>1882</v>
      </c>
      <c r="R1875" s="85" t="s">
        <v>1883</v>
      </c>
      <c r="S1875" s="85" t="s">
        <v>1768</v>
      </c>
    </row>
    <row r="1876" spans="1:19" ht="14.5" customHeight="1">
      <c r="A1876" s="103" t="str">
        <f t="shared" si="29"/>
        <v>B1620</v>
      </c>
      <c r="B1876" s="414" t="s">
        <v>4512</v>
      </c>
      <c r="C1876" s="414" t="s">
        <v>4513</v>
      </c>
      <c r="D1876" s="414" t="s">
        <v>1764</v>
      </c>
      <c r="E1876" s="414" t="s">
        <v>4514</v>
      </c>
      <c r="F1876" s="414" t="s">
        <v>4515</v>
      </c>
      <c r="G1876" s="418">
        <v>44166</v>
      </c>
      <c r="H1876" s="414" t="s">
        <v>606</v>
      </c>
      <c r="I1876" s="419">
        <v>0</v>
      </c>
      <c r="J1876" s="419">
        <v>0</v>
      </c>
      <c r="K1876" s="419">
        <v>0</v>
      </c>
      <c r="L1876" s="419">
        <v>0</v>
      </c>
      <c r="M1876" s="414" t="s">
        <v>115</v>
      </c>
      <c r="N1876" s="414" t="s">
        <v>116</v>
      </c>
      <c r="O1876" s="103"/>
      <c r="P1876" s="103" t="s">
        <v>1882</v>
      </c>
      <c r="Q1876" s="103" t="s">
        <v>1882</v>
      </c>
      <c r="R1876" s="103" t="s">
        <v>1883</v>
      </c>
      <c r="S1876" s="103" t="s">
        <v>1768</v>
      </c>
    </row>
    <row r="1877" spans="1:19" ht="14.5" customHeight="1">
      <c r="A1877" s="82" t="str">
        <f t="shared" si="29"/>
        <v>B1720</v>
      </c>
      <c r="B1877" s="410" t="s">
        <v>4516</v>
      </c>
      <c r="C1877" s="410" t="s">
        <v>4517</v>
      </c>
      <c r="D1877" s="410" t="s">
        <v>2018</v>
      </c>
      <c r="E1877" s="410" t="s">
        <v>4518</v>
      </c>
      <c r="F1877" s="410" t="s">
        <v>4519</v>
      </c>
      <c r="G1877" s="416">
        <v>46357</v>
      </c>
      <c r="H1877" s="410" t="s">
        <v>606</v>
      </c>
      <c r="I1877" s="417">
        <v>96</v>
      </c>
      <c r="J1877" s="417">
        <v>96</v>
      </c>
      <c r="K1877" s="417">
        <v>240</v>
      </c>
      <c r="L1877" s="417">
        <v>14700</v>
      </c>
      <c r="M1877" s="410" t="s">
        <v>115</v>
      </c>
      <c r="N1877" s="410" t="s">
        <v>116</v>
      </c>
      <c r="O1877" s="85" t="s">
        <v>116</v>
      </c>
      <c r="P1877" s="85"/>
      <c r="Q1877" s="85" t="s">
        <v>116</v>
      </c>
      <c r="R1877" s="85" t="s">
        <v>2766</v>
      </c>
      <c r="S1877" s="85" t="s">
        <v>1768</v>
      </c>
    </row>
    <row r="1878" spans="1:19" ht="14.5" customHeight="1">
      <c r="A1878" s="103" t="str">
        <f t="shared" si="29"/>
        <v>B1720</v>
      </c>
      <c r="B1878" s="414" t="s">
        <v>4516</v>
      </c>
      <c r="C1878" s="414" t="s">
        <v>4517</v>
      </c>
      <c r="D1878" s="414" t="s">
        <v>2018</v>
      </c>
      <c r="E1878" s="414" t="s">
        <v>4518</v>
      </c>
      <c r="F1878" s="414" t="s">
        <v>4519</v>
      </c>
      <c r="G1878" s="418">
        <v>46357</v>
      </c>
      <c r="H1878" s="414" t="s">
        <v>606</v>
      </c>
      <c r="I1878" s="419">
        <v>240</v>
      </c>
      <c r="J1878" s="419">
        <v>96</v>
      </c>
      <c r="K1878" s="419">
        <v>96</v>
      </c>
      <c r="L1878" s="419">
        <v>14700</v>
      </c>
      <c r="M1878" s="414" t="s">
        <v>115</v>
      </c>
      <c r="N1878" s="414" t="s">
        <v>116</v>
      </c>
      <c r="O1878" s="103" t="s">
        <v>116</v>
      </c>
      <c r="P1878" s="103"/>
      <c r="Q1878" s="103" t="s">
        <v>116</v>
      </c>
      <c r="R1878" s="103" t="s">
        <v>2766</v>
      </c>
      <c r="S1878" s="103" t="s">
        <v>1768</v>
      </c>
    </row>
    <row r="1879" spans="1:19" ht="14.5" customHeight="1">
      <c r="A1879" s="82" t="str">
        <f t="shared" si="29"/>
        <v>B1785</v>
      </c>
      <c r="B1879" s="410" t="s">
        <v>4520</v>
      </c>
      <c r="C1879" s="410" t="s">
        <v>4521</v>
      </c>
      <c r="D1879" s="410" t="s">
        <v>2018</v>
      </c>
      <c r="E1879" s="410" t="s">
        <v>4522</v>
      </c>
      <c r="F1879" s="410" t="s">
        <v>4523</v>
      </c>
      <c r="G1879" s="416">
        <v>45992</v>
      </c>
      <c r="H1879" s="410" t="s">
        <v>606</v>
      </c>
      <c r="I1879" s="417">
        <v>207</v>
      </c>
      <c r="J1879" s="417">
        <v>104</v>
      </c>
      <c r="K1879" s="417">
        <v>131</v>
      </c>
      <c r="L1879" s="417">
        <v>23700</v>
      </c>
      <c r="M1879" s="410" t="s">
        <v>115</v>
      </c>
      <c r="N1879" s="410" t="s">
        <v>116</v>
      </c>
      <c r="O1879" s="85"/>
      <c r="P1879" s="85" t="s">
        <v>116</v>
      </c>
      <c r="Q1879" s="85" t="s">
        <v>116</v>
      </c>
      <c r="R1879" s="85" t="s">
        <v>2766</v>
      </c>
      <c r="S1879" s="85" t="s">
        <v>1768</v>
      </c>
    </row>
    <row r="1880" spans="1:19" ht="14.5" customHeight="1">
      <c r="A1880" s="82" t="str">
        <f t="shared" si="29"/>
        <v>B1785</v>
      </c>
      <c r="B1880" s="410" t="s">
        <v>4520</v>
      </c>
      <c r="C1880" s="410" t="s">
        <v>4521</v>
      </c>
      <c r="D1880" s="410" t="s">
        <v>2018</v>
      </c>
      <c r="E1880" s="410" t="s">
        <v>4524</v>
      </c>
      <c r="F1880" s="410" t="s">
        <v>4525</v>
      </c>
      <c r="G1880" s="416">
        <v>45992</v>
      </c>
      <c r="H1880" s="410" t="s">
        <v>606</v>
      </c>
      <c r="I1880" s="417">
        <v>247</v>
      </c>
      <c r="J1880" s="417">
        <v>98</v>
      </c>
      <c r="K1880" s="417">
        <v>121</v>
      </c>
      <c r="L1880" s="417">
        <v>26680</v>
      </c>
      <c r="M1880" s="410" t="s">
        <v>115</v>
      </c>
      <c r="N1880" s="410" t="s">
        <v>116</v>
      </c>
      <c r="O1880" s="85"/>
      <c r="P1880" s="85" t="s">
        <v>116</v>
      </c>
      <c r="Q1880" s="85" t="s">
        <v>116</v>
      </c>
      <c r="R1880" s="85" t="s">
        <v>2766</v>
      </c>
      <c r="S1880" s="85" t="s">
        <v>1768</v>
      </c>
    </row>
    <row r="1881" spans="1:19" ht="14.5" customHeight="1">
      <c r="A1881" s="82" t="str">
        <f t="shared" si="29"/>
        <v>B1785</v>
      </c>
      <c r="B1881" s="410" t="s">
        <v>4520</v>
      </c>
      <c r="C1881" s="410" t="s">
        <v>4521</v>
      </c>
      <c r="D1881" s="410" t="s">
        <v>2018</v>
      </c>
      <c r="E1881" s="410" t="s">
        <v>4526</v>
      </c>
      <c r="F1881" s="410" t="s">
        <v>4527</v>
      </c>
      <c r="G1881" s="416">
        <v>40878</v>
      </c>
      <c r="H1881" s="410" t="s">
        <v>1777</v>
      </c>
      <c r="I1881" s="417">
        <v>207</v>
      </c>
      <c r="J1881" s="417">
        <v>104</v>
      </c>
      <c r="K1881" s="417">
        <v>131</v>
      </c>
      <c r="L1881" s="417">
        <v>23700</v>
      </c>
      <c r="M1881" s="410" t="s">
        <v>115</v>
      </c>
      <c r="N1881" s="410" t="s">
        <v>116</v>
      </c>
      <c r="O1881" s="85"/>
      <c r="P1881" s="85" t="s">
        <v>116</v>
      </c>
      <c r="Q1881" s="85" t="s">
        <v>116</v>
      </c>
      <c r="R1881" s="85" t="s">
        <v>2766</v>
      </c>
      <c r="S1881" s="85" t="s">
        <v>1768</v>
      </c>
    </row>
    <row r="1882" spans="1:19" ht="14.5" customHeight="1">
      <c r="A1882" s="82" t="str">
        <f t="shared" si="29"/>
        <v>B1785</v>
      </c>
      <c r="B1882" s="410" t="s">
        <v>4520</v>
      </c>
      <c r="C1882" s="410" t="s">
        <v>4528</v>
      </c>
      <c r="D1882" s="410" t="s">
        <v>2018</v>
      </c>
      <c r="E1882" s="410" t="s">
        <v>4529</v>
      </c>
      <c r="F1882" s="410" t="s">
        <v>4530</v>
      </c>
      <c r="G1882" s="416">
        <v>45992</v>
      </c>
      <c r="H1882" s="410" t="s">
        <v>606</v>
      </c>
      <c r="I1882" s="417">
        <v>207</v>
      </c>
      <c r="J1882" s="417">
        <v>104</v>
      </c>
      <c r="K1882" s="417">
        <v>131</v>
      </c>
      <c r="L1882" s="417">
        <v>23700</v>
      </c>
      <c r="M1882" s="410" t="s">
        <v>115</v>
      </c>
      <c r="N1882" s="410">
        <v>7</v>
      </c>
      <c r="O1882" s="85"/>
      <c r="P1882" s="85" t="s">
        <v>116</v>
      </c>
      <c r="Q1882" s="85" t="s">
        <v>116</v>
      </c>
      <c r="R1882" s="85" t="s">
        <v>2766</v>
      </c>
      <c r="S1882" s="85" t="s">
        <v>1768</v>
      </c>
    </row>
    <row r="1883" spans="1:19" ht="14.5" customHeight="1">
      <c r="A1883" s="103" t="str">
        <f t="shared" si="29"/>
        <v>B1785</v>
      </c>
      <c r="B1883" s="414" t="s">
        <v>4520</v>
      </c>
      <c r="C1883" s="414" t="s">
        <v>4521</v>
      </c>
      <c r="D1883" s="414" t="s">
        <v>2018</v>
      </c>
      <c r="E1883" s="414" t="s">
        <v>4522</v>
      </c>
      <c r="F1883" s="414" t="s">
        <v>4523</v>
      </c>
      <c r="G1883" s="418">
        <v>45992</v>
      </c>
      <c r="H1883" s="414" t="s">
        <v>606</v>
      </c>
      <c r="I1883" s="419">
        <v>131</v>
      </c>
      <c r="J1883" s="419">
        <v>207</v>
      </c>
      <c r="K1883" s="419">
        <v>104</v>
      </c>
      <c r="L1883" s="419">
        <v>23700</v>
      </c>
      <c r="M1883" s="414" t="s">
        <v>115</v>
      </c>
      <c r="N1883" s="414" t="s">
        <v>116</v>
      </c>
      <c r="O1883" s="103"/>
      <c r="P1883" s="103" t="s">
        <v>116</v>
      </c>
      <c r="Q1883" s="103" t="s">
        <v>116</v>
      </c>
      <c r="R1883" s="103" t="s">
        <v>2766</v>
      </c>
      <c r="S1883" s="103" t="s">
        <v>1768</v>
      </c>
    </row>
    <row r="1884" spans="1:19" ht="14.5" customHeight="1">
      <c r="A1884" s="103" t="str">
        <f t="shared" si="29"/>
        <v>B1785</v>
      </c>
      <c r="B1884" s="414" t="s">
        <v>4520</v>
      </c>
      <c r="C1884" s="414" t="s">
        <v>4521</v>
      </c>
      <c r="D1884" s="414" t="s">
        <v>2018</v>
      </c>
      <c r="E1884" s="414" t="s">
        <v>4524</v>
      </c>
      <c r="F1884" s="414" t="s">
        <v>4525</v>
      </c>
      <c r="G1884" s="418">
        <v>45992</v>
      </c>
      <c r="H1884" s="414" t="s">
        <v>606</v>
      </c>
      <c r="I1884" s="419">
        <v>121</v>
      </c>
      <c r="J1884" s="419">
        <v>247</v>
      </c>
      <c r="K1884" s="419">
        <v>98</v>
      </c>
      <c r="L1884" s="419">
        <v>26680</v>
      </c>
      <c r="M1884" s="414" t="s">
        <v>115</v>
      </c>
      <c r="N1884" s="414" t="s">
        <v>116</v>
      </c>
      <c r="O1884" s="103"/>
      <c r="P1884" s="103" t="s">
        <v>116</v>
      </c>
      <c r="Q1884" s="103" t="s">
        <v>116</v>
      </c>
      <c r="R1884" s="103" t="s">
        <v>2766</v>
      </c>
      <c r="S1884" s="103" t="s">
        <v>1768</v>
      </c>
    </row>
    <row r="1885" spans="1:19" ht="14.5" customHeight="1">
      <c r="A1885" s="103" t="str">
        <f t="shared" si="29"/>
        <v>B1785</v>
      </c>
      <c r="B1885" s="414" t="s">
        <v>4520</v>
      </c>
      <c r="C1885" s="414" t="s">
        <v>4521</v>
      </c>
      <c r="D1885" s="414" t="s">
        <v>2018</v>
      </c>
      <c r="E1885" s="414" t="s">
        <v>4526</v>
      </c>
      <c r="F1885" s="414" t="s">
        <v>4527</v>
      </c>
      <c r="G1885" s="418">
        <v>40878</v>
      </c>
      <c r="H1885" s="414" t="s">
        <v>1777</v>
      </c>
      <c r="I1885" s="419">
        <v>131</v>
      </c>
      <c r="J1885" s="419">
        <v>207</v>
      </c>
      <c r="K1885" s="419">
        <v>104</v>
      </c>
      <c r="L1885" s="419">
        <v>23700</v>
      </c>
      <c r="M1885" s="414" t="s">
        <v>115</v>
      </c>
      <c r="N1885" s="414" t="s">
        <v>116</v>
      </c>
      <c r="O1885" s="103"/>
      <c r="P1885" s="103" t="s">
        <v>116</v>
      </c>
      <c r="Q1885" s="103" t="s">
        <v>116</v>
      </c>
      <c r="R1885" s="103" t="s">
        <v>2766</v>
      </c>
      <c r="S1885" s="103" t="s">
        <v>1768</v>
      </c>
    </row>
    <row r="1886" spans="1:19" ht="14.5" customHeight="1">
      <c r="A1886" s="103" t="str">
        <f t="shared" si="29"/>
        <v>B1785</v>
      </c>
      <c r="B1886" s="414" t="s">
        <v>4520</v>
      </c>
      <c r="C1886" s="414" t="s">
        <v>4528</v>
      </c>
      <c r="D1886" s="414" t="s">
        <v>2018</v>
      </c>
      <c r="E1886" s="414" t="s">
        <v>4529</v>
      </c>
      <c r="F1886" s="414" t="s">
        <v>4530</v>
      </c>
      <c r="G1886" s="418">
        <v>45992</v>
      </c>
      <c r="H1886" s="414" t="s">
        <v>606</v>
      </c>
      <c r="I1886" s="419">
        <v>131</v>
      </c>
      <c r="J1886" s="419">
        <v>207</v>
      </c>
      <c r="K1886" s="419">
        <v>104</v>
      </c>
      <c r="L1886" s="419">
        <v>23700</v>
      </c>
      <c r="M1886" s="414" t="s">
        <v>115</v>
      </c>
      <c r="N1886" s="414">
        <v>7</v>
      </c>
      <c r="O1886" s="103"/>
      <c r="P1886" s="103" t="s">
        <v>116</v>
      </c>
      <c r="Q1886" s="103" t="s">
        <v>116</v>
      </c>
      <c r="R1886" s="103" t="s">
        <v>2766</v>
      </c>
      <c r="S1886" s="103" t="s">
        <v>1768</v>
      </c>
    </row>
    <row r="1887" spans="1:19" ht="14.5" customHeight="1">
      <c r="A1887" s="82" t="str">
        <f t="shared" si="29"/>
        <v>B1922</v>
      </c>
      <c r="B1887" s="410" t="s">
        <v>4531</v>
      </c>
      <c r="C1887" s="410" t="s">
        <v>4532</v>
      </c>
      <c r="D1887" s="410" t="s">
        <v>2018</v>
      </c>
      <c r="E1887" s="410" t="s">
        <v>4533</v>
      </c>
      <c r="F1887" s="410" t="s">
        <v>4534</v>
      </c>
      <c r="G1887" s="416">
        <v>41974</v>
      </c>
      <c r="H1887" s="410" t="s">
        <v>623</v>
      </c>
      <c r="I1887" s="417">
        <v>499</v>
      </c>
      <c r="J1887" s="417">
        <v>136</v>
      </c>
      <c r="K1887" s="417">
        <v>141</v>
      </c>
      <c r="L1887" s="417">
        <v>65000</v>
      </c>
      <c r="M1887" s="410" t="s">
        <v>115</v>
      </c>
      <c r="N1887" s="410" t="s">
        <v>116</v>
      </c>
      <c r="O1887" s="85"/>
      <c r="P1887" s="85" t="s">
        <v>2977</v>
      </c>
      <c r="Q1887" s="85" t="s">
        <v>2977</v>
      </c>
      <c r="R1887" s="85" t="s">
        <v>4100</v>
      </c>
      <c r="S1887" s="85" t="s">
        <v>1768</v>
      </c>
    </row>
    <row r="1888" spans="1:19" ht="14.5" customHeight="1">
      <c r="A1888" s="82" t="str">
        <f t="shared" si="29"/>
        <v>B1922</v>
      </c>
      <c r="B1888" s="410" t="s">
        <v>4531</v>
      </c>
      <c r="C1888" s="410" t="s">
        <v>4532</v>
      </c>
      <c r="D1888" s="410" t="s">
        <v>2018</v>
      </c>
      <c r="E1888" s="410" t="s">
        <v>4535</v>
      </c>
      <c r="F1888" s="410" t="s">
        <v>4536</v>
      </c>
      <c r="G1888" s="416">
        <v>48305</v>
      </c>
      <c r="H1888" s="410" t="s">
        <v>606</v>
      </c>
      <c r="I1888" s="417">
        <v>501</v>
      </c>
      <c r="J1888" s="417">
        <v>140</v>
      </c>
      <c r="K1888" s="417">
        <v>140</v>
      </c>
      <c r="L1888" s="417">
        <v>64950</v>
      </c>
      <c r="M1888" s="410" t="s">
        <v>115</v>
      </c>
      <c r="N1888" s="410" t="s">
        <v>116</v>
      </c>
      <c r="O1888" s="85"/>
      <c r="P1888" s="85" t="s">
        <v>2977</v>
      </c>
      <c r="Q1888" s="85" t="s">
        <v>2977</v>
      </c>
      <c r="R1888" s="85" t="s">
        <v>4100</v>
      </c>
      <c r="S1888" s="85" t="s">
        <v>1768</v>
      </c>
    </row>
    <row r="1889" spans="1:19" ht="14.5" customHeight="1">
      <c r="A1889" s="82" t="str">
        <f t="shared" si="29"/>
        <v>B1922</v>
      </c>
      <c r="B1889" s="410" t="s">
        <v>4531</v>
      </c>
      <c r="C1889" s="410" t="s">
        <v>4537</v>
      </c>
      <c r="D1889" s="410" t="s">
        <v>2018</v>
      </c>
      <c r="E1889" s="410" t="s">
        <v>4538</v>
      </c>
      <c r="F1889" s="410" t="s">
        <v>4539</v>
      </c>
      <c r="G1889" s="416">
        <v>48305</v>
      </c>
      <c r="H1889" s="410" t="s">
        <v>606</v>
      </c>
      <c r="I1889" s="417">
        <v>517</v>
      </c>
      <c r="J1889" s="417">
        <v>120</v>
      </c>
      <c r="K1889" s="417">
        <v>133</v>
      </c>
      <c r="L1889" s="417">
        <v>72600</v>
      </c>
      <c r="M1889" s="410" t="s">
        <v>115</v>
      </c>
      <c r="N1889" s="410">
        <v>7</v>
      </c>
      <c r="O1889" s="85"/>
      <c r="P1889" s="85" t="s">
        <v>2977</v>
      </c>
      <c r="Q1889" s="85" t="s">
        <v>2977</v>
      </c>
      <c r="R1889" s="85" t="s">
        <v>4100</v>
      </c>
      <c r="S1889" s="85" t="s">
        <v>1768</v>
      </c>
    </row>
    <row r="1890" spans="1:19" ht="14.5" customHeight="1">
      <c r="A1890" s="82" t="str">
        <f t="shared" si="29"/>
        <v>B1922</v>
      </c>
      <c r="B1890" s="410" t="s">
        <v>4531</v>
      </c>
      <c r="C1890" s="410" t="s">
        <v>4532</v>
      </c>
      <c r="D1890" s="410" t="s">
        <v>2018</v>
      </c>
      <c r="E1890" s="410" t="s">
        <v>4540</v>
      </c>
      <c r="F1890" s="410" t="s">
        <v>4541</v>
      </c>
      <c r="G1890" s="416">
        <v>42826</v>
      </c>
      <c r="H1890" s="410" t="s">
        <v>623</v>
      </c>
      <c r="I1890" s="417">
        <v>499</v>
      </c>
      <c r="J1890" s="417">
        <v>136</v>
      </c>
      <c r="K1890" s="417">
        <v>141</v>
      </c>
      <c r="L1890" s="417">
        <v>65000</v>
      </c>
      <c r="M1890" s="410" t="s">
        <v>115</v>
      </c>
      <c r="N1890" s="410">
        <v>7</v>
      </c>
      <c r="O1890" s="85"/>
      <c r="P1890" s="85" t="s">
        <v>2977</v>
      </c>
      <c r="Q1890" s="85" t="s">
        <v>2977</v>
      </c>
      <c r="R1890" s="85" t="s">
        <v>4100</v>
      </c>
      <c r="S1890" s="85" t="s">
        <v>1768</v>
      </c>
    </row>
    <row r="1891" spans="1:19" ht="14.5" customHeight="1">
      <c r="A1891" s="103" t="str">
        <f t="shared" si="29"/>
        <v>B1922</v>
      </c>
      <c r="B1891" s="414" t="s">
        <v>4531</v>
      </c>
      <c r="C1891" s="414" t="s">
        <v>4532</v>
      </c>
      <c r="D1891" s="414" t="s">
        <v>2018</v>
      </c>
      <c r="E1891" s="414" t="s">
        <v>4533</v>
      </c>
      <c r="F1891" s="414" t="s">
        <v>4534</v>
      </c>
      <c r="G1891" s="418">
        <v>41974</v>
      </c>
      <c r="H1891" s="414" t="s">
        <v>623</v>
      </c>
      <c r="I1891" s="419">
        <v>141</v>
      </c>
      <c r="J1891" s="419">
        <v>499</v>
      </c>
      <c r="K1891" s="419">
        <v>136</v>
      </c>
      <c r="L1891" s="419">
        <v>65000</v>
      </c>
      <c r="M1891" s="414" t="s">
        <v>115</v>
      </c>
      <c r="N1891" s="414" t="s">
        <v>116</v>
      </c>
      <c r="O1891" s="103"/>
      <c r="P1891" s="103" t="s">
        <v>2977</v>
      </c>
      <c r="Q1891" s="103" t="s">
        <v>2977</v>
      </c>
      <c r="R1891" s="103" t="s">
        <v>4100</v>
      </c>
      <c r="S1891" s="103" t="s">
        <v>1768</v>
      </c>
    </row>
    <row r="1892" spans="1:19" ht="14.5" customHeight="1">
      <c r="A1892" s="103" t="str">
        <f t="shared" si="29"/>
        <v>B1922</v>
      </c>
      <c r="B1892" s="414" t="s">
        <v>4531</v>
      </c>
      <c r="C1892" s="414" t="s">
        <v>4532</v>
      </c>
      <c r="D1892" s="414" t="s">
        <v>2018</v>
      </c>
      <c r="E1892" s="414" t="s">
        <v>4535</v>
      </c>
      <c r="F1892" s="414" t="s">
        <v>4536</v>
      </c>
      <c r="G1892" s="418">
        <v>48305</v>
      </c>
      <c r="H1892" s="414" t="s">
        <v>606</v>
      </c>
      <c r="I1892" s="419">
        <v>140</v>
      </c>
      <c r="J1892" s="419">
        <v>501</v>
      </c>
      <c r="K1892" s="419">
        <v>140</v>
      </c>
      <c r="L1892" s="419">
        <v>64950</v>
      </c>
      <c r="M1892" s="414" t="s">
        <v>115</v>
      </c>
      <c r="N1892" s="414" t="s">
        <v>116</v>
      </c>
      <c r="O1892" s="103"/>
      <c r="P1892" s="103" t="s">
        <v>2977</v>
      </c>
      <c r="Q1892" s="103" t="s">
        <v>2977</v>
      </c>
      <c r="R1892" s="103" t="s">
        <v>4100</v>
      </c>
      <c r="S1892" s="103" t="s">
        <v>1768</v>
      </c>
    </row>
    <row r="1893" spans="1:19" ht="14.5" customHeight="1">
      <c r="A1893" s="103" t="str">
        <f t="shared" si="29"/>
        <v>B1922</v>
      </c>
      <c r="B1893" s="414" t="s">
        <v>4531</v>
      </c>
      <c r="C1893" s="414" t="s">
        <v>4537</v>
      </c>
      <c r="D1893" s="414" t="s">
        <v>2018</v>
      </c>
      <c r="E1893" s="414" t="s">
        <v>4538</v>
      </c>
      <c r="F1893" s="414" t="s">
        <v>4539</v>
      </c>
      <c r="G1893" s="418">
        <v>48305</v>
      </c>
      <c r="H1893" s="414" t="s">
        <v>606</v>
      </c>
      <c r="I1893" s="419">
        <v>133</v>
      </c>
      <c r="J1893" s="419">
        <v>517</v>
      </c>
      <c r="K1893" s="419">
        <v>120</v>
      </c>
      <c r="L1893" s="419">
        <v>72600</v>
      </c>
      <c r="M1893" s="414" t="s">
        <v>115</v>
      </c>
      <c r="N1893" s="414">
        <v>7</v>
      </c>
      <c r="O1893" s="103"/>
      <c r="P1893" s="103" t="s">
        <v>2977</v>
      </c>
      <c r="Q1893" s="103" t="s">
        <v>2977</v>
      </c>
      <c r="R1893" s="103" t="s">
        <v>4100</v>
      </c>
      <c r="S1893" s="103" t="s">
        <v>1768</v>
      </c>
    </row>
    <row r="1894" spans="1:19" ht="14.5" customHeight="1">
      <c r="A1894" s="103" t="str">
        <f t="shared" si="29"/>
        <v>B1922</v>
      </c>
      <c r="B1894" s="414" t="s">
        <v>4531</v>
      </c>
      <c r="C1894" s="414" t="s">
        <v>4532</v>
      </c>
      <c r="D1894" s="414" t="s">
        <v>2018</v>
      </c>
      <c r="E1894" s="414" t="s">
        <v>4540</v>
      </c>
      <c r="F1894" s="414" t="s">
        <v>4541</v>
      </c>
      <c r="G1894" s="418">
        <v>42826</v>
      </c>
      <c r="H1894" s="414" t="s">
        <v>623</v>
      </c>
      <c r="I1894" s="419">
        <v>141</v>
      </c>
      <c r="J1894" s="419">
        <v>499</v>
      </c>
      <c r="K1894" s="419">
        <v>136</v>
      </c>
      <c r="L1894" s="419">
        <v>65000</v>
      </c>
      <c r="M1894" s="414" t="s">
        <v>115</v>
      </c>
      <c r="N1894" s="414">
        <v>7</v>
      </c>
      <c r="O1894" s="103"/>
      <c r="P1894" s="103" t="s">
        <v>2977</v>
      </c>
      <c r="Q1894" s="103" t="s">
        <v>2977</v>
      </c>
      <c r="R1894" s="103" t="s">
        <v>4100</v>
      </c>
      <c r="S1894" s="103" t="s">
        <v>1768</v>
      </c>
    </row>
    <row r="1895" spans="1:19" ht="14.5" customHeight="1">
      <c r="A1895" s="82" t="str">
        <f t="shared" si="29"/>
        <v>B1942</v>
      </c>
      <c r="B1895" s="410" t="s">
        <v>4542</v>
      </c>
      <c r="C1895" s="410" t="s">
        <v>4543</v>
      </c>
      <c r="D1895" s="410" t="s">
        <v>2018</v>
      </c>
      <c r="E1895" s="410" t="s">
        <v>4544</v>
      </c>
      <c r="F1895" s="410" t="s">
        <v>4545</v>
      </c>
      <c r="G1895" s="416">
        <v>46235</v>
      </c>
      <c r="H1895" s="410" t="s">
        <v>627</v>
      </c>
      <c r="I1895" s="417">
        <v>96</v>
      </c>
      <c r="J1895" s="417">
        <v>58</v>
      </c>
      <c r="K1895" s="417">
        <v>82</v>
      </c>
      <c r="L1895" s="417">
        <v>3177</v>
      </c>
      <c r="M1895" s="410" t="s">
        <v>115</v>
      </c>
      <c r="N1895" s="410" t="s">
        <v>116</v>
      </c>
      <c r="O1895" s="85"/>
      <c r="P1895" s="85" t="s">
        <v>1882</v>
      </c>
      <c r="Q1895" s="85" t="s">
        <v>1882</v>
      </c>
      <c r="R1895" s="85" t="s">
        <v>1883</v>
      </c>
      <c r="S1895" s="85" t="s">
        <v>1768</v>
      </c>
    </row>
    <row r="1896" spans="1:19" ht="14.5" customHeight="1">
      <c r="A1896" s="82" t="str">
        <f t="shared" si="29"/>
        <v>B1942</v>
      </c>
      <c r="B1896" s="410" t="s">
        <v>4542</v>
      </c>
      <c r="C1896" s="410" t="s">
        <v>4546</v>
      </c>
      <c r="D1896" s="410" t="s">
        <v>2018</v>
      </c>
      <c r="E1896" s="410" t="s">
        <v>4547</v>
      </c>
      <c r="F1896" s="410" t="s">
        <v>4548</v>
      </c>
      <c r="G1896" s="416">
        <v>46235</v>
      </c>
      <c r="H1896" s="410" t="s">
        <v>606</v>
      </c>
      <c r="I1896" s="417">
        <v>53</v>
      </c>
      <c r="J1896" s="417">
        <v>26</v>
      </c>
      <c r="K1896" s="417">
        <v>22</v>
      </c>
      <c r="L1896" s="417">
        <v>1262</v>
      </c>
      <c r="M1896" s="410" t="s">
        <v>115</v>
      </c>
      <c r="N1896" s="410" t="s">
        <v>116</v>
      </c>
      <c r="O1896" s="85"/>
      <c r="P1896" s="85" t="s">
        <v>1882</v>
      </c>
      <c r="Q1896" s="85" t="s">
        <v>1882</v>
      </c>
      <c r="R1896" s="85" t="s">
        <v>1883</v>
      </c>
      <c r="S1896" s="85" t="s">
        <v>1768</v>
      </c>
    </row>
    <row r="1897" spans="1:19" ht="14.5" customHeight="1">
      <c r="A1897" s="103" t="str">
        <f t="shared" si="29"/>
        <v>B1942</v>
      </c>
      <c r="B1897" s="414" t="s">
        <v>4542</v>
      </c>
      <c r="C1897" s="414" t="s">
        <v>4543</v>
      </c>
      <c r="D1897" s="414" t="s">
        <v>2018</v>
      </c>
      <c r="E1897" s="414" t="s">
        <v>4544</v>
      </c>
      <c r="F1897" s="414" t="s">
        <v>4545</v>
      </c>
      <c r="G1897" s="418">
        <v>46235</v>
      </c>
      <c r="H1897" s="414" t="s">
        <v>627</v>
      </c>
      <c r="I1897" s="419">
        <v>82</v>
      </c>
      <c r="J1897" s="419">
        <v>96</v>
      </c>
      <c r="K1897" s="419">
        <v>58</v>
      </c>
      <c r="L1897" s="419">
        <v>3177</v>
      </c>
      <c r="M1897" s="414" t="s">
        <v>115</v>
      </c>
      <c r="N1897" s="414" t="s">
        <v>116</v>
      </c>
      <c r="O1897" s="103"/>
      <c r="P1897" s="103" t="s">
        <v>1882</v>
      </c>
      <c r="Q1897" s="103" t="s">
        <v>1882</v>
      </c>
      <c r="R1897" s="103" t="s">
        <v>1883</v>
      </c>
      <c r="S1897" s="103" t="s">
        <v>1768</v>
      </c>
    </row>
    <row r="1898" spans="1:19" ht="14.5" customHeight="1">
      <c r="A1898" s="103" t="str">
        <f t="shared" si="29"/>
        <v>B1942</v>
      </c>
      <c r="B1898" s="414" t="s">
        <v>4542</v>
      </c>
      <c r="C1898" s="414" t="s">
        <v>4546</v>
      </c>
      <c r="D1898" s="414" t="s">
        <v>2018</v>
      </c>
      <c r="E1898" s="414" t="s">
        <v>4547</v>
      </c>
      <c r="F1898" s="414" t="s">
        <v>4548</v>
      </c>
      <c r="G1898" s="418">
        <v>46235</v>
      </c>
      <c r="H1898" s="414" t="s">
        <v>606</v>
      </c>
      <c r="I1898" s="419">
        <v>22</v>
      </c>
      <c r="J1898" s="419">
        <v>53</v>
      </c>
      <c r="K1898" s="419">
        <v>26</v>
      </c>
      <c r="L1898" s="419">
        <v>1262</v>
      </c>
      <c r="M1898" s="414" t="s">
        <v>115</v>
      </c>
      <c r="N1898" s="414" t="s">
        <v>116</v>
      </c>
      <c r="O1898" s="103"/>
      <c r="P1898" s="103" t="s">
        <v>1882</v>
      </c>
      <c r="Q1898" s="103" t="s">
        <v>1882</v>
      </c>
      <c r="R1898" s="103" t="s">
        <v>1883</v>
      </c>
      <c r="S1898" s="103" t="s">
        <v>1768</v>
      </c>
    </row>
    <row r="1899" spans="1:19" ht="14.5" customHeight="1">
      <c r="A1899" s="82" t="str">
        <f t="shared" si="29"/>
        <v>B1951</v>
      </c>
      <c r="B1899" s="410" t="s">
        <v>4549</v>
      </c>
      <c r="C1899" s="410" t="s">
        <v>4550</v>
      </c>
      <c r="D1899" s="410" t="s">
        <v>2938</v>
      </c>
      <c r="E1899" s="410" t="s">
        <v>4551</v>
      </c>
      <c r="F1899" s="410" t="s">
        <v>4552</v>
      </c>
      <c r="G1899" s="416">
        <v>42705</v>
      </c>
      <c r="H1899" s="410" t="s">
        <v>623</v>
      </c>
      <c r="I1899" s="417">
        <v>352</v>
      </c>
      <c r="J1899" s="417">
        <v>97</v>
      </c>
      <c r="K1899" s="417">
        <v>126</v>
      </c>
      <c r="L1899" s="417">
        <v>30150</v>
      </c>
      <c r="M1899" s="410" t="s">
        <v>115</v>
      </c>
      <c r="N1899" s="410" t="s">
        <v>1778</v>
      </c>
      <c r="O1899" s="85"/>
      <c r="P1899" s="85" t="s">
        <v>1882</v>
      </c>
      <c r="Q1899" s="85" t="s">
        <v>1882</v>
      </c>
      <c r="R1899" s="85" t="s">
        <v>1883</v>
      </c>
      <c r="S1899" s="85" t="s">
        <v>1768</v>
      </c>
    </row>
    <row r="1900" spans="1:19" ht="14.5" customHeight="1">
      <c r="A1900" s="103" t="str">
        <f t="shared" si="29"/>
        <v>B1951</v>
      </c>
      <c r="B1900" s="414" t="s">
        <v>4549</v>
      </c>
      <c r="C1900" s="414" t="s">
        <v>4550</v>
      </c>
      <c r="D1900" s="414" t="s">
        <v>2938</v>
      </c>
      <c r="E1900" s="414" t="s">
        <v>4551</v>
      </c>
      <c r="F1900" s="414" t="s">
        <v>4552</v>
      </c>
      <c r="G1900" s="418">
        <v>42705</v>
      </c>
      <c r="H1900" s="414" t="s">
        <v>623</v>
      </c>
      <c r="I1900" s="419">
        <v>126</v>
      </c>
      <c r="J1900" s="419">
        <v>352</v>
      </c>
      <c r="K1900" s="419">
        <v>97</v>
      </c>
      <c r="L1900" s="419">
        <v>30150</v>
      </c>
      <c r="M1900" s="414" t="s">
        <v>115</v>
      </c>
      <c r="N1900" s="414" t="s">
        <v>1778</v>
      </c>
      <c r="O1900" s="103"/>
      <c r="P1900" s="103" t="s">
        <v>1882</v>
      </c>
      <c r="Q1900" s="103" t="s">
        <v>1882</v>
      </c>
      <c r="R1900" s="103" t="s">
        <v>1883</v>
      </c>
      <c r="S1900" s="103" t="s">
        <v>1768</v>
      </c>
    </row>
    <row r="1901" spans="1:19" ht="14.5" customHeight="1">
      <c r="A1901" s="82" t="str">
        <f t="shared" si="29"/>
        <v>B2030</v>
      </c>
      <c r="B1901" s="410" t="s">
        <v>4553</v>
      </c>
      <c r="C1901" s="410"/>
      <c r="D1901" s="410"/>
      <c r="E1901" s="410"/>
      <c r="F1901" s="410"/>
      <c r="G1901" s="411"/>
      <c r="H1901" s="410"/>
      <c r="I1901" s="411"/>
      <c r="J1901" s="411"/>
      <c r="K1901" s="411"/>
      <c r="L1901" s="411"/>
      <c r="M1901" s="410"/>
      <c r="N1901" s="410"/>
      <c r="O1901" s="85"/>
      <c r="P1901" s="85"/>
      <c r="Q1901" s="85"/>
      <c r="R1901" s="85"/>
      <c r="S1901" s="85"/>
    </row>
    <row r="1902" spans="1:19" ht="14.5" customHeight="1">
      <c r="A1902" s="103" t="str">
        <f t="shared" si="29"/>
        <v>B2030</v>
      </c>
      <c r="B1902" s="414" t="s">
        <v>4553</v>
      </c>
      <c r="C1902" s="414"/>
      <c r="D1902" s="414"/>
      <c r="E1902" s="414"/>
      <c r="F1902" s="414"/>
      <c r="G1902" s="415"/>
      <c r="H1902" s="414"/>
      <c r="I1902" s="415"/>
      <c r="J1902" s="415"/>
      <c r="K1902" s="415"/>
      <c r="L1902" s="415"/>
      <c r="M1902" s="414"/>
      <c r="N1902" s="414"/>
      <c r="O1902" s="103"/>
      <c r="P1902" s="103"/>
      <c r="Q1902" s="103"/>
      <c r="R1902" s="103"/>
      <c r="S1902" s="103"/>
    </row>
    <row r="1903" spans="1:19" ht="13" customHeight="1">
      <c r="A1903" s="82" t="str">
        <f t="shared" si="29"/>
        <v>B2030</v>
      </c>
      <c r="B1903" s="412" t="s">
        <v>4554</v>
      </c>
      <c r="C1903" s="412" t="s">
        <v>4555</v>
      </c>
      <c r="D1903" s="412"/>
      <c r="E1903" s="412"/>
      <c r="F1903" s="412"/>
      <c r="G1903" s="412"/>
      <c r="H1903" s="412"/>
      <c r="I1903" s="436">
        <v>48</v>
      </c>
      <c r="J1903" s="436">
        <v>44</v>
      </c>
      <c r="K1903" s="412">
        <v>45</v>
      </c>
      <c r="L1903" s="412"/>
      <c r="M1903" s="412"/>
      <c r="N1903" s="412"/>
      <c r="O1903" s="85"/>
      <c r="P1903" s="85"/>
      <c r="Q1903" s="85"/>
      <c r="R1903" s="85"/>
      <c r="S1903" s="85"/>
    </row>
    <row r="1904" spans="1:19" ht="13" customHeight="1">
      <c r="A1904" s="103" t="str">
        <f t="shared" si="29"/>
        <v>B2030</v>
      </c>
      <c r="B1904" s="413" t="s">
        <v>4554</v>
      </c>
      <c r="C1904" s="413" t="s">
        <v>4555</v>
      </c>
      <c r="D1904" s="413"/>
      <c r="E1904" s="413"/>
      <c r="F1904" s="413"/>
      <c r="G1904" s="413"/>
      <c r="H1904" s="413"/>
      <c r="I1904" s="413">
        <v>45</v>
      </c>
      <c r="J1904" s="437">
        <v>48</v>
      </c>
      <c r="K1904" s="437">
        <v>44</v>
      </c>
      <c r="L1904" s="413"/>
      <c r="M1904" s="413"/>
      <c r="N1904" s="413"/>
      <c r="O1904" s="103"/>
      <c r="P1904" s="103"/>
      <c r="Q1904" s="103"/>
      <c r="R1904" s="103"/>
      <c r="S1904" s="103"/>
    </row>
    <row r="1905" spans="1:19" ht="14.5" customHeight="1">
      <c r="A1905" s="82" t="str">
        <f t="shared" si="29"/>
        <v>B2035</v>
      </c>
      <c r="B1905" s="410" t="s">
        <v>1342</v>
      </c>
      <c r="C1905" s="410" t="s">
        <v>4556</v>
      </c>
      <c r="D1905" s="410" t="s">
        <v>2018</v>
      </c>
      <c r="E1905" s="410" t="s">
        <v>4557</v>
      </c>
      <c r="F1905" s="410" t="s">
        <v>4558</v>
      </c>
      <c r="G1905" s="416">
        <v>43101</v>
      </c>
      <c r="H1905" s="410" t="s">
        <v>606</v>
      </c>
      <c r="I1905" s="417">
        <v>38</v>
      </c>
      <c r="J1905" s="417">
        <v>16</v>
      </c>
      <c r="K1905" s="417">
        <v>14</v>
      </c>
      <c r="L1905" s="417">
        <v>170</v>
      </c>
      <c r="M1905" s="410"/>
      <c r="N1905" s="410" t="s">
        <v>116</v>
      </c>
      <c r="O1905" s="85"/>
      <c r="P1905" s="85"/>
      <c r="Q1905" s="85"/>
      <c r="R1905" s="85"/>
      <c r="S1905" s="85" t="s">
        <v>1768</v>
      </c>
    </row>
    <row r="1906" spans="1:19" ht="14.5" customHeight="1">
      <c r="A1906" s="103" t="str">
        <f t="shared" si="29"/>
        <v>B2035</v>
      </c>
      <c r="B1906" s="414" t="s">
        <v>1342</v>
      </c>
      <c r="C1906" s="414" t="s">
        <v>4556</v>
      </c>
      <c r="D1906" s="414" t="s">
        <v>2018</v>
      </c>
      <c r="E1906" s="414" t="s">
        <v>4557</v>
      </c>
      <c r="F1906" s="414" t="s">
        <v>4558</v>
      </c>
      <c r="G1906" s="418">
        <v>43101</v>
      </c>
      <c r="H1906" s="414" t="s">
        <v>606</v>
      </c>
      <c r="I1906" s="419">
        <v>14</v>
      </c>
      <c r="J1906" s="419">
        <v>38</v>
      </c>
      <c r="K1906" s="419">
        <v>16</v>
      </c>
      <c r="L1906" s="419">
        <v>170</v>
      </c>
      <c r="M1906" s="414"/>
      <c r="N1906" s="414" t="s">
        <v>116</v>
      </c>
      <c r="O1906" s="103"/>
      <c r="P1906" s="103"/>
      <c r="Q1906" s="103"/>
      <c r="R1906" s="103"/>
      <c r="S1906" s="103" t="s">
        <v>1768</v>
      </c>
    </row>
    <row r="1907" spans="1:19" ht="14.5" customHeight="1">
      <c r="A1907" s="82" t="str">
        <f t="shared" si="29"/>
        <v>B2085</v>
      </c>
      <c r="B1907" s="410" t="s">
        <v>1345</v>
      </c>
      <c r="C1907" s="410" t="s">
        <v>4559</v>
      </c>
      <c r="D1907" s="410" t="s">
        <v>1764</v>
      </c>
      <c r="E1907" s="410" t="s">
        <v>4560</v>
      </c>
      <c r="F1907" s="410" t="s">
        <v>4561</v>
      </c>
      <c r="G1907" s="416">
        <v>47818</v>
      </c>
      <c r="H1907" s="410" t="s">
        <v>606</v>
      </c>
      <c r="I1907" s="417">
        <v>78</v>
      </c>
      <c r="J1907" s="417">
        <v>96</v>
      </c>
      <c r="K1907" s="417">
        <v>48</v>
      </c>
      <c r="L1907" s="417">
        <v>2630</v>
      </c>
      <c r="M1907" s="410" t="s">
        <v>115</v>
      </c>
      <c r="N1907" s="410" t="s">
        <v>116</v>
      </c>
      <c r="O1907" s="85"/>
      <c r="P1907" s="85" t="s">
        <v>1882</v>
      </c>
      <c r="Q1907" s="85" t="s">
        <v>1882</v>
      </c>
      <c r="R1907" s="85" t="s">
        <v>1883</v>
      </c>
      <c r="S1907" s="85" t="s">
        <v>1768</v>
      </c>
    </row>
    <row r="1908" spans="1:19" ht="14.5" customHeight="1">
      <c r="A1908" s="103" t="str">
        <f t="shared" si="29"/>
        <v>B2085</v>
      </c>
      <c r="B1908" s="414" t="s">
        <v>1345</v>
      </c>
      <c r="C1908" s="414" t="s">
        <v>4559</v>
      </c>
      <c r="D1908" s="414" t="s">
        <v>1764</v>
      </c>
      <c r="E1908" s="414" t="s">
        <v>4560</v>
      </c>
      <c r="F1908" s="414" t="s">
        <v>4561</v>
      </c>
      <c r="G1908" s="418">
        <v>47818</v>
      </c>
      <c r="H1908" s="414" t="s">
        <v>606</v>
      </c>
      <c r="I1908" s="419">
        <v>48</v>
      </c>
      <c r="J1908" s="419">
        <v>78</v>
      </c>
      <c r="K1908" s="419">
        <v>96</v>
      </c>
      <c r="L1908" s="419">
        <v>2630</v>
      </c>
      <c r="M1908" s="414" t="s">
        <v>115</v>
      </c>
      <c r="N1908" s="414" t="s">
        <v>116</v>
      </c>
      <c r="O1908" s="103"/>
      <c r="P1908" s="103" t="s">
        <v>1882</v>
      </c>
      <c r="Q1908" s="103" t="s">
        <v>1882</v>
      </c>
      <c r="R1908" s="103" t="s">
        <v>1883</v>
      </c>
      <c r="S1908" s="103" t="s">
        <v>1768</v>
      </c>
    </row>
    <row r="1909" spans="1:19" ht="14.5" customHeight="1">
      <c r="A1909" s="82" t="str">
        <f t="shared" si="29"/>
        <v>B2086</v>
      </c>
      <c r="B1909" s="410" t="s">
        <v>1349</v>
      </c>
      <c r="C1909" s="410" t="s">
        <v>4562</v>
      </c>
      <c r="D1909" s="410" t="s">
        <v>1764</v>
      </c>
      <c r="E1909" s="410" t="s">
        <v>4563</v>
      </c>
      <c r="F1909" s="410" t="s">
        <v>4564</v>
      </c>
      <c r="G1909" s="416">
        <v>47818</v>
      </c>
      <c r="H1909" s="410" t="s">
        <v>606</v>
      </c>
      <c r="I1909" s="417">
        <v>96</v>
      </c>
      <c r="J1909" s="417">
        <v>78</v>
      </c>
      <c r="K1909" s="417">
        <v>48</v>
      </c>
      <c r="L1909" s="417">
        <v>2780</v>
      </c>
      <c r="M1909" s="410" t="s">
        <v>115</v>
      </c>
      <c r="N1909" s="410" t="s">
        <v>116</v>
      </c>
      <c r="O1909" s="85"/>
      <c r="P1909" s="85" t="s">
        <v>1882</v>
      </c>
      <c r="Q1909" s="85" t="s">
        <v>1882</v>
      </c>
      <c r="R1909" s="85" t="s">
        <v>1883</v>
      </c>
      <c r="S1909" s="85" t="s">
        <v>1768</v>
      </c>
    </row>
    <row r="1910" spans="1:19" ht="14.5" customHeight="1">
      <c r="A1910" s="103" t="str">
        <f t="shared" si="29"/>
        <v>B2086</v>
      </c>
      <c r="B1910" s="414" t="s">
        <v>1349</v>
      </c>
      <c r="C1910" s="414" t="s">
        <v>4562</v>
      </c>
      <c r="D1910" s="414" t="s">
        <v>1764</v>
      </c>
      <c r="E1910" s="414" t="s">
        <v>4563</v>
      </c>
      <c r="F1910" s="414" t="s">
        <v>4564</v>
      </c>
      <c r="G1910" s="418">
        <v>47818</v>
      </c>
      <c r="H1910" s="414" t="s">
        <v>606</v>
      </c>
      <c r="I1910" s="419">
        <v>48</v>
      </c>
      <c r="J1910" s="419">
        <v>96</v>
      </c>
      <c r="K1910" s="419">
        <v>78</v>
      </c>
      <c r="L1910" s="419">
        <v>2780</v>
      </c>
      <c r="M1910" s="414" t="s">
        <v>115</v>
      </c>
      <c r="N1910" s="414" t="s">
        <v>116</v>
      </c>
      <c r="O1910" s="103"/>
      <c r="P1910" s="103" t="s">
        <v>1882</v>
      </c>
      <c r="Q1910" s="103" t="s">
        <v>1882</v>
      </c>
      <c r="R1910" s="103" t="s">
        <v>1883</v>
      </c>
      <c r="S1910" s="103" t="s">
        <v>1768</v>
      </c>
    </row>
    <row r="1911" spans="1:19" ht="14.5" customHeight="1">
      <c r="A1911" s="82" t="str">
        <f t="shared" si="29"/>
        <v>B2120</v>
      </c>
      <c r="B1911" s="410" t="s">
        <v>4565</v>
      </c>
      <c r="C1911" s="410" t="s">
        <v>4566</v>
      </c>
      <c r="D1911" s="410" t="s">
        <v>2018</v>
      </c>
      <c r="E1911" s="410" t="s">
        <v>4567</v>
      </c>
      <c r="F1911" s="410" t="s">
        <v>4568</v>
      </c>
      <c r="G1911" s="416">
        <v>44531</v>
      </c>
      <c r="H1911" s="410" t="s">
        <v>623</v>
      </c>
      <c r="I1911" s="417">
        <v>48</v>
      </c>
      <c r="J1911" s="417">
        <v>41</v>
      </c>
      <c r="K1911" s="417">
        <v>40</v>
      </c>
      <c r="L1911" s="417">
        <v>1200</v>
      </c>
      <c r="M1911" s="410" t="s">
        <v>115</v>
      </c>
      <c r="N1911" s="410" t="s">
        <v>116</v>
      </c>
      <c r="O1911" s="85"/>
      <c r="P1911" s="85"/>
      <c r="Q1911" s="85"/>
      <c r="R1911" s="85"/>
      <c r="S1911" s="85" t="s">
        <v>1768</v>
      </c>
    </row>
    <row r="1912" spans="1:19" ht="14.5" customHeight="1">
      <c r="A1912" s="82" t="str">
        <f t="shared" si="29"/>
        <v>B2120</v>
      </c>
      <c r="B1912" s="410" t="s">
        <v>4565</v>
      </c>
      <c r="C1912" s="410" t="s">
        <v>4566</v>
      </c>
      <c r="D1912" s="410" t="s">
        <v>2018</v>
      </c>
      <c r="E1912" s="410" t="s">
        <v>4569</v>
      </c>
      <c r="F1912" s="410" t="s">
        <v>4570</v>
      </c>
      <c r="G1912" s="416">
        <v>41791</v>
      </c>
      <c r="H1912" s="410" t="s">
        <v>1777</v>
      </c>
      <c r="I1912" s="417">
        <v>48</v>
      </c>
      <c r="J1912" s="417">
        <v>41</v>
      </c>
      <c r="K1912" s="417">
        <v>40</v>
      </c>
      <c r="L1912" s="417">
        <v>1200</v>
      </c>
      <c r="M1912" s="410" t="s">
        <v>115</v>
      </c>
      <c r="N1912" s="410" t="s">
        <v>116</v>
      </c>
      <c r="O1912" s="85"/>
      <c r="P1912" s="85"/>
      <c r="Q1912" s="85"/>
      <c r="R1912" s="85"/>
      <c r="S1912" s="85" t="s">
        <v>1768</v>
      </c>
    </row>
    <row r="1913" spans="1:19" ht="14.5" customHeight="1">
      <c r="A1913" s="82" t="str">
        <f t="shared" si="29"/>
        <v>B2120</v>
      </c>
      <c r="B1913" s="410" t="s">
        <v>4565</v>
      </c>
      <c r="C1913" s="410" t="s">
        <v>4571</v>
      </c>
      <c r="D1913" s="410" t="s">
        <v>2018</v>
      </c>
      <c r="E1913" s="410" t="s">
        <v>4572</v>
      </c>
      <c r="F1913" s="410" t="s">
        <v>4573</v>
      </c>
      <c r="G1913" s="416">
        <v>47818</v>
      </c>
      <c r="H1913" s="410" t="s">
        <v>606</v>
      </c>
      <c r="I1913" s="417">
        <v>48</v>
      </c>
      <c r="J1913" s="417">
        <v>41</v>
      </c>
      <c r="K1913" s="417">
        <v>40</v>
      </c>
      <c r="L1913" s="417">
        <v>1200</v>
      </c>
      <c r="M1913" s="410" t="s">
        <v>115</v>
      </c>
      <c r="N1913" s="410" t="s">
        <v>116</v>
      </c>
      <c r="O1913" s="85"/>
      <c r="P1913" s="85"/>
      <c r="Q1913" s="85"/>
      <c r="R1913" s="85"/>
      <c r="S1913" s="85" t="s">
        <v>1768</v>
      </c>
    </row>
    <row r="1914" spans="1:19" ht="14.5" customHeight="1">
      <c r="A1914" s="103" t="str">
        <f t="shared" si="29"/>
        <v>B2120</v>
      </c>
      <c r="B1914" s="414" t="s">
        <v>4565</v>
      </c>
      <c r="C1914" s="414" t="s">
        <v>4566</v>
      </c>
      <c r="D1914" s="414" t="s">
        <v>2018</v>
      </c>
      <c r="E1914" s="414" t="s">
        <v>4567</v>
      </c>
      <c r="F1914" s="414" t="s">
        <v>4568</v>
      </c>
      <c r="G1914" s="418">
        <v>44531</v>
      </c>
      <c r="H1914" s="414" t="s">
        <v>623</v>
      </c>
      <c r="I1914" s="419">
        <v>40</v>
      </c>
      <c r="J1914" s="419">
        <v>48</v>
      </c>
      <c r="K1914" s="419">
        <v>41</v>
      </c>
      <c r="L1914" s="419">
        <v>1200</v>
      </c>
      <c r="M1914" s="414" t="s">
        <v>115</v>
      </c>
      <c r="N1914" s="414" t="s">
        <v>116</v>
      </c>
      <c r="O1914" s="103"/>
      <c r="P1914" s="103"/>
      <c r="Q1914" s="103"/>
      <c r="R1914" s="103"/>
      <c r="S1914" s="103" t="s">
        <v>1768</v>
      </c>
    </row>
    <row r="1915" spans="1:19" ht="14.5" customHeight="1">
      <c r="A1915" s="103" t="str">
        <f t="shared" si="29"/>
        <v>B2120</v>
      </c>
      <c r="B1915" s="414" t="s">
        <v>4565</v>
      </c>
      <c r="C1915" s="414" t="s">
        <v>4566</v>
      </c>
      <c r="D1915" s="414" t="s">
        <v>2018</v>
      </c>
      <c r="E1915" s="414" t="s">
        <v>4569</v>
      </c>
      <c r="F1915" s="414" t="s">
        <v>4570</v>
      </c>
      <c r="G1915" s="418">
        <v>41791</v>
      </c>
      <c r="H1915" s="414" t="s">
        <v>1777</v>
      </c>
      <c r="I1915" s="419">
        <v>40</v>
      </c>
      <c r="J1915" s="419">
        <v>48</v>
      </c>
      <c r="K1915" s="419">
        <v>41</v>
      </c>
      <c r="L1915" s="419">
        <v>1200</v>
      </c>
      <c r="M1915" s="414" t="s">
        <v>115</v>
      </c>
      <c r="N1915" s="414" t="s">
        <v>116</v>
      </c>
      <c r="O1915" s="103"/>
      <c r="P1915" s="103"/>
      <c r="Q1915" s="103"/>
      <c r="R1915" s="103"/>
      <c r="S1915" s="103" t="s">
        <v>1768</v>
      </c>
    </row>
    <row r="1916" spans="1:19" ht="14.5" customHeight="1">
      <c r="A1916" s="103" t="str">
        <f t="shared" si="29"/>
        <v>B2120</v>
      </c>
      <c r="B1916" s="414" t="s">
        <v>4565</v>
      </c>
      <c r="C1916" s="414" t="s">
        <v>4571</v>
      </c>
      <c r="D1916" s="414" t="s">
        <v>2018</v>
      </c>
      <c r="E1916" s="414" t="s">
        <v>4572</v>
      </c>
      <c r="F1916" s="414" t="s">
        <v>4573</v>
      </c>
      <c r="G1916" s="418">
        <v>47818</v>
      </c>
      <c r="H1916" s="414" t="s">
        <v>606</v>
      </c>
      <c r="I1916" s="419">
        <v>40</v>
      </c>
      <c r="J1916" s="419">
        <v>48</v>
      </c>
      <c r="K1916" s="419">
        <v>41</v>
      </c>
      <c r="L1916" s="419">
        <v>1200</v>
      </c>
      <c r="M1916" s="414" t="s">
        <v>115</v>
      </c>
      <c r="N1916" s="414" t="s">
        <v>116</v>
      </c>
      <c r="O1916" s="103"/>
      <c r="P1916" s="103"/>
      <c r="Q1916" s="103"/>
      <c r="R1916" s="103"/>
      <c r="S1916" s="103" t="s">
        <v>1768</v>
      </c>
    </row>
    <row r="1917" spans="1:19" ht="14.5" customHeight="1">
      <c r="A1917" s="82" t="str">
        <f t="shared" si="29"/>
        <v>B2127</v>
      </c>
      <c r="B1917" s="410" t="s">
        <v>4574</v>
      </c>
      <c r="C1917" s="410" t="s">
        <v>4575</v>
      </c>
      <c r="D1917" s="410" t="s">
        <v>2018</v>
      </c>
      <c r="E1917" s="410" t="s">
        <v>4576</v>
      </c>
      <c r="F1917" s="410" t="s">
        <v>4577</v>
      </c>
      <c r="G1917" s="416">
        <v>45992</v>
      </c>
      <c r="H1917" s="410" t="s">
        <v>606</v>
      </c>
      <c r="I1917" s="417">
        <v>248</v>
      </c>
      <c r="J1917" s="417">
        <v>96</v>
      </c>
      <c r="K1917" s="417">
        <v>110</v>
      </c>
      <c r="L1917" s="417">
        <v>15000</v>
      </c>
      <c r="M1917" s="410" t="s">
        <v>115</v>
      </c>
      <c r="N1917" s="410" t="s">
        <v>116</v>
      </c>
      <c r="O1917" s="85"/>
      <c r="P1917" s="85" t="s">
        <v>116</v>
      </c>
      <c r="Q1917" s="85" t="s">
        <v>116</v>
      </c>
      <c r="R1917" s="85" t="s">
        <v>2766</v>
      </c>
      <c r="S1917" s="85" t="s">
        <v>1768</v>
      </c>
    </row>
    <row r="1918" spans="1:19" ht="14.5" customHeight="1">
      <c r="A1918" s="82" t="str">
        <f t="shared" si="29"/>
        <v>B2127</v>
      </c>
      <c r="B1918" s="410" t="s">
        <v>4574</v>
      </c>
      <c r="C1918" s="410" t="s">
        <v>4575</v>
      </c>
      <c r="D1918" s="410" t="s">
        <v>2018</v>
      </c>
      <c r="E1918" s="410" t="s">
        <v>4578</v>
      </c>
      <c r="F1918" s="410" t="s">
        <v>4579</v>
      </c>
      <c r="G1918" s="416">
        <v>41548</v>
      </c>
      <c r="H1918" s="410" t="s">
        <v>1777</v>
      </c>
      <c r="I1918" s="417">
        <v>248</v>
      </c>
      <c r="J1918" s="417">
        <v>96</v>
      </c>
      <c r="K1918" s="417">
        <v>110</v>
      </c>
      <c r="L1918" s="417">
        <v>15000</v>
      </c>
      <c r="M1918" s="410" t="s">
        <v>115</v>
      </c>
      <c r="N1918" s="410" t="s">
        <v>116</v>
      </c>
      <c r="O1918" s="85"/>
      <c r="P1918" s="85" t="s">
        <v>116</v>
      </c>
      <c r="Q1918" s="85" t="s">
        <v>116</v>
      </c>
      <c r="R1918" s="85" t="s">
        <v>2766</v>
      </c>
      <c r="S1918" s="85" t="s">
        <v>1768</v>
      </c>
    </row>
    <row r="1919" spans="1:19" ht="14.5" customHeight="1">
      <c r="A1919" s="82" t="str">
        <f t="shared" si="29"/>
        <v>B2127</v>
      </c>
      <c r="B1919" s="410" t="s">
        <v>4574</v>
      </c>
      <c r="C1919" s="410" t="s">
        <v>4575</v>
      </c>
      <c r="D1919" s="410" t="s">
        <v>2018</v>
      </c>
      <c r="E1919" s="410" t="s">
        <v>4580</v>
      </c>
      <c r="F1919" s="410" t="s">
        <v>4581</v>
      </c>
      <c r="G1919" s="416">
        <v>45992</v>
      </c>
      <c r="H1919" s="410" t="s">
        <v>606</v>
      </c>
      <c r="I1919" s="417">
        <v>270</v>
      </c>
      <c r="J1919" s="417">
        <v>103.9</v>
      </c>
      <c r="K1919" s="417">
        <v>139.19999999999999</v>
      </c>
      <c r="L1919" s="417">
        <v>19820</v>
      </c>
      <c r="M1919" s="410" t="s">
        <v>115</v>
      </c>
      <c r="N1919" s="410" t="s">
        <v>116</v>
      </c>
      <c r="O1919" s="85"/>
      <c r="P1919" s="85" t="s">
        <v>116</v>
      </c>
      <c r="Q1919" s="85" t="s">
        <v>116</v>
      </c>
      <c r="R1919" s="85" t="s">
        <v>2766</v>
      </c>
      <c r="S1919" s="85" t="s">
        <v>1768</v>
      </c>
    </row>
    <row r="1920" spans="1:19" ht="14.5" customHeight="1">
      <c r="A1920" s="103" t="str">
        <f t="shared" si="29"/>
        <v>B2127</v>
      </c>
      <c r="B1920" s="414" t="s">
        <v>4574</v>
      </c>
      <c r="C1920" s="414" t="s">
        <v>4575</v>
      </c>
      <c r="D1920" s="414" t="s">
        <v>2018</v>
      </c>
      <c r="E1920" s="414" t="s">
        <v>4576</v>
      </c>
      <c r="F1920" s="414" t="s">
        <v>4577</v>
      </c>
      <c r="G1920" s="418">
        <v>45992</v>
      </c>
      <c r="H1920" s="414" t="s">
        <v>606</v>
      </c>
      <c r="I1920" s="419">
        <v>110</v>
      </c>
      <c r="J1920" s="419">
        <v>248</v>
      </c>
      <c r="K1920" s="419">
        <v>96</v>
      </c>
      <c r="L1920" s="419">
        <v>15000</v>
      </c>
      <c r="M1920" s="414" t="s">
        <v>115</v>
      </c>
      <c r="N1920" s="414" t="s">
        <v>116</v>
      </c>
      <c r="O1920" s="103"/>
      <c r="P1920" s="103" t="s">
        <v>116</v>
      </c>
      <c r="Q1920" s="103" t="s">
        <v>116</v>
      </c>
      <c r="R1920" s="103" t="s">
        <v>2766</v>
      </c>
      <c r="S1920" s="103" t="s">
        <v>1768</v>
      </c>
    </row>
    <row r="1921" spans="1:19" ht="14.5" customHeight="1">
      <c r="A1921" s="103" t="str">
        <f t="shared" si="29"/>
        <v>B2127</v>
      </c>
      <c r="B1921" s="414" t="s">
        <v>4574</v>
      </c>
      <c r="C1921" s="414" t="s">
        <v>4575</v>
      </c>
      <c r="D1921" s="414" t="s">
        <v>2018</v>
      </c>
      <c r="E1921" s="414" t="s">
        <v>4578</v>
      </c>
      <c r="F1921" s="414" t="s">
        <v>4579</v>
      </c>
      <c r="G1921" s="418">
        <v>41548</v>
      </c>
      <c r="H1921" s="414" t="s">
        <v>1777</v>
      </c>
      <c r="I1921" s="419">
        <v>110</v>
      </c>
      <c r="J1921" s="419">
        <v>248</v>
      </c>
      <c r="K1921" s="419">
        <v>96</v>
      </c>
      <c r="L1921" s="419">
        <v>15000</v>
      </c>
      <c r="M1921" s="414" t="s">
        <v>115</v>
      </c>
      <c r="N1921" s="414" t="s">
        <v>116</v>
      </c>
      <c r="O1921" s="103"/>
      <c r="P1921" s="103" t="s">
        <v>116</v>
      </c>
      <c r="Q1921" s="103" t="s">
        <v>116</v>
      </c>
      <c r="R1921" s="103" t="s">
        <v>2766</v>
      </c>
      <c r="S1921" s="103" t="s">
        <v>1768</v>
      </c>
    </row>
    <row r="1922" spans="1:19" ht="14.5" customHeight="1">
      <c r="A1922" s="103" t="str">
        <f t="shared" ref="A1922:A1985" si="30">LEFT(B1922,5)</f>
        <v>B2127</v>
      </c>
      <c r="B1922" s="414" t="s">
        <v>4574</v>
      </c>
      <c r="C1922" s="414" t="s">
        <v>4575</v>
      </c>
      <c r="D1922" s="414" t="s">
        <v>2018</v>
      </c>
      <c r="E1922" s="414" t="s">
        <v>4580</v>
      </c>
      <c r="F1922" s="414" t="s">
        <v>4581</v>
      </c>
      <c r="G1922" s="418">
        <v>45992</v>
      </c>
      <c r="H1922" s="414" t="s">
        <v>606</v>
      </c>
      <c r="I1922" s="419">
        <v>139.19999999999999</v>
      </c>
      <c r="J1922" s="419">
        <v>270</v>
      </c>
      <c r="K1922" s="419">
        <v>103.9</v>
      </c>
      <c r="L1922" s="419">
        <v>19820</v>
      </c>
      <c r="M1922" s="414" t="s">
        <v>115</v>
      </c>
      <c r="N1922" s="414" t="s">
        <v>116</v>
      </c>
      <c r="O1922" s="103"/>
      <c r="P1922" s="103" t="s">
        <v>116</v>
      </c>
      <c r="Q1922" s="103" t="s">
        <v>116</v>
      </c>
      <c r="R1922" s="103" t="s">
        <v>2766</v>
      </c>
      <c r="S1922" s="103" t="s">
        <v>1768</v>
      </c>
    </row>
    <row r="1923" spans="1:19" ht="14.5" customHeight="1">
      <c r="A1923" s="82" t="str">
        <f t="shared" si="30"/>
        <v>B2130</v>
      </c>
      <c r="B1923" s="410" t="s">
        <v>4582</v>
      </c>
      <c r="C1923" s="410" t="s">
        <v>4583</v>
      </c>
      <c r="D1923" s="410" t="s">
        <v>1764</v>
      </c>
      <c r="E1923" s="410" t="s">
        <v>4584</v>
      </c>
      <c r="F1923" s="410" t="s">
        <v>4585</v>
      </c>
      <c r="G1923" s="416">
        <v>44166</v>
      </c>
      <c r="H1923" s="410" t="s">
        <v>606</v>
      </c>
      <c r="I1923" s="417">
        <v>45</v>
      </c>
      <c r="J1923" s="417">
        <v>25</v>
      </c>
      <c r="K1923" s="417">
        <v>18</v>
      </c>
      <c r="L1923" s="417">
        <v>120</v>
      </c>
      <c r="M1923" s="410" t="s">
        <v>115</v>
      </c>
      <c r="N1923" s="410" t="s">
        <v>116</v>
      </c>
      <c r="O1923" s="85"/>
      <c r="P1923" s="85" t="s">
        <v>1882</v>
      </c>
      <c r="Q1923" s="85" t="s">
        <v>1882</v>
      </c>
      <c r="R1923" s="85" t="s">
        <v>1883</v>
      </c>
      <c r="S1923" s="85" t="s">
        <v>1768</v>
      </c>
    </row>
    <row r="1924" spans="1:19" ht="14.5" customHeight="1">
      <c r="A1924" s="82" t="str">
        <f t="shared" si="30"/>
        <v>B2130</v>
      </c>
      <c r="B1924" s="410" t="s">
        <v>4582</v>
      </c>
      <c r="C1924" s="410" t="s">
        <v>4583</v>
      </c>
      <c r="D1924" s="410" t="s">
        <v>1764</v>
      </c>
      <c r="E1924" s="410" t="s">
        <v>4586</v>
      </c>
      <c r="F1924" s="410" t="s">
        <v>4587</v>
      </c>
      <c r="G1924" s="416">
        <v>44166</v>
      </c>
      <c r="H1924" s="410" t="s">
        <v>606</v>
      </c>
      <c r="I1924" s="417">
        <v>73</v>
      </c>
      <c r="J1924" s="417">
        <v>47</v>
      </c>
      <c r="K1924" s="417">
        <v>21</v>
      </c>
      <c r="L1924" s="417">
        <v>617</v>
      </c>
      <c r="M1924" s="410" t="s">
        <v>115</v>
      </c>
      <c r="N1924" s="410" t="s">
        <v>116</v>
      </c>
      <c r="O1924" s="85"/>
      <c r="P1924" s="85" t="s">
        <v>1882</v>
      </c>
      <c r="Q1924" s="85" t="s">
        <v>1882</v>
      </c>
      <c r="R1924" s="85" t="s">
        <v>1883</v>
      </c>
      <c r="S1924" s="85" t="s">
        <v>1768</v>
      </c>
    </row>
    <row r="1925" spans="1:19" ht="14.5" customHeight="1">
      <c r="A1925" s="82" t="str">
        <f t="shared" si="30"/>
        <v>B2130</v>
      </c>
      <c r="B1925" s="410" t="s">
        <v>4582</v>
      </c>
      <c r="C1925" s="410" t="s">
        <v>4583</v>
      </c>
      <c r="D1925" s="410" t="s">
        <v>3931</v>
      </c>
      <c r="E1925" s="410" t="s">
        <v>4588</v>
      </c>
      <c r="F1925" s="410" t="s">
        <v>4589</v>
      </c>
      <c r="G1925" s="416">
        <v>41000</v>
      </c>
      <c r="H1925" s="410" t="s">
        <v>1777</v>
      </c>
      <c r="I1925" s="417">
        <v>73</v>
      </c>
      <c r="J1925" s="417">
        <v>47</v>
      </c>
      <c r="K1925" s="417">
        <v>21</v>
      </c>
      <c r="L1925" s="417">
        <v>617</v>
      </c>
      <c r="M1925" s="410" t="s">
        <v>115</v>
      </c>
      <c r="N1925" s="410" t="s">
        <v>116</v>
      </c>
      <c r="O1925" s="85"/>
      <c r="P1925" s="85" t="s">
        <v>1882</v>
      </c>
      <c r="Q1925" s="85" t="s">
        <v>1882</v>
      </c>
      <c r="R1925" s="85" t="s">
        <v>1883</v>
      </c>
      <c r="S1925" s="85" t="s">
        <v>1768</v>
      </c>
    </row>
    <row r="1926" spans="1:19" ht="14.5" customHeight="1">
      <c r="A1926" s="82" t="str">
        <f t="shared" si="30"/>
        <v>B2130</v>
      </c>
      <c r="B1926" s="410" t="s">
        <v>4582</v>
      </c>
      <c r="C1926" s="410" t="s">
        <v>4583</v>
      </c>
      <c r="D1926" s="410" t="s">
        <v>1764</v>
      </c>
      <c r="E1926" s="410" t="s">
        <v>4590</v>
      </c>
      <c r="F1926" s="410" t="s">
        <v>4591</v>
      </c>
      <c r="G1926" s="416">
        <v>44166</v>
      </c>
      <c r="H1926" s="410" t="s">
        <v>606</v>
      </c>
      <c r="I1926" s="417">
        <v>73</v>
      </c>
      <c r="J1926" s="417">
        <v>47</v>
      </c>
      <c r="K1926" s="417">
        <v>21</v>
      </c>
      <c r="L1926" s="417">
        <v>617</v>
      </c>
      <c r="M1926" s="410" t="s">
        <v>115</v>
      </c>
      <c r="N1926" s="410" t="s">
        <v>116</v>
      </c>
      <c r="O1926" s="85"/>
      <c r="P1926" s="85" t="s">
        <v>1882</v>
      </c>
      <c r="Q1926" s="85" t="s">
        <v>1882</v>
      </c>
      <c r="R1926" s="85" t="s">
        <v>1883</v>
      </c>
      <c r="S1926" s="85" t="s">
        <v>1768</v>
      </c>
    </row>
    <row r="1927" spans="1:19" ht="14.5" customHeight="1">
      <c r="A1927" s="82" t="str">
        <f t="shared" si="30"/>
        <v>B2130</v>
      </c>
      <c r="B1927" s="410" t="s">
        <v>4582</v>
      </c>
      <c r="C1927" s="410" t="s">
        <v>4583</v>
      </c>
      <c r="D1927" s="410" t="s">
        <v>3931</v>
      </c>
      <c r="E1927" s="410" t="s">
        <v>4592</v>
      </c>
      <c r="F1927" s="410" t="s">
        <v>4593</v>
      </c>
      <c r="G1927" s="416">
        <v>40148</v>
      </c>
      <c r="H1927" s="410" t="s">
        <v>1777</v>
      </c>
      <c r="I1927" s="417">
        <v>28</v>
      </c>
      <c r="J1927" s="417">
        <v>47</v>
      </c>
      <c r="K1927" s="417">
        <v>17</v>
      </c>
      <c r="L1927" s="417">
        <v>120</v>
      </c>
      <c r="M1927" s="410" t="s">
        <v>115</v>
      </c>
      <c r="N1927" s="410" t="s">
        <v>116</v>
      </c>
      <c r="O1927" s="85"/>
      <c r="P1927" s="85" t="s">
        <v>1882</v>
      </c>
      <c r="Q1927" s="85" t="s">
        <v>1882</v>
      </c>
      <c r="R1927" s="85" t="s">
        <v>1883</v>
      </c>
      <c r="S1927" s="85" t="s">
        <v>1768</v>
      </c>
    </row>
    <row r="1928" spans="1:19" ht="14.5" customHeight="1">
      <c r="A1928" s="82" t="str">
        <f t="shared" si="30"/>
        <v>B2130</v>
      </c>
      <c r="B1928" s="410" t="s">
        <v>4582</v>
      </c>
      <c r="C1928" s="410" t="s">
        <v>4583</v>
      </c>
      <c r="D1928" s="410" t="s">
        <v>1764</v>
      </c>
      <c r="E1928" s="410" t="s">
        <v>4594</v>
      </c>
      <c r="F1928" s="410" t="s">
        <v>4595</v>
      </c>
      <c r="G1928" s="416">
        <v>44166</v>
      </c>
      <c r="H1928" s="410" t="s">
        <v>606</v>
      </c>
      <c r="I1928" s="417">
        <v>28</v>
      </c>
      <c r="J1928" s="417">
        <v>47</v>
      </c>
      <c r="K1928" s="417">
        <v>17</v>
      </c>
      <c r="L1928" s="417">
        <v>120</v>
      </c>
      <c r="M1928" s="410" t="s">
        <v>115</v>
      </c>
      <c r="N1928" s="410" t="s">
        <v>116</v>
      </c>
      <c r="O1928" s="85"/>
      <c r="P1928" s="85" t="s">
        <v>1882</v>
      </c>
      <c r="Q1928" s="85" t="s">
        <v>1882</v>
      </c>
      <c r="R1928" s="85" t="s">
        <v>1883</v>
      </c>
      <c r="S1928" s="85" t="s">
        <v>1768</v>
      </c>
    </row>
    <row r="1929" spans="1:19" ht="14.5" customHeight="1">
      <c r="A1929" s="82" t="str">
        <f t="shared" si="30"/>
        <v>B2130</v>
      </c>
      <c r="B1929" s="410" t="s">
        <v>4582</v>
      </c>
      <c r="C1929" s="410" t="s">
        <v>4583</v>
      </c>
      <c r="D1929" s="410" t="s">
        <v>1764</v>
      </c>
      <c r="E1929" s="410" t="s">
        <v>4596</v>
      </c>
      <c r="F1929" s="410" t="s">
        <v>4597</v>
      </c>
      <c r="G1929" s="416">
        <v>44166</v>
      </c>
      <c r="H1929" s="410" t="s">
        <v>606</v>
      </c>
      <c r="I1929" s="417">
        <v>73</v>
      </c>
      <c r="J1929" s="417">
        <v>47</v>
      </c>
      <c r="K1929" s="417">
        <v>21</v>
      </c>
      <c r="L1929" s="417">
        <v>617</v>
      </c>
      <c r="M1929" s="410" t="s">
        <v>115</v>
      </c>
      <c r="N1929" s="410" t="s">
        <v>116</v>
      </c>
      <c r="O1929" s="85"/>
      <c r="P1929" s="85" t="s">
        <v>1882</v>
      </c>
      <c r="Q1929" s="85" t="s">
        <v>1882</v>
      </c>
      <c r="R1929" s="85" t="s">
        <v>1883</v>
      </c>
      <c r="S1929" s="85" t="s">
        <v>1768</v>
      </c>
    </row>
    <row r="1930" spans="1:19" ht="14.5" customHeight="1">
      <c r="A1930" s="103" t="str">
        <f t="shared" si="30"/>
        <v>B2130</v>
      </c>
      <c r="B1930" s="414" t="s">
        <v>4582</v>
      </c>
      <c r="C1930" s="414" t="s">
        <v>4583</v>
      </c>
      <c r="D1930" s="414" t="s">
        <v>1764</v>
      </c>
      <c r="E1930" s="414" t="s">
        <v>4584</v>
      </c>
      <c r="F1930" s="414" t="s">
        <v>4585</v>
      </c>
      <c r="G1930" s="418">
        <v>44166</v>
      </c>
      <c r="H1930" s="414" t="s">
        <v>606</v>
      </c>
      <c r="I1930" s="419">
        <v>18</v>
      </c>
      <c r="J1930" s="419">
        <v>45</v>
      </c>
      <c r="K1930" s="419">
        <v>25</v>
      </c>
      <c r="L1930" s="419">
        <v>120</v>
      </c>
      <c r="M1930" s="414" t="s">
        <v>115</v>
      </c>
      <c r="N1930" s="414" t="s">
        <v>116</v>
      </c>
      <c r="O1930" s="103"/>
      <c r="P1930" s="103" t="s">
        <v>1882</v>
      </c>
      <c r="Q1930" s="103" t="s">
        <v>1882</v>
      </c>
      <c r="R1930" s="103" t="s">
        <v>1883</v>
      </c>
      <c r="S1930" s="103" t="s">
        <v>1768</v>
      </c>
    </row>
    <row r="1931" spans="1:19" ht="14.5" customHeight="1">
      <c r="A1931" s="103" t="str">
        <f t="shared" si="30"/>
        <v>B2130</v>
      </c>
      <c r="B1931" s="414" t="s">
        <v>4582</v>
      </c>
      <c r="C1931" s="414" t="s">
        <v>4583</v>
      </c>
      <c r="D1931" s="414" t="s">
        <v>1764</v>
      </c>
      <c r="E1931" s="414" t="s">
        <v>4586</v>
      </c>
      <c r="F1931" s="414" t="s">
        <v>4587</v>
      </c>
      <c r="G1931" s="418">
        <v>44166</v>
      </c>
      <c r="H1931" s="414" t="s">
        <v>606</v>
      </c>
      <c r="I1931" s="419">
        <v>21</v>
      </c>
      <c r="J1931" s="419">
        <v>73</v>
      </c>
      <c r="K1931" s="419">
        <v>47</v>
      </c>
      <c r="L1931" s="419">
        <v>617</v>
      </c>
      <c r="M1931" s="414" t="s">
        <v>115</v>
      </c>
      <c r="N1931" s="414" t="s">
        <v>116</v>
      </c>
      <c r="O1931" s="103"/>
      <c r="P1931" s="103" t="s">
        <v>1882</v>
      </c>
      <c r="Q1931" s="103" t="s">
        <v>1882</v>
      </c>
      <c r="R1931" s="103" t="s">
        <v>1883</v>
      </c>
      <c r="S1931" s="103" t="s">
        <v>1768</v>
      </c>
    </row>
    <row r="1932" spans="1:19" ht="14.5" customHeight="1">
      <c r="A1932" s="103" t="str">
        <f t="shared" si="30"/>
        <v>B2130</v>
      </c>
      <c r="B1932" s="414" t="s">
        <v>4582</v>
      </c>
      <c r="C1932" s="414" t="s">
        <v>4583</v>
      </c>
      <c r="D1932" s="414" t="s">
        <v>3931</v>
      </c>
      <c r="E1932" s="414" t="s">
        <v>4588</v>
      </c>
      <c r="F1932" s="414" t="s">
        <v>4589</v>
      </c>
      <c r="G1932" s="418">
        <v>41000</v>
      </c>
      <c r="H1932" s="414" t="s">
        <v>1777</v>
      </c>
      <c r="I1932" s="419">
        <v>21</v>
      </c>
      <c r="J1932" s="419">
        <v>73</v>
      </c>
      <c r="K1932" s="419">
        <v>47</v>
      </c>
      <c r="L1932" s="419">
        <v>617</v>
      </c>
      <c r="M1932" s="414" t="s">
        <v>115</v>
      </c>
      <c r="N1932" s="414" t="s">
        <v>116</v>
      </c>
      <c r="O1932" s="103"/>
      <c r="P1932" s="103" t="s">
        <v>1882</v>
      </c>
      <c r="Q1932" s="103" t="s">
        <v>1882</v>
      </c>
      <c r="R1932" s="103" t="s">
        <v>1883</v>
      </c>
      <c r="S1932" s="103" t="s">
        <v>1768</v>
      </c>
    </row>
    <row r="1933" spans="1:19" ht="14.5" customHeight="1">
      <c r="A1933" s="103" t="str">
        <f t="shared" si="30"/>
        <v>B2130</v>
      </c>
      <c r="B1933" s="414" t="s">
        <v>4582</v>
      </c>
      <c r="C1933" s="414" t="s">
        <v>4583</v>
      </c>
      <c r="D1933" s="414" t="s">
        <v>1764</v>
      </c>
      <c r="E1933" s="414" t="s">
        <v>4590</v>
      </c>
      <c r="F1933" s="414" t="s">
        <v>4591</v>
      </c>
      <c r="G1933" s="418">
        <v>44166</v>
      </c>
      <c r="H1933" s="414" t="s">
        <v>606</v>
      </c>
      <c r="I1933" s="419">
        <v>21</v>
      </c>
      <c r="J1933" s="419">
        <v>73</v>
      </c>
      <c r="K1933" s="419">
        <v>47</v>
      </c>
      <c r="L1933" s="419">
        <v>617</v>
      </c>
      <c r="M1933" s="414" t="s">
        <v>115</v>
      </c>
      <c r="N1933" s="414" t="s">
        <v>116</v>
      </c>
      <c r="O1933" s="103"/>
      <c r="P1933" s="103" t="s">
        <v>1882</v>
      </c>
      <c r="Q1933" s="103" t="s">
        <v>1882</v>
      </c>
      <c r="R1933" s="103" t="s">
        <v>1883</v>
      </c>
      <c r="S1933" s="103" t="s">
        <v>1768</v>
      </c>
    </row>
    <row r="1934" spans="1:19" ht="14.5" customHeight="1">
      <c r="A1934" s="103" t="str">
        <f t="shared" si="30"/>
        <v>B2130</v>
      </c>
      <c r="B1934" s="414" t="s">
        <v>4582</v>
      </c>
      <c r="C1934" s="414" t="s">
        <v>4583</v>
      </c>
      <c r="D1934" s="414" t="s">
        <v>3931</v>
      </c>
      <c r="E1934" s="414" t="s">
        <v>4592</v>
      </c>
      <c r="F1934" s="414" t="s">
        <v>4593</v>
      </c>
      <c r="G1934" s="418">
        <v>40148</v>
      </c>
      <c r="H1934" s="414" t="s">
        <v>1777</v>
      </c>
      <c r="I1934" s="419">
        <v>17</v>
      </c>
      <c r="J1934" s="419">
        <v>28</v>
      </c>
      <c r="K1934" s="419">
        <v>47</v>
      </c>
      <c r="L1934" s="419">
        <v>120</v>
      </c>
      <c r="M1934" s="414" t="s">
        <v>115</v>
      </c>
      <c r="N1934" s="414" t="s">
        <v>116</v>
      </c>
      <c r="O1934" s="103"/>
      <c r="P1934" s="103" t="s">
        <v>1882</v>
      </c>
      <c r="Q1934" s="103" t="s">
        <v>1882</v>
      </c>
      <c r="R1934" s="103" t="s">
        <v>1883</v>
      </c>
      <c r="S1934" s="103" t="s">
        <v>1768</v>
      </c>
    </row>
    <row r="1935" spans="1:19" ht="14.5" customHeight="1">
      <c r="A1935" s="103" t="str">
        <f t="shared" si="30"/>
        <v>B2130</v>
      </c>
      <c r="B1935" s="414" t="s">
        <v>4582</v>
      </c>
      <c r="C1935" s="414" t="s">
        <v>4583</v>
      </c>
      <c r="D1935" s="414" t="s">
        <v>1764</v>
      </c>
      <c r="E1935" s="414" t="s">
        <v>4594</v>
      </c>
      <c r="F1935" s="414" t="s">
        <v>4595</v>
      </c>
      <c r="G1935" s="418">
        <v>44166</v>
      </c>
      <c r="H1935" s="414" t="s">
        <v>606</v>
      </c>
      <c r="I1935" s="419">
        <v>17</v>
      </c>
      <c r="J1935" s="419">
        <v>28</v>
      </c>
      <c r="K1935" s="419">
        <v>47</v>
      </c>
      <c r="L1935" s="419">
        <v>120</v>
      </c>
      <c r="M1935" s="414" t="s">
        <v>115</v>
      </c>
      <c r="N1935" s="414" t="s">
        <v>116</v>
      </c>
      <c r="O1935" s="103"/>
      <c r="P1935" s="103" t="s">
        <v>1882</v>
      </c>
      <c r="Q1935" s="103" t="s">
        <v>1882</v>
      </c>
      <c r="R1935" s="103" t="s">
        <v>1883</v>
      </c>
      <c r="S1935" s="103" t="s">
        <v>1768</v>
      </c>
    </row>
    <row r="1936" spans="1:19" ht="14.5" customHeight="1">
      <c r="A1936" s="103" t="str">
        <f t="shared" si="30"/>
        <v>B2130</v>
      </c>
      <c r="B1936" s="414" t="s">
        <v>4582</v>
      </c>
      <c r="C1936" s="414" t="s">
        <v>4583</v>
      </c>
      <c r="D1936" s="414" t="s">
        <v>1764</v>
      </c>
      <c r="E1936" s="414" t="s">
        <v>4596</v>
      </c>
      <c r="F1936" s="414" t="s">
        <v>4597</v>
      </c>
      <c r="G1936" s="418">
        <v>44166</v>
      </c>
      <c r="H1936" s="414" t="s">
        <v>606</v>
      </c>
      <c r="I1936" s="419">
        <v>21</v>
      </c>
      <c r="J1936" s="419">
        <v>73</v>
      </c>
      <c r="K1936" s="419">
        <v>47</v>
      </c>
      <c r="L1936" s="419">
        <v>617</v>
      </c>
      <c r="M1936" s="414" t="s">
        <v>115</v>
      </c>
      <c r="N1936" s="414" t="s">
        <v>116</v>
      </c>
      <c r="O1936" s="103"/>
      <c r="P1936" s="103" t="s">
        <v>1882</v>
      </c>
      <c r="Q1936" s="103" t="s">
        <v>1882</v>
      </c>
      <c r="R1936" s="103" t="s">
        <v>1883</v>
      </c>
      <c r="S1936" s="103" t="s">
        <v>1768</v>
      </c>
    </row>
    <row r="1937" spans="1:19" ht="14.5" customHeight="1">
      <c r="A1937" s="82" t="str">
        <f t="shared" si="30"/>
        <v>B2150</v>
      </c>
      <c r="B1937" s="410" t="s">
        <v>4598</v>
      </c>
      <c r="C1937" s="410" t="s">
        <v>4599</v>
      </c>
      <c r="D1937" s="410" t="s">
        <v>2018</v>
      </c>
      <c r="E1937" s="410" t="s">
        <v>4600</v>
      </c>
      <c r="F1937" s="410" t="s">
        <v>4601</v>
      </c>
      <c r="G1937" s="416">
        <v>41275</v>
      </c>
      <c r="H1937" s="410" t="s">
        <v>623</v>
      </c>
      <c r="I1937" s="417">
        <v>37</v>
      </c>
      <c r="J1937" s="417">
        <v>18</v>
      </c>
      <c r="K1937" s="417">
        <v>12</v>
      </c>
      <c r="L1937" s="417">
        <v>45</v>
      </c>
      <c r="M1937" s="410" t="s">
        <v>115</v>
      </c>
      <c r="N1937" s="410" t="s">
        <v>116</v>
      </c>
      <c r="O1937" s="85"/>
      <c r="P1937" s="85"/>
      <c r="Q1937" s="85"/>
      <c r="R1937" s="85"/>
      <c r="S1937" s="85" t="s">
        <v>1768</v>
      </c>
    </row>
    <row r="1938" spans="1:19" ht="14.5" customHeight="1">
      <c r="A1938" s="82" t="str">
        <f t="shared" si="30"/>
        <v>B2150</v>
      </c>
      <c r="B1938" s="410" t="s">
        <v>4598</v>
      </c>
      <c r="C1938" s="410" t="s">
        <v>4599</v>
      </c>
      <c r="D1938" s="410" t="s">
        <v>2018</v>
      </c>
      <c r="E1938" s="410" t="s">
        <v>4602</v>
      </c>
      <c r="F1938" s="410" t="s">
        <v>4603</v>
      </c>
      <c r="G1938" s="416">
        <v>45992</v>
      </c>
      <c r="H1938" s="410" t="s">
        <v>606</v>
      </c>
      <c r="I1938" s="417">
        <v>37</v>
      </c>
      <c r="J1938" s="417">
        <v>18</v>
      </c>
      <c r="K1938" s="417">
        <v>12</v>
      </c>
      <c r="L1938" s="417">
        <v>45</v>
      </c>
      <c r="M1938" s="410" t="s">
        <v>115</v>
      </c>
      <c r="N1938" s="410" t="s">
        <v>116</v>
      </c>
      <c r="O1938" s="85"/>
      <c r="P1938" s="85"/>
      <c r="Q1938" s="85"/>
      <c r="R1938" s="85"/>
      <c r="S1938" s="85" t="s">
        <v>1768</v>
      </c>
    </row>
    <row r="1939" spans="1:19" ht="14.5" customHeight="1">
      <c r="A1939" s="82" t="str">
        <f t="shared" si="30"/>
        <v>B2150</v>
      </c>
      <c r="B1939" s="410" t="s">
        <v>4598</v>
      </c>
      <c r="C1939" s="410" t="s">
        <v>4599</v>
      </c>
      <c r="D1939" s="410" t="s">
        <v>2018</v>
      </c>
      <c r="E1939" s="410" t="s">
        <v>4604</v>
      </c>
      <c r="F1939" s="410" t="s">
        <v>4605</v>
      </c>
      <c r="G1939" s="416">
        <v>40878</v>
      </c>
      <c r="H1939" s="410" t="s">
        <v>623</v>
      </c>
      <c r="I1939" s="417">
        <v>36.299999999999997</v>
      </c>
      <c r="J1939" s="417">
        <v>17</v>
      </c>
      <c r="K1939" s="417">
        <v>12</v>
      </c>
      <c r="L1939" s="417">
        <v>423</v>
      </c>
      <c r="M1939" s="410" t="s">
        <v>115</v>
      </c>
      <c r="N1939" s="410" t="s">
        <v>116</v>
      </c>
      <c r="O1939" s="85"/>
      <c r="P1939" s="85"/>
      <c r="Q1939" s="85"/>
      <c r="R1939" s="85"/>
      <c r="S1939" s="85" t="s">
        <v>1768</v>
      </c>
    </row>
    <row r="1940" spans="1:19" ht="14.5" customHeight="1">
      <c r="A1940" s="103" t="str">
        <f t="shared" si="30"/>
        <v>B2150</v>
      </c>
      <c r="B1940" s="414" t="s">
        <v>4598</v>
      </c>
      <c r="C1940" s="414" t="s">
        <v>4599</v>
      </c>
      <c r="D1940" s="414" t="s">
        <v>2018</v>
      </c>
      <c r="E1940" s="414" t="s">
        <v>4600</v>
      </c>
      <c r="F1940" s="414" t="s">
        <v>4601</v>
      </c>
      <c r="G1940" s="418">
        <v>41275</v>
      </c>
      <c r="H1940" s="414" t="s">
        <v>623</v>
      </c>
      <c r="I1940" s="419">
        <v>12</v>
      </c>
      <c r="J1940" s="419">
        <v>37</v>
      </c>
      <c r="K1940" s="419">
        <v>18</v>
      </c>
      <c r="L1940" s="419">
        <v>45</v>
      </c>
      <c r="M1940" s="414" t="s">
        <v>115</v>
      </c>
      <c r="N1940" s="414" t="s">
        <v>116</v>
      </c>
      <c r="O1940" s="103"/>
      <c r="P1940" s="103"/>
      <c r="Q1940" s="103"/>
      <c r="R1940" s="103"/>
      <c r="S1940" s="103" t="s">
        <v>1768</v>
      </c>
    </row>
    <row r="1941" spans="1:19" ht="14.5" customHeight="1">
      <c r="A1941" s="103" t="str">
        <f t="shared" si="30"/>
        <v>B2150</v>
      </c>
      <c r="B1941" s="414" t="s">
        <v>4598</v>
      </c>
      <c r="C1941" s="414" t="s">
        <v>4599</v>
      </c>
      <c r="D1941" s="414" t="s">
        <v>2018</v>
      </c>
      <c r="E1941" s="414" t="s">
        <v>4602</v>
      </c>
      <c r="F1941" s="414" t="s">
        <v>4603</v>
      </c>
      <c r="G1941" s="418">
        <v>45992</v>
      </c>
      <c r="H1941" s="414" t="s">
        <v>606</v>
      </c>
      <c r="I1941" s="419">
        <v>12</v>
      </c>
      <c r="J1941" s="419">
        <v>37</v>
      </c>
      <c r="K1941" s="419">
        <v>18</v>
      </c>
      <c r="L1941" s="419">
        <v>45</v>
      </c>
      <c r="M1941" s="414" t="s">
        <v>115</v>
      </c>
      <c r="N1941" s="414" t="s">
        <v>116</v>
      </c>
      <c r="O1941" s="103"/>
      <c r="P1941" s="103"/>
      <c r="Q1941" s="103"/>
      <c r="R1941" s="103"/>
      <c r="S1941" s="103" t="s">
        <v>1768</v>
      </c>
    </row>
    <row r="1942" spans="1:19" ht="14.5" customHeight="1">
      <c r="A1942" s="103" t="str">
        <f t="shared" si="30"/>
        <v>B2150</v>
      </c>
      <c r="B1942" s="414" t="s">
        <v>4598</v>
      </c>
      <c r="C1942" s="414" t="s">
        <v>4599</v>
      </c>
      <c r="D1942" s="414" t="s">
        <v>2018</v>
      </c>
      <c r="E1942" s="414" t="s">
        <v>4604</v>
      </c>
      <c r="F1942" s="414" t="s">
        <v>4605</v>
      </c>
      <c r="G1942" s="418">
        <v>40878</v>
      </c>
      <c r="H1942" s="414" t="s">
        <v>623</v>
      </c>
      <c r="I1942" s="419">
        <v>12</v>
      </c>
      <c r="J1942" s="419">
        <v>36.299999999999997</v>
      </c>
      <c r="K1942" s="419">
        <v>17</v>
      </c>
      <c r="L1942" s="419">
        <v>423</v>
      </c>
      <c r="M1942" s="414" t="s">
        <v>115</v>
      </c>
      <c r="N1942" s="414" t="s">
        <v>116</v>
      </c>
      <c r="O1942" s="103"/>
      <c r="P1942" s="103"/>
      <c r="Q1942" s="103"/>
      <c r="R1942" s="103"/>
      <c r="S1942" s="103" t="s">
        <v>1768</v>
      </c>
    </row>
    <row r="1943" spans="1:19" ht="14.5" customHeight="1">
      <c r="A1943" s="82" t="str">
        <f t="shared" si="30"/>
        <v>B2170</v>
      </c>
      <c r="B1943" s="410" t="s">
        <v>4606</v>
      </c>
      <c r="C1943" s="410" t="s">
        <v>4607</v>
      </c>
      <c r="D1943" s="410" t="s">
        <v>1764</v>
      </c>
      <c r="E1943" s="410" t="s">
        <v>4608</v>
      </c>
      <c r="F1943" s="410" t="s">
        <v>4609</v>
      </c>
      <c r="G1943" s="416">
        <v>45992</v>
      </c>
      <c r="H1943" s="410" t="s">
        <v>606</v>
      </c>
      <c r="I1943" s="417">
        <v>94</v>
      </c>
      <c r="J1943" s="417">
        <v>46</v>
      </c>
      <c r="K1943" s="417">
        <v>45</v>
      </c>
      <c r="L1943" s="417">
        <v>365</v>
      </c>
      <c r="M1943" s="410"/>
      <c r="N1943" s="410" t="s">
        <v>116</v>
      </c>
      <c r="O1943" s="85" t="s">
        <v>1882</v>
      </c>
      <c r="P1943" s="85"/>
      <c r="Q1943" s="85" t="s">
        <v>1882</v>
      </c>
      <c r="R1943" s="85" t="s">
        <v>1883</v>
      </c>
      <c r="S1943" s="85" t="s">
        <v>1768</v>
      </c>
    </row>
    <row r="1944" spans="1:19" ht="14.5" customHeight="1">
      <c r="A1944" s="103" t="str">
        <f t="shared" si="30"/>
        <v>B2170</v>
      </c>
      <c r="B1944" s="414" t="s">
        <v>4606</v>
      </c>
      <c r="C1944" s="414" t="s">
        <v>4607</v>
      </c>
      <c r="D1944" s="414" t="s">
        <v>1764</v>
      </c>
      <c r="E1944" s="414" t="s">
        <v>4608</v>
      </c>
      <c r="F1944" s="414" t="s">
        <v>4609</v>
      </c>
      <c r="G1944" s="418">
        <v>45992</v>
      </c>
      <c r="H1944" s="414" t="s">
        <v>606</v>
      </c>
      <c r="I1944" s="419">
        <v>45</v>
      </c>
      <c r="J1944" s="419">
        <v>94</v>
      </c>
      <c r="K1944" s="419">
        <v>46</v>
      </c>
      <c r="L1944" s="419">
        <v>365</v>
      </c>
      <c r="M1944" s="414"/>
      <c r="N1944" s="414" t="s">
        <v>116</v>
      </c>
      <c r="O1944" s="103" t="s">
        <v>1882</v>
      </c>
      <c r="P1944" s="103"/>
      <c r="Q1944" s="103" t="s">
        <v>1882</v>
      </c>
      <c r="R1944" s="103" t="s">
        <v>1883</v>
      </c>
      <c r="S1944" s="103" t="s">
        <v>1768</v>
      </c>
    </row>
    <row r="1945" spans="1:19" ht="14.5" customHeight="1">
      <c r="A1945" s="82" t="str">
        <f t="shared" si="30"/>
        <v>B2190</v>
      </c>
      <c r="B1945" s="410" t="s">
        <v>4610</v>
      </c>
      <c r="C1945" s="410" t="s">
        <v>4611</v>
      </c>
      <c r="D1945" s="410" t="s">
        <v>2018</v>
      </c>
      <c r="E1945" s="410" t="s">
        <v>4612</v>
      </c>
      <c r="F1945" s="410" t="s">
        <v>4613</v>
      </c>
      <c r="G1945" s="416">
        <v>45992</v>
      </c>
      <c r="H1945" s="410" t="s">
        <v>606</v>
      </c>
      <c r="I1945" s="417">
        <v>13</v>
      </c>
      <c r="J1945" s="417">
        <v>8</v>
      </c>
      <c r="K1945" s="417">
        <v>5</v>
      </c>
      <c r="L1945" s="417">
        <v>10</v>
      </c>
      <c r="M1945" s="410"/>
      <c r="N1945" s="410" t="s">
        <v>1778</v>
      </c>
      <c r="O1945" s="85"/>
      <c r="P1945" s="85" t="s">
        <v>1882</v>
      </c>
      <c r="Q1945" s="85" t="s">
        <v>1882</v>
      </c>
      <c r="R1945" s="85" t="s">
        <v>1883</v>
      </c>
      <c r="S1945" s="85" t="s">
        <v>1768</v>
      </c>
    </row>
    <row r="1946" spans="1:19" ht="14.5" customHeight="1">
      <c r="A1946" s="103" t="str">
        <f t="shared" si="30"/>
        <v>B2190</v>
      </c>
      <c r="B1946" s="414" t="s">
        <v>4610</v>
      </c>
      <c r="C1946" s="414" t="s">
        <v>4611</v>
      </c>
      <c r="D1946" s="414" t="s">
        <v>2018</v>
      </c>
      <c r="E1946" s="414" t="s">
        <v>4612</v>
      </c>
      <c r="F1946" s="414" t="s">
        <v>4613</v>
      </c>
      <c r="G1946" s="418">
        <v>45992</v>
      </c>
      <c r="H1946" s="414" t="s">
        <v>606</v>
      </c>
      <c r="I1946" s="419">
        <v>5</v>
      </c>
      <c r="J1946" s="419">
        <v>13</v>
      </c>
      <c r="K1946" s="419">
        <v>8</v>
      </c>
      <c r="L1946" s="419">
        <v>10</v>
      </c>
      <c r="M1946" s="414"/>
      <c r="N1946" s="414" t="s">
        <v>1778</v>
      </c>
      <c r="O1946" s="103"/>
      <c r="P1946" s="103" t="s">
        <v>1882</v>
      </c>
      <c r="Q1946" s="103" t="s">
        <v>1882</v>
      </c>
      <c r="R1946" s="103" t="s">
        <v>1883</v>
      </c>
      <c r="S1946" s="103" t="s">
        <v>1768</v>
      </c>
    </row>
    <row r="1947" spans="1:19" ht="14.5" customHeight="1">
      <c r="A1947" s="82" t="str">
        <f t="shared" si="30"/>
        <v>B2210</v>
      </c>
      <c r="B1947" s="410" t="s">
        <v>4614</v>
      </c>
      <c r="C1947" s="410" t="s">
        <v>4615</v>
      </c>
      <c r="D1947" s="410" t="s">
        <v>3931</v>
      </c>
      <c r="E1947" s="410" t="s">
        <v>4616</v>
      </c>
      <c r="F1947" s="410" t="s">
        <v>4617</v>
      </c>
      <c r="G1947" s="416">
        <v>36161</v>
      </c>
      <c r="H1947" s="410" t="s">
        <v>1777</v>
      </c>
      <c r="I1947" s="417">
        <v>39</v>
      </c>
      <c r="J1947" s="417">
        <v>24</v>
      </c>
      <c r="K1947" s="417">
        <v>11</v>
      </c>
      <c r="L1947" s="417">
        <v>165</v>
      </c>
      <c r="M1947" s="410"/>
      <c r="N1947" s="410" t="s">
        <v>113</v>
      </c>
      <c r="O1947" s="85"/>
      <c r="P1947" s="85"/>
      <c r="Q1947" s="85"/>
      <c r="R1947" s="85"/>
      <c r="S1947" s="85" t="s">
        <v>1768</v>
      </c>
    </row>
    <row r="1948" spans="1:19" ht="14.5" customHeight="1">
      <c r="A1948" s="82" t="str">
        <f t="shared" si="30"/>
        <v>B2210</v>
      </c>
      <c r="B1948" s="410" t="s">
        <v>4614</v>
      </c>
      <c r="C1948" s="410" t="s">
        <v>4615</v>
      </c>
      <c r="D1948" s="410" t="s">
        <v>3931</v>
      </c>
      <c r="E1948" s="410" t="s">
        <v>4618</v>
      </c>
      <c r="F1948" s="410" t="s">
        <v>4619</v>
      </c>
      <c r="G1948" s="416">
        <v>40725</v>
      </c>
      <c r="H1948" s="410" t="s">
        <v>1777</v>
      </c>
      <c r="I1948" s="417">
        <v>38</v>
      </c>
      <c r="J1948" s="417">
        <v>23</v>
      </c>
      <c r="K1948" s="417">
        <v>11</v>
      </c>
      <c r="L1948" s="417">
        <v>145</v>
      </c>
      <c r="M1948" s="410"/>
      <c r="N1948" s="410" t="s">
        <v>116</v>
      </c>
      <c r="O1948" s="85"/>
      <c r="P1948" s="85"/>
      <c r="Q1948" s="85"/>
      <c r="R1948" s="85"/>
      <c r="S1948" s="85" t="s">
        <v>1768</v>
      </c>
    </row>
    <row r="1949" spans="1:19" ht="14.5" customHeight="1">
      <c r="A1949" s="82" t="str">
        <f t="shared" si="30"/>
        <v>B2210</v>
      </c>
      <c r="B1949" s="410" t="s">
        <v>4614</v>
      </c>
      <c r="C1949" s="410" t="s">
        <v>4620</v>
      </c>
      <c r="D1949" s="410" t="s">
        <v>2018</v>
      </c>
      <c r="E1949" s="410" t="s">
        <v>4621</v>
      </c>
      <c r="F1949" s="410" t="s">
        <v>4622</v>
      </c>
      <c r="G1949" s="416">
        <v>44835</v>
      </c>
      <c r="H1949" s="410" t="s">
        <v>606</v>
      </c>
      <c r="I1949" s="417">
        <v>38</v>
      </c>
      <c r="J1949" s="417">
        <v>23</v>
      </c>
      <c r="K1949" s="417">
        <v>11</v>
      </c>
      <c r="L1949" s="417">
        <v>145</v>
      </c>
      <c r="M1949" s="410" t="s">
        <v>115</v>
      </c>
      <c r="N1949" s="410" t="s">
        <v>116</v>
      </c>
      <c r="O1949" s="85"/>
      <c r="P1949" s="85"/>
      <c r="Q1949" s="85"/>
      <c r="R1949" s="85"/>
      <c r="S1949" s="85" t="s">
        <v>1768</v>
      </c>
    </row>
    <row r="1950" spans="1:19" ht="14.5" customHeight="1">
      <c r="A1950" s="103" t="str">
        <f t="shared" si="30"/>
        <v>B2210</v>
      </c>
      <c r="B1950" s="414" t="s">
        <v>4614</v>
      </c>
      <c r="C1950" s="414" t="s">
        <v>4615</v>
      </c>
      <c r="D1950" s="414" t="s">
        <v>3931</v>
      </c>
      <c r="E1950" s="414" t="s">
        <v>4616</v>
      </c>
      <c r="F1950" s="414" t="s">
        <v>4617</v>
      </c>
      <c r="G1950" s="418">
        <v>36161</v>
      </c>
      <c r="H1950" s="414" t="s">
        <v>1777</v>
      </c>
      <c r="I1950" s="419">
        <v>11</v>
      </c>
      <c r="J1950" s="419">
        <v>39</v>
      </c>
      <c r="K1950" s="419">
        <v>24</v>
      </c>
      <c r="L1950" s="419">
        <v>165</v>
      </c>
      <c r="M1950" s="414"/>
      <c r="N1950" s="414" t="s">
        <v>113</v>
      </c>
      <c r="O1950" s="103"/>
      <c r="P1950" s="103"/>
      <c r="Q1950" s="103"/>
      <c r="R1950" s="103"/>
      <c r="S1950" s="103" t="s">
        <v>1768</v>
      </c>
    </row>
    <row r="1951" spans="1:19" ht="14.5" customHeight="1">
      <c r="A1951" s="103" t="str">
        <f t="shared" si="30"/>
        <v>B2210</v>
      </c>
      <c r="B1951" s="414" t="s">
        <v>4614</v>
      </c>
      <c r="C1951" s="414" t="s">
        <v>4615</v>
      </c>
      <c r="D1951" s="414" t="s">
        <v>3931</v>
      </c>
      <c r="E1951" s="414" t="s">
        <v>4618</v>
      </c>
      <c r="F1951" s="414" t="s">
        <v>4619</v>
      </c>
      <c r="G1951" s="418">
        <v>40725</v>
      </c>
      <c r="H1951" s="414" t="s">
        <v>1777</v>
      </c>
      <c r="I1951" s="419">
        <v>11</v>
      </c>
      <c r="J1951" s="419">
        <v>38</v>
      </c>
      <c r="K1951" s="419">
        <v>23</v>
      </c>
      <c r="L1951" s="419">
        <v>145</v>
      </c>
      <c r="M1951" s="414"/>
      <c r="N1951" s="414" t="s">
        <v>116</v>
      </c>
      <c r="O1951" s="103"/>
      <c r="P1951" s="103"/>
      <c r="Q1951" s="103"/>
      <c r="R1951" s="103"/>
      <c r="S1951" s="103" t="s">
        <v>1768</v>
      </c>
    </row>
    <row r="1952" spans="1:19" ht="14.5" customHeight="1">
      <c r="A1952" s="103" t="str">
        <f t="shared" si="30"/>
        <v>B2210</v>
      </c>
      <c r="B1952" s="414" t="s">
        <v>4614</v>
      </c>
      <c r="C1952" s="414" t="s">
        <v>4620</v>
      </c>
      <c r="D1952" s="414" t="s">
        <v>2018</v>
      </c>
      <c r="E1952" s="414" t="s">
        <v>4621</v>
      </c>
      <c r="F1952" s="414" t="s">
        <v>4622</v>
      </c>
      <c r="G1952" s="418">
        <v>44835</v>
      </c>
      <c r="H1952" s="414" t="s">
        <v>606</v>
      </c>
      <c r="I1952" s="419">
        <v>11</v>
      </c>
      <c r="J1952" s="419">
        <v>38</v>
      </c>
      <c r="K1952" s="419">
        <v>23</v>
      </c>
      <c r="L1952" s="419">
        <v>145</v>
      </c>
      <c r="M1952" s="414" t="s">
        <v>115</v>
      </c>
      <c r="N1952" s="414" t="s">
        <v>116</v>
      </c>
      <c r="O1952" s="103"/>
      <c r="P1952" s="103"/>
      <c r="Q1952" s="103"/>
      <c r="R1952" s="103"/>
      <c r="S1952" s="103" t="s">
        <v>1768</v>
      </c>
    </row>
    <row r="1953" spans="1:19" ht="14.5" customHeight="1">
      <c r="A1953" s="82" t="str">
        <f t="shared" si="30"/>
        <v>B2238</v>
      </c>
      <c r="B1953" s="410" t="s">
        <v>4623</v>
      </c>
      <c r="C1953" s="410" t="s">
        <v>4624</v>
      </c>
      <c r="D1953" s="410" t="s">
        <v>2018</v>
      </c>
      <c r="E1953" s="410" t="s">
        <v>4625</v>
      </c>
      <c r="F1953" s="410" t="s">
        <v>4626</v>
      </c>
      <c r="G1953" s="416">
        <v>42644</v>
      </c>
      <c r="H1953" s="410" t="s">
        <v>606</v>
      </c>
      <c r="I1953" s="417">
        <v>96</v>
      </c>
      <c r="J1953" s="417">
        <v>58</v>
      </c>
      <c r="K1953" s="417">
        <v>82</v>
      </c>
      <c r="L1953" s="417">
        <v>5729</v>
      </c>
      <c r="M1953" s="410" t="s">
        <v>115</v>
      </c>
      <c r="N1953" s="410" t="s">
        <v>116</v>
      </c>
      <c r="O1953" s="85"/>
      <c r="P1953" s="85" t="s">
        <v>1882</v>
      </c>
      <c r="Q1953" s="85" t="s">
        <v>1882</v>
      </c>
      <c r="R1953" s="85" t="s">
        <v>1883</v>
      </c>
      <c r="S1953" s="85" t="s">
        <v>1768</v>
      </c>
    </row>
    <row r="1954" spans="1:19" ht="14.5" customHeight="1">
      <c r="A1954" s="103" t="str">
        <f t="shared" si="30"/>
        <v>B2238</v>
      </c>
      <c r="B1954" s="414" t="s">
        <v>4623</v>
      </c>
      <c r="C1954" s="414" t="s">
        <v>4624</v>
      </c>
      <c r="D1954" s="414" t="s">
        <v>2018</v>
      </c>
      <c r="E1954" s="414" t="s">
        <v>4625</v>
      </c>
      <c r="F1954" s="414" t="s">
        <v>4626</v>
      </c>
      <c r="G1954" s="418">
        <v>42644</v>
      </c>
      <c r="H1954" s="414" t="s">
        <v>606</v>
      </c>
      <c r="I1954" s="419">
        <v>82</v>
      </c>
      <c r="J1954" s="419">
        <v>96</v>
      </c>
      <c r="K1954" s="419">
        <v>58</v>
      </c>
      <c r="L1954" s="419">
        <v>5729</v>
      </c>
      <c r="M1954" s="414" t="s">
        <v>115</v>
      </c>
      <c r="N1954" s="414" t="s">
        <v>116</v>
      </c>
      <c r="O1954" s="103"/>
      <c r="P1954" s="103" t="s">
        <v>1882</v>
      </c>
      <c r="Q1954" s="103" t="s">
        <v>1882</v>
      </c>
      <c r="R1954" s="103" t="s">
        <v>1883</v>
      </c>
      <c r="S1954" s="103" t="s">
        <v>1768</v>
      </c>
    </row>
    <row r="1955" spans="1:19" ht="14.5" customHeight="1">
      <c r="A1955" s="82" t="str">
        <f t="shared" si="30"/>
        <v>B2250</v>
      </c>
      <c r="B1955" s="410" t="s">
        <v>1352</v>
      </c>
      <c r="C1955" s="410" t="s">
        <v>4627</v>
      </c>
      <c r="D1955" s="410" t="s">
        <v>2018</v>
      </c>
      <c r="E1955" s="410" t="s">
        <v>4628</v>
      </c>
      <c r="F1955" s="410" t="s">
        <v>4629</v>
      </c>
      <c r="G1955" s="416">
        <v>44652</v>
      </c>
      <c r="H1955" s="410" t="s">
        <v>606</v>
      </c>
      <c r="I1955" s="417">
        <v>23</v>
      </c>
      <c r="J1955" s="417">
        <v>17</v>
      </c>
      <c r="K1955" s="417">
        <v>24</v>
      </c>
      <c r="L1955" s="417">
        <v>1796</v>
      </c>
      <c r="M1955" s="410" t="s">
        <v>115</v>
      </c>
      <c r="N1955" s="410" t="s">
        <v>113</v>
      </c>
      <c r="O1955" s="85" t="s">
        <v>1882</v>
      </c>
      <c r="P1955" s="85"/>
      <c r="Q1955" s="85" t="s">
        <v>1882</v>
      </c>
      <c r="R1955" s="85" t="s">
        <v>1883</v>
      </c>
      <c r="S1955" s="85" t="s">
        <v>1768</v>
      </c>
    </row>
    <row r="1956" spans="1:19" ht="14.5" customHeight="1">
      <c r="A1956" s="82" t="str">
        <f t="shared" si="30"/>
        <v>B2250</v>
      </c>
      <c r="B1956" s="410" t="s">
        <v>1352</v>
      </c>
      <c r="C1956" s="410" t="s">
        <v>4630</v>
      </c>
      <c r="D1956" s="410" t="s">
        <v>2018</v>
      </c>
      <c r="E1956" s="410" t="s">
        <v>4631</v>
      </c>
      <c r="F1956" s="410" t="s">
        <v>4632</v>
      </c>
      <c r="G1956" s="416">
        <v>44652</v>
      </c>
      <c r="H1956" s="410" t="s">
        <v>606</v>
      </c>
      <c r="I1956" s="417">
        <v>23</v>
      </c>
      <c r="J1956" s="417">
        <v>17</v>
      </c>
      <c r="K1956" s="417">
        <v>24</v>
      </c>
      <c r="L1956" s="417">
        <v>1796</v>
      </c>
      <c r="M1956" s="410" t="s">
        <v>115</v>
      </c>
      <c r="N1956" s="410" t="s">
        <v>116</v>
      </c>
      <c r="O1956" s="85" t="s">
        <v>1882</v>
      </c>
      <c r="P1956" s="85"/>
      <c r="Q1956" s="85" t="s">
        <v>1882</v>
      </c>
      <c r="R1956" s="85" t="s">
        <v>1883</v>
      </c>
      <c r="S1956" s="85" t="s">
        <v>1768</v>
      </c>
    </row>
    <row r="1957" spans="1:19" ht="14.5" customHeight="1">
      <c r="A1957" s="103" t="str">
        <f t="shared" si="30"/>
        <v>B2250</v>
      </c>
      <c r="B1957" s="414" t="s">
        <v>1352</v>
      </c>
      <c r="C1957" s="414" t="s">
        <v>4627</v>
      </c>
      <c r="D1957" s="414" t="s">
        <v>2018</v>
      </c>
      <c r="E1957" s="414" t="s">
        <v>4628</v>
      </c>
      <c r="F1957" s="414" t="s">
        <v>4629</v>
      </c>
      <c r="G1957" s="418">
        <v>44652</v>
      </c>
      <c r="H1957" s="414" t="s">
        <v>606</v>
      </c>
      <c r="I1957" s="419">
        <v>24</v>
      </c>
      <c r="J1957" s="419">
        <v>23</v>
      </c>
      <c r="K1957" s="419">
        <v>17</v>
      </c>
      <c r="L1957" s="419">
        <v>1796</v>
      </c>
      <c r="M1957" s="414" t="s">
        <v>115</v>
      </c>
      <c r="N1957" s="414" t="s">
        <v>113</v>
      </c>
      <c r="O1957" s="103" t="s">
        <v>1882</v>
      </c>
      <c r="P1957" s="103"/>
      <c r="Q1957" s="103" t="s">
        <v>1882</v>
      </c>
      <c r="R1957" s="103" t="s">
        <v>1883</v>
      </c>
      <c r="S1957" s="103" t="s">
        <v>1768</v>
      </c>
    </row>
    <row r="1958" spans="1:19" ht="14.5" customHeight="1">
      <c r="A1958" s="103" t="str">
        <f t="shared" si="30"/>
        <v>B2250</v>
      </c>
      <c r="B1958" s="414" t="s">
        <v>1352</v>
      </c>
      <c r="C1958" s="414" t="s">
        <v>4630</v>
      </c>
      <c r="D1958" s="414" t="s">
        <v>2018</v>
      </c>
      <c r="E1958" s="414" t="s">
        <v>4631</v>
      </c>
      <c r="F1958" s="414" t="s">
        <v>4632</v>
      </c>
      <c r="G1958" s="418">
        <v>44652</v>
      </c>
      <c r="H1958" s="414" t="s">
        <v>606</v>
      </c>
      <c r="I1958" s="419">
        <v>24</v>
      </c>
      <c r="J1958" s="419">
        <v>23</v>
      </c>
      <c r="K1958" s="419">
        <v>17</v>
      </c>
      <c r="L1958" s="419">
        <v>1796</v>
      </c>
      <c r="M1958" s="414" t="s">
        <v>115</v>
      </c>
      <c r="N1958" s="414" t="s">
        <v>116</v>
      </c>
      <c r="O1958" s="103" t="s">
        <v>1882</v>
      </c>
      <c r="P1958" s="103"/>
      <c r="Q1958" s="103" t="s">
        <v>1882</v>
      </c>
      <c r="R1958" s="103" t="s">
        <v>1883</v>
      </c>
      <c r="S1958" s="103" t="s">
        <v>1768</v>
      </c>
    </row>
    <row r="1959" spans="1:19" ht="14.5" customHeight="1">
      <c r="A1959" s="82" t="str">
        <f t="shared" si="30"/>
        <v>B2260</v>
      </c>
      <c r="B1959" s="410" t="s">
        <v>1355</v>
      </c>
      <c r="C1959" s="410" t="s">
        <v>4633</v>
      </c>
      <c r="D1959" s="410" t="s">
        <v>2018</v>
      </c>
      <c r="E1959" s="410" t="s">
        <v>4634</v>
      </c>
      <c r="F1959" s="410" t="s">
        <v>4635</v>
      </c>
      <c r="G1959" s="416">
        <v>44652</v>
      </c>
      <c r="H1959" s="410" t="s">
        <v>606</v>
      </c>
      <c r="I1959" s="417">
        <v>44</v>
      </c>
      <c r="J1959" s="417">
        <v>24</v>
      </c>
      <c r="K1959" s="417">
        <v>17</v>
      </c>
      <c r="L1959" s="417">
        <v>435</v>
      </c>
      <c r="M1959" s="410" t="s">
        <v>115</v>
      </c>
      <c r="N1959" s="410" t="s">
        <v>116</v>
      </c>
      <c r="O1959" s="85"/>
      <c r="P1959" s="85"/>
      <c r="Q1959" s="85"/>
      <c r="R1959" s="85"/>
      <c r="S1959" s="85" t="s">
        <v>1768</v>
      </c>
    </row>
    <row r="1960" spans="1:19" ht="14.5" customHeight="1">
      <c r="A1960" s="103" t="str">
        <f t="shared" si="30"/>
        <v>B2260</v>
      </c>
      <c r="B1960" s="414" t="s">
        <v>1355</v>
      </c>
      <c r="C1960" s="414" t="s">
        <v>4633</v>
      </c>
      <c r="D1960" s="414" t="s">
        <v>2018</v>
      </c>
      <c r="E1960" s="414" t="s">
        <v>4634</v>
      </c>
      <c r="F1960" s="414" t="s">
        <v>4635</v>
      </c>
      <c r="G1960" s="418">
        <v>44652</v>
      </c>
      <c r="H1960" s="414" t="s">
        <v>606</v>
      </c>
      <c r="I1960" s="419">
        <v>17</v>
      </c>
      <c r="J1960" s="419">
        <v>44</v>
      </c>
      <c r="K1960" s="419">
        <v>24</v>
      </c>
      <c r="L1960" s="419">
        <v>435</v>
      </c>
      <c r="M1960" s="414" t="s">
        <v>115</v>
      </c>
      <c r="N1960" s="414" t="s">
        <v>116</v>
      </c>
      <c r="O1960" s="103"/>
      <c r="P1960" s="103"/>
      <c r="Q1960" s="103"/>
      <c r="R1960" s="103"/>
      <c r="S1960" s="103" t="s">
        <v>1768</v>
      </c>
    </row>
    <row r="1961" spans="1:19" ht="14.5" customHeight="1">
      <c r="A1961" s="82" t="str">
        <f t="shared" si="30"/>
        <v>B2260</v>
      </c>
      <c r="B1961" s="410" t="s">
        <v>4636</v>
      </c>
      <c r="C1961" s="410" t="s">
        <v>4637</v>
      </c>
      <c r="D1961" s="410" t="s">
        <v>3931</v>
      </c>
      <c r="E1961" s="410" t="s">
        <v>4638</v>
      </c>
      <c r="F1961" s="410" t="s">
        <v>4639</v>
      </c>
      <c r="G1961" s="416">
        <v>40725</v>
      </c>
      <c r="H1961" s="410" t="s">
        <v>1777</v>
      </c>
      <c r="I1961" s="417">
        <v>0</v>
      </c>
      <c r="J1961" s="417">
        <v>0</v>
      </c>
      <c r="K1961" s="417">
        <v>0</v>
      </c>
      <c r="L1961" s="417">
        <v>404</v>
      </c>
      <c r="M1961" s="410"/>
      <c r="N1961" s="410" t="s">
        <v>116</v>
      </c>
      <c r="O1961" s="85"/>
      <c r="P1961" s="85"/>
      <c r="Q1961" s="85"/>
      <c r="R1961" s="85"/>
      <c r="S1961" s="85" t="s">
        <v>1768</v>
      </c>
    </row>
    <row r="1962" spans="1:19" ht="14.5" customHeight="1">
      <c r="A1962" s="103" t="str">
        <f t="shared" si="30"/>
        <v>B2260</v>
      </c>
      <c r="B1962" s="414" t="s">
        <v>4636</v>
      </c>
      <c r="C1962" s="414" t="s">
        <v>4637</v>
      </c>
      <c r="D1962" s="414" t="s">
        <v>3931</v>
      </c>
      <c r="E1962" s="414" t="s">
        <v>4638</v>
      </c>
      <c r="F1962" s="414" t="s">
        <v>4639</v>
      </c>
      <c r="G1962" s="418">
        <v>40725</v>
      </c>
      <c r="H1962" s="414" t="s">
        <v>1777</v>
      </c>
      <c r="I1962" s="419">
        <v>0</v>
      </c>
      <c r="J1962" s="419">
        <v>0</v>
      </c>
      <c r="K1962" s="419">
        <v>0</v>
      </c>
      <c r="L1962" s="419">
        <v>404</v>
      </c>
      <c r="M1962" s="414"/>
      <c r="N1962" s="414" t="s">
        <v>116</v>
      </c>
      <c r="O1962" s="103"/>
      <c r="P1962" s="103"/>
      <c r="Q1962" s="103"/>
      <c r="R1962" s="103"/>
      <c r="S1962" s="103" t="s">
        <v>1768</v>
      </c>
    </row>
    <row r="1963" spans="1:19" ht="14.5" customHeight="1">
      <c r="A1963" s="82" t="str">
        <f t="shared" si="30"/>
        <v>B2370</v>
      </c>
      <c r="B1963" s="410" t="s">
        <v>4640</v>
      </c>
      <c r="C1963" s="410" t="s">
        <v>4641</v>
      </c>
      <c r="D1963" s="410" t="s">
        <v>2018</v>
      </c>
      <c r="E1963" s="410" t="s">
        <v>4642</v>
      </c>
      <c r="F1963" s="410" t="s">
        <v>4643</v>
      </c>
      <c r="G1963" s="416">
        <v>41821</v>
      </c>
      <c r="H1963" s="410" t="s">
        <v>1777</v>
      </c>
      <c r="I1963" s="417">
        <v>29</v>
      </c>
      <c r="J1963" s="417">
        <v>15</v>
      </c>
      <c r="K1963" s="417">
        <v>19</v>
      </c>
      <c r="L1963" s="417">
        <v>39</v>
      </c>
      <c r="M1963" s="410"/>
      <c r="N1963" s="410" t="s">
        <v>116</v>
      </c>
      <c r="O1963" s="85"/>
      <c r="P1963" s="85"/>
      <c r="Q1963" s="85"/>
      <c r="R1963" s="85"/>
      <c r="S1963" s="85" t="s">
        <v>1768</v>
      </c>
    </row>
    <row r="1964" spans="1:19" ht="14.5" customHeight="1">
      <c r="A1964" s="82" t="str">
        <f t="shared" si="30"/>
        <v>B2370</v>
      </c>
      <c r="B1964" s="410" t="s">
        <v>4640</v>
      </c>
      <c r="C1964" s="410" t="s">
        <v>4644</v>
      </c>
      <c r="D1964" s="410" t="s">
        <v>2018</v>
      </c>
      <c r="E1964" s="410" t="s">
        <v>4645</v>
      </c>
      <c r="F1964" s="410" t="s">
        <v>4646</v>
      </c>
      <c r="G1964" s="416">
        <v>44652</v>
      </c>
      <c r="H1964" s="410" t="s">
        <v>606</v>
      </c>
      <c r="I1964" s="417">
        <v>29</v>
      </c>
      <c r="J1964" s="417">
        <v>15</v>
      </c>
      <c r="K1964" s="417">
        <v>19</v>
      </c>
      <c r="L1964" s="417">
        <v>39</v>
      </c>
      <c r="M1964" s="410" t="s">
        <v>115</v>
      </c>
      <c r="N1964" s="410" t="s">
        <v>116</v>
      </c>
      <c r="O1964" s="85"/>
      <c r="P1964" s="85"/>
      <c r="Q1964" s="85"/>
      <c r="R1964" s="85"/>
      <c r="S1964" s="85" t="s">
        <v>1768</v>
      </c>
    </row>
    <row r="1965" spans="1:19" ht="14.5" customHeight="1">
      <c r="A1965" s="103" t="str">
        <f t="shared" si="30"/>
        <v>B2370</v>
      </c>
      <c r="B1965" s="414" t="s">
        <v>4640</v>
      </c>
      <c r="C1965" s="414" t="s">
        <v>4641</v>
      </c>
      <c r="D1965" s="414" t="s">
        <v>2018</v>
      </c>
      <c r="E1965" s="414" t="s">
        <v>4642</v>
      </c>
      <c r="F1965" s="414" t="s">
        <v>4643</v>
      </c>
      <c r="G1965" s="418">
        <v>41821</v>
      </c>
      <c r="H1965" s="414" t="s">
        <v>1777</v>
      </c>
      <c r="I1965" s="419">
        <v>19</v>
      </c>
      <c r="J1965" s="419">
        <v>29</v>
      </c>
      <c r="K1965" s="419">
        <v>15</v>
      </c>
      <c r="L1965" s="419">
        <v>39</v>
      </c>
      <c r="M1965" s="414"/>
      <c r="N1965" s="414" t="s">
        <v>116</v>
      </c>
      <c r="O1965" s="103"/>
      <c r="P1965" s="103"/>
      <c r="Q1965" s="103"/>
      <c r="R1965" s="103"/>
      <c r="S1965" s="103" t="s">
        <v>1768</v>
      </c>
    </row>
    <row r="1966" spans="1:19" ht="14.5" customHeight="1">
      <c r="A1966" s="103" t="str">
        <f t="shared" si="30"/>
        <v>B2370</v>
      </c>
      <c r="B1966" s="414" t="s">
        <v>4640</v>
      </c>
      <c r="C1966" s="414" t="s">
        <v>4644</v>
      </c>
      <c r="D1966" s="414" t="s">
        <v>2018</v>
      </c>
      <c r="E1966" s="414" t="s">
        <v>4645</v>
      </c>
      <c r="F1966" s="414" t="s">
        <v>4646</v>
      </c>
      <c r="G1966" s="418">
        <v>44652</v>
      </c>
      <c r="H1966" s="414" t="s">
        <v>606</v>
      </c>
      <c r="I1966" s="419">
        <v>19</v>
      </c>
      <c r="J1966" s="419">
        <v>29</v>
      </c>
      <c r="K1966" s="419">
        <v>15</v>
      </c>
      <c r="L1966" s="419">
        <v>39</v>
      </c>
      <c r="M1966" s="414" t="s">
        <v>115</v>
      </c>
      <c r="N1966" s="414" t="s">
        <v>116</v>
      </c>
      <c r="O1966" s="103"/>
      <c r="P1966" s="103"/>
      <c r="Q1966" s="103"/>
      <c r="R1966" s="103"/>
      <c r="S1966" s="103" t="s">
        <v>1768</v>
      </c>
    </row>
    <row r="1967" spans="1:19" ht="14.5" customHeight="1">
      <c r="A1967" s="82" t="str">
        <f t="shared" si="30"/>
        <v>B2380</v>
      </c>
      <c r="B1967" s="410" t="s">
        <v>4647</v>
      </c>
      <c r="C1967" s="410" t="s">
        <v>4648</v>
      </c>
      <c r="D1967" s="410" t="s">
        <v>2018</v>
      </c>
      <c r="E1967" s="410" t="s">
        <v>4649</v>
      </c>
      <c r="F1967" s="410" t="s">
        <v>4650</v>
      </c>
      <c r="G1967" s="416">
        <v>46023</v>
      </c>
      <c r="H1967" s="410" t="s">
        <v>623</v>
      </c>
      <c r="I1967" s="417">
        <v>26</v>
      </c>
      <c r="J1967" s="417">
        <v>17</v>
      </c>
      <c r="K1967" s="417">
        <v>15</v>
      </c>
      <c r="L1967" s="417">
        <v>104</v>
      </c>
      <c r="M1967" s="410"/>
      <c r="N1967" s="410" t="s">
        <v>116</v>
      </c>
      <c r="O1967" s="85"/>
      <c r="P1967" s="85"/>
      <c r="Q1967" s="85"/>
      <c r="R1967" s="85"/>
      <c r="S1967" s="85" t="s">
        <v>1768</v>
      </c>
    </row>
    <row r="1968" spans="1:19" ht="14.5" customHeight="1">
      <c r="A1968" s="103" t="str">
        <f t="shared" si="30"/>
        <v>B2380</v>
      </c>
      <c r="B1968" s="414" t="s">
        <v>4647</v>
      </c>
      <c r="C1968" s="414" t="s">
        <v>4648</v>
      </c>
      <c r="D1968" s="414" t="s">
        <v>2018</v>
      </c>
      <c r="E1968" s="414" t="s">
        <v>4649</v>
      </c>
      <c r="F1968" s="414" t="s">
        <v>4650</v>
      </c>
      <c r="G1968" s="418">
        <v>46023</v>
      </c>
      <c r="H1968" s="414" t="s">
        <v>623</v>
      </c>
      <c r="I1968" s="419">
        <v>15</v>
      </c>
      <c r="J1968" s="419">
        <v>26</v>
      </c>
      <c r="K1968" s="419">
        <v>17</v>
      </c>
      <c r="L1968" s="419">
        <v>104</v>
      </c>
      <c r="M1968" s="414"/>
      <c r="N1968" s="414" t="s">
        <v>116</v>
      </c>
      <c r="O1968" s="103"/>
      <c r="P1968" s="103"/>
      <c r="Q1968" s="103"/>
      <c r="R1968" s="103"/>
      <c r="S1968" s="103" t="s">
        <v>1768</v>
      </c>
    </row>
    <row r="1969" spans="1:19" ht="14.5" customHeight="1">
      <c r="A1969" s="82" t="str">
        <f t="shared" si="30"/>
        <v>B2394</v>
      </c>
      <c r="B1969" s="410" t="s">
        <v>4651</v>
      </c>
      <c r="C1969" s="410" t="s">
        <v>4652</v>
      </c>
      <c r="D1969" s="410" t="s">
        <v>1764</v>
      </c>
      <c r="E1969" s="410" t="s">
        <v>4653</v>
      </c>
      <c r="F1969" s="410" t="s">
        <v>4654</v>
      </c>
      <c r="G1969" s="416">
        <v>42339</v>
      </c>
      <c r="H1969" s="410" t="s">
        <v>623</v>
      </c>
      <c r="I1969" s="417">
        <v>168</v>
      </c>
      <c r="J1969" s="417">
        <v>94</v>
      </c>
      <c r="K1969" s="417">
        <v>86</v>
      </c>
      <c r="L1969" s="417">
        <v>6250</v>
      </c>
      <c r="M1969" s="410" t="s">
        <v>115</v>
      </c>
      <c r="N1969" s="410" t="s">
        <v>116</v>
      </c>
      <c r="O1969" s="85"/>
      <c r="P1969" s="85" t="s">
        <v>1882</v>
      </c>
      <c r="Q1969" s="85" t="s">
        <v>1882</v>
      </c>
      <c r="R1969" s="85" t="s">
        <v>1883</v>
      </c>
      <c r="S1969" s="85" t="s">
        <v>1768</v>
      </c>
    </row>
    <row r="1970" spans="1:19" ht="14.5" customHeight="1">
      <c r="A1970" s="82" t="str">
        <f t="shared" si="30"/>
        <v>B2394</v>
      </c>
      <c r="B1970" s="410" t="s">
        <v>4651</v>
      </c>
      <c r="C1970" s="410" t="s">
        <v>4652</v>
      </c>
      <c r="D1970" s="410" t="s">
        <v>1764</v>
      </c>
      <c r="E1970" s="410" t="s">
        <v>4655</v>
      </c>
      <c r="F1970" s="410" t="s">
        <v>4656</v>
      </c>
      <c r="G1970" s="416">
        <v>43891</v>
      </c>
      <c r="H1970" s="410" t="s">
        <v>623</v>
      </c>
      <c r="I1970" s="417">
        <v>168</v>
      </c>
      <c r="J1970" s="417">
        <v>94</v>
      </c>
      <c r="K1970" s="417">
        <v>86</v>
      </c>
      <c r="L1970" s="417">
        <v>6250</v>
      </c>
      <c r="M1970" s="410" t="s">
        <v>115</v>
      </c>
      <c r="N1970" s="410" t="s">
        <v>116</v>
      </c>
      <c r="O1970" s="85"/>
      <c r="P1970" s="85" t="s">
        <v>1882</v>
      </c>
      <c r="Q1970" s="85" t="s">
        <v>1882</v>
      </c>
      <c r="R1970" s="85" t="s">
        <v>1883</v>
      </c>
      <c r="S1970" s="85" t="s">
        <v>1768</v>
      </c>
    </row>
    <row r="1971" spans="1:19" ht="14.5" customHeight="1">
      <c r="A1971" s="82" t="str">
        <f t="shared" si="30"/>
        <v>B2394</v>
      </c>
      <c r="B1971" s="410" t="s">
        <v>4651</v>
      </c>
      <c r="C1971" s="410" t="s">
        <v>4652</v>
      </c>
      <c r="D1971" s="410" t="s">
        <v>1764</v>
      </c>
      <c r="E1971" s="410" t="s">
        <v>4657</v>
      </c>
      <c r="F1971" s="410" t="s">
        <v>4658</v>
      </c>
      <c r="G1971" s="416">
        <v>46722</v>
      </c>
      <c r="H1971" s="410" t="s">
        <v>606</v>
      </c>
      <c r="I1971" s="417">
        <v>149.9</v>
      </c>
      <c r="J1971" s="417">
        <v>86.1</v>
      </c>
      <c r="K1971" s="417">
        <v>96.2</v>
      </c>
      <c r="L1971" s="417">
        <v>4080</v>
      </c>
      <c r="M1971" s="410" t="s">
        <v>115</v>
      </c>
      <c r="N1971" s="410" t="s">
        <v>116</v>
      </c>
      <c r="O1971" s="85"/>
      <c r="P1971" s="85" t="s">
        <v>1882</v>
      </c>
      <c r="Q1971" s="85" t="s">
        <v>1882</v>
      </c>
      <c r="R1971" s="85" t="s">
        <v>1883</v>
      </c>
      <c r="S1971" s="85" t="s">
        <v>1768</v>
      </c>
    </row>
    <row r="1972" spans="1:19" ht="14.5" customHeight="1">
      <c r="A1972" s="82" t="str">
        <f t="shared" si="30"/>
        <v>B2394</v>
      </c>
      <c r="B1972" s="410" t="s">
        <v>4651</v>
      </c>
      <c r="C1972" s="410" t="s">
        <v>4652</v>
      </c>
      <c r="D1972" s="410" t="s">
        <v>1764</v>
      </c>
      <c r="E1972" s="410" t="s">
        <v>4659</v>
      </c>
      <c r="F1972" s="410" t="s">
        <v>4660</v>
      </c>
      <c r="G1972" s="416">
        <v>44896</v>
      </c>
      <c r="H1972" s="410" t="s">
        <v>606</v>
      </c>
      <c r="I1972" s="417">
        <v>168</v>
      </c>
      <c r="J1972" s="417">
        <v>94</v>
      </c>
      <c r="K1972" s="417">
        <v>86</v>
      </c>
      <c r="L1972" s="417">
        <v>6250</v>
      </c>
      <c r="M1972" s="410" t="s">
        <v>115</v>
      </c>
      <c r="N1972" s="410" t="s">
        <v>116</v>
      </c>
      <c r="O1972" s="85"/>
      <c r="P1972" s="85" t="s">
        <v>1882</v>
      </c>
      <c r="Q1972" s="85" t="s">
        <v>1882</v>
      </c>
      <c r="R1972" s="85" t="s">
        <v>1883</v>
      </c>
      <c r="S1972" s="85" t="s">
        <v>1768</v>
      </c>
    </row>
    <row r="1973" spans="1:19" ht="14.5" customHeight="1">
      <c r="A1973" s="103" t="str">
        <f t="shared" si="30"/>
        <v>B2394</v>
      </c>
      <c r="B1973" s="414" t="s">
        <v>4651</v>
      </c>
      <c r="C1973" s="414" t="s">
        <v>4652</v>
      </c>
      <c r="D1973" s="414" t="s">
        <v>1764</v>
      </c>
      <c r="E1973" s="414" t="s">
        <v>4653</v>
      </c>
      <c r="F1973" s="414" t="s">
        <v>4654</v>
      </c>
      <c r="G1973" s="418">
        <v>42339</v>
      </c>
      <c r="H1973" s="414" t="s">
        <v>623</v>
      </c>
      <c r="I1973" s="419">
        <v>86</v>
      </c>
      <c r="J1973" s="419">
        <v>168</v>
      </c>
      <c r="K1973" s="419">
        <v>94</v>
      </c>
      <c r="L1973" s="419">
        <v>6250</v>
      </c>
      <c r="M1973" s="414" t="s">
        <v>115</v>
      </c>
      <c r="N1973" s="414" t="s">
        <v>116</v>
      </c>
      <c r="O1973" s="103"/>
      <c r="P1973" s="103" t="s">
        <v>1882</v>
      </c>
      <c r="Q1973" s="103" t="s">
        <v>1882</v>
      </c>
      <c r="R1973" s="103" t="s">
        <v>1883</v>
      </c>
      <c r="S1973" s="103" t="s">
        <v>1768</v>
      </c>
    </row>
    <row r="1974" spans="1:19" ht="14.5" customHeight="1">
      <c r="A1974" s="103" t="str">
        <f t="shared" si="30"/>
        <v>B2394</v>
      </c>
      <c r="B1974" s="414" t="s">
        <v>4651</v>
      </c>
      <c r="C1974" s="414" t="s">
        <v>4652</v>
      </c>
      <c r="D1974" s="414" t="s">
        <v>1764</v>
      </c>
      <c r="E1974" s="414" t="s">
        <v>4655</v>
      </c>
      <c r="F1974" s="414" t="s">
        <v>4656</v>
      </c>
      <c r="G1974" s="418">
        <v>43891</v>
      </c>
      <c r="H1974" s="414" t="s">
        <v>623</v>
      </c>
      <c r="I1974" s="419">
        <v>86</v>
      </c>
      <c r="J1974" s="419">
        <v>168</v>
      </c>
      <c r="K1974" s="419">
        <v>94</v>
      </c>
      <c r="L1974" s="419">
        <v>6250</v>
      </c>
      <c r="M1974" s="414" t="s">
        <v>115</v>
      </c>
      <c r="N1974" s="414" t="s">
        <v>116</v>
      </c>
      <c r="O1974" s="103"/>
      <c r="P1974" s="103" t="s">
        <v>1882</v>
      </c>
      <c r="Q1974" s="103" t="s">
        <v>1882</v>
      </c>
      <c r="R1974" s="103" t="s">
        <v>1883</v>
      </c>
      <c r="S1974" s="103" t="s">
        <v>1768</v>
      </c>
    </row>
    <row r="1975" spans="1:19" ht="14.5" customHeight="1">
      <c r="A1975" s="103" t="str">
        <f t="shared" si="30"/>
        <v>B2394</v>
      </c>
      <c r="B1975" s="414" t="s">
        <v>4651</v>
      </c>
      <c r="C1975" s="414" t="s">
        <v>4652</v>
      </c>
      <c r="D1975" s="414" t="s">
        <v>1764</v>
      </c>
      <c r="E1975" s="414" t="s">
        <v>4657</v>
      </c>
      <c r="F1975" s="414" t="s">
        <v>4658</v>
      </c>
      <c r="G1975" s="418">
        <v>46722</v>
      </c>
      <c r="H1975" s="414" t="s">
        <v>606</v>
      </c>
      <c r="I1975" s="419">
        <v>96.2</v>
      </c>
      <c r="J1975" s="419">
        <v>149.9</v>
      </c>
      <c r="K1975" s="419">
        <v>86.1</v>
      </c>
      <c r="L1975" s="419">
        <v>4080</v>
      </c>
      <c r="M1975" s="414" t="s">
        <v>115</v>
      </c>
      <c r="N1975" s="414" t="s">
        <v>116</v>
      </c>
      <c r="O1975" s="103"/>
      <c r="P1975" s="103" t="s">
        <v>1882</v>
      </c>
      <c r="Q1975" s="103" t="s">
        <v>1882</v>
      </c>
      <c r="R1975" s="103" t="s">
        <v>1883</v>
      </c>
      <c r="S1975" s="103" t="s">
        <v>1768</v>
      </c>
    </row>
    <row r="1976" spans="1:19" ht="14.5" customHeight="1">
      <c r="A1976" s="103" t="str">
        <f t="shared" si="30"/>
        <v>B2394</v>
      </c>
      <c r="B1976" s="414" t="s">
        <v>4651</v>
      </c>
      <c r="C1976" s="414" t="s">
        <v>4652</v>
      </c>
      <c r="D1976" s="414" t="s">
        <v>1764</v>
      </c>
      <c r="E1976" s="414" t="s">
        <v>4659</v>
      </c>
      <c r="F1976" s="414" t="s">
        <v>4660</v>
      </c>
      <c r="G1976" s="418">
        <v>44896</v>
      </c>
      <c r="H1976" s="414" t="s">
        <v>606</v>
      </c>
      <c r="I1976" s="419">
        <v>86</v>
      </c>
      <c r="J1976" s="419">
        <v>168</v>
      </c>
      <c r="K1976" s="419">
        <v>94</v>
      </c>
      <c r="L1976" s="419">
        <v>6250</v>
      </c>
      <c r="M1976" s="414" t="s">
        <v>115</v>
      </c>
      <c r="N1976" s="414" t="s">
        <v>116</v>
      </c>
      <c r="O1976" s="103"/>
      <c r="P1976" s="103" t="s">
        <v>1882</v>
      </c>
      <c r="Q1976" s="103" t="s">
        <v>1882</v>
      </c>
      <c r="R1976" s="103" t="s">
        <v>1883</v>
      </c>
      <c r="S1976" s="103" t="s">
        <v>1768</v>
      </c>
    </row>
    <row r="1977" spans="1:19" ht="14.5" customHeight="1">
      <c r="A1977" s="82" t="str">
        <f t="shared" si="30"/>
        <v>B2394</v>
      </c>
      <c r="B1977" s="410" t="s">
        <v>4661</v>
      </c>
      <c r="C1977" s="410" t="s">
        <v>4652</v>
      </c>
      <c r="D1977" s="410" t="s">
        <v>1764</v>
      </c>
      <c r="E1977" s="410" t="s">
        <v>4662</v>
      </c>
      <c r="F1977" s="410" t="s">
        <v>4663</v>
      </c>
      <c r="G1977" s="416">
        <v>42339</v>
      </c>
      <c r="H1977" s="410" t="s">
        <v>623</v>
      </c>
      <c r="I1977" s="417">
        <v>0</v>
      </c>
      <c r="J1977" s="417">
        <v>0</v>
      </c>
      <c r="K1977" s="417">
        <v>0</v>
      </c>
      <c r="L1977" s="417">
        <v>0</v>
      </c>
      <c r="M1977" s="410" t="s">
        <v>115</v>
      </c>
      <c r="N1977" s="410" t="s">
        <v>116</v>
      </c>
      <c r="O1977" s="85"/>
      <c r="P1977" s="85" t="s">
        <v>1882</v>
      </c>
      <c r="Q1977" s="85" t="s">
        <v>1882</v>
      </c>
      <c r="R1977" s="85" t="s">
        <v>1883</v>
      </c>
      <c r="S1977" s="85" t="s">
        <v>1768</v>
      </c>
    </row>
    <row r="1978" spans="1:19" ht="14.5" customHeight="1">
      <c r="A1978" s="82" t="str">
        <f t="shared" si="30"/>
        <v>B2394</v>
      </c>
      <c r="B1978" s="410" t="s">
        <v>4661</v>
      </c>
      <c r="C1978" s="410" t="s">
        <v>4652</v>
      </c>
      <c r="D1978" s="410" t="s">
        <v>1764</v>
      </c>
      <c r="E1978" s="410" t="s">
        <v>4664</v>
      </c>
      <c r="F1978" s="410" t="s">
        <v>4665</v>
      </c>
      <c r="G1978" s="416">
        <v>42339</v>
      </c>
      <c r="H1978" s="410" t="s">
        <v>623</v>
      </c>
      <c r="I1978" s="417">
        <v>0</v>
      </c>
      <c r="J1978" s="417">
        <v>0</v>
      </c>
      <c r="K1978" s="417">
        <v>0</v>
      </c>
      <c r="L1978" s="417">
        <v>0</v>
      </c>
      <c r="M1978" s="410" t="s">
        <v>115</v>
      </c>
      <c r="N1978" s="410" t="s">
        <v>116</v>
      </c>
      <c r="O1978" s="85"/>
      <c r="P1978" s="85" t="s">
        <v>1882</v>
      </c>
      <c r="Q1978" s="85" t="s">
        <v>1882</v>
      </c>
      <c r="R1978" s="85" t="s">
        <v>1883</v>
      </c>
      <c r="S1978" s="85" t="s">
        <v>1768</v>
      </c>
    </row>
    <row r="1979" spans="1:19" ht="14.5" customHeight="1">
      <c r="A1979" s="103" t="str">
        <f t="shared" si="30"/>
        <v>B2394</v>
      </c>
      <c r="B1979" s="414" t="s">
        <v>4661</v>
      </c>
      <c r="C1979" s="414" t="s">
        <v>4652</v>
      </c>
      <c r="D1979" s="414" t="s">
        <v>1764</v>
      </c>
      <c r="E1979" s="414" t="s">
        <v>4662</v>
      </c>
      <c r="F1979" s="414" t="s">
        <v>4663</v>
      </c>
      <c r="G1979" s="418">
        <v>42339</v>
      </c>
      <c r="H1979" s="414" t="s">
        <v>623</v>
      </c>
      <c r="I1979" s="419">
        <v>0</v>
      </c>
      <c r="J1979" s="419">
        <v>0</v>
      </c>
      <c r="K1979" s="419">
        <v>0</v>
      </c>
      <c r="L1979" s="419">
        <v>0</v>
      </c>
      <c r="M1979" s="414" t="s">
        <v>115</v>
      </c>
      <c r="N1979" s="414" t="s">
        <v>116</v>
      </c>
      <c r="O1979" s="103"/>
      <c r="P1979" s="103" t="s">
        <v>1882</v>
      </c>
      <c r="Q1979" s="103" t="s">
        <v>1882</v>
      </c>
      <c r="R1979" s="103" t="s">
        <v>1883</v>
      </c>
      <c r="S1979" s="103" t="s">
        <v>1768</v>
      </c>
    </row>
    <row r="1980" spans="1:19" ht="14.5" customHeight="1">
      <c r="A1980" s="103" t="str">
        <f t="shared" si="30"/>
        <v>B2394</v>
      </c>
      <c r="B1980" s="414" t="s">
        <v>4661</v>
      </c>
      <c r="C1980" s="414" t="s">
        <v>4652</v>
      </c>
      <c r="D1980" s="414" t="s">
        <v>1764</v>
      </c>
      <c r="E1980" s="414" t="s">
        <v>4664</v>
      </c>
      <c r="F1980" s="414" t="s">
        <v>4665</v>
      </c>
      <c r="G1980" s="418">
        <v>42339</v>
      </c>
      <c r="H1980" s="414" t="s">
        <v>623</v>
      </c>
      <c r="I1980" s="419">
        <v>0</v>
      </c>
      <c r="J1980" s="419">
        <v>0</v>
      </c>
      <c r="K1980" s="419">
        <v>0</v>
      </c>
      <c r="L1980" s="419">
        <v>0</v>
      </c>
      <c r="M1980" s="414" t="s">
        <v>115</v>
      </c>
      <c r="N1980" s="414" t="s">
        <v>116</v>
      </c>
      <c r="O1980" s="103"/>
      <c r="P1980" s="103" t="s">
        <v>1882</v>
      </c>
      <c r="Q1980" s="103" t="s">
        <v>1882</v>
      </c>
      <c r="R1980" s="103" t="s">
        <v>1883</v>
      </c>
      <c r="S1980" s="103" t="s">
        <v>1768</v>
      </c>
    </row>
    <row r="1981" spans="1:19" ht="14.5" customHeight="1">
      <c r="A1981" s="82" t="str">
        <f t="shared" si="30"/>
        <v>B2410</v>
      </c>
      <c r="B1981" s="410" t="s">
        <v>4666</v>
      </c>
      <c r="C1981" s="410" t="s">
        <v>4667</v>
      </c>
      <c r="D1981" s="410" t="s">
        <v>2018</v>
      </c>
      <c r="E1981" s="410" t="s">
        <v>4668</v>
      </c>
      <c r="F1981" s="410" t="s">
        <v>4669</v>
      </c>
      <c r="G1981" s="416">
        <v>41730</v>
      </c>
      <c r="H1981" s="410" t="s">
        <v>623</v>
      </c>
      <c r="I1981" s="417">
        <v>26.5</v>
      </c>
      <c r="J1981" s="417">
        <v>31</v>
      </c>
      <c r="K1981" s="417">
        <v>12</v>
      </c>
      <c r="L1981" s="417">
        <v>110</v>
      </c>
      <c r="M1981" s="410" t="s">
        <v>115</v>
      </c>
      <c r="N1981" s="410" t="s">
        <v>116</v>
      </c>
      <c r="O1981" s="85"/>
      <c r="P1981" s="85"/>
      <c r="Q1981" s="85"/>
      <c r="R1981" s="85"/>
      <c r="S1981" s="85" t="s">
        <v>1768</v>
      </c>
    </row>
    <row r="1982" spans="1:19" ht="14.5" customHeight="1">
      <c r="A1982" s="103" t="str">
        <f t="shared" si="30"/>
        <v>B2410</v>
      </c>
      <c r="B1982" s="414" t="s">
        <v>4666</v>
      </c>
      <c r="C1982" s="414" t="s">
        <v>4667</v>
      </c>
      <c r="D1982" s="414" t="s">
        <v>2018</v>
      </c>
      <c r="E1982" s="414" t="s">
        <v>4668</v>
      </c>
      <c r="F1982" s="414" t="s">
        <v>4669</v>
      </c>
      <c r="G1982" s="418">
        <v>41730</v>
      </c>
      <c r="H1982" s="414" t="s">
        <v>623</v>
      </c>
      <c r="I1982" s="68">
        <v>12</v>
      </c>
      <c r="J1982" s="68">
        <v>26.5</v>
      </c>
      <c r="K1982" s="68">
        <v>31</v>
      </c>
      <c r="L1982" s="419">
        <v>110</v>
      </c>
      <c r="M1982" s="414" t="s">
        <v>115</v>
      </c>
      <c r="N1982" s="414" t="s">
        <v>116</v>
      </c>
      <c r="O1982" s="103"/>
      <c r="P1982" s="103"/>
      <c r="Q1982" s="103"/>
      <c r="R1982" s="103"/>
      <c r="S1982" s="103" t="s">
        <v>1768</v>
      </c>
    </row>
    <row r="1983" spans="1:19" ht="14.5" customHeight="1">
      <c r="A1983" s="82" t="str">
        <f t="shared" si="30"/>
        <v>B2420</v>
      </c>
      <c r="B1983" s="410" t="s">
        <v>4670</v>
      </c>
      <c r="C1983" s="410" t="s">
        <v>4671</v>
      </c>
      <c r="D1983" s="410" t="s">
        <v>2018</v>
      </c>
      <c r="E1983" s="410" t="s">
        <v>4672</v>
      </c>
      <c r="F1983" s="410" t="s">
        <v>4673</v>
      </c>
      <c r="G1983" s="416">
        <v>49218</v>
      </c>
      <c r="H1983" s="410" t="s">
        <v>606</v>
      </c>
      <c r="I1983" s="417">
        <v>45</v>
      </c>
      <c r="J1983" s="417">
        <v>16</v>
      </c>
      <c r="K1983" s="417">
        <v>36</v>
      </c>
      <c r="L1983" s="417">
        <v>450</v>
      </c>
      <c r="M1983" s="410" t="s">
        <v>115</v>
      </c>
      <c r="N1983" s="410" t="s">
        <v>116</v>
      </c>
      <c r="O1983" s="85"/>
      <c r="P1983" s="85"/>
      <c r="Q1983" s="85"/>
      <c r="R1983" s="85"/>
      <c r="S1983" s="85" t="s">
        <v>1768</v>
      </c>
    </row>
    <row r="1984" spans="1:19" ht="14.5" customHeight="1">
      <c r="A1984" s="103" t="str">
        <f t="shared" si="30"/>
        <v>B2420</v>
      </c>
      <c r="B1984" s="414" t="s">
        <v>4670</v>
      </c>
      <c r="C1984" s="414" t="s">
        <v>4671</v>
      </c>
      <c r="D1984" s="414" t="s">
        <v>2018</v>
      </c>
      <c r="E1984" s="414" t="s">
        <v>4672</v>
      </c>
      <c r="F1984" s="414" t="s">
        <v>4673</v>
      </c>
      <c r="G1984" s="418">
        <v>49218</v>
      </c>
      <c r="H1984" s="414" t="s">
        <v>606</v>
      </c>
      <c r="I1984" s="419">
        <v>36</v>
      </c>
      <c r="J1984" s="419">
        <v>45</v>
      </c>
      <c r="K1984" s="419">
        <v>16</v>
      </c>
      <c r="L1984" s="419">
        <v>450</v>
      </c>
      <c r="M1984" s="414" t="s">
        <v>115</v>
      </c>
      <c r="N1984" s="414" t="s">
        <v>116</v>
      </c>
      <c r="O1984" s="103"/>
      <c r="P1984" s="103"/>
      <c r="Q1984" s="103"/>
      <c r="R1984" s="103"/>
      <c r="S1984" s="103" t="s">
        <v>1768</v>
      </c>
    </row>
    <row r="1985" spans="1:19" ht="14.5" customHeight="1">
      <c r="A1985" s="82" t="str">
        <f t="shared" si="30"/>
        <v>B2420</v>
      </c>
      <c r="B1985" s="410" t="s">
        <v>4674</v>
      </c>
      <c r="C1985" s="410" t="s">
        <v>4675</v>
      </c>
      <c r="D1985" s="410" t="s">
        <v>2018</v>
      </c>
      <c r="E1985" s="410" t="s">
        <v>4676</v>
      </c>
      <c r="F1985" s="410" t="s">
        <v>4677</v>
      </c>
      <c r="G1985" s="416">
        <v>49218</v>
      </c>
      <c r="H1985" s="410" t="s">
        <v>623</v>
      </c>
      <c r="I1985" s="417">
        <v>0</v>
      </c>
      <c r="J1985" s="417">
        <v>0</v>
      </c>
      <c r="K1985" s="417">
        <v>0</v>
      </c>
      <c r="L1985" s="417">
        <v>0</v>
      </c>
      <c r="M1985" s="410" t="s">
        <v>115</v>
      </c>
      <c r="N1985" s="410" t="s">
        <v>116</v>
      </c>
      <c r="O1985" s="85"/>
      <c r="P1985" s="85"/>
      <c r="Q1985" s="85"/>
      <c r="R1985" s="85"/>
      <c r="S1985" s="85" t="s">
        <v>1768</v>
      </c>
    </row>
    <row r="1986" spans="1:19" ht="14.5" customHeight="1">
      <c r="A1986" s="103" t="str">
        <f t="shared" ref="A1986:A2049" si="31">LEFT(B1986,5)</f>
        <v>B2420</v>
      </c>
      <c r="B1986" s="414" t="s">
        <v>4674</v>
      </c>
      <c r="C1986" s="414" t="s">
        <v>4675</v>
      </c>
      <c r="D1986" s="414" t="s">
        <v>2018</v>
      </c>
      <c r="E1986" s="414" t="s">
        <v>4676</v>
      </c>
      <c r="F1986" s="414" t="s">
        <v>4677</v>
      </c>
      <c r="G1986" s="418">
        <v>49218</v>
      </c>
      <c r="H1986" s="414" t="s">
        <v>623</v>
      </c>
      <c r="I1986" s="419">
        <v>0</v>
      </c>
      <c r="J1986" s="419">
        <v>0</v>
      </c>
      <c r="K1986" s="419">
        <v>0</v>
      </c>
      <c r="L1986" s="419">
        <v>0</v>
      </c>
      <c r="M1986" s="414" t="s">
        <v>115</v>
      </c>
      <c r="N1986" s="414" t="s">
        <v>116</v>
      </c>
      <c r="O1986" s="103"/>
      <c r="P1986" s="103"/>
      <c r="Q1986" s="103"/>
      <c r="R1986" s="103"/>
      <c r="S1986" s="103" t="s">
        <v>1768</v>
      </c>
    </row>
    <row r="1987" spans="1:19" ht="14.5" customHeight="1">
      <c r="A1987" s="82" t="str">
        <f t="shared" si="31"/>
        <v>B2460</v>
      </c>
      <c r="B1987" s="410" t="s">
        <v>4678</v>
      </c>
      <c r="C1987" s="410" t="s">
        <v>4679</v>
      </c>
      <c r="D1987" s="410" t="s">
        <v>2018</v>
      </c>
      <c r="E1987" s="410" t="s">
        <v>4680</v>
      </c>
      <c r="F1987" s="410" t="s">
        <v>4681</v>
      </c>
      <c r="G1987" s="416">
        <v>44166</v>
      </c>
      <c r="H1987" s="410" t="s">
        <v>623</v>
      </c>
      <c r="I1987" s="417">
        <v>191</v>
      </c>
      <c r="J1987" s="417">
        <v>110</v>
      </c>
      <c r="K1987" s="417">
        <v>116</v>
      </c>
      <c r="L1987" s="417">
        <v>25100</v>
      </c>
      <c r="M1987" s="410" t="s">
        <v>115</v>
      </c>
      <c r="N1987" s="410" t="s">
        <v>116</v>
      </c>
      <c r="O1987" s="85"/>
      <c r="P1987" s="85" t="s">
        <v>1882</v>
      </c>
      <c r="Q1987" s="85" t="s">
        <v>1882</v>
      </c>
      <c r="R1987" s="85" t="s">
        <v>1883</v>
      </c>
      <c r="S1987" s="85" t="s">
        <v>1768</v>
      </c>
    </row>
    <row r="1988" spans="1:19" ht="14.5" customHeight="1">
      <c r="A1988" s="82" t="str">
        <f t="shared" si="31"/>
        <v>B2460</v>
      </c>
      <c r="B1988" s="410" t="s">
        <v>4678</v>
      </c>
      <c r="C1988" s="410" t="s">
        <v>4679</v>
      </c>
      <c r="D1988" s="410" t="s">
        <v>2018</v>
      </c>
      <c r="E1988" s="410" t="s">
        <v>4682</v>
      </c>
      <c r="F1988" s="410" t="s">
        <v>4683</v>
      </c>
      <c r="G1988" s="416">
        <v>42339</v>
      </c>
      <c r="H1988" s="410" t="s">
        <v>1777</v>
      </c>
      <c r="I1988" s="417">
        <v>191</v>
      </c>
      <c r="J1988" s="417">
        <v>110</v>
      </c>
      <c r="K1988" s="417">
        <v>116</v>
      </c>
      <c r="L1988" s="417">
        <v>25100</v>
      </c>
      <c r="M1988" s="410" t="s">
        <v>115</v>
      </c>
      <c r="N1988" s="410">
        <v>7</v>
      </c>
      <c r="O1988" s="85"/>
      <c r="P1988" s="85" t="s">
        <v>1882</v>
      </c>
      <c r="Q1988" s="85" t="s">
        <v>1882</v>
      </c>
      <c r="R1988" s="85" t="s">
        <v>1883</v>
      </c>
      <c r="S1988" s="85" t="s">
        <v>1768</v>
      </c>
    </row>
    <row r="1989" spans="1:19" ht="14.5" customHeight="1">
      <c r="A1989" s="103" t="str">
        <f t="shared" si="31"/>
        <v>B2460</v>
      </c>
      <c r="B1989" s="414" t="s">
        <v>4678</v>
      </c>
      <c r="C1989" s="414" t="s">
        <v>4679</v>
      </c>
      <c r="D1989" s="414" t="s">
        <v>2018</v>
      </c>
      <c r="E1989" s="414" t="s">
        <v>4680</v>
      </c>
      <c r="F1989" s="414" t="s">
        <v>4681</v>
      </c>
      <c r="G1989" s="418">
        <v>44166</v>
      </c>
      <c r="H1989" s="414" t="s">
        <v>623</v>
      </c>
      <c r="I1989" s="419">
        <v>116</v>
      </c>
      <c r="J1989" s="419">
        <v>191</v>
      </c>
      <c r="K1989" s="419">
        <v>110</v>
      </c>
      <c r="L1989" s="419">
        <v>25100</v>
      </c>
      <c r="M1989" s="414" t="s">
        <v>115</v>
      </c>
      <c r="N1989" s="414" t="s">
        <v>116</v>
      </c>
      <c r="O1989" s="103"/>
      <c r="P1989" s="103" t="s">
        <v>1882</v>
      </c>
      <c r="Q1989" s="103" t="s">
        <v>1882</v>
      </c>
      <c r="R1989" s="103" t="s">
        <v>1883</v>
      </c>
      <c r="S1989" s="103" t="s">
        <v>1768</v>
      </c>
    </row>
    <row r="1990" spans="1:19" ht="14.5" customHeight="1">
      <c r="A1990" s="103" t="str">
        <f t="shared" si="31"/>
        <v>B2460</v>
      </c>
      <c r="B1990" s="414" t="s">
        <v>4678</v>
      </c>
      <c r="C1990" s="414" t="s">
        <v>4679</v>
      </c>
      <c r="D1990" s="414" t="s">
        <v>2018</v>
      </c>
      <c r="E1990" s="414" t="s">
        <v>4682</v>
      </c>
      <c r="F1990" s="414" t="s">
        <v>4683</v>
      </c>
      <c r="G1990" s="418">
        <v>42339</v>
      </c>
      <c r="H1990" s="414" t="s">
        <v>1777</v>
      </c>
      <c r="I1990" s="419">
        <v>116</v>
      </c>
      <c r="J1990" s="419">
        <v>191</v>
      </c>
      <c r="K1990" s="419">
        <v>110</v>
      </c>
      <c r="L1990" s="419">
        <v>25100</v>
      </c>
      <c r="M1990" s="414" t="s">
        <v>115</v>
      </c>
      <c r="N1990" s="414">
        <v>7</v>
      </c>
      <c r="O1990" s="103"/>
      <c r="P1990" s="103" t="s">
        <v>1882</v>
      </c>
      <c r="Q1990" s="103" t="s">
        <v>1882</v>
      </c>
      <c r="R1990" s="103" t="s">
        <v>1883</v>
      </c>
      <c r="S1990" s="103" t="s">
        <v>1768</v>
      </c>
    </row>
    <row r="1991" spans="1:19" ht="14.5" customHeight="1">
      <c r="A1991" s="82" t="str">
        <f t="shared" si="31"/>
        <v>B2460</v>
      </c>
      <c r="B1991" s="410" t="s">
        <v>4684</v>
      </c>
      <c r="C1991" s="410" t="s">
        <v>4679</v>
      </c>
      <c r="D1991" s="410" t="s">
        <v>2018</v>
      </c>
      <c r="E1991" s="410" t="s">
        <v>4685</v>
      </c>
      <c r="F1991" s="410" t="s">
        <v>4686</v>
      </c>
      <c r="G1991" s="416">
        <v>49644</v>
      </c>
      <c r="H1991" s="410" t="s">
        <v>606</v>
      </c>
      <c r="I1991" s="411"/>
      <c r="J1991" s="411"/>
      <c r="K1991" s="411"/>
      <c r="L1991" s="411"/>
      <c r="M1991" s="410" t="s">
        <v>115</v>
      </c>
      <c r="N1991" s="410">
        <v>7</v>
      </c>
      <c r="O1991" s="85"/>
      <c r="P1991" s="85" t="s">
        <v>1882</v>
      </c>
      <c r="Q1991" s="85" t="s">
        <v>1882</v>
      </c>
      <c r="R1991" s="85" t="s">
        <v>1883</v>
      </c>
      <c r="S1991" s="85" t="s">
        <v>1768</v>
      </c>
    </row>
    <row r="1992" spans="1:19" ht="14.5" customHeight="1">
      <c r="A1992" s="82" t="str">
        <f t="shared" si="31"/>
        <v>B2460</v>
      </c>
      <c r="B1992" s="410" t="s">
        <v>4684</v>
      </c>
      <c r="C1992" s="410" t="s">
        <v>4679</v>
      </c>
      <c r="D1992" s="410" t="s">
        <v>2018</v>
      </c>
      <c r="E1992" s="410" t="s">
        <v>4687</v>
      </c>
      <c r="F1992" s="410" t="s">
        <v>4688</v>
      </c>
      <c r="G1992" s="416">
        <v>49644</v>
      </c>
      <c r="H1992" s="410" t="s">
        <v>606</v>
      </c>
      <c r="I1992" s="411"/>
      <c r="J1992" s="411"/>
      <c r="K1992" s="411"/>
      <c r="L1992" s="411"/>
      <c r="M1992" s="410" t="s">
        <v>115</v>
      </c>
      <c r="N1992" s="410" t="s">
        <v>116</v>
      </c>
      <c r="O1992" s="85"/>
      <c r="P1992" s="85" t="s">
        <v>1882</v>
      </c>
      <c r="Q1992" s="85" t="s">
        <v>1882</v>
      </c>
      <c r="R1992" s="85" t="s">
        <v>1883</v>
      </c>
      <c r="S1992" s="85" t="s">
        <v>1768</v>
      </c>
    </row>
    <row r="1993" spans="1:19" ht="14.5" customHeight="1">
      <c r="A1993" s="103" t="str">
        <f t="shared" si="31"/>
        <v>B2460</v>
      </c>
      <c r="B1993" s="414" t="s">
        <v>4684</v>
      </c>
      <c r="C1993" s="414" t="s">
        <v>4679</v>
      </c>
      <c r="D1993" s="414" t="s">
        <v>2018</v>
      </c>
      <c r="E1993" s="414" t="s">
        <v>4685</v>
      </c>
      <c r="F1993" s="414" t="s">
        <v>4686</v>
      </c>
      <c r="G1993" s="418">
        <v>49644</v>
      </c>
      <c r="H1993" s="414" t="s">
        <v>606</v>
      </c>
      <c r="I1993" s="415"/>
      <c r="J1993" s="415"/>
      <c r="K1993" s="415"/>
      <c r="L1993" s="415"/>
      <c r="M1993" s="414" t="s">
        <v>115</v>
      </c>
      <c r="N1993" s="414">
        <v>7</v>
      </c>
      <c r="O1993" s="103"/>
      <c r="P1993" s="103" t="s">
        <v>1882</v>
      </c>
      <c r="Q1993" s="103" t="s">
        <v>1882</v>
      </c>
      <c r="R1993" s="103" t="s">
        <v>1883</v>
      </c>
      <c r="S1993" s="103" t="s">
        <v>1768</v>
      </c>
    </row>
    <row r="1994" spans="1:19" ht="14.5" customHeight="1">
      <c r="A1994" s="103" t="str">
        <f t="shared" si="31"/>
        <v>B2460</v>
      </c>
      <c r="B1994" s="414" t="s">
        <v>4684</v>
      </c>
      <c r="C1994" s="414" t="s">
        <v>4679</v>
      </c>
      <c r="D1994" s="414" t="s">
        <v>2018</v>
      </c>
      <c r="E1994" s="414" t="s">
        <v>4687</v>
      </c>
      <c r="F1994" s="414" t="s">
        <v>4688</v>
      </c>
      <c r="G1994" s="418">
        <v>49644</v>
      </c>
      <c r="H1994" s="414" t="s">
        <v>606</v>
      </c>
      <c r="I1994" s="415"/>
      <c r="J1994" s="415"/>
      <c r="K1994" s="415"/>
      <c r="L1994" s="415"/>
      <c r="M1994" s="414" t="s">
        <v>115</v>
      </c>
      <c r="N1994" s="414" t="s">
        <v>116</v>
      </c>
      <c r="O1994" s="103"/>
      <c r="P1994" s="103" t="s">
        <v>1882</v>
      </c>
      <c r="Q1994" s="103" t="s">
        <v>1882</v>
      </c>
      <c r="R1994" s="103" t="s">
        <v>1883</v>
      </c>
      <c r="S1994" s="103" t="s">
        <v>1768</v>
      </c>
    </row>
    <row r="1995" spans="1:19" ht="14.5" customHeight="1">
      <c r="A1995" s="82" t="str">
        <f t="shared" si="31"/>
        <v>B2464</v>
      </c>
      <c r="B1995" s="410" t="s">
        <v>4689</v>
      </c>
      <c r="C1995" s="410" t="s">
        <v>4690</v>
      </c>
      <c r="D1995" s="410" t="s">
        <v>2018</v>
      </c>
      <c r="E1995" s="410" t="s">
        <v>4691</v>
      </c>
      <c r="F1995" s="410" t="s">
        <v>4692</v>
      </c>
      <c r="G1995" s="416">
        <v>42552</v>
      </c>
      <c r="H1995" s="410" t="s">
        <v>623</v>
      </c>
      <c r="I1995" s="417">
        <v>208</v>
      </c>
      <c r="J1995" s="417">
        <v>84</v>
      </c>
      <c r="K1995" s="417">
        <v>114</v>
      </c>
      <c r="L1995" s="417">
        <v>26500</v>
      </c>
      <c r="M1995" s="410" t="s">
        <v>115</v>
      </c>
      <c r="N1995" s="410" t="s">
        <v>116</v>
      </c>
      <c r="O1995" s="85"/>
      <c r="P1995" s="85" t="s">
        <v>4482</v>
      </c>
      <c r="Q1995" s="85" t="s">
        <v>4482</v>
      </c>
      <c r="R1995" s="85" t="s">
        <v>4483</v>
      </c>
      <c r="S1995" s="85" t="s">
        <v>1768</v>
      </c>
    </row>
    <row r="1996" spans="1:19" ht="14.5" customHeight="1">
      <c r="A1996" s="82" t="str">
        <f t="shared" si="31"/>
        <v>B2464</v>
      </c>
      <c r="B1996" s="410" t="s">
        <v>4689</v>
      </c>
      <c r="C1996" s="410" t="s">
        <v>4693</v>
      </c>
      <c r="D1996" s="410" t="s">
        <v>3931</v>
      </c>
      <c r="E1996" s="410" t="s">
        <v>4694</v>
      </c>
      <c r="F1996" s="410" t="s">
        <v>4695</v>
      </c>
      <c r="G1996" s="416">
        <v>40878</v>
      </c>
      <c r="H1996" s="410" t="s">
        <v>1777</v>
      </c>
      <c r="I1996" s="417">
        <v>208</v>
      </c>
      <c r="J1996" s="417">
        <v>84</v>
      </c>
      <c r="K1996" s="417">
        <v>118</v>
      </c>
      <c r="L1996" s="417">
        <v>27124</v>
      </c>
      <c r="M1996" s="410" t="s">
        <v>115</v>
      </c>
      <c r="N1996" s="410" t="s">
        <v>116</v>
      </c>
      <c r="O1996" s="85"/>
      <c r="P1996" s="85" t="s">
        <v>4482</v>
      </c>
      <c r="Q1996" s="85" t="s">
        <v>4482</v>
      </c>
      <c r="R1996" s="85" t="s">
        <v>4483</v>
      </c>
      <c r="S1996" s="85" t="s">
        <v>1768</v>
      </c>
    </row>
    <row r="1997" spans="1:19" ht="14.5" customHeight="1">
      <c r="A1997" s="82" t="str">
        <f t="shared" si="31"/>
        <v>B2464</v>
      </c>
      <c r="B1997" s="410" t="s">
        <v>4689</v>
      </c>
      <c r="C1997" s="410" t="s">
        <v>4690</v>
      </c>
      <c r="D1997" s="410" t="s">
        <v>2018</v>
      </c>
      <c r="E1997" s="410" t="s">
        <v>4696</v>
      </c>
      <c r="F1997" s="410" t="s">
        <v>4697</v>
      </c>
      <c r="G1997" s="416">
        <v>42339</v>
      </c>
      <c r="H1997" s="410" t="s">
        <v>623</v>
      </c>
      <c r="I1997" s="417">
        <v>208</v>
      </c>
      <c r="J1997" s="417">
        <v>84</v>
      </c>
      <c r="K1997" s="417">
        <v>114</v>
      </c>
      <c r="L1997" s="417">
        <v>26500</v>
      </c>
      <c r="M1997" s="410" t="s">
        <v>115</v>
      </c>
      <c r="N1997" s="410">
        <v>7</v>
      </c>
      <c r="O1997" s="85"/>
      <c r="P1997" s="85" t="s">
        <v>4482</v>
      </c>
      <c r="Q1997" s="85" t="s">
        <v>4482</v>
      </c>
      <c r="R1997" s="85" t="s">
        <v>4483</v>
      </c>
      <c r="S1997" s="85" t="s">
        <v>1768</v>
      </c>
    </row>
    <row r="1998" spans="1:19" ht="14.5" customHeight="1">
      <c r="A1998" s="103" t="str">
        <f t="shared" si="31"/>
        <v>B2464</v>
      </c>
      <c r="B1998" s="414" t="s">
        <v>4689</v>
      </c>
      <c r="C1998" s="414" t="s">
        <v>4690</v>
      </c>
      <c r="D1998" s="414" t="s">
        <v>2018</v>
      </c>
      <c r="E1998" s="414" t="s">
        <v>4691</v>
      </c>
      <c r="F1998" s="414" t="s">
        <v>4692</v>
      </c>
      <c r="G1998" s="418">
        <v>42552</v>
      </c>
      <c r="H1998" s="414" t="s">
        <v>623</v>
      </c>
      <c r="I1998" s="419">
        <v>114</v>
      </c>
      <c r="J1998" s="419">
        <v>208</v>
      </c>
      <c r="K1998" s="419">
        <v>84</v>
      </c>
      <c r="L1998" s="419">
        <v>26500</v>
      </c>
      <c r="M1998" s="414" t="s">
        <v>115</v>
      </c>
      <c r="N1998" s="414" t="s">
        <v>116</v>
      </c>
      <c r="O1998" s="103"/>
      <c r="P1998" s="103" t="s">
        <v>4482</v>
      </c>
      <c r="Q1998" s="103" t="s">
        <v>4482</v>
      </c>
      <c r="R1998" s="103" t="s">
        <v>4483</v>
      </c>
      <c r="S1998" s="103" t="s">
        <v>1768</v>
      </c>
    </row>
    <row r="1999" spans="1:19" ht="14.5" customHeight="1">
      <c r="A1999" s="103" t="str">
        <f t="shared" si="31"/>
        <v>B2464</v>
      </c>
      <c r="B1999" s="414" t="s">
        <v>4689</v>
      </c>
      <c r="C1999" s="414" t="s">
        <v>4693</v>
      </c>
      <c r="D1999" s="414" t="s">
        <v>3931</v>
      </c>
      <c r="E1999" s="414" t="s">
        <v>4694</v>
      </c>
      <c r="F1999" s="414" t="s">
        <v>4695</v>
      </c>
      <c r="G1999" s="418">
        <v>40878</v>
      </c>
      <c r="H1999" s="414" t="s">
        <v>1777</v>
      </c>
      <c r="I1999" s="419">
        <v>118</v>
      </c>
      <c r="J1999" s="419">
        <v>208</v>
      </c>
      <c r="K1999" s="419">
        <v>84</v>
      </c>
      <c r="L1999" s="419">
        <v>27124</v>
      </c>
      <c r="M1999" s="414" t="s">
        <v>115</v>
      </c>
      <c r="N1999" s="414" t="s">
        <v>116</v>
      </c>
      <c r="O1999" s="103"/>
      <c r="P1999" s="103" t="s">
        <v>4482</v>
      </c>
      <c r="Q1999" s="103" t="s">
        <v>4482</v>
      </c>
      <c r="R1999" s="103" t="s">
        <v>4483</v>
      </c>
      <c r="S1999" s="103" t="s">
        <v>1768</v>
      </c>
    </row>
    <row r="2000" spans="1:19" ht="14.5" customHeight="1">
      <c r="A2000" s="103" t="str">
        <f t="shared" si="31"/>
        <v>B2464</v>
      </c>
      <c r="B2000" s="414" t="s">
        <v>4689</v>
      </c>
      <c r="C2000" s="414" t="s">
        <v>4690</v>
      </c>
      <c r="D2000" s="414" t="s">
        <v>2018</v>
      </c>
      <c r="E2000" s="414" t="s">
        <v>4696</v>
      </c>
      <c r="F2000" s="414" t="s">
        <v>4697</v>
      </c>
      <c r="G2000" s="418">
        <v>42339</v>
      </c>
      <c r="H2000" s="414" t="s">
        <v>623</v>
      </c>
      <c r="I2000" s="419">
        <v>114</v>
      </c>
      <c r="J2000" s="419">
        <v>208</v>
      </c>
      <c r="K2000" s="419">
        <v>84</v>
      </c>
      <c r="L2000" s="419">
        <v>26500</v>
      </c>
      <c r="M2000" s="414" t="s">
        <v>115</v>
      </c>
      <c r="N2000" s="414">
        <v>7</v>
      </c>
      <c r="O2000" s="103"/>
      <c r="P2000" s="103" t="s">
        <v>4482</v>
      </c>
      <c r="Q2000" s="103" t="s">
        <v>4482</v>
      </c>
      <c r="R2000" s="103" t="s">
        <v>4483</v>
      </c>
      <c r="S2000" s="103" t="s">
        <v>1768</v>
      </c>
    </row>
    <row r="2001" spans="1:19" ht="14.5" customHeight="1">
      <c r="A2001" s="82" t="str">
        <f t="shared" si="31"/>
        <v>B2483</v>
      </c>
      <c r="B2001" s="410" t="s">
        <v>4698</v>
      </c>
      <c r="C2001" s="410" t="s">
        <v>4699</v>
      </c>
      <c r="D2001" s="410" t="s">
        <v>2018</v>
      </c>
      <c r="E2001" s="410" t="s">
        <v>4700</v>
      </c>
      <c r="F2001" s="410" t="s">
        <v>4701</v>
      </c>
      <c r="G2001" s="416">
        <v>47818</v>
      </c>
      <c r="H2001" s="410" t="s">
        <v>606</v>
      </c>
      <c r="I2001" s="417">
        <v>276</v>
      </c>
      <c r="J2001" s="417">
        <v>151</v>
      </c>
      <c r="K2001" s="417">
        <v>216</v>
      </c>
      <c r="L2001" s="417">
        <v>21605</v>
      </c>
      <c r="M2001" s="410" t="s">
        <v>115</v>
      </c>
      <c r="N2001" s="410" t="s">
        <v>116</v>
      </c>
      <c r="O2001" s="85"/>
      <c r="P2001" s="85"/>
      <c r="Q2001" s="85"/>
      <c r="R2001" s="85"/>
      <c r="S2001" s="85" t="s">
        <v>1768</v>
      </c>
    </row>
    <row r="2002" spans="1:19" ht="14.5" customHeight="1">
      <c r="A2002" s="82" t="str">
        <f t="shared" si="31"/>
        <v>B2483</v>
      </c>
      <c r="B2002" s="410" t="s">
        <v>4698</v>
      </c>
      <c r="C2002" s="410" t="s">
        <v>4699</v>
      </c>
      <c r="D2002" s="410" t="s">
        <v>2018</v>
      </c>
      <c r="E2002" s="410" t="s">
        <v>4702</v>
      </c>
      <c r="F2002" s="410" t="s">
        <v>4703</v>
      </c>
      <c r="G2002" s="416">
        <v>47818</v>
      </c>
      <c r="H2002" s="410" t="s">
        <v>606</v>
      </c>
      <c r="I2002" s="417">
        <v>276</v>
      </c>
      <c r="J2002" s="417">
        <v>151</v>
      </c>
      <c r="K2002" s="417">
        <v>216</v>
      </c>
      <c r="L2002" s="417">
        <v>21605</v>
      </c>
      <c r="M2002" s="410" t="s">
        <v>115</v>
      </c>
      <c r="N2002" s="410" t="s">
        <v>116</v>
      </c>
      <c r="O2002" s="85"/>
      <c r="P2002" s="85"/>
      <c r="Q2002" s="85"/>
      <c r="R2002" s="85"/>
      <c r="S2002" s="85" t="s">
        <v>1768</v>
      </c>
    </row>
    <row r="2003" spans="1:19" ht="14.5" customHeight="1">
      <c r="A2003" s="82" t="str">
        <f t="shared" si="31"/>
        <v>B2483</v>
      </c>
      <c r="B2003" s="410" t="s">
        <v>4698</v>
      </c>
      <c r="C2003" s="410" t="s">
        <v>4699</v>
      </c>
      <c r="D2003" s="410" t="s">
        <v>2018</v>
      </c>
      <c r="E2003" s="410" t="s">
        <v>4704</v>
      </c>
      <c r="F2003" s="410" t="s">
        <v>4705</v>
      </c>
      <c r="G2003" s="416">
        <v>42370</v>
      </c>
      <c r="H2003" s="410" t="s">
        <v>1777</v>
      </c>
      <c r="I2003" s="417">
        <v>276</v>
      </c>
      <c r="J2003" s="417">
        <v>151</v>
      </c>
      <c r="K2003" s="417">
        <v>216</v>
      </c>
      <c r="L2003" s="417">
        <v>21605</v>
      </c>
      <c r="M2003" s="410" t="s">
        <v>115</v>
      </c>
      <c r="N2003" s="410">
        <v>7</v>
      </c>
      <c r="O2003" s="85"/>
      <c r="P2003" s="85"/>
      <c r="Q2003" s="85"/>
      <c r="R2003" s="85"/>
      <c r="S2003" s="85" t="s">
        <v>1768</v>
      </c>
    </row>
    <row r="2004" spans="1:19" ht="14.5" customHeight="1">
      <c r="A2004" s="103" t="str">
        <f t="shared" si="31"/>
        <v>B2483</v>
      </c>
      <c r="B2004" s="414" t="s">
        <v>4698</v>
      </c>
      <c r="C2004" s="414" t="s">
        <v>4699</v>
      </c>
      <c r="D2004" s="414" t="s">
        <v>2018</v>
      </c>
      <c r="E2004" s="414" t="s">
        <v>4700</v>
      </c>
      <c r="F2004" s="414" t="s">
        <v>4701</v>
      </c>
      <c r="G2004" s="418">
        <v>47818</v>
      </c>
      <c r="H2004" s="414" t="s">
        <v>606</v>
      </c>
      <c r="I2004" s="419">
        <v>216</v>
      </c>
      <c r="J2004" s="419">
        <v>276</v>
      </c>
      <c r="K2004" s="419">
        <v>89</v>
      </c>
      <c r="L2004" s="419">
        <v>21605</v>
      </c>
      <c r="M2004" s="414" t="s">
        <v>115</v>
      </c>
      <c r="N2004" s="414" t="s">
        <v>116</v>
      </c>
      <c r="O2004" s="103"/>
      <c r="P2004" s="103"/>
      <c r="Q2004" s="103"/>
      <c r="R2004" s="103"/>
      <c r="S2004" s="103" t="s">
        <v>1768</v>
      </c>
    </row>
    <row r="2005" spans="1:19" ht="14.5" customHeight="1">
      <c r="A2005" s="103" t="str">
        <f t="shared" si="31"/>
        <v>B2483</v>
      </c>
      <c r="B2005" s="414" t="s">
        <v>4698</v>
      </c>
      <c r="C2005" s="414" t="s">
        <v>4699</v>
      </c>
      <c r="D2005" s="414" t="s">
        <v>2018</v>
      </c>
      <c r="E2005" s="414" t="s">
        <v>4702</v>
      </c>
      <c r="F2005" s="414" t="s">
        <v>4703</v>
      </c>
      <c r="G2005" s="418">
        <v>47818</v>
      </c>
      <c r="H2005" s="414" t="s">
        <v>606</v>
      </c>
      <c r="I2005" s="419">
        <v>216</v>
      </c>
      <c r="J2005" s="419">
        <v>276</v>
      </c>
      <c r="K2005" s="419">
        <v>89</v>
      </c>
      <c r="L2005" s="419">
        <v>21605</v>
      </c>
      <c r="M2005" s="414" t="s">
        <v>115</v>
      </c>
      <c r="N2005" s="414" t="s">
        <v>116</v>
      </c>
      <c r="O2005" s="103"/>
      <c r="P2005" s="103"/>
      <c r="Q2005" s="103"/>
      <c r="R2005" s="103"/>
      <c r="S2005" s="103" t="s">
        <v>1768</v>
      </c>
    </row>
    <row r="2006" spans="1:19" ht="14.5" customHeight="1">
      <c r="A2006" s="103" t="str">
        <f t="shared" si="31"/>
        <v>B2483</v>
      </c>
      <c r="B2006" s="414" t="s">
        <v>4698</v>
      </c>
      <c r="C2006" s="414" t="s">
        <v>4699</v>
      </c>
      <c r="D2006" s="414" t="s">
        <v>2018</v>
      </c>
      <c r="E2006" s="414" t="s">
        <v>4704</v>
      </c>
      <c r="F2006" s="414" t="s">
        <v>4705</v>
      </c>
      <c r="G2006" s="418">
        <v>42370</v>
      </c>
      <c r="H2006" s="414" t="s">
        <v>1777</v>
      </c>
      <c r="I2006" s="419">
        <v>216</v>
      </c>
      <c r="J2006" s="419">
        <v>276</v>
      </c>
      <c r="K2006" s="419">
        <v>89</v>
      </c>
      <c r="L2006" s="419">
        <v>21605</v>
      </c>
      <c r="M2006" s="414" t="s">
        <v>115</v>
      </c>
      <c r="N2006" s="414">
        <v>7</v>
      </c>
      <c r="O2006" s="103"/>
      <c r="P2006" s="103"/>
      <c r="Q2006" s="103"/>
      <c r="R2006" s="103"/>
      <c r="S2006" s="103" t="s">
        <v>1768</v>
      </c>
    </row>
    <row r="2007" spans="1:19" ht="14.5" customHeight="1">
      <c r="A2007" s="82" t="str">
        <f t="shared" si="31"/>
        <v>B2561</v>
      </c>
      <c r="B2007" s="410" t="s">
        <v>4706</v>
      </c>
      <c r="C2007" s="410" t="s">
        <v>4707</v>
      </c>
      <c r="D2007" s="410" t="s">
        <v>2018</v>
      </c>
      <c r="E2007" s="410" t="s">
        <v>4708</v>
      </c>
      <c r="F2007" s="410" t="s">
        <v>4709</v>
      </c>
      <c r="G2007" s="416">
        <v>41426</v>
      </c>
      <c r="H2007" s="410" t="s">
        <v>1777</v>
      </c>
      <c r="I2007" s="417">
        <v>330</v>
      </c>
      <c r="J2007" s="417">
        <v>101</v>
      </c>
      <c r="K2007" s="417">
        <v>101</v>
      </c>
      <c r="L2007" s="417">
        <v>30500</v>
      </c>
      <c r="M2007" s="410" t="s">
        <v>115</v>
      </c>
      <c r="N2007" s="410" t="s">
        <v>116</v>
      </c>
      <c r="O2007" s="85"/>
      <c r="P2007" s="85" t="s">
        <v>116</v>
      </c>
      <c r="Q2007" s="85" t="s">
        <v>116</v>
      </c>
      <c r="R2007" s="85" t="s">
        <v>2766</v>
      </c>
      <c r="S2007" s="85" t="s">
        <v>1768</v>
      </c>
    </row>
    <row r="2008" spans="1:19" ht="14.5" customHeight="1">
      <c r="A2008" s="82" t="str">
        <f t="shared" si="31"/>
        <v>B2561</v>
      </c>
      <c r="B2008" s="410" t="s">
        <v>4706</v>
      </c>
      <c r="C2008" s="410" t="s">
        <v>4707</v>
      </c>
      <c r="D2008" s="410" t="s">
        <v>2018</v>
      </c>
      <c r="E2008" s="410" t="s">
        <v>4710</v>
      </c>
      <c r="F2008" s="410" t="s">
        <v>4711</v>
      </c>
      <c r="G2008" s="416">
        <v>43800</v>
      </c>
      <c r="H2008" s="410" t="s">
        <v>623</v>
      </c>
      <c r="I2008" s="417">
        <v>330</v>
      </c>
      <c r="J2008" s="417">
        <v>101</v>
      </c>
      <c r="K2008" s="417">
        <v>101</v>
      </c>
      <c r="L2008" s="417">
        <v>30500</v>
      </c>
      <c r="M2008" s="410" t="s">
        <v>115</v>
      </c>
      <c r="N2008" s="410" t="s">
        <v>116</v>
      </c>
      <c r="O2008" s="85"/>
      <c r="P2008" s="85" t="s">
        <v>116</v>
      </c>
      <c r="Q2008" s="85" t="s">
        <v>116</v>
      </c>
      <c r="R2008" s="85" t="s">
        <v>2766</v>
      </c>
      <c r="S2008" s="85" t="s">
        <v>1768</v>
      </c>
    </row>
    <row r="2009" spans="1:19" ht="14.5" customHeight="1">
      <c r="A2009" s="82" t="str">
        <f t="shared" si="31"/>
        <v>B2561</v>
      </c>
      <c r="B2009" s="410" t="s">
        <v>4706</v>
      </c>
      <c r="C2009" s="410" t="s">
        <v>4707</v>
      </c>
      <c r="D2009" s="410" t="s">
        <v>2018</v>
      </c>
      <c r="E2009" s="410" t="s">
        <v>4712</v>
      </c>
      <c r="F2009" s="410" t="s">
        <v>4713</v>
      </c>
      <c r="G2009" s="416">
        <v>43800</v>
      </c>
      <c r="H2009" s="410" t="s">
        <v>623</v>
      </c>
      <c r="I2009" s="417">
        <v>330</v>
      </c>
      <c r="J2009" s="417">
        <v>101</v>
      </c>
      <c r="K2009" s="417">
        <v>101</v>
      </c>
      <c r="L2009" s="417">
        <v>30500</v>
      </c>
      <c r="M2009" s="410" t="s">
        <v>115</v>
      </c>
      <c r="N2009" s="410" t="s">
        <v>116</v>
      </c>
      <c r="O2009" s="85"/>
      <c r="P2009" s="85" t="s">
        <v>116</v>
      </c>
      <c r="Q2009" s="85" t="s">
        <v>116</v>
      </c>
      <c r="R2009" s="85" t="s">
        <v>2766</v>
      </c>
      <c r="S2009" s="85" t="s">
        <v>1768</v>
      </c>
    </row>
    <row r="2010" spans="1:19" ht="14.5" customHeight="1">
      <c r="A2010" s="82" t="str">
        <f t="shared" si="31"/>
        <v>B2561</v>
      </c>
      <c r="B2010" s="410" t="s">
        <v>4706</v>
      </c>
      <c r="C2010" s="410" t="s">
        <v>4714</v>
      </c>
      <c r="D2010" s="410" t="s">
        <v>2018</v>
      </c>
      <c r="E2010" s="410" t="s">
        <v>4715</v>
      </c>
      <c r="F2010" s="410" t="s">
        <v>4716</v>
      </c>
      <c r="G2010" s="416">
        <v>43800</v>
      </c>
      <c r="H2010" s="410" t="s">
        <v>606</v>
      </c>
      <c r="I2010" s="417">
        <v>330</v>
      </c>
      <c r="J2010" s="417">
        <v>101</v>
      </c>
      <c r="K2010" s="417">
        <v>101</v>
      </c>
      <c r="L2010" s="417">
        <v>30500</v>
      </c>
      <c r="M2010" s="410" t="s">
        <v>115</v>
      </c>
      <c r="N2010" s="410">
        <v>7</v>
      </c>
      <c r="O2010" s="85"/>
      <c r="P2010" s="85" t="s">
        <v>116</v>
      </c>
      <c r="Q2010" s="85" t="s">
        <v>116</v>
      </c>
      <c r="R2010" s="85" t="s">
        <v>2766</v>
      </c>
      <c r="S2010" s="85" t="s">
        <v>1768</v>
      </c>
    </row>
    <row r="2011" spans="1:19" ht="14.5" customHeight="1">
      <c r="A2011" s="82" t="str">
        <f t="shared" si="31"/>
        <v>B2561</v>
      </c>
      <c r="B2011" s="410" t="s">
        <v>4706</v>
      </c>
      <c r="C2011" s="410" t="s">
        <v>4717</v>
      </c>
      <c r="D2011" s="410" t="s">
        <v>2018</v>
      </c>
      <c r="E2011" s="410" t="s">
        <v>4718</v>
      </c>
      <c r="F2011" s="410" t="s">
        <v>4719</v>
      </c>
      <c r="G2011" s="416">
        <v>45992</v>
      </c>
      <c r="H2011" s="410" t="s">
        <v>606</v>
      </c>
      <c r="I2011" s="417">
        <v>330</v>
      </c>
      <c r="J2011" s="417">
        <v>101</v>
      </c>
      <c r="K2011" s="417">
        <v>84</v>
      </c>
      <c r="L2011" s="417">
        <v>31732</v>
      </c>
      <c r="M2011" s="410" t="s">
        <v>115</v>
      </c>
      <c r="N2011" s="410">
        <v>7</v>
      </c>
      <c r="O2011" s="85"/>
      <c r="P2011" s="85" t="s">
        <v>116</v>
      </c>
      <c r="Q2011" s="85" t="s">
        <v>116</v>
      </c>
      <c r="R2011" s="85" t="s">
        <v>2766</v>
      </c>
      <c r="S2011" s="85" t="s">
        <v>1768</v>
      </c>
    </row>
    <row r="2012" spans="1:19" ht="14.5" customHeight="1">
      <c r="A2012" s="103" t="str">
        <f t="shared" si="31"/>
        <v>B2561</v>
      </c>
      <c r="B2012" s="414" t="s">
        <v>4706</v>
      </c>
      <c r="C2012" s="414" t="s">
        <v>4707</v>
      </c>
      <c r="D2012" s="414" t="s">
        <v>2018</v>
      </c>
      <c r="E2012" s="414" t="s">
        <v>4708</v>
      </c>
      <c r="F2012" s="414" t="s">
        <v>4709</v>
      </c>
      <c r="G2012" s="418">
        <v>41426</v>
      </c>
      <c r="H2012" s="414" t="s">
        <v>1777</v>
      </c>
      <c r="I2012" s="419">
        <v>101</v>
      </c>
      <c r="J2012" s="419">
        <v>330</v>
      </c>
      <c r="K2012" s="419">
        <v>101</v>
      </c>
      <c r="L2012" s="419">
        <v>30500</v>
      </c>
      <c r="M2012" s="414" t="s">
        <v>115</v>
      </c>
      <c r="N2012" s="414" t="s">
        <v>116</v>
      </c>
      <c r="O2012" s="103"/>
      <c r="P2012" s="103" t="s">
        <v>116</v>
      </c>
      <c r="Q2012" s="103" t="s">
        <v>116</v>
      </c>
      <c r="R2012" s="103" t="s">
        <v>2766</v>
      </c>
      <c r="S2012" s="103" t="s">
        <v>1768</v>
      </c>
    </row>
    <row r="2013" spans="1:19" ht="14.5" customHeight="1">
      <c r="A2013" s="103" t="str">
        <f t="shared" si="31"/>
        <v>B2561</v>
      </c>
      <c r="B2013" s="414" t="s">
        <v>4706</v>
      </c>
      <c r="C2013" s="414" t="s">
        <v>4707</v>
      </c>
      <c r="D2013" s="414" t="s">
        <v>2018</v>
      </c>
      <c r="E2013" s="414" t="s">
        <v>4710</v>
      </c>
      <c r="F2013" s="414" t="s">
        <v>4711</v>
      </c>
      <c r="G2013" s="418">
        <v>43800</v>
      </c>
      <c r="H2013" s="414" t="s">
        <v>623</v>
      </c>
      <c r="I2013" s="419">
        <v>101</v>
      </c>
      <c r="J2013" s="419">
        <v>330</v>
      </c>
      <c r="K2013" s="419">
        <v>101</v>
      </c>
      <c r="L2013" s="419">
        <v>30500</v>
      </c>
      <c r="M2013" s="414" t="s">
        <v>115</v>
      </c>
      <c r="N2013" s="414" t="s">
        <v>116</v>
      </c>
      <c r="O2013" s="103"/>
      <c r="P2013" s="103" t="s">
        <v>116</v>
      </c>
      <c r="Q2013" s="103" t="s">
        <v>116</v>
      </c>
      <c r="R2013" s="103" t="s">
        <v>2766</v>
      </c>
      <c r="S2013" s="103" t="s">
        <v>1768</v>
      </c>
    </row>
    <row r="2014" spans="1:19" ht="14.5" customHeight="1">
      <c r="A2014" s="103" t="str">
        <f t="shared" si="31"/>
        <v>B2561</v>
      </c>
      <c r="B2014" s="414" t="s">
        <v>4706</v>
      </c>
      <c r="C2014" s="414" t="s">
        <v>4707</v>
      </c>
      <c r="D2014" s="414" t="s">
        <v>2018</v>
      </c>
      <c r="E2014" s="414" t="s">
        <v>4712</v>
      </c>
      <c r="F2014" s="414" t="s">
        <v>4713</v>
      </c>
      <c r="G2014" s="418">
        <v>43800</v>
      </c>
      <c r="H2014" s="414" t="s">
        <v>623</v>
      </c>
      <c r="I2014" s="419">
        <v>101</v>
      </c>
      <c r="J2014" s="419">
        <v>330</v>
      </c>
      <c r="K2014" s="419">
        <v>101</v>
      </c>
      <c r="L2014" s="419">
        <v>30500</v>
      </c>
      <c r="M2014" s="414" t="s">
        <v>115</v>
      </c>
      <c r="N2014" s="414" t="s">
        <v>116</v>
      </c>
      <c r="O2014" s="103"/>
      <c r="P2014" s="103" t="s">
        <v>116</v>
      </c>
      <c r="Q2014" s="103" t="s">
        <v>116</v>
      </c>
      <c r="R2014" s="103" t="s">
        <v>2766</v>
      </c>
      <c r="S2014" s="103" t="s">
        <v>1768</v>
      </c>
    </row>
    <row r="2015" spans="1:19" ht="14.5" customHeight="1">
      <c r="A2015" s="103" t="str">
        <f t="shared" si="31"/>
        <v>B2561</v>
      </c>
      <c r="B2015" s="414" t="s">
        <v>4706</v>
      </c>
      <c r="C2015" s="414" t="s">
        <v>4714</v>
      </c>
      <c r="D2015" s="414" t="s">
        <v>2018</v>
      </c>
      <c r="E2015" s="414" t="s">
        <v>4715</v>
      </c>
      <c r="F2015" s="414" t="s">
        <v>4716</v>
      </c>
      <c r="G2015" s="418">
        <v>43800</v>
      </c>
      <c r="H2015" s="414" t="s">
        <v>606</v>
      </c>
      <c r="I2015" s="419">
        <v>101</v>
      </c>
      <c r="J2015" s="419">
        <v>330</v>
      </c>
      <c r="K2015" s="419">
        <v>101</v>
      </c>
      <c r="L2015" s="419">
        <v>30500</v>
      </c>
      <c r="M2015" s="414" t="s">
        <v>115</v>
      </c>
      <c r="N2015" s="414">
        <v>7</v>
      </c>
      <c r="O2015" s="103"/>
      <c r="P2015" s="103" t="s">
        <v>116</v>
      </c>
      <c r="Q2015" s="103" t="s">
        <v>116</v>
      </c>
      <c r="R2015" s="103" t="s">
        <v>2766</v>
      </c>
      <c r="S2015" s="103" t="s">
        <v>1768</v>
      </c>
    </row>
    <row r="2016" spans="1:19" ht="14.5" customHeight="1">
      <c r="A2016" s="103" t="str">
        <f t="shared" si="31"/>
        <v>B2561</v>
      </c>
      <c r="B2016" s="414" t="s">
        <v>4706</v>
      </c>
      <c r="C2016" s="414" t="s">
        <v>4717</v>
      </c>
      <c r="D2016" s="414" t="s">
        <v>2018</v>
      </c>
      <c r="E2016" s="414" t="s">
        <v>4718</v>
      </c>
      <c r="F2016" s="414" t="s">
        <v>4719</v>
      </c>
      <c r="G2016" s="418">
        <v>45992</v>
      </c>
      <c r="H2016" s="414" t="s">
        <v>606</v>
      </c>
      <c r="I2016" s="419">
        <v>84</v>
      </c>
      <c r="J2016" s="419">
        <v>330</v>
      </c>
      <c r="K2016" s="419">
        <v>101</v>
      </c>
      <c r="L2016" s="419">
        <v>31732</v>
      </c>
      <c r="M2016" s="414" t="s">
        <v>115</v>
      </c>
      <c r="N2016" s="414">
        <v>7</v>
      </c>
      <c r="O2016" s="103"/>
      <c r="P2016" s="103" t="s">
        <v>116</v>
      </c>
      <c r="Q2016" s="103" t="s">
        <v>116</v>
      </c>
      <c r="R2016" s="103" t="s">
        <v>2766</v>
      </c>
      <c r="S2016" s="103" t="s">
        <v>1768</v>
      </c>
    </row>
    <row r="2017" spans="1:19" ht="14.5" customHeight="1">
      <c r="A2017" s="82" t="str">
        <f t="shared" si="31"/>
        <v>B2565</v>
      </c>
      <c r="B2017" s="410" t="s">
        <v>4720</v>
      </c>
      <c r="C2017" s="410" t="s">
        <v>4721</v>
      </c>
      <c r="D2017" s="410" t="s">
        <v>2018</v>
      </c>
      <c r="E2017" s="410" t="s">
        <v>4722</v>
      </c>
      <c r="F2017" s="410" t="s">
        <v>4723</v>
      </c>
      <c r="G2017" s="416">
        <v>45992</v>
      </c>
      <c r="H2017" s="410" t="s">
        <v>606</v>
      </c>
      <c r="I2017" s="417">
        <v>372</v>
      </c>
      <c r="J2017" s="417">
        <v>97.24</v>
      </c>
      <c r="K2017" s="417">
        <v>153</v>
      </c>
      <c r="L2017" s="417">
        <v>12000</v>
      </c>
      <c r="M2017" s="410" t="s">
        <v>115</v>
      </c>
      <c r="N2017" s="410" t="s">
        <v>116</v>
      </c>
      <c r="O2017" s="85"/>
      <c r="P2017" s="85" t="s">
        <v>116</v>
      </c>
      <c r="Q2017" s="85" t="s">
        <v>116</v>
      </c>
      <c r="R2017" s="85" t="s">
        <v>2766</v>
      </c>
      <c r="S2017" s="85" t="s">
        <v>1768</v>
      </c>
    </row>
    <row r="2018" spans="1:19" ht="14.5" customHeight="1">
      <c r="A2018" s="82" t="str">
        <f t="shared" si="31"/>
        <v>B2565</v>
      </c>
      <c r="B2018" s="410" t="s">
        <v>4720</v>
      </c>
      <c r="C2018" s="410" t="s">
        <v>4721</v>
      </c>
      <c r="D2018" s="410" t="s">
        <v>2018</v>
      </c>
      <c r="E2018" s="410" t="s">
        <v>4724</v>
      </c>
      <c r="F2018" s="410" t="s">
        <v>4725</v>
      </c>
      <c r="G2018" s="416">
        <v>45992</v>
      </c>
      <c r="H2018" s="410" t="s">
        <v>606</v>
      </c>
      <c r="I2018" s="417">
        <v>372</v>
      </c>
      <c r="J2018" s="417">
        <v>97</v>
      </c>
      <c r="K2018" s="417">
        <v>49</v>
      </c>
      <c r="L2018" s="417">
        <v>11035</v>
      </c>
      <c r="M2018" s="410" t="s">
        <v>115</v>
      </c>
      <c r="N2018" s="410" t="s">
        <v>116</v>
      </c>
      <c r="O2018" s="85" t="s">
        <v>116</v>
      </c>
      <c r="P2018" s="85" t="s">
        <v>116</v>
      </c>
      <c r="Q2018" s="85" t="s">
        <v>116</v>
      </c>
      <c r="R2018" s="85" t="s">
        <v>2766</v>
      </c>
      <c r="S2018" s="85" t="s">
        <v>1768</v>
      </c>
    </row>
    <row r="2019" spans="1:19" ht="14.5" customHeight="1">
      <c r="A2019" s="82" t="str">
        <f t="shared" si="31"/>
        <v>B2565</v>
      </c>
      <c r="B2019" s="410" t="s">
        <v>4720</v>
      </c>
      <c r="C2019" s="410" t="s">
        <v>4721</v>
      </c>
      <c r="D2019" s="410" t="s">
        <v>2018</v>
      </c>
      <c r="E2019" s="410" t="s">
        <v>4726</v>
      </c>
      <c r="F2019" s="410" t="s">
        <v>4727</v>
      </c>
      <c r="G2019" s="416">
        <v>45992</v>
      </c>
      <c r="H2019" s="410" t="s">
        <v>606</v>
      </c>
      <c r="I2019" s="417">
        <v>372</v>
      </c>
      <c r="J2019" s="417">
        <v>97</v>
      </c>
      <c r="K2019" s="417">
        <v>49</v>
      </c>
      <c r="L2019" s="417">
        <v>11600</v>
      </c>
      <c r="M2019" s="410" t="s">
        <v>115</v>
      </c>
      <c r="N2019" s="410" t="s">
        <v>116</v>
      </c>
      <c r="O2019" s="85" t="s">
        <v>116</v>
      </c>
      <c r="P2019" s="85" t="s">
        <v>116</v>
      </c>
      <c r="Q2019" s="85" t="s">
        <v>116</v>
      </c>
      <c r="R2019" s="85" t="s">
        <v>2766</v>
      </c>
      <c r="S2019" s="85" t="s">
        <v>1768</v>
      </c>
    </row>
    <row r="2020" spans="1:19" ht="14.5" customHeight="1">
      <c r="A2020" s="103" t="str">
        <f t="shared" si="31"/>
        <v>B2565</v>
      </c>
      <c r="B2020" s="414" t="s">
        <v>4720</v>
      </c>
      <c r="C2020" s="414" t="s">
        <v>4721</v>
      </c>
      <c r="D2020" s="414" t="s">
        <v>2018</v>
      </c>
      <c r="E2020" s="414" t="s">
        <v>4722</v>
      </c>
      <c r="F2020" s="414" t="s">
        <v>4723</v>
      </c>
      <c r="G2020" s="418">
        <v>45992</v>
      </c>
      <c r="H2020" s="414" t="s">
        <v>606</v>
      </c>
      <c r="I2020" s="419">
        <v>153</v>
      </c>
      <c r="J2020" s="419">
        <v>372</v>
      </c>
      <c r="K2020" s="419">
        <v>97.24</v>
      </c>
      <c r="L2020" s="419">
        <v>12000</v>
      </c>
      <c r="M2020" s="414" t="s">
        <v>115</v>
      </c>
      <c r="N2020" s="414" t="s">
        <v>116</v>
      </c>
      <c r="O2020" s="103"/>
      <c r="P2020" s="103" t="s">
        <v>116</v>
      </c>
      <c r="Q2020" s="103" t="s">
        <v>116</v>
      </c>
      <c r="R2020" s="103" t="s">
        <v>2766</v>
      </c>
      <c r="S2020" s="103" t="s">
        <v>1768</v>
      </c>
    </row>
    <row r="2021" spans="1:19" ht="14.5" customHeight="1">
      <c r="A2021" s="103" t="str">
        <f t="shared" si="31"/>
        <v>B2565</v>
      </c>
      <c r="B2021" s="414" t="s">
        <v>4720</v>
      </c>
      <c r="C2021" s="414" t="s">
        <v>4721</v>
      </c>
      <c r="D2021" s="414" t="s">
        <v>2018</v>
      </c>
      <c r="E2021" s="414" t="s">
        <v>4724</v>
      </c>
      <c r="F2021" s="414" t="s">
        <v>4725</v>
      </c>
      <c r="G2021" s="418">
        <v>45992</v>
      </c>
      <c r="H2021" s="414" t="s">
        <v>606</v>
      </c>
      <c r="I2021" s="419">
        <v>49</v>
      </c>
      <c r="J2021" s="419">
        <v>372</v>
      </c>
      <c r="K2021" s="419">
        <v>97</v>
      </c>
      <c r="L2021" s="419">
        <v>11035</v>
      </c>
      <c r="M2021" s="414" t="s">
        <v>115</v>
      </c>
      <c r="N2021" s="414" t="s">
        <v>116</v>
      </c>
      <c r="O2021" s="103" t="s">
        <v>116</v>
      </c>
      <c r="P2021" s="103" t="s">
        <v>116</v>
      </c>
      <c r="Q2021" s="103" t="s">
        <v>116</v>
      </c>
      <c r="R2021" s="103" t="s">
        <v>2766</v>
      </c>
      <c r="S2021" s="103" t="s">
        <v>1768</v>
      </c>
    </row>
    <row r="2022" spans="1:19" ht="14.5" customHeight="1">
      <c r="A2022" s="103" t="str">
        <f t="shared" si="31"/>
        <v>B2565</v>
      </c>
      <c r="B2022" s="414" t="s">
        <v>4720</v>
      </c>
      <c r="C2022" s="414" t="s">
        <v>4721</v>
      </c>
      <c r="D2022" s="414" t="s">
        <v>2018</v>
      </c>
      <c r="E2022" s="414" t="s">
        <v>4726</v>
      </c>
      <c r="F2022" s="414" t="s">
        <v>4727</v>
      </c>
      <c r="G2022" s="418">
        <v>45992</v>
      </c>
      <c r="H2022" s="414" t="s">
        <v>606</v>
      </c>
      <c r="I2022" s="419">
        <v>49</v>
      </c>
      <c r="J2022" s="419">
        <v>372</v>
      </c>
      <c r="K2022" s="419">
        <v>97</v>
      </c>
      <c r="L2022" s="419">
        <v>11600</v>
      </c>
      <c r="M2022" s="414" t="s">
        <v>115</v>
      </c>
      <c r="N2022" s="414" t="s">
        <v>116</v>
      </c>
      <c r="O2022" s="103" t="s">
        <v>116</v>
      </c>
      <c r="P2022" s="103" t="s">
        <v>116</v>
      </c>
      <c r="Q2022" s="103" t="s">
        <v>116</v>
      </c>
      <c r="R2022" s="103" t="s">
        <v>2766</v>
      </c>
      <c r="S2022" s="103" t="s">
        <v>1768</v>
      </c>
    </row>
    <row r="2023" spans="1:19" ht="14.5" customHeight="1">
      <c r="A2023" s="82" t="str">
        <f t="shared" si="31"/>
        <v>B2566</v>
      </c>
      <c r="B2023" s="410" t="s">
        <v>4728</v>
      </c>
      <c r="C2023" s="410" t="s">
        <v>4729</v>
      </c>
      <c r="D2023" s="410" t="s">
        <v>2018</v>
      </c>
      <c r="E2023" s="410" t="s">
        <v>4730</v>
      </c>
      <c r="F2023" s="410" t="s">
        <v>4731</v>
      </c>
      <c r="G2023" s="416">
        <v>41974</v>
      </c>
      <c r="H2023" s="410" t="s">
        <v>623</v>
      </c>
      <c r="I2023" s="417">
        <v>222</v>
      </c>
      <c r="J2023" s="417">
        <v>78</v>
      </c>
      <c r="K2023" s="417">
        <v>90</v>
      </c>
      <c r="L2023" s="417">
        <v>11080</v>
      </c>
      <c r="M2023" s="410" t="s">
        <v>115</v>
      </c>
      <c r="N2023" s="410" t="s">
        <v>116</v>
      </c>
      <c r="O2023" s="85"/>
      <c r="P2023" s="85" t="s">
        <v>1882</v>
      </c>
      <c r="Q2023" s="85" t="s">
        <v>1882</v>
      </c>
      <c r="R2023" s="85" t="s">
        <v>1883</v>
      </c>
      <c r="S2023" s="85" t="s">
        <v>1768</v>
      </c>
    </row>
    <row r="2024" spans="1:19" ht="14.5" customHeight="1">
      <c r="A2024" s="82" t="str">
        <f t="shared" si="31"/>
        <v>B2566</v>
      </c>
      <c r="B2024" s="410" t="s">
        <v>4728</v>
      </c>
      <c r="C2024" s="410" t="s">
        <v>4729</v>
      </c>
      <c r="D2024" s="410" t="s">
        <v>2018</v>
      </c>
      <c r="E2024" s="410" t="s">
        <v>4732</v>
      </c>
      <c r="F2024" s="410" t="s">
        <v>4733</v>
      </c>
      <c r="G2024" s="416">
        <v>41487</v>
      </c>
      <c r="H2024" s="410" t="s">
        <v>1777</v>
      </c>
      <c r="I2024" s="417">
        <v>196</v>
      </c>
      <c r="J2024" s="417">
        <v>78</v>
      </c>
      <c r="K2024" s="417">
        <v>79</v>
      </c>
      <c r="L2024" s="417">
        <v>11080</v>
      </c>
      <c r="M2024" s="410" t="s">
        <v>115</v>
      </c>
      <c r="N2024" s="410" t="s">
        <v>116</v>
      </c>
      <c r="O2024" s="85"/>
      <c r="P2024" s="85" t="s">
        <v>1882</v>
      </c>
      <c r="Q2024" s="85" t="s">
        <v>1882</v>
      </c>
      <c r="R2024" s="85" t="s">
        <v>1883</v>
      </c>
      <c r="S2024" s="85" t="s">
        <v>1768</v>
      </c>
    </row>
    <row r="2025" spans="1:19" ht="14.5" customHeight="1">
      <c r="A2025" s="82" t="str">
        <f t="shared" si="31"/>
        <v>B2566</v>
      </c>
      <c r="B2025" s="410" t="s">
        <v>4728</v>
      </c>
      <c r="C2025" s="410" t="s">
        <v>4729</v>
      </c>
      <c r="D2025" s="410" t="s">
        <v>2018</v>
      </c>
      <c r="E2025" s="410" t="s">
        <v>4734</v>
      </c>
      <c r="F2025" s="410" t="s">
        <v>4735</v>
      </c>
      <c r="G2025" s="416">
        <v>45992</v>
      </c>
      <c r="H2025" s="410" t="s">
        <v>606</v>
      </c>
      <c r="I2025" s="417">
        <v>222</v>
      </c>
      <c r="J2025" s="417">
        <v>78</v>
      </c>
      <c r="K2025" s="417">
        <v>90</v>
      </c>
      <c r="L2025" s="417">
        <v>11080</v>
      </c>
      <c r="M2025" s="410" t="s">
        <v>115</v>
      </c>
      <c r="N2025" s="410" t="s">
        <v>116</v>
      </c>
      <c r="O2025" s="85"/>
      <c r="P2025" s="85" t="s">
        <v>1882</v>
      </c>
      <c r="Q2025" s="85" t="s">
        <v>1882</v>
      </c>
      <c r="R2025" s="85" t="s">
        <v>1883</v>
      </c>
      <c r="S2025" s="85" t="s">
        <v>1768</v>
      </c>
    </row>
    <row r="2026" spans="1:19" ht="14.5" customHeight="1">
      <c r="A2026" s="82" t="str">
        <f t="shared" si="31"/>
        <v>B2566</v>
      </c>
      <c r="B2026" s="410" t="s">
        <v>4728</v>
      </c>
      <c r="C2026" s="410" t="s">
        <v>4729</v>
      </c>
      <c r="D2026" s="410" t="s">
        <v>2018</v>
      </c>
      <c r="E2026" s="410" t="s">
        <v>4736</v>
      </c>
      <c r="F2026" s="410" t="s">
        <v>4737</v>
      </c>
      <c r="G2026" s="416">
        <v>42125</v>
      </c>
      <c r="H2026" s="410" t="s">
        <v>623</v>
      </c>
      <c r="I2026" s="417">
        <v>222</v>
      </c>
      <c r="J2026" s="417">
        <v>78</v>
      </c>
      <c r="K2026" s="417">
        <v>90</v>
      </c>
      <c r="L2026" s="417">
        <v>11080</v>
      </c>
      <c r="M2026" s="410" t="s">
        <v>115</v>
      </c>
      <c r="N2026" s="410" t="s">
        <v>116</v>
      </c>
      <c r="O2026" s="85"/>
      <c r="P2026" s="85" t="s">
        <v>1882</v>
      </c>
      <c r="Q2026" s="85" t="s">
        <v>1882</v>
      </c>
      <c r="R2026" s="85" t="s">
        <v>1883</v>
      </c>
      <c r="S2026" s="85" t="s">
        <v>1768</v>
      </c>
    </row>
    <row r="2027" spans="1:19" ht="14.5" customHeight="1">
      <c r="A2027" s="82" t="str">
        <f t="shared" si="31"/>
        <v>B2566</v>
      </c>
      <c r="B2027" s="410" t="s">
        <v>4728</v>
      </c>
      <c r="C2027" s="410" t="s">
        <v>4729</v>
      </c>
      <c r="D2027" s="410" t="s">
        <v>2018</v>
      </c>
      <c r="E2027" s="410" t="s">
        <v>4738</v>
      </c>
      <c r="F2027" s="410" t="s">
        <v>4739</v>
      </c>
      <c r="G2027" s="416">
        <v>42125</v>
      </c>
      <c r="H2027" s="410" t="s">
        <v>623</v>
      </c>
      <c r="I2027" s="417">
        <v>196</v>
      </c>
      <c r="J2027" s="417">
        <v>78</v>
      </c>
      <c r="K2027" s="417">
        <v>79</v>
      </c>
      <c r="L2027" s="417">
        <v>11080</v>
      </c>
      <c r="M2027" s="410" t="s">
        <v>115</v>
      </c>
      <c r="N2027" s="410">
        <v>7</v>
      </c>
      <c r="O2027" s="85"/>
      <c r="P2027" s="85" t="s">
        <v>1882</v>
      </c>
      <c r="Q2027" s="85" t="s">
        <v>1882</v>
      </c>
      <c r="R2027" s="85" t="s">
        <v>1883</v>
      </c>
      <c r="S2027" s="85" t="s">
        <v>1768</v>
      </c>
    </row>
    <row r="2028" spans="1:19" ht="14.5" customHeight="1">
      <c r="A2028" s="103" t="str">
        <f t="shared" si="31"/>
        <v>B2566</v>
      </c>
      <c r="B2028" s="414" t="s">
        <v>4728</v>
      </c>
      <c r="C2028" s="414" t="s">
        <v>4729</v>
      </c>
      <c r="D2028" s="414" t="s">
        <v>2018</v>
      </c>
      <c r="E2028" s="414" t="s">
        <v>4730</v>
      </c>
      <c r="F2028" s="414" t="s">
        <v>4731</v>
      </c>
      <c r="G2028" s="418">
        <v>41974</v>
      </c>
      <c r="H2028" s="414" t="s">
        <v>623</v>
      </c>
      <c r="I2028" s="419">
        <v>90</v>
      </c>
      <c r="J2028" s="419">
        <v>222</v>
      </c>
      <c r="K2028" s="419">
        <v>78</v>
      </c>
      <c r="L2028" s="419">
        <v>11080</v>
      </c>
      <c r="M2028" s="414" t="s">
        <v>115</v>
      </c>
      <c r="N2028" s="414" t="s">
        <v>116</v>
      </c>
      <c r="O2028" s="103"/>
      <c r="P2028" s="103" t="s">
        <v>1882</v>
      </c>
      <c r="Q2028" s="103" t="s">
        <v>1882</v>
      </c>
      <c r="R2028" s="103" t="s">
        <v>1883</v>
      </c>
      <c r="S2028" s="103" t="s">
        <v>1768</v>
      </c>
    </row>
    <row r="2029" spans="1:19" ht="14.5" customHeight="1">
      <c r="A2029" s="103" t="str">
        <f t="shared" si="31"/>
        <v>B2566</v>
      </c>
      <c r="B2029" s="414" t="s">
        <v>4728</v>
      </c>
      <c r="C2029" s="414" t="s">
        <v>4729</v>
      </c>
      <c r="D2029" s="414" t="s">
        <v>2018</v>
      </c>
      <c r="E2029" s="414" t="s">
        <v>4732</v>
      </c>
      <c r="F2029" s="414" t="s">
        <v>4733</v>
      </c>
      <c r="G2029" s="418">
        <v>41487</v>
      </c>
      <c r="H2029" s="414" t="s">
        <v>1777</v>
      </c>
      <c r="I2029" s="419">
        <v>79</v>
      </c>
      <c r="J2029" s="419">
        <v>196</v>
      </c>
      <c r="K2029" s="419">
        <v>78</v>
      </c>
      <c r="L2029" s="419">
        <v>11080</v>
      </c>
      <c r="M2029" s="414" t="s">
        <v>115</v>
      </c>
      <c r="N2029" s="414" t="s">
        <v>116</v>
      </c>
      <c r="O2029" s="103"/>
      <c r="P2029" s="103" t="s">
        <v>1882</v>
      </c>
      <c r="Q2029" s="103" t="s">
        <v>1882</v>
      </c>
      <c r="R2029" s="103" t="s">
        <v>1883</v>
      </c>
      <c r="S2029" s="103" t="s">
        <v>1768</v>
      </c>
    </row>
    <row r="2030" spans="1:19" ht="14.5" customHeight="1">
      <c r="A2030" s="103" t="str">
        <f t="shared" si="31"/>
        <v>B2566</v>
      </c>
      <c r="B2030" s="414" t="s">
        <v>4728</v>
      </c>
      <c r="C2030" s="414" t="s">
        <v>4729</v>
      </c>
      <c r="D2030" s="414" t="s">
        <v>2018</v>
      </c>
      <c r="E2030" s="414" t="s">
        <v>4734</v>
      </c>
      <c r="F2030" s="414" t="s">
        <v>4735</v>
      </c>
      <c r="G2030" s="418">
        <v>45992</v>
      </c>
      <c r="H2030" s="414" t="s">
        <v>606</v>
      </c>
      <c r="I2030" s="419">
        <v>90</v>
      </c>
      <c r="J2030" s="419">
        <v>222</v>
      </c>
      <c r="K2030" s="419">
        <v>78</v>
      </c>
      <c r="L2030" s="419">
        <v>11080</v>
      </c>
      <c r="M2030" s="414" t="s">
        <v>115</v>
      </c>
      <c r="N2030" s="414" t="s">
        <v>116</v>
      </c>
      <c r="O2030" s="103"/>
      <c r="P2030" s="103" t="s">
        <v>1882</v>
      </c>
      <c r="Q2030" s="103" t="s">
        <v>1882</v>
      </c>
      <c r="R2030" s="103" t="s">
        <v>1883</v>
      </c>
      <c r="S2030" s="103" t="s">
        <v>1768</v>
      </c>
    </row>
    <row r="2031" spans="1:19" ht="14.5" customHeight="1">
      <c r="A2031" s="103" t="str">
        <f t="shared" si="31"/>
        <v>B2566</v>
      </c>
      <c r="B2031" s="414" t="s">
        <v>4728</v>
      </c>
      <c r="C2031" s="414" t="s">
        <v>4729</v>
      </c>
      <c r="D2031" s="414" t="s">
        <v>2018</v>
      </c>
      <c r="E2031" s="414" t="s">
        <v>4736</v>
      </c>
      <c r="F2031" s="414" t="s">
        <v>4737</v>
      </c>
      <c r="G2031" s="418">
        <v>42125</v>
      </c>
      <c r="H2031" s="414" t="s">
        <v>623</v>
      </c>
      <c r="I2031" s="419">
        <v>90</v>
      </c>
      <c r="J2031" s="419">
        <v>222</v>
      </c>
      <c r="K2031" s="419">
        <v>78</v>
      </c>
      <c r="L2031" s="419">
        <v>11080</v>
      </c>
      <c r="M2031" s="414" t="s">
        <v>115</v>
      </c>
      <c r="N2031" s="414" t="s">
        <v>116</v>
      </c>
      <c r="O2031" s="103"/>
      <c r="P2031" s="103" t="s">
        <v>1882</v>
      </c>
      <c r="Q2031" s="103" t="s">
        <v>1882</v>
      </c>
      <c r="R2031" s="103" t="s">
        <v>1883</v>
      </c>
      <c r="S2031" s="103" t="s">
        <v>1768</v>
      </c>
    </row>
    <row r="2032" spans="1:19" ht="14.5" customHeight="1">
      <c r="A2032" s="103" t="str">
        <f t="shared" si="31"/>
        <v>B2566</v>
      </c>
      <c r="B2032" s="414" t="s">
        <v>4728</v>
      </c>
      <c r="C2032" s="414" t="s">
        <v>4729</v>
      </c>
      <c r="D2032" s="414" t="s">
        <v>2018</v>
      </c>
      <c r="E2032" s="414" t="s">
        <v>4738</v>
      </c>
      <c r="F2032" s="414" t="s">
        <v>4739</v>
      </c>
      <c r="G2032" s="418">
        <v>42125</v>
      </c>
      <c r="H2032" s="414" t="s">
        <v>623</v>
      </c>
      <c r="I2032" s="419">
        <v>79</v>
      </c>
      <c r="J2032" s="419">
        <v>196</v>
      </c>
      <c r="K2032" s="419">
        <v>78</v>
      </c>
      <c r="L2032" s="419">
        <v>11080</v>
      </c>
      <c r="M2032" s="414" t="s">
        <v>115</v>
      </c>
      <c r="N2032" s="414">
        <v>7</v>
      </c>
      <c r="O2032" s="103"/>
      <c r="P2032" s="103" t="s">
        <v>1882</v>
      </c>
      <c r="Q2032" s="103" t="s">
        <v>1882</v>
      </c>
      <c r="R2032" s="103" t="s">
        <v>1883</v>
      </c>
      <c r="S2032" s="103" t="s">
        <v>1768</v>
      </c>
    </row>
    <row r="2033" spans="1:19" ht="14.5" customHeight="1">
      <c r="A2033" s="82" t="str">
        <f t="shared" si="31"/>
        <v>B2605</v>
      </c>
      <c r="B2033" s="410" t="s">
        <v>4740</v>
      </c>
      <c r="C2033" s="410" t="s">
        <v>4741</v>
      </c>
      <c r="D2033" s="410" t="s">
        <v>1764</v>
      </c>
      <c r="E2033" s="410" t="s">
        <v>4742</v>
      </c>
      <c r="F2033" s="410" t="s">
        <v>4743</v>
      </c>
      <c r="G2033" s="416">
        <v>45658</v>
      </c>
      <c r="H2033" s="410" t="s">
        <v>606</v>
      </c>
      <c r="I2033" s="417">
        <v>240</v>
      </c>
      <c r="J2033" s="417">
        <v>96</v>
      </c>
      <c r="K2033" s="417">
        <v>96</v>
      </c>
      <c r="L2033" s="417">
        <v>12703</v>
      </c>
      <c r="M2033" s="410" t="s">
        <v>115</v>
      </c>
      <c r="N2033" s="410" t="s">
        <v>116</v>
      </c>
      <c r="O2033" s="85"/>
      <c r="P2033" s="85"/>
      <c r="Q2033" s="85"/>
      <c r="R2033" s="85"/>
      <c r="S2033" s="85" t="s">
        <v>1768</v>
      </c>
    </row>
    <row r="2034" spans="1:19" ht="14.5" customHeight="1">
      <c r="A2034" s="103" t="str">
        <f t="shared" si="31"/>
        <v>B2605</v>
      </c>
      <c r="B2034" s="414" t="s">
        <v>4740</v>
      </c>
      <c r="C2034" s="414" t="s">
        <v>4741</v>
      </c>
      <c r="D2034" s="414" t="s">
        <v>1764</v>
      </c>
      <c r="E2034" s="414" t="s">
        <v>4742</v>
      </c>
      <c r="F2034" s="414" t="s">
        <v>4743</v>
      </c>
      <c r="G2034" s="418">
        <v>45658</v>
      </c>
      <c r="H2034" s="414" t="s">
        <v>606</v>
      </c>
      <c r="I2034" s="419">
        <v>96</v>
      </c>
      <c r="J2034" s="419">
        <v>240</v>
      </c>
      <c r="K2034" s="419">
        <v>96</v>
      </c>
      <c r="L2034" s="419">
        <v>12703</v>
      </c>
      <c r="M2034" s="414" t="s">
        <v>115</v>
      </c>
      <c r="N2034" s="414" t="s">
        <v>116</v>
      </c>
      <c r="O2034" s="103"/>
      <c r="P2034" s="103"/>
      <c r="Q2034" s="103"/>
      <c r="R2034" s="103"/>
      <c r="S2034" s="103" t="s">
        <v>1768</v>
      </c>
    </row>
    <row r="2035" spans="1:19" ht="14.5" customHeight="1">
      <c r="A2035" s="82" t="str">
        <f t="shared" si="31"/>
        <v>B2630</v>
      </c>
      <c r="B2035" s="410" t="s">
        <v>4744</v>
      </c>
      <c r="C2035" s="410" t="s">
        <v>4745</v>
      </c>
      <c r="D2035" s="410" t="s">
        <v>1764</v>
      </c>
      <c r="E2035" s="410" t="s">
        <v>4746</v>
      </c>
      <c r="F2035" s="410" t="s">
        <v>4747</v>
      </c>
      <c r="G2035" s="416">
        <v>42705</v>
      </c>
      <c r="H2035" s="410" t="s">
        <v>606</v>
      </c>
      <c r="I2035" s="417">
        <v>19</v>
      </c>
      <c r="J2035" s="417">
        <v>19</v>
      </c>
      <c r="K2035" s="417">
        <v>9</v>
      </c>
      <c r="L2035" s="417">
        <v>29</v>
      </c>
      <c r="M2035" s="410" t="s">
        <v>115</v>
      </c>
      <c r="N2035" s="410" t="s">
        <v>116</v>
      </c>
      <c r="O2035" s="85" t="s">
        <v>1882</v>
      </c>
      <c r="P2035" s="85"/>
      <c r="Q2035" s="85" t="s">
        <v>1882</v>
      </c>
      <c r="R2035" s="85" t="s">
        <v>1883</v>
      </c>
      <c r="S2035" s="85" t="s">
        <v>1768</v>
      </c>
    </row>
    <row r="2036" spans="1:19" ht="14.5" customHeight="1">
      <c r="A2036" s="82" t="str">
        <f t="shared" si="31"/>
        <v>B2630</v>
      </c>
      <c r="B2036" s="410" t="s">
        <v>4744</v>
      </c>
      <c r="C2036" s="410" t="s">
        <v>4745</v>
      </c>
      <c r="D2036" s="410" t="s">
        <v>3931</v>
      </c>
      <c r="E2036" s="410" t="s">
        <v>4748</v>
      </c>
      <c r="F2036" s="410" t="s">
        <v>4749</v>
      </c>
      <c r="G2036" s="416">
        <v>39783</v>
      </c>
      <c r="H2036" s="410" t="s">
        <v>1777</v>
      </c>
      <c r="I2036" s="417">
        <v>19</v>
      </c>
      <c r="J2036" s="417">
        <v>19</v>
      </c>
      <c r="K2036" s="417">
        <v>9</v>
      </c>
      <c r="L2036" s="417">
        <v>29</v>
      </c>
      <c r="M2036" s="410" t="s">
        <v>115</v>
      </c>
      <c r="N2036" s="410" t="s">
        <v>116</v>
      </c>
      <c r="O2036" s="85" t="s">
        <v>1882</v>
      </c>
      <c r="P2036" s="85"/>
      <c r="Q2036" s="85" t="s">
        <v>1882</v>
      </c>
      <c r="R2036" s="85" t="s">
        <v>1883</v>
      </c>
      <c r="S2036" s="85" t="s">
        <v>1768</v>
      </c>
    </row>
    <row r="2037" spans="1:19" ht="14.5" customHeight="1">
      <c r="A2037" s="82" t="str">
        <f t="shared" si="31"/>
        <v>B2630</v>
      </c>
      <c r="B2037" s="410" t="s">
        <v>4744</v>
      </c>
      <c r="C2037" s="410" t="s">
        <v>4745</v>
      </c>
      <c r="D2037" s="410" t="s">
        <v>1764</v>
      </c>
      <c r="E2037" s="410" t="s">
        <v>4750</v>
      </c>
      <c r="F2037" s="410" t="s">
        <v>4751</v>
      </c>
      <c r="G2037" s="416">
        <v>44166</v>
      </c>
      <c r="H2037" s="410" t="s">
        <v>606</v>
      </c>
      <c r="I2037" s="417">
        <v>25</v>
      </c>
      <c r="J2037" s="417">
        <v>20</v>
      </c>
      <c r="K2037" s="417">
        <v>9</v>
      </c>
      <c r="L2037" s="417">
        <v>28</v>
      </c>
      <c r="M2037" s="410" t="s">
        <v>115</v>
      </c>
      <c r="N2037" s="410" t="s">
        <v>116</v>
      </c>
      <c r="O2037" s="85" t="s">
        <v>1882</v>
      </c>
      <c r="P2037" s="85"/>
      <c r="Q2037" s="85" t="s">
        <v>1882</v>
      </c>
      <c r="R2037" s="85" t="s">
        <v>1883</v>
      </c>
      <c r="S2037" s="85" t="s">
        <v>1768</v>
      </c>
    </row>
    <row r="2038" spans="1:19" ht="14.5" customHeight="1">
      <c r="A2038" s="103" t="str">
        <f t="shared" si="31"/>
        <v>B2630</v>
      </c>
      <c r="B2038" s="414" t="s">
        <v>4744</v>
      </c>
      <c r="C2038" s="414" t="s">
        <v>4745</v>
      </c>
      <c r="D2038" s="414" t="s">
        <v>1764</v>
      </c>
      <c r="E2038" s="414" t="s">
        <v>4746</v>
      </c>
      <c r="F2038" s="414" t="s">
        <v>4747</v>
      </c>
      <c r="G2038" s="418">
        <v>42705</v>
      </c>
      <c r="H2038" s="414" t="s">
        <v>606</v>
      </c>
      <c r="I2038" s="419">
        <v>9</v>
      </c>
      <c r="J2038" s="419">
        <v>19</v>
      </c>
      <c r="K2038" s="419">
        <v>19</v>
      </c>
      <c r="L2038" s="419">
        <v>29</v>
      </c>
      <c r="M2038" s="414" t="s">
        <v>115</v>
      </c>
      <c r="N2038" s="414" t="s">
        <v>116</v>
      </c>
      <c r="O2038" s="103" t="s">
        <v>1882</v>
      </c>
      <c r="P2038" s="103"/>
      <c r="Q2038" s="103" t="s">
        <v>1882</v>
      </c>
      <c r="R2038" s="103" t="s">
        <v>1883</v>
      </c>
      <c r="S2038" s="103" t="s">
        <v>1768</v>
      </c>
    </row>
    <row r="2039" spans="1:19" ht="14.5" customHeight="1">
      <c r="A2039" s="103" t="str">
        <f t="shared" si="31"/>
        <v>B2630</v>
      </c>
      <c r="B2039" s="414" t="s">
        <v>4744</v>
      </c>
      <c r="C2039" s="414" t="s">
        <v>4745</v>
      </c>
      <c r="D2039" s="414" t="s">
        <v>3931</v>
      </c>
      <c r="E2039" s="414" t="s">
        <v>4748</v>
      </c>
      <c r="F2039" s="414" t="s">
        <v>4749</v>
      </c>
      <c r="G2039" s="418">
        <v>39783</v>
      </c>
      <c r="H2039" s="414" t="s">
        <v>1777</v>
      </c>
      <c r="I2039" s="419">
        <v>9</v>
      </c>
      <c r="J2039" s="419">
        <v>19</v>
      </c>
      <c r="K2039" s="419">
        <v>19</v>
      </c>
      <c r="L2039" s="419">
        <v>29</v>
      </c>
      <c r="M2039" s="414" t="s">
        <v>115</v>
      </c>
      <c r="N2039" s="414" t="s">
        <v>116</v>
      </c>
      <c r="O2039" s="103" t="s">
        <v>1882</v>
      </c>
      <c r="P2039" s="103"/>
      <c r="Q2039" s="103" t="s">
        <v>1882</v>
      </c>
      <c r="R2039" s="103" t="s">
        <v>1883</v>
      </c>
      <c r="S2039" s="103" t="s">
        <v>1768</v>
      </c>
    </row>
    <row r="2040" spans="1:19" ht="14.5" customHeight="1">
      <c r="A2040" s="103" t="str">
        <f t="shared" si="31"/>
        <v>B2630</v>
      </c>
      <c r="B2040" s="414" t="s">
        <v>4744</v>
      </c>
      <c r="C2040" s="414" t="s">
        <v>4745</v>
      </c>
      <c r="D2040" s="414" t="s">
        <v>1764</v>
      </c>
      <c r="E2040" s="414" t="s">
        <v>4750</v>
      </c>
      <c r="F2040" s="414" t="s">
        <v>4751</v>
      </c>
      <c r="G2040" s="418">
        <v>44166</v>
      </c>
      <c r="H2040" s="414" t="s">
        <v>606</v>
      </c>
      <c r="I2040" s="419">
        <v>9</v>
      </c>
      <c r="J2040" s="419">
        <v>25</v>
      </c>
      <c r="K2040" s="419">
        <v>20</v>
      </c>
      <c r="L2040" s="419">
        <v>28</v>
      </c>
      <c r="M2040" s="414" t="s">
        <v>115</v>
      </c>
      <c r="N2040" s="414" t="s">
        <v>116</v>
      </c>
      <c r="O2040" s="103" t="s">
        <v>1882</v>
      </c>
      <c r="P2040" s="103"/>
      <c r="Q2040" s="103" t="s">
        <v>1882</v>
      </c>
      <c r="R2040" s="103" t="s">
        <v>1883</v>
      </c>
      <c r="S2040" s="103" t="s">
        <v>1768</v>
      </c>
    </row>
    <row r="2041" spans="1:19" ht="14.5" customHeight="1">
      <c r="A2041" s="82" t="str">
        <f t="shared" si="31"/>
        <v>B2631</v>
      </c>
      <c r="B2041" s="410" t="s">
        <v>4752</v>
      </c>
      <c r="C2041" s="410" t="s">
        <v>4753</v>
      </c>
      <c r="D2041" s="410" t="s">
        <v>1764</v>
      </c>
      <c r="E2041" s="410" t="s">
        <v>4754</v>
      </c>
      <c r="F2041" s="410" t="s">
        <v>4755</v>
      </c>
      <c r="G2041" s="416">
        <v>44166</v>
      </c>
      <c r="H2041" s="410" t="s">
        <v>606</v>
      </c>
      <c r="I2041" s="417">
        <v>94</v>
      </c>
      <c r="J2041" s="417">
        <v>45</v>
      </c>
      <c r="K2041" s="417">
        <v>46</v>
      </c>
      <c r="L2041" s="417">
        <v>1640</v>
      </c>
      <c r="M2041" s="410" t="s">
        <v>115</v>
      </c>
      <c r="N2041" s="410" t="s">
        <v>116</v>
      </c>
      <c r="O2041" s="85" t="s">
        <v>1882</v>
      </c>
      <c r="P2041" s="85" t="s">
        <v>1882</v>
      </c>
      <c r="Q2041" s="85" t="s">
        <v>1882</v>
      </c>
      <c r="R2041" s="85" t="s">
        <v>1883</v>
      </c>
      <c r="S2041" s="85" t="s">
        <v>1768</v>
      </c>
    </row>
    <row r="2042" spans="1:19" ht="14.5" customHeight="1">
      <c r="A2042" s="82" t="str">
        <f t="shared" si="31"/>
        <v>B2631</v>
      </c>
      <c r="B2042" s="410" t="s">
        <v>4752</v>
      </c>
      <c r="C2042" s="410" t="s">
        <v>4756</v>
      </c>
      <c r="D2042" s="410" t="s">
        <v>1764</v>
      </c>
      <c r="E2042" s="410" t="s">
        <v>4757</v>
      </c>
      <c r="F2042" s="410" t="s">
        <v>4758</v>
      </c>
      <c r="G2042" s="416">
        <v>44531</v>
      </c>
      <c r="H2042" s="410" t="s">
        <v>606</v>
      </c>
      <c r="I2042" s="417">
        <v>94</v>
      </c>
      <c r="J2042" s="417">
        <v>45</v>
      </c>
      <c r="K2042" s="417">
        <v>46</v>
      </c>
      <c r="L2042" s="417">
        <v>1640</v>
      </c>
      <c r="M2042" s="410" t="s">
        <v>115</v>
      </c>
      <c r="N2042" s="410" t="s">
        <v>116</v>
      </c>
      <c r="O2042" s="85" t="s">
        <v>1882</v>
      </c>
      <c r="P2042" s="85" t="s">
        <v>1882</v>
      </c>
      <c r="Q2042" s="85" t="s">
        <v>1882</v>
      </c>
      <c r="R2042" s="85" t="s">
        <v>1883</v>
      </c>
      <c r="S2042" s="85" t="s">
        <v>1768</v>
      </c>
    </row>
    <row r="2043" spans="1:19" ht="14.5" customHeight="1">
      <c r="A2043" s="82" t="str">
        <f t="shared" si="31"/>
        <v>B2631</v>
      </c>
      <c r="B2043" s="410" t="s">
        <v>4752</v>
      </c>
      <c r="C2043" s="410" t="s">
        <v>4756</v>
      </c>
      <c r="D2043" s="410" t="s">
        <v>1764</v>
      </c>
      <c r="E2043" s="410" t="s">
        <v>4759</v>
      </c>
      <c r="F2043" s="410" t="s">
        <v>4760</v>
      </c>
      <c r="G2043" s="416">
        <v>44531</v>
      </c>
      <c r="H2043" s="410" t="s">
        <v>606</v>
      </c>
      <c r="I2043" s="417">
        <v>94</v>
      </c>
      <c r="J2043" s="417">
        <v>45</v>
      </c>
      <c r="K2043" s="417">
        <v>46</v>
      </c>
      <c r="L2043" s="417">
        <v>1640</v>
      </c>
      <c r="M2043" s="410"/>
      <c r="N2043" s="410" t="s">
        <v>116</v>
      </c>
      <c r="O2043" s="85" t="s">
        <v>1882</v>
      </c>
      <c r="P2043" s="85" t="s">
        <v>1882</v>
      </c>
      <c r="Q2043" s="85" t="s">
        <v>1882</v>
      </c>
      <c r="R2043" s="85" t="s">
        <v>1883</v>
      </c>
      <c r="S2043" s="85" t="s">
        <v>1768</v>
      </c>
    </row>
    <row r="2044" spans="1:19" ht="14.5" customHeight="1">
      <c r="A2044" s="103" t="str">
        <f t="shared" si="31"/>
        <v>B2631</v>
      </c>
      <c r="B2044" s="414" t="s">
        <v>4752</v>
      </c>
      <c r="C2044" s="414" t="s">
        <v>4753</v>
      </c>
      <c r="D2044" s="414" t="s">
        <v>1764</v>
      </c>
      <c r="E2044" s="414" t="s">
        <v>4754</v>
      </c>
      <c r="F2044" s="414" t="s">
        <v>4755</v>
      </c>
      <c r="G2044" s="418">
        <v>44166</v>
      </c>
      <c r="H2044" s="414" t="s">
        <v>606</v>
      </c>
      <c r="I2044" s="419">
        <v>46</v>
      </c>
      <c r="J2044" s="419">
        <v>94</v>
      </c>
      <c r="K2044" s="419">
        <v>45</v>
      </c>
      <c r="L2044" s="419">
        <v>1640</v>
      </c>
      <c r="M2044" s="414" t="s">
        <v>115</v>
      </c>
      <c r="N2044" s="414" t="s">
        <v>116</v>
      </c>
      <c r="O2044" s="103" t="s">
        <v>1882</v>
      </c>
      <c r="P2044" s="103" t="s">
        <v>1882</v>
      </c>
      <c r="Q2044" s="103" t="s">
        <v>1882</v>
      </c>
      <c r="R2044" s="103" t="s">
        <v>1883</v>
      </c>
      <c r="S2044" s="103" t="s">
        <v>1768</v>
      </c>
    </row>
    <row r="2045" spans="1:19" ht="14.5" customHeight="1">
      <c r="A2045" s="103" t="str">
        <f t="shared" si="31"/>
        <v>B2631</v>
      </c>
      <c r="B2045" s="414" t="s">
        <v>4752</v>
      </c>
      <c r="C2045" s="414" t="s">
        <v>4756</v>
      </c>
      <c r="D2045" s="414" t="s">
        <v>1764</v>
      </c>
      <c r="E2045" s="414" t="s">
        <v>4757</v>
      </c>
      <c r="F2045" s="414" t="s">
        <v>4758</v>
      </c>
      <c r="G2045" s="418">
        <v>44531</v>
      </c>
      <c r="H2045" s="414" t="s">
        <v>606</v>
      </c>
      <c r="I2045" s="419">
        <v>46</v>
      </c>
      <c r="J2045" s="419">
        <v>94</v>
      </c>
      <c r="K2045" s="419">
        <v>45</v>
      </c>
      <c r="L2045" s="419">
        <v>1640</v>
      </c>
      <c r="M2045" s="414" t="s">
        <v>115</v>
      </c>
      <c r="N2045" s="414" t="s">
        <v>116</v>
      </c>
      <c r="O2045" s="103" t="s">
        <v>1882</v>
      </c>
      <c r="P2045" s="103" t="s">
        <v>1882</v>
      </c>
      <c r="Q2045" s="103" t="s">
        <v>1882</v>
      </c>
      <c r="R2045" s="103" t="s">
        <v>1883</v>
      </c>
      <c r="S2045" s="103" t="s">
        <v>1768</v>
      </c>
    </row>
    <row r="2046" spans="1:19" ht="14.5" customHeight="1">
      <c r="A2046" s="103" t="str">
        <f t="shared" si="31"/>
        <v>B2631</v>
      </c>
      <c r="B2046" s="414" t="s">
        <v>4752</v>
      </c>
      <c r="C2046" s="414" t="s">
        <v>4756</v>
      </c>
      <c r="D2046" s="414" t="s">
        <v>1764</v>
      </c>
      <c r="E2046" s="414" t="s">
        <v>4759</v>
      </c>
      <c r="F2046" s="414" t="s">
        <v>4760</v>
      </c>
      <c r="G2046" s="418">
        <v>44531</v>
      </c>
      <c r="H2046" s="414" t="s">
        <v>606</v>
      </c>
      <c r="I2046" s="419">
        <v>46</v>
      </c>
      <c r="J2046" s="419">
        <v>94</v>
      </c>
      <c r="K2046" s="419">
        <v>45</v>
      </c>
      <c r="L2046" s="419">
        <v>1640</v>
      </c>
      <c r="M2046" s="414"/>
      <c r="N2046" s="414" t="s">
        <v>116</v>
      </c>
      <c r="O2046" s="103" t="s">
        <v>1882</v>
      </c>
      <c r="P2046" s="103" t="s">
        <v>1882</v>
      </c>
      <c r="Q2046" s="103" t="s">
        <v>1882</v>
      </c>
      <c r="R2046" s="103" t="s">
        <v>1883</v>
      </c>
      <c r="S2046" s="103" t="s">
        <v>1768</v>
      </c>
    </row>
    <row r="2047" spans="1:19" ht="14.5" customHeight="1">
      <c r="A2047" s="82" t="str">
        <f t="shared" si="31"/>
        <v>B2632</v>
      </c>
      <c r="B2047" s="410" t="s">
        <v>4761</v>
      </c>
      <c r="C2047" s="410" t="s">
        <v>4762</v>
      </c>
      <c r="D2047" s="410" t="s">
        <v>1764</v>
      </c>
      <c r="E2047" s="410" t="s">
        <v>4763</v>
      </c>
      <c r="F2047" s="410" t="s">
        <v>4764</v>
      </c>
      <c r="G2047" s="416">
        <v>44531</v>
      </c>
      <c r="H2047" s="410" t="s">
        <v>606</v>
      </c>
      <c r="I2047" s="417">
        <v>138</v>
      </c>
      <c r="J2047" s="417">
        <v>31</v>
      </c>
      <c r="K2047" s="417">
        <v>18</v>
      </c>
      <c r="L2047" s="417">
        <v>1100</v>
      </c>
      <c r="M2047" s="410" t="s">
        <v>115</v>
      </c>
      <c r="N2047" s="410" t="s">
        <v>116</v>
      </c>
      <c r="O2047" s="85" t="s">
        <v>1882</v>
      </c>
      <c r="P2047" s="85"/>
      <c r="Q2047" s="85" t="s">
        <v>1882</v>
      </c>
      <c r="R2047" s="85" t="s">
        <v>1883</v>
      </c>
      <c r="S2047" s="85" t="s">
        <v>1768</v>
      </c>
    </row>
    <row r="2048" spans="1:19" ht="14.5" customHeight="1">
      <c r="A2048" s="82" t="str">
        <f t="shared" si="31"/>
        <v>B2632</v>
      </c>
      <c r="B2048" s="410" t="s">
        <v>4761</v>
      </c>
      <c r="C2048" s="410" t="s">
        <v>4762</v>
      </c>
      <c r="D2048" s="410" t="s">
        <v>1764</v>
      </c>
      <c r="E2048" s="410" t="s">
        <v>4765</v>
      </c>
      <c r="F2048" s="410" t="s">
        <v>4766</v>
      </c>
      <c r="G2048" s="416">
        <v>44531</v>
      </c>
      <c r="H2048" s="410" t="s">
        <v>606</v>
      </c>
      <c r="I2048" s="417">
        <v>138</v>
      </c>
      <c r="J2048" s="417">
        <v>31</v>
      </c>
      <c r="K2048" s="417">
        <v>18</v>
      </c>
      <c r="L2048" s="417">
        <v>1100</v>
      </c>
      <c r="M2048" s="410" t="s">
        <v>115</v>
      </c>
      <c r="N2048" s="410" t="s">
        <v>116</v>
      </c>
      <c r="O2048" s="85" t="s">
        <v>1882</v>
      </c>
      <c r="P2048" s="85"/>
      <c r="Q2048" s="85" t="s">
        <v>1882</v>
      </c>
      <c r="R2048" s="85" t="s">
        <v>1883</v>
      </c>
      <c r="S2048" s="85" t="s">
        <v>1768</v>
      </c>
    </row>
    <row r="2049" spans="1:19" ht="14.5" customHeight="1">
      <c r="A2049" s="103" t="str">
        <f t="shared" si="31"/>
        <v>B2632</v>
      </c>
      <c r="B2049" s="414" t="s">
        <v>4761</v>
      </c>
      <c r="C2049" s="414" t="s">
        <v>4762</v>
      </c>
      <c r="D2049" s="414" t="s">
        <v>1764</v>
      </c>
      <c r="E2049" s="414" t="s">
        <v>4763</v>
      </c>
      <c r="F2049" s="414" t="s">
        <v>4764</v>
      </c>
      <c r="G2049" s="418">
        <v>44531</v>
      </c>
      <c r="H2049" s="414" t="s">
        <v>606</v>
      </c>
      <c r="I2049" s="419">
        <v>18</v>
      </c>
      <c r="J2049" s="419">
        <v>138</v>
      </c>
      <c r="K2049" s="419">
        <v>31</v>
      </c>
      <c r="L2049" s="419">
        <v>1100</v>
      </c>
      <c r="M2049" s="414" t="s">
        <v>115</v>
      </c>
      <c r="N2049" s="414" t="s">
        <v>116</v>
      </c>
      <c r="O2049" s="103" t="s">
        <v>1882</v>
      </c>
      <c r="P2049" s="103"/>
      <c r="Q2049" s="103" t="s">
        <v>1882</v>
      </c>
      <c r="R2049" s="103" t="s">
        <v>1883</v>
      </c>
      <c r="S2049" s="103" t="s">
        <v>1768</v>
      </c>
    </row>
    <row r="2050" spans="1:19" ht="14.5" customHeight="1">
      <c r="A2050" s="103" t="str">
        <f t="shared" ref="A2050:A2113" si="32">LEFT(B2050,5)</f>
        <v>B2632</v>
      </c>
      <c r="B2050" s="414" t="s">
        <v>4761</v>
      </c>
      <c r="C2050" s="414" t="s">
        <v>4762</v>
      </c>
      <c r="D2050" s="414" t="s">
        <v>1764</v>
      </c>
      <c r="E2050" s="414" t="s">
        <v>4765</v>
      </c>
      <c r="F2050" s="414" t="s">
        <v>4766</v>
      </c>
      <c r="G2050" s="418">
        <v>44531</v>
      </c>
      <c r="H2050" s="414" t="s">
        <v>606</v>
      </c>
      <c r="I2050" s="419">
        <v>18</v>
      </c>
      <c r="J2050" s="419">
        <v>138</v>
      </c>
      <c r="K2050" s="419">
        <v>31</v>
      </c>
      <c r="L2050" s="419">
        <v>1100</v>
      </c>
      <c r="M2050" s="414" t="s">
        <v>115</v>
      </c>
      <c r="N2050" s="414" t="s">
        <v>116</v>
      </c>
      <c r="O2050" s="103" t="s">
        <v>1882</v>
      </c>
      <c r="P2050" s="103"/>
      <c r="Q2050" s="103" t="s">
        <v>1882</v>
      </c>
      <c r="R2050" s="103" t="s">
        <v>1883</v>
      </c>
      <c r="S2050" s="103" t="s">
        <v>1768</v>
      </c>
    </row>
    <row r="2051" spans="1:19" ht="14.5" customHeight="1">
      <c r="A2051" s="82" t="str">
        <f t="shared" si="32"/>
        <v>B2632</v>
      </c>
      <c r="B2051" s="410" t="s">
        <v>4767</v>
      </c>
      <c r="C2051" s="410" t="s">
        <v>4762</v>
      </c>
      <c r="D2051" s="410" t="s">
        <v>1764</v>
      </c>
      <c r="E2051" s="410" t="s">
        <v>4768</v>
      </c>
      <c r="F2051" s="410" t="s">
        <v>4769</v>
      </c>
      <c r="G2051" s="416">
        <v>44531</v>
      </c>
      <c r="H2051" s="410" t="s">
        <v>606</v>
      </c>
      <c r="I2051" s="417">
        <v>0</v>
      </c>
      <c r="J2051" s="417">
        <v>0</v>
      </c>
      <c r="K2051" s="417">
        <v>0</v>
      </c>
      <c r="L2051" s="417">
        <v>0</v>
      </c>
      <c r="M2051" s="410" t="s">
        <v>115</v>
      </c>
      <c r="N2051" s="410" t="s">
        <v>116</v>
      </c>
      <c r="O2051" s="85" t="s">
        <v>1882</v>
      </c>
      <c r="P2051" s="85"/>
      <c r="Q2051" s="85" t="s">
        <v>1882</v>
      </c>
      <c r="R2051" s="85" t="s">
        <v>1883</v>
      </c>
      <c r="S2051" s="85" t="s">
        <v>1768</v>
      </c>
    </row>
    <row r="2052" spans="1:19" ht="14.5" customHeight="1">
      <c r="A2052" s="103" t="str">
        <f t="shared" si="32"/>
        <v>B2632</v>
      </c>
      <c r="B2052" s="414" t="s">
        <v>4767</v>
      </c>
      <c r="C2052" s="414" t="s">
        <v>4762</v>
      </c>
      <c r="D2052" s="414" t="s">
        <v>1764</v>
      </c>
      <c r="E2052" s="414" t="s">
        <v>4768</v>
      </c>
      <c r="F2052" s="414" t="s">
        <v>4769</v>
      </c>
      <c r="G2052" s="418">
        <v>44531</v>
      </c>
      <c r="H2052" s="414" t="s">
        <v>606</v>
      </c>
      <c r="I2052" s="419">
        <v>0</v>
      </c>
      <c r="J2052" s="419">
        <v>0</v>
      </c>
      <c r="K2052" s="419">
        <v>0</v>
      </c>
      <c r="L2052" s="419">
        <v>0</v>
      </c>
      <c r="M2052" s="414" t="s">
        <v>115</v>
      </c>
      <c r="N2052" s="414" t="s">
        <v>116</v>
      </c>
      <c r="O2052" s="103" t="s">
        <v>1882</v>
      </c>
      <c r="P2052" s="103"/>
      <c r="Q2052" s="103" t="s">
        <v>1882</v>
      </c>
      <c r="R2052" s="103" t="s">
        <v>1883</v>
      </c>
      <c r="S2052" s="103" t="s">
        <v>1768</v>
      </c>
    </row>
    <row r="2053" spans="1:19" ht="14.5" customHeight="1">
      <c r="A2053" s="82" t="str">
        <f t="shared" si="32"/>
        <v>B2685</v>
      </c>
      <c r="B2053" s="410" t="s">
        <v>4770</v>
      </c>
      <c r="C2053" s="410" t="s">
        <v>4771</v>
      </c>
      <c r="D2053" s="410" t="s">
        <v>3931</v>
      </c>
      <c r="E2053" s="410" t="s">
        <v>4772</v>
      </c>
      <c r="F2053" s="410" t="s">
        <v>4773</v>
      </c>
      <c r="G2053" s="416">
        <v>40878</v>
      </c>
      <c r="H2053" s="410" t="s">
        <v>1777</v>
      </c>
      <c r="I2053" s="417">
        <v>186</v>
      </c>
      <c r="J2053" s="417">
        <v>96</v>
      </c>
      <c r="K2053" s="417">
        <v>88</v>
      </c>
      <c r="L2053" s="417">
        <v>8100</v>
      </c>
      <c r="M2053" s="410" t="s">
        <v>115</v>
      </c>
      <c r="N2053" s="410" t="s">
        <v>116</v>
      </c>
      <c r="O2053" s="85"/>
      <c r="P2053" s="85"/>
      <c r="Q2053" s="85"/>
      <c r="R2053" s="85"/>
      <c r="S2053" s="85" t="s">
        <v>1768</v>
      </c>
    </row>
    <row r="2054" spans="1:19" ht="14.5" customHeight="1">
      <c r="A2054" s="82" t="str">
        <f t="shared" si="32"/>
        <v>B2685</v>
      </c>
      <c r="B2054" s="410" t="s">
        <v>4770</v>
      </c>
      <c r="C2054" s="410" t="s">
        <v>4774</v>
      </c>
      <c r="D2054" s="410" t="s">
        <v>2018</v>
      </c>
      <c r="E2054" s="410" t="s">
        <v>4775</v>
      </c>
      <c r="F2054" s="410" t="s">
        <v>4776</v>
      </c>
      <c r="G2054" s="416">
        <v>44531</v>
      </c>
      <c r="H2054" s="410" t="s">
        <v>606</v>
      </c>
      <c r="I2054" s="417">
        <v>164</v>
      </c>
      <c r="J2054" s="417">
        <v>91</v>
      </c>
      <c r="K2054" s="417">
        <v>80</v>
      </c>
      <c r="L2054" s="417">
        <v>6040</v>
      </c>
      <c r="M2054" s="410" t="s">
        <v>115</v>
      </c>
      <c r="N2054" s="410" t="s">
        <v>116</v>
      </c>
      <c r="O2054" s="85"/>
      <c r="P2054" s="85"/>
      <c r="Q2054" s="85"/>
      <c r="R2054" s="85"/>
      <c r="S2054" s="85" t="s">
        <v>1768</v>
      </c>
    </row>
    <row r="2055" spans="1:19" ht="14.5" customHeight="1">
      <c r="A2055" s="82" t="str">
        <f t="shared" si="32"/>
        <v>B2685</v>
      </c>
      <c r="B2055" s="410" t="s">
        <v>4770</v>
      </c>
      <c r="C2055" s="410" t="s">
        <v>4771</v>
      </c>
      <c r="D2055" s="410" t="s">
        <v>2018</v>
      </c>
      <c r="E2055" s="410" t="s">
        <v>4777</v>
      </c>
      <c r="F2055" s="410" t="s">
        <v>4778</v>
      </c>
      <c r="G2055" s="416">
        <v>44531</v>
      </c>
      <c r="H2055" s="410" t="s">
        <v>627</v>
      </c>
      <c r="I2055" s="417">
        <v>167</v>
      </c>
      <c r="J2055" s="417">
        <v>91</v>
      </c>
      <c r="K2055" s="417">
        <v>81</v>
      </c>
      <c r="L2055" s="417">
        <v>5305</v>
      </c>
      <c r="M2055" s="410" t="s">
        <v>115</v>
      </c>
      <c r="N2055" s="410" t="s">
        <v>116</v>
      </c>
      <c r="O2055" s="85"/>
      <c r="P2055" s="85"/>
      <c r="Q2055" s="85"/>
      <c r="R2055" s="85"/>
      <c r="S2055" s="85" t="s">
        <v>1768</v>
      </c>
    </row>
    <row r="2056" spans="1:19" ht="14.5" customHeight="1">
      <c r="A2056" s="103" t="str">
        <f t="shared" si="32"/>
        <v>B2685</v>
      </c>
      <c r="B2056" s="414" t="s">
        <v>4770</v>
      </c>
      <c r="C2056" s="414" t="s">
        <v>4771</v>
      </c>
      <c r="D2056" s="414" t="s">
        <v>3931</v>
      </c>
      <c r="E2056" s="414" t="s">
        <v>4772</v>
      </c>
      <c r="F2056" s="414" t="s">
        <v>4773</v>
      </c>
      <c r="G2056" s="418">
        <v>40878</v>
      </c>
      <c r="H2056" s="414" t="s">
        <v>1777</v>
      </c>
      <c r="I2056" s="419">
        <v>88</v>
      </c>
      <c r="J2056" s="419">
        <v>186</v>
      </c>
      <c r="K2056" s="419">
        <v>96</v>
      </c>
      <c r="L2056" s="419">
        <v>8100</v>
      </c>
      <c r="M2056" s="414" t="s">
        <v>115</v>
      </c>
      <c r="N2056" s="414" t="s">
        <v>116</v>
      </c>
      <c r="O2056" s="103"/>
      <c r="P2056" s="103"/>
      <c r="Q2056" s="103"/>
      <c r="R2056" s="103"/>
      <c r="S2056" s="103" t="s">
        <v>1768</v>
      </c>
    </row>
    <row r="2057" spans="1:19" ht="14.5" customHeight="1">
      <c r="A2057" s="103" t="str">
        <f t="shared" si="32"/>
        <v>B2685</v>
      </c>
      <c r="B2057" s="414" t="s">
        <v>4770</v>
      </c>
      <c r="C2057" s="414" t="s">
        <v>4774</v>
      </c>
      <c r="D2057" s="414" t="s">
        <v>2018</v>
      </c>
      <c r="E2057" s="414" t="s">
        <v>4775</v>
      </c>
      <c r="F2057" s="414" t="s">
        <v>4776</v>
      </c>
      <c r="G2057" s="418">
        <v>44531</v>
      </c>
      <c r="H2057" s="414" t="s">
        <v>606</v>
      </c>
      <c r="I2057" s="419">
        <v>80</v>
      </c>
      <c r="J2057" s="419">
        <v>164</v>
      </c>
      <c r="K2057" s="419">
        <v>91</v>
      </c>
      <c r="L2057" s="419">
        <v>6040</v>
      </c>
      <c r="M2057" s="414" t="s">
        <v>115</v>
      </c>
      <c r="N2057" s="414" t="s">
        <v>116</v>
      </c>
      <c r="O2057" s="103"/>
      <c r="P2057" s="103"/>
      <c r="Q2057" s="103"/>
      <c r="R2057" s="103"/>
      <c r="S2057" s="103" t="s">
        <v>1768</v>
      </c>
    </row>
    <row r="2058" spans="1:19" ht="14.5" customHeight="1">
      <c r="A2058" s="103" t="str">
        <f t="shared" si="32"/>
        <v>B2685</v>
      </c>
      <c r="B2058" s="414" t="s">
        <v>4770</v>
      </c>
      <c r="C2058" s="414" t="s">
        <v>4771</v>
      </c>
      <c r="D2058" s="414" t="s">
        <v>2018</v>
      </c>
      <c r="E2058" s="414" t="s">
        <v>4777</v>
      </c>
      <c r="F2058" s="414" t="s">
        <v>4778</v>
      </c>
      <c r="G2058" s="418">
        <v>44531</v>
      </c>
      <c r="H2058" s="414" t="s">
        <v>627</v>
      </c>
      <c r="I2058" s="419">
        <v>81</v>
      </c>
      <c r="J2058" s="419">
        <v>167</v>
      </c>
      <c r="K2058" s="419">
        <v>91</v>
      </c>
      <c r="L2058" s="419">
        <v>5305</v>
      </c>
      <c r="M2058" s="414" t="s">
        <v>115</v>
      </c>
      <c r="N2058" s="414" t="s">
        <v>116</v>
      </c>
      <c r="O2058" s="103"/>
      <c r="P2058" s="103"/>
      <c r="Q2058" s="103"/>
      <c r="R2058" s="103"/>
      <c r="S2058" s="103" t="s">
        <v>1768</v>
      </c>
    </row>
    <row r="2059" spans="1:19" ht="14.5" customHeight="1">
      <c r="A2059" s="82" t="str">
        <f t="shared" si="32"/>
        <v>B2686</v>
      </c>
      <c r="B2059" s="410" t="s">
        <v>4779</v>
      </c>
      <c r="C2059" s="410" t="s">
        <v>4780</v>
      </c>
      <c r="D2059" s="410" t="s">
        <v>2018</v>
      </c>
      <c r="E2059" s="410" t="s">
        <v>4781</v>
      </c>
      <c r="F2059" s="410" t="s">
        <v>4782</v>
      </c>
      <c r="G2059" s="416">
        <v>44166</v>
      </c>
      <c r="H2059" s="410" t="s">
        <v>606</v>
      </c>
      <c r="I2059" s="417">
        <v>166</v>
      </c>
      <c r="J2059" s="417">
        <v>92</v>
      </c>
      <c r="K2059" s="417">
        <v>81</v>
      </c>
      <c r="L2059" s="417">
        <v>6100</v>
      </c>
      <c r="M2059" s="410" t="s">
        <v>115</v>
      </c>
      <c r="N2059" s="410" t="s">
        <v>116</v>
      </c>
      <c r="O2059" s="85"/>
      <c r="P2059" s="85"/>
      <c r="Q2059" s="85"/>
      <c r="R2059" s="85"/>
      <c r="S2059" s="85" t="s">
        <v>1768</v>
      </c>
    </row>
    <row r="2060" spans="1:19" ht="14.5" customHeight="1">
      <c r="A2060" s="103" t="str">
        <f t="shared" si="32"/>
        <v>B2686</v>
      </c>
      <c r="B2060" s="414" t="s">
        <v>4779</v>
      </c>
      <c r="C2060" s="414" t="s">
        <v>4780</v>
      </c>
      <c r="D2060" s="414" t="s">
        <v>2018</v>
      </c>
      <c r="E2060" s="414" t="s">
        <v>4781</v>
      </c>
      <c r="F2060" s="414" t="s">
        <v>4782</v>
      </c>
      <c r="G2060" s="418">
        <v>44166</v>
      </c>
      <c r="H2060" s="414" t="s">
        <v>606</v>
      </c>
      <c r="I2060" s="419">
        <v>81</v>
      </c>
      <c r="J2060" s="419">
        <v>166</v>
      </c>
      <c r="K2060" s="419">
        <v>92</v>
      </c>
      <c r="L2060" s="419">
        <v>6100</v>
      </c>
      <c r="M2060" s="414" t="s">
        <v>115</v>
      </c>
      <c r="N2060" s="414" t="s">
        <v>116</v>
      </c>
      <c r="O2060" s="103"/>
      <c r="P2060" s="103"/>
      <c r="Q2060" s="103"/>
      <c r="R2060" s="103"/>
      <c r="S2060" s="103" t="s">
        <v>1768</v>
      </c>
    </row>
    <row r="2061" spans="1:19" ht="14.5" customHeight="1">
      <c r="A2061" s="82" t="str">
        <f t="shared" si="32"/>
        <v>B2687</v>
      </c>
      <c r="B2061" s="410" t="s">
        <v>4783</v>
      </c>
      <c r="C2061" s="410" t="s">
        <v>4784</v>
      </c>
      <c r="D2061" s="410" t="s">
        <v>2018</v>
      </c>
      <c r="E2061" s="410" t="s">
        <v>4785</v>
      </c>
      <c r="F2061" s="410" t="s">
        <v>4786</v>
      </c>
      <c r="G2061" s="416">
        <v>44166</v>
      </c>
      <c r="H2061" s="410" t="s">
        <v>606</v>
      </c>
      <c r="I2061" s="417">
        <v>35</v>
      </c>
      <c r="J2061" s="417">
        <v>35</v>
      </c>
      <c r="K2061" s="417">
        <v>17</v>
      </c>
      <c r="L2061" s="417">
        <v>180</v>
      </c>
      <c r="M2061" s="410" t="s">
        <v>115</v>
      </c>
      <c r="N2061" s="410" t="s">
        <v>116</v>
      </c>
      <c r="O2061" s="85"/>
      <c r="P2061" s="85"/>
      <c r="Q2061" s="85"/>
      <c r="R2061" s="85"/>
      <c r="S2061" s="85" t="s">
        <v>1768</v>
      </c>
    </row>
    <row r="2062" spans="1:19" ht="14.5" customHeight="1">
      <c r="A2062" s="103" t="str">
        <f t="shared" si="32"/>
        <v>B2687</v>
      </c>
      <c r="B2062" s="414" t="s">
        <v>4783</v>
      </c>
      <c r="C2062" s="414" t="s">
        <v>4784</v>
      </c>
      <c r="D2062" s="414" t="s">
        <v>2018</v>
      </c>
      <c r="E2062" s="414" t="s">
        <v>4785</v>
      </c>
      <c r="F2062" s="414" t="s">
        <v>4786</v>
      </c>
      <c r="G2062" s="418">
        <v>44166</v>
      </c>
      <c r="H2062" s="414" t="s">
        <v>606</v>
      </c>
      <c r="I2062" s="419">
        <v>17</v>
      </c>
      <c r="J2062" s="419">
        <v>35</v>
      </c>
      <c r="K2062" s="419">
        <v>35</v>
      </c>
      <c r="L2062" s="419">
        <v>180</v>
      </c>
      <c r="M2062" s="414" t="s">
        <v>115</v>
      </c>
      <c r="N2062" s="414" t="s">
        <v>116</v>
      </c>
      <c r="O2062" s="103"/>
      <c r="P2062" s="103"/>
      <c r="Q2062" s="103"/>
      <c r="R2062" s="103"/>
      <c r="S2062" s="103" t="s">
        <v>1768</v>
      </c>
    </row>
    <row r="2063" spans="1:19" ht="14.5" customHeight="1">
      <c r="A2063" s="82" t="str">
        <f t="shared" si="32"/>
        <v>B2730</v>
      </c>
      <c r="B2063" s="410" t="s">
        <v>4787</v>
      </c>
      <c r="C2063" s="410" t="s">
        <v>4788</v>
      </c>
      <c r="D2063" s="410" t="s">
        <v>1764</v>
      </c>
      <c r="E2063" s="410" t="s">
        <v>4789</v>
      </c>
      <c r="F2063" s="410" t="s">
        <v>4790</v>
      </c>
      <c r="G2063" s="416">
        <v>45992</v>
      </c>
      <c r="H2063" s="410" t="s">
        <v>606</v>
      </c>
      <c r="I2063" s="417">
        <v>80</v>
      </c>
      <c r="J2063" s="417">
        <v>42</v>
      </c>
      <c r="K2063" s="417">
        <v>15</v>
      </c>
      <c r="L2063" s="417">
        <v>365</v>
      </c>
      <c r="M2063" s="410"/>
      <c r="N2063" s="410" t="s">
        <v>116</v>
      </c>
      <c r="O2063" s="85"/>
      <c r="P2063" s="85"/>
      <c r="Q2063" s="85"/>
      <c r="R2063" s="85"/>
      <c r="S2063" s="85" t="s">
        <v>1768</v>
      </c>
    </row>
    <row r="2064" spans="1:19" ht="14.5" customHeight="1">
      <c r="A2064" s="103" t="str">
        <f t="shared" si="32"/>
        <v>B2730</v>
      </c>
      <c r="B2064" s="414" t="s">
        <v>4787</v>
      </c>
      <c r="C2064" s="414" t="s">
        <v>4788</v>
      </c>
      <c r="D2064" s="414" t="s">
        <v>1764</v>
      </c>
      <c r="E2064" s="414" t="s">
        <v>4789</v>
      </c>
      <c r="F2064" s="414" t="s">
        <v>4790</v>
      </c>
      <c r="G2064" s="418">
        <v>45992</v>
      </c>
      <c r="H2064" s="414" t="s">
        <v>606</v>
      </c>
      <c r="I2064" s="419">
        <v>15</v>
      </c>
      <c r="J2064" s="419">
        <v>80</v>
      </c>
      <c r="K2064" s="419">
        <v>42</v>
      </c>
      <c r="L2064" s="419">
        <v>365</v>
      </c>
      <c r="M2064" s="414"/>
      <c r="N2064" s="414" t="s">
        <v>116</v>
      </c>
      <c r="O2064" s="103"/>
      <c r="P2064" s="103"/>
      <c r="Q2064" s="103"/>
      <c r="R2064" s="103"/>
      <c r="S2064" s="103" t="s">
        <v>1768</v>
      </c>
    </row>
    <row r="2065" spans="1:19" ht="14.5" customHeight="1">
      <c r="A2065" s="82" t="str">
        <f t="shared" si="32"/>
        <v>B5000</v>
      </c>
      <c r="B2065" s="410" t="s">
        <v>4791</v>
      </c>
      <c r="C2065" s="410" t="s">
        <v>4792</v>
      </c>
      <c r="D2065" s="410" t="s">
        <v>2018</v>
      </c>
      <c r="E2065" s="410" t="s">
        <v>4793</v>
      </c>
      <c r="F2065" s="410" t="s">
        <v>4794</v>
      </c>
      <c r="G2065" s="416">
        <v>41791</v>
      </c>
      <c r="H2065" s="410" t="s">
        <v>623</v>
      </c>
      <c r="I2065" s="417">
        <v>27.5</v>
      </c>
      <c r="J2065" s="417">
        <v>37</v>
      </c>
      <c r="K2065" s="417">
        <v>19.5</v>
      </c>
      <c r="L2065" s="417">
        <v>114</v>
      </c>
      <c r="M2065" s="410" t="s">
        <v>115</v>
      </c>
      <c r="N2065" s="410">
        <v>7</v>
      </c>
      <c r="O2065" s="85"/>
      <c r="P2065" s="85"/>
      <c r="Q2065" s="85"/>
      <c r="R2065" s="85"/>
      <c r="S2065" s="85" t="s">
        <v>1768</v>
      </c>
    </row>
    <row r="2066" spans="1:19" ht="14.5" customHeight="1">
      <c r="A2066" s="103" t="str">
        <f t="shared" si="32"/>
        <v>B5000</v>
      </c>
      <c r="B2066" s="414" t="s">
        <v>4791</v>
      </c>
      <c r="C2066" s="414" t="s">
        <v>4792</v>
      </c>
      <c r="D2066" s="414" t="s">
        <v>2018</v>
      </c>
      <c r="E2066" s="414" t="s">
        <v>4793</v>
      </c>
      <c r="F2066" s="414" t="s">
        <v>4794</v>
      </c>
      <c r="G2066" s="418">
        <v>41791</v>
      </c>
      <c r="H2066" s="414" t="s">
        <v>623</v>
      </c>
      <c r="I2066" s="419">
        <v>19.5</v>
      </c>
      <c r="J2066" s="419">
        <v>27.5</v>
      </c>
      <c r="K2066" s="419">
        <v>37</v>
      </c>
      <c r="L2066" s="419">
        <v>114</v>
      </c>
      <c r="M2066" s="414" t="s">
        <v>115</v>
      </c>
      <c r="N2066" s="414">
        <v>7</v>
      </c>
      <c r="O2066" s="103"/>
      <c r="P2066" s="103"/>
      <c r="Q2066" s="103"/>
      <c r="R2066" s="103"/>
      <c r="S2066" s="103" t="s">
        <v>1768</v>
      </c>
    </row>
    <row r="2067" spans="1:19" ht="14.5" customHeight="1">
      <c r="A2067" s="82" t="str">
        <f t="shared" si="32"/>
        <v>B7000</v>
      </c>
      <c r="B2067" s="410" t="s">
        <v>4795</v>
      </c>
      <c r="C2067" s="410" t="s">
        <v>4796</v>
      </c>
      <c r="D2067" s="410" t="s">
        <v>2938</v>
      </c>
      <c r="E2067" s="410" t="s">
        <v>4797</v>
      </c>
      <c r="F2067" s="410" t="s">
        <v>4798</v>
      </c>
      <c r="G2067" s="416">
        <v>45870</v>
      </c>
      <c r="H2067" s="410" t="s">
        <v>606</v>
      </c>
      <c r="I2067" s="417">
        <v>38</v>
      </c>
      <c r="J2067" s="417">
        <v>28</v>
      </c>
      <c r="K2067" s="417">
        <v>15</v>
      </c>
      <c r="L2067" s="417">
        <v>92</v>
      </c>
      <c r="M2067" s="410"/>
      <c r="N2067" s="410" t="s">
        <v>113</v>
      </c>
      <c r="O2067" s="85"/>
      <c r="P2067" s="85"/>
      <c r="Q2067" s="85"/>
      <c r="R2067" s="85"/>
      <c r="S2067" s="85" t="s">
        <v>1768</v>
      </c>
    </row>
    <row r="2068" spans="1:19" ht="14.5" customHeight="1">
      <c r="A2068" s="103" t="str">
        <f t="shared" si="32"/>
        <v>B7000</v>
      </c>
      <c r="B2068" s="414" t="s">
        <v>4795</v>
      </c>
      <c r="C2068" s="414" t="s">
        <v>4796</v>
      </c>
      <c r="D2068" s="414" t="s">
        <v>2938</v>
      </c>
      <c r="E2068" s="414" t="s">
        <v>4797</v>
      </c>
      <c r="F2068" s="414" t="s">
        <v>4798</v>
      </c>
      <c r="G2068" s="418">
        <v>45870</v>
      </c>
      <c r="H2068" s="414" t="s">
        <v>606</v>
      </c>
      <c r="I2068" s="419">
        <v>15</v>
      </c>
      <c r="J2068" s="419">
        <v>38</v>
      </c>
      <c r="K2068" s="419">
        <v>28</v>
      </c>
      <c r="L2068" s="419">
        <v>92</v>
      </c>
      <c r="M2068" s="414"/>
      <c r="N2068" s="414" t="s">
        <v>113</v>
      </c>
      <c r="O2068" s="103"/>
      <c r="P2068" s="103"/>
      <c r="Q2068" s="103"/>
      <c r="R2068" s="103"/>
      <c r="S2068" s="103" t="s">
        <v>1768</v>
      </c>
    </row>
    <row r="2069" spans="1:19" ht="14.5" customHeight="1">
      <c r="A2069" s="82" t="str">
        <f t="shared" si="32"/>
        <v>B7001</v>
      </c>
      <c r="B2069" s="410" t="s">
        <v>4799</v>
      </c>
      <c r="C2069" s="410" t="s">
        <v>4800</v>
      </c>
      <c r="D2069" s="410" t="s">
        <v>2938</v>
      </c>
      <c r="E2069" s="410" t="s">
        <v>4801</v>
      </c>
      <c r="F2069" s="410" t="s">
        <v>4802</v>
      </c>
      <c r="G2069" s="416">
        <v>41640</v>
      </c>
      <c r="H2069" s="410" t="s">
        <v>1777</v>
      </c>
      <c r="I2069" s="417">
        <v>9</v>
      </c>
      <c r="J2069" s="417">
        <v>4</v>
      </c>
      <c r="K2069" s="417">
        <v>3</v>
      </c>
      <c r="L2069" s="417">
        <v>2</v>
      </c>
      <c r="M2069" s="410" t="s">
        <v>115</v>
      </c>
      <c r="N2069" s="410" t="s">
        <v>116</v>
      </c>
      <c r="O2069" s="85"/>
      <c r="P2069" s="85" t="s">
        <v>1882</v>
      </c>
      <c r="Q2069" s="85" t="s">
        <v>1882</v>
      </c>
      <c r="R2069" s="85" t="s">
        <v>1883</v>
      </c>
      <c r="S2069" s="85" t="s">
        <v>1768</v>
      </c>
    </row>
    <row r="2070" spans="1:19" ht="14.5" customHeight="1">
      <c r="A2070" s="82" t="str">
        <f t="shared" si="32"/>
        <v>B7001</v>
      </c>
      <c r="B2070" s="410" t="s">
        <v>4799</v>
      </c>
      <c r="C2070" s="410" t="s">
        <v>4800</v>
      </c>
      <c r="D2070" s="410" t="s">
        <v>2938</v>
      </c>
      <c r="E2070" s="410" t="s">
        <v>4803</v>
      </c>
      <c r="F2070" s="410" t="s">
        <v>4804</v>
      </c>
      <c r="G2070" s="416">
        <v>47665</v>
      </c>
      <c r="H2070" s="410" t="s">
        <v>606</v>
      </c>
      <c r="I2070" s="417">
        <v>9</v>
      </c>
      <c r="J2070" s="417">
        <v>4</v>
      </c>
      <c r="K2070" s="417">
        <v>3</v>
      </c>
      <c r="L2070" s="417">
        <v>2</v>
      </c>
      <c r="M2070" s="410" t="s">
        <v>115</v>
      </c>
      <c r="N2070" s="410" t="s">
        <v>116</v>
      </c>
      <c r="O2070" s="85"/>
      <c r="P2070" s="85" t="s">
        <v>1882</v>
      </c>
      <c r="Q2070" s="85" t="s">
        <v>1882</v>
      </c>
      <c r="R2070" s="85" t="s">
        <v>1883</v>
      </c>
      <c r="S2070" s="85" t="s">
        <v>1768</v>
      </c>
    </row>
    <row r="2071" spans="1:19" ht="14.5" customHeight="1">
      <c r="A2071" s="82" t="str">
        <f t="shared" si="32"/>
        <v>B7001</v>
      </c>
      <c r="B2071" s="410" t="s">
        <v>4799</v>
      </c>
      <c r="C2071" s="410" t="s">
        <v>4805</v>
      </c>
      <c r="D2071" s="410" t="s">
        <v>2938</v>
      </c>
      <c r="E2071" s="410" t="s">
        <v>4806</v>
      </c>
      <c r="F2071" s="410" t="s">
        <v>4807</v>
      </c>
      <c r="G2071" s="416">
        <v>47665</v>
      </c>
      <c r="H2071" s="410" t="s">
        <v>606</v>
      </c>
      <c r="I2071" s="417">
        <v>9</v>
      </c>
      <c r="J2071" s="417">
        <v>4</v>
      </c>
      <c r="K2071" s="417">
        <v>3</v>
      </c>
      <c r="L2071" s="417">
        <v>2</v>
      </c>
      <c r="M2071" s="410" t="s">
        <v>115</v>
      </c>
      <c r="N2071" s="410" t="s">
        <v>116</v>
      </c>
      <c r="O2071" s="85"/>
      <c r="P2071" s="85" t="s">
        <v>1882</v>
      </c>
      <c r="Q2071" s="85" t="s">
        <v>1882</v>
      </c>
      <c r="R2071" s="85" t="s">
        <v>1883</v>
      </c>
      <c r="S2071" s="85" t="s">
        <v>1768</v>
      </c>
    </row>
    <row r="2072" spans="1:19" ht="14.5" customHeight="1">
      <c r="A2072" s="103" t="str">
        <f t="shared" si="32"/>
        <v>B7001</v>
      </c>
      <c r="B2072" s="414" t="s">
        <v>4799</v>
      </c>
      <c r="C2072" s="414" t="s">
        <v>4800</v>
      </c>
      <c r="D2072" s="414" t="s">
        <v>2938</v>
      </c>
      <c r="E2072" s="414" t="s">
        <v>4801</v>
      </c>
      <c r="F2072" s="414" t="s">
        <v>4802</v>
      </c>
      <c r="G2072" s="418">
        <v>41640</v>
      </c>
      <c r="H2072" s="414" t="s">
        <v>1777</v>
      </c>
      <c r="I2072" s="419">
        <v>3</v>
      </c>
      <c r="J2072" s="419">
        <v>9</v>
      </c>
      <c r="K2072" s="419">
        <v>4</v>
      </c>
      <c r="L2072" s="419">
        <v>2</v>
      </c>
      <c r="M2072" s="414" t="s">
        <v>115</v>
      </c>
      <c r="N2072" s="414" t="s">
        <v>116</v>
      </c>
      <c r="O2072" s="103"/>
      <c r="P2072" s="103" t="s">
        <v>1882</v>
      </c>
      <c r="Q2072" s="103" t="s">
        <v>1882</v>
      </c>
      <c r="R2072" s="103" t="s">
        <v>1883</v>
      </c>
      <c r="S2072" s="103" t="s">
        <v>1768</v>
      </c>
    </row>
    <row r="2073" spans="1:19" ht="14.5" customHeight="1">
      <c r="A2073" s="103" t="str">
        <f t="shared" si="32"/>
        <v>B7001</v>
      </c>
      <c r="B2073" s="414" t="s">
        <v>4799</v>
      </c>
      <c r="C2073" s="414" t="s">
        <v>4800</v>
      </c>
      <c r="D2073" s="414" t="s">
        <v>2938</v>
      </c>
      <c r="E2073" s="414" t="s">
        <v>4803</v>
      </c>
      <c r="F2073" s="414" t="s">
        <v>4804</v>
      </c>
      <c r="G2073" s="418">
        <v>47665</v>
      </c>
      <c r="H2073" s="414" t="s">
        <v>606</v>
      </c>
      <c r="I2073" s="419">
        <v>3</v>
      </c>
      <c r="J2073" s="419">
        <v>9</v>
      </c>
      <c r="K2073" s="419">
        <v>4</v>
      </c>
      <c r="L2073" s="419">
        <v>2</v>
      </c>
      <c r="M2073" s="414" t="s">
        <v>115</v>
      </c>
      <c r="N2073" s="414" t="s">
        <v>116</v>
      </c>
      <c r="O2073" s="103"/>
      <c r="P2073" s="103" t="s">
        <v>1882</v>
      </c>
      <c r="Q2073" s="103" t="s">
        <v>1882</v>
      </c>
      <c r="R2073" s="103" t="s">
        <v>1883</v>
      </c>
      <c r="S2073" s="103" t="s">
        <v>1768</v>
      </c>
    </row>
    <row r="2074" spans="1:19" ht="14.5" customHeight="1">
      <c r="A2074" s="103" t="str">
        <f t="shared" si="32"/>
        <v>B7001</v>
      </c>
      <c r="B2074" s="414" t="s">
        <v>4799</v>
      </c>
      <c r="C2074" s="414" t="s">
        <v>4805</v>
      </c>
      <c r="D2074" s="414" t="s">
        <v>2938</v>
      </c>
      <c r="E2074" s="414" t="s">
        <v>4806</v>
      </c>
      <c r="F2074" s="414" t="s">
        <v>4807</v>
      </c>
      <c r="G2074" s="418">
        <v>47665</v>
      </c>
      <c r="H2074" s="414" t="s">
        <v>606</v>
      </c>
      <c r="I2074" s="419">
        <v>3</v>
      </c>
      <c r="J2074" s="419">
        <v>9</v>
      </c>
      <c r="K2074" s="419">
        <v>4</v>
      </c>
      <c r="L2074" s="419">
        <v>2</v>
      </c>
      <c r="M2074" s="414" t="s">
        <v>115</v>
      </c>
      <c r="N2074" s="414" t="s">
        <v>116</v>
      </c>
      <c r="O2074" s="103"/>
      <c r="P2074" s="103" t="s">
        <v>1882</v>
      </c>
      <c r="Q2074" s="103" t="s">
        <v>1882</v>
      </c>
      <c r="R2074" s="103" t="s">
        <v>1883</v>
      </c>
      <c r="S2074" s="103" t="s">
        <v>1768</v>
      </c>
    </row>
    <row r="2075" spans="1:19" ht="14.5" customHeight="1">
      <c r="A2075" s="82" t="str">
        <f t="shared" si="32"/>
        <v>B7900</v>
      </c>
      <c r="B2075" s="410" t="s">
        <v>4808</v>
      </c>
      <c r="C2075" s="410" t="s">
        <v>4809</v>
      </c>
      <c r="D2075" s="410" t="s">
        <v>2938</v>
      </c>
      <c r="E2075" s="410" t="s">
        <v>4810</v>
      </c>
      <c r="F2075" s="410" t="s">
        <v>4811</v>
      </c>
      <c r="G2075" s="416">
        <v>43070</v>
      </c>
      <c r="H2075" s="410" t="s">
        <v>606</v>
      </c>
      <c r="I2075" s="417">
        <v>48</v>
      </c>
      <c r="J2075" s="417">
        <v>24</v>
      </c>
      <c r="K2075" s="417">
        <v>28</v>
      </c>
      <c r="L2075" s="417">
        <v>510</v>
      </c>
      <c r="M2075" s="410" t="s">
        <v>115</v>
      </c>
      <c r="N2075" s="410" t="s">
        <v>113</v>
      </c>
      <c r="O2075" s="85"/>
      <c r="P2075" s="85"/>
      <c r="Q2075" s="85"/>
      <c r="R2075" s="85"/>
      <c r="S2075" s="85" t="s">
        <v>1768</v>
      </c>
    </row>
    <row r="2076" spans="1:19" ht="14.5" customHeight="1">
      <c r="A2076" s="82" t="str">
        <f t="shared" si="32"/>
        <v>B7900</v>
      </c>
      <c r="B2076" s="410" t="s">
        <v>4808</v>
      </c>
      <c r="C2076" s="410" t="s">
        <v>4812</v>
      </c>
      <c r="D2076" s="410" t="s">
        <v>2938</v>
      </c>
      <c r="E2076" s="410" t="s">
        <v>4813</v>
      </c>
      <c r="F2076" s="410" t="s">
        <v>4814</v>
      </c>
      <c r="G2076" s="416">
        <v>46722</v>
      </c>
      <c r="H2076" s="410" t="s">
        <v>627</v>
      </c>
      <c r="I2076" s="417">
        <v>85</v>
      </c>
      <c r="J2076" s="417">
        <v>84</v>
      </c>
      <c r="K2076" s="417">
        <v>81</v>
      </c>
      <c r="L2076" s="417">
        <v>4200</v>
      </c>
      <c r="M2076" s="410" t="s">
        <v>115</v>
      </c>
      <c r="N2076" s="410" t="s">
        <v>113</v>
      </c>
      <c r="O2076" s="85"/>
      <c r="P2076" s="85"/>
      <c r="Q2076" s="85"/>
      <c r="R2076" s="85"/>
      <c r="S2076" s="85" t="s">
        <v>1768</v>
      </c>
    </row>
    <row r="2077" spans="1:19" ht="14.5" customHeight="1">
      <c r="A2077" s="103" t="str">
        <f t="shared" si="32"/>
        <v>B7900</v>
      </c>
      <c r="B2077" s="414" t="s">
        <v>4808</v>
      </c>
      <c r="C2077" s="414" t="s">
        <v>4809</v>
      </c>
      <c r="D2077" s="414" t="s">
        <v>2938</v>
      </c>
      <c r="E2077" s="414" t="s">
        <v>4810</v>
      </c>
      <c r="F2077" s="414" t="s">
        <v>4811</v>
      </c>
      <c r="G2077" s="418">
        <v>43070</v>
      </c>
      <c r="H2077" s="414" t="s">
        <v>606</v>
      </c>
      <c r="I2077" s="419">
        <v>28</v>
      </c>
      <c r="J2077" s="419">
        <v>48</v>
      </c>
      <c r="K2077" s="419">
        <v>24</v>
      </c>
      <c r="L2077" s="419">
        <v>510</v>
      </c>
      <c r="M2077" s="414" t="s">
        <v>115</v>
      </c>
      <c r="N2077" s="414" t="s">
        <v>113</v>
      </c>
      <c r="O2077" s="103"/>
      <c r="P2077" s="103"/>
      <c r="Q2077" s="103"/>
      <c r="R2077" s="103"/>
      <c r="S2077" s="103" t="s">
        <v>1768</v>
      </c>
    </row>
    <row r="2078" spans="1:19" ht="14.5" customHeight="1">
      <c r="A2078" s="103" t="str">
        <f t="shared" si="32"/>
        <v>B7900</v>
      </c>
      <c r="B2078" s="414" t="s">
        <v>4808</v>
      </c>
      <c r="C2078" s="414" t="s">
        <v>4812</v>
      </c>
      <c r="D2078" s="414" t="s">
        <v>2938</v>
      </c>
      <c r="E2078" s="414" t="s">
        <v>4813</v>
      </c>
      <c r="F2078" s="414" t="s">
        <v>4814</v>
      </c>
      <c r="G2078" s="418">
        <v>46722</v>
      </c>
      <c r="H2078" s="414" t="s">
        <v>627</v>
      </c>
      <c r="I2078" s="419">
        <v>81</v>
      </c>
      <c r="J2078" s="419">
        <v>85</v>
      </c>
      <c r="K2078" s="419">
        <v>84</v>
      </c>
      <c r="L2078" s="419">
        <v>4200</v>
      </c>
      <c r="M2078" s="414" t="s">
        <v>115</v>
      </c>
      <c r="N2078" s="414" t="s">
        <v>113</v>
      </c>
      <c r="O2078" s="103"/>
      <c r="P2078" s="103"/>
      <c r="Q2078" s="103"/>
      <c r="R2078" s="103"/>
      <c r="S2078" s="103" t="s">
        <v>1768</v>
      </c>
    </row>
    <row r="2079" spans="1:19" ht="14.5" customHeight="1">
      <c r="A2079" s="82" t="str">
        <f t="shared" si="32"/>
        <v>C0000</v>
      </c>
      <c r="B2079" s="410" t="s">
        <v>4815</v>
      </c>
      <c r="C2079" s="410"/>
      <c r="D2079" s="410"/>
      <c r="E2079" s="410"/>
      <c r="F2079" s="410"/>
      <c r="G2079" s="411"/>
      <c r="H2079" s="410"/>
      <c r="I2079" s="411"/>
      <c r="J2079" s="411"/>
      <c r="K2079" s="411"/>
      <c r="L2079" s="411"/>
      <c r="M2079" s="410"/>
      <c r="N2079" s="410"/>
      <c r="O2079" s="85"/>
      <c r="P2079" s="85"/>
      <c r="Q2079" s="85"/>
      <c r="R2079" s="85"/>
      <c r="S2079" s="85"/>
    </row>
    <row r="2080" spans="1:19" ht="14.5" customHeight="1">
      <c r="A2080" s="103" t="str">
        <f t="shared" si="32"/>
        <v>C0000</v>
      </c>
      <c r="B2080" s="414" t="s">
        <v>4815</v>
      </c>
      <c r="C2080" s="414"/>
      <c r="D2080" s="414"/>
      <c r="E2080" s="414"/>
      <c r="F2080" s="414"/>
      <c r="G2080" s="415"/>
      <c r="H2080" s="414"/>
      <c r="I2080" s="415"/>
      <c r="J2080" s="415"/>
      <c r="K2080" s="415"/>
      <c r="L2080" s="415"/>
      <c r="M2080" s="414"/>
      <c r="N2080" s="414"/>
      <c r="O2080" s="103"/>
      <c r="P2080" s="103"/>
      <c r="Q2080" s="103"/>
      <c r="R2080" s="103"/>
      <c r="S2080" s="103"/>
    </row>
    <row r="2081" spans="1:19" ht="14.5" customHeight="1">
      <c r="A2081" s="82" t="str">
        <f t="shared" si="32"/>
        <v>C0004</v>
      </c>
      <c r="B2081" s="410" t="s">
        <v>4816</v>
      </c>
      <c r="C2081" s="410" t="s">
        <v>4817</v>
      </c>
      <c r="D2081" s="410" t="s">
        <v>1813</v>
      </c>
      <c r="E2081" s="410" t="s">
        <v>4818</v>
      </c>
      <c r="F2081" s="410" t="s">
        <v>4819</v>
      </c>
      <c r="G2081" s="416">
        <v>44531</v>
      </c>
      <c r="H2081" s="410" t="s">
        <v>606</v>
      </c>
      <c r="I2081" s="417">
        <v>19</v>
      </c>
      <c r="J2081" s="417">
        <v>15</v>
      </c>
      <c r="K2081" s="417">
        <v>7</v>
      </c>
      <c r="L2081" s="417">
        <v>10</v>
      </c>
      <c r="M2081" s="410"/>
      <c r="N2081" s="410">
        <v>7</v>
      </c>
      <c r="O2081" s="85"/>
      <c r="P2081" s="85"/>
      <c r="Q2081" s="85"/>
      <c r="R2081" s="85"/>
      <c r="S2081" s="85" t="s">
        <v>1768</v>
      </c>
    </row>
    <row r="2082" spans="1:19" ht="14.5" customHeight="1">
      <c r="A2082" s="103" t="str">
        <f t="shared" si="32"/>
        <v>C0004</v>
      </c>
      <c r="B2082" s="414" t="s">
        <v>4816</v>
      </c>
      <c r="C2082" s="414" t="s">
        <v>4817</v>
      </c>
      <c r="D2082" s="414" t="s">
        <v>1813</v>
      </c>
      <c r="E2082" s="414" t="s">
        <v>4818</v>
      </c>
      <c r="F2082" s="414" t="s">
        <v>4819</v>
      </c>
      <c r="G2082" s="418">
        <v>44531</v>
      </c>
      <c r="H2082" s="414" t="s">
        <v>606</v>
      </c>
      <c r="I2082" s="419">
        <v>7</v>
      </c>
      <c r="J2082" s="419">
        <v>19</v>
      </c>
      <c r="K2082" s="419">
        <v>15</v>
      </c>
      <c r="L2082" s="419">
        <v>10</v>
      </c>
      <c r="M2082" s="414"/>
      <c r="N2082" s="414">
        <v>7</v>
      </c>
      <c r="O2082" s="103"/>
      <c r="P2082" s="103"/>
      <c r="Q2082" s="103"/>
      <c r="R2082" s="103"/>
      <c r="S2082" s="103" t="s">
        <v>1768</v>
      </c>
    </row>
    <row r="2083" spans="1:19" ht="14.5" customHeight="1">
      <c r="A2083" s="82" t="str">
        <f t="shared" si="32"/>
        <v>C0011</v>
      </c>
      <c r="B2083" s="410" t="s">
        <v>4820</v>
      </c>
      <c r="C2083" s="410" t="s">
        <v>4821</v>
      </c>
      <c r="D2083" s="410" t="s">
        <v>1813</v>
      </c>
      <c r="E2083" s="410"/>
      <c r="F2083" s="410"/>
      <c r="G2083" s="416">
        <v>49249</v>
      </c>
      <c r="H2083" s="410" t="s">
        <v>627</v>
      </c>
      <c r="I2083" s="411"/>
      <c r="J2083" s="411"/>
      <c r="K2083" s="411"/>
      <c r="L2083" s="411"/>
      <c r="M2083" s="410"/>
      <c r="N2083" s="410"/>
      <c r="O2083" s="85"/>
      <c r="P2083" s="85"/>
      <c r="Q2083" s="85"/>
      <c r="R2083" s="85"/>
      <c r="S2083" s="85"/>
    </row>
    <row r="2084" spans="1:19" ht="14.5" customHeight="1">
      <c r="A2084" s="103" t="str">
        <f t="shared" si="32"/>
        <v>C0011</v>
      </c>
      <c r="B2084" s="414" t="s">
        <v>4820</v>
      </c>
      <c r="C2084" s="414" t="s">
        <v>4821</v>
      </c>
      <c r="D2084" s="414" t="s">
        <v>1813</v>
      </c>
      <c r="E2084" s="414"/>
      <c r="F2084" s="414"/>
      <c r="G2084" s="418">
        <v>49249</v>
      </c>
      <c r="H2084" s="414" t="s">
        <v>627</v>
      </c>
      <c r="I2084" s="415"/>
      <c r="J2084" s="415"/>
      <c r="K2084" s="415"/>
      <c r="L2084" s="415"/>
      <c r="M2084" s="414"/>
      <c r="N2084" s="414"/>
      <c r="O2084" s="103"/>
      <c r="P2084" s="103"/>
      <c r="Q2084" s="103"/>
      <c r="R2084" s="103"/>
      <c r="S2084" s="103"/>
    </row>
    <row r="2085" spans="1:19" ht="13" customHeight="1">
      <c r="A2085" s="82" t="str">
        <f t="shared" si="32"/>
        <v>C0012</v>
      </c>
      <c r="B2085" s="420" t="s">
        <v>4822</v>
      </c>
      <c r="C2085" s="421" t="s">
        <v>4823</v>
      </c>
      <c r="D2085" s="423"/>
      <c r="E2085" s="423"/>
      <c r="F2085" s="423"/>
      <c r="G2085" s="423"/>
      <c r="H2085" s="423"/>
      <c r="I2085" s="423">
        <v>0</v>
      </c>
      <c r="J2085" s="423">
        <v>0</v>
      </c>
      <c r="K2085" s="423">
        <v>0</v>
      </c>
      <c r="L2085" s="412"/>
      <c r="M2085" s="412"/>
      <c r="N2085" s="412"/>
      <c r="O2085" s="85"/>
      <c r="P2085" s="85"/>
      <c r="Q2085" s="85"/>
      <c r="R2085" s="85"/>
      <c r="S2085" s="85"/>
    </row>
    <row r="2086" spans="1:19" ht="13" customHeight="1">
      <c r="A2086" s="103" t="str">
        <f t="shared" si="32"/>
        <v>C0012</v>
      </c>
      <c r="B2086" s="424" t="s">
        <v>4822</v>
      </c>
      <c r="C2086" s="425" t="s">
        <v>4823</v>
      </c>
      <c r="D2086" s="427"/>
      <c r="E2086" s="427"/>
      <c r="F2086" s="427"/>
      <c r="G2086" s="427"/>
      <c r="H2086" s="427"/>
      <c r="I2086" s="427">
        <v>0</v>
      </c>
      <c r="J2086" s="427">
        <v>0</v>
      </c>
      <c r="K2086" s="427">
        <v>0</v>
      </c>
      <c r="L2086" s="413"/>
      <c r="M2086" s="413"/>
      <c r="N2086" s="413"/>
      <c r="O2086" s="103"/>
      <c r="P2086" s="103"/>
      <c r="Q2086" s="103"/>
      <c r="R2086" s="103"/>
      <c r="S2086" s="103"/>
    </row>
    <row r="2087" spans="1:19" ht="14.5" customHeight="1">
      <c r="A2087" s="82" t="str">
        <f t="shared" si="32"/>
        <v>C0012</v>
      </c>
      <c r="B2087" s="410" t="s">
        <v>4824</v>
      </c>
      <c r="C2087" s="410" t="s">
        <v>4825</v>
      </c>
      <c r="D2087" s="410" t="s">
        <v>2386</v>
      </c>
      <c r="E2087" s="410">
        <v>8415015356367</v>
      </c>
      <c r="F2087" s="410" t="s">
        <v>4826</v>
      </c>
      <c r="G2087" s="416">
        <v>45931</v>
      </c>
      <c r="H2087" s="410" t="s">
        <v>606</v>
      </c>
      <c r="I2087" s="417">
        <v>0</v>
      </c>
      <c r="J2087" s="417">
        <v>0</v>
      </c>
      <c r="K2087" s="417">
        <v>0</v>
      </c>
      <c r="L2087" s="417">
        <v>0</v>
      </c>
      <c r="M2087" s="410" t="s">
        <v>4088</v>
      </c>
      <c r="N2087" s="410">
        <v>7</v>
      </c>
      <c r="O2087" s="85"/>
      <c r="P2087" s="85"/>
      <c r="Q2087" s="85"/>
      <c r="R2087" s="85"/>
      <c r="S2087" s="85" t="s">
        <v>1768</v>
      </c>
    </row>
    <row r="2088" spans="1:19" ht="14.5" customHeight="1">
      <c r="A2088" s="103" t="str">
        <f t="shared" si="32"/>
        <v>C0012</v>
      </c>
      <c r="B2088" s="414" t="s">
        <v>4824</v>
      </c>
      <c r="C2088" s="414" t="s">
        <v>4825</v>
      </c>
      <c r="D2088" s="414" t="s">
        <v>2386</v>
      </c>
      <c r="E2088" s="414" t="s">
        <v>4827</v>
      </c>
      <c r="F2088" s="414" t="s">
        <v>4826</v>
      </c>
      <c r="G2088" s="418">
        <v>45931</v>
      </c>
      <c r="H2088" s="414" t="s">
        <v>606</v>
      </c>
      <c r="I2088" s="419">
        <v>0</v>
      </c>
      <c r="J2088" s="419">
        <v>0</v>
      </c>
      <c r="K2088" s="419">
        <v>0</v>
      </c>
      <c r="L2088" s="419">
        <v>0</v>
      </c>
      <c r="M2088" s="414" t="s">
        <v>4088</v>
      </c>
      <c r="N2088" s="414">
        <v>7</v>
      </c>
      <c r="O2088" s="103"/>
      <c r="P2088" s="103"/>
      <c r="Q2088" s="103"/>
      <c r="R2088" s="103"/>
      <c r="S2088" s="103" t="s">
        <v>1768</v>
      </c>
    </row>
    <row r="2089" spans="1:19" ht="14.5" customHeight="1">
      <c r="A2089" s="82" t="str">
        <f t="shared" si="32"/>
        <v>C0013</v>
      </c>
      <c r="B2089" s="410" t="s">
        <v>4828</v>
      </c>
      <c r="C2089" s="410" t="s">
        <v>4829</v>
      </c>
      <c r="D2089" s="410" t="s">
        <v>2386</v>
      </c>
      <c r="E2089" s="410" t="s">
        <v>4830</v>
      </c>
      <c r="F2089" s="410" t="s">
        <v>4831</v>
      </c>
      <c r="G2089" s="416">
        <v>44470</v>
      </c>
      <c r="H2089" s="410" t="s">
        <v>606</v>
      </c>
      <c r="I2089" s="417">
        <v>28.5</v>
      </c>
      <c r="J2089" s="417">
        <v>17.37</v>
      </c>
      <c r="K2089" s="417">
        <v>10.5</v>
      </c>
      <c r="L2089" s="417">
        <v>35.49</v>
      </c>
      <c r="M2089" s="410" t="s">
        <v>108</v>
      </c>
      <c r="N2089" s="410" t="s">
        <v>116</v>
      </c>
      <c r="O2089" s="85"/>
      <c r="P2089" s="85"/>
      <c r="Q2089" s="85"/>
      <c r="R2089" s="85"/>
      <c r="S2089" s="85" t="s">
        <v>1768</v>
      </c>
    </row>
    <row r="2090" spans="1:19" ht="14.5" customHeight="1">
      <c r="A2090" s="103" t="str">
        <f t="shared" si="32"/>
        <v>C0013</v>
      </c>
      <c r="B2090" s="414" t="s">
        <v>4828</v>
      </c>
      <c r="C2090" s="414" t="s">
        <v>4829</v>
      </c>
      <c r="D2090" s="414" t="s">
        <v>2386</v>
      </c>
      <c r="E2090" s="414" t="s">
        <v>4830</v>
      </c>
      <c r="F2090" s="414" t="s">
        <v>4831</v>
      </c>
      <c r="G2090" s="418">
        <v>44470</v>
      </c>
      <c r="H2090" s="414" t="s">
        <v>606</v>
      </c>
      <c r="I2090" s="419">
        <v>10.5</v>
      </c>
      <c r="J2090" s="419">
        <v>28.5</v>
      </c>
      <c r="K2090" s="419">
        <v>17.37</v>
      </c>
      <c r="L2090" s="419">
        <v>35.49</v>
      </c>
      <c r="M2090" s="414" t="s">
        <v>108</v>
      </c>
      <c r="N2090" s="414" t="s">
        <v>116</v>
      </c>
      <c r="O2090" s="103"/>
      <c r="P2090" s="103"/>
      <c r="Q2090" s="103"/>
      <c r="R2090" s="103"/>
      <c r="S2090" s="103" t="s">
        <v>1768</v>
      </c>
    </row>
    <row r="2091" spans="1:19" ht="14.5" customHeight="1">
      <c r="A2091" s="82" t="str">
        <f t="shared" si="32"/>
        <v>C0015</v>
      </c>
      <c r="B2091" s="410" t="s">
        <v>816</v>
      </c>
      <c r="C2091" s="410" t="s">
        <v>4832</v>
      </c>
      <c r="D2091" s="410" t="s">
        <v>1813</v>
      </c>
      <c r="E2091" s="410" t="s">
        <v>4833</v>
      </c>
      <c r="F2091" s="410" t="s">
        <v>4834</v>
      </c>
      <c r="G2091" s="416">
        <v>43070</v>
      </c>
      <c r="H2091" s="410" t="s">
        <v>606</v>
      </c>
      <c r="I2091" s="417">
        <v>8</v>
      </c>
      <c r="J2091" s="417">
        <v>6</v>
      </c>
      <c r="K2091" s="417">
        <v>1</v>
      </c>
      <c r="L2091" s="417">
        <v>2.2000000000000002</v>
      </c>
      <c r="M2091" s="410"/>
      <c r="N2091" s="410" t="s">
        <v>4095</v>
      </c>
      <c r="O2091" s="85"/>
      <c r="P2091" s="85"/>
      <c r="Q2091" s="85"/>
      <c r="R2091" s="85"/>
      <c r="S2091" s="85" t="s">
        <v>1768</v>
      </c>
    </row>
    <row r="2092" spans="1:19" ht="14.5" customHeight="1">
      <c r="A2092" s="82" t="str">
        <f t="shared" si="32"/>
        <v>C0015</v>
      </c>
      <c r="B2092" s="410" t="s">
        <v>816</v>
      </c>
      <c r="C2092" s="410" t="s">
        <v>4832</v>
      </c>
      <c r="D2092" s="410" t="s">
        <v>1813</v>
      </c>
      <c r="E2092" s="410" t="s">
        <v>4835</v>
      </c>
      <c r="F2092" s="410" t="s">
        <v>4836</v>
      </c>
      <c r="G2092" s="416">
        <v>45992</v>
      </c>
      <c r="H2092" s="410" t="s">
        <v>606</v>
      </c>
      <c r="I2092" s="417">
        <v>8</v>
      </c>
      <c r="J2092" s="417">
        <v>6</v>
      </c>
      <c r="K2092" s="417">
        <v>1</v>
      </c>
      <c r="L2092" s="417">
        <v>2.2000000000000002</v>
      </c>
      <c r="M2092" s="410"/>
      <c r="N2092" s="410" t="s">
        <v>4095</v>
      </c>
      <c r="O2092" s="85"/>
      <c r="P2092" s="85"/>
      <c r="Q2092" s="85"/>
      <c r="R2092" s="85"/>
      <c r="S2092" s="85" t="s">
        <v>1768</v>
      </c>
    </row>
    <row r="2093" spans="1:19" ht="14.5" customHeight="1">
      <c r="A2093" s="82" t="str">
        <f t="shared" si="32"/>
        <v>C0015</v>
      </c>
      <c r="B2093" s="410" t="s">
        <v>816</v>
      </c>
      <c r="C2093" s="410" t="s">
        <v>4832</v>
      </c>
      <c r="D2093" s="410" t="s">
        <v>1813</v>
      </c>
      <c r="E2093" s="410" t="s">
        <v>4837</v>
      </c>
      <c r="F2093" s="410" t="s">
        <v>4838</v>
      </c>
      <c r="G2093" s="416">
        <v>45992</v>
      </c>
      <c r="H2093" s="410" t="s">
        <v>606</v>
      </c>
      <c r="I2093" s="417">
        <v>8</v>
      </c>
      <c r="J2093" s="417">
        <v>6</v>
      </c>
      <c r="K2093" s="417">
        <v>1</v>
      </c>
      <c r="L2093" s="417">
        <v>2.2000000000000002</v>
      </c>
      <c r="M2093" s="410"/>
      <c r="N2093" s="410" t="s">
        <v>4095</v>
      </c>
      <c r="O2093" s="85"/>
      <c r="P2093" s="85"/>
      <c r="Q2093" s="85"/>
      <c r="R2093" s="85"/>
      <c r="S2093" s="85" t="s">
        <v>1768</v>
      </c>
    </row>
    <row r="2094" spans="1:19" ht="14.5" customHeight="1">
      <c r="A2094" s="82" t="str">
        <f t="shared" si="32"/>
        <v>C0015</v>
      </c>
      <c r="B2094" s="410" t="s">
        <v>816</v>
      </c>
      <c r="C2094" s="410" t="s">
        <v>4832</v>
      </c>
      <c r="D2094" s="410" t="s">
        <v>1813</v>
      </c>
      <c r="E2094" s="410" t="s">
        <v>4839</v>
      </c>
      <c r="F2094" s="410" t="s">
        <v>4840</v>
      </c>
      <c r="G2094" s="416">
        <v>45992</v>
      </c>
      <c r="H2094" s="410" t="s">
        <v>606</v>
      </c>
      <c r="I2094" s="67">
        <v>8</v>
      </c>
      <c r="J2094" s="67">
        <v>6</v>
      </c>
      <c r="K2094" s="67">
        <v>1</v>
      </c>
      <c r="L2094" s="67">
        <v>2.2000000000000002</v>
      </c>
      <c r="M2094" s="410"/>
      <c r="N2094" s="410" t="s">
        <v>4095</v>
      </c>
      <c r="O2094" s="85"/>
      <c r="P2094" s="85"/>
      <c r="Q2094" s="85"/>
      <c r="R2094" s="85"/>
      <c r="S2094" s="85" t="s">
        <v>1768</v>
      </c>
    </row>
    <row r="2095" spans="1:19" ht="14.5" customHeight="1">
      <c r="A2095" s="82" t="str">
        <f t="shared" si="32"/>
        <v>C0015</v>
      </c>
      <c r="B2095" s="410" t="s">
        <v>816</v>
      </c>
      <c r="C2095" s="410" t="s">
        <v>4832</v>
      </c>
      <c r="D2095" s="410" t="s">
        <v>1813</v>
      </c>
      <c r="E2095" s="410" t="s">
        <v>4841</v>
      </c>
      <c r="F2095" s="410" t="s">
        <v>4842</v>
      </c>
      <c r="G2095" s="416">
        <v>44136</v>
      </c>
      <c r="H2095" s="410" t="s">
        <v>606</v>
      </c>
      <c r="I2095" s="67">
        <v>8</v>
      </c>
      <c r="J2095" s="67">
        <v>6</v>
      </c>
      <c r="K2095" s="67">
        <v>1</v>
      </c>
      <c r="L2095" s="67">
        <v>2.2000000000000002</v>
      </c>
      <c r="M2095" s="410"/>
      <c r="N2095" s="410">
        <v>7</v>
      </c>
      <c r="O2095" s="85"/>
      <c r="P2095" s="85"/>
      <c r="Q2095" s="85"/>
      <c r="R2095" s="85"/>
      <c r="S2095" s="85" t="s">
        <v>1768</v>
      </c>
    </row>
    <row r="2096" spans="1:19" ht="14.5" customHeight="1">
      <c r="A2096" s="103" t="str">
        <f t="shared" si="32"/>
        <v>C0015</v>
      </c>
      <c r="B2096" s="414" t="s">
        <v>816</v>
      </c>
      <c r="C2096" s="414" t="s">
        <v>4832</v>
      </c>
      <c r="D2096" s="414" t="s">
        <v>1813</v>
      </c>
      <c r="E2096" s="414" t="s">
        <v>4833</v>
      </c>
      <c r="F2096" s="414" t="s">
        <v>4834</v>
      </c>
      <c r="G2096" s="418">
        <v>43070</v>
      </c>
      <c r="H2096" s="414" t="s">
        <v>606</v>
      </c>
      <c r="I2096" s="68">
        <v>1</v>
      </c>
      <c r="J2096" s="68">
        <v>8</v>
      </c>
      <c r="K2096" s="68">
        <v>6</v>
      </c>
      <c r="L2096" s="68">
        <v>2.2000000000000002</v>
      </c>
      <c r="M2096" s="414"/>
      <c r="N2096" s="414" t="s">
        <v>4095</v>
      </c>
      <c r="O2096" s="103"/>
      <c r="P2096" s="103"/>
      <c r="Q2096" s="103"/>
      <c r="R2096" s="103"/>
      <c r="S2096" s="103" t="s">
        <v>1768</v>
      </c>
    </row>
    <row r="2097" spans="1:19" ht="14.5" customHeight="1">
      <c r="A2097" s="103" t="str">
        <f t="shared" si="32"/>
        <v>C0015</v>
      </c>
      <c r="B2097" s="414" t="s">
        <v>816</v>
      </c>
      <c r="C2097" s="414" t="s">
        <v>4832</v>
      </c>
      <c r="D2097" s="414" t="s">
        <v>1813</v>
      </c>
      <c r="E2097" s="414" t="s">
        <v>4835</v>
      </c>
      <c r="F2097" s="414" t="s">
        <v>4836</v>
      </c>
      <c r="G2097" s="418">
        <v>45992</v>
      </c>
      <c r="H2097" s="414" t="s">
        <v>606</v>
      </c>
      <c r="I2097" s="68">
        <v>1</v>
      </c>
      <c r="J2097" s="68">
        <v>8</v>
      </c>
      <c r="K2097" s="68">
        <v>6</v>
      </c>
      <c r="L2097" s="68">
        <v>2.2000000000000002</v>
      </c>
      <c r="M2097" s="414"/>
      <c r="N2097" s="414" t="s">
        <v>4095</v>
      </c>
      <c r="O2097" s="103"/>
      <c r="P2097" s="103"/>
      <c r="Q2097" s="103"/>
      <c r="R2097" s="103"/>
      <c r="S2097" s="103" t="s">
        <v>1768</v>
      </c>
    </row>
    <row r="2098" spans="1:19" ht="14.5" customHeight="1">
      <c r="A2098" s="103" t="str">
        <f t="shared" si="32"/>
        <v>C0015</v>
      </c>
      <c r="B2098" s="414" t="s">
        <v>816</v>
      </c>
      <c r="C2098" s="414" t="s">
        <v>4832</v>
      </c>
      <c r="D2098" s="414" t="s">
        <v>1813</v>
      </c>
      <c r="E2098" s="414" t="s">
        <v>4837</v>
      </c>
      <c r="F2098" s="414" t="s">
        <v>4838</v>
      </c>
      <c r="G2098" s="418">
        <v>45992</v>
      </c>
      <c r="H2098" s="414" t="s">
        <v>606</v>
      </c>
      <c r="I2098" s="68">
        <v>1</v>
      </c>
      <c r="J2098" s="68">
        <v>8</v>
      </c>
      <c r="K2098" s="68">
        <v>6</v>
      </c>
      <c r="L2098" s="68">
        <v>2.2000000000000002</v>
      </c>
      <c r="M2098" s="414"/>
      <c r="N2098" s="414" t="s">
        <v>4095</v>
      </c>
      <c r="O2098" s="103"/>
      <c r="P2098" s="103"/>
      <c r="Q2098" s="103"/>
      <c r="R2098" s="103"/>
      <c r="S2098" s="103" t="s">
        <v>1768</v>
      </c>
    </row>
    <row r="2099" spans="1:19" ht="14.5" customHeight="1">
      <c r="A2099" s="103" t="str">
        <f t="shared" si="32"/>
        <v>C0015</v>
      </c>
      <c r="B2099" s="414" t="s">
        <v>816</v>
      </c>
      <c r="C2099" s="414" t="s">
        <v>4832</v>
      </c>
      <c r="D2099" s="414" t="s">
        <v>1813</v>
      </c>
      <c r="E2099" s="414" t="s">
        <v>4839</v>
      </c>
      <c r="F2099" s="414" t="s">
        <v>4840</v>
      </c>
      <c r="G2099" s="418">
        <v>45992</v>
      </c>
      <c r="H2099" s="414" t="s">
        <v>606</v>
      </c>
      <c r="I2099" s="68">
        <v>1</v>
      </c>
      <c r="J2099" s="68">
        <v>8</v>
      </c>
      <c r="K2099" s="68">
        <v>6</v>
      </c>
      <c r="L2099" s="68">
        <v>2.2000000000000002</v>
      </c>
      <c r="M2099" s="414"/>
      <c r="N2099" s="414" t="s">
        <v>4095</v>
      </c>
      <c r="O2099" s="103"/>
      <c r="P2099" s="103"/>
      <c r="Q2099" s="103"/>
      <c r="R2099" s="103"/>
      <c r="S2099" s="103" t="s">
        <v>1768</v>
      </c>
    </row>
    <row r="2100" spans="1:19" ht="14.5" customHeight="1">
      <c r="A2100" s="103" t="str">
        <f t="shared" si="32"/>
        <v>C0015</v>
      </c>
      <c r="B2100" s="414" t="s">
        <v>816</v>
      </c>
      <c r="C2100" s="414" t="s">
        <v>4832</v>
      </c>
      <c r="D2100" s="414" t="s">
        <v>1813</v>
      </c>
      <c r="E2100" s="414" t="s">
        <v>4841</v>
      </c>
      <c r="F2100" s="414" t="s">
        <v>4842</v>
      </c>
      <c r="G2100" s="418">
        <v>44136</v>
      </c>
      <c r="H2100" s="414" t="s">
        <v>606</v>
      </c>
      <c r="I2100" s="68">
        <v>1</v>
      </c>
      <c r="J2100" s="68">
        <v>8</v>
      </c>
      <c r="K2100" s="68">
        <v>6</v>
      </c>
      <c r="L2100" s="68">
        <v>2.2000000000000002</v>
      </c>
      <c r="M2100" s="414"/>
      <c r="N2100" s="414">
        <v>7</v>
      </c>
      <c r="O2100" s="103"/>
      <c r="P2100" s="103"/>
      <c r="Q2100" s="103"/>
      <c r="R2100" s="103"/>
      <c r="S2100" s="103" t="s">
        <v>1768</v>
      </c>
    </row>
    <row r="2101" spans="1:19" ht="13" customHeight="1">
      <c r="A2101" s="82" t="str">
        <f t="shared" si="32"/>
        <v>C0018</v>
      </c>
      <c r="B2101" s="412" t="s">
        <v>4843</v>
      </c>
      <c r="C2101" s="412" t="s">
        <v>4844</v>
      </c>
      <c r="D2101" s="412"/>
      <c r="E2101" s="412"/>
      <c r="F2101" s="412"/>
      <c r="G2101" s="412"/>
      <c r="H2101" s="412"/>
      <c r="I2101" s="84">
        <v>48</v>
      </c>
      <c r="J2101" s="84">
        <v>44</v>
      </c>
      <c r="K2101" s="85">
        <v>45</v>
      </c>
      <c r="L2101" s="85"/>
      <c r="M2101" s="412"/>
      <c r="N2101" s="412"/>
      <c r="O2101" s="85"/>
      <c r="P2101" s="85"/>
      <c r="Q2101" s="85"/>
      <c r="R2101" s="85"/>
      <c r="S2101" s="85"/>
    </row>
    <row r="2102" spans="1:19" ht="13" customHeight="1">
      <c r="A2102" s="103" t="str">
        <f t="shared" si="32"/>
        <v>C0018</v>
      </c>
      <c r="B2102" s="413" t="s">
        <v>4843</v>
      </c>
      <c r="C2102" s="413" t="s">
        <v>4844</v>
      </c>
      <c r="D2102" s="413"/>
      <c r="E2102" s="413"/>
      <c r="F2102" s="413"/>
      <c r="G2102" s="413"/>
      <c r="H2102" s="413"/>
      <c r="I2102" s="103">
        <v>45</v>
      </c>
      <c r="J2102" s="104">
        <v>48</v>
      </c>
      <c r="K2102" s="104">
        <v>44</v>
      </c>
      <c r="L2102" s="103"/>
      <c r="M2102" s="413"/>
      <c r="N2102" s="413"/>
      <c r="O2102" s="103"/>
      <c r="P2102" s="103"/>
      <c r="Q2102" s="103"/>
      <c r="R2102" s="103"/>
      <c r="S2102" s="103"/>
    </row>
    <row r="2103" spans="1:19" ht="14.5" customHeight="1">
      <c r="A2103" s="82" t="str">
        <f t="shared" si="32"/>
        <v>C0018</v>
      </c>
      <c r="B2103" s="410" t="s">
        <v>4845</v>
      </c>
      <c r="C2103" s="410" t="s">
        <v>4846</v>
      </c>
      <c r="D2103" s="410" t="s">
        <v>2386</v>
      </c>
      <c r="E2103" s="410" t="s">
        <v>4847</v>
      </c>
      <c r="F2103" s="410" t="s">
        <v>4848</v>
      </c>
      <c r="G2103" s="416">
        <v>41760</v>
      </c>
      <c r="H2103" s="410" t="s">
        <v>1777</v>
      </c>
      <c r="I2103" s="101"/>
      <c r="J2103" s="101"/>
      <c r="K2103" s="101"/>
      <c r="L2103" s="101"/>
      <c r="M2103" s="410"/>
      <c r="N2103" s="410" t="s">
        <v>116</v>
      </c>
      <c r="O2103" s="85"/>
      <c r="P2103" s="85"/>
      <c r="Q2103" s="85"/>
      <c r="R2103" s="85"/>
      <c r="S2103" s="85" t="s">
        <v>1768</v>
      </c>
    </row>
    <row r="2104" spans="1:19" ht="14.5" customHeight="1">
      <c r="A2104" s="82" t="str">
        <f t="shared" si="32"/>
        <v>C0018</v>
      </c>
      <c r="B2104" s="410" t="s">
        <v>4845</v>
      </c>
      <c r="C2104" s="410" t="s">
        <v>4849</v>
      </c>
      <c r="D2104" s="410" t="s">
        <v>2386</v>
      </c>
      <c r="E2104" s="410" t="s">
        <v>4850</v>
      </c>
      <c r="F2104" s="410" t="s">
        <v>4851</v>
      </c>
      <c r="G2104" s="416">
        <v>44105</v>
      </c>
      <c r="H2104" s="410" t="s">
        <v>606</v>
      </c>
      <c r="I2104" s="101"/>
      <c r="J2104" s="101"/>
      <c r="K2104" s="101"/>
      <c r="L2104" s="101"/>
      <c r="M2104" s="410"/>
      <c r="N2104" s="410" t="s">
        <v>116</v>
      </c>
      <c r="O2104" s="85"/>
      <c r="P2104" s="85"/>
      <c r="Q2104" s="85"/>
      <c r="R2104" s="85"/>
      <c r="S2104" s="85" t="s">
        <v>1768</v>
      </c>
    </row>
    <row r="2105" spans="1:19" ht="14.5" customHeight="1">
      <c r="A2105" s="103" t="str">
        <f t="shared" si="32"/>
        <v>C0018</v>
      </c>
      <c r="B2105" s="414" t="s">
        <v>4845</v>
      </c>
      <c r="C2105" s="414" t="s">
        <v>4846</v>
      </c>
      <c r="D2105" s="414" t="s">
        <v>2386</v>
      </c>
      <c r="E2105" s="414" t="s">
        <v>4847</v>
      </c>
      <c r="F2105" s="414" t="s">
        <v>4848</v>
      </c>
      <c r="G2105" s="418">
        <v>41760</v>
      </c>
      <c r="H2105" s="414" t="s">
        <v>1777</v>
      </c>
      <c r="I2105" s="415"/>
      <c r="J2105" s="415"/>
      <c r="K2105" s="415"/>
      <c r="L2105" s="415"/>
      <c r="M2105" s="414"/>
      <c r="N2105" s="414" t="s">
        <v>116</v>
      </c>
      <c r="O2105" s="103"/>
      <c r="P2105" s="103"/>
      <c r="Q2105" s="103"/>
      <c r="R2105" s="103"/>
      <c r="S2105" s="103" t="s">
        <v>1768</v>
      </c>
    </row>
    <row r="2106" spans="1:19" ht="14.5" customHeight="1">
      <c r="A2106" s="103" t="str">
        <f t="shared" si="32"/>
        <v>C0018</v>
      </c>
      <c r="B2106" s="414" t="s">
        <v>4845</v>
      </c>
      <c r="C2106" s="414" t="s">
        <v>4849</v>
      </c>
      <c r="D2106" s="414" t="s">
        <v>2386</v>
      </c>
      <c r="E2106" s="414" t="s">
        <v>4850</v>
      </c>
      <c r="F2106" s="414" t="s">
        <v>4851</v>
      </c>
      <c r="G2106" s="418">
        <v>44105</v>
      </c>
      <c r="H2106" s="414" t="s">
        <v>606</v>
      </c>
      <c r="I2106" s="99"/>
      <c r="J2106" s="99"/>
      <c r="K2106" s="99"/>
      <c r="L2106" s="99"/>
      <c r="M2106" s="414"/>
      <c r="N2106" s="414" t="s">
        <v>116</v>
      </c>
      <c r="O2106" s="103"/>
      <c r="P2106" s="103"/>
      <c r="Q2106" s="103"/>
      <c r="R2106" s="103"/>
      <c r="S2106" s="103" t="s">
        <v>1768</v>
      </c>
    </row>
    <row r="2107" spans="1:19" ht="14.5" customHeight="1">
      <c r="A2107" s="82" t="str">
        <f t="shared" si="32"/>
        <v>C0022</v>
      </c>
      <c r="B2107" s="410" t="s">
        <v>4852</v>
      </c>
      <c r="C2107" s="410" t="s">
        <v>4853</v>
      </c>
      <c r="D2107" s="410" t="s">
        <v>2386</v>
      </c>
      <c r="E2107" s="410" t="s">
        <v>4854</v>
      </c>
      <c r="F2107" s="410" t="s">
        <v>4855</v>
      </c>
      <c r="G2107" s="416">
        <v>41548</v>
      </c>
      <c r="H2107" s="410" t="s">
        <v>1777</v>
      </c>
      <c r="I2107" s="417">
        <v>18</v>
      </c>
      <c r="J2107" s="417">
        <v>16</v>
      </c>
      <c r="K2107" s="417">
        <v>8</v>
      </c>
      <c r="L2107" s="417">
        <v>18</v>
      </c>
      <c r="M2107" s="410" t="s">
        <v>115</v>
      </c>
      <c r="N2107" s="410" t="s">
        <v>116</v>
      </c>
      <c r="O2107" s="85"/>
      <c r="P2107" s="85"/>
      <c r="Q2107" s="85"/>
      <c r="R2107" s="85"/>
      <c r="S2107" s="85" t="s">
        <v>1768</v>
      </c>
    </row>
    <row r="2108" spans="1:19" ht="14.5" customHeight="1">
      <c r="A2108" s="82" t="str">
        <f t="shared" si="32"/>
        <v>C0022</v>
      </c>
      <c r="B2108" s="410" t="s">
        <v>4852</v>
      </c>
      <c r="C2108" s="410" t="s">
        <v>4853</v>
      </c>
      <c r="D2108" s="410" t="s">
        <v>2386</v>
      </c>
      <c r="E2108" s="410" t="s">
        <v>4856</v>
      </c>
      <c r="F2108" s="410" t="s">
        <v>4857</v>
      </c>
      <c r="G2108" s="416">
        <v>44470</v>
      </c>
      <c r="H2108" s="410" t="s">
        <v>606</v>
      </c>
      <c r="I2108" s="417">
        <v>18</v>
      </c>
      <c r="J2108" s="417">
        <v>16</v>
      </c>
      <c r="K2108" s="417">
        <v>8</v>
      </c>
      <c r="L2108" s="417">
        <v>18</v>
      </c>
      <c r="M2108" s="410"/>
      <c r="N2108" s="410" t="s">
        <v>116</v>
      </c>
      <c r="O2108" s="85"/>
      <c r="P2108" s="85"/>
      <c r="Q2108" s="85"/>
      <c r="R2108" s="85"/>
      <c r="S2108" s="85" t="s">
        <v>1768</v>
      </c>
    </row>
    <row r="2109" spans="1:19" ht="14.5" customHeight="1">
      <c r="A2109" s="103" t="str">
        <f t="shared" si="32"/>
        <v>C0022</v>
      </c>
      <c r="B2109" s="414" t="s">
        <v>4852</v>
      </c>
      <c r="C2109" s="414" t="s">
        <v>4853</v>
      </c>
      <c r="D2109" s="414" t="s">
        <v>2386</v>
      </c>
      <c r="E2109" s="414" t="s">
        <v>4854</v>
      </c>
      <c r="F2109" s="414" t="s">
        <v>4855</v>
      </c>
      <c r="G2109" s="418">
        <v>41548</v>
      </c>
      <c r="H2109" s="414" t="s">
        <v>1777</v>
      </c>
      <c r="I2109" s="419">
        <v>8</v>
      </c>
      <c r="J2109" s="419">
        <v>18</v>
      </c>
      <c r="K2109" s="419">
        <v>16</v>
      </c>
      <c r="L2109" s="419">
        <v>18</v>
      </c>
      <c r="M2109" s="414" t="s">
        <v>115</v>
      </c>
      <c r="N2109" s="414" t="s">
        <v>116</v>
      </c>
      <c r="O2109" s="103"/>
      <c r="P2109" s="103"/>
      <c r="Q2109" s="103"/>
      <c r="R2109" s="103"/>
      <c r="S2109" s="103" t="s">
        <v>1768</v>
      </c>
    </row>
    <row r="2110" spans="1:19" ht="14.5" customHeight="1">
      <c r="A2110" s="103" t="str">
        <f t="shared" si="32"/>
        <v>C0022</v>
      </c>
      <c r="B2110" s="414" t="s">
        <v>4852</v>
      </c>
      <c r="C2110" s="414" t="s">
        <v>4853</v>
      </c>
      <c r="D2110" s="414" t="s">
        <v>2386</v>
      </c>
      <c r="E2110" s="414" t="s">
        <v>4856</v>
      </c>
      <c r="F2110" s="414" t="s">
        <v>4857</v>
      </c>
      <c r="G2110" s="418">
        <v>44470</v>
      </c>
      <c r="H2110" s="414" t="s">
        <v>606</v>
      </c>
      <c r="I2110" s="419">
        <v>8</v>
      </c>
      <c r="J2110" s="419">
        <v>18</v>
      </c>
      <c r="K2110" s="419">
        <v>16</v>
      </c>
      <c r="L2110" s="419">
        <v>18</v>
      </c>
      <c r="M2110" s="414"/>
      <c r="N2110" s="414" t="s">
        <v>116</v>
      </c>
      <c r="O2110" s="103"/>
      <c r="P2110" s="103"/>
      <c r="Q2110" s="103"/>
      <c r="R2110" s="103"/>
      <c r="S2110" s="103" t="s">
        <v>1768</v>
      </c>
    </row>
    <row r="2111" spans="1:19" ht="14.5" customHeight="1">
      <c r="A2111" s="82" t="str">
        <f t="shared" si="32"/>
        <v>C0023</v>
      </c>
      <c r="B2111" s="410" t="s">
        <v>4858</v>
      </c>
      <c r="C2111" s="410" t="s">
        <v>4859</v>
      </c>
      <c r="D2111" s="410" t="s">
        <v>1813</v>
      </c>
      <c r="E2111" s="410"/>
      <c r="F2111" s="410"/>
      <c r="G2111" s="416">
        <v>50952</v>
      </c>
      <c r="H2111" s="410" t="s">
        <v>627</v>
      </c>
      <c r="I2111" s="411"/>
      <c r="J2111" s="411"/>
      <c r="K2111" s="411"/>
      <c r="L2111" s="411"/>
      <c r="M2111" s="410"/>
      <c r="N2111" s="410"/>
      <c r="O2111" s="85"/>
      <c r="P2111" s="85"/>
      <c r="Q2111" s="85"/>
      <c r="R2111" s="85"/>
      <c r="S2111" s="85"/>
    </row>
    <row r="2112" spans="1:19" ht="14.5" customHeight="1">
      <c r="A2112" s="103" t="str">
        <f t="shared" si="32"/>
        <v>C0023</v>
      </c>
      <c r="B2112" s="414" t="s">
        <v>4858</v>
      </c>
      <c r="C2112" s="414" t="s">
        <v>4859</v>
      </c>
      <c r="D2112" s="414" t="s">
        <v>1813</v>
      </c>
      <c r="E2112" s="414"/>
      <c r="F2112" s="414"/>
      <c r="G2112" s="418">
        <v>50952</v>
      </c>
      <c r="H2112" s="414" t="s">
        <v>627</v>
      </c>
      <c r="I2112" s="415"/>
      <c r="J2112" s="415"/>
      <c r="K2112" s="415"/>
      <c r="L2112" s="415"/>
      <c r="M2112" s="414"/>
      <c r="N2112" s="414"/>
      <c r="O2112" s="103"/>
      <c r="P2112" s="103"/>
      <c r="Q2112" s="103"/>
      <c r="R2112" s="103"/>
      <c r="S2112" s="103"/>
    </row>
    <row r="2113" spans="1:19" ht="14.5" customHeight="1">
      <c r="A2113" s="82" t="str">
        <f t="shared" si="32"/>
        <v>C0024</v>
      </c>
      <c r="B2113" s="410" t="s">
        <v>4860</v>
      </c>
      <c r="C2113" s="410" t="s">
        <v>4861</v>
      </c>
      <c r="D2113" s="410" t="s">
        <v>4862</v>
      </c>
      <c r="E2113" s="410" t="s">
        <v>4863</v>
      </c>
      <c r="F2113" s="410" t="s">
        <v>4864</v>
      </c>
      <c r="G2113" s="416">
        <v>45383</v>
      </c>
      <c r="H2113" s="410" t="s">
        <v>606</v>
      </c>
      <c r="I2113" s="417">
        <v>39</v>
      </c>
      <c r="J2113" s="417">
        <v>27</v>
      </c>
      <c r="K2113" s="417">
        <v>33</v>
      </c>
      <c r="L2113" s="417">
        <v>221</v>
      </c>
      <c r="M2113" s="410" t="s">
        <v>115</v>
      </c>
      <c r="N2113" s="410">
        <v>7</v>
      </c>
      <c r="O2113" s="85"/>
      <c r="P2113" s="85"/>
      <c r="Q2113" s="85"/>
      <c r="R2113" s="85"/>
      <c r="S2113" s="85" t="s">
        <v>1768</v>
      </c>
    </row>
    <row r="2114" spans="1:19" ht="14.5" customHeight="1">
      <c r="A2114" s="103" t="str">
        <f t="shared" ref="A2114:A2177" si="33">LEFT(B2114,5)</f>
        <v>C0024</v>
      </c>
      <c r="B2114" s="414" t="s">
        <v>4860</v>
      </c>
      <c r="C2114" s="414" t="s">
        <v>4861</v>
      </c>
      <c r="D2114" s="414" t="s">
        <v>4862</v>
      </c>
      <c r="E2114" s="414" t="s">
        <v>4863</v>
      </c>
      <c r="F2114" s="414" t="s">
        <v>4864</v>
      </c>
      <c r="G2114" s="418">
        <v>45383</v>
      </c>
      <c r="H2114" s="414" t="s">
        <v>606</v>
      </c>
      <c r="I2114" s="419">
        <v>33</v>
      </c>
      <c r="J2114" s="419">
        <v>39</v>
      </c>
      <c r="K2114" s="419">
        <v>27</v>
      </c>
      <c r="L2114" s="419">
        <v>221</v>
      </c>
      <c r="M2114" s="414" t="s">
        <v>115</v>
      </c>
      <c r="N2114" s="414">
        <v>7</v>
      </c>
      <c r="O2114" s="103"/>
      <c r="P2114" s="103"/>
      <c r="Q2114" s="103"/>
      <c r="R2114" s="103"/>
      <c r="S2114" s="103" t="s">
        <v>1768</v>
      </c>
    </row>
    <row r="2115" spans="1:19" ht="14.5" customHeight="1">
      <c r="A2115" s="82" t="str">
        <f t="shared" si="33"/>
        <v>C0027</v>
      </c>
      <c r="B2115" s="410" t="s">
        <v>4865</v>
      </c>
      <c r="C2115" s="410" t="s">
        <v>4866</v>
      </c>
      <c r="D2115" s="410" t="s">
        <v>2386</v>
      </c>
      <c r="E2115" s="410" t="s">
        <v>4867</v>
      </c>
      <c r="F2115" s="410" t="s">
        <v>4868</v>
      </c>
      <c r="G2115" s="416">
        <v>42705</v>
      </c>
      <c r="H2115" s="410" t="s">
        <v>606</v>
      </c>
      <c r="I2115" s="417">
        <v>22</v>
      </c>
      <c r="J2115" s="417">
        <v>16</v>
      </c>
      <c r="K2115" s="417">
        <v>10</v>
      </c>
      <c r="L2115" s="417">
        <v>9</v>
      </c>
      <c r="M2115" s="410" t="s">
        <v>2977</v>
      </c>
      <c r="N2115" s="410" t="s">
        <v>116</v>
      </c>
      <c r="O2115" s="85"/>
      <c r="P2115" s="85"/>
      <c r="Q2115" s="85"/>
      <c r="R2115" s="85"/>
      <c r="S2115" s="85" t="s">
        <v>1768</v>
      </c>
    </row>
    <row r="2116" spans="1:19" ht="14.5" customHeight="1">
      <c r="A2116" s="82" t="str">
        <f t="shared" si="33"/>
        <v>C0027</v>
      </c>
      <c r="B2116" s="410" t="s">
        <v>4865</v>
      </c>
      <c r="C2116" s="410" t="s">
        <v>4866</v>
      </c>
      <c r="D2116" s="410" t="s">
        <v>2386</v>
      </c>
      <c r="E2116" s="410" t="s">
        <v>4869</v>
      </c>
      <c r="F2116" s="410" t="s">
        <v>4870</v>
      </c>
      <c r="G2116" s="416">
        <v>42705</v>
      </c>
      <c r="H2116" s="410" t="s">
        <v>606</v>
      </c>
      <c r="I2116" s="417">
        <v>22</v>
      </c>
      <c r="J2116" s="417">
        <v>16</v>
      </c>
      <c r="K2116" s="417">
        <v>10</v>
      </c>
      <c r="L2116" s="417">
        <v>9</v>
      </c>
      <c r="M2116" s="410" t="s">
        <v>2977</v>
      </c>
      <c r="N2116" s="410" t="s">
        <v>116</v>
      </c>
      <c r="O2116" s="85"/>
      <c r="P2116" s="85"/>
      <c r="Q2116" s="85"/>
      <c r="R2116" s="85"/>
      <c r="S2116" s="85" t="s">
        <v>1768</v>
      </c>
    </row>
    <row r="2117" spans="1:19" ht="14.5" customHeight="1">
      <c r="A2117" s="82" t="str">
        <f t="shared" si="33"/>
        <v>C0027</v>
      </c>
      <c r="B2117" s="410" t="s">
        <v>4865</v>
      </c>
      <c r="C2117" s="410" t="s">
        <v>4866</v>
      </c>
      <c r="D2117" s="410" t="s">
        <v>2386</v>
      </c>
      <c r="E2117" s="410" t="s">
        <v>4871</v>
      </c>
      <c r="F2117" s="410" t="s">
        <v>4872</v>
      </c>
      <c r="G2117" s="416">
        <v>42705</v>
      </c>
      <c r="H2117" s="410" t="s">
        <v>606</v>
      </c>
      <c r="I2117" s="417">
        <v>22</v>
      </c>
      <c r="J2117" s="417">
        <v>16</v>
      </c>
      <c r="K2117" s="417">
        <v>10</v>
      </c>
      <c r="L2117" s="417">
        <v>9</v>
      </c>
      <c r="M2117" s="410" t="s">
        <v>2977</v>
      </c>
      <c r="N2117" s="410" t="s">
        <v>116</v>
      </c>
      <c r="O2117" s="85"/>
      <c r="P2117" s="85"/>
      <c r="Q2117" s="85"/>
      <c r="R2117" s="85"/>
      <c r="S2117" s="85" t="s">
        <v>1768</v>
      </c>
    </row>
    <row r="2118" spans="1:19" ht="14.5" customHeight="1">
      <c r="A2118" s="82" t="str">
        <f t="shared" si="33"/>
        <v>C0027</v>
      </c>
      <c r="B2118" s="410" t="s">
        <v>4865</v>
      </c>
      <c r="C2118" s="410" t="s">
        <v>4866</v>
      </c>
      <c r="D2118" s="410" t="s">
        <v>2386</v>
      </c>
      <c r="E2118" s="410" t="s">
        <v>4873</v>
      </c>
      <c r="F2118" s="410" t="s">
        <v>4874</v>
      </c>
      <c r="G2118" s="416">
        <v>44470</v>
      </c>
      <c r="H2118" s="410" t="s">
        <v>606</v>
      </c>
      <c r="I2118" s="417">
        <v>22</v>
      </c>
      <c r="J2118" s="417">
        <v>16</v>
      </c>
      <c r="K2118" s="417">
        <v>10</v>
      </c>
      <c r="L2118" s="417">
        <v>9</v>
      </c>
      <c r="M2118" s="410" t="s">
        <v>2977</v>
      </c>
      <c r="N2118" s="410" t="s">
        <v>116</v>
      </c>
      <c r="O2118" s="85"/>
      <c r="P2118" s="85"/>
      <c r="Q2118" s="85"/>
      <c r="R2118" s="85"/>
      <c r="S2118" s="85" t="s">
        <v>1768</v>
      </c>
    </row>
    <row r="2119" spans="1:19" ht="14.5" customHeight="1">
      <c r="A2119" s="82" t="str">
        <f t="shared" si="33"/>
        <v>C0027</v>
      </c>
      <c r="B2119" s="410" t="s">
        <v>4865</v>
      </c>
      <c r="C2119" s="410" t="s">
        <v>4866</v>
      </c>
      <c r="D2119" s="410" t="s">
        <v>2386</v>
      </c>
      <c r="E2119" s="410" t="s">
        <v>4875</v>
      </c>
      <c r="F2119" s="410" t="s">
        <v>4876</v>
      </c>
      <c r="G2119" s="416">
        <v>42705</v>
      </c>
      <c r="H2119" s="410" t="s">
        <v>606</v>
      </c>
      <c r="I2119" s="417">
        <v>22</v>
      </c>
      <c r="J2119" s="417">
        <v>16</v>
      </c>
      <c r="K2119" s="417">
        <v>10</v>
      </c>
      <c r="L2119" s="417">
        <v>9</v>
      </c>
      <c r="M2119" s="410" t="s">
        <v>2977</v>
      </c>
      <c r="N2119" s="410" t="s">
        <v>116</v>
      </c>
      <c r="O2119" s="85"/>
      <c r="P2119" s="85"/>
      <c r="Q2119" s="85"/>
      <c r="R2119" s="85"/>
      <c r="S2119" s="85" t="s">
        <v>1768</v>
      </c>
    </row>
    <row r="2120" spans="1:19" ht="14.5" customHeight="1">
      <c r="A2120" s="82" t="str">
        <f t="shared" si="33"/>
        <v>C0027</v>
      </c>
      <c r="B2120" s="410" t="s">
        <v>4865</v>
      </c>
      <c r="C2120" s="410" t="s">
        <v>4866</v>
      </c>
      <c r="D2120" s="410" t="s">
        <v>2386</v>
      </c>
      <c r="E2120" s="410" t="s">
        <v>4877</v>
      </c>
      <c r="F2120" s="410" t="s">
        <v>4878</v>
      </c>
      <c r="G2120" s="416">
        <v>42705</v>
      </c>
      <c r="H2120" s="410" t="s">
        <v>606</v>
      </c>
      <c r="I2120" s="417">
        <v>22</v>
      </c>
      <c r="J2120" s="417">
        <v>16</v>
      </c>
      <c r="K2120" s="417">
        <v>10</v>
      </c>
      <c r="L2120" s="417">
        <v>9</v>
      </c>
      <c r="M2120" s="410" t="s">
        <v>2977</v>
      </c>
      <c r="N2120" s="410" t="s">
        <v>116</v>
      </c>
      <c r="O2120" s="85"/>
      <c r="P2120" s="85"/>
      <c r="Q2120" s="85"/>
      <c r="R2120" s="85"/>
      <c r="S2120" s="85" t="s">
        <v>1768</v>
      </c>
    </row>
    <row r="2121" spans="1:19" ht="14.5" customHeight="1">
      <c r="A2121" s="82" t="str">
        <f t="shared" si="33"/>
        <v>C0027</v>
      </c>
      <c r="B2121" s="410" t="s">
        <v>4865</v>
      </c>
      <c r="C2121" s="410" t="s">
        <v>4866</v>
      </c>
      <c r="D2121" s="410" t="s">
        <v>2386</v>
      </c>
      <c r="E2121" s="410" t="s">
        <v>4879</v>
      </c>
      <c r="F2121" s="410" t="s">
        <v>4880</v>
      </c>
      <c r="G2121" s="416">
        <v>42705</v>
      </c>
      <c r="H2121" s="410" t="s">
        <v>606</v>
      </c>
      <c r="I2121" s="417">
        <v>22</v>
      </c>
      <c r="J2121" s="417">
        <v>16</v>
      </c>
      <c r="K2121" s="417">
        <v>10</v>
      </c>
      <c r="L2121" s="417">
        <v>9</v>
      </c>
      <c r="M2121" s="410" t="s">
        <v>2977</v>
      </c>
      <c r="N2121" s="410" t="s">
        <v>116</v>
      </c>
      <c r="O2121" s="85"/>
      <c r="P2121" s="85"/>
      <c r="Q2121" s="85"/>
      <c r="R2121" s="85"/>
      <c r="S2121" s="85" t="s">
        <v>1768</v>
      </c>
    </row>
    <row r="2122" spans="1:19" ht="14.5" customHeight="1">
      <c r="A2122" s="103" t="str">
        <f t="shared" si="33"/>
        <v>C0027</v>
      </c>
      <c r="B2122" s="414" t="s">
        <v>4865</v>
      </c>
      <c r="C2122" s="414" t="s">
        <v>4866</v>
      </c>
      <c r="D2122" s="414" t="s">
        <v>2386</v>
      </c>
      <c r="E2122" s="414" t="s">
        <v>4867</v>
      </c>
      <c r="F2122" s="414" t="s">
        <v>4868</v>
      </c>
      <c r="G2122" s="418">
        <v>42705</v>
      </c>
      <c r="H2122" s="414" t="s">
        <v>606</v>
      </c>
      <c r="I2122" s="419">
        <v>10</v>
      </c>
      <c r="J2122" s="419">
        <v>22</v>
      </c>
      <c r="K2122" s="419">
        <v>16</v>
      </c>
      <c r="L2122" s="419">
        <v>9</v>
      </c>
      <c r="M2122" s="414" t="s">
        <v>2977</v>
      </c>
      <c r="N2122" s="414" t="s">
        <v>116</v>
      </c>
      <c r="O2122" s="103"/>
      <c r="P2122" s="103"/>
      <c r="Q2122" s="103"/>
      <c r="R2122" s="103"/>
      <c r="S2122" s="103" t="s">
        <v>1768</v>
      </c>
    </row>
    <row r="2123" spans="1:19" ht="14.5" customHeight="1">
      <c r="A2123" s="103" t="str">
        <f t="shared" si="33"/>
        <v>C0027</v>
      </c>
      <c r="B2123" s="414" t="s">
        <v>4865</v>
      </c>
      <c r="C2123" s="414" t="s">
        <v>4866</v>
      </c>
      <c r="D2123" s="414" t="s">
        <v>2386</v>
      </c>
      <c r="E2123" s="414" t="s">
        <v>4869</v>
      </c>
      <c r="F2123" s="414" t="s">
        <v>4870</v>
      </c>
      <c r="G2123" s="418">
        <v>42705</v>
      </c>
      <c r="H2123" s="414" t="s">
        <v>606</v>
      </c>
      <c r="I2123" s="419">
        <v>10</v>
      </c>
      <c r="J2123" s="419">
        <v>22</v>
      </c>
      <c r="K2123" s="419">
        <v>16</v>
      </c>
      <c r="L2123" s="419">
        <v>9</v>
      </c>
      <c r="M2123" s="414" t="s">
        <v>2977</v>
      </c>
      <c r="N2123" s="414" t="s">
        <v>116</v>
      </c>
      <c r="O2123" s="103"/>
      <c r="P2123" s="103"/>
      <c r="Q2123" s="103"/>
      <c r="R2123" s="103"/>
      <c r="S2123" s="103" t="s">
        <v>1768</v>
      </c>
    </row>
    <row r="2124" spans="1:19" ht="14.5" customHeight="1">
      <c r="A2124" s="103" t="str">
        <f t="shared" si="33"/>
        <v>C0027</v>
      </c>
      <c r="B2124" s="414" t="s">
        <v>4865</v>
      </c>
      <c r="C2124" s="414" t="s">
        <v>4866</v>
      </c>
      <c r="D2124" s="414" t="s">
        <v>2386</v>
      </c>
      <c r="E2124" s="414" t="s">
        <v>4871</v>
      </c>
      <c r="F2124" s="414" t="s">
        <v>4872</v>
      </c>
      <c r="G2124" s="418">
        <v>42705</v>
      </c>
      <c r="H2124" s="414" t="s">
        <v>606</v>
      </c>
      <c r="I2124" s="419">
        <v>10</v>
      </c>
      <c r="J2124" s="419">
        <v>22</v>
      </c>
      <c r="K2124" s="419">
        <v>16</v>
      </c>
      <c r="L2124" s="419">
        <v>9</v>
      </c>
      <c r="M2124" s="414" t="s">
        <v>2977</v>
      </c>
      <c r="N2124" s="414" t="s">
        <v>116</v>
      </c>
      <c r="O2124" s="103"/>
      <c r="P2124" s="103"/>
      <c r="Q2124" s="103"/>
      <c r="R2124" s="103"/>
      <c r="S2124" s="103" t="s">
        <v>1768</v>
      </c>
    </row>
    <row r="2125" spans="1:19" ht="14.5" customHeight="1">
      <c r="A2125" s="103" t="str">
        <f t="shared" si="33"/>
        <v>C0027</v>
      </c>
      <c r="B2125" s="414" t="s">
        <v>4865</v>
      </c>
      <c r="C2125" s="414" t="s">
        <v>4866</v>
      </c>
      <c r="D2125" s="414" t="s">
        <v>2386</v>
      </c>
      <c r="E2125" s="414" t="s">
        <v>4873</v>
      </c>
      <c r="F2125" s="414" t="s">
        <v>4874</v>
      </c>
      <c r="G2125" s="418">
        <v>44470</v>
      </c>
      <c r="H2125" s="414" t="s">
        <v>606</v>
      </c>
      <c r="I2125" s="419">
        <v>10</v>
      </c>
      <c r="J2125" s="419">
        <v>22</v>
      </c>
      <c r="K2125" s="419">
        <v>16</v>
      </c>
      <c r="L2125" s="419">
        <v>9</v>
      </c>
      <c r="M2125" s="414" t="s">
        <v>2977</v>
      </c>
      <c r="N2125" s="414" t="s">
        <v>116</v>
      </c>
      <c r="O2125" s="103"/>
      <c r="P2125" s="103"/>
      <c r="Q2125" s="103"/>
      <c r="R2125" s="103"/>
      <c r="S2125" s="103" t="s">
        <v>1768</v>
      </c>
    </row>
    <row r="2126" spans="1:19" ht="14.5" customHeight="1">
      <c r="A2126" s="103" t="str">
        <f t="shared" si="33"/>
        <v>C0027</v>
      </c>
      <c r="B2126" s="414" t="s">
        <v>4865</v>
      </c>
      <c r="C2126" s="414" t="s">
        <v>4866</v>
      </c>
      <c r="D2126" s="414" t="s">
        <v>2386</v>
      </c>
      <c r="E2126" s="414" t="s">
        <v>4875</v>
      </c>
      <c r="F2126" s="414" t="s">
        <v>4876</v>
      </c>
      <c r="G2126" s="418">
        <v>42705</v>
      </c>
      <c r="H2126" s="414" t="s">
        <v>606</v>
      </c>
      <c r="I2126" s="419">
        <v>10</v>
      </c>
      <c r="J2126" s="419">
        <v>22</v>
      </c>
      <c r="K2126" s="419">
        <v>16</v>
      </c>
      <c r="L2126" s="419">
        <v>9</v>
      </c>
      <c r="M2126" s="414" t="s">
        <v>2977</v>
      </c>
      <c r="N2126" s="414" t="s">
        <v>116</v>
      </c>
      <c r="O2126" s="103"/>
      <c r="P2126" s="103"/>
      <c r="Q2126" s="103"/>
      <c r="R2126" s="103"/>
      <c r="S2126" s="103" t="s">
        <v>1768</v>
      </c>
    </row>
    <row r="2127" spans="1:19" ht="14.5" customHeight="1">
      <c r="A2127" s="103" t="str">
        <f t="shared" si="33"/>
        <v>C0027</v>
      </c>
      <c r="B2127" s="414" t="s">
        <v>4865</v>
      </c>
      <c r="C2127" s="414" t="s">
        <v>4866</v>
      </c>
      <c r="D2127" s="414" t="s">
        <v>2386</v>
      </c>
      <c r="E2127" s="414" t="s">
        <v>4877</v>
      </c>
      <c r="F2127" s="414" t="s">
        <v>4878</v>
      </c>
      <c r="G2127" s="418">
        <v>42705</v>
      </c>
      <c r="H2127" s="414" t="s">
        <v>606</v>
      </c>
      <c r="I2127" s="419">
        <v>10</v>
      </c>
      <c r="J2127" s="419">
        <v>22</v>
      </c>
      <c r="K2127" s="419">
        <v>16</v>
      </c>
      <c r="L2127" s="419">
        <v>9</v>
      </c>
      <c r="M2127" s="414" t="s">
        <v>2977</v>
      </c>
      <c r="N2127" s="414" t="s">
        <v>116</v>
      </c>
      <c r="O2127" s="103"/>
      <c r="P2127" s="103"/>
      <c r="Q2127" s="103"/>
      <c r="R2127" s="103"/>
      <c r="S2127" s="103" t="s">
        <v>1768</v>
      </c>
    </row>
    <row r="2128" spans="1:19" ht="14.5" customHeight="1">
      <c r="A2128" s="103" t="str">
        <f t="shared" si="33"/>
        <v>C0027</v>
      </c>
      <c r="B2128" s="414" t="s">
        <v>4865</v>
      </c>
      <c r="C2128" s="414" t="s">
        <v>4866</v>
      </c>
      <c r="D2128" s="414" t="s">
        <v>2386</v>
      </c>
      <c r="E2128" s="414" t="s">
        <v>4879</v>
      </c>
      <c r="F2128" s="414" t="s">
        <v>4880</v>
      </c>
      <c r="G2128" s="418">
        <v>42705</v>
      </c>
      <c r="H2128" s="414" t="s">
        <v>606</v>
      </c>
      <c r="I2128" s="419">
        <v>10</v>
      </c>
      <c r="J2128" s="419">
        <v>22</v>
      </c>
      <c r="K2128" s="419">
        <v>16</v>
      </c>
      <c r="L2128" s="419">
        <v>9</v>
      </c>
      <c r="M2128" s="414" t="s">
        <v>2977</v>
      </c>
      <c r="N2128" s="414" t="s">
        <v>116</v>
      </c>
      <c r="O2128" s="103"/>
      <c r="P2128" s="103"/>
      <c r="Q2128" s="103"/>
      <c r="R2128" s="103"/>
      <c r="S2128" s="103" t="s">
        <v>1768</v>
      </c>
    </row>
    <row r="2129" spans="1:19" ht="14.5" customHeight="1">
      <c r="A2129" s="82" t="str">
        <f t="shared" si="33"/>
        <v>C0027</v>
      </c>
      <c r="B2129" s="410" t="s">
        <v>4881</v>
      </c>
      <c r="C2129" s="410" t="s">
        <v>4866</v>
      </c>
      <c r="D2129" s="410" t="s">
        <v>4882</v>
      </c>
      <c r="E2129" s="410" t="s">
        <v>4883</v>
      </c>
      <c r="F2129" s="410" t="s">
        <v>4884</v>
      </c>
      <c r="G2129" s="416">
        <v>41306</v>
      </c>
      <c r="H2129" s="410" t="s">
        <v>1777</v>
      </c>
      <c r="I2129" s="411"/>
      <c r="J2129" s="411"/>
      <c r="K2129" s="411"/>
      <c r="L2129" s="417">
        <v>9</v>
      </c>
      <c r="M2129" s="410"/>
      <c r="N2129" s="410" t="s">
        <v>116</v>
      </c>
      <c r="O2129" s="85"/>
      <c r="P2129" s="85"/>
      <c r="Q2129" s="85"/>
      <c r="R2129" s="85"/>
      <c r="S2129" s="85" t="s">
        <v>1768</v>
      </c>
    </row>
    <row r="2130" spans="1:19" ht="14.5" customHeight="1">
      <c r="A2130" s="103" t="str">
        <f t="shared" si="33"/>
        <v>C0027</v>
      </c>
      <c r="B2130" s="414" t="s">
        <v>4881</v>
      </c>
      <c r="C2130" s="414" t="s">
        <v>4866</v>
      </c>
      <c r="D2130" s="414" t="s">
        <v>4882</v>
      </c>
      <c r="E2130" s="414" t="s">
        <v>4883</v>
      </c>
      <c r="F2130" s="414" t="s">
        <v>4884</v>
      </c>
      <c r="G2130" s="418">
        <v>41306</v>
      </c>
      <c r="H2130" s="414" t="s">
        <v>1777</v>
      </c>
      <c r="I2130" s="415"/>
      <c r="J2130" s="415"/>
      <c r="K2130" s="415"/>
      <c r="L2130" s="419">
        <v>9</v>
      </c>
      <c r="M2130" s="414"/>
      <c r="N2130" s="414" t="s">
        <v>116</v>
      </c>
      <c r="O2130" s="103"/>
      <c r="P2130" s="103"/>
      <c r="Q2130" s="103"/>
      <c r="R2130" s="103"/>
      <c r="S2130" s="103" t="s">
        <v>1768</v>
      </c>
    </row>
    <row r="2131" spans="1:19" ht="14.5" customHeight="1">
      <c r="A2131" s="82" t="str">
        <f t="shared" si="33"/>
        <v>C0028</v>
      </c>
      <c r="B2131" s="410" t="s">
        <v>4885</v>
      </c>
      <c r="C2131" s="410" t="s">
        <v>4886</v>
      </c>
      <c r="D2131" s="410" t="s">
        <v>2386</v>
      </c>
      <c r="E2131" s="410" t="s">
        <v>4887</v>
      </c>
      <c r="F2131" s="410" t="s">
        <v>4888</v>
      </c>
      <c r="G2131" s="416">
        <v>41730</v>
      </c>
      <c r="H2131" s="410" t="s">
        <v>1777</v>
      </c>
      <c r="I2131" s="417">
        <v>25</v>
      </c>
      <c r="J2131" s="417">
        <v>20</v>
      </c>
      <c r="K2131" s="417">
        <v>8</v>
      </c>
      <c r="L2131" s="417">
        <v>16</v>
      </c>
      <c r="M2131" s="410"/>
      <c r="N2131" s="410" t="s">
        <v>116</v>
      </c>
      <c r="O2131" s="85"/>
      <c r="P2131" s="85"/>
      <c r="Q2131" s="85"/>
      <c r="R2131" s="85"/>
      <c r="S2131" s="85" t="s">
        <v>1768</v>
      </c>
    </row>
    <row r="2132" spans="1:19" ht="14.5" customHeight="1">
      <c r="A2132" s="82" t="str">
        <f t="shared" si="33"/>
        <v>C0028</v>
      </c>
      <c r="B2132" s="410" t="s">
        <v>4885</v>
      </c>
      <c r="C2132" s="410" t="s">
        <v>4886</v>
      </c>
      <c r="D2132" s="410" t="s">
        <v>2386</v>
      </c>
      <c r="E2132" s="410" t="s">
        <v>4889</v>
      </c>
      <c r="F2132" s="410" t="s">
        <v>4890</v>
      </c>
      <c r="G2132" s="416">
        <v>44287</v>
      </c>
      <c r="H2132" s="410" t="s">
        <v>606</v>
      </c>
      <c r="I2132" s="417">
        <v>25</v>
      </c>
      <c r="J2132" s="417">
        <v>20</v>
      </c>
      <c r="K2132" s="417">
        <v>8</v>
      </c>
      <c r="L2132" s="417">
        <v>16</v>
      </c>
      <c r="M2132" s="410" t="s">
        <v>2977</v>
      </c>
      <c r="N2132" s="410" t="s">
        <v>116</v>
      </c>
      <c r="O2132" s="85"/>
      <c r="P2132" s="85"/>
      <c r="Q2132" s="85"/>
      <c r="R2132" s="85"/>
      <c r="S2132" s="85" t="s">
        <v>1768</v>
      </c>
    </row>
    <row r="2133" spans="1:19" ht="14.5" customHeight="1">
      <c r="A2133" s="82" t="str">
        <f t="shared" si="33"/>
        <v>C0028</v>
      </c>
      <c r="B2133" s="410" t="s">
        <v>4885</v>
      </c>
      <c r="C2133" s="410" t="s">
        <v>4886</v>
      </c>
      <c r="D2133" s="410" t="s">
        <v>2386</v>
      </c>
      <c r="E2133" s="410" t="s">
        <v>4891</v>
      </c>
      <c r="F2133" s="410" t="s">
        <v>4892</v>
      </c>
      <c r="G2133" s="416">
        <v>44287</v>
      </c>
      <c r="H2133" s="410" t="s">
        <v>606</v>
      </c>
      <c r="I2133" s="417">
        <v>25</v>
      </c>
      <c r="J2133" s="417">
        <v>20</v>
      </c>
      <c r="K2133" s="417">
        <v>8</v>
      </c>
      <c r="L2133" s="417">
        <v>16</v>
      </c>
      <c r="M2133" s="410" t="s">
        <v>2977</v>
      </c>
      <c r="N2133" s="410" t="s">
        <v>116</v>
      </c>
      <c r="O2133" s="85"/>
      <c r="P2133" s="85"/>
      <c r="Q2133" s="85"/>
      <c r="R2133" s="85"/>
      <c r="S2133" s="85" t="s">
        <v>1768</v>
      </c>
    </row>
    <row r="2134" spans="1:19" ht="14.5" customHeight="1">
      <c r="A2134" s="82" t="str">
        <f t="shared" si="33"/>
        <v>C0028</v>
      </c>
      <c r="B2134" s="410" t="s">
        <v>4885</v>
      </c>
      <c r="C2134" s="410" t="s">
        <v>4886</v>
      </c>
      <c r="D2134" s="410" t="s">
        <v>2386</v>
      </c>
      <c r="E2134" s="410" t="s">
        <v>4893</v>
      </c>
      <c r="F2134" s="410" t="s">
        <v>4894</v>
      </c>
      <c r="G2134" s="416">
        <v>44287</v>
      </c>
      <c r="H2134" s="410" t="s">
        <v>606</v>
      </c>
      <c r="I2134" s="417">
        <v>25</v>
      </c>
      <c r="J2134" s="417">
        <v>20</v>
      </c>
      <c r="K2134" s="417">
        <v>8</v>
      </c>
      <c r="L2134" s="417">
        <v>16</v>
      </c>
      <c r="M2134" s="410" t="s">
        <v>2977</v>
      </c>
      <c r="N2134" s="410" t="s">
        <v>116</v>
      </c>
      <c r="O2134" s="85"/>
      <c r="P2134" s="85"/>
      <c r="Q2134" s="85"/>
      <c r="R2134" s="85"/>
      <c r="S2134" s="85" t="s">
        <v>1768</v>
      </c>
    </row>
    <row r="2135" spans="1:19" ht="14.5" customHeight="1">
      <c r="A2135" s="82" t="str">
        <f t="shared" si="33"/>
        <v>C0028</v>
      </c>
      <c r="B2135" s="410" t="s">
        <v>4885</v>
      </c>
      <c r="C2135" s="410" t="s">
        <v>4886</v>
      </c>
      <c r="D2135" s="410" t="s">
        <v>2386</v>
      </c>
      <c r="E2135" s="410" t="s">
        <v>4895</v>
      </c>
      <c r="F2135" s="410" t="s">
        <v>4896</v>
      </c>
      <c r="G2135" s="416">
        <v>44287</v>
      </c>
      <c r="H2135" s="410" t="s">
        <v>606</v>
      </c>
      <c r="I2135" s="417">
        <v>25</v>
      </c>
      <c r="J2135" s="417">
        <v>20</v>
      </c>
      <c r="K2135" s="417">
        <v>8</v>
      </c>
      <c r="L2135" s="417">
        <v>16</v>
      </c>
      <c r="M2135" s="410" t="s">
        <v>2977</v>
      </c>
      <c r="N2135" s="410" t="s">
        <v>116</v>
      </c>
      <c r="O2135" s="85"/>
      <c r="P2135" s="85"/>
      <c r="Q2135" s="85"/>
      <c r="R2135" s="85"/>
      <c r="S2135" s="85" t="s">
        <v>1768</v>
      </c>
    </row>
    <row r="2136" spans="1:19" ht="14.5" customHeight="1">
      <c r="A2136" s="82" t="str">
        <f t="shared" si="33"/>
        <v>C0028</v>
      </c>
      <c r="B2136" s="410" t="s">
        <v>4885</v>
      </c>
      <c r="C2136" s="410" t="s">
        <v>4886</v>
      </c>
      <c r="D2136" s="410" t="s">
        <v>2386</v>
      </c>
      <c r="E2136" s="410" t="s">
        <v>4897</v>
      </c>
      <c r="F2136" s="410" t="s">
        <v>4898</v>
      </c>
      <c r="G2136" s="416">
        <v>44287</v>
      </c>
      <c r="H2136" s="410" t="s">
        <v>606</v>
      </c>
      <c r="I2136" s="417">
        <v>25</v>
      </c>
      <c r="J2136" s="417">
        <v>20</v>
      </c>
      <c r="K2136" s="417">
        <v>8</v>
      </c>
      <c r="L2136" s="417">
        <v>16</v>
      </c>
      <c r="M2136" s="410" t="s">
        <v>2977</v>
      </c>
      <c r="N2136" s="410" t="s">
        <v>116</v>
      </c>
      <c r="O2136" s="85"/>
      <c r="P2136" s="85"/>
      <c r="Q2136" s="85"/>
      <c r="R2136" s="85"/>
      <c r="S2136" s="85" t="s">
        <v>1768</v>
      </c>
    </row>
    <row r="2137" spans="1:19" ht="14.5" customHeight="1">
      <c r="A2137" s="103" t="str">
        <f t="shared" si="33"/>
        <v>C0028</v>
      </c>
      <c r="B2137" s="414" t="s">
        <v>4885</v>
      </c>
      <c r="C2137" s="414" t="s">
        <v>4886</v>
      </c>
      <c r="D2137" s="414" t="s">
        <v>2386</v>
      </c>
      <c r="E2137" s="414" t="s">
        <v>4887</v>
      </c>
      <c r="F2137" s="414" t="s">
        <v>4888</v>
      </c>
      <c r="G2137" s="418">
        <v>41730</v>
      </c>
      <c r="H2137" s="414" t="s">
        <v>1777</v>
      </c>
      <c r="I2137" s="419">
        <v>8</v>
      </c>
      <c r="J2137" s="419">
        <v>25</v>
      </c>
      <c r="K2137" s="419">
        <v>20</v>
      </c>
      <c r="L2137" s="419">
        <v>16</v>
      </c>
      <c r="M2137" s="414"/>
      <c r="N2137" s="414" t="s">
        <v>116</v>
      </c>
      <c r="O2137" s="103"/>
      <c r="P2137" s="103"/>
      <c r="Q2137" s="103"/>
      <c r="R2137" s="103"/>
      <c r="S2137" s="103" t="s">
        <v>1768</v>
      </c>
    </row>
    <row r="2138" spans="1:19" ht="14.5" customHeight="1">
      <c r="A2138" s="103" t="str">
        <f t="shared" si="33"/>
        <v>C0028</v>
      </c>
      <c r="B2138" s="414" t="s">
        <v>4885</v>
      </c>
      <c r="C2138" s="414" t="s">
        <v>4886</v>
      </c>
      <c r="D2138" s="414" t="s">
        <v>2386</v>
      </c>
      <c r="E2138" s="414" t="s">
        <v>4889</v>
      </c>
      <c r="F2138" s="414" t="s">
        <v>4890</v>
      </c>
      <c r="G2138" s="418">
        <v>44287</v>
      </c>
      <c r="H2138" s="414" t="s">
        <v>606</v>
      </c>
      <c r="I2138" s="419">
        <v>8</v>
      </c>
      <c r="J2138" s="419">
        <v>25</v>
      </c>
      <c r="K2138" s="419">
        <v>20</v>
      </c>
      <c r="L2138" s="419">
        <v>16</v>
      </c>
      <c r="M2138" s="414" t="s">
        <v>2977</v>
      </c>
      <c r="N2138" s="414" t="s">
        <v>116</v>
      </c>
      <c r="O2138" s="103"/>
      <c r="P2138" s="103"/>
      <c r="Q2138" s="103"/>
      <c r="R2138" s="103"/>
      <c r="S2138" s="103" t="s">
        <v>1768</v>
      </c>
    </row>
    <row r="2139" spans="1:19" ht="14.5" customHeight="1">
      <c r="A2139" s="103" t="str">
        <f t="shared" si="33"/>
        <v>C0028</v>
      </c>
      <c r="B2139" s="414" t="s">
        <v>4885</v>
      </c>
      <c r="C2139" s="414" t="s">
        <v>4886</v>
      </c>
      <c r="D2139" s="414" t="s">
        <v>2386</v>
      </c>
      <c r="E2139" s="414" t="s">
        <v>4891</v>
      </c>
      <c r="F2139" s="414" t="s">
        <v>4892</v>
      </c>
      <c r="G2139" s="418">
        <v>44287</v>
      </c>
      <c r="H2139" s="414" t="s">
        <v>606</v>
      </c>
      <c r="I2139" s="419">
        <v>8</v>
      </c>
      <c r="J2139" s="419">
        <v>25</v>
      </c>
      <c r="K2139" s="419">
        <v>20</v>
      </c>
      <c r="L2139" s="419">
        <v>16</v>
      </c>
      <c r="M2139" s="414" t="s">
        <v>2977</v>
      </c>
      <c r="N2139" s="414" t="s">
        <v>116</v>
      </c>
      <c r="O2139" s="103"/>
      <c r="P2139" s="103"/>
      <c r="Q2139" s="103"/>
      <c r="R2139" s="103"/>
      <c r="S2139" s="103" t="s">
        <v>1768</v>
      </c>
    </row>
    <row r="2140" spans="1:19" ht="14.5" customHeight="1">
      <c r="A2140" s="103" t="str">
        <f t="shared" si="33"/>
        <v>C0028</v>
      </c>
      <c r="B2140" s="414" t="s">
        <v>4885</v>
      </c>
      <c r="C2140" s="414" t="s">
        <v>4886</v>
      </c>
      <c r="D2140" s="414" t="s">
        <v>2386</v>
      </c>
      <c r="E2140" s="414" t="s">
        <v>4893</v>
      </c>
      <c r="F2140" s="414" t="s">
        <v>4894</v>
      </c>
      <c r="G2140" s="418">
        <v>44287</v>
      </c>
      <c r="H2140" s="414" t="s">
        <v>606</v>
      </c>
      <c r="I2140" s="419">
        <v>8</v>
      </c>
      <c r="J2140" s="419">
        <v>25</v>
      </c>
      <c r="K2140" s="419">
        <v>20</v>
      </c>
      <c r="L2140" s="419">
        <v>16</v>
      </c>
      <c r="M2140" s="414" t="s">
        <v>2977</v>
      </c>
      <c r="N2140" s="414" t="s">
        <v>116</v>
      </c>
      <c r="O2140" s="103"/>
      <c r="P2140" s="103"/>
      <c r="Q2140" s="103"/>
      <c r="R2140" s="103"/>
      <c r="S2140" s="103" t="s">
        <v>1768</v>
      </c>
    </row>
    <row r="2141" spans="1:19" ht="14.5" customHeight="1">
      <c r="A2141" s="103" t="str">
        <f t="shared" si="33"/>
        <v>C0028</v>
      </c>
      <c r="B2141" s="414" t="s">
        <v>4885</v>
      </c>
      <c r="C2141" s="414" t="s">
        <v>4886</v>
      </c>
      <c r="D2141" s="414" t="s">
        <v>2386</v>
      </c>
      <c r="E2141" s="414" t="s">
        <v>4895</v>
      </c>
      <c r="F2141" s="414" t="s">
        <v>4896</v>
      </c>
      <c r="G2141" s="418">
        <v>44287</v>
      </c>
      <c r="H2141" s="414" t="s">
        <v>606</v>
      </c>
      <c r="I2141" s="419">
        <v>8</v>
      </c>
      <c r="J2141" s="419">
        <v>25</v>
      </c>
      <c r="K2141" s="419">
        <v>20</v>
      </c>
      <c r="L2141" s="419">
        <v>16</v>
      </c>
      <c r="M2141" s="414" t="s">
        <v>2977</v>
      </c>
      <c r="N2141" s="414" t="s">
        <v>116</v>
      </c>
      <c r="O2141" s="103"/>
      <c r="P2141" s="103"/>
      <c r="Q2141" s="103"/>
      <c r="R2141" s="103"/>
      <c r="S2141" s="103" t="s">
        <v>1768</v>
      </c>
    </row>
    <row r="2142" spans="1:19" ht="14.5" customHeight="1">
      <c r="A2142" s="103" t="str">
        <f t="shared" si="33"/>
        <v>C0028</v>
      </c>
      <c r="B2142" s="414" t="s">
        <v>4885</v>
      </c>
      <c r="C2142" s="414" t="s">
        <v>4886</v>
      </c>
      <c r="D2142" s="414" t="s">
        <v>2386</v>
      </c>
      <c r="E2142" s="414" t="s">
        <v>4897</v>
      </c>
      <c r="F2142" s="414" t="s">
        <v>4898</v>
      </c>
      <c r="G2142" s="418">
        <v>44287</v>
      </c>
      <c r="H2142" s="414" t="s">
        <v>606</v>
      </c>
      <c r="I2142" s="419">
        <v>8</v>
      </c>
      <c r="J2142" s="419">
        <v>25</v>
      </c>
      <c r="K2142" s="419">
        <v>20</v>
      </c>
      <c r="L2142" s="419">
        <v>16</v>
      </c>
      <c r="M2142" s="414" t="s">
        <v>2977</v>
      </c>
      <c r="N2142" s="414" t="s">
        <v>116</v>
      </c>
      <c r="O2142" s="103"/>
      <c r="P2142" s="103"/>
      <c r="Q2142" s="103"/>
      <c r="R2142" s="103"/>
      <c r="S2142" s="103" t="s">
        <v>1768</v>
      </c>
    </row>
    <row r="2143" spans="1:19" ht="14.5" customHeight="1">
      <c r="A2143" s="82" t="str">
        <f t="shared" si="33"/>
        <v>C0028</v>
      </c>
      <c r="B2143" s="410" t="s">
        <v>4899</v>
      </c>
      <c r="C2143" s="410" t="s">
        <v>4886</v>
      </c>
      <c r="D2143" s="410" t="s">
        <v>2386</v>
      </c>
      <c r="E2143" s="410" t="s">
        <v>4900</v>
      </c>
      <c r="F2143" s="410" t="s">
        <v>4901</v>
      </c>
      <c r="G2143" s="416">
        <v>44287</v>
      </c>
      <c r="H2143" s="410" t="s">
        <v>606</v>
      </c>
      <c r="I2143" s="411"/>
      <c r="J2143" s="411"/>
      <c r="K2143" s="411"/>
      <c r="L2143" s="417">
        <v>10</v>
      </c>
      <c r="M2143" s="410" t="s">
        <v>2977</v>
      </c>
      <c r="N2143" s="410" t="s">
        <v>116</v>
      </c>
      <c r="O2143" s="85"/>
      <c r="P2143" s="85"/>
      <c r="Q2143" s="85"/>
      <c r="R2143" s="85"/>
      <c r="S2143" s="85" t="s">
        <v>1768</v>
      </c>
    </row>
    <row r="2144" spans="1:19" ht="14.5" customHeight="1">
      <c r="A2144" s="82" t="str">
        <f t="shared" si="33"/>
        <v>C0028</v>
      </c>
      <c r="B2144" s="410" t="s">
        <v>4899</v>
      </c>
      <c r="C2144" s="410" t="s">
        <v>4886</v>
      </c>
      <c r="D2144" s="410" t="s">
        <v>2386</v>
      </c>
      <c r="E2144" s="410" t="s">
        <v>4902</v>
      </c>
      <c r="F2144" s="410" t="s">
        <v>4903</v>
      </c>
      <c r="G2144" s="416">
        <v>44287</v>
      </c>
      <c r="H2144" s="410" t="s">
        <v>606</v>
      </c>
      <c r="I2144" s="411"/>
      <c r="J2144" s="411"/>
      <c r="K2144" s="411"/>
      <c r="L2144" s="417">
        <v>10</v>
      </c>
      <c r="M2144" s="410" t="s">
        <v>2977</v>
      </c>
      <c r="N2144" s="410" t="s">
        <v>116</v>
      </c>
      <c r="O2144" s="85"/>
      <c r="P2144" s="85"/>
      <c r="Q2144" s="85"/>
      <c r="R2144" s="85"/>
      <c r="S2144" s="85" t="s">
        <v>1768</v>
      </c>
    </row>
    <row r="2145" spans="1:19" ht="14.5" customHeight="1">
      <c r="A2145" s="103" t="str">
        <f t="shared" si="33"/>
        <v>C0028</v>
      </c>
      <c r="B2145" s="414" t="s">
        <v>4899</v>
      </c>
      <c r="C2145" s="414" t="s">
        <v>4886</v>
      </c>
      <c r="D2145" s="414" t="s">
        <v>2386</v>
      </c>
      <c r="E2145" s="414" t="s">
        <v>4900</v>
      </c>
      <c r="F2145" s="414" t="s">
        <v>4901</v>
      </c>
      <c r="G2145" s="418">
        <v>44287</v>
      </c>
      <c r="H2145" s="414" t="s">
        <v>606</v>
      </c>
      <c r="I2145" s="415"/>
      <c r="J2145" s="415"/>
      <c r="K2145" s="415"/>
      <c r="L2145" s="419">
        <v>10</v>
      </c>
      <c r="M2145" s="414" t="s">
        <v>2977</v>
      </c>
      <c r="N2145" s="414" t="s">
        <v>116</v>
      </c>
      <c r="O2145" s="103"/>
      <c r="P2145" s="103"/>
      <c r="Q2145" s="103"/>
      <c r="R2145" s="103"/>
      <c r="S2145" s="103" t="s">
        <v>1768</v>
      </c>
    </row>
    <row r="2146" spans="1:19" ht="14.5" customHeight="1">
      <c r="A2146" s="103" t="str">
        <f t="shared" si="33"/>
        <v>C0028</v>
      </c>
      <c r="B2146" s="414" t="s">
        <v>4899</v>
      </c>
      <c r="C2146" s="414" t="s">
        <v>4886</v>
      </c>
      <c r="D2146" s="414" t="s">
        <v>2386</v>
      </c>
      <c r="E2146" s="414" t="s">
        <v>4902</v>
      </c>
      <c r="F2146" s="414" t="s">
        <v>4903</v>
      </c>
      <c r="G2146" s="418">
        <v>44287</v>
      </c>
      <c r="H2146" s="414" t="s">
        <v>606</v>
      </c>
      <c r="I2146" s="415"/>
      <c r="J2146" s="415"/>
      <c r="K2146" s="415"/>
      <c r="L2146" s="419">
        <v>10</v>
      </c>
      <c r="M2146" s="414" t="s">
        <v>2977</v>
      </c>
      <c r="N2146" s="414" t="s">
        <v>116</v>
      </c>
      <c r="O2146" s="103"/>
      <c r="P2146" s="103"/>
      <c r="Q2146" s="103"/>
      <c r="R2146" s="103"/>
      <c r="S2146" s="103" t="s">
        <v>1768</v>
      </c>
    </row>
    <row r="2147" spans="1:19" ht="14.5" customHeight="1">
      <c r="A2147" s="82" t="str">
        <f t="shared" si="33"/>
        <v>C0029</v>
      </c>
      <c r="B2147" s="410" t="s">
        <v>819</v>
      </c>
      <c r="C2147" s="410" t="s">
        <v>4904</v>
      </c>
      <c r="D2147" s="410" t="s">
        <v>1813</v>
      </c>
      <c r="E2147" s="410" t="s">
        <v>4905</v>
      </c>
      <c r="F2147" s="410" t="s">
        <v>4906</v>
      </c>
      <c r="G2147" s="416">
        <v>45992</v>
      </c>
      <c r="H2147" s="410" t="s">
        <v>606</v>
      </c>
      <c r="I2147" s="417">
        <v>10</v>
      </c>
      <c r="J2147" s="417">
        <v>6</v>
      </c>
      <c r="K2147" s="417">
        <v>2</v>
      </c>
      <c r="L2147" s="417">
        <v>3</v>
      </c>
      <c r="M2147" s="410"/>
      <c r="N2147" s="410" t="s">
        <v>116</v>
      </c>
      <c r="O2147" s="85"/>
      <c r="P2147" s="85"/>
      <c r="Q2147" s="85"/>
      <c r="R2147" s="85"/>
      <c r="S2147" s="85" t="s">
        <v>1768</v>
      </c>
    </row>
    <row r="2148" spans="1:19" ht="14.5" customHeight="1">
      <c r="A2148" s="82" t="str">
        <f t="shared" si="33"/>
        <v>C0029</v>
      </c>
      <c r="B2148" s="410" t="s">
        <v>819</v>
      </c>
      <c r="C2148" s="410" t="s">
        <v>4904</v>
      </c>
      <c r="D2148" s="410" t="s">
        <v>1813</v>
      </c>
      <c r="E2148" s="410" t="s">
        <v>4907</v>
      </c>
      <c r="F2148" s="410" t="s">
        <v>4908</v>
      </c>
      <c r="G2148" s="416">
        <v>45992</v>
      </c>
      <c r="H2148" s="410" t="s">
        <v>606</v>
      </c>
      <c r="I2148" s="417">
        <v>10</v>
      </c>
      <c r="J2148" s="417">
        <v>6</v>
      </c>
      <c r="K2148" s="417">
        <v>2</v>
      </c>
      <c r="L2148" s="417">
        <v>3</v>
      </c>
      <c r="M2148" s="410"/>
      <c r="N2148" s="410" t="s">
        <v>116</v>
      </c>
      <c r="O2148" s="85"/>
      <c r="P2148" s="85"/>
      <c r="Q2148" s="85"/>
      <c r="R2148" s="85"/>
      <c r="S2148" s="85" t="s">
        <v>1768</v>
      </c>
    </row>
    <row r="2149" spans="1:19" ht="14.5" customHeight="1">
      <c r="A2149" s="82" t="str">
        <f t="shared" si="33"/>
        <v>C0029</v>
      </c>
      <c r="B2149" s="410" t="s">
        <v>819</v>
      </c>
      <c r="C2149" s="410" t="s">
        <v>4904</v>
      </c>
      <c r="D2149" s="410" t="s">
        <v>1813</v>
      </c>
      <c r="E2149" s="410" t="s">
        <v>4909</v>
      </c>
      <c r="F2149" s="410" t="s">
        <v>4910</v>
      </c>
      <c r="G2149" s="416">
        <v>45992</v>
      </c>
      <c r="H2149" s="410" t="s">
        <v>606</v>
      </c>
      <c r="I2149" s="417">
        <v>10</v>
      </c>
      <c r="J2149" s="417">
        <v>6</v>
      </c>
      <c r="K2149" s="417">
        <v>2</v>
      </c>
      <c r="L2149" s="417">
        <v>3</v>
      </c>
      <c r="M2149" s="410"/>
      <c r="N2149" s="410" t="s">
        <v>116</v>
      </c>
      <c r="O2149" s="85"/>
      <c r="P2149" s="85"/>
      <c r="Q2149" s="85"/>
      <c r="R2149" s="85"/>
      <c r="S2149" s="85" t="s">
        <v>1768</v>
      </c>
    </row>
    <row r="2150" spans="1:19" ht="14.5" customHeight="1">
      <c r="A2150" s="82" t="str">
        <f t="shared" si="33"/>
        <v>C0029</v>
      </c>
      <c r="B2150" s="410" t="s">
        <v>819</v>
      </c>
      <c r="C2150" s="410" t="s">
        <v>4904</v>
      </c>
      <c r="D2150" s="410" t="s">
        <v>1813</v>
      </c>
      <c r="E2150" s="410" t="s">
        <v>4911</v>
      </c>
      <c r="F2150" s="410" t="s">
        <v>4912</v>
      </c>
      <c r="G2150" s="416">
        <v>45992</v>
      </c>
      <c r="H2150" s="410" t="s">
        <v>606</v>
      </c>
      <c r="I2150" s="417">
        <v>10</v>
      </c>
      <c r="J2150" s="417">
        <v>6</v>
      </c>
      <c r="K2150" s="417">
        <v>2</v>
      </c>
      <c r="L2150" s="417">
        <v>3</v>
      </c>
      <c r="M2150" s="410"/>
      <c r="N2150" s="410" t="s">
        <v>116</v>
      </c>
      <c r="O2150" s="85"/>
      <c r="P2150" s="85"/>
      <c r="Q2150" s="85"/>
      <c r="R2150" s="85"/>
      <c r="S2150" s="85" t="s">
        <v>1768</v>
      </c>
    </row>
    <row r="2151" spans="1:19" ht="14.5" customHeight="1">
      <c r="A2151" s="82" t="str">
        <f t="shared" si="33"/>
        <v>C0029</v>
      </c>
      <c r="B2151" s="410" t="s">
        <v>819</v>
      </c>
      <c r="C2151" s="410" t="s">
        <v>4904</v>
      </c>
      <c r="D2151" s="410" t="s">
        <v>1813</v>
      </c>
      <c r="E2151" s="410" t="s">
        <v>4913</v>
      </c>
      <c r="F2151" s="410" t="s">
        <v>4914</v>
      </c>
      <c r="G2151" s="416">
        <v>45992</v>
      </c>
      <c r="H2151" s="410" t="s">
        <v>606</v>
      </c>
      <c r="I2151" s="417">
        <v>10</v>
      </c>
      <c r="J2151" s="417">
        <v>6</v>
      </c>
      <c r="K2151" s="417">
        <v>2</v>
      </c>
      <c r="L2151" s="417">
        <v>3</v>
      </c>
      <c r="M2151" s="410"/>
      <c r="N2151" s="410" t="s">
        <v>116</v>
      </c>
      <c r="O2151" s="85"/>
      <c r="P2151" s="85"/>
      <c r="Q2151" s="85"/>
      <c r="R2151" s="85"/>
      <c r="S2151" s="85" t="s">
        <v>1768</v>
      </c>
    </row>
    <row r="2152" spans="1:19" ht="14.5" customHeight="1">
      <c r="A2152" s="82" t="str">
        <f t="shared" si="33"/>
        <v>C0029</v>
      </c>
      <c r="B2152" s="410" t="s">
        <v>819</v>
      </c>
      <c r="C2152" s="410" t="s">
        <v>4904</v>
      </c>
      <c r="D2152" s="410" t="s">
        <v>1813</v>
      </c>
      <c r="E2152" s="410" t="s">
        <v>4915</v>
      </c>
      <c r="F2152" s="410" t="s">
        <v>4916</v>
      </c>
      <c r="G2152" s="416">
        <v>45992</v>
      </c>
      <c r="H2152" s="410" t="s">
        <v>606</v>
      </c>
      <c r="I2152" s="417">
        <v>10</v>
      </c>
      <c r="J2152" s="417">
        <v>6</v>
      </c>
      <c r="K2152" s="417">
        <v>2</v>
      </c>
      <c r="L2152" s="417">
        <v>3</v>
      </c>
      <c r="M2152" s="410"/>
      <c r="N2152" s="410" t="s">
        <v>116</v>
      </c>
      <c r="O2152" s="85"/>
      <c r="P2152" s="85"/>
      <c r="Q2152" s="85"/>
      <c r="R2152" s="85"/>
      <c r="S2152" s="85" t="s">
        <v>1768</v>
      </c>
    </row>
    <row r="2153" spans="1:19" ht="14.5" customHeight="1">
      <c r="A2153" s="82" t="str">
        <f t="shared" si="33"/>
        <v>C0029</v>
      </c>
      <c r="B2153" s="410" t="s">
        <v>819</v>
      </c>
      <c r="C2153" s="410" t="s">
        <v>4904</v>
      </c>
      <c r="D2153" s="410" t="s">
        <v>1813</v>
      </c>
      <c r="E2153" s="410" t="s">
        <v>4917</v>
      </c>
      <c r="F2153" s="410" t="s">
        <v>4918</v>
      </c>
      <c r="G2153" s="416">
        <v>45992</v>
      </c>
      <c r="H2153" s="410" t="s">
        <v>606</v>
      </c>
      <c r="I2153" s="417">
        <v>10</v>
      </c>
      <c r="J2153" s="417">
        <v>6</v>
      </c>
      <c r="K2153" s="417">
        <v>2</v>
      </c>
      <c r="L2153" s="417">
        <v>3</v>
      </c>
      <c r="M2153" s="410"/>
      <c r="N2153" s="410" t="s">
        <v>116</v>
      </c>
      <c r="O2153" s="85"/>
      <c r="P2153" s="85"/>
      <c r="Q2153" s="85"/>
      <c r="R2153" s="85"/>
      <c r="S2153" s="85" t="s">
        <v>1768</v>
      </c>
    </row>
    <row r="2154" spans="1:19" ht="14.5" customHeight="1">
      <c r="A2154" s="82" t="str">
        <f t="shared" si="33"/>
        <v>C0029</v>
      </c>
      <c r="B2154" s="410" t="s">
        <v>819</v>
      </c>
      <c r="C2154" s="410" t="s">
        <v>4904</v>
      </c>
      <c r="D2154" s="410" t="s">
        <v>1813</v>
      </c>
      <c r="E2154" s="410" t="s">
        <v>4919</v>
      </c>
      <c r="F2154" s="410" t="s">
        <v>4920</v>
      </c>
      <c r="G2154" s="416">
        <v>45992</v>
      </c>
      <c r="H2154" s="410" t="s">
        <v>606</v>
      </c>
      <c r="I2154" s="417">
        <v>10</v>
      </c>
      <c r="J2154" s="417">
        <v>6</v>
      </c>
      <c r="K2154" s="417">
        <v>2</v>
      </c>
      <c r="L2154" s="417">
        <v>3</v>
      </c>
      <c r="M2154" s="410"/>
      <c r="N2154" s="410" t="s">
        <v>116</v>
      </c>
      <c r="O2154" s="85"/>
      <c r="P2154" s="85"/>
      <c r="Q2154" s="85"/>
      <c r="R2154" s="85"/>
      <c r="S2154" s="85" t="s">
        <v>1768</v>
      </c>
    </row>
    <row r="2155" spans="1:19" ht="14.5" customHeight="1">
      <c r="A2155" s="103" t="str">
        <f t="shared" si="33"/>
        <v>C0029</v>
      </c>
      <c r="B2155" s="414" t="s">
        <v>819</v>
      </c>
      <c r="C2155" s="414" t="s">
        <v>4904</v>
      </c>
      <c r="D2155" s="414" t="s">
        <v>1813</v>
      </c>
      <c r="E2155" s="414" t="s">
        <v>4905</v>
      </c>
      <c r="F2155" s="414" t="s">
        <v>4906</v>
      </c>
      <c r="G2155" s="418">
        <v>45992</v>
      </c>
      <c r="H2155" s="414" t="s">
        <v>606</v>
      </c>
      <c r="I2155" s="419">
        <v>2</v>
      </c>
      <c r="J2155" s="419">
        <v>10</v>
      </c>
      <c r="K2155" s="419">
        <v>6</v>
      </c>
      <c r="L2155" s="419">
        <v>3</v>
      </c>
      <c r="M2155" s="414"/>
      <c r="N2155" s="414" t="s">
        <v>116</v>
      </c>
      <c r="O2155" s="103"/>
      <c r="P2155" s="103"/>
      <c r="Q2155" s="103"/>
      <c r="R2155" s="103"/>
      <c r="S2155" s="103" t="s">
        <v>1768</v>
      </c>
    </row>
    <row r="2156" spans="1:19" ht="14.5" customHeight="1">
      <c r="A2156" s="103" t="str">
        <f t="shared" si="33"/>
        <v>C0029</v>
      </c>
      <c r="B2156" s="414" t="s">
        <v>819</v>
      </c>
      <c r="C2156" s="414" t="s">
        <v>4904</v>
      </c>
      <c r="D2156" s="414" t="s">
        <v>1813</v>
      </c>
      <c r="E2156" s="414" t="s">
        <v>4907</v>
      </c>
      <c r="F2156" s="414" t="s">
        <v>4908</v>
      </c>
      <c r="G2156" s="418">
        <v>45992</v>
      </c>
      <c r="H2156" s="414" t="s">
        <v>606</v>
      </c>
      <c r="I2156" s="419">
        <v>2</v>
      </c>
      <c r="J2156" s="419">
        <v>10</v>
      </c>
      <c r="K2156" s="419">
        <v>6</v>
      </c>
      <c r="L2156" s="419">
        <v>3</v>
      </c>
      <c r="M2156" s="414"/>
      <c r="N2156" s="414" t="s">
        <v>116</v>
      </c>
      <c r="O2156" s="103"/>
      <c r="P2156" s="103"/>
      <c r="Q2156" s="103"/>
      <c r="R2156" s="103"/>
      <c r="S2156" s="103" t="s">
        <v>1768</v>
      </c>
    </row>
    <row r="2157" spans="1:19" ht="14.5" customHeight="1">
      <c r="A2157" s="103" t="str">
        <f t="shared" si="33"/>
        <v>C0029</v>
      </c>
      <c r="B2157" s="414" t="s">
        <v>819</v>
      </c>
      <c r="C2157" s="414" t="s">
        <v>4904</v>
      </c>
      <c r="D2157" s="414" t="s">
        <v>1813</v>
      </c>
      <c r="E2157" s="414" t="s">
        <v>4909</v>
      </c>
      <c r="F2157" s="414" t="s">
        <v>4910</v>
      </c>
      <c r="G2157" s="418">
        <v>45992</v>
      </c>
      <c r="H2157" s="414" t="s">
        <v>606</v>
      </c>
      <c r="I2157" s="419">
        <v>2</v>
      </c>
      <c r="J2157" s="419">
        <v>10</v>
      </c>
      <c r="K2157" s="419">
        <v>6</v>
      </c>
      <c r="L2157" s="419">
        <v>3</v>
      </c>
      <c r="M2157" s="414"/>
      <c r="N2157" s="414" t="s">
        <v>116</v>
      </c>
      <c r="O2157" s="103"/>
      <c r="P2157" s="103"/>
      <c r="Q2157" s="103"/>
      <c r="R2157" s="103"/>
      <c r="S2157" s="103" t="s">
        <v>1768</v>
      </c>
    </row>
    <row r="2158" spans="1:19" ht="14.5" customHeight="1">
      <c r="A2158" s="103" t="str">
        <f t="shared" si="33"/>
        <v>C0029</v>
      </c>
      <c r="B2158" s="414" t="s">
        <v>819</v>
      </c>
      <c r="C2158" s="414" t="s">
        <v>4904</v>
      </c>
      <c r="D2158" s="414" t="s">
        <v>1813</v>
      </c>
      <c r="E2158" s="414" t="s">
        <v>4911</v>
      </c>
      <c r="F2158" s="414" t="s">
        <v>4912</v>
      </c>
      <c r="G2158" s="418">
        <v>45992</v>
      </c>
      <c r="H2158" s="414" t="s">
        <v>606</v>
      </c>
      <c r="I2158" s="419">
        <v>2</v>
      </c>
      <c r="J2158" s="419">
        <v>10</v>
      </c>
      <c r="K2158" s="419">
        <v>6</v>
      </c>
      <c r="L2158" s="419">
        <v>3</v>
      </c>
      <c r="M2158" s="414"/>
      <c r="N2158" s="414" t="s">
        <v>116</v>
      </c>
      <c r="O2158" s="103"/>
      <c r="P2158" s="103"/>
      <c r="Q2158" s="103"/>
      <c r="R2158" s="103"/>
      <c r="S2158" s="103" t="s">
        <v>1768</v>
      </c>
    </row>
    <row r="2159" spans="1:19" ht="14.5" customHeight="1">
      <c r="A2159" s="103" t="str">
        <f t="shared" si="33"/>
        <v>C0029</v>
      </c>
      <c r="B2159" s="414" t="s">
        <v>819</v>
      </c>
      <c r="C2159" s="414" t="s">
        <v>4904</v>
      </c>
      <c r="D2159" s="414" t="s">
        <v>1813</v>
      </c>
      <c r="E2159" s="414" t="s">
        <v>4913</v>
      </c>
      <c r="F2159" s="414" t="s">
        <v>4914</v>
      </c>
      <c r="G2159" s="418">
        <v>45992</v>
      </c>
      <c r="H2159" s="414" t="s">
        <v>606</v>
      </c>
      <c r="I2159" s="419">
        <v>2</v>
      </c>
      <c r="J2159" s="419">
        <v>10</v>
      </c>
      <c r="K2159" s="419">
        <v>6</v>
      </c>
      <c r="L2159" s="419">
        <v>3</v>
      </c>
      <c r="M2159" s="414"/>
      <c r="N2159" s="414" t="s">
        <v>116</v>
      </c>
      <c r="O2159" s="103"/>
      <c r="P2159" s="103"/>
      <c r="Q2159" s="103"/>
      <c r="R2159" s="103"/>
      <c r="S2159" s="103" t="s">
        <v>1768</v>
      </c>
    </row>
    <row r="2160" spans="1:19" ht="14.5" customHeight="1">
      <c r="A2160" s="103" t="str">
        <f t="shared" si="33"/>
        <v>C0029</v>
      </c>
      <c r="B2160" s="414" t="s">
        <v>819</v>
      </c>
      <c r="C2160" s="414" t="s">
        <v>4904</v>
      </c>
      <c r="D2160" s="414" t="s">
        <v>1813</v>
      </c>
      <c r="E2160" s="414" t="s">
        <v>4915</v>
      </c>
      <c r="F2160" s="414" t="s">
        <v>4916</v>
      </c>
      <c r="G2160" s="418">
        <v>45992</v>
      </c>
      <c r="H2160" s="414" t="s">
        <v>606</v>
      </c>
      <c r="I2160" s="419">
        <v>2</v>
      </c>
      <c r="J2160" s="419">
        <v>10</v>
      </c>
      <c r="K2160" s="419">
        <v>6</v>
      </c>
      <c r="L2160" s="419">
        <v>3</v>
      </c>
      <c r="M2160" s="414"/>
      <c r="N2160" s="414" t="s">
        <v>116</v>
      </c>
      <c r="O2160" s="103"/>
      <c r="P2160" s="103"/>
      <c r="Q2160" s="103"/>
      <c r="R2160" s="103"/>
      <c r="S2160" s="103" t="s">
        <v>1768</v>
      </c>
    </row>
    <row r="2161" spans="1:19" ht="14.5" customHeight="1">
      <c r="A2161" s="103" t="str">
        <f t="shared" si="33"/>
        <v>C0029</v>
      </c>
      <c r="B2161" s="414" t="s">
        <v>819</v>
      </c>
      <c r="C2161" s="414" t="s">
        <v>4904</v>
      </c>
      <c r="D2161" s="414" t="s">
        <v>1813</v>
      </c>
      <c r="E2161" s="414" t="s">
        <v>4917</v>
      </c>
      <c r="F2161" s="414" t="s">
        <v>4918</v>
      </c>
      <c r="G2161" s="418">
        <v>45992</v>
      </c>
      <c r="H2161" s="414" t="s">
        <v>606</v>
      </c>
      <c r="I2161" s="419">
        <v>2</v>
      </c>
      <c r="J2161" s="419">
        <v>10</v>
      </c>
      <c r="K2161" s="419">
        <v>6</v>
      </c>
      <c r="L2161" s="419">
        <v>3</v>
      </c>
      <c r="M2161" s="414"/>
      <c r="N2161" s="414" t="s">
        <v>116</v>
      </c>
      <c r="O2161" s="103"/>
      <c r="P2161" s="103"/>
      <c r="Q2161" s="103"/>
      <c r="R2161" s="103"/>
      <c r="S2161" s="103" t="s">
        <v>1768</v>
      </c>
    </row>
    <row r="2162" spans="1:19" ht="14.5" customHeight="1">
      <c r="A2162" s="103" t="str">
        <f t="shared" si="33"/>
        <v>C0029</v>
      </c>
      <c r="B2162" s="414" t="s">
        <v>819</v>
      </c>
      <c r="C2162" s="414" t="s">
        <v>4904</v>
      </c>
      <c r="D2162" s="414" t="s">
        <v>1813</v>
      </c>
      <c r="E2162" s="414" t="s">
        <v>4919</v>
      </c>
      <c r="F2162" s="414" t="s">
        <v>4920</v>
      </c>
      <c r="G2162" s="418">
        <v>45992</v>
      </c>
      <c r="H2162" s="414" t="s">
        <v>606</v>
      </c>
      <c r="I2162" s="419">
        <v>2</v>
      </c>
      <c r="J2162" s="419">
        <v>10</v>
      </c>
      <c r="K2162" s="419">
        <v>6</v>
      </c>
      <c r="L2162" s="419">
        <v>3</v>
      </c>
      <c r="M2162" s="414"/>
      <c r="N2162" s="414" t="s">
        <v>116</v>
      </c>
      <c r="O2162" s="103"/>
      <c r="P2162" s="103"/>
      <c r="Q2162" s="103"/>
      <c r="R2162" s="103"/>
      <c r="S2162" s="103" t="s">
        <v>1768</v>
      </c>
    </row>
    <row r="2163" spans="1:19" ht="14.5" customHeight="1">
      <c r="A2163" s="82" t="str">
        <f t="shared" si="33"/>
        <v>C0031</v>
      </c>
      <c r="B2163" s="410" t="s">
        <v>4921</v>
      </c>
      <c r="C2163" s="410" t="s">
        <v>4922</v>
      </c>
      <c r="D2163" s="410" t="s">
        <v>2386</v>
      </c>
      <c r="E2163" s="410" t="s">
        <v>4923</v>
      </c>
      <c r="F2163" s="410" t="s">
        <v>4924</v>
      </c>
      <c r="G2163" s="416">
        <v>44470</v>
      </c>
      <c r="H2163" s="410" t="s">
        <v>606</v>
      </c>
      <c r="I2163" s="417">
        <v>55</v>
      </c>
      <c r="J2163" s="417">
        <v>15</v>
      </c>
      <c r="K2163" s="417">
        <v>6</v>
      </c>
      <c r="L2163" s="417">
        <v>5</v>
      </c>
      <c r="M2163" s="410"/>
      <c r="N2163" s="410" t="s">
        <v>116</v>
      </c>
      <c r="O2163" s="85"/>
      <c r="P2163" s="85"/>
      <c r="Q2163" s="85"/>
      <c r="R2163" s="85"/>
      <c r="S2163" s="85" t="s">
        <v>1768</v>
      </c>
    </row>
    <row r="2164" spans="1:19" ht="14.5" customHeight="1">
      <c r="A2164" s="103" t="str">
        <f t="shared" si="33"/>
        <v>C0031</v>
      </c>
      <c r="B2164" s="414" t="s">
        <v>4921</v>
      </c>
      <c r="C2164" s="414" t="s">
        <v>4922</v>
      </c>
      <c r="D2164" s="414" t="s">
        <v>2386</v>
      </c>
      <c r="E2164" s="414" t="s">
        <v>4923</v>
      </c>
      <c r="F2164" s="414" t="s">
        <v>4924</v>
      </c>
      <c r="G2164" s="418">
        <v>44470</v>
      </c>
      <c r="H2164" s="414" t="s">
        <v>606</v>
      </c>
      <c r="I2164" s="419">
        <v>6</v>
      </c>
      <c r="J2164" s="419">
        <v>55</v>
      </c>
      <c r="K2164" s="419">
        <v>15</v>
      </c>
      <c r="L2164" s="419">
        <v>5</v>
      </c>
      <c r="M2164" s="414"/>
      <c r="N2164" s="414" t="s">
        <v>116</v>
      </c>
      <c r="O2164" s="103"/>
      <c r="P2164" s="103"/>
      <c r="Q2164" s="103"/>
      <c r="R2164" s="103"/>
      <c r="S2164" s="103" t="s">
        <v>1768</v>
      </c>
    </row>
    <row r="2165" spans="1:19" ht="14.5" customHeight="1">
      <c r="A2165" s="82" t="str">
        <f t="shared" si="33"/>
        <v>C0034</v>
      </c>
      <c r="B2165" s="410" t="s">
        <v>4925</v>
      </c>
      <c r="C2165" s="410" t="s">
        <v>4926</v>
      </c>
      <c r="D2165" s="410" t="s">
        <v>1844</v>
      </c>
      <c r="E2165" s="410"/>
      <c r="F2165" s="410"/>
      <c r="G2165" s="416">
        <v>46388</v>
      </c>
      <c r="H2165" s="410" t="s">
        <v>606</v>
      </c>
      <c r="I2165" s="417">
        <v>339</v>
      </c>
      <c r="J2165" s="417">
        <v>97</v>
      </c>
      <c r="K2165" s="417">
        <v>155</v>
      </c>
      <c r="L2165" s="417">
        <v>23960</v>
      </c>
      <c r="M2165" s="410" t="s">
        <v>115</v>
      </c>
      <c r="N2165" s="410" t="s">
        <v>116</v>
      </c>
      <c r="O2165" s="85"/>
      <c r="P2165" s="85"/>
      <c r="Q2165" s="85"/>
      <c r="R2165" s="85"/>
      <c r="S2165" s="85" t="s">
        <v>1768</v>
      </c>
    </row>
    <row r="2166" spans="1:19" ht="14.5" customHeight="1">
      <c r="A2166" s="82" t="str">
        <f t="shared" si="33"/>
        <v>C0034</v>
      </c>
      <c r="B2166" s="410" t="s">
        <v>4925</v>
      </c>
      <c r="C2166" s="410" t="s">
        <v>4926</v>
      </c>
      <c r="D2166" s="410" t="s">
        <v>1844</v>
      </c>
      <c r="E2166" s="410" t="s">
        <v>4927</v>
      </c>
      <c r="F2166" s="410" t="s">
        <v>4928</v>
      </c>
      <c r="G2166" s="416">
        <v>46388</v>
      </c>
      <c r="H2166" s="410" t="s">
        <v>606</v>
      </c>
      <c r="I2166" s="417">
        <v>339</v>
      </c>
      <c r="J2166" s="417">
        <v>97</v>
      </c>
      <c r="K2166" s="417">
        <v>155</v>
      </c>
      <c r="L2166" s="417">
        <v>23960</v>
      </c>
      <c r="M2166" s="410" t="s">
        <v>115</v>
      </c>
      <c r="N2166" s="410" t="s">
        <v>116</v>
      </c>
      <c r="O2166" s="85"/>
      <c r="P2166" s="85"/>
      <c r="Q2166" s="85"/>
      <c r="R2166" s="85"/>
      <c r="S2166" s="85" t="s">
        <v>1768</v>
      </c>
    </row>
    <row r="2167" spans="1:19" ht="14.5" customHeight="1">
      <c r="A2167" s="103" t="str">
        <f t="shared" si="33"/>
        <v>C0034</v>
      </c>
      <c r="B2167" s="414" t="s">
        <v>4925</v>
      </c>
      <c r="C2167" s="414" t="s">
        <v>4926</v>
      </c>
      <c r="D2167" s="414" t="s">
        <v>1844</v>
      </c>
      <c r="E2167" s="414"/>
      <c r="F2167" s="414"/>
      <c r="G2167" s="418">
        <v>46388</v>
      </c>
      <c r="H2167" s="414" t="s">
        <v>606</v>
      </c>
      <c r="I2167" s="419">
        <v>155</v>
      </c>
      <c r="J2167" s="419">
        <v>339</v>
      </c>
      <c r="K2167" s="419">
        <v>97</v>
      </c>
      <c r="L2167" s="419">
        <v>23960</v>
      </c>
      <c r="M2167" s="414" t="s">
        <v>115</v>
      </c>
      <c r="N2167" s="414" t="s">
        <v>116</v>
      </c>
      <c r="O2167" s="103"/>
      <c r="P2167" s="103"/>
      <c r="Q2167" s="103"/>
      <c r="R2167" s="103"/>
      <c r="S2167" s="103" t="s">
        <v>1768</v>
      </c>
    </row>
    <row r="2168" spans="1:19" ht="14.5" customHeight="1">
      <c r="A2168" s="103" t="str">
        <f t="shared" si="33"/>
        <v>C0034</v>
      </c>
      <c r="B2168" s="414" t="s">
        <v>4925</v>
      </c>
      <c r="C2168" s="414" t="s">
        <v>4926</v>
      </c>
      <c r="D2168" s="414" t="s">
        <v>1844</v>
      </c>
      <c r="E2168" s="414" t="s">
        <v>4927</v>
      </c>
      <c r="F2168" s="414" t="s">
        <v>4928</v>
      </c>
      <c r="G2168" s="418">
        <v>46388</v>
      </c>
      <c r="H2168" s="414" t="s">
        <v>606</v>
      </c>
      <c r="I2168" s="419">
        <v>155</v>
      </c>
      <c r="J2168" s="419">
        <v>339</v>
      </c>
      <c r="K2168" s="419">
        <v>97</v>
      </c>
      <c r="L2168" s="419">
        <v>23960</v>
      </c>
      <c r="M2168" s="414" t="s">
        <v>115</v>
      </c>
      <c r="N2168" s="414" t="s">
        <v>116</v>
      </c>
      <c r="O2168" s="103"/>
      <c r="P2168" s="103"/>
      <c r="Q2168" s="103"/>
      <c r="R2168" s="103"/>
      <c r="S2168" s="103" t="s">
        <v>1768</v>
      </c>
    </row>
    <row r="2169" spans="1:19" ht="14.5" customHeight="1">
      <c r="A2169" s="82" t="str">
        <f t="shared" si="33"/>
        <v>C0035</v>
      </c>
      <c r="B2169" s="410" t="s">
        <v>4929</v>
      </c>
      <c r="C2169" s="410" t="s">
        <v>4930</v>
      </c>
      <c r="D2169" s="410" t="s">
        <v>1844</v>
      </c>
      <c r="E2169" s="410" t="s">
        <v>4931</v>
      </c>
      <c r="F2169" s="410" t="s">
        <v>4932</v>
      </c>
      <c r="G2169" s="416">
        <v>46023</v>
      </c>
      <c r="H2169" s="410" t="s">
        <v>606</v>
      </c>
      <c r="I2169" s="417">
        <v>78</v>
      </c>
      <c r="J2169" s="417">
        <v>96</v>
      </c>
      <c r="K2169" s="417">
        <v>96</v>
      </c>
      <c r="L2169" s="417">
        <v>5100</v>
      </c>
      <c r="M2169" s="410" t="s">
        <v>115</v>
      </c>
      <c r="N2169" s="410" t="s">
        <v>116</v>
      </c>
      <c r="O2169" s="85"/>
      <c r="P2169" s="85"/>
      <c r="Q2169" s="85"/>
      <c r="R2169" s="85"/>
      <c r="S2169" s="85" t="s">
        <v>1768</v>
      </c>
    </row>
    <row r="2170" spans="1:19" ht="14.5" customHeight="1">
      <c r="A2170" s="103" t="str">
        <f t="shared" si="33"/>
        <v>C0035</v>
      </c>
      <c r="B2170" s="414" t="s">
        <v>4929</v>
      </c>
      <c r="C2170" s="414" t="s">
        <v>4930</v>
      </c>
      <c r="D2170" s="414" t="s">
        <v>1844</v>
      </c>
      <c r="E2170" s="414" t="s">
        <v>4931</v>
      </c>
      <c r="F2170" s="414" t="s">
        <v>4932</v>
      </c>
      <c r="G2170" s="418">
        <v>46023</v>
      </c>
      <c r="H2170" s="414" t="s">
        <v>606</v>
      </c>
      <c r="I2170" s="419">
        <v>96</v>
      </c>
      <c r="J2170" s="419">
        <v>78</v>
      </c>
      <c r="K2170" s="419">
        <v>96</v>
      </c>
      <c r="L2170" s="419">
        <v>5100</v>
      </c>
      <c r="M2170" s="414" t="s">
        <v>115</v>
      </c>
      <c r="N2170" s="414" t="s">
        <v>116</v>
      </c>
      <c r="O2170" s="103"/>
      <c r="P2170" s="103"/>
      <c r="Q2170" s="103"/>
      <c r="R2170" s="103"/>
      <c r="S2170" s="103" t="s">
        <v>1768</v>
      </c>
    </row>
    <row r="2171" spans="1:19" ht="14.5" customHeight="1">
      <c r="A2171" s="82" t="str">
        <f t="shared" si="33"/>
        <v>C0037</v>
      </c>
      <c r="B2171" s="410" t="s">
        <v>4933</v>
      </c>
      <c r="C2171" s="410" t="s">
        <v>4934</v>
      </c>
      <c r="D2171" s="410" t="s">
        <v>2386</v>
      </c>
      <c r="E2171" s="410"/>
      <c r="F2171" s="410"/>
      <c r="G2171" s="416">
        <v>44835</v>
      </c>
      <c r="H2171" s="410" t="s">
        <v>627</v>
      </c>
      <c r="I2171" s="417">
        <v>240</v>
      </c>
      <c r="J2171" s="417">
        <v>96</v>
      </c>
      <c r="K2171" s="417">
        <v>96</v>
      </c>
      <c r="L2171" s="417">
        <v>22000</v>
      </c>
      <c r="M2171" s="410" t="s">
        <v>108</v>
      </c>
      <c r="N2171" s="410" t="s">
        <v>116</v>
      </c>
      <c r="O2171" s="85"/>
      <c r="P2171" s="85"/>
      <c r="Q2171" s="85"/>
      <c r="R2171" s="85"/>
      <c r="S2171" s="85" t="s">
        <v>1768</v>
      </c>
    </row>
    <row r="2172" spans="1:19" ht="14.5" customHeight="1">
      <c r="A2172" s="103" t="str">
        <f t="shared" si="33"/>
        <v>C0037</v>
      </c>
      <c r="B2172" s="414" t="s">
        <v>4933</v>
      </c>
      <c r="C2172" s="414" t="s">
        <v>4934</v>
      </c>
      <c r="D2172" s="414" t="s">
        <v>2386</v>
      </c>
      <c r="E2172" s="414"/>
      <c r="F2172" s="414"/>
      <c r="G2172" s="418">
        <v>44835</v>
      </c>
      <c r="H2172" s="414" t="s">
        <v>627</v>
      </c>
      <c r="I2172" s="419">
        <v>96</v>
      </c>
      <c r="J2172" s="419">
        <v>240</v>
      </c>
      <c r="K2172" s="419">
        <v>96</v>
      </c>
      <c r="L2172" s="419">
        <v>22000</v>
      </c>
      <c r="M2172" s="414" t="s">
        <v>108</v>
      </c>
      <c r="N2172" s="414" t="s">
        <v>116</v>
      </c>
      <c r="O2172" s="103"/>
      <c r="P2172" s="103"/>
      <c r="Q2172" s="103"/>
      <c r="R2172" s="103"/>
      <c r="S2172" s="103" t="s">
        <v>1768</v>
      </c>
    </row>
    <row r="2173" spans="1:19" ht="14.5" customHeight="1">
      <c r="A2173" s="82" t="str">
        <f t="shared" si="33"/>
        <v>C0037</v>
      </c>
      <c r="B2173" s="410" t="s">
        <v>4935</v>
      </c>
      <c r="C2173" s="410" t="s">
        <v>4934</v>
      </c>
      <c r="D2173" s="410" t="s">
        <v>2386</v>
      </c>
      <c r="E2173" s="410" t="s">
        <v>4936</v>
      </c>
      <c r="F2173" s="410" t="s">
        <v>4937</v>
      </c>
      <c r="G2173" s="416">
        <v>44835</v>
      </c>
      <c r="H2173" s="410" t="s">
        <v>606</v>
      </c>
      <c r="I2173" s="411"/>
      <c r="J2173" s="411"/>
      <c r="K2173" s="411"/>
      <c r="L2173" s="411"/>
      <c r="M2173" s="410"/>
      <c r="N2173" s="410" t="s">
        <v>116</v>
      </c>
      <c r="O2173" s="85"/>
      <c r="P2173" s="85"/>
      <c r="Q2173" s="85"/>
      <c r="R2173" s="85"/>
      <c r="S2173" s="85" t="s">
        <v>1768</v>
      </c>
    </row>
    <row r="2174" spans="1:19" ht="14.5" customHeight="1">
      <c r="A2174" s="103" t="str">
        <f t="shared" si="33"/>
        <v>C0037</v>
      </c>
      <c r="B2174" s="414" t="s">
        <v>4935</v>
      </c>
      <c r="C2174" s="414" t="s">
        <v>4934</v>
      </c>
      <c r="D2174" s="414" t="s">
        <v>2386</v>
      </c>
      <c r="E2174" s="414" t="s">
        <v>4936</v>
      </c>
      <c r="F2174" s="414" t="s">
        <v>4937</v>
      </c>
      <c r="G2174" s="418">
        <v>44835</v>
      </c>
      <c r="H2174" s="414" t="s">
        <v>606</v>
      </c>
      <c r="I2174" s="415"/>
      <c r="J2174" s="415"/>
      <c r="K2174" s="415"/>
      <c r="L2174" s="415"/>
      <c r="M2174" s="414"/>
      <c r="N2174" s="414" t="s">
        <v>116</v>
      </c>
      <c r="O2174" s="103"/>
      <c r="P2174" s="103"/>
      <c r="Q2174" s="103"/>
      <c r="R2174" s="103"/>
      <c r="S2174" s="103" t="s">
        <v>1768</v>
      </c>
    </row>
    <row r="2175" spans="1:19" ht="14.5" customHeight="1">
      <c r="A2175" s="82" t="str">
        <f t="shared" si="33"/>
        <v>C0038</v>
      </c>
      <c r="B2175" s="410" t="s">
        <v>4938</v>
      </c>
      <c r="C2175" s="410" t="s">
        <v>4939</v>
      </c>
      <c r="D2175" s="410" t="s">
        <v>1813</v>
      </c>
      <c r="E2175" s="410" t="s">
        <v>4940</v>
      </c>
      <c r="F2175" s="410" t="s">
        <v>4941</v>
      </c>
      <c r="G2175" s="416">
        <v>47818</v>
      </c>
      <c r="H2175" s="410" t="s">
        <v>606</v>
      </c>
      <c r="I2175" s="417">
        <v>0</v>
      </c>
      <c r="J2175" s="417">
        <v>0</v>
      </c>
      <c r="K2175" s="417">
        <v>0</v>
      </c>
      <c r="L2175" s="417">
        <v>0</v>
      </c>
      <c r="M2175" s="410"/>
      <c r="N2175" s="410" t="s">
        <v>116</v>
      </c>
      <c r="O2175" s="85"/>
      <c r="P2175" s="85"/>
      <c r="Q2175" s="85"/>
      <c r="R2175" s="85"/>
      <c r="S2175" s="85" t="s">
        <v>1768</v>
      </c>
    </row>
    <row r="2176" spans="1:19" ht="14.5" customHeight="1">
      <c r="A2176" s="103" t="str">
        <f t="shared" si="33"/>
        <v>C0038</v>
      </c>
      <c r="B2176" s="414" t="s">
        <v>4938</v>
      </c>
      <c r="C2176" s="414" t="s">
        <v>4939</v>
      </c>
      <c r="D2176" s="414" t="s">
        <v>1813</v>
      </c>
      <c r="E2176" s="414" t="s">
        <v>4940</v>
      </c>
      <c r="F2176" s="414" t="s">
        <v>4941</v>
      </c>
      <c r="G2176" s="418">
        <v>47818</v>
      </c>
      <c r="H2176" s="414" t="s">
        <v>606</v>
      </c>
      <c r="I2176" s="419">
        <v>0</v>
      </c>
      <c r="J2176" s="419">
        <v>0</v>
      </c>
      <c r="K2176" s="419">
        <v>0</v>
      </c>
      <c r="L2176" s="419">
        <v>0</v>
      </c>
      <c r="M2176" s="414"/>
      <c r="N2176" s="414" t="s">
        <v>116</v>
      </c>
      <c r="O2176" s="103"/>
      <c r="P2176" s="103"/>
      <c r="Q2176" s="103"/>
      <c r="R2176" s="103"/>
      <c r="S2176" s="103" t="s">
        <v>1768</v>
      </c>
    </row>
    <row r="2177" spans="1:19" ht="13" customHeight="1">
      <c r="A2177" s="82" t="str">
        <f t="shared" si="33"/>
        <v>C0040</v>
      </c>
      <c r="B2177" s="412" t="s">
        <v>823</v>
      </c>
      <c r="C2177" s="412" t="s">
        <v>4942</v>
      </c>
      <c r="D2177" s="412"/>
      <c r="E2177" s="412"/>
      <c r="F2177" s="412"/>
      <c r="G2177" s="412"/>
      <c r="H2177" s="412"/>
      <c r="I2177" s="412">
        <v>36</v>
      </c>
      <c r="J2177" s="412">
        <v>30</v>
      </c>
      <c r="K2177" s="412">
        <v>24</v>
      </c>
      <c r="L2177" s="412"/>
      <c r="M2177" s="412"/>
      <c r="N2177" s="412"/>
      <c r="O2177" s="85"/>
      <c r="P2177" s="85"/>
      <c r="Q2177" s="85"/>
      <c r="R2177" s="85"/>
      <c r="S2177" s="85"/>
    </row>
    <row r="2178" spans="1:19" ht="13" customHeight="1">
      <c r="A2178" s="103" t="str">
        <f t="shared" ref="A2178:A2241" si="34">LEFT(B2178,5)</f>
        <v>C0040</v>
      </c>
      <c r="B2178" s="413" t="s">
        <v>823</v>
      </c>
      <c r="C2178" s="413" t="s">
        <v>4942</v>
      </c>
      <c r="D2178" s="413"/>
      <c r="E2178" s="413"/>
      <c r="F2178" s="413"/>
      <c r="G2178" s="413"/>
      <c r="H2178" s="413"/>
      <c r="I2178" s="413">
        <v>24</v>
      </c>
      <c r="J2178" s="413">
        <v>36</v>
      </c>
      <c r="K2178" s="413">
        <v>30</v>
      </c>
      <c r="L2178" s="413"/>
      <c r="M2178" s="413"/>
      <c r="N2178" s="413"/>
      <c r="O2178" s="103"/>
      <c r="P2178" s="103"/>
      <c r="Q2178" s="103"/>
      <c r="R2178" s="103"/>
      <c r="S2178" s="103"/>
    </row>
    <row r="2179" spans="1:19" ht="14.5" customHeight="1">
      <c r="A2179" s="82" t="str">
        <f t="shared" si="34"/>
        <v>C0040</v>
      </c>
      <c r="B2179" s="410" t="s">
        <v>4943</v>
      </c>
      <c r="C2179" s="410" t="s">
        <v>4944</v>
      </c>
      <c r="D2179" s="410" t="s">
        <v>1813</v>
      </c>
      <c r="E2179" s="410" t="s">
        <v>4945</v>
      </c>
      <c r="F2179" s="410" t="s">
        <v>4946</v>
      </c>
      <c r="G2179" s="416">
        <v>47453</v>
      </c>
      <c r="H2179" s="410" t="s">
        <v>606</v>
      </c>
      <c r="I2179" s="417">
        <v>0</v>
      </c>
      <c r="J2179" s="417">
        <v>0</v>
      </c>
      <c r="K2179" s="417">
        <v>0</v>
      </c>
      <c r="L2179" s="417">
        <v>0</v>
      </c>
      <c r="M2179" s="410"/>
      <c r="N2179" s="410" t="s">
        <v>116</v>
      </c>
      <c r="O2179" s="85"/>
      <c r="P2179" s="85"/>
      <c r="Q2179" s="85"/>
      <c r="R2179" s="85"/>
      <c r="S2179" s="85" t="s">
        <v>1768</v>
      </c>
    </row>
    <row r="2180" spans="1:19" ht="14.5" customHeight="1">
      <c r="A2180" s="82" t="str">
        <f t="shared" si="34"/>
        <v>C0040</v>
      </c>
      <c r="B2180" s="410" t="s">
        <v>4943</v>
      </c>
      <c r="C2180" s="410" t="s">
        <v>4944</v>
      </c>
      <c r="D2180" s="410" t="s">
        <v>1813</v>
      </c>
      <c r="E2180" s="410" t="s">
        <v>4947</v>
      </c>
      <c r="F2180" s="410" t="s">
        <v>4948</v>
      </c>
      <c r="G2180" s="416">
        <v>47453</v>
      </c>
      <c r="H2180" s="410" t="s">
        <v>606</v>
      </c>
      <c r="I2180" s="417">
        <v>0</v>
      </c>
      <c r="J2180" s="417">
        <v>0</v>
      </c>
      <c r="K2180" s="417">
        <v>0</v>
      </c>
      <c r="L2180" s="417">
        <v>0</v>
      </c>
      <c r="M2180" s="410"/>
      <c r="N2180" s="410" t="s">
        <v>116</v>
      </c>
      <c r="O2180" s="85"/>
      <c r="P2180" s="85"/>
      <c r="Q2180" s="85"/>
      <c r="R2180" s="85"/>
      <c r="S2180" s="85" t="s">
        <v>1768</v>
      </c>
    </row>
    <row r="2181" spans="1:19" ht="14.5" customHeight="1">
      <c r="A2181" s="82" t="str">
        <f t="shared" si="34"/>
        <v>C0040</v>
      </c>
      <c r="B2181" s="410" t="s">
        <v>4943</v>
      </c>
      <c r="C2181" s="410" t="s">
        <v>4944</v>
      </c>
      <c r="D2181" s="410" t="s">
        <v>1813</v>
      </c>
      <c r="E2181" s="410" t="s">
        <v>4949</v>
      </c>
      <c r="F2181" s="410" t="s">
        <v>4950</v>
      </c>
      <c r="G2181" s="416">
        <v>47453</v>
      </c>
      <c r="H2181" s="410" t="s">
        <v>606</v>
      </c>
      <c r="I2181" s="417">
        <v>0</v>
      </c>
      <c r="J2181" s="417">
        <v>0</v>
      </c>
      <c r="K2181" s="417">
        <v>0</v>
      </c>
      <c r="L2181" s="417">
        <v>0</v>
      </c>
      <c r="M2181" s="410"/>
      <c r="N2181" s="410" t="s">
        <v>116</v>
      </c>
      <c r="O2181" s="85"/>
      <c r="P2181" s="85"/>
      <c r="Q2181" s="85"/>
      <c r="R2181" s="85"/>
      <c r="S2181" s="85" t="s">
        <v>1768</v>
      </c>
    </row>
    <row r="2182" spans="1:19" ht="14.5" customHeight="1">
      <c r="A2182" s="103" t="str">
        <f t="shared" si="34"/>
        <v>C0040</v>
      </c>
      <c r="B2182" s="414" t="s">
        <v>4943</v>
      </c>
      <c r="C2182" s="414" t="s">
        <v>4944</v>
      </c>
      <c r="D2182" s="414" t="s">
        <v>1813</v>
      </c>
      <c r="E2182" s="414" t="s">
        <v>4945</v>
      </c>
      <c r="F2182" s="414" t="s">
        <v>4946</v>
      </c>
      <c r="G2182" s="418">
        <v>47453</v>
      </c>
      <c r="H2182" s="414" t="s">
        <v>606</v>
      </c>
      <c r="I2182" s="419">
        <v>0</v>
      </c>
      <c r="J2182" s="419">
        <v>0</v>
      </c>
      <c r="K2182" s="419">
        <v>0</v>
      </c>
      <c r="L2182" s="419">
        <v>0</v>
      </c>
      <c r="M2182" s="414"/>
      <c r="N2182" s="414" t="s">
        <v>116</v>
      </c>
      <c r="O2182" s="103"/>
      <c r="P2182" s="103"/>
      <c r="Q2182" s="103"/>
      <c r="R2182" s="103"/>
      <c r="S2182" s="103" t="s">
        <v>1768</v>
      </c>
    </row>
    <row r="2183" spans="1:19" ht="14.5" customHeight="1">
      <c r="A2183" s="103" t="str">
        <f t="shared" si="34"/>
        <v>C0040</v>
      </c>
      <c r="B2183" s="414" t="s">
        <v>4943</v>
      </c>
      <c r="C2183" s="414" t="s">
        <v>4944</v>
      </c>
      <c r="D2183" s="414" t="s">
        <v>1813</v>
      </c>
      <c r="E2183" s="414" t="s">
        <v>4947</v>
      </c>
      <c r="F2183" s="414" t="s">
        <v>4948</v>
      </c>
      <c r="G2183" s="418">
        <v>47453</v>
      </c>
      <c r="H2183" s="414" t="s">
        <v>606</v>
      </c>
      <c r="I2183" s="419">
        <v>0</v>
      </c>
      <c r="J2183" s="419">
        <v>0</v>
      </c>
      <c r="K2183" s="419">
        <v>0</v>
      </c>
      <c r="L2183" s="419">
        <v>0</v>
      </c>
      <c r="M2183" s="414"/>
      <c r="N2183" s="414" t="s">
        <v>116</v>
      </c>
      <c r="O2183" s="103"/>
      <c r="P2183" s="103"/>
      <c r="Q2183" s="103"/>
      <c r="R2183" s="103"/>
      <c r="S2183" s="103" t="s">
        <v>1768</v>
      </c>
    </row>
    <row r="2184" spans="1:19" ht="14.5" customHeight="1">
      <c r="A2184" s="103" t="str">
        <f t="shared" si="34"/>
        <v>C0040</v>
      </c>
      <c r="B2184" s="414" t="s">
        <v>4943</v>
      </c>
      <c r="C2184" s="414" t="s">
        <v>4944</v>
      </c>
      <c r="D2184" s="414" t="s">
        <v>1813</v>
      </c>
      <c r="E2184" s="414" t="s">
        <v>4949</v>
      </c>
      <c r="F2184" s="414" t="s">
        <v>4950</v>
      </c>
      <c r="G2184" s="418">
        <v>47453</v>
      </c>
      <c r="H2184" s="414" t="s">
        <v>606</v>
      </c>
      <c r="I2184" s="419">
        <v>0</v>
      </c>
      <c r="J2184" s="419">
        <v>0</v>
      </c>
      <c r="K2184" s="419">
        <v>0</v>
      </c>
      <c r="L2184" s="419">
        <v>0</v>
      </c>
      <c r="M2184" s="414"/>
      <c r="N2184" s="414" t="s">
        <v>116</v>
      </c>
      <c r="O2184" s="103"/>
      <c r="P2184" s="103"/>
      <c r="Q2184" s="103"/>
      <c r="R2184" s="103"/>
      <c r="S2184" s="103" t="s">
        <v>1768</v>
      </c>
    </row>
    <row r="2185" spans="1:19" ht="13" customHeight="1">
      <c r="A2185" s="82" t="str">
        <f t="shared" si="34"/>
        <v>C0041</v>
      </c>
      <c r="B2185" s="412" t="s">
        <v>826</v>
      </c>
      <c r="C2185" s="412" t="s">
        <v>827</v>
      </c>
      <c r="D2185" s="412"/>
      <c r="E2185" s="412"/>
      <c r="F2185" s="412"/>
      <c r="G2185" s="412"/>
      <c r="H2185" s="412"/>
      <c r="I2185" s="412">
        <v>33.479999999999997</v>
      </c>
      <c r="J2185" s="412">
        <v>24.72</v>
      </c>
      <c r="K2185" s="412">
        <v>19.440000000000001</v>
      </c>
      <c r="L2185" s="412"/>
      <c r="M2185" s="412"/>
      <c r="N2185" s="412"/>
      <c r="O2185" s="85"/>
      <c r="P2185" s="85"/>
      <c r="Q2185" s="85"/>
      <c r="R2185" s="85"/>
      <c r="S2185" s="85"/>
    </row>
    <row r="2186" spans="1:19" ht="13" customHeight="1">
      <c r="A2186" s="103" t="str">
        <f t="shared" si="34"/>
        <v>C0041</v>
      </c>
      <c r="B2186" s="413" t="s">
        <v>826</v>
      </c>
      <c r="C2186" s="413" t="s">
        <v>827</v>
      </c>
      <c r="D2186" s="413"/>
      <c r="E2186" s="413"/>
      <c r="F2186" s="413"/>
      <c r="G2186" s="413"/>
      <c r="H2186" s="413"/>
      <c r="I2186" s="413">
        <v>19.440000000000001</v>
      </c>
      <c r="J2186" s="413">
        <v>33.479999999999997</v>
      </c>
      <c r="K2186" s="413">
        <v>24.72</v>
      </c>
      <c r="L2186" s="413"/>
      <c r="M2186" s="413"/>
      <c r="N2186" s="413"/>
      <c r="O2186" s="103"/>
      <c r="P2186" s="103"/>
      <c r="Q2186" s="103"/>
      <c r="R2186" s="103"/>
      <c r="S2186" s="103"/>
    </row>
    <row r="2187" spans="1:19" ht="14.5" customHeight="1">
      <c r="A2187" s="82" t="str">
        <f t="shared" si="34"/>
        <v>C0041</v>
      </c>
      <c r="B2187" s="410" t="s">
        <v>4951</v>
      </c>
      <c r="C2187" s="410" t="s">
        <v>4952</v>
      </c>
      <c r="D2187" s="410" t="s">
        <v>1813</v>
      </c>
      <c r="E2187" s="410" t="s">
        <v>4953</v>
      </c>
      <c r="F2187" s="410" t="s">
        <v>4954</v>
      </c>
      <c r="G2187" s="416">
        <v>47453</v>
      </c>
      <c r="H2187" s="410" t="s">
        <v>606</v>
      </c>
      <c r="I2187" s="417">
        <v>0</v>
      </c>
      <c r="J2187" s="417">
        <v>0</v>
      </c>
      <c r="K2187" s="417">
        <v>0</v>
      </c>
      <c r="L2187" s="417">
        <v>0</v>
      </c>
      <c r="M2187" s="410" t="s">
        <v>2977</v>
      </c>
      <c r="N2187" s="410" t="s">
        <v>116</v>
      </c>
      <c r="O2187" s="85"/>
      <c r="P2187" s="85"/>
      <c r="Q2187" s="85"/>
      <c r="R2187" s="85"/>
      <c r="S2187" s="85" t="s">
        <v>1768</v>
      </c>
    </row>
    <row r="2188" spans="1:19" ht="14.5" customHeight="1">
      <c r="A2188" s="82" t="str">
        <f t="shared" si="34"/>
        <v>C0041</v>
      </c>
      <c r="B2188" s="410" t="s">
        <v>4951</v>
      </c>
      <c r="C2188" s="410" t="s">
        <v>4952</v>
      </c>
      <c r="D2188" s="410" t="s">
        <v>1813</v>
      </c>
      <c r="E2188" s="410" t="s">
        <v>4955</v>
      </c>
      <c r="F2188" s="410" t="s">
        <v>4956</v>
      </c>
      <c r="G2188" s="311">
        <v>47453</v>
      </c>
      <c r="H2188" s="410" t="s">
        <v>606</v>
      </c>
      <c r="I2188" s="67">
        <v>0</v>
      </c>
      <c r="J2188" s="67">
        <v>0</v>
      </c>
      <c r="K2188" s="67">
        <v>0</v>
      </c>
      <c r="L2188" s="67">
        <v>0</v>
      </c>
      <c r="M2188" s="410" t="s">
        <v>2977</v>
      </c>
      <c r="N2188" s="410" t="s">
        <v>116</v>
      </c>
      <c r="O2188" s="85"/>
      <c r="P2188" s="85"/>
      <c r="Q2188" s="85"/>
      <c r="R2188" s="85"/>
      <c r="S2188" s="85" t="s">
        <v>1768</v>
      </c>
    </row>
    <row r="2189" spans="1:19" ht="14.5" customHeight="1">
      <c r="A2189" s="82" t="str">
        <f t="shared" si="34"/>
        <v>C0041</v>
      </c>
      <c r="B2189" s="410" t="s">
        <v>4951</v>
      </c>
      <c r="C2189" s="410" t="s">
        <v>4952</v>
      </c>
      <c r="D2189" s="410" t="s">
        <v>1813</v>
      </c>
      <c r="E2189" s="410" t="s">
        <v>4957</v>
      </c>
      <c r="F2189" s="410" t="s">
        <v>4958</v>
      </c>
      <c r="G2189" s="416">
        <v>47453</v>
      </c>
      <c r="H2189" s="410" t="s">
        <v>606</v>
      </c>
      <c r="I2189" s="417">
        <v>0</v>
      </c>
      <c r="J2189" s="417">
        <v>0</v>
      </c>
      <c r="K2189" s="417">
        <v>0</v>
      </c>
      <c r="L2189" s="417">
        <v>0</v>
      </c>
      <c r="M2189" s="410" t="s">
        <v>2977</v>
      </c>
      <c r="N2189" s="410" t="s">
        <v>116</v>
      </c>
      <c r="O2189" s="85"/>
      <c r="P2189" s="85"/>
      <c r="Q2189" s="85"/>
      <c r="R2189" s="85"/>
      <c r="S2189" s="85" t="s">
        <v>1768</v>
      </c>
    </row>
    <row r="2190" spans="1:19" ht="14.5" customHeight="1">
      <c r="A2190" s="103" t="str">
        <f t="shared" si="34"/>
        <v>C0041</v>
      </c>
      <c r="B2190" s="414" t="s">
        <v>4951</v>
      </c>
      <c r="C2190" s="414" t="s">
        <v>4952</v>
      </c>
      <c r="D2190" s="414" t="s">
        <v>1813</v>
      </c>
      <c r="E2190" s="414" t="s">
        <v>4953</v>
      </c>
      <c r="F2190" s="414" t="s">
        <v>4954</v>
      </c>
      <c r="G2190" s="418">
        <v>47453</v>
      </c>
      <c r="H2190" s="414" t="s">
        <v>606</v>
      </c>
      <c r="I2190" s="419">
        <v>0</v>
      </c>
      <c r="J2190" s="419">
        <v>0</v>
      </c>
      <c r="K2190" s="419">
        <v>0</v>
      </c>
      <c r="L2190" s="419">
        <v>0</v>
      </c>
      <c r="M2190" s="414" t="s">
        <v>2977</v>
      </c>
      <c r="N2190" s="414" t="s">
        <v>116</v>
      </c>
      <c r="O2190" s="103"/>
      <c r="P2190" s="103"/>
      <c r="Q2190" s="103"/>
      <c r="R2190" s="103"/>
      <c r="S2190" s="103" t="s">
        <v>1768</v>
      </c>
    </row>
    <row r="2191" spans="1:19" ht="14.5" customHeight="1">
      <c r="A2191" s="103" t="str">
        <f t="shared" si="34"/>
        <v>C0041</v>
      </c>
      <c r="B2191" s="414" t="s">
        <v>4951</v>
      </c>
      <c r="C2191" s="414" t="s">
        <v>4952</v>
      </c>
      <c r="D2191" s="414" t="s">
        <v>1813</v>
      </c>
      <c r="E2191" s="414" t="s">
        <v>4955</v>
      </c>
      <c r="F2191" s="414" t="s">
        <v>4956</v>
      </c>
      <c r="G2191" s="418">
        <v>47453</v>
      </c>
      <c r="H2191" s="414" t="s">
        <v>606</v>
      </c>
      <c r="I2191" s="419">
        <v>0</v>
      </c>
      <c r="J2191" s="419">
        <v>0</v>
      </c>
      <c r="K2191" s="419">
        <v>0</v>
      </c>
      <c r="L2191" s="419">
        <v>0</v>
      </c>
      <c r="M2191" s="414" t="s">
        <v>2977</v>
      </c>
      <c r="N2191" s="414" t="s">
        <v>116</v>
      </c>
      <c r="O2191" s="103"/>
      <c r="P2191" s="103"/>
      <c r="Q2191" s="103"/>
      <c r="R2191" s="103"/>
      <c r="S2191" s="103" t="s">
        <v>1768</v>
      </c>
    </row>
    <row r="2192" spans="1:19" ht="14.5" customHeight="1">
      <c r="A2192" s="103" t="str">
        <f t="shared" si="34"/>
        <v>C0041</v>
      </c>
      <c r="B2192" s="414" t="s">
        <v>4951</v>
      </c>
      <c r="C2192" s="414" t="s">
        <v>4952</v>
      </c>
      <c r="D2192" s="414" t="s">
        <v>1813</v>
      </c>
      <c r="E2192" s="414" t="s">
        <v>4957</v>
      </c>
      <c r="F2192" s="414" t="s">
        <v>4958</v>
      </c>
      <c r="G2192" s="418">
        <v>47453</v>
      </c>
      <c r="H2192" s="414" t="s">
        <v>606</v>
      </c>
      <c r="I2192" s="419">
        <v>0</v>
      </c>
      <c r="J2192" s="419">
        <v>0</v>
      </c>
      <c r="K2192" s="419">
        <v>0</v>
      </c>
      <c r="L2192" s="419">
        <v>0</v>
      </c>
      <c r="M2192" s="414" t="s">
        <v>2977</v>
      </c>
      <c r="N2192" s="414" t="s">
        <v>116</v>
      </c>
      <c r="O2192" s="103"/>
      <c r="P2192" s="103"/>
      <c r="Q2192" s="103"/>
      <c r="R2192" s="103"/>
      <c r="S2192" s="103" t="s">
        <v>1768</v>
      </c>
    </row>
    <row r="2193" spans="1:19" ht="14.5" customHeight="1">
      <c r="A2193" s="82" t="str">
        <f t="shared" si="34"/>
        <v>C0044</v>
      </c>
      <c r="B2193" s="428" t="s">
        <v>4959</v>
      </c>
      <c r="C2193" s="429" t="s">
        <v>4960</v>
      </c>
      <c r="D2193" s="422"/>
      <c r="E2193" s="422"/>
      <c r="F2193" s="422"/>
      <c r="G2193" s="422"/>
      <c r="H2193" s="422"/>
      <c r="I2193" s="423">
        <v>84</v>
      </c>
      <c r="J2193" s="423">
        <v>39.42</v>
      </c>
      <c r="K2193" s="423">
        <v>24</v>
      </c>
      <c r="L2193" s="412"/>
      <c r="M2193" s="412"/>
      <c r="N2193" s="412"/>
      <c r="O2193" s="85"/>
      <c r="P2193" s="85"/>
      <c r="Q2193" s="85"/>
      <c r="R2193" s="85"/>
      <c r="S2193" s="85"/>
    </row>
    <row r="2194" spans="1:19" ht="14.5" customHeight="1">
      <c r="A2194" s="103" t="str">
        <f t="shared" si="34"/>
        <v>C0044</v>
      </c>
      <c r="B2194" s="430" t="s">
        <v>4959</v>
      </c>
      <c r="C2194" s="431" t="s">
        <v>4960</v>
      </c>
      <c r="D2194" s="426"/>
      <c r="E2194" s="426"/>
      <c r="F2194" s="426"/>
      <c r="G2194" s="426"/>
      <c r="H2194" s="426"/>
      <c r="I2194" s="427">
        <v>24</v>
      </c>
      <c r="J2194" s="427">
        <v>84</v>
      </c>
      <c r="K2194" s="427">
        <v>39.42</v>
      </c>
      <c r="L2194" s="413"/>
      <c r="M2194" s="413"/>
      <c r="N2194" s="413"/>
      <c r="O2194" s="103"/>
      <c r="P2194" s="103"/>
      <c r="Q2194" s="103"/>
      <c r="R2194" s="103"/>
      <c r="S2194" s="103"/>
    </row>
    <row r="2195" spans="1:19" ht="14.5" customHeight="1">
      <c r="A2195" s="82" t="str">
        <f t="shared" si="34"/>
        <v>C0045</v>
      </c>
      <c r="B2195" s="428" t="s">
        <v>4961</v>
      </c>
      <c r="C2195" s="429" t="s">
        <v>4962</v>
      </c>
      <c r="D2195" s="422"/>
      <c r="E2195" s="422"/>
      <c r="F2195" s="422"/>
      <c r="G2195" s="422"/>
      <c r="H2195" s="422"/>
      <c r="I2195" s="423">
        <v>102</v>
      </c>
      <c r="J2195" s="423">
        <v>47</v>
      </c>
      <c r="K2195" s="423">
        <v>24</v>
      </c>
      <c r="L2195" s="412"/>
      <c r="M2195" s="412"/>
      <c r="N2195" s="412"/>
      <c r="O2195" s="85"/>
      <c r="P2195" s="85"/>
      <c r="Q2195" s="85"/>
      <c r="R2195" s="85"/>
      <c r="S2195" s="85"/>
    </row>
    <row r="2196" spans="1:19" ht="14.5" customHeight="1">
      <c r="A2196" s="103" t="str">
        <f t="shared" si="34"/>
        <v>C0045</v>
      </c>
      <c r="B2196" s="430" t="s">
        <v>4961</v>
      </c>
      <c r="C2196" s="431" t="s">
        <v>4962</v>
      </c>
      <c r="D2196" s="426"/>
      <c r="E2196" s="426"/>
      <c r="F2196" s="426"/>
      <c r="G2196" s="426"/>
      <c r="H2196" s="426"/>
      <c r="I2196" s="427">
        <v>24</v>
      </c>
      <c r="J2196" s="427">
        <v>102</v>
      </c>
      <c r="K2196" s="427">
        <v>47</v>
      </c>
      <c r="L2196" s="413"/>
      <c r="M2196" s="413"/>
      <c r="N2196" s="413"/>
      <c r="O2196" s="103"/>
      <c r="P2196" s="103"/>
      <c r="Q2196" s="103"/>
      <c r="R2196" s="103"/>
      <c r="S2196" s="103"/>
    </row>
    <row r="2197" spans="1:19" ht="13" customHeight="1">
      <c r="A2197" s="82" t="str">
        <f t="shared" si="34"/>
        <v>C0046</v>
      </c>
      <c r="B2197" s="420" t="s">
        <v>4963</v>
      </c>
      <c r="C2197" s="421" t="s">
        <v>4964</v>
      </c>
      <c r="D2197" s="423"/>
      <c r="E2197" s="423"/>
      <c r="F2197" s="423"/>
      <c r="G2197" s="423"/>
      <c r="H2197" s="423"/>
      <c r="I2197" s="423">
        <v>1.8</v>
      </c>
      <c r="J2197" s="423">
        <v>1.8</v>
      </c>
      <c r="K2197" s="423">
        <v>1.8</v>
      </c>
      <c r="L2197" s="412"/>
      <c r="M2197" s="412"/>
      <c r="N2197" s="412"/>
      <c r="O2197" s="85"/>
      <c r="P2197" s="85"/>
      <c r="Q2197" s="85"/>
      <c r="R2197" s="85"/>
      <c r="S2197" s="85"/>
    </row>
    <row r="2198" spans="1:19" ht="13" customHeight="1">
      <c r="A2198" s="103" t="str">
        <f t="shared" si="34"/>
        <v>C0046</v>
      </c>
      <c r="B2198" s="424" t="s">
        <v>4963</v>
      </c>
      <c r="C2198" s="425" t="s">
        <v>4964</v>
      </c>
      <c r="D2198" s="427"/>
      <c r="E2198" s="427"/>
      <c r="F2198" s="427"/>
      <c r="G2198" s="427"/>
      <c r="H2198" s="427"/>
      <c r="I2198" s="427">
        <v>1.8</v>
      </c>
      <c r="J2198" s="427">
        <v>1.8</v>
      </c>
      <c r="K2198" s="427">
        <v>1.8</v>
      </c>
      <c r="L2198" s="413"/>
      <c r="M2198" s="413"/>
      <c r="N2198" s="413"/>
      <c r="O2198" s="103"/>
      <c r="P2198" s="103"/>
      <c r="Q2198" s="103"/>
      <c r="R2198" s="103"/>
      <c r="S2198" s="103"/>
    </row>
    <row r="2199" spans="1:19" ht="14.5" customHeight="1">
      <c r="A2199" s="82" t="str">
        <f t="shared" si="34"/>
        <v>C0046</v>
      </c>
      <c r="B2199" s="410" t="s">
        <v>4965</v>
      </c>
      <c r="C2199" s="410" t="s">
        <v>4966</v>
      </c>
      <c r="D2199" s="410" t="s">
        <v>2386</v>
      </c>
      <c r="E2199" s="410" t="s">
        <v>4967</v>
      </c>
      <c r="F2199" s="410" t="s">
        <v>4968</v>
      </c>
      <c r="G2199" s="416">
        <v>44470</v>
      </c>
      <c r="H2199" s="410" t="s">
        <v>606</v>
      </c>
      <c r="I2199" s="411"/>
      <c r="J2199" s="411"/>
      <c r="K2199" s="411"/>
      <c r="L2199" s="417">
        <v>2</v>
      </c>
      <c r="M2199" s="410"/>
      <c r="N2199" s="410" t="s">
        <v>1778</v>
      </c>
      <c r="O2199" s="85"/>
      <c r="P2199" s="85"/>
      <c r="Q2199" s="85"/>
      <c r="R2199" s="85"/>
      <c r="S2199" s="85" t="s">
        <v>1768</v>
      </c>
    </row>
    <row r="2200" spans="1:19" ht="14.5" customHeight="1">
      <c r="A2200" s="103" t="str">
        <f t="shared" si="34"/>
        <v>C0046</v>
      </c>
      <c r="B2200" s="414" t="s">
        <v>4965</v>
      </c>
      <c r="C2200" s="414" t="s">
        <v>4966</v>
      </c>
      <c r="D2200" s="414" t="s">
        <v>2386</v>
      </c>
      <c r="E2200" s="414" t="s">
        <v>4967</v>
      </c>
      <c r="F2200" s="414" t="s">
        <v>4968</v>
      </c>
      <c r="G2200" s="418">
        <v>44470</v>
      </c>
      <c r="H2200" s="414" t="s">
        <v>606</v>
      </c>
      <c r="I2200" s="415"/>
      <c r="J2200" s="415"/>
      <c r="K2200" s="415"/>
      <c r="L2200" s="419">
        <v>2</v>
      </c>
      <c r="M2200" s="414"/>
      <c r="N2200" s="414" t="s">
        <v>1778</v>
      </c>
      <c r="O2200" s="103"/>
      <c r="P2200" s="103"/>
      <c r="Q2200" s="103"/>
      <c r="R2200" s="103"/>
      <c r="S2200" s="103" t="s">
        <v>1768</v>
      </c>
    </row>
    <row r="2201" spans="1:19" ht="14.5" customHeight="1">
      <c r="A2201" s="82" t="str">
        <f t="shared" si="34"/>
        <v>C0048</v>
      </c>
      <c r="B2201" s="410" t="s">
        <v>4969</v>
      </c>
      <c r="C2201" s="410" t="s">
        <v>4970</v>
      </c>
      <c r="D2201" s="410" t="s">
        <v>2386</v>
      </c>
      <c r="E2201" s="410" t="s">
        <v>4971</v>
      </c>
      <c r="F2201" s="410" t="s">
        <v>4972</v>
      </c>
      <c r="G2201" s="416">
        <v>44470</v>
      </c>
      <c r="H2201" s="410" t="s">
        <v>606</v>
      </c>
      <c r="I2201" s="417">
        <v>2</v>
      </c>
      <c r="J2201" s="417">
        <v>4</v>
      </c>
      <c r="K2201" s="417">
        <v>8</v>
      </c>
      <c r="L2201" s="411"/>
      <c r="M2201" s="410"/>
      <c r="N2201" s="410">
        <v>9</v>
      </c>
      <c r="O2201" s="85"/>
      <c r="P2201" s="85"/>
      <c r="Q2201" s="85"/>
      <c r="R2201" s="85"/>
      <c r="S2201" s="85" t="s">
        <v>1800</v>
      </c>
    </row>
    <row r="2202" spans="1:19" ht="14.5" customHeight="1">
      <c r="A2202" s="103" t="str">
        <f t="shared" si="34"/>
        <v>C0048</v>
      </c>
      <c r="B2202" s="414" t="s">
        <v>4969</v>
      </c>
      <c r="C2202" s="414" t="s">
        <v>4970</v>
      </c>
      <c r="D2202" s="414" t="s">
        <v>2386</v>
      </c>
      <c r="E2202" s="414" t="s">
        <v>4971</v>
      </c>
      <c r="F2202" s="414" t="s">
        <v>4972</v>
      </c>
      <c r="G2202" s="418">
        <v>44470</v>
      </c>
      <c r="H2202" s="414" t="s">
        <v>606</v>
      </c>
      <c r="I2202" s="419">
        <v>8</v>
      </c>
      <c r="J2202" s="419">
        <v>2</v>
      </c>
      <c r="K2202" s="419">
        <v>4</v>
      </c>
      <c r="L2202" s="415"/>
      <c r="M2202" s="414"/>
      <c r="N2202" s="414">
        <v>9</v>
      </c>
      <c r="O2202" s="103"/>
      <c r="P2202" s="103"/>
      <c r="Q2202" s="103"/>
      <c r="R2202" s="103"/>
      <c r="S2202" s="103" t="s">
        <v>1800</v>
      </c>
    </row>
    <row r="2203" spans="1:19" ht="14.5" customHeight="1">
      <c r="A2203" s="82" t="str">
        <f t="shared" si="34"/>
        <v>C0051</v>
      </c>
      <c r="B2203" s="410" t="s">
        <v>4973</v>
      </c>
      <c r="C2203" s="410" t="s">
        <v>4974</v>
      </c>
      <c r="D2203" s="410" t="s">
        <v>1813</v>
      </c>
      <c r="E2203" s="410" t="s">
        <v>4975</v>
      </c>
      <c r="F2203" s="410" t="s">
        <v>4976</v>
      </c>
      <c r="G2203" s="416">
        <v>43070</v>
      </c>
      <c r="H2203" s="410" t="s">
        <v>623</v>
      </c>
      <c r="I2203" s="417">
        <v>14</v>
      </c>
      <c r="J2203" s="417">
        <v>13</v>
      </c>
      <c r="K2203" s="417">
        <v>4</v>
      </c>
      <c r="L2203" s="417">
        <v>5</v>
      </c>
      <c r="M2203" s="410"/>
      <c r="N2203" s="410">
        <v>7</v>
      </c>
      <c r="O2203" s="85"/>
      <c r="P2203" s="85"/>
      <c r="Q2203" s="85"/>
      <c r="R2203" s="85"/>
      <c r="S2203" s="85" t="s">
        <v>1768</v>
      </c>
    </row>
    <row r="2204" spans="1:19" ht="14.5" customHeight="1">
      <c r="A2204" s="82" t="str">
        <f t="shared" si="34"/>
        <v>C0051</v>
      </c>
      <c r="B2204" s="410" t="s">
        <v>4973</v>
      </c>
      <c r="C2204" s="410" t="s">
        <v>4974</v>
      </c>
      <c r="D2204" s="410" t="s">
        <v>1813</v>
      </c>
      <c r="E2204" s="410" t="s">
        <v>4977</v>
      </c>
      <c r="F2204" s="410" t="s">
        <v>4978</v>
      </c>
      <c r="G2204" s="416">
        <v>43070</v>
      </c>
      <c r="H2204" s="410" t="s">
        <v>623</v>
      </c>
      <c r="I2204" s="417">
        <v>14</v>
      </c>
      <c r="J2204" s="417">
        <v>13</v>
      </c>
      <c r="K2204" s="417">
        <v>4</v>
      </c>
      <c r="L2204" s="417">
        <v>5</v>
      </c>
      <c r="M2204" s="410"/>
      <c r="N2204" s="410">
        <v>7</v>
      </c>
      <c r="O2204" s="85"/>
      <c r="P2204" s="85"/>
      <c r="Q2204" s="85"/>
      <c r="R2204" s="85"/>
      <c r="S2204" s="85" t="s">
        <v>1768</v>
      </c>
    </row>
    <row r="2205" spans="1:19" ht="14.5" customHeight="1">
      <c r="A2205" s="82" t="str">
        <f t="shared" si="34"/>
        <v>C0051</v>
      </c>
      <c r="B2205" s="410" t="s">
        <v>4973</v>
      </c>
      <c r="C2205" s="410" t="s">
        <v>4974</v>
      </c>
      <c r="D2205" s="410" t="s">
        <v>1813</v>
      </c>
      <c r="E2205" s="410" t="s">
        <v>4979</v>
      </c>
      <c r="F2205" s="410" t="s">
        <v>4980</v>
      </c>
      <c r="G2205" s="416">
        <v>43070</v>
      </c>
      <c r="H2205" s="410" t="s">
        <v>623</v>
      </c>
      <c r="I2205" s="417">
        <v>14</v>
      </c>
      <c r="J2205" s="417">
        <v>13</v>
      </c>
      <c r="K2205" s="417">
        <v>4</v>
      </c>
      <c r="L2205" s="417">
        <v>5</v>
      </c>
      <c r="M2205" s="410"/>
      <c r="N2205" s="410">
        <v>7</v>
      </c>
      <c r="O2205" s="85"/>
      <c r="P2205" s="85"/>
      <c r="Q2205" s="85"/>
      <c r="R2205" s="85"/>
      <c r="S2205" s="85" t="s">
        <v>1768</v>
      </c>
    </row>
    <row r="2206" spans="1:19" ht="14.5" customHeight="1">
      <c r="A2206" s="82" t="str">
        <f t="shared" si="34"/>
        <v>C0051</v>
      </c>
      <c r="B2206" s="410" t="s">
        <v>4973</v>
      </c>
      <c r="C2206" s="410" t="s">
        <v>4974</v>
      </c>
      <c r="D2206" s="410" t="s">
        <v>1813</v>
      </c>
      <c r="E2206" s="410" t="s">
        <v>4981</v>
      </c>
      <c r="F2206" s="410" t="s">
        <v>4982</v>
      </c>
      <c r="G2206" s="416">
        <v>43070</v>
      </c>
      <c r="H2206" s="410" t="s">
        <v>623</v>
      </c>
      <c r="I2206" s="417">
        <v>14</v>
      </c>
      <c r="J2206" s="417">
        <v>13</v>
      </c>
      <c r="K2206" s="417">
        <v>4</v>
      </c>
      <c r="L2206" s="417">
        <v>5</v>
      </c>
      <c r="M2206" s="410"/>
      <c r="N2206" s="410">
        <v>7</v>
      </c>
      <c r="O2206" s="85"/>
      <c r="P2206" s="85"/>
      <c r="Q2206" s="85"/>
      <c r="R2206" s="85"/>
      <c r="S2206" s="85" t="s">
        <v>1768</v>
      </c>
    </row>
    <row r="2207" spans="1:19" ht="14.5" customHeight="1">
      <c r="A2207" s="82" t="str">
        <f t="shared" si="34"/>
        <v>C0051</v>
      </c>
      <c r="B2207" s="410" t="s">
        <v>4973</v>
      </c>
      <c r="C2207" s="410" t="s">
        <v>4974</v>
      </c>
      <c r="D2207" s="410" t="s">
        <v>1813</v>
      </c>
      <c r="E2207" s="410" t="s">
        <v>4983</v>
      </c>
      <c r="F2207" s="410" t="s">
        <v>4984</v>
      </c>
      <c r="G2207" s="416">
        <v>43070</v>
      </c>
      <c r="H2207" s="410" t="s">
        <v>623</v>
      </c>
      <c r="I2207" s="417">
        <v>14</v>
      </c>
      <c r="J2207" s="417">
        <v>13</v>
      </c>
      <c r="K2207" s="417">
        <v>4</v>
      </c>
      <c r="L2207" s="417">
        <v>5</v>
      </c>
      <c r="M2207" s="410"/>
      <c r="N2207" s="410">
        <v>7</v>
      </c>
      <c r="O2207" s="85"/>
      <c r="P2207" s="85"/>
      <c r="Q2207" s="85"/>
      <c r="R2207" s="85"/>
      <c r="S2207" s="85" t="s">
        <v>1768</v>
      </c>
    </row>
    <row r="2208" spans="1:19" ht="14.5" customHeight="1">
      <c r="A2208" s="82" t="str">
        <f t="shared" si="34"/>
        <v>C0051</v>
      </c>
      <c r="B2208" s="410" t="s">
        <v>4973</v>
      </c>
      <c r="C2208" s="410" t="s">
        <v>4974</v>
      </c>
      <c r="D2208" s="410" t="s">
        <v>1813</v>
      </c>
      <c r="E2208" s="410" t="s">
        <v>4985</v>
      </c>
      <c r="F2208" s="410" t="s">
        <v>4986</v>
      </c>
      <c r="G2208" s="416">
        <v>43070</v>
      </c>
      <c r="H2208" s="410" t="s">
        <v>623</v>
      </c>
      <c r="I2208" s="417">
        <v>14</v>
      </c>
      <c r="J2208" s="417">
        <v>13</v>
      </c>
      <c r="K2208" s="417">
        <v>4</v>
      </c>
      <c r="L2208" s="417">
        <v>5</v>
      </c>
      <c r="M2208" s="410"/>
      <c r="N2208" s="410">
        <v>7</v>
      </c>
      <c r="O2208" s="85"/>
      <c r="P2208" s="85"/>
      <c r="Q2208" s="85"/>
      <c r="R2208" s="85"/>
      <c r="S2208" s="85" t="s">
        <v>1768</v>
      </c>
    </row>
    <row r="2209" spans="1:19" ht="14.5" customHeight="1">
      <c r="A2209" s="82" t="str">
        <f t="shared" si="34"/>
        <v>C0051</v>
      </c>
      <c r="B2209" s="410" t="s">
        <v>4973</v>
      </c>
      <c r="C2209" s="410" t="s">
        <v>4974</v>
      </c>
      <c r="D2209" s="410" t="s">
        <v>1813</v>
      </c>
      <c r="E2209" s="410" t="s">
        <v>4987</v>
      </c>
      <c r="F2209" s="410" t="s">
        <v>4988</v>
      </c>
      <c r="G2209" s="416">
        <v>43070</v>
      </c>
      <c r="H2209" s="410" t="s">
        <v>623</v>
      </c>
      <c r="I2209" s="417">
        <v>14</v>
      </c>
      <c r="J2209" s="417">
        <v>13</v>
      </c>
      <c r="K2209" s="417">
        <v>4</v>
      </c>
      <c r="L2209" s="417">
        <v>5</v>
      </c>
      <c r="M2209" s="410"/>
      <c r="N2209" s="410">
        <v>7</v>
      </c>
      <c r="O2209" s="85"/>
      <c r="P2209" s="85"/>
      <c r="Q2209" s="85"/>
      <c r="R2209" s="85"/>
      <c r="S2209" s="85" t="s">
        <v>1768</v>
      </c>
    </row>
    <row r="2210" spans="1:19" ht="14.5" customHeight="1">
      <c r="A2210" s="82" t="str">
        <f t="shared" si="34"/>
        <v>C0051</v>
      </c>
      <c r="B2210" s="410" t="s">
        <v>4973</v>
      </c>
      <c r="C2210" s="410" t="s">
        <v>4974</v>
      </c>
      <c r="D2210" s="410" t="s">
        <v>1813</v>
      </c>
      <c r="E2210" s="410" t="s">
        <v>4989</v>
      </c>
      <c r="F2210" s="410" t="s">
        <v>4990</v>
      </c>
      <c r="G2210" s="416">
        <v>43070</v>
      </c>
      <c r="H2210" s="410" t="s">
        <v>623</v>
      </c>
      <c r="I2210" s="417">
        <v>14</v>
      </c>
      <c r="J2210" s="417">
        <v>13</v>
      </c>
      <c r="K2210" s="417">
        <v>4</v>
      </c>
      <c r="L2210" s="417">
        <v>5</v>
      </c>
      <c r="M2210" s="410"/>
      <c r="N2210" s="410">
        <v>7</v>
      </c>
      <c r="O2210" s="85"/>
      <c r="P2210" s="85"/>
      <c r="Q2210" s="85"/>
      <c r="R2210" s="85"/>
      <c r="S2210" s="85" t="s">
        <v>1768</v>
      </c>
    </row>
    <row r="2211" spans="1:19" ht="14.5" customHeight="1">
      <c r="A2211" s="82" t="str">
        <f t="shared" si="34"/>
        <v>C0051</v>
      </c>
      <c r="B2211" s="410" t="s">
        <v>4973</v>
      </c>
      <c r="C2211" s="410" t="s">
        <v>4974</v>
      </c>
      <c r="D2211" s="410" t="s">
        <v>1813</v>
      </c>
      <c r="E2211" s="410" t="s">
        <v>4991</v>
      </c>
      <c r="F2211" s="410" t="s">
        <v>4992</v>
      </c>
      <c r="G2211" s="416">
        <v>43070</v>
      </c>
      <c r="H2211" s="410" t="s">
        <v>623</v>
      </c>
      <c r="I2211" s="417">
        <v>14</v>
      </c>
      <c r="J2211" s="417">
        <v>13</v>
      </c>
      <c r="K2211" s="417">
        <v>4</v>
      </c>
      <c r="L2211" s="417">
        <v>5</v>
      </c>
      <c r="M2211" s="410"/>
      <c r="N2211" s="410">
        <v>7</v>
      </c>
      <c r="O2211" s="85"/>
      <c r="P2211" s="85"/>
      <c r="Q2211" s="85"/>
      <c r="R2211" s="85"/>
      <c r="S2211" s="85" t="s">
        <v>1768</v>
      </c>
    </row>
    <row r="2212" spans="1:19" ht="14.5" customHeight="1">
      <c r="A2212" s="82" t="str">
        <f t="shared" si="34"/>
        <v>C0051</v>
      </c>
      <c r="B2212" s="410" t="s">
        <v>4973</v>
      </c>
      <c r="C2212" s="410" t="s">
        <v>4974</v>
      </c>
      <c r="D2212" s="410" t="s">
        <v>1813</v>
      </c>
      <c r="E2212" s="410" t="s">
        <v>4993</v>
      </c>
      <c r="F2212" s="410" t="s">
        <v>4994</v>
      </c>
      <c r="G2212" s="416">
        <v>43070</v>
      </c>
      <c r="H2212" s="410" t="s">
        <v>623</v>
      </c>
      <c r="I2212" s="417">
        <v>14</v>
      </c>
      <c r="J2212" s="417">
        <v>13</v>
      </c>
      <c r="K2212" s="417">
        <v>4</v>
      </c>
      <c r="L2212" s="417">
        <v>5</v>
      </c>
      <c r="M2212" s="410"/>
      <c r="N2212" s="410">
        <v>7</v>
      </c>
      <c r="O2212" s="85"/>
      <c r="P2212" s="85"/>
      <c r="Q2212" s="85"/>
      <c r="R2212" s="85"/>
      <c r="S2212" s="85" t="s">
        <v>1768</v>
      </c>
    </row>
    <row r="2213" spans="1:19" ht="14.5" customHeight="1">
      <c r="A2213" s="82" t="str">
        <f t="shared" si="34"/>
        <v>C0051</v>
      </c>
      <c r="B2213" s="410" t="s">
        <v>4973</v>
      </c>
      <c r="C2213" s="410" t="s">
        <v>4974</v>
      </c>
      <c r="D2213" s="410" t="s">
        <v>1813</v>
      </c>
      <c r="E2213" s="410" t="s">
        <v>4995</v>
      </c>
      <c r="F2213" s="410" t="s">
        <v>4996</v>
      </c>
      <c r="G2213" s="416">
        <v>43070</v>
      </c>
      <c r="H2213" s="410" t="s">
        <v>623</v>
      </c>
      <c r="I2213" s="417">
        <v>14</v>
      </c>
      <c r="J2213" s="417">
        <v>13</v>
      </c>
      <c r="K2213" s="417">
        <v>4</v>
      </c>
      <c r="L2213" s="417">
        <v>5</v>
      </c>
      <c r="M2213" s="410"/>
      <c r="N2213" s="410">
        <v>7</v>
      </c>
      <c r="O2213" s="85"/>
      <c r="P2213" s="85"/>
      <c r="Q2213" s="85"/>
      <c r="R2213" s="85"/>
      <c r="S2213" s="85" t="s">
        <v>1768</v>
      </c>
    </row>
    <row r="2214" spans="1:19" ht="14.5" customHeight="1">
      <c r="A2214" s="82" t="str">
        <f t="shared" si="34"/>
        <v>C0051</v>
      </c>
      <c r="B2214" s="410" t="s">
        <v>4973</v>
      </c>
      <c r="C2214" s="410" t="s">
        <v>4974</v>
      </c>
      <c r="D2214" s="410" t="s">
        <v>1813</v>
      </c>
      <c r="E2214" s="410" t="s">
        <v>4997</v>
      </c>
      <c r="F2214" s="410" t="s">
        <v>4998</v>
      </c>
      <c r="G2214" s="416">
        <v>43070</v>
      </c>
      <c r="H2214" s="410" t="s">
        <v>623</v>
      </c>
      <c r="I2214" s="417">
        <v>14</v>
      </c>
      <c r="J2214" s="417">
        <v>13</v>
      </c>
      <c r="K2214" s="417">
        <v>4</v>
      </c>
      <c r="L2214" s="417">
        <v>5</v>
      </c>
      <c r="M2214" s="410"/>
      <c r="N2214" s="410">
        <v>7</v>
      </c>
      <c r="O2214" s="85"/>
      <c r="P2214" s="85"/>
      <c r="Q2214" s="85"/>
      <c r="R2214" s="85"/>
      <c r="S2214" s="85" t="s">
        <v>1768</v>
      </c>
    </row>
    <row r="2215" spans="1:19" ht="14.5" customHeight="1">
      <c r="A2215" s="82" t="str">
        <f t="shared" si="34"/>
        <v>C0051</v>
      </c>
      <c r="B2215" s="410" t="s">
        <v>4973</v>
      </c>
      <c r="C2215" s="410" t="s">
        <v>4974</v>
      </c>
      <c r="D2215" s="410" t="s">
        <v>1813</v>
      </c>
      <c r="E2215" s="410" t="s">
        <v>4999</v>
      </c>
      <c r="F2215" s="410" t="s">
        <v>5000</v>
      </c>
      <c r="G2215" s="416">
        <v>43070</v>
      </c>
      <c r="H2215" s="410" t="s">
        <v>623</v>
      </c>
      <c r="I2215" s="417">
        <v>14</v>
      </c>
      <c r="J2215" s="417">
        <v>13</v>
      </c>
      <c r="K2215" s="417">
        <v>4</v>
      </c>
      <c r="L2215" s="417">
        <v>5</v>
      </c>
      <c r="M2215" s="410"/>
      <c r="N2215" s="410">
        <v>7</v>
      </c>
      <c r="O2215" s="85"/>
      <c r="P2215" s="85"/>
      <c r="Q2215" s="85"/>
      <c r="R2215" s="85"/>
      <c r="S2215" s="85" t="s">
        <v>1768</v>
      </c>
    </row>
    <row r="2216" spans="1:19" ht="14.5" customHeight="1">
      <c r="A2216" s="82" t="str">
        <f t="shared" si="34"/>
        <v>C0051</v>
      </c>
      <c r="B2216" s="410" t="s">
        <v>4973</v>
      </c>
      <c r="C2216" s="410" t="s">
        <v>4974</v>
      </c>
      <c r="D2216" s="410" t="s">
        <v>1813</v>
      </c>
      <c r="E2216" s="410" t="s">
        <v>5001</v>
      </c>
      <c r="F2216" s="410" t="s">
        <v>5002</v>
      </c>
      <c r="G2216" s="416">
        <v>43070</v>
      </c>
      <c r="H2216" s="410" t="s">
        <v>623</v>
      </c>
      <c r="I2216" s="417">
        <v>14</v>
      </c>
      <c r="J2216" s="417">
        <v>13</v>
      </c>
      <c r="K2216" s="417">
        <v>4</v>
      </c>
      <c r="L2216" s="417">
        <v>5</v>
      </c>
      <c r="M2216" s="410"/>
      <c r="N2216" s="410">
        <v>7</v>
      </c>
      <c r="O2216" s="85"/>
      <c r="P2216" s="85"/>
      <c r="Q2216" s="85"/>
      <c r="R2216" s="85"/>
      <c r="S2216" s="85" t="s">
        <v>1768</v>
      </c>
    </row>
    <row r="2217" spans="1:19" ht="14.5" customHeight="1">
      <c r="A2217" s="82" t="str">
        <f t="shared" si="34"/>
        <v>C0051</v>
      </c>
      <c r="B2217" s="410" t="s">
        <v>4973</v>
      </c>
      <c r="C2217" s="410" t="s">
        <v>4974</v>
      </c>
      <c r="D2217" s="410" t="s">
        <v>1813</v>
      </c>
      <c r="E2217" s="410" t="s">
        <v>5003</v>
      </c>
      <c r="F2217" s="410" t="s">
        <v>5004</v>
      </c>
      <c r="G2217" s="416">
        <v>43070</v>
      </c>
      <c r="H2217" s="410" t="s">
        <v>623</v>
      </c>
      <c r="I2217" s="417">
        <v>14</v>
      </c>
      <c r="J2217" s="417">
        <v>13</v>
      </c>
      <c r="K2217" s="417">
        <v>4</v>
      </c>
      <c r="L2217" s="417">
        <v>5</v>
      </c>
      <c r="M2217" s="410"/>
      <c r="N2217" s="410">
        <v>7</v>
      </c>
      <c r="O2217" s="85"/>
      <c r="P2217" s="85"/>
      <c r="Q2217" s="85"/>
      <c r="R2217" s="85"/>
      <c r="S2217" s="85" t="s">
        <v>1768</v>
      </c>
    </row>
    <row r="2218" spans="1:19" ht="14.5" customHeight="1">
      <c r="A2218" s="82" t="str">
        <f t="shared" si="34"/>
        <v>C0051</v>
      </c>
      <c r="B2218" s="410" t="s">
        <v>4973</v>
      </c>
      <c r="C2218" s="410" t="s">
        <v>4974</v>
      </c>
      <c r="D2218" s="410" t="s">
        <v>1813</v>
      </c>
      <c r="E2218" s="410" t="s">
        <v>5005</v>
      </c>
      <c r="F2218" s="410" t="s">
        <v>5006</v>
      </c>
      <c r="G2218" s="416">
        <v>43070</v>
      </c>
      <c r="H2218" s="410" t="s">
        <v>623</v>
      </c>
      <c r="I2218" s="417">
        <v>14</v>
      </c>
      <c r="J2218" s="417">
        <v>13</v>
      </c>
      <c r="K2218" s="417">
        <v>4</v>
      </c>
      <c r="L2218" s="417">
        <v>5</v>
      </c>
      <c r="M2218" s="410"/>
      <c r="N2218" s="410">
        <v>7</v>
      </c>
      <c r="O2218" s="85"/>
      <c r="P2218" s="85"/>
      <c r="Q2218" s="85"/>
      <c r="R2218" s="85"/>
      <c r="S2218" s="85" t="s">
        <v>1768</v>
      </c>
    </row>
    <row r="2219" spans="1:19" ht="14.5" customHeight="1">
      <c r="A2219" s="82" t="str">
        <f t="shared" si="34"/>
        <v>C0051</v>
      </c>
      <c r="B2219" s="410" t="s">
        <v>4973</v>
      </c>
      <c r="C2219" s="410" t="s">
        <v>4974</v>
      </c>
      <c r="D2219" s="410" t="s">
        <v>1813</v>
      </c>
      <c r="E2219" s="410" t="s">
        <v>5007</v>
      </c>
      <c r="F2219" s="410" t="s">
        <v>5008</v>
      </c>
      <c r="G2219" s="416">
        <v>43070</v>
      </c>
      <c r="H2219" s="410" t="s">
        <v>623</v>
      </c>
      <c r="I2219" s="417">
        <v>14</v>
      </c>
      <c r="J2219" s="417">
        <v>13</v>
      </c>
      <c r="K2219" s="417">
        <v>4</v>
      </c>
      <c r="L2219" s="417">
        <v>5</v>
      </c>
      <c r="M2219" s="410"/>
      <c r="N2219" s="410">
        <v>7</v>
      </c>
      <c r="O2219" s="85"/>
      <c r="P2219" s="85"/>
      <c r="Q2219" s="85"/>
      <c r="R2219" s="85"/>
      <c r="S2219" s="85" t="s">
        <v>1768</v>
      </c>
    </row>
    <row r="2220" spans="1:19" ht="14.5" customHeight="1">
      <c r="A2220" s="82" t="str">
        <f t="shared" si="34"/>
        <v>C0051</v>
      </c>
      <c r="B2220" s="410" t="s">
        <v>4973</v>
      </c>
      <c r="C2220" s="410" t="s">
        <v>4974</v>
      </c>
      <c r="D2220" s="410" t="s">
        <v>1813</v>
      </c>
      <c r="E2220" s="410" t="s">
        <v>5009</v>
      </c>
      <c r="F2220" s="410" t="s">
        <v>5010</v>
      </c>
      <c r="G2220" s="416">
        <v>43070</v>
      </c>
      <c r="H2220" s="410" t="s">
        <v>623</v>
      </c>
      <c r="I2220" s="417">
        <v>14</v>
      </c>
      <c r="J2220" s="417">
        <v>13</v>
      </c>
      <c r="K2220" s="417">
        <v>4</v>
      </c>
      <c r="L2220" s="417">
        <v>5</v>
      </c>
      <c r="M2220" s="410"/>
      <c r="N2220" s="410">
        <v>7</v>
      </c>
      <c r="O2220" s="85"/>
      <c r="P2220" s="85"/>
      <c r="Q2220" s="85"/>
      <c r="R2220" s="85"/>
      <c r="S2220" s="85" t="s">
        <v>1768</v>
      </c>
    </row>
    <row r="2221" spans="1:19" ht="14.5" customHeight="1">
      <c r="A2221" s="103" t="str">
        <f t="shared" si="34"/>
        <v>C0051</v>
      </c>
      <c r="B2221" s="414" t="s">
        <v>4973</v>
      </c>
      <c r="C2221" s="414" t="s">
        <v>4974</v>
      </c>
      <c r="D2221" s="414" t="s">
        <v>1813</v>
      </c>
      <c r="E2221" s="414" t="s">
        <v>4975</v>
      </c>
      <c r="F2221" s="414" t="s">
        <v>4976</v>
      </c>
      <c r="G2221" s="418">
        <v>43070</v>
      </c>
      <c r="H2221" s="414" t="s">
        <v>623</v>
      </c>
      <c r="I2221" s="419">
        <v>4</v>
      </c>
      <c r="J2221" s="419">
        <v>14</v>
      </c>
      <c r="K2221" s="419">
        <v>13</v>
      </c>
      <c r="L2221" s="419">
        <v>5</v>
      </c>
      <c r="M2221" s="414"/>
      <c r="N2221" s="414">
        <v>7</v>
      </c>
      <c r="O2221" s="103"/>
      <c r="P2221" s="103"/>
      <c r="Q2221" s="103"/>
      <c r="R2221" s="103"/>
      <c r="S2221" s="103" t="s">
        <v>1768</v>
      </c>
    </row>
    <row r="2222" spans="1:19" ht="14.5" customHeight="1">
      <c r="A2222" s="103" t="str">
        <f t="shared" si="34"/>
        <v>C0051</v>
      </c>
      <c r="B2222" s="414" t="s">
        <v>4973</v>
      </c>
      <c r="C2222" s="414" t="s">
        <v>4974</v>
      </c>
      <c r="D2222" s="414" t="s">
        <v>1813</v>
      </c>
      <c r="E2222" s="414" t="s">
        <v>4977</v>
      </c>
      <c r="F2222" s="414" t="s">
        <v>4978</v>
      </c>
      <c r="G2222" s="418">
        <v>43070</v>
      </c>
      <c r="H2222" s="414" t="s">
        <v>623</v>
      </c>
      <c r="I2222" s="419">
        <v>4</v>
      </c>
      <c r="J2222" s="419">
        <v>14</v>
      </c>
      <c r="K2222" s="419">
        <v>13</v>
      </c>
      <c r="L2222" s="419">
        <v>5</v>
      </c>
      <c r="M2222" s="414"/>
      <c r="N2222" s="414">
        <v>7</v>
      </c>
      <c r="O2222" s="103"/>
      <c r="P2222" s="103"/>
      <c r="Q2222" s="103"/>
      <c r="R2222" s="103"/>
      <c r="S2222" s="103" t="s">
        <v>1768</v>
      </c>
    </row>
    <row r="2223" spans="1:19" ht="14.5" customHeight="1">
      <c r="A2223" s="103" t="str">
        <f t="shared" si="34"/>
        <v>C0051</v>
      </c>
      <c r="B2223" s="414" t="s">
        <v>4973</v>
      </c>
      <c r="C2223" s="414" t="s">
        <v>4974</v>
      </c>
      <c r="D2223" s="414" t="s">
        <v>1813</v>
      </c>
      <c r="E2223" s="414" t="s">
        <v>4979</v>
      </c>
      <c r="F2223" s="414" t="s">
        <v>4980</v>
      </c>
      <c r="G2223" s="418">
        <v>43070</v>
      </c>
      <c r="H2223" s="414" t="s">
        <v>623</v>
      </c>
      <c r="I2223" s="419">
        <v>4</v>
      </c>
      <c r="J2223" s="419">
        <v>14</v>
      </c>
      <c r="K2223" s="419">
        <v>13</v>
      </c>
      <c r="L2223" s="419">
        <v>5</v>
      </c>
      <c r="M2223" s="414"/>
      <c r="N2223" s="414">
        <v>7</v>
      </c>
      <c r="O2223" s="103"/>
      <c r="P2223" s="103"/>
      <c r="Q2223" s="103"/>
      <c r="R2223" s="103"/>
      <c r="S2223" s="103" t="s">
        <v>1768</v>
      </c>
    </row>
    <row r="2224" spans="1:19" ht="14.5" customHeight="1">
      <c r="A2224" s="103" t="str">
        <f t="shared" si="34"/>
        <v>C0051</v>
      </c>
      <c r="B2224" s="414" t="s">
        <v>4973</v>
      </c>
      <c r="C2224" s="414" t="s">
        <v>4974</v>
      </c>
      <c r="D2224" s="414" t="s">
        <v>1813</v>
      </c>
      <c r="E2224" s="414" t="s">
        <v>4981</v>
      </c>
      <c r="F2224" s="414" t="s">
        <v>4982</v>
      </c>
      <c r="G2224" s="418">
        <v>43070</v>
      </c>
      <c r="H2224" s="414" t="s">
        <v>623</v>
      </c>
      <c r="I2224" s="419">
        <v>4</v>
      </c>
      <c r="J2224" s="419">
        <v>14</v>
      </c>
      <c r="K2224" s="419">
        <v>13</v>
      </c>
      <c r="L2224" s="419">
        <v>5</v>
      </c>
      <c r="M2224" s="414"/>
      <c r="N2224" s="414">
        <v>7</v>
      </c>
      <c r="O2224" s="103"/>
      <c r="P2224" s="103"/>
      <c r="Q2224" s="103"/>
      <c r="R2224" s="103"/>
      <c r="S2224" s="103" t="s">
        <v>1768</v>
      </c>
    </row>
    <row r="2225" spans="1:19" ht="14.5" customHeight="1">
      <c r="A2225" s="103" t="str">
        <f t="shared" si="34"/>
        <v>C0051</v>
      </c>
      <c r="B2225" s="414" t="s">
        <v>4973</v>
      </c>
      <c r="C2225" s="414" t="s">
        <v>4974</v>
      </c>
      <c r="D2225" s="414" t="s">
        <v>1813</v>
      </c>
      <c r="E2225" s="414" t="s">
        <v>4983</v>
      </c>
      <c r="F2225" s="414" t="s">
        <v>4984</v>
      </c>
      <c r="G2225" s="418">
        <v>43070</v>
      </c>
      <c r="H2225" s="414" t="s">
        <v>623</v>
      </c>
      <c r="I2225" s="419">
        <v>4</v>
      </c>
      <c r="J2225" s="419">
        <v>14</v>
      </c>
      <c r="K2225" s="419">
        <v>13</v>
      </c>
      <c r="L2225" s="419">
        <v>5</v>
      </c>
      <c r="M2225" s="414"/>
      <c r="N2225" s="414">
        <v>7</v>
      </c>
      <c r="O2225" s="103"/>
      <c r="P2225" s="103"/>
      <c r="Q2225" s="103"/>
      <c r="R2225" s="103"/>
      <c r="S2225" s="103" t="s">
        <v>1768</v>
      </c>
    </row>
    <row r="2226" spans="1:19" ht="14.5" customHeight="1">
      <c r="A2226" s="103" t="str">
        <f t="shared" si="34"/>
        <v>C0051</v>
      </c>
      <c r="B2226" s="414" t="s">
        <v>4973</v>
      </c>
      <c r="C2226" s="414" t="s">
        <v>4974</v>
      </c>
      <c r="D2226" s="414" t="s">
        <v>1813</v>
      </c>
      <c r="E2226" s="414" t="s">
        <v>4985</v>
      </c>
      <c r="F2226" s="414" t="s">
        <v>4986</v>
      </c>
      <c r="G2226" s="418">
        <v>43070</v>
      </c>
      <c r="H2226" s="414" t="s">
        <v>623</v>
      </c>
      <c r="I2226" s="419">
        <v>4</v>
      </c>
      <c r="J2226" s="419">
        <v>14</v>
      </c>
      <c r="K2226" s="419">
        <v>13</v>
      </c>
      <c r="L2226" s="419">
        <v>5</v>
      </c>
      <c r="M2226" s="414"/>
      <c r="N2226" s="414">
        <v>7</v>
      </c>
      <c r="O2226" s="103"/>
      <c r="P2226" s="103"/>
      <c r="Q2226" s="103"/>
      <c r="R2226" s="103"/>
      <c r="S2226" s="103" t="s">
        <v>1768</v>
      </c>
    </row>
    <row r="2227" spans="1:19" ht="14.5" customHeight="1">
      <c r="A2227" s="103" t="str">
        <f t="shared" si="34"/>
        <v>C0051</v>
      </c>
      <c r="B2227" s="414" t="s">
        <v>4973</v>
      </c>
      <c r="C2227" s="414" t="s">
        <v>4974</v>
      </c>
      <c r="D2227" s="414" t="s">
        <v>1813</v>
      </c>
      <c r="E2227" s="414" t="s">
        <v>4987</v>
      </c>
      <c r="F2227" s="414" t="s">
        <v>4988</v>
      </c>
      <c r="G2227" s="418">
        <v>43070</v>
      </c>
      <c r="H2227" s="414" t="s">
        <v>623</v>
      </c>
      <c r="I2227" s="419">
        <v>4</v>
      </c>
      <c r="J2227" s="419">
        <v>14</v>
      </c>
      <c r="K2227" s="419">
        <v>13</v>
      </c>
      <c r="L2227" s="419">
        <v>5</v>
      </c>
      <c r="M2227" s="414"/>
      <c r="N2227" s="414">
        <v>7</v>
      </c>
      <c r="O2227" s="103"/>
      <c r="P2227" s="103"/>
      <c r="Q2227" s="103"/>
      <c r="R2227" s="103"/>
      <c r="S2227" s="103" t="s">
        <v>1768</v>
      </c>
    </row>
    <row r="2228" spans="1:19" ht="14.5" customHeight="1">
      <c r="A2228" s="103" t="str">
        <f t="shared" si="34"/>
        <v>C0051</v>
      </c>
      <c r="B2228" s="414" t="s">
        <v>4973</v>
      </c>
      <c r="C2228" s="414" t="s">
        <v>4974</v>
      </c>
      <c r="D2228" s="414" t="s">
        <v>1813</v>
      </c>
      <c r="E2228" s="414" t="s">
        <v>4989</v>
      </c>
      <c r="F2228" s="414" t="s">
        <v>4990</v>
      </c>
      <c r="G2228" s="418">
        <v>43070</v>
      </c>
      <c r="H2228" s="414" t="s">
        <v>623</v>
      </c>
      <c r="I2228" s="419">
        <v>4</v>
      </c>
      <c r="J2228" s="419">
        <v>14</v>
      </c>
      <c r="K2228" s="419">
        <v>13</v>
      </c>
      <c r="L2228" s="419">
        <v>5</v>
      </c>
      <c r="M2228" s="414"/>
      <c r="N2228" s="414">
        <v>7</v>
      </c>
      <c r="O2228" s="103"/>
      <c r="P2228" s="103"/>
      <c r="Q2228" s="103"/>
      <c r="R2228" s="103"/>
      <c r="S2228" s="103" t="s">
        <v>1768</v>
      </c>
    </row>
    <row r="2229" spans="1:19" ht="14.5" customHeight="1">
      <c r="A2229" s="103" t="str">
        <f t="shared" si="34"/>
        <v>C0051</v>
      </c>
      <c r="B2229" s="414" t="s">
        <v>4973</v>
      </c>
      <c r="C2229" s="414" t="s">
        <v>4974</v>
      </c>
      <c r="D2229" s="414" t="s">
        <v>1813</v>
      </c>
      <c r="E2229" s="414" t="s">
        <v>4991</v>
      </c>
      <c r="F2229" s="414" t="s">
        <v>4992</v>
      </c>
      <c r="G2229" s="418">
        <v>43070</v>
      </c>
      <c r="H2229" s="414" t="s">
        <v>623</v>
      </c>
      <c r="I2229" s="419">
        <v>4</v>
      </c>
      <c r="J2229" s="419">
        <v>14</v>
      </c>
      <c r="K2229" s="419">
        <v>13</v>
      </c>
      <c r="L2229" s="419">
        <v>5</v>
      </c>
      <c r="M2229" s="414"/>
      <c r="N2229" s="414">
        <v>7</v>
      </c>
      <c r="O2229" s="103"/>
      <c r="P2229" s="103"/>
      <c r="Q2229" s="103"/>
      <c r="R2229" s="103"/>
      <c r="S2229" s="103" t="s">
        <v>1768</v>
      </c>
    </row>
    <row r="2230" spans="1:19" ht="14.5" customHeight="1">
      <c r="A2230" s="103" t="str">
        <f t="shared" si="34"/>
        <v>C0051</v>
      </c>
      <c r="B2230" s="414" t="s">
        <v>4973</v>
      </c>
      <c r="C2230" s="414" t="s">
        <v>4974</v>
      </c>
      <c r="D2230" s="414" t="s">
        <v>1813</v>
      </c>
      <c r="E2230" s="414" t="s">
        <v>4993</v>
      </c>
      <c r="F2230" s="414" t="s">
        <v>4994</v>
      </c>
      <c r="G2230" s="418">
        <v>43070</v>
      </c>
      <c r="H2230" s="414" t="s">
        <v>623</v>
      </c>
      <c r="I2230" s="419">
        <v>4</v>
      </c>
      <c r="J2230" s="419">
        <v>14</v>
      </c>
      <c r="K2230" s="419">
        <v>13</v>
      </c>
      <c r="L2230" s="419">
        <v>5</v>
      </c>
      <c r="M2230" s="414"/>
      <c r="N2230" s="414">
        <v>7</v>
      </c>
      <c r="O2230" s="103"/>
      <c r="P2230" s="103"/>
      <c r="Q2230" s="103"/>
      <c r="R2230" s="103"/>
      <c r="S2230" s="103" t="s">
        <v>1768</v>
      </c>
    </row>
    <row r="2231" spans="1:19" ht="14.5" customHeight="1">
      <c r="A2231" s="103" t="str">
        <f t="shared" si="34"/>
        <v>C0051</v>
      </c>
      <c r="B2231" s="414" t="s">
        <v>4973</v>
      </c>
      <c r="C2231" s="414" t="s">
        <v>4974</v>
      </c>
      <c r="D2231" s="414" t="s">
        <v>1813</v>
      </c>
      <c r="E2231" s="414" t="s">
        <v>4995</v>
      </c>
      <c r="F2231" s="414" t="s">
        <v>4996</v>
      </c>
      <c r="G2231" s="418">
        <v>43070</v>
      </c>
      <c r="H2231" s="414" t="s">
        <v>623</v>
      </c>
      <c r="I2231" s="419">
        <v>4</v>
      </c>
      <c r="J2231" s="419">
        <v>14</v>
      </c>
      <c r="K2231" s="419">
        <v>13</v>
      </c>
      <c r="L2231" s="419">
        <v>5</v>
      </c>
      <c r="M2231" s="414"/>
      <c r="N2231" s="414">
        <v>7</v>
      </c>
      <c r="O2231" s="103"/>
      <c r="P2231" s="103"/>
      <c r="Q2231" s="103"/>
      <c r="R2231" s="103"/>
      <c r="S2231" s="103" t="s">
        <v>1768</v>
      </c>
    </row>
    <row r="2232" spans="1:19" ht="14.5" customHeight="1">
      <c r="A2232" s="103" t="str">
        <f t="shared" si="34"/>
        <v>C0051</v>
      </c>
      <c r="B2232" s="414" t="s">
        <v>4973</v>
      </c>
      <c r="C2232" s="414" t="s">
        <v>4974</v>
      </c>
      <c r="D2232" s="414" t="s">
        <v>1813</v>
      </c>
      <c r="E2232" s="414" t="s">
        <v>4997</v>
      </c>
      <c r="F2232" s="414" t="s">
        <v>4998</v>
      </c>
      <c r="G2232" s="418">
        <v>43070</v>
      </c>
      <c r="H2232" s="414" t="s">
        <v>623</v>
      </c>
      <c r="I2232" s="419">
        <v>4</v>
      </c>
      <c r="J2232" s="419">
        <v>14</v>
      </c>
      <c r="K2232" s="419">
        <v>13</v>
      </c>
      <c r="L2232" s="419">
        <v>5</v>
      </c>
      <c r="M2232" s="414"/>
      <c r="N2232" s="414">
        <v>7</v>
      </c>
      <c r="O2232" s="103"/>
      <c r="P2232" s="103"/>
      <c r="Q2232" s="103"/>
      <c r="R2232" s="103"/>
      <c r="S2232" s="103" t="s">
        <v>1768</v>
      </c>
    </row>
    <row r="2233" spans="1:19" ht="14.5" customHeight="1">
      <c r="A2233" s="103" t="str">
        <f t="shared" si="34"/>
        <v>C0051</v>
      </c>
      <c r="B2233" s="414" t="s">
        <v>4973</v>
      </c>
      <c r="C2233" s="414" t="s">
        <v>4974</v>
      </c>
      <c r="D2233" s="414" t="s">
        <v>1813</v>
      </c>
      <c r="E2233" s="414" t="s">
        <v>4999</v>
      </c>
      <c r="F2233" s="414" t="s">
        <v>5000</v>
      </c>
      <c r="G2233" s="418">
        <v>43070</v>
      </c>
      <c r="H2233" s="414" t="s">
        <v>623</v>
      </c>
      <c r="I2233" s="419">
        <v>4</v>
      </c>
      <c r="J2233" s="419">
        <v>14</v>
      </c>
      <c r="K2233" s="419">
        <v>13</v>
      </c>
      <c r="L2233" s="419">
        <v>5</v>
      </c>
      <c r="M2233" s="414"/>
      <c r="N2233" s="414">
        <v>7</v>
      </c>
      <c r="O2233" s="103"/>
      <c r="P2233" s="103"/>
      <c r="Q2233" s="103"/>
      <c r="R2233" s="103"/>
      <c r="S2233" s="103" t="s">
        <v>1768</v>
      </c>
    </row>
    <row r="2234" spans="1:19" ht="14.5" customHeight="1">
      <c r="A2234" s="103" t="str">
        <f t="shared" si="34"/>
        <v>C0051</v>
      </c>
      <c r="B2234" s="414" t="s">
        <v>4973</v>
      </c>
      <c r="C2234" s="414" t="s">
        <v>4974</v>
      </c>
      <c r="D2234" s="414" t="s">
        <v>1813</v>
      </c>
      <c r="E2234" s="414" t="s">
        <v>5001</v>
      </c>
      <c r="F2234" s="414" t="s">
        <v>5002</v>
      </c>
      <c r="G2234" s="418">
        <v>43070</v>
      </c>
      <c r="H2234" s="414" t="s">
        <v>623</v>
      </c>
      <c r="I2234" s="419">
        <v>4</v>
      </c>
      <c r="J2234" s="419">
        <v>14</v>
      </c>
      <c r="K2234" s="419">
        <v>13</v>
      </c>
      <c r="L2234" s="419">
        <v>5</v>
      </c>
      <c r="M2234" s="414"/>
      <c r="N2234" s="414">
        <v>7</v>
      </c>
      <c r="O2234" s="103"/>
      <c r="P2234" s="103"/>
      <c r="Q2234" s="103"/>
      <c r="R2234" s="103"/>
      <c r="S2234" s="103" t="s">
        <v>1768</v>
      </c>
    </row>
    <row r="2235" spans="1:19" ht="14.5" customHeight="1">
      <c r="A2235" s="103" t="str">
        <f t="shared" si="34"/>
        <v>C0051</v>
      </c>
      <c r="B2235" s="414" t="s">
        <v>4973</v>
      </c>
      <c r="C2235" s="414" t="s">
        <v>4974</v>
      </c>
      <c r="D2235" s="414" t="s">
        <v>1813</v>
      </c>
      <c r="E2235" s="414" t="s">
        <v>5003</v>
      </c>
      <c r="F2235" s="414" t="s">
        <v>5004</v>
      </c>
      <c r="G2235" s="418">
        <v>43070</v>
      </c>
      <c r="H2235" s="414" t="s">
        <v>623</v>
      </c>
      <c r="I2235" s="419">
        <v>4</v>
      </c>
      <c r="J2235" s="419">
        <v>14</v>
      </c>
      <c r="K2235" s="419">
        <v>13</v>
      </c>
      <c r="L2235" s="419">
        <v>5</v>
      </c>
      <c r="M2235" s="414"/>
      <c r="N2235" s="414">
        <v>7</v>
      </c>
      <c r="O2235" s="103"/>
      <c r="P2235" s="103"/>
      <c r="Q2235" s="103"/>
      <c r="R2235" s="103"/>
      <c r="S2235" s="103" t="s">
        <v>1768</v>
      </c>
    </row>
    <row r="2236" spans="1:19" ht="14.5" customHeight="1">
      <c r="A2236" s="103" t="str">
        <f t="shared" si="34"/>
        <v>C0051</v>
      </c>
      <c r="B2236" s="414" t="s">
        <v>4973</v>
      </c>
      <c r="C2236" s="414" t="s">
        <v>4974</v>
      </c>
      <c r="D2236" s="414" t="s">
        <v>1813</v>
      </c>
      <c r="E2236" s="414" t="s">
        <v>5005</v>
      </c>
      <c r="F2236" s="414" t="s">
        <v>5006</v>
      </c>
      <c r="G2236" s="418">
        <v>43070</v>
      </c>
      <c r="H2236" s="414" t="s">
        <v>623</v>
      </c>
      <c r="I2236" s="419">
        <v>4</v>
      </c>
      <c r="J2236" s="419">
        <v>14</v>
      </c>
      <c r="K2236" s="419">
        <v>13</v>
      </c>
      <c r="L2236" s="419">
        <v>5</v>
      </c>
      <c r="M2236" s="414"/>
      <c r="N2236" s="414">
        <v>7</v>
      </c>
      <c r="O2236" s="103"/>
      <c r="P2236" s="103"/>
      <c r="Q2236" s="103"/>
      <c r="R2236" s="103"/>
      <c r="S2236" s="103" t="s">
        <v>1768</v>
      </c>
    </row>
    <row r="2237" spans="1:19" ht="14.5" customHeight="1">
      <c r="A2237" s="103" t="str">
        <f t="shared" si="34"/>
        <v>C0051</v>
      </c>
      <c r="B2237" s="414" t="s">
        <v>4973</v>
      </c>
      <c r="C2237" s="414" t="s">
        <v>4974</v>
      </c>
      <c r="D2237" s="414" t="s">
        <v>1813</v>
      </c>
      <c r="E2237" s="414" t="s">
        <v>5007</v>
      </c>
      <c r="F2237" s="414" t="s">
        <v>5008</v>
      </c>
      <c r="G2237" s="418">
        <v>43070</v>
      </c>
      <c r="H2237" s="414" t="s">
        <v>623</v>
      </c>
      <c r="I2237" s="419">
        <v>4</v>
      </c>
      <c r="J2237" s="419">
        <v>14</v>
      </c>
      <c r="K2237" s="419">
        <v>13</v>
      </c>
      <c r="L2237" s="419">
        <v>5</v>
      </c>
      <c r="M2237" s="414"/>
      <c r="N2237" s="414">
        <v>7</v>
      </c>
      <c r="O2237" s="103"/>
      <c r="P2237" s="103"/>
      <c r="Q2237" s="103"/>
      <c r="R2237" s="103"/>
      <c r="S2237" s="103" t="s">
        <v>1768</v>
      </c>
    </row>
    <row r="2238" spans="1:19" ht="14.5" customHeight="1">
      <c r="A2238" s="103" t="str">
        <f t="shared" si="34"/>
        <v>C0051</v>
      </c>
      <c r="B2238" s="414" t="s">
        <v>4973</v>
      </c>
      <c r="C2238" s="414" t="s">
        <v>4974</v>
      </c>
      <c r="D2238" s="414" t="s">
        <v>1813</v>
      </c>
      <c r="E2238" s="414" t="s">
        <v>5009</v>
      </c>
      <c r="F2238" s="414" t="s">
        <v>5010</v>
      </c>
      <c r="G2238" s="418">
        <v>43070</v>
      </c>
      <c r="H2238" s="414" t="s">
        <v>623</v>
      </c>
      <c r="I2238" s="419">
        <v>4</v>
      </c>
      <c r="J2238" s="419">
        <v>14</v>
      </c>
      <c r="K2238" s="419">
        <v>13</v>
      </c>
      <c r="L2238" s="419">
        <v>5</v>
      </c>
      <c r="M2238" s="414"/>
      <c r="N2238" s="414">
        <v>7</v>
      </c>
      <c r="O2238" s="103"/>
      <c r="P2238" s="103"/>
      <c r="Q2238" s="103"/>
      <c r="R2238" s="103"/>
      <c r="S2238" s="103" t="s">
        <v>1768</v>
      </c>
    </row>
    <row r="2239" spans="1:19" ht="14.5" customHeight="1">
      <c r="A2239" s="82" t="str">
        <f t="shared" si="34"/>
        <v>C0052</v>
      </c>
      <c r="B2239" s="410" t="s">
        <v>5011</v>
      </c>
      <c r="C2239" s="410" t="s">
        <v>5012</v>
      </c>
      <c r="D2239" s="410" t="s">
        <v>1813</v>
      </c>
      <c r="E2239" s="410" t="s">
        <v>5013</v>
      </c>
      <c r="F2239" s="410" t="s">
        <v>5014</v>
      </c>
      <c r="G2239" s="416">
        <v>46419</v>
      </c>
      <c r="H2239" s="410" t="s">
        <v>606</v>
      </c>
      <c r="I2239" s="417">
        <v>2</v>
      </c>
      <c r="J2239" s="417">
        <v>1</v>
      </c>
      <c r="K2239" s="417">
        <v>4</v>
      </c>
      <c r="L2239" s="417">
        <v>1</v>
      </c>
      <c r="M2239" s="410"/>
      <c r="N2239" s="410">
        <v>7</v>
      </c>
      <c r="O2239" s="85"/>
      <c r="P2239" s="85"/>
      <c r="Q2239" s="85"/>
      <c r="R2239" s="85"/>
      <c r="S2239" s="85" t="s">
        <v>1768</v>
      </c>
    </row>
    <row r="2240" spans="1:19" ht="14.5" customHeight="1">
      <c r="A2240" s="82" t="str">
        <f t="shared" si="34"/>
        <v>C0052</v>
      </c>
      <c r="B2240" s="410" t="s">
        <v>5011</v>
      </c>
      <c r="C2240" s="410" t="s">
        <v>5015</v>
      </c>
      <c r="D2240" s="410" t="s">
        <v>1813</v>
      </c>
      <c r="E2240" s="410" t="s">
        <v>5016</v>
      </c>
      <c r="F2240" s="410" t="s">
        <v>5017</v>
      </c>
      <c r="G2240" s="416">
        <v>46419</v>
      </c>
      <c r="H2240" s="410" t="s">
        <v>606</v>
      </c>
      <c r="I2240" s="417">
        <v>2</v>
      </c>
      <c r="J2240" s="417">
        <v>1</v>
      </c>
      <c r="K2240" s="417">
        <v>4</v>
      </c>
      <c r="L2240" s="417">
        <v>1</v>
      </c>
      <c r="M2240" s="410"/>
      <c r="N2240" s="410">
        <v>7</v>
      </c>
      <c r="O2240" s="85"/>
      <c r="P2240" s="85"/>
      <c r="Q2240" s="85"/>
      <c r="R2240" s="85"/>
      <c r="S2240" s="85" t="s">
        <v>1768</v>
      </c>
    </row>
    <row r="2241" spans="1:19" ht="14.5" customHeight="1">
      <c r="A2241" s="103" t="str">
        <f t="shared" si="34"/>
        <v>C0052</v>
      </c>
      <c r="B2241" s="414" t="s">
        <v>5011</v>
      </c>
      <c r="C2241" s="414" t="s">
        <v>5012</v>
      </c>
      <c r="D2241" s="414" t="s">
        <v>1813</v>
      </c>
      <c r="E2241" s="414" t="s">
        <v>5013</v>
      </c>
      <c r="F2241" s="414" t="s">
        <v>5014</v>
      </c>
      <c r="G2241" s="418">
        <v>46419</v>
      </c>
      <c r="H2241" s="414" t="s">
        <v>606</v>
      </c>
      <c r="I2241" s="419">
        <v>4</v>
      </c>
      <c r="J2241" s="419">
        <v>2</v>
      </c>
      <c r="K2241" s="419">
        <v>1</v>
      </c>
      <c r="L2241" s="419">
        <v>1</v>
      </c>
      <c r="M2241" s="414"/>
      <c r="N2241" s="414">
        <v>7</v>
      </c>
      <c r="O2241" s="103"/>
      <c r="P2241" s="103"/>
      <c r="Q2241" s="103"/>
      <c r="R2241" s="103"/>
      <c r="S2241" s="103" t="s">
        <v>1768</v>
      </c>
    </row>
    <row r="2242" spans="1:19" ht="14.5" customHeight="1">
      <c r="A2242" s="103" t="str">
        <f t="shared" ref="A2242:A2305" si="35">LEFT(B2242,5)</f>
        <v>C0052</v>
      </c>
      <c r="B2242" s="414" t="s">
        <v>5011</v>
      </c>
      <c r="C2242" s="414" t="s">
        <v>5015</v>
      </c>
      <c r="D2242" s="414" t="s">
        <v>1813</v>
      </c>
      <c r="E2242" s="414" t="s">
        <v>5016</v>
      </c>
      <c r="F2242" s="414" t="s">
        <v>5017</v>
      </c>
      <c r="G2242" s="418">
        <v>46419</v>
      </c>
      <c r="H2242" s="414" t="s">
        <v>606</v>
      </c>
      <c r="I2242" s="419">
        <v>4</v>
      </c>
      <c r="J2242" s="419">
        <v>2</v>
      </c>
      <c r="K2242" s="419">
        <v>1</v>
      </c>
      <c r="L2242" s="419">
        <v>1</v>
      </c>
      <c r="M2242" s="414"/>
      <c r="N2242" s="414">
        <v>7</v>
      </c>
      <c r="O2242" s="103"/>
      <c r="P2242" s="103"/>
      <c r="Q2242" s="103"/>
      <c r="R2242" s="103"/>
      <c r="S2242" s="103" t="s">
        <v>1768</v>
      </c>
    </row>
    <row r="2243" spans="1:19" ht="14.5" customHeight="1">
      <c r="A2243" s="82" t="str">
        <f t="shared" si="35"/>
        <v>C0053</v>
      </c>
      <c r="B2243" s="410" t="s">
        <v>5018</v>
      </c>
      <c r="C2243" s="410" t="s">
        <v>5019</v>
      </c>
      <c r="D2243" s="410" t="s">
        <v>1813</v>
      </c>
      <c r="E2243" s="410" t="s">
        <v>5020</v>
      </c>
      <c r="F2243" s="410" t="s">
        <v>5021</v>
      </c>
      <c r="G2243" s="416">
        <v>47088</v>
      </c>
      <c r="H2243" s="410" t="s">
        <v>606</v>
      </c>
      <c r="I2243" s="417">
        <v>10</v>
      </c>
      <c r="J2243" s="417">
        <v>9</v>
      </c>
      <c r="K2243" s="417">
        <v>6</v>
      </c>
      <c r="L2243" s="417">
        <v>3</v>
      </c>
      <c r="M2243" s="410" t="s">
        <v>115</v>
      </c>
      <c r="N2243" s="410">
        <v>7</v>
      </c>
      <c r="O2243" s="85"/>
      <c r="P2243" s="85"/>
      <c r="Q2243" s="85"/>
      <c r="R2243" s="85"/>
      <c r="S2243" s="85" t="s">
        <v>1768</v>
      </c>
    </row>
    <row r="2244" spans="1:19" ht="14.5" customHeight="1">
      <c r="A2244" s="82" t="str">
        <f t="shared" si="35"/>
        <v>C0053</v>
      </c>
      <c r="B2244" s="410" t="s">
        <v>5018</v>
      </c>
      <c r="C2244" s="410" t="s">
        <v>5019</v>
      </c>
      <c r="D2244" s="410" t="s">
        <v>1813</v>
      </c>
      <c r="E2244" s="410" t="s">
        <v>5022</v>
      </c>
      <c r="F2244" s="410" t="s">
        <v>5023</v>
      </c>
      <c r="G2244" s="416">
        <v>47088</v>
      </c>
      <c r="H2244" s="410" t="s">
        <v>606</v>
      </c>
      <c r="I2244" s="417">
        <v>10</v>
      </c>
      <c r="J2244" s="417">
        <v>9</v>
      </c>
      <c r="K2244" s="417">
        <v>6</v>
      </c>
      <c r="L2244" s="417">
        <v>3</v>
      </c>
      <c r="M2244" s="410" t="s">
        <v>115</v>
      </c>
      <c r="N2244" s="410" t="s">
        <v>116</v>
      </c>
      <c r="O2244" s="85"/>
      <c r="P2244" s="85"/>
      <c r="Q2244" s="85"/>
      <c r="R2244" s="85"/>
      <c r="S2244" s="85" t="s">
        <v>1768</v>
      </c>
    </row>
    <row r="2245" spans="1:19" ht="14.5" customHeight="1">
      <c r="A2245" s="103" t="str">
        <f t="shared" si="35"/>
        <v>C0053</v>
      </c>
      <c r="B2245" s="414" t="s">
        <v>5018</v>
      </c>
      <c r="C2245" s="414" t="s">
        <v>5019</v>
      </c>
      <c r="D2245" s="414" t="s">
        <v>1813</v>
      </c>
      <c r="E2245" s="414" t="s">
        <v>5020</v>
      </c>
      <c r="F2245" s="414" t="s">
        <v>5021</v>
      </c>
      <c r="G2245" s="418">
        <v>47088</v>
      </c>
      <c r="H2245" s="414" t="s">
        <v>606</v>
      </c>
      <c r="I2245" s="419">
        <v>6</v>
      </c>
      <c r="J2245" s="419">
        <v>10</v>
      </c>
      <c r="K2245" s="419">
        <v>9</v>
      </c>
      <c r="L2245" s="419">
        <v>3</v>
      </c>
      <c r="M2245" s="414" t="s">
        <v>115</v>
      </c>
      <c r="N2245" s="414">
        <v>7</v>
      </c>
      <c r="O2245" s="103"/>
      <c r="P2245" s="103"/>
      <c r="Q2245" s="103"/>
      <c r="R2245" s="103"/>
      <c r="S2245" s="103" t="s">
        <v>1768</v>
      </c>
    </row>
    <row r="2246" spans="1:19" ht="14.5" customHeight="1">
      <c r="A2246" s="103" t="str">
        <f t="shared" si="35"/>
        <v>C0053</v>
      </c>
      <c r="B2246" s="414" t="s">
        <v>5018</v>
      </c>
      <c r="C2246" s="414" t="s">
        <v>5019</v>
      </c>
      <c r="D2246" s="414" t="s">
        <v>1813</v>
      </c>
      <c r="E2246" s="414" t="s">
        <v>5022</v>
      </c>
      <c r="F2246" s="414" t="s">
        <v>5023</v>
      </c>
      <c r="G2246" s="418">
        <v>47088</v>
      </c>
      <c r="H2246" s="414" t="s">
        <v>606</v>
      </c>
      <c r="I2246" s="419">
        <v>6</v>
      </c>
      <c r="J2246" s="419">
        <v>10</v>
      </c>
      <c r="K2246" s="68">
        <v>9</v>
      </c>
      <c r="L2246" s="419">
        <v>3</v>
      </c>
      <c r="M2246" s="414" t="s">
        <v>115</v>
      </c>
      <c r="N2246" s="414" t="s">
        <v>116</v>
      </c>
      <c r="O2246" s="103"/>
      <c r="P2246" s="103"/>
      <c r="Q2246" s="103"/>
      <c r="R2246" s="103"/>
      <c r="S2246" s="103" t="s">
        <v>1768</v>
      </c>
    </row>
    <row r="2247" spans="1:19" ht="14.5" customHeight="1">
      <c r="A2247" s="82" t="str">
        <f t="shared" si="35"/>
        <v>C0061</v>
      </c>
      <c r="B2247" s="410" t="s">
        <v>829</v>
      </c>
      <c r="C2247" s="410" t="s">
        <v>5024</v>
      </c>
      <c r="D2247" s="410" t="s">
        <v>1813</v>
      </c>
      <c r="E2247" s="410" t="s">
        <v>5025</v>
      </c>
      <c r="F2247" s="410" t="s">
        <v>5026</v>
      </c>
      <c r="G2247" s="416">
        <v>45992</v>
      </c>
      <c r="H2247" s="410" t="s">
        <v>627</v>
      </c>
      <c r="I2247" s="417">
        <v>24</v>
      </c>
      <c r="J2247" s="417">
        <v>18</v>
      </c>
      <c r="K2247" s="417">
        <v>8</v>
      </c>
      <c r="L2247" s="417">
        <v>20</v>
      </c>
      <c r="M2247" s="410"/>
      <c r="N2247" s="410" t="s">
        <v>4095</v>
      </c>
      <c r="O2247" s="85"/>
      <c r="P2247" s="85"/>
      <c r="Q2247" s="85"/>
      <c r="R2247" s="85"/>
      <c r="S2247" s="85" t="s">
        <v>1768</v>
      </c>
    </row>
    <row r="2248" spans="1:19" ht="14.5" customHeight="1">
      <c r="A2248" s="82" t="str">
        <f t="shared" si="35"/>
        <v>C0061</v>
      </c>
      <c r="B2248" s="410" t="s">
        <v>829</v>
      </c>
      <c r="C2248" s="410" t="s">
        <v>5024</v>
      </c>
      <c r="D2248" s="410" t="s">
        <v>1813</v>
      </c>
      <c r="E2248" s="410" t="s">
        <v>5027</v>
      </c>
      <c r="F2248" s="410" t="s">
        <v>5028</v>
      </c>
      <c r="G2248" s="416">
        <v>45992</v>
      </c>
      <c r="H2248" s="410" t="s">
        <v>627</v>
      </c>
      <c r="I2248" s="417">
        <v>24</v>
      </c>
      <c r="J2248" s="417">
        <v>18</v>
      </c>
      <c r="K2248" s="417">
        <v>8</v>
      </c>
      <c r="L2248" s="417">
        <v>20</v>
      </c>
      <c r="M2248" s="410"/>
      <c r="N2248" s="410" t="s">
        <v>4095</v>
      </c>
      <c r="O2248" s="85"/>
      <c r="P2248" s="85"/>
      <c r="Q2248" s="85"/>
      <c r="R2248" s="85"/>
      <c r="S2248" s="85" t="s">
        <v>1768</v>
      </c>
    </row>
    <row r="2249" spans="1:19" ht="14.5" customHeight="1">
      <c r="A2249" s="82" t="str">
        <f t="shared" si="35"/>
        <v>C0061</v>
      </c>
      <c r="B2249" s="410" t="s">
        <v>829</v>
      </c>
      <c r="C2249" s="410" t="s">
        <v>5024</v>
      </c>
      <c r="D2249" s="410" t="s">
        <v>1813</v>
      </c>
      <c r="E2249" s="410" t="s">
        <v>5029</v>
      </c>
      <c r="F2249" s="410" t="s">
        <v>5030</v>
      </c>
      <c r="G2249" s="416">
        <v>45992</v>
      </c>
      <c r="H2249" s="410" t="s">
        <v>627</v>
      </c>
      <c r="I2249" s="417">
        <v>24</v>
      </c>
      <c r="J2249" s="417">
        <v>18</v>
      </c>
      <c r="K2249" s="417">
        <v>8</v>
      </c>
      <c r="L2249" s="417">
        <v>20</v>
      </c>
      <c r="M2249" s="410"/>
      <c r="N2249" s="410" t="s">
        <v>4095</v>
      </c>
      <c r="O2249" s="85"/>
      <c r="P2249" s="85"/>
      <c r="Q2249" s="85"/>
      <c r="R2249" s="85"/>
      <c r="S2249" s="85" t="s">
        <v>1768</v>
      </c>
    </row>
    <row r="2250" spans="1:19" ht="14.5" customHeight="1">
      <c r="A2250" s="82" t="str">
        <f t="shared" si="35"/>
        <v>C0061</v>
      </c>
      <c r="B2250" s="410" t="s">
        <v>829</v>
      </c>
      <c r="C2250" s="410" t="s">
        <v>5024</v>
      </c>
      <c r="D2250" s="410" t="s">
        <v>1813</v>
      </c>
      <c r="E2250" s="410" t="s">
        <v>5031</v>
      </c>
      <c r="F2250" s="410" t="s">
        <v>5032</v>
      </c>
      <c r="G2250" s="416">
        <v>45992</v>
      </c>
      <c r="H2250" s="410" t="s">
        <v>627</v>
      </c>
      <c r="I2250" s="417">
        <v>24</v>
      </c>
      <c r="J2250" s="417">
        <v>18</v>
      </c>
      <c r="K2250" s="417">
        <v>8</v>
      </c>
      <c r="L2250" s="417">
        <v>20</v>
      </c>
      <c r="M2250" s="410"/>
      <c r="N2250" s="410" t="s">
        <v>4095</v>
      </c>
      <c r="O2250" s="85"/>
      <c r="P2250" s="85"/>
      <c r="Q2250" s="85"/>
      <c r="R2250" s="85"/>
      <c r="S2250" s="85" t="s">
        <v>1768</v>
      </c>
    </row>
    <row r="2251" spans="1:19" ht="14.5" customHeight="1">
      <c r="A2251" s="82" t="str">
        <f t="shared" si="35"/>
        <v>C0061</v>
      </c>
      <c r="B2251" s="410" t="s">
        <v>829</v>
      </c>
      <c r="C2251" s="410" t="s">
        <v>5024</v>
      </c>
      <c r="D2251" s="410" t="s">
        <v>1813</v>
      </c>
      <c r="E2251" s="410" t="s">
        <v>5033</v>
      </c>
      <c r="F2251" s="410" t="s">
        <v>5034</v>
      </c>
      <c r="G2251" s="416">
        <v>45992</v>
      </c>
      <c r="H2251" s="410" t="s">
        <v>627</v>
      </c>
      <c r="I2251" s="417">
        <v>24</v>
      </c>
      <c r="J2251" s="417">
        <v>18</v>
      </c>
      <c r="K2251" s="417">
        <v>8</v>
      </c>
      <c r="L2251" s="417">
        <v>20</v>
      </c>
      <c r="M2251" s="410"/>
      <c r="N2251" s="410" t="s">
        <v>4095</v>
      </c>
      <c r="O2251" s="85"/>
      <c r="P2251" s="85"/>
      <c r="Q2251" s="85"/>
      <c r="R2251" s="85"/>
      <c r="S2251" s="85" t="s">
        <v>1768</v>
      </c>
    </row>
    <row r="2252" spans="1:19" ht="14.5" customHeight="1">
      <c r="A2252" s="103" t="str">
        <f t="shared" si="35"/>
        <v>C0061</v>
      </c>
      <c r="B2252" s="414" t="s">
        <v>829</v>
      </c>
      <c r="C2252" s="414" t="s">
        <v>5024</v>
      </c>
      <c r="D2252" s="414" t="s">
        <v>1813</v>
      </c>
      <c r="E2252" s="414" t="s">
        <v>5025</v>
      </c>
      <c r="F2252" s="414" t="s">
        <v>5026</v>
      </c>
      <c r="G2252" s="418">
        <v>45992</v>
      </c>
      <c r="H2252" s="414" t="s">
        <v>627</v>
      </c>
      <c r="I2252" s="419">
        <v>8</v>
      </c>
      <c r="J2252" s="419">
        <v>24</v>
      </c>
      <c r="K2252" s="419">
        <v>18</v>
      </c>
      <c r="L2252" s="419">
        <v>20</v>
      </c>
      <c r="M2252" s="414"/>
      <c r="N2252" s="414" t="s">
        <v>4095</v>
      </c>
      <c r="O2252" s="103"/>
      <c r="P2252" s="103"/>
      <c r="Q2252" s="103"/>
      <c r="R2252" s="103"/>
      <c r="S2252" s="103" t="s">
        <v>1768</v>
      </c>
    </row>
    <row r="2253" spans="1:19" ht="14.5" customHeight="1">
      <c r="A2253" s="103" t="str">
        <f t="shared" si="35"/>
        <v>C0061</v>
      </c>
      <c r="B2253" s="414" t="s">
        <v>829</v>
      </c>
      <c r="C2253" s="414" t="s">
        <v>5024</v>
      </c>
      <c r="D2253" s="414" t="s">
        <v>1813</v>
      </c>
      <c r="E2253" s="414" t="s">
        <v>5027</v>
      </c>
      <c r="F2253" s="414" t="s">
        <v>5028</v>
      </c>
      <c r="G2253" s="418">
        <v>45992</v>
      </c>
      <c r="H2253" s="414" t="s">
        <v>627</v>
      </c>
      <c r="I2253" s="419">
        <v>8</v>
      </c>
      <c r="J2253" s="419">
        <v>24</v>
      </c>
      <c r="K2253" s="419">
        <v>18</v>
      </c>
      <c r="L2253" s="419">
        <v>20</v>
      </c>
      <c r="M2253" s="414"/>
      <c r="N2253" s="414" t="s">
        <v>4095</v>
      </c>
      <c r="O2253" s="103"/>
      <c r="P2253" s="103"/>
      <c r="Q2253" s="103"/>
      <c r="R2253" s="103"/>
      <c r="S2253" s="103" t="s">
        <v>1768</v>
      </c>
    </row>
    <row r="2254" spans="1:19" ht="14.5" customHeight="1">
      <c r="A2254" s="103" t="str">
        <f t="shared" si="35"/>
        <v>C0061</v>
      </c>
      <c r="B2254" s="414" t="s">
        <v>829</v>
      </c>
      <c r="C2254" s="414" t="s">
        <v>5024</v>
      </c>
      <c r="D2254" s="414" t="s">
        <v>1813</v>
      </c>
      <c r="E2254" s="414" t="s">
        <v>5029</v>
      </c>
      <c r="F2254" s="414" t="s">
        <v>5030</v>
      </c>
      <c r="G2254" s="418">
        <v>45992</v>
      </c>
      <c r="H2254" s="414" t="s">
        <v>627</v>
      </c>
      <c r="I2254" s="419">
        <v>8</v>
      </c>
      <c r="J2254" s="419">
        <v>24</v>
      </c>
      <c r="K2254" s="419">
        <v>18</v>
      </c>
      <c r="L2254" s="419">
        <v>20</v>
      </c>
      <c r="M2254" s="414"/>
      <c r="N2254" s="414" t="s">
        <v>4095</v>
      </c>
      <c r="O2254" s="103"/>
      <c r="P2254" s="103"/>
      <c r="Q2254" s="103"/>
      <c r="R2254" s="103"/>
      <c r="S2254" s="103" t="s">
        <v>1768</v>
      </c>
    </row>
    <row r="2255" spans="1:19" ht="14.5" customHeight="1">
      <c r="A2255" s="103" t="str">
        <f t="shared" si="35"/>
        <v>C0061</v>
      </c>
      <c r="B2255" s="414" t="s">
        <v>829</v>
      </c>
      <c r="C2255" s="414" t="s">
        <v>5024</v>
      </c>
      <c r="D2255" s="414" t="s">
        <v>1813</v>
      </c>
      <c r="E2255" s="414" t="s">
        <v>5031</v>
      </c>
      <c r="F2255" s="414" t="s">
        <v>5032</v>
      </c>
      <c r="G2255" s="418">
        <v>45992</v>
      </c>
      <c r="H2255" s="414" t="s">
        <v>627</v>
      </c>
      <c r="I2255" s="419">
        <v>8</v>
      </c>
      <c r="J2255" s="419">
        <v>24</v>
      </c>
      <c r="K2255" s="419">
        <v>18</v>
      </c>
      <c r="L2255" s="419">
        <v>20</v>
      </c>
      <c r="M2255" s="414"/>
      <c r="N2255" s="414" t="s">
        <v>4095</v>
      </c>
      <c r="O2255" s="103"/>
      <c r="P2255" s="103"/>
      <c r="Q2255" s="103"/>
      <c r="R2255" s="103"/>
      <c r="S2255" s="103" t="s">
        <v>1768</v>
      </c>
    </row>
    <row r="2256" spans="1:19" ht="14.5" customHeight="1">
      <c r="A2256" s="103" t="str">
        <f t="shared" si="35"/>
        <v>C0061</v>
      </c>
      <c r="B2256" s="414" t="s">
        <v>829</v>
      </c>
      <c r="C2256" s="414" t="s">
        <v>5024</v>
      </c>
      <c r="D2256" s="414" t="s">
        <v>1813</v>
      </c>
      <c r="E2256" s="414" t="s">
        <v>5033</v>
      </c>
      <c r="F2256" s="414" t="s">
        <v>5034</v>
      </c>
      <c r="G2256" s="418">
        <v>45992</v>
      </c>
      <c r="H2256" s="414" t="s">
        <v>627</v>
      </c>
      <c r="I2256" s="419">
        <v>8</v>
      </c>
      <c r="J2256" s="419">
        <v>24</v>
      </c>
      <c r="K2256" s="419">
        <v>18</v>
      </c>
      <c r="L2256" s="419">
        <v>20</v>
      </c>
      <c r="M2256" s="414"/>
      <c r="N2256" s="414" t="s">
        <v>4095</v>
      </c>
      <c r="O2256" s="103"/>
      <c r="P2256" s="103"/>
      <c r="Q2256" s="103"/>
      <c r="R2256" s="103"/>
      <c r="S2256" s="103" t="s">
        <v>1768</v>
      </c>
    </row>
    <row r="2257" spans="1:19" ht="14.5" customHeight="1">
      <c r="A2257" s="82" t="str">
        <f t="shared" si="35"/>
        <v>C0061</v>
      </c>
      <c r="B2257" s="410" t="s">
        <v>5035</v>
      </c>
      <c r="C2257" s="410" t="s">
        <v>5036</v>
      </c>
      <c r="D2257" s="410" t="s">
        <v>1813</v>
      </c>
      <c r="E2257" s="410" t="s">
        <v>5037</v>
      </c>
      <c r="F2257" s="410" t="s">
        <v>5038</v>
      </c>
      <c r="G2257" s="416">
        <v>45992</v>
      </c>
      <c r="H2257" s="410" t="s">
        <v>606</v>
      </c>
      <c r="I2257" s="417">
        <v>0</v>
      </c>
      <c r="J2257" s="417">
        <v>0</v>
      </c>
      <c r="K2257" s="417">
        <v>0</v>
      </c>
      <c r="L2257" s="417">
        <v>0</v>
      </c>
      <c r="M2257" s="410"/>
      <c r="N2257" s="410" t="s">
        <v>4095</v>
      </c>
      <c r="O2257" s="85"/>
      <c r="P2257" s="85"/>
      <c r="Q2257" s="85"/>
      <c r="R2257" s="85"/>
      <c r="S2257" s="85" t="s">
        <v>1768</v>
      </c>
    </row>
    <row r="2258" spans="1:19" ht="14.5" customHeight="1">
      <c r="A2258" s="82" t="str">
        <f t="shared" si="35"/>
        <v>C0061</v>
      </c>
      <c r="B2258" s="410" t="s">
        <v>5035</v>
      </c>
      <c r="C2258" s="410" t="s">
        <v>5036</v>
      </c>
      <c r="D2258" s="410" t="s">
        <v>1813</v>
      </c>
      <c r="E2258" s="410" t="s">
        <v>5039</v>
      </c>
      <c r="F2258" s="410" t="s">
        <v>5040</v>
      </c>
      <c r="G2258" s="416">
        <v>45992</v>
      </c>
      <c r="H2258" s="410" t="s">
        <v>606</v>
      </c>
      <c r="I2258" s="417">
        <v>0</v>
      </c>
      <c r="J2258" s="417">
        <v>0</v>
      </c>
      <c r="K2258" s="417">
        <v>0</v>
      </c>
      <c r="L2258" s="417">
        <v>0</v>
      </c>
      <c r="M2258" s="410"/>
      <c r="N2258" s="410" t="s">
        <v>4095</v>
      </c>
      <c r="O2258" s="85"/>
      <c r="P2258" s="85"/>
      <c r="Q2258" s="85"/>
      <c r="R2258" s="85"/>
      <c r="S2258" s="85" t="s">
        <v>1768</v>
      </c>
    </row>
    <row r="2259" spans="1:19" ht="14.5" customHeight="1">
      <c r="A2259" s="82" t="str">
        <f t="shared" si="35"/>
        <v>C0061</v>
      </c>
      <c r="B2259" s="410" t="s">
        <v>5035</v>
      </c>
      <c r="C2259" s="410" t="s">
        <v>5036</v>
      </c>
      <c r="D2259" s="410" t="s">
        <v>1813</v>
      </c>
      <c r="E2259" s="410" t="s">
        <v>5041</v>
      </c>
      <c r="F2259" s="410" t="s">
        <v>5042</v>
      </c>
      <c r="G2259" s="416">
        <v>45992</v>
      </c>
      <c r="H2259" s="410" t="s">
        <v>606</v>
      </c>
      <c r="I2259" s="417">
        <v>0</v>
      </c>
      <c r="J2259" s="417">
        <v>0</v>
      </c>
      <c r="K2259" s="417">
        <v>0</v>
      </c>
      <c r="L2259" s="417">
        <v>0</v>
      </c>
      <c r="M2259" s="410"/>
      <c r="N2259" s="410" t="s">
        <v>4095</v>
      </c>
      <c r="O2259" s="85"/>
      <c r="P2259" s="85"/>
      <c r="Q2259" s="85"/>
      <c r="R2259" s="85"/>
      <c r="S2259" s="85" t="s">
        <v>1768</v>
      </c>
    </row>
    <row r="2260" spans="1:19" ht="14.5" customHeight="1">
      <c r="A2260" s="82" t="str">
        <f t="shared" si="35"/>
        <v>C0061</v>
      </c>
      <c r="B2260" s="410" t="s">
        <v>5035</v>
      </c>
      <c r="C2260" s="410" t="s">
        <v>5036</v>
      </c>
      <c r="D2260" s="410" t="s">
        <v>1813</v>
      </c>
      <c r="E2260" s="410" t="s">
        <v>5043</v>
      </c>
      <c r="F2260" s="410" t="s">
        <v>5044</v>
      </c>
      <c r="G2260" s="416">
        <v>45992</v>
      </c>
      <c r="H2260" s="410" t="s">
        <v>606</v>
      </c>
      <c r="I2260" s="417">
        <v>0</v>
      </c>
      <c r="J2260" s="417">
        <v>0</v>
      </c>
      <c r="K2260" s="417">
        <v>0</v>
      </c>
      <c r="L2260" s="417">
        <v>0</v>
      </c>
      <c r="M2260" s="410"/>
      <c r="N2260" s="410" t="s">
        <v>4095</v>
      </c>
      <c r="O2260" s="85"/>
      <c r="P2260" s="85"/>
      <c r="Q2260" s="85"/>
      <c r="R2260" s="85"/>
      <c r="S2260" s="85" t="s">
        <v>1768</v>
      </c>
    </row>
    <row r="2261" spans="1:19" ht="14.5" customHeight="1">
      <c r="A2261" s="82" t="str">
        <f t="shared" si="35"/>
        <v>C0061</v>
      </c>
      <c r="B2261" s="410" t="s">
        <v>5035</v>
      </c>
      <c r="C2261" s="410" t="s">
        <v>5036</v>
      </c>
      <c r="D2261" s="410" t="s">
        <v>1813</v>
      </c>
      <c r="E2261" s="410" t="s">
        <v>5045</v>
      </c>
      <c r="F2261" s="410" t="s">
        <v>5046</v>
      </c>
      <c r="G2261" s="416">
        <v>45992</v>
      </c>
      <c r="H2261" s="410" t="s">
        <v>606</v>
      </c>
      <c r="I2261" s="417">
        <v>0</v>
      </c>
      <c r="J2261" s="417">
        <v>0</v>
      </c>
      <c r="K2261" s="417">
        <v>0</v>
      </c>
      <c r="L2261" s="417">
        <v>0</v>
      </c>
      <c r="M2261" s="410"/>
      <c r="N2261" s="410" t="s">
        <v>4095</v>
      </c>
      <c r="O2261" s="85"/>
      <c r="P2261" s="85"/>
      <c r="Q2261" s="85"/>
      <c r="R2261" s="85"/>
      <c r="S2261" s="85" t="s">
        <v>1768</v>
      </c>
    </row>
    <row r="2262" spans="1:19" ht="14.5" customHeight="1">
      <c r="A2262" s="103" t="str">
        <f t="shared" si="35"/>
        <v>C0061</v>
      </c>
      <c r="B2262" s="414" t="s">
        <v>5035</v>
      </c>
      <c r="C2262" s="414" t="s">
        <v>5036</v>
      </c>
      <c r="D2262" s="414" t="s">
        <v>1813</v>
      </c>
      <c r="E2262" s="414" t="s">
        <v>5037</v>
      </c>
      <c r="F2262" s="414" t="s">
        <v>5038</v>
      </c>
      <c r="G2262" s="418">
        <v>45992</v>
      </c>
      <c r="H2262" s="414" t="s">
        <v>606</v>
      </c>
      <c r="I2262" s="419">
        <v>0</v>
      </c>
      <c r="J2262" s="419">
        <v>0</v>
      </c>
      <c r="K2262" s="419">
        <v>0</v>
      </c>
      <c r="L2262" s="419">
        <v>0</v>
      </c>
      <c r="M2262" s="414"/>
      <c r="N2262" s="414" t="s">
        <v>4095</v>
      </c>
      <c r="O2262" s="103"/>
      <c r="P2262" s="103"/>
      <c r="Q2262" s="103"/>
      <c r="R2262" s="103"/>
      <c r="S2262" s="103" t="s">
        <v>1768</v>
      </c>
    </row>
    <row r="2263" spans="1:19" ht="14.5" customHeight="1">
      <c r="A2263" s="103" t="str">
        <f t="shared" si="35"/>
        <v>C0061</v>
      </c>
      <c r="B2263" s="414" t="s">
        <v>5035</v>
      </c>
      <c r="C2263" s="414" t="s">
        <v>5036</v>
      </c>
      <c r="D2263" s="414" t="s">
        <v>1813</v>
      </c>
      <c r="E2263" s="414" t="s">
        <v>5039</v>
      </c>
      <c r="F2263" s="414" t="s">
        <v>5040</v>
      </c>
      <c r="G2263" s="418">
        <v>45992</v>
      </c>
      <c r="H2263" s="414" t="s">
        <v>606</v>
      </c>
      <c r="I2263" s="419">
        <v>0</v>
      </c>
      <c r="J2263" s="419">
        <v>0</v>
      </c>
      <c r="K2263" s="419">
        <v>0</v>
      </c>
      <c r="L2263" s="419">
        <v>0</v>
      </c>
      <c r="M2263" s="414"/>
      <c r="N2263" s="414" t="s">
        <v>4095</v>
      </c>
      <c r="O2263" s="103"/>
      <c r="P2263" s="103"/>
      <c r="Q2263" s="103"/>
      <c r="R2263" s="103"/>
      <c r="S2263" s="103" t="s">
        <v>1768</v>
      </c>
    </row>
    <row r="2264" spans="1:19" ht="14.5" customHeight="1">
      <c r="A2264" s="103" t="str">
        <f t="shared" si="35"/>
        <v>C0061</v>
      </c>
      <c r="B2264" s="414" t="s">
        <v>5035</v>
      </c>
      <c r="C2264" s="414" t="s">
        <v>5036</v>
      </c>
      <c r="D2264" s="414" t="s">
        <v>1813</v>
      </c>
      <c r="E2264" s="414" t="s">
        <v>5041</v>
      </c>
      <c r="F2264" s="414" t="s">
        <v>5042</v>
      </c>
      <c r="G2264" s="418">
        <v>45992</v>
      </c>
      <c r="H2264" s="414" t="s">
        <v>606</v>
      </c>
      <c r="I2264" s="419">
        <v>0</v>
      </c>
      <c r="J2264" s="419">
        <v>0</v>
      </c>
      <c r="K2264" s="419">
        <v>0</v>
      </c>
      <c r="L2264" s="419">
        <v>0</v>
      </c>
      <c r="M2264" s="414"/>
      <c r="N2264" s="414" t="s">
        <v>4095</v>
      </c>
      <c r="O2264" s="103"/>
      <c r="P2264" s="103"/>
      <c r="Q2264" s="103"/>
      <c r="R2264" s="103"/>
      <c r="S2264" s="103" t="s">
        <v>1768</v>
      </c>
    </row>
    <row r="2265" spans="1:19" ht="14.5" customHeight="1">
      <c r="A2265" s="103" t="str">
        <f t="shared" si="35"/>
        <v>C0061</v>
      </c>
      <c r="B2265" s="414" t="s">
        <v>5035</v>
      </c>
      <c r="C2265" s="414" t="s">
        <v>5036</v>
      </c>
      <c r="D2265" s="414" t="s">
        <v>1813</v>
      </c>
      <c r="E2265" s="414" t="s">
        <v>5043</v>
      </c>
      <c r="F2265" s="414" t="s">
        <v>5044</v>
      </c>
      <c r="G2265" s="418">
        <v>45992</v>
      </c>
      <c r="H2265" s="414" t="s">
        <v>606</v>
      </c>
      <c r="I2265" s="419">
        <v>0</v>
      </c>
      <c r="J2265" s="419">
        <v>0</v>
      </c>
      <c r="K2265" s="419">
        <v>0</v>
      </c>
      <c r="L2265" s="419">
        <v>0</v>
      </c>
      <c r="M2265" s="414"/>
      <c r="N2265" s="414" t="s">
        <v>4095</v>
      </c>
      <c r="O2265" s="103"/>
      <c r="P2265" s="103"/>
      <c r="Q2265" s="103"/>
      <c r="R2265" s="103"/>
      <c r="S2265" s="103" t="s">
        <v>1768</v>
      </c>
    </row>
    <row r="2266" spans="1:19" ht="14.5" customHeight="1">
      <c r="A2266" s="103" t="str">
        <f t="shared" si="35"/>
        <v>C0061</v>
      </c>
      <c r="B2266" s="414" t="s">
        <v>5035</v>
      </c>
      <c r="C2266" s="414" t="s">
        <v>5036</v>
      </c>
      <c r="D2266" s="414" t="s">
        <v>1813</v>
      </c>
      <c r="E2266" s="414" t="s">
        <v>5045</v>
      </c>
      <c r="F2266" s="414" t="s">
        <v>5046</v>
      </c>
      <c r="G2266" s="418">
        <v>45992</v>
      </c>
      <c r="H2266" s="414" t="s">
        <v>606</v>
      </c>
      <c r="I2266" s="419">
        <v>0</v>
      </c>
      <c r="J2266" s="419">
        <v>0</v>
      </c>
      <c r="K2266" s="419">
        <v>0</v>
      </c>
      <c r="L2266" s="419">
        <v>0</v>
      </c>
      <c r="M2266" s="414"/>
      <c r="N2266" s="414" t="s">
        <v>4095</v>
      </c>
      <c r="O2266" s="103"/>
      <c r="P2266" s="103"/>
      <c r="Q2266" s="103"/>
      <c r="R2266" s="103"/>
      <c r="S2266" s="103" t="s">
        <v>1768</v>
      </c>
    </row>
    <row r="2267" spans="1:19" ht="14.5" customHeight="1">
      <c r="A2267" s="82" t="str">
        <f t="shared" si="35"/>
        <v>C0062</v>
      </c>
      <c r="B2267" s="410" t="s">
        <v>832</v>
      </c>
      <c r="C2267" s="410" t="s">
        <v>5047</v>
      </c>
      <c r="D2267" s="410" t="s">
        <v>1813</v>
      </c>
      <c r="E2267" s="410" t="s">
        <v>5048</v>
      </c>
      <c r="F2267" s="410" t="s">
        <v>5049</v>
      </c>
      <c r="G2267" s="416">
        <v>48366</v>
      </c>
      <c r="H2267" s="410" t="s">
        <v>606</v>
      </c>
      <c r="I2267" s="417">
        <v>13</v>
      </c>
      <c r="J2267" s="417">
        <v>7</v>
      </c>
      <c r="K2267" s="417">
        <v>3</v>
      </c>
      <c r="L2267" s="417">
        <v>2</v>
      </c>
      <c r="M2267" s="410"/>
      <c r="N2267" s="410">
        <v>7</v>
      </c>
      <c r="O2267" s="85"/>
      <c r="P2267" s="85"/>
      <c r="Q2267" s="85"/>
      <c r="R2267" s="85"/>
      <c r="S2267" s="85" t="s">
        <v>1768</v>
      </c>
    </row>
    <row r="2268" spans="1:19" ht="14.5" customHeight="1">
      <c r="A2268" s="82" t="str">
        <f t="shared" si="35"/>
        <v>C0062</v>
      </c>
      <c r="B2268" s="410" t="s">
        <v>832</v>
      </c>
      <c r="C2268" s="410" t="s">
        <v>5047</v>
      </c>
      <c r="D2268" s="410" t="s">
        <v>1813</v>
      </c>
      <c r="E2268" s="410" t="s">
        <v>5050</v>
      </c>
      <c r="F2268" s="410" t="s">
        <v>5051</v>
      </c>
      <c r="G2268" s="416">
        <v>48366</v>
      </c>
      <c r="H2268" s="410" t="s">
        <v>606</v>
      </c>
      <c r="I2268" s="417">
        <v>13</v>
      </c>
      <c r="J2268" s="417">
        <v>7</v>
      </c>
      <c r="K2268" s="417">
        <v>3</v>
      </c>
      <c r="L2268" s="417">
        <v>2</v>
      </c>
      <c r="M2268" s="410"/>
      <c r="N2268" s="410">
        <v>7</v>
      </c>
      <c r="O2268" s="85"/>
      <c r="P2268" s="85"/>
      <c r="Q2268" s="85"/>
      <c r="R2268" s="85"/>
      <c r="S2268" s="85" t="s">
        <v>1768</v>
      </c>
    </row>
    <row r="2269" spans="1:19" ht="14.5" customHeight="1">
      <c r="A2269" s="82" t="str">
        <f t="shared" si="35"/>
        <v>C0062</v>
      </c>
      <c r="B2269" s="410" t="s">
        <v>832</v>
      </c>
      <c r="C2269" s="410" t="s">
        <v>5047</v>
      </c>
      <c r="D2269" s="410" t="s">
        <v>1813</v>
      </c>
      <c r="E2269" s="410" t="s">
        <v>5052</v>
      </c>
      <c r="F2269" s="410" t="s">
        <v>5053</v>
      </c>
      <c r="G2269" s="416">
        <v>48366</v>
      </c>
      <c r="H2269" s="410" t="s">
        <v>606</v>
      </c>
      <c r="I2269" s="417">
        <v>13</v>
      </c>
      <c r="J2269" s="417">
        <v>7</v>
      </c>
      <c r="K2269" s="417">
        <v>3</v>
      </c>
      <c r="L2269" s="417">
        <v>2</v>
      </c>
      <c r="M2269" s="410"/>
      <c r="N2269" s="410">
        <v>7</v>
      </c>
      <c r="O2269" s="85"/>
      <c r="P2269" s="85"/>
      <c r="Q2269" s="85"/>
      <c r="R2269" s="85"/>
      <c r="S2269" s="85" t="s">
        <v>1768</v>
      </c>
    </row>
    <row r="2270" spans="1:19" ht="14.5" customHeight="1">
      <c r="A2270" s="82" t="str">
        <f t="shared" si="35"/>
        <v>C0062</v>
      </c>
      <c r="B2270" s="410" t="s">
        <v>832</v>
      </c>
      <c r="C2270" s="410" t="s">
        <v>5047</v>
      </c>
      <c r="D2270" s="410" t="s">
        <v>1813</v>
      </c>
      <c r="E2270" s="410" t="s">
        <v>5054</v>
      </c>
      <c r="F2270" s="410" t="s">
        <v>5055</v>
      </c>
      <c r="G2270" s="416">
        <v>48366</v>
      </c>
      <c r="H2270" s="410" t="s">
        <v>606</v>
      </c>
      <c r="I2270" s="417">
        <v>13</v>
      </c>
      <c r="J2270" s="417">
        <v>7</v>
      </c>
      <c r="K2270" s="417">
        <v>3</v>
      </c>
      <c r="L2270" s="417">
        <v>2</v>
      </c>
      <c r="M2270" s="410"/>
      <c r="N2270" s="410">
        <v>7</v>
      </c>
      <c r="O2270" s="85"/>
      <c r="P2270" s="85"/>
      <c r="Q2270" s="85"/>
      <c r="R2270" s="85"/>
      <c r="S2270" s="85" t="s">
        <v>1768</v>
      </c>
    </row>
    <row r="2271" spans="1:19" ht="14.5" customHeight="1">
      <c r="A2271" s="82" t="str">
        <f t="shared" si="35"/>
        <v>C0062</v>
      </c>
      <c r="B2271" s="410" t="s">
        <v>832</v>
      </c>
      <c r="C2271" s="410" t="s">
        <v>5047</v>
      </c>
      <c r="D2271" s="410" t="s">
        <v>1813</v>
      </c>
      <c r="E2271" s="410" t="s">
        <v>5056</v>
      </c>
      <c r="F2271" s="410" t="s">
        <v>5057</v>
      </c>
      <c r="G2271" s="416">
        <v>48366</v>
      </c>
      <c r="H2271" s="410" t="s">
        <v>606</v>
      </c>
      <c r="I2271" s="417">
        <v>13</v>
      </c>
      <c r="J2271" s="417">
        <v>7</v>
      </c>
      <c r="K2271" s="417">
        <v>3</v>
      </c>
      <c r="L2271" s="417">
        <v>2</v>
      </c>
      <c r="M2271" s="410"/>
      <c r="N2271" s="410">
        <v>7</v>
      </c>
      <c r="O2271" s="85"/>
      <c r="P2271" s="85"/>
      <c r="Q2271" s="85"/>
      <c r="R2271" s="85"/>
      <c r="S2271" s="85" t="s">
        <v>1768</v>
      </c>
    </row>
    <row r="2272" spans="1:19" ht="14.5" customHeight="1">
      <c r="A2272" s="82" t="str">
        <f t="shared" si="35"/>
        <v>C0062</v>
      </c>
      <c r="B2272" s="410" t="s">
        <v>832</v>
      </c>
      <c r="C2272" s="410" t="s">
        <v>5047</v>
      </c>
      <c r="D2272" s="410" t="s">
        <v>1813</v>
      </c>
      <c r="E2272" s="410" t="s">
        <v>5058</v>
      </c>
      <c r="F2272" s="410" t="s">
        <v>5059</v>
      </c>
      <c r="G2272" s="416">
        <v>48366</v>
      </c>
      <c r="H2272" s="410" t="s">
        <v>606</v>
      </c>
      <c r="I2272" s="417">
        <v>13</v>
      </c>
      <c r="J2272" s="417">
        <v>7</v>
      </c>
      <c r="K2272" s="417">
        <v>3</v>
      </c>
      <c r="L2272" s="417">
        <v>2</v>
      </c>
      <c r="M2272" s="410"/>
      <c r="N2272" s="410">
        <v>7</v>
      </c>
      <c r="O2272" s="85"/>
      <c r="P2272" s="85"/>
      <c r="Q2272" s="85"/>
      <c r="R2272" s="85"/>
      <c r="S2272" s="85" t="s">
        <v>1768</v>
      </c>
    </row>
    <row r="2273" spans="1:19" ht="14.5" customHeight="1">
      <c r="A2273" s="82" t="str">
        <f t="shared" si="35"/>
        <v>C0062</v>
      </c>
      <c r="B2273" s="410" t="s">
        <v>832</v>
      </c>
      <c r="C2273" s="410" t="s">
        <v>5047</v>
      </c>
      <c r="D2273" s="410" t="s">
        <v>1813</v>
      </c>
      <c r="E2273" s="410" t="s">
        <v>5060</v>
      </c>
      <c r="F2273" s="410" t="s">
        <v>5061</v>
      </c>
      <c r="G2273" s="416">
        <v>48366</v>
      </c>
      <c r="H2273" s="410" t="s">
        <v>606</v>
      </c>
      <c r="I2273" s="417">
        <v>13</v>
      </c>
      <c r="J2273" s="417">
        <v>7</v>
      </c>
      <c r="K2273" s="417">
        <v>3</v>
      </c>
      <c r="L2273" s="417">
        <v>2</v>
      </c>
      <c r="M2273" s="410"/>
      <c r="N2273" s="410">
        <v>7</v>
      </c>
      <c r="O2273" s="85"/>
      <c r="P2273" s="85"/>
      <c r="Q2273" s="85"/>
      <c r="R2273" s="85"/>
      <c r="S2273" s="85" t="s">
        <v>1768</v>
      </c>
    </row>
    <row r="2274" spans="1:19" ht="14.5" customHeight="1">
      <c r="A2274" s="82" t="str">
        <f t="shared" si="35"/>
        <v>C0062</v>
      </c>
      <c r="B2274" s="410" t="s">
        <v>832</v>
      </c>
      <c r="C2274" s="410" t="s">
        <v>5047</v>
      </c>
      <c r="D2274" s="410" t="s">
        <v>1813</v>
      </c>
      <c r="E2274" s="410" t="s">
        <v>5062</v>
      </c>
      <c r="F2274" s="410" t="s">
        <v>5063</v>
      </c>
      <c r="G2274" s="416">
        <v>48366</v>
      </c>
      <c r="H2274" s="410" t="s">
        <v>606</v>
      </c>
      <c r="I2274" s="67">
        <v>13</v>
      </c>
      <c r="J2274" s="67">
        <v>7</v>
      </c>
      <c r="K2274" s="67">
        <v>3</v>
      </c>
      <c r="L2274" s="67">
        <v>2</v>
      </c>
      <c r="M2274" s="410"/>
      <c r="N2274" s="410">
        <v>7</v>
      </c>
      <c r="O2274" s="85"/>
      <c r="P2274" s="85"/>
      <c r="Q2274" s="85"/>
      <c r="R2274" s="85"/>
      <c r="S2274" s="85" t="s">
        <v>1768</v>
      </c>
    </row>
    <row r="2275" spans="1:19" ht="14.5" customHeight="1">
      <c r="A2275" s="82" t="str">
        <f t="shared" si="35"/>
        <v>C0062</v>
      </c>
      <c r="B2275" s="410" t="s">
        <v>832</v>
      </c>
      <c r="C2275" s="410" t="s">
        <v>5047</v>
      </c>
      <c r="D2275" s="410" t="s">
        <v>1813</v>
      </c>
      <c r="E2275" s="410" t="s">
        <v>5064</v>
      </c>
      <c r="F2275" s="410" t="s">
        <v>5065</v>
      </c>
      <c r="G2275" s="416">
        <v>48366</v>
      </c>
      <c r="H2275" s="410" t="s">
        <v>606</v>
      </c>
      <c r="I2275" s="417">
        <v>13</v>
      </c>
      <c r="J2275" s="417">
        <v>7</v>
      </c>
      <c r="K2275" s="417">
        <v>3</v>
      </c>
      <c r="L2275" s="417">
        <v>2</v>
      </c>
      <c r="M2275" s="410"/>
      <c r="N2275" s="410">
        <v>7</v>
      </c>
      <c r="O2275" s="85"/>
      <c r="P2275" s="85"/>
      <c r="Q2275" s="85"/>
      <c r="R2275" s="85"/>
      <c r="S2275" s="85" t="s">
        <v>1768</v>
      </c>
    </row>
    <row r="2276" spans="1:19" ht="14.5" customHeight="1">
      <c r="A2276" s="82" t="str">
        <f t="shared" si="35"/>
        <v>C0062</v>
      </c>
      <c r="B2276" s="410" t="s">
        <v>832</v>
      </c>
      <c r="C2276" s="410" t="s">
        <v>5047</v>
      </c>
      <c r="D2276" s="410" t="s">
        <v>1813</v>
      </c>
      <c r="E2276" s="410" t="s">
        <v>5066</v>
      </c>
      <c r="F2276" s="410" t="s">
        <v>5067</v>
      </c>
      <c r="G2276" s="416">
        <v>48366</v>
      </c>
      <c r="H2276" s="410" t="s">
        <v>606</v>
      </c>
      <c r="I2276" s="417">
        <v>13</v>
      </c>
      <c r="J2276" s="417">
        <v>7</v>
      </c>
      <c r="K2276" s="417">
        <v>3</v>
      </c>
      <c r="L2276" s="417">
        <v>2</v>
      </c>
      <c r="M2276" s="410"/>
      <c r="N2276" s="410">
        <v>7</v>
      </c>
      <c r="O2276" s="85"/>
      <c r="P2276" s="85"/>
      <c r="Q2276" s="85"/>
      <c r="R2276" s="85"/>
      <c r="S2276" s="85" t="s">
        <v>1768</v>
      </c>
    </row>
    <row r="2277" spans="1:19" ht="14.5" customHeight="1">
      <c r="A2277" s="82" t="str">
        <f t="shared" si="35"/>
        <v>C0062</v>
      </c>
      <c r="B2277" s="410" t="s">
        <v>832</v>
      </c>
      <c r="C2277" s="410" t="s">
        <v>5047</v>
      </c>
      <c r="D2277" s="410" t="s">
        <v>1813</v>
      </c>
      <c r="E2277" s="410" t="s">
        <v>5068</v>
      </c>
      <c r="F2277" s="410" t="s">
        <v>5069</v>
      </c>
      <c r="G2277" s="416">
        <v>48366</v>
      </c>
      <c r="H2277" s="410" t="s">
        <v>606</v>
      </c>
      <c r="I2277" s="417">
        <v>13</v>
      </c>
      <c r="J2277" s="417">
        <v>7</v>
      </c>
      <c r="K2277" s="417">
        <v>3</v>
      </c>
      <c r="L2277" s="417">
        <v>2</v>
      </c>
      <c r="M2277" s="410"/>
      <c r="N2277" s="410">
        <v>7</v>
      </c>
      <c r="O2277" s="85"/>
      <c r="P2277" s="85"/>
      <c r="Q2277" s="85"/>
      <c r="R2277" s="85"/>
      <c r="S2277" s="85" t="s">
        <v>1768</v>
      </c>
    </row>
    <row r="2278" spans="1:19" ht="14.5" customHeight="1">
      <c r="A2278" s="103" t="str">
        <f t="shared" si="35"/>
        <v>C0062</v>
      </c>
      <c r="B2278" s="414" t="s">
        <v>832</v>
      </c>
      <c r="C2278" s="414" t="s">
        <v>5047</v>
      </c>
      <c r="D2278" s="414" t="s">
        <v>1813</v>
      </c>
      <c r="E2278" s="414" t="s">
        <v>5048</v>
      </c>
      <c r="F2278" s="414" t="s">
        <v>5049</v>
      </c>
      <c r="G2278" s="418">
        <v>48366</v>
      </c>
      <c r="H2278" s="414" t="s">
        <v>606</v>
      </c>
      <c r="I2278" s="68">
        <v>3</v>
      </c>
      <c r="J2278" s="68">
        <v>13</v>
      </c>
      <c r="K2278" s="68">
        <v>7</v>
      </c>
      <c r="L2278" s="68">
        <v>2</v>
      </c>
      <c r="M2278" s="414"/>
      <c r="N2278" s="414">
        <v>7</v>
      </c>
      <c r="O2278" s="103"/>
      <c r="P2278" s="103"/>
      <c r="Q2278" s="103"/>
      <c r="R2278" s="103"/>
      <c r="S2278" s="103" t="s">
        <v>1768</v>
      </c>
    </row>
    <row r="2279" spans="1:19" ht="14.5" customHeight="1">
      <c r="A2279" s="103" t="str">
        <f t="shared" si="35"/>
        <v>C0062</v>
      </c>
      <c r="B2279" s="414" t="s">
        <v>832</v>
      </c>
      <c r="C2279" s="414" t="s">
        <v>5047</v>
      </c>
      <c r="D2279" s="414" t="s">
        <v>1813</v>
      </c>
      <c r="E2279" s="414" t="s">
        <v>5050</v>
      </c>
      <c r="F2279" s="414" t="s">
        <v>5051</v>
      </c>
      <c r="G2279" s="418">
        <v>48366</v>
      </c>
      <c r="H2279" s="414" t="s">
        <v>606</v>
      </c>
      <c r="I2279" s="419">
        <v>3</v>
      </c>
      <c r="J2279" s="419">
        <v>13</v>
      </c>
      <c r="K2279" s="419">
        <v>7</v>
      </c>
      <c r="L2279" s="419">
        <v>2</v>
      </c>
      <c r="M2279" s="414"/>
      <c r="N2279" s="414">
        <v>7</v>
      </c>
      <c r="O2279" s="103"/>
      <c r="P2279" s="103"/>
      <c r="Q2279" s="103"/>
      <c r="R2279" s="103"/>
      <c r="S2279" s="103" t="s">
        <v>1768</v>
      </c>
    </row>
    <row r="2280" spans="1:19" ht="14.5" customHeight="1">
      <c r="A2280" s="103" t="str">
        <f t="shared" si="35"/>
        <v>C0062</v>
      </c>
      <c r="B2280" s="414" t="s">
        <v>832</v>
      </c>
      <c r="C2280" s="414" t="s">
        <v>5047</v>
      </c>
      <c r="D2280" s="414" t="s">
        <v>1813</v>
      </c>
      <c r="E2280" s="414" t="s">
        <v>5052</v>
      </c>
      <c r="F2280" s="414" t="s">
        <v>5053</v>
      </c>
      <c r="G2280" s="418">
        <v>48366</v>
      </c>
      <c r="H2280" s="414" t="s">
        <v>606</v>
      </c>
      <c r="I2280" s="68">
        <v>3</v>
      </c>
      <c r="J2280" s="68">
        <v>13</v>
      </c>
      <c r="K2280" s="68">
        <v>7</v>
      </c>
      <c r="L2280" s="68">
        <v>2</v>
      </c>
      <c r="M2280" s="414"/>
      <c r="N2280" s="414">
        <v>7</v>
      </c>
      <c r="O2280" s="103"/>
      <c r="P2280" s="103"/>
      <c r="Q2280" s="103"/>
      <c r="R2280" s="103"/>
      <c r="S2280" s="103" t="s">
        <v>1768</v>
      </c>
    </row>
    <row r="2281" spans="1:19" ht="14.5" customHeight="1">
      <c r="A2281" s="103" t="str">
        <f t="shared" si="35"/>
        <v>C0062</v>
      </c>
      <c r="B2281" s="414" t="s">
        <v>832</v>
      </c>
      <c r="C2281" s="414" t="s">
        <v>5047</v>
      </c>
      <c r="D2281" s="414" t="s">
        <v>1813</v>
      </c>
      <c r="E2281" s="414" t="s">
        <v>5054</v>
      </c>
      <c r="F2281" s="414" t="s">
        <v>5055</v>
      </c>
      <c r="G2281" s="418">
        <v>48366</v>
      </c>
      <c r="H2281" s="414" t="s">
        <v>606</v>
      </c>
      <c r="I2281" s="68">
        <v>3</v>
      </c>
      <c r="J2281" s="68">
        <v>13</v>
      </c>
      <c r="K2281" s="68">
        <v>7</v>
      </c>
      <c r="L2281" s="68">
        <v>2</v>
      </c>
      <c r="M2281" s="414"/>
      <c r="N2281" s="414">
        <v>7</v>
      </c>
      <c r="O2281" s="103"/>
      <c r="P2281" s="103"/>
      <c r="Q2281" s="103"/>
      <c r="R2281" s="103"/>
      <c r="S2281" s="103" t="s">
        <v>1768</v>
      </c>
    </row>
    <row r="2282" spans="1:19" ht="14.5" customHeight="1">
      <c r="A2282" s="103" t="str">
        <f t="shared" si="35"/>
        <v>C0062</v>
      </c>
      <c r="B2282" s="414" t="s">
        <v>832</v>
      </c>
      <c r="C2282" s="414" t="s">
        <v>5047</v>
      </c>
      <c r="D2282" s="414" t="s">
        <v>1813</v>
      </c>
      <c r="E2282" s="414" t="s">
        <v>5056</v>
      </c>
      <c r="F2282" s="414" t="s">
        <v>5057</v>
      </c>
      <c r="G2282" s="418">
        <v>48366</v>
      </c>
      <c r="H2282" s="414" t="s">
        <v>606</v>
      </c>
      <c r="I2282" s="68">
        <v>3</v>
      </c>
      <c r="J2282" s="68">
        <v>13</v>
      </c>
      <c r="K2282" s="68">
        <v>7</v>
      </c>
      <c r="L2282" s="68">
        <v>2</v>
      </c>
      <c r="M2282" s="414"/>
      <c r="N2282" s="414">
        <v>7</v>
      </c>
      <c r="O2282" s="103"/>
      <c r="P2282" s="103"/>
      <c r="Q2282" s="103"/>
      <c r="R2282" s="103"/>
      <c r="S2282" s="103" t="s">
        <v>1768</v>
      </c>
    </row>
    <row r="2283" spans="1:19" ht="14.5" customHeight="1">
      <c r="A2283" s="103" t="str">
        <f t="shared" si="35"/>
        <v>C0062</v>
      </c>
      <c r="B2283" s="414" t="s">
        <v>832</v>
      </c>
      <c r="C2283" s="414" t="s">
        <v>5047</v>
      </c>
      <c r="D2283" s="414" t="s">
        <v>1813</v>
      </c>
      <c r="E2283" s="414" t="s">
        <v>5058</v>
      </c>
      <c r="F2283" s="414" t="s">
        <v>5059</v>
      </c>
      <c r="G2283" s="418">
        <v>48366</v>
      </c>
      <c r="H2283" s="414" t="s">
        <v>606</v>
      </c>
      <c r="I2283" s="419">
        <v>3</v>
      </c>
      <c r="J2283" s="419">
        <v>13</v>
      </c>
      <c r="K2283" s="419">
        <v>7</v>
      </c>
      <c r="L2283" s="419">
        <v>2</v>
      </c>
      <c r="M2283" s="414"/>
      <c r="N2283" s="414">
        <v>7</v>
      </c>
      <c r="O2283" s="103"/>
      <c r="P2283" s="103"/>
      <c r="Q2283" s="103"/>
      <c r="R2283" s="103"/>
      <c r="S2283" s="103" t="s">
        <v>1768</v>
      </c>
    </row>
    <row r="2284" spans="1:19" ht="14.5" customHeight="1">
      <c r="A2284" s="103" t="str">
        <f t="shared" si="35"/>
        <v>C0062</v>
      </c>
      <c r="B2284" s="414" t="s">
        <v>832</v>
      </c>
      <c r="C2284" s="414" t="s">
        <v>5047</v>
      </c>
      <c r="D2284" s="414" t="s">
        <v>1813</v>
      </c>
      <c r="E2284" s="414" t="s">
        <v>5060</v>
      </c>
      <c r="F2284" s="414" t="s">
        <v>5061</v>
      </c>
      <c r="G2284" s="418">
        <v>48366</v>
      </c>
      <c r="H2284" s="414" t="s">
        <v>606</v>
      </c>
      <c r="I2284" s="68">
        <v>3</v>
      </c>
      <c r="J2284" s="68">
        <v>13</v>
      </c>
      <c r="K2284" s="68">
        <v>7</v>
      </c>
      <c r="L2284" s="68">
        <v>2</v>
      </c>
      <c r="M2284" s="414"/>
      <c r="N2284" s="414">
        <v>7</v>
      </c>
      <c r="O2284" s="103"/>
      <c r="P2284" s="103"/>
      <c r="Q2284" s="103"/>
      <c r="R2284" s="103"/>
      <c r="S2284" s="103" t="s">
        <v>1768</v>
      </c>
    </row>
    <row r="2285" spans="1:19" ht="14.5" customHeight="1">
      <c r="A2285" s="103" t="str">
        <f t="shared" si="35"/>
        <v>C0062</v>
      </c>
      <c r="B2285" s="414" t="s">
        <v>832</v>
      </c>
      <c r="C2285" s="414" t="s">
        <v>5047</v>
      </c>
      <c r="D2285" s="414" t="s">
        <v>1813</v>
      </c>
      <c r="E2285" s="414" t="s">
        <v>5062</v>
      </c>
      <c r="F2285" s="414" t="s">
        <v>5063</v>
      </c>
      <c r="G2285" s="418">
        <v>48366</v>
      </c>
      <c r="H2285" s="414" t="s">
        <v>606</v>
      </c>
      <c r="I2285" s="419">
        <v>3</v>
      </c>
      <c r="J2285" s="419">
        <v>13</v>
      </c>
      <c r="K2285" s="419">
        <v>7</v>
      </c>
      <c r="L2285" s="419">
        <v>2</v>
      </c>
      <c r="M2285" s="414"/>
      <c r="N2285" s="414">
        <v>7</v>
      </c>
      <c r="O2285" s="103"/>
      <c r="P2285" s="103"/>
      <c r="Q2285" s="103"/>
      <c r="R2285" s="103"/>
      <c r="S2285" s="103" t="s">
        <v>1768</v>
      </c>
    </row>
    <row r="2286" spans="1:19" ht="14.5" customHeight="1">
      <c r="A2286" s="103" t="str">
        <f t="shared" si="35"/>
        <v>C0062</v>
      </c>
      <c r="B2286" s="414" t="s">
        <v>832</v>
      </c>
      <c r="C2286" s="414" t="s">
        <v>5047</v>
      </c>
      <c r="D2286" s="414" t="s">
        <v>1813</v>
      </c>
      <c r="E2286" s="414" t="s">
        <v>5064</v>
      </c>
      <c r="F2286" s="414" t="s">
        <v>5065</v>
      </c>
      <c r="G2286" s="418">
        <v>48366</v>
      </c>
      <c r="H2286" s="414" t="s">
        <v>606</v>
      </c>
      <c r="I2286" s="419">
        <v>3</v>
      </c>
      <c r="J2286" s="419">
        <v>13</v>
      </c>
      <c r="K2286" s="419">
        <v>7</v>
      </c>
      <c r="L2286" s="419">
        <v>2</v>
      </c>
      <c r="M2286" s="414"/>
      <c r="N2286" s="414">
        <v>7</v>
      </c>
      <c r="O2286" s="103"/>
      <c r="P2286" s="103"/>
      <c r="Q2286" s="103"/>
      <c r="R2286" s="103"/>
      <c r="S2286" s="103" t="s">
        <v>1768</v>
      </c>
    </row>
    <row r="2287" spans="1:19" ht="14.5" customHeight="1">
      <c r="A2287" s="103" t="str">
        <f t="shared" si="35"/>
        <v>C0062</v>
      </c>
      <c r="B2287" s="414" t="s">
        <v>832</v>
      </c>
      <c r="C2287" s="414" t="s">
        <v>5047</v>
      </c>
      <c r="D2287" s="414" t="s">
        <v>1813</v>
      </c>
      <c r="E2287" s="414" t="s">
        <v>5066</v>
      </c>
      <c r="F2287" s="414" t="s">
        <v>5067</v>
      </c>
      <c r="G2287" s="418">
        <v>48366</v>
      </c>
      <c r="H2287" s="414" t="s">
        <v>606</v>
      </c>
      <c r="I2287" s="419">
        <v>3</v>
      </c>
      <c r="J2287" s="419">
        <v>13</v>
      </c>
      <c r="K2287" s="419">
        <v>7</v>
      </c>
      <c r="L2287" s="419">
        <v>2</v>
      </c>
      <c r="M2287" s="414"/>
      <c r="N2287" s="414">
        <v>7</v>
      </c>
      <c r="O2287" s="103"/>
      <c r="P2287" s="103"/>
      <c r="Q2287" s="103"/>
      <c r="R2287" s="103"/>
      <c r="S2287" s="103" t="s">
        <v>1768</v>
      </c>
    </row>
    <row r="2288" spans="1:19" ht="14.5" customHeight="1">
      <c r="A2288" s="103" t="str">
        <f t="shared" si="35"/>
        <v>C0062</v>
      </c>
      <c r="B2288" s="414" t="s">
        <v>832</v>
      </c>
      <c r="C2288" s="414" t="s">
        <v>5047</v>
      </c>
      <c r="D2288" s="414" t="s">
        <v>1813</v>
      </c>
      <c r="E2288" s="414" t="s">
        <v>5068</v>
      </c>
      <c r="F2288" s="414" t="s">
        <v>5069</v>
      </c>
      <c r="G2288" s="418">
        <v>48366</v>
      </c>
      <c r="H2288" s="414" t="s">
        <v>606</v>
      </c>
      <c r="I2288" s="419">
        <v>3</v>
      </c>
      <c r="J2288" s="419">
        <v>13</v>
      </c>
      <c r="K2288" s="419">
        <v>7</v>
      </c>
      <c r="L2288" s="419">
        <v>2</v>
      </c>
      <c r="M2288" s="414"/>
      <c r="N2288" s="414">
        <v>7</v>
      </c>
      <c r="O2288" s="103"/>
      <c r="P2288" s="103"/>
      <c r="Q2288" s="103"/>
      <c r="R2288" s="103"/>
      <c r="S2288" s="103" t="s">
        <v>1768</v>
      </c>
    </row>
    <row r="2289" spans="1:19" ht="14.5" customHeight="1">
      <c r="A2289" s="82" t="str">
        <f t="shared" si="35"/>
        <v>C0063</v>
      </c>
      <c r="B2289" s="410" t="s">
        <v>835</v>
      </c>
      <c r="C2289" s="410" t="s">
        <v>5070</v>
      </c>
      <c r="D2289" s="410" t="s">
        <v>1813</v>
      </c>
      <c r="E2289" s="410" t="s">
        <v>5071</v>
      </c>
      <c r="F2289" s="410" t="s">
        <v>5072</v>
      </c>
      <c r="G2289" s="416">
        <v>48366</v>
      </c>
      <c r="H2289" s="410" t="s">
        <v>606</v>
      </c>
      <c r="I2289" s="417">
        <v>13</v>
      </c>
      <c r="J2289" s="417">
        <v>9</v>
      </c>
      <c r="K2289" s="417">
        <v>2</v>
      </c>
      <c r="L2289" s="417">
        <v>3</v>
      </c>
      <c r="M2289" s="410"/>
      <c r="N2289" s="410">
        <v>7</v>
      </c>
      <c r="O2289" s="85"/>
      <c r="P2289" s="85"/>
      <c r="Q2289" s="85"/>
      <c r="R2289" s="85"/>
      <c r="S2289" s="85" t="s">
        <v>1768</v>
      </c>
    </row>
    <row r="2290" spans="1:19" ht="14.5" customHeight="1">
      <c r="A2290" s="82" t="str">
        <f t="shared" si="35"/>
        <v>C0063</v>
      </c>
      <c r="B2290" s="410" t="s">
        <v>835</v>
      </c>
      <c r="C2290" s="410" t="s">
        <v>5070</v>
      </c>
      <c r="D2290" s="410" t="s">
        <v>1813</v>
      </c>
      <c r="E2290" s="410" t="s">
        <v>5073</v>
      </c>
      <c r="F2290" s="410" t="s">
        <v>5074</v>
      </c>
      <c r="G2290" s="416">
        <v>48366</v>
      </c>
      <c r="H2290" s="410" t="s">
        <v>606</v>
      </c>
      <c r="I2290" s="417">
        <v>13</v>
      </c>
      <c r="J2290" s="417">
        <v>9</v>
      </c>
      <c r="K2290" s="417">
        <v>2</v>
      </c>
      <c r="L2290" s="417">
        <v>3</v>
      </c>
      <c r="M2290" s="410"/>
      <c r="N2290" s="410">
        <v>7</v>
      </c>
      <c r="O2290" s="85"/>
      <c r="P2290" s="85"/>
      <c r="Q2290" s="85"/>
      <c r="R2290" s="85"/>
      <c r="S2290" s="85" t="s">
        <v>1768</v>
      </c>
    </row>
    <row r="2291" spans="1:19" ht="14.5" customHeight="1">
      <c r="A2291" s="82" t="str">
        <f t="shared" si="35"/>
        <v>C0063</v>
      </c>
      <c r="B2291" s="410" t="s">
        <v>835</v>
      </c>
      <c r="C2291" s="410" t="s">
        <v>5070</v>
      </c>
      <c r="D2291" s="410" t="s">
        <v>1813</v>
      </c>
      <c r="E2291" s="410" t="s">
        <v>5075</v>
      </c>
      <c r="F2291" s="410" t="s">
        <v>5076</v>
      </c>
      <c r="G2291" s="416">
        <v>48366</v>
      </c>
      <c r="H2291" s="410" t="s">
        <v>606</v>
      </c>
      <c r="I2291" s="417">
        <v>13</v>
      </c>
      <c r="J2291" s="417">
        <v>9</v>
      </c>
      <c r="K2291" s="417">
        <v>2</v>
      </c>
      <c r="L2291" s="417">
        <v>3</v>
      </c>
      <c r="M2291" s="410"/>
      <c r="N2291" s="410">
        <v>7</v>
      </c>
      <c r="O2291" s="85"/>
      <c r="P2291" s="85"/>
      <c r="Q2291" s="85"/>
      <c r="R2291" s="85"/>
      <c r="S2291" s="85" t="s">
        <v>1768</v>
      </c>
    </row>
    <row r="2292" spans="1:19" ht="14.5" customHeight="1">
      <c r="A2292" s="82" t="str">
        <f t="shared" si="35"/>
        <v>C0063</v>
      </c>
      <c r="B2292" s="410" t="s">
        <v>835</v>
      </c>
      <c r="C2292" s="410" t="s">
        <v>5070</v>
      </c>
      <c r="D2292" s="410" t="s">
        <v>1813</v>
      </c>
      <c r="E2292" s="410" t="s">
        <v>5077</v>
      </c>
      <c r="F2292" s="410" t="s">
        <v>5078</v>
      </c>
      <c r="G2292" s="416">
        <v>48366</v>
      </c>
      <c r="H2292" s="410" t="s">
        <v>606</v>
      </c>
      <c r="I2292" s="417">
        <v>13</v>
      </c>
      <c r="J2292" s="417">
        <v>9</v>
      </c>
      <c r="K2292" s="417">
        <v>2</v>
      </c>
      <c r="L2292" s="417">
        <v>3</v>
      </c>
      <c r="M2292" s="410"/>
      <c r="N2292" s="410">
        <v>7</v>
      </c>
      <c r="O2292" s="85"/>
      <c r="P2292" s="85"/>
      <c r="Q2292" s="85"/>
      <c r="R2292" s="85"/>
      <c r="S2292" s="85" t="s">
        <v>1768</v>
      </c>
    </row>
    <row r="2293" spans="1:19" ht="14.5" customHeight="1">
      <c r="A2293" s="82" t="str">
        <f t="shared" si="35"/>
        <v>C0063</v>
      </c>
      <c r="B2293" s="410" t="s">
        <v>835</v>
      </c>
      <c r="C2293" s="410" t="s">
        <v>5070</v>
      </c>
      <c r="D2293" s="410" t="s">
        <v>1813</v>
      </c>
      <c r="E2293" s="410" t="s">
        <v>5079</v>
      </c>
      <c r="F2293" s="410" t="s">
        <v>5080</v>
      </c>
      <c r="G2293" s="416">
        <v>48366</v>
      </c>
      <c r="H2293" s="410" t="s">
        <v>606</v>
      </c>
      <c r="I2293" s="417">
        <v>13</v>
      </c>
      <c r="J2293" s="417">
        <v>9</v>
      </c>
      <c r="K2293" s="417">
        <v>2</v>
      </c>
      <c r="L2293" s="417">
        <v>3</v>
      </c>
      <c r="M2293" s="410"/>
      <c r="N2293" s="410">
        <v>7</v>
      </c>
      <c r="O2293" s="85"/>
      <c r="P2293" s="85"/>
      <c r="Q2293" s="85"/>
      <c r="R2293" s="85"/>
      <c r="S2293" s="85" t="s">
        <v>1768</v>
      </c>
    </row>
    <row r="2294" spans="1:19" ht="14.5" customHeight="1">
      <c r="A2294" s="82" t="str">
        <f t="shared" si="35"/>
        <v>C0063</v>
      </c>
      <c r="B2294" s="410" t="s">
        <v>835</v>
      </c>
      <c r="C2294" s="410" t="s">
        <v>5070</v>
      </c>
      <c r="D2294" s="410" t="s">
        <v>1813</v>
      </c>
      <c r="E2294" s="410" t="s">
        <v>5081</v>
      </c>
      <c r="F2294" s="410" t="s">
        <v>5082</v>
      </c>
      <c r="G2294" s="416">
        <v>48366</v>
      </c>
      <c r="H2294" s="410" t="s">
        <v>606</v>
      </c>
      <c r="I2294" s="417">
        <v>13</v>
      </c>
      <c r="J2294" s="417">
        <v>9</v>
      </c>
      <c r="K2294" s="417">
        <v>2</v>
      </c>
      <c r="L2294" s="417">
        <v>3</v>
      </c>
      <c r="M2294" s="410"/>
      <c r="N2294" s="410">
        <v>7</v>
      </c>
      <c r="O2294" s="85"/>
      <c r="P2294" s="85"/>
      <c r="Q2294" s="85"/>
      <c r="R2294" s="85"/>
      <c r="S2294" s="85" t="s">
        <v>1768</v>
      </c>
    </row>
    <row r="2295" spans="1:19" ht="14.5" customHeight="1">
      <c r="A2295" s="82" t="str">
        <f t="shared" si="35"/>
        <v>C0063</v>
      </c>
      <c r="B2295" s="410" t="s">
        <v>835</v>
      </c>
      <c r="C2295" s="410" t="s">
        <v>5070</v>
      </c>
      <c r="D2295" s="410" t="s">
        <v>1813</v>
      </c>
      <c r="E2295" s="410" t="s">
        <v>5083</v>
      </c>
      <c r="F2295" s="410" t="s">
        <v>5084</v>
      </c>
      <c r="G2295" s="416">
        <v>48366</v>
      </c>
      <c r="H2295" s="410" t="s">
        <v>606</v>
      </c>
      <c r="I2295" s="417">
        <v>13</v>
      </c>
      <c r="J2295" s="417">
        <v>9</v>
      </c>
      <c r="K2295" s="417">
        <v>2</v>
      </c>
      <c r="L2295" s="417">
        <v>3</v>
      </c>
      <c r="M2295" s="410"/>
      <c r="N2295" s="410">
        <v>7</v>
      </c>
      <c r="O2295" s="85"/>
      <c r="P2295" s="85"/>
      <c r="Q2295" s="85"/>
      <c r="R2295" s="85"/>
      <c r="S2295" s="85" t="s">
        <v>1768</v>
      </c>
    </row>
    <row r="2296" spans="1:19" ht="14.5" customHeight="1">
      <c r="A2296" s="82" t="str">
        <f t="shared" si="35"/>
        <v>C0063</v>
      </c>
      <c r="B2296" s="410" t="s">
        <v>835</v>
      </c>
      <c r="C2296" s="410" t="s">
        <v>5070</v>
      </c>
      <c r="D2296" s="410" t="s">
        <v>1813</v>
      </c>
      <c r="E2296" s="410" t="s">
        <v>5085</v>
      </c>
      <c r="F2296" s="410" t="s">
        <v>5086</v>
      </c>
      <c r="G2296" s="416">
        <v>48366</v>
      </c>
      <c r="H2296" s="410" t="s">
        <v>606</v>
      </c>
      <c r="I2296" s="417">
        <v>13</v>
      </c>
      <c r="J2296" s="417">
        <v>9</v>
      </c>
      <c r="K2296" s="417">
        <v>2</v>
      </c>
      <c r="L2296" s="417">
        <v>3</v>
      </c>
      <c r="M2296" s="410"/>
      <c r="N2296" s="410">
        <v>7</v>
      </c>
      <c r="O2296" s="85"/>
      <c r="P2296" s="85"/>
      <c r="Q2296" s="85"/>
      <c r="R2296" s="85"/>
      <c r="S2296" s="85" t="s">
        <v>1768</v>
      </c>
    </row>
    <row r="2297" spans="1:19" ht="14.5" customHeight="1">
      <c r="A2297" s="82" t="str">
        <f t="shared" si="35"/>
        <v>C0063</v>
      </c>
      <c r="B2297" s="410" t="s">
        <v>835</v>
      </c>
      <c r="C2297" s="410" t="s">
        <v>5070</v>
      </c>
      <c r="D2297" s="410" t="s">
        <v>1813</v>
      </c>
      <c r="E2297" s="410" t="s">
        <v>5087</v>
      </c>
      <c r="F2297" s="410" t="s">
        <v>5088</v>
      </c>
      <c r="G2297" s="416">
        <v>48366</v>
      </c>
      <c r="H2297" s="410" t="s">
        <v>606</v>
      </c>
      <c r="I2297" s="67">
        <v>13</v>
      </c>
      <c r="J2297" s="67">
        <v>9</v>
      </c>
      <c r="K2297" s="67">
        <v>2</v>
      </c>
      <c r="L2297" s="67">
        <v>3</v>
      </c>
      <c r="M2297" s="410"/>
      <c r="N2297" s="410">
        <v>7</v>
      </c>
      <c r="O2297" s="85"/>
      <c r="P2297" s="85"/>
      <c r="Q2297" s="85"/>
      <c r="R2297" s="85"/>
      <c r="S2297" s="85" t="s">
        <v>1768</v>
      </c>
    </row>
    <row r="2298" spans="1:19" ht="14.5" customHeight="1">
      <c r="A2298" s="82" t="str">
        <f t="shared" si="35"/>
        <v>C0063</v>
      </c>
      <c r="B2298" s="410" t="s">
        <v>835</v>
      </c>
      <c r="C2298" s="410" t="s">
        <v>5070</v>
      </c>
      <c r="D2298" s="410" t="s">
        <v>1813</v>
      </c>
      <c r="E2298" s="410" t="s">
        <v>5089</v>
      </c>
      <c r="F2298" s="410" t="s">
        <v>5090</v>
      </c>
      <c r="G2298" s="416">
        <v>48366</v>
      </c>
      <c r="H2298" s="410" t="s">
        <v>606</v>
      </c>
      <c r="I2298" s="417">
        <v>13</v>
      </c>
      <c r="J2298" s="417">
        <v>9</v>
      </c>
      <c r="K2298" s="417">
        <v>2</v>
      </c>
      <c r="L2298" s="417">
        <v>3</v>
      </c>
      <c r="M2298" s="410"/>
      <c r="N2298" s="410">
        <v>7</v>
      </c>
      <c r="O2298" s="85"/>
      <c r="P2298" s="85"/>
      <c r="Q2298" s="85"/>
      <c r="R2298" s="85"/>
      <c r="S2298" s="85" t="s">
        <v>1768</v>
      </c>
    </row>
    <row r="2299" spans="1:19" ht="14.5" customHeight="1">
      <c r="A2299" s="82" t="str">
        <f t="shared" si="35"/>
        <v>C0063</v>
      </c>
      <c r="B2299" s="410" t="s">
        <v>835</v>
      </c>
      <c r="C2299" s="410" t="s">
        <v>5070</v>
      </c>
      <c r="D2299" s="410" t="s">
        <v>1813</v>
      </c>
      <c r="E2299" s="410" t="s">
        <v>5091</v>
      </c>
      <c r="F2299" s="410" t="s">
        <v>5092</v>
      </c>
      <c r="G2299" s="416">
        <v>48366</v>
      </c>
      <c r="H2299" s="410" t="s">
        <v>606</v>
      </c>
      <c r="I2299" s="67">
        <v>13</v>
      </c>
      <c r="J2299" s="67">
        <v>9</v>
      </c>
      <c r="K2299" s="67">
        <v>2</v>
      </c>
      <c r="L2299" s="67">
        <v>3</v>
      </c>
      <c r="M2299" s="410"/>
      <c r="N2299" s="410">
        <v>7</v>
      </c>
      <c r="O2299" s="85"/>
      <c r="P2299" s="85"/>
      <c r="Q2299" s="85"/>
      <c r="R2299" s="85"/>
      <c r="S2299" s="85" t="s">
        <v>1768</v>
      </c>
    </row>
    <row r="2300" spans="1:19" ht="14.5" customHeight="1">
      <c r="A2300" s="103" t="str">
        <f t="shared" si="35"/>
        <v>C0063</v>
      </c>
      <c r="B2300" s="414" t="s">
        <v>835</v>
      </c>
      <c r="C2300" s="414" t="s">
        <v>5070</v>
      </c>
      <c r="D2300" s="414" t="s">
        <v>1813</v>
      </c>
      <c r="E2300" s="414" t="s">
        <v>5071</v>
      </c>
      <c r="F2300" s="414" t="s">
        <v>5072</v>
      </c>
      <c r="G2300" s="418">
        <v>48366</v>
      </c>
      <c r="H2300" s="414" t="s">
        <v>606</v>
      </c>
      <c r="I2300" s="419">
        <v>2</v>
      </c>
      <c r="J2300" s="419">
        <v>13</v>
      </c>
      <c r="K2300" s="419">
        <v>9</v>
      </c>
      <c r="L2300" s="419">
        <v>3</v>
      </c>
      <c r="M2300" s="414"/>
      <c r="N2300" s="414">
        <v>7</v>
      </c>
      <c r="O2300" s="103"/>
      <c r="P2300" s="103"/>
      <c r="Q2300" s="103"/>
      <c r="R2300" s="103"/>
      <c r="S2300" s="103" t="s">
        <v>1768</v>
      </c>
    </row>
    <row r="2301" spans="1:19" ht="14.5" customHeight="1">
      <c r="A2301" s="103" t="str">
        <f t="shared" si="35"/>
        <v>C0063</v>
      </c>
      <c r="B2301" s="414" t="s">
        <v>835</v>
      </c>
      <c r="C2301" s="414" t="s">
        <v>5070</v>
      </c>
      <c r="D2301" s="414" t="s">
        <v>1813</v>
      </c>
      <c r="E2301" s="414" t="s">
        <v>5073</v>
      </c>
      <c r="F2301" s="414" t="s">
        <v>5074</v>
      </c>
      <c r="G2301" s="418">
        <v>48366</v>
      </c>
      <c r="H2301" s="414" t="s">
        <v>606</v>
      </c>
      <c r="I2301" s="419">
        <v>2</v>
      </c>
      <c r="J2301" s="419">
        <v>13</v>
      </c>
      <c r="K2301" s="419">
        <v>9</v>
      </c>
      <c r="L2301" s="419">
        <v>3</v>
      </c>
      <c r="M2301" s="414"/>
      <c r="N2301" s="414">
        <v>7</v>
      </c>
      <c r="O2301" s="103"/>
      <c r="P2301" s="103"/>
      <c r="Q2301" s="103"/>
      <c r="R2301" s="103"/>
      <c r="S2301" s="103" t="s">
        <v>1768</v>
      </c>
    </row>
    <row r="2302" spans="1:19" ht="14.5" customHeight="1">
      <c r="A2302" s="103" t="str">
        <f t="shared" si="35"/>
        <v>C0063</v>
      </c>
      <c r="B2302" s="414" t="s">
        <v>835</v>
      </c>
      <c r="C2302" s="414" t="s">
        <v>5070</v>
      </c>
      <c r="D2302" s="414" t="s">
        <v>1813</v>
      </c>
      <c r="E2302" s="414" t="s">
        <v>5075</v>
      </c>
      <c r="F2302" s="414" t="s">
        <v>5076</v>
      </c>
      <c r="G2302" s="418">
        <v>48366</v>
      </c>
      <c r="H2302" s="414" t="s">
        <v>606</v>
      </c>
      <c r="I2302" s="419">
        <v>2</v>
      </c>
      <c r="J2302" s="419">
        <v>13</v>
      </c>
      <c r="K2302" s="419">
        <v>9</v>
      </c>
      <c r="L2302" s="419">
        <v>3</v>
      </c>
      <c r="M2302" s="414"/>
      <c r="N2302" s="414">
        <v>7</v>
      </c>
      <c r="O2302" s="103"/>
      <c r="P2302" s="103"/>
      <c r="Q2302" s="103"/>
      <c r="R2302" s="103"/>
      <c r="S2302" s="103" t="s">
        <v>1768</v>
      </c>
    </row>
    <row r="2303" spans="1:19" ht="14.5" customHeight="1">
      <c r="A2303" s="103" t="str">
        <f t="shared" si="35"/>
        <v>C0063</v>
      </c>
      <c r="B2303" s="414" t="s">
        <v>835</v>
      </c>
      <c r="C2303" s="414" t="s">
        <v>5070</v>
      </c>
      <c r="D2303" s="414" t="s">
        <v>1813</v>
      </c>
      <c r="E2303" s="414" t="s">
        <v>5077</v>
      </c>
      <c r="F2303" s="414" t="s">
        <v>5078</v>
      </c>
      <c r="G2303" s="418">
        <v>48366</v>
      </c>
      <c r="H2303" s="414" t="s">
        <v>606</v>
      </c>
      <c r="I2303" s="419">
        <v>2</v>
      </c>
      <c r="J2303" s="419">
        <v>13</v>
      </c>
      <c r="K2303" s="419">
        <v>9</v>
      </c>
      <c r="L2303" s="419">
        <v>3</v>
      </c>
      <c r="M2303" s="414"/>
      <c r="N2303" s="414">
        <v>7</v>
      </c>
      <c r="O2303" s="103"/>
      <c r="P2303" s="103"/>
      <c r="Q2303" s="103"/>
      <c r="R2303" s="103"/>
      <c r="S2303" s="103" t="s">
        <v>1768</v>
      </c>
    </row>
    <row r="2304" spans="1:19" ht="14.5" customHeight="1">
      <c r="A2304" s="103" t="str">
        <f t="shared" si="35"/>
        <v>C0063</v>
      </c>
      <c r="B2304" s="414" t="s">
        <v>835</v>
      </c>
      <c r="C2304" s="414" t="s">
        <v>5070</v>
      </c>
      <c r="D2304" s="414" t="s">
        <v>1813</v>
      </c>
      <c r="E2304" s="414" t="s">
        <v>5079</v>
      </c>
      <c r="F2304" s="414" t="s">
        <v>5080</v>
      </c>
      <c r="G2304" s="418">
        <v>48366</v>
      </c>
      <c r="H2304" s="414" t="s">
        <v>606</v>
      </c>
      <c r="I2304" s="68">
        <v>2</v>
      </c>
      <c r="J2304" s="68">
        <v>13</v>
      </c>
      <c r="K2304" s="68">
        <v>9</v>
      </c>
      <c r="L2304" s="68">
        <v>3</v>
      </c>
      <c r="M2304" s="414"/>
      <c r="N2304" s="414">
        <v>7</v>
      </c>
      <c r="O2304" s="103"/>
      <c r="P2304" s="103"/>
      <c r="Q2304" s="103"/>
      <c r="R2304" s="103"/>
      <c r="S2304" s="103" t="s">
        <v>1768</v>
      </c>
    </row>
    <row r="2305" spans="1:19" ht="14.5" customHeight="1">
      <c r="A2305" s="103" t="str">
        <f t="shared" si="35"/>
        <v>C0063</v>
      </c>
      <c r="B2305" s="414" t="s">
        <v>835</v>
      </c>
      <c r="C2305" s="414" t="s">
        <v>5070</v>
      </c>
      <c r="D2305" s="414" t="s">
        <v>1813</v>
      </c>
      <c r="E2305" s="414" t="s">
        <v>5081</v>
      </c>
      <c r="F2305" s="414" t="s">
        <v>5082</v>
      </c>
      <c r="G2305" s="418">
        <v>48366</v>
      </c>
      <c r="H2305" s="414" t="s">
        <v>606</v>
      </c>
      <c r="I2305" s="419">
        <v>2</v>
      </c>
      <c r="J2305" s="419">
        <v>13</v>
      </c>
      <c r="K2305" s="419">
        <v>9</v>
      </c>
      <c r="L2305" s="419">
        <v>3</v>
      </c>
      <c r="M2305" s="414"/>
      <c r="N2305" s="414">
        <v>7</v>
      </c>
      <c r="O2305" s="103"/>
      <c r="P2305" s="103"/>
      <c r="Q2305" s="103"/>
      <c r="R2305" s="103"/>
      <c r="S2305" s="103" t="s">
        <v>1768</v>
      </c>
    </row>
    <row r="2306" spans="1:19" ht="14.5" customHeight="1">
      <c r="A2306" s="103" t="str">
        <f t="shared" ref="A2306:A2369" si="36">LEFT(B2306,5)</f>
        <v>C0063</v>
      </c>
      <c r="B2306" s="414" t="s">
        <v>835</v>
      </c>
      <c r="C2306" s="414" t="s">
        <v>5070</v>
      </c>
      <c r="D2306" s="414" t="s">
        <v>1813</v>
      </c>
      <c r="E2306" s="414" t="s">
        <v>5083</v>
      </c>
      <c r="F2306" s="414" t="s">
        <v>5084</v>
      </c>
      <c r="G2306" s="418">
        <v>48366</v>
      </c>
      <c r="H2306" s="414" t="s">
        <v>606</v>
      </c>
      <c r="I2306" s="419">
        <v>2</v>
      </c>
      <c r="J2306" s="419">
        <v>13</v>
      </c>
      <c r="K2306" s="419">
        <v>9</v>
      </c>
      <c r="L2306" s="419">
        <v>3</v>
      </c>
      <c r="M2306" s="414"/>
      <c r="N2306" s="414">
        <v>7</v>
      </c>
      <c r="O2306" s="103"/>
      <c r="P2306" s="103"/>
      <c r="Q2306" s="103"/>
      <c r="R2306" s="103"/>
      <c r="S2306" s="103" t="s">
        <v>1768</v>
      </c>
    </row>
    <row r="2307" spans="1:19" ht="14.5" customHeight="1">
      <c r="A2307" s="103" t="str">
        <f t="shared" si="36"/>
        <v>C0063</v>
      </c>
      <c r="B2307" s="414" t="s">
        <v>835</v>
      </c>
      <c r="C2307" s="414" t="s">
        <v>5070</v>
      </c>
      <c r="D2307" s="414" t="s">
        <v>1813</v>
      </c>
      <c r="E2307" s="414" t="s">
        <v>5085</v>
      </c>
      <c r="F2307" s="414" t="s">
        <v>5086</v>
      </c>
      <c r="G2307" s="418">
        <v>48366</v>
      </c>
      <c r="H2307" s="414" t="s">
        <v>606</v>
      </c>
      <c r="I2307" s="419">
        <v>2</v>
      </c>
      <c r="J2307" s="419">
        <v>13</v>
      </c>
      <c r="K2307" s="419">
        <v>9</v>
      </c>
      <c r="L2307" s="419">
        <v>3</v>
      </c>
      <c r="M2307" s="414"/>
      <c r="N2307" s="414">
        <v>7</v>
      </c>
      <c r="O2307" s="103"/>
      <c r="P2307" s="103"/>
      <c r="Q2307" s="103"/>
      <c r="R2307" s="103"/>
      <c r="S2307" s="103" t="s">
        <v>1768</v>
      </c>
    </row>
    <row r="2308" spans="1:19" ht="14.5" customHeight="1">
      <c r="A2308" s="103" t="str">
        <f t="shared" si="36"/>
        <v>C0063</v>
      </c>
      <c r="B2308" s="414" t="s">
        <v>835</v>
      </c>
      <c r="C2308" s="414" t="s">
        <v>5070</v>
      </c>
      <c r="D2308" s="414" t="s">
        <v>1813</v>
      </c>
      <c r="E2308" s="414" t="s">
        <v>5087</v>
      </c>
      <c r="F2308" s="414" t="s">
        <v>5088</v>
      </c>
      <c r="G2308" s="418">
        <v>48366</v>
      </c>
      <c r="H2308" s="414" t="s">
        <v>606</v>
      </c>
      <c r="I2308" s="419">
        <v>2</v>
      </c>
      <c r="J2308" s="419">
        <v>13</v>
      </c>
      <c r="K2308" s="419">
        <v>9</v>
      </c>
      <c r="L2308" s="419">
        <v>3</v>
      </c>
      <c r="M2308" s="414"/>
      <c r="N2308" s="414">
        <v>7</v>
      </c>
      <c r="O2308" s="103"/>
      <c r="P2308" s="103"/>
      <c r="Q2308" s="103"/>
      <c r="R2308" s="103"/>
      <c r="S2308" s="103" t="s">
        <v>1768</v>
      </c>
    </row>
    <row r="2309" spans="1:19" ht="14.5" customHeight="1">
      <c r="A2309" s="103" t="str">
        <f t="shared" si="36"/>
        <v>C0063</v>
      </c>
      <c r="B2309" s="414" t="s">
        <v>835</v>
      </c>
      <c r="C2309" s="414" t="s">
        <v>5070</v>
      </c>
      <c r="D2309" s="414" t="s">
        <v>1813</v>
      </c>
      <c r="E2309" s="414" t="s">
        <v>5089</v>
      </c>
      <c r="F2309" s="414" t="s">
        <v>5090</v>
      </c>
      <c r="G2309" s="418">
        <v>48366</v>
      </c>
      <c r="H2309" s="414" t="s">
        <v>606</v>
      </c>
      <c r="I2309" s="419">
        <v>2</v>
      </c>
      <c r="J2309" s="419">
        <v>13</v>
      </c>
      <c r="K2309" s="419">
        <v>9</v>
      </c>
      <c r="L2309" s="419">
        <v>3</v>
      </c>
      <c r="M2309" s="414"/>
      <c r="N2309" s="414">
        <v>7</v>
      </c>
      <c r="O2309" s="103"/>
      <c r="P2309" s="103"/>
      <c r="Q2309" s="103"/>
      <c r="R2309" s="103"/>
      <c r="S2309" s="103" t="s">
        <v>1768</v>
      </c>
    </row>
    <row r="2310" spans="1:19" ht="14.5" customHeight="1">
      <c r="A2310" s="103" t="str">
        <f t="shared" si="36"/>
        <v>C0063</v>
      </c>
      <c r="B2310" s="414" t="s">
        <v>835</v>
      </c>
      <c r="C2310" s="414" t="s">
        <v>5070</v>
      </c>
      <c r="D2310" s="414" t="s">
        <v>1813</v>
      </c>
      <c r="E2310" s="414" t="s">
        <v>5091</v>
      </c>
      <c r="F2310" s="414" t="s">
        <v>5092</v>
      </c>
      <c r="G2310" s="418">
        <v>48366</v>
      </c>
      <c r="H2310" s="414" t="s">
        <v>606</v>
      </c>
      <c r="I2310" s="419">
        <v>2</v>
      </c>
      <c r="J2310" s="419">
        <v>13</v>
      </c>
      <c r="K2310" s="419">
        <v>9</v>
      </c>
      <c r="L2310" s="419">
        <v>3</v>
      </c>
      <c r="M2310" s="414"/>
      <c r="N2310" s="414">
        <v>7</v>
      </c>
      <c r="O2310" s="103"/>
      <c r="P2310" s="103"/>
      <c r="Q2310" s="103"/>
      <c r="R2310" s="103"/>
      <c r="S2310" s="103" t="s">
        <v>1768</v>
      </c>
    </row>
    <row r="2311" spans="1:19" ht="14.5" customHeight="1">
      <c r="A2311" s="82" t="str">
        <f t="shared" si="36"/>
        <v>C0064</v>
      </c>
      <c r="B2311" s="410" t="s">
        <v>5093</v>
      </c>
      <c r="C2311" s="410" t="s">
        <v>5094</v>
      </c>
      <c r="D2311" s="410" t="s">
        <v>1813</v>
      </c>
      <c r="E2311" s="410"/>
      <c r="F2311" s="410"/>
      <c r="G2311" s="416">
        <v>47088</v>
      </c>
      <c r="H2311" s="410" t="s">
        <v>627</v>
      </c>
      <c r="I2311" s="67">
        <v>0</v>
      </c>
      <c r="J2311" s="67">
        <v>0</v>
      </c>
      <c r="K2311" s="67">
        <v>0</v>
      </c>
      <c r="L2311" s="67">
        <v>0</v>
      </c>
      <c r="M2311" s="410"/>
      <c r="N2311" s="410" t="s">
        <v>4095</v>
      </c>
      <c r="O2311" s="85"/>
      <c r="P2311" s="85"/>
      <c r="Q2311" s="85"/>
      <c r="R2311" s="85"/>
      <c r="S2311" s="85" t="s">
        <v>1768</v>
      </c>
    </row>
    <row r="2312" spans="1:19" ht="14.5" customHeight="1">
      <c r="A2312" s="103" t="str">
        <f t="shared" si="36"/>
        <v>C0064</v>
      </c>
      <c r="B2312" s="414" t="s">
        <v>5093</v>
      </c>
      <c r="C2312" s="414" t="s">
        <v>5094</v>
      </c>
      <c r="D2312" s="414" t="s">
        <v>1813</v>
      </c>
      <c r="E2312" s="414"/>
      <c r="F2312" s="414"/>
      <c r="G2312" s="418">
        <v>47088</v>
      </c>
      <c r="H2312" s="414" t="s">
        <v>627</v>
      </c>
      <c r="I2312" s="419">
        <v>0</v>
      </c>
      <c r="J2312" s="419">
        <v>0</v>
      </c>
      <c r="K2312" s="419">
        <v>0</v>
      </c>
      <c r="L2312" s="419">
        <v>0</v>
      </c>
      <c r="M2312" s="414"/>
      <c r="N2312" s="414" t="s">
        <v>4095</v>
      </c>
      <c r="O2312" s="103"/>
      <c r="P2312" s="103"/>
      <c r="Q2312" s="103"/>
      <c r="R2312" s="103"/>
      <c r="S2312" s="103" t="s">
        <v>1768</v>
      </c>
    </row>
    <row r="2313" spans="1:19" ht="14.5" customHeight="1">
      <c r="A2313" s="82" t="str">
        <f t="shared" si="36"/>
        <v>C0065</v>
      </c>
      <c r="B2313" s="410" t="s">
        <v>5095</v>
      </c>
      <c r="C2313" s="410" t="s">
        <v>5094</v>
      </c>
      <c r="D2313" s="410" t="s">
        <v>1813</v>
      </c>
      <c r="E2313" s="410"/>
      <c r="F2313" s="410"/>
      <c r="G2313" s="416">
        <v>47088</v>
      </c>
      <c r="H2313" s="410" t="s">
        <v>627</v>
      </c>
      <c r="I2313" s="417">
        <v>0</v>
      </c>
      <c r="J2313" s="417">
        <v>0</v>
      </c>
      <c r="K2313" s="417">
        <v>0</v>
      </c>
      <c r="L2313" s="417">
        <v>0</v>
      </c>
      <c r="M2313" s="410"/>
      <c r="N2313" s="410" t="s">
        <v>4095</v>
      </c>
      <c r="O2313" s="85"/>
      <c r="P2313" s="85"/>
      <c r="Q2313" s="85"/>
      <c r="R2313" s="85"/>
      <c r="S2313" s="85" t="s">
        <v>1768</v>
      </c>
    </row>
    <row r="2314" spans="1:19" ht="14.5" customHeight="1">
      <c r="A2314" s="103" t="str">
        <f t="shared" si="36"/>
        <v>C0065</v>
      </c>
      <c r="B2314" s="414" t="s">
        <v>5095</v>
      </c>
      <c r="C2314" s="414" t="s">
        <v>5094</v>
      </c>
      <c r="D2314" s="414" t="s">
        <v>1813</v>
      </c>
      <c r="E2314" s="414"/>
      <c r="F2314" s="414"/>
      <c r="G2314" s="418">
        <v>47088</v>
      </c>
      <c r="H2314" s="414" t="s">
        <v>627</v>
      </c>
      <c r="I2314" s="68">
        <v>0</v>
      </c>
      <c r="J2314" s="68">
        <v>0</v>
      </c>
      <c r="K2314" s="68">
        <v>0</v>
      </c>
      <c r="L2314" s="68">
        <v>0</v>
      </c>
      <c r="M2314" s="414"/>
      <c r="N2314" s="414" t="s">
        <v>4095</v>
      </c>
      <c r="O2314" s="103"/>
      <c r="P2314" s="103"/>
      <c r="Q2314" s="103"/>
      <c r="R2314" s="103"/>
      <c r="S2314" s="103" t="s">
        <v>1768</v>
      </c>
    </row>
    <row r="2315" spans="1:19" ht="14.5" customHeight="1">
      <c r="A2315" s="82" t="str">
        <f t="shared" si="36"/>
        <v>C0066</v>
      </c>
      <c r="B2315" s="410" t="s">
        <v>5096</v>
      </c>
      <c r="C2315" s="410" t="s">
        <v>5097</v>
      </c>
      <c r="D2315" s="410" t="s">
        <v>1813</v>
      </c>
      <c r="E2315" s="410"/>
      <c r="F2315" s="410"/>
      <c r="G2315" s="416">
        <v>46569</v>
      </c>
      <c r="H2315" s="410" t="s">
        <v>627</v>
      </c>
      <c r="I2315" s="417">
        <v>4</v>
      </c>
      <c r="J2315" s="417">
        <v>4</v>
      </c>
      <c r="K2315" s="417">
        <v>1</v>
      </c>
      <c r="L2315" s="417">
        <v>2</v>
      </c>
      <c r="M2315" s="410" t="s">
        <v>115</v>
      </c>
      <c r="N2315" s="410" t="s">
        <v>116</v>
      </c>
      <c r="O2315" s="85"/>
      <c r="P2315" s="85"/>
      <c r="Q2315" s="85"/>
      <c r="R2315" s="85"/>
      <c r="S2315" s="85" t="s">
        <v>1768</v>
      </c>
    </row>
    <row r="2316" spans="1:19" ht="14.5" customHeight="1">
      <c r="A2316" s="103" t="str">
        <f t="shared" si="36"/>
        <v>C0066</v>
      </c>
      <c r="B2316" s="414" t="s">
        <v>5096</v>
      </c>
      <c r="C2316" s="414" t="s">
        <v>5097</v>
      </c>
      <c r="D2316" s="414" t="s">
        <v>1813</v>
      </c>
      <c r="E2316" s="414"/>
      <c r="F2316" s="414"/>
      <c r="G2316" s="418">
        <v>46569</v>
      </c>
      <c r="H2316" s="414" t="s">
        <v>627</v>
      </c>
      <c r="I2316" s="419">
        <v>1</v>
      </c>
      <c r="J2316" s="419">
        <v>4</v>
      </c>
      <c r="K2316" s="419">
        <v>4</v>
      </c>
      <c r="L2316" s="419">
        <v>2</v>
      </c>
      <c r="M2316" s="414" t="s">
        <v>115</v>
      </c>
      <c r="N2316" s="414" t="s">
        <v>116</v>
      </c>
      <c r="O2316" s="103"/>
      <c r="P2316" s="103"/>
      <c r="Q2316" s="103"/>
      <c r="R2316" s="103"/>
      <c r="S2316" s="103" t="s">
        <v>1768</v>
      </c>
    </row>
    <row r="2317" spans="1:19" ht="14.5" customHeight="1">
      <c r="A2317" s="82" t="str">
        <f t="shared" si="36"/>
        <v>C0069</v>
      </c>
      <c r="B2317" s="420" t="s">
        <v>5098</v>
      </c>
      <c r="C2317" s="421" t="s">
        <v>5099</v>
      </c>
      <c r="D2317" s="422"/>
      <c r="E2317" s="422"/>
      <c r="F2317" s="422"/>
      <c r="G2317" s="422"/>
      <c r="H2317" s="422"/>
      <c r="I2317" s="423">
        <v>0</v>
      </c>
      <c r="J2317" s="423">
        <v>0</v>
      </c>
      <c r="K2317" s="411">
        <v>0</v>
      </c>
      <c r="L2317" s="412"/>
      <c r="M2317" s="412"/>
      <c r="N2317" s="412"/>
      <c r="O2317" s="85"/>
      <c r="P2317" s="85"/>
      <c r="Q2317" s="85"/>
      <c r="R2317" s="85"/>
      <c r="S2317" s="85"/>
    </row>
    <row r="2318" spans="1:19" ht="14.5" customHeight="1">
      <c r="A2318" s="103" t="str">
        <f t="shared" si="36"/>
        <v>C0069</v>
      </c>
      <c r="B2318" s="424" t="s">
        <v>5098</v>
      </c>
      <c r="C2318" s="425" t="s">
        <v>5099</v>
      </c>
      <c r="D2318" s="426"/>
      <c r="E2318" s="426"/>
      <c r="F2318" s="426"/>
      <c r="G2318" s="426"/>
      <c r="H2318" s="426"/>
      <c r="I2318" s="99">
        <v>0</v>
      </c>
      <c r="J2318" s="102">
        <v>0</v>
      </c>
      <c r="K2318" s="102">
        <v>0</v>
      </c>
      <c r="L2318" s="103"/>
      <c r="M2318" s="413"/>
      <c r="N2318" s="413"/>
      <c r="O2318" s="103"/>
      <c r="P2318" s="103"/>
      <c r="Q2318" s="103"/>
      <c r="R2318" s="103"/>
      <c r="S2318" s="103"/>
    </row>
    <row r="2319" spans="1:19" ht="14.5" customHeight="1">
      <c r="A2319" s="82" t="str">
        <f t="shared" si="36"/>
        <v>C0069</v>
      </c>
      <c r="B2319" s="410" t="s">
        <v>5100</v>
      </c>
      <c r="C2319" s="410" t="s">
        <v>5101</v>
      </c>
      <c r="D2319" s="410" t="s">
        <v>1813</v>
      </c>
      <c r="E2319" s="410" t="s">
        <v>5102</v>
      </c>
      <c r="F2319" s="410" t="s">
        <v>5103</v>
      </c>
      <c r="G2319" s="416">
        <v>47088</v>
      </c>
      <c r="H2319" s="410" t="s">
        <v>606</v>
      </c>
      <c r="I2319" s="417">
        <v>0</v>
      </c>
      <c r="J2319" s="417">
        <v>0</v>
      </c>
      <c r="K2319" s="417">
        <v>0</v>
      </c>
      <c r="L2319" s="417">
        <v>0</v>
      </c>
      <c r="M2319" s="410" t="s">
        <v>115</v>
      </c>
      <c r="N2319" s="410">
        <v>7</v>
      </c>
      <c r="O2319" s="85"/>
      <c r="P2319" s="85"/>
      <c r="Q2319" s="85"/>
      <c r="R2319" s="85"/>
      <c r="S2319" s="85" t="s">
        <v>1768</v>
      </c>
    </row>
    <row r="2320" spans="1:19" ht="14.5" customHeight="1">
      <c r="A2320" s="82" t="str">
        <f t="shared" si="36"/>
        <v>C0069</v>
      </c>
      <c r="B2320" s="410" t="s">
        <v>5100</v>
      </c>
      <c r="C2320" s="410" t="s">
        <v>5104</v>
      </c>
      <c r="D2320" s="410" t="s">
        <v>1813</v>
      </c>
      <c r="E2320" s="410" t="s">
        <v>5105</v>
      </c>
      <c r="F2320" s="410" t="s">
        <v>5106</v>
      </c>
      <c r="G2320" s="416">
        <v>43435</v>
      </c>
      <c r="H2320" s="410" t="s">
        <v>606</v>
      </c>
      <c r="I2320" s="417">
        <v>0</v>
      </c>
      <c r="J2320" s="417">
        <v>0</v>
      </c>
      <c r="K2320" s="417">
        <v>0</v>
      </c>
      <c r="L2320" s="417">
        <v>0</v>
      </c>
      <c r="M2320" s="410" t="s">
        <v>115</v>
      </c>
      <c r="N2320" s="410" t="s">
        <v>113</v>
      </c>
      <c r="O2320" s="85"/>
      <c r="P2320" s="85"/>
      <c r="Q2320" s="85"/>
      <c r="R2320" s="85"/>
      <c r="S2320" s="85" t="s">
        <v>1768</v>
      </c>
    </row>
    <row r="2321" spans="1:19" ht="14.5" customHeight="1">
      <c r="A2321" s="103" t="str">
        <f t="shared" si="36"/>
        <v>C0069</v>
      </c>
      <c r="B2321" s="414" t="s">
        <v>5100</v>
      </c>
      <c r="C2321" s="414" t="s">
        <v>5101</v>
      </c>
      <c r="D2321" s="414" t="s">
        <v>1813</v>
      </c>
      <c r="E2321" s="414" t="s">
        <v>5102</v>
      </c>
      <c r="F2321" s="414" t="s">
        <v>5103</v>
      </c>
      <c r="G2321" s="418">
        <v>47088</v>
      </c>
      <c r="H2321" s="414" t="s">
        <v>606</v>
      </c>
      <c r="I2321" s="419">
        <v>0</v>
      </c>
      <c r="J2321" s="419">
        <v>0</v>
      </c>
      <c r="K2321" s="419">
        <v>0</v>
      </c>
      <c r="L2321" s="419">
        <v>0</v>
      </c>
      <c r="M2321" s="414" t="s">
        <v>115</v>
      </c>
      <c r="N2321" s="414">
        <v>7</v>
      </c>
      <c r="O2321" s="103"/>
      <c r="P2321" s="103"/>
      <c r="Q2321" s="103"/>
      <c r="R2321" s="103"/>
      <c r="S2321" s="103" t="s">
        <v>1768</v>
      </c>
    </row>
    <row r="2322" spans="1:19" ht="14.5" customHeight="1">
      <c r="A2322" s="103" t="str">
        <f t="shared" si="36"/>
        <v>C0069</v>
      </c>
      <c r="B2322" s="414" t="s">
        <v>5100</v>
      </c>
      <c r="C2322" s="414" t="s">
        <v>5104</v>
      </c>
      <c r="D2322" s="414" t="s">
        <v>1813</v>
      </c>
      <c r="E2322" s="414" t="s">
        <v>5105</v>
      </c>
      <c r="F2322" s="414" t="s">
        <v>5106</v>
      </c>
      <c r="G2322" s="418">
        <v>43435</v>
      </c>
      <c r="H2322" s="414" t="s">
        <v>606</v>
      </c>
      <c r="I2322" s="419">
        <v>0</v>
      </c>
      <c r="J2322" s="419">
        <v>0</v>
      </c>
      <c r="K2322" s="419">
        <v>0</v>
      </c>
      <c r="L2322" s="419">
        <v>0</v>
      </c>
      <c r="M2322" s="414" t="s">
        <v>115</v>
      </c>
      <c r="N2322" s="414" t="s">
        <v>113</v>
      </c>
      <c r="O2322" s="103"/>
      <c r="P2322" s="103"/>
      <c r="Q2322" s="103"/>
      <c r="R2322" s="103"/>
      <c r="S2322" s="103" t="s">
        <v>1768</v>
      </c>
    </row>
    <row r="2323" spans="1:19" ht="14.5" customHeight="1">
      <c r="A2323" s="82" t="str">
        <f t="shared" si="36"/>
        <v>C0070</v>
      </c>
      <c r="B2323" s="410" t="s">
        <v>5107</v>
      </c>
      <c r="C2323" s="410" t="s">
        <v>5108</v>
      </c>
      <c r="D2323" s="410" t="s">
        <v>1813</v>
      </c>
      <c r="E2323" s="410"/>
      <c r="F2323" s="410"/>
      <c r="G2323" s="416">
        <v>44866</v>
      </c>
      <c r="H2323" s="410" t="s">
        <v>627</v>
      </c>
      <c r="I2323" s="417">
        <v>7</v>
      </c>
      <c r="J2323" s="417">
        <v>4</v>
      </c>
      <c r="K2323" s="417">
        <v>6</v>
      </c>
      <c r="L2323" s="417">
        <v>1</v>
      </c>
      <c r="M2323" s="410"/>
      <c r="N2323" s="410" t="s">
        <v>116</v>
      </c>
      <c r="O2323" s="85"/>
      <c r="P2323" s="85"/>
      <c r="Q2323" s="85"/>
      <c r="R2323" s="85"/>
      <c r="S2323" s="85" t="s">
        <v>1768</v>
      </c>
    </row>
    <row r="2324" spans="1:19" ht="14.5" customHeight="1">
      <c r="A2324" s="103" t="str">
        <f t="shared" si="36"/>
        <v>C0070</v>
      </c>
      <c r="B2324" s="414" t="s">
        <v>5107</v>
      </c>
      <c r="C2324" s="414" t="s">
        <v>5108</v>
      </c>
      <c r="D2324" s="414" t="s">
        <v>1813</v>
      </c>
      <c r="E2324" s="414"/>
      <c r="F2324" s="414"/>
      <c r="G2324" s="418">
        <v>44866</v>
      </c>
      <c r="H2324" s="414" t="s">
        <v>627</v>
      </c>
      <c r="I2324" s="419">
        <v>6</v>
      </c>
      <c r="J2324" s="419">
        <v>7</v>
      </c>
      <c r="K2324" s="419">
        <v>4</v>
      </c>
      <c r="L2324" s="419">
        <v>1</v>
      </c>
      <c r="M2324" s="414"/>
      <c r="N2324" s="414" t="s">
        <v>116</v>
      </c>
      <c r="O2324" s="103"/>
      <c r="P2324" s="103"/>
      <c r="Q2324" s="103"/>
      <c r="R2324" s="103"/>
      <c r="S2324" s="103" t="s">
        <v>1768</v>
      </c>
    </row>
    <row r="2325" spans="1:19" ht="14.5" customHeight="1">
      <c r="A2325" s="82" t="str">
        <f t="shared" si="36"/>
        <v>C0074</v>
      </c>
      <c r="B2325" s="410" t="s">
        <v>838</v>
      </c>
      <c r="C2325" s="410" t="s">
        <v>5109</v>
      </c>
      <c r="D2325" s="410" t="s">
        <v>1813</v>
      </c>
      <c r="E2325" s="410" t="s">
        <v>5110</v>
      </c>
      <c r="F2325" s="410" t="s">
        <v>5111</v>
      </c>
      <c r="G2325" s="416">
        <v>45658</v>
      </c>
      <c r="H2325" s="410" t="s">
        <v>606</v>
      </c>
      <c r="I2325" s="417">
        <v>3</v>
      </c>
      <c r="J2325" s="417">
        <v>1</v>
      </c>
      <c r="K2325" s="417">
        <v>1</v>
      </c>
      <c r="L2325" s="417">
        <v>1</v>
      </c>
      <c r="M2325" s="410"/>
      <c r="N2325" s="410" t="s">
        <v>116</v>
      </c>
      <c r="O2325" s="85"/>
      <c r="P2325" s="85"/>
      <c r="Q2325" s="85"/>
      <c r="R2325" s="85"/>
      <c r="S2325" s="85" t="s">
        <v>1768</v>
      </c>
    </row>
    <row r="2326" spans="1:19" ht="14.5" customHeight="1">
      <c r="A2326" s="103" t="str">
        <f t="shared" si="36"/>
        <v>C0074</v>
      </c>
      <c r="B2326" s="414" t="s">
        <v>838</v>
      </c>
      <c r="C2326" s="414" t="s">
        <v>5109</v>
      </c>
      <c r="D2326" s="414" t="s">
        <v>1813</v>
      </c>
      <c r="E2326" s="414" t="s">
        <v>5110</v>
      </c>
      <c r="F2326" s="414" t="s">
        <v>5111</v>
      </c>
      <c r="G2326" s="418">
        <v>45658</v>
      </c>
      <c r="H2326" s="414" t="s">
        <v>606</v>
      </c>
      <c r="I2326" s="419">
        <v>1</v>
      </c>
      <c r="J2326" s="419">
        <v>3</v>
      </c>
      <c r="K2326" s="419">
        <v>1</v>
      </c>
      <c r="L2326" s="419">
        <v>1</v>
      </c>
      <c r="M2326" s="414"/>
      <c r="N2326" s="414" t="s">
        <v>116</v>
      </c>
      <c r="O2326" s="103"/>
      <c r="P2326" s="103"/>
      <c r="Q2326" s="103"/>
      <c r="R2326" s="103"/>
      <c r="S2326" s="103" t="s">
        <v>1768</v>
      </c>
    </row>
    <row r="2327" spans="1:19" ht="13" customHeight="1">
      <c r="A2327" s="82" t="str">
        <f t="shared" si="36"/>
        <v>C0075</v>
      </c>
      <c r="B2327" s="420" t="s">
        <v>5112</v>
      </c>
      <c r="C2327" s="421" t="s">
        <v>5113</v>
      </c>
      <c r="D2327" s="423"/>
      <c r="E2327" s="423"/>
      <c r="F2327" s="423"/>
      <c r="G2327" s="423"/>
      <c r="H2327" s="423"/>
      <c r="I2327" s="82">
        <v>5.0000400000000003</v>
      </c>
      <c r="J2327" s="82">
        <v>1.8</v>
      </c>
      <c r="K2327" s="82">
        <v>1.0920000000000001</v>
      </c>
      <c r="L2327" s="85"/>
      <c r="M2327" s="412"/>
      <c r="N2327" s="412"/>
      <c r="O2327" s="85"/>
      <c r="P2327" s="85"/>
      <c r="Q2327" s="85"/>
      <c r="R2327" s="85"/>
      <c r="S2327" s="85"/>
    </row>
    <row r="2328" spans="1:19" ht="13" customHeight="1">
      <c r="A2328" s="103" t="str">
        <f t="shared" si="36"/>
        <v>C0075</v>
      </c>
      <c r="B2328" s="424" t="s">
        <v>5112</v>
      </c>
      <c r="C2328" s="425" t="s">
        <v>5113</v>
      </c>
      <c r="D2328" s="427"/>
      <c r="E2328" s="427"/>
      <c r="F2328" s="427"/>
      <c r="G2328" s="427"/>
      <c r="H2328" s="427"/>
      <c r="I2328" s="427">
        <v>1.0920000000000001</v>
      </c>
      <c r="J2328" s="427">
        <v>5.0000400000000003</v>
      </c>
      <c r="K2328" s="427">
        <v>1.8</v>
      </c>
      <c r="L2328" s="413"/>
      <c r="M2328" s="413"/>
      <c r="N2328" s="413"/>
      <c r="O2328" s="103"/>
      <c r="P2328" s="103"/>
      <c r="Q2328" s="103"/>
      <c r="R2328" s="103"/>
      <c r="S2328" s="103"/>
    </row>
    <row r="2329" spans="1:19" ht="14.5" customHeight="1">
      <c r="A2329" s="82" t="str">
        <f t="shared" si="36"/>
        <v>C0075</v>
      </c>
      <c r="B2329" s="410" t="s">
        <v>5114</v>
      </c>
      <c r="C2329" s="410" t="s">
        <v>5115</v>
      </c>
      <c r="D2329" s="410" t="s">
        <v>5116</v>
      </c>
      <c r="E2329" s="410" t="s">
        <v>5117</v>
      </c>
      <c r="F2329" s="410" t="s">
        <v>5118</v>
      </c>
      <c r="G2329" s="416">
        <v>43374</v>
      </c>
      <c r="H2329" s="410" t="s">
        <v>606</v>
      </c>
      <c r="I2329" s="417">
        <v>0</v>
      </c>
      <c r="J2329" s="417">
        <v>0</v>
      </c>
      <c r="K2329" s="417">
        <v>0</v>
      </c>
      <c r="L2329" s="417">
        <v>0</v>
      </c>
      <c r="M2329" s="410"/>
      <c r="N2329" s="410" t="s">
        <v>116</v>
      </c>
      <c r="O2329" s="85"/>
      <c r="P2329" s="85"/>
      <c r="Q2329" s="85"/>
      <c r="R2329" s="85"/>
      <c r="S2329" s="85" t="s">
        <v>1768</v>
      </c>
    </row>
    <row r="2330" spans="1:19" ht="14.5" customHeight="1">
      <c r="A2330" s="103" t="str">
        <f t="shared" si="36"/>
        <v>C0075</v>
      </c>
      <c r="B2330" s="414" t="s">
        <v>5114</v>
      </c>
      <c r="C2330" s="414" t="s">
        <v>5115</v>
      </c>
      <c r="D2330" s="414" t="s">
        <v>5116</v>
      </c>
      <c r="E2330" s="414" t="s">
        <v>5117</v>
      </c>
      <c r="F2330" s="414" t="s">
        <v>5118</v>
      </c>
      <c r="G2330" s="418">
        <v>43374</v>
      </c>
      <c r="H2330" s="414" t="s">
        <v>606</v>
      </c>
      <c r="I2330" s="419">
        <v>0</v>
      </c>
      <c r="J2330" s="419">
        <v>0</v>
      </c>
      <c r="K2330" s="419">
        <v>0</v>
      </c>
      <c r="L2330" s="419">
        <v>0</v>
      </c>
      <c r="M2330" s="414"/>
      <c r="N2330" s="414" t="s">
        <v>116</v>
      </c>
      <c r="O2330" s="103"/>
      <c r="P2330" s="103"/>
      <c r="Q2330" s="103"/>
      <c r="R2330" s="103"/>
      <c r="S2330" s="103" t="s">
        <v>1768</v>
      </c>
    </row>
    <row r="2331" spans="1:19" ht="14.5" customHeight="1">
      <c r="A2331" s="82" t="str">
        <f t="shared" si="36"/>
        <v>C0077</v>
      </c>
      <c r="B2331" s="410" t="s">
        <v>1716</v>
      </c>
      <c r="C2331" s="410" t="s">
        <v>5119</v>
      </c>
      <c r="D2331" s="410" t="s">
        <v>1844</v>
      </c>
      <c r="E2331" s="410" t="s">
        <v>5120</v>
      </c>
      <c r="F2331" s="410" t="s">
        <v>5121</v>
      </c>
      <c r="G2331" s="416">
        <v>42552</v>
      </c>
      <c r="H2331" s="410" t="s">
        <v>623</v>
      </c>
      <c r="I2331" s="417">
        <v>44</v>
      </c>
      <c r="J2331" s="417">
        <v>52</v>
      </c>
      <c r="K2331" s="417">
        <v>43</v>
      </c>
      <c r="L2331" s="417">
        <v>327</v>
      </c>
      <c r="M2331" s="410"/>
      <c r="N2331" s="410" t="s">
        <v>116</v>
      </c>
      <c r="O2331" s="85"/>
      <c r="P2331" s="85"/>
      <c r="Q2331" s="85"/>
      <c r="R2331" s="85"/>
      <c r="S2331" s="85" t="s">
        <v>1768</v>
      </c>
    </row>
    <row r="2332" spans="1:19" ht="14.5" customHeight="1">
      <c r="A2332" s="82" t="str">
        <f t="shared" si="36"/>
        <v>C0077</v>
      </c>
      <c r="B2332" s="410" t="s">
        <v>1716</v>
      </c>
      <c r="C2332" s="410" t="s">
        <v>5119</v>
      </c>
      <c r="D2332" s="410" t="s">
        <v>1844</v>
      </c>
      <c r="E2332" s="410" t="s">
        <v>5122</v>
      </c>
      <c r="F2332" s="410" t="s">
        <v>5123</v>
      </c>
      <c r="G2332" s="416">
        <v>42552</v>
      </c>
      <c r="H2332" s="410" t="s">
        <v>623</v>
      </c>
      <c r="I2332" s="417">
        <v>44</v>
      </c>
      <c r="J2332" s="417">
        <v>52</v>
      </c>
      <c r="K2332" s="417">
        <v>43</v>
      </c>
      <c r="L2332" s="417">
        <v>327</v>
      </c>
      <c r="M2332" s="410"/>
      <c r="N2332" s="410" t="s">
        <v>116</v>
      </c>
      <c r="O2332" s="85"/>
      <c r="P2332" s="85"/>
      <c r="Q2332" s="85"/>
      <c r="R2332" s="85"/>
      <c r="S2332" s="85" t="s">
        <v>1768</v>
      </c>
    </row>
    <row r="2333" spans="1:19" ht="14.5" customHeight="1">
      <c r="A2333" s="82" t="str">
        <f t="shared" si="36"/>
        <v>C0077</v>
      </c>
      <c r="B2333" s="410" t="s">
        <v>1716</v>
      </c>
      <c r="C2333" s="410" t="s">
        <v>5119</v>
      </c>
      <c r="D2333" s="410" t="s">
        <v>1844</v>
      </c>
      <c r="E2333" s="410" t="s">
        <v>5124</v>
      </c>
      <c r="F2333" s="410" t="s">
        <v>5125</v>
      </c>
      <c r="G2333" s="416">
        <v>42552</v>
      </c>
      <c r="H2333" s="410" t="s">
        <v>623</v>
      </c>
      <c r="I2333" s="417">
        <v>44</v>
      </c>
      <c r="J2333" s="417">
        <v>52</v>
      </c>
      <c r="K2333" s="417">
        <v>43</v>
      </c>
      <c r="L2333" s="417">
        <v>327</v>
      </c>
      <c r="M2333" s="410"/>
      <c r="N2333" s="410" t="s">
        <v>116</v>
      </c>
      <c r="O2333" s="85"/>
      <c r="P2333" s="85"/>
      <c r="Q2333" s="85"/>
      <c r="R2333" s="85"/>
      <c r="S2333" s="85" t="s">
        <v>1768</v>
      </c>
    </row>
    <row r="2334" spans="1:19" ht="14.5" customHeight="1">
      <c r="A2334" s="82" t="str">
        <f t="shared" si="36"/>
        <v>C0077</v>
      </c>
      <c r="B2334" s="410" t="s">
        <v>1716</v>
      </c>
      <c r="C2334" s="410" t="s">
        <v>5119</v>
      </c>
      <c r="D2334" s="410" t="s">
        <v>1844</v>
      </c>
      <c r="E2334" s="410" t="s">
        <v>5126</v>
      </c>
      <c r="F2334" s="410" t="s">
        <v>5127</v>
      </c>
      <c r="G2334" s="416">
        <v>42552</v>
      </c>
      <c r="H2334" s="410" t="s">
        <v>623</v>
      </c>
      <c r="I2334" s="417">
        <v>44</v>
      </c>
      <c r="J2334" s="417">
        <v>52</v>
      </c>
      <c r="K2334" s="417">
        <v>43</v>
      </c>
      <c r="L2334" s="417">
        <v>327</v>
      </c>
      <c r="M2334" s="410" t="s">
        <v>115</v>
      </c>
      <c r="N2334" s="410" t="s">
        <v>116</v>
      </c>
      <c r="O2334" s="85"/>
      <c r="P2334" s="85"/>
      <c r="Q2334" s="85"/>
      <c r="R2334" s="85"/>
      <c r="S2334" s="85" t="s">
        <v>1768</v>
      </c>
    </row>
    <row r="2335" spans="1:19" ht="14.5" customHeight="1">
      <c r="A2335" s="82" t="str">
        <f t="shared" si="36"/>
        <v>C0077</v>
      </c>
      <c r="B2335" s="410" t="s">
        <v>1716</v>
      </c>
      <c r="C2335" s="410" t="s">
        <v>5119</v>
      </c>
      <c r="D2335" s="410" t="s">
        <v>1844</v>
      </c>
      <c r="E2335" s="410" t="s">
        <v>5128</v>
      </c>
      <c r="F2335" s="410" t="s">
        <v>5129</v>
      </c>
      <c r="G2335" s="416">
        <v>46204</v>
      </c>
      <c r="H2335" s="410" t="s">
        <v>606</v>
      </c>
      <c r="I2335" s="417">
        <v>44</v>
      </c>
      <c r="J2335" s="417">
        <v>52</v>
      </c>
      <c r="K2335" s="417">
        <v>43</v>
      </c>
      <c r="L2335" s="417">
        <v>327</v>
      </c>
      <c r="M2335" s="410" t="s">
        <v>115</v>
      </c>
      <c r="N2335" s="410" t="s">
        <v>116</v>
      </c>
      <c r="O2335" s="85"/>
      <c r="P2335" s="85"/>
      <c r="Q2335" s="85"/>
      <c r="R2335" s="85"/>
      <c r="S2335" s="85" t="s">
        <v>1768</v>
      </c>
    </row>
    <row r="2336" spans="1:19" ht="14.5" customHeight="1">
      <c r="A2336" s="82" t="str">
        <f t="shared" si="36"/>
        <v>C0077</v>
      </c>
      <c r="B2336" s="410" t="s">
        <v>1716</v>
      </c>
      <c r="C2336" s="410" t="s">
        <v>5119</v>
      </c>
      <c r="D2336" s="410" t="s">
        <v>1844</v>
      </c>
      <c r="E2336" s="410" t="s">
        <v>5130</v>
      </c>
      <c r="F2336" s="410" t="s">
        <v>5131</v>
      </c>
      <c r="G2336" s="416">
        <v>46204</v>
      </c>
      <c r="H2336" s="410" t="s">
        <v>606</v>
      </c>
      <c r="I2336" s="417">
        <v>44</v>
      </c>
      <c r="J2336" s="417">
        <v>52</v>
      </c>
      <c r="K2336" s="417">
        <v>43</v>
      </c>
      <c r="L2336" s="417">
        <v>327</v>
      </c>
      <c r="M2336" s="410"/>
      <c r="N2336" s="410" t="s">
        <v>116</v>
      </c>
      <c r="O2336" s="85"/>
      <c r="P2336" s="85"/>
      <c r="Q2336" s="85"/>
      <c r="R2336" s="85"/>
      <c r="S2336" s="85" t="s">
        <v>1768</v>
      </c>
    </row>
    <row r="2337" spans="1:19" ht="14.5" customHeight="1">
      <c r="A2337" s="103" t="str">
        <f t="shared" si="36"/>
        <v>C0077</v>
      </c>
      <c r="B2337" s="414" t="s">
        <v>1716</v>
      </c>
      <c r="C2337" s="414" t="s">
        <v>5119</v>
      </c>
      <c r="D2337" s="414" t="s">
        <v>1844</v>
      </c>
      <c r="E2337" s="414" t="s">
        <v>5120</v>
      </c>
      <c r="F2337" s="414" t="s">
        <v>5121</v>
      </c>
      <c r="G2337" s="418">
        <v>42552</v>
      </c>
      <c r="H2337" s="414" t="s">
        <v>623</v>
      </c>
      <c r="I2337" s="419">
        <v>43</v>
      </c>
      <c r="J2337" s="419">
        <v>44</v>
      </c>
      <c r="K2337" s="419">
        <v>52</v>
      </c>
      <c r="L2337" s="419">
        <v>327</v>
      </c>
      <c r="M2337" s="414"/>
      <c r="N2337" s="414" t="s">
        <v>116</v>
      </c>
      <c r="O2337" s="103"/>
      <c r="P2337" s="103"/>
      <c r="Q2337" s="103"/>
      <c r="R2337" s="103"/>
      <c r="S2337" s="103" t="s">
        <v>1768</v>
      </c>
    </row>
    <row r="2338" spans="1:19" ht="14.5" customHeight="1">
      <c r="A2338" s="103" t="str">
        <f t="shared" si="36"/>
        <v>C0077</v>
      </c>
      <c r="B2338" s="414" t="s">
        <v>1716</v>
      </c>
      <c r="C2338" s="414" t="s">
        <v>5119</v>
      </c>
      <c r="D2338" s="414" t="s">
        <v>1844</v>
      </c>
      <c r="E2338" s="414" t="s">
        <v>5122</v>
      </c>
      <c r="F2338" s="414" t="s">
        <v>5123</v>
      </c>
      <c r="G2338" s="418">
        <v>42552</v>
      </c>
      <c r="H2338" s="414" t="s">
        <v>623</v>
      </c>
      <c r="I2338" s="419">
        <v>43</v>
      </c>
      <c r="J2338" s="419">
        <v>44</v>
      </c>
      <c r="K2338" s="419">
        <v>52</v>
      </c>
      <c r="L2338" s="419">
        <v>327</v>
      </c>
      <c r="M2338" s="414"/>
      <c r="N2338" s="414" t="s">
        <v>116</v>
      </c>
      <c r="O2338" s="103"/>
      <c r="P2338" s="103"/>
      <c r="Q2338" s="103"/>
      <c r="R2338" s="103"/>
      <c r="S2338" s="103" t="s">
        <v>1768</v>
      </c>
    </row>
    <row r="2339" spans="1:19" ht="14.5" customHeight="1">
      <c r="A2339" s="103" t="str">
        <f t="shared" si="36"/>
        <v>C0077</v>
      </c>
      <c r="B2339" s="414" t="s">
        <v>1716</v>
      </c>
      <c r="C2339" s="414" t="s">
        <v>5119</v>
      </c>
      <c r="D2339" s="414" t="s">
        <v>1844</v>
      </c>
      <c r="E2339" s="414" t="s">
        <v>5124</v>
      </c>
      <c r="F2339" s="414" t="s">
        <v>5125</v>
      </c>
      <c r="G2339" s="418">
        <v>42552</v>
      </c>
      <c r="H2339" s="414" t="s">
        <v>623</v>
      </c>
      <c r="I2339" s="419">
        <v>43</v>
      </c>
      <c r="J2339" s="419">
        <v>44</v>
      </c>
      <c r="K2339" s="419">
        <v>52</v>
      </c>
      <c r="L2339" s="419">
        <v>327</v>
      </c>
      <c r="M2339" s="414"/>
      <c r="N2339" s="414" t="s">
        <v>116</v>
      </c>
      <c r="O2339" s="103"/>
      <c r="P2339" s="103"/>
      <c r="Q2339" s="103"/>
      <c r="R2339" s="103"/>
      <c r="S2339" s="103" t="s">
        <v>1768</v>
      </c>
    </row>
    <row r="2340" spans="1:19" ht="14.5" customHeight="1">
      <c r="A2340" s="103" t="str">
        <f t="shared" si="36"/>
        <v>C0077</v>
      </c>
      <c r="B2340" s="414" t="s">
        <v>1716</v>
      </c>
      <c r="C2340" s="414" t="s">
        <v>5119</v>
      </c>
      <c r="D2340" s="414" t="s">
        <v>1844</v>
      </c>
      <c r="E2340" s="414" t="s">
        <v>5126</v>
      </c>
      <c r="F2340" s="414" t="s">
        <v>5127</v>
      </c>
      <c r="G2340" s="418">
        <v>42552</v>
      </c>
      <c r="H2340" s="414" t="s">
        <v>623</v>
      </c>
      <c r="I2340" s="419">
        <v>43</v>
      </c>
      <c r="J2340" s="419">
        <v>44</v>
      </c>
      <c r="K2340" s="419">
        <v>52</v>
      </c>
      <c r="L2340" s="419">
        <v>327</v>
      </c>
      <c r="M2340" s="414" t="s">
        <v>115</v>
      </c>
      <c r="N2340" s="414" t="s">
        <v>116</v>
      </c>
      <c r="O2340" s="103"/>
      <c r="P2340" s="103"/>
      <c r="Q2340" s="103"/>
      <c r="R2340" s="103"/>
      <c r="S2340" s="103" t="s">
        <v>1768</v>
      </c>
    </row>
    <row r="2341" spans="1:19" ht="14.5" customHeight="1">
      <c r="A2341" s="103" t="str">
        <f t="shared" si="36"/>
        <v>C0077</v>
      </c>
      <c r="B2341" s="414" t="s">
        <v>1716</v>
      </c>
      <c r="C2341" s="414" t="s">
        <v>5119</v>
      </c>
      <c r="D2341" s="414" t="s">
        <v>1844</v>
      </c>
      <c r="E2341" s="414" t="s">
        <v>5128</v>
      </c>
      <c r="F2341" s="414" t="s">
        <v>5129</v>
      </c>
      <c r="G2341" s="418">
        <v>46204</v>
      </c>
      <c r="H2341" s="414" t="s">
        <v>606</v>
      </c>
      <c r="I2341" s="419">
        <v>43</v>
      </c>
      <c r="J2341" s="419">
        <v>44</v>
      </c>
      <c r="K2341" s="419">
        <v>52</v>
      </c>
      <c r="L2341" s="419">
        <v>327</v>
      </c>
      <c r="M2341" s="414" t="s">
        <v>115</v>
      </c>
      <c r="N2341" s="414" t="s">
        <v>116</v>
      </c>
      <c r="O2341" s="103"/>
      <c r="P2341" s="103"/>
      <c r="Q2341" s="103"/>
      <c r="R2341" s="103"/>
      <c r="S2341" s="103" t="s">
        <v>1768</v>
      </c>
    </row>
    <row r="2342" spans="1:19" ht="14.5" customHeight="1">
      <c r="A2342" s="103" t="str">
        <f t="shared" si="36"/>
        <v>C0077</v>
      </c>
      <c r="B2342" s="414" t="s">
        <v>1716</v>
      </c>
      <c r="C2342" s="414" t="s">
        <v>5119</v>
      </c>
      <c r="D2342" s="414" t="s">
        <v>1844</v>
      </c>
      <c r="E2342" s="414" t="s">
        <v>5130</v>
      </c>
      <c r="F2342" s="414" t="s">
        <v>5131</v>
      </c>
      <c r="G2342" s="418">
        <v>46204</v>
      </c>
      <c r="H2342" s="414" t="s">
        <v>606</v>
      </c>
      <c r="I2342" s="419">
        <v>43</v>
      </c>
      <c r="J2342" s="419">
        <v>44</v>
      </c>
      <c r="K2342" s="419">
        <v>52</v>
      </c>
      <c r="L2342" s="419">
        <v>327</v>
      </c>
      <c r="M2342" s="414"/>
      <c r="N2342" s="414" t="s">
        <v>116</v>
      </c>
      <c r="O2342" s="103"/>
      <c r="P2342" s="103"/>
      <c r="Q2342" s="103"/>
      <c r="R2342" s="103"/>
      <c r="S2342" s="103" t="s">
        <v>1768</v>
      </c>
    </row>
    <row r="2343" spans="1:19" ht="14.5" customHeight="1">
      <c r="A2343" s="82" t="str">
        <f t="shared" si="36"/>
        <v>C0082</v>
      </c>
      <c r="B2343" s="410" t="s">
        <v>5132</v>
      </c>
      <c r="C2343" s="410" t="s">
        <v>5133</v>
      </c>
      <c r="D2343" s="410" t="s">
        <v>1813</v>
      </c>
      <c r="E2343" s="410" t="s">
        <v>5134</v>
      </c>
      <c r="F2343" s="410" t="s">
        <v>5135</v>
      </c>
      <c r="G2343" s="416">
        <v>43435</v>
      </c>
      <c r="H2343" s="410" t="s">
        <v>627</v>
      </c>
      <c r="I2343" s="417">
        <v>26</v>
      </c>
      <c r="J2343" s="417">
        <v>11</v>
      </c>
      <c r="K2343" s="417">
        <v>12</v>
      </c>
      <c r="L2343" s="417">
        <v>12.53</v>
      </c>
      <c r="M2343" s="410"/>
      <c r="N2343" s="410" t="s">
        <v>116</v>
      </c>
      <c r="O2343" s="85"/>
      <c r="P2343" s="85"/>
      <c r="Q2343" s="85"/>
      <c r="R2343" s="85"/>
      <c r="S2343" s="85" t="s">
        <v>1768</v>
      </c>
    </row>
    <row r="2344" spans="1:19" ht="14.5" customHeight="1">
      <c r="A2344" s="82" t="str">
        <f t="shared" si="36"/>
        <v>C0082</v>
      </c>
      <c r="B2344" s="410" t="s">
        <v>5132</v>
      </c>
      <c r="C2344" s="410" t="s">
        <v>5133</v>
      </c>
      <c r="D2344" s="410" t="s">
        <v>1813</v>
      </c>
      <c r="E2344" s="410"/>
      <c r="F2344" s="410"/>
      <c r="G2344" s="416">
        <v>43435</v>
      </c>
      <c r="H2344" s="410" t="s">
        <v>627</v>
      </c>
      <c r="I2344" s="417">
        <v>26</v>
      </c>
      <c r="J2344" s="417">
        <v>11</v>
      </c>
      <c r="K2344" s="417">
        <v>12</v>
      </c>
      <c r="L2344" s="417">
        <v>12.53</v>
      </c>
      <c r="M2344" s="410" t="s">
        <v>115</v>
      </c>
      <c r="N2344" s="410" t="s">
        <v>116</v>
      </c>
      <c r="O2344" s="85"/>
      <c r="P2344" s="85"/>
      <c r="Q2344" s="85"/>
      <c r="R2344" s="85"/>
      <c r="S2344" s="85" t="s">
        <v>1768</v>
      </c>
    </row>
    <row r="2345" spans="1:19" ht="14.5" customHeight="1">
      <c r="A2345" s="103" t="str">
        <f t="shared" si="36"/>
        <v>C0082</v>
      </c>
      <c r="B2345" s="414" t="s">
        <v>5132</v>
      </c>
      <c r="C2345" s="414" t="s">
        <v>5133</v>
      </c>
      <c r="D2345" s="414" t="s">
        <v>1813</v>
      </c>
      <c r="E2345" s="414" t="s">
        <v>5134</v>
      </c>
      <c r="F2345" s="414" t="s">
        <v>5135</v>
      </c>
      <c r="G2345" s="418">
        <v>43435</v>
      </c>
      <c r="H2345" s="414" t="s">
        <v>627</v>
      </c>
      <c r="I2345" s="419">
        <v>12</v>
      </c>
      <c r="J2345" s="419">
        <v>26</v>
      </c>
      <c r="K2345" s="419">
        <v>11</v>
      </c>
      <c r="L2345" s="419">
        <v>12.53</v>
      </c>
      <c r="M2345" s="414"/>
      <c r="N2345" s="414" t="s">
        <v>116</v>
      </c>
      <c r="O2345" s="103"/>
      <c r="P2345" s="103"/>
      <c r="Q2345" s="103"/>
      <c r="R2345" s="103"/>
      <c r="S2345" s="103" t="s">
        <v>1768</v>
      </c>
    </row>
    <row r="2346" spans="1:19" ht="14.5" customHeight="1">
      <c r="A2346" s="103" t="str">
        <f t="shared" si="36"/>
        <v>C0082</v>
      </c>
      <c r="B2346" s="414" t="s">
        <v>5132</v>
      </c>
      <c r="C2346" s="414" t="s">
        <v>5133</v>
      </c>
      <c r="D2346" s="414" t="s">
        <v>1813</v>
      </c>
      <c r="E2346" s="414"/>
      <c r="F2346" s="414"/>
      <c r="G2346" s="418">
        <v>43435</v>
      </c>
      <c r="H2346" s="414" t="s">
        <v>627</v>
      </c>
      <c r="I2346" s="419">
        <v>12</v>
      </c>
      <c r="J2346" s="419">
        <v>26</v>
      </c>
      <c r="K2346" s="419">
        <v>11</v>
      </c>
      <c r="L2346" s="419">
        <v>12.53</v>
      </c>
      <c r="M2346" s="414" t="s">
        <v>115</v>
      </c>
      <c r="N2346" s="414" t="s">
        <v>116</v>
      </c>
      <c r="O2346" s="103"/>
      <c r="P2346" s="103"/>
      <c r="Q2346" s="103"/>
      <c r="R2346" s="103"/>
      <c r="S2346" s="103" t="s">
        <v>1768</v>
      </c>
    </row>
    <row r="2347" spans="1:19" ht="14.5" customHeight="1">
      <c r="A2347" s="82" t="str">
        <f t="shared" si="36"/>
        <v>C0083</v>
      </c>
      <c r="B2347" s="410" t="s">
        <v>841</v>
      </c>
      <c r="C2347" s="410" t="s">
        <v>5136</v>
      </c>
      <c r="D2347" s="410" t="s">
        <v>1813</v>
      </c>
      <c r="E2347" s="410" t="s">
        <v>5137</v>
      </c>
      <c r="F2347" s="410" t="s">
        <v>5138</v>
      </c>
      <c r="G2347" s="416">
        <v>45931</v>
      </c>
      <c r="H2347" s="410" t="s">
        <v>606</v>
      </c>
      <c r="I2347" s="417">
        <v>7</v>
      </c>
      <c r="J2347" s="417">
        <v>2</v>
      </c>
      <c r="K2347" s="417">
        <v>1</v>
      </c>
      <c r="L2347" s="417">
        <v>1</v>
      </c>
      <c r="M2347" s="410"/>
      <c r="N2347" s="410" t="s">
        <v>116</v>
      </c>
      <c r="O2347" s="85"/>
      <c r="P2347" s="85"/>
      <c r="Q2347" s="85"/>
      <c r="R2347" s="85"/>
      <c r="S2347" s="85" t="s">
        <v>1768</v>
      </c>
    </row>
    <row r="2348" spans="1:19" ht="14.5" customHeight="1">
      <c r="A2348" s="103" t="str">
        <f t="shared" si="36"/>
        <v>C0083</v>
      </c>
      <c r="B2348" s="414" t="s">
        <v>841</v>
      </c>
      <c r="C2348" s="414" t="s">
        <v>5136</v>
      </c>
      <c r="D2348" s="414" t="s">
        <v>1813</v>
      </c>
      <c r="E2348" s="414" t="s">
        <v>5137</v>
      </c>
      <c r="F2348" s="414" t="s">
        <v>5138</v>
      </c>
      <c r="G2348" s="418">
        <v>45931</v>
      </c>
      <c r="H2348" s="414" t="s">
        <v>606</v>
      </c>
      <c r="I2348" s="419">
        <v>1</v>
      </c>
      <c r="J2348" s="419">
        <v>7</v>
      </c>
      <c r="K2348" s="419">
        <v>2</v>
      </c>
      <c r="L2348" s="419">
        <v>1</v>
      </c>
      <c r="M2348" s="414"/>
      <c r="N2348" s="414" t="s">
        <v>116</v>
      </c>
      <c r="O2348" s="103"/>
      <c r="P2348" s="103"/>
      <c r="Q2348" s="103"/>
      <c r="R2348" s="103"/>
      <c r="S2348" s="103" t="s">
        <v>1768</v>
      </c>
    </row>
    <row r="2349" spans="1:19" ht="14.5" customHeight="1">
      <c r="A2349" s="82" t="str">
        <f t="shared" si="36"/>
        <v>C0084</v>
      </c>
      <c r="B2349" s="410" t="s">
        <v>5139</v>
      </c>
      <c r="C2349" s="410" t="s">
        <v>5140</v>
      </c>
      <c r="D2349" s="410" t="s">
        <v>1813</v>
      </c>
      <c r="E2349" s="410" t="s">
        <v>5141</v>
      </c>
      <c r="F2349" s="410" t="s">
        <v>5142</v>
      </c>
      <c r="G2349" s="416">
        <v>44866</v>
      </c>
      <c r="H2349" s="410" t="s">
        <v>606</v>
      </c>
      <c r="I2349" s="417">
        <v>47</v>
      </c>
      <c r="J2349" s="417">
        <v>19</v>
      </c>
      <c r="K2349" s="417">
        <v>27</v>
      </c>
      <c r="L2349" s="417">
        <v>265</v>
      </c>
      <c r="M2349" s="410"/>
      <c r="N2349" s="410" t="s">
        <v>116</v>
      </c>
      <c r="O2349" s="85"/>
      <c r="P2349" s="85"/>
      <c r="Q2349" s="85"/>
      <c r="R2349" s="85"/>
      <c r="S2349" s="85" t="s">
        <v>1768</v>
      </c>
    </row>
    <row r="2350" spans="1:19" ht="14.5" customHeight="1">
      <c r="A2350" s="103" t="str">
        <f t="shared" si="36"/>
        <v>C0084</v>
      </c>
      <c r="B2350" s="414" t="s">
        <v>5139</v>
      </c>
      <c r="C2350" s="414" t="s">
        <v>5140</v>
      </c>
      <c r="D2350" s="414" t="s">
        <v>1813</v>
      </c>
      <c r="E2350" s="414" t="s">
        <v>5141</v>
      </c>
      <c r="F2350" s="414" t="s">
        <v>5142</v>
      </c>
      <c r="G2350" s="418">
        <v>44866</v>
      </c>
      <c r="H2350" s="414" t="s">
        <v>606</v>
      </c>
      <c r="I2350" s="419">
        <v>27</v>
      </c>
      <c r="J2350" s="419">
        <v>47</v>
      </c>
      <c r="K2350" s="419">
        <v>19</v>
      </c>
      <c r="L2350" s="419">
        <v>265</v>
      </c>
      <c r="M2350" s="414"/>
      <c r="N2350" s="414" t="s">
        <v>116</v>
      </c>
      <c r="O2350" s="103"/>
      <c r="P2350" s="103"/>
      <c r="Q2350" s="103"/>
      <c r="R2350" s="103"/>
      <c r="S2350" s="103" t="s">
        <v>1768</v>
      </c>
    </row>
    <row r="2351" spans="1:19" ht="14.5" customHeight="1">
      <c r="A2351" s="82" t="str">
        <f t="shared" si="36"/>
        <v>C0086</v>
      </c>
      <c r="B2351" s="410" t="s">
        <v>5143</v>
      </c>
      <c r="C2351" s="410" t="s">
        <v>5144</v>
      </c>
      <c r="D2351" s="410" t="s">
        <v>1813</v>
      </c>
      <c r="E2351" s="410"/>
      <c r="F2351" s="410"/>
      <c r="G2351" s="416">
        <v>43525</v>
      </c>
      <c r="H2351" s="410" t="s">
        <v>627</v>
      </c>
      <c r="I2351" s="417">
        <v>12</v>
      </c>
      <c r="J2351" s="417">
        <v>7</v>
      </c>
      <c r="K2351" s="417">
        <v>3</v>
      </c>
      <c r="L2351" s="417">
        <v>4</v>
      </c>
      <c r="M2351" s="410"/>
      <c r="N2351" s="410" t="s">
        <v>116</v>
      </c>
      <c r="O2351" s="85"/>
      <c r="P2351" s="85"/>
      <c r="Q2351" s="85"/>
      <c r="R2351" s="85"/>
      <c r="S2351" s="85" t="s">
        <v>1768</v>
      </c>
    </row>
    <row r="2352" spans="1:19" ht="14.5" customHeight="1">
      <c r="A2352" s="103" t="str">
        <f t="shared" si="36"/>
        <v>C0086</v>
      </c>
      <c r="B2352" s="414" t="s">
        <v>5143</v>
      </c>
      <c r="C2352" s="414" t="s">
        <v>5144</v>
      </c>
      <c r="D2352" s="414" t="s">
        <v>1813</v>
      </c>
      <c r="E2352" s="414"/>
      <c r="F2352" s="414"/>
      <c r="G2352" s="418">
        <v>43525</v>
      </c>
      <c r="H2352" s="414" t="s">
        <v>627</v>
      </c>
      <c r="I2352" s="419">
        <v>3</v>
      </c>
      <c r="J2352" s="419">
        <v>12</v>
      </c>
      <c r="K2352" s="419">
        <v>7</v>
      </c>
      <c r="L2352" s="419">
        <v>4</v>
      </c>
      <c r="M2352" s="414"/>
      <c r="N2352" s="414" t="s">
        <v>116</v>
      </c>
      <c r="O2352" s="103"/>
      <c r="P2352" s="103"/>
      <c r="Q2352" s="103"/>
      <c r="R2352" s="103"/>
      <c r="S2352" s="103" t="s">
        <v>1768</v>
      </c>
    </row>
    <row r="2353" spans="1:19" ht="14.5" customHeight="1">
      <c r="A2353" s="82" t="str">
        <f t="shared" si="36"/>
        <v>C0089</v>
      </c>
      <c r="B2353" s="410" t="s">
        <v>5145</v>
      </c>
      <c r="C2353" s="410" t="s">
        <v>5146</v>
      </c>
      <c r="D2353" s="410" t="s">
        <v>1813</v>
      </c>
      <c r="E2353" s="410"/>
      <c r="F2353" s="410"/>
      <c r="G2353" s="416">
        <v>42795</v>
      </c>
      <c r="H2353" s="410" t="s">
        <v>627</v>
      </c>
      <c r="I2353" s="417">
        <v>41</v>
      </c>
      <c r="J2353" s="417">
        <v>9</v>
      </c>
      <c r="K2353" s="417">
        <v>27</v>
      </c>
      <c r="L2353" s="417">
        <v>50</v>
      </c>
      <c r="M2353" s="410"/>
      <c r="N2353" s="410" t="s">
        <v>116</v>
      </c>
      <c r="O2353" s="85"/>
      <c r="P2353" s="85"/>
      <c r="Q2353" s="85"/>
      <c r="R2353" s="85"/>
      <c r="S2353" s="85" t="s">
        <v>1768</v>
      </c>
    </row>
    <row r="2354" spans="1:19" ht="14.5" customHeight="1">
      <c r="A2354" s="103" t="str">
        <f t="shared" si="36"/>
        <v>C0089</v>
      </c>
      <c r="B2354" s="414" t="s">
        <v>5145</v>
      </c>
      <c r="C2354" s="414" t="s">
        <v>5146</v>
      </c>
      <c r="D2354" s="414" t="s">
        <v>1813</v>
      </c>
      <c r="E2354" s="414"/>
      <c r="F2354" s="414"/>
      <c r="G2354" s="418">
        <v>42795</v>
      </c>
      <c r="H2354" s="414" t="s">
        <v>627</v>
      </c>
      <c r="I2354" s="419">
        <v>27</v>
      </c>
      <c r="J2354" s="419">
        <v>41</v>
      </c>
      <c r="K2354" s="419">
        <v>9</v>
      </c>
      <c r="L2354" s="419">
        <v>50</v>
      </c>
      <c r="M2354" s="414"/>
      <c r="N2354" s="414" t="s">
        <v>116</v>
      </c>
      <c r="O2354" s="103"/>
      <c r="P2354" s="103"/>
      <c r="Q2354" s="103"/>
      <c r="R2354" s="103"/>
      <c r="S2354" s="103" t="s">
        <v>1768</v>
      </c>
    </row>
    <row r="2355" spans="1:19" ht="14.5" customHeight="1">
      <c r="A2355" s="82" t="str">
        <f t="shared" si="36"/>
        <v>C0091</v>
      </c>
      <c r="B2355" s="410" t="s">
        <v>5147</v>
      </c>
      <c r="C2355" s="410" t="s">
        <v>5148</v>
      </c>
      <c r="D2355" s="410" t="s">
        <v>1813</v>
      </c>
      <c r="E2355" s="410" t="s">
        <v>5149</v>
      </c>
      <c r="F2355" s="410" t="s">
        <v>5150</v>
      </c>
      <c r="G2355" s="416">
        <v>43525</v>
      </c>
      <c r="H2355" s="410" t="s">
        <v>606</v>
      </c>
      <c r="I2355" s="417">
        <v>9</v>
      </c>
      <c r="J2355" s="417">
        <v>5</v>
      </c>
      <c r="K2355" s="417">
        <v>3</v>
      </c>
      <c r="L2355" s="417">
        <v>2</v>
      </c>
      <c r="M2355" s="410" t="s">
        <v>115</v>
      </c>
      <c r="N2355" s="410" t="s">
        <v>116</v>
      </c>
      <c r="O2355" s="85"/>
      <c r="P2355" s="85"/>
      <c r="Q2355" s="85"/>
      <c r="R2355" s="85"/>
      <c r="S2355" s="85" t="s">
        <v>1768</v>
      </c>
    </row>
    <row r="2356" spans="1:19" ht="14.5" customHeight="1">
      <c r="A2356" s="103" t="str">
        <f t="shared" si="36"/>
        <v>C0091</v>
      </c>
      <c r="B2356" s="414" t="s">
        <v>5147</v>
      </c>
      <c r="C2356" s="414" t="s">
        <v>5148</v>
      </c>
      <c r="D2356" s="414" t="s">
        <v>1813</v>
      </c>
      <c r="E2356" s="414" t="s">
        <v>5149</v>
      </c>
      <c r="F2356" s="414" t="s">
        <v>5150</v>
      </c>
      <c r="G2356" s="418">
        <v>43525</v>
      </c>
      <c r="H2356" s="414" t="s">
        <v>606</v>
      </c>
      <c r="I2356" s="419">
        <v>3</v>
      </c>
      <c r="J2356" s="419">
        <v>9</v>
      </c>
      <c r="K2356" s="419">
        <v>5</v>
      </c>
      <c r="L2356" s="419">
        <v>2</v>
      </c>
      <c r="M2356" s="414" t="s">
        <v>115</v>
      </c>
      <c r="N2356" s="414" t="s">
        <v>116</v>
      </c>
      <c r="O2356" s="103"/>
      <c r="P2356" s="103"/>
      <c r="Q2356" s="103"/>
      <c r="R2356" s="103"/>
      <c r="S2356" s="103" t="s">
        <v>1768</v>
      </c>
    </row>
    <row r="2357" spans="1:19" ht="14.5" customHeight="1">
      <c r="A2357" s="82" t="str">
        <f t="shared" si="36"/>
        <v>C0098</v>
      </c>
      <c r="B2357" s="410" t="s">
        <v>5151</v>
      </c>
      <c r="C2357" s="410" t="s">
        <v>5152</v>
      </c>
      <c r="D2357" s="410" t="s">
        <v>1813</v>
      </c>
      <c r="E2357" s="410"/>
      <c r="F2357" s="410"/>
      <c r="G2357" s="416">
        <v>50952</v>
      </c>
      <c r="H2357" s="410" t="s">
        <v>627</v>
      </c>
      <c r="I2357" s="411"/>
      <c r="J2357" s="411"/>
      <c r="K2357" s="411"/>
      <c r="L2357" s="411"/>
      <c r="M2357" s="410" t="s">
        <v>115</v>
      </c>
      <c r="N2357" s="410"/>
      <c r="O2357" s="85"/>
      <c r="P2357" s="85"/>
      <c r="Q2357" s="85"/>
      <c r="R2357" s="85"/>
      <c r="S2357" s="85"/>
    </row>
    <row r="2358" spans="1:19" ht="14.5" customHeight="1">
      <c r="A2358" s="103" t="str">
        <f t="shared" si="36"/>
        <v>C0098</v>
      </c>
      <c r="B2358" s="414" t="s">
        <v>5151</v>
      </c>
      <c r="C2358" s="414" t="s">
        <v>5152</v>
      </c>
      <c r="D2358" s="414" t="s">
        <v>1813</v>
      </c>
      <c r="E2358" s="414"/>
      <c r="F2358" s="414"/>
      <c r="G2358" s="418">
        <v>50952</v>
      </c>
      <c r="H2358" s="414" t="s">
        <v>627</v>
      </c>
      <c r="I2358" s="415"/>
      <c r="J2358" s="415"/>
      <c r="K2358" s="415"/>
      <c r="L2358" s="415"/>
      <c r="M2358" s="414" t="s">
        <v>115</v>
      </c>
      <c r="N2358" s="414"/>
      <c r="O2358" s="103"/>
      <c r="P2358" s="103"/>
      <c r="Q2358" s="103"/>
      <c r="R2358" s="103"/>
      <c r="S2358" s="103"/>
    </row>
    <row r="2359" spans="1:19" ht="14.5" customHeight="1">
      <c r="A2359" s="82" t="str">
        <f t="shared" si="36"/>
        <v>C0102</v>
      </c>
      <c r="B2359" s="410" t="s">
        <v>5153</v>
      </c>
      <c r="C2359" s="410" t="s">
        <v>5154</v>
      </c>
      <c r="D2359" s="410" t="s">
        <v>1813</v>
      </c>
      <c r="E2359" s="410"/>
      <c r="F2359" s="410"/>
      <c r="G2359" s="416">
        <v>43525</v>
      </c>
      <c r="H2359" s="410" t="s">
        <v>627</v>
      </c>
      <c r="I2359" s="417">
        <v>23</v>
      </c>
      <c r="J2359" s="417">
        <v>14</v>
      </c>
      <c r="K2359" s="417">
        <v>11</v>
      </c>
      <c r="L2359" s="417">
        <v>18</v>
      </c>
      <c r="M2359" s="410"/>
      <c r="N2359" s="410" t="s">
        <v>116</v>
      </c>
      <c r="O2359" s="85"/>
      <c r="P2359" s="85"/>
      <c r="Q2359" s="85"/>
      <c r="R2359" s="85"/>
      <c r="S2359" s="85" t="s">
        <v>1768</v>
      </c>
    </row>
    <row r="2360" spans="1:19" ht="14.5" customHeight="1">
      <c r="A2360" s="103" t="str">
        <f t="shared" si="36"/>
        <v>C0102</v>
      </c>
      <c r="B2360" s="414" t="s">
        <v>5153</v>
      </c>
      <c r="C2360" s="414" t="s">
        <v>5154</v>
      </c>
      <c r="D2360" s="414" t="s">
        <v>1813</v>
      </c>
      <c r="E2360" s="414"/>
      <c r="F2360" s="414"/>
      <c r="G2360" s="418">
        <v>43525</v>
      </c>
      <c r="H2360" s="414" t="s">
        <v>627</v>
      </c>
      <c r="I2360" s="419">
        <v>11</v>
      </c>
      <c r="J2360" s="419">
        <v>23</v>
      </c>
      <c r="K2360" s="419">
        <v>14</v>
      </c>
      <c r="L2360" s="419">
        <v>18</v>
      </c>
      <c r="M2360" s="414"/>
      <c r="N2360" s="414" t="s">
        <v>116</v>
      </c>
      <c r="O2360" s="103"/>
      <c r="P2360" s="103"/>
      <c r="Q2360" s="103"/>
      <c r="R2360" s="103"/>
      <c r="S2360" s="103" t="s">
        <v>1768</v>
      </c>
    </row>
    <row r="2361" spans="1:19" ht="14.5" customHeight="1">
      <c r="A2361" s="82" t="str">
        <f t="shared" si="36"/>
        <v>C0103</v>
      </c>
      <c r="B2361" s="410" t="s">
        <v>1358</v>
      </c>
      <c r="C2361" s="410" t="s">
        <v>5155</v>
      </c>
      <c r="D2361" s="410" t="s">
        <v>1813</v>
      </c>
      <c r="E2361" s="410" t="s">
        <v>5156</v>
      </c>
      <c r="F2361" s="410" t="s">
        <v>5157</v>
      </c>
      <c r="G2361" s="416">
        <v>45931</v>
      </c>
      <c r="H2361" s="410" t="s">
        <v>606</v>
      </c>
      <c r="I2361" s="417">
        <v>9</v>
      </c>
      <c r="J2361" s="417">
        <v>3</v>
      </c>
      <c r="K2361" s="417">
        <v>2</v>
      </c>
      <c r="L2361" s="417">
        <v>1</v>
      </c>
      <c r="M2361" s="410"/>
      <c r="N2361" s="410" t="s">
        <v>116</v>
      </c>
      <c r="O2361" s="85"/>
      <c r="P2361" s="85"/>
      <c r="Q2361" s="85"/>
      <c r="R2361" s="85"/>
      <c r="S2361" s="85" t="s">
        <v>1768</v>
      </c>
    </row>
    <row r="2362" spans="1:19" ht="14.5" customHeight="1">
      <c r="A2362" s="103" t="str">
        <f t="shared" si="36"/>
        <v>C0103</v>
      </c>
      <c r="B2362" s="414" t="s">
        <v>1358</v>
      </c>
      <c r="C2362" s="414" t="s">
        <v>5155</v>
      </c>
      <c r="D2362" s="414" t="s">
        <v>1813</v>
      </c>
      <c r="E2362" s="414" t="s">
        <v>5156</v>
      </c>
      <c r="F2362" s="414" t="s">
        <v>5157</v>
      </c>
      <c r="G2362" s="418">
        <v>45931</v>
      </c>
      <c r="H2362" s="414" t="s">
        <v>606</v>
      </c>
      <c r="I2362" s="419">
        <v>2</v>
      </c>
      <c r="J2362" s="419">
        <v>9</v>
      </c>
      <c r="K2362" s="419">
        <v>3</v>
      </c>
      <c r="L2362" s="419">
        <v>1</v>
      </c>
      <c r="M2362" s="414"/>
      <c r="N2362" s="414" t="s">
        <v>116</v>
      </c>
      <c r="O2362" s="103"/>
      <c r="P2362" s="103"/>
      <c r="Q2362" s="103"/>
      <c r="R2362" s="103"/>
      <c r="S2362" s="103" t="s">
        <v>1768</v>
      </c>
    </row>
    <row r="2363" spans="1:19" ht="14.5" customHeight="1">
      <c r="A2363" s="82" t="str">
        <f t="shared" si="36"/>
        <v>C0104</v>
      </c>
      <c r="B2363" s="410" t="s">
        <v>5158</v>
      </c>
      <c r="C2363" s="410" t="s">
        <v>5159</v>
      </c>
      <c r="D2363" s="410" t="s">
        <v>4862</v>
      </c>
      <c r="E2363" s="410" t="s">
        <v>5160</v>
      </c>
      <c r="F2363" s="410" t="s">
        <v>5161</v>
      </c>
      <c r="G2363" s="416">
        <v>45689</v>
      </c>
      <c r="H2363" s="410" t="s">
        <v>606</v>
      </c>
      <c r="I2363" s="417">
        <v>96</v>
      </c>
      <c r="J2363" s="417">
        <v>228</v>
      </c>
      <c r="K2363" s="417">
        <v>82</v>
      </c>
      <c r="L2363" s="417">
        <v>14600</v>
      </c>
      <c r="M2363" s="410"/>
      <c r="N2363" s="410" t="s">
        <v>116</v>
      </c>
      <c r="O2363" s="85"/>
      <c r="P2363" s="85"/>
      <c r="Q2363" s="85"/>
      <c r="R2363" s="85"/>
      <c r="S2363" s="85" t="s">
        <v>1768</v>
      </c>
    </row>
    <row r="2364" spans="1:19" ht="14.5" customHeight="1">
      <c r="A2364" s="103" t="str">
        <f t="shared" si="36"/>
        <v>C0104</v>
      </c>
      <c r="B2364" s="414" t="s">
        <v>5158</v>
      </c>
      <c r="C2364" s="414" t="s">
        <v>5159</v>
      </c>
      <c r="D2364" s="414" t="s">
        <v>4862</v>
      </c>
      <c r="E2364" s="414" t="s">
        <v>5160</v>
      </c>
      <c r="F2364" s="414" t="s">
        <v>5161</v>
      </c>
      <c r="G2364" s="418">
        <v>45689</v>
      </c>
      <c r="H2364" s="414" t="s">
        <v>606</v>
      </c>
      <c r="I2364" s="419">
        <v>82</v>
      </c>
      <c r="J2364" s="419">
        <v>96</v>
      </c>
      <c r="K2364" s="419">
        <v>228</v>
      </c>
      <c r="L2364" s="419">
        <v>14600</v>
      </c>
      <c r="M2364" s="414"/>
      <c r="N2364" s="414" t="s">
        <v>116</v>
      </c>
      <c r="O2364" s="103"/>
      <c r="P2364" s="103"/>
      <c r="Q2364" s="103"/>
      <c r="R2364" s="103"/>
      <c r="S2364" s="103" t="s">
        <v>1768</v>
      </c>
    </row>
    <row r="2365" spans="1:19" ht="14.5" customHeight="1">
      <c r="A2365" s="82" t="str">
        <f t="shared" si="36"/>
        <v>C0107</v>
      </c>
      <c r="B2365" s="410" t="s">
        <v>5162</v>
      </c>
      <c r="C2365" s="410" t="s">
        <v>5163</v>
      </c>
      <c r="D2365" s="410" t="s">
        <v>2386</v>
      </c>
      <c r="E2365" s="410" t="s">
        <v>5164</v>
      </c>
      <c r="F2365" s="410" t="s">
        <v>5165</v>
      </c>
      <c r="G2365" s="416">
        <v>45809</v>
      </c>
      <c r="H2365" s="410" t="s">
        <v>606</v>
      </c>
      <c r="I2365" s="417">
        <v>28.25</v>
      </c>
      <c r="J2365" s="417">
        <v>10.75</v>
      </c>
      <c r="K2365" s="417">
        <v>19.5</v>
      </c>
      <c r="L2365" s="417">
        <v>40</v>
      </c>
      <c r="M2365" s="410"/>
      <c r="N2365" s="410" t="s">
        <v>116</v>
      </c>
      <c r="O2365" s="85"/>
      <c r="P2365" s="85"/>
      <c r="Q2365" s="85"/>
      <c r="R2365" s="85"/>
      <c r="S2365" s="85" t="s">
        <v>1768</v>
      </c>
    </row>
    <row r="2366" spans="1:19" ht="14.5" customHeight="1">
      <c r="A2366" s="103" t="str">
        <f t="shared" si="36"/>
        <v>C0107</v>
      </c>
      <c r="B2366" s="414" t="s">
        <v>5162</v>
      </c>
      <c r="C2366" s="414" t="s">
        <v>5163</v>
      </c>
      <c r="D2366" s="414" t="s">
        <v>2386</v>
      </c>
      <c r="E2366" s="414" t="s">
        <v>5164</v>
      </c>
      <c r="F2366" s="414" t="s">
        <v>5165</v>
      </c>
      <c r="G2366" s="418">
        <v>45809</v>
      </c>
      <c r="H2366" s="414" t="s">
        <v>606</v>
      </c>
      <c r="I2366" s="419">
        <v>19.5</v>
      </c>
      <c r="J2366" s="419">
        <v>28.25</v>
      </c>
      <c r="K2366" s="419">
        <v>10.75</v>
      </c>
      <c r="L2366" s="419">
        <v>40</v>
      </c>
      <c r="M2366" s="414"/>
      <c r="N2366" s="414" t="s">
        <v>116</v>
      </c>
      <c r="O2366" s="103"/>
      <c r="P2366" s="103"/>
      <c r="Q2366" s="103"/>
      <c r="R2366" s="103"/>
      <c r="S2366" s="103" t="s">
        <v>1768</v>
      </c>
    </row>
    <row r="2367" spans="1:19" ht="14.5" customHeight="1">
      <c r="A2367" s="82" t="str">
        <f t="shared" si="36"/>
        <v>C0110</v>
      </c>
      <c r="B2367" s="410" t="s">
        <v>5166</v>
      </c>
      <c r="C2367" s="410" t="s">
        <v>5167</v>
      </c>
      <c r="D2367" s="410" t="s">
        <v>1892</v>
      </c>
      <c r="E2367" s="410" t="s">
        <v>5168</v>
      </c>
      <c r="F2367" s="410" t="s">
        <v>5169</v>
      </c>
      <c r="G2367" s="416">
        <v>47119</v>
      </c>
      <c r="H2367" s="410" t="s">
        <v>623</v>
      </c>
      <c r="I2367" s="417">
        <v>146</v>
      </c>
      <c r="J2367" s="417">
        <v>82</v>
      </c>
      <c r="K2367" s="417">
        <v>65</v>
      </c>
      <c r="L2367" s="417">
        <v>1890</v>
      </c>
      <c r="M2367" s="410"/>
      <c r="N2367" s="410" t="s">
        <v>116</v>
      </c>
      <c r="O2367" s="85"/>
      <c r="P2367" s="85" t="s">
        <v>116</v>
      </c>
      <c r="Q2367" s="85" t="s">
        <v>116</v>
      </c>
      <c r="R2367" s="85" t="s">
        <v>2766</v>
      </c>
      <c r="S2367" s="85" t="s">
        <v>1768</v>
      </c>
    </row>
    <row r="2368" spans="1:19" ht="14.5" customHeight="1">
      <c r="A2368" s="82" t="str">
        <f t="shared" si="36"/>
        <v>C0110</v>
      </c>
      <c r="B2368" s="410" t="s">
        <v>5166</v>
      </c>
      <c r="C2368" s="410" t="s">
        <v>5167</v>
      </c>
      <c r="D2368" s="410" t="s">
        <v>1892</v>
      </c>
      <c r="E2368" s="410" t="s">
        <v>5170</v>
      </c>
      <c r="F2368" s="410" t="s">
        <v>5171</v>
      </c>
      <c r="G2368" s="416">
        <v>47119</v>
      </c>
      <c r="H2368" s="410" t="s">
        <v>606</v>
      </c>
      <c r="I2368" s="417">
        <v>149</v>
      </c>
      <c r="J2368" s="417">
        <v>84</v>
      </c>
      <c r="K2368" s="417">
        <v>72</v>
      </c>
      <c r="L2368" s="417">
        <v>2825</v>
      </c>
      <c r="M2368" s="410"/>
      <c r="N2368" s="410" t="s">
        <v>116</v>
      </c>
      <c r="O2368" s="85"/>
      <c r="P2368" s="85" t="s">
        <v>116</v>
      </c>
      <c r="Q2368" s="85" t="s">
        <v>116</v>
      </c>
      <c r="R2368" s="85" t="s">
        <v>2766</v>
      </c>
      <c r="S2368" s="85" t="s">
        <v>1768</v>
      </c>
    </row>
    <row r="2369" spans="1:19" ht="14.5" customHeight="1">
      <c r="A2369" s="103" t="str">
        <f t="shared" si="36"/>
        <v>C0110</v>
      </c>
      <c r="B2369" s="414" t="s">
        <v>5166</v>
      </c>
      <c r="C2369" s="414" t="s">
        <v>5167</v>
      </c>
      <c r="D2369" s="414" t="s">
        <v>1892</v>
      </c>
      <c r="E2369" s="414" t="s">
        <v>5168</v>
      </c>
      <c r="F2369" s="414" t="s">
        <v>5169</v>
      </c>
      <c r="G2369" s="418">
        <v>47119</v>
      </c>
      <c r="H2369" s="414" t="s">
        <v>623</v>
      </c>
      <c r="I2369" s="419">
        <v>65</v>
      </c>
      <c r="J2369" s="419">
        <v>146</v>
      </c>
      <c r="K2369" s="419">
        <v>82</v>
      </c>
      <c r="L2369" s="419">
        <v>1890</v>
      </c>
      <c r="M2369" s="414"/>
      <c r="N2369" s="414" t="s">
        <v>116</v>
      </c>
      <c r="O2369" s="103"/>
      <c r="P2369" s="103" t="s">
        <v>116</v>
      </c>
      <c r="Q2369" s="103" t="s">
        <v>116</v>
      </c>
      <c r="R2369" s="103" t="s">
        <v>2766</v>
      </c>
      <c r="S2369" s="103" t="s">
        <v>1768</v>
      </c>
    </row>
    <row r="2370" spans="1:19" ht="14.5" customHeight="1">
      <c r="A2370" s="103" t="str">
        <f t="shared" ref="A2370:A2433" si="37">LEFT(B2370,5)</f>
        <v>C0110</v>
      </c>
      <c r="B2370" s="414" t="s">
        <v>5166</v>
      </c>
      <c r="C2370" s="414" t="s">
        <v>5167</v>
      </c>
      <c r="D2370" s="414" t="s">
        <v>1892</v>
      </c>
      <c r="E2370" s="414" t="s">
        <v>5170</v>
      </c>
      <c r="F2370" s="414" t="s">
        <v>5171</v>
      </c>
      <c r="G2370" s="418">
        <v>47119</v>
      </c>
      <c r="H2370" s="414" t="s">
        <v>606</v>
      </c>
      <c r="I2370" s="419">
        <v>72</v>
      </c>
      <c r="J2370" s="419">
        <v>149</v>
      </c>
      <c r="K2370" s="419">
        <v>84</v>
      </c>
      <c r="L2370" s="419">
        <v>2825</v>
      </c>
      <c r="M2370" s="414"/>
      <c r="N2370" s="414" t="s">
        <v>116</v>
      </c>
      <c r="O2370" s="103"/>
      <c r="P2370" s="103" t="s">
        <v>116</v>
      </c>
      <c r="Q2370" s="103" t="s">
        <v>116</v>
      </c>
      <c r="R2370" s="103" t="s">
        <v>2766</v>
      </c>
      <c r="S2370" s="103" t="s">
        <v>1768</v>
      </c>
    </row>
    <row r="2371" spans="1:19" ht="14.5" customHeight="1">
      <c r="A2371" s="82" t="str">
        <f t="shared" si="37"/>
        <v>C0115</v>
      </c>
      <c r="B2371" s="410" t="s">
        <v>844</v>
      </c>
      <c r="C2371" s="410" t="s">
        <v>5172</v>
      </c>
      <c r="D2371" s="410" t="s">
        <v>1813</v>
      </c>
      <c r="E2371" s="410" t="s">
        <v>5173</v>
      </c>
      <c r="F2371" s="410" t="s">
        <v>5174</v>
      </c>
      <c r="G2371" s="416">
        <v>45992</v>
      </c>
      <c r="H2371" s="410" t="s">
        <v>606</v>
      </c>
      <c r="I2371" s="417">
        <v>10</v>
      </c>
      <c r="J2371" s="417">
        <v>6</v>
      </c>
      <c r="K2371" s="417">
        <v>2</v>
      </c>
      <c r="L2371" s="417">
        <v>3</v>
      </c>
      <c r="M2371" s="410"/>
      <c r="N2371" s="410" t="s">
        <v>116</v>
      </c>
      <c r="O2371" s="85"/>
      <c r="P2371" s="85"/>
      <c r="Q2371" s="85"/>
      <c r="R2371" s="85"/>
      <c r="S2371" s="85" t="s">
        <v>1768</v>
      </c>
    </row>
    <row r="2372" spans="1:19" ht="14.5" customHeight="1">
      <c r="A2372" s="82" t="str">
        <f t="shared" si="37"/>
        <v>C0115</v>
      </c>
      <c r="B2372" s="410" t="s">
        <v>844</v>
      </c>
      <c r="C2372" s="410" t="s">
        <v>5172</v>
      </c>
      <c r="D2372" s="410" t="s">
        <v>1813</v>
      </c>
      <c r="E2372" s="410" t="s">
        <v>5175</v>
      </c>
      <c r="F2372" s="410" t="s">
        <v>5176</v>
      </c>
      <c r="G2372" s="416">
        <v>45992</v>
      </c>
      <c r="H2372" s="410" t="s">
        <v>606</v>
      </c>
      <c r="I2372" s="417">
        <v>10</v>
      </c>
      <c r="J2372" s="417">
        <v>6</v>
      </c>
      <c r="K2372" s="417">
        <v>2</v>
      </c>
      <c r="L2372" s="417">
        <v>3</v>
      </c>
      <c r="M2372" s="410"/>
      <c r="N2372" s="410" t="s">
        <v>116</v>
      </c>
      <c r="O2372" s="85"/>
      <c r="P2372" s="85"/>
      <c r="Q2372" s="85"/>
      <c r="R2372" s="85"/>
      <c r="S2372" s="85" t="s">
        <v>1768</v>
      </c>
    </row>
    <row r="2373" spans="1:19" ht="14.5" customHeight="1">
      <c r="A2373" s="82" t="str">
        <f t="shared" si="37"/>
        <v>C0115</v>
      </c>
      <c r="B2373" s="410" t="s">
        <v>844</v>
      </c>
      <c r="C2373" s="410" t="s">
        <v>5172</v>
      </c>
      <c r="D2373" s="410" t="s">
        <v>1813</v>
      </c>
      <c r="E2373" s="410" t="s">
        <v>5177</v>
      </c>
      <c r="F2373" s="410" t="s">
        <v>5178</v>
      </c>
      <c r="G2373" s="416">
        <v>45992</v>
      </c>
      <c r="H2373" s="410" t="s">
        <v>606</v>
      </c>
      <c r="I2373" s="417">
        <v>10</v>
      </c>
      <c r="J2373" s="417">
        <v>6</v>
      </c>
      <c r="K2373" s="417">
        <v>2</v>
      </c>
      <c r="L2373" s="417">
        <v>3</v>
      </c>
      <c r="M2373" s="410"/>
      <c r="N2373" s="410" t="s">
        <v>116</v>
      </c>
      <c r="O2373" s="85"/>
      <c r="P2373" s="85"/>
      <c r="Q2373" s="85"/>
      <c r="R2373" s="85"/>
      <c r="S2373" s="85" t="s">
        <v>1768</v>
      </c>
    </row>
    <row r="2374" spans="1:19" ht="14.5" customHeight="1">
      <c r="A2374" s="82" t="str">
        <f t="shared" si="37"/>
        <v>C0115</v>
      </c>
      <c r="B2374" s="410" t="s">
        <v>844</v>
      </c>
      <c r="C2374" s="410" t="s">
        <v>5172</v>
      </c>
      <c r="D2374" s="410" t="s">
        <v>1813</v>
      </c>
      <c r="E2374" s="410" t="s">
        <v>5179</v>
      </c>
      <c r="F2374" s="410" t="s">
        <v>5180</v>
      </c>
      <c r="G2374" s="416">
        <v>45992</v>
      </c>
      <c r="H2374" s="410" t="s">
        <v>606</v>
      </c>
      <c r="I2374" s="417">
        <v>10</v>
      </c>
      <c r="J2374" s="417">
        <v>6</v>
      </c>
      <c r="K2374" s="417">
        <v>2</v>
      </c>
      <c r="L2374" s="417">
        <v>3</v>
      </c>
      <c r="M2374" s="410"/>
      <c r="N2374" s="410" t="s">
        <v>116</v>
      </c>
      <c r="O2374" s="85"/>
      <c r="P2374" s="85"/>
      <c r="Q2374" s="85"/>
      <c r="R2374" s="85"/>
      <c r="S2374" s="85" t="s">
        <v>1768</v>
      </c>
    </row>
    <row r="2375" spans="1:19" ht="14.5" customHeight="1">
      <c r="A2375" s="82" t="str">
        <f t="shared" si="37"/>
        <v>C0115</v>
      </c>
      <c r="B2375" s="410" t="s">
        <v>844</v>
      </c>
      <c r="C2375" s="410" t="s">
        <v>5172</v>
      </c>
      <c r="D2375" s="410" t="s">
        <v>1813</v>
      </c>
      <c r="E2375" s="410" t="s">
        <v>5181</v>
      </c>
      <c r="F2375" s="410" t="s">
        <v>5182</v>
      </c>
      <c r="G2375" s="416">
        <v>45992</v>
      </c>
      <c r="H2375" s="410" t="s">
        <v>606</v>
      </c>
      <c r="I2375" s="417">
        <v>10</v>
      </c>
      <c r="J2375" s="417">
        <v>6</v>
      </c>
      <c r="K2375" s="417">
        <v>2</v>
      </c>
      <c r="L2375" s="417">
        <v>3</v>
      </c>
      <c r="M2375" s="410"/>
      <c r="N2375" s="410" t="s">
        <v>116</v>
      </c>
      <c r="O2375" s="85"/>
      <c r="P2375" s="85"/>
      <c r="Q2375" s="85"/>
      <c r="R2375" s="85"/>
      <c r="S2375" s="85" t="s">
        <v>1768</v>
      </c>
    </row>
    <row r="2376" spans="1:19" ht="14.5" customHeight="1">
      <c r="A2376" s="82" t="str">
        <f t="shared" si="37"/>
        <v>C0115</v>
      </c>
      <c r="B2376" s="410" t="s">
        <v>844</v>
      </c>
      <c r="C2376" s="410" t="s">
        <v>5172</v>
      </c>
      <c r="D2376" s="410" t="s">
        <v>1813</v>
      </c>
      <c r="E2376" s="410" t="s">
        <v>5183</v>
      </c>
      <c r="F2376" s="410" t="s">
        <v>5184</v>
      </c>
      <c r="G2376" s="416">
        <v>45992</v>
      </c>
      <c r="H2376" s="410" t="s">
        <v>606</v>
      </c>
      <c r="I2376" s="417">
        <v>10</v>
      </c>
      <c r="J2376" s="417">
        <v>6</v>
      </c>
      <c r="K2376" s="417">
        <v>2</v>
      </c>
      <c r="L2376" s="417">
        <v>3</v>
      </c>
      <c r="M2376" s="410"/>
      <c r="N2376" s="410" t="s">
        <v>116</v>
      </c>
      <c r="O2376" s="85"/>
      <c r="P2376" s="85"/>
      <c r="Q2376" s="85"/>
      <c r="R2376" s="85"/>
      <c r="S2376" s="85" t="s">
        <v>1768</v>
      </c>
    </row>
    <row r="2377" spans="1:19" ht="14.5" customHeight="1">
      <c r="A2377" s="82" t="str">
        <f t="shared" si="37"/>
        <v>C0115</v>
      </c>
      <c r="B2377" s="410" t="s">
        <v>844</v>
      </c>
      <c r="C2377" s="410" t="s">
        <v>5172</v>
      </c>
      <c r="D2377" s="410" t="s">
        <v>1813</v>
      </c>
      <c r="E2377" s="410" t="s">
        <v>5185</v>
      </c>
      <c r="F2377" s="410" t="s">
        <v>5186</v>
      </c>
      <c r="G2377" s="416">
        <v>45992</v>
      </c>
      <c r="H2377" s="410" t="s">
        <v>606</v>
      </c>
      <c r="I2377" s="417">
        <v>10</v>
      </c>
      <c r="J2377" s="417">
        <v>6</v>
      </c>
      <c r="K2377" s="417">
        <v>2</v>
      </c>
      <c r="L2377" s="417">
        <v>3</v>
      </c>
      <c r="M2377" s="410"/>
      <c r="N2377" s="410" t="s">
        <v>116</v>
      </c>
      <c r="O2377" s="85"/>
      <c r="P2377" s="85"/>
      <c r="Q2377" s="85"/>
      <c r="R2377" s="85"/>
      <c r="S2377" s="85" t="s">
        <v>1768</v>
      </c>
    </row>
    <row r="2378" spans="1:19" ht="14.5" customHeight="1">
      <c r="A2378" s="103" t="str">
        <f t="shared" si="37"/>
        <v>C0115</v>
      </c>
      <c r="B2378" s="414" t="s">
        <v>844</v>
      </c>
      <c r="C2378" s="414" t="s">
        <v>5172</v>
      </c>
      <c r="D2378" s="414" t="s">
        <v>1813</v>
      </c>
      <c r="E2378" s="414" t="s">
        <v>5173</v>
      </c>
      <c r="F2378" s="414" t="s">
        <v>5174</v>
      </c>
      <c r="G2378" s="418">
        <v>45992</v>
      </c>
      <c r="H2378" s="414" t="s">
        <v>606</v>
      </c>
      <c r="I2378" s="419">
        <v>2</v>
      </c>
      <c r="J2378" s="419">
        <v>10</v>
      </c>
      <c r="K2378" s="419">
        <v>6</v>
      </c>
      <c r="L2378" s="419">
        <v>3</v>
      </c>
      <c r="M2378" s="414"/>
      <c r="N2378" s="414" t="s">
        <v>116</v>
      </c>
      <c r="O2378" s="103"/>
      <c r="P2378" s="103"/>
      <c r="Q2378" s="103"/>
      <c r="R2378" s="103"/>
      <c r="S2378" s="103" t="s">
        <v>1768</v>
      </c>
    </row>
    <row r="2379" spans="1:19" ht="14.5" customHeight="1">
      <c r="A2379" s="103" t="str">
        <f t="shared" si="37"/>
        <v>C0115</v>
      </c>
      <c r="B2379" s="414" t="s">
        <v>844</v>
      </c>
      <c r="C2379" s="414" t="s">
        <v>5172</v>
      </c>
      <c r="D2379" s="414" t="s">
        <v>1813</v>
      </c>
      <c r="E2379" s="414" t="s">
        <v>5175</v>
      </c>
      <c r="F2379" s="414" t="s">
        <v>5176</v>
      </c>
      <c r="G2379" s="418">
        <v>45992</v>
      </c>
      <c r="H2379" s="414" t="s">
        <v>606</v>
      </c>
      <c r="I2379" s="419">
        <v>2</v>
      </c>
      <c r="J2379" s="419">
        <v>10</v>
      </c>
      <c r="K2379" s="419">
        <v>6</v>
      </c>
      <c r="L2379" s="419">
        <v>3</v>
      </c>
      <c r="M2379" s="414"/>
      <c r="N2379" s="414" t="s">
        <v>116</v>
      </c>
      <c r="O2379" s="103"/>
      <c r="P2379" s="103"/>
      <c r="Q2379" s="103"/>
      <c r="R2379" s="103"/>
      <c r="S2379" s="103" t="s">
        <v>1768</v>
      </c>
    </row>
    <row r="2380" spans="1:19" ht="14.5" customHeight="1">
      <c r="A2380" s="103" t="str">
        <f t="shared" si="37"/>
        <v>C0115</v>
      </c>
      <c r="B2380" s="414" t="s">
        <v>844</v>
      </c>
      <c r="C2380" s="414" t="s">
        <v>5172</v>
      </c>
      <c r="D2380" s="414" t="s">
        <v>1813</v>
      </c>
      <c r="E2380" s="414" t="s">
        <v>5177</v>
      </c>
      <c r="F2380" s="414" t="s">
        <v>5178</v>
      </c>
      <c r="G2380" s="418">
        <v>45992</v>
      </c>
      <c r="H2380" s="414" t="s">
        <v>606</v>
      </c>
      <c r="I2380" s="419">
        <v>2</v>
      </c>
      <c r="J2380" s="419">
        <v>10</v>
      </c>
      <c r="K2380" s="419">
        <v>6</v>
      </c>
      <c r="L2380" s="419">
        <v>3</v>
      </c>
      <c r="M2380" s="414"/>
      <c r="N2380" s="414" t="s">
        <v>116</v>
      </c>
      <c r="O2380" s="103"/>
      <c r="P2380" s="103"/>
      <c r="Q2380" s="103"/>
      <c r="R2380" s="103"/>
      <c r="S2380" s="103" t="s">
        <v>1768</v>
      </c>
    </row>
    <row r="2381" spans="1:19" ht="14.5" customHeight="1">
      <c r="A2381" s="103" t="str">
        <f t="shared" si="37"/>
        <v>C0115</v>
      </c>
      <c r="B2381" s="414" t="s">
        <v>844</v>
      </c>
      <c r="C2381" s="414" t="s">
        <v>5172</v>
      </c>
      <c r="D2381" s="414" t="s">
        <v>1813</v>
      </c>
      <c r="E2381" s="414" t="s">
        <v>5179</v>
      </c>
      <c r="F2381" s="414" t="s">
        <v>5180</v>
      </c>
      <c r="G2381" s="418">
        <v>45992</v>
      </c>
      <c r="H2381" s="414" t="s">
        <v>606</v>
      </c>
      <c r="I2381" s="419">
        <v>2</v>
      </c>
      <c r="J2381" s="419">
        <v>10</v>
      </c>
      <c r="K2381" s="419">
        <v>6</v>
      </c>
      <c r="L2381" s="419">
        <v>3</v>
      </c>
      <c r="M2381" s="414"/>
      <c r="N2381" s="414" t="s">
        <v>116</v>
      </c>
      <c r="O2381" s="103"/>
      <c r="P2381" s="103"/>
      <c r="Q2381" s="103"/>
      <c r="R2381" s="103"/>
      <c r="S2381" s="103" t="s">
        <v>1768</v>
      </c>
    </row>
    <row r="2382" spans="1:19" ht="14.5" customHeight="1">
      <c r="A2382" s="103" t="str">
        <f t="shared" si="37"/>
        <v>C0115</v>
      </c>
      <c r="B2382" s="414" t="s">
        <v>844</v>
      </c>
      <c r="C2382" s="414" t="s">
        <v>5172</v>
      </c>
      <c r="D2382" s="414" t="s">
        <v>1813</v>
      </c>
      <c r="E2382" s="414" t="s">
        <v>5181</v>
      </c>
      <c r="F2382" s="414" t="s">
        <v>5182</v>
      </c>
      <c r="G2382" s="418">
        <v>45992</v>
      </c>
      <c r="H2382" s="414" t="s">
        <v>606</v>
      </c>
      <c r="I2382" s="419">
        <v>2</v>
      </c>
      <c r="J2382" s="419">
        <v>10</v>
      </c>
      <c r="K2382" s="419">
        <v>6</v>
      </c>
      <c r="L2382" s="419">
        <v>3</v>
      </c>
      <c r="M2382" s="414"/>
      <c r="N2382" s="414" t="s">
        <v>116</v>
      </c>
      <c r="O2382" s="103"/>
      <c r="P2382" s="103"/>
      <c r="Q2382" s="103"/>
      <c r="R2382" s="103"/>
      <c r="S2382" s="103" t="s">
        <v>1768</v>
      </c>
    </row>
    <row r="2383" spans="1:19" ht="14.5" customHeight="1">
      <c r="A2383" s="103" t="str">
        <f t="shared" si="37"/>
        <v>C0115</v>
      </c>
      <c r="B2383" s="414" t="s">
        <v>844</v>
      </c>
      <c r="C2383" s="414" t="s">
        <v>5172</v>
      </c>
      <c r="D2383" s="414" t="s">
        <v>1813</v>
      </c>
      <c r="E2383" s="414" t="s">
        <v>5183</v>
      </c>
      <c r="F2383" s="414" t="s">
        <v>5184</v>
      </c>
      <c r="G2383" s="418">
        <v>45992</v>
      </c>
      <c r="H2383" s="414" t="s">
        <v>606</v>
      </c>
      <c r="I2383" s="419">
        <v>2</v>
      </c>
      <c r="J2383" s="419">
        <v>10</v>
      </c>
      <c r="K2383" s="419">
        <v>6</v>
      </c>
      <c r="L2383" s="419">
        <v>3</v>
      </c>
      <c r="M2383" s="414"/>
      <c r="N2383" s="414" t="s">
        <v>116</v>
      </c>
      <c r="O2383" s="103"/>
      <c r="P2383" s="103"/>
      <c r="Q2383" s="103"/>
      <c r="R2383" s="103"/>
      <c r="S2383" s="103" t="s">
        <v>1768</v>
      </c>
    </row>
    <row r="2384" spans="1:19" ht="14.5" customHeight="1">
      <c r="A2384" s="103" t="str">
        <f t="shared" si="37"/>
        <v>C0115</v>
      </c>
      <c r="B2384" s="414" t="s">
        <v>844</v>
      </c>
      <c r="C2384" s="414" t="s">
        <v>5172</v>
      </c>
      <c r="D2384" s="414" t="s">
        <v>1813</v>
      </c>
      <c r="E2384" s="414" t="s">
        <v>5185</v>
      </c>
      <c r="F2384" s="414" t="s">
        <v>5186</v>
      </c>
      <c r="G2384" s="418">
        <v>45992</v>
      </c>
      <c r="H2384" s="414" t="s">
        <v>606</v>
      </c>
      <c r="I2384" s="419">
        <v>2</v>
      </c>
      <c r="J2384" s="419">
        <v>10</v>
      </c>
      <c r="K2384" s="419">
        <v>6</v>
      </c>
      <c r="L2384" s="419">
        <v>3</v>
      </c>
      <c r="M2384" s="414"/>
      <c r="N2384" s="414" t="s">
        <v>116</v>
      </c>
      <c r="O2384" s="103"/>
      <c r="P2384" s="103"/>
      <c r="Q2384" s="103"/>
      <c r="R2384" s="103"/>
      <c r="S2384" s="103" t="s">
        <v>1768</v>
      </c>
    </row>
    <row r="2385" spans="1:19" ht="14.5" customHeight="1">
      <c r="A2385" s="82" t="str">
        <f t="shared" si="37"/>
        <v>C0116</v>
      </c>
      <c r="B2385" s="410" t="s">
        <v>847</v>
      </c>
      <c r="C2385" s="410" t="s">
        <v>5187</v>
      </c>
      <c r="D2385" s="410" t="s">
        <v>1813</v>
      </c>
      <c r="E2385" s="410" t="s">
        <v>5188</v>
      </c>
      <c r="F2385" s="410" t="s">
        <v>5189</v>
      </c>
      <c r="G2385" s="416">
        <v>45992</v>
      </c>
      <c r="H2385" s="410" t="s">
        <v>606</v>
      </c>
      <c r="I2385" s="417">
        <v>10</v>
      </c>
      <c r="J2385" s="417">
        <v>6</v>
      </c>
      <c r="K2385" s="417">
        <v>2</v>
      </c>
      <c r="L2385" s="417">
        <v>3</v>
      </c>
      <c r="M2385" s="410"/>
      <c r="N2385" s="410" t="s">
        <v>116</v>
      </c>
      <c r="O2385" s="85"/>
      <c r="P2385" s="85"/>
      <c r="Q2385" s="85"/>
      <c r="R2385" s="85"/>
      <c r="S2385" s="85" t="s">
        <v>1768</v>
      </c>
    </row>
    <row r="2386" spans="1:19" ht="14.5" customHeight="1">
      <c r="A2386" s="82" t="str">
        <f t="shared" si="37"/>
        <v>C0116</v>
      </c>
      <c r="B2386" s="410" t="s">
        <v>847</v>
      </c>
      <c r="C2386" s="410" t="s">
        <v>5187</v>
      </c>
      <c r="D2386" s="410" t="s">
        <v>1813</v>
      </c>
      <c r="E2386" s="410" t="s">
        <v>5190</v>
      </c>
      <c r="F2386" s="410" t="s">
        <v>5191</v>
      </c>
      <c r="G2386" s="416">
        <v>45992</v>
      </c>
      <c r="H2386" s="410" t="s">
        <v>606</v>
      </c>
      <c r="I2386" s="417">
        <v>10</v>
      </c>
      <c r="J2386" s="417">
        <v>6</v>
      </c>
      <c r="K2386" s="417">
        <v>2</v>
      </c>
      <c r="L2386" s="417">
        <v>3</v>
      </c>
      <c r="M2386" s="410"/>
      <c r="N2386" s="410" t="s">
        <v>116</v>
      </c>
      <c r="O2386" s="85"/>
      <c r="P2386" s="85"/>
      <c r="Q2386" s="85"/>
      <c r="R2386" s="85"/>
      <c r="S2386" s="85" t="s">
        <v>1768</v>
      </c>
    </row>
    <row r="2387" spans="1:19" ht="14.5" customHeight="1">
      <c r="A2387" s="82" t="str">
        <f t="shared" si="37"/>
        <v>C0116</v>
      </c>
      <c r="B2387" s="410" t="s">
        <v>847</v>
      </c>
      <c r="C2387" s="410" t="s">
        <v>5187</v>
      </c>
      <c r="D2387" s="410" t="s">
        <v>1813</v>
      </c>
      <c r="E2387" s="410" t="s">
        <v>5192</v>
      </c>
      <c r="F2387" s="410" t="s">
        <v>5193</v>
      </c>
      <c r="G2387" s="416">
        <v>45992</v>
      </c>
      <c r="H2387" s="410" t="s">
        <v>606</v>
      </c>
      <c r="I2387" s="417">
        <v>10</v>
      </c>
      <c r="J2387" s="417">
        <v>6</v>
      </c>
      <c r="K2387" s="417">
        <v>2</v>
      </c>
      <c r="L2387" s="417">
        <v>3</v>
      </c>
      <c r="M2387" s="410"/>
      <c r="N2387" s="410" t="s">
        <v>116</v>
      </c>
      <c r="O2387" s="85"/>
      <c r="P2387" s="85"/>
      <c r="Q2387" s="85"/>
      <c r="R2387" s="85"/>
      <c r="S2387" s="85" t="s">
        <v>1768</v>
      </c>
    </row>
    <row r="2388" spans="1:19" ht="14.5" customHeight="1">
      <c r="A2388" s="82" t="str">
        <f t="shared" si="37"/>
        <v>C0116</v>
      </c>
      <c r="B2388" s="410" t="s">
        <v>847</v>
      </c>
      <c r="C2388" s="410" t="s">
        <v>5187</v>
      </c>
      <c r="D2388" s="410" t="s">
        <v>1813</v>
      </c>
      <c r="E2388" s="410" t="s">
        <v>5194</v>
      </c>
      <c r="F2388" s="410" t="s">
        <v>5195</v>
      </c>
      <c r="G2388" s="416">
        <v>45992</v>
      </c>
      <c r="H2388" s="410" t="s">
        <v>606</v>
      </c>
      <c r="I2388" s="417">
        <v>10</v>
      </c>
      <c r="J2388" s="417">
        <v>6</v>
      </c>
      <c r="K2388" s="417">
        <v>2</v>
      </c>
      <c r="L2388" s="417">
        <v>3</v>
      </c>
      <c r="M2388" s="410"/>
      <c r="N2388" s="410" t="s">
        <v>116</v>
      </c>
      <c r="O2388" s="85"/>
      <c r="P2388" s="85"/>
      <c r="Q2388" s="85"/>
      <c r="R2388" s="85"/>
      <c r="S2388" s="85" t="s">
        <v>1768</v>
      </c>
    </row>
    <row r="2389" spans="1:19" ht="14.5" customHeight="1">
      <c r="A2389" s="82" t="str">
        <f t="shared" si="37"/>
        <v>C0116</v>
      </c>
      <c r="B2389" s="410" t="s">
        <v>847</v>
      </c>
      <c r="C2389" s="410" t="s">
        <v>5187</v>
      </c>
      <c r="D2389" s="410" t="s">
        <v>1813</v>
      </c>
      <c r="E2389" s="410" t="s">
        <v>5196</v>
      </c>
      <c r="F2389" s="410" t="s">
        <v>5197</v>
      </c>
      <c r="G2389" s="416">
        <v>45992</v>
      </c>
      <c r="H2389" s="410" t="s">
        <v>606</v>
      </c>
      <c r="I2389" s="417">
        <v>10</v>
      </c>
      <c r="J2389" s="417">
        <v>6</v>
      </c>
      <c r="K2389" s="417">
        <v>2</v>
      </c>
      <c r="L2389" s="417">
        <v>3</v>
      </c>
      <c r="M2389" s="410"/>
      <c r="N2389" s="410" t="s">
        <v>116</v>
      </c>
      <c r="O2389" s="85"/>
      <c r="P2389" s="85"/>
      <c r="Q2389" s="85"/>
      <c r="R2389" s="85"/>
      <c r="S2389" s="85" t="s">
        <v>1768</v>
      </c>
    </row>
    <row r="2390" spans="1:19" ht="14.5" customHeight="1">
      <c r="A2390" s="82" t="str">
        <f t="shared" si="37"/>
        <v>C0116</v>
      </c>
      <c r="B2390" s="410" t="s">
        <v>847</v>
      </c>
      <c r="C2390" s="410" t="s">
        <v>5187</v>
      </c>
      <c r="D2390" s="410" t="s">
        <v>1813</v>
      </c>
      <c r="E2390" s="410" t="s">
        <v>5198</v>
      </c>
      <c r="F2390" s="410" t="s">
        <v>5199</v>
      </c>
      <c r="G2390" s="416">
        <v>45992</v>
      </c>
      <c r="H2390" s="410" t="s">
        <v>606</v>
      </c>
      <c r="I2390" s="417">
        <v>10</v>
      </c>
      <c r="J2390" s="417">
        <v>6</v>
      </c>
      <c r="K2390" s="417">
        <v>2</v>
      </c>
      <c r="L2390" s="417">
        <v>3</v>
      </c>
      <c r="M2390" s="410"/>
      <c r="N2390" s="410" t="s">
        <v>116</v>
      </c>
      <c r="O2390" s="85"/>
      <c r="P2390" s="85"/>
      <c r="Q2390" s="85"/>
      <c r="R2390" s="85"/>
      <c r="S2390" s="85" t="s">
        <v>1768</v>
      </c>
    </row>
    <row r="2391" spans="1:19" ht="14.5" customHeight="1">
      <c r="A2391" s="82" t="str">
        <f t="shared" si="37"/>
        <v>C0116</v>
      </c>
      <c r="B2391" s="410" t="s">
        <v>847</v>
      </c>
      <c r="C2391" s="410" t="s">
        <v>5187</v>
      </c>
      <c r="D2391" s="410" t="s">
        <v>1813</v>
      </c>
      <c r="E2391" s="410" t="s">
        <v>5200</v>
      </c>
      <c r="F2391" s="410" t="s">
        <v>5201</v>
      </c>
      <c r="G2391" s="416">
        <v>45992</v>
      </c>
      <c r="H2391" s="410" t="s">
        <v>606</v>
      </c>
      <c r="I2391" s="417">
        <v>10</v>
      </c>
      <c r="J2391" s="417">
        <v>6</v>
      </c>
      <c r="K2391" s="417">
        <v>2</v>
      </c>
      <c r="L2391" s="417">
        <v>3</v>
      </c>
      <c r="M2391" s="410"/>
      <c r="N2391" s="410" t="s">
        <v>116</v>
      </c>
      <c r="O2391" s="85"/>
      <c r="P2391" s="85"/>
      <c r="Q2391" s="85"/>
      <c r="R2391" s="85"/>
      <c r="S2391" s="85" t="s">
        <v>1768</v>
      </c>
    </row>
    <row r="2392" spans="1:19" ht="14.5" customHeight="1">
      <c r="A2392" s="103" t="str">
        <f t="shared" si="37"/>
        <v>C0116</v>
      </c>
      <c r="B2392" s="414" t="s">
        <v>847</v>
      </c>
      <c r="C2392" s="414" t="s">
        <v>5187</v>
      </c>
      <c r="D2392" s="414" t="s">
        <v>1813</v>
      </c>
      <c r="E2392" s="414" t="s">
        <v>5188</v>
      </c>
      <c r="F2392" s="414" t="s">
        <v>5189</v>
      </c>
      <c r="G2392" s="418">
        <v>45992</v>
      </c>
      <c r="H2392" s="414" t="s">
        <v>606</v>
      </c>
      <c r="I2392" s="419">
        <v>2</v>
      </c>
      <c r="J2392" s="419">
        <v>10</v>
      </c>
      <c r="K2392" s="419">
        <v>6</v>
      </c>
      <c r="L2392" s="419">
        <v>3</v>
      </c>
      <c r="M2392" s="414"/>
      <c r="N2392" s="414" t="s">
        <v>116</v>
      </c>
      <c r="O2392" s="103"/>
      <c r="P2392" s="103"/>
      <c r="Q2392" s="103"/>
      <c r="R2392" s="103"/>
      <c r="S2392" s="103" t="s">
        <v>1768</v>
      </c>
    </row>
    <row r="2393" spans="1:19" ht="14.5" customHeight="1">
      <c r="A2393" s="103" t="str">
        <f t="shared" si="37"/>
        <v>C0116</v>
      </c>
      <c r="B2393" s="414" t="s">
        <v>847</v>
      </c>
      <c r="C2393" s="414" t="s">
        <v>5187</v>
      </c>
      <c r="D2393" s="414" t="s">
        <v>1813</v>
      </c>
      <c r="E2393" s="414" t="s">
        <v>5190</v>
      </c>
      <c r="F2393" s="414" t="s">
        <v>5191</v>
      </c>
      <c r="G2393" s="418">
        <v>45992</v>
      </c>
      <c r="H2393" s="414" t="s">
        <v>606</v>
      </c>
      <c r="I2393" s="419">
        <v>2</v>
      </c>
      <c r="J2393" s="419">
        <v>10</v>
      </c>
      <c r="K2393" s="419">
        <v>6</v>
      </c>
      <c r="L2393" s="419">
        <v>3</v>
      </c>
      <c r="M2393" s="414"/>
      <c r="N2393" s="414" t="s">
        <v>116</v>
      </c>
      <c r="O2393" s="103"/>
      <c r="P2393" s="103"/>
      <c r="Q2393" s="103"/>
      <c r="R2393" s="103"/>
      <c r="S2393" s="103" t="s">
        <v>1768</v>
      </c>
    </row>
    <row r="2394" spans="1:19" ht="14.5" customHeight="1">
      <c r="A2394" s="103" t="str">
        <f t="shared" si="37"/>
        <v>C0116</v>
      </c>
      <c r="B2394" s="414" t="s">
        <v>847</v>
      </c>
      <c r="C2394" s="414" t="s">
        <v>5187</v>
      </c>
      <c r="D2394" s="414" t="s">
        <v>1813</v>
      </c>
      <c r="E2394" s="414" t="s">
        <v>5192</v>
      </c>
      <c r="F2394" s="414" t="s">
        <v>5193</v>
      </c>
      <c r="G2394" s="418">
        <v>45992</v>
      </c>
      <c r="H2394" s="414" t="s">
        <v>606</v>
      </c>
      <c r="I2394" s="419">
        <v>2</v>
      </c>
      <c r="J2394" s="419">
        <v>10</v>
      </c>
      <c r="K2394" s="419">
        <v>6</v>
      </c>
      <c r="L2394" s="419">
        <v>3</v>
      </c>
      <c r="M2394" s="414"/>
      <c r="N2394" s="414" t="s">
        <v>116</v>
      </c>
      <c r="O2394" s="103"/>
      <c r="P2394" s="103"/>
      <c r="Q2394" s="103"/>
      <c r="R2394" s="103"/>
      <c r="S2394" s="103" t="s">
        <v>1768</v>
      </c>
    </row>
    <row r="2395" spans="1:19" ht="14.5" customHeight="1">
      <c r="A2395" s="103" t="str">
        <f t="shared" si="37"/>
        <v>C0116</v>
      </c>
      <c r="B2395" s="414" t="s">
        <v>847</v>
      </c>
      <c r="C2395" s="414" t="s">
        <v>5187</v>
      </c>
      <c r="D2395" s="414" t="s">
        <v>1813</v>
      </c>
      <c r="E2395" s="414" t="s">
        <v>5194</v>
      </c>
      <c r="F2395" s="414" t="s">
        <v>5195</v>
      </c>
      <c r="G2395" s="418">
        <v>45992</v>
      </c>
      <c r="H2395" s="414" t="s">
        <v>606</v>
      </c>
      <c r="I2395" s="419">
        <v>2</v>
      </c>
      <c r="J2395" s="419">
        <v>10</v>
      </c>
      <c r="K2395" s="419">
        <v>6</v>
      </c>
      <c r="L2395" s="419">
        <v>3</v>
      </c>
      <c r="M2395" s="414"/>
      <c r="N2395" s="414" t="s">
        <v>116</v>
      </c>
      <c r="O2395" s="103"/>
      <c r="P2395" s="103"/>
      <c r="Q2395" s="103"/>
      <c r="R2395" s="103"/>
      <c r="S2395" s="103" t="s">
        <v>1768</v>
      </c>
    </row>
    <row r="2396" spans="1:19" ht="14.5" customHeight="1">
      <c r="A2396" s="103" t="str">
        <f t="shared" si="37"/>
        <v>C0116</v>
      </c>
      <c r="B2396" s="414" t="s">
        <v>847</v>
      </c>
      <c r="C2396" s="414" t="s">
        <v>5187</v>
      </c>
      <c r="D2396" s="414" t="s">
        <v>1813</v>
      </c>
      <c r="E2396" s="414" t="s">
        <v>5196</v>
      </c>
      <c r="F2396" s="414" t="s">
        <v>5197</v>
      </c>
      <c r="G2396" s="418">
        <v>45992</v>
      </c>
      <c r="H2396" s="414" t="s">
        <v>606</v>
      </c>
      <c r="I2396" s="419">
        <v>2</v>
      </c>
      <c r="J2396" s="419">
        <v>10</v>
      </c>
      <c r="K2396" s="419">
        <v>6</v>
      </c>
      <c r="L2396" s="419">
        <v>3</v>
      </c>
      <c r="M2396" s="414"/>
      <c r="N2396" s="414" t="s">
        <v>116</v>
      </c>
      <c r="O2396" s="103"/>
      <c r="P2396" s="103"/>
      <c r="Q2396" s="103"/>
      <c r="R2396" s="103"/>
      <c r="S2396" s="103" t="s">
        <v>1768</v>
      </c>
    </row>
    <row r="2397" spans="1:19" ht="14.5" customHeight="1">
      <c r="A2397" s="103" t="str">
        <f t="shared" si="37"/>
        <v>C0116</v>
      </c>
      <c r="B2397" s="414" t="s">
        <v>847</v>
      </c>
      <c r="C2397" s="414" t="s">
        <v>5187</v>
      </c>
      <c r="D2397" s="414" t="s">
        <v>1813</v>
      </c>
      <c r="E2397" s="414" t="s">
        <v>5198</v>
      </c>
      <c r="F2397" s="414" t="s">
        <v>5199</v>
      </c>
      <c r="G2397" s="418">
        <v>45992</v>
      </c>
      <c r="H2397" s="414" t="s">
        <v>606</v>
      </c>
      <c r="I2397" s="419">
        <v>2</v>
      </c>
      <c r="J2397" s="419">
        <v>10</v>
      </c>
      <c r="K2397" s="419">
        <v>6</v>
      </c>
      <c r="L2397" s="419">
        <v>3</v>
      </c>
      <c r="M2397" s="414"/>
      <c r="N2397" s="414" t="s">
        <v>116</v>
      </c>
      <c r="O2397" s="103"/>
      <c r="P2397" s="103"/>
      <c r="Q2397" s="103"/>
      <c r="R2397" s="103"/>
      <c r="S2397" s="103" t="s">
        <v>1768</v>
      </c>
    </row>
    <row r="2398" spans="1:19" ht="14.5" customHeight="1">
      <c r="A2398" s="103" t="str">
        <f t="shared" si="37"/>
        <v>C0116</v>
      </c>
      <c r="B2398" s="414" t="s">
        <v>847</v>
      </c>
      <c r="C2398" s="414" t="s">
        <v>5187</v>
      </c>
      <c r="D2398" s="414" t="s">
        <v>1813</v>
      </c>
      <c r="E2398" s="414" t="s">
        <v>5200</v>
      </c>
      <c r="F2398" s="414" t="s">
        <v>5201</v>
      </c>
      <c r="G2398" s="418">
        <v>45992</v>
      </c>
      <c r="H2398" s="414" t="s">
        <v>606</v>
      </c>
      <c r="I2398" s="419">
        <v>2</v>
      </c>
      <c r="J2398" s="419">
        <v>10</v>
      </c>
      <c r="K2398" s="419">
        <v>6</v>
      </c>
      <c r="L2398" s="419">
        <v>3</v>
      </c>
      <c r="M2398" s="414"/>
      <c r="N2398" s="414" t="s">
        <v>116</v>
      </c>
      <c r="O2398" s="103"/>
      <c r="P2398" s="103"/>
      <c r="Q2398" s="103"/>
      <c r="R2398" s="103"/>
      <c r="S2398" s="103" t="s">
        <v>1768</v>
      </c>
    </row>
    <row r="2399" spans="1:19" ht="14.5" customHeight="1">
      <c r="A2399" s="82" t="str">
        <f t="shared" si="37"/>
        <v>C0117</v>
      </c>
      <c r="B2399" s="410" t="s">
        <v>850</v>
      </c>
      <c r="C2399" s="410" t="s">
        <v>5202</v>
      </c>
      <c r="D2399" s="410" t="s">
        <v>1813</v>
      </c>
      <c r="E2399" s="410" t="s">
        <v>5203</v>
      </c>
      <c r="F2399" s="410" t="s">
        <v>5204</v>
      </c>
      <c r="G2399" s="416">
        <v>45992</v>
      </c>
      <c r="H2399" s="410" t="s">
        <v>606</v>
      </c>
      <c r="I2399" s="417">
        <v>10</v>
      </c>
      <c r="J2399" s="417">
        <v>6</v>
      </c>
      <c r="K2399" s="417">
        <v>2</v>
      </c>
      <c r="L2399" s="417">
        <v>3</v>
      </c>
      <c r="M2399" s="410"/>
      <c r="N2399" s="410" t="s">
        <v>116</v>
      </c>
      <c r="O2399" s="85"/>
      <c r="P2399" s="85"/>
      <c r="Q2399" s="85"/>
      <c r="R2399" s="85"/>
      <c r="S2399" s="85" t="s">
        <v>1768</v>
      </c>
    </row>
    <row r="2400" spans="1:19" ht="14.5" customHeight="1">
      <c r="A2400" s="82" t="str">
        <f t="shared" si="37"/>
        <v>C0117</v>
      </c>
      <c r="B2400" s="410" t="s">
        <v>850</v>
      </c>
      <c r="C2400" s="410" t="s">
        <v>5202</v>
      </c>
      <c r="D2400" s="410" t="s">
        <v>1813</v>
      </c>
      <c r="E2400" s="410" t="s">
        <v>5205</v>
      </c>
      <c r="F2400" s="410" t="s">
        <v>5206</v>
      </c>
      <c r="G2400" s="416">
        <v>45992</v>
      </c>
      <c r="H2400" s="410" t="s">
        <v>606</v>
      </c>
      <c r="I2400" s="417">
        <v>10</v>
      </c>
      <c r="J2400" s="417">
        <v>6</v>
      </c>
      <c r="K2400" s="417">
        <v>2</v>
      </c>
      <c r="L2400" s="417">
        <v>3</v>
      </c>
      <c r="M2400" s="410"/>
      <c r="N2400" s="410" t="s">
        <v>116</v>
      </c>
      <c r="O2400" s="85"/>
      <c r="P2400" s="85"/>
      <c r="Q2400" s="85"/>
      <c r="R2400" s="85"/>
      <c r="S2400" s="85" t="s">
        <v>1768</v>
      </c>
    </row>
    <row r="2401" spans="1:19" ht="14.5" customHeight="1">
      <c r="A2401" s="82" t="str">
        <f t="shared" si="37"/>
        <v>C0117</v>
      </c>
      <c r="B2401" s="410" t="s">
        <v>850</v>
      </c>
      <c r="C2401" s="410" t="s">
        <v>5202</v>
      </c>
      <c r="D2401" s="410" t="s">
        <v>1813</v>
      </c>
      <c r="E2401" s="410" t="s">
        <v>5207</v>
      </c>
      <c r="F2401" s="410" t="s">
        <v>5208</v>
      </c>
      <c r="G2401" s="416">
        <v>45992</v>
      </c>
      <c r="H2401" s="410" t="s">
        <v>606</v>
      </c>
      <c r="I2401" s="417">
        <v>10</v>
      </c>
      <c r="J2401" s="417">
        <v>6</v>
      </c>
      <c r="K2401" s="417">
        <v>2</v>
      </c>
      <c r="L2401" s="417">
        <v>3</v>
      </c>
      <c r="M2401" s="410"/>
      <c r="N2401" s="410" t="s">
        <v>116</v>
      </c>
      <c r="O2401" s="85"/>
      <c r="P2401" s="85"/>
      <c r="Q2401" s="85"/>
      <c r="R2401" s="85"/>
      <c r="S2401" s="85" t="s">
        <v>1768</v>
      </c>
    </row>
    <row r="2402" spans="1:19" ht="14.5" customHeight="1">
      <c r="A2402" s="82" t="str">
        <f t="shared" si="37"/>
        <v>C0117</v>
      </c>
      <c r="B2402" s="410" t="s">
        <v>850</v>
      </c>
      <c r="C2402" s="410" t="s">
        <v>5202</v>
      </c>
      <c r="D2402" s="410" t="s">
        <v>1813</v>
      </c>
      <c r="E2402" s="410" t="s">
        <v>5209</v>
      </c>
      <c r="F2402" s="410" t="s">
        <v>5210</v>
      </c>
      <c r="G2402" s="416">
        <v>45992</v>
      </c>
      <c r="H2402" s="410" t="s">
        <v>606</v>
      </c>
      <c r="I2402" s="417">
        <v>10</v>
      </c>
      <c r="J2402" s="417">
        <v>6</v>
      </c>
      <c r="K2402" s="417">
        <v>2</v>
      </c>
      <c r="L2402" s="417">
        <v>3</v>
      </c>
      <c r="M2402" s="410"/>
      <c r="N2402" s="410" t="s">
        <v>116</v>
      </c>
      <c r="O2402" s="85"/>
      <c r="P2402" s="85"/>
      <c r="Q2402" s="85"/>
      <c r="R2402" s="85"/>
      <c r="S2402" s="85" t="s">
        <v>1768</v>
      </c>
    </row>
    <row r="2403" spans="1:19" ht="14.5" customHeight="1">
      <c r="A2403" s="82" t="str">
        <f t="shared" si="37"/>
        <v>C0117</v>
      </c>
      <c r="B2403" s="410" t="s">
        <v>850</v>
      </c>
      <c r="C2403" s="410" t="s">
        <v>5202</v>
      </c>
      <c r="D2403" s="410" t="s">
        <v>1813</v>
      </c>
      <c r="E2403" s="410" t="s">
        <v>5211</v>
      </c>
      <c r="F2403" s="410" t="s">
        <v>5212</v>
      </c>
      <c r="G2403" s="416">
        <v>45992</v>
      </c>
      <c r="H2403" s="410" t="s">
        <v>606</v>
      </c>
      <c r="I2403" s="417">
        <v>10</v>
      </c>
      <c r="J2403" s="417">
        <v>6</v>
      </c>
      <c r="K2403" s="417">
        <v>2</v>
      </c>
      <c r="L2403" s="417">
        <v>3</v>
      </c>
      <c r="M2403" s="410"/>
      <c r="N2403" s="410" t="s">
        <v>116</v>
      </c>
      <c r="O2403" s="85"/>
      <c r="P2403" s="85"/>
      <c r="Q2403" s="85"/>
      <c r="R2403" s="85"/>
      <c r="S2403" s="85" t="s">
        <v>1768</v>
      </c>
    </row>
    <row r="2404" spans="1:19" ht="14.5" customHeight="1">
      <c r="A2404" s="82" t="str">
        <f t="shared" si="37"/>
        <v>C0117</v>
      </c>
      <c r="B2404" s="410" t="s">
        <v>850</v>
      </c>
      <c r="C2404" s="410" t="s">
        <v>5202</v>
      </c>
      <c r="D2404" s="410" t="s">
        <v>1813</v>
      </c>
      <c r="E2404" s="410" t="s">
        <v>5213</v>
      </c>
      <c r="F2404" s="410" t="s">
        <v>5214</v>
      </c>
      <c r="G2404" s="416">
        <v>45992</v>
      </c>
      <c r="H2404" s="410" t="s">
        <v>606</v>
      </c>
      <c r="I2404" s="417">
        <v>10</v>
      </c>
      <c r="J2404" s="417">
        <v>6</v>
      </c>
      <c r="K2404" s="417">
        <v>2</v>
      </c>
      <c r="L2404" s="417">
        <v>3</v>
      </c>
      <c r="M2404" s="410"/>
      <c r="N2404" s="410" t="s">
        <v>116</v>
      </c>
      <c r="O2404" s="85"/>
      <c r="P2404" s="85"/>
      <c r="Q2404" s="85"/>
      <c r="R2404" s="85"/>
      <c r="S2404" s="85" t="s">
        <v>1768</v>
      </c>
    </row>
    <row r="2405" spans="1:19" ht="14.5" customHeight="1">
      <c r="A2405" s="82" t="str">
        <f t="shared" si="37"/>
        <v>C0117</v>
      </c>
      <c r="B2405" s="410" t="s">
        <v>850</v>
      </c>
      <c r="C2405" s="410" t="s">
        <v>5202</v>
      </c>
      <c r="D2405" s="410" t="s">
        <v>1813</v>
      </c>
      <c r="E2405" s="410" t="s">
        <v>5215</v>
      </c>
      <c r="F2405" s="410" t="s">
        <v>5216</v>
      </c>
      <c r="G2405" s="416">
        <v>45992</v>
      </c>
      <c r="H2405" s="410" t="s">
        <v>606</v>
      </c>
      <c r="I2405" s="417">
        <v>10</v>
      </c>
      <c r="J2405" s="417">
        <v>6</v>
      </c>
      <c r="K2405" s="417">
        <v>2</v>
      </c>
      <c r="L2405" s="417">
        <v>3</v>
      </c>
      <c r="M2405" s="410"/>
      <c r="N2405" s="410" t="s">
        <v>116</v>
      </c>
      <c r="O2405" s="85"/>
      <c r="P2405" s="85"/>
      <c r="Q2405" s="85"/>
      <c r="R2405" s="85"/>
      <c r="S2405" s="85" t="s">
        <v>1768</v>
      </c>
    </row>
    <row r="2406" spans="1:19" ht="14.5" customHeight="1">
      <c r="A2406" s="82" t="str">
        <f t="shared" si="37"/>
        <v>C0117</v>
      </c>
      <c r="B2406" s="410" t="s">
        <v>850</v>
      </c>
      <c r="C2406" s="410" t="s">
        <v>5202</v>
      </c>
      <c r="D2406" s="410" t="s">
        <v>1813</v>
      </c>
      <c r="E2406" s="410" t="s">
        <v>5217</v>
      </c>
      <c r="F2406" s="410" t="s">
        <v>5218</v>
      </c>
      <c r="G2406" s="416">
        <v>45992</v>
      </c>
      <c r="H2406" s="410" t="s">
        <v>606</v>
      </c>
      <c r="I2406" s="417">
        <v>10</v>
      </c>
      <c r="J2406" s="417">
        <v>6</v>
      </c>
      <c r="K2406" s="417">
        <v>2</v>
      </c>
      <c r="L2406" s="417">
        <v>3</v>
      </c>
      <c r="M2406" s="410"/>
      <c r="N2406" s="410" t="s">
        <v>116</v>
      </c>
      <c r="O2406" s="85"/>
      <c r="P2406" s="85"/>
      <c r="Q2406" s="85"/>
      <c r="R2406" s="85"/>
      <c r="S2406" s="85" t="s">
        <v>1768</v>
      </c>
    </row>
    <row r="2407" spans="1:19" ht="14.5" customHeight="1">
      <c r="A2407" s="103" t="str">
        <f t="shared" si="37"/>
        <v>C0117</v>
      </c>
      <c r="B2407" s="414" t="s">
        <v>850</v>
      </c>
      <c r="C2407" s="414" t="s">
        <v>5202</v>
      </c>
      <c r="D2407" s="414" t="s">
        <v>1813</v>
      </c>
      <c r="E2407" s="414" t="s">
        <v>5203</v>
      </c>
      <c r="F2407" s="414" t="s">
        <v>5204</v>
      </c>
      <c r="G2407" s="418">
        <v>45992</v>
      </c>
      <c r="H2407" s="414" t="s">
        <v>606</v>
      </c>
      <c r="I2407" s="419">
        <v>2</v>
      </c>
      <c r="J2407" s="419">
        <v>10</v>
      </c>
      <c r="K2407" s="419">
        <v>6</v>
      </c>
      <c r="L2407" s="419">
        <v>3</v>
      </c>
      <c r="M2407" s="414"/>
      <c r="N2407" s="414" t="s">
        <v>116</v>
      </c>
      <c r="O2407" s="103"/>
      <c r="P2407" s="103"/>
      <c r="Q2407" s="103"/>
      <c r="R2407" s="103"/>
      <c r="S2407" s="103" t="s">
        <v>1768</v>
      </c>
    </row>
    <row r="2408" spans="1:19" ht="14.5" customHeight="1">
      <c r="A2408" s="103" t="str">
        <f t="shared" si="37"/>
        <v>C0117</v>
      </c>
      <c r="B2408" s="414" t="s">
        <v>850</v>
      </c>
      <c r="C2408" s="414" t="s">
        <v>5202</v>
      </c>
      <c r="D2408" s="414" t="s">
        <v>1813</v>
      </c>
      <c r="E2408" s="414" t="s">
        <v>5205</v>
      </c>
      <c r="F2408" s="414" t="s">
        <v>5206</v>
      </c>
      <c r="G2408" s="418">
        <v>45992</v>
      </c>
      <c r="H2408" s="414" t="s">
        <v>606</v>
      </c>
      <c r="I2408" s="419">
        <v>2</v>
      </c>
      <c r="J2408" s="419">
        <v>10</v>
      </c>
      <c r="K2408" s="419">
        <v>6</v>
      </c>
      <c r="L2408" s="419">
        <v>3</v>
      </c>
      <c r="M2408" s="414"/>
      <c r="N2408" s="414" t="s">
        <v>116</v>
      </c>
      <c r="O2408" s="103"/>
      <c r="P2408" s="103"/>
      <c r="Q2408" s="103"/>
      <c r="R2408" s="103"/>
      <c r="S2408" s="103" t="s">
        <v>1768</v>
      </c>
    </row>
    <row r="2409" spans="1:19" ht="14.5" customHeight="1">
      <c r="A2409" s="103" t="str">
        <f t="shared" si="37"/>
        <v>C0117</v>
      </c>
      <c r="B2409" s="414" t="s">
        <v>850</v>
      </c>
      <c r="C2409" s="414" t="s">
        <v>5202</v>
      </c>
      <c r="D2409" s="414" t="s">
        <v>1813</v>
      </c>
      <c r="E2409" s="414" t="s">
        <v>5207</v>
      </c>
      <c r="F2409" s="414" t="s">
        <v>5208</v>
      </c>
      <c r="G2409" s="418">
        <v>45992</v>
      </c>
      <c r="H2409" s="414" t="s">
        <v>606</v>
      </c>
      <c r="I2409" s="419">
        <v>2</v>
      </c>
      <c r="J2409" s="419">
        <v>10</v>
      </c>
      <c r="K2409" s="419">
        <v>6</v>
      </c>
      <c r="L2409" s="419">
        <v>3</v>
      </c>
      <c r="M2409" s="414"/>
      <c r="N2409" s="414" t="s">
        <v>116</v>
      </c>
      <c r="O2409" s="103"/>
      <c r="P2409" s="103"/>
      <c r="Q2409" s="103"/>
      <c r="R2409" s="103"/>
      <c r="S2409" s="103" t="s">
        <v>1768</v>
      </c>
    </row>
    <row r="2410" spans="1:19" ht="14.5" customHeight="1">
      <c r="A2410" s="103" t="str">
        <f t="shared" si="37"/>
        <v>C0117</v>
      </c>
      <c r="B2410" s="414" t="s">
        <v>850</v>
      </c>
      <c r="C2410" s="414" t="s">
        <v>5202</v>
      </c>
      <c r="D2410" s="414" t="s">
        <v>1813</v>
      </c>
      <c r="E2410" s="414" t="s">
        <v>5209</v>
      </c>
      <c r="F2410" s="414" t="s">
        <v>5210</v>
      </c>
      <c r="G2410" s="418">
        <v>45992</v>
      </c>
      <c r="H2410" s="414" t="s">
        <v>606</v>
      </c>
      <c r="I2410" s="419">
        <v>2</v>
      </c>
      <c r="J2410" s="419">
        <v>10</v>
      </c>
      <c r="K2410" s="419">
        <v>6</v>
      </c>
      <c r="L2410" s="419">
        <v>3</v>
      </c>
      <c r="M2410" s="414"/>
      <c r="N2410" s="414" t="s">
        <v>116</v>
      </c>
      <c r="O2410" s="103"/>
      <c r="P2410" s="103"/>
      <c r="Q2410" s="103"/>
      <c r="R2410" s="103"/>
      <c r="S2410" s="103" t="s">
        <v>1768</v>
      </c>
    </row>
    <row r="2411" spans="1:19" ht="14.5" customHeight="1">
      <c r="A2411" s="103" t="str">
        <f t="shared" si="37"/>
        <v>C0117</v>
      </c>
      <c r="B2411" s="414" t="s">
        <v>850</v>
      </c>
      <c r="C2411" s="414" t="s">
        <v>5202</v>
      </c>
      <c r="D2411" s="414" t="s">
        <v>1813</v>
      </c>
      <c r="E2411" s="414" t="s">
        <v>5211</v>
      </c>
      <c r="F2411" s="414" t="s">
        <v>5212</v>
      </c>
      <c r="G2411" s="418">
        <v>45992</v>
      </c>
      <c r="H2411" s="414" t="s">
        <v>606</v>
      </c>
      <c r="I2411" s="419">
        <v>2</v>
      </c>
      <c r="J2411" s="419">
        <v>10</v>
      </c>
      <c r="K2411" s="419">
        <v>6</v>
      </c>
      <c r="L2411" s="419">
        <v>3</v>
      </c>
      <c r="M2411" s="414"/>
      <c r="N2411" s="414" t="s">
        <v>116</v>
      </c>
      <c r="O2411" s="103"/>
      <c r="P2411" s="103"/>
      <c r="Q2411" s="103"/>
      <c r="R2411" s="103"/>
      <c r="S2411" s="103" t="s">
        <v>1768</v>
      </c>
    </row>
    <row r="2412" spans="1:19" ht="14.5" customHeight="1">
      <c r="A2412" s="103" t="str">
        <f t="shared" si="37"/>
        <v>C0117</v>
      </c>
      <c r="B2412" s="414" t="s">
        <v>850</v>
      </c>
      <c r="C2412" s="414" t="s">
        <v>5202</v>
      </c>
      <c r="D2412" s="414" t="s">
        <v>1813</v>
      </c>
      <c r="E2412" s="414" t="s">
        <v>5213</v>
      </c>
      <c r="F2412" s="414" t="s">
        <v>5214</v>
      </c>
      <c r="G2412" s="418">
        <v>45992</v>
      </c>
      <c r="H2412" s="414" t="s">
        <v>606</v>
      </c>
      <c r="I2412" s="419">
        <v>2</v>
      </c>
      <c r="J2412" s="419">
        <v>10</v>
      </c>
      <c r="K2412" s="419">
        <v>6</v>
      </c>
      <c r="L2412" s="419">
        <v>3</v>
      </c>
      <c r="M2412" s="414"/>
      <c r="N2412" s="414" t="s">
        <v>116</v>
      </c>
      <c r="O2412" s="103"/>
      <c r="P2412" s="103"/>
      <c r="Q2412" s="103"/>
      <c r="R2412" s="103"/>
      <c r="S2412" s="103" t="s">
        <v>1768</v>
      </c>
    </row>
    <row r="2413" spans="1:19" ht="14.5" customHeight="1">
      <c r="A2413" s="103" t="str">
        <f t="shared" si="37"/>
        <v>C0117</v>
      </c>
      <c r="B2413" s="414" t="s">
        <v>850</v>
      </c>
      <c r="C2413" s="414" t="s">
        <v>5202</v>
      </c>
      <c r="D2413" s="414" t="s">
        <v>1813</v>
      </c>
      <c r="E2413" s="414" t="s">
        <v>5215</v>
      </c>
      <c r="F2413" s="414" t="s">
        <v>5216</v>
      </c>
      <c r="G2413" s="418">
        <v>45992</v>
      </c>
      <c r="H2413" s="414" t="s">
        <v>606</v>
      </c>
      <c r="I2413" s="419">
        <v>2</v>
      </c>
      <c r="J2413" s="419">
        <v>10</v>
      </c>
      <c r="K2413" s="419">
        <v>6</v>
      </c>
      <c r="L2413" s="419">
        <v>3</v>
      </c>
      <c r="M2413" s="414"/>
      <c r="N2413" s="414" t="s">
        <v>116</v>
      </c>
      <c r="O2413" s="103"/>
      <c r="P2413" s="103"/>
      <c r="Q2413" s="103"/>
      <c r="R2413" s="103"/>
      <c r="S2413" s="103" t="s">
        <v>1768</v>
      </c>
    </row>
    <row r="2414" spans="1:19" ht="14.5" customHeight="1">
      <c r="A2414" s="103" t="str">
        <f t="shared" si="37"/>
        <v>C0117</v>
      </c>
      <c r="B2414" s="414" t="s">
        <v>850</v>
      </c>
      <c r="C2414" s="414" t="s">
        <v>5202</v>
      </c>
      <c r="D2414" s="414" t="s">
        <v>1813</v>
      </c>
      <c r="E2414" s="414" t="s">
        <v>5217</v>
      </c>
      <c r="F2414" s="414" t="s">
        <v>5218</v>
      </c>
      <c r="G2414" s="418">
        <v>45992</v>
      </c>
      <c r="H2414" s="414" t="s">
        <v>606</v>
      </c>
      <c r="I2414" s="419">
        <v>2</v>
      </c>
      <c r="J2414" s="419">
        <v>10</v>
      </c>
      <c r="K2414" s="419">
        <v>6</v>
      </c>
      <c r="L2414" s="419">
        <v>3</v>
      </c>
      <c r="M2414" s="414"/>
      <c r="N2414" s="414" t="s">
        <v>116</v>
      </c>
      <c r="O2414" s="103"/>
      <c r="P2414" s="103"/>
      <c r="Q2414" s="103"/>
      <c r="R2414" s="103"/>
      <c r="S2414" s="103" t="s">
        <v>1768</v>
      </c>
    </row>
    <row r="2415" spans="1:19" ht="14.5" customHeight="1">
      <c r="A2415" s="82" t="str">
        <f t="shared" si="37"/>
        <v>C0120</v>
      </c>
      <c r="B2415" s="410" t="s">
        <v>853</v>
      </c>
      <c r="C2415" s="410" t="s">
        <v>5219</v>
      </c>
      <c r="D2415" s="410" t="s">
        <v>1813</v>
      </c>
      <c r="E2415" s="410" t="s">
        <v>5220</v>
      </c>
      <c r="F2415" s="410" t="s">
        <v>5221</v>
      </c>
      <c r="G2415" s="416">
        <v>45778</v>
      </c>
      <c r="H2415" s="410" t="s">
        <v>606</v>
      </c>
      <c r="I2415" s="417">
        <v>12</v>
      </c>
      <c r="J2415" s="417">
        <v>12</v>
      </c>
      <c r="K2415" s="417">
        <v>12</v>
      </c>
      <c r="L2415" s="417">
        <v>3.3</v>
      </c>
      <c r="M2415" s="410"/>
      <c r="N2415" s="410">
        <v>7</v>
      </c>
      <c r="O2415" s="85"/>
      <c r="P2415" s="85"/>
      <c r="Q2415" s="85"/>
      <c r="R2415" s="85"/>
      <c r="S2415" s="85" t="s">
        <v>1768</v>
      </c>
    </row>
    <row r="2416" spans="1:19" ht="14.5" customHeight="1">
      <c r="A2416" s="82" t="str">
        <f t="shared" si="37"/>
        <v>C0120</v>
      </c>
      <c r="B2416" s="410" t="s">
        <v>853</v>
      </c>
      <c r="C2416" s="410" t="s">
        <v>5219</v>
      </c>
      <c r="D2416" s="410" t="s">
        <v>1813</v>
      </c>
      <c r="E2416" s="410" t="s">
        <v>5222</v>
      </c>
      <c r="F2416" s="410" t="s">
        <v>5223</v>
      </c>
      <c r="G2416" s="416">
        <v>45778</v>
      </c>
      <c r="H2416" s="410" t="s">
        <v>606</v>
      </c>
      <c r="I2416" s="417">
        <v>12</v>
      </c>
      <c r="J2416" s="417">
        <v>12</v>
      </c>
      <c r="K2416" s="417">
        <v>12</v>
      </c>
      <c r="L2416" s="417">
        <v>3.3</v>
      </c>
      <c r="M2416" s="410"/>
      <c r="N2416" s="410">
        <v>7</v>
      </c>
      <c r="O2416" s="85"/>
      <c r="P2416" s="85"/>
      <c r="Q2416" s="85"/>
      <c r="R2416" s="85"/>
      <c r="S2416" s="85" t="s">
        <v>1768</v>
      </c>
    </row>
    <row r="2417" spans="1:19" ht="14.5" customHeight="1">
      <c r="A2417" s="82" t="str">
        <f t="shared" si="37"/>
        <v>C0120</v>
      </c>
      <c r="B2417" s="410" t="s">
        <v>853</v>
      </c>
      <c r="C2417" s="410" t="s">
        <v>5219</v>
      </c>
      <c r="D2417" s="410" t="s">
        <v>1813</v>
      </c>
      <c r="E2417" s="410" t="s">
        <v>5224</v>
      </c>
      <c r="F2417" s="410" t="s">
        <v>5225</v>
      </c>
      <c r="G2417" s="416">
        <v>45778</v>
      </c>
      <c r="H2417" s="410" t="s">
        <v>606</v>
      </c>
      <c r="I2417" s="417">
        <v>12</v>
      </c>
      <c r="J2417" s="417">
        <v>12</v>
      </c>
      <c r="K2417" s="417">
        <v>12</v>
      </c>
      <c r="L2417" s="417">
        <v>3.3</v>
      </c>
      <c r="M2417" s="410"/>
      <c r="N2417" s="410">
        <v>7</v>
      </c>
      <c r="O2417" s="85"/>
      <c r="P2417" s="85"/>
      <c r="Q2417" s="85"/>
      <c r="R2417" s="85"/>
      <c r="S2417" s="85" t="s">
        <v>1768</v>
      </c>
    </row>
    <row r="2418" spans="1:19" ht="14.5" customHeight="1">
      <c r="A2418" s="82" t="str">
        <f t="shared" si="37"/>
        <v>C0120</v>
      </c>
      <c r="B2418" s="410" t="s">
        <v>853</v>
      </c>
      <c r="C2418" s="410" t="s">
        <v>5219</v>
      </c>
      <c r="D2418" s="410" t="s">
        <v>1813</v>
      </c>
      <c r="E2418" s="410" t="s">
        <v>5226</v>
      </c>
      <c r="F2418" s="410" t="s">
        <v>5227</v>
      </c>
      <c r="G2418" s="416">
        <v>45778</v>
      </c>
      <c r="H2418" s="410" t="s">
        <v>606</v>
      </c>
      <c r="I2418" s="417">
        <v>12</v>
      </c>
      <c r="J2418" s="417">
        <v>12</v>
      </c>
      <c r="K2418" s="417">
        <v>12</v>
      </c>
      <c r="L2418" s="417">
        <v>3.3</v>
      </c>
      <c r="M2418" s="410"/>
      <c r="N2418" s="410">
        <v>7</v>
      </c>
      <c r="O2418" s="85"/>
      <c r="P2418" s="85"/>
      <c r="Q2418" s="85"/>
      <c r="R2418" s="85"/>
      <c r="S2418" s="85" t="s">
        <v>1768</v>
      </c>
    </row>
    <row r="2419" spans="1:19" ht="14.5" customHeight="1">
      <c r="A2419" s="82" t="str">
        <f t="shared" si="37"/>
        <v>C0120</v>
      </c>
      <c r="B2419" s="410" t="s">
        <v>853</v>
      </c>
      <c r="C2419" s="410" t="s">
        <v>5219</v>
      </c>
      <c r="D2419" s="410" t="s">
        <v>1813</v>
      </c>
      <c r="E2419" s="410" t="s">
        <v>5228</v>
      </c>
      <c r="F2419" s="410" t="s">
        <v>5229</v>
      </c>
      <c r="G2419" s="416">
        <v>45778</v>
      </c>
      <c r="H2419" s="410" t="s">
        <v>606</v>
      </c>
      <c r="I2419" s="417">
        <v>12</v>
      </c>
      <c r="J2419" s="417">
        <v>12</v>
      </c>
      <c r="K2419" s="417">
        <v>12</v>
      </c>
      <c r="L2419" s="417">
        <v>3.3</v>
      </c>
      <c r="M2419" s="410"/>
      <c r="N2419" s="410">
        <v>7</v>
      </c>
      <c r="O2419" s="85"/>
      <c r="P2419" s="85"/>
      <c r="Q2419" s="85"/>
      <c r="R2419" s="85"/>
      <c r="S2419" s="85" t="s">
        <v>1768</v>
      </c>
    </row>
    <row r="2420" spans="1:19" ht="14.5" customHeight="1">
      <c r="A2420" s="82" t="str">
        <f t="shared" si="37"/>
        <v>C0120</v>
      </c>
      <c r="B2420" s="410" t="s">
        <v>853</v>
      </c>
      <c r="C2420" s="410" t="s">
        <v>5219</v>
      </c>
      <c r="D2420" s="410" t="s">
        <v>1813</v>
      </c>
      <c r="E2420" s="410" t="s">
        <v>5230</v>
      </c>
      <c r="F2420" s="410" t="s">
        <v>5231</v>
      </c>
      <c r="G2420" s="416">
        <v>45778</v>
      </c>
      <c r="H2420" s="410" t="s">
        <v>606</v>
      </c>
      <c r="I2420" s="417">
        <v>12</v>
      </c>
      <c r="J2420" s="417">
        <v>12</v>
      </c>
      <c r="K2420" s="417">
        <v>12</v>
      </c>
      <c r="L2420" s="417">
        <v>3.3</v>
      </c>
      <c r="M2420" s="410"/>
      <c r="N2420" s="410">
        <v>7</v>
      </c>
      <c r="O2420" s="85"/>
      <c r="P2420" s="85"/>
      <c r="Q2420" s="85"/>
      <c r="R2420" s="85"/>
      <c r="S2420" s="85" t="s">
        <v>1768</v>
      </c>
    </row>
    <row r="2421" spans="1:19" ht="14.5" customHeight="1">
      <c r="A2421" s="103" t="str">
        <f t="shared" si="37"/>
        <v>C0120</v>
      </c>
      <c r="B2421" s="414" t="s">
        <v>853</v>
      </c>
      <c r="C2421" s="414" t="s">
        <v>5219</v>
      </c>
      <c r="D2421" s="414" t="s">
        <v>1813</v>
      </c>
      <c r="E2421" s="414" t="s">
        <v>5220</v>
      </c>
      <c r="F2421" s="414" t="s">
        <v>5221</v>
      </c>
      <c r="G2421" s="418">
        <v>45778</v>
      </c>
      <c r="H2421" s="414" t="s">
        <v>606</v>
      </c>
      <c r="I2421" s="419">
        <v>12</v>
      </c>
      <c r="J2421" s="419">
        <v>12</v>
      </c>
      <c r="K2421" s="419">
        <v>12</v>
      </c>
      <c r="L2421" s="419">
        <v>3.3</v>
      </c>
      <c r="M2421" s="414"/>
      <c r="N2421" s="414">
        <v>7</v>
      </c>
      <c r="O2421" s="103"/>
      <c r="P2421" s="103"/>
      <c r="Q2421" s="103"/>
      <c r="R2421" s="103"/>
      <c r="S2421" s="103" t="s">
        <v>1768</v>
      </c>
    </row>
    <row r="2422" spans="1:19" ht="14.5" customHeight="1">
      <c r="A2422" s="103" t="str">
        <f t="shared" si="37"/>
        <v>C0120</v>
      </c>
      <c r="B2422" s="414" t="s">
        <v>853</v>
      </c>
      <c r="C2422" s="414" t="s">
        <v>5219</v>
      </c>
      <c r="D2422" s="414" t="s">
        <v>1813</v>
      </c>
      <c r="E2422" s="414" t="s">
        <v>5222</v>
      </c>
      <c r="F2422" s="414" t="s">
        <v>5223</v>
      </c>
      <c r="G2422" s="418">
        <v>45778</v>
      </c>
      <c r="H2422" s="414" t="s">
        <v>606</v>
      </c>
      <c r="I2422" s="419">
        <v>12</v>
      </c>
      <c r="J2422" s="419">
        <v>12</v>
      </c>
      <c r="K2422" s="419">
        <v>12</v>
      </c>
      <c r="L2422" s="419">
        <v>3.3</v>
      </c>
      <c r="M2422" s="414"/>
      <c r="N2422" s="414">
        <v>7</v>
      </c>
      <c r="O2422" s="103"/>
      <c r="P2422" s="103"/>
      <c r="Q2422" s="103"/>
      <c r="R2422" s="103"/>
      <c r="S2422" s="103" t="s">
        <v>1768</v>
      </c>
    </row>
    <row r="2423" spans="1:19" ht="14.5" customHeight="1">
      <c r="A2423" s="103" t="str">
        <f t="shared" si="37"/>
        <v>C0120</v>
      </c>
      <c r="B2423" s="414" t="s">
        <v>853</v>
      </c>
      <c r="C2423" s="414" t="s">
        <v>5219</v>
      </c>
      <c r="D2423" s="414" t="s">
        <v>1813</v>
      </c>
      <c r="E2423" s="414" t="s">
        <v>5224</v>
      </c>
      <c r="F2423" s="414" t="s">
        <v>5225</v>
      </c>
      <c r="G2423" s="418">
        <v>45778</v>
      </c>
      <c r="H2423" s="414" t="s">
        <v>606</v>
      </c>
      <c r="I2423" s="419">
        <v>12</v>
      </c>
      <c r="J2423" s="419">
        <v>12</v>
      </c>
      <c r="K2423" s="419">
        <v>12</v>
      </c>
      <c r="L2423" s="419">
        <v>3.3</v>
      </c>
      <c r="M2423" s="414"/>
      <c r="N2423" s="414">
        <v>7</v>
      </c>
      <c r="O2423" s="103"/>
      <c r="P2423" s="103"/>
      <c r="Q2423" s="103"/>
      <c r="R2423" s="103"/>
      <c r="S2423" s="103" t="s">
        <v>1768</v>
      </c>
    </row>
    <row r="2424" spans="1:19" ht="14.5" customHeight="1">
      <c r="A2424" s="103" t="str">
        <f t="shared" si="37"/>
        <v>C0120</v>
      </c>
      <c r="B2424" s="414" t="s">
        <v>853</v>
      </c>
      <c r="C2424" s="414" t="s">
        <v>5219</v>
      </c>
      <c r="D2424" s="414" t="s">
        <v>1813</v>
      </c>
      <c r="E2424" s="414" t="s">
        <v>5226</v>
      </c>
      <c r="F2424" s="414" t="s">
        <v>5227</v>
      </c>
      <c r="G2424" s="418">
        <v>45778</v>
      </c>
      <c r="H2424" s="414" t="s">
        <v>606</v>
      </c>
      <c r="I2424" s="419">
        <v>12</v>
      </c>
      <c r="J2424" s="419">
        <v>12</v>
      </c>
      <c r="K2424" s="419">
        <v>12</v>
      </c>
      <c r="L2424" s="419">
        <v>3.3</v>
      </c>
      <c r="M2424" s="414"/>
      <c r="N2424" s="414">
        <v>7</v>
      </c>
      <c r="O2424" s="103"/>
      <c r="P2424" s="103"/>
      <c r="Q2424" s="103"/>
      <c r="R2424" s="103"/>
      <c r="S2424" s="103" t="s">
        <v>1768</v>
      </c>
    </row>
    <row r="2425" spans="1:19" ht="14.5" customHeight="1">
      <c r="A2425" s="103" t="str">
        <f t="shared" si="37"/>
        <v>C0120</v>
      </c>
      <c r="B2425" s="414" t="s">
        <v>853</v>
      </c>
      <c r="C2425" s="414" t="s">
        <v>5219</v>
      </c>
      <c r="D2425" s="414" t="s">
        <v>1813</v>
      </c>
      <c r="E2425" s="414" t="s">
        <v>5228</v>
      </c>
      <c r="F2425" s="414" t="s">
        <v>5229</v>
      </c>
      <c r="G2425" s="418">
        <v>45778</v>
      </c>
      <c r="H2425" s="414" t="s">
        <v>606</v>
      </c>
      <c r="I2425" s="419">
        <v>12</v>
      </c>
      <c r="J2425" s="419">
        <v>12</v>
      </c>
      <c r="K2425" s="419">
        <v>12</v>
      </c>
      <c r="L2425" s="419">
        <v>3.3</v>
      </c>
      <c r="M2425" s="414"/>
      <c r="N2425" s="414">
        <v>7</v>
      </c>
      <c r="O2425" s="103"/>
      <c r="P2425" s="103"/>
      <c r="Q2425" s="103"/>
      <c r="R2425" s="103"/>
      <c r="S2425" s="103" t="s">
        <v>1768</v>
      </c>
    </row>
    <row r="2426" spans="1:19" ht="14.5" customHeight="1">
      <c r="A2426" s="103" t="str">
        <f t="shared" si="37"/>
        <v>C0120</v>
      </c>
      <c r="B2426" s="414" t="s">
        <v>853</v>
      </c>
      <c r="C2426" s="414" t="s">
        <v>5219</v>
      </c>
      <c r="D2426" s="414" t="s">
        <v>1813</v>
      </c>
      <c r="E2426" s="414" t="s">
        <v>5230</v>
      </c>
      <c r="F2426" s="414" t="s">
        <v>5231</v>
      </c>
      <c r="G2426" s="418">
        <v>45778</v>
      </c>
      <c r="H2426" s="414" t="s">
        <v>606</v>
      </c>
      <c r="I2426" s="419">
        <v>12</v>
      </c>
      <c r="J2426" s="419">
        <v>12</v>
      </c>
      <c r="K2426" s="419">
        <v>12</v>
      </c>
      <c r="L2426" s="419">
        <v>3.3</v>
      </c>
      <c r="M2426" s="414"/>
      <c r="N2426" s="414">
        <v>7</v>
      </c>
      <c r="O2426" s="103"/>
      <c r="P2426" s="103"/>
      <c r="Q2426" s="103"/>
      <c r="R2426" s="103"/>
      <c r="S2426" s="103" t="s">
        <v>1768</v>
      </c>
    </row>
    <row r="2427" spans="1:19" ht="14.5" customHeight="1">
      <c r="A2427" s="82" t="str">
        <f t="shared" si="37"/>
        <v>C0121</v>
      </c>
      <c r="B2427" s="410" t="s">
        <v>5232</v>
      </c>
      <c r="C2427" s="410" t="s">
        <v>5233</v>
      </c>
      <c r="D2427" s="410" t="s">
        <v>1813</v>
      </c>
      <c r="E2427" s="410" t="s">
        <v>5234</v>
      </c>
      <c r="F2427" s="410" t="s">
        <v>5235</v>
      </c>
      <c r="G2427" s="416">
        <v>43952</v>
      </c>
      <c r="H2427" s="410" t="s">
        <v>606</v>
      </c>
      <c r="I2427" s="417">
        <v>19</v>
      </c>
      <c r="J2427" s="417">
        <v>22</v>
      </c>
      <c r="K2427" s="417">
        <v>2</v>
      </c>
      <c r="L2427" s="417">
        <v>3</v>
      </c>
      <c r="M2427" s="410" t="s">
        <v>115</v>
      </c>
      <c r="N2427" s="410" t="s">
        <v>116</v>
      </c>
      <c r="O2427" s="85"/>
      <c r="P2427" s="85"/>
      <c r="Q2427" s="85"/>
      <c r="R2427" s="85"/>
      <c r="S2427" s="85" t="s">
        <v>1768</v>
      </c>
    </row>
    <row r="2428" spans="1:19" ht="14.5" customHeight="1">
      <c r="A2428" s="82" t="str">
        <f t="shared" si="37"/>
        <v>C0121</v>
      </c>
      <c r="B2428" s="410" t="s">
        <v>5232</v>
      </c>
      <c r="C2428" s="410" t="s">
        <v>5233</v>
      </c>
      <c r="D2428" s="410" t="s">
        <v>1813</v>
      </c>
      <c r="E2428" s="410" t="s">
        <v>5236</v>
      </c>
      <c r="F2428" s="410" t="s">
        <v>5237</v>
      </c>
      <c r="G2428" s="416">
        <v>43952</v>
      </c>
      <c r="H2428" s="410" t="s">
        <v>606</v>
      </c>
      <c r="I2428" s="417">
        <v>19</v>
      </c>
      <c r="J2428" s="417">
        <v>22</v>
      </c>
      <c r="K2428" s="417">
        <v>2</v>
      </c>
      <c r="L2428" s="417">
        <v>3</v>
      </c>
      <c r="M2428" s="410" t="s">
        <v>115</v>
      </c>
      <c r="N2428" s="410" t="s">
        <v>116</v>
      </c>
      <c r="O2428" s="85"/>
      <c r="P2428" s="85"/>
      <c r="Q2428" s="85"/>
      <c r="R2428" s="85"/>
      <c r="S2428" s="85" t="s">
        <v>1768</v>
      </c>
    </row>
    <row r="2429" spans="1:19" ht="14.5" customHeight="1">
      <c r="A2429" s="82" t="str">
        <f t="shared" si="37"/>
        <v>C0121</v>
      </c>
      <c r="B2429" s="410" t="s">
        <v>5232</v>
      </c>
      <c r="C2429" s="410" t="s">
        <v>5233</v>
      </c>
      <c r="D2429" s="410" t="s">
        <v>1813</v>
      </c>
      <c r="E2429" s="410" t="s">
        <v>5238</v>
      </c>
      <c r="F2429" s="410" t="s">
        <v>5239</v>
      </c>
      <c r="G2429" s="416">
        <v>43952</v>
      </c>
      <c r="H2429" s="410" t="s">
        <v>606</v>
      </c>
      <c r="I2429" s="417">
        <v>19</v>
      </c>
      <c r="J2429" s="417">
        <v>22</v>
      </c>
      <c r="K2429" s="417">
        <v>2</v>
      </c>
      <c r="L2429" s="417">
        <v>3</v>
      </c>
      <c r="M2429" s="410" t="s">
        <v>115</v>
      </c>
      <c r="N2429" s="410" t="s">
        <v>116</v>
      </c>
      <c r="O2429" s="85"/>
      <c r="P2429" s="85"/>
      <c r="Q2429" s="85"/>
      <c r="R2429" s="85"/>
      <c r="S2429" s="85" t="s">
        <v>1768</v>
      </c>
    </row>
    <row r="2430" spans="1:19" ht="14.5" customHeight="1">
      <c r="A2430" s="82" t="str">
        <f t="shared" si="37"/>
        <v>C0121</v>
      </c>
      <c r="B2430" s="410" t="s">
        <v>5232</v>
      </c>
      <c r="C2430" s="410" t="s">
        <v>5233</v>
      </c>
      <c r="D2430" s="410" t="s">
        <v>1813</v>
      </c>
      <c r="E2430" s="410" t="s">
        <v>5240</v>
      </c>
      <c r="F2430" s="410" t="s">
        <v>5241</v>
      </c>
      <c r="G2430" s="416">
        <v>43952</v>
      </c>
      <c r="H2430" s="410" t="s">
        <v>606</v>
      </c>
      <c r="I2430" s="417">
        <v>19</v>
      </c>
      <c r="J2430" s="417">
        <v>22</v>
      </c>
      <c r="K2430" s="417">
        <v>2</v>
      </c>
      <c r="L2430" s="417">
        <v>3</v>
      </c>
      <c r="M2430" s="410" t="s">
        <v>115</v>
      </c>
      <c r="N2430" s="410" t="s">
        <v>116</v>
      </c>
      <c r="O2430" s="85"/>
      <c r="P2430" s="85"/>
      <c r="Q2430" s="85"/>
      <c r="R2430" s="85"/>
      <c r="S2430" s="85" t="s">
        <v>1768</v>
      </c>
    </row>
    <row r="2431" spans="1:19" ht="14.5" customHeight="1">
      <c r="A2431" s="82" t="str">
        <f t="shared" si="37"/>
        <v>C0121</v>
      </c>
      <c r="B2431" s="410" t="s">
        <v>5232</v>
      </c>
      <c r="C2431" s="410" t="s">
        <v>5233</v>
      </c>
      <c r="D2431" s="410" t="s">
        <v>1813</v>
      </c>
      <c r="E2431" s="410" t="s">
        <v>5236</v>
      </c>
      <c r="F2431" s="410" t="s">
        <v>5237</v>
      </c>
      <c r="G2431" s="416">
        <v>43952</v>
      </c>
      <c r="H2431" s="410" t="s">
        <v>606</v>
      </c>
      <c r="I2431" s="417">
        <v>19</v>
      </c>
      <c r="J2431" s="417">
        <v>22</v>
      </c>
      <c r="K2431" s="417">
        <v>2</v>
      </c>
      <c r="L2431" s="417">
        <v>3</v>
      </c>
      <c r="M2431" s="410" t="s">
        <v>115</v>
      </c>
      <c r="N2431" s="410" t="s">
        <v>116</v>
      </c>
      <c r="O2431" s="85"/>
      <c r="P2431" s="85"/>
      <c r="Q2431" s="85"/>
      <c r="R2431" s="85"/>
      <c r="S2431" s="85" t="s">
        <v>1768</v>
      </c>
    </row>
    <row r="2432" spans="1:19" ht="14.5" customHeight="1">
      <c r="A2432" s="103" t="str">
        <f t="shared" si="37"/>
        <v>C0121</v>
      </c>
      <c r="B2432" s="414" t="s">
        <v>5232</v>
      </c>
      <c r="C2432" s="414" t="s">
        <v>5233</v>
      </c>
      <c r="D2432" s="414" t="s">
        <v>1813</v>
      </c>
      <c r="E2432" s="414" t="s">
        <v>5234</v>
      </c>
      <c r="F2432" s="414" t="s">
        <v>5235</v>
      </c>
      <c r="G2432" s="418">
        <v>43952</v>
      </c>
      <c r="H2432" s="414" t="s">
        <v>606</v>
      </c>
      <c r="I2432" s="419">
        <v>2</v>
      </c>
      <c r="J2432" s="419">
        <v>19</v>
      </c>
      <c r="K2432" s="419">
        <v>22</v>
      </c>
      <c r="L2432" s="419">
        <v>3</v>
      </c>
      <c r="M2432" s="414" t="s">
        <v>115</v>
      </c>
      <c r="N2432" s="414" t="s">
        <v>116</v>
      </c>
      <c r="O2432" s="103"/>
      <c r="P2432" s="103"/>
      <c r="Q2432" s="103"/>
      <c r="R2432" s="103"/>
      <c r="S2432" s="103" t="s">
        <v>1768</v>
      </c>
    </row>
    <row r="2433" spans="1:19" ht="14.5" customHeight="1">
      <c r="A2433" s="103" t="str">
        <f t="shared" si="37"/>
        <v>C0121</v>
      </c>
      <c r="B2433" s="414" t="s">
        <v>5232</v>
      </c>
      <c r="C2433" s="414" t="s">
        <v>5233</v>
      </c>
      <c r="D2433" s="414" t="s">
        <v>1813</v>
      </c>
      <c r="E2433" s="414" t="s">
        <v>5236</v>
      </c>
      <c r="F2433" s="414" t="s">
        <v>5237</v>
      </c>
      <c r="G2433" s="418">
        <v>43952</v>
      </c>
      <c r="H2433" s="414" t="s">
        <v>606</v>
      </c>
      <c r="I2433" s="419">
        <v>2</v>
      </c>
      <c r="J2433" s="419">
        <v>19</v>
      </c>
      <c r="K2433" s="419">
        <v>22</v>
      </c>
      <c r="L2433" s="419">
        <v>3</v>
      </c>
      <c r="M2433" s="414" t="s">
        <v>115</v>
      </c>
      <c r="N2433" s="414" t="s">
        <v>116</v>
      </c>
      <c r="O2433" s="103"/>
      <c r="P2433" s="103"/>
      <c r="Q2433" s="103"/>
      <c r="R2433" s="103"/>
      <c r="S2433" s="103" t="s">
        <v>1768</v>
      </c>
    </row>
    <row r="2434" spans="1:19" ht="14.5" customHeight="1">
      <c r="A2434" s="103" t="str">
        <f t="shared" ref="A2434:A2497" si="38">LEFT(B2434,5)</f>
        <v>C0121</v>
      </c>
      <c r="B2434" s="414" t="s">
        <v>5232</v>
      </c>
      <c r="C2434" s="414" t="s">
        <v>5233</v>
      </c>
      <c r="D2434" s="414" t="s">
        <v>1813</v>
      </c>
      <c r="E2434" s="414" t="s">
        <v>5238</v>
      </c>
      <c r="F2434" s="414" t="s">
        <v>5239</v>
      </c>
      <c r="G2434" s="418">
        <v>43952</v>
      </c>
      <c r="H2434" s="414" t="s">
        <v>606</v>
      </c>
      <c r="I2434" s="419">
        <v>2</v>
      </c>
      <c r="J2434" s="419">
        <v>19</v>
      </c>
      <c r="K2434" s="419">
        <v>22</v>
      </c>
      <c r="L2434" s="419">
        <v>3</v>
      </c>
      <c r="M2434" s="414" t="s">
        <v>115</v>
      </c>
      <c r="N2434" s="414" t="s">
        <v>116</v>
      </c>
      <c r="O2434" s="103"/>
      <c r="P2434" s="103"/>
      <c r="Q2434" s="103"/>
      <c r="R2434" s="103"/>
      <c r="S2434" s="103" t="s">
        <v>1768</v>
      </c>
    </row>
    <row r="2435" spans="1:19" ht="14.5" customHeight="1">
      <c r="A2435" s="103" t="str">
        <f t="shared" si="38"/>
        <v>C0121</v>
      </c>
      <c r="B2435" s="414" t="s">
        <v>5232</v>
      </c>
      <c r="C2435" s="414" t="s">
        <v>5233</v>
      </c>
      <c r="D2435" s="414" t="s">
        <v>1813</v>
      </c>
      <c r="E2435" s="414" t="s">
        <v>5240</v>
      </c>
      <c r="F2435" s="414" t="s">
        <v>5241</v>
      </c>
      <c r="G2435" s="418">
        <v>43952</v>
      </c>
      <c r="H2435" s="414" t="s">
        <v>606</v>
      </c>
      <c r="I2435" s="419">
        <v>2</v>
      </c>
      <c r="J2435" s="419">
        <v>19</v>
      </c>
      <c r="K2435" s="419">
        <v>22</v>
      </c>
      <c r="L2435" s="419">
        <v>3</v>
      </c>
      <c r="M2435" s="414" t="s">
        <v>115</v>
      </c>
      <c r="N2435" s="414" t="s">
        <v>116</v>
      </c>
      <c r="O2435" s="103"/>
      <c r="P2435" s="103"/>
      <c r="Q2435" s="103"/>
      <c r="R2435" s="103"/>
      <c r="S2435" s="103" t="s">
        <v>1768</v>
      </c>
    </row>
    <row r="2436" spans="1:19" ht="14.5" customHeight="1">
      <c r="A2436" s="103" t="str">
        <f t="shared" si="38"/>
        <v>C0121</v>
      </c>
      <c r="B2436" s="414" t="s">
        <v>5232</v>
      </c>
      <c r="C2436" s="414" t="s">
        <v>5233</v>
      </c>
      <c r="D2436" s="414" t="s">
        <v>1813</v>
      </c>
      <c r="E2436" s="414" t="s">
        <v>5236</v>
      </c>
      <c r="F2436" s="414" t="s">
        <v>5237</v>
      </c>
      <c r="G2436" s="418">
        <v>43952</v>
      </c>
      <c r="H2436" s="414" t="s">
        <v>606</v>
      </c>
      <c r="I2436" s="419">
        <v>2</v>
      </c>
      <c r="J2436" s="419">
        <v>19</v>
      </c>
      <c r="K2436" s="419">
        <v>22</v>
      </c>
      <c r="L2436" s="419">
        <v>3</v>
      </c>
      <c r="M2436" s="414" t="s">
        <v>115</v>
      </c>
      <c r="N2436" s="414" t="s">
        <v>116</v>
      </c>
      <c r="O2436" s="103"/>
      <c r="P2436" s="103"/>
      <c r="Q2436" s="103"/>
      <c r="R2436" s="103"/>
      <c r="S2436" s="103" t="s">
        <v>1768</v>
      </c>
    </row>
    <row r="2437" spans="1:19" ht="14.5" customHeight="1">
      <c r="A2437" s="82" t="str">
        <f t="shared" si="38"/>
        <v>C0123</v>
      </c>
      <c r="B2437" s="410" t="s">
        <v>5242</v>
      </c>
      <c r="C2437" s="410" t="s">
        <v>5243</v>
      </c>
      <c r="D2437" s="410" t="s">
        <v>1813</v>
      </c>
      <c r="E2437" s="410" t="s">
        <v>5244</v>
      </c>
      <c r="F2437" s="410" t="s">
        <v>5245</v>
      </c>
      <c r="G2437" s="416">
        <v>43952</v>
      </c>
      <c r="H2437" s="410" t="s">
        <v>627</v>
      </c>
      <c r="I2437" s="417">
        <v>17</v>
      </c>
      <c r="J2437" s="417">
        <v>10</v>
      </c>
      <c r="K2437" s="417">
        <v>4</v>
      </c>
      <c r="L2437" s="417">
        <v>3</v>
      </c>
      <c r="M2437" s="410" t="s">
        <v>115</v>
      </c>
      <c r="N2437" s="410" t="s">
        <v>116</v>
      </c>
      <c r="O2437" s="85"/>
      <c r="P2437" s="85"/>
      <c r="Q2437" s="85"/>
      <c r="R2437" s="85"/>
      <c r="S2437" s="85" t="s">
        <v>1768</v>
      </c>
    </row>
    <row r="2438" spans="1:19" ht="14.5" customHeight="1">
      <c r="A2438" s="103" t="str">
        <f t="shared" si="38"/>
        <v>C0123</v>
      </c>
      <c r="B2438" s="414" t="s">
        <v>5242</v>
      </c>
      <c r="C2438" s="414" t="s">
        <v>5243</v>
      </c>
      <c r="D2438" s="414" t="s">
        <v>1813</v>
      </c>
      <c r="E2438" s="414" t="s">
        <v>5244</v>
      </c>
      <c r="F2438" s="414" t="s">
        <v>5245</v>
      </c>
      <c r="G2438" s="418">
        <v>43952</v>
      </c>
      <c r="H2438" s="414" t="s">
        <v>627</v>
      </c>
      <c r="I2438" s="419">
        <v>4</v>
      </c>
      <c r="J2438" s="419">
        <v>17</v>
      </c>
      <c r="K2438" s="419">
        <v>10</v>
      </c>
      <c r="L2438" s="419">
        <v>3</v>
      </c>
      <c r="M2438" s="414" t="s">
        <v>115</v>
      </c>
      <c r="N2438" s="414" t="s">
        <v>116</v>
      </c>
      <c r="O2438" s="103"/>
      <c r="P2438" s="103"/>
      <c r="Q2438" s="103"/>
      <c r="R2438" s="103"/>
      <c r="S2438" s="103" t="s">
        <v>1768</v>
      </c>
    </row>
    <row r="2439" spans="1:19" ht="14.5" customHeight="1">
      <c r="A2439" s="82" t="str">
        <f t="shared" si="38"/>
        <v>C0124</v>
      </c>
      <c r="B2439" s="410" t="s">
        <v>5246</v>
      </c>
      <c r="C2439" s="410"/>
      <c r="D2439" s="410"/>
      <c r="E2439" s="410"/>
      <c r="F2439" s="410"/>
      <c r="G2439" s="411"/>
      <c r="H2439" s="410"/>
      <c r="I2439" s="411"/>
      <c r="J2439" s="411"/>
      <c r="K2439" s="411"/>
      <c r="L2439" s="411"/>
      <c r="M2439" s="410"/>
      <c r="N2439" s="410"/>
      <c r="O2439" s="85"/>
      <c r="P2439" s="85"/>
      <c r="Q2439" s="85"/>
      <c r="R2439" s="85"/>
      <c r="S2439" s="85"/>
    </row>
    <row r="2440" spans="1:19" ht="14.5" customHeight="1">
      <c r="A2440" s="103" t="str">
        <f t="shared" si="38"/>
        <v>C0124</v>
      </c>
      <c r="B2440" s="414" t="s">
        <v>5246</v>
      </c>
      <c r="C2440" s="414"/>
      <c r="D2440" s="414"/>
      <c r="E2440" s="414"/>
      <c r="F2440" s="414"/>
      <c r="G2440" s="415"/>
      <c r="H2440" s="414"/>
      <c r="I2440" s="415"/>
      <c r="J2440" s="415"/>
      <c r="K2440" s="415"/>
      <c r="L2440" s="415"/>
      <c r="M2440" s="414"/>
      <c r="N2440" s="414"/>
      <c r="O2440" s="103"/>
      <c r="P2440" s="103"/>
      <c r="Q2440" s="103"/>
      <c r="R2440" s="103"/>
      <c r="S2440" s="103"/>
    </row>
    <row r="2441" spans="1:19" ht="14.5" customHeight="1">
      <c r="A2441" s="82" t="str">
        <f t="shared" si="38"/>
        <v>C0124</v>
      </c>
      <c r="B2441" s="410" t="s">
        <v>5247</v>
      </c>
      <c r="C2441" s="410" t="s">
        <v>5248</v>
      </c>
      <c r="D2441" s="410" t="s">
        <v>1813</v>
      </c>
      <c r="E2441" s="410" t="s">
        <v>5249</v>
      </c>
      <c r="F2441" s="410" t="s">
        <v>5250</v>
      </c>
      <c r="G2441" s="416">
        <v>43952</v>
      </c>
      <c r="H2441" s="410" t="s">
        <v>627</v>
      </c>
      <c r="I2441" s="417">
        <v>37</v>
      </c>
      <c r="J2441" s="417">
        <v>8</v>
      </c>
      <c r="K2441" s="417">
        <v>7</v>
      </c>
      <c r="L2441" s="417">
        <v>11</v>
      </c>
      <c r="M2441" s="410"/>
      <c r="N2441" s="410" t="s">
        <v>116</v>
      </c>
      <c r="O2441" s="85"/>
      <c r="P2441" s="85"/>
      <c r="Q2441" s="85"/>
      <c r="R2441" s="85"/>
      <c r="S2441" s="85" t="s">
        <v>1768</v>
      </c>
    </row>
    <row r="2442" spans="1:19" ht="14.5" customHeight="1">
      <c r="A2442" s="103" t="str">
        <f t="shared" si="38"/>
        <v>C0124</v>
      </c>
      <c r="B2442" s="414" t="s">
        <v>5247</v>
      </c>
      <c r="C2442" s="414" t="s">
        <v>5248</v>
      </c>
      <c r="D2442" s="414" t="s">
        <v>1813</v>
      </c>
      <c r="E2442" s="414" t="s">
        <v>5249</v>
      </c>
      <c r="F2442" s="414" t="s">
        <v>5250</v>
      </c>
      <c r="G2442" s="418">
        <v>43952</v>
      </c>
      <c r="H2442" s="414" t="s">
        <v>627</v>
      </c>
      <c r="I2442" s="419">
        <v>7</v>
      </c>
      <c r="J2442" s="419">
        <v>37</v>
      </c>
      <c r="K2442" s="419">
        <v>8</v>
      </c>
      <c r="L2442" s="419">
        <v>11</v>
      </c>
      <c r="M2442" s="414"/>
      <c r="N2442" s="414" t="s">
        <v>116</v>
      </c>
      <c r="O2442" s="103"/>
      <c r="P2442" s="103"/>
      <c r="Q2442" s="103"/>
      <c r="R2442" s="103"/>
      <c r="S2442" s="103" t="s">
        <v>1768</v>
      </c>
    </row>
    <row r="2443" spans="1:19" ht="14.5" customHeight="1">
      <c r="A2443" s="82" t="str">
        <f t="shared" si="38"/>
        <v>C0125</v>
      </c>
      <c r="B2443" s="410" t="s">
        <v>5251</v>
      </c>
      <c r="C2443" s="410" t="s">
        <v>5252</v>
      </c>
      <c r="D2443" s="410" t="s">
        <v>1813</v>
      </c>
      <c r="E2443" s="410"/>
      <c r="F2443" s="410"/>
      <c r="G2443" s="416">
        <v>50952</v>
      </c>
      <c r="H2443" s="410" t="s">
        <v>627</v>
      </c>
      <c r="I2443" s="411"/>
      <c r="J2443" s="411"/>
      <c r="K2443" s="411"/>
      <c r="L2443" s="411"/>
      <c r="M2443" s="410" t="s">
        <v>115</v>
      </c>
      <c r="N2443" s="410"/>
      <c r="O2443" s="85"/>
      <c r="P2443" s="85"/>
      <c r="Q2443" s="85"/>
      <c r="R2443" s="85"/>
      <c r="S2443" s="85"/>
    </row>
    <row r="2444" spans="1:19" ht="14.5" customHeight="1">
      <c r="A2444" s="103" t="str">
        <f t="shared" si="38"/>
        <v>C0125</v>
      </c>
      <c r="B2444" s="414" t="s">
        <v>5251</v>
      </c>
      <c r="C2444" s="414" t="s">
        <v>5252</v>
      </c>
      <c r="D2444" s="414" t="s">
        <v>1813</v>
      </c>
      <c r="E2444" s="414"/>
      <c r="F2444" s="414"/>
      <c r="G2444" s="418">
        <v>50952</v>
      </c>
      <c r="H2444" s="414" t="s">
        <v>627</v>
      </c>
      <c r="I2444" s="415"/>
      <c r="J2444" s="415"/>
      <c r="K2444" s="415"/>
      <c r="L2444" s="415"/>
      <c r="M2444" s="414" t="s">
        <v>115</v>
      </c>
      <c r="N2444" s="414"/>
      <c r="O2444" s="103"/>
      <c r="P2444" s="103"/>
      <c r="Q2444" s="103"/>
      <c r="R2444" s="103"/>
      <c r="S2444" s="103"/>
    </row>
    <row r="2445" spans="1:19" ht="14.5" customHeight="1">
      <c r="A2445" s="82" t="str">
        <f t="shared" si="38"/>
        <v>C0127</v>
      </c>
      <c r="B2445" s="410" t="s">
        <v>5253</v>
      </c>
      <c r="C2445" s="410" t="s">
        <v>5254</v>
      </c>
      <c r="D2445" s="410" t="s">
        <v>1813</v>
      </c>
      <c r="E2445" s="410"/>
      <c r="F2445" s="410"/>
      <c r="G2445" s="416">
        <v>43952</v>
      </c>
      <c r="H2445" s="410" t="s">
        <v>627</v>
      </c>
      <c r="I2445" s="417">
        <v>11</v>
      </c>
      <c r="J2445" s="417">
        <v>4</v>
      </c>
      <c r="K2445" s="417">
        <v>4</v>
      </c>
      <c r="L2445" s="417">
        <v>4</v>
      </c>
      <c r="M2445" s="410" t="s">
        <v>115</v>
      </c>
      <c r="N2445" s="410"/>
      <c r="O2445" s="85"/>
      <c r="P2445" s="85"/>
      <c r="Q2445" s="85"/>
      <c r="R2445" s="85"/>
      <c r="S2445" s="85"/>
    </row>
    <row r="2446" spans="1:19" ht="14.5" customHeight="1">
      <c r="A2446" s="103" t="str">
        <f t="shared" si="38"/>
        <v>C0127</v>
      </c>
      <c r="B2446" s="414" t="s">
        <v>5253</v>
      </c>
      <c r="C2446" s="414" t="s">
        <v>5254</v>
      </c>
      <c r="D2446" s="414" t="s">
        <v>1813</v>
      </c>
      <c r="E2446" s="414"/>
      <c r="F2446" s="414"/>
      <c r="G2446" s="418">
        <v>43952</v>
      </c>
      <c r="H2446" s="414" t="s">
        <v>627</v>
      </c>
      <c r="I2446" s="419">
        <v>4</v>
      </c>
      <c r="J2446" s="419">
        <v>11</v>
      </c>
      <c r="K2446" s="419">
        <v>4</v>
      </c>
      <c r="L2446" s="419">
        <v>4</v>
      </c>
      <c r="M2446" s="414" t="s">
        <v>115</v>
      </c>
      <c r="N2446" s="414"/>
      <c r="O2446" s="103"/>
      <c r="P2446" s="103"/>
      <c r="Q2446" s="103"/>
      <c r="R2446" s="103"/>
      <c r="S2446" s="103"/>
    </row>
    <row r="2447" spans="1:19" ht="14.5" customHeight="1">
      <c r="A2447" s="82" t="str">
        <f t="shared" si="38"/>
        <v>C0128</v>
      </c>
      <c r="B2447" s="410" t="s">
        <v>5255</v>
      </c>
      <c r="C2447" s="410" t="s">
        <v>5256</v>
      </c>
      <c r="D2447" s="410" t="s">
        <v>1813</v>
      </c>
      <c r="E2447" s="410" t="s">
        <v>5257</v>
      </c>
      <c r="F2447" s="410" t="s">
        <v>5258</v>
      </c>
      <c r="G2447" s="416">
        <v>43952</v>
      </c>
      <c r="H2447" s="410" t="s">
        <v>606</v>
      </c>
      <c r="I2447" s="417">
        <v>15</v>
      </c>
      <c r="J2447" s="417">
        <v>12</v>
      </c>
      <c r="K2447" s="417">
        <v>5</v>
      </c>
      <c r="L2447" s="417">
        <v>5</v>
      </c>
      <c r="M2447" s="410" t="s">
        <v>115</v>
      </c>
      <c r="N2447" s="410" t="s">
        <v>116</v>
      </c>
      <c r="O2447" s="85"/>
      <c r="P2447" s="85"/>
      <c r="Q2447" s="85"/>
      <c r="R2447" s="85"/>
      <c r="S2447" s="85" t="s">
        <v>1768</v>
      </c>
    </row>
    <row r="2448" spans="1:19" ht="14.5" customHeight="1">
      <c r="A2448" s="103" t="str">
        <f t="shared" si="38"/>
        <v>C0128</v>
      </c>
      <c r="B2448" s="414" t="s">
        <v>5255</v>
      </c>
      <c r="C2448" s="414" t="s">
        <v>5256</v>
      </c>
      <c r="D2448" s="414" t="s">
        <v>1813</v>
      </c>
      <c r="E2448" s="414" t="s">
        <v>5257</v>
      </c>
      <c r="F2448" s="414" t="s">
        <v>5258</v>
      </c>
      <c r="G2448" s="418">
        <v>43952</v>
      </c>
      <c r="H2448" s="414" t="s">
        <v>606</v>
      </c>
      <c r="I2448" s="419">
        <v>5</v>
      </c>
      <c r="J2448" s="419">
        <v>15</v>
      </c>
      <c r="K2448" s="419">
        <v>12</v>
      </c>
      <c r="L2448" s="419">
        <v>5</v>
      </c>
      <c r="M2448" s="414" t="s">
        <v>115</v>
      </c>
      <c r="N2448" s="414" t="s">
        <v>116</v>
      </c>
      <c r="O2448" s="103"/>
      <c r="P2448" s="103"/>
      <c r="Q2448" s="103"/>
      <c r="R2448" s="103"/>
      <c r="S2448" s="103" t="s">
        <v>1768</v>
      </c>
    </row>
    <row r="2449" spans="1:19" ht="13" customHeight="1">
      <c r="A2449" s="82" t="str">
        <f t="shared" si="38"/>
        <v>C0132</v>
      </c>
      <c r="B2449" s="420" t="s">
        <v>856</v>
      </c>
      <c r="C2449" s="421" t="s">
        <v>857</v>
      </c>
      <c r="D2449" s="423"/>
      <c r="E2449" s="423"/>
      <c r="F2449" s="423"/>
      <c r="G2449" s="423"/>
      <c r="H2449" s="423"/>
      <c r="I2449" s="423">
        <v>4</v>
      </c>
      <c r="J2449" s="82">
        <v>3</v>
      </c>
      <c r="K2449" s="82">
        <v>0.25</v>
      </c>
      <c r="L2449" s="412"/>
      <c r="M2449" s="412"/>
      <c r="N2449" s="412"/>
      <c r="O2449" s="85"/>
      <c r="P2449" s="85"/>
      <c r="Q2449" s="85"/>
      <c r="R2449" s="85"/>
      <c r="S2449" s="85"/>
    </row>
    <row r="2450" spans="1:19" ht="13" customHeight="1">
      <c r="A2450" s="103" t="str">
        <f t="shared" si="38"/>
        <v>C0132</v>
      </c>
      <c r="B2450" s="424" t="s">
        <v>856</v>
      </c>
      <c r="C2450" s="425" t="s">
        <v>857</v>
      </c>
      <c r="D2450" s="427"/>
      <c r="E2450" s="427"/>
      <c r="F2450" s="427"/>
      <c r="G2450" s="427"/>
      <c r="H2450" s="427"/>
      <c r="I2450" s="427">
        <v>0.25</v>
      </c>
      <c r="J2450" s="427">
        <v>4</v>
      </c>
      <c r="K2450" s="427">
        <v>3</v>
      </c>
      <c r="L2450" s="413"/>
      <c r="M2450" s="413"/>
      <c r="N2450" s="413"/>
      <c r="O2450" s="103"/>
      <c r="P2450" s="103"/>
      <c r="Q2450" s="103"/>
      <c r="R2450" s="103"/>
      <c r="S2450" s="103"/>
    </row>
    <row r="2451" spans="1:19" ht="14.5" customHeight="1">
      <c r="A2451" s="82" t="str">
        <f t="shared" si="38"/>
        <v>C0132</v>
      </c>
      <c r="B2451" s="410" t="s">
        <v>5259</v>
      </c>
      <c r="C2451" s="410" t="s">
        <v>5260</v>
      </c>
      <c r="D2451" s="410" t="s">
        <v>1813</v>
      </c>
      <c r="E2451" s="410" t="s">
        <v>5261</v>
      </c>
      <c r="F2451" s="410" t="s">
        <v>5262</v>
      </c>
      <c r="G2451" s="416">
        <v>45901</v>
      </c>
      <c r="H2451" s="410" t="s">
        <v>606</v>
      </c>
      <c r="I2451" s="417">
        <v>0</v>
      </c>
      <c r="J2451" s="417">
        <v>0</v>
      </c>
      <c r="K2451" s="417">
        <v>0</v>
      </c>
      <c r="L2451" s="417">
        <v>0</v>
      </c>
      <c r="M2451" s="410"/>
      <c r="N2451" s="410">
        <v>7</v>
      </c>
      <c r="O2451" s="85" t="s">
        <v>1882</v>
      </c>
      <c r="P2451" s="85" t="s">
        <v>1882</v>
      </c>
      <c r="Q2451" s="85" t="s">
        <v>1882</v>
      </c>
      <c r="R2451" s="85" t="s">
        <v>1883</v>
      </c>
      <c r="S2451" s="85" t="s">
        <v>1768</v>
      </c>
    </row>
    <row r="2452" spans="1:19" ht="14.5" customHeight="1">
      <c r="A2452" s="103" t="str">
        <f t="shared" si="38"/>
        <v>C0132</v>
      </c>
      <c r="B2452" s="414" t="s">
        <v>5259</v>
      </c>
      <c r="C2452" s="414" t="s">
        <v>5260</v>
      </c>
      <c r="D2452" s="414" t="s">
        <v>1813</v>
      </c>
      <c r="E2452" s="414" t="s">
        <v>5261</v>
      </c>
      <c r="F2452" s="414" t="s">
        <v>5262</v>
      </c>
      <c r="G2452" s="418">
        <v>45901</v>
      </c>
      <c r="H2452" s="414" t="s">
        <v>606</v>
      </c>
      <c r="I2452" s="419">
        <v>0</v>
      </c>
      <c r="J2452" s="419">
        <v>0</v>
      </c>
      <c r="K2452" s="419">
        <v>0</v>
      </c>
      <c r="L2452" s="419">
        <v>0</v>
      </c>
      <c r="M2452" s="414"/>
      <c r="N2452" s="414">
        <v>7</v>
      </c>
      <c r="O2452" s="103" t="s">
        <v>1882</v>
      </c>
      <c r="P2452" s="103" t="s">
        <v>1882</v>
      </c>
      <c r="Q2452" s="103" t="s">
        <v>1882</v>
      </c>
      <c r="R2452" s="103" t="s">
        <v>1883</v>
      </c>
      <c r="S2452" s="103" t="s">
        <v>1768</v>
      </c>
    </row>
    <row r="2453" spans="1:19" ht="13" customHeight="1">
      <c r="A2453" s="82" t="str">
        <f t="shared" si="38"/>
        <v>C0133</v>
      </c>
      <c r="B2453" s="420" t="s">
        <v>5263</v>
      </c>
      <c r="C2453" s="421" t="s">
        <v>5264</v>
      </c>
      <c r="D2453" s="423"/>
      <c r="E2453" s="423"/>
      <c r="F2453" s="423"/>
      <c r="G2453" s="423"/>
      <c r="H2453" s="423"/>
      <c r="I2453" s="423">
        <v>12.492000000000001</v>
      </c>
      <c r="J2453" s="423">
        <v>7.9920000000000009</v>
      </c>
      <c r="K2453" s="423">
        <v>19.992000000000001</v>
      </c>
      <c r="L2453" s="412"/>
      <c r="M2453" s="412"/>
      <c r="N2453" s="412"/>
      <c r="O2453" s="85"/>
      <c r="P2453" s="85"/>
      <c r="Q2453" s="85"/>
      <c r="R2453" s="85"/>
      <c r="S2453" s="85"/>
    </row>
    <row r="2454" spans="1:19" ht="13" customHeight="1">
      <c r="A2454" s="103" t="str">
        <f t="shared" si="38"/>
        <v>C0133</v>
      </c>
      <c r="B2454" s="424" t="s">
        <v>5263</v>
      </c>
      <c r="C2454" s="425" t="s">
        <v>5264</v>
      </c>
      <c r="D2454" s="427"/>
      <c r="E2454" s="427"/>
      <c r="F2454" s="427"/>
      <c r="G2454" s="427"/>
      <c r="H2454" s="427"/>
      <c r="I2454" s="427">
        <v>19.992000000000001</v>
      </c>
      <c r="J2454" s="427">
        <v>12.492000000000001</v>
      </c>
      <c r="K2454" s="427">
        <v>7.9920000000000009</v>
      </c>
      <c r="L2454" s="413"/>
      <c r="M2454" s="413"/>
      <c r="N2454" s="413"/>
      <c r="O2454" s="103"/>
      <c r="P2454" s="103"/>
      <c r="Q2454" s="103"/>
      <c r="R2454" s="103"/>
      <c r="S2454" s="103"/>
    </row>
    <row r="2455" spans="1:19" ht="14.5" customHeight="1">
      <c r="A2455" s="82" t="str">
        <f t="shared" si="38"/>
        <v>C0133</v>
      </c>
      <c r="B2455" s="410" t="s">
        <v>5265</v>
      </c>
      <c r="C2455" s="410" t="s">
        <v>5266</v>
      </c>
      <c r="D2455" s="410" t="s">
        <v>1813</v>
      </c>
      <c r="E2455" s="410" t="s">
        <v>5267</v>
      </c>
      <c r="F2455" s="410" t="s">
        <v>5268</v>
      </c>
      <c r="G2455" s="416">
        <v>45901</v>
      </c>
      <c r="H2455" s="410" t="s">
        <v>606</v>
      </c>
      <c r="I2455" s="417">
        <v>0</v>
      </c>
      <c r="J2455" s="417">
        <v>0</v>
      </c>
      <c r="K2455" s="417">
        <v>0</v>
      </c>
      <c r="L2455" s="417">
        <v>0</v>
      </c>
      <c r="M2455" s="410"/>
      <c r="N2455" s="410" t="s">
        <v>116</v>
      </c>
      <c r="O2455" s="85" t="s">
        <v>1882</v>
      </c>
      <c r="P2455" s="85"/>
      <c r="Q2455" s="85" t="s">
        <v>1882</v>
      </c>
      <c r="R2455" s="85" t="s">
        <v>1883</v>
      </c>
      <c r="S2455" s="85" t="s">
        <v>1768</v>
      </c>
    </row>
    <row r="2456" spans="1:19" ht="14.5" customHeight="1">
      <c r="A2456" s="103" t="str">
        <f t="shared" si="38"/>
        <v>C0133</v>
      </c>
      <c r="B2456" s="414" t="s">
        <v>5265</v>
      </c>
      <c r="C2456" s="414" t="s">
        <v>5266</v>
      </c>
      <c r="D2456" s="414" t="s">
        <v>1813</v>
      </c>
      <c r="E2456" s="414" t="s">
        <v>5267</v>
      </c>
      <c r="F2456" s="414" t="s">
        <v>5268</v>
      </c>
      <c r="G2456" s="418">
        <v>45901</v>
      </c>
      <c r="H2456" s="414" t="s">
        <v>606</v>
      </c>
      <c r="I2456" s="419">
        <v>0</v>
      </c>
      <c r="J2456" s="419">
        <v>0</v>
      </c>
      <c r="K2456" s="419">
        <v>0</v>
      </c>
      <c r="L2456" s="419">
        <v>0</v>
      </c>
      <c r="M2456" s="414"/>
      <c r="N2456" s="414" t="s">
        <v>116</v>
      </c>
      <c r="O2456" s="103" t="s">
        <v>1882</v>
      </c>
      <c r="P2456" s="103"/>
      <c r="Q2456" s="103" t="s">
        <v>1882</v>
      </c>
      <c r="R2456" s="103" t="s">
        <v>1883</v>
      </c>
      <c r="S2456" s="103" t="s">
        <v>1768</v>
      </c>
    </row>
    <row r="2457" spans="1:19" ht="14.5" customHeight="1">
      <c r="A2457" s="82" t="str">
        <f t="shared" si="38"/>
        <v>C0135</v>
      </c>
      <c r="B2457" s="410" t="s">
        <v>860</v>
      </c>
      <c r="C2457" s="410" t="s">
        <v>5269</v>
      </c>
      <c r="D2457" s="410" t="s">
        <v>1813</v>
      </c>
      <c r="E2457" s="410" t="s">
        <v>5270</v>
      </c>
      <c r="F2457" s="410" t="s">
        <v>5271</v>
      </c>
      <c r="G2457" s="416">
        <v>47818</v>
      </c>
      <c r="H2457" s="410" t="s">
        <v>606</v>
      </c>
      <c r="I2457" s="417">
        <v>12</v>
      </c>
      <c r="J2457" s="417">
        <v>12</v>
      </c>
      <c r="K2457" s="417">
        <v>6</v>
      </c>
      <c r="L2457" s="417">
        <v>5</v>
      </c>
      <c r="M2457" s="410"/>
      <c r="N2457" s="410" t="s">
        <v>116</v>
      </c>
      <c r="O2457" s="85"/>
      <c r="P2457" s="85"/>
      <c r="Q2457" s="85"/>
      <c r="R2457" s="85"/>
      <c r="S2457" s="85" t="s">
        <v>1768</v>
      </c>
    </row>
    <row r="2458" spans="1:19" ht="14.5" customHeight="1">
      <c r="A2458" s="82" t="str">
        <f t="shared" si="38"/>
        <v>C0135</v>
      </c>
      <c r="B2458" s="410" t="s">
        <v>860</v>
      </c>
      <c r="C2458" s="410" t="s">
        <v>5269</v>
      </c>
      <c r="D2458" s="410" t="s">
        <v>1813</v>
      </c>
      <c r="E2458" s="410" t="s">
        <v>5272</v>
      </c>
      <c r="F2458" s="410" t="s">
        <v>5273</v>
      </c>
      <c r="G2458" s="416">
        <v>47818</v>
      </c>
      <c r="H2458" s="410" t="s">
        <v>606</v>
      </c>
      <c r="I2458" s="417">
        <v>12</v>
      </c>
      <c r="J2458" s="417">
        <v>12</v>
      </c>
      <c r="K2458" s="417">
        <v>6</v>
      </c>
      <c r="L2458" s="417">
        <v>5</v>
      </c>
      <c r="M2458" s="410"/>
      <c r="N2458" s="410" t="s">
        <v>116</v>
      </c>
      <c r="O2458" s="85"/>
      <c r="P2458" s="85"/>
      <c r="Q2458" s="85"/>
      <c r="R2458" s="85"/>
      <c r="S2458" s="85" t="s">
        <v>1768</v>
      </c>
    </row>
    <row r="2459" spans="1:19" ht="14.5" customHeight="1">
      <c r="A2459" s="82" t="str">
        <f t="shared" si="38"/>
        <v>C0135</v>
      </c>
      <c r="B2459" s="410" t="s">
        <v>860</v>
      </c>
      <c r="C2459" s="410" t="s">
        <v>5269</v>
      </c>
      <c r="D2459" s="410" t="s">
        <v>1813</v>
      </c>
      <c r="E2459" s="410" t="s">
        <v>5274</v>
      </c>
      <c r="F2459" s="410" t="s">
        <v>5275</v>
      </c>
      <c r="G2459" s="416">
        <v>47818</v>
      </c>
      <c r="H2459" s="410" t="s">
        <v>606</v>
      </c>
      <c r="I2459" s="417">
        <v>12</v>
      </c>
      <c r="J2459" s="417">
        <v>12</v>
      </c>
      <c r="K2459" s="417">
        <v>6</v>
      </c>
      <c r="L2459" s="417">
        <v>5</v>
      </c>
      <c r="M2459" s="410"/>
      <c r="N2459" s="410" t="s">
        <v>116</v>
      </c>
      <c r="O2459" s="85"/>
      <c r="P2459" s="85"/>
      <c r="Q2459" s="85"/>
      <c r="R2459" s="85"/>
      <c r="S2459" s="85" t="s">
        <v>1768</v>
      </c>
    </row>
    <row r="2460" spans="1:19" ht="14.5" customHeight="1">
      <c r="A2460" s="82" t="str">
        <f t="shared" si="38"/>
        <v>C0135</v>
      </c>
      <c r="B2460" s="410" t="s">
        <v>860</v>
      </c>
      <c r="C2460" s="410" t="s">
        <v>5269</v>
      </c>
      <c r="D2460" s="410" t="s">
        <v>1813</v>
      </c>
      <c r="E2460" s="410" t="s">
        <v>5276</v>
      </c>
      <c r="F2460" s="410" t="s">
        <v>5277</v>
      </c>
      <c r="G2460" s="416">
        <v>47818</v>
      </c>
      <c r="H2460" s="410" t="s">
        <v>606</v>
      </c>
      <c r="I2460" s="417">
        <v>12</v>
      </c>
      <c r="J2460" s="417">
        <v>12</v>
      </c>
      <c r="K2460" s="417">
        <v>6</v>
      </c>
      <c r="L2460" s="417">
        <v>5</v>
      </c>
      <c r="M2460" s="410"/>
      <c r="N2460" s="410" t="s">
        <v>116</v>
      </c>
      <c r="O2460" s="85"/>
      <c r="P2460" s="85"/>
      <c r="Q2460" s="85"/>
      <c r="R2460" s="85"/>
      <c r="S2460" s="85" t="s">
        <v>1768</v>
      </c>
    </row>
    <row r="2461" spans="1:19" ht="14.5" customHeight="1">
      <c r="A2461" s="82" t="str">
        <f t="shared" si="38"/>
        <v>C0135</v>
      </c>
      <c r="B2461" s="410" t="s">
        <v>860</v>
      </c>
      <c r="C2461" s="410" t="s">
        <v>5269</v>
      </c>
      <c r="D2461" s="410" t="s">
        <v>1813</v>
      </c>
      <c r="E2461" s="410" t="s">
        <v>5278</v>
      </c>
      <c r="F2461" s="410" t="s">
        <v>5279</v>
      </c>
      <c r="G2461" s="416">
        <v>47818</v>
      </c>
      <c r="H2461" s="410" t="s">
        <v>606</v>
      </c>
      <c r="I2461" s="417">
        <v>12</v>
      </c>
      <c r="J2461" s="417">
        <v>12</v>
      </c>
      <c r="K2461" s="417">
        <v>6</v>
      </c>
      <c r="L2461" s="417">
        <v>5</v>
      </c>
      <c r="M2461" s="410"/>
      <c r="N2461" s="410" t="s">
        <v>116</v>
      </c>
      <c r="O2461" s="85"/>
      <c r="P2461" s="85"/>
      <c r="Q2461" s="85"/>
      <c r="R2461" s="85"/>
      <c r="S2461" s="85" t="s">
        <v>1768</v>
      </c>
    </row>
    <row r="2462" spans="1:19" ht="14.5" customHeight="1">
      <c r="A2462" s="82" t="str">
        <f t="shared" si="38"/>
        <v>C0135</v>
      </c>
      <c r="B2462" s="410" t="s">
        <v>860</v>
      </c>
      <c r="C2462" s="410" t="s">
        <v>5269</v>
      </c>
      <c r="D2462" s="410" t="s">
        <v>1813</v>
      </c>
      <c r="E2462" s="410" t="s">
        <v>5280</v>
      </c>
      <c r="F2462" s="410" t="s">
        <v>5281</v>
      </c>
      <c r="G2462" s="416">
        <v>47818</v>
      </c>
      <c r="H2462" s="410" t="s">
        <v>606</v>
      </c>
      <c r="I2462" s="417">
        <v>12</v>
      </c>
      <c r="J2462" s="417">
        <v>12</v>
      </c>
      <c r="K2462" s="417">
        <v>6</v>
      </c>
      <c r="L2462" s="417">
        <v>5</v>
      </c>
      <c r="M2462" s="410"/>
      <c r="N2462" s="410" t="s">
        <v>116</v>
      </c>
      <c r="O2462" s="85"/>
      <c r="P2462" s="85"/>
      <c r="Q2462" s="85"/>
      <c r="R2462" s="85"/>
      <c r="S2462" s="85" t="s">
        <v>1768</v>
      </c>
    </row>
    <row r="2463" spans="1:19" ht="14.5" customHeight="1">
      <c r="A2463" s="82" t="str">
        <f t="shared" si="38"/>
        <v>C0135</v>
      </c>
      <c r="B2463" s="410" t="s">
        <v>860</v>
      </c>
      <c r="C2463" s="410" t="s">
        <v>5269</v>
      </c>
      <c r="D2463" s="410" t="s">
        <v>1813</v>
      </c>
      <c r="E2463" s="410" t="s">
        <v>5282</v>
      </c>
      <c r="F2463" s="410" t="s">
        <v>5283</v>
      </c>
      <c r="G2463" s="416">
        <v>47818</v>
      </c>
      <c r="H2463" s="410" t="s">
        <v>606</v>
      </c>
      <c r="I2463" s="417">
        <v>12</v>
      </c>
      <c r="J2463" s="417">
        <v>12</v>
      </c>
      <c r="K2463" s="417">
        <v>6</v>
      </c>
      <c r="L2463" s="417">
        <v>5</v>
      </c>
      <c r="M2463" s="410"/>
      <c r="N2463" s="410" t="s">
        <v>116</v>
      </c>
      <c r="O2463" s="85"/>
      <c r="P2463" s="85"/>
      <c r="Q2463" s="85"/>
      <c r="R2463" s="85"/>
      <c r="S2463" s="85" t="s">
        <v>1768</v>
      </c>
    </row>
    <row r="2464" spans="1:19" ht="14.5" customHeight="1">
      <c r="A2464" s="82" t="str">
        <f t="shared" si="38"/>
        <v>C0135</v>
      </c>
      <c r="B2464" s="410" t="s">
        <v>860</v>
      </c>
      <c r="C2464" s="410" t="s">
        <v>5269</v>
      </c>
      <c r="D2464" s="410" t="s">
        <v>1813</v>
      </c>
      <c r="E2464" s="410" t="s">
        <v>5284</v>
      </c>
      <c r="F2464" s="410" t="s">
        <v>5285</v>
      </c>
      <c r="G2464" s="416">
        <v>47818</v>
      </c>
      <c r="H2464" s="410" t="s">
        <v>606</v>
      </c>
      <c r="I2464" s="417">
        <v>12</v>
      </c>
      <c r="J2464" s="417">
        <v>12</v>
      </c>
      <c r="K2464" s="417">
        <v>6</v>
      </c>
      <c r="L2464" s="417">
        <v>5</v>
      </c>
      <c r="M2464" s="410"/>
      <c r="N2464" s="410" t="s">
        <v>116</v>
      </c>
      <c r="O2464" s="85"/>
      <c r="P2464" s="85"/>
      <c r="Q2464" s="85"/>
      <c r="R2464" s="85"/>
      <c r="S2464" s="85" t="s">
        <v>1768</v>
      </c>
    </row>
    <row r="2465" spans="1:19" ht="14.5" customHeight="1">
      <c r="A2465" s="82" t="str">
        <f t="shared" si="38"/>
        <v>C0135</v>
      </c>
      <c r="B2465" s="410" t="s">
        <v>860</v>
      </c>
      <c r="C2465" s="410" t="s">
        <v>5269</v>
      </c>
      <c r="D2465" s="410" t="s">
        <v>1813</v>
      </c>
      <c r="E2465" s="410" t="s">
        <v>5286</v>
      </c>
      <c r="F2465" s="410" t="s">
        <v>5287</v>
      </c>
      <c r="G2465" s="416">
        <v>47818</v>
      </c>
      <c r="H2465" s="410" t="s">
        <v>606</v>
      </c>
      <c r="I2465" s="417">
        <v>12</v>
      </c>
      <c r="J2465" s="417">
        <v>12</v>
      </c>
      <c r="K2465" s="417">
        <v>6</v>
      </c>
      <c r="L2465" s="417">
        <v>5</v>
      </c>
      <c r="M2465" s="410"/>
      <c r="N2465" s="410" t="s">
        <v>116</v>
      </c>
      <c r="O2465" s="85"/>
      <c r="P2465" s="85"/>
      <c r="Q2465" s="85"/>
      <c r="R2465" s="85"/>
      <c r="S2465" s="85" t="s">
        <v>1768</v>
      </c>
    </row>
    <row r="2466" spans="1:19" ht="14.5" customHeight="1">
      <c r="A2466" s="82" t="str">
        <f t="shared" si="38"/>
        <v>C0135</v>
      </c>
      <c r="B2466" s="410" t="s">
        <v>860</v>
      </c>
      <c r="C2466" s="410" t="s">
        <v>5269</v>
      </c>
      <c r="D2466" s="410" t="s">
        <v>1813</v>
      </c>
      <c r="E2466" s="410" t="s">
        <v>5288</v>
      </c>
      <c r="F2466" s="410" t="s">
        <v>5289</v>
      </c>
      <c r="G2466" s="416">
        <v>47818</v>
      </c>
      <c r="H2466" s="410" t="s">
        <v>606</v>
      </c>
      <c r="I2466" s="417">
        <v>12</v>
      </c>
      <c r="J2466" s="417">
        <v>12</v>
      </c>
      <c r="K2466" s="417">
        <v>6</v>
      </c>
      <c r="L2466" s="417">
        <v>5</v>
      </c>
      <c r="M2466" s="410"/>
      <c r="N2466" s="410" t="s">
        <v>116</v>
      </c>
      <c r="O2466" s="85"/>
      <c r="P2466" s="85"/>
      <c r="Q2466" s="85"/>
      <c r="R2466" s="85"/>
      <c r="S2466" s="85" t="s">
        <v>1768</v>
      </c>
    </row>
    <row r="2467" spans="1:19" ht="14.5" customHeight="1">
      <c r="A2467" s="82" t="str">
        <f t="shared" si="38"/>
        <v>C0135</v>
      </c>
      <c r="B2467" s="410" t="s">
        <v>860</v>
      </c>
      <c r="C2467" s="410" t="s">
        <v>5269</v>
      </c>
      <c r="D2467" s="410" t="s">
        <v>1813</v>
      </c>
      <c r="E2467" s="410" t="s">
        <v>5290</v>
      </c>
      <c r="F2467" s="410" t="s">
        <v>5291</v>
      </c>
      <c r="G2467" s="416">
        <v>47818</v>
      </c>
      <c r="H2467" s="410" t="s">
        <v>606</v>
      </c>
      <c r="I2467" s="417">
        <v>12</v>
      </c>
      <c r="J2467" s="417">
        <v>12</v>
      </c>
      <c r="K2467" s="417">
        <v>6</v>
      </c>
      <c r="L2467" s="417">
        <v>5</v>
      </c>
      <c r="M2467" s="410"/>
      <c r="N2467" s="410" t="s">
        <v>116</v>
      </c>
      <c r="O2467" s="85"/>
      <c r="P2467" s="85"/>
      <c r="Q2467" s="85"/>
      <c r="R2467" s="85"/>
      <c r="S2467" s="85" t="s">
        <v>1768</v>
      </c>
    </row>
    <row r="2468" spans="1:19" ht="14.5" customHeight="1">
      <c r="A2468" s="82" t="str">
        <f t="shared" si="38"/>
        <v>C0135</v>
      </c>
      <c r="B2468" s="410" t="s">
        <v>860</v>
      </c>
      <c r="C2468" s="410" t="s">
        <v>5269</v>
      </c>
      <c r="D2468" s="410" t="s">
        <v>1813</v>
      </c>
      <c r="E2468" s="410" t="s">
        <v>5292</v>
      </c>
      <c r="F2468" s="410" t="s">
        <v>5293</v>
      </c>
      <c r="G2468" s="416">
        <v>47818</v>
      </c>
      <c r="H2468" s="410" t="s">
        <v>606</v>
      </c>
      <c r="I2468" s="417">
        <v>12</v>
      </c>
      <c r="J2468" s="417">
        <v>12</v>
      </c>
      <c r="K2468" s="67">
        <v>6</v>
      </c>
      <c r="L2468" s="417">
        <v>5</v>
      </c>
      <c r="M2468" s="410"/>
      <c r="N2468" s="410" t="s">
        <v>116</v>
      </c>
      <c r="O2468" s="85"/>
      <c r="P2468" s="85"/>
      <c r="Q2468" s="85"/>
      <c r="R2468" s="85"/>
      <c r="S2468" s="85" t="s">
        <v>1768</v>
      </c>
    </row>
    <row r="2469" spans="1:19" ht="14.5" customHeight="1">
      <c r="A2469" s="82" t="str">
        <f t="shared" si="38"/>
        <v>C0135</v>
      </c>
      <c r="B2469" s="410" t="s">
        <v>860</v>
      </c>
      <c r="C2469" s="410" t="s">
        <v>5269</v>
      </c>
      <c r="D2469" s="410" t="s">
        <v>1813</v>
      </c>
      <c r="E2469" s="410" t="s">
        <v>5294</v>
      </c>
      <c r="F2469" s="410" t="s">
        <v>5295</v>
      </c>
      <c r="G2469" s="416">
        <v>47818</v>
      </c>
      <c r="H2469" s="410" t="s">
        <v>606</v>
      </c>
      <c r="I2469" s="417">
        <v>12</v>
      </c>
      <c r="J2469" s="417">
        <v>12</v>
      </c>
      <c r="K2469" s="417">
        <v>6</v>
      </c>
      <c r="L2469" s="417">
        <v>5</v>
      </c>
      <c r="M2469" s="410"/>
      <c r="N2469" s="410" t="s">
        <v>116</v>
      </c>
      <c r="O2469" s="85"/>
      <c r="P2469" s="85"/>
      <c r="Q2469" s="85"/>
      <c r="R2469" s="85"/>
      <c r="S2469" s="85" t="s">
        <v>1768</v>
      </c>
    </row>
    <row r="2470" spans="1:19" ht="14.5" customHeight="1">
      <c r="A2470" s="82" t="str">
        <f t="shared" si="38"/>
        <v>C0135</v>
      </c>
      <c r="B2470" s="410" t="s">
        <v>860</v>
      </c>
      <c r="C2470" s="410" t="s">
        <v>5269</v>
      </c>
      <c r="D2470" s="410" t="s">
        <v>1813</v>
      </c>
      <c r="E2470" s="410" t="s">
        <v>5296</v>
      </c>
      <c r="F2470" s="410" t="s">
        <v>5297</v>
      </c>
      <c r="G2470" s="416">
        <v>47818</v>
      </c>
      <c r="H2470" s="410" t="s">
        <v>606</v>
      </c>
      <c r="I2470" s="417">
        <v>12</v>
      </c>
      <c r="J2470" s="417">
        <v>12</v>
      </c>
      <c r="K2470" s="417">
        <v>6</v>
      </c>
      <c r="L2470" s="417">
        <v>5</v>
      </c>
      <c r="M2470" s="410"/>
      <c r="N2470" s="410" t="s">
        <v>116</v>
      </c>
      <c r="O2470" s="85"/>
      <c r="P2470" s="85"/>
      <c r="Q2470" s="85"/>
      <c r="R2470" s="85"/>
      <c r="S2470" s="85" t="s">
        <v>1768</v>
      </c>
    </row>
    <row r="2471" spans="1:19" ht="14.5" customHeight="1">
      <c r="A2471" s="82" t="str">
        <f t="shared" si="38"/>
        <v>C0135</v>
      </c>
      <c r="B2471" s="410" t="s">
        <v>860</v>
      </c>
      <c r="C2471" s="410" t="s">
        <v>5269</v>
      </c>
      <c r="D2471" s="410" t="s">
        <v>1813</v>
      </c>
      <c r="E2471" s="410" t="s">
        <v>5298</v>
      </c>
      <c r="F2471" s="410" t="s">
        <v>5299</v>
      </c>
      <c r="G2471" s="416">
        <v>47818</v>
      </c>
      <c r="H2471" s="410" t="s">
        <v>606</v>
      </c>
      <c r="I2471" s="417">
        <v>12</v>
      </c>
      <c r="J2471" s="417">
        <v>12</v>
      </c>
      <c r="K2471" s="417">
        <v>6</v>
      </c>
      <c r="L2471" s="417">
        <v>5</v>
      </c>
      <c r="M2471" s="410"/>
      <c r="N2471" s="410" t="s">
        <v>116</v>
      </c>
      <c r="O2471" s="85"/>
      <c r="P2471" s="85"/>
      <c r="Q2471" s="85"/>
      <c r="R2471" s="85"/>
      <c r="S2471" s="85" t="s">
        <v>1768</v>
      </c>
    </row>
    <row r="2472" spans="1:19" ht="14.5" customHeight="1">
      <c r="A2472" s="82" t="str">
        <f t="shared" si="38"/>
        <v>C0135</v>
      </c>
      <c r="B2472" s="410" t="s">
        <v>860</v>
      </c>
      <c r="C2472" s="410" t="s">
        <v>5269</v>
      </c>
      <c r="D2472" s="410" t="s">
        <v>1813</v>
      </c>
      <c r="E2472" s="410" t="s">
        <v>5300</v>
      </c>
      <c r="F2472" s="410" t="s">
        <v>5301</v>
      </c>
      <c r="G2472" s="416">
        <v>47818</v>
      </c>
      <c r="H2472" s="410" t="s">
        <v>606</v>
      </c>
      <c r="I2472" s="417">
        <v>12</v>
      </c>
      <c r="J2472" s="417">
        <v>12</v>
      </c>
      <c r="K2472" s="417">
        <v>6</v>
      </c>
      <c r="L2472" s="417">
        <v>5</v>
      </c>
      <c r="M2472" s="410"/>
      <c r="N2472" s="410" t="s">
        <v>116</v>
      </c>
      <c r="O2472" s="85"/>
      <c r="P2472" s="85"/>
      <c r="Q2472" s="85"/>
      <c r="R2472" s="85"/>
      <c r="S2472" s="85" t="s">
        <v>1768</v>
      </c>
    </row>
    <row r="2473" spans="1:19" ht="14.5" customHeight="1">
      <c r="A2473" s="82" t="str">
        <f t="shared" si="38"/>
        <v>C0135</v>
      </c>
      <c r="B2473" s="410" t="s">
        <v>860</v>
      </c>
      <c r="C2473" s="410" t="s">
        <v>5269</v>
      </c>
      <c r="D2473" s="410" t="s">
        <v>1813</v>
      </c>
      <c r="E2473" s="410" t="s">
        <v>5302</v>
      </c>
      <c r="F2473" s="410" t="s">
        <v>5303</v>
      </c>
      <c r="G2473" s="416">
        <v>47818</v>
      </c>
      <c r="H2473" s="410" t="s">
        <v>606</v>
      </c>
      <c r="I2473" s="417">
        <v>12</v>
      </c>
      <c r="J2473" s="417">
        <v>12</v>
      </c>
      <c r="K2473" s="417">
        <v>6</v>
      </c>
      <c r="L2473" s="417">
        <v>5</v>
      </c>
      <c r="M2473" s="410"/>
      <c r="N2473" s="410" t="s">
        <v>116</v>
      </c>
      <c r="O2473" s="85"/>
      <c r="P2473" s="85"/>
      <c r="Q2473" s="85"/>
      <c r="R2473" s="85"/>
      <c r="S2473" s="85" t="s">
        <v>1768</v>
      </c>
    </row>
    <row r="2474" spans="1:19" ht="14.5" customHeight="1">
      <c r="A2474" s="82" t="str">
        <f t="shared" si="38"/>
        <v>C0135</v>
      </c>
      <c r="B2474" s="410" t="s">
        <v>860</v>
      </c>
      <c r="C2474" s="410" t="s">
        <v>5269</v>
      </c>
      <c r="D2474" s="410" t="s">
        <v>1813</v>
      </c>
      <c r="E2474" s="410" t="s">
        <v>5304</v>
      </c>
      <c r="F2474" s="410" t="s">
        <v>5305</v>
      </c>
      <c r="G2474" s="416">
        <v>47818</v>
      </c>
      <c r="H2474" s="410" t="s">
        <v>606</v>
      </c>
      <c r="I2474" s="417">
        <v>12</v>
      </c>
      <c r="J2474" s="417">
        <v>12</v>
      </c>
      <c r="K2474" s="417">
        <v>6</v>
      </c>
      <c r="L2474" s="417">
        <v>5</v>
      </c>
      <c r="M2474" s="410"/>
      <c r="N2474" s="410" t="s">
        <v>116</v>
      </c>
      <c r="O2474" s="85"/>
      <c r="P2474" s="85"/>
      <c r="Q2474" s="85"/>
      <c r="R2474" s="85"/>
      <c r="S2474" s="85" t="s">
        <v>1768</v>
      </c>
    </row>
    <row r="2475" spans="1:19" ht="14.5" customHeight="1">
      <c r="A2475" s="82" t="str">
        <f t="shared" si="38"/>
        <v>C0135</v>
      </c>
      <c r="B2475" s="410" t="s">
        <v>860</v>
      </c>
      <c r="C2475" s="410" t="s">
        <v>5269</v>
      </c>
      <c r="D2475" s="410" t="s">
        <v>1813</v>
      </c>
      <c r="E2475" s="410" t="s">
        <v>5306</v>
      </c>
      <c r="F2475" s="410" t="s">
        <v>5307</v>
      </c>
      <c r="G2475" s="416">
        <v>47818</v>
      </c>
      <c r="H2475" s="410" t="s">
        <v>606</v>
      </c>
      <c r="I2475" s="417">
        <v>12</v>
      </c>
      <c r="J2475" s="417">
        <v>12</v>
      </c>
      <c r="K2475" s="417">
        <v>6</v>
      </c>
      <c r="L2475" s="417">
        <v>5</v>
      </c>
      <c r="M2475" s="410"/>
      <c r="N2475" s="410" t="s">
        <v>116</v>
      </c>
      <c r="O2475" s="85"/>
      <c r="P2475" s="85"/>
      <c r="Q2475" s="85"/>
      <c r="R2475" s="85"/>
      <c r="S2475" s="85" t="s">
        <v>1768</v>
      </c>
    </row>
    <row r="2476" spans="1:19" ht="14.5" customHeight="1">
      <c r="A2476" s="82" t="str">
        <f t="shared" si="38"/>
        <v>C0135</v>
      </c>
      <c r="B2476" s="410" t="s">
        <v>860</v>
      </c>
      <c r="C2476" s="410" t="s">
        <v>5269</v>
      </c>
      <c r="D2476" s="410" t="s">
        <v>1813</v>
      </c>
      <c r="E2476" s="410" t="s">
        <v>5308</v>
      </c>
      <c r="F2476" s="410" t="s">
        <v>5309</v>
      </c>
      <c r="G2476" s="416">
        <v>47818</v>
      </c>
      <c r="H2476" s="410" t="s">
        <v>606</v>
      </c>
      <c r="I2476" s="417">
        <v>12</v>
      </c>
      <c r="J2476" s="417">
        <v>12</v>
      </c>
      <c r="K2476" s="417">
        <v>6</v>
      </c>
      <c r="L2476" s="417">
        <v>5</v>
      </c>
      <c r="M2476" s="410"/>
      <c r="N2476" s="410" t="s">
        <v>116</v>
      </c>
      <c r="O2476" s="85"/>
      <c r="P2476" s="85"/>
      <c r="Q2476" s="85"/>
      <c r="R2476" s="85"/>
      <c r="S2476" s="85" t="s">
        <v>1768</v>
      </c>
    </row>
    <row r="2477" spans="1:19" ht="14.5" customHeight="1">
      <c r="A2477" s="82" t="str">
        <f t="shared" si="38"/>
        <v>C0135</v>
      </c>
      <c r="B2477" s="410" t="s">
        <v>860</v>
      </c>
      <c r="C2477" s="410" t="s">
        <v>5269</v>
      </c>
      <c r="D2477" s="410" t="s">
        <v>1813</v>
      </c>
      <c r="E2477" s="410" t="s">
        <v>5310</v>
      </c>
      <c r="F2477" s="410" t="s">
        <v>5311</v>
      </c>
      <c r="G2477" s="416">
        <v>47818</v>
      </c>
      <c r="H2477" s="410" t="s">
        <v>606</v>
      </c>
      <c r="I2477" s="417">
        <v>12</v>
      </c>
      <c r="J2477" s="417">
        <v>12</v>
      </c>
      <c r="K2477" s="417">
        <v>6</v>
      </c>
      <c r="L2477" s="417">
        <v>5</v>
      </c>
      <c r="M2477" s="410"/>
      <c r="N2477" s="410" t="s">
        <v>116</v>
      </c>
      <c r="O2477" s="85"/>
      <c r="P2477" s="85"/>
      <c r="Q2477" s="85"/>
      <c r="R2477" s="85"/>
      <c r="S2477" s="85" t="s">
        <v>1768</v>
      </c>
    </row>
    <row r="2478" spans="1:19" ht="14.5" customHeight="1">
      <c r="A2478" s="82" t="str">
        <f t="shared" si="38"/>
        <v>C0135</v>
      </c>
      <c r="B2478" s="410" t="s">
        <v>860</v>
      </c>
      <c r="C2478" s="410" t="s">
        <v>5269</v>
      </c>
      <c r="D2478" s="410" t="s">
        <v>1813</v>
      </c>
      <c r="E2478" s="410" t="s">
        <v>5312</v>
      </c>
      <c r="F2478" s="410" t="s">
        <v>5313</v>
      </c>
      <c r="G2478" s="416">
        <v>47818</v>
      </c>
      <c r="H2478" s="410" t="s">
        <v>606</v>
      </c>
      <c r="I2478" s="417">
        <v>12</v>
      </c>
      <c r="J2478" s="417">
        <v>12</v>
      </c>
      <c r="K2478" s="417">
        <v>6</v>
      </c>
      <c r="L2478" s="417">
        <v>5</v>
      </c>
      <c r="M2478" s="410"/>
      <c r="N2478" s="410" t="s">
        <v>116</v>
      </c>
      <c r="O2478" s="85"/>
      <c r="P2478" s="85"/>
      <c r="Q2478" s="85"/>
      <c r="R2478" s="85"/>
      <c r="S2478" s="85" t="s">
        <v>1768</v>
      </c>
    </row>
    <row r="2479" spans="1:19" ht="14.5" customHeight="1">
      <c r="A2479" s="82" t="str">
        <f t="shared" si="38"/>
        <v>C0135</v>
      </c>
      <c r="B2479" s="410" t="s">
        <v>860</v>
      </c>
      <c r="C2479" s="410" t="s">
        <v>5269</v>
      </c>
      <c r="D2479" s="410" t="s">
        <v>1813</v>
      </c>
      <c r="E2479" s="410" t="s">
        <v>5314</v>
      </c>
      <c r="F2479" s="410" t="s">
        <v>5315</v>
      </c>
      <c r="G2479" s="416">
        <v>47818</v>
      </c>
      <c r="H2479" s="410" t="s">
        <v>606</v>
      </c>
      <c r="I2479" s="417">
        <v>12</v>
      </c>
      <c r="J2479" s="417">
        <v>12</v>
      </c>
      <c r="K2479" s="417">
        <v>6</v>
      </c>
      <c r="L2479" s="417">
        <v>5</v>
      </c>
      <c r="M2479" s="410"/>
      <c r="N2479" s="410" t="s">
        <v>116</v>
      </c>
      <c r="O2479" s="85"/>
      <c r="P2479" s="85"/>
      <c r="Q2479" s="85"/>
      <c r="R2479" s="85"/>
      <c r="S2479" s="85" t="s">
        <v>1768</v>
      </c>
    </row>
    <row r="2480" spans="1:19" ht="14.5" customHeight="1">
      <c r="A2480" s="82" t="str">
        <f t="shared" si="38"/>
        <v>C0135</v>
      </c>
      <c r="B2480" s="410" t="s">
        <v>860</v>
      </c>
      <c r="C2480" s="410" t="s">
        <v>5269</v>
      </c>
      <c r="D2480" s="410" t="s">
        <v>1813</v>
      </c>
      <c r="E2480" s="410" t="s">
        <v>5316</v>
      </c>
      <c r="F2480" s="410" t="s">
        <v>5317</v>
      </c>
      <c r="G2480" s="416">
        <v>47818</v>
      </c>
      <c r="H2480" s="410" t="s">
        <v>606</v>
      </c>
      <c r="I2480" s="417">
        <v>12</v>
      </c>
      <c r="J2480" s="417">
        <v>12</v>
      </c>
      <c r="K2480" s="417">
        <v>6</v>
      </c>
      <c r="L2480" s="417">
        <v>5</v>
      </c>
      <c r="M2480" s="410"/>
      <c r="N2480" s="410" t="s">
        <v>116</v>
      </c>
      <c r="O2480" s="85"/>
      <c r="P2480" s="85"/>
      <c r="Q2480" s="85"/>
      <c r="R2480" s="85"/>
      <c r="S2480" s="85" t="s">
        <v>1768</v>
      </c>
    </row>
    <row r="2481" spans="1:19" ht="14.5" customHeight="1">
      <c r="A2481" s="82" t="str">
        <f t="shared" si="38"/>
        <v>C0135</v>
      </c>
      <c r="B2481" s="410" t="s">
        <v>860</v>
      </c>
      <c r="C2481" s="410" t="s">
        <v>5269</v>
      </c>
      <c r="D2481" s="410" t="s">
        <v>1813</v>
      </c>
      <c r="E2481" s="410" t="s">
        <v>5318</v>
      </c>
      <c r="F2481" s="410" t="s">
        <v>5319</v>
      </c>
      <c r="G2481" s="416">
        <v>47818</v>
      </c>
      <c r="H2481" s="410" t="s">
        <v>606</v>
      </c>
      <c r="I2481" s="417">
        <v>12</v>
      </c>
      <c r="J2481" s="417">
        <v>12</v>
      </c>
      <c r="K2481" s="417">
        <v>6</v>
      </c>
      <c r="L2481" s="417">
        <v>5</v>
      </c>
      <c r="M2481" s="410"/>
      <c r="N2481" s="410" t="s">
        <v>116</v>
      </c>
      <c r="O2481" s="85"/>
      <c r="P2481" s="85"/>
      <c r="Q2481" s="85"/>
      <c r="R2481" s="85"/>
      <c r="S2481" s="85" t="s">
        <v>1768</v>
      </c>
    </row>
    <row r="2482" spans="1:19" ht="14.5" customHeight="1">
      <c r="A2482" s="82" t="str">
        <f t="shared" si="38"/>
        <v>C0135</v>
      </c>
      <c r="B2482" s="410" t="s">
        <v>860</v>
      </c>
      <c r="C2482" s="410" t="s">
        <v>5269</v>
      </c>
      <c r="D2482" s="410" t="s">
        <v>1813</v>
      </c>
      <c r="E2482" s="410" t="s">
        <v>5320</v>
      </c>
      <c r="F2482" s="410" t="s">
        <v>5321</v>
      </c>
      <c r="G2482" s="416">
        <v>47818</v>
      </c>
      <c r="H2482" s="410" t="s">
        <v>606</v>
      </c>
      <c r="I2482" s="417">
        <v>12</v>
      </c>
      <c r="J2482" s="417">
        <v>12</v>
      </c>
      <c r="K2482" s="417">
        <v>6</v>
      </c>
      <c r="L2482" s="417">
        <v>5</v>
      </c>
      <c r="M2482" s="410"/>
      <c r="N2482" s="410" t="s">
        <v>116</v>
      </c>
      <c r="O2482" s="85"/>
      <c r="P2482" s="85"/>
      <c r="Q2482" s="85"/>
      <c r="R2482" s="85"/>
      <c r="S2482" s="85" t="s">
        <v>1768</v>
      </c>
    </row>
    <row r="2483" spans="1:19" ht="14.5" customHeight="1">
      <c r="A2483" s="82" t="str">
        <f t="shared" si="38"/>
        <v>C0135</v>
      </c>
      <c r="B2483" s="410" t="s">
        <v>860</v>
      </c>
      <c r="C2483" s="410" t="s">
        <v>5269</v>
      </c>
      <c r="D2483" s="410" t="s">
        <v>1813</v>
      </c>
      <c r="E2483" s="410" t="s">
        <v>5322</v>
      </c>
      <c r="F2483" s="410" t="s">
        <v>5323</v>
      </c>
      <c r="G2483" s="416">
        <v>47818</v>
      </c>
      <c r="H2483" s="410" t="s">
        <v>606</v>
      </c>
      <c r="I2483" s="417">
        <v>12</v>
      </c>
      <c r="J2483" s="417">
        <v>12</v>
      </c>
      <c r="K2483" s="417">
        <v>6</v>
      </c>
      <c r="L2483" s="417">
        <v>5</v>
      </c>
      <c r="M2483" s="410"/>
      <c r="N2483" s="410" t="s">
        <v>116</v>
      </c>
      <c r="O2483" s="85"/>
      <c r="P2483" s="85"/>
      <c r="Q2483" s="85"/>
      <c r="R2483" s="85"/>
      <c r="S2483" s="85" t="s">
        <v>1768</v>
      </c>
    </row>
    <row r="2484" spans="1:19" ht="14.5" customHeight="1">
      <c r="A2484" s="82" t="str">
        <f t="shared" si="38"/>
        <v>C0135</v>
      </c>
      <c r="B2484" s="410" t="s">
        <v>860</v>
      </c>
      <c r="C2484" s="410" t="s">
        <v>5269</v>
      </c>
      <c r="D2484" s="410" t="s">
        <v>1813</v>
      </c>
      <c r="E2484" s="410" t="s">
        <v>5324</v>
      </c>
      <c r="F2484" s="410" t="s">
        <v>5325</v>
      </c>
      <c r="G2484" s="416">
        <v>47818</v>
      </c>
      <c r="H2484" s="410" t="s">
        <v>606</v>
      </c>
      <c r="I2484" s="417">
        <v>12</v>
      </c>
      <c r="J2484" s="417">
        <v>12</v>
      </c>
      <c r="K2484" s="417">
        <v>6</v>
      </c>
      <c r="L2484" s="417">
        <v>5</v>
      </c>
      <c r="M2484" s="410"/>
      <c r="N2484" s="410" t="s">
        <v>116</v>
      </c>
      <c r="O2484" s="85"/>
      <c r="P2484" s="85"/>
      <c r="Q2484" s="85"/>
      <c r="R2484" s="85"/>
      <c r="S2484" s="85" t="s">
        <v>1768</v>
      </c>
    </row>
    <row r="2485" spans="1:19" ht="14.5" customHeight="1">
      <c r="A2485" s="82" t="str">
        <f t="shared" si="38"/>
        <v>C0135</v>
      </c>
      <c r="B2485" s="410" t="s">
        <v>860</v>
      </c>
      <c r="C2485" s="410" t="s">
        <v>5269</v>
      </c>
      <c r="D2485" s="410" t="s">
        <v>1813</v>
      </c>
      <c r="E2485" s="410" t="s">
        <v>5326</v>
      </c>
      <c r="F2485" s="410" t="s">
        <v>5327</v>
      </c>
      <c r="G2485" s="416">
        <v>47818</v>
      </c>
      <c r="H2485" s="410" t="s">
        <v>606</v>
      </c>
      <c r="I2485" s="417">
        <v>12</v>
      </c>
      <c r="J2485" s="417">
        <v>12</v>
      </c>
      <c r="K2485" s="417">
        <v>6</v>
      </c>
      <c r="L2485" s="417">
        <v>5</v>
      </c>
      <c r="M2485" s="410"/>
      <c r="N2485" s="410" t="s">
        <v>116</v>
      </c>
      <c r="O2485" s="85"/>
      <c r="P2485" s="85"/>
      <c r="Q2485" s="85"/>
      <c r="R2485" s="85"/>
      <c r="S2485" s="85" t="s">
        <v>1768</v>
      </c>
    </row>
    <row r="2486" spans="1:19" ht="14.5" customHeight="1">
      <c r="A2486" s="82" t="str">
        <f t="shared" si="38"/>
        <v>C0135</v>
      </c>
      <c r="B2486" s="410" t="s">
        <v>860</v>
      </c>
      <c r="C2486" s="410" t="s">
        <v>5269</v>
      </c>
      <c r="D2486" s="410" t="s">
        <v>1813</v>
      </c>
      <c r="E2486" s="410" t="s">
        <v>5328</v>
      </c>
      <c r="F2486" s="410" t="s">
        <v>5329</v>
      </c>
      <c r="G2486" s="416">
        <v>47818</v>
      </c>
      <c r="H2486" s="410" t="s">
        <v>606</v>
      </c>
      <c r="I2486" s="417">
        <v>12</v>
      </c>
      <c r="J2486" s="417">
        <v>12</v>
      </c>
      <c r="K2486" s="417">
        <v>6</v>
      </c>
      <c r="L2486" s="417">
        <v>5</v>
      </c>
      <c r="M2486" s="410"/>
      <c r="N2486" s="410" t="s">
        <v>116</v>
      </c>
      <c r="O2486" s="85"/>
      <c r="P2486" s="85"/>
      <c r="Q2486" s="85"/>
      <c r="R2486" s="85"/>
      <c r="S2486" s="85" t="s">
        <v>1768</v>
      </c>
    </row>
    <row r="2487" spans="1:19" ht="14.5" customHeight="1">
      <c r="A2487" s="82" t="str">
        <f t="shared" si="38"/>
        <v>C0135</v>
      </c>
      <c r="B2487" s="410" t="s">
        <v>860</v>
      </c>
      <c r="C2487" s="410" t="s">
        <v>5269</v>
      </c>
      <c r="D2487" s="410" t="s">
        <v>1813</v>
      </c>
      <c r="E2487" s="410" t="s">
        <v>5330</v>
      </c>
      <c r="F2487" s="410" t="s">
        <v>5331</v>
      </c>
      <c r="G2487" s="416">
        <v>47818</v>
      </c>
      <c r="H2487" s="410" t="s">
        <v>606</v>
      </c>
      <c r="I2487" s="417">
        <v>12</v>
      </c>
      <c r="J2487" s="417">
        <v>12</v>
      </c>
      <c r="K2487" s="417">
        <v>6</v>
      </c>
      <c r="L2487" s="417">
        <v>5</v>
      </c>
      <c r="M2487" s="410"/>
      <c r="N2487" s="410" t="s">
        <v>116</v>
      </c>
      <c r="O2487" s="85"/>
      <c r="P2487" s="85"/>
      <c r="Q2487" s="85"/>
      <c r="R2487" s="85"/>
      <c r="S2487" s="85" t="s">
        <v>1768</v>
      </c>
    </row>
    <row r="2488" spans="1:19" ht="14.5" customHeight="1">
      <c r="A2488" s="82" t="str">
        <f t="shared" si="38"/>
        <v>C0135</v>
      </c>
      <c r="B2488" s="410" t="s">
        <v>860</v>
      </c>
      <c r="C2488" s="410" t="s">
        <v>5269</v>
      </c>
      <c r="D2488" s="410" t="s">
        <v>1813</v>
      </c>
      <c r="E2488" s="410" t="s">
        <v>5332</v>
      </c>
      <c r="F2488" s="410" t="s">
        <v>5333</v>
      </c>
      <c r="G2488" s="416">
        <v>47818</v>
      </c>
      <c r="H2488" s="410" t="s">
        <v>606</v>
      </c>
      <c r="I2488" s="417">
        <v>12</v>
      </c>
      <c r="J2488" s="417">
        <v>12</v>
      </c>
      <c r="K2488" s="417">
        <v>6</v>
      </c>
      <c r="L2488" s="417">
        <v>5</v>
      </c>
      <c r="M2488" s="410"/>
      <c r="N2488" s="410" t="s">
        <v>116</v>
      </c>
      <c r="O2488" s="85"/>
      <c r="P2488" s="85"/>
      <c r="Q2488" s="85"/>
      <c r="R2488" s="85"/>
      <c r="S2488" s="85" t="s">
        <v>1768</v>
      </c>
    </row>
    <row r="2489" spans="1:19" ht="14.5" customHeight="1">
      <c r="A2489" s="82" t="str">
        <f t="shared" si="38"/>
        <v>C0135</v>
      </c>
      <c r="B2489" s="410" t="s">
        <v>860</v>
      </c>
      <c r="C2489" s="410" t="s">
        <v>5269</v>
      </c>
      <c r="D2489" s="410" t="s">
        <v>1813</v>
      </c>
      <c r="E2489" s="410" t="s">
        <v>5334</v>
      </c>
      <c r="F2489" s="410" t="s">
        <v>5335</v>
      </c>
      <c r="G2489" s="416">
        <v>47818</v>
      </c>
      <c r="H2489" s="410" t="s">
        <v>606</v>
      </c>
      <c r="I2489" s="417">
        <v>12</v>
      </c>
      <c r="J2489" s="417">
        <v>12</v>
      </c>
      <c r="K2489" s="417">
        <v>6</v>
      </c>
      <c r="L2489" s="417">
        <v>5</v>
      </c>
      <c r="M2489" s="410"/>
      <c r="N2489" s="410" t="s">
        <v>116</v>
      </c>
      <c r="O2489" s="85"/>
      <c r="P2489" s="85"/>
      <c r="Q2489" s="85"/>
      <c r="R2489" s="85"/>
      <c r="S2489" s="85" t="s">
        <v>1768</v>
      </c>
    </row>
    <row r="2490" spans="1:19" ht="14.5" customHeight="1">
      <c r="A2490" s="82" t="str">
        <f t="shared" si="38"/>
        <v>C0135</v>
      </c>
      <c r="B2490" s="410" t="s">
        <v>860</v>
      </c>
      <c r="C2490" s="410" t="s">
        <v>5269</v>
      </c>
      <c r="D2490" s="410" t="s">
        <v>1813</v>
      </c>
      <c r="E2490" s="410" t="s">
        <v>5336</v>
      </c>
      <c r="F2490" s="410" t="s">
        <v>5337</v>
      </c>
      <c r="G2490" s="416">
        <v>47818</v>
      </c>
      <c r="H2490" s="410" t="s">
        <v>606</v>
      </c>
      <c r="I2490" s="417">
        <v>12</v>
      </c>
      <c r="J2490" s="417">
        <v>12</v>
      </c>
      <c r="K2490" s="417">
        <v>6</v>
      </c>
      <c r="L2490" s="417">
        <v>5</v>
      </c>
      <c r="M2490" s="410"/>
      <c r="N2490" s="410" t="s">
        <v>116</v>
      </c>
      <c r="O2490" s="85"/>
      <c r="P2490" s="85"/>
      <c r="Q2490" s="85"/>
      <c r="R2490" s="85"/>
      <c r="S2490" s="85" t="s">
        <v>1768</v>
      </c>
    </row>
    <row r="2491" spans="1:19" ht="14.5" customHeight="1">
      <c r="A2491" s="82" t="str">
        <f t="shared" si="38"/>
        <v>C0135</v>
      </c>
      <c r="B2491" s="410" t="s">
        <v>860</v>
      </c>
      <c r="C2491" s="410" t="s">
        <v>5269</v>
      </c>
      <c r="D2491" s="410" t="s">
        <v>1813</v>
      </c>
      <c r="E2491" s="410" t="s">
        <v>5338</v>
      </c>
      <c r="F2491" s="410" t="s">
        <v>5339</v>
      </c>
      <c r="G2491" s="416">
        <v>47818</v>
      </c>
      <c r="H2491" s="410" t="s">
        <v>606</v>
      </c>
      <c r="I2491" s="417">
        <v>12</v>
      </c>
      <c r="J2491" s="417">
        <v>12</v>
      </c>
      <c r="K2491" s="417">
        <v>6</v>
      </c>
      <c r="L2491" s="417">
        <v>5</v>
      </c>
      <c r="M2491" s="410"/>
      <c r="N2491" s="410" t="s">
        <v>116</v>
      </c>
      <c r="O2491" s="85"/>
      <c r="P2491" s="85"/>
      <c r="Q2491" s="85"/>
      <c r="R2491" s="85"/>
      <c r="S2491" s="85" t="s">
        <v>1768</v>
      </c>
    </row>
    <row r="2492" spans="1:19" ht="14.5" customHeight="1">
      <c r="A2492" s="82" t="str">
        <f t="shared" si="38"/>
        <v>C0135</v>
      </c>
      <c r="B2492" s="410" t="s">
        <v>860</v>
      </c>
      <c r="C2492" s="410" t="s">
        <v>5269</v>
      </c>
      <c r="D2492" s="410" t="s">
        <v>1813</v>
      </c>
      <c r="E2492" s="410" t="s">
        <v>5340</v>
      </c>
      <c r="F2492" s="410" t="s">
        <v>5341</v>
      </c>
      <c r="G2492" s="416">
        <v>47818</v>
      </c>
      <c r="H2492" s="410" t="s">
        <v>606</v>
      </c>
      <c r="I2492" s="417">
        <v>12</v>
      </c>
      <c r="J2492" s="417">
        <v>12</v>
      </c>
      <c r="K2492" s="417">
        <v>6</v>
      </c>
      <c r="L2492" s="417">
        <v>5</v>
      </c>
      <c r="M2492" s="410"/>
      <c r="N2492" s="410" t="s">
        <v>116</v>
      </c>
      <c r="O2492" s="85"/>
      <c r="P2492" s="85"/>
      <c r="Q2492" s="85"/>
      <c r="R2492" s="85"/>
      <c r="S2492" s="85" t="s">
        <v>1768</v>
      </c>
    </row>
    <row r="2493" spans="1:19" ht="14.5" customHeight="1">
      <c r="A2493" s="82" t="str">
        <f t="shared" si="38"/>
        <v>C0135</v>
      </c>
      <c r="B2493" s="410" t="s">
        <v>860</v>
      </c>
      <c r="C2493" s="410" t="s">
        <v>5269</v>
      </c>
      <c r="D2493" s="410" t="s">
        <v>1813</v>
      </c>
      <c r="E2493" s="410" t="s">
        <v>5342</v>
      </c>
      <c r="F2493" s="410" t="s">
        <v>5343</v>
      </c>
      <c r="G2493" s="416">
        <v>47818</v>
      </c>
      <c r="H2493" s="410" t="s">
        <v>606</v>
      </c>
      <c r="I2493" s="417">
        <v>12</v>
      </c>
      <c r="J2493" s="417">
        <v>12</v>
      </c>
      <c r="K2493" s="417">
        <v>6</v>
      </c>
      <c r="L2493" s="417">
        <v>5</v>
      </c>
      <c r="M2493" s="410"/>
      <c r="N2493" s="410" t="s">
        <v>116</v>
      </c>
      <c r="O2493" s="85"/>
      <c r="P2493" s="85"/>
      <c r="Q2493" s="85"/>
      <c r="R2493" s="85"/>
      <c r="S2493" s="85" t="s">
        <v>1768</v>
      </c>
    </row>
    <row r="2494" spans="1:19" ht="14.5" customHeight="1">
      <c r="A2494" s="82" t="str">
        <f t="shared" si="38"/>
        <v>C0135</v>
      </c>
      <c r="B2494" s="410" t="s">
        <v>860</v>
      </c>
      <c r="C2494" s="410" t="s">
        <v>5269</v>
      </c>
      <c r="D2494" s="410" t="s">
        <v>1813</v>
      </c>
      <c r="E2494" s="410" t="s">
        <v>5344</v>
      </c>
      <c r="F2494" s="410" t="s">
        <v>5345</v>
      </c>
      <c r="G2494" s="416">
        <v>47818</v>
      </c>
      <c r="H2494" s="410" t="s">
        <v>606</v>
      </c>
      <c r="I2494" s="417">
        <v>12</v>
      </c>
      <c r="J2494" s="417">
        <v>12</v>
      </c>
      <c r="K2494" s="417">
        <v>6</v>
      </c>
      <c r="L2494" s="417">
        <v>5</v>
      </c>
      <c r="M2494" s="410"/>
      <c r="N2494" s="410" t="s">
        <v>116</v>
      </c>
      <c r="O2494" s="85"/>
      <c r="P2494" s="85"/>
      <c r="Q2494" s="85"/>
      <c r="R2494" s="85"/>
      <c r="S2494" s="85" t="s">
        <v>1768</v>
      </c>
    </row>
    <row r="2495" spans="1:19" ht="14.5" customHeight="1">
      <c r="A2495" s="82" t="str">
        <f t="shared" si="38"/>
        <v>C0135</v>
      </c>
      <c r="B2495" s="410" t="s">
        <v>860</v>
      </c>
      <c r="C2495" s="410" t="s">
        <v>5269</v>
      </c>
      <c r="D2495" s="410" t="s">
        <v>1813</v>
      </c>
      <c r="E2495" s="410" t="s">
        <v>5346</v>
      </c>
      <c r="F2495" s="410" t="s">
        <v>5347</v>
      </c>
      <c r="G2495" s="416">
        <v>47818</v>
      </c>
      <c r="H2495" s="410" t="s">
        <v>606</v>
      </c>
      <c r="I2495" s="417">
        <v>12</v>
      </c>
      <c r="J2495" s="417">
        <v>12</v>
      </c>
      <c r="K2495" s="417">
        <v>6</v>
      </c>
      <c r="L2495" s="417">
        <v>5</v>
      </c>
      <c r="M2495" s="410"/>
      <c r="N2495" s="410" t="s">
        <v>116</v>
      </c>
      <c r="O2495" s="85"/>
      <c r="P2495" s="85"/>
      <c r="Q2495" s="85"/>
      <c r="R2495" s="85"/>
      <c r="S2495" s="85" t="s">
        <v>1768</v>
      </c>
    </row>
    <row r="2496" spans="1:19" ht="14.5" customHeight="1">
      <c r="A2496" s="82" t="str">
        <f t="shared" si="38"/>
        <v>C0135</v>
      </c>
      <c r="B2496" s="410" t="s">
        <v>860</v>
      </c>
      <c r="C2496" s="410" t="s">
        <v>5269</v>
      </c>
      <c r="D2496" s="410" t="s">
        <v>1813</v>
      </c>
      <c r="E2496" s="410" t="s">
        <v>5348</v>
      </c>
      <c r="F2496" s="410" t="s">
        <v>5349</v>
      </c>
      <c r="G2496" s="416">
        <v>47818</v>
      </c>
      <c r="H2496" s="410" t="s">
        <v>606</v>
      </c>
      <c r="I2496" s="417">
        <v>12</v>
      </c>
      <c r="J2496" s="417">
        <v>12</v>
      </c>
      <c r="K2496" s="417">
        <v>6</v>
      </c>
      <c r="L2496" s="417">
        <v>5</v>
      </c>
      <c r="M2496" s="410"/>
      <c r="N2496" s="410" t="s">
        <v>116</v>
      </c>
      <c r="O2496" s="85"/>
      <c r="P2496" s="85"/>
      <c r="Q2496" s="85"/>
      <c r="R2496" s="85"/>
      <c r="S2496" s="85" t="s">
        <v>1768</v>
      </c>
    </row>
    <row r="2497" spans="1:19" ht="14.5" customHeight="1">
      <c r="A2497" s="82" t="str">
        <f t="shared" si="38"/>
        <v>C0135</v>
      </c>
      <c r="B2497" s="410" t="s">
        <v>860</v>
      </c>
      <c r="C2497" s="410" t="s">
        <v>5269</v>
      </c>
      <c r="D2497" s="410" t="s">
        <v>1813</v>
      </c>
      <c r="E2497" s="410" t="s">
        <v>5350</v>
      </c>
      <c r="F2497" s="410" t="s">
        <v>5351</v>
      </c>
      <c r="G2497" s="416">
        <v>47818</v>
      </c>
      <c r="H2497" s="410" t="s">
        <v>606</v>
      </c>
      <c r="I2497" s="417">
        <v>12</v>
      </c>
      <c r="J2497" s="417">
        <v>12</v>
      </c>
      <c r="K2497" s="417">
        <v>6</v>
      </c>
      <c r="L2497" s="417">
        <v>5</v>
      </c>
      <c r="M2497" s="410"/>
      <c r="N2497" s="410" t="s">
        <v>116</v>
      </c>
      <c r="O2497" s="85"/>
      <c r="P2497" s="85"/>
      <c r="Q2497" s="85"/>
      <c r="R2497" s="85"/>
      <c r="S2497" s="85" t="s">
        <v>1768</v>
      </c>
    </row>
    <row r="2498" spans="1:19" ht="14.5" customHeight="1">
      <c r="A2498" s="82" t="str">
        <f t="shared" ref="A2498:A2561" si="39">LEFT(B2498,5)</f>
        <v>C0135</v>
      </c>
      <c r="B2498" s="410" t="s">
        <v>860</v>
      </c>
      <c r="C2498" s="410" t="s">
        <v>5269</v>
      </c>
      <c r="D2498" s="410" t="s">
        <v>1813</v>
      </c>
      <c r="E2498" s="410" t="s">
        <v>5352</v>
      </c>
      <c r="F2498" s="410" t="s">
        <v>5353</v>
      </c>
      <c r="G2498" s="416">
        <v>47818</v>
      </c>
      <c r="H2498" s="410" t="s">
        <v>606</v>
      </c>
      <c r="I2498" s="417">
        <v>12</v>
      </c>
      <c r="J2498" s="417">
        <v>12</v>
      </c>
      <c r="K2498" s="417">
        <v>6</v>
      </c>
      <c r="L2498" s="417">
        <v>5</v>
      </c>
      <c r="M2498" s="410"/>
      <c r="N2498" s="410" t="s">
        <v>116</v>
      </c>
      <c r="O2498" s="85"/>
      <c r="P2498" s="85"/>
      <c r="Q2498" s="85"/>
      <c r="R2498" s="85"/>
      <c r="S2498" s="85" t="s">
        <v>1768</v>
      </c>
    </row>
    <row r="2499" spans="1:19" ht="14.5" customHeight="1">
      <c r="A2499" s="82" t="str">
        <f t="shared" si="39"/>
        <v>C0135</v>
      </c>
      <c r="B2499" s="410" t="s">
        <v>860</v>
      </c>
      <c r="C2499" s="410" t="s">
        <v>5269</v>
      </c>
      <c r="D2499" s="410" t="s">
        <v>1813</v>
      </c>
      <c r="E2499" s="410" t="s">
        <v>5354</v>
      </c>
      <c r="F2499" s="410" t="s">
        <v>5355</v>
      </c>
      <c r="G2499" s="416">
        <v>47818</v>
      </c>
      <c r="H2499" s="410" t="s">
        <v>606</v>
      </c>
      <c r="I2499" s="417">
        <v>12</v>
      </c>
      <c r="J2499" s="417">
        <v>12</v>
      </c>
      <c r="K2499" s="417">
        <v>6</v>
      </c>
      <c r="L2499" s="417">
        <v>5</v>
      </c>
      <c r="M2499" s="410"/>
      <c r="N2499" s="410" t="s">
        <v>116</v>
      </c>
      <c r="O2499" s="85"/>
      <c r="P2499" s="85"/>
      <c r="Q2499" s="85"/>
      <c r="R2499" s="85"/>
      <c r="S2499" s="85" t="s">
        <v>1768</v>
      </c>
    </row>
    <row r="2500" spans="1:19" ht="14.5" customHeight="1">
      <c r="A2500" s="82" t="str">
        <f t="shared" si="39"/>
        <v>C0135</v>
      </c>
      <c r="B2500" s="410" t="s">
        <v>860</v>
      </c>
      <c r="C2500" s="410" t="s">
        <v>5269</v>
      </c>
      <c r="D2500" s="410" t="s">
        <v>1813</v>
      </c>
      <c r="E2500" s="410" t="s">
        <v>5356</v>
      </c>
      <c r="F2500" s="410" t="s">
        <v>5357</v>
      </c>
      <c r="G2500" s="416">
        <v>47818</v>
      </c>
      <c r="H2500" s="410" t="s">
        <v>606</v>
      </c>
      <c r="I2500" s="417">
        <v>12</v>
      </c>
      <c r="J2500" s="417">
        <v>12</v>
      </c>
      <c r="K2500" s="417">
        <v>6</v>
      </c>
      <c r="L2500" s="417">
        <v>5</v>
      </c>
      <c r="M2500" s="410"/>
      <c r="N2500" s="410" t="s">
        <v>116</v>
      </c>
      <c r="O2500" s="85"/>
      <c r="P2500" s="85"/>
      <c r="Q2500" s="85"/>
      <c r="R2500" s="85"/>
      <c r="S2500" s="85" t="s">
        <v>1768</v>
      </c>
    </row>
    <row r="2501" spans="1:19" ht="14.5" customHeight="1">
      <c r="A2501" s="82" t="str">
        <f t="shared" si="39"/>
        <v>C0135</v>
      </c>
      <c r="B2501" s="410" t="s">
        <v>860</v>
      </c>
      <c r="C2501" s="410" t="s">
        <v>5269</v>
      </c>
      <c r="D2501" s="410" t="s">
        <v>1813</v>
      </c>
      <c r="E2501" s="410" t="s">
        <v>5358</v>
      </c>
      <c r="F2501" s="410" t="s">
        <v>5359</v>
      </c>
      <c r="G2501" s="416">
        <v>47818</v>
      </c>
      <c r="H2501" s="410" t="s">
        <v>606</v>
      </c>
      <c r="I2501" s="417">
        <v>12</v>
      </c>
      <c r="J2501" s="417">
        <v>12</v>
      </c>
      <c r="K2501" s="417">
        <v>6</v>
      </c>
      <c r="L2501" s="417">
        <v>5</v>
      </c>
      <c r="M2501" s="410"/>
      <c r="N2501" s="410" t="s">
        <v>116</v>
      </c>
      <c r="O2501" s="85"/>
      <c r="P2501" s="85"/>
      <c r="Q2501" s="85"/>
      <c r="R2501" s="85"/>
      <c r="S2501" s="85" t="s">
        <v>1768</v>
      </c>
    </row>
    <row r="2502" spans="1:19" ht="14.5" customHeight="1">
      <c r="A2502" s="82" t="str">
        <f t="shared" si="39"/>
        <v>C0135</v>
      </c>
      <c r="B2502" s="410" t="s">
        <v>860</v>
      </c>
      <c r="C2502" s="410" t="s">
        <v>5269</v>
      </c>
      <c r="D2502" s="410" t="s">
        <v>1813</v>
      </c>
      <c r="E2502" s="410" t="s">
        <v>5360</v>
      </c>
      <c r="F2502" s="410" t="s">
        <v>5361</v>
      </c>
      <c r="G2502" s="416">
        <v>47818</v>
      </c>
      <c r="H2502" s="410" t="s">
        <v>606</v>
      </c>
      <c r="I2502" s="417">
        <v>12</v>
      </c>
      <c r="J2502" s="417">
        <v>12</v>
      </c>
      <c r="K2502" s="417">
        <v>6</v>
      </c>
      <c r="L2502" s="417">
        <v>5</v>
      </c>
      <c r="M2502" s="410"/>
      <c r="N2502" s="410" t="s">
        <v>116</v>
      </c>
      <c r="O2502" s="85"/>
      <c r="P2502" s="85"/>
      <c r="Q2502" s="85"/>
      <c r="R2502" s="85"/>
      <c r="S2502" s="85" t="s">
        <v>1768</v>
      </c>
    </row>
    <row r="2503" spans="1:19" ht="14.5" customHeight="1">
      <c r="A2503" s="82" t="str">
        <f t="shared" si="39"/>
        <v>C0135</v>
      </c>
      <c r="B2503" s="410" t="s">
        <v>860</v>
      </c>
      <c r="C2503" s="410" t="s">
        <v>5269</v>
      </c>
      <c r="D2503" s="410" t="s">
        <v>1813</v>
      </c>
      <c r="E2503" s="410" t="s">
        <v>5362</v>
      </c>
      <c r="F2503" s="410" t="s">
        <v>5363</v>
      </c>
      <c r="G2503" s="416">
        <v>47818</v>
      </c>
      <c r="H2503" s="410" t="s">
        <v>606</v>
      </c>
      <c r="I2503" s="417">
        <v>12</v>
      </c>
      <c r="J2503" s="417">
        <v>12</v>
      </c>
      <c r="K2503" s="417">
        <v>6</v>
      </c>
      <c r="L2503" s="417">
        <v>5</v>
      </c>
      <c r="M2503" s="410"/>
      <c r="N2503" s="410" t="s">
        <v>116</v>
      </c>
      <c r="O2503" s="85"/>
      <c r="P2503" s="85"/>
      <c r="Q2503" s="85"/>
      <c r="R2503" s="85"/>
      <c r="S2503" s="85" t="s">
        <v>1768</v>
      </c>
    </row>
    <row r="2504" spans="1:19" ht="14.5" customHeight="1">
      <c r="A2504" s="82" t="str">
        <f t="shared" si="39"/>
        <v>C0135</v>
      </c>
      <c r="B2504" s="410" t="s">
        <v>860</v>
      </c>
      <c r="C2504" s="410" t="s">
        <v>5269</v>
      </c>
      <c r="D2504" s="410" t="s">
        <v>1813</v>
      </c>
      <c r="E2504" s="410" t="s">
        <v>5364</v>
      </c>
      <c r="F2504" s="410" t="s">
        <v>5365</v>
      </c>
      <c r="G2504" s="416">
        <v>47818</v>
      </c>
      <c r="H2504" s="410" t="s">
        <v>606</v>
      </c>
      <c r="I2504" s="417">
        <v>12</v>
      </c>
      <c r="J2504" s="417">
        <v>12</v>
      </c>
      <c r="K2504" s="417">
        <v>6</v>
      </c>
      <c r="L2504" s="417">
        <v>5</v>
      </c>
      <c r="M2504" s="410"/>
      <c r="N2504" s="410" t="s">
        <v>116</v>
      </c>
      <c r="O2504" s="85"/>
      <c r="P2504" s="85"/>
      <c r="Q2504" s="85"/>
      <c r="R2504" s="85"/>
      <c r="S2504" s="85" t="s">
        <v>1768</v>
      </c>
    </row>
    <row r="2505" spans="1:19" ht="14.5" customHeight="1">
      <c r="A2505" s="82" t="str">
        <f t="shared" si="39"/>
        <v>C0135</v>
      </c>
      <c r="B2505" s="410" t="s">
        <v>860</v>
      </c>
      <c r="C2505" s="410" t="s">
        <v>5269</v>
      </c>
      <c r="D2505" s="410" t="s">
        <v>1813</v>
      </c>
      <c r="E2505" s="410" t="s">
        <v>5366</v>
      </c>
      <c r="F2505" s="410" t="s">
        <v>5367</v>
      </c>
      <c r="G2505" s="416">
        <v>47818</v>
      </c>
      <c r="H2505" s="410" t="s">
        <v>606</v>
      </c>
      <c r="I2505" s="417">
        <v>12</v>
      </c>
      <c r="J2505" s="417">
        <v>12</v>
      </c>
      <c r="K2505" s="417">
        <v>6</v>
      </c>
      <c r="L2505" s="417">
        <v>5</v>
      </c>
      <c r="M2505" s="410"/>
      <c r="N2505" s="410" t="s">
        <v>116</v>
      </c>
      <c r="O2505" s="85"/>
      <c r="P2505" s="85"/>
      <c r="Q2505" s="85"/>
      <c r="R2505" s="85"/>
      <c r="S2505" s="85" t="s">
        <v>1768</v>
      </c>
    </row>
    <row r="2506" spans="1:19" ht="14.5" customHeight="1">
      <c r="A2506" s="82" t="str">
        <f t="shared" si="39"/>
        <v>C0135</v>
      </c>
      <c r="B2506" s="410" t="s">
        <v>860</v>
      </c>
      <c r="C2506" s="410" t="s">
        <v>5269</v>
      </c>
      <c r="D2506" s="410" t="s">
        <v>1813</v>
      </c>
      <c r="E2506" s="410" t="s">
        <v>5368</v>
      </c>
      <c r="F2506" s="410" t="s">
        <v>5369</v>
      </c>
      <c r="G2506" s="416">
        <v>47818</v>
      </c>
      <c r="H2506" s="410" t="s">
        <v>606</v>
      </c>
      <c r="I2506" s="417">
        <v>12</v>
      </c>
      <c r="J2506" s="417">
        <v>12</v>
      </c>
      <c r="K2506" s="417">
        <v>6</v>
      </c>
      <c r="L2506" s="417">
        <v>5</v>
      </c>
      <c r="M2506" s="410"/>
      <c r="N2506" s="410" t="s">
        <v>116</v>
      </c>
      <c r="O2506" s="85"/>
      <c r="P2506" s="85"/>
      <c r="Q2506" s="85"/>
      <c r="R2506" s="85"/>
      <c r="S2506" s="85" t="s">
        <v>1768</v>
      </c>
    </row>
    <row r="2507" spans="1:19" ht="14.5" customHeight="1">
      <c r="A2507" s="82" t="str">
        <f t="shared" si="39"/>
        <v>C0135</v>
      </c>
      <c r="B2507" s="410" t="s">
        <v>860</v>
      </c>
      <c r="C2507" s="410" t="s">
        <v>5269</v>
      </c>
      <c r="D2507" s="410" t="s">
        <v>1813</v>
      </c>
      <c r="E2507" s="410" t="s">
        <v>5370</v>
      </c>
      <c r="F2507" s="410" t="s">
        <v>5371</v>
      </c>
      <c r="G2507" s="416">
        <v>47818</v>
      </c>
      <c r="H2507" s="410" t="s">
        <v>606</v>
      </c>
      <c r="I2507" s="417">
        <v>12</v>
      </c>
      <c r="J2507" s="417">
        <v>12</v>
      </c>
      <c r="K2507" s="417">
        <v>6</v>
      </c>
      <c r="L2507" s="417">
        <v>5</v>
      </c>
      <c r="M2507" s="410"/>
      <c r="N2507" s="410" t="s">
        <v>116</v>
      </c>
      <c r="O2507" s="85"/>
      <c r="P2507" s="85"/>
      <c r="Q2507" s="85"/>
      <c r="R2507" s="85"/>
      <c r="S2507" s="85" t="s">
        <v>1768</v>
      </c>
    </row>
    <row r="2508" spans="1:19" ht="14.5" customHeight="1">
      <c r="A2508" s="82" t="str">
        <f t="shared" si="39"/>
        <v>C0135</v>
      </c>
      <c r="B2508" s="410" t="s">
        <v>860</v>
      </c>
      <c r="C2508" s="410" t="s">
        <v>5269</v>
      </c>
      <c r="D2508" s="410" t="s">
        <v>1813</v>
      </c>
      <c r="E2508" s="410" t="s">
        <v>5372</v>
      </c>
      <c r="F2508" s="410" t="s">
        <v>5373</v>
      </c>
      <c r="G2508" s="416">
        <v>47818</v>
      </c>
      <c r="H2508" s="410" t="s">
        <v>606</v>
      </c>
      <c r="I2508" s="417">
        <v>12</v>
      </c>
      <c r="J2508" s="417">
        <v>12</v>
      </c>
      <c r="K2508" s="417">
        <v>6</v>
      </c>
      <c r="L2508" s="417">
        <v>5</v>
      </c>
      <c r="M2508" s="410"/>
      <c r="N2508" s="410" t="s">
        <v>116</v>
      </c>
      <c r="O2508" s="85"/>
      <c r="P2508" s="85"/>
      <c r="Q2508" s="85"/>
      <c r="R2508" s="85"/>
      <c r="S2508" s="85" t="s">
        <v>1768</v>
      </c>
    </row>
    <row r="2509" spans="1:19" ht="14.5" customHeight="1">
      <c r="A2509" s="82" t="str">
        <f t="shared" si="39"/>
        <v>C0135</v>
      </c>
      <c r="B2509" s="410" t="s">
        <v>860</v>
      </c>
      <c r="C2509" s="410" t="s">
        <v>5269</v>
      </c>
      <c r="D2509" s="410" t="s">
        <v>1813</v>
      </c>
      <c r="E2509" s="410" t="s">
        <v>5374</v>
      </c>
      <c r="F2509" s="410" t="s">
        <v>5375</v>
      </c>
      <c r="G2509" s="416">
        <v>47818</v>
      </c>
      <c r="H2509" s="410" t="s">
        <v>606</v>
      </c>
      <c r="I2509" s="417">
        <v>12</v>
      </c>
      <c r="J2509" s="417">
        <v>12</v>
      </c>
      <c r="K2509" s="417">
        <v>6</v>
      </c>
      <c r="L2509" s="417">
        <v>5</v>
      </c>
      <c r="M2509" s="410"/>
      <c r="N2509" s="410" t="s">
        <v>116</v>
      </c>
      <c r="O2509" s="85"/>
      <c r="P2509" s="85"/>
      <c r="Q2509" s="85"/>
      <c r="R2509" s="85"/>
      <c r="S2509" s="85" t="s">
        <v>1768</v>
      </c>
    </row>
    <row r="2510" spans="1:19" ht="14.5" customHeight="1">
      <c r="A2510" s="82" t="str">
        <f t="shared" si="39"/>
        <v>C0135</v>
      </c>
      <c r="B2510" s="410" t="s">
        <v>860</v>
      </c>
      <c r="C2510" s="410" t="s">
        <v>5269</v>
      </c>
      <c r="D2510" s="410" t="s">
        <v>1813</v>
      </c>
      <c r="E2510" s="410" t="s">
        <v>5376</v>
      </c>
      <c r="F2510" s="410" t="s">
        <v>5377</v>
      </c>
      <c r="G2510" s="416">
        <v>47818</v>
      </c>
      <c r="H2510" s="410" t="s">
        <v>606</v>
      </c>
      <c r="I2510" s="417">
        <v>12</v>
      </c>
      <c r="J2510" s="417">
        <v>12</v>
      </c>
      <c r="K2510" s="417">
        <v>6</v>
      </c>
      <c r="L2510" s="417">
        <v>5</v>
      </c>
      <c r="M2510" s="410"/>
      <c r="N2510" s="410" t="s">
        <v>116</v>
      </c>
      <c r="O2510" s="85"/>
      <c r="P2510" s="85"/>
      <c r="Q2510" s="85"/>
      <c r="R2510" s="85"/>
      <c r="S2510" s="85" t="s">
        <v>1768</v>
      </c>
    </row>
    <row r="2511" spans="1:19" ht="14.5" customHeight="1">
      <c r="A2511" s="82" t="str">
        <f t="shared" si="39"/>
        <v>C0135</v>
      </c>
      <c r="B2511" s="410" t="s">
        <v>860</v>
      </c>
      <c r="C2511" s="410" t="s">
        <v>5269</v>
      </c>
      <c r="D2511" s="410" t="s">
        <v>1813</v>
      </c>
      <c r="E2511" s="410" t="s">
        <v>5378</v>
      </c>
      <c r="F2511" s="410" t="s">
        <v>5379</v>
      </c>
      <c r="G2511" s="416">
        <v>47818</v>
      </c>
      <c r="H2511" s="410" t="s">
        <v>606</v>
      </c>
      <c r="I2511" s="417">
        <v>12</v>
      </c>
      <c r="J2511" s="417">
        <v>12</v>
      </c>
      <c r="K2511" s="417">
        <v>6</v>
      </c>
      <c r="L2511" s="417">
        <v>5</v>
      </c>
      <c r="M2511" s="410"/>
      <c r="N2511" s="410" t="s">
        <v>116</v>
      </c>
      <c r="O2511" s="85"/>
      <c r="P2511" s="85"/>
      <c r="Q2511" s="85"/>
      <c r="R2511" s="85"/>
      <c r="S2511" s="85" t="s">
        <v>1768</v>
      </c>
    </row>
    <row r="2512" spans="1:19" ht="14.5" customHeight="1">
      <c r="A2512" s="82" t="str">
        <f t="shared" si="39"/>
        <v>C0135</v>
      </c>
      <c r="B2512" s="410" t="s">
        <v>860</v>
      </c>
      <c r="C2512" s="410" t="s">
        <v>5269</v>
      </c>
      <c r="D2512" s="410" t="s">
        <v>1813</v>
      </c>
      <c r="E2512" s="410" t="s">
        <v>5380</v>
      </c>
      <c r="F2512" s="410" t="s">
        <v>5381</v>
      </c>
      <c r="G2512" s="416">
        <v>47818</v>
      </c>
      <c r="H2512" s="410" t="s">
        <v>606</v>
      </c>
      <c r="I2512" s="417">
        <v>12</v>
      </c>
      <c r="J2512" s="417">
        <v>12</v>
      </c>
      <c r="K2512" s="417">
        <v>6</v>
      </c>
      <c r="L2512" s="417">
        <v>5</v>
      </c>
      <c r="M2512" s="410"/>
      <c r="N2512" s="410" t="s">
        <v>116</v>
      </c>
      <c r="O2512" s="85"/>
      <c r="P2512" s="85"/>
      <c r="Q2512" s="85"/>
      <c r="R2512" s="85"/>
      <c r="S2512" s="85" t="s">
        <v>1768</v>
      </c>
    </row>
    <row r="2513" spans="1:19" ht="14.5" customHeight="1">
      <c r="A2513" s="82" t="str">
        <f t="shared" si="39"/>
        <v>C0135</v>
      </c>
      <c r="B2513" s="410" t="s">
        <v>860</v>
      </c>
      <c r="C2513" s="410" t="s">
        <v>5269</v>
      </c>
      <c r="D2513" s="410" t="s">
        <v>1813</v>
      </c>
      <c r="E2513" s="410" t="s">
        <v>5382</v>
      </c>
      <c r="F2513" s="410" t="s">
        <v>5383</v>
      </c>
      <c r="G2513" s="416">
        <v>47818</v>
      </c>
      <c r="H2513" s="410" t="s">
        <v>606</v>
      </c>
      <c r="I2513" s="417">
        <v>12</v>
      </c>
      <c r="J2513" s="417">
        <v>12</v>
      </c>
      <c r="K2513" s="417">
        <v>6</v>
      </c>
      <c r="L2513" s="417">
        <v>5</v>
      </c>
      <c r="M2513" s="410"/>
      <c r="N2513" s="410" t="s">
        <v>116</v>
      </c>
      <c r="O2513" s="85"/>
      <c r="P2513" s="85"/>
      <c r="Q2513" s="85"/>
      <c r="R2513" s="85"/>
      <c r="S2513" s="85" t="s">
        <v>1768</v>
      </c>
    </row>
    <row r="2514" spans="1:19" ht="14.5" customHeight="1">
      <c r="A2514" s="82" t="str">
        <f t="shared" si="39"/>
        <v>C0135</v>
      </c>
      <c r="B2514" s="410" t="s">
        <v>860</v>
      </c>
      <c r="C2514" s="410" t="s">
        <v>5269</v>
      </c>
      <c r="D2514" s="410" t="s">
        <v>1813</v>
      </c>
      <c r="E2514" s="410" t="s">
        <v>5384</v>
      </c>
      <c r="F2514" s="410" t="s">
        <v>5385</v>
      </c>
      <c r="G2514" s="416">
        <v>47818</v>
      </c>
      <c r="H2514" s="410" t="s">
        <v>606</v>
      </c>
      <c r="I2514" s="417">
        <v>12</v>
      </c>
      <c r="J2514" s="417">
        <v>12</v>
      </c>
      <c r="K2514" s="417">
        <v>6</v>
      </c>
      <c r="L2514" s="417">
        <v>5</v>
      </c>
      <c r="M2514" s="410"/>
      <c r="N2514" s="410" t="s">
        <v>116</v>
      </c>
      <c r="O2514" s="85"/>
      <c r="P2514" s="85"/>
      <c r="Q2514" s="85"/>
      <c r="R2514" s="85"/>
      <c r="S2514" s="85" t="s">
        <v>1768</v>
      </c>
    </row>
    <row r="2515" spans="1:19" ht="14.5" customHeight="1">
      <c r="A2515" s="82" t="str">
        <f t="shared" si="39"/>
        <v>C0135</v>
      </c>
      <c r="B2515" s="410" t="s">
        <v>860</v>
      </c>
      <c r="C2515" s="410" t="s">
        <v>5269</v>
      </c>
      <c r="D2515" s="410" t="s">
        <v>1813</v>
      </c>
      <c r="E2515" s="410" t="s">
        <v>5386</v>
      </c>
      <c r="F2515" s="410" t="s">
        <v>5387</v>
      </c>
      <c r="G2515" s="416">
        <v>47818</v>
      </c>
      <c r="H2515" s="410" t="s">
        <v>606</v>
      </c>
      <c r="I2515" s="417">
        <v>12</v>
      </c>
      <c r="J2515" s="417">
        <v>12</v>
      </c>
      <c r="K2515" s="417">
        <v>6</v>
      </c>
      <c r="L2515" s="417">
        <v>5</v>
      </c>
      <c r="M2515" s="410"/>
      <c r="N2515" s="410" t="s">
        <v>116</v>
      </c>
      <c r="O2515" s="85"/>
      <c r="P2515" s="85"/>
      <c r="Q2515" s="85"/>
      <c r="R2515" s="85"/>
      <c r="S2515" s="85" t="s">
        <v>1768</v>
      </c>
    </row>
    <row r="2516" spans="1:19" ht="14.5" customHeight="1">
      <c r="A2516" s="82" t="str">
        <f t="shared" si="39"/>
        <v>C0135</v>
      </c>
      <c r="B2516" s="410" t="s">
        <v>860</v>
      </c>
      <c r="C2516" s="410" t="s">
        <v>5269</v>
      </c>
      <c r="D2516" s="410" t="s">
        <v>1813</v>
      </c>
      <c r="E2516" s="410" t="s">
        <v>5388</v>
      </c>
      <c r="F2516" s="410" t="s">
        <v>5389</v>
      </c>
      <c r="G2516" s="416">
        <v>47818</v>
      </c>
      <c r="H2516" s="410" t="s">
        <v>606</v>
      </c>
      <c r="I2516" s="417">
        <v>12</v>
      </c>
      <c r="J2516" s="417">
        <v>12</v>
      </c>
      <c r="K2516" s="417">
        <v>6</v>
      </c>
      <c r="L2516" s="417">
        <v>5</v>
      </c>
      <c r="M2516" s="410"/>
      <c r="N2516" s="410" t="s">
        <v>116</v>
      </c>
      <c r="O2516" s="85"/>
      <c r="P2516" s="85"/>
      <c r="Q2516" s="85"/>
      <c r="R2516" s="85"/>
      <c r="S2516" s="85" t="s">
        <v>1768</v>
      </c>
    </row>
    <row r="2517" spans="1:19" ht="14.5" customHeight="1">
      <c r="A2517" s="82" t="str">
        <f t="shared" si="39"/>
        <v>C0135</v>
      </c>
      <c r="B2517" s="410" t="s">
        <v>860</v>
      </c>
      <c r="C2517" s="410" t="s">
        <v>5269</v>
      </c>
      <c r="D2517" s="410" t="s">
        <v>1813</v>
      </c>
      <c r="E2517" s="410" t="s">
        <v>5390</v>
      </c>
      <c r="F2517" s="410" t="s">
        <v>5391</v>
      </c>
      <c r="G2517" s="416">
        <v>47818</v>
      </c>
      <c r="H2517" s="410" t="s">
        <v>606</v>
      </c>
      <c r="I2517" s="417">
        <v>12</v>
      </c>
      <c r="J2517" s="417">
        <v>12</v>
      </c>
      <c r="K2517" s="417">
        <v>6</v>
      </c>
      <c r="L2517" s="417">
        <v>5</v>
      </c>
      <c r="M2517" s="410"/>
      <c r="N2517" s="410" t="s">
        <v>116</v>
      </c>
      <c r="O2517" s="85"/>
      <c r="P2517" s="85"/>
      <c r="Q2517" s="85"/>
      <c r="R2517" s="85"/>
      <c r="S2517" s="85" t="s">
        <v>1768</v>
      </c>
    </row>
    <row r="2518" spans="1:19" ht="14.5" customHeight="1">
      <c r="A2518" s="82" t="str">
        <f t="shared" si="39"/>
        <v>C0135</v>
      </c>
      <c r="B2518" s="410" t="s">
        <v>860</v>
      </c>
      <c r="C2518" s="410" t="s">
        <v>5269</v>
      </c>
      <c r="D2518" s="410" t="s">
        <v>1813</v>
      </c>
      <c r="E2518" s="410" t="s">
        <v>5392</v>
      </c>
      <c r="F2518" s="410" t="s">
        <v>5393</v>
      </c>
      <c r="G2518" s="416">
        <v>47818</v>
      </c>
      <c r="H2518" s="410" t="s">
        <v>606</v>
      </c>
      <c r="I2518" s="417">
        <v>12</v>
      </c>
      <c r="J2518" s="417">
        <v>12</v>
      </c>
      <c r="K2518" s="417">
        <v>6</v>
      </c>
      <c r="L2518" s="417">
        <v>5</v>
      </c>
      <c r="M2518" s="410"/>
      <c r="N2518" s="410" t="s">
        <v>116</v>
      </c>
      <c r="O2518" s="85"/>
      <c r="P2518" s="85"/>
      <c r="Q2518" s="85"/>
      <c r="R2518" s="85"/>
      <c r="S2518" s="85" t="s">
        <v>1768</v>
      </c>
    </row>
    <row r="2519" spans="1:19" ht="14.5" customHeight="1">
      <c r="A2519" s="82" t="str">
        <f t="shared" si="39"/>
        <v>C0135</v>
      </c>
      <c r="B2519" s="410" t="s">
        <v>860</v>
      </c>
      <c r="C2519" s="410" t="s">
        <v>5269</v>
      </c>
      <c r="D2519" s="410" t="s">
        <v>1813</v>
      </c>
      <c r="E2519" s="410" t="s">
        <v>5394</v>
      </c>
      <c r="F2519" s="410" t="s">
        <v>5395</v>
      </c>
      <c r="G2519" s="416">
        <v>47818</v>
      </c>
      <c r="H2519" s="410" t="s">
        <v>606</v>
      </c>
      <c r="I2519" s="417">
        <v>12</v>
      </c>
      <c r="J2519" s="417">
        <v>12</v>
      </c>
      <c r="K2519" s="417">
        <v>6</v>
      </c>
      <c r="L2519" s="417">
        <v>5</v>
      </c>
      <c r="M2519" s="410"/>
      <c r="N2519" s="410" t="s">
        <v>116</v>
      </c>
      <c r="O2519" s="85"/>
      <c r="P2519" s="85"/>
      <c r="Q2519" s="85"/>
      <c r="R2519" s="85"/>
      <c r="S2519" s="85" t="s">
        <v>1768</v>
      </c>
    </row>
    <row r="2520" spans="1:19" ht="14.5" customHeight="1">
      <c r="A2520" s="82" t="str">
        <f t="shared" si="39"/>
        <v>C0135</v>
      </c>
      <c r="B2520" s="410" t="s">
        <v>860</v>
      </c>
      <c r="C2520" s="410" t="s">
        <v>5269</v>
      </c>
      <c r="D2520" s="410" t="s">
        <v>1813</v>
      </c>
      <c r="E2520" s="410" t="s">
        <v>5396</v>
      </c>
      <c r="F2520" s="410" t="s">
        <v>5397</v>
      </c>
      <c r="G2520" s="416">
        <v>47818</v>
      </c>
      <c r="H2520" s="410" t="s">
        <v>606</v>
      </c>
      <c r="I2520" s="417">
        <v>12</v>
      </c>
      <c r="J2520" s="417">
        <v>12</v>
      </c>
      <c r="K2520" s="417">
        <v>6</v>
      </c>
      <c r="L2520" s="417">
        <v>5</v>
      </c>
      <c r="M2520" s="410"/>
      <c r="N2520" s="410" t="s">
        <v>116</v>
      </c>
      <c r="O2520" s="85"/>
      <c r="P2520" s="85"/>
      <c r="Q2520" s="85"/>
      <c r="R2520" s="85"/>
      <c r="S2520" s="85" t="s">
        <v>1768</v>
      </c>
    </row>
    <row r="2521" spans="1:19" ht="14.5" customHeight="1">
      <c r="A2521" s="82" t="str">
        <f t="shared" si="39"/>
        <v>C0135</v>
      </c>
      <c r="B2521" s="410" t="s">
        <v>860</v>
      </c>
      <c r="C2521" s="410" t="s">
        <v>5269</v>
      </c>
      <c r="D2521" s="410" t="s">
        <v>1813</v>
      </c>
      <c r="E2521" s="410" t="s">
        <v>5398</v>
      </c>
      <c r="F2521" s="410" t="s">
        <v>5399</v>
      </c>
      <c r="G2521" s="416">
        <v>47818</v>
      </c>
      <c r="H2521" s="410" t="s">
        <v>606</v>
      </c>
      <c r="I2521" s="417">
        <v>12</v>
      </c>
      <c r="J2521" s="417">
        <v>12</v>
      </c>
      <c r="K2521" s="417">
        <v>6</v>
      </c>
      <c r="L2521" s="417">
        <v>5</v>
      </c>
      <c r="M2521" s="410"/>
      <c r="N2521" s="410" t="s">
        <v>116</v>
      </c>
      <c r="O2521" s="85"/>
      <c r="P2521" s="85"/>
      <c r="Q2521" s="85"/>
      <c r="R2521" s="85"/>
      <c r="S2521" s="85" t="s">
        <v>1768</v>
      </c>
    </row>
    <row r="2522" spans="1:19" ht="14.5" customHeight="1">
      <c r="A2522" s="82" t="str">
        <f t="shared" si="39"/>
        <v>C0135</v>
      </c>
      <c r="B2522" s="410" t="s">
        <v>860</v>
      </c>
      <c r="C2522" s="410" t="s">
        <v>5269</v>
      </c>
      <c r="D2522" s="410" t="s">
        <v>1813</v>
      </c>
      <c r="E2522" s="410" t="s">
        <v>5400</v>
      </c>
      <c r="F2522" s="410" t="s">
        <v>5401</v>
      </c>
      <c r="G2522" s="416">
        <v>47818</v>
      </c>
      <c r="H2522" s="410" t="s">
        <v>606</v>
      </c>
      <c r="I2522" s="67">
        <v>12</v>
      </c>
      <c r="J2522" s="67">
        <v>12</v>
      </c>
      <c r="K2522" s="67">
        <v>6</v>
      </c>
      <c r="L2522" s="67">
        <v>5</v>
      </c>
      <c r="M2522" s="410"/>
      <c r="N2522" s="410" t="s">
        <v>116</v>
      </c>
      <c r="O2522" s="85"/>
      <c r="P2522" s="85"/>
      <c r="Q2522" s="85"/>
      <c r="R2522" s="85"/>
      <c r="S2522" s="85" t="s">
        <v>1768</v>
      </c>
    </row>
    <row r="2523" spans="1:19" ht="14.5" customHeight="1">
      <c r="A2523" s="82" t="str">
        <f t="shared" si="39"/>
        <v>C0135</v>
      </c>
      <c r="B2523" s="410" t="s">
        <v>860</v>
      </c>
      <c r="C2523" s="410" t="s">
        <v>5269</v>
      </c>
      <c r="D2523" s="410" t="s">
        <v>1813</v>
      </c>
      <c r="E2523" s="410" t="s">
        <v>5402</v>
      </c>
      <c r="F2523" s="410" t="s">
        <v>5403</v>
      </c>
      <c r="G2523" s="416">
        <v>47818</v>
      </c>
      <c r="H2523" s="410" t="s">
        <v>606</v>
      </c>
      <c r="I2523" s="417">
        <v>12</v>
      </c>
      <c r="J2523" s="417">
        <v>12</v>
      </c>
      <c r="K2523" s="417">
        <v>6</v>
      </c>
      <c r="L2523" s="417">
        <v>5</v>
      </c>
      <c r="M2523" s="410"/>
      <c r="N2523" s="410" t="s">
        <v>116</v>
      </c>
      <c r="O2523" s="85"/>
      <c r="P2523" s="85"/>
      <c r="Q2523" s="85"/>
      <c r="R2523" s="85"/>
      <c r="S2523" s="85" t="s">
        <v>1768</v>
      </c>
    </row>
    <row r="2524" spans="1:19" ht="14.5" customHeight="1">
      <c r="A2524" s="82" t="str">
        <f t="shared" si="39"/>
        <v>C0135</v>
      </c>
      <c r="B2524" s="410" t="s">
        <v>860</v>
      </c>
      <c r="C2524" s="410" t="s">
        <v>5269</v>
      </c>
      <c r="D2524" s="410" t="s">
        <v>1813</v>
      </c>
      <c r="E2524" s="410" t="s">
        <v>5404</v>
      </c>
      <c r="F2524" s="410" t="s">
        <v>5405</v>
      </c>
      <c r="G2524" s="416">
        <v>47818</v>
      </c>
      <c r="H2524" s="410" t="s">
        <v>606</v>
      </c>
      <c r="I2524" s="417">
        <v>12</v>
      </c>
      <c r="J2524" s="417">
        <v>12</v>
      </c>
      <c r="K2524" s="417">
        <v>6</v>
      </c>
      <c r="L2524" s="417">
        <v>5</v>
      </c>
      <c r="M2524" s="410"/>
      <c r="N2524" s="410" t="s">
        <v>116</v>
      </c>
      <c r="O2524" s="85"/>
      <c r="P2524" s="85"/>
      <c r="Q2524" s="85"/>
      <c r="R2524" s="85"/>
      <c r="S2524" s="85" t="s">
        <v>1768</v>
      </c>
    </row>
    <row r="2525" spans="1:19" ht="14.5" customHeight="1">
      <c r="A2525" s="82" t="str">
        <f t="shared" si="39"/>
        <v>C0135</v>
      </c>
      <c r="B2525" s="410" t="s">
        <v>860</v>
      </c>
      <c r="C2525" s="410" t="s">
        <v>5269</v>
      </c>
      <c r="D2525" s="410" t="s">
        <v>1813</v>
      </c>
      <c r="E2525" s="410" t="s">
        <v>5406</v>
      </c>
      <c r="F2525" s="410" t="s">
        <v>5407</v>
      </c>
      <c r="G2525" s="416">
        <v>47818</v>
      </c>
      <c r="H2525" s="410" t="s">
        <v>606</v>
      </c>
      <c r="I2525" s="417">
        <v>12</v>
      </c>
      <c r="J2525" s="417">
        <v>12</v>
      </c>
      <c r="K2525" s="417">
        <v>6</v>
      </c>
      <c r="L2525" s="417">
        <v>5</v>
      </c>
      <c r="M2525" s="410"/>
      <c r="N2525" s="410" t="s">
        <v>116</v>
      </c>
      <c r="O2525" s="85"/>
      <c r="P2525" s="85"/>
      <c r="Q2525" s="85"/>
      <c r="R2525" s="85"/>
      <c r="S2525" s="85" t="s">
        <v>1768</v>
      </c>
    </row>
    <row r="2526" spans="1:19" ht="14.5" customHeight="1">
      <c r="A2526" s="82" t="str">
        <f t="shared" si="39"/>
        <v>C0135</v>
      </c>
      <c r="B2526" s="410" t="s">
        <v>860</v>
      </c>
      <c r="C2526" s="410" t="s">
        <v>5269</v>
      </c>
      <c r="D2526" s="410" t="s">
        <v>1813</v>
      </c>
      <c r="E2526" s="410" t="s">
        <v>5408</v>
      </c>
      <c r="F2526" s="410" t="s">
        <v>5409</v>
      </c>
      <c r="G2526" s="416">
        <v>47818</v>
      </c>
      <c r="H2526" s="410" t="s">
        <v>606</v>
      </c>
      <c r="I2526" s="417">
        <v>12</v>
      </c>
      <c r="J2526" s="417">
        <v>12</v>
      </c>
      <c r="K2526" s="417">
        <v>6</v>
      </c>
      <c r="L2526" s="417">
        <v>5</v>
      </c>
      <c r="M2526" s="410"/>
      <c r="N2526" s="410" t="s">
        <v>116</v>
      </c>
      <c r="O2526" s="85"/>
      <c r="P2526" s="85"/>
      <c r="Q2526" s="85"/>
      <c r="R2526" s="85"/>
      <c r="S2526" s="85" t="s">
        <v>1768</v>
      </c>
    </row>
    <row r="2527" spans="1:19" ht="14.5" customHeight="1">
      <c r="A2527" s="82" t="str">
        <f t="shared" si="39"/>
        <v>C0135</v>
      </c>
      <c r="B2527" s="410" t="s">
        <v>860</v>
      </c>
      <c r="C2527" s="410" t="s">
        <v>5269</v>
      </c>
      <c r="D2527" s="410" t="s">
        <v>1813</v>
      </c>
      <c r="E2527" s="410" t="s">
        <v>5410</v>
      </c>
      <c r="F2527" s="410" t="s">
        <v>5411</v>
      </c>
      <c r="G2527" s="416">
        <v>47818</v>
      </c>
      <c r="H2527" s="410" t="s">
        <v>606</v>
      </c>
      <c r="I2527" s="417">
        <v>12</v>
      </c>
      <c r="J2527" s="417">
        <v>12</v>
      </c>
      <c r="K2527" s="417">
        <v>6</v>
      </c>
      <c r="L2527" s="417">
        <v>5</v>
      </c>
      <c r="M2527" s="410"/>
      <c r="N2527" s="410" t="s">
        <v>116</v>
      </c>
      <c r="O2527" s="85"/>
      <c r="P2527" s="85"/>
      <c r="Q2527" s="85"/>
      <c r="R2527" s="85"/>
      <c r="S2527" s="85" t="s">
        <v>1768</v>
      </c>
    </row>
    <row r="2528" spans="1:19" ht="14.5" customHeight="1">
      <c r="A2528" s="82" t="str">
        <f t="shared" si="39"/>
        <v>C0135</v>
      </c>
      <c r="B2528" s="410" t="s">
        <v>860</v>
      </c>
      <c r="C2528" s="410" t="s">
        <v>5269</v>
      </c>
      <c r="D2528" s="410" t="s">
        <v>1813</v>
      </c>
      <c r="E2528" s="410" t="s">
        <v>5412</v>
      </c>
      <c r="F2528" s="410" t="s">
        <v>5413</v>
      </c>
      <c r="G2528" s="416">
        <v>47818</v>
      </c>
      <c r="H2528" s="410" t="s">
        <v>606</v>
      </c>
      <c r="I2528" s="417">
        <v>12</v>
      </c>
      <c r="J2528" s="417">
        <v>12</v>
      </c>
      <c r="K2528" s="417">
        <v>6</v>
      </c>
      <c r="L2528" s="417">
        <v>5</v>
      </c>
      <c r="M2528" s="410"/>
      <c r="N2528" s="410" t="s">
        <v>116</v>
      </c>
      <c r="O2528" s="85"/>
      <c r="P2528" s="85"/>
      <c r="Q2528" s="85"/>
      <c r="R2528" s="85"/>
      <c r="S2528" s="85" t="s">
        <v>1768</v>
      </c>
    </row>
    <row r="2529" spans="1:19" ht="14.5" customHeight="1">
      <c r="A2529" s="82" t="str">
        <f t="shared" si="39"/>
        <v>C0135</v>
      </c>
      <c r="B2529" s="410" t="s">
        <v>860</v>
      </c>
      <c r="C2529" s="410" t="s">
        <v>5269</v>
      </c>
      <c r="D2529" s="410" t="s">
        <v>1813</v>
      </c>
      <c r="E2529" s="410" t="s">
        <v>5414</v>
      </c>
      <c r="F2529" s="410" t="s">
        <v>5415</v>
      </c>
      <c r="G2529" s="416">
        <v>47818</v>
      </c>
      <c r="H2529" s="410" t="s">
        <v>606</v>
      </c>
      <c r="I2529" s="417">
        <v>12</v>
      </c>
      <c r="J2529" s="417">
        <v>12</v>
      </c>
      <c r="K2529" s="417">
        <v>6</v>
      </c>
      <c r="L2529" s="417">
        <v>5</v>
      </c>
      <c r="M2529" s="410"/>
      <c r="N2529" s="410" t="s">
        <v>116</v>
      </c>
      <c r="O2529" s="85"/>
      <c r="P2529" s="85"/>
      <c r="Q2529" s="85"/>
      <c r="R2529" s="85"/>
      <c r="S2529" s="85" t="s">
        <v>1768</v>
      </c>
    </row>
    <row r="2530" spans="1:19" ht="14.5" customHeight="1">
      <c r="A2530" s="82" t="str">
        <f t="shared" si="39"/>
        <v>C0135</v>
      </c>
      <c r="B2530" s="410" t="s">
        <v>860</v>
      </c>
      <c r="C2530" s="410" t="s">
        <v>5269</v>
      </c>
      <c r="D2530" s="410" t="s">
        <v>1813</v>
      </c>
      <c r="E2530" s="410" t="s">
        <v>5416</v>
      </c>
      <c r="F2530" s="410" t="s">
        <v>5417</v>
      </c>
      <c r="G2530" s="416">
        <v>47818</v>
      </c>
      <c r="H2530" s="410" t="s">
        <v>606</v>
      </c>
      <c r="I2530" s="417">
        <v>12</v>
      </c>
      <c r="J2530" s="417">
        <v>12</v>
      </c>
      <c r="K2530" s="417">
        <v>6</v>
      </c>
      <c r="L2530" s="417">
        <v>5</v>
      </c>
      <c r="M2530" s="410"/>
      <c r="N2530" s="410" t="s">
        <v>116</v>
      </c>
      <c r="O2530" s="85"/>
      <c r="P2530" s="85"/>
      <c r="Q2530" s="85"/>
      <c r="R2530" s="85"/>
      <c r="S2530" s="85" t="s">
        <v>1768</v>
      </c>
    </row>
    <row r="2531" spans="1:19" ht="14.5" customHeight="1">
      <c r="A2531" s="82" t="str">
        <f t="shared" si="39"/>
        <v>C0135</v>
      </c>
      <c r="B2531" s="410" t="s">
        <v>860</v>
      </c>
      <c r="C2531" s="410" t="s">
        <v>5269</v>
      </c>
      <c r="D2531" s="410" t="s">
        <v>1813</v>
      </c>
      <c r="E2531" s="410" t="s">
        <v>5418</v>
      </c>
      <c r="F2531" s="410" t="s">
        <v>5419</v>
      </c>
      <c r="G2531" s="416">
        <v>47818</v>
      </c>
      <c r="H2531" s="410" t="s">
        <v>606</v>
      </c>
      <c r="I2531" s="417">
        <v>12</v>
      </c>
      <c r="J2531" s="417">
        <v>12</v>
      </c>
      <c r="K2531" s="417">
        <v>6</v>
      </c>
      <c r="L2531" s="417">
        <v>5</v>
      </c>
      <c r="M2531" s="410"/>
      <c r="N2531" s="410" t="s">
        <v>116</v>
      </c>
      <c r="O2531" s="85"/>
      <c r="P2531" s="85"/>
      <c r="Q2531" s="85"/>
      <c r="R2531" s="85"/>
      <c r="S2531" s="85" t="s">
        <v>1768</v>
      </c>
    </row>
    <row r="2532" spans="1:19" ht="14.5" customHeight="1">
      <c r="A2532" s="82" t="str">
        <f t="shared" si="39"/>
        <v>C0135</v>
      </c>
      <c r="B2532" s="410" t="s">
        <v>860</v>
      </c>
      <c r="C2532" s="410" t="s">
        <v>5269</v>
      </c>
      <c r="D2532" s="410" t="s">
        <v>1813</v>
      </c>
      <c r="E2532" s="410" t="s">
        <v>5420</v>
      </c>
      <c r="F2532" s="410" t="s">
        <v>5421</v>
      </c>
      <c r="G2532" s="416">
        <v>47818</v>
      </c>
      <c r="H2532" s="410" t="s">
        <v>606</v>
      </c>
      <c r="I2532" s="417">
        <v>12</v>
      </c>
      <c r="J2532" s="417">
        <v>12</v>
      </c>
      <c r="K2532" s="417">
        <v>6</v>
      </c>
      <c r="L2532" s="417">
        <v>5</v>
      </c>
      <c r="M2532" s="410"/>
      <c r="N2532" s="410" t="s">
        <v>116</v>
      </c>
      <c r="O2532" s="85"/>
      <c r="P2532" s="85"/>
      <c r="Q2532" s="85"/>
      <c r="R2532" s="85"/>
      <c r="S2532" s="85" t="s">
        <v>1768</v>
      </c>
    </row>
    <row r="2533" spans="1:19" ht="14.5" customHeight="1">
      <c r="A2533" s="82" t="str">
        <f t="shared" si="39"/>
        <v>C0135</v>
      </c>
      <c r="B2533" s="410" t="s">
        <v>860</v>
      </c>
      <c r="C2533" s="410" t="s">
        <v>5269</v>
      </c>
      <c r="D2533" s="410" t="s">
        <v>1813</v>
      </c>
      <c r="E2533" s="410" t="s">
        <v>5422</v>
      </c>
      <c r="F2533" s="410" t="s">
        <v>5423</v>
      </c>
      <c r="G2533" s="416">
        <v>47818</v>
      </c>
      <c r="H2533" s="410" t="s">
        <v>606</v>
      </c>
      <c r="I2533" s="417">
        <v>12</v>
      </c>
      <c r="J2533" s="417">
        <v>12</v>
      </c>
      <c r="K2533" s="417">
        <v>6</v>
      </c>
      <c r="L2533" s="417">
        <v>5</v>
      </c>
      <c r="M2533" s="410"/>
      <c r="N2533" s="410" t="s">
        <v>116</v>
      </c>
      <c r="O2533" s="85"/>
      <c r="P2533" s="85"/>
      <c r="Q2533" s="85"/>
      <c r="R2533" s="85"/>
      <c r="S2533" s="85" t="s">
        <v>1768</v>
      </c>
    </row>
    <row r="2534" spans="1:19" ht="14.5" customHeight="1">
      <c r="A2534" s="82" t="str">
        <f t="shared" si="39"/>
        <v>C0135</v>
      </c>
      <c r="B2534" s="410" t="s">
        <v>860</v>
      </c>
      <c r="C2534" s="410" t="s">
        <v>5269</v>
      </c>
      <c r="D2534" s="410" t="s">
        <v>1813</v>
      </c>
      <c r="E2534" s="410" t="s">
        <v>5424</v>
      </c>
      <c r="F2534" s="410" t="s">
        <v>5425</v>
      </c>
      <c r="G2534" s="416">
        <v>47818</v>
      </c>
      <c r="H2534" s="410" t="s">
        <v>606</v>
      </c>
      <c r="I2534" s="417">
        <v>12</v>
      </c>
      <c r="J2534" s="417">
        <v>12</v>
      </c>
      <c r="K2534" s="417">
        <v>6</v>
      </c>
      <c r="L2534" s="417">
        <v>5</v>
      </c>
      <c r="M2534" s="410"/>
      <c r="N2534" s="410" t="s">
        <v>116</v>
      </c>
      <c r="O2534" s="85"/>
      <c r="P2534" s="85"/>
      <c r="Q2534" s="85"/>
      <c r="R2534" s="85"/>
      <c r="S2534" s="85" t="s">
        <v>1768</v>
      </c>
    </row>
    <row r="2535" spans="1:19" ht="14.5" customHeight="1">
      <c r="A2535" s="82" t="str">
        <f t="shared" si="39"/>
        <v>C0135</v>
      </c>
      <c r="B2535" s="410" t="s">
        <v>860</v>
      </c>
      <c r="C2535" s="410" t="s">
        <v>5269</v>
      </c>
      <c r="D2535" s="410" t="s">
        <v>1813</v>
      </c>
      <c r="E2535" s="410" t="s">
        <v>5426</v>
      </c>
      <c r="F2535" s="410" t="s">
        <v>5427</v>
      </c>
      <c r="G2535" s="416">
        <v>47818</v>
      </c>
      <c r="H2535" s="410" t="s">
        <v>606</v>
      </c>
      <c r="I2535" s="417">
        <v>12</v>
      </c>
      <c r="J2535" s="417">
        <v>12</v>
      </c>
      <c r="K2535" s="417">
        <v>6</v>
      </c>
      <c r="L2535" s="417">
        <v>5</v>
      </c>
      <c r="M2535" s="410"/>
      <c r="N2535" s="410" t="s">
        <v>116</v>
      </c>
      <c r="O2535" s="85"/>
      <c r="P2535" s="85"/>
      <c r="Q2535" s="85"/>
      <c r="R2535" s="85"/>
      <c r="S2535" s="85" t="s">
        <v>1768</v>
      </c>
    </row>
    <row r="2536" spans="1:19" ht="14.5" customHeight="1">
      <c r="A2536" s="82" t="str">
        <f t="shared" si="39"/>
        <v>C0135</v>
      </c>
      <c r="B2536" s="410" t="s">
        <v>860</v>
      </c>
      <c r="C2536" s="410" t="s">
        <v>5269</v>
      </c>
      <c r="D2536" s="410" t="s">
        <v>1813</v>
      </c>
      <c r="E2536" s="410" t="s">
        <v>5428</v>
      </c>
      <c r="F2536" s="410" t="s">
        <v>5429</v>
      </c>
      <c r="G2536" s="416">
        <v>47818</v>
      </c>
      <c r="H2536" s="410" t="s">
        <v>606</v>
      </c>
      <c r="I2536" s="417">
        <v>12</v>
      </c>
      <c r="J2536" s="417">
        <v>12</v>
      </c>
      <c r="K2536" s="417">
        <v>6</v>
      </c>
      <c r="L2536" s="417">
        <v>5</v>
      </c>
      <c r="M2536" s="410"/>
      <c r="N2536" s="410" t="s">
        <v>116</v>
      </c>
      <c r="O2536" s="85"/>
      <c r="P2536" s="85"/>
      <c r="Q2536" s="85"/>
      <c r="R2536" s="85"/>
      <c r="S2536" s="85" t="s">
        <v>1768</v>
      </c>
    </row>
    <row r="2537" spans="1:19" ht="14.5" customHeight="1">
      <c r="A2537" s="82" t="str">
        <f t="shared" si="39"/>
        <v>C0135</v>
      </c>
      <c r="B2537" s="410" t="s">
        <v>860</v>
      </c>
      <c r="C2537" s="410" t="s">
        <v>5269</v>
      </c>
      <c r="D2537" s="410" t="s">
        <v>1813</v>
      </c>
      <c r="E2537" s="410" t="s">
        <v>5430</v>
      </c>
      <c r="F2537" s="410" t="s">
        <v>5431</v>
      </c>
      <c r="G2537" s="416">
        <v>47818</v>
      </c>
      <c r="H2537" s="410" t="s">
        <v>606</v>
      </c>
      <c r="I2537" s="417">
        <v>12</v>
      </c>
      <c r="J2537" s="417">
        <v>12</v>
      </c>
      <c r="K2537" s="417">
        <v>6</v>
      </c>
      <c r="L2537" s="417">
        <v>5</v>
      </c>
      <c r="M2537" s="410"/>
      <c r="N2537" s="410" t="s">
        <v>116</v>
      </c>
      <c r="O2537" s="85"/>
      <c r="P2537" s="85"/>
      <c r="Q2537" s="85"/>
      <c r="R2537" s="85"/>
      <c r="S2537" s="85" t="s">
        <v>1768</v>
      </c>
    </row>
    <row r="2538" spans="1:19" ht="14.5" customHeight="1">
      <c r="A2538" s="82" t="str">
        <f t="shared" si="39"/>
        <v>C0135</v>
      </c>
      <c r="B2538" s="410" t="s">
        <v>860</v>
      </c>
      <c r="C2538" s="410" t="s">
        <v>5269</v>
      </c>
      <c r="D2538" s="410" t="s">
        <v>1813</v>
      </c>
      <c r="E2538" s="410" t="s">
        <v>5432</v>
      </c>
      <c r="F2538" s="410" t="s">
        <v>5433</v>
      </c>
      <c r="G2538" s="416">
        <v>47818</v>
      </c>
      <c r="H2538" s="410" t="s">
        <v>606</v>
      </c>
      <c r="I2538" s="417">
        <v>12</v>
      </c>
      <c r="J2538" s="417">
        <v>12</v>
      </c>
      <c r="K2538" s="417">
        <v>6</v>
      </c>
      <c r="L2538" s="417">
        <v>5</v>
      </c>
      <c r="M2538" s="410"/>
      <c r="N2538" s="410" t="s">
        <v>116</v>
      </c>
      <c r="O2538" s="85"/>
      <c r="P2538" s="85"/>
      <c r="Q2538" s="85"/>
      <c r="R2538" s="85"/>
      <c r="S2538" s="85" t="s">
        <v>1768</v>
      </c>
    </row>
    <row r="2539" spans="1:19" ht="14.5" customHeight="1">
      <c r="A2539" s="82" t="str">
        <f t="shared" si="39"/>
        <v>C0135</v>
      </c>
      <c r="B2539" s="410" t="s">
        <v>860</v>
      </c>
      <c r="C2539" s="410" t="s">
        <v>5269</v>
      </c>
      <c r="D2539" s="410" t="s">
        <v>1813</v>
      </c>
      <c r="E2539" s="410" t="s">
        <v>5434</v>
      </c>
      <c r="F2539" s="410" t="s">
        <v>5435</v>
      </c>
      <c r="G2539" s="416">
        <v>47818</v>
      </c>
      <c r="H2539" s="410" t="s">
        <v>606</v>
      </c>
      <c r="I2539" s="417">
        <v>12</v>
      </c>
      <c r="J2539" s="417">
        <v>12</v>
      </c>
      <c r="K2539" s="417">
        <v>6</v>
      </c>
      <c r="L2539" s="417">
        <v>5</v>
      </c>
      <c r="M2539" s="410"/>
      <c r="N2539" s="410" t="s">
        <v>116</v>
      </c>
      <c r="O2539" s="85"/>
      <c r="P2539" s="85"/>
      <c r="Q2539" s="85"/>
      <c r="R2539" s="85"/>
      <c r="S2539" s="85" t="s">
        <v>1768</v>
      </c>
    </row>
    <row r="2540" spans="1:19" ht="14.5" customHeight="1">
      <c r="A2540" s="82" t="str">
        <f t="shared" si="39"/>
        <v>C0135</v>
      </c>
      <c r="B2540" s="410" t="s">
        <v>860</v>
      </c>
      <c r="C2540" s="410" t="s">
        <v>5269</v>
      </c>
      <c r="D2540" s="410" t="s">
        <v>1813</v>
      </c>
      <c r="E2540" s="410" t="s">
        <v>5436</v>
      </c>
      <c r="F2540" s="410" t="s">
        <v>5437</v>
      </c>
      <c r="G2540" s="416">
        <v>47818</v>
      </c>
      <c r="H2540" s="410" t="s">
        <v>606</v>
      </c>
      <c r="I2540" s="417">
        <v>12</v>
      </c>
      <c r="J2540" s="417">
        <v>12</v>
      </c>
      <c r="K2540" s="417">
        <v>6</v>
      </c>
      <c r="L2540" s="417">
        <v>5</v>
      </c>
      <c r="M2540" s="410"/>
      <c r="N2540" s="410" t="s">
        <v>116</v>
      </c>
      <c r="O2540" s="85"/>
      <c r="P2540" s="85"/>
      <c r="Q2540" s="85"/>
      <c r="R2540" s="85"/>
      <c r="S2540" s="85" t="s">
        <v>1768</v>
      </c>
    </row>
    <row r="2541" spans="1:19" ht="14.5" customHeight="1">
      <c r="A2541" s="82" t="str">
        <f t="shared" si="39"/>
        <v>C0135</v>
      </c>
      <c r="B2541" s="410" t="s">
        <v>860</v>
      </c>
      <c r="C2541" s="410" t="s">
        <v>5269</v>
      </c>
      <c r="D2541" s="410" t="s">
        <v>1813</v>
      </c>
      <c r="E2541" s="410" t="s">
        <v>5438</v>
      </c>
      <c r="F2541" s="410" t="s">
        <v>5439</v>
      </c>
      <c r="G2541" s="416">
        <v>47818</v>
      </c>
      <c r="H2541" s="410" t="s">
        <v>606</v>
      </c>
      <c r="I2541" s="417">
        <v>12</v>
      </c>
      <c r="J2541" s="417">
        <v>12</v>
      </c>
      <c r="K2541" s="417">
        <v>6</v>
      </c>
      <c r="L2541" s="417">
        <v>5</v>
      </c>
      <c r="M2541" s="410"/>
      <c r="N2541" s="410" t="s">
        <v>116</v>
      </c>
      <c r="O2541" s="85"/>
      <c r="P2541" s="85"/>
      <c r="Q2541" s="85"/>
      <c r="R2541" s="85"/>
      <c r="S2541" s="85" t="s">
        <v>1768</v>
      </c>
    </row>
    <row r="2542" spans="1:19" ht="14.5" customHeight="1">
      <c r="A2542" s="82" t="str">
        <f t="shared" si="39"/>
        <v>C0135</v>
      </c>
      <c r="B2542" s="410" t="s">
        <v>860</v>
      </c>
      <c r="C2542" s="410" t="s">
        <v>5269</v>
      </c>
      <c r="D2542" s="410" t="s">
        <v>1813</v>
      </c>
      <c r="E2542" s="410" t="s">
        <v>5440</v>
      </c>
      <c r="F2542" s="410" t="s">
        <v>5441</v>
      </c>
      <c r="G2542" s="416">
        <v>47818</v>
      </c>
      <c r="H2542" s="410" t="s">
        <v>606</v>
      </c>
      <c r="I2542" s="67">
        <v>12</v>
      </c>
      <c r="J2542" s="67">
        <v>12</v>
      </c>
      <c r="K2542" s="67">
        <v>6</v>
      </c>
      <c r="L2542" s="67">
        <v>5</v>
      </c>
      <c r="M2542" s="410"/>
      <c r="N2542" s="410" t="s">
        <v>116</v>
      </c>
      <c r="O2542" s="85"/>
      <c r="P2542" s="85"/>
      <c r="Q2542" s="85"/>
      <c r="R2542" s="85"/>
      <c r="S2542" s="85" t="s">
        <v>1768</v>
      </c>
    </row>
    <row r="2543" spans="1:19" ht="14.5" customHeight="1">
      <c r="A2543" s="82" t="str">
        <f t="shared" si="39"/>
        <v>C0135</v>
      </c>
      <c r="B2543" s="410" t="s">
        <v>860</v>
      </c>
      <c r="C2543" s="410" t="s">
        <v>5269</v>
      </c>
      <c r="D2543" s="410" t="s">
        <v>1813</v>
      </c>
      <c r="E2543" s="410" t="s">
        <v>5442</v>
      </c>
      <c r="F2543" s="410" t="s">
        <v>5443</v>
      </c>
      <c r="G2543" s="416">
        <v>47818</v>
      </c>
      <c r="H2543" s="410" t="s">
        <v>606</v>
      </c>
      <c r="I2543" s="417">
        <v>12</v>
      </c>
      <c r="J2543" s="417">
        <v>12</v>
      </c>
      <c r="K2543" s="417">
        <v>6</v>
      </c>
      <c r="L2543" s="417">
        <v>5</v>
      </c>
      <c r="M2543" s="410"/>
      <c r="N2543" s="410" t="s">
        <v>116</v>
      </c>
      <c r="O2543" s="85"/>
      <c r="P2543" s="85"/>
      <c r="Q2543" s="85"/>
      <c r="R2543" s="85"/>
      <c r="S2543" s="85" t="s">
        <v>1768</v>
      </c>
    </row>
    <row r="2544" spans="1:19" ht="14.5" customHeight="1">
      <c r="A2544" s="82" t="str">
        <f t="shared" si="39"/>
        <v>C0135</v>
      </c>
      <c r="B2544" s="410" t="s">
        <v>860</v>
      </c>
      <c r="C2544" s="410" t="s">
        <v>5269</v>
      </c>
      <c r="D2544" s="410" t="s">
        <v>1813</v>
      </c>
      <c r="E2544" s="410" t="s">
        <v>5444</v>
      </c>
      <c r="F2544" s="410" t="s">
        <v>5445</v>
      </c>
      <c r="G2544" s="416">
        <v>47818</v>
      </c>
      <c r="H2544" s="410" t="s">
        <v>606</v>
      </c>
      <c r="I2544" s="417">
        <v>12</v>
      </c>
      <c r="J2544" s="417">
        <v>12</v>
      </c>
      <c r="K2544" s="417">
        <v>6</v>
      </c>
      <c r="L2544" s="417">
        <v>5</v>
      </c>
      <c r="M2544" s="410"/>
      <c r="N2544" s="410" t="s">
        <v>116</v>
      </c>
      <c r="O2544" s="85"/>
      <c r="P2544" s="85"/>
      <c r="Q2544" s="85"/>
      <c r="R2544" s="85"/>
      <c r="S2544" s="85" t="s">
        <v>1768</v>
      </c>
    </row>
    <row r="2545" spans="1:19" ht="14.5" customHeight="1">
      <c r="A2545" s="82" t="str">
        <f t="shared" si="39"/>
        <v>C0135</v>
      </c>
      <c r="B2545" s="410" t="s">
        <v>860</v>
      </c>
      <c r="C2545" s="410" t="s">
        <v>5269</v>
      </c>
      <c r="D2545" s="410" t="s">
        <v>1813</v>
      </c>
      <c r="E2545" s="410" t="s">
        <v>5446</v>
      </c>
      <c r="F2545" s="410" t="s">
        <v>5447</v>
      </c>
      <c r="G2545" s="416">
        <v>47818</v>
      </c>
      <c r="H2545" s="410" t="s">
        <v>606</v>
      </c>
      <c r="I2545" s="417">
        <v>12</v>
      </c>
      <c r="J2545" s="417">
        <v>12</v>
      </c>
      <c r="K2545" s="417">
        <v>6</v>
      </c>
      <c r="L2545" s="417">
        <v>5</v>
      </c>
      <c r="M2545" s="410"/>
      <c r="N2545" s="410" t="s">
        <v>116</v>
      </c>
      <c r="O2545" s="85"/>
      <c r="P2545" s="85"/>
      <c r="Q2545" s="85"/>
      <c r="R2545" s="85"/>
      <c r="S2545" s="85" t="s">
        <v>1768</v>
      </c>
    </row>
    <row r="2546" spans="1:19" ht="14.5" customHeight="1">
      <c r="A2546" s="82" t="str">
        <f t="shared" si="39"/>
        <v>C0135</v>
      </c>
      <c r="B2546" s="410" t="s">
        <v>860</v>
      </c>
      <c r="C2546" s="410" t="s">
        <v>5269</v>
      </c>
      <c r="D2546" s="410" t="s">
        <v>1813</v>
      </c>
      <c r="E2546" s="410" t="s">
        <v>5448</v>
      </c>
      <c r="F2546" s="410" t="s">
        <v>5449</v>
      </c>
      <c r="G2546" s="416">
        <v>47818</v>
      </c>
      <c r="H2546" s="410" t="s">
        <v>606</v>
      </c>
      <c r="I2546" s="67">
        <v>12</v>
      </c>
      <c r="J2546" s="67">
        <v>12</v>
      </c>
      <c r="K2546" s="67">
        <v>6</v>
      </c>
      <c r="L2546" s="67">
        <v>5</v>
      </c>
      <c r="M2546" s="410"/>
      <c r="N2546" s="410" t="s">
        <v>116</v>
      </c>
      <c r="O2546" s="85"/>
      <c r="P2546" s="85"/>
      <c r="Q2546" s="85"/>
      <c r="R2546" s="85"/>
      <c r="S2546" s="85" t="s">
        <v>1768</v>
      </c>
    </row>
    <row r="2547" spans="1:19" ht="14.5" customHeight="1">
      <c r="A2547" s="82" t="str">
        <f t="shared" si="39"/>
        <v>C0135</v>
      </c>
      <c r="B2547" s="410" t="s">
        <v>860</v>
      </c>
      <c r="C2547" s="410" t="s">
        <v>5269</v>
      </c>
      <c r="D2547" s="410" t="s">
        <v>1813</v>
      </c>
      <c r="E2547" s="410" t="s">
        <v>5450</v>
      </c>
      <c r="F2547" s="410" t="s">
        <v>5451</v>
      </c>
      <c r="G2547" s="416">
        <v>47818</v>
      </c>
      <c r="H2547" s="410" t="s">
        <v>606</v>
      </c>
      <c r="I2547" s="67">
        <v>12</v>
      </c>
      <c r="J2547" s="67">
        <v>12</v>
      </c>
      <c r="K2547" s="67">
        <v>6</v>
      </c>
      <c r="L2547" s="67">
        <v>5</v>
      </c>
      <c r="M2547" s="410"/>
      <c r="N2547" s="410" t="s">
        <v>116</v>
      </c>
      <c r="O2547" s="85"/>
      <c r="P2547" s="85"/>
      <c r="Q2547" s="85"/>
      <c r="R2547" s="85"/>
      <c r="S2547" s="85" t="s">
        <v>1768</v>
      </c>
    </row>
    <row r="2548" spans="1:19" ht="14.5" customHeight="1">
      <c r="A2548" s="82" t="str">
        <f t="shared" si="39"/>
        <v>C0135</v>
      </c>
      <c r="B2548" s="410" t="s">
        <v>860</v>
      </c>
      <c r="C2548" s="410" t="s">
        <v>5269</v>
      </c>
      <c r="D2548" s="410" t="s">
        <v>1813</v>
      </c>
      <c r="E2548" s="410" t="s">
        <v>5452</v>
      </c>
      <c r="F2548" s="410" t="s">
        <v>5453</v>
      </c>
      <c r="G2548" s="416">
        <v>47818</v>
      </c>
      <c r="H2548" s="410" t="s">
        <v>606</v>
      </c>
      <c r="I2548" s="67">
        <v>12</v>
      </c>
      <c r="J2548" s="67">
        <v>12</v>
      </c>
      <c r="K2548" s="67">
        <v>6</v>
      </c>
      <c r="L2548" s="67">
        <v>5</v>
      </c>
      <c r="M2548" s="410"/>
      <c r="N2548" s="410" t="s">
        <v>116</v>
      </c>
      <c r="O2548" s="85"/>
      <c r="P2548" s="85"/>
      <c r="Q2548" s="85"/>
      <c r="R2548" s="85"/>
      <c r="S2548" s="85" t="s">
        <v>1768</v>
      </c>
    </row>
    <row r="2549" spans="1:19" ht="14.5" customHeight="1">
      <c r="A2549" s="82" t="str">
        <f t="shared" si="39"/>
        <v>C0135</v>
      </c>
      <c r="B2549" s="410" t="s">
        <v>860</v>
      </c>
      <c r="C2549" s="410" t="s">
        <v>5269</v>
      </c>
      <c r="D2549" s="410" t="s">
        <v>1813</v>
      </c>
      <c r="E2549" s="410" t="s">
        <v>5454</v>
      </c>
      <c r="F2549" s="410" t="s">
        <v>5455</v>
      </c>
      <c r="G2549" s="416">
        <v>47818</v>
      </c>
      <c r="H2549" s="410" t="s">
        <v>606</v>
      </c>
      <c r="I2549" s="67">
        <v>12</v>
      </c>
      <c r="J2549" s="67">
        <v>12</v>
      </c>
      <c r="K2549" s="67">
        <v>6</v>
      </c>
      <c r="L2549" s="67">
        <v>5</v>
      </c>
      <c r="M2549" s="410"/>
      <c r="N2549" s="410" t="s">
        <v>116</v>
      </c>
      <c r="O2549" s="85"/>
      <c r="P2549" s="85"/>
      <c r="Q2549" s="85"/>
      <c r="R2549" s="85"/>
      <c r="S2549" s="85" t="s">
        <v>1768</v>
      </c>
    </row>
    <row r="2550" spans="1:19" ht="14.5" customHeight="1">
      <c r="A2550" s="82" t="str">
        <f t="shared" si="39"/>
        <v>C0135</v>
      </c>
      <c r="B2550" s="410" t="s">
        <v>860</v>
      </c>
      <c r="C2550" s="410" t="s">
        <v>5269</v>
      </c>
      <c r="D2550" s="410" t="s">
        <v>1813</v>
      </c>
      <c r="E2550" s="410" t="s">
        <v>5456</v>
      </c>
      <c r="F2550" s="410" t="s">
        <v>5457</v>
      </c>
      <c r="G2550" s="416">
        <v>47818</v>
      </c>
      <c r="H2550" s="410" t="s">
        <v>606</v>
      </c>
      <c r="I2550" s="67">
        <v>12</v>
      </c>
      <c r="J2550" s="67">
        <v>12</v>
      </c>
      <c r="K2550" s="67">
        <v>6</v>
      </c>
      <c r="L2550" s="67">
        <v>5</v>
      </c>
      <c r="M2550" s="410"/>
      <c r="N2550" s="410" t="s">
        <v>116</v>
      </c>
      <c r="O2550" s="85"/>
      <c r="P2550" s="85"/>
      <c r="Q2550" s="85"/>
      <c r="R2550" s="85"/>
      <c r="S2550" s="85" t="s">
        <v>1768</v>
      </c>
    </row>
    <row r="2551" spans="1:19" ht="14.5" customHeight="1">
      <c r="A2551" s="82" t="str">
        <f t="shared" si="39"/>
        <v>C0135</v>
      </c>
      <c r="B2551" s="410" t="s">
        <v>860</v>
      </c>
      <c r="C2551" s="410" t="s">
        <v>5269</v>
      </c>
      <c r="D2551" s="410" t="s">
        <v>1813</v>
      </c>
      <c r="E2551" s="410" t="s">
        <v>5458</v>
      </c>
      <c r="F2551" s="410" t="s">
        <v>5459</v>
      </c>
      <c r="G2551" s="416">
        <v>47818</v>
      </c>
      <c r="H2551" s="410" t="s">
        <v>606</v>
      </c>
      <c r="I2551" s="67">
        <v>12</v>
      </c>
      <c r="J2551" s="67">
        <v>12</v>
      </c>
      <c r="K2551" s="67">
        <v>6</v>
      </c>
      <c r="L2551" s="67">
        <v>5</v>
      </c>
      <c r="M2551" s="410"/>
      <c r="N2551" s="410" t="s">
        <v>116</v>
      </c>
      <c r="O2551" s="85"/>
      <c r="P2551" s="85"/>
      <c r="Q2551" s="85"/>
      <c r="R2551" s="85"/>
      <c r="S2551" s="85" t="s">
        <v>1768</v>
      </c>
    </row>
    <row r="2552" spans="1:19" ht="14.5" customHeight="1">
      <c r="A2552" s="82" t="str">
        <f t="shared" si="39"/>
        <v>C0135</v>
      </c>
      <c r="B2552" s="410" t="s">
        <v>860</v>
      </c>
      <c r="C2552" s="410" t="s">
        <v>5269</v>
      </c>
      <c r="D2552" s="410" t="s">
        <v>1813</v>
      </c>
      <c r="E2552" s="410" t="s">
        <v>5460</v>
      </c>
      <c r="F2552" s="410" t="s">
        <v>5461</v>
      </c>
      <c r="G2552" s="416">
        <v>47818</v>
      </c>
      <c r="H2552" s="410" t="s">
        <v>606</v>
      </c>
      <c r="I2552" s="67">
        <v>12</v>
      </c>
      <c r="J2552" s="67">
        <v>12</v>
      </c>
      <c r="K2552" s="67">
        <v>6</v>
      </c>
      <c r="L2552" s="67">
        <v>5</v>
      </c>
      <c r="M2552" s="410"/>
      <c r="N2552" s="410" t="s">
        <v>116</v>
      </c>
      <c r="O2552" s="85"/>
      <c r="P2552" s="85"/>
      <c r="Q2552" s="85"/>
      <c r="R2552" s="85"/>
      <c r="S2552" s="85" t="s">
        <v>1768</v>
      </c>
    </row>
    <row r="2553" spans="1:19" ht="14.5" customHeight="1">
      <c r="A2553" s="82" t="str">
        <f t="shared" si="39"/>
        <v>C0135</v>
      </c>
      <c r="B2553" s="410" t="s">
        <v>860</v>
      </c>
      <c r="C2553" s="410" t="s">
        <v>5269</v>
      </c>
      <c r="D2553" s="410" t="s">
        <v>1813</v>
      </c>
      <c r="E2553" s="410" t="s">
        <v>5462</v>
      </c>
      <c r="F2553" s="410" t="s">
        <v>5463</v>
      </c>
      <c r="G2553" s="416">
        <v>47818</v>
      </c>
      <c r="H2553" s="410" t="s">
        <v>606</v>
      </c>
      <c r="I2553" s="67">
        <v>12</v>
      </c>
      <c r="J2553" s="67">
        <v>12</v>
      </c>
      <c r="K2553" s="67">
        <v>6</v>
      </c>
      <c r="L2553" s="67">
        <v>5</v>
      </c>
      <c r="M2553" s="410"/>
      <c r="N2553" s="410" t="s">
        <v>116</v>
      </c>
      <c r="O2553" s="85"/>
      <c r="P2553" s="85"/>
      <c r="Q2553" s="85"/>
      <c r="R2553" s="85"/>
      <c r="S2553" s="85" t="s">
        <v>1768</v>
      </c>
    </row>
    <row r="2554" spans="1:19" ht="14.5" customHeight="1">
      <c r="A2554" s="82" t="str">
        <f t="shared" si="39"/>
        <v>C0135</v>
      </c>
      <c r="B2554" s="410" t="s">
        <v>860</v>
      </c>
      <c r="C2554" s="410" t="s">
        <v>5269</v>
      </c>
      <c r="D2554" s="410" t="s">
        <v>1813</v>
      </c>
      <c r="E2554" s="410" t="s">
        <v>5464</v>
      </c>
      <c r="F2554" s="410" t="s">
        <v>5465</v>
      </c>
      <c r="G2554" s="416">
        <v>47818</v>
      </c>
      <c r="H2554" s="410" t="s">
        <v>606</v>
      </c>
      <c r="I2554" s="67">
        <v>12</v>
      </c>
      <c r="J2554" s="67">
        <v>12</v>
      </c>
      <c r="K2554" s="67">
        <v>6</v>
      </c>
      <c r="L2554" s="67">
        <v>5</v>
      </c>
      <c r="M2554" s="410"/>
      <c r="N2554" s="410" t="s">
        <v>116</v>
      </c>
      <c r="O2554" s="85"/>
      <c r="P2554" s="85"/>
      <c r="Q2554" s="85"/>
      <c r="R2554" s="85"/>
      <c r="S2554" s="85" t="s">
        <v>1768</v>
      </c>
    </row>
    <row r="2555" spans="1:19" ht="14.5" customHeight="1">
      <c r="A2555" s="82" t="str">
        <f t="shared" si="39"/>
        <v>C0135</v>
      </c>
      <c r="B2555" s="410" t="s">
        <v>860</v>
      </c>
      <c r="C2555" s="410" t="s">
        <v>5269</v>
      </c>
      <c r="D2555" s="410" t="s">
        <v>1813</v>
      </c>
      <c r="E2555" s="410" t="s">
        <v>5466</v>
      </c>
      <c r="F2555" s="410" t="s">
        <v>5467</v>
      </c>
      <c r="G2555" s="416">
        <v>47818</v>
      </c>
      <c r="H2555" s="410" t="s">
        <v>606</v>
      </c>
      <c r="I2555" s="67">
        <v>12</v>
      </c>
      <c r="J2555" s="67">
        <v>12</v>
      </c>
      <c r="K2555" s="67">
        <v>6</v>
      </c>
      <c r="L2555" s="67">
        <v>5</v>
      </c>
      <c r="M2555" s="410"/>
      <c r="N2555" s="410" t="s">
        <v>116</v>
      </c>
      <c r="O2555" s="85"/>
      <c r="P2555" s="85"/>
      <c r="Q2555" s="85"/>
      <c r="R2555" s="85"/>
      <c r="S2555" s="85" t="s">
        <v>1768</v>
      </c>
    </row>
    <row r="2556" spans="1:19" ht="14.5" customHeight="1">
      <c r="A2556" s="82" t="str">
        <f t="shared" si="39"/>
        <v>C0135</v>
      </c>
      <c r="B2556" s="410" t="s">
        <v>860</v>
      </c>
      <c r="C2556" s="410" t="s">
        <v>5269</v>
      </c>
      <c r="D2556" s="410" t="s">
        <v>1813</v>
      </c>
      <c r="E2556" s="410" t="s">
        <v>5468</v>
      </c>
      <c r="F2556" s="410" t="s">
        <v>5469</v>
      </c>
      <c r="G2556" s="416">
        <v>47818</v>
      </c>
      <c r="H2556" s="410" t="s">
        <v>606</v>
      </c>
      <c r="I2556" s="67">
        <v>12</v>
      </c>
      <c r="J2556" s="67">
        <v>12</v>
      </c>
      <c r="K2556" s="67">
        <v>6</v>
      </c>
      <c r="L2556" s="417">
        <v>5</v>
      </c>
      <c r="M2556" s="410"/>
      <c r="N2556" s="410" t="s">
        <v>116</v>
      </c>
      <c r="O2556" s="85"/>
      <c r="P2556" s="85"/>
      <c r="Q2556" s="85"/>
      <c r="R2556" s="85"/>
      <c r="S2556" s="85" t="s">
        <v>1768</v>
      </c>
    </row>
    <row r="2557" spans="1:19" ht="14.5" customHeight="1">
      <c r="A2557" s="82" t="str">
        <f t="shared" si="39"/>
        <v>C0135</v>
      </c>
      <c r="B2557" s="410" t="s">
        <v>860</v>
      </c>
      <c r="C2557" s="410" t="s">
        <v>5269</v>
      </c>
      <c r="D2557" s="410" t="s">
        <v>1813</v>
      </c>
      <c r="E2557" s="410" t="s">
        <v>5470</v>
      </c>
      <c r="F2557" s="410" t="s">
        <v>5471</v>
      </c>
      <c r="G2557" s="416">
        <v>47818</v>
      </c>
      <c r="H2557" s="410" t="s">
        <v>606</v>
      </c>
      <c r="I2557" s="417">
        <v>12</v>
      </c>
      <c r="J2557" s="417">
        <v>12</v>
      </c>
      <c r="K2557" s="417">
        <v>6</v>
      </c>
      <c r="L2557" s="417">
        <v>5</v>
      </c>
      <c r="M2557" s="410"/>
      <c r="N2557" s="410" t="s">
        <v>116</v>
      </c>
      <c r="O2557" s="85"/>
      <c r="P2557" s="85"/>
      <c r="Q2557" s="85"/>
      <c r="R2557" s="85"/>
      <c r="S2557" s="85" t="s">
        <v>1768</v>
      </c>
    </row>
    <row r="2558" spans="1:19" ht="14.5" customHeight="1">
      <c r="A2558" s="82" t="str">
        <f t="shared" si="39"/>
        <v>C0135</v>
      </c>
      <c r="B2558" s="410" t="s">
        <v>860</v>
      </c>
      <c r="C2558" s="410" t="s">
        <v>5269</v>
      </c>
      <c r="D2558" s="410" t="s">
        <v>1813</v>
      </c>
      <c r="E2558" s="410" t="s">
        <v>5472</v>
      </c>
      <c r="F2558" s="410" t="s">
        <v>5473</v>
      </c>
      <c r="G2558" s="416">
        <v>47818</v>
      </c>
      <c r="H2558" s="410" t="s">
        <v>606</v>
      </c>
      <c r="I2558" s="417">
        <v>12</v>
      </c>
      <c r="J2558" s="417">
        <v>12</v>
      </c>
      <c r="K2558" s="417">
        <v>6</v>
      </c>
      <c r="L2558" s="417">
        <v>5</v>
      </c>
      <c r="M2558" s="410"/>
      <c r="N2558" s="410" t="s">
        <v>116</v>
      </c>
      <c r="O2558" s="85"/>
      <c r="P2558" s="85"/>
      <c r="Q2558" s="85"/>
      <c r="R2558" s="85"/>
      <c r="S2558" s="85" t="s">
        <v>1768</v>
      </c>
    </row>
    <row r="2559" spans="1:19" ht="14.5" customHeight="1">
      <c r="A2559" s="82" t="str">
        <f t="shared" si="39"/>
        <v>C0135</v>
      </c>
      <c r="B2559" s="410" t="s">
        <v>860</v>
      </c>
      <c r="C2559" s="410" t="s">
        <v>5269</v>
      </c>
      <c r="D2559" s="410" t="s">
        <v>1813</v>
      </c>
      <c r="E2559" s="410" t="s">
        <v>5474</v>
      </c>
      <c r="F2559" s="410" t="s">
        <v>5475</v>
      </c>
      <c r="G2559" s="416">
        <v>47818</v>
      </c>
      <c r="H2559" s="410" t="s">
        <v>606</v>
      </c>
      <c r="I2559" s="417">
        <v>12</v>
      </c>
      <c r="J2559" s="417">
        <v>12</v>
      </c>
      <c r="K2559" s="417">
        <v>6</v>
      </c>
      <c r="L2559" s="417">
        <v>5</v>
      </c>
      <c r="M2559" s="410"/>
      <c r="N2559" s="410" t="s">
        <v>116</v>
      </c>
      <c r="O2559" s="85"/>
      <c r="P2559" s="85"/>
      <c r="Q2559" s="85"/>
      <c r="R2559" s="85"/>
      <c r="S2559" s="85" t="s">
        <v>1768</v>
      </c>
    </row>
    <row r="2560" spans="1:19" ht="14.5" customHeight="1">
      <c r="A2560" s="82" t="str">
        <f t="shared" si="39"/>
        <v>C0135</v>
      </c>
      <c r="B2560" s="410" t="s">
        <v>860</v>
      </c>
      <c r="C2560" s="410" t="s">
        <v>5269</v>
      </c>
      <c r="D2560" s="410" t="s">
        <v>1813</v>
      </c>
      <c r="E2560" s="410" t="s">
        <v>5476</v>
      </c>
      <c r="F2560" s="410" t="s">
        <v>5477</v>
      </c>
      <c r="G2560" s="416">
        <v>47818</v>
      </c>
      <c r="H2560" s="410" t="s">
        <v>606</v>
      </c>
      <c r="I2560" s="417">
        <v>12</v>
      </c>
      <c r="J2560" s="417">
        <v>12</v>
      </c>
      <c r="K2560" s="417">
        <v>6</v>
      </c>
      <c r="L2560" s="417">
        <v>5</v>
      </c>
      <c r="M2560" s="410"/>
      <c r="N2560" s="410" t="s">
        <v>116</v>
      </c>
      <c r="O2560" s="85"/>
      <c r="P2560" s="85"/>
      <c r="Q2560" s="85"/>
      <c r="R2560" s="85"/>
      <c r="S2560" s="85" t="s">
        <v>1768</v>
      </c>
    </row>
    <row r="2561" spans="1:19" ht="14.5" customHeight="1">
      <c r="A2561" s="82" t="str">
        <f t="shared" si="39"/>
        <v>C0135</v>
      </c>
      <c r="B2561" s="410" t="s">
        <v>860</v>
      </c>
      <c r="C2561" s="410" t="s">
        <v>5269</v>
      </c>
      <c r="D2561" s="410" t="s">
        <v>1813</v>
      </c>
      <c r="E2561" s="410" t="s">
        <v>5478</v>
      </c>
      <c r="F2561" s="410" t="s">
        <v>5479</v>
      </c>
      <c r="G2561" s="416">
        <v>47818</v>
      </c>
      <c r="H2561" s="410" t="s">
        <v>606</v>
      </c>
      <c r="I2561" s="417">
        <v>12</v>
      </c>
      <c r="J2561" s="417">
        <v>12</v>
      </c>
      <c r="K2561" s="417">
        <v>6</v>
      </c>
      <c r="L2561" s="417">
        <v>5</v>
      </c>
      <c r="M2561" s="410"/>
      <c r="N2561" s="410" t="s">
        <v>116</v>
      </c>
      <c r="O2561" s="85"/>
      <c r="P2561" s="85"/>
      <c r="Q2561" s="85"/>
      <c r="R2561" s="85"/>
      <c r="S2561" s="85" t="s">
        <v>1768</v>
      </c>
    </row>
    <row r="2562" spans="1:19" ht="14.5" customHeight="1">
      <c r="A2562" s="82" t="str">
        <f t="shared" ref="A2562:A2625" si="40">LEFT(B2562,5)</f>
        <v>C0135</v>
      </c>
      <c r="B2562" s="410" t="s">
        <v>860</v>
      </c>
      <c r="C2562" s="410" t="s">
        <v>5269</v>
      </c>
      <c r="D2562" s="410" t="s">
        <v>1813</v>
      </c>
      <c r="E2562" s="410" t="s">
        <v>5480</v>
      </c>
      <c r="F2562" s="410" t="s">
        <v>5481</v>
      </c>
      <c r="G2562" s="416">
        <v>47818</v>
      </c>
      <c r="H2562" s="410" t="s">
        <v>606</v>
      </c>
      <c r="I2562" s="417">
        <v>12</v>
      </c>
      <c r="J2562" s="417">
        <v>12</v>
      </c>
      <c r="K2562" s="417">
        <v>6</v>
      </c>
      <c r="L2562" s="417">
        <v>5</v>
      </c>
      <c r="M2562" s="410"/>
      <c r="N2562" s="410" t="s">
        <v>116</v>
      </c>
      <c r="O2562" s="85"/>
      <c r="P2562" s="85"/>
      <c r="Q2562" s="85"/>
      <c r="R2562" s="85"/>
      <c r="S2562" s="85" t="s">
        <v>1768</v>
      </c>
    </row>
    <row r="2563" spans="1:19" ht="14.5" customHeight="1">
      <c r="A2563" s="82" t="str">
        <f t="shared" si="40"/>
        <v>C0135</v>
      </c>
      <c r="B2563" s="410" t="s">
        <v>860</v>
      </c>
      <c r="C2563" s="410" t="s">
        <v>5269</v>
      </c>
      <c r="D2563" s="410" t="s">
        <v>1813</v>
      </c>
      <c r="E2563" s="410" t="s">
        <v>5482</v>
      </c>
      <c r="F2563" s="410" t="s">
        <v>5483</v>
      </c>
      <c r="G2563" s="416">
        <v>47818</v>
      </c>
      <c r="H2563" s="410" t="s">
        <v>606</v>
      </c>
      <c r="I2563" s="67">
        <v>12</v>
      </c>
      <c r="J2563" s="67">
        <v>12</v>
      </c>
      <c r="K2563" s="67">
        <v>6</v>
      </c>
      <c r="L2563" s="67">
        <v>5</v>
      </c>
      <c r="M2563" s="410"/>
      <c r="N2563" s="410" t="s">
        <v>116</v>
      </c>
      <c r="O2563" s="85"/>
      <c r="P2563" s="85"/>
      <c r="Q2563" s="85"/>
      <c r="R2563" s="85"/>
      <c r="S2563" s="85" t="s">
        <v>1768</v>
      </c>
    </row>
    <row r="2564" spans="1:19" ht="14.5" customHeight="1">
      <c r="A2564" s="82" t="str">
        <f t="shared" si="40"/>
        <v>C0135</v>
      </c>
      <c r="B2564" s="410" t="s">
        <v>860</v>
      </c>
      <c r="C2564" s="410" t="s">
        <v>5269</v>
      </c>
      <c r="D2564" s="410" t="s">
        <v>1813</v>
      </c>
      <c r="E2564" s="410" t="s">
        <v>5484</v>
      </c>
      <c r="F2564" s="410" t="s">
        <v>5485</v>
      </c>
      <c r="G2564" s="416">
        <v>47818</v>
      </c>
      <c r="H2564" s="410" t="s">
        <v>606</v>
      </c>
      <c r="I2564" s="67">
        <v>12</v>
      </c>
      <c r="J2564" s="67">
        <v>12</v>
      </c>
      <c r="K2564" s="67">
        <v>6</v>
      </c>
      <c r="L2564" s="67">
        <v>5</v>
      </c>
      <c r="M2564" s="410"/>
      <c r="N2564" s="410" t="s">
        <v>116</v>
      </c>
      <c r="O2564" s="85"/>
      <c r="P2564" s="85"/>
      <c r="Q2564" s="85"/>
      <c r="R2564" s="85"/>
      <c r="S2564" s="85" t="s">
        <v>1768</v>
      </c>
    </row>
    <row r="2565" spans="1:19" ht="14.5" customHeight="1">
      <c r="A2565" s="103" t="str">
        <f t="shared" si="40"/>
        <v>C0135</v>
      </c>
      <c r="B2565" s="414" t="s">
        <v>860</v>
      </c>
      <c r="C2565" s="414" t="s">
        <v>5269</v>
      </c>
      <c r="D2565" s="414" t="s">
        <v>1813</v>
      </c>
      <c r="E2565" s="414" t="s">
        <v>5270</v>
      </c>
      <c r="F2565" s="414" t="s">
        <v>5271</v>
      </c>
      <c r="G2565" s="418">
        <v>47818</v>
      </c>
      <c r="H2565" s="414" t="s">
        <v>606</v>
      </c>
      <c r="I2565" s="419">
        <v>6</v>
      </c>
      <c r="J2565" s="419">
        <v>12</v>
      </c>
      <c r="K2565" s="419">
        <v>12</v>
      </c>
      <c r="L2565" s="419">
        <v>5</v>
      </c>
      <c r="M2565" s="414"/>
      <c r="N2565" s="414" t="s">
        <v>116</v>
      </c>
      <c r="O2565" s="103"/>
      <c r="P2565" s="103"/>
      <c r="Q2565" s="103"/>
      <c r="R2565" s="103"/>
      <c r="S2565" s="103" t="s">
        <v>1768</v>
      </c>
    </row>
    <row r="2566" spans="1:19" ht="14.5" customHeight="1">
      <c r="A2566" s="103" t="str">
        <f t="shared" si="40"/>
        <v>C0135</v>
      </c>
      <c r="B2566" s="414" t="s">
        <v>860</v>
      </c>
      <c r="C2566" s="414" t="s">
        <v>5269</v>
      </c>
      <c r="D2566" s="414" t="s">
        <v>1813</v>
      </c>
      <c r="E2566" s="414" t="s">
        <v>5272</v>
      </c>
      <c r="F2566" s="414" t="s">
        <v>5273</v>
      </c>
      <c r="G2566" s="418">
        <v>47818</v>
      </c>
      <c r="H2566" s="414" t="s">
        <v>606</v>
      </c>
      <c r="I2566" s="419">
        <v>6</v>
      </c>
      <c r="J2566" s="419">
        <v>12</v>
      </c>
      <c r="K2566" s="419">
        <v>12</v>
      </c>
      <c r="L2566" s="419">
        <v>5</v>
      </c>
      <c r="M2566" s="414"/>
      <c r="N2566" s="414" t="s">
        <v>116</v>
      </c>
      <c r="O2566" s="103"/>
      <c r="P2566" s="103"/>
      <c r="Q2566" s="103"/>
      <c r="R2566" s="103"/>
      <c r="S2566" s="103" t="s">
        <v>1768</v>
      </c>
    </row>
    <row r="2567" spans="1:19" ht="14.5" customHeight="1">
      <c r="A2567" s="103" t="str">
        <f t="shared" si="40"/>
        <v>C0135</v>
      </c>
      <c r="B2567" s="414" t="s">
        <v>860</v>
      </c>
      <c r="C2567" s="414" t="s">
        <v>5269</v>
      </c>
      <c r="D2567" s="414" t="s">
        <v>1813</v>
      </c>
      <c r="E2567" s="414" t="s">
        <v>5274</v>
      </c>
      <c r="F2567" s="414" t="s">
        <v>5275</v>
      </c>
      <c r="G2567" s="418">
        <v>47818</v>
      </c>
      <c r="H2567" s="414" t="s">
        <v>606</v>
      </c>
      <c r="I2567" s="419">
        <v>6</v>
      </c>
      <c r="J2567" s="419">
        <v>12</v>
      </c>
      <c r="K2567" s="419">
        <v>12</v>
      </c>
      <c r="L2567" s="419">
        <v>5</v>
      </c>
      <c r="M2567" s="414"/>
      <c r="N2567" s="414" t="s">
        <v>116</v>
      </c>
      <c r="O2567" s="103"/>
      <c r="P2567" s="103"/>
      <c r="Q2567" s="103"/>
      <c r="R2567" s="103"/>
      <c r="S2567" s="103" t="s">
        <v>1768</v>
      </c>
    </row>
    <row r="2568" spans="1:19" ht="14.5" customHeight="1">
      <c r="A2568" s="103" t="str">
        <f t="shared" si="40"/>
        <v>C0135</v>
      </c>
      <c r="B2568" s="414" t="s">
        <v>860</v>
      </c>
      <c r="C2568" s="414" t="s">
        <v>5269</v>
      </c>
      <c r="D2568" s="414" t="s">
        <v>1813</v>
      </c>
      <c r="E2568" s="414" t="s">
        <v>5276</v>
      </c>
      <c r="F2568" s="414" t="s">
        <v>5277</v>
      </c>
      <c r="G2568" s="418">
        <v>47818</v>
      </c>
      <c r="H2568" s="414" t="s">
        <v>606</v>
      </c>
      <c r="I2568" s="419">
        <v>6</v>
      </c>
      <c r="J2568" s="419">
        <v>12</v>
      </c>
      <c r="K2568" s="419">
        <v>12</v>
      </c>
      <c r="L2568" s="419">
        <v>5</v>
      </c>
      <c r="M2568" s="414"/>
      <c r="N2568" s="414" t="s">
        <v>116</v>
      </c>
      <c r="O2568" s="103"/>
      <c r="P2568" s="103"/>
      <c r="Q2568" s="103"/>
      <c r="R2568" s="103"/>
      <c r="S2568" s="103" t="s">
        <v>1768</v>
      </c>
    </row>
    <row r="2569" spans="1:19" ht="14.5" customHeight="1">
      <c r="A2569" s="103" t="str">
        <f t="shared" si="40"/>
        <v>C0135</v>
      </c>
      <c r="B2569" s="414" t="s">
        <v>860</v>
      </c>
      <c r="C2569" s="414" t="s">
        <v>5269</v>
      </c>
      <c r="D2569" s="414" t="s">
        <v>1813</v>
      </c>
      <c r="E2569" s="414" t="s">
        <v>5278</v>
      </c>
      <c r="F2569" s="414" t="s">
        <v>5279</v>
      </c>
      <c r="G2569" s="418">
        <v>47818</v>
      </c>
      <c r="H2569" s="414" t="s">
        <v>606</v>
      </c>
      <c r="I2569" s="419">
        <v>6</v>
      </c>
      <c r="J2569" s="419">
        <v>12</v>
      </c>
      <c r="K2569" s="419">
        <v>12</v>
      </c>
      <c r="L2569" s="419">
        <v>5</v>
      </c>
      <c r="M2569" s="414"/>
      <c r="N2569" s="414" t="s">
        <v>116</v>
      </c>
      <c r="O2569" s="103"/>
      <c r="P2569" s="103"/>
      <c r="Q2569" s="103"/>
      <c r="R2569" s="103"/>
      <c r="S2569" s="103" t="s">
        <v>1768</v>
      </c>
    </row>
    <row r="2570" spans="1:19" ht="14.5" customHeight="1">
      <c r="A2570" s="103" t="str">
        <f t="shared" si="40"/>
        <v>C0135</v>
      </c>
      <c r="B2570" s="414" t="s">
        <v>860</v>
      </c>
      <c r="C2570" s="414" t="s">
        <v>5269</v>
      </c>
      <c r="D2570" s="414" t="s">
        <v>1813</v>
      </c>
      <c r="E2570" s="414" t="s">
        <v>5280</v>
      </c>
      <c r="F2570" s="414" t="s">
        <v>5281</v>
      </c>
      <c r="G2570" s="418">
        <v>47818</v>
      </c>
      <c r="H2570" s="414" t="s">
        <v>606</v>
      </c>
      <c r="I2570" s="419">
        <v>6</v>
      </c>
      <c r="J2570" s="419">
        <v>12</v>
      </c>
      <c r="K2570" s="419">
        <v>12</v>
      </c>
      <c r="L2570" s="419">
        <v>5</v>
      </c>
      <c r="M2570" s="414"/>
      <c r="N2570" s="414" t="s">
        <v>116</v>
      </c>
      <c r="O2570" s="103"/>
      <c r="P2570" s="103"/>
      <c r="Q2570" s="103"/>
      <c r="R2570" s="103"/>
      <c r="S2570" s="103" t="s">
        <v>1768</v>
      </c>
    </row>
    <row r="2571" spans="1:19" ht="14.5" customHeight="1">
      <c r="A2571" s="103" t="str">
        <f t="shared" si="40"/>
        <v>C0135</v>
      </c>
      <c r="B2571" s="414" t="s">
        <v>860</v>
      </c>
      <c r="C2571" s="414" t="s">
        <v>5269</v>
      </c>
      <c r="D2571" s="414" t="s">
        <v>1813</v>
      </c>
      <c r="E2571" s="414" t="s">
        <v>5282</v>
      </c>
      <c r="F2571" s="414" t="s">
        <v>5283</v>
      </c>
      <c r="G2571" s="418">
        <v>47818</v>
      </c>
      <c r="H2571" s="414" t="s">
        <v>606</v>
      </c>
      <c r="I2571" s="419">
        <v>6</v>
      </c>
      <c r="J2571" s="419">
        <v>12</v>
      </c>
      <c r="K2571" s="419">
        <v>12</v>
      </c>
      <c r="L2571" s="419">
        <v>5</v>
      </c>
      <c r="M2571" s="414"/>
      <c r="N2571" s="414" t="s">
        <v>116</v>
      </c>
      <c r="O2571" s="103"/>
      <c r="P2571" s="103"/>
      <c r="Q2571" s="103"/>
      <c r="R2571" s="103"/>
      <c r="S2571" s="103" t="s">
        <v>1768</v>
      </c>
    </row>
    <row r="2572" spans="1:19" ht="14.5" customHeight="1">
      <c r="A2572" s="103" t="str">
        <f t="shared" si="40"/>
        <v>C0135</v>
      </c>
      <c r="B2572" s="414" t="s">
        <v>860</v>
      </c>
      <c r="C2572" s="414" t="s">
        <v>5269</v>
      </c>
      <c r="D2572" s="414" t="s">
        <v>1813</v>
      </c>
      <c r="E2572" s="414" t="s">
        <v>5284</v>
      </c>
      <c r="F2572" s="414" t="s">
        <v>5285</v>
      </c>
      <c r="G2572" s="310">
        <v>47818</v>
      </c>
      <c r="H2572" s="414" t="s">
        <v>606</v>
      </c>
      <c r="I2572" s="68">
        <v>6</v>
      </c>
      <c r="J2572" s="68">
        <v>12</v>
      </c>
      <c r="K2572" s="68">
        <v>12</v>
      </c>
      <c r="L2572" s="68">
        <v>5</v>
      </c>
      <c r="M2572" s="414"/>
      <c r="N2572" s="414" t="s">
        <v>116</v>
      </c>
      <c r="O2572" s="103"/>
      <c r="P2572" s="103"/>
      <c r="Q2572" s="103"/>
      <c r="R2572" s="103"/>
      <c r="S2572" s="103" t="s">
        <v>1768</v>
      </c>
    </row>
    <row r="2573" spans="1:19" ht="14.5" customHeight="1">
      <c r="A2573" s="103" t="str">
        <f t="shared" si="40"/>
        <v>C0135</v>
      </c>
      <c r="B2573" s="414" t="s">
        <v>860</v>
      </c>
      <c r="C2573" s="414" t="s">
        <v>5269</v>
      </c>
      <c r="D2573" s="414" t="s">
        <v>1813</v>
      </c>
      <c r="E2573" s="414" t="s">
        <v>5286</v>
      </c>
      <c r="F2573" s="414" t="s">
        <v>5287</v>
      </c>
      <c r="G2573" s="418">
        <v>47818</v>
      </c>
      <c r="H2573" s="414" t="s">
        <v>606</v>
      </c>
      <c r="I2573" s="68">
        <v>6</v>
      </c>
      <c r="J2573" s="68">
        <v>12</v>
      </c>
      <c r="K2573" s="68">
        <v>12</v>
      </c>
      <c r="L2573" s="68">
        <v>5</v>
      </c>
      <c r="M2573" s="414"/>
      <c r="N2573" s="414" t="s">
        <v>116</v>
      </c>
      <c r="O2573" s="103"/>
      <c r="P2573" s="103"/>
      <c r="Q2573" s="103"/>
      <c r="R2573" s="103"/>
      <c r="S2573" s="103" t="s">
        <v>1768</v>
      </c>
    </row>
    <row r="2574" spans="1:19" ht="14.5" customHeight="1">
      <c r="A2574" s="103" t="str">
        <f t="shared" si="40"/>
        <v>C0135</v>
      </c>
      <c r="B2574" s="414" t="s">
        <v>860</v>
      </c>
      <c r="C2574" s="414" t="s">
        <v>5269</v>
      </c>
      <c r="D2574" s="414" t="s">
        <v>1813</v>
      </c>
      <c r="E2574" s="414" t="s">
        <v>5288</v>
      </c>
      <c r="F2574" s="414" t="s">
        <v>5289</v>
      </c>
      <c r="G2574" s="418">
        <v>47818</v>
      </c>
      <c r="H2574" s="414" t="s">
        <v>606</v>
      </c>
      <c r="I2574" s="419">
        <v>6</v>
      </c>
      <c r="J2574" s="419">
        <v>12</v>
      </c>
      <c r="K2574" s="419">
        <v>12</v>
      </c>
      <c r="L2574" s="419">
        <v>5</v>
      </c>
      <c r="M2574" s="414"/>
      <c r="N2574" s="414" t="s">
        <v>116</v>
      </c>
      <c r="O2574" s="103"/>
      <c r="P2574" s="103"/>
      <c r="Q2574" s="103"/>
      <c r="R2574" s="103"/>
      <c r="S2574" s="103" t="s">
        <v>1768</v>
      </c>
    </row>
    <row r="2575" spans="1:19" ht="14.5" customHeight="1">
      <c r="A2575" s="103" t="str">
        <f t="shared" si="40"/>
        <v>C0135</v>
      </c>
      <c r="B2575" s="414" t="s">
        <v>860</v>
      </c>
      <c r="C2575" s="414" t="s">
        <v>5269</v>
      </c>
      <c r="D2575" s="414" t="s">
        <v>1813</v>
      </c>
      <c r="E2575" s="414" t="s">
        <v>5290</v>
      </c>
      <c r="F2575" s="414" t="s">
        <v>5291</v>
      </c>
      <c r="G2575" s="418">
        <v>47818</v>
      </c>
      <c r="H2575" s="414" t="s">
        <v>606</v>
      </c>
      <c r="I2575" s="419">
        <v>6</v>
      </c>
      <c r="J2575" s="419">
        <v>12</v>
      </c>
      <c r="K2575" s="419">
        <v>12</v>
      </c>
      <c r="L2575" s="419">
        <v>5</v>
      </c>
      <c r="M2575" s="414"/>
      <c r="N2575" s="414" t="s">
        <v>116</v>
      </c>
      <c r="O2575" s="103"/>
      <c r="P2575" s="103"/>
      <c r="Q2575" s="103"/>
      <c r="R2575" s="103"/>
      <c r="S2575" s="103" t="s">
        <v>1768</v>
      </c>
    </row>
    <row r="2576" spans="1:19" ht="14.5" customHeight="1">
      <c r="A2576" s="103" t="str">
        <f t="shared" si="40"/>
        <v>C0135</v>
      </c>
      <c r="B2576" s="414" t="s">
        <v>860</v>
      </c>
      <c r="C2576" s="414" t="s">
        <v>5269</v>
      </c>
      <c r="D2576" s="414" t="s">
        <v>1813</v>
      </c>
      <c r="E2576" s="414" t="s">
        <v>5292</v>
      </c>
      <c r="F2576" s="414" t="s">
        <v>5293</v>
      </c>
      <c r="G2576" s="418">
        <v>47818</v>
      </c>
      <c r="H2576" s="414" t="s">
        <v>606</v>
      </c>
      <c r="I2576" s="419">
        <v>6</v>
      </c>
      <c r="J2576" s="419">
        <v>12</v>
      </c>
      <c r="K2576" s="419">
        <v>12</v>
      </c>
      <c r="L2576" s="419">
        <v>5</v>
      </c>
      <c r="M2576" s="414"/>
      <c r="N2576" s="414" t="s">
        <v>116</v>
      </c>
      <c r="O2576" s="103"/>
      <c r="P2576" s="103"/>
      <c r="Q2576" s="103"/>
      <c r="R2576" s="103"/>
      <c r="S2576" s="103" t="s">
        <v>1768</v>
      </c>
    </row>
    <row r="2577" spans="1:19" ht="14.5" customHeight="1">
      <c r="A2577" s="103" t="str">
        <f t="shared" si="40"/>
        <v>C0135</v>
      </c>
      <c r="B2577" s="414" t="s">
        <v>860</v>
      </c>
      <c r="C2577" s="414" t="s">
        <v>5269</v>
      </c>
      <c r="D2577" s="414" t="s">
        <v>1813</v>
      </c>
      <c r="E2577" s="414" t="s">
        <v>5294</v>
      </c>
      <c r="F2577" s="414" t="s">
        <v>5295</v>
      </c>
      <c r="G2577" s="418">
        <v>47818</v>
      </c>
      <c r="H2577" s="414" t="s">
        <v>606</v>
      </c>
      <c r="I2577" s="419">
        <v>6</v>
      </c>
      <c r="J2577" s="419">
        <v>12</v>
      </c>
      <c r="K2577" s="419">
        <v>12</v>
      </c>
      <c r="L2577" s="419">
        <v>5</v>
      </c>
      <c r="M2577" s="414"/>
      <c r="N2577" s="414" t="s">
        <v>116</v>
      </c>
      <c r="O2577" s="103"/>
      <c r="P2577" s="103"/>
      <c r="Q2577" s="103"/>
      <c r="R2577" s="103"/>
      <c r="S2577" s="103" t="s">
        <v>1768</v>
      </c>
    </row>
    <row r="2578" spans="1:19" ht="14.5" customHeight="1">
      <c r="A2578" s="103" t="str">
        <f t="shared" si="40"/>
        <v>C0135</v>
      </c>
      <c r="B2578" s="414" t="s">
        <v>860</v>
      </c>
      <c r="C2578" s="414" t="s">
        <v>5269</v>
      </c>
      <c r="D2578" s="414" t="s">
        <v>1813</v>
      </c>
      <c r="E2578" s="414" t="s">
        <v>5296</v>
      </c>
      <c r="F2578" s="414" t="s">
        <v>5297</v>
      </c>
      <c r="G2578" s="418">
        <v>47818</v>
      </c>
      <c r="H2578" s="414" t="s">
        <v>606</v>
      </c>
      <c r="I2578" s="68">
        <v>6</v>
      </c>
      <c r="J2578" s="68">
        <v>12</v>
      </c>
      <c r="K2578" s="68">
        <v>12</v>
      </c>
      <c r="L2578" s="68">
        <v>5</v>
      </c>
      <c r="M2578" s="414"/>
      <c r="N2578" s="414" t="s">
        <v>116</v>
      </c>
      <c r="O2578" s="103"/>
      <c r="P2578" s="103"/>
      <c r="Q2578" s="103"/>
      <c r="R2578" s="103"/>
      <c r="S2578" s="103" t="s">
        <v>1768</v>
      </c>
    </row>
    <row r="2579" spans="1:19" ht="14.5" customHeight="1">
      <c r="A2579" s="103" t="str">
        <f t="shared" si="40"/>
        <v>C0135</v>
      </c>
      <c r="B2579" s="414" t="s">
        <v>860</v>
      </c>
      <c r="C2579" s="414" t="s">
        <v>5269</v>
      </c>
      <c r="D2579" s="414" t="s">
        <v>1813</v>
      </c>
      <c r="E2579" s="414" t="s">
        <v>5298</v>
      </c>
      <c r="F2579" s="414" t="s">
        <v>5299</v>
      </c>
      <c r="G2579" s="418">
        <v>47818</v>
      </c>
      <c r="H2579" s="414" t="s">
        <v>606</v>
      </c>
      <c r="I2579" s="68">
        <v>6</v>
      </c>
      <c r="J2579" s="68">
        <v>12</v>
      </c>
      <c r="K2579" s="68">
        <v>12</v>
      </c>
      <c r="L2579" s="68">
        <v>5</v>
      </c>
      <c r="M2579" s="414"/>
      <c r="N2579" s="414" t="s">
        <v>116</v>
      </c>
      <c r="O2579" s="103"/>
      <c r="P2579" s="103"/>
      <c r="Q2579" s="103"/>
      <c r="R2579" s="103"/>
      <c r="S2579" s="103" t="s">
        <v>1768</v>
      </c>
    </row>
    <row r="2580" spans="1:19" ht="14.5" customHeight="1">
      <c r="A2580" s="103" t="str">
        <f t="shared" si="40"/>
        <v>C0135</v>
      </c>
      <c r="B2580" s="414" t="s">
        <v>860</v>
      </c>
      <c r="C2580" s="414" t="s">
        <v>5269</v>
      </c>
      <c r="D2580" s="414" t="s">
        <v>1813</v>
      </c>
      <c r="E2580" s="414" t="s">
        <v>5300</v>
      </c>
      <c r="F2580" s="414" t="s">
        <v>5301</v>
      </c>
      <c r="G2580" s="418">
        <v>47818</v>
      </c>
      <c r="H2580" s="414" t="s">
        <v>606</v>
      </c>
      <c r="I2580" s="419">
        <v>6</v>
      </c>
      <c r="J2580" s="419">
        <v>12</v>
      </c>
      <c r="K2580" s="419">
        <v>12</v>
      </c>
      <c r="L2580" s="419">
        <v>5</v>
      </c>
      <c r="M2580" s="414"/>
      <c r="N2580" s="414" t="s">
        <v>116</v>
      </c>
      <c r="O2580" s="103"/>
      <c r="P2580" s="103"/>
      <c r="Q2580" s="103"/>
      <c r="R2580" s="103"/>
      <c r="S2580" s="103" t="s">
        <v>1768</v>
      </c>
    </row>
    <row r="2581" spans="1:19" ht="14.5" customHeight="1">
      <c r="A2581" s="103" t="str">
        <f t="shared" si="40"/>
        <v>C0135</v>
      </c>
      <c r="B2581" s="414" t="s">
        <v>860</v>
      </c>
      <c r="C2581" s="414" t="s">
        <v>5269</v>
      </c>
      <c r="D2581" s="414" t="s">
        <v>1813</v>
      </c>
      <c r="E2581" s="414" t="s">
        <v>5302</v>
      </c>
      <c r="F2581" s="414" t="s">
        <v>5303</v>
      </c>
      <c r="G2581" s="418">
        <v>47818</v>
      </c>
      <c r="H2581" s="414" t="s">
        <v>606</v>
      </c>
      <c r="I2581" s="419">
        <v>6</v>
      </c>
      <c r="J2581" s="419">
        <v>12</v>
      </c>
      <c r="K2581" s="419">
        <v>12</v>
      </c>
      <c r="L2581" s="419">
        <v>5</v>
      </c>
      <c r="M2581" s="414"/>
      <c r="N2581" s="414" t="s">
        <v>116</v>
      </c>
      <c r="O2581" s="103"/>
      <c r="P2581" s="103"/>
      <c r="Q2581" s="103"/>
      <c r="R2581" s="103"/>
      <c r="S2581" s="103" t="s">
        <v>1768</v>
      </c>
    </row>
    <row r="2582" spans="1:19" ht="14.5" customHeight="1">
      <c r="A2582" s="103" t="str">
        <f t="shared" si="40"/>
        <v>C0135</v>
      </c>
      <c r="B2582" s="77" t="s">
        <v>860</v>
      </c>
      <c r="C2582" s="77" t="s">
        <v>5269</v>
      </c>
      <c r="D2582" s="77" t="s">
        <v>1813</v>
      </c>
      <c r="E2582" s="77" t="s">
        <v>5304</v>
      </c>
      <c r="F2582" s="77" t="s">
        <v>5305</v>
      </c>
      <c r="G2582" s="310">
        <v>47818</v>
      </c>
      <c r="H2582" s="77" t="s">
        <v>606</v>
      </c>
      <c r="I2582" s="68">
        <v>6</v>
      </c>
      <c r="J2582" s="68">
        <v>12</v>
      </c>
      <c r="K2582" s="68">
        <v>12</v>
      </c>
      <c r="L2582" s="68">
        <v>5</v>
      </c>
      <c r="M2582" s="77"/>
      <c r="N2582" s="77" t="s">
        <v>116</v>
      </c>
      <c r="O2582" s="103"/>
      <c r="P2582" s="103"/>
      <c r="Q2582" s="103"/>
      <c r="R2582" s="103"/>
      <c r="S2582" s="103" t="s">
        <v>1768</v>
      </c>
    </row>
    <row r="2583" spans="1:19" ht="14.5" customHeight="1">
      <c r="A2583" s="103" t="str">
        <f t="shared" si="40"/>
        <v>C0135</v>
      </c>
      <c r="B2583" s="77" t="s">
        <v>860</v>
      </c>
      <c r="C2583" s="77" t="s">
        <v>5269</v>
      </c>
      <c r="D2583" s="77" t="s">
        <v>1813</v>
      </c>
      <c r="E2583" s="77" t="s">
        <v>5306</v>
      </c>
      <c r="F2583" s="77" t="s">
        <v>5307</v>
      </c>
      <c r="G2583" s="310">
        <v>47818</v>
      </c>
      <c r="H2583" s="77" t="s">
        <v>606</v>
      </c>
      <c r="I2583" s="68">
        <v>6</v>
      </c>
      <c r="J2583" s="68">
        <v>12</v>
      </c>
      <c r="K2583" s="68">
        <v>12</v>
      </c>
      <c r="L2583" s="68">
        <v>5</v>
      </c>
      <c r="M2583" s="77"/>
      <c r="N2583" s="77" t="s">
        <v>116</v>
      </c>
      <c r="O2583" s="103"/>
      <c r="P2583" s="103"/>
      <c r="Q2583" s="103"/>
      <c r="R2583" s="103"/>
      <c r="S2583" s="103" t="s">
        <v>1768</v>
      </c>
    </row>
    <row r="2584" spans="1:19" ht="14.5" customHeight="1">
      <c r="A2584" s="103" t="str">
        <f t="shared" si="40"/>
        <v>C0135</v>
      </c>
      <c r="B2584" s="77" t="s">
        <v>860</v>
      </c>
      <c r="C2584" s="77" t="s">
        <v>5269</v>
      </c>
      <c r="D2584" s="77" t="s">
        <v>1813</v>
      </c>
      <c r="E2584" s="77" t="s">
        <v>5308</v>
      </c>
      <c r="F2584" s="77" t="s">
        <v>5309</v>
      </c>
      <c r="G2584" s="310">
        <v>47818</v>
      </c>
      <c r="H2584" s="77" t="s">
        <v>606</v>
      </c>
      <c r="I2584" s="68">
        <v>6</v>
      </c>
      <c r="J2584" s="68">
        <v>12</v>
      </c>
      <c r="K2584" s="68">
        <v>12</v>
      </c>
      <c r="L2584" s="68">
        <v>5</v>
      </c>
      <c r="M2584" s="77"/>
      <c r="N2584" s="77" t="s">
        <v>116</v>
      </c>
      <c r="O2584" s="103"/>
      <c r="P2584" s="103"/>
      <c r="Q2584" s="103"/>
      <c r="R2584" s="103"/>
      <c r="S2584" s="103" t="s">
        <v>1768</v>
      </c>
    </row>
    <row r="2585" spans="1:19" ht="14.5" customHeight="1">
      <c r="A2585" s="103" t="str">
        <f t="shared" si="40"/>
        <v>C0135</v>
      </c>
      <c r="B2585" s="77" t="s">
        <v>860</v>
      </c>
      <c r="C2585" s="77" t="s">
        <v>5269</v>
      </c>
      <c r="D2585" s="77" t="s">
        <v>1813</v>
      </c>
      <c r="E2585" s="77" t="s">
        <v>5310</v>
      </c>
      <c r="F2585" s="77" t="s">
        <v>5311</v>
      </c>
      <c r="G2585" s="310">
        <v>47818</v>
      </c>
      <c r="H2585" s="77" t="s">
        <v>606</v>
      </c>
      <c r="I2585" s="68">
        <v>6</v>
      </c>
      <c r="J2585" s="68">
        <v>12</v>
      </c>
      <c r="K2585" s="68">
        <v>12</v>
      </c>
      <c r="L2585" s="68">
        <v>5</v>
      </c>
      <c r="M2585" s="77"/>
      <c r="N2585" s="77" t="s">
        <v>116</v>
      </c>
      <c r="O2585" s="103"/>
      <c r="P2585" s="103"/>
      <c r="Q2585" s="103"/>
      <c r="R2585" s="103"/>
      <c r="S2585" s="103" t="s">
        <v>1768</v>
      </c>
    </row>
    <row r="2586" spans="1:19" ht="14.5" customHeight="1">
      <c r="A2586" s="103" t="str">
        <f t="shared" si="40"/>
        <v>C0135</v>
      </c>
      <c r="B2586" s="77" t="s">
        <v>860</v>
      </c>
      <c r="C2586" s="77" t="s">
        <v>5269</v>
      </c>
      <c r="D2586" s="77" t="s">
        <v>1813</v>
      </c>
      <c r="E2586" s="77" t="s">
        <v>5312</v>
      </c>
      <c r="F2586" s="77" t="s">
        <v>5313</v>
      </c>
      <c r="G2586" s="310">
        <v>47818</v>
      </c>
      <c r="H2586" s="77" t="s">
        <v>606</v>
      </c>
      <c r="I2586" s="68">
        <v>6</v>
      </c>
      <c r="J2586" s="68">
        <v>12</v>
      </c>
      <c r="K2586" s="68">
        <v>12</v>
      </c>
      <c r="L2586" s="68">
        <v>5</v>
      </c>
      <c r="M2586" s="77"/>
      <c r="N2586" s="77" t="s">
        <v>116</v>
      </c>
      <c r="O2586" s="103"/>
      <c r="P2586" s="103"/>
      <c r="Q2586" s="103"/>
      <c r="R2586" s="103"/>
      <c r="S2586" s="103" t="s">
        <v>1768</v>
      </c>
    </row>
    <row r="2587" spans="1:19" ht="14.5" customHeight="1">
      <c r="A2587" s="103" t="str">
        <f t="shared" si="40"/>
        <v>C0135</v>
      </c>
      <c r="B2587" s="77" t="s">
        <v>860</v>
      </c>
      <c r="C2587" s="77" t="s">
        <v>5269</v>
      </c>
      <c r="D2587" s="77" t="s">
        <v>1813</v>
      </c>
      <c r="E2587" s="77" t="s">
        <v>5314</v>
      </c>
      <c r="F2587" s="77" t="s">
        <v>5315</v>
      </c>
      <c r="G2587" s="310">
        <v>47818</v>
      </c>
      <c r="H2587" s="77" t="s">
        <v>606</v>
      </c>
      <c r="I2587" s="68">
        <v>6</v>
      </c>
      <c r="J2587" s="68">
        <v>12</v>
      </c>
      <c r="K2587" s="68">
        <v>12</v>
      </c>
      <c r="L2587" s="68">
        <v>5</v>
      </c>
      <c r="M2587" s="77"/>
      <c r="N2587" s="77" t="s">
        <v>116</v>
      </c>
      <c r="O2587" s="103"/>
      <c r="P2587" s="103"/>
      <c r="Q2587" s="103"/>
      <c r="R2587" s="103"/>
      <c r="S2587" s="103" t="s">
        <v>1768</v>
      </c>
    </row>
    <row r="2588" spans="1:19" ht="14.5" customHeight="1">
      <c r="A2588" s="103" t="str">
        <f t="shared" si="40"/>
        <v>C0135</v>
      </c>
      <c r="B2588" s="77" t="s">
        <v>860</v>
      </c>
      <c r="C2588" s="77" t="s">
        <v>5269</v>
      </c>
      <c r="D2588" s="77" t="s">
        <v>1813</v>
      </c>
      <c r="E2588" s="77" t="s">
        <v>5316</v>
      </c>
      <c r="F2588" s="77" t="s">
        <v>5317</v>
      </c>
      <c r="G2588" s="310">
        <v>47818</v>
      </c>
      <c r="H2588" s="77" t="s">
        <v>606</v>
      </c>
      <c r="I2588" s="68">
        <v>6</v>
      </c>
      <c r="J2588" s="68">
        <v>12</v>
      </c>
      <c r="K2588" s="68">
        <v>12</v>
      </c>
      <c r="L2588" s="68">
        <v>5</v>
      </c>
      <c r="M2588" s="77"/>
      <c r="N2588" s="77" t="s">
        <v>116</v>
      </c>
      <c r="O2588" s="103"/>
      <c r="P2588" s="103"/>
      <c r="Q2588" s="103"/>
      <c r="R2588" s="103"/>
      <c r="S2588" s="103" t="s">
        <v>1768</v>
      </c>
    </row>
    <row r="2589" spans="1:19" ht="14.5" customHeight="1">
      <c r="A2589" s="103" t="str">
        <f t="shared" si="40"/>
        <v>C0135</v>
      </c>
      <c r="B2589" s="77" t="s">
        <v>860</v>
      </c>
      <c r="C2589" s="77" t="s">
        <v>5269</v>
      </c>
      <c r="D2589" s="77" t="s">
        <v>1813</v>
      </c>
      <c r="E2589" s="77" t="s">
        <v>5318</v>
      </c>
      <c r="F2589" s="77" t="s">
        <v>5319</v>
      </c>
      <c r="G2589" s="310">
        <v>47818</v>
      </c>
      <c r="H2589" s="77" t="s">
        <v>606</v>
      </c>
      <c r="I2589" s="68">
        <v>6</v>
      </c>
      <c r="J2589" s="68">
        <v>12</v>
      </c>
      <c r="K2589" s="68">
        <v>12</v>
      </c>
      <c r="L2589" s="68">
        <v>5</v>
      </c>
      <c r="M2589" s="77"/>
      <c r="N2589" s="77" t="s">
        <v>116</v>
      </c>
      <c r="O2589" s="103"/>
      <c r="P2589" s="103"/>
      <c r="Q2589" s="103"/>
      <c r="R2589" s="103"/>
      <c r="S2589" s="103" t="s">
        <v>1768</v>
      </c>
    </row>
    <row r="2590" spans="1:19" ht="14.5" customHeight="1">
      <c r="A2590" s="103" t="str">
        <f t="shared" si="40"/>
        <v>C0135</v>
      </c>
      <c r="B2590" s="77" t="s">
        <v>860</v>
      </c>
      <c r="C2590" s="77" t="s">
        <v>5269</v>
      </c>
      <c r="D2590" s="77" t="s">
        <v>1813</v>
      </c>
      <c r="E2590" s="77" t="s">
        <v>5320</v>
      </c>
      <c r="F2590" s="77" t="s">
        <v>5321</v>
      </c>
      <c r="G2590" s="310">
        <v>47818</v>
      </c>
      <c r="H2590" s="77" t="s">
        <v>606</v>
      </c>
      <c r="I2590" s="68">
        <v>6</v>
      </c>
      <c r="J2590" s="68">
        <v>12</v>
      </c>
      <c r="K2590" s="68">
        <v>12</v>
      </c>
      <c r="L2590" s="68">
        <v>5</v>
      </c>
      <c r="M2590" s="77"/>
      <c r="N2590" s="77" t="s">
        <v>116</v>
      </c>
      <c r="O2590" s="103"/>
      <c r="P2590" s="103"/>
      <c r="Q2590" s="103"/>
      <c r="R2590" s="103"/>
      <c r="S2590" s="103" t="s">
        <v>1768</v>
      </c>
    </row>
    <row r="2591" spans="1:19" ht="14.5" customHeight="1">
      <c r="A2591" s="103" t="str">
        <f t="shared" si="40"/>
        <v>C0135</v>
      </c>
      <c r="B2591" s="77" t="s">
        <v>860</v>
      </c>
      <c r="C2591" s="77" t="s">
        <v>5269</v>
      </c>
      <c r="D2591" s="77" t="s">
        <v>1813</v>
      </c>
      <c r="E2591" s="77" t="s">
        <v>5322</v>
      </c>
      <c r="F2591" s="77" t="s">
        <v>5323</v>
      </c>
      <c r="G2591" s="310">
        <v>47818</v>
      </c>
      <c r="H2591" s="77" t="s">
        <v>606</v>
      </c>
      <c r="I2591" s="68">
        <v>6</v>
      </c>
      <c r="J2591" s="68">
        <v>12</v>
      </c>
      <c r="K2591" s="68">
        <v>12</v>
      </c>
      <c r="L2591" s="68">
        <v>5</v>
      </c>
      <c r="M2591" s="77"/>
      <c r="N2591" s="77" t="s">
        <v>116</v>
      </c>
      <c r="O2591" s="103"/>
      <c r="P2591" s="103"/>
      <c r="Q2591" s="103"/>
      <c r="R2591" s="103"/>
      <c r="S2591" s="103" t="s">
        <v>1768</v>
      </c>
    </row>
    <row r="2592" spans="1:19" ht="14.5" customHeight="1">
      <c r="A2592" s="103" t="str">
        <f t="shared" si="40"/>
        <v>C0135</v>
      </c>
      <c r="B2592" s="77" t="s">
        <v>860</v>
      </c>
      <c r="C2592" s="77" t="s">
        <v>5269</v>
      </c>
      <c r="D2592" s="77" t="s">
        <v>1813</v>
      </c>
      <c r="E2592" s="77" t="s">
        <v>5324</v>
      </c>
      <c r="F2592" s="77" t="s">
        <v>5325</v>
      </c>
      <c r="G2592" s="310">
        <v>47818</v>
      </c>
      <c r="H2592" s="77" t="s">
        <v>606</v>
      </c>
      <c r="I2592" s="68">
        <v>6</v>
      </c>
      <c r="J2592" s="68">
        <v>12</v>
      </c>
      <c r="K2592" s="68">
        <v>12</v>
      </c>
      <c r="L2592" s="68">
        <v>5</v>
      </c>
      <c r="M2592" s="77"/>
      <c r="N2592" s="77" t="s">
        <v>116</v>
      </c>
      <c r="O2592" s="103"/>
      <c r="P2592" s="103"/>
      <c r="Q2592" s="103"/>
      <c r="R2592" s="103"/>
      <c r="S2592" s="103" t="s">
        <v>1768</v>
      </c>
    </row>
    <row r="2593" spans="1:19" ht="14.5" customHeight="1">
      <c r="A2593" s="103" t="str">
        <f t="shared" si="40"/>
        <v>C0135</v>
      </c>
      <c r="B2593" s="77" t="s">
        <v>860</v>
      </c>
      <c r="C2593" s="77" t="s">
        <v>5269</v>
      </c>
      <c r="D2593" s="77" t="s">
        <v>1813</v>
      </c>
      <c r="E2593" s="77" t="s">
        <v>5326</v>
      </c>
      <c r="F2593" s="77" t="s">
        <v>5327</v>
      </c>
      <c r="G2593" s="310">
        <v>47818</v>
      </c>
      <c r="H2593" s="77" t="s">
        <v>606</v>
      </c>
      <c r="I2593" s="68">
        <v>6</v>
      </c>
      <c r="J2593" s="68">
        <v>12</v>
      </c>
      <c r="K2593" s="68">
        <v>12</v>
      </c>
      <c r="L2593" s="68">
        <v>5</v>
      </c>
      <c r="M2593" s="77"/>
      <c r="N2593" s="77" t="s">
        <v>116</v>
      </c>
      <c r="O2593" s="103"/>
      <c r="P2593" s="103"/>
      <c r="Q2593" s="103"/>
      <c r="R2593" s="103"/>
      <c r="S2593" s="103" t="s">
        <v>1768</v>
      </c>
    </row>
    <row r="2594" spans="1:19" ht="14.5" customHeight="1">
      <c r="A2594" s="103" t="str">
        <f t="shared" si="40"/>
        <v>C0135</v>
      </c>
      <c r="B2594" s="77" t="s">
        <v>860</v>
      </c>
      <c r="C2594" s="77" t="s">
        <v>5269</v>
      </c>
      <c r="D2594" s="77" t="s">
        <v>1813</v>
      </c>
      <c r="E2594" s="77" t="s">
        <v>5328</v>
      </c>
      <c r="F2594" s="77" t="s">
        <v>5329</v>
      </c>
      <c r="G2594" s="310">
        <v>47818</v>
      </c>
      <c r="H2594" s="77" t="s">
        <v>606</v>
      </c>
      <c r="I2594" s="68">
        <v>6</v>
      </c>
      <c r="J2594" s="68">
        <v>12</v>
      </c>
      <c r="K2594" s="68">
        <v>12</v>
      </c>
      <c r="L2594" s="68">
        <v>5</v>
      </c>
      <c r="M2594" s="77"/>
      <c r="N2594" s="77" t="s">
        <v>116</v>
      </c>
      <c r="O2594" s="103"/>
      <c r="P2594" s="103"/>
      <c r="Q2594" s="103"/>
      <c r="R2594" s="103"/>
      <c r="S2594" s="103" t="s">
        <v>1768</v>
      </c>
    </row>
    <row r="2595" spans="1:19" ht="14.5" customHeight="1">
      <c r="A2595" s="103" t="str">
        <f t="shared" si="40"/>
        <v>C0135</v>
      </c>
      <c r="B2595" s="77" t="s">
        <v>860</v>
      </c>
      <c r="C2595" s="77" t="s">
        <v>5269</v>
      </c>
      <c r="D2595" s="77" t="s">
        <v>1813</v>
      </c>
      <c r="E2595" s="77" t="s">
        <v>5330</v>
      </c>
      <c r="F2595" s="77" t="s">
        <v>5331</v>
      </c>
      <c r="G2595" s="310">
        <v>47818</v>
      </c>
      <c r="H2595" s="77" t="s">
        <v>606</v>
      </c>
      <c r="I2595" s="68">
        <v>6</v>
      </c>
      <c r="J2595" s="68">
        <v>12</v>
      </c>
      <c r="K2595" s="68">
        <v>12</v>
      </c>
      <c r="L2595" s="68">
        <v>5</v>
      </c>
      <c r="M2595" s="77"/>
      <c r="N2595" s="77" t="s">
        <v>116</v>
      </c>
      <c r="O2595" s="103"/>
      <c r="P2595" s="103"/>
      <c r="Q2595" s="103"/>
      <c r="R2595" s="103"/>
      <c r="S2595" s="103" t="s">
        <v>1768</v>
      </c>
    </row>
    <row r="2596" spans="1:19" ht="14.5" customHeight="1">
      <c r="A2596" s="103" t="str">
        <f t="shared" si="40"/>
        <v>C0135</v>
      </c>
      <c r="B2596" s="77" t="s">
        <v>860</v>
      </c>
      <c r="C2596" s="77" t="s">
        <v>5269</v>
      </c>
      <c r="D2596" s="77" t="s">
        <v>1813</v>
      </c>
      <c r="E2596" s="77" t="s">
        <v>5332</v>
      </c>
      <c r="F2596" s="77" t="s">
        <v>5333</v>
      </c>
      <c r="G2596" s="310">
        <v>47818</v>
      </c>
      <c r="H2596" s="77" t="s">
        <v>606</v>
      </c>
      <c r="I2596" s="68">
        <v>6</v>
      </c>
      <c r="J2596" s="68">
        <v>12</v>
      </c>
      <c r="K2596" s="68">
        <v>12</v>
      </c>
      <c r="L2596" s="68">
        <v>5</v>
      </c>
      <c r="M2596" s="77"/>
      <c r="N2596" s="77" t="s">
        <v>116</v>
      </c>
      <c r="O2596" s="103"/>
      <c r="P2596" s="103"/>
      <c r="Q2596" s="103"/>
      <c r="R2596" s="103"/>
      <c r="S2596" s="103" t="s">
        <v>1768</v>
      </c>
    </row>
    <row r="2597" spans="1:19" ht="14.5" customHeight="1">
      <c r="A2597" s="103" t="str">
        <f t="shared" si="40"/>
        <v>C0135</v>
      </c>
      <c r="B2597" s="77" t="s">
        <v>860</v>
      </c>
      <c r="C2597" s="77" t="s">
        <v>5269</v>
      </c>
      <c r="D2597" s="77" t="s">
        <v>1813</v>
      </c>
      <c r="E2597" s="77" t="s">
        <v>5334</v>
      </c>
      <c r="F2597" s="77" t="s">
        <v>5335</v>
      </c>
      <c r="G2597" s="310">
        <v>47818</v>
      </c>
      <c r="H2597" s="77" t="s">
        <v>606</v>
      </c>
      <c r="I2597" s="68">
        <v>6</v>
      </c>
      <c r="J2597" s="68">
        <v>12</v>
      </c>
      <c r="K2597" s="68">
        <v>12</v>
      </c>
      <c r="L2597" s="68">
        <v>5</v>
      </c>
      <c r="M2597" s="77"/>
      <c r="N2597" s="77" t="s">
        <v>116</v>
      </c>
      <c r="O2597" s="103"/>
      <c r="P2597" s="103"/>
      <c r="Q2597" s="103"/>
      <c r="R2597" s="103"/>
      <c r="S2597" s="103" t="s">
        <v>1768</v>
      </c>
    </row>
    <row r="2598" spans="1:19" ht="14.5" customHeight="1">
      <c r="A2598" s="103" t="str">
        <f t="shared" si="40"/>
        <v>C0135</v>
      </c>
      <c r="B2598" s="77" t="s">
        <v>860</v>
      </c>
      <c r="C2598" s="77" t="s">
        <v>5269</v>
      </c>
      <c r="D2598" s="77" t="s">
        <v>1813</v>
      </c>
      <c r="E2598" s="77" t="s">
        <v>5336</v>
      </c>
      <c r="F2598" s="77" t="s">
        <v>5337</v>
      </c>
      <c r="G2598" s="310">
        <v>47818</v>
      </c>
      <c r="H2598" s="77" t="s">
        <v>606</v>
      </c>
      <c r="I2598" s="68">
        <v>6</v>
      </c>
      <c r="J2598" s="68">
        <v>12</v>
      </c>
      <c r="K2598" s="68">
        <v>12</v>
      </c>
      <c r="L2598" s="68">
        <v>5</v>
      </c>
      <c r="M2598" s="77"/>
      <c r="N2598" s="77" t="s">
        <v>116</v>
      </c>
      <c r="O2598" s="103"/>
      <c r="P2598" s="103"/>
      <c r="Q2598" s="103"/>
      <c r="R2598" s="103"/>
      <c r="S2598" s="103" t="s">
        <v>1768</v>
      </c>
    </row>
    <row r="2599" spans="1:19" ht="14.5" customHeight="1">
      <c r="A2599" s="103" t="str">
        <f t="shared" si="40"/>
        <v>C0135</v>
      </c>
      <c r="B2599" s="77" t="s">
        <v>860</v>
      </c>
      <c r="C2599" s="77" t="s">
        <v>5269</v>
      </c>
      <c r="D2599" s="77" t="s">
        <v>1813</v>
      </c>
      <c r="E2599" s="77" t="s">
        <v>5338</v>
      </c>
      <c r="F2599" s="77" t="s">
        <v>5339</v>
      </c>
      <c r="G2599" s="310">
        <v>47818</v>
      </c>
      <c r="H2599" s="77" t="s">
        <v>606</v>
      </c>
      <c r="I2599" s="68">
        <v>6</v>
      </c>
      <c r="J2599" s="68">
        <v>12</v>
      </c>
      <c r="K2599" s="68">
        <v>12</v>
      </c>
      <c r="L2599" s="68">
        <v>5</v>
      </c>
      <c r="M2599" s="77"/>
      <c r="N2599" s="77" t="s">
        <v>116</v>
      </c>
      <c r="O2599" s="103"/>
      <c r="P2599" s="103"/>
      <c r="Q2599" s="103"/>
      <c r="R2599" s="103"/>
      <c r="S2599" s="103" t="s">
        <v>1768</v>
      </c>
    </row>
    <row r="2600" spans="1:19" ht="14.5" customHeight="1">
      <c r="A2600" s="103" t="str">
        <f t="shared" si="40"/>
        <v>C0135</v>
      </c>
      <c r="B2600" s="77" t="s">
        <v>860</v>
      </c>
      <c r="C2600" s="77" t="s">
        <v>5269</v>
      </c>
      <c r="D2600" s="77" t="s">
        <v>1813</v>
      </c>
      <c r="E2600" s="77" t="s">
        <v>5340</v>
      </c>
      <c r="F2600" s="77" t="s">
        <v>5341</v>
      </c>
      <c r="G2600" s="310">
        <v>47818</v>
      </c>
      <c r="H2600" s="77" t="s">
        <v>606</v>
      </c>
      <c r="I2600" s="68">
        <v>6</v>
      </c>
      <c r="J2600" s="68">
        <v>12</v>
      </c>
      <c r="K2600" s="68">
        <v>12</v>
      </c>
      <c r="L2600" s="68">
        <v>5</v>
      </c>
      <c r="M2600" s="77"/>
      <c r="N2600" s="77" t="s">
        <v>116</v>
      </c>
      <c r="O2600" s="103"/>
      <c r="P2600" s="103"/>
      <c r="Q2600" s="103"/>
      <c r="R2600" s="103"/>
      <c r="S2600" s="103" t="s">
        <v>1768</v>
      </c>
    </row>
    <row r="2601" spans="1:19" ht="14.5" customHeight="1">
      <c r="A2601" s="103" t="str">
        <f t="shared" si="40"/>
        <v>C0135</v>
      </c>
      <c r="B2601" s="77" t="s">
        <v>860</v>
      </c>
      <c r="C2601" s="77" t="s">
        <v>5269</v>
      </c>
      <c r="D2601" s="77" t="s">
        <v>1813</v>
      </c>
      <c r="E2601" s="77" t="s">
        <v>5342</v>
      </c>
      <c r="F2601" s="77" t="s">
        <v>5343</v>
      </c>
      <c r="G2601" s="310">
        <v>47818</v>
      </c>
      <c r="H2601" s="77" t="s">
        <v>606</v>
      </c>
      <c r="I2601" s="68">
        <v>6</v>
      </c>
      <c r="J2601" s="68">
        <v>12</v>
      </c>
      <c r="K2601" s="68">
        <v>12</v>
      </c>
      <c r="L2601" s="68">
        <v>5</v>
      </c>
      <c r="M2601" s="77"/>
      <c r="N2601" s="77" t="s">
        <v>116</v>
      </c>
      <c r="O2601" s="103"/>
      <c r="P2601" s="103"/>
      <c r="Q2601" s="103"/>
      <c r="R2601" s="103"/>
      <c r="S2601" s="103" t="s">
        <v>1768</v>
      </c>
    </row>
    <row r="2602" spans="1:19" ht="14.5" customHeight="1">
      <c r="A2602" s="103" t="str">
        <f t="shared" si="40"/>
        <v>C0135</v>
      </c>
      <c r="B2602" s="77" t="s">
        <v>860</v>
      </c>
      <c r="C2602" s="77" t="s">
        <v>5269</v>
      </c>
      <c r="D2602" s="77" t="s">
        <v>1813</v>
      </c>
      <c r="E2602" s="77" t="s">
        <v>5344</v>
      </c>
      <c r="F2602" s="77" t="s">
        <v>5345</v>
      </c>
      <c r="G2602" s="310">
        <v>47818</v>
      </c>
      <c r="H2602" s="77" t="s">
        <v>606</v>
      </c>
      <c r="I2602" s="68">
        <v>6</v>
      </c>
      <c r="J2602" s="68">
        <v>12</v>
      </c>
      <c r="K2602" s="68">
        <v>12</v>
      </c>
      <c r="L2602" s="68">
        <v>5</v>
      </c>
      <c r="M2602" s="77"/>
      <c r="N2602" s="77" t="s">
        <v>116</v>
      </c>
      <c r="O2602" s="103"/>
      <c r="P2602" s="103"/>
      <c r="Q2602" s="103"/>
      <c r="R2602" s="103"/>
      <c r="S2602" s="103" t="s">
        <v>1768</v>
      </c>
    </row>
    <row r="2603" spans="1:19" ht="14.5" customHeight="1">
      <c r="A2603" s="103" t="str">
        <f t="shared" si="40"/>
        <v>C0135</v>
      </c>
      <c r="B2603" s="77" t="s">
        <v>860</v>
      </c>
      <c r="C2603" s="77" t="s">
        <v>5269</v>
      </c>
      <c r="D2603" s="77" t="s">
        <v>1813</v>
      </c>
      <c r="E2603" s="77" t="s">
        <v>5346</v>
      </c>
      <c r="F2603" s="77" t="s">
        <v>5347</v>
      </c>
      <c r="G2603" s="310">
        <v>47818</v>
      </c>
      <c r="H2603" s="77" t="s">
        <v>606</v>
      </c>
      <c r="I2603" s="68">
        <v>6</v>
      </c>
      <c r="J2603" s="68">
        <v>12</v>
      </c>
      <c r="K2603" s="68">
        <v>12</v>
      </c>
      <c r="L2603" s="68">
        <v>5</v>
      </c>
      <c r="M2603" s="77"/>
      <c r="N2603" s="77" t="s">
        <v>116</v>
      </c>
      <c r="O2603" s="103"/>
      <c r="P2603" s="103"/>
      <c r="Q2603" s="103"/>
      <c r="R2603" s="103"/>
      <c r="S2603" s="103" t="s">
        <v>1768</v>
      </c>
    </row>
    <row r="2604" spans="1:19" ht="14.5" customHeight="1">
      <c r="A2604" s="103" t="str">
        <f t="shared" si="40"/>
        <v>C0135</v>
      </c>
      <c r="B2604" s="77" t="s">
        <v>860</v>
      </c>
      <c r="C2604" s="77" t="s">
        <v>5269</v>
      </c>
      <c r="D2604" s="77" t="s">
        <v>1813</v>
      </c>
      <c r="E2604" s="77" t="s">
        <v>5348</v>
      </c>
      <c r="F2604" s="77" t="s">
        <v>5349</v>
      </c>
      <c r="G2604" s="310">
        <v>47818</v>
      </c>
      <c r="H2604" s="77" t="s">
        <v>606</v>
      </c>
      <c r="I2604" s="68">
        <v>6</v>
      </c>
      <c r="J2604" s="68">
        <v>12</v>
      </c>
      <c r="K2604" s="68">
        <v>12</v>
      </c>
      <c r="L2604" s="68">
        <v>5</v>
      </c>
      <c r="M2604" s="77"/>
      <c r="N2604" s="77" t="s">
        <v>116</v>
      </c>
      <c r="O2604" s="103"/>
      <c r="P2604" s="103"/>
      <c r="Q2604" s="103"/>
      <c r="R2604" s="103"/>
      <c r="S2604" s="103" t="s">
        <v>1768</v>
      </c>
    </row>
    <row r="2605" spans="1:19" ht="14.5" customHeight="1">
      <c r="A2605" s="103" t="str">
        <f t="shared" si="40"/>
        <v>C0135</v>
      </c>
      <c r="B2605" s="77" t="s">
        <v>860</v>
      </c>
      <c r="C2605" s="77" t="s">
        <v>5269</v>
      </c>
      <c r="D2605" s="77" t="s">
        <v>1813</v>
      </c>
      <c r="E2605" s="77" t="s">
        <v>5350</v>
      </c>
      <c r="F2605" s="77" t="s">
        <v>5351</v>
      </c>
      <c r="G2605" s="310">
        <v>47818</v>
      </c>
      <c r="H2605" s="77" t="s">
        <v>606</v>
      </c>
      <c r="I2605" s="68">
        <v>6</v>
      </c>
      <c r="J2605" s="68">
        <v>12</v>
      </c>
      <c r="K2605" s="68">
        <v>12</v>
      </c>
      <c r="L2605" s="68">
        <v>5</v>
      </c>
      <c r="M2605" s="77"/>
      <c r="N2605" s="77" t="s">
        <v>116</v>
      </c>
      <c r="O2605" s="103"/>
      <c r="P2605" s="103"/>
      <c r="Q2605" s="103"/>
      <c r="R2605" s="103"/>
      <c r="S2605" s="103" t="s">
        <v>1768</v>
      </c>
    </row>
    <row r="2606" spans="1:19" ht="14.5" customHeight="1">
      <c r="A2606" s="103" t="str">
        <f t="shared" si="40"/>
        <v>C0135</v>
      </c>
      <c r="B2606" s="77" t="s">
        <v>860</v>
      </c>
      <c r="C2606" s="77" t="s">
        <v>5269</v>
      </c>
      <c r="D2606" s="77" t="s">
        <v>1813</v>
      </c>
      <c r="E2606" s="77" t="s">
        <v>5352</v>
      </c>
      <c r="F2606" s="77" t="s">
        <v>5353</v>
      </c>
      <c r="G2606" s="310">
        <v>47818</v>
      </c>
      <c r="H2606" s="77" t="s">
        <v>606</v>
      </c>
      <c r="I2606" s="68">
        <v>6</v>
      </c>
      <c r="J2606" s="68">
        <v>12</v>
      </c>
      <c r="K2606" s="68">
        <v>12</v>
      </c>
      <c r="L2606" s="68">
        <v>5</v>
      </c>
      <c r="M2606" s="77"/>
      <c r="N2606" s="77" t="s">
        <v>116</v>
      </c>
      <c r="O2606" s="103"/>
      <c r="P2606" s="103"/>
      <c r="Q2606" s="103"/>
      <c r="R2606" s="103"/>
      <c r="S2606" s="103" t="s">
        <v>1768</v>
      </c>
    </row>
    <row r="2607" spans="1:19" ht="14.5" customHeight="1">
      <c r="A2607" s="103" t="str">
        <f t="shared" si="40"/>
        <v>C0135</v>
      </c>
      <c r="B2607" s="77" t="s">
        <v>860</v>
      </c>
      <c r="C2607" s="77" t="s">
        <v>5269</v>
      </c>
      <c r="D2607" s="77" t="s">
        <v>1813</v>
      </c>
      <c r="E2607" s="77" t="s">
        <v>5354</v>
      </c>
      <c r="F2607" s="77" t="s">
        <v>5355</v>
      </c>
      <c r="G2607" s="310">
        <v>47818</v>
      </c>
      <c r="H2607" s="77" t="s">
        <v>606</v>
      </c>
      <c r="I2607" s="68">
        <v>6</v>
      </c>
      <c r="J2607" s="68">
        <v>12</v>
      </c>
      <c r="K2607" s="68">
        <v>12</v>
      </c>
      <c r="L2607" s="68">
        <v>5</v>
      </c>
      <c r="M2607" s="77"/>
      <c r="N2607" s="77" t="s">
        <v>116</v>
      </c>
      <c r="O2607" s="103"/>
      <c r="P2607" s="103"/>
      <c r="Q2607" s="103"/>
      <c r="R2607" s="103"/>
      <c r="S2607" s="103" t="s">
        <v>1768</v>
      </c>
    </row>
    <row r="2608" spans="1:19" ht="14.5" customHeight="1">
      <c r="A2608" s="103" t="str">
        <f t="shared" si="40"/>
        <v>C0135</v>
      </c>
      <c r="B2608" s="77" t="s">
        <v>860</v>
      </c>
      <c r="C2608" s="77" t="s">
        <v>5269</v>
      </c>
      <c r="D2608" s="77" t="s">
        <v>1813</v>
      </c>
      <c r="E2608" s="77" t="s">
        <v>5356</v>
      </c>
      <c r="F2608" s="77" t="s">
        <v>5357</v>
      </c>
      <c r="G2608" s="310">
        <v>47818</v>
      </c>
      <c r="H2608" s="77" t="s">
        <v>606</v>
      </c>
      <c r="I2608" s="68">
        <v>6</v>
      </c>
      <c r="J2608" s="68">
        <v>12</v>
      </c>
      <c r="K2608" s="68">
        <v>12</v>
      </c>
      <c r="L2608" s="68">
        <v>5</v>
      </c>
      <c r="M2608" s="77"/>
      <c r="N2608" s="77" t="s">
        <v>116</v>
      </c>
      <c r="O2608" s="103"/>
      <c r="P2608" s="103"/>
      <c r="Q2608" s="103"/>
      <c r="R2608" s="103"/>
      <c r="S2608" s="103" t="s">
        <v>1768</v>
      </c>
    </row>
    <row r="2609" spans="1:19" ht="14.5" customHeight="1">
      <c r="A2609" s="103" t="str">
        <f t="shared" si="40"/>
        <v>C0135</v>
      </c>
      <c r="B2609" s="77" t="s">
        <v>860</v>
      </c>
      <c r="C2609" s="77" t="s">
        <v>5269</v>
      </c>
      <c r="D2609" s="77" t="s">
        <v>1813</v>
      </c>
      <c r="E2609" s="77" t="s">
        <v>5358</v>
      </c>
      <c r="F2609" s="77" t="s">
        <v>5359</v>
      </c>
      <c r="G2609" s="310">
        <v>47818</v>
      </c>
      <c r="H2609" s="77" t="s">
        <v>606</v>
      </c>
      <c r="I2609" s="68">
        <v>6</v>
      </c>
      <c r="J2609" s="68">
        <v>12</v>
      </c>
      <c r="K2609" s="68">
        <v>12</v>
      </c>
      <c r="L2609" s="68">
        <v>5</v>
      </c>
      <c r="M2609" s="77"/>
      <c r="N2609" s="77" t="s">
        <v>116</v>
      </c>
      <c r="O2609" s="103"/>
      <c r="P2609" s="103"/>
      <c r="Q2609" s="103"/>
      <c r="R2609" s="103"/>
      <c r="S2609" s="103" t="s">
        <v>1768</v>
      </c>
    </row>
    <row r="2610" spans="1:19" ht="14.5" customHeight="1">
      <c r="A2610" s="103" t="str">
        <f t="shared" si="40"/>
        <v>C0135</v>
      </c>
      <c r="B2610" s="77" t="s">
        <v>860</v>
      </c>
      <c r="C2610" s="77" t="s">
        <v>5269</v>
      </c>
      <c r="D2610" s="77" t="s">
        <v>1813</v>
      </c>
      <c r="E2610" s="77" t="s">
        <v>5360</v>
      </c>
      <c r="F2610" s="77" t="s">
        <v>5361</v>
      </c>
      <c r="G2610" s="310">
        <v>47818</v>
      </c>
      <c r="H2610" s="77" t="s">
        <v>606</v>
      </c>
      <c r="I2610" s="68">
        <v>6</v>
      </c>
      <c r="J2610" s="68">
        <v>12</v>
      </c>
      <c r="K2610" s="68">
        <v>12</v>
      </c>
      <c r="L2610" s="68">
        <v>5</v>
      </c>
      <c r="M2610" s="77"/>
      <c r="N2610" s="77" t="s">
        <v>116</v>
      </c>
      <c r="O2610" s="103"/>
      <c r="P2610" s="103"/>
      <c r="Q2610" s="103"/>
      <c r="R2610" s="103"/>
      <c r="S2610" s="103" t="s">
        <v>1768</v>
      </c>
    </row>
    <row r="2611" spans="1:19" ht="14.5" customHeight="1">
      <c r="A2611" s="103" t="str">
        <f t="shared" si="40"/>
        <v>C0135</v>
      </c>
      <c r="B2611" s="77" t="s">
        <v>860</v>
      </c>
      <c r="C2611" s="77" t="s">
        <v>5269</v>
      </c>
      <c r="D2611" s="77" t="s">
        <v>1813</v>
      </c>
      <c r="E2611" s="77" t="s">
        <v>5362</v>
      </c>
      <c r="F2611" s="77" t="s">
        <v>5363</v>
      </c>
      <c r="G2611" s="310">
        <v>47818</v>
      </c>
      <c r="H2611" s="77" t="s">
        <v>606</v>
      </c>
      <c r="I2611" s="68">
        <v>6</v>
      </c>
      <c r="J2611" s="68">
        <v>12</v>
      </c>
      <c r="K2611" s="68">
        <v>12</v>
      </c>
      <c r="L2611" s="68">
        <v>5</v>
      </c>
      <c r="M2611" s="77"/>
      <c r="N2611" s="77" t="s">
        <v>116</v>
      </c>
      <c r="O2611" s="103"/>
      <c r="P2611" s="103"/>
      <c r="Q2611" s="103"/>
      <c r="R2611" s="103"/>
      <c r="S2611" s="103" t="s">
        <v>1768</v>
      </c>
    </row>
    <row r="2612" spans="1:19" ht="14.5" customHeight="1">
      <c r="A2612" s="103" t="str">
        <f t="shared" si="40"/>
        <v>C0135</v>
      </c>
      <c r="B2612" s="77" t="s">
        <v>860</v>
      </c>
      <c r="C2612" s="77" t="s">
        <v>5269</v>
      </c>
      <c r="D2612" s="77" t="s">
        <v>1813</v>
      </c>
      <c r="E2612" s="77" t="s">
        <v>5364</v>
      </c>
      <c r="F2612" s="77" t="s">
        <v>5365</v>
      </c>
      <c r="G2612" s="310">
        <v>47818</v>
      </c>
      <c r="H2612" s="77" t="s">
        <v>606</v>
      </c>
      <c r="I2612" s="68">
        <v>6</v>
      </c>
      <c r="J2612" s="68">
        <v>12</v>
      </c>
      <c r="K2612" s="68">
        <v>12</v>
      </c>
      <c r="L2612" s="68">
        <v>5</v>
      </c>
      <c r="M2612" s="77"/>
      <c r="N2612" s="77" t="s">
        <v>116</v>
      </c>
      <c r="O2612" s="103"/>
      <c r="P2612" s="103"/>
      <c r="Q2612" s="103"/>
      <c r="R2612" s="103"/>
      <c r="S2612" s="103" t="s">
        <v>1768</v>
      </c>
    </row>
    <row r="2613" spans="1:19" ht="14.5" customHeight="1">
      <c r="A2613" s="103" t="str">
        <f t="shared" si="40"/>
        <v>C0135</v>
      </c>
      <c r="B2613" s="77" t="s">
        <v>860</v>
      </c>
      <c r="C2613" s="77" t="s">
        <v>5269</v>
      </c>
      <c r="D2613" s="77" t="s">
        <v>1813</v>
      </c>
      <c r="E2613" s="77" t="s">
        <v>5366</v>
      </c>
      <c r="F2613" s="77" t="s">
        <v>5367</v>
      </c>
      <c r="G2613" s="310">
        <v>47818</v>
      </c>
      <c r="H2613" s="77" t="s">
        <v>606</v>
      </c>
      <c r="I2613" s="68">
        <v>6</v>
      </c>
      <c r="J2613" s="68">
        <v>12</v>
      </c>
      <c r="K2613" s="68">
        <v>12</v>
      </c>
      <c r="L2613" s="68">
        <v>5</v>
      </c>
      <c r="M2613" s="77"/>
      <c r="N2613" s="77" t="s">
        <v>116</v>
      </c>
      <c r="O2613" s="103"/>
      <c r="P2613" s="103"/>
      <c r="Q2613" s="103"/>
      <c r="R2613" s="103"/>
      <c r="S2613" s="103" t="s">
        <v>1768</v>
      </c>
    </row>
    <row r="2614" spans="1:19" ht="14.5" customHeight="1">
      <c r="A2614" s="103" t="str">
        <f t="shared" si="40"/>
        <v>C0135</v>
      </c>
      <c r="B2614" s="77" t="s">
        <v>860</v>
      </c>
      <c r="C2614" s="77" t="s">
        <v>5269</v>
      </c>
      <c r="D2614" s="77" t="s">
        <v>1813</v>
      </c>
      <c r="E2614" s="77" t="s">
        <v>5368</v>
      </c>
      <c r="F2614" s="77" t="s">
        <v>5369</v>
      </c>
      <c r="G2614" s="310">
        <v>47818</v>
      </c>
      <c r="H2614" s="77" t="s">
        <v>606</v>
      </c>
      <c r="I2614" s="68">
        <v>6</v>
      </c>
      <c r="J2614" s="68">
        <v>12</v>
      </c>
      <c r="K2614" s="68">
        <v>12</v>
      </c>
      <c r="L2614" s="68">
        <v>5</v>
      </c>
      <c r="M2614" s="77"/>
      <c r="N2614" s="77" t="s">
        <v>116</v>
      </c>
      <c r="O2614" s="103"/>
      <c r="P2614" s="103"/>
      <c r="Q2614" s="103"/>
      <c r="R2614" s="103"/>
      <c r="S2614" s="103" t="s">
        <v>1768</v>
      </c>
    </row>
    <row r="2615" spans="1:19" ht="14.5" customHeight="1">
      <c r="A2615" s="103" t="str">
        <f t="shared" si="40"/>
        <v>C0135</v>
      </c>
      <c r="B2615" s="77" t="s">
        <v>860</v>
      </c>
      <c r="C2615" s="77" t="s">
        <v>5269</v>
      </c>
      <c r="D2615" s="77" t="s">
        <v>1813</v>
      </c>
      <c r="E2615" s="77" t="s">
        <v>5370</v>
      </c>
      <c r="F2615" s="77" t="s">
        <v>5371</v>
      </c>
      <c r="G2615" s="310">
        <v>47818</v>
      </c>
      <c r="H2615" s="77" t="s">
        <v>606</v>
      </c>
      <c r="I2615" s="68">
        <v>6</v>
      </c>
      <c r="J2615" s="68">
        <v>12</v>
      </c>
      <c r="K2615" s="68">
        <v>12</v>
      </c>
      <c r="L2615" s="68">
        <v>5</v>
      </c>
      <c r="M2615" s="77"/>
      <c r="N2615" s="77" t="s">
        <v>116</v>
      </c>
      <c r="O2615" s="103"/>
      <c r="P2615" s="103"/>
      <c r="Q2615" s="103"/>
      <c r="R2615" s="103"/>
      <c r="S2615" s="103" t="s">
        <v>1768</v>
      </c>
    </row>
    <row r="2616" spans="1:19" ht="14.5" customHeight="1">
      <c r="A2616" s="103" t="str">
        <f t="shared" si="40"/>
        <v>C0135</v>
      </c>
      <c r="B2616" s="77" t="s">
        <v>860</v>
      </c>
      <c r="C2616" s="77" t="s">
        <v>5269</v>
      </c>
      <c r="D2616" s="77" t="s">
        <v>1813</v>
      </c>
      <c r="E2616" s="77" t="s">
        <v>5372</v>
      </c>
      <c r="F2616" s="77" t="s">
        <v>5373</v>
      </c>
      <c r="G2616" s="310">
        <v>47818</v>
      </c>
      <c r="H2616" s="77" t="s">
        <v>606</v>
      </c>
      <c r="I2616" s="68">
        <v>6</v>
      </c>
      <c r="J2616" s="68">
        <v>12</v>
      </c>
      <c r="K2616" s="68">
        <v>12</v>
      </c>
      <c r="L2616" s="68">
        <v>5</v>
      </c>
      <c r="M2616" s="77"/>
      <c r="N2616" s="77" t="s">
        <v>116</v>
      </c>
      <c r="O2616" s="103"/>
      <c r="P2616" s="103"/>
      <c r="Q2616" s="103"/>
      <c r="R2616" s="103"/>
      <c r="S2616" s="103" t="s">
        <v>1768</v>
      </c>
    </row>
    <row r="2617" spans="1:19" ht="14.5" customHeight="1">
      <c r="A2617" s="103" t="str">
        <f t="shared" si="40"/>
        <v>C0135</v>
      </c>
      <c r="B2617" s="77" t="s">
        <v>860</v>
      </c>
      <c r="C2617" s="77" t="s">
        <v>5269</v>
      </c>
      <c r="D2617" s="77" t="s">
        <v>1813</v>
      </c>
      <c r="E2617" s="77" t="s">
        <v>5374</v>
      </c>
      <c r="F2617" s="77" t="s">
        <v>5375</v>
      </c>
      <c r="G2617" s="310">
        <v>47818</v>
      </c>
      <c r="H2617" s="77" t="s">
        <v>606</v>
      </c>
      <c r="I2617" s="68">
        <v>6</v>
      </c>
      <c r="J2617" s="68">
        <v>12</v>
      </c>
      <c r="K2617" s="68">
        <v>12</v>
      </c>
      <c r="L2617" s="68">
        <v>5</v>
      </c>
      <c r="M2617" s="77"/>
      <c r="N2617" s="77" t="s">
        <v>116</v>
      </c>
      <c r="O2617" s="103"/>
      <c r="P2617" s="103"/>
      <c r="Q2617" s="103"/>
      <c r="R2617" s="103"/>
      <c r="S2617" s="103" t="s">
        <v>1768</v>
      </c>
    </row>
    <row r="2618" spans="1:19" ht="14.5" customHeight="1">
      <c r="A2618" s="103" t="str">
        <f t="shared" si="40"/>
        <v>C0135</v>
      </c>
      <c r="B2618" s="77" t="s">
        <v>860</v>
      </c>
      <c r="C2618" s="77" t="s">
        <v>5269</v>
      </c>
      <c r="D2618" s="77" t="s">
        <v>1813</v>
      </c>
      <c r="E2618" s="77" t="s">
        <v>5376</v>
      </c>
      <c r="F2618" s="77" t="s">
        <v>5377</v>
      </c>
      <c r="G2618" s="310">
        <v>47818</v>
      </c>
      <c r="H2618" s="77" t="s">
        <v>606</v>
      </c>
      <c r="I2618" s="68">
        <v>6</v>
      </c>
      <c r="J2618" s="68">
        <v>12</v>
      </c>
      <c r="K2618" s="68">
        <v>12</v>
      </c>
      <c r="L2618" s="68">
        <v>5</v>
      </c>
      <c r="M2618" s="77"/>
      <c r="N2618" s="77" t="s">
        <v>116</v>
      </c>
      <c r="O2618" s="103"/>
      <c r="P2618" s="103"/>
      <c r="Q2618" s="103"/>
      <c r="R2618" s="103"/>
      <c r="S2618" s="103" t="s">
        <v>1768</v>
      </c>
    </row>
    <row r="2619" spans="1:19" ht="14.5" customHeight="1">
      <c r="A2619" s="103" t="str">
        <f t="shared" si="40"/>
        <v>C0135</v>
      </c>
      <c r="B2619" s="77" t="s">
        <v>860</v>
      </c>
      <c r="C2619" s="77" t="s">
        <v>5269</v>
      </c>
      <c r="D2619" s="77" t="s">
        <v>1813</v>
      </c>
      <c r="E2619" s="77" t="s">
        <v>5378</v>
      </c>
      <c r="F2619" s="77" t="s">
        <v>5379</v>
      </c>
      <c r="G2619" s="310">
        <v>47818</v>
      </c>
      <c r="H2619" s="77" t="s">
        <v>606</v>
      </c>
      <c r="I2619" s="68">
        <v>6</v>
      </c>
      <c r="J2619" s="68">
        <v>12</v>
      </c>
      <c r="K2619" s="68">
        <v>12</v>
      </c>
      <c r="L2619" s="68">
        <v>5</v>
      </c>
      <c r="M2619" s="77"/>
      <c r="N2619" s="77" t="s">
        <v>116</v>
      </c>
      <c r="O2619" s="103"/>
      <c r="P2619" s="103"/>
      <c r="Q2619" s="103"/>
      <c r="R2619" s="103"/>
      <c r="S2619" s="103" t="s">
        <v>1768</v>
      </c>
    </row>
    <row r="2620" spans="1:19" ht="14.5" customHeight="1">
      <c r="A2620" s="103" t="str">
        <f t="shared" si="40"/>
        <v>C0135</v>
      </c>
      <c r="B2620" s="77" t="s">
        <v>860</v>
      </c>
      <c r="C2620" s="77" t="s">
        <v>5269</v>
      </c>
      <c r="D2620" s="77" t="s">
        <v>1813</v>
      </c>
      <c r="E2620" s="77" t="s">
        <v>5380</v>
      </c>
      <c r="F2620" s="77" t="s">
        <v>5381</v>
      </c>
      <c r="G2620" s="310">
        <v>47818</v>
      </c>
      <c r="H2620" s="77" t="s">
        <v>606</v>
      </c>
      <c r="I2620" s="68">
        <v>6</v>
      </c>
      <c r="J2620" s="68">
        <v>12</v>
      </c>
      <c r="K2620" s="68">
        <v>12</v>
      </c>
      <c r="L2620" s="68">
        <v>5</v>
      </c>
      <c r="M2620" s="77"/>
      <c r="N2620" s="77" t="s">
        <v>116</v>
      </c>
      <c r="O2620" s="103"/>
      <c r="P2620" s="103"/>
      <c r="Q2620" s="103"/>
      <c r="R2620" s="103"/>
      <c r="S2620" s="103" t="s">
        <v>1768</v>
      </c>
    </row>
    <row r="2621" spans="1:19" ht="14.5" customHeight="1">
      <c r="A2621" s="103" t="str">
        <f t="shared" si="40"/>
        <v>C0135</v>
      </c>
      <c r="B2621" s="77" t="s">
        <v>860</v>
      </c>
      <c r="C2621" s="77" t="s">
        <v>5269</v>
      </c>
      <c r="D2621" s="77" t="s">
        <v>1813</v>
      </c>
      <c r="E2621" s="77" t="s">
        <v>5382</v>
      </c>
      <c r="F2621" s="77" t="s">
        <v>5383</v>
      </c>
      <c r="G2621" s="310">
        <v>47818</v>
      </c>
      <c r="H2621" s="77" t="s">
        <v>606</v>
      </c>
      <c r="I2621" s="68">
        <v>6</v>
      </c>
      <c r="J2621" s="68">
        <v>12</v>
      </c>
      <c r="K2621" s="68">
        <v>12</v>
      </c>
      <c r="L2621" s="68">
        <v>5</v>
      </c>
      <c r="M2621" s="77"/>
      <c r="N2621" s="77" t="s">
        <v>116</v>
      </c>
      <c r="O2621" s="103"/>
      <c r="P2621" s="103"/>
      <c r="Q2621" s="103"/>
      <c r="R2621" s="103"/>
      <c r="S2621" s="103" t="s">
        <v>1768</v>
      </c>
    </row>
    <row r="2622" spans="1:19" ht="14.5" customHeight="1">
      <c r="A2622" s="103" t="str">
        <f t="shared" si="40"/>
        <v>C0135</v>
      </c>
      <c r="B2622" s="77" t="s">
        <v>860</v>
      </c>
      <c r="C2622" s="77" t="s">
        <v>5269</v>
      </c>
      <c r="D2622" s="77" t="s">
        <v>1813</v>
      </c>
      <c r="E2622" s="77" t="s">
        <v>5384</v>
      </c>
      <c r="F2622" s="77" t="s">
        <v>5385</v>
      </c>
      <c r="G2622" s="310">
        <v>47818</v>
      </c>
      <c r="H2622" s="77" t="s">
        <v>606</v>
      </c>
      <c r="I2622" s="68">
        <v>6</v>
      </c>
      <c r="J2622" s="68">
        <v>12</v>
      </c>
      <c r="K2622" s="68">
        <v>12</v>
      </c>
      <c r="L2622" s="68">
        <v>5</v>
      </c>
      <c r="M2622" s="77"/>
      <c r="N2622" s="77" t="s">
        <v>116</v>
      </c>
      <c r="O2622" s="103"/>
      <c r="P2622" s="103"/>
      <c r="Q2622" s="103"/>
      <c r="R2622" s="103"/>
      <c r="S2622" s="103" t="s">
        <v>1768</v>
      </c>
    </row>
    <row r="2623" spans="1:19" ht="14.5" customHeight="1">
      <c r="A2623" s="103" t="str">
        <f t="shared" si="40"/>
        <v>C0135</v>
      </c>
      <c r="B2623" s="77" t="s">
        <v>860</v>
      </c>
      <c r="C2623" s="77" t="s">
        <v>5269</v>
      </c>
      <c r="D2623" s="77" t="s">
        <v>1813</v>
      </c>
      <c r="E2623" s="77" t="s">
        <v>5386</v>
      </c>
      <c r="F2623" s="77" t="s">
        <v>5387</v>
      </c>
      <c r="G2623" s="310">
        <v>47818</v>
      </c>
      <c r="H2623" s="77" t="s">
        <v>606</v>
      </c>
      <c r="I2623" s="68">
        <v>6</v>
      </c>
      <c r="J2623" s="68">
        <v>12</v>
      </c>
      <c r="K2623" s="68">
        <v>12</v>
      </c>
      <c r="L2623" s="68">
        <v>5</v>
      </c>
      <c r="M2623" s="77"/>
      <c r="N2623" s="77" t="s">
        <v>116</v>
      </c>
      <c r="O2623" s="103"/>
      <c r="P2623" s="103"/>
      <c r="Q2623" s="103"/>
      <c r="R2623" s="103"/>
      <c r="S2623" s="103" t="s">
        <v>1768</v>
      </c>
    </row>
    <row r="2624" spans="1:19" ht="14.5" customHeight="1">
      <c r="A2624" s="103" t="str">
        <f t="shared" si="40"/>
        <v>C0135</v>
      </c>
      <c r="B2624" s="77" t="s">
        <v>860</v>
      </c>
      <c r="C2624" s="77" t="s">
        <v>5269</v>
      </c>
      <c r="D2624" s="77" t="s">
        <v>1813</v>
      </c>
      <c r="E2624" s="77" t="s">
        <v>5388</v>
      </c>
      <c r="F2624" s="77" t="s">
        <v>5389</v>
      </c>
      <c r="G2624" s="310">
        <v>47818</v>
      </c>
      <c r="H2624" s="77" t="s">
        <v>606</v>
      </c>
      <c r="I2624" s="68">
        <v>6</v>
      </c>
      <c r="J2624" s="68">
        <v>12</v>
      </c>
      <c r="K2624" s="68">
        <v>12</v>
      </c>
      <c r="L2624" s="68">
        <v>5</v>
      </c>
      <c r="M2624" s="77"/>
      <c r="N2624" s="77" t="s">
        <v>116</v>
      </c>
      <c r="O2624" s="103"/>
      <c r="P2624" s="103"/>
      <c r="Q2624" s="103"/>
      <c r="R2624" s="103"/>
      <c r="S2624" s="103" t="s">
        <v>1768</v>
      </c>
    </row>
    <row r="2625" spans="1:19" ht="14.5" customHeight="1">
      <c r="A2625" s="103" t="str">
        <f t="shared" si="40"/>
        <v>C0135</v>
      </c>
      <c r="B2625" s="77" t="s">
        <v>860</v>
      </c>
      <c r="C2625" s="77" t="s">
        <v>5269</v>
      </c>
      <c r="D2625" s="77" t="s">
        <v>1813</v>
      </c>
      <c r="E2625" s="77" t="s">
        <v>5390</v>
      </c>
      <c r="F2625" s="77" t="s">
        <v>5391</v>
      </c>
      <c r="G2625" s="310">
        <v>47818</v>
      </c>
      <c r="H2625" s="77" t="s">
        <v>606</v>
      </c>
      <c r="I2625" s="68">
        <v>6</v>
      </c>
      <c r="J2625" s="68">
        <v>12</v>
      </c>
      <c r="K2625" s="68">
        <v>12</v>
      </c>
      <c r="L2625" s="68">
        <v>5</v>
      </c>
      <c r="M2625" s="77"/>
      <c r="N2625" s="77" t="s">
        <v>116</v>
      </c>
      <c r="O2625" s="103"/>
      <c r="P2625" s="103"/>
      <c r="Q2625" s="103"/>
      <c r="R2625" s="103"/>
      <c r="S2625" s="103" t="s">
        <v>1768</v>
      </c>
    </row>
    <row r="2626" spans="1:19" ht="14.5" customHeight="1">
      <c r="A2626" s="103" t="str">
        <f t="shared" ref="A2626:A2689" si="41">LEFT(B2626,5)</f>
        <v>C0135</v>
      </c>
      <c r="B2626" s="77" t="s">
        <v>860</v>
      </c>
      <c r="C2626" s="77" t="s">
        <v>5269</v>
      </c>
      <c r="D2626" s="77" t="s">
        <v>1813</v>
      </c>
      <c r="E2626" s="77" t="s">
        <v>5392</v>
      </c>
      <c r="F2626" s="77" t="s">
        <v>5393</v>
      </c>
      <c r="G2626" s="310">
        <v>47818</v>
      </c>
      <c r="H2626" s="77" t="s">
        <v>606</v>
      </c>
      <c r="I2626" s="68">
        <v>6</v>
      </c>
      <c r="J2626" s="68">
        <v>12</v>
      </c>
      <c r="K2626" s="68">
        <v>12</v>
      </c>
      <c r="L2626" s="68">
        <v>5</v>
      </c>
      <c r="M2626" s="77"/>
      <c r="N2626" s="77" t="s">
        <v>116</v>
      </c>
      <c r="O2626" s="103"/>
      <c r="P2626" s="103"/>
      <c r="Q2626" s="103"/>
      <c r="R2626" s="103"/>
      <c r="S2626" s="103" t="s">
        <v>1768</v>
      </c>
    </row>
    <row r="2627" spans="1:19" ht="14.5" customHeight="1">
      <c r="A2627" s="103" t="str">
        <f t="shared" si="41"/>
        <v>C0135</v>
      </c>
      <c r="B2627" s="77" t="s">
        <v>860</v>
      </c>
      <c r="C2627" s="77" t="s">
        <v>5269</v>
      </c>
      <c r="D2627" s="77" t="s">
        <v>1813</v>
      </c>
      <c r="E2627" s="77" t="s">
        <v>5394</v>
      </c>
      <c r="F2627" s="77" t="s">
        <v>5395</v>
      </c>
      <c r="G2627" s="310">
        <v>47818</v>
      </c>
      <c r="H2627" s="77" t="s">
        <v>606</v>
      </c>
      <c r="I2627" s="68">
        <v>6</v>
      </c>
      <c r="J2627" s="68">
        <v>12</v>
      </c>
      <c r="K2627" s="68">
        <v>12</v>
      </c>
      <c r="L2627" s="68">
        <v>5</v>
      </c>
      <c r="M2627" s="77"/>
      <c r="N2627" s="77" t="s">
        <v>116</v>
      </c>
      <c r="O2627" s="103"/>
      <c r="P2627" s="103"/>
      <c r="Q2627" s="103"/>
      <c r="R2627" s="103"/>
      <c r="S2627" s="103" t="s">
        <v>1768</v>
      </c>
    </row>
    <row r="2628" spans="1:19" ht="14.5" customHeight="1">
      <c r="A2628" s="103" t="str">
        <f t="shared" si="41"/>
        <v>C0135</v>
      </c>
      <c r="B2628" s="77" t="s">
        <v>860</v>
      </c>
      <c r="C2628" s="77" t="s">
        <v>5269</v>
      </c>
      <c r="D2628" s="77" t="s">
        <v>1813</v>
      </c>
      <c r="E2628" s="77" t="s">
        <v>5396</v>
      </c>
      <c r="F2628" s="77" t="s">
        <v>5397</v>
      </c>
      <c r="G2628" s="310">
        <v>47818</v>
      </c>
      <c r="H2628" s="77" t="s">
        <v>606</v>
      </c>
      <c r="I2628" s="68">
        <v>6</v>
      </c>
      <c r="J2628" s="68">
        <v>12</v>
      </c>
      <c r="K2628" s="68">
        <v>12</v>
      </c>
      <c r="L2628" s="68">
        <v>5</v>
      </c>
      <c r="M2628" s="77"/>
      <c r="N2628" s="77" t="s">
        <v>116</v>
      </c>
      <c r="O2628" s="103"/>
      <c r="P2628" s="103"/>
      <c r="Q2628" s="103"/>
      <c r="R2628" s="103"/>
      <c r="S2628" s="103" t="s">
        <v>1768</v>
      </c>
    </row>
    <row r="2629" spans="1:19" ht="14.5" customHeight="1">
      <c r="A2629" s="103" t="str">
        <f t="shared" si="41"/>
        <v>C0135</v>
      </c>
      <c r="B2629" s="77" t="s">
        <v>860</v>
      </c>
      <c r="C2629" s="77" t="s">
        <v>5269</v>
      </c>
      <c r="D2629" s="77" t="s">
        <v>1813</v>
      </c>
      <c r="E2629" s="77" t="s">
        <v>5398</v>
      </c>
      <c r="F2629" s="77" t="s">
        <v>5399</v>
      </c>
      <c r="G2629" s="310">
        <v>47818</v>
      </c>
      <c r="H2629" s="77" t="s">
        <v>606</v>
      </c>
      <c r="I2629" s="68">
        <v>6</v>
      </c>
      <c r="J2629" s="68">
        <v>12</v>
      </c>
      <c r="K2629" s="68">
        <v>12</v>
      </c>
      <c r="L2629" s="68">
        <v>5</v>
      </c>
      <c r="M2629" s="77"/>
      <c r="N2629" s="77" t="s">
        <v>116</v>
      </c>
      <c r="O2629" s="103"/>
      <c r="P2629" s="103"/>
      <c r="Q2629" s="103"/>
      <c r="R2629" s="103"/>
      <c r="S2629" s="103" t="s">
        <v>1768</v>
      </c>
    </row>
    <row r="2630" spans="1:19" ht="14.5" customHeight="1">
      <c r="A2630" s="103" t="str">
        <f t="shared" si="41"/>
        <v>C0135</v>
      </c>
      <c r="B2630" s="77" t="s">
        <v>860</v>
      </c>
      <c r="C2630" s="77" t="s">
        <v>5269</v>
      </c>
      <c r="D2630" s="77" t="s">
        <v>1813</v>
      </c>
      <c r="E2630" s="77" t="s">
        <v>5400</v>
      </c>
      <c r="F2630" s="77" t="s">
        <v>5401</v>
      </c>
      <c r="G2630" s="310">
        <v>47818</v>
      </c>
      <c r="H2630" s="77" t="s">
        <v>606</v>
      </c>
      <c r="I2630" s="68">
        <v>6</v>
      </c>
      <c r="J2630" s="68">
        <v>12</v>
      </c>
      <c r="K2630" s="68">
        <v>12</v>
      </c>
      <c r="L2630" s="68">
        <v>5</v>
      </c>
      <c r="M2630" s="77"/>
      <c r="N2630" s="77" t="s">
        <v>116</v>
      </c>
      <c r="O2630" s="103"/>
      <c r="P2630" s="103"/>
      <c r="Q2630" s="103"/>
      <c r="R2630" s="103"/>
      <c r="S2630" s="103" t="s">
        <v>1768</v>
      </c>
    </row>
    <row r="2631" spans="1:19" ht="14.5" customHeight="1">
      <c r="A2631" s="103" t="str">
        <f t="shared" si="41"/>
        <v>C0135</v>
      </c>
      <c r="B2631" s="77" t="s">
        <v>860</v>
      </c>
      <c r="C2631" s="77" t="s">
        <v>5269</v>
      </c>
      <c r="D2631" s="77" t="s">
        <v>1813</v>
      </c>
      <c r="E2631" s="77" t="s">
        <v>5402</v>
      </c>
      <c r="F2631" s="77" t="s">
        <v>5403</v>
      </c>
      <c r="G2631" s="310">
        <v>47818</v>
      </c>
      <c r="H2631" s="77" t="s">
        <v>606</v>
      </c>
      <c r="I2631" s="68">
        <v>6</v>
      </c>
      <c r="J2631" s="68">
        <v>12</v>
      </c>
      <c r="K2631" s="68">
        <v>12</v>
      </c>
      <c r="L2631" s="68">
        <v>5</v>
      </c>
      <c r="M2631" s="77"/>
      <c r="N2631" s="77" t="s">
        <v>116</v>
      </c>
      <c r="O2631" s="103"/>
      <c r="P2631" s="103"/>
      <c r="Q2631" s="103"/>
      <c r="R2631" s="103"/>
      <c r="S2631" s="103" t="s">
        <v>1768</v>
      </c>
    </row>
    <row r="2632" spans="1:19" ht="14.5" customHeight="1">
      <c r="A2632" s="103" t="str">
        <f t="shared" si="41"/>
        <v>C0135</v>
      </c>
      <c r="B2632" s="77" t="s">
        <v>860</v>
      </c>
      <c r="C2632" s="77" t="s">
        <v>5269</v>
      </c>
      <c r="D2632" s="77" t="s">
        <v>1813</v>
      </c>
      <c r="E2632" s="77" t="s">
        <v>5404</v>
      </c>
      <c r="F2632" s="77" t="s">
        <v>5405</v>
      </c>
      <c r="G2632" s="310">
        <v>47818</v>
      </c>
      <c r="H2632" s="77" t="s">
        <v>606</v>
      </c>
      <c r="I2632" s="68">
        <v>6</v>
      </c>
      <c r="J2632" s="68">
        <v>12</v>
      </c>
      <c r="K2632" s="68">
        <v>12</v>
      </c>
      <c r="L2632" s="68">
        <v>5</v>
      </c>
      <c r="M2632" s="77"/>
      <c r="N2632" s="77" t="s">
        <v>116</v>
      </c>
      <c r="O2632" s="103"/>
      <c r="P2632" s="103"/>
      <c r="Q2632" s="103"/>
      <c r="R2632" s="103"/>
      <c r="S2632" s="103" t="s">
        <v>1768</v>
      </c>
    </row>
    <row r="2633" spans="1:19" ht="14.5" customHeight="1">
      <c r="A2633" s="103" t="str">
        <f t="shared" si="41"/>
        <v>C0135</v>
      </c>
      <c r="B2633" s="77" t="s">
        <v>860</v>
      </c>
      <c r="C2633" s="77" t="s">
        <v>5269</v>
      </c>
      <c r="D2633" s="77" t="s">
        <v>1813</v>
      </c>
      <c r="E2633" s="77" t="s">
        <v>5406</v>
      </c>
      <c r="F2633" s="77" t="s">
        <v>5407</v>
      </c>
      <c r="G2633" s="310">
        <v>47818</v>
      </c>
      <c r="H2633" s="77" t="s">
        <v>606</v>
      </c>
      <c r="I2633" s="68">
        <v>6</v>
      </c>
      <c r="J2633" s="68">
        <v>12</v>
      </c>
      <c r="K2633" s="68">
        <v>12</v>
      </c>
      <c r="L2633" s="68">
        <v>5</v>
      </c>
      <c r="M2633" s="77"/>
      <c r="N2633" s="77" t="s">
        <v>116</v>
      </c>
      <c r="O2633" s="103"/>
      <c r="P2633" s="103"/>
      <c r="Q2633" s="103"/>
      <c r="R2633" s="103"/>
      <c r="S2633" s="103" t="s">
        <v>1768</v>
      </c>
    </row>
    <row r="2634" spans="1:19" ht="14.5" customHeight="1">
      <c r="A2634" s="103" t="str">
        <f t="shared" si="41"/>
        <v>C0135</v>
      </c>
      <c r="B2634" s="77" t="s">
        <v>860</v>
      </c>
      <c r="C2634" s="77" t="s">
        <v>5269</v>
      </c>
      <c r="D2634" s="77" t="s">
        <v>1813</v>
      </c>
      <c r="E2634" s="77" t="s">
        <v>5408</v>
      </c>
      <c r="F2634" s="77" t="s">
        <v>5409</v>
      </c>
      <c r="G2634" s="310">
        <v>47818</v>
      </c>
      <c r="H2634" s="77" t="s">
        <v>606</v>
      </c>
      <c r="I2634" s="68">
        <v>6</v>
      </c>
      <c r="J2634" s="68">
        <v>12</v>
      </c>
      <c r="K2634" s="68">
        <v>12</v>
      </c>
      <c r="L2634" s="68">
        <v>5</v>
      </c>
      <c r="M2634" s="77"/>
      <c r="N2634" s="77" t="s">
        <v>116</v>
      </c>
      <c r="O2634" s="103"/>
      <c r="P2634" s="103"/>
      <c r="Q2634" s="103"/>
      <c r="R2634" s="103"/>
      <c r="S2634" s="103" t="s">
        <v>1768</v>
      </c>
    </row>
    <row r="2635" spans="1:19" ht="14.5" customHeight="1">
      <c r="A2635" s="103" t="str">
        <f t="shared" si="41"/>
        <v>C0135</v>
      </c>
      <c r="B2635" s="77" t="s">
        <v>860</v>
      </c>
      <c r="C2635" s="77" t="s">
        <v>5269</v>
      </c>
      <c r="D2635" s="77" t="s">
        <v>1813</v>
      </c>
      <c r="E2635" s="77" t="s">
        <v>5410</v>
      </c>
      <c r="F2635" s="77" t="s">
        <v>5411</v>
      </c>
      <c r="G2635" s="310">
        <v>47818</v>
      </c>
      <c r="H2635" s="77" t="s">
        <v>606</v>
      </c>
      <c r="I2635" s="68">
        <v>6</v>
      </c>
      <c r="J2635" s="68">
        <v>12</v>
      </c>
      <c r="K2635" s="68">
        <v>12</v>
      </c>
      <c r="L2635" s="68">
        <v>5</v>
      </c>
      <c r="M2635" s="77"/>
      <c r="N2635" s="77" t="s">
        <v>116</v>
      </c>
      <c r="O2635" s="103"/>
      <c r="P2635" s="103"/>
      <c r="Q2635" s="103"/>
      <c r="R2635" s="103"/>
      <c r="S2635" s="103" t="s">
        <v>1768</v>
      </c>
    </row>
    <row r="2636" spans="1:19" ht="14.5" customHeight="1">
      <c r="A2636" s="103" t="str">
        <f t="shared" si="41"/>
        <v>C0135</v>
      </c>
      <c r="B2636" s="77" t="s">
        <v>860</v>
      </c>
      <c r="C2636" s="77" t="s">
        <v>5269</v>
      </c>
      <c r="D2636" s="77" t="s">
        <v>1813</v>
      </c>
      <c r="E2636" s="77" t="s">
        <v>5412</v>
      </c>
      <c r="F2636" s="77" t="s">
        <v>5413</v>
      </c>
      <c r="G2636" s="310">
        <v>47818</v>
      </c>
      <c r="H2636" s="77" t="s">
        <v>606</v>
      </c>
      <c r="I2636" s="68">
        <v>6</v>
      </c>
      <c r="J2636" s="68">
        <v>12</v>
      </c>
      <c r="K2636" s="68">
        <v>12</v>
      </c>
      <c r="L2636" s="68">
        <v>5</v>
      </c>
      <c r="M2636" s="77"/>
      <c r="N2636" s="77" t="s">
        <v>116</v>
      </c>
      <c r="O2636" s="103"/>
      <c r="P2636" s="103"/>
      <c r="Q2636" s="103"/>
      <c r="R2636" s="103"/>
      <c r="S2636" s="103" t="s">
        <v>1768</v>
      </c>
    </row>
    <row r="2637" spans="1:19" ht="14.5" customHeight="1">
      <c r="A2637" s="103" t="str">
        <f t="shared" si="41"/>
        <v>C0135</v>
      </c>
      <c r="B2637" s="77" t="s">
        <v>860</v>
      </c>
      <c r="C2637" s="77" t="s">
        <v>5269</v>
      </c>
      <c r="D2637" s="77" t="s">
        <v>1813</v>
      </c>
      <c r="E2637" s="77" t="s">
        <v>5414</v>
      </c>
      <c r="F2637" s="77" t="s">
        <v>5415</v>
      </c>
      <c r="G2637" s="310">
        <v>47818</v>
      </c>
      <c r="H2637" s="77" t="s">
        <v>606</v>
      </c>
      <c r="I2637" s="68">
        <v>6</v>
      </c>
      <c r="J2637" s="68">
        <v>12</v>
      </c>
      <c r="K2637" s="68">
        <v>12</v>
      </c>
      <c r="L2637" s="68">
        <v>5</v>
      </c>
      <c r="M2637" s="77"/>
      <c r="N2637" s="77" t="s">
        <v>116</v>
      </c>
      <c r="O2637" s="103"/>
      <c r="P2637" s="103"/>
      <c r="Q2637" s="103"/>
      <c r="R2637" s="103"/>
      <c r="S2637" s="103" t="s">
        <v>1768</v>
      </c>
    </row>
    <row r="2638" spans="1:19" ht="14.5" customHeight="1">
      <c r="A2638" s="103" t="str">
        <f t="shared" si="41"/>
        <v>C0135</v>
      </c>
      <c r="B2638" s="77" t="s">
        <v>860</v>
      </c>
      <c r="C2638" s="77" t="s">
        <v>5269</v>
      </c>
      <c r="D2638" s="77" t="s">
        <v>1813</v>
      </c>
      <c r="E2638" s="77" t="s">
        <v>5416</v>
      </c>
      <c r="F2638" s="77" t="s">
        <v>5417</v>
      </c>
      <c r="G2638" s="310">
        <v>47818</v>
      </c>
      <c r="H2638" s="77" t="s">
        <v>606</v>
      </c>
      <c r="I2638" s="68">
        <v>6</v>
      </c>
      <c r="J2638" s="68">
        <v>12</v>
      </c>
      <c r="K2638" s="68">
        <v>12</v>
      </c>
      <c r="L2638" s="68">
        <v>5</v>
      </c>
      <c r="M2638" s="77"/>
      <c r="N2638" s="77" t="s">
        <v>116</v>
      </c>
      <c r="O2638" s="103"/>
      <c r="P2638" s="103"/>
      <c r="Q2638" s="103"/>
      <c r="R2638" s="103"/>
      <c r="S2638" s="103" t="s">
        <v>1768</v>
      </c>
    </row>
    <row r="2639" spans="1:19" ht="14.5" customHeight="1">
      <c r="A2639" s="103" t="str">
        <f t="shared" si="41"/>
        <v>C0135</v>
      </c>
      <c r="B2639" s="77" t="s">
        <v>860</v>
      </c>
      <c r="C2639" s="77" t="s">
        <v>5269</v>
      </c>
      <c r="D2639" s="77" t="s">
        <v>1813</v>
      </c>
      <c r="E2639" s="77" t="s">
        <v>5418</v>
      </c>
      <c r="F2639" s="77" t="s">
        <v>5419</v>
      </c>
      <c r="G2639" s="310">
        <v>47818</v>
      </c>
      <c r="H2639" s="77" t="s">
        <v>606</v>
      </c>
      <c r="I2639" s="68">
        <v>6</v>
      </c>
      <c r="J2639" s="68">
        <v>12</v>
      </c>
      <c r="K2639" s="68">
        <v>12</v>
      </c>
      <c r="L2639" s="68">
        <v>5</v>
      </c>
      <c r="M2639" s="77"/>
      <c r="N2639" s="77" t="s">
        <v>116</v>
      </c>
      <c r="O2639" s="103"/>
      <c r="P2639" s="103"/>
      <c r="Q2639" s="103"/>
      <c r="R2639" s="103"/>
      <c r="S2639" s="103" t="s">
        <v>1768</v>
      </c>
    </row>
    <row r="2640" spans="1:19" ht="14.5" customHeight="1">
      <c r="A2640" s="103" t="str">
        <f t="shared" si="41"/>
        <v>C0135</v>
      </c>
      <c r="B2640" s="77" t="s">
        <v>860</v>
      </c>
      <c r="C2640" s="77" t="s">
        <v>5269</v>
      </c>
      <c r="D2640" s="77" t="s">
        <v>1813</v>
      </c>
      <c r="E2640" s="77" t="s">
        <v>5420</v>
      </c>
      <c r="F2640" s="77" t="s">
        <v>5421</v>
      </c>
      <c r="G2640" s="310">
        <v>47818</v>
      </c>
      <c r="H2640" s="77" t="s">
        <v>606</v>
      </c>
      <c r="I2640" s="68">
        <v>6</v>
      </c>
      <c r="J2640" s="68">
        <v>12</v>
      </c>
      <c r="K2640" s="68">
        <v>12</v>
      </c>
      <c r="L2640" s="68">
        <v>5</v>
      </c>
      <c r="M2640" s="77"/>
      <c r="N2640" s="77" t="s">
        <v>116</v>
      </c>
      <c r="O2640" s="103"/>
      <c r="P2640" s="103"/>
      <c r="Q2640" s="103"/>
      <c r="R2640" s="103"/>
      <c r="S2640" s="103" t="s">
        <v>1768</v>
      </c>
    </row>
    <row r="2641" spans="1:19" ht="14.5" customHeight="1">
      <c r="A2641" s="103" t="str">
        <f t="shared" si="41"/>
        <v>C0135</v>
      </c>
      <c r="B2641" s="77" t="s">
        <v>860</v>
      </c>
      <c r="C2641" s="77" t="s">
        <v>5269</v>
      </c>
      <c r="D2641" s="77" t="s">
        <v>1813</v>
      </c>
      <c r="E2641" s="77" t="s">
        <v>5422</v>
      </c>
      <c r="F2641" s="77" t="s">
        <v>5423</v>
      </c>
      <c r="G2641" s="310">
        <v>47818</v>
      </c>
      <c r="H2641" s="77" t="s">
        <v>606</v>
      </c>
      <c r="I2641" s="68">
        <v>6</v>
      </c>
      <c r="J2641" s="68">
        <v>12</v>
      </c>
      <c r="K2641" s="68">
        <v>12</v>
      </c>
      <c r="L2641" s="68">
        <v>5</v>
      </c>
      <c r="M2641" s="77"/>
      <c r="N2641" s="77" t="s">
        <v>116</v>
      </c>
      <c r="O2641" s="103"/>
      <c r="P2641" s="103"/>
      <c r="Q2641" s="103"/>
      <c r="R2641" s="103"/>
      <c r="S2641" s="103" t="s">
        <v>1768</v>
      </c>
    </row>
    <row r="2642" spans="1:19" ht="14.5" customHeight="1">
      <c r="A2642" s="103" t="str">
        <f t="shared" si="41"/>
        <v>C0135</v>
      </c>
      <c r="B2642" s="77" t="s">
        <v>860</v>
      </c>
      <c r="C2642" s="77" t="s">
        <v>5269</v>
      </c>
      <c r="D2642" s="77" t="s">
        <v>1813</v>
      </c>
      <c r="E2642" s="77" t="s">
        <v>5424</v>
      </c>
      <c r="F2642" s="77" t="s">
        <v>5425</v>
      </c>
      <c r="G2642" s="310">
        <v>47818</v>
      </c>
      <c r="H2642" s="77" t="s">
        <v>606</v>
      </c>
      <c r="I2642" s="68">
        <v>6</v>
      </c>
      <c r="J2642" s="68">
        <v>12</v>
      </c>
      <c r="K2642" s="68">
        <v>12</v>
      </c>
      <c r="L2642" s="68">
        <v>5</v>
      </c>
      <c r="M2642" s="77"/>
      <c r="N2642" s="77" t="s">
        <v>116</v>
      </c>
      <c r="O2642" s="103"/>
      <c r="P2642" s="103"/>
      <c r="Q2642" s="103"/>
      <c r="R2642" s="103"/>
      <c r="S2642" s="103" t="s">
        <v>1768</v>
      </c>
    </row>
    <row r="2643" spans="1:19" ht="14.5" customHeight="1">
      <c r="A2643" s="103" t="str">
        <f t="shared" si="41"/>
        <v>C0135</v>
      </c>
      <c r="B2643" s="77" t="s">
        <v>860</v>
      </c>
      <c r="C2643" s="77" t="s">
        <v>5269</v>
      </c>
      <c r="D2643" s="77" t="s">
        <v>1813</v>
      </c>
      <c r="E2643" s="77" t="s">
        <v>5426</v>
      </c>
      <c r="F2643" s="77" t="s">
        <v>5427</v>
      </c>
      <c r="G2643" s="310">
        <v>47818</v>
      </c>
      <c r="H2643" s="77" t="s">
        <v>606</v>
      </c>
      <c r="I2643" s="68">
        <v>6</v>
      </c>
      <c r="J2643" s="68">
        <v>12</v>
      </c>
      <c r="K2643" s="68">
        <v>12</v>
      </c>
      <c r="L2643" s="68">
        <v>5</v>
      </c>
      <c r="M2643" s="77"/>
      <c r="N2643" s="77" t="s">
        <v>116</v>
      </c>
      <c r="O2643" s="103"/>
      <c r="P2643" s="103"/>
      <c r="Q2643" s="103"/>
      <c r="R2643" s="103"/>
      <c r="S2643" s="103" t="s">
        <v>1768</v>
      </c>
    </row>
    <row r="2644" spans="1:19" ht="14.5" customHeight="1">
      <c r="A2644" s="103" t="str">
        <f t="shared" si="41"/>
        <v>C0135</v>
      </c>
      <c r="B2644" s="77" t="s">
        <v>860</v>
      </c>
      <c r="C2644" s="77" t="s">
        <v>5269</v>
      </c>
      <c r="D2644" s="77" t="s">
        <v>1813</v>
      </c>
      <c r="E2644" s="77" t="s">
        <v>5428</v>
      </c>
      <c r="F2644" s="77" t="s">
        <v>5429</v>
      </c>
      <c r="G2644" s="310">
        <v>47818</v>
      </c>
      <c r="H2644" s="77" t="s">
        <v>606</v>
      </c>
      <c r="I2644" s="68">
        <v>6</v>
      </c>
      <c r="J2644" s="68">
        <v>12</v>
      </c>
      <c r="K2644" s="68">
        <v>12</v>
      </c>
      <c r="L2644" s="68">
        <v>5</v>
      </c>
      <c r="M2644" s="77"/>
      <c r="N2644" s="77" t="s">
        <v>116</v>
      </c>
      <c r="O2644" s="103"/>
      <c r="P2644" s="103"/>
      <c r="Q2644" s="103"/>
      <c r="R2644" s="103"/>
      <c r="S2644" s="103" t="s">
        <v>1768</v>
      </c>
    </row>
    <row r="2645" spans="1:19" ht="14.5" customHeight="1">
      <c r="A2645" s="103" t="str">
        <f t="shared" si="41"/>
        <v>C0135</v>
      </c>
      <c r="B2645" s="77" t="s">
        <v>860</v>
      </c>
      <c r="C2645" s="77" t="s">
        <v>5269</v>
      </c>
      <c r="D2645" s="77" t="s">
        <v>1813</v>
      </c>
      <c r="E2645" s="77" t="s">
        <v>5430</v>
      </c>
      <c r="F2645" s="77" t="s">
        <v>5431</v>
      </c>
      <c r="G2645" s="310">
        <v>47818</v>
      </c>
      <c r="H2645" s="77" t="s">
        <v>606</v>
      </c>
      <c r="I2645" s="68">
        <v>6</v>
      </c>
      <c r="J2645" s="68">
        <v>12</v>
      </c>
      <c r="K2645" s="68">
        <v>12</v>
      </c>
      <c r="L2645" s="68">
        <v>5</v>
      </c>
      <c r="M2645" s="77"/>
      <c r="N2645" s="77" t="s">
        <v>116</v>
      </c>
      <c r="O2645" s="103"/>
      <c r="P2645" s="103"/>
      <c r="Q2645" s="103"/>
      <c r="R2645" s="103"/>
      <c r="S2645" s="103" t="s">
        <v>1768</v>
      </c>
    </row>
    <row r="2646" spans="1:19" ht="14.5" customHeight="1">
      <c r="A2646" s="103" t="str">
        <f t="shared" si="41"/>
        <v>C0135</v>
      </c>
      <c r="B2646" s="77" t="s">
        <v>860</v>
      </c>
      <c r="C2646" s="77" t="s">
        <v>5269</v>
      </c>
      <c r="D2646" s="77" t="s">
        <v>1813</v>
      </c>
      <c r="E2646" s="77" t="s">
        <v>5432</v>
      </c>
      <c r="F2646" s="77" t="s">
        <v>5433</v>
      </c>
      <c r="G2646" s="310">
        <v>47818</v>
      </c>
      <c r="H2646" s="77" t="s">
        <v>606</v>
      </c>
      <c r="I2646" s="68">
        <v>6</v>
      </c>
      <c r="J2646" s="68">
        <v>12</v>
      </c>
      <c r="K2646" s="68">
        <v>12</v>
      </c>
      <c r="L2646" s="68">
        <v>5</v>
      </c>
      <c r="M2646" s="77"/>
      <c r="N2646" s="77" t="s">
        <v>116</v>
      </c>
      <c r="O2646" s="103"/>
      <c r="P2646" s="103"/>
      <c r="Q2646" s="103"/>
      <c r="R2646" s="103"/>
      <c r="S2646" s="103" t="s">
        <v>1768</v>
      </c>
    </row>
    <row r="2647" spans="1:19" ht="14.5" customHeight="1">
      <c r="A2647" s="103" t="str">
        <f t="shared" si="41"/>
        <v>C0135</v>
      </c>
      <c r="B2647" s="77" t="s">
        <v>860</v>
      </c>
      <c r="C2647" s="77" t="s">
        <v>5269</v>
      </c>
      <c r="D2647" s="77" t="s">
        <v>1813</v>
      </c>
      <c r="E2647" s="77" t="s">
        <v>5434</v>
      </c>
      <c r="F2647" s="77" t="s">
        <v>5435</v>
      </c>
      <c r="G2647" s="310">
        <v>47818</v>
      </c>
      <c r="H2647" s="77" t="s">
        <v>606</v>
      </c>
      <c r="I2647" s="68">
        <v>6</v>
      </c>
      <c r="J2647" s="68">
        <v>12</v>
      </c>
      <c r="K2647" s="68">
        <v>12</v>
      </c>
      <c r="L2647" s="68">
        <v>5</v>
      </c>
      <c r="M2647" s="77"/>
      <c r="N2647" s="77" t="s">
        <v>116</v>
      </c>
      <c r="O2647" s="103"/>
      <c r="P2647" s="103"/>
      <c r="Q2647" s="103"/>
      <c r="R2647" s="103"/>
      <c r="S2647" s="103" t="s">
        <v>1768</v>
      </c>
    </row>
    <row r="2648" spans="1:19" ht="14.5" customHeight="1">
      <c r="A2648" s="103" t="str">
        <f t="shared" si="41"/>
        <v>C0135</v>
      </c>
      <c r="B2648" s="77" t="s">
        <v>860</v>
      </c>
      <c r="C2648" s="77" t="s">
        <v>5269</v>
      </c>
      <c r="D2648" s="77" t="s">
        <v>1813</v>
      </c>
      <c r="E2648" s="77" t="s">
        <v>5436</v>
      </c>
      <c r="F2648" s="77" t="s">
        <v>5437</v>
      </c>
      <c r="G2648" s="310">
        <v>47818</v>
      </c>
      <c r="H2648" s="77" t="s">
        <v>606</v>
      </c>
      <c r="I2648" s="68">
        <v>6</v>
      </c>
      <c r="J2648" s="68">
        <v>12</v>
      </c>
      <c r="K2648" s="68">
        <v>12</v>
      </c>
      <c r="L2648" s="68">
        <v>5</v>
      </c>
      <c r="M2648" s="77"/>
      <c r="N2648" s="77" t="s">
        <v>116</v>
      </c>
      <c r="O2648" s="103"/>
      <c r="P2648" s="103"/>
      <c r="Q2648" s="103"/>
      <c r="R2648" s="103"/>
      <c r="S2648" s="103" t="s">
        <v>1768</v>
      </c>
    </row>
    <row r="2649" spans="1:19" ht="14.5" customHeight="1">
      <c r="A2649" s="103" t="str">
        <f t="shared" si="41"/>
        <v>C0135</v>
      </c>
      <c r="B2649" s="77" t="s">
        <v>860</v>
      </c>
      <c r="C2649" s="77" t="s">
        <v>5269</v>
      </c>
      <c r="D2649" s="77" t="s">
        <v>1813</v>
      </c>
      <c r="E2649" s="77" t="s">
        <v>5438</v>
      </c>
      <c r="F2649" s="77" t="s">
        <v>5439</v>
      </c>
      <c r="G2649" s="310">
        <v>47818</v>
      </c>
      <c r="H2649" s="77" t="s">
        <v>606</v>
      </c>
      <c r="I2649" s="68">
        <v>6</v>
      </c>
      <c r="J2649" s="68">
        <v>12</v>
      </c>
      <c r="K2649" s="68">
        <v>12</v>
      </c>
      <c r="L2649" s="68">
        <v>5</v>
      </c>
      <c r="M2649" s="77"/>
      <c r="N2649" s="77" t="s">
        <v>116</v>
      </c>
      <c r="O2649" s="103"/>
      <c r="P2649" s="103"/>
      <c r="Q2649" s="103"/>
      <c r="R2649" s="103"/>
      <c r="S2649" s="103" t="s">
        <v>1768</v>
      </c>
    </row>
    <row r="2650" spans="1:19" ht="14.5" customHeight="1">
      <c r="A2650" s="103" t="str">
        <f t="shared" si="41"/>
        <v>C0135</v>
      </c>
      <c r="B2650" s="77" t="s">
        <v>860</v>
      </c>
      <c r="C2650" s="77" t="s">
        <v>5269</v>
      </c>
      <c r="D2650" s="77" t="s">
        <v>1813</v>
      </c>
      <c r="E2650" s="77" t="s">
        <v>5440</v>
      </c>
      <c r="F2650" s="77" t="s">
        <v>5441</v>
      </c>
      <c r="G2650" s="310">
        <v>47818</v>
      </c>
      <c r="H2650" s="77" t="s">
        <v>606</v>
      </c>
      <c r="I2650" s="68">
        <v>6</v>
      </c>
      <c r="J2650" s="68">
        <v>12</v>
      </c>
      <c r="K2650" s="68">
        <v>12</v>
      </c>
      <c r="L2650" s="68">
        <v>5</v>
      </c>
      <c r="M2650" s="77"/>
      <c r="N2650" s="77" t="s">
        <v>116</v>
      </c>
      <c r="O2650" s="103"/>
      <c r="P2650" s="103"/>
      <c r="Q2650" s="103"/>
      <c r="R2650" s="103"/>
      <c r="S2650" s="103" t="s">
        <v>1768</v>
      </c>
    </row>
    <row r="2651" spans="1:19" ht="14.5" customHeight="1">
      <c r="A2651" s="103" t="str">
        <f t="shared" si="41"/>
        <v>C0135</v>
      </c>
      <c r="B2651" s="77" t="s">
        <v>860</v>
      </c>
      <c r="C2651" s="77" t="s">
        <v>5269</v>
      </c>
      <c r="D2651" s="77" t="s">
        <v>1813</v>
      </c>
      <c r="E2651" s="77" t="s">
        <v>5442</v>
      </c>
      <c r="F2651" s="77" t="s">
        <v>5443</v>
      </c>
      <c r="G2651" s="310">
        <v>47818</v>
      </c>
      <c r="H2651" s="77" t="s">
        <v>606</v>
      </c>
      <c r="I2651" s="68">
        <v>6</v>
      </c>
      <c r="J2651" s="68">
        <v>12</v>
      </c>
      <c r="K2651" s="68">
        <v>12</v>
      </c>
      <c r="L2651" s="68">
        <v>5</v>
      </c>
      <c r="M2651" s="77"/>
      <c r="N2651" s="77" t="s">
        <v>116</v>
      </c>
      <c r="O2651" s="103"/>
      <c r="P2651" s="103"/>
      <c r="Q2651" s="103"/>
      <c r="R2651" s="103"/>
      <c r="S2651" s="103" t="s">
        <v>1768</v>
      </c>
    </row>
    <row r="2652" spans="1:19" ht="14.5" customHeight="1">
      <c r="A2652" s="103" t="str">
        <f t="shared" si="41"/>
        <v>C0135</v>
      </c>
      <c r="B2652" s="77" t="s">
        <v>860</v>
      </c>
      <c r="C2652" s="77" t="s">
        <v>5269</v>
      </c>
      <c r="D2652" s="77" t="s">
        <v>1813</v>
      </c>
      <c r="E2652" s="77" t="s">
        <v>5444</v>
      </c>
      <c r="F2652" s="77" t="s">
        <v>5445</v>
      </c>
      <c r="G2652" s="310">
        <v>47818</v>
      </c>
      <c r="H2652" s="77" t="s">
        <v>606</v>
      </c>
      <c r="I2652" s="68">
        <v>6</v>
      </c>
      <c r="J2652" s="68">
        <v>12</v>
      </c>
      <c r="K2652" s="68">
        <v>12</v>
      </c>
      <c r="L2652" s="68">
        <v>5</v>
      </c>
      <c r="M2652" s="77"/>
      <c r="N2652" s="77" t="s">
        <v>116</v>
      </c>
      <c r="O2652" s="103"/>
      <c r="P2652" s="103"/>
      <c r="Q2652" s="103"/>
      <c r="R2652" s="103"/>
      <c r="S2652" s="103" t="s">
        <v>1768</v>
      </c>
    </row>
    <row r="2653" spans="1:19" ht="14.5" customHeight="1">
      <c r="A2653" s="103" t="str">
        <f t="shared" si="41"/>
        <v>C0135</v>
      </c>
      <c r="B2653" s="77" t="s">
        <v>860</v>
      </c>
      <c r="C2653" s="77" t="s">
        <v>5269</v>
      </c>
      <c r="D2653" s="77" t="s">
        <v>1813</v>
      </c>
      <c r="E2653" s="77" t="s">
        <v>5446</v>
      </c>
      <c r="F2653" s="77" t="s">
        <v>5447</v>
      </c>
      <c r="G2653" s="310">
        <v>47818</v>
      </c>
      <c r="H2653" s="77" t="s">
        <v>606</v>
      </c>
      <c r="I2653" s="68">
        <v>6</v>
      </c>
      <c r="J2653" s="68">
        <v>12</v>
      </c>
      <c r="K2653" s="68">
        <v>12</v>
      </c>
      <c r="L2653" s="68">
        <v>5</v>
      </c>
      <c r="M2653" s="77"/>
      <c r="N2653" s="77" t="s">
        <v>116</v>
      </c>
      <c r="O2653" s="103"/>
      <c r="P2653" s="103"/>
      <c r="Q2653" s="103"/>
      <c r="R2653" s="103"/>
      <c r="S2653" s="103" t="s">
        <v>1768</v>
      </c>
    </row>
    <row r="2654" spans="1:19" ht="14.5" customHeight="1">
      <c r="A2654" s="103" t="str">
        <f t="shared" si="41"/>
        <v>C0135</v>
      </c>
      <c r="B2654" s="69" t="s">
        <v>860</v>
      </c>
      <c r="C2654" s="69" t="s">
        <v>5269</v>
      </c>
      <c r="D2654" s="77" t="s">
        <v>1813</v>
      </c>
      <c r="E2654" s="77" t="s">
        <v>5448</v>
      </c>
      <c r="F2654" s="77" t="s">
        <v>5449</v>
      </c>
      <c r="G2654" s="310">
        <v>47818</v>
      </c>
      <c r="H2654" s="77" t="s">
        <v>606</v>
      </c>
      <c r="I2654" s="68">
        <v>6</v>
      </c>
      <c r="J2654" s="68">
        <v>12</v>
      </c>
      <c r="K2654" s="68">
        <v>12</v>
      </c>
      <c r="L2654" s="68">
        <v>5</v>
      </c>
      <c r="M2654" s="77"/>
      <c r="N2654" s="77" t="s">
        <v>116</v>
      </c>
      <c r="O2654" s="103"/>
      <c r="P2654" s="103"/>
      <c r="Q2654" s="103"/>
      <c r="R2654" s="103"/>
      <c r="S2654" s="103" t="s">
        <v>1768</v>
      </c>
    </row>
    <row r="2655" spans="1:19" ht="14.5" customHeight="1">
      <c r="A2655" s="103" t="str">
        <f t="shared" si="41"/>
        <v>C0135</v>
      </c>
      <c r="B2655" s="69" t="s">
        <v>860</v>
      </c>
      <c r="C2655" s="69" t="s">
        <v>5269</v>
      </c>
      <c r="D2655" s="77" t="s">
        <v>1813</v>
      </c>
      <c r="E2655" s="77" t="s">
        <v>5450</v>
      </c>
      <c r="F2655" s="77" t="s">
        <v>5451</v>
      </c>
      <c r="G2655" s="310">
        <v>47818</v>
      </c>
      <c r="H2655" s="77" t="s">
        <v>606</v>
      </c>
      <c r="I2655" s="68">
        <v>6</v>
      </c>
      <c r="J2655" s="68">
        <v>12</v>
      </c>
      <c r="K2655" s="68">
        <v>12</v>
      </c>
      <c r="L2655" s="68">
        <v>5</v>
      </c>
      <c r="M2655" s="77"/>
      <c r="N2655" s="77" t="s">
        <v>116</v>
      </c>
      <c r="O2655" s="103"/>
      <c r="P2655" s="103"/>
      <c r="Q2655" s="103"/>
      <c r="R2655" s="103"/>
      <c r="S2655" s="103" t="s">
        <v>1768</v>
      </c>
    </row>
    <row r="2656" spans="1:19" ht="14.5" customHeight="1">
      <c r="A2656" s="103" t="str">
        <f t="shared" si="41"/>
        <v>C0135</v>
      </c>
      <c r="B2656" s="69" t="s">
        <v>860</v>
      </c>
      <c r="C2656" s="69" t="s">
        <v>5269</v>
      </c>
      <c r="D2656" s="77" t="s">
        <v>1813</v>
      </c>
      <c r="E2656" s="77" t="s">
        <v>5452</v>
      </c>
      <c r="F2656" s="77" t="s">
        <v>5453</v>
      </c>
      <c r="G2656" s="310">
        <v>47818</v>
      </c>
      <c r="H2656" s="77" t="s">
        <v>606</v>
      </c>
      <c r="I2656" s="68">
        <v>6</v>
      </c>
      <c r="J2656" s="68">
        <v>12</v>
      </c>
      <c r="K2656" s="68">
        <v>12</v>
      </c>
      <c r="L2656" s="68">
        <v>5</v>
      </c>
      <c r="M2656" s="77"/>
      <c r="N2656" s="77" t="s">
        <v>116</v>
      </c>
      <c r="O2656" s="103"/>
      <c r="P2656" s="103"/>
      <c r="Q2656" s="103"/>
      <c r="R2656" s="103"/>
      <c r="S2656" s="103" t="s">
        <v>1768</v>
      </c>
    </row>
    <row r="2657" spans="1:19" ht="14.5" customHeight="1">
      <c r="A2657" s="103" t="str">
        <f t="shared" si="41"/>
        <v>C0135</v>
      </c>
      <c r="B2657" s="69" t="s">
        <v>860</v>
      </c>
      <c r="C2657" s="69" t="s">
        <v>5269</v>
      </c>
      <c r="D2657" s="77" t="s">
        <v>1813</v>
      </c>
      <c r="E2657" s="77" t="s">
        <v>5454</v>
      </c>
      <c r="F2657" s="77" t="s">
        <v>5455</v>
      </c>
      <c r="G2657" s="310">
        <v>47818</v>
      </c>
      <c r="H2657" s="77" t="s">
        <v>606</v>
      </c>
      <c r="I2657" s="68">
        <v>6</v>
      </c>
      <c r="J2657" s="68">
        <v>12</v>
      </c>
      <c r="K2657" s="68">
        <v>12</v>
      </c>
      <c r="L2657" s="68">
        <v>5</v>
      </c>
      <c r="M2657" s="77"/>
      <c r="N2657" s="77" t="s">
        <v>116</v>
      </c>
      <c r="O2657" s="103"/>
      <c r="P2657" s="103"/>
      <c r="Q2657" s="103"/>
      <c r="R2657" s="103"/>
      <c r="S2657" s="103" t="s">
        <v>1768</v>
      </c>
    </row>
    <row r="2658" spans="1:19" ht="14.5" customHeight="1">
      <c r="A2658" s="103" t="str">
        <f t="shared" si="41"/>
        <v>C0135</v>
      </c>
      <c r="B2658" s="69" t="s">
        <v>860</v>
      </c>
      <c r="C2658" s="69" t="s">
        <v>5269</v>
      </c>
      <c r="D2658" s="77" t="s">
        <v>1813</v>
      </c>
      <c r="E2658" s="77" t="s">
        <v>5456</v>
      </c>
      <c r="F2658" s="77" t="s">
        <v>5457</v>
      </c>
      <c r="G2658" s="310">
        <v>47818</v>
      </c>
      <c r="H2658" s="77" t="s">
        <v>606</v>
      </c>
      <c r="I2658" s="68">
        <v>6</v>
      </c>
      <c r="J2658" s="68">
        <v>12</v>
      </c>
      <c r="K2658" s="68">
        <v>12</v>
      </c>
      <c r="L2658" s="68">
        <v>5</v>
      </c>
      <c r="M2658" s="77"/>
      <c r="N2658" s="77" t="s">
        <v>116</v>
      </c>
      <c r="O2658" s="103"/>
      <c r="P2658" s="103"/>
      <c r="Q2658" s="103"/>
      <c r="R2658" s="103"/>
      <c r="S2658" s="103" t="s">
        <v>1768</v>
      </c>
    </row>
    <row r="2659" spans="1:19" ht="14.5" customHeight="1">
      <c r="A2659" s="103" t="str">
        <f t="shared" si="41"/>
        <v>C0135</v>
      </c>
      <c r="B2659" s="69" t="s">
        <v>860</v>
      </c>
      <c r="C2659" s="69" t="s">
        <v>5269</v>
      </c>
      <c r="D2659" s="77" t="s">
        <v>1813</v>
      </c>
      <c r="E2659" s="77" t="s">
        <v>5458</v>
      </c>
      <c r="F2659" s="77" t="s">
        <v>5459</v>
      </c>
      <c r="G2659" s="310">
        <v>47818</v>
      </c>
      <c r="H2659" s="77" t="s">
        <v>606</v>
      </c>
      <c r="I2659" s="68">
        <v>6</v>
      </c>
      <c r="J2659" s="68">
        <v>12</v>
      </c>
      <c r="K2659" s="68">
        <v>12</v>
      </c>
      <c r="L2659" s="68">
        <v>5</v>
      </c>
      <c r="M2659" s="77"/>
      <c r="N2659" s="77" t="s">
        <v>116</v>
      </c>
      <c r="O2659" s="103"/>
      <c r="P2659" s="103"/>
      <c r="Q2659" s="103"/>
      <c r="R2659" s="103"/>
      <c r="S2659" s="103" t="s">
        <v>1768</v>
      </c>
    </row>
    <row r="2660" spans="1:19" ht="14.5" customHeight="1">
      <c r="A2660" s="103" t="str">
        <f t="shared" si="41"/>
        <v>C0135</v>
      </c>
      <c r="B2660" s="69" t="s">
        <v>860</v>
      </c>
      <c r="C2660" s="69" t="s">
        <v>5269</v>
      </c>
      <c r="D2660" s="77" t="s">
        <v>1813</v>
      </c>
      <c r="E2660" s="77" t="s">
        <v>5460</v>
      </c>
      <c r="F2660" s="77" t="s">
        <v>5461</v>
      </c>
      <c r="G2660" s="310">
        <v>47818</v>
      </c>
      <c r="H2660" s="77" t="s">
        <v>606</v>
      </c>
      <c r="I2660" s="68">
        <v>6</v>
      </c>
      <c r="J2660" s="68">
        <v>12</v>
      </c>
      <c r="K2660" s="68">
        <v>12</v>
      </c>
      <c r="L2660" s="68">
        <v>5</v>
      </c>
      <c r="M2660" s="77"/>
      <c r="N2660" s="77" t="s">
        <v>116</v>
      </c>
      <c r="O2660" s="103"/>
      <c r="P2660" s="103"/>
      <c r="Q2660" s="103"/>
      <c r="R2660" s="103"/>
      <c r="S2660" s="103" t="s">
        <v>1768</v>
      </c>
    </row>
    <row r="2661" spans="1:19" ht="14.5" customHeight="1">
      <c r="A2661" s="103" t="str">
        <f t="shared" si="41"/>
        <v>C0135</v>
      </c>
      <c r="B2661" s="69" t="s">
        <v>860</v>
      </c>
      <c r="C2661" s="69" t="s">
        <v>5269</v>
      </c>
      <c r="D2661" s="77" t="s">
        <v>1813</v>
      </c>
      <c r="E2661" s="77" t="s">
        <v>5462</v>
      </c>
      <c r="F2661" s="77" t="s">
        <v>5463</v>
      </c>
      <c r="G2661" s="310">
        <v>47818</v>
      </c>
      <c r="H2661" s="77" t="s">
        <v>606</v>
      </c>
      <c r="I2661" s="68">
        <v>6</v>
      </c>
      <c r="J2661" s="68">
        <v>12</v>
      </c>
      <c r="K2661" s="68">
        <v>12</v>
      </c>
      <c r="L2661" s="68">
        <v>5</v>
      </c>
      <c r="M2661" s="77"/>
      <c r="N2661" s="77" t="s">
        <v>116</v>
      </c>
      <c r="O2661" s="103"/>
      <c r="P2661" s="103"/>
      <c r="Q2661" s="103"/>
      <c r="R2661" s="103"/>
      <c r="S2661" s="103" t="s">
        <v>1768</v>
      </c>
    </row>
    <row r="2662" spans="1:19" ht="14.5" customHeight="1">
      <c r="A2662" s="103" t="str">
        <f t="shared" si="41"/>
        <v>C0135</v>
      </c>
      <c r="B2662" s="69" t="s">
        <v>860</v>
      </c>
      <c r="C2662" s="70" t="s">
        <v>5269</v>
      </c>
      <c r="D2662" s="77" t="s">
        <v>1813</v>
      </c>
      <c r="E2662" s="77" t="s">
        <v>5464</v>
      </c>
      <c r="F2662" s="77" t="s">
        <v>5465</v>
      </c>
      <c r="G2662" s="310">
        <v>47818</v>
      </c>
      <c r="H2662" s="77" t="s">
        <v>606</v>
      </c>
      <c r="I2662" s="68">
        <v>6</v>
      </c>
      <c r="J2662" s="68">
        <v>12</v>
      </c>
      <c r="K2662" s="68">
        <v>12</v>
      </c>
      <c r="L2662" s="68">
        <v>5</v>
      </c>
      <c r="M2662" s="77"/>
      <c r="N2662" s="77" t="s">
        <v>116</v>
      </c>
      <c r="O2662" s="103"/>
      <c r="P2662" s="103"/>
      <c r="Q2662" s="103"/>
      <c r="R2662" s="103"/>
      <c r="S2662" s="103" t="s">
        <v>1768</v>
      </c>
    </row>
    <row r="2663" spans="1:19" ht="14.5" customHeight="1">
      <c r="A2663" s="103" t="str">
        <f t="shared" si="41"/>
        <v>C0135</v>
      </c>
      <c r="B2663" s="69" t="s">
        <v>860</v>
      </c>
      <c r="C2663" s="69" t="s">
        <v>5269</v>
      </c>
      <c r="D2663" s="77" t="s">
        <v>1813</v>
      </c>
      <c r="E2663" s="77" t="s">
        <v>5466</v>
      </c>
      <c r="F2663" s="77" t="s">
        <v>5467</v>
      </c>
      <c r="G2663" s="310">
        <v>47818</v>
      </c>
      <c r="H2663" s="77" t="s">
        <v>606</v>
      </c>
      <c r="I2663" s="68">
        <v>6</v>
      </c>
      <c r="J2663" s="68">
        <v>12</v>
      </c>
      <c r="K2663" s="68">
        <v>12</v>
      </c>
      <c r="L2663" s="68">
        <v>5</v>
      </c>
      <c r="M2663" s="77"/>
      <c r="N2663" s="77" t="s">
        <v>116</v>
      </c>
      <c r="O2663" s="103"/>
      <c r="P2663" s="103"/>
      <c r="Q2663" s="103"/>
      <c r="R2663" s="103"/>
      <c r="S2663" s="103" t="s">
        <v>1768</v>
      </c>
    </row>
    <row r="2664" spans="1:19" ht="14.5" customHeight="1">
      <c r="A2664" s="103" t="str">
        <f t="shared" si="41"/>
        <v>C0135</v>
      </c>
      <c r="B2664" s="69" t="s">
        <v>860</v>
      </c>
      <c r="C2664" s="69" t="s">
        <v>5269</v>
      </c>
      <c r="D2664" s="77" t="s">
        <v>1813</v>
      </c>
      <c r="E2664" s="77" t="s">
        <v>5468</v>
      </c>
      <c r="F2664" s="77" t="s">
        <v>5469</v>
      </c>
      <c r="G2664" s="310">
        <v>47818</v>
      </c>
      <c r="H2664" s="77" t="s">
        <v>606</v>
      </c>
      <c r="I2664" s="68">
        <v>6</v>
      </c>
      <c r="J2664" s="68">
        <v>12</v>
      </c>
      <c r="K2664" s="68">
        <v>12</v>
      </c>
      <c r="L2664" s="68">
        <v>5</v>
      </c>
      <c r="M2664" s="77"/>
      <c r="N2664" s="77" t="s">
        <v>116</v>
      </c>
      <c r="O2664" s="103"/>
      <c r="P2664" s="103"/>
      <c r="Q2664" s="103"/>
      <c r="R2664" s="103"/>
      <c r="S2664" s="103" t="s">
        <v>1768</v>
      </c>
    </row>
    <row r="2665" spans="1:19" ht="14.5" customHeight="1">
      <c r="A2665" s="103" t="str">
        <f t="shared" si="41"/>
        <v>C0135</v>
      </c>
      <c r="B2665" s="69" t="s">
        <v>860</v>
      </c>
      <c r="C2665" s="69" t="s">
        <v>5269</v>
      </c>
      <c r="D2665" s="77" t="s">
        <v>1813</v>
      </c>
      <c r="E2665" s="77" t="s">
        <v>5470</v>
      </c>
      <c r="F2665" s="77" t="s">
        <v>5471</v>
      </c>
      <c r="G2665" s="310">
        <v>47818</v>
      </c>
      <c r="H2665" s="77" t="s">
        <v>606</v>
      </c>
      <c r="I2665" s="68">
        <v>6</v>
      </c>
      <c r="J2665" s="68">
        <v>12</v>
      </c>
      <c r="K2665" s="68">
        <v>12</v>
      </c>
      <c r="L2665" s="68">
        <v>5</v>
      </c>
      <c r="M2665" s="77"/>
      <c r="N2665" s="77" t="s">
        <v>116</v>
      </c>
      <c r="O2665" s="103"/>
      <c r="P2665" s="103"/>
      <c r="Q2665" s="103"/>
      <c r="R2665" s="103"/>
      <c r="S2665" s="103" t="s">
        <v>1768</v>
      </c>
    </row>
    <row r="2666" spans="1:19" ht="14.5" customHeight="1">
      <c r="A2666" s="103" t="str">
        <f t="shared" si="41"/>
        <v>C0135</v>
      </c>
      <c r="B2666" s="77" t="s">
        <v>860</v>
      </c>
      <c r="C2666" s="77" t="s">
        <v>5269</v>
      </c>
      <c r="D2666" s="77" t="s">
        <v>1813</v>
      </c>
      <c r="E2666" s="77" t="s">
        <v>5472</v>
      </c>
      <c r="F2666" s="77" t="s">
        <v>5473</v>
      </c>
      <c r="G2666" s="310">
        <v>47818</v>
      </c>
      <c r="H2666" s="77" t="s">
        <v>606</v>
      </c>
      <c r="I2666" s="68">
        <v>6</v>
      </c>
      <c r="J2666" s="68">
        <v>12</v>
      </c>
      <c r="K2666" s="68">
        <v>12</v>
      </c>
      <c r="L2666" s="68">
        <v>5</v>
      </c>
      <c r="M2666" s="77"/>
      <c r="N2666" s="77" t="s">
        <v>116</v>
      </c>
      <c r="O2666" s="103"/>
      <c r="P2666" s="103"/>
      <c r="Q2666" s="103"/>
      <c r="R2666" s="103"/>
      <c r="S2666" s="103" t="s">
        <v>1768</v>
      </c>
    </row>
    <row r="2667" spans="1:19" ht="14.5" customHeight="1">
      <c r="A2667" s="103" t="str">
        <f t="shared" si="41"/>
        <v>C0135</v>
      </c>
      <c r="B2667" s="77" t="s">
        <v>860</v>
      </c>
      <c r="C2667" s="77" t="s">
        <v>5269</v>
      </c>
      <c r="D2667" s="77" t="s">
        <v>1813</v>
      </c>
      <c r="E2667" s="77" t="s">
        <v>5474</v>
      </c>
      <c r="F2667" s="77" t="s">
        <v>5475</v>
      </c>
      <c r="G2667" s="310">
        <v>47818</v>
      </c>
      <c r="H2667" s="77" t="s">
        <v>606</v>
      </c>
      <c r="I2667" s="68">
        <v>6</v>
      </c>
      <c r="J2667" s="68">
        <v>12</v>
      </c>
      <c r="K2667" s="68">
        <v>12</v>
      </c>
      <c r="L2667" s="68">
        <v>5</v>
      </c>
      <c r="M2667" s="77"/>
      <c r="N2667" s="77" t="s">
        <v>116</v>
      </c>
      <c r="O2667" s="103"/>
      <c r="P2667" s="103"/>
      <c r="Q2667" s="103"/>
      <c r="R2667" s="103"/>
      <c r="S2667" s="103" t="s">
        <v>1768</v>
      </c>
    </row>
    <row r="2668" spans="1:19" ht="14.5" customHeight="1">
      <c r="A2668" s="103" t="str">
        <f t="shared" si="41"/>
        <v>C0135</v>
      </c>
      <c r="B2668" s="77" t="s">
        <v>860</v>
      </c>
      <c r="C2668" s="77" t="s">
        <v>5269</v>
      </c>
      <c r="D2668" s="77" t="s">
        <v>1813</v>
      </c>
      <c r="E2668" s="77" t="s">
        <v>5476</v>
      </c>
      <c r="F2668" s="77" t="s">
        <v>5477</v>
      </c>
      <c r="G2668" s="310">
        <v>47818</v>
      </c>
      <c r="H2668" s="77" t="s">
        <v>606</v>
      </c>
      <c r="I2668" s="68">
        <v>6</v>
      </c>
      <c r="J2668" s="68">
        <v>12</v>
      </c>
      <c r="K2668" s="68">
        <v>12</v>
      </c>
      <c r="L2668" s="68">
        <v>5</v>
      </c>
      <c r="M2668" s="77"/>
      <c r="N2668" s="77" t="s">
        <v>116</v>
      </c>
      <c r="O2668" s="103"/>
      <c r="P2668" s="103"/>
      <c r="Q2668" s="103"/>
      <c r="R2668" s="103"/>
      <c r="S2668" s="103" t="s">
        <v>1768</v>
      </c>
    </row>
    <row r="2669" spans="1:19" ht="14.5" customHeight="1">
      <c r="A2669" s="103" t="str">
        <f t="shared" si="41"/>
        <v>C0135</v>
      </c>
      <c r="B2669" s="77" t="s">
        <v>860</v>
      </c>
      <c r="C2669" s="77" t="s">
        <v>5269</v>
      </c>
      <c r="D2669" s="77" t="s">
        <v>1813</v>
      </c>
      <c r="E2669" s="77" t="s">
        <v>5478</v>
      </c>
      <c r="F2669" s="77" t="s">
        <v>5479</v>
      </c>
      <c r="G2669" s="310">
        <v>47818</v>
      </c>
      <c r="H2669" s="77" t="s">
        <v>606</v>
      </c>
      <c r="I2669" s="68">
        <v>6</v>
      </c>
      <c r="J2669" s="68">
        <v>12</v>
      </c>
      <c r="K2669" s="68">
        <v>12</v>
      </c>
      <c r="L2669" s="68">
        <v>5</v>
      </c>
      <c r="M2669" s="77"/>
      <c r="N2669" s="77" t="s">
        <v>116</v>
      </c>
      <c r="O2669" s="103"/>
      <c r="P2669" s="103"/>
      <c r="Q2669" s="103"/>
      <c r="R2669" s="103"/>
      <c r="S2669" s="103" t="s">
        <v>1768</v>
      </c>
    </row>
    <row r="2670" spans="1:19" ht="14.5" customHeight="1">
      <c r="A2670" s="103" t="str">
        <f t="shared" si="41"/>
        <v>C0135</v>
      </c>
      <c r="B2670" s="77" t="s">
        <v>860</v>
      </c>
      <c r="C2670" s="77" t="s">
        <v>5269</v>
      </c>
      <c r="D2670" s="77" t="s">
        <v>1813</v>
      </c>
      <c r="E2670" s="77" t="s">
        <v>5480</v>
      </c>
      <c r="F2670" s="77" t="s">
        <v>5481</v>
      </c>
      <c r="G2670" s="310">
        <v>47818</v>
      </c>
      <c r="H2670" s="77" t="s">
        <v>606</v>
      </c>
      <c r="I2670" s="68">
        <v>6</v>
      </c>
      <c r="J2670" s="68">
        <v>12</v>
      </c>
      <c r="K2670" s="68">
        <v>12</v>
      </c>
      <c r="L2670" s="68">
        <v>5</v>
      </c>
      <c r="M2670" s="77"/>
      <c r="N2670" s="77" t="s">
        <v>116</v>
      </c>
      <c r="O2670" s="103"/>
      <c r="P2670" s="103"/>
      <c r="Q2670" s="103"/>
      <c r="R2670" s="103"/>
      <c r="S2670" s="103" t="s">
        <v>1768</v>
      </c>
    </row>
    <row r="2671" spans="1:19" ht="14.5" customHeight="1">
      <c r="A2671" s="103" t="str">
        <f t="shared" si="41"/>
        <v>C0135</v>
      </c>
      <c r="B2671" s="77" t="s">
        <v>860</v>
      </c>
      <c r="C2671" s="77" t="s">
        <v>5269</v>
      </c>
      <c r="D2671" s="77" t="s">
        <v>1813</v>
      </c>
      <c r="E2671" s="77" t="s">
        <v>5482</v>
      </c>
      <c r="F2671" s="77" t="s">
        <v>5483</v>
      </c>
      <c r="G2671" s="310">
        <v>47818</v>
      </c>
      <c r="H2671" s="77" t="s">
        <v>606</v>
      </c>
      <c r="I2671" s="68">
        <v>6</v>
      </c>
      <c r="J2671" s="68">
        <v>12</v>
      </c>
      <c r="K2671" s="68">
        <v>12</v>
      </c>
      <c r="L2671" s="68">
        <v>5</v>
      </c>
      <c r="M2671" s="77"/>
      <c r="N2671" s="77" t="s">
        <v>116</v>
      </c>
      <c r="O2671" s="103"/>
      <c r="P2671" s="103"/>
      <c r="Q2671" s="103"/>
      <c r="R2671" s="103"/>
      <c r="S2671" s="103" t="s">
        <v>1768</v>
      </c>
    </row>
    <row r="2672" spans="1:19" ht="14.5" customHeight="1">
      <c r="A2672" s="103" t="str">
        <f t="shared" si="41"/>
        <v>C0135</v>
      </c>
      <c r="B2672" s="77" t="s">
        <v>860</v>
      </c>
      <c r="C2672" s="77" t="s">
        <v>5269</v>
      </c>
      <c r="D2672" s="77" t="s">
        <v>1813</v>
      </c>
      <c r="E2672" s="77" t="s">
        <v>5484</v>
      </c>
      <c r="F2672" s="77" t="s">
        <v>5485</v>
      </c>
      <c r="G2672" s="310">
        <v>47818</v>
      </c>
      <c r="H2672" s="77" t="s">
        <v>606</v>
      </c>
      <c r="I2672" s="68">
        <v>6</v>
      </c>
      <c r="J2672" s="68">
        <v>12</v>
      </c>
      <c r="K2672" s="68">
        <v>12</v>
      </c>
      <c r="L2672" s="68">
        <v>5</v>
      </c>
      <c r="M2672" s="77"/>
      <c r="N2672" s="77" t="s">
        <v>116</v>
      </c>
      <c r="O2672" s="103"/>
      <c r="P2672" s="103"/>
      <c r="Q2672" s="103"/>
      <c r="R2672" s="103"/>
      <c r="S2672" s="103" t="s">
        <v>1768</v>
      </c>
    </row>
    <row r="2673" spans="1:19" ht="14.5" customHeight="1">
      <c r="A2673" s="82" t="str">
        <f t="shared" si="41"/>
        <v>C0136</v>
      </c>
      <c r="B2673" s="76" t="s">
        <v>863</v>
      </c>
      <c r="C2673" s="76" t="s">
        <v>5486</v>
      </c>
      <c r="D2673" s="76" t="s">
        <v>1813</v>
      </c>
      <c r="E2673" s="76" t="s">
        <v>5487</v>
      </c>
      <c r="F2673" s="76" t="s">
        <v>5488</v>
      </c>
      <c r="G2673" s="311">
        <v>47818</v>
      </c>
      <c r="H2673" s="76" t="s">
        <v>606</v>
      </c>
      <c r="I2673" s="67">
        <v>12</v>
      </c>
      <c r="J2673" s="67">
        <v>12</v>
      </c>
      <c r="K2673" s="67">
        <v>6</v>
      </c>
      <c r="L2673" s="67">
        <v>5</v>
      </c>
      <c r="M2673" s="76"/>
      <c r="N2673" s="76" t="s">
        <v>116</v>
      </c>
      <c r="O2673" s="85"/>
      <c r="P2673" s="85"/>
      <c r="Q2673" s="85"/>
      <c r="R2673" s="85"/>
      <c r="S2673" s="85" t="s">
        <v>1768</v>
      </c>
    </row>
    <row r="2674" spans="1:19" ht="14.5" customHeight="1">
      <c r="A2674" s="82" t="str">
        <f t="shared" si="41"/>
        <v>C0136</v>
      </c>
      <c r="B2674" s="76" t="s">
        <v>863</v>
      </c>
      <c r="C2674" s="76" t="s">
        <v>5486</v>
      </c>
      <c r="D2674" s="76" t="s">
        <v>1813</v>
      </c>
      <c r="E2674" s="76" t="s">
        <v>5489</v>
      </c>
      <c r="F2674" s="76" t="s">
        <v>5490</v>
      </c>
      <c r="G2674" s="311">
        <v>47818</v>
      </c>
      <c r="H2674" s="76" t="s">
        <v>606</v>
      </c>
      <c r="I2674" s="67">
        <v>12</v>
      </c>
      <c r="J2674" s="67">
        <v>12</v>
      </c>
      <c r="K2674" s="67">
        <v>6</v>
      </c>
      <c r="L2674" s="67">
        <v>5</v>
      </c>
      <c r="M2674" s="76"/>
      <c r="N2674" s="76" t="s">
        <v>116</v>
      </c>
      <c r="O2674" s="85"/>
      <c r="P2674" s="85"/>
      <c r="Q2674" s="85"/>
      <c r="R2674" s="85"/>
      <c r="S2674" s="85" t="s">
        <v>1768</v>
      </c>
    </row>
    <row r="2675" spans="1:19" ht="14.5" customHeight="1">
      <c r="A2675" s="82" t="str">
        <f t="shared" si="41"/>
        <v>C0136</v>
      </c>
      <c r="B2675" s="71" t="s">
        <v>863</v>
      </c>
      <c r="C2675" s="71" t="s">
        <v>5486</v>
      </c>
      <c r="D2675" s="76" t="s">
        <v>1813</v>
      </c>
      <c r="E2675" s="76" t="s">
        <v>5491</v>
      </c>
      <c r="F2675" s="76" t="s">
        <v>5492</v>
      </c>
      <c r="G2675" s="311">
        <v>47818</v>
      </c>
      <c r="H2675" s="76" t="s">
        <v>606</v>
      </c>
      <c r="I2675" s="67">
        <v>12</v>
      </c>
      <c r="J2675" s="67">
        <v>12</v>
      </c>
      <c r="K2675" s="67">
        <v>6</v>
      </c>
      <c r="L2675" s="67">
        <v>5</v>
      </c>
      <c r="M2675" s="76"/>
      <c r="N2675" s="76" t="s">
        <v>116</v>
      </c>
      <c r="O2675" s="85"/>
      <c r="P2675" s="85"/>
      <c r="Q2675" s="85"/>
      <c r="R2675" s="85"/>
      <c r="S2675" s="85" t="s">
        <v>1768</v>
      </c>
    </row>
    <row r="2676" spans="1:19" ht="14.5" customHeight="1">
      <c r="A2676" s="82" t="str">
        <f t="shared" si="41"/>
        <v>C0136</v>
      </c>
      <c r="B2676" s="71" t="s">
        <v>863</v>
      </c>
      <c r="C2676" s="71" t="s">
        <v>5486</v>
      </c>
      <c r="D2676" s="76" t="s">
        <v>1813</v>
      </c>
      <c r="E2676" s="76" t="s">
        <v>5493</v>
      </c>
      <c r="F2676" s="76" t="s">
        <v>5494</v>
      </c>
      <c r="G2676" s="311">
        <v>47818</v>
      </c>
      <c r="H2676" s="76" t="s">
        <v>606</v>
      </c>
      <c r="I2676" s="67">
        <v>12</v>
      </c>
      <c r="J2676" s="67">
        <v>12</v>
      </c>
      <c r="K2676" s="67">
        <v>6</v>
      </c>
      <c r="L2676" s="67">
        <v>5</v>
      </c>
      <c r="M2676" s="76"/>
      <c r="N2676" s="76" t="s">
        <v>116</v>
      </c>
      <c r="O2676" s="85"/>
      <c r="P2676" s="85"/>
      <c r="Q2676" s="85"/>
      <c r="R2676" s="85"/>
      <c r="S2676" s="85" t="s">
        <v>1768</v>
      </c>
    </row>
    <row r="2677" spans="1:19" ht="14.5" customHeight="1">
      <c r="A2677" s="82" t="str">
        <f t="shared" si="41"/>
        <v>C0136</v>
      </c>
      <c r="B2677" s="71" t="s">
        <v>863</v>
      </c>
      <c r="C2677" s="71" t="s">
        <v>5486</v>
      </c>
      <c r="D2677" s="76" t="s">
        <v>1813</v>
      </c>
      <c r="E2677" s="76" t="s">
        <v>5495</v>
      </c>
      <c r="F2677" s="76" t="s">
        <v>5496</v>
      </c>
      <c r="G2677" s="311">
        <v>47818</v>
      </c>
      <c r="H2677" s="76" t="s">
        <v>606</v>
      </c>
      <c r="I2677" s="67">
        <v>12</v>
      </c>
      <c r="J2677" s="67">
        <v>12</v>
      </c>
      <c r="K2677" s="67">
        <v>6</v>
      </c>
      <c r="L2677" s="67">
        <v>5</v>
      </c>
      <c r="M2677" s="76"/>
      <c r="N2677" s="76" t="s">
        <v>116</v>
      </c>
      <c r="O2677" s="85"/>
      <c r="P2677" s="85"/>
      <c r="Q2677" s="85"/>
      <c r="R2677" s="85"/>
      <c r="S2677" s="85" t="s">
        <v>1768</v>
      </c>
    </row>
    <row r="2678" spans="1:19" ht="14.5" customHeight="1">
      <c r="A2678" s="82" t="str">
        <f t="shared" si="41"/>
        <v>C0136</v>
      </c>
      <c r="B2678" s="71" t="s">
        <v>863</v>
      </c>
      <c r="C2678" s="71" t="s">
        <v>5486</v>
      </c>
      <c r="D2678" s="76" t="s">
        <v>1813</v>
      </c>
      <c r="E2678" s="76" t="s">
        <v>5497</v>
      </c>
      <c r="F2678" s="76" t="s">
        <v>5498</v>
      </c>
      <c r="G2678" s="311">
        <v>47818</v>
      </c>
      <c r="H2678" s="76" t="s">
        <v>606</v>
      </c>
      <c r="I2678" s="67">
        <v>12</v>
      </c>
      <c r="J2678" s="67">
        <v>12</v>
      </c>
      <c r="K2678" s="67">
        <v>6</v>
      </c>
      <c r="L2678" s="67">
        <v>5</v>
      </c>
      <c r="M2678" s="76"/>
      <c r="N2678" s="76" t="s">
        <v>116</v>
      </c>
      <c r="O2678" s="85"/>
      <c r="P2678" s="85"/>
      <c r="Q2678" s="85"/>
      <c r="R2678" s="85"/>
      <c r="S2678" s="85" t="s">
        <v>1768</v>
      </c>
    </row>
    <row r="2679" spans="1:19" ht="14.5" customHeight="1">
      <c r="A2679" s="82" t="str">
        <f t="shared" si="41"/>
        <v>C0136</v>
      </c>
      <c r="B2679" s="71" t="s">
        <v>863</v>
      </c>
      <c r="C2679" s="71" t="s">
        <v>5486</v>
      </c>
      <c r="D2679" s="76" t="s">
        <v>1813</v>
      </c>
      <c r="E2679" s="76" t="s">
        <v>5499</v>
      </c>
      <c r="F2679" s="76" t="s">
        <v>5500</v>
      </c>
      <c r="G2679" s="311">
        <v>47818</v>
      </c>
      <c r="H2679" s="76" t="s">
        <v>606</v>
      </c>
      <c r="I2679" s="417">
        <v>12</v>
      </c>
      <c r="J2679" s="417">
        <v>12</v>
      </c>
      <c r="K2679" s="417">
        <v>6</v>
      </c>
      <c r="L2679" s="67">
        <v>5</v>
      </c>
      <c r="M2679" s="76"/>
      <c r="N2679" s="76" t="s">
        <v>116</v>
      </c>
      <c r="O2679" s="85"/>
      <c r="P2679" s="85"/>
      <c r="Q2679" s="85"/>
      <c r="R2679" s="85"/>
      <c r="S2679" s="85" t="s">
        <v>1768</v>
      </c>
    </row>
    <row r="2680" spans="1:19" ht="14.5" customHeight="1">
      <c r="A2680" s="82" t="str">
        <f t="shared" si="41"/>
        <v>C0136</v>
      </c>
      <c r="B2680" s="71" t="s">
        <v>863</v>
      </c>
      <c r="C2680" s="71" t="s">
        <v>5486</v>
      </c>
      <c r="D2680" s="76" t="s">
        <v>1813</v>
      </c>
      <c r="E2680" s="76" t="s">
        <v>5501</v>
      </c>
      <c r="F2680" s="76" t="s">
        <v>5502</v>
      </c>
      <c r="G2680" s="311">
        <v>47818</v>
      </c>
      <c r="H2680" s="76" t="s">
        <v>606</v>
      </c>
      <c r="I2680" s="417">
        <v>12</v>
      </c>
      <c r="J2680" s="417">
        <v>12</v>
      </c>
      <c r="K2680" s="417">
        <v>6</v>
      </c>
      <c r="L2680" s="67">
        <v>5</v>
      </c>
      <c r="M2680" s="76"/>
      <c r="N2680" s="76" t="s">
        <v>116</v>
      </c>
      <c r="O2680" s="85"/>
      <c r="P2680" s="85"/>
      <c r="Q2680" s="85"/>
      <c r="R2680" s="85"/>
      <c r="S2680" s="85" t="s">
        <v>1768</v>
      </c>
    </row>
    <row r="2681" spans="1:19" ht="14.5" customHeight="1">
      <c r="A2681" s="82" t="str">
        <f t="shared" si="41"/>
        <v>C0136</v>
      </c>
      <c r="B2681" s="71" t="s">
        <v>863</v>
      </c>
      <c r="C2681" s="71" t="s">
        <v>5486</v>
      </c>
      <c r="D2681" s="76" t="s">
        <v>1813</v>
      </c>
      <c r="E2681" s="76" t="s">
        <v>5503</v>
      </c>
      <c r="F2681" s="76" t="s">
        <v>5504</v>
      </c>
      <c r="G2681" s="311">
        <v>47818</v>
      </c>
      <c r="H2681" s="76" t="s">
        <v>606</v>
      </c>
      <c r="I2681" s="417">
        <v>12</v>
      </c>
      <c r="J2681" s="417">
        <v>12</v>
      </c>
      <c r="K2681" s="417">
        <v>6</v>
      </c>
      <c r="L2681" s="67">
        <v>5</v>
      </c>
      <c r="M2681" s="76"/>
      <c r="N2681" s="76" t="s">
        <v>116</v>
      </c>
      <c r="O2681" s="85"/>
      <c r="P2681" s="85"/>
      <c r="Q2681" s="85"/>
      <c r="R2681" s="85"/>
      <c r="S2681" s="85" t="s">
        <v>1768</v>
      </c>
    </row>
    <row r="2682" spans="1:19" ht="14.5" customHeight="1">
      <c r="A2682" s="82" t="str">
        <f t="shared" si="41"/>
        <v>C0136</v>
      </c>
      <c r="B2682" s="71" t="s">
        <v>863</v>
      </c>
      <c r="C2682" s="71" t="s">
        <v>5486</v>
      </c>
      <c r="D2682" s="76" t="s">
        <v>1813</v>
      </c>
      <c r="E2682" s="76" t="s">
        <v>5505</v>
      </c>
      <c r="F2682" s="76" t="s">
        <v>5506</v>
      </c>
      <c r="G2682" s="311">
        <v>47818</v>
      </c>
      <c r="H2682" s="76" t="s">
        <v>606</v>
      </c>
      <c r="I2682" s="417">
        <v>12</v>
      </c>
      <c r="J2682" s="417">
        <v>12</v>
      </c>
      <c r="K2682" s="417">
        <v>6</v>
      </c>
      <c r="L2682" s="67">
        <v>5</v>
      </c>
      <c r="M2682" s="76"/>
      <c r="N2682" s="76" t="s">
        <v>116</v>
      </c>
      <c r="O2682" s="85"/>
      <c r="P2682" s="85"/>
      <c r="Q2682" s="85"/>
      <c r="R2682" s="85"/>
      <c r="S2682" s="85" t="s">
        <v>1768</v>
      </c>
    </row>
    <row r="2683" spans="1:19" ht="14.5" customHeight="1">
      <c r="A2683" s="82" t="str">
        <f t="shared" si="41"/>
        <v>C0136</v>
      </c>
      <c r="B2683" s="71" t="s">
        <v>863</v>
      </c>
      <c r="C2683" s="71" t="s">
        <v>5486</v>
      </c>
      <c r="D2683" s="76" t="s">
        <v>1813</v>
      </c>
      <c r="E2683" s="76" t="s">
        <v>5507</v>
      </c>
      <c r="F2683" s="76" t="s">
        <v>5508</v>
      </c>
      <c r="G2683" s="311">
        <v>47818</v>
      </c>
      <c r="H2683" s="76" t="s">
        <v>606</v>
      </c>
      <c r="I2683" s="67">
        <v>12</v>
      </c>
      <c r="J2683" s="67">
        <v>12</v>
      </c>
      <c r="K2683" s="67">
        <v>6</v>
      </c>
      <c r="L2683" s="67">
        <v>5</v>
      </c>
      <c r="M2683" s="76"/>
      <c r="N2683" s="76" t="s">
        <v>116</v>
      </c>
      <c r="O2683" s="85"/>
      <c r="P2683" s="85"/>
      <c r="Q2683" s="85"/>
      <c r="R2683" s="85"/>
      <c r="S2683" s="85" t="s">
        <v>1768</v>
      </c>
    </row>
    <row r="2684" spans="1:19" ht="14.5" customHeight="1">
      <c r="A2684" s="82" t="str">
        <f t="shared" si="41"/>
        <v>C0136</v>
      </c>
      <c r="B2684" s="71" t="s">
        <v>863</v>
      </c>
      <c r="C2684" s="71" t="s">
        <v>5486</v>
      </c>
      <c r="D2684" s="76" t="s">
        <v>1813</v>
      </c>
      <c r="E2684" s="76" t="s">
        <v>5509</v>
      </c>
      <c r="F2684" s="76" t="s">
        <v>5510</v>
      </c>
      <c r="G2684" s="311">
        <v>47818</v>
      </c>
      <c r="H2684" s="76" t="s">
        <v>606</v>
      </c>
      <c r="I2684" s="417">
        <v>12</v>
      </c>
      <c r="J2684" s="417">
        <v>12</v>
      </c>
      <c r="K2684" s="417">
        <v>6</v>
      </c>
      <c r="L2684" s="67">
        <v>5</v>
      </c>
      <c r="M2684" s="76"/>
      <c r="N2684" s="76" t="s">
        <v>116</v>
      </c>
      <c r="O2684" s="85"/>
      <c r="P2684" s="85"/>
      <c r="Q2684" s="85"/>
      <c r="R2684" s="85"/>
      <c r="S2684" s="85" t="s">
        <v>1768</v>
      </c>
    </row>
    <row r="2685" spans="1:19" ht="14.5" customHeight="1">
      <c r="A2685" s="82" t="str">
        <f t="shared" si="41"/>
        <v>C0136</v>
      </c>
      <c r="B2685" s="71" t="s">
        <v>863</v>
      </c>
      <c r="C2685" s="71" t="s">
        <v>5486</v>
      </c>
      <c r="D2685" s="76" t="s">
        <v>1813</v>
      </c>
      <c r="E2685" s="76" t="s">
        <v>5511</v>
      </c>
      <c r="F2685" s="76" t="s">
        <v>5512</v>
      </c>
      <c r="G2685" s="311">
        <v>47818</v>
      </c>
      <c r="H2685" s="76" t="s">
        <v>606</v>
      </c>
      <c r="I2685" s="417">
        <v>12</v>
      </c>
      <c r="J2685" s="417">
        <v>12</v>
      </c>
      <c r="K2685" s="417">
        <v>6</v>
      </c>
      <c r="L2685" s="67">
        <v>5</v>
      </c>
      <c r="M2685" s="76"/>
      <c r="N2685" s="76" t="s">
        <v>116</v>
      </c>
      <c r="O2685" s="85"/>
      <c r="P2685" s="85"/>
      <c r="Q2685" s="85"/>
      <c r="R2685" s="85"/>
      <c r="S2685" s="85" t="s">
        <v>1768</v>
      </c>
    </row>
    <row r="2686" spans="1:19" ht="14.5" customHeight="1">
      <c r="A2686" s="82" t="str">
        <f t="shared" si="41"/>
        <v>C0136</v>
      </c>
      <c r="B2686" s="76" t="s">
        <v>863</v>
      </c>
      <c r="C2686" s="76" t="s">
        <v>5486</v>
      </c>
      <c r="D2686" s="76" t="s">
        <v>1813</v>
      </c>
      <c r="E2686" s="76" t="s">
        <v>5513</v>
      </c>
      <c r="F2686" s="76" t="s">
        <v>5514</v>
      </c>
      <c r="G2686" s="311">
        <v>47818</v>
      </c>
      <c r="H2686" s="76" t="s">
        <v>606</v>
      </c>
      <c r="I2686" s="67">
        <v>12</v>
      </c>
      <c r="J2686" s="67">
        <v>12</v>
      </c>
      <c r="K2686" s="67">
        <v>6</v>
      </c>
      <c r="L2686" s="67">
        <v>5</v>
      </c>
      <c r="M2686" s="76"/>
      <c r="N2686" s="76" t="s">
        <v>116</v>
      </c>
      <c r="O2686" s="85"/>
      <c r="P2686" s="85"/>
      <c r="Q2686" s="85"/>
      <c r="R2686" s="85"/>
      <c r="S2686" s="85" t="s">
        <v>1768</v>
      </c>
    </row>
    <row r="2687" spans="1:19" ht="14.5" customHeight="1">
      <c r="A2687" s="82" t="str">
        <f t="shared" si="41"/>
        <v>C0136</v>
      </c>
      <c r="B2687" s="76" t="s">
        <v>863</v>
      </c>
      <c r="C2687" s="76" t="s">
        <v>5486</v>
      </c>
      <c r="D2687" s="76" t="s">
        <v>1813</v>
      </c>
      <c r="E2687" s="76" t="s">
        <v>5515</v>
      </c>
      <c r="F2687" s="76" t="s">
        <v>5516</v>
      </c>
      <c r="G2687" s="311">
        <v>47818</v>
      </c>
      <c r="H2687" s="76" t="s">
        <v>606</v>
      </c>
      <c r="I2687" s="67">
        <v>12</v>
      </c>
      <c r="J2687" s="67">
        <v>12</v>
      </c>
      <c r="K2687" s="67">
        <v>6</v>
      </c>
      <c r="L2687" s="67">
        <v>5</v>
      </c>
      <c r="M2687" s="76"/>
      <c r="N2687" s="76" t="s">
        <v>116</v>
      </c>
      <c r="O2687" s="85"/>
      <c r="P2687" s="85"/>
      <c r="Q2687" s="85"/>
      <c r="R2687" s="85"/>
      <c r="S2687" s="85" t="s">
        <v>1768</v>
      </c>
    </row>
    <row r="2688" spans="1:19" ht="14.5" customHeight="1">
      <c r="A2688" s="82" t="str">
        <f t="shared" si="41"/>
        <v>C0136</v>
      </c>
      <c r="B2688" s="76" t="s">
        <v>863</v>
      </c>
      <c r="C2688" s="76" t="s">
        <v>5486</v>
      </c>
      <c r="D2688" s="76" t="s">
        <v>1813</v>
      </c>
      <c r="E2688" s="76" t="s">
        <v>5517</v>
      </c>
      <c r="F2688" s="76" t="s">
        <v>5518</v>
      </c>
      <c r="G2688" s="311">
        <v>47818</v>
      </c>
      <c r="H2688" s="76" t="s">
        <v>606</v>
      </c>
      <c r="I2688" s="67">
        <v>12</v>
      </c>
      <c r="J2688" s="67">
        <v>12</v>
      </c>
      <c r="K2688" s="67">
        <v>6</v>
      </c>
      <c r="L2688" s="67">
        <v>5</v>
      </c>
      <c r="M2688" s="76"/>
      <c r="N2688" s="76" t="s">
        <v>116</v>
      </c>
      <c r="O2688" s="85"/>
      <c r="P2688" s="85"/>
      <c r="Q2688" s="85"/>
      <c r="R2688" s="85"/>
      <c r="S2688" s="85" t="s">
        <v>1768</v>
      </c>
    </row>
    <row r="2689" spans="1:19" ht="14.5" customHeight="1">
      <c r="A2689" s="82" t="str">
        <f t="shared" si="41"/>
        <v>C0136</v>
      </c>
      <c r="B2689" s="76" t="s">
        <v>863</v>
      </c>
      <c r="C2689" s="76" t="s">
        <v>5486</v>
      </c>
      <c r="D2689" s="76" t="s">
        <v>1813</v>
      </c>
      <c r="E2689" s="76" t="s">
        <v>5519</v>
      </c>
      <c r="F2689" s="76" t="s">
        <v>5520</v>
      </c>
      <c r="G2689" s="311">
        <v>47818</v>
      </c>
      <c r="H2689" s="76" t="s">
        <v>606</v>
      </c>
      <c r="I2689" s="67">
        <v>12</v>
      </c>
      <c r="J2689" s="67">
        <v>12</v>
      </c>
      <c r="K2689" s="67">
        <v>6</v>
      </c>
      <c r="L2689" s="67">
        <v>5</v>
      </c>
      <c r="M2689" s="76"/>
      <c r="N2689" s="76" t="s">
        <v>116</v>
      </c>
      <c r="O2689" s="85"/>
      <c r="P2689" s="85"/>
      <c r="Q2689" s="85"/>
      <c r="R2689" s="85"/>
      <c r="S2689" s="85" t="s">
        <v>1768</v>
      </c>
    </row>
    <row r="2690" spans="1:19" ht="14.5" customHeight="1">
      <c r="A2690" s="82" t="str">
        <f t="shared" ref="A2690:A2753" si="42">LEFT(B2690,5)</f>
        <v>C0136</v>
      </c>
      <c r="B2690" s="76" t="s">
        <v>863</v>
      </c>
      <c r="C2690" s="76" t="s">
        <v>5486</v>
      </c>
      <c r="D2690" s="76" t="s">
        <v>1813</v>
      </c>
      <c r="E2690" s="76" t="s">
        <v>5521</v>
      </c>
      <c r="F2690" s="76" t="s">
        <v>5522</v>
      </c>
      <c r="G2690" s="311">
        <v>47818</v>
      </c>
      <c r="H2690" s="76" t="s">
        <v>606</v>
      </c>
      <c r="I2690" s="67">
        <v>12</v>
      </c>
      <c r="J2690" s="67">
        <v>12</v>
      </c>
      <c r="K2690" s="67">
        <v>6</v>
      </c>
      <c r="L2690" s="67">
        <v>5</v>
      </c>
      <c r="M2690" s="76"/>
      <c r="N2690" s="76" t="s">
        <v>116</v>
      </c>
      <c r="O2690" s="85"/>
      <c r="P2690" s="85"/>
      <c r="Q2690" s="85"/>
      <c r="R2690" s="85"/>
      <c r="S2690" s="85" t="s">
        <v>1768</v>
      </c>
    </row>
    <row r="2691" spans="1:19" ht="14.5" customHeight="1">
      <c r="A2691" s="82" t="str">
        <f t="shared" si="42"/>
        <v>C0136</v>
      </c>
      <c r="B2691" s="76" t="s">
        <v>863</v>
      </c>
      <c r="C2691" s="76" t="s">
        <v>5486</v>
      </c>
      <c r="D2691" s="76" t="s">
        <v>1813</v>
      </c>
      <c r="E2691" s="76" t="s">
        <v>5523</v>
      </c>
      <c r="F2691" s="76" t="s">
        <v>5524</v>
      </c>
      <c r="G2691" s="311">
        <v>47818</v>
      </c>
      <c r="H2691" s="76" t="s">
        <v>606</v>
      </c>
      <c r="I2691" s="67">
        <v>12</v>
      </c>
      <c r="J2691" s="67">
        <v>12</v>
      </c>
      <c r="K2691" s="67">
        <v>6</v>
      </c>
      <c r="L2691" s="67">
        <v>5</v>
      </c>
      <c r="M2691" s="76"/>
      <c r="N2691" s="76" t="s">
        <v>116</v>
      </c>
      <c r="O2691" s="85"/>
      <c r="P2691" s="85"/>
      <c r="Q2691" s="85"/>
      <c r="R2691" s="85"/>
      <c r="S2691" s="85" t="s">
        <v>1768</v>
      </c>
    </row>
    <row r="2692" spans="1:19" ht="14.5" customHeight="1">
      <c r="A2692" s="82" t="str">
        <f t="shared" si="42"/>
        <v>C0136</v>
      </c>
      <c r="B2692" s="76" t="s">
        <v>863</v>
      </c>
      <c r="C2692" s="76" t="s">
        <v>5486</v>
      </c>
      <c r="D2692" s="76" t="s">
        <v>1813</v>
      </c>
      <c r="E2692" s="76" t="s">
        <v>5525</v>
      </c>
      <c r="F2692" s="76" t="s">
        <v>5526</v>
      </c>
      <c r="G2692" s="311">
        <v>47818</v>
      </c>
      <c r="H2692" s="76" t="s">
        <v>606</v>
      </c>
      <c r="I2692" s="67">
        <v>12</v>
      </c>
      <c r="J2692" s="67">
        <v>12</v>
      </c>
      <c r="K2692" s="67">
        <v>6</v>
      </c>
      <c r="L2692" s="67">
        <v>5</v>
      </c>
      <c r="M2692" s="76"/>
      <c r="N2692" s="76" t="s">
        <v>116</v>
      </c>
      <c r="O2692" s="85"/>
      <c r="P2692" s="85"/>
      <c r="Q2692" s="85"/>
      <c r="R2692" s="85"/>
      <c r="S2692" s="85" t="s">
        <v>1768</v>
      </c>
    </row>
    <row r="2693" spans="1:19" ht="14.5" customHeight="1">
      <c r="A2693" s="82" t="str">
        <f t="shared" si="42"/>
        <v>C0136</v>
      </c>
      <c r="B2693" s="76" t="s">
        <v>863</v>
      </c>
      <c r="C2693" s="76" t="s">
        <v>5486</v>
      </c>
      <c r="D2693" s="76" t="s">
        <v>1813</v>
      </c>
      <c r="E2693" s="76" t="s">
        <v>5527</v>
      </c>
      <c r="F2693" s="76" t="s">
        <v>5528</v>
      </c>
      <c r="G2693" s="311">
        <v>47818</v>
      </c>
      <c r="H2693" s="76" t="s">
        <v>606</v>
      </c>
      <c r="I2693" s="67">
        <v>12</v>
      </c>
      <c r="J2693" s="67">
        <v>12</v>
      </c>
      <c r="K2693" s="67">
        <v>6</v>
      </c>
      <c r="L2693" s="67">
        <v>5</v>
      </c>
      <c r="M2693" s="76"/>
      <c r="N2693" s="76" t="s">
        <v>116</v>
      </c>
      <c r="O2693" s="85"/>
      <c r="P2693" s="85"/>
      <c r="Q2693" s="85"/>
      <c r="R2693" s="85"/>
      <c r="S2693" s="85" t="s">
        <v>1768</v>
      </c>
    </row>
    <row r="2694" spans="1:19" ht="14.5" customHeight="1">
      <c r="A2694" s="82" t="str">
        <f t="shared" si="42"/>
        <v>C0136</v>
      </c>
      <c r="B2694" s="76" t="s">
        <v>863</v>
      </c>
      <c r="C2694" s="76" t="s">
        <v>5486</v>
      </c>
      <c r="D2694" s="76" t="s">
        <v>1813</v>
      </c>
      <c r="E2694" s="76" t="s">
        <v>5529</v>
      </c>
      <c r="F2694" s="76" t="s">
        <v>5530</v>
      </c>
      <c r="G2694" s="311">
        <v>47818</v>
      </c>
      <c r="H2694" s="76" t="s">
        <v>606</v>
      </c>
      <c r="I2694" s="67">
        <v>12</v>
      </c>
      <c r="J2694" s="67">
        <v>12</v>
      </c>
      <c r="K2694" s="67">
        <v>6</v>
      </c>
      <c r="L2694" s="67">
        <v>5</v>
      </c>
      <c r="M2694" s="76"/>
      <c r="N2694" s="76" t="s">
        <v>116</v>
      </c>
      <c r="O2694" s="85"/>
      <c r="P2694" s="85"/>
      <c r="Q2694" s="85"/>
      <c r="R2694" s="85"/>
      <c r="S2694" s="85" t="s">
        <v>1768</v>
      </c>
    </row>
    <row r="2695" spans="1:19" ht="14.5" customHeight="1">
      <c r="A2695" s="82" t="str">
        <f t="shared" si="42"/>
        <v>C0136</v>
      </c>
      <c r="B2695" s="76" t="s">
        <v>863</v>
      </c>
      <c r="C2695" s="76" t="s">
        <v>5486</v>
      </c>
      <c r="D2695" s="76" t="s">
        <v>1813</v>
      </c>
      <c r="E2695" s="76" t="s">
        <v>5531</v>
      </c>
      <c r="F2695" s="76" t="s">
        <v>5532</v>
      </c>
      <c r="G2695" s="311">
        <v>47818</v>
      </c>
      <c r="H2695" s="76" t="s">
        <v>606</v>
      </c>
      <c r="I2695" s="67">
        <v>12</v>
      </c>
      <c r="J2695" s="67">
        <v>12</v>
      </c>
      <c r="K2695" s="67">
        <v>6</v>
      </c>
      <c r="L2695" s="67">
        <v>5</v>
      </c>
      <c r="M2695" s="76"/>
      <c r="N2695" s="76" t="s">
        <v>116</v>
      </c>
      <c r="O2695" s="85"/>
      <c r="P2695" s="85"/>
      <c r="Q2695" s="85"/>
      <c r="R2695" s="85"/>
      <c r="S2695" s="85" t="s">
        <v>1768</v>
      </c>
    </row>
    <row r="2696" spans="1:19" ht="14.5" customHeight="1">
      <c r="A2696" s="82" t="str">
        <f t="shared" si="42"/>
        <v>C0136</v>
      </c>
      <c r="B2696" s="76" t="s">
        <v>863</v>
      </c>
      <c r="C2696" s="76" t="s">
        <v>5486</v>
      </c>
      <c r="D2696" s="76" t="s">
        <v>1813</v>
      </c>
      <c r="E2696" s="76" t="s">
        <v>5533</v>
      </c>
      <c r="F2696" s="76" t="s">
        <v>5534</v>
      </c>
      <c r="G2696" s="311">
        <v>47818</v>
      </c>
      <c r="H2696" s="76" t="s">
        <v>606</v>
      </c>
      <c r="I2696" s="67">
        <v>12</v>
      </c>
      <c r="J2696" s="67">
        <v>12</v>
      </c>
      <c r="K2696" s="67">
        <v>6</v>
      </c>
      <c r="L2696" s="67">
        <v>5</v>
      </c>
      <c r="M2696" s="76"/>
      <c r="N2696" s="76" t="s">
        <v>116</v>
      </c>
      <c r="O2696" s="85"/>
      <c r="P2696" s="85"/>
      <c r="Q2696" s="85"/>
      <c r="R2696" s="85"/>
      <c r="S2696" s="85" t="s">
        <v>1768</v>
      </c>
    </row>
    <row r="2697" spans="1:19" ht="14.5" customHeight="1">
      <c r="A2697" s="82" t="str">
        <f t="shared" si="42"/>
        <v>C0136</v>
      </c>
      <c r="B2697" s="76" t="s">
        <v>863</v>
      </c>
      <c r="C2697" s="76" t="s">
        <v>5486</v>
      </c>
      <c r="D2697" s="76" t="s">
        <v>1813</v>
      </c>
      <c r="E2697" s="76" t="s">
        <v>5535</v>
      </c>
      <c r="F2697" s="76" t="s">
        <v>5536</v>
      </c>
      <c r="G2697" s="311">
        <v>47818</v>
      </c>
      <c r="H2697" s="76" t="s">
        <v>606</v>
      </c>
      <c r="I2697" s="67">
        <v>12</v>
      </c>
      <c r="J2697" s="67">
        <v>12</v>
      </c>
      <c r="K2697" s="67">
        <v>6</v>
      </c>
      <c r="L2697" s="67">
        <v>5</v>
      </c>
      <c r="M2697" s="76"/>
      <c r="N2697" s="76" t="s">
        <v>116</v>
      </c>
      <c r="O2697" s="85"/>
      <c r="P2697" s="85"/>
      <c r="Q2697" s="85"/>
      <c r="R2697" s="85"/>
      <c r="S2697" s="85" t="s">
        <v>1768</v>
      </c>
    </row>
    <row r="2698" spans="1:19" ht="14.5" customHeight="1">
      <c r="A2698" s="82" t="str">
        <f t="shared" si="42"/>
        <v>C0136</v>
      </c>
      <c r="B2698" s="76" t="s">
        <v>863</v>
      </c>
      <c r="C2698" s="76" t="s">
        <v>5486</v>
      </c>
      <c r="D2698" s="76" t="s">
        <v>1813</v>
      </c>
      <c r="E2698" s="76" t="s">
        <v>5537</v>
      </c>
      <c r="F2698" s="76" t="s">
        <v>5538</v>
      </c>
      <c r="G2698" s="311">
        <v>47818</v>
      </c>
      <c r="H2698" s="76" t="s">
        <v>606</v>
      </c>
      <c r="I2698" s="67">
        <v>12</v>
      </c>
      <c r="J2698" s="67">
        <v>12</v>
      </c>
      <c r="K2698" s="67">
        <v>6</v>
      </c>
      <c r="L2698" s="67">
        <v>5</v>
      </c>
      <c r="M2698" s="76"/>
      <c r="N2698" s="76" t="s">
        <v>116</v>
      </c>
      <c r="O2698" s="85"/>
      <c r="P2698" s="85"/>
      <c r="Q2698" s="85"/>
      <c r="R2698" s="85"/>
      <c r="S2698" s="85" t="s">
        <v>1768</v>
      </c>
    </row>
    <row r="2699" spans="1:19" ht="14.5" customHeight="1">
      <c r="A2699" s="82" t="str">
        <f t="shared" si="42"/>
        <v>C0136</v>
      </c>
      <c r="B2699" s="76" t="s">
        <v>863</v>
      </c>
      <c r="C2699" s="76" t="s">
        <v>5486</v>
      </c>
      <c r="D2699" s="76" t="s">
        <v>1813</v>
      </c>
      <c r="E2699" s="76" t="s">
        <v>5539</v>
      </c>
      <c r="F2699" s="76" t="s">
        <v>5540</v>
      </c>
      <c r="G2699" s="311">
        <v>47818</v>
      </c>
      <c r="H2699" s="76" t="s">
        <v>606</v>
      </c>
      <c r="I2699" s="67">
        <v>12</v>
      </c>
      <c r="J2699" s="67">
        <v>12</v>
      </c>
      <c r="K2699" s="67">
        <v>6</v>
      </c>
      <c r="L2699" s="67">
        <v>5</v>
      </c>
      <c r="M2699" s="76"/>
      <c r="N2699" s="76" t="s">
        <v>116</v>
      </c>
      <c r="O2699" s="85"/>
      <c r="P2699" s="85"/>
      <c r="Q2699" s="85"/>
      <c r="R2699" s="85"/>
      <c r="S2699" s="85" t="s">
        <v>1768</v>
      </c>
    </row>
    <row r="2700" spans="1:19" ht="14.5" customHeight="1">
      <c r="A2700" s="82" t="str">
        <f t="shared" si="42"/>
        <v>C0136</v>
      </c>
      <c r="B2700" s="76" t="s">
        <v>863</v>
      </c>
      <c r="C2700" s="76" t="s">
        <v>5486</v>
      </c>
      <c r="D2700" s="76" t="s">
        <v>1813</v>
      </c>
      <c r="E2700" s="76" t="s">
        <v>5541</v>
      </c>
      <c r="F2700" s="76" t="s">
        <v>5542</v>
      </c>
      <c r="G2700" s="311">
        <v>47818</v>
      </c>
      <c r="H2700" s="76" t="s">
        <v>606</v>
      </c>
      <c r="I2700" s="67">
        <v>12</v>
      </c>
      <c r="J2700" s="67">
        <v>12</v>
      </c>
      <c r="K2700" s="67">
        <v>6</v>
      </c>
      <c r="L2700" s="67">
        <v>5</v>
      </c>
      <c r="M2700" s="76"/>
      <c r="N2700" s="76" t="s">
        <v>116</v>
      </c>
      <c r="O2700" s="85"/>
      <c r="P2700" s="85"/>
      <c r="Q2700" s="85"/>
      <c r="R2700" s="85"/>
      <c r="S2700" s="85" t="s">
        <v>1768</v>
      </c>
    </row>
    <row r="2701" spans="1:19" ht="14.5" customHeight="1">
      <c r="A2701" s="82" t="str">
        <f t="shared" si="42"/>
        <v>C0136</v>
      </c>
      <c r="B2701" s="76" t="s">
        <v>863</v>
      </c>
      <c r="C2701" s="76" t="s">
        <v>5486</v>
      </c>
      <c r="D2701" s="76" t="s">
        <v>1813</v>
      </c>
      <c r="E2701" s="76" t="s">
        <v>5543</v>
      </c>
      <c r="F2701" s="76" t="s">
        <v>5544</v>
      </c>
      <c r="G2701" s="311">
        <v>47818</v>
      </c>
      <c r="H2701" s="76" t="s">
        <v>606</v>
      </c>
      <c r="I2701" s="67">
        <v>12</v>
      </c>
      <c r="J2701" s="67">
        <v>12</v>
      </c>
      <c r="K2701" s="67">
        <v>6</v>
      </c>
      <c r="L2701" s="67">
        <v>5</v>
      </c>
      <c r="M2701" s="76"/>
      <c r="N2701" s="76" t="s">
        <v>116</v>
      </c>
      <c r="O2701" s="85"/>
      <c r="P2701" s="85"/>
      <c r="Q2701" s="85"/>
      <c r="R2701" s="85"/>
      <c r="S2701" s="85" t="s">
        <v>1768</v>
      </c>
    </row>
    <row r="2702" spans="1:19" ht="14.5" customHeight="1">
      <c r="A2702" s="82" t="str">
        <f t="shared" si="42"/>
        <v>C0136</v>
      </c>
      <c r="B2702" s="76" t="s">
        <v>863</v>
      </c>
      <c r="C2702" s="76" t="s">
        <v>5486</v>
      </c>
      <c r="D2702" s="76" t="s">
        <v>1813</v>
      </c>
      <c r="E2702" s="76" t="s">
        <v>5545</v>
      </c>
      <c r="F2702" s="76" t="s">
        <v>5546</v>
      </c>
      <c r="G2702" s="311">
        <v>47818</v>
      </c>
      <c r="H2702" s="76" t="s">
        <v>606</v>
      </c>
      <c r="I2702" s="67">
        <v>12</v>
      </c>
      <c r="J2702" s="67">
        <v>12</v>
      </c>
      <c r="K2702" s="67">
        <v>6</v>
      </c>
      <c r="L2702" s="67">
        <v>5</v>
      </c>
      <c r="M2702" s="76"/>
      <c r="N2702" s="76" t="s">
        <v>116</v>
      </c>
      <c r="O2702" s="85"/>
      <c r="P2702" s="85"/>
      <c r="Q2702" s="85"/>
      <c r="R2702" s="85"/>
      <c r="S2702" s="85" t="s">
        <v>1768</v>
      </c>
    </row>
    <row r="2703" spans="1:19" ht="14.5" customHeight="1">
      <c r="A2703" s="82" t="str">
        <f t="shared" si="42"/>
        <v>C0136</v>
      </c>
      <c r="B2703" s="76" t="s">
        <v>863</v>
      </c>
      <c r="C2703" s="76" t="s">
        <v>5486</v>
      </c>
      <c r="D2703" s="76" t="s">
        <v>1813</v>
      </c>
      <c r="E2703" s="76" t="s">
        <v>5547</v>
      </c>
      <c r="F2703" s="76" t="s">
        <v>5548</v>
      </c>
      <c r="G2703" s="311">
        <v>47818</v>
      </c>
      <c r="H2703" s="76" t="s">
        <v>606</v>
      </c>
      <c r="I2703" s="67">
        <v>12</v>
      </c>
      <c r="J2703" s="67">
        <v>12</v>
      </c>
      <c r="K2703" s="67">
        <v>6</v>
      </c>
      <c r="L2703" s="67">
        <v>5</v>
      </c>
      <c r="M2703" s="76"/>
      <c r="N2703" s="76" t="s">
        <v>116</v>
      </c>
      <c r="O2703" s="85"/>
      <c r="P2703" s="85"/>
      <c r="Q2703" s="85"/>
      <c r="R2703" s="85"/>
      <c r="S2703" s="85" t="s">
        <v>1768</v>
      </c>
    </row>
    <row r="2704" spans="1:19" ht="14.5" customHeight="1">
      <c r="A2704" s="82" t="str">
        <f t="shared" si="42"/>
        <v>C0136</v>
      </c>
      <c r="B2704" s="76" t="s">
        <v>863</v>
      </c>
      <c r="C2704" s="76" t="s">
        <v>5486</v>
      </c>
      <c r="D2704" s="76" t="s">
        <v>1813</v>
      </c>
      <c r="E2704" s="76" t="s">
        <v>5549</v>
      </c>
      <c r="F2704" s="76" t="s">
        <v>5550</v>
      </c>
      <c r="G2704" s="311">
        <v>47818</v>
      </c>
      <c r="H2704" s="76" t="s">
        <v>606</v>
      </c>
      <c r="I2704" s="67">
        <v>12</v>
      </c>
      <c r="J2704" s="67">
        <v>12</v>
      </c>
      <c r="K2704" s="67">
        <v>6</v>
      </c>
      <c r="L2704" s="67">
        <v>5</v>
      </c>
      <c r="M2704" s="76"/>
      <c r="N2704" s="76" t="s">
        <v>116</v>
      </c>
      <c r="O2704" s="85"/>
      <c r="P2704" s="85"/>
      <c r="Q2704" s="85"/>
      <c r="R2704" s="85"/>
      <c r="S2704" s="85" t="s">
        <v>1768</v>
      </c>
    </row>
    <row r="2705" spans="1:19" ht="14.5" customHeight="1">
      <c r="A2705" s="82" t="str">
        <f t="shared" si="42"/>
        <v>C0136</v>
      </c>
      <c r="B2705" s="76" t="s">
        <v>863</v>
      </c>
      <c r="C2705" s="76" t="s">
        <v>5486</v>
      </c>
      <c r="D2705" s="76" t="s">
        <v>1813</v>
      </c>
      <c r="E2705" s="76" t="s">
        <v>5551</v>
      </c>
      <c r="F2705" s="76" t="s">
        <v>5552</v>
      </c>
      <c r="G2705" s="311">
        <v>47818</v>
      </c>
      <c r="H2705" s="76" t="s">
        <v>606</v>
      </c>
      <c r="I2705" s="67">
        <v>12</v>
      </c>
      <c r="J2705" s="67">
        <v>12</v>
      </c>
      <c r="K2705" s="67">
        <v>6</v>
      </c>
      <c r="L2705" s="67">
        <v>5</v>
      </c>
      <c r="M2705" s="76"/>
      <c r="N2705" s="76" t="s">
        <v>116</v>
      </c>
      <c r="O2705" s="85"/>
      <c r="P2705" s="85"/>
      <c r="Q2705" s="85"/>
      <c r="R2705" s="85"/>
      <c r="S2705" s="85" t="s">
        <v>1768</v>
      </c>
    </row>
    <row r="2706" spans="1:19" ht="14.5" customHeight="1">
      <c r="A2706" s="82" t="str">
        <f t="shared" si="42"/>
        <v>C0136</v>
      </c>
      <c r="B2706" s="76" t="s">
        <v>863</v>
      </c>
      <c r="C2706" s="76" t="s">
        <v>5486</v>
      </c>
      <c r="D2706" s="76" t="s">
        <v>1813</v>
      </c>
      <c r="E2706" s="76" t="s">
        <v>5553</v>
      </c>
      <c r="F2706" s="76" t="s">
        <v>5554</v>
      </c>
      <c r="G2706" s="311">
        <v>47818</v>
      </c>
      <c r="H2706" s="76" t="s">
        <v>606</v>
      </c>
      <c r="I2706" s="67">
        <v>12</v>
      </c>
      <c r="J2706" s="67">
        <v>12</v>
      </c>
      <c r="K2706" s="67">
        <v>6</v>
      </c>
      <c r="L2706" s="67">
        <v>5</v>
      </c>
      <c r="M2706" s="76"/>
      <c r="N2706" s="76" t="s">
        <v>116</v>
      </c>
      <c r="O2706" s="85"/>
      <c r="P2706" s="85"/>
      <c r="Q2706" s="85"/>
      <c r="R2706" s="85"/>
      <c r="S2706" s="85" t="s">
        <v>1768</v>
      </c>
    </row>
    <row r="2707" spans="1:19" ht="14.5" customHeight="1">
      <c r="A2707" s="82" t="str">
        <f t="shared" si="42"/>
        <v>C0136</v>
      </c>
      <c r="B2707" s="76" t="s">
        <v>863</v>
      </c>
      <c r="C2707" s="76" t="s">
        <v>5486</v>
      </c>
      <c r="D2707" s="76" t="s">
        <v>1813</v>
      </c>
      <c r="E2707" s="76" t="s">
        <v>5555</v>
      </c>
      <c r="F2707" s="76" t="s">
        <v>5556</v>
      </c>
      <c r="G2707" s="311">
        <v>47818</v>
      </c>
      <c r="H2707" s="76" t="s">
        <v>606</v>
      </c>
      <c r="I2707" s="67">
        <v>12</v>
      </c>
      <c r="J2707" s="67">
        <v>12</v>
      </c>
      <c r="K2707" s="67">
        <v>6</v>
      </c>
      <c r="L2707" s="67">
        <v>5</v>
      </c>
      <c r="M2707" s="76"/>
      <c r="N2707" s="76" t="s">
        <v>116</v>
      </c>
      <c r="O2707" s="85"/>
      <c r="P2707" s="85"/>
      <c r="Q2707" s="85"/>
      <c r="R2707" s="85"/>
      <c r="S2707" s="85" t="s">
        <v>1768</v>
      </c>
    </row>
    <row r="2708" spans="1:19" ht="14.5" customHeight="1">
      <c r="A2708" s="82" t="str">
        <f t="shared" si="42"/>
        <v>C0136</v>
      </c>
      <c r="B2708" s="76" t="s">
        <v>863</v>
      </c>
      <c r="C2708" s="76" t="s">
        <v>5486</v>
      </c>
      <c r="D2708" s="76" t="s">
        <v>1813</v>
      </c>
      <c r="E2708" s="76" t="s">
        <v>5557</v>
      </c>
      <c r="F2708" s="76" t="s">
        <v>5558</v>
      </c>
      <c r="G2708" s="311">
        <v>47818</v>
      </c>
      <c r="H2708" s="76" t="s">
        <v>606</v>
      </c>
      <c r="I2708" s="67">
        <v>12</v>
      </c>
      <c r="J2708" s="67">
        <v>12</v>
      </c>
      <c r="K2708" s="67">
        <v>6</v>
      </c>
      <c r="L2708" s="67">
        <v>5</v>
      </c>
      <c r="M2708" s="76"/>
      <c r="N2708" s="76" t="s">
        <v>116</v>
      </c>
      <c r="O2708" s="85"/>
      <c r="P2708" s="85"/>
      <c r="Q2708" s="85"/>
      <c r="R2708" s="85"/>
      <c r="S2708" s="85" t="s">
        <v>1768</v>
      </c>
    </row>
    <row r="2709" spans="1:19" ht="14.5" customHeight="1">
      <c r="A2709" s="82" t="str">
        <f t="shared" si="42"/>
        <v>C0136</v>
      </c>
      <c r="B2709" s="76" t="s">
        <v>863</v>
      </c>
      <c r="C2709" s="76" t="s">
        <v>5486</v>
      </c>
      <c r="D2709" s="76" t="s">
        <v>1813</v>
      </c>
      <c r="E2709" s="76" t="s">
        <v>5559</v>
      </c>
      <c r="F2709" s="76" t="s">
        <v>5560</v>
      </c>
      <c r="G2709" s="311">
        <v>47818</v>
      </c>
      <c r="H2709" s="76" t="s">
        <v>606</v>
      </c>
      <c r="I2709" s="67">
        <v>12</v>
      </c>
      <c r="J2709" s="67">
        <v>12</v>
      </c>
      <c r="K2709" s="67">
        <v>6</v>
      </c>
      <c r="L2709" s="67">
        <v>5</v>
      </c>
      <c r="M2709" s="76"/>
      <c r="N2709" s="76" t="s">
        <v>116</v>
      </c>
      <c r="O2709" s="85"/>
      <c r="P2709" s="85"/>
      <c r="Q2709" s="85"/>
      <c r="R2709" s="85"/>
      <c r="S2709" s="85" t="s">
        <v>1768</v>
      </c>
    </row>
    <row r="2710" spans="1:19" ht="14.5" customHeight="1">
      <c r="A2710" s="82" t="str">
        <f t="shared" si="42"/>
        <v>C0136</v>
      </c>
      <c r="B2710" s="76" t="s">
        <v>863</v>
      </c>
      <c r="C2710" s="76" t="s">
        <v>5486</v>
      </c>
      <c r="D2710" s="76" t="s">
        <v>1813</v>
      </c>
      <c r="E2710" s="76" t="s">
        <v>5561</v>
      </c>
      <c r="F2710" s="76" t="s">
        <v>5562</v>
      </c>
      <c r="G2710" s="311">
        <v>47818</v>
      </c>
      <c r="H2710" s="76" t="s">
        <v>606</v>
      </c>
      <c r="I2710" s="67">
        <v>12</v>
      </c>
      <c r="J2710" s="67">
        <v>12</v>
      </c>
      <c r="K2710" s="67">
        <v>6</v>
      </c>
      <c r="L2710" s="67">
        <v>5</v>
      </c>
      <c r="M2710" s="76"/>
      <c r="N2710" s="76" t="s">
        <v>116</v>
      </c>
      <c r="O2710" s="85"/>
      <c r="P2710" s="85"/>
      <c r="Q2710" s="85"/>
      <c r="R2710" s="85"/>
      <c r="S2710" s="85" t="s">
        <v>1768</v>
      </c>
    </row>
    <row r="2711" spans="1:19" ht="14.5" customHeight="1">
      <c r="A2711" s="82" t="str">
        <f t="shared" si="42"/>
        <v>C0136</v>
      </c>
      <c r="B2711" s="76" t="s">
        <v>863</v>
      </c>
      <c r="C2711" s="76" t="s">
        <v>5486</v>
      </c>
      <c r="D2711" s="76" t="s">
        <v>1813</v>
      </c>
      <c r="E2711" s="76" t="s">
        <v>5563</v>
      </c>
      <c r="F2711" s="76" t="s">
        <v>5564</v>
      </c>
      <c r="G2711" s="311">
        <v>47818</v>
      </c>
      <c r="H2711" s="76" t="s">
        <v>606</v>
      </c>
      <c r="I2711" s="67">
        <v>12</v>
      </c>
      <c r="J2711" s="67">
        <v>12</v>
      </c>
      <c r="K2711" s="67">
        <v>6</v>
      </c>
      <c r="L2711" s="67">
        <v>5</v>
      </c>
      <c r="M2711" s="76"/>
      <c r="N2711" s="76" t="s">
        <v>116</v>
      </c>
      <c r="O2711" s="85"/>
      <c r="P2711" s="85"/>
      <c r="Q2711" s="85"/>
      <c r="R2711" s="85"/>
      <c r="S2711" s="85" t="s">
        <v>1768</v>
      </c>
    </row>
    <row r="2712" spans="1:19" ht="14.5" customHeight="1">
      <c r="A2712" s="82" t="str">
        <f t="shared" si="42"/>
        <v>C0136</v>
      </c>
      <c r="B2712" s="76" t="s">
        <v>863</v>
      </c>
      <c r="C2712" s="76" t="s">
        <v>5486</v>
      </c>
      <c r="D2712" s="76" t="s">
        <v>1813</v>
      </c>
      <c r="E2712" s="76" t="s">
        <v>5565</v>
      </c>
      <c r="F2712" s="76" t="s">
        <v>5566</v>
      </c>
      <c r="G2712" s="311">
        <v>47818</v>
      </c>
      <c r="H2712" s="76" t="s">
        <v>606</v>
      </c>
      <c r="I2712" s="67">
        <v>12</v>
      </c>
      <c r="J2712" s="67">
        <v>12</v>
      </c>
      <c r="K2712" s="67">
        <v>6</v>
      </c>
      <c r="L2712" s="67">
        <v>5</v>
      </c>
      <c r="M2712" s="76"/>
      <c r="N2712" s="76" t="s">
        <v>116</v>
      </c>
      <c r="O2712" s="85"/>
      <c r="P2712" s="85"/>
      <c r="Q2712" s="85"/>
      <c r="R2712" s="85"/>
      <c r="S2712" s="85" t="s">
        <v>1768</v>
      </c>
    </row>
    <row r="2713" spans="1:19" ht="14.5" customHeight="1">
      <c r="A2713" s="82" t="str">
        <f t="shared" si="42"/>
        <v>C0136</v>
      </c>
      <c r="B2713" s="76" t="s">
        <v>863</v>
      </c>
      <c r="C2713" s="76" t="s">
        <v>5486</v>
      </c>
      <c r="D2713" s="76" t="s">
        <v>1813</v>
      </c>
      <c r="E2713" s="76" t="s">
        <v>5567</v>
      </c>
      <c r="F2713" s="76" t="s">
        <v>5568</v>
      </c>
      <c r="G2713" s="311">
        <v>47818</v>
      </c>
      <c r="H2713" s="76" t="s">
        <v>606</v>
      </c>
      <c r="I2713" s="67">
        <v>12</v>
      </c>
      <c r="J2713" s="67">
        <v>12</v>
      </c>
      <c r="K2713" s="67">
        <v>6</v>
      </c>
      <c r="L2713" s="67">
        <v>5</v>
      </c>
      <c r="M2713" s="76"/>
      <c r="N2713" s="76" t="s">
        <v>116</v>
      </c>
      <c r="O2713" s="85"/>
      <c r="P2713" s="85"/>
      <c r="Q2713" s="85"/>
      <c r="R2713" s="85"/>
      <c r="S2713" s="85" t="s">
        <v>1768</v>
      </c>
    </row>
    <row r="2714" spans="1:19" ht="14.5" customHeight="1">
      <c r="A2714" s="82" t="str">
        <f t="shared" si="42"/>
        <v>C0136</v>
      </c>
      <c r="B2714" s="76" t="s">
        <v>863</v>
      </c>
      <c r="C2714" s="76" t="s">
        <v>5486</v>
      </c>
      <c r="D2714" s="76" t="s">
        <v>1813</v>
      </c>
      <c r="E2714" s="76" t="s">
        <v>5569</v>
      </c>
      <c r="F2714" s="76" t="s">
        <v>5570</v>
      </c>
      <c r="G2714" s="311">
        <v>47818</v>
      </c>
      <c r="H2714" s="76" t="s">
        <v>606</v>
      </c>
      <c r="I2714" s="67">
        <v>12</v>
      </c>
      <c r="J2714" s="67">
        <v>12</v>
      </c>
      <c r="K2714" s="67">
        <v>6</v>
      </c>
      <c r="L2714" s="67">
        <v>5</v>
      </c>
      <c r="M2714" s="76"/>
      <c r="N2714" s="76" t="s">
        <v>116</v>
      </c>
      <c r="O2714" s="85"/>
      <c r="P2714" s="85"/>
      <c r="Q2714" s="85"/>
      <c r="R2714" s="85"/>
      <c r="S2714" s="85" t="s">
        <v>1768</v>
      </c>
    </row>
    <row r="2715" spans="1:19" ht="14.5" customHeight="1">
      <c r="A2715" s="82" t="str">
        <f t="shared" si="42"/>
        <v>C0136</v>
      </c>
      <c r="B2715" s="76" t="s">
        <v>863</v>
      </c>
      <c r="C2715" s="76" t="s">
        <v>5486</v>
      </c>
      <c r="D2715" s="76" t="s">
        <v>1813</v>
      </c>
      <c r="E2715" s="76" t="s">
        <v>5571</v>
      </c>
      <c r="F2715" s="76" t="s">
        <v>5572</v>
      </c>
      <c r="G2715" s="311">
        <v>47818</v>
      </c>
      <c r="H2715" s="76" t="s">
        <v>606</v>
      </c>
      <c r="I2715" s="67">
        <v>12</v>
      </c>
      <c r="J2715" s="67">
        <v>12</v>
      </c>
      <c r="K2715" s="67">
        <v>6</v>
      </c>
      <c r="L2715" s="67">
        <v>5</v>
      </c>
      <c r="M2715" s="76"/>
      <c r="N2715" s="76" t="s">
        <v>116</v>
      </c>
      <c r="O2715" s="85"/>
      <c r="P2715" s="85"/>
      <c r="Q2715" s="85"/>
      <c r="R2715" s="85"/>
      <c r="S2715" s="85" t="s">
        <v>1768</v>
      </c>
    </row>
    <row r="2716" spans="1:19" ht="14.5" customHeight="1">
      <c r="A2716" s="82" t="str">
        <f t="shared" si="42"/>
        <v>C0136</v>
      </c>
      <c r="B2716" s="76" t="s">
        <v>863</v>
      </c>
      <c r="C2716" s="76" t="s">
        <v>5486</v>
      </c>
      <c r="D2716" s="76" t="s">
        <v>1813</v>
      </c>
      <c r="E2716" s="76" t="s">
        <v>5573</v>
      </c>
      <c r="F2716" s="76" t="s">
        <v>5574</v>
      </c>
      <c r="G2716" s="311">
        <v>47818</v>
      </c>
      <c r="H2716" s="76" t="s">
        <v>606</v>
      </c>
      <c r="I2716" s="67">
        <v>12</v>
      </c>
      <c r="J2716" s="67">
        <v>12</v>
      </c>
      <c r="K2716" s="67">
        <v>6</v>
      </c>
      <c r="L2716" s="67">
        <v>5</v>
      </c>
      <c r="M2716" s="76"/>
      <c r="N2716" s="76" t="s">
        <v>116</v>
      </c>
      <c r="O2716" s="85"/>
      <c r="P2716" s="85"/>
      <c r="Q2716" s="85"/>
      <c r="R2716" s="85"/>
      <c r="S2716" s="85" t="s">
        <v>1768</v>
      </c>
    </row>
    <row r="2717" spans="1:19" ht="14.5" customHeight="1">
      <c r="A2717" s="82" t="str">
        <f t="shared" si="42"/>
        <v>C0136</v>
      </c>
      <c r="B2717" s="76" t="s">
        <v>863</v>
      </c>
      <c r="C2717" s="76" t="s">
        <v>5486</v>
      </c>
      <c r="D2717" s="76" t="s">
        <v>1813</v>
      </c>
      <c r="E2717" s="76" t="s">
        <v>5575</v>
      </c>
      <c r="F2717" s="76" t="s">
        <v>5576</v>
      </c>
      <c r="G2717" s="311">
        <v>47818</v>
      </c>
      <c r="H2717" s="76" t="s">
        <v>606</v>
      </c>
      <c r="I2717" s="67">
        <v>12</v>
      </c>
      <c r="J2717" s="67">
        <v>12</v>
      </c>
      <c r="K2717" s="67">
        <v>6</v>
      </c>
      <c r="L2717" s="67">
        <v>5</v>
      </c>
      <c r="M2717" s="76"/>
      <c r="N2717" s="76" t="s">
        <v>116</v>
      </c>
      <c r="O2717" s="85"/>
      <c r="P2717" s="85"/>
      <c r="Q2717" s="85"/>
      <c r="R2717" s="85"/>
      <c r="S2717" s="85" t="s">
        <v>1768</v>
      </c>
    </row>
    <row r="2718" spans="1:19" ht="14.5" customHeight="1">
      <c r="A2718" s="82" t="str">
        <f t="shared" si="42"/>
        <v>C0136</v>
      </c>
      <c r="B2718" s="76" t="s">
        <v>863</v>
      </c>
      <c r="C2718" s="76" t="s">
        <v>5486</v>
      </c>
      <c r="D2718" s="76" t="s">
        <v>1813</v>
      </c>
      <c r="E2718" s="76" t="s">
        <v>5577</v>
      </c>
      <c r="F2718" s="76" t="s">
        <v>5578</v>
      </c>
      <c r="G2718" s="311">
        <v>47818</v>
      </c>
      <c r="H2718" s="76" t="s">
        <v>606</v>
      </c>
      <c r="I2718" s="67">
        <v>12</v>
      </c>
      <c r="J2718" s="67">
        <v>12</v>
      </c>
      <c r="K2718" s="67">
        <v>6</v>
      </c>
      <c r="L2718" s="67">
        <v>5</v>
      </c>
      <c r="M2718" s="76"/>
      <c r="N2718" s="76" t="s">
        <v>116</v>
      </c>
      <c r="O2718" s="85"/>
      <c r="P2718" s="85"/>
      <c r="Q2718" s="85"/>
      <c r="R2718" s="85"/>
      <c r="S2718" s="85" t="s">
        <v>1768</v>
      </c>
    </row>
    <row r="2719" spans="1:19" ht="14.5" customHeight="1">
      <c r="A2719" s="82" t="str">
        <f t="shared" si="42"/>
        <v>C0136</v>
      </c>
      <c r="B2719" s="76" t="s">
        <v>863</v>
      </c>
      <c r="C2719" s="76" t="s">
        <v>5486</v>
      </c>
      <c r="D2719" s="76" t="s">
        <v>1813</v>
      </c>
      <c r="E2719" s="76" t="s">
        <v>5579</v>
      </c>
      <c r="F2719" s="76" t="s">
        <v>5580</v>
      </c>
      <c r="G2719" s="311">
        <v>47818</v>
      </c>
      <c r="H2719" s="76" t="s">
        <v>606</v>
      </c>
      <c r="I2719" s="67">
        <v>12</v>
      </c>
      <c r="J2719" s="67">
        <v>12</v>
      </c>
      <c r="K2719" s="67">
        <v>6</v>
      </c>
      <c r="L2719" s="67">
        <v>5</v>
      </c>
      <c r="M2719" s="76"/>
      <c r="N2719" s="76" t="s">
        <v>116</v>
      </c>
      <c r="O2719" s="85"/>
      <c r="P2719" s="85"/>
      <c r="Q2719" s="85"/>
      <c r="R2719" s="85"/>
      <c r="S2719" s="85" t="s">
        <v>1768</v>
      </c>
    </row>
    <row r="2720" spans="1:19" ht="14.5" customHeight="1">
      <c r="A2720" s="82" t="str">
        <f t="shared" si="42"/>
        <v>C0136</v>
      </c>
      <c r="B2720" s="76" t="s">
        <v>863</v>
      </c>
      <c r="C2720" s="76" t="s">
        <v>5486</v>
      </c>
      <c r="D2720" s="76" t="s">
        <v>1813</v>
      </c>
      <c r="E2720" s="76" t="s">
        <v>5581</v>
      </c>
      <c r="F2720" s="76" t="s">
        <v>5582</v>
      </c>
      <c r="G2720" s="311">
        <v>47818</v>
      </c>
      <c r="H2720" s="76" t="s">
        <v>606</v>
      </c>
      <c r="I2720" s="67">
        <v>12</v>
      </c>
      <c r="J2720" s="67">
        <v>12</v>
      </c>
      <c r="K2720" s="67">
        <v>6</v>
      </c>
      <c r="L2720" s="67">
        <v>5</v>
      </c>
      <c r="M2720" s="76"/>
      <c r="N2720" s="76" t="s">
        <v>116</v>
      </c>
      <c r="O2720" s="85"/>
      <c r="P2720" s="85"/>
      <c r="Q2720" s="85"/>
      <c r="R2720" s="85"/>
      <c r="S2720" s="85" t="s">
        <v>1768</v>
      </c>
    </row>
    <row r="2721" spans="1:19" ht="14.5" customHeight="1">
      <c r="A2721" s="82" t="str">
        <f t="shared" si="42"/>
        <v>C0136</v>
      </c>
      <c r="B2721" s="76" t="s">
        <v>863</v>
      </c>
      <c r="C2721" s="76" t="s">
        <v>5486</v>
      </c>
      <c r="D2721" s="76" t="s">
        <v>1813</v>
      </c>
      <c r="E2721" s="76" t="s">
        <v>5583</v>
      </c>
      <c r="F2721" s="76" t="s">
        <v>5584</v>
      </c>
      <c r="G2721" s="311">
        <v>47818</v>
      </c>
      <c r="H2721" s="76" t="s">
        <v>606</v>
      </c>
      <c r="I2721" s="67">
        <v>12</v>
      </c>
      <c r="J2721" s="67">
        <v>12</v>
      </c>
      <c r="K2721" s="67">
        <v>6</v>
      </c>
      <c r="L2721" s="67">
        <v>5</v>
      </c>
      <c r="M2721" s="76"/>
      <c r="N2721" s="76" t="s">
        <v>116</v>
      </c>
      <c r="O2721" s="85"/>
      <c r="P2721" s="85"/>
      <c r="Q2721" s="85"/>
      <c r="R2721" s="85"/>
      <c r="S2721" s="85" t="s">
        <v>1768</v>
      </c>
    </row>
    <row r="2722" spans="1:19" ht="14.5" customHeight="1">
      <c r="A2722" s="82" t="str">
        <f t="shared" si="42"/>
        <v>C0136</v>
      </c>
      <c r="B2722" s="76" t="s">
        <v>863</v>
      </c>
      <c r="C2722" s="76" t="s">
        <v>5486</v>
      </c>
      <c r="D2722" s="76" t="s">
        <v>1813</v>
      </c>
      <c r="E2722" s="76" t="s">
        <v>5585</v>
      </c>
      <c r="F2722" s="76" t="s">
        <v>5586</v>
      </c>
      <c r="G2722" s="311">
        <v>47818</v>
      </c>
      <c r="H2722" s="76" t="s">
        <v>606</v>
      </c>
      <c r="I2722" s="67">
        <v>12</v>
      </c>
      <c r="J2722" s="67">
        <v>12</v>
      </c>
      <c r="K2722" s="67">
        <v>6</v>
      </c>
      <c r="L2722" s="67">
        <v>5</v>
      </c>
      <c r="M2722" s="76"/>
      <c r="N2722" s="76" t="s">
        <v>116</v>
      </c>
      <c r="O2722" s="85"/>
      <c r="P2722" s="85"/>
      <c r="Q2722" s="85"/>
      <c r="R2722" s="85"/>
      <c r="S2722" s="85" t="s">
        <v>1768</v>
      </c>
    </row>
    <row r="2723" spans="1:19" ht="14.5" customHeight="1">
      <c r="A2723" s="82" t="str">
        <f t="shared" si="42"/>
        <v>C0136</v>
      </c>
      <c r="B2723" s="76" t="s">
        <v>863</v>
      </c>
      <c r="C2723" s="76" t="s">
        <v>5486</v>
      </c>
      <c r="D2723" s="76" t="s">
        <v>1813</v>
      </c>
      <c r="E2723" s="76" t="s">
        <v>5587</v>
      </c>
      <c r="F2723" s="76" t="s">
        <v>5588</v>
      </c>
      <c r="G2723" s="311">
        <v>47818</v>
      </c>
      <c r="H2723" s="76" t="s">
        <v>606</v>
      </c>
      <c r="I2723" s="67">
        <v>12</v>
      </c>
      <c r="J2723" s="67">
        <v>12</v>
      </c>
      <c r="K2723" s="67">
        <v>6</v>
      </c>
      <c r="L2723" s="67">
        <v>5</v>
      </c>
      <c r="M2723" s="76"/>
      <c r="N2723" s="76" t="s">
        <v>116</v>
      </c>
      <c r="O2723" s="85"/>
      <c r="P2723" s="85"/>
      <c r="Q2723" s="85"/>
      <c r="R2723" s="85"/>
      <c r="S2723" s="85" t="s">
        <v>1768</v>
      </c>
    </row>
    <row r="2724" spans="1:19" ht="14.5" customHeight="1">
      <c r="A2724" s="82" t="str">
        <f t="shared" si="42"/>
        <v>C0136</v>
      </c>
      <c r="B2724" s="76" t="s">
        <v>863</v>
      </c>
      <c r="C2724" s="76" t="s">
        <v>5486</v>
      </c>
      <c r="D2724" s="76" t="s">
        <v>1813</v>
      </c>
      <c r="E2724" s="76" t="s">
        <v>5589</v>
      </c>
      <c r="F2724" s="76" t="s">
        <v>5590</v>
      </c>
      <c r="G2724" s="311">
        <v>47818</v>
      </c>
      <c r="H2724" s="76" t="s">
        <v>606</v>
      </c>
      <c r="I2724" s="67">
        <v>12</v>
      </c>
      <c r="J2724" s="67">
        <v>12</v>
      </c>
      <c r="K2724" s="67">
        <v>6</v>
      </c>
      <c r="L2724" s="67">
        <v>5</v>
      </c>
      <c r="M2724" s="76"/>
      <c r="N2724" s="76" t="s">
        <v>116</v>
      </c>
      <c r="O2724" s="85"/>
      <c r="P2724" s="85"/>
      <c r="Q2724" s="85"/>
      <c r="R2724" s="85"/>
      <c r="S2724" s="85" t="s">
        <v>1768</v>
      </c>
    </row>
    <row r="2725" spans="1:19" ht="14.5" customHeight="1">
      <c r="A2725" s="82" t="str">
        <f t="shared" si="42"/>
        <v>C0136</v>
      </c>
      <c r="B2725" s="76" t="s">
        <v>863</v>
      </c>
      <c r="C2725" s="76" t="s">
        <v>5486</v>
      </c>
      <c r="D2725" s="76" t="s">
        <v>1813</v>
      </c>
      <c r="E2725" s="76" t="s">
        <v>5591</v>
      </c>
      <c r="F2725" s="76" t="s">
        <v>5592</v>
      </c>
      <c r="G2725" s="311">
        <v>47818</v>
      </c>
      <c r="H2725" s="76" t="s">
        <v>606</v>
      </c>
      <c r="I2725" s="67">
        <v>12</v>
      </c>
      <c r="J2725" s="67">
        <v>12</v>
      </c>
      <c r="K2725" s="67">
        <v>6</v>
      </c>
      <c r="L2725" s="67">
        <v>5</v>
      </c>
      <c r="M2725" s="76"/>
      <c r="N2725" s="76" t="s">
        <v>116</v>
      </c>
      <c r="O2725" s="85"/>
      <c r="P2725" s="85"/>
      <c r="Q2725" s="85"/>
      <c r="R2725" s="85"/>
      <c r="S2725" s="85" t="s">
        <v>1768</v>
      </c>
    </row>
    <row r="2726" spans="1:19" ht="14.5" customHeight="1">
      <c r="A2726" s="82" t="str">
        <f t="shared" si="42"/>
        <v>C0136</v>
      </c>
      <c r="B2726" s="76" t="s">
        <v>863</v>
      </c>
      <c r="C2726" s="76" t="s">
        <v>5486</v>
      </c>
      <c r="D2726" s="76" t="s">
        <v>1813</v>
      </c>
      <c r="E2726" s="76" t="s">
        <v>5593</v>
      </c>
      <c r="F2726" s="76" t="s">
        <v>5594</v>
      </c>
      <c r="G2726" s="311">
        <v>47818</v>
      </c>
      <c r="H2726" s="76" t="s">
        <v>606</v>
      </c>
      <c r="I2726" s="67">
        <v>12</v>
      </c>
      <c r="J2726" s="67">
        <v>12</v>
      </c>
      <c r="K2726" s="67">
        <v>6</v>
      </c>
      <c r="L2726" s="67">
        <v>5</v>
      </c>
      <c r="M2726" s="76"/>
      <c r="N2726" s="76" t="s">
        <v>116</v>
      </c>
      <c r="O2726" s="85"/>
      <c r="P2726" s="85"/>
      <c r="Q2726" s="85"/>
      <c r="R2726" s="85"/>
      <c r="S2726" s="85" t="s">
        <v>1768</v>
      </c>
    </row>
    <row r="2727" spans="1:19" ht="14.5" customHeight="1">
      <c r="A2727" s="82" t="str">
        <f t="shared" si="42"/>
        <v>C0136</v>
      </c>
      <c r="B2727" s="76" t="s">
        <v>863</v>
      </c>
      <c r="C2727" s="76" t="s">
        <v>5486</v>
      </c>
      <c r="D2727" s="76" t="s">
        <v>1813</v>
      </c>
      <c r="E2727" s="76" t="s">
        <v>5595</v>
      </c>
      <c r="F2727" s="76" t="s">
        <v>5596</v>
      </c>
      <c r="G2727" s="311">
        <v>47818</v>
      </c>
      <c r="H2727" s="76" t="s">
        <v>606</v>
      </c>
      <c r="I2727" s="67">
        <v>12</v>
      </c>
      <c r="J2727" s="67">
        <v>12</v>
      </c>
      <c r="K2727" s="67">
        <v>6</v>
      </c>
      <c r="L2727" s="67">
        <v>5</v>
      </c>
      <c r="M2727" s="76"/>
      <c r="N2727" s="76" t="s">
        <v>116</v>
      </c>
      <c r="O2727" s="85"/>
      <c r="P2727" s="85"/>
      <c r="Q2727" s="85"/>
      <c r="R2727" s="85"/>
      <c r="S2727" s="85" t="s">
        <v>1768</v>
      </c>
    </row>
    <row r="2728" spans="1:19" ht="14.5" customHeight="1">
      <c r="A2728" s="82" t="str">
        <f t="shared" si="42"/>
        <v>C0136</v>
      </c>
      <c r="B2728" s="76" t="s">
        <v>863</v>
      </c>
      <c r="C2728" s="76" t="s">
        <v>5486</v>
      </c>
      <c r="D2728" s="76" t="s">
        <v>1813</v>
      </c>
      <c r="E2728" s="76" t="s">
        <v>5597</v>
      </c>
      <c r="F2728" s="76" t="s">
        <v>5598</v>
      </c>
      <c r="G2728" s="311">
        <v>47818</v>
      </c>
      <c r="H2728" s="76" t="s">
        <v>606</v>
      </c>
      <c r="I2728" s="67">
        <v>12</v>
      </c>
      <c r="J2728" s="67">
        <v>12</v>
      </c>
      <c r="K2728" s="67">
        <v>6</v>
      </c>
      <c r="L2728" s="67">
        <v>5</v>
      </c>
      <c r="M2728" s="76"/>
      <c r="N2728" s="76" t="s">
        <v>116</v>
      </c>
      <c r="O2728" s="85"/>
      <c r="P2728" s="85"/>
      <c r="Q2728" s="85"/>
      <c r="R2728" s="85"/>
      <c r="S2728" s="85" t="s">
        <v>1768</v>
      </c>
    </row>
    <row r="2729" spans="1:19" ht="14.5" customHeight="1">
      <c r="A2729" s="82" t="str">
        <f t="shared" si="42"/>
        <v>C0136</v>
      </c>
      <c r="B2729" s="76" t="s">
        <v>863</v>
      </c>
      <c r="C2729" s="76" t="s">
        <v>5486</v>
      </c>
      <c r="D2729" s="76" t="s">
        <v>1813</v>
      </c>
      <c r="E2729" s="76" t="s">
        <v>5599</v>
      </c>
      <c r="F2729" s="76" t="s">
        <v>5600</v>
      </c>
      <c r="G2729" s="311">
        <v>47818</v>
      </c>
      <c r="H2729" s="76" t="s">
        <v>606</v>
      </c>
      <c r="I2729" s="67">
        <v>12</v>
      </c>
      <c r="J2729" s="67">
        <v>12</v>
      </c>
      <c r="K2729" s="67">
        <v>6</v>
      </c>
      <c r="L2729" s="67">
        <v>5</v>
      </c>
      <c r="M2729" s="76"/>
      <c r="N2729" s="76" t="s">
        <v>116</v>
      </c>
      <c r="O2729" s="85"/>
      <c r="P2729" s="85"/>
      <c r="Q2729" s="85"/>
      <c r="R2729" s="85"/>
      <c r="S2729" s="85" t="s">
        <v>1768</v>
      </c>
    </row>
    <row r="2730" spans="1:19" ht="14.5" customHeight="1">
      <c r="A2730" s="82" t="str">
        <f t="shared" si="42"/>
        <v>C0136</v>
      </c>
      <c r="B2730" s="76" t="s">
        <v>863</v>
      </c>
      <c r="C2730" s="76" t="s">
        <v>5486</v>
      </c>
      <c r="D2730" s="76" t="s">
        <v>1813</v>
      </c>
      <c r="E2730" s="76" t="s">
        <v>5601</v>
      </c>
      <c r="F2730" s="76" t="s">
        <v>5602</v>
      </c>
      <c r="G2730" s="311">
        <v>47818</v>
      </c>
      <c r="H2730" s="76" t="s">
        <v>606</v>
      </c>
      <c r="I2730" s="67">
        <v>12</v>
      </c>
      <c r="J2730" s="67">
        <v>12</v>
      </c>
      <c r="K2730" s="67">
        <v>6</v>
      </c>
      <c r="L2730" s="67">
        <v>5</v>
      </c>
      <c r="M2730" s="76"/>
      <c r="N2730" s="76" t="s">
        <v>116</v>
      </c>
      <c r="O2730" s="85"/>
      <c r="P2730" s="85"/>
      <c r="Q2730" s="85"/>
      <c r="R2730" s="85"/>
      <c r="S2730" s="85" t="s">
        <v>1768</v>
      </c>
    </row>
    <row r="2731" spans="1:19" ht="14.5" customHeight="1">
      <c r="A2731" s="82" t="str">
        <f t="shared" si="42"/>
        <v>C0136</v>
      </c>
      <c r="B2731" s="76" t="s">
        <v>863</v>
      </c>
      <c r="C2731" s="76" t="s">
        <v>5486</v>
      </c>
      <c r="D2731" s="76" t="s">
        <v>1813</v>
      </c>
      <c r="E2731" s="76" t="s">
        <v>5603</v>
      </c>
      <c r="F2731" s="76" t="s">
        <v>5604</v>
      </c>
      <c r="G2731" s="311">
        <v>47818</v>
      </c>
      <c r="H2731" s="76" t="s">
        <v>606</v>
      </c>
      <c r="I2731" s="67">
        <v>12</v>
      </c>
      <c r="J2731" s="67">
        <v>12</v>
      </c>
      <c r="K2731" s="67">
        <v>6</v>
      </c>
      <c r="L2731" s="67">
        <v>5</v>
      </c>
      <c r="M2731" s="76"/>
      <c r="N2731" s="76" t="s">
        <v>116</v>
      </c>
      <c r="O2731" s="85"/>
      <c r="P2731" s="85"/>
      <c r="Q2731" s="85"/>
      <c r="R2731" s="85"/>
      <c r="S2731" s="85" t="s">
        <v>1768</v>
      </c>
    </row>
    <row r="2732" spans="1:19" ht="14.5" customHeight="1">
      <c r="A2732" s="82" t="str">
        <f t="shared" si="42"/>
        <v>C0136</v>
      </c>
      <c r="B2732" s="76" t="s">
        <v>863</v>
      </c>
      <c r="C2732" s="76" t="s">
        <v>5486</v>
      </c>
      <c r="D2732" s="76" t="s">
        <v>1813</v>
      </c>
      <c r="E2732" s="76" t="s">
        <v>5605</v>
      </c>
      <c r="F2732" s="76" t="s">
        <v>5606</v>
      </c>
      <c r="G2732" s="311">
        <v>47818</v>
      </c>
      <c r="H2732" s="76" t="s">
        <v>606</v>
      </c>
      <c r="I2732" s="67">
        <v>12</v>
      </c>
      <c r="J2732" s="67">
        <v>12</v>
      </c>
      <c r="K2732" s="67">
        <v>6</v>
      </c>
      <c r="L2732" s="67">
        <v>5</v>
      </c>
      <c r="M2732" s="76"/>
      <c r="N2732" s="76" t="s">
        <v>116</v>
      </c>
      <c r="O2732" s="85"/>
      <c r="P2732" s="85"/>
      <c r="Q2732" s="85"/>
      <c r="R2732" s="85"/>
      <c r="S2732" s="85" t="s">
        <v>1768</v>
      </c>
    </row>
    <row r="2733" spans="1:19" ht="14.5" customHeight="1">
      <c r="A2733" s="82" t="str">
        <f t="shared" si="42"/>
        <v>C0136</v>
      </c>
      <c r="B2733" s="76" t="s">
        <v>863</v>
      </c>
      <c r="C2733" s="76" t="s">
        <v>5486</v>
      </c>
      <c r="D2733" s="76" t="s">
        <v>1813</v>
      </c>
      <c r="E2733" s="76" t="s">
        <v>5607</v>
      </c>
      <c r="F2733" s="76" t="s">
        <v>5608</v>
      </c>
      <c r="G2733" s="311">
        <v>47818</v>
      </c>
      <c r="H2733" s="76" t="s">
        <v>606</v>
      </c>
      <c r="I2733" s="67">
        <v>12</v>
      </c>
      <c r="J2733" s="67">
        <v>12</v>
      </c>
      <c r="K2733" s="67">
        <v>6</v>
      </c>
      <c r="L2733" s="67">
        <v>5</v>
      </c>
      <c r="M2733" s="76"/>
      <c r="N2733" s="76" t="s">
        <v>116</v>
      </c>
      <c r="O2733" s="85"/>
      <c r="P2733" s="85"/>
      <c r="Q2733" s="85"/>
      <c r="R2733" s="85"/>
      <c r="S2733" s="85" t="s">
        <v>1768</v>
      </c>
    </row>
    <row r="2734" spans="1:19" ht="14.5" customHeight="1">
      <c r="A2734" s="82" t="str">
        <f t="shared" si="42"/>
        <v>C0136</v>
      </c>
      <c r="B2734" s="76" t="s">
        <v>863</v>
      </c>
      <c r="C2734" s="76" t="s">
        <v>5486</v>
      </c>
      <c r="D2734" s="76" t="s">
        <v>1813</v>
      </c>
      <c r="E2734" s="76" t="s">
        <v>5609</v>
      </c>
      <c r="F2734" s="76" t="s">
        <v>5610</v>
      </c>
      <c r="G2734" s="311">
        <v>47818</v>
      </c>
      <c r="H2734" s="76" t="s">
        <v>606</v>
      </c>
      <c r="I2734" s="67">
        <v>12</v>
      </c>
      <c r="J2734" s="67">
        <v>12</v>
      </c>
      <c r="K2734" s="67">
        <v>6</v>
      </c>
      <c r="L2734" s="67">
        <v>5</v>
      </c>
      <c r="M2734" s="76"/>
      <c r="N2734" s="76" t="s">
        <v>116</v>
      </c>
      <c r="O2734" s="85"/>
      <c r="P2734" s="85"/>
      <c r="Q2734" s="85"/>
      <c r="R2734" s="85"/>
      <c r="S2734" s="85" t="s">
        <v>1768</v>
      </c>
    </row>
    <row r="2735" spans="1:19" ht="14.5" customHeight="1">
      <c r="A2735" s="82" t="str">
        <f t="shared" si="42"/>
        <v>C0136</v>
      </c>
      <c r="B2735" s="76" t="s">
        <v>863</v>
      </c>
      <c r="C2735" s="76" t="s">
        <v>5486</v>
      </c>
      <c r="D2735" s="76" t="s">
        <v>1813</v>
      </c>
      <c r="E2735" s="76" t="s">
        <v>5611</v>
      </c>
      <c r="F2735" s="76" t="s">
        <v>5612</v>
      </c>
      <c r="G2735" s="311">
        <v>47818</v>
      </c>
      <c r="H2735" s="76" t="s">
        <v>606</v>
      </c>
      <c r="I2735" s="67">
        <v>12</v>
      </c>
      <c r="J2735" s="67">
        <v>12</v>
      </c>
      <c r="K2735" s="67">
        <v>6</v>
      </c>
      <c r="L2735" s="67">
        <v>5</v>
      </c>
      <c r="M2735" s="76"/>
      <c r="N2735" s="76" t="s">
        <v>116</v>
      </c>
      <c r="O2735" s="85"/>
      <c r="P2735" s="85"/>
      <c r="Q2735" s="85"/>
      <c r="R2735" s="85"/>
      <c r="S2735" s="85" t="s">
        <v>1768</v>
      </c>
    </row>
    <row r="2736" spans="1:19" ht="14.5" customHeight="1">
      <c r="A2736" s="82" t="str">
        <f t="shared" si="42"/>
        <v>C0136</v>
      </c>
      <c r="B2736" s="76" t="s">
        <v>863</v>
      </c>
      <c r="C2736" s="76" t="s">
        <v>5486</v>
      </c>
      <c r="D2736" s="76" t="s">
        <v>1813</v>
      </c>
      <c r="E2736" s="76" t="s">
        <v>5613</v>
      </c>
      <c r="F2736" s="76" t="s">
        <v>5614</v>
      </c>
      <c r="G2736" s="311">
        <v>47818</v>
      </c>
      <c r="H2736" s="76" t="s">
        <v>606</v>
      </c>
      <c r="I2736" s="67">
        <v>12</v>
      </c>
      <c r="J2736" s="67">
        <v>12</v>
      </c>
      <c r="K2736" s="67">
        <v>6</v>
      </c>
      <c r="L2736" s="67">
        <v>5</v>
      </c>
      <c r="M2736" s="76"/>
      <c r="N2736" s="76" t="s">
        <v>116</v>
      </c>
      <c r="O2736" s="85"/>
      <c r="P2736" s="85"/>
      <c r="Q2736" s="85"/>
      <c r="R2736" s="85"/>
      <c r="S2736" s="85" t="s">
        <v>1768</v>
      </c>
    </row>
    <row r="2737" spans="1:19" ht="14.5" customHeight="1">
      <c r="A2737" s="82" t="str">
        <f t="shared" si="42"/>
        <v>C0136</v>
      </c>
      <c r="B2737" s="76" t="s">
        <v>863</v>
      </c>
      <c r="C2737" s="76" t="s">
        <v>5486</v>
      </c>
      <c r="D2737" s="76" t="s">
        <v>1813</v>
      </c>
      <c r="E2737" s="76" t="s">
        <v>5615</v>
      </c>
      <c r="F2737" s="76" t="s">
        <v>5616</v>
      </c>
      <c r="G2737" s="311">
        <v>47818</v>
      </c>
      <c r="H2737" s="76" t="s">
        <v>606</v>
      </c>
      <c r="I2737" s="67">
        <v>12</v>
      </c>
      <c r="J2737" s="67">
        <v>12</v>
      </c>
      <c r="K2737" s="67">
        <v>6</v>
      </c>
      <c r="L2737" s="67">
        <v>5</v>
      </c>
      <c r="M2737" s="76"/>
      <c r="N2737" s="76" t="s">
        <v>116</v>
      </c>
      <c r="O2737" s="85"/>
      <c r="P2737" s="85"/>
      <c r="Q2737" s="85"/>
      <c r="R2737" s="85"/>
      <c r="S2737" s="85" t="s">
        <v>1768</v>
      </c>
    </row>
    <row r="2738" spans="1:19" ht="14.5" customHeight="1">
      <c r="A2738" s="82" t="str">
        <f t="shared" si="42"/>
        <v>C0136</v>
      </c>
      <c r="B2738" s="76" t="s">
        <v>863</v>
      </c>
      <c r="C2738" s="76" t="s">
        <v>5486</v>
      </c>
      <c r="D2738" s="76" t="s">
        <v>1813</v>
      </c>
      <c r="E2738" s="76" t="s">
        <v>5617</v>
      </c>
      <c r="F2738" s="76" t="s">
        <v>5618</v>
      </c>
      <c r="G2738" s="311">
        <v>47818</v>
      </c>
      <c r="H2738" s="76" t="s">
        <v>606</v>
      </c>
      <c r="I2738" s="67">
        <v>12</v>
      </c>
      <c r="J2738" s="67">
        <v>12</v>
      </c>
      <c r="K2738" s="67">
        <v>6</v>
      </c>
      <c r="L2738" s="67">
        <v>5</v>
      </c>
      <c r="M2738" s="76"/>
      <c r="N2738" s="76" t="s">
        <v>116</v>
      </c>
      <c r="O2738" s="85"/>
      <c r="P2738" s="85"/>
      <c r="Q2738" s="85"/>
      <c r="R2738" s="85"/>
      <c r="S2738" s="85" t="s">
        <v>1768</v>
      </c>
    </row>
    <row r="2739" spans="1:19" ht="14.5" customHeight="1">
      <c r="A2739" s="82" t="str">
        <f t="shared" si="42"/>
        <v>C0136</v>
      </c>
      <c r="B2739" s="76" t="s">
        <v>863</v>
      </c>
      <c r="C2739" s="76" t="s">
        <v>5486</v>
      </c>
      <c r="D2739" s="76" t="s">
        <v>1813</v>
      </c>
      <c r="E2739" s="76" t="s">
        <v>5619</v>
      </c>
      <c r="F2739" s="76" t="s">
        <v>5620</v>
      </c>
      <c r="G2739" s="311">
        <v>47818</v>
      </c>
      <c r="H2739" s="76" t="s">
        <v>606</v>
      </c>
      <c r="I2739" s="67">
        <v>12</v>
      </c>
      <c r="J2739" s="67">
        <v>12</v>
      </c>
      <c r="K2739" s="67">
        <v>6</v>
      </c>
      <c r="L2739" s="67">
        <v>5</v>
      </c>
      <c r="M2739" s="76"/>
      <c r="N2739" s="76" t="s">
        <v>116</v>
      </c>
      <c r="O2739" s="85"/>
      <c r="P2739" s="85"/>
      <c r="Q2739" s="85"/>
      <c r="R2739" s="85"/>
      <c r="S2739" s="85" t="s">
        <v>1768</v>
      </c>
    </row>
    <row r="2740" spans="1:19" ht="14.5" customHeight="1">
      <c r="A2740" s="82" t="str">
        <f t="shared" si="42"/>
        <v>C0136</v>
      </c>
      <c r="B2740" s="76" t="s">
        <v>863</v>
      </c>
      <c r="C2740" s="76" t="s">
        <v>5486</v>
      </c>
      <c r="D2740" s="76" t="s">
        <v>1813</v>
      </c>
      <c r="E2740" s="76" t="s">
        <v>5621</v>
      </c>
      <c r="F2740" s="76" t="s">
        <v>5622</v>
      </c>
      <c r="G2740" s="311">
        <v>47818</v>
      </c>
      <c r="H2740" s="76" t="s">
        <v>606</v>
      </c>
      <c r="I2740" s="67">
        <v>12</v>
      </c>
      <c r="J2740" s="67">
        <v>12</v>
      </c>
      <c r="K2740" s="67">
        <v>6</v>
      </c>
      <c r="L2740" s="67">
        <v>5</v>
      </c>
      <c r="M2740" s="76"/>
      <c r="N2740" s="76" t="s">
        <v>116</v>
      </c>
      <c r="O2740" s="85"/>
      <c r="P2740" s="85"/>
      <c r="Q2740" s="85"/>
      <c r="R2740" s="85"/>
      <c r="S2740" s="85" t="s">
        <v>1768</v>
      </c>
    </row>
    <row r="2741" spans="1:19" ht="14.5" customHeight="1">
      <c r="A2741" s="82" t="str">
        <f t="shared" si="42"/>
        <v>C0136</v>
      </c>
      <c r="B2741" s="76" t="s">
        <v>863</v>
      </c>
      <c r="C2741" s="76" t="s">
        <v>5486</v>
      </c>
      <c r="D2741" s="76" t="s">
        <v>1813</v>
      </c>
      <c r="E2741" s="76" t="s">
        <v>5623</v>
      </c>
      <c r="F2741" s="76" t="s">
        <v>5624</v>
      </c>
      <c r="G2741" s="311">
        <v>47818</v>
      </c>
      <c r="H2741" s="76" t="s">
        <v>606</v>
      </c>
      <c r="I2741" s="67">
        <v>12</v>
      </c>
      <c r="J2741" s="67">
        <v>12</v>
      </c>
      <c r="K2741" s="67">
        <v>6</v>
      </c>
      <c r="L2741" s="67">
        <v>5</v>
      </c>
      <c r="M2741" s="76"/>
      <c r="N2741" s="76" t="s">
        <v>116</v>
      </c>
      <c r="O2741" s="85"/>
      <c r="P2741" s="85"/>
      <c r="Q2741" s="85"/>
      <c r="R2741" s="85"/>
      <c r="S2741" s="85" t="s">
        <v>1768</v>
      </c>
    </row>
    <row r="2742" spans="1:19" ht="14.5" customHeight="1">
      <c r="A2742" s="82" t="str">
        <f t="shared" si="42"/>
        <v>C0136</v>
      </c>
      <c r="B2742" s="71" t="s">
        <v>863</v>
      </c>
      <c r="C2742" s="71" t="s">
        <v>5486</v>
      </c>
      <c r="D2742" s="76" t="s">
        <v>1813</v>
      </c>
      <c r="E2742" s="76" t="s">
        <v>5625</v>
      </c>
      <c r="F2742" s="76" t="s">
        <v>5626</v>
      </c>
      <c r="G2742" s="311">
        <v>47818</v>
      </c>
      <c r="H2742" s="76" t="s">
        <v>606</v>
      </c>
      <c r="I2742" s="67">
        <v>12</v>
      </c>
      <c r="J2742" s="67">
        <v>12</v>
      </c>
      <c r="K2742" s="67">
        <v>6</v>
      </c>
      <c r="L2742" s="67">
        <v>5</v>
      </c>
      <c r="M2742" s="76"/>
      <c r="N2742" s="76" t="s">
        <v>116</v>
      </c>
      <c r="O2742" s="85"/>
      <c r="P2742" s="85"/>
      <c r="Q2742" s="85"/>
      <c r="R2742" s="85"/>
      <c r="S2742" s="85" t="s">
        <v>1768</v>
      </c>
    </row>
    <row r="2743" spans="1:19" ht="14.5" customHeight="1">
      <c r="A2743" s="82" t="str">
        <f t="shared" si="42"/>
        <v>C0136</v>
      </c>
      <c r="B2743" s="71" t="s">
        <v>863</v>
      </c>
      <c r="C2743" s="71" t="s">
        <v>5486</v>
      </c>
      <c r="D2743" s="76" t="s">
        <v>1813</v>
      </c>
      <c r="E2743" s="76" t="s">
        <v>5627</v>
      </c>
      <c r="F2743" s="76" t="s">
        <v>5628</v>
      </c>
      <c r="G2743" s="311">
        <v>47818</v>
      </c>
      <c r="H2743" s="76" t="s">
        <v>606</v>
      </c>
      <c r="I2743" s="67">
        <v>12</v>
      </c>
      <c r="J2743" s="67">
        <v>12</v>
      </c>
      <c r="K2743" s="67">
        <v>6</v>
      </c>
      <c r="L2743" s="67">
        <v>5</v>
      </c>
      <c r="M2743" s="76"/>
      <c r="N2743" s="76" t="s">
        <v>116</v>
      </c>
      <c r="O2743" s="85"/>
      <c r="P2743" s="85"/>
      <c r="Q2743" s="85"/>
      <c r="R2743" s="85"/>
      <c r="S2743" s="85" t="s">
        <v>1768</v>
      </c>
    </row>
    <row r="2744" spans="1:19" ht="14.5" customHeight="1">
      <c r="A2744" s="82" t="str">
        <f t="shared" si="42"/>
        <v>C0136</v>
      </c>
      <c r="B2744" s="71" t="s">
        <v>863</v>
      </c>
      <c r="C2744" s="71" t="s">
        <v>5486</v>
      </c>
      <c r="D2744" s="76" t="s">
        <v>1813</v>
      </c>
      <c r="E2744" s="76" t="s">
        <v>5629</v>
      </c>
      <c r="F2744" s="76" t="s">
        <v>5630</v>
      </c>
      <c r="G2744" s="311">
        <v>47818</v>
      </c>
      <c r="H2744" s="76" t="s">
        <v>606</v>
      </c>
      <c r="I2744" s="67">
        <v>12</v>
      </c>
      <c r="J2744" s="67">
        <v>12</v>
      </c>
      <c r="K2744" s="67">
        <v>6</v>
      </c>
      <c r="L2744" s="67">
        <v>5</v>
      </c>
      <c r="M2744" s="76"/>
      <c r="N2744" s="76" t="s">
        <v>116</v>
      </c>
      <c r="O2744" s="85"/>
      <c r="P2744" s="85"/>
      <c r="Q2744" s="85"/>
      <c r="R2744" s="85"/>
      <c r="S2744" s="85" t="s">
        <v>1768</v>
      </c>
    </row>
    <row r="2745" spans="1:19" ht="14.5" customHeight="1">
      <c r="A2745" s="82" t="str">
        <f t="shared" si="42"/>
        <v>C0136</v>
      </c>
      <c r="B2745" s="71" t="s">
        <v>863</v>
      </c>
      <c r="C2745" s="71" t="s">
        <v>5486</v>
      </c>
      <c r="D2745" s="76" t="s">
        <v>1813</v>
      </c>
      <c r="E2745" s="76" t="s">
        <v>5631</v>
      </c>
      <c r="F2745" s="76" t="s">
        <v>5632</v>
      </c>
      <c r="G2745" s="311">
        <v>47818</v>
      </c>
      <c r="H2745" s="76" t="s">
        <v>606</v>
      </c>
      <c r="I2745" s="67">
        <v>12</v>
      </c>
      <c r="J2745" s="67">
        <v>12</v>
      </c>
      <c r="K2745" s="67">
        <v>6</v>
      </c>
      <c r="L2745" s="67">
        <v>5</v>
      </c>
      <c r="M2745" s="76"/>
      <c r="N2745" s="76" t="s">
        <v>116</v>
      </c>
      <c r="O2745" s="85"/>
      <c r="P2745" s="85"/>
      <c r="Q2745" s="85"/>
      <c r="R2745" s="85"/>
      <c r="S2745" s="85" t="s">
        <v>1768</v>
      </c>
    </row>
    <row r="2746" spans="1:19" ht="14.5" customHeight="1">
      <c r="A2746" s="82" t="str">
        <f t="shared" si="42"/>
        <v>C0136</v>
      </c>
      <c r="B2746" s="71" t="s">
        <v>863</v>
      </c>
      <c r="C2746" s="71" t="s">
        <v>5486</v>
      </c>
      <c r="D2746" s="76" t="s">
        <v>1813</v>
      </c>
      <c r="E2746" s="76" t="s">
        <v>5633</v>
      </c>
      <c r="F2746" s="76" t="s">
        <v>5634</v>
      </c>
      <c r="G2746" s="311">
        <v>47818</v>
      </c>
      <c r="H2746" s="76" t="s">
        <v>606</v>
      </c>
      <c r="I2746" s="67">
        <v>12</v>
      </c>
      <c r="J2746" s="67">
        <v>12</v>
      </c>
      <c r="K2746" s="67">
        <v>6</v>
      </c>
      <c r="L2746" s="67">
        <v>5</v>
      </c>
      <c r="M2746" s="76"/>
      <c r="N2746" s="76" t="s">
        <v>116</v>
      </c>
      <c r="O2746" s="85"/>
      <c r="P2746" s="85"/>
      <c r="Q2746" s="85"/>
      <c r="R2746" s="85"/>
      <c r="S2746" s="85" t="s">
        <v>1768</v>
      </c>
    </row>
    <row r="2747" spans="1:19" ht="14.5" customHeight="1">
      <c r="A2747" s="82" t="str">
        <f t="shared" si="42"/>
        <v>C0136</v>
      </c>
      <c r="B2747" s="71" t="s">
        <v>863</v>
      </c>
      <c r="C2747" s="71" t="s">
        <v>5486</v>
      </c>
      <c r="D2747" s="76" t="s">
        <v>1813</v>
      </c>
      <c r="E2747" s="76" t="s">
        <v>5635</v>
      </c>
      <c r="F2747" s="76" t="s">
        <v>5636</v>
      </c>
      <c r="G2747" s="311">
        <v>47818</v>
      </c>
      <c r="H2747" s="76" t="s">
        <v>606</v>
      </c>
      <c r="I2747" s="67">
        <v>12</v>
      </c>
      <c r="J2747" s="67">
        <v>12</v>
      </c>
      <c r="K2747" s="67">
        <v>6</v>
      </c>
      <c r="L2747" s="67">
        <v>5</v>
      </c>
      <c r="M2747" s="76"/>
      <c r="N2747" s="76" t="s">
        <v>116</v>
      </c>
      <c r="O2747" s="85"/>
      <c r="P2747" s="85"/>
      <c r="Q2747" s="85"/>
      <c r="R2747" s="85"/>
      <c r="S2747" s="85" t="s">
        <v>1768</v>
      </c>
    </row>
    <row r="2748" spans="1:19" ht="14.5" customHeight="1">
      <c r="A2748" s="82" t="str">
        <f t="shared" si="42"/>
        <v>C0136</v>
      </c>
      <c r="B2748" s="71" t="s">
        <v>863</v>
      </c>
      <c r="C2748" s="71" t="s">
        <v>5486</v>
      </c>
      <c r="D2748" s="76" t="s">
        <v>1813</v>
      </c>
      <c r="E2748" s="76" t="s">
        <v>5637</v>
      </c>
      <c r="F2748" s="76" t="s">
        <v>5638</v>
      </c>
      <c r="G2748" s="311">
        <v>47818</v>
      </c>
      <c r="H2748" s="76" t="s">
        <v>606</v>
      </c>
      <c r="I2748" s="67">
        <v>12</v>
      </c>
      <c r="J2748" s="67">
        <v>12</v>
      </c>
      <c r="K2748" s="67">
        <v>6</v>
      </c>
      <c r="L2748" s="67">
        <v>5</v>
      </c>
      <c r="M2748" s="76"/>
      <c r="N2748" s="76" t="s">
        <v>116</v>
      </c>
      <c r="O2748" s="85"/>
      <c r="P2748" s="85"/>
      <c r="Q2748" s="85"/>
      <c r="R2748" s="85"/>
      <c r="S2748" s="85" t="s">
        <v>1768</v>
      </c>
    </row>
    <row r="2749" spans="1:19" ht="14.5" customHeight="1">
      <c r="A2749" s="82" t="str">
        <f t="shared" si="42"/>
        <v>C0136</v>
      </c>
      <c r="B2749" s="71" t="s">
        <v>863</v>
      </c>
      <c r="C2749" s="71" t="s">
        <v>5486</v>
      </c>
      <c r="D2749" s="76" t="s">
        <v>1813</v>
      </c>
      <c r="E2749" s="76" t="s">
        <v>5639</v>
      </c>
      <c r="F2749" s="76" t="s">
        <v>5640</v>
      </c>
      <c r="G2749" s="311">
        <v>47818</v>
      </c>
      <c r="H2749" s="76" t="s">
        <v>606</v>
      </c>
      <c r="I2749" s="67">
        <v>12</v>
      </c>
      <c r="J2749" s="67">
        <v>12</v>
      </c>
      <c r="K2749" s="67">
        <v>6</v>
      </c>
      <c r="L2749" s="67">
        <v>5</v>
      </c>
      <c r="M2749" s="76"/>
      <c r="N2749" s="76" t="s">
        <v>116</v>
      </c>
      <c r="O2749" s="85"/>
      <c r="P2749" s="85"/>
      <c r="Q2749" s="85"/>
      <c r="R2749" s="85"/>
      <c r="S2749" s="85" t="s">
        <v>1768</v>
      </c>
    </row>
    <row r="2750" spans="1:19" ht="14.5" customHeight="1">
      <c r="A2750" s="82" t="str">
        <f t="shared" si="42"/>
        <v>C0136</v>
      </c>
      <c r="B2750" s="71" t="s">
        <v>863</v>
      </c>
      <c r="C2750" s="71" t="s">
        <v>5486</v>
      </c>
      <c r="D2750" s="76" t="s">
        <v>1813</v>
      </c>
      <c r="E2750" s="76" t="s">
        <v>5641</v>
      </c>
      <c r="F2750" s="76" t="s">
        <v>5642</v>
      </c>
      <c r="G2750" s="311">
        <v>47818</v>
      </c>
      <c r="H2750" s="76" t="s">
        <v>606</v>
      </c>
      <c r="I2750" s="67">
        <v>12</v>
      </c>
      <c r="J2750" s="67">
        <v>12</v>
      </c>
      <c r="K2750" s="67">
        <v>6</v>
      </c>
      <c r="L2750" s="67">
        <v>5</v>
      </c>
      <c r="M2750" s="76"/>
      <c r="N2750" s="76" t="s">
        <v>116</v>
      </c>
      <c r="O2750" s="85"/>
      <c r="P2750" s="85"/>
      <c r="Q2750" s="85"/>
      <c r="R2750" s="85"/>
      <c r="S2750" s="85" t="s">
        <v>1768</v>
      </c>
    </row>
    <row r="2751" spans="1:19" ht="14.5" customHeight="1">
      <c r="A2751" s="82" t="str">
        <f t="shared" si="42"/>
        <v>C0136</v>
      </c>
      <c r="B2751" s="71" t="s">
        <v>863</v>
      </c>
      <c r="C2751" s="71" t="s">
        <v>5486</v>
      </c>
      <c r="D2751" s="76" t="s">
        <v>1813</v>
      </c>
      <c r="E2751" s="76" t="s">
        <v>5643</v>
      </c>
      <c r="F2751" s="76" t="s">
        <v>5644</v>
      </c>
      <c r="G2751" s="311">
        <v>47818</v>
      </c>
      <c r="H2751" s="76" t="s">
        <v>606</v>
      </c>
      <c r="I2751" s="67">
        <v>12</v>
      </c>
      <c r="J2751" s="67">
        <v>12</v>
      </c>
      <c r="K2751" s="67">
        <v>6</v>
      </c>
      <c r="L2751" s="67">
        <v>5</v>
      </c>
      <c r="M2751" s="76"/>
      <c r="N2751" s="76" t="s">
        <v>116</v>
      </c>
      <c r="O2751" s="85"/>
      <c r="P2751" s="85"/>
      <c r="Q2751" s="85"/>
      <c r="R2751" s="85"/>
      <c r="S2751" s="85" t="s">
        <v>1768</v>
      </c>
    </row>
    <row r="2752" spans="1:19" ht="14.5" customHeight="1">
      <c r="A2752" s="82" t="str">
        <f t="shared" si="42"/>
        <v>C0136</v>
      </c>
      <c r="B2752" s="71" t="s">
        <v>863</v>
      </c>
      <c r="C2752" s="71" t="s">
        <v>5486</v>
      </c>
      <c r="D2752" s="76" t="s">
        <v>1813</v>
      </c>
      <c r="E2752" s="76" t="s">
        <v>5645</v>
      </c>
      <c r="F2752" s="76" t="s">
        <v>5646</v>
      </c>
      <c r="G2752" s="311">
        <v>47818</v>
      </c>
      <c r="H2752" s="76" t="s">
        <v>606</v>
      </c>
      <c r="I2752" s="67">
        <v>12</v>
      </c>
      <c r="J2752" s="67">
        <v>12</v>
      </c>
      <c r="K2752" s="67">
        <v>6</v>
      </c>
      <c r="L2752" s="67">
        <v>5</v>
      </c>
      <c r="M2752" s="76"/>
      <c r="N2752" s="76" t="s">
        <v>116</v>
      </c>
      <c r="O2752" s="85"/>
      <c r="P2752" s="85"/>
      <c r="Q2752" s="85"/>
      <c r="R2752" s="85"/>
      <c r="S2752" s="85" t="s">
        <v>1768</v>
      </c>
    </row>
    <row r="2753" spans="1:19" ht="14.5" customHeight="1">
      <c r="A2753" s="82" t="str">
        <f t="shared" si="42"/>
        <v>C0136</v>
      </c>
      <c r="B2753" s="71" t="s">
        <v>863</v>
      </c>
      <c r="C2753" s="71" t="s">
        <v>5486</v>
      </c>
      <c r="D2753" s="76" t="s">
        <v>1813</v>
      </c>
      <c r="E2753" s="76" t="s">
        <v>5647</v>
      </c>
      <c r="F2753" s="76" t="s">
        <v>5648</v>
      </c>
      <c r="G2753" s="311">
        <v>47818</v>
      </c>
      <c r="H2753" s="76" t="s">
        <v>606</v>
      </c>
      <c r="I2753" s="67">
        <v>12</v>
      </c>
      <c r="J2753" s="67">
        <v>12</v>
      </c>
      <c r="K2753" s="67">
        <v>6</v>
      </c>
      <c r="L2753" s="67">
        <v>5</v>
      </c>
      <c r="M2753" s="76"/>
      <c r="N2753" s="76" t="s">
        <v>116</v>
      </c>
      <c r="O2753" s="85"/>
      <c r="P2753" s="85"/>
      <c r="Q2753" s="85"/>
      <c r="R2753" s="85"/>
      <c r="S2753" s="85" t="s">
        <v>1768</v>
      </c>
    </row>
    <row r="2754" spans="1:19" ht="14.5" customHeight="1">
      <c r="A2754" s="82" t="str">
        <f t="shared" ref="A2754:A2817" si="43">LEFT(B2754,5)</f>
        <v>C0136</v>
      </c>
      <c r="B2754" s="71" t="s">
        <v>863</v>
      </c>
      <c r="C2754" s="71" t="s">
        <v>5486</v>
      </c>
      <c r="D2754" s="76" t="s">
        <v>1813</v>
      </c>
      <c r="E2754" s="76" t="s">
        <v>5649</v>
      </c>
      <c r="F2754" s="76" t="s">
        <v>5650</v>
      </c>
      <c r="G2754" s="311">
        <v>47818</v>
      </c>
      <c r="H2754" s="76" t="s">
        <v>606</v>
      </c>
      <c r="I2754" s="67">
        <v>12</v>
      </c>
      <c r="J2754" s="67">
        <v>12</v>
      </c>
      <c r="K2754" s="67">
        <v>6</v>
      </c>
      <c r="L2754" s="67">
        <v>5</v>
      </c>
      <c r="M2754" s="76"/>
      <c r="N2754" s="76" t="s">
        <v>116</v>
      </c>
      <c r="O2754" s="85"/>
      <c r="P2754" s="85"/>
      <c r="Q2754" s="85"/>
      <c r="R2754" s="85"/>
      <c r="S2754" s="85" t="s">
        <v>1768</v>
      </c>
    </row>
    <row r="2755" spans="1:19" ht="14.5" customHeight="1">
      <c r="A2755" s="82" t="str">
        <f t="shared" si="43"/>
        <v>C0136</v>
      </c>
      <c r="B2755" s="71" t="s">
        <v>863</v>
      </c>
      <c r="C2755" s="71" t="s">
        <v>5486</v>
      </c>
      <c r="D2755" s="76" t="s">
        <v>1813</v>
      </c>
      <c r="E2755" s="76" t="s">
        <v>5651</v>
      </c>
      <c r="F2755" s="76" t="s">
        <v>5652</v>
      </c>
      <c r="G2755" s="311">
        <v>47818</v>
      </c>
      <c r="H2755" s="76" t="s">
        <v>606</v>
      </c>
      <c r="I2755" s="67">
        <v>12</v>
      </c>
      <c r="J2755" s="67">
        <v>12</v>
      </c>
      <c r="K2755" s="67">
        <v>6</v>
      </c>
      <c r="L2755" s="67">
        <v>5</v>
      </c>
      <c r="M2755" s="76"/>
      <c r="N2755" s="76" t="s">
        <v>116</v>
      </c>
      <c r="O2755" s="85"/>
      <c r="P2755" s="85"/>
      <c r="Q2755" s="85"/>
      <c r="R2755" s="85"/>
      <c r="S2755" s="85" t="s">
        <v>1768</v>
      </c>
    </row>
    <row r="2756" spans="1:19" ht="14.5" customHeight="1">
      <c r="A2756" s="82" t="str">
        <f t="shared" si="43"/>
        <v>C0136</v>
      </c>
      <c r="B2756" s="71" t="s">
        <v>863</v>
      </c>
      <c r="C2756" s="71" t="s">
        <v>5486</v>
      </c>
      <c r="D2756" s="76" t="s">
        <v>1813</v>
      </c>
      <c r="E2756" s="76" t="s">
        <v>5653</v>
      </c>
      <c r="F2756" s="76" t="s">
        <v>5654</v>
      </c>
      <c r="G2756" s="311">
        <v>47818</v>
      </c>
      <c r="H2756" s="76" t="s">
        <v>606</v>
      </c>
      <c r="I2756" s="67">
        <v>12</v>
      </c>
      <c r="J2756" s="67">
        <v>12</v>
      </c>
      <c r="K2756" s="67">
        <v>6</v>
      </c>
      <c r="L2756" s="67">
        <v>5</v>
      </c>
      <c r="M2756" s="76"/>
      <c r="N2756" s="76" t="s">
        <v>116</v>
      </c>
      <c r="O2756" s="85"/>
      <c r="P2756" s="85"/>
      <c r="Q2756" s="85"/>
      <c r="R2756" s="85"/>
      <c r="S2756" s="85" t="s">
        <v>1768</v>
      </c>
    </row>
    <row r="2757" spans="1:19" ht="14.5" customHeight="1">
      <c r="A2757" s="82" t="str">
        <f t="shared" si="43"/>
        <v>C0136</v>
      </c>
      <c r="B2757" s="71" t="s">
        <v>863</v>
      </c>
      <c r="C2757" s="71" t="s">
        <v>5486</v>
      </c>
      <c r="D2757" s="76" t="s">
        <v>1813</v>
      </c>
      <c r="E2757" s="76" t="s">
        <v>5655</v>
      </c>
      <c r="F2757" s="76" t="s">
        <v>5656</v>
      </c>
      <c r="G2757" s="311">
        <v>47818</v>
      </c>
      <c r="H2757" s="76" t="s">
        <v>606</v>
      </c>
      <c r="I2757" s="67">
        <v>12</v>
      </c>
      <c r="J2757" s="67">
        <v>12</v>
      </c>
      <c r="K2757" s="67">
        <v>6</v>
      </c>
      <c r="L2757" s="67">
        <v>5</v>
      </c>
      <c r="M2757" s="76"/>
      <c r="N2757" s="76" t="s">
        <v>116</v>
      </c>
      <c r="O2757" s="85"/>
      <c r="P2757" s="85"/>
      <c r="Q2757" s="85"/>
      <c r="R2757" s="85"/>
      <c r="S2757" s="85" t="s">
        <v>1768</v>
      </c>
    </row>
    <row r="2758" spans="1:19" ht="14.5" customHeight="1">
      <c r="A2758" s="82" t="str">
        <f t="shared" si="43"/>
        <v>C0136</v>
      </c>
      <c r="B2758" s="71" t="s">
        <v>863</v>
      </c>
      <c r="C2758" s="71" t="s">
        <v>5486</v>
      </c>
      <c r="D2758" s="76" t="s">
        <v>1813</v>
      </c>
      <c r="E2758" s="76" t="s">
        <v>5657</v>
      </c>
      <c r="F2758" s="76" t="s">
        <v>5658</v>
      </c>
      <c r="G2758" s="311">
        <v>47818</v>
      </c>
      <c r="H2758" s="76" t="s">
        <v>606</v>
      </c>
      <c r="I2758" s="67">
        <v>12</v>
      </c>
      <c r="J2758" s="67">
        <v>12</v>
      </c>
      <c r="K2758" s="67">
        <v>6</v>
      </c>
      <c r="L2758" s="67">
        <v>5</v>
      </c>
      <c r="M2758" s="76"/>
      <c r="N2758" s="76" t="s">
        <v>116</v>
      </c>
      <c r="O2758" s="85"/>
      <c r="P2758" s="85"/>
      <c r="Q2758" s="85"/>
      <c r="R2758" s="85"/>
      <c r="S2758" s="85" t="s">
        <v>1768</v>
      </c>
    </row>
    <row r="2759" spans="1:19" ht="14.5" customHeight="1">
      <c r="A2759" s="82" t="str">
        <f t="shared" si="43"/>
        <v>C0136</v>
      </c>
      <c r="B2759" s="71" t="s">
        <v>863</v>
      </c>
      <c r="C2759" s="71" t="s">
        <v>5486</v>
      </c>
      <c r="D2759" s="76" t="s">
        <v>1813</v>
      </c>
      <c r="E2759" s="76" t="s">
        <v>5659</v>
      </c>
      <c r="F2759" s="76" t="s">
        <v>5660</v>
      </c>
      <c r="G2759" s="311">
        <v>47818</v>
      </c>
      <c r="H2759" s="76" t="s">
        <v>606</v>
      </c>
      <c r="I2759" s="67">
        <v>12</v>
      </c>
      <c r="J2759" s="67">
        <v>12</v>
      </c>
      <c r="K2759" s="67">
        <v>6</v>
      </c>
      <c r="L2759" s="67">
        <v>5</v>
      </c>
      <c r="M2759" s="76"/>
      <c r="N2759" s="76" t="s">
        <v>116</v>
      </c>
      <c r="O2759" s="85"/>
      <c r="P2759" s="85"/>
      <c r="Q2759" s="85"/>
      <c r="R2759" s="85"/>
      <c r="S2759" s="85" t="s">
        <v>1768</v>
      </c>
    </row>
    <row r="2760" spans="1:19" ht="14.5" customHeight="1">
      <c r="A2760" s="82" t="str">
        <f t="shared" si="43"/>
        <v>C0136</v>
      </c>
      <c r="B2760" s="71" t="s">
        <v>863</v>
      </c>
      <c r="C2760" s="71" t="s">
        <v>5486</v>
      </c>
      <c r="D2760" s="76" t="s">
        <v>1813</v>
      </c>
      <c r="E2760" s="76" t="s">
        <v>5661</v>
      </c>
      <c r="F2760" s="76" t="s">
        <v>5662</v>
      </c>
      <c r="G2760" s="311">
        <v>47818</v>
      </c>
      <c r="H2760" s="76" t="s">
        <v>606</v>
      </c>
      <c r="I2760" s="67">
        <v>12</v>
      </c>
      <c r="J2760" s="67">
        <v>12</v>
      </c>
      <c r="K2760" s="67">
        <v>6</v>
      </c>
      <c r="L2760" s="67">
        <v>5</v>
      </c>
      <c r="M2760" s="76"/>
      <c r="N2760" s="76" t="s">
        <v>116</v>
      </c>
      <c r="O2760" s="85"/>
      <c r="P2760" s="85"/>
      <c r="Q2760" s="85"/>
      <c r="R2760" s="85"/>
      <c r="S2760" s="85" t="s">
        <v>1768</v>
      </c>
    </row>
    <row r="2761" spans="1:19" ht="14.5" customHeight="1">
      <c r="A2761" s="82" t="str">
        <f t="shared" si="43"/>
        <v>C0136</v>
      </c>
      <c r="B2761" s="71" t="s">
        <v>863</v>
      </c>
      <c r="C2761" s="71" t="s">
        <v>5486</v>
      </c>
      <c r="D2761" s="76" t="s">
        <v>1813</v>
      </c>
      <c r="E2761" s="76" t="s">
        <v>5663</v>
      </c>
      <c r="F2761" s="76" t="s">
        <v>5664</v>
      </c>
      <c r="G2761" s="311">
        <v>47818</v>
      </c>
      <c r="H2761" s="76" t="s">
        <v>606</v>
      </c>
      <c r="I2761" s="67">
        <v>12</v>
      </c>
      <c r="J2761" s="67">
        <v>12</v>
      </c>
      <c r="K2761" s="67">
        <v>6</v>
      </c>
      <c r="L2761" s="67">
        <v>5</v>
      </c>
      <c r="M2761" s="76"/>
      <c r="N2761" s="76" t="s">
        <v>116</v>
      </c>
      <c r="O2761" s="85"/>
      <c r="P2761" s="85"/>
      <c r="Q2761" s="85"/>
      <c r="R2761" s="85"/>
      <c r="S2761" s="85" t="s">
        <v>1768</v>
      </c>
    </row>
    <row r="2762" spans="1:19" ht="14.5" customHeight="1">
      <c r="A2762" s="82" t="str">
        <f t="shared" si="43"/>
        <v>C0136</v>
      </c>
      <c r="B2762" s="71" t="s">
        <v>863</v>
      </c>
      <c r="C2762" s="71" t="s">
        <v>5486</v>
      </c>
      <c r="D2762" s="76" t="s">
        <v>1813</v>
      </c>
      <c r="E2762" s="76" t="s">
        <v>5665</v>
      </c>
      <c r="F2762" s="76" t="s">
        <v>5666</v>
      </c>
      <c r="G2762" s="311">
        <v>47818</v>
      </c>
      <c r="H2762" s="76" t="s">
        <v>606</v>
      </c>
      <c r="I2762" s="67">
        <v>12</v>
      </c>
      <c r="J2762" s="67">
        <v>12</v>
      </c>
      <c r="K2762" s="67">
        <v>6</v>
      </c>
      <c r="L2762" s="67">
        <v>5</v>
      </c>
      <c r="M2762" s="76"/>
      <c r="N2762" s="76" t="s">
        <v>116</v>
      </c>
      <c r="O2762" s="85"/>
      <c r="P2762" s="85"/>
      <c r="Q2762" s="85"/>
      <c r="R2762" s="85"/>
      <c r="S2762" s="85" t="s">
        <v>1768</v>
      </c>
    </row>
    <row r="2763" spans="1:19" ht="14.5" customHeight="1">
      <c r="A2763" s="82" t="str">
        <f t="shared" si="43"/>
        <v>C0136</v>
      </c>
      <c r="B2763" s="71" t="s">
        <v>863</v>
      </c>
      <c r="C2763" s="71" t="s">
        <v>5486</v>
      </c>
      <c r="D2763" s="76" t="s">
        <v>1813</v>
      </c>
      <c r="E2763" s="76" t="s">
        <v>5667</v>
      </c>
      <c r="F2763" s="76" t="s">
        <v>5668</v>
      </c>
      <c r="G2763" s="311">
        <v>47818</v>
      </c>
      <c r="H2763" s="76" t="s">
        <v>606</v>
      </c>
      <c r="I2763" s="67">
        <v>12</v>
      </c>
      <c r="J2763" s="67">
        <v>12</v>
      </c>
      <c r="K2763" s="67">
        <v>6</v>
      </c>
      <c r="L2763" s="67">
        <v>5</v>
      </c>
      <c r="M2763" s="76"/>
      <c r="N2763" s="76" t="s">
        <v>116</v>
      </c>
      <c r="O2763" s="85"/>
      <c r="P2763" s="85"/>
      <c r="Q2763" s="85"/>
      <c r="R2763" s="85"/>
      <c r="S2763" s="85" t="s">
        <v>1768</v>
      </c>
    </row>
    <row r="2764" spans="1:19" ht="14.5" customHeight="1">
      <c r="A2764" s="82" t="str">
        <f t="shared" si="43"/>
        <v>C0136</v>
      </c>
      <c r="B2764" s="71" t="s">
        <v>863</v>
      </c>
      <c r="C2764" s="71" t="s">
        <v>5486</v>
      </c>
      <c r="D2764" s="76" t="s">
        <v>1813</v>
      </c>
      <c r="E2764" s="76" t="s">
        <v>5669</v>
      </c>
      <c r="F2764" s="76" t="s">
        <v>5670</v>
      </c>
      <c r="G2764" s="311">
        <v>47818</v>
      </c>
      <c r="H2764" s="76" t="s">
        <v>606</v>
      </c>
      <c r="I2764" s="67">
        <v>12</v>
      </c>
      <c r="J2764" s="67">
        <v>12</v>
      </c>
      <c r="K2764" s="67">
        <v>6</v>
      </c>
      <c r="L2764" s="67">
        <v>5</v>
      </c>
      <c r="M2764" s="76"/>
      <c r="N2764" s="76" t="s">
        <v>116</v>
      </c>
      <c r="O2764" s="85"/>
      <c r="P2764" s="85"/>
      <c r="Q2764" s="85"/>
      <c r="R2764" s="85"/>
      <c r="S2764" s="85" t="s">
        <v>1768</v>
      </c>
    </row>
    <row r="2765" spans="1:19" ht="14.5" customHeight="1">
      <c r="A2765" s="82" t="str">
        <f t="shared" si="43"/>
        <v>C0136</v>
      </c>
      <c r="B2765" s="71" t="s">
        <v>863</v>
      </c>
      <c r="C2765" s="71" t="s">
        <v>5486</v>
      </c>
      <c r="D2765" s="76" t="s">
        <v>1813</v>
      </c>
      <c r="E2765" s="76" t="s">
        <v>5671</v>
      </c>
      <c r="F2765" s="76" t="s">
        <v>5672</v>
      </c>
      <c r="G2765" s="311">
        <v>47818</v>
      </c>
      <c r="H2765" s="76" t="s">
        <v>606</v>
      </c>
      <c r="I2765" s="67">
        <v>12</v>
      </c>
      <c r="J2765" s="67">
        <v>12</v>
      </c>
      <c r="K2765" s="67">
        <v>6</v>
      </c>
      <c r="L2765" s="67">
        <v>5</v>
      </c>
      <c r="M2765" s="76"/>
      <c r="N2765" s="76" t="s">
        <v>116</v>
      </c>
      <c r="O2765" s="85"/>
      <c r="P2765" s="85"/>
      <c r="Q2765" s="85"/>
      <c r="R2765" s="85"/>
      <c r="S2765" s="85" t="s">
        <v>1768</v>
      </c>
    </row>
    <row r="2766" spans="1:19" ht="14.5" customHeight="1">
      <c r="A2766" s="82" t="str">
        <f t="shared" si="43"/>
        <v>C0136</v>
      </c>
      <c r="B2766" s="71" t="s">
        <v>863</v>
      </c>
      <c r="C2766" s="71" t="s">
        <v>5486</v>
      </c>
      <c r="D2766" s="76" t="s">
        <v>1813</v>
      </c>
      <c r="E2766" s="76" t="s">
        <v>5673</v>
      </c>
      <c r="F2766" s="76" t="s">
        <v>5674</v>
      </c>
      <c r="G2766" s="311">
        <v>47818</v>
      </c>
      <c r="H2766" s="76" t="s">
        <v>606</v>
      </c>
      <c r="I2766" s="67">
        <v>12</v>
      </c>
      <c r="J2766" s="67">
        <v>12</v>
      </c>
      <c r="K2766" s="67">
        <v>6</v>
      </c>
      <c r="L2766" s="67">
        <v>5</v>
      </c>
      <c r="M2766" s="76"/>
      <c r="N2766" s="76" t="s">
        <v>116</v>
      </c>
      <c r="O2766" s="85"/>
      <c r="P2766" s="85"/>
      <c r="Q2766" s="85"/>
      <c r="R2766" s="85"/>
      <c r="S2766" s="85" t="s">
        <v>1768</v>
      </c>
    </row>
    <row r="2767" spans="1:19" ht="14.5" customHeight="1">
      <c r="A2767" s="82" t="str">
        <f t="shared" si="43"/>
        <v>C0136</v>
      </c>
      <c r="B2767" s="71" t="s">
        <v>863</v>
      </c>
      <c r="C2767" s="71" t="s">
        <v>5486</v>
      </c>
      <c r="D2767" s="76" t="s">
        <v>1813</v>
      </c>
      <c r="E2767" s="76" t="s">
        <v>5675</v>
      </c>
      <c r="F2767" s="76" t="s">
        <v>5676</v>
      </c>
      <c r="G2767" s="311">
        <v>47818</v>
      </c>
      <c r="H2767" s="76" t="s">
        <v>606</v>
      </c>
      <c r="I2767" s="67">
        <v>12</v>
      </c>
      <c r="J2767" s="67">
        <v>12</v>
      </c>
      <c r="K2767" s="67">
        <v>6</v>
      </c>
      <c r="L2767" s="67">
        <v>5</v>
      </c>
      <c r="M2767" s="76"/>
      <c r="N2767" s="76" t="s">
        <v>116</v>
      </c>
      <c r="O2767" s="85"/>
      <c r="P2767" s="85"/>
      <c r="Q2767" s="85"/>
      <c r="R2767" s="85"/>
      <c r="S2767" s="85" t="s">
        <v>1768</v>
      </c>
    </row>
    <row r="2768" spans="1:19" ht="14.5" customHeight="1">
      <c r="A2768" s="82" t="str">
        <f t="shared" si="43"/>
        <v>C0136</v>
      </c>
      <c r="B2768" s="71" t="s">
        <v>863</v>
      </c>
      <c r="C2768" s="71" t="s">
        <v>5486</v>
      </c>
      <c r="D2768" s="76" t="s">
        <v>1813</v>
      </c>
      <c r="E2768" s="76" t="s">
        <v>5677</v>
      </c>
      <c r="F2768" s="76" t="s">
        <v>5678</v>
      </c>
      <c r="G2768" s="311">
        <v>47818</v>
      </c>
      <c r="H2768" s="76" t="s">
        <v>606</v>
      </c>
      <c r="I2768" s="67">
        <v>12</v>
      </c>
      <c r="J2768" s="67">
        <v>12</v>
      </c>
      <c r="K2768" s="67">
        <v>6</v>
      </c>
      <c r="L2768" s="67">
        <v>5</v>
      </c>
      <c r="M2768" s="76"/>
      <c r="N2768" s="76" t="s">
        <v>116</v>
      </c>
      <c r="O2768" s="85"/>
      <c r="P2768" s="85"/>
      <c r="Q2768" s="85"/>
      <c r="R2768" s="85"/>
      <c r="S2768" s="85" t="s">
        <v>1768</v>
      </c>
    </row>
    <row r="2769" spans="1:19" ht="14.5" customHeight="1">
      <c r="A2769" s="82" t="str">
        <f t="shared" si="43"/>
        <v>C0136</v>
      </c>
      <c r="B2769" s="71" t="s">
        <v>863</v>
      </c>
      <c r="C2769" s="71" t="s">
        <v>5486</v>
      </c>
      <c r="D2769" s="76" t="s">
        <v>1813</v>
      </c>
      <c r="E2769" s="76" t="s">
        <v>5679</v>
      </c>
      <c r="F2769" s="76" t="s">
        <v>5680</v>
      </c>
      <c r="G2769" s="311">
        <v>47818</v>
      </c>
      <c r="H2769" s="76" t="s">
        <v>606</v>
      </c>
      <c r="I2769" s="67">
        <v>12</v>
      </c>
      <c r="J2769" s="67">
        <v>12</v>
      </c>
      <c r="K2769" s="67">
        <v>6</v>
      </c>
      <c r="L2769" s="67">
        <v>5</v>
      </c>
      <c r="M2769" s="76"/>
      <c r="N2769" s="76" t="s">
        <v>116</v>
      </c>
      <c r="O2769" s="85"/>
      <c r="P2769" s="85"/>
      <c r="Q2769" s="85"/>
      <c r="R2769" s="85"/>
      <c r="S2769" s="85" t="s">
        <v>1768</v>
      </c>
    </row>
    <row r="2770" spans="1:19" ht="14.5" customHeight="1">
      <c r="A2770" s="82" t="str">
        <f t="shared" si="43"/>
        <v>C0136</v>
      </c>
      <c r="B2770" s="71" t="s">
        <v>863</v>
      </c>
      <c r="C2770" s="71" t="s">
        <v>5486</v>
      </c>
      <c r="D2770" s="76" t="s">
        <v>1813</v>
      </c>
      <c r="E2770" s="76" t="s">
        <v>5681</v>
      </c>
      <c r="F2770" s="76" t="s">
        <v>5682</v>
      </c>
      <c r="G2770" s="311">
        <v>47818</v>
      </c>
      <c r="H2770" s="76" t="s">
        <v>606</v>
      </c>
      <c r="I2770" s="67">
        <v>12</v>
      </c>
      <c r="J2770" s="67">
        <v>12</v>
      </c>
      <c r="K2770" s="67">
        <v>6</v>
      </c>
      <c r="L2770" s="67">
        <v>5</v>
      </c>
      <c r="M2770" s="76"/>
      <c r="N2770" s="76" t="s">
        <v>116</v>
      </c>
      <c r="O2770" s="85"/>
      <c r="P2770" s="85"/>
      <c r="Q2770" s="85"/>
      <c r="R2770" s="85"/>
      <c r="S2770" s="85" t="s">
        <v>1768</v>
      </c>
    </row>
    <row r="2771" spans="1:19" ht="14.5" customHeight="1">
      <c r="A2771" s="82" t="str">
        <f t="shared" si="43"/>
        <v>C0136</v>
      </c>
      <c r="B2771" s="71" t="s">
        <v>863</v>
      </c>
      <c r="C2771" s="71" t="s">
        <v>5486</v>
      </c>
      <c r="D2771" s="76" t="s">
        <v>1813</v>
      </c>
      <c r="E2771" s="76" t="s">
        <v>5683</v>
      </c>
      <c r="F2771" s="76" t="s">
        <v>5684</v>
      </c>
      <c r="G2771" s="311">
        <v>47818</v>
      </c>
      <c r="H2771" s="76" t="s">
        <v>606</v>
      </c>
      <c r="I2771" s="67">
        <v>12</v>
      </c>
      <c r="J2771" s="67">
        <v>12</v>
      </c>
      <c r="K2771" s="67">
        <v>6</v>
      </c>
      <c r="L2771" s="67">
        <v>5</v>
      </c>
      <c r="M2771" s="76"/>
      <c r="N2771" s="76" t="s">
        <v>116</v>
      </c>
      <c r="O2771" s="85"/>
      <c r="P2771" s="85"/>
      <c r="Q2771" s="85"/>
      <c r="R2771" s="85"/>
      <c r="S2771" s="85" t="s">
        <v>1768</v>
      </c>
    </row>
    <row r="2772" spans="1:19" ht="14.5" customHeight="1">
      <c r="A2772" s="82" t="str">
        <f t="shared" si="43"/>
        <v>C0136</v>
      </c>
      <c r="B2772" s="71" t="s">
        <v>863</v>
      </c>
      <c r="C2772" s="71" t="s">
        <v>5486</v>
      </c>
      <c r="D2772" s="76" t="s">
        <v>1813</v>
      </c>
      <c r="E2772" s="76" t="s">
        <v>5685</v>
      </c>
      <c r="F2772" s="76" t="s">
        <v>5686</v>
      </c>
      <c r="G2772" s="311">
        <v>47818</v>
      </c>
      <c r="H2772" s="76" t="s">
        <v>606</v>
      </c>
      <c r="I2772" s="67">
        <v>12</v>
      </c>
      <c r="J2772" s="67">
        <v>12</v>
      </c>
      <c r="K2772" s="67">
        <v>6</v>
      </c>
      <c r="L2772" s="67">
        <v>5</v>
      </c>
      <c r="M2772" s="76"/>
      <c r="N2772" s="76" t="s">
        <v>116</v>
      </c>
      <c r="O2772" s="85"/>
      <c r="P2772" s="85"/>
      <c r="Q2772" s="85"/>
      <c r="R2772" s="85"/>
      <c r="S2772" s="85" t="s">
        <v>1768</v>
      </c>
    </row>
    <row r="2773" spans="1:19" ht="14.5" customHeight="1">
      <c r="A2773" s="82" t="str">
        <f t="shared" si="43"/>
        <v>C0136</v>
      </c>
      <c r="B2773" s="71" t="s">
        <v>863</v>
      </c>
      <c r="C2773" s="71" t="s">
        <v>5486</v>
      </c>
      <c r="D2773" s="76" t="s">
        <v>1813</v>
      </c>
      <c r="E2773" s="76" t="s">
        <v>5687</v>
      </c>
      <c r="F2773" s="76" t="s">
        <v>5688</v>
      </c>
      <c r="G2773" s="311">
        <v>47818</v>
      </c>
      <c r="H2773" s="76" t="s">
        <v>606</v>
      </c>
      <c r="I2773" s="67">
        <v>12</v>
      </c>
      <c r="J2773" s="67">
        <v>12</v>
      </c>
      <c r="K2773" s="67">
        <v>6</v>
      </c>
      <c r="L2773" s="67">
        <v>5</v>
      </c>
      <c r="M2773" s="76"/>
      <c r="N2773" s="76" t="s">
        <v>116</v>
      </c>
      <c r="O2773" s="85"/>
      <c r="P2773" s="85"/>
      <c r="Q2773" s="85"/>
      <c r="R2773" s="85"/>
      <c r="S2773" s="85" t="s">
        <v>1768</v>
      </c>
    </row>
    <row r="2774" spans="1:19" ht="14.5" customHeight="1">
      <c r="A2774" s="82" t="str">
        <f t="shared" si="43"/>
        <v>C0136</v>
      </c>
      <c r="B2774" s="71" t="s">
        <v>863</v>
      </c>
      <c r="C2774" s="71" t="s">
        <v>5486</v>
      </c>
      <c r="D2774" s="76" t="s">
        <v>1813</v>
      </c>
      <c r="E2774" s="76" t="s">
        <v>5689</v>
      </c>
      <c r="F2774" s="76" t="s">
        <v>5690</v>
      </c>
      <c r="G2774" s="311">
        <v>47818</v>
      </c>
      <c r="H2774" s="76" t="s">
        <v>606</v>
      </c>
      <c r="I2774" s="67">
        <v>12</v>
      </c>
      <c r="J2774" s="67">
        <v>12</v>
      </c>
      <c r="K2774" s="67">
        <v>6</v>
      </c>
      <c r="L2774" s="67">
        <v>5</v>
      </c>
      <c r="M2774" s="76"/>
      <c r="N2774" s="76" t="s">
        <v>116</v>
      </c>
      <c r="O2774" s="85"/>
      <c r="P2774" s="85"/>
      <c r="Q2774" s="85"/>
      <c r="R2774" s="85"/>
      <c r="S2774" s="85" t="s">
        <v>1768</v>
      </c>
    </row>
    <row r="2775" spans="1:19" ht="14.5" customHeight="1">
      <c r="A2775" s="82" t="str">
        <f t="shared" si="43"/>
        <v>C0136</v>
      </c>
      <c r="B2775" s="76" t="s">
        <v>863</v>
      </c>
      <c r="C2775" s="76" t="s">
        <v>5486</v>
      </c>
      <c r="D2775" s="76" t="s">
        <v>1813</v>
      </c>
      <c r="E2775" s="76" t="s">
        <v>5691</v>
      </c>
      <c r="F2775" s="76" t="s">
        <v>5692</v>
      </c>
      <c r="G2775" s="311">
        <v>47818</v>
      </c>
      <c r="H2775" s="76" t="s">
        <v>606</v>
      </c>
      <c r="I2775" s="67">
        <v>12</v>
      </c>
      <c r="J2775" s="67">
        <v>12</v>
      </c>
      <c r="K2775" s="67">
        <v>6</v>
      </c>
      <c r="L2775" s="67">
        <v>5</v>
      </c>
      <c r="M2775" s="76"/>
      <c r="N2775" s="76" t="s">
        <v>116</v>
      </c>
      <c r="O2775" s="85"/>
      <c r="P2775" s="85"/>
      <c r="Q2775" s="85"/>
      <c r="R2775" s="85"/>
      <c r="S2775" s="85" t="s">
        <v>1768</v>
      </c>
    </row>
    <row r="2776" spans="1:19" ht="14.5" customHeight="1">
      <c r="A2776" s="82" t="str">
        <f t="shared" si="43"/>
        <v>C0136</v>
      </c>
      <c r="B2776" s="76" t="s">
        <v>863</v>
      </c>
      <c r="C2776" s="76" t="s">
        <v>5486</v>
      </c>
      <c r="D2776" s="76" t="s">
        <v>1813</v>
      </c>
      <c r="E2776" s="76" t="s">
        <v>5693</v>
      </c>
      <c r="F2776" s="76" t="s">
        <v>5694</v>
      </c>
      <c r="G2776" s="311">
        <v>47818</v>
      </c>
      <c r="H2776" s="76" t="s">
        <v>606</v>
      </c>
      <c r="I2776" s="67">
        <v>12</v>
      </c>
      <c r="J2776" s="67">
        <v>12</v>
      </c>
      <c r="K2776" s="67">
        <v>6</v>
      </c>
      <c r="L2776" s="67">
        <v>5</v>
      </c>
      <c r="M2776" s="76"/>
      <c r="N2776" s="76" t="s">
        <v>116</v>
      </c>
      <c r="O2776" s="85"/>
      <c r="P2776" s="85"/>
      <c r="Q2776" s="85"/>
      <c r="R2776" s="85"/>
      <c r="S2776" s="85" t="s">
        <v>1768</v>
      </c>
    </row>
    <row r="2777" spans="1:19" ht="14.5" customHeight="1">
      <c r="A2777" s="82" t="str">
        <f t="shared" si="43"/>
        <v>C0136</v>
      </c>
      <c r="B2777" s="76" t="s">
        <v>863</v>
      </c>
      <c r="C2777" s="76" t="s">
        <v>5486</v>
      </c>
      <c r="D2777" s="76" t="s">
        <v>1813</v>
      </c>
      <c r="E2777" s="76" t="s">
        <v>5695</v>
      </c>
      <c r="F2777" s="76" t="s">
        <v>5696</v>
      </c>
      <c r="G2777" s="311">
        <v>47818</v>
      </c>
      <c r="H2777" s="76" t="s">
        <v>606</v>
      </c>
      <c r="I2777" s="67">
        <v>12</v>
      </c>
      <c r="J2777" s="67">
        <v>12</v>
      </c>
      <c r="K2777" s="67">
        <v>6</v>
      </c>
      <c r="L2777" s="67">
        <v>5</v>
      </c>
      <c r="M2777" s="76"/>
      <c r="N2777" s="76" t="s">
        <v>116</v>
      </c>
      <c r="O2777" s="85"/>
      <c r="P2777" s="85"/>
      <c r="Q2777" s="85"/>
      <c r="R2777" s="85"/>
      <c r="S2777" s="85" t="s">
        <v>1768</v>
      </c>
    </row>
    <row r="2778" spans="1:19" ht="14.5" customHeight="1">
      <c r="A2778" s="82" t="str">
        <f t="shared" si="43"/>
        <v>C0136</v>
      </c>
      <c r="B2778" s="76" t="s">
        <v>863</v>
      </c>
      <c r="C2778" s="76" t="s">
        <v>5486</v>
      </c>
      <c r="D2778" s="76" t="s">
        <v>1813</v>
      </c>
      <c r="E2778" s="76" t="s">
        <v>5697</v>
      </c>
      <c r="F2778" s="76" t="s">
        <v>5698</v>
      </c>
      <c r="G2778" s="311">
        <v>47818</v>
      </c>
      <c r="H2778" s="76" t="s">
        <v>606</v>
      </c>
      <c r="I2778" s="67">
        <v>12</v>
      </c>
      <c r="J2778" s="67">
        <v>12</v>
      </c>
      <c r="K2778" s="67">
        <v>6</v>
      </c>
      <c r="L2778" s="67">
        <v>5</v>
      </c>
      <c r="M2778" s="76"/>
      <c r="N2778" s="76" t="s">
        <v>116</v>
      </c>
      <c r="O2778" s="85"/>
      <c r="P2778" s="85"/>
      <c r="Q2778" s="85"/>
      <c r="R2778" s="85"/>
      <c r="S2778" s="85" t="s">
        <v>1768</v>
      </c>
    </row>
    <row r="2779" spans="1:19" ht="14.5" customHeight="1">
      <c r="A2779" s="82" t="str">
        <f t="shared" si="43"/>
        <v>C0136</v>
      </c>
      <c r="B2779" s="76" t="s">
        <v>863</v>
      </c>
      <c r="C2779" s="76" t="s">
        <v>5486</v>
      </c>
      <c r="D2779" s="76" t="s">
        <v>1813</v>
      </c>
      <c r="E2779" s="76" t="s">
        <v>5699</v>
      </c>
      <c r="F2779" s="76" t="s">
        <v>5700</v>
      </c>
      <c r="G2779" s="311">
        <v>47818</v>
      </c>
      <c r="H2779" s="76" t="s">
        <v>606</v>
      </c>
      <c r="I2779" s="67">
        <v>12</v>
      </c>
      <c r="J2779" s="67">
        <v>12</v>
      </c>
      <c r="K2779" s="67">
        <v>6</v>
      </c>
      <c r="L2779" s="67">
        <v>5</v>
      </c>
      <c r="M2779" s="76"/>
      <c r="N2779" s="76" t="s">
        <v>116</v>
      </c>
      <c r="O2779" s="85"/>
      <c r="P2779" s="85"/>
      <c r="Q2779" s="85"/>
      <c r="R2779" s="85"/>
      <c r="S2779" s="85" t="s">
        <v>1768</v>
      </c>
    </row>
    <row r="2780" spans="1:19" ht="14.5" customHeight="1">
      <c r="A2780" s="82" t="str">
        <f t="shared" si="43"/>
        <v>C0136</v>
      </c>
      <c r="B2780" s="76" t="s">
        <v>863</v>
      </c>
      <c r="C2780" s="76" t="s">
        <v>5486</v>
      </c>
      <c r="D2780" s="76" t="s">
        <v>1813</v>
      </c>
      <c r="E2780" s="76" t="s">
        <v>5701</v>
      </c>
      <c r="F2780" s="76" t="s">
        <v>5702</v>
      </c>
      <c r="G2780" s="311">
        <v>47818</v>
      </c>
      <c r="H2780" s="76" t="s">
        <v>606</v>
      </c>
      <c r="I2780" s="67">
        <v>12</v>
      </c>
      <c r="J2780" s="67">
        <v>12</v>
      </c>
      <c r="K2780" s="67">
        <v>6</v>
      </c>
      <c r="L2780" s="67">
        <v>5</v>
      </c>
      <c r="M2780" s="76"/>
      <c r="N2780" s="76" t="s">
        <v>116</v>
      </c>
      <c r="O2780" s="85"/>
      <c r="P2780" s="85"/>
      <c r="Q2780" s="85"/>
      <c r="R2780" s="85"/>
      <c r="S2780" s="85" t="s">
        <v>1768</v>
      </c>
    </row>
    <row r="2781" spans="1:19" ht="14.5" customHeight="1">
      <c r="A2781" s="103" t="str">
        <f t="shared" si="43"/>
        <v>C0136</v>
      </c>
      <c r="B2781" s="77" t="s">
        <v>863</v>
      </c>
      <c r="C2781" s="77" t="s">
        <v>5486</v>
      </c>
      <c r="D2781" s="77" t="s">
        <v>1813</v>
      </c>
      <c r="E2781" s="77" t="s">
        <v>5487</v>
      </c>
      <c r="F2781" s="77" t="s">
        <v>5488</v>
      </c>
      <c r="G2781" s="310">
        <v>47818</v>
      </c>
      <c r="H2781" s="77" t="s">
        <v>606</v>
      </c>
      <c r="I2781" s="68">
        <v>6</v>
      </c>
      <c r="J2781" s="68">
        <v>12</v>
      </c>
      <c r="K2781" s="68">
        <v>12</v>
      </c>
      <c r="L2781" s="68">
        <v>5</v>
      </c>
      <c r="M2781" s="77"/>
      <c r="N2781" s="77" t="s">
        <v>116</v>
      </c>
      <c r="O2781" s="103"/>
      <c r="P2781" s="103"/>
      <c r="Q2781" s="103"/>
      <c r="R2781" s="103"/>
      <c r="S2781" s="103" t="s">
        <v>1768</v>
      </c>
    </row>
    <row r="2782" spans="1:19" ht="14.5" customHeight="1">
      <c r="A2782" s="103" t="str">
        <f t="shared" si="43"/>
        <v>C0136</v>
      </c>
      <c r="B2782" s="77" t="s">
        <v>863</v>
      </c>
      <c r="C2782" s="77" t="s">
        <v>5486</v>
      </c>
      <c r="D2782" s="77" t="s">
        <v>1813</v>
      </c>
      <c r="E2782" s="77" t="s">
        <v>5489</v>
      </c>
      <c r="F2782" s="77" t="s">
        <v>5490</v>
      </c>
      <c r="G2782" s="310">
        <v>47818</v>
      </c>
      <c r="H2782" s="77" t="s">
        <v>606</v>
      </c>
      <c r="I2782" s="68">
        <v>6</v>
      </c>
      <c r="J2782" s="68">
        <v>12</v>
      </c>
      <c r="K2782" s="68">
        <v>12</v>
      </c>
      <c r="L2782" s="68">
        <v>5</v>
      </c>
      <c r="M2782" s="77"/>
      <c r="N2782" s="77" t="s">
        <v>116</v>
      </c>
      <c r="O2782" s="103"/>
      <c r="P2782" s="103"/>
      <c r="Q2782" s="103"/>
      <c r="R2782" s="103"/>
      <c r="S2782" s="103" t="s">
        <v>1768</v>
      </c>
    </row>
    <row r="2783" spans="1:19" ht="14.5" customHeight="1">
      <c r="A2783" s="103" t="str">
        <f t="shared" si="43"/>
        <v>C0136</v>
      </c>
      <c r="B2783" s="77" t="s">
        <v>863</v>
      </c>
      <c r="C2783" s="77" t="s">
        <v>5486</v>
      </c>
      <c r="D2783" s="77" t="s">
        <v>1813</v>
      </c>
      <c r="E2783" s="77" t="s">
        <v>5491</v>
      </c>
      <c r="F2783" s="77" t="s">
        <v>5492</v>
      </c>
      <c r="G2783" s="310">
        <v>47818</v>
      </c>
      <c r="H2783" s="77" t="s">
        <v>606</v>
      </c>
      <c r="I2783" s="68">
        <v>6</v>
      </c>
      <c r="J2783" s="68">
        <v>12</v>
      </c>
      <c r="K2783" s="68">
        <v>12</v>
      </c>
      <c r="L2783" s="68">
        <v>5</v>
      </c>
      <c r="M2783" s="77"/>
      <c r="N2783" s="77" t="s">
        <v>116</v>
      </c>
      <c r="O2783" s="103"/>
      <c r="P2783" s="103"/>
      <c r="Q2783" s="103"/>
      <c r="R2783" s="103"/>
      <c r="S2783" s="103" t="s">
        <v>1768</v>
      </c>
    </row>
    <row r="2784" spans="1:19" ht="14.5" customHeight="1">
      <c r="A2784" s="103" t="str">
        <f t="shared" si="43"/>
        <v>C0136</v>
      </c>
      <c r="B2784" s="77" t="s">
        <v>863</v>
      </c>
      <c r="C2784" s="77" t="s">
        <v>5486</v>
      </c>
      <c r="D2784" s="77" t="s">
        <v>1813</v>
      </c>
      <c r="E2784" s="77" t="s">
        <v>5493</v>
      </c>
      <c r="F2784" s="77" t="s">
        <v>5494</v>
      </c>
      <c r="G2784" s="310">
        <v>47818</v>
      </c>
      <c r="H2784" s="77" t="s">
        <v>606</v>
      </c>
      <c r="I2784" s="68">
        <v>6</v>
      </c>
      <c r="J2784" s="68">
        <v>12</v>
      </c>
      <c r="K2784" s="68">
        <v>12</v>
      </c>
      <c r="L2784" s="68">
        <v>5</v>
      </c>
      <c r="M2784" s="77"/>
      <c r="N2784" s="77" t="s">
        <v>116</v>
      </c>
      <c r="O2784" s="103"/>
      <c r="P2784" s="103"/>
      <c r="Q2784" s="103"/>
      <c r="R2784" s="103"/>
      <c r="S2784" s="103" t="s">
        <v>1768</v>
      </c>
    </row>
    <row r="2785" spans="1:19" ht="14.5" customHeight="1">
      <c r="A2785" s="103" t="str">
        <f t="shared" si="43"/>
        <v>C0136</v>
      </c>
      <c r="B2785" s="77" t="s">
        <v>863</v>
      </c>
      <c r="C2785" s="77" t="s">
        <v>5486</v>
      </c>
      <c r="D2785" s="77" t="s">
        <v>1813</v>
      </c>
      <c r="E2785" s="77" t="s">
        <v>5495</v>
      </c>
      <c r="F2785" s="77" t="s">
        <v>5496</v>
      </c>
      <c r="G2785" s="310">
        <v>47818</v>
      </c>
      <c r="H2785" s="77" t="s">
        <v>606</v>
      </c>
      <c r="I2785" s="68">
        <v>6</v>
      </c>
      <c r="J2785" s="68">
        <v>12</v>
      </c>
      <c r="K2785" s="68">
        <v>12</v>
      </c>
      <c r="L2785" s="68">
        <v>5</v>
      </c>
      <c r="M2785" s="77"/>
      <c r="N2785" s="77" t="s">
        <v>116</v>
      </c>
      <c r="O2785" s="103"/>
      <c r="P2785" s="103"/>
      <c r="Q2785" s="103"/>
      <c r="R2785" s="103"/>
      <c r="S2785" s="103" t="s">
        <v>1768</v>
      </c>
    </row>
    <row r="2786" spans="1:19" ht="14.5" customHeight="1">
      <c r="A2786" s="103" t="str">
        <f t="shared" si="43"/>
        <v>C0136</v>
      </c>
      <c r="B2786" s="69" t="s">
        <v>863</v>
      </c>
      <c r="C2786" s="69" t="s">
        <v>5486</v>
      </c>
      <c r="D2786" s="77" t="s">
        <v>1813</v>
      </c>
      <c r="E2786" s="77" t="s">
        <v>5497</v>
      </c>
      <c r="F2786" s="77" t="s">
        <v>5498</v>
      </c>
      <c r="G2786" s="310">
        <v>47818</v>
      </c>
      <c r="H2786" s="77" t="s">
        <v>606</v>
      </c>
      <c r="I2786" s="68">
        <v>6</v>
      </c>
      <c r="J2786" s="68">
        <v>12</v>
      </c>
      <c r="K2786" s="68">
        <v>12</v>
      </c>
      <c r="L2786" s="68">
        <v>5</v>
      </c>
      <c r="M2786" s="77"/>
      <c r="N2786" s="77" t="s">
        <v>116</v>
      </c>
      <c r="O2786" s="103"/>
      <c r="P2786" s="103"/>
      <c r="Q2786" s="103"/>
      <c r="R2786" s="103"/>
      <c r="S2786" s="103" t="s">
        <v>1768</v>
      </c>
    </row>
    <row r="2787" spans="1:19" ht="14.5" customHeight="1">
      <c r="A2787" s="103" t="str">
        <f t="shared" si="43"/>
        <v>C0136</v>
      </c>
      <c r="B2787" s="69" t="s">
        <v>863</v>
      </c>
      <c r="C2787" s="69" t="s">
        <v>5486</v>
      </c>
      <c r="D2787" s="77" t="s">
        <v>1813</v>
      </c>
      <c r="E2787" s="77" t="s">
        <v>5499</v>
      </c>
      <c r="F2787" s="77" t="s">
        <v>5500</v>
      </c>
      <c r="G2787" s="310">
        <v>47818</v>
      </c>
      <c r="H2787" s="77" t="s">
        <v>606</v>
      </c>
      <c r="I2787" s="68">
        <v>6</v>
      </c>
      <c r="J2787" s="68">
        <v>12</v>
      </c>
      <c r="K2787" s="68">
        <v>12</v>
      </c>
      <c r="L2787" s="68">
        <v>5</v>
      </c>
      <c r="M2787" s="77"/>
      <c r="N2787" s="77" t="s">
        <v>116</v>
      </c>
      <c r="O2787" s="103"/>
      <c r="P2787" s="103"/>
      <c r="Q2787" s="103"/>
      <c r="R2787" s="103"/>
      <c r="S2787" s="103" t="s">
        <v>1768</v>
      </c>
    </row>
    <row r="2788" spans="1:19" ht="14.5" customHeight="1">
      <c r="A2788" s="103" t="str">
        <f t="shared" si="43"/>
        <v>C0136</v>
      </c>
      <c r="B2788" s="69" t="s">
        <v>863</v>
      </c>
      <c r="C2788" s="69" t="s">
        <v>5486</v>
      </c>
      <c r="D2788" s="77" t="s">
        <v>1813</v>
      </c>
      <c r="E2788" s="77" t="s">
        <v>5501</v>
      </c>
      <c r="F2788" s="77" t="s">
        <v>5502</v>
      </c>
      <c r="G2788" s="310">
        <v>47818</v>
      </c>
      <c r="H2788" s="77" t="s">
        <v>606</v>
      </c>
      <c r="I2788" s="68">
        <v>6</v>
      </c>
      <c r="J2788" s="68">
        <v>12</v>
      </c>
      <c r="K2788" s="68">
        <v>12</v>
      </c>
      <c r="L2788" s="68">
        <v>5</v>
      </c>
      <c r="M2788" s="77"/>
      <c r="N2788" s="77" t="s">
        <v>116</v>
      </c>
      <c r="O2788" s="103"/>
      <c r="P2788" s="103"/>
      <c r="Q2788" s="103"/>
      <c r="R2788" s="103"/>
      <c r="S2788" s="103" t="s">
        <v>1768</v>
      </c>
    </row>
    <row r="2789" spans="1:19" ht="14.5" customHeight="1">
      <c r="A2789" s="103" t="str">
        <f t="shared" si="43"/>
        <v>C0136</v>
      </c>
      <c r="B2789" s="69" t="s">
        <v>863</v>
      </c>
      <c r="C2789" s="69" t="s">
        <v>5486</v>
      </c>
      <c r="D2789" s="77" t="s">
        <v>1813</v>
      </c>
      <c r="E2789" s="77" t="s">
        <v>5503</v>
      </c>
      <c r="F2789" s="77" t="s">
        <v>5504</v>
      </c>
      <c r="G2789" s="310">
        <v>47818</v>
      </c>
      <c r="H2789" s="77" t="s">
        <v>606</v>
      </c>
      <c r="I2789" s="68">
        <v>6</v>
      </c>
      <c r="J2789" s="68">
        <v>12</v>
      </c>
      <c r="K2789" s="68">
        <v>12</v>
      </c>
      <c r="L2789" s="68">
        <v>5</v>
      </c>
      <c r="M2789" s="77"/>
      <c r="N2789" s="77" t="s">
        <v>116</v>
      </c>
      <c r="O2789" s="103"/>
      <c r="P2789" s="103"/>
      <c r="Q2789" s="103"/>
      <c r="R2789" s="103"/>
      <c r="S2789" s="103" t="s">
        <v>1768</v>
      </c>
    </row>
    <row r="2790" spans="1:19" ht="14.5" customHeight="1">
      <c r="A2790" s="103" t="str">
        <f t="shared" si="43"/>
        <v>C0136</v>
      </c>
      <c r="B2790" s="69" t="s">
        <v>863</v>
      </c>
      <c r="C2790" s="69" t="s">
        <v>5486</v>
      </c>
      <c r="D2790" s="77" t="s">
        <v>1813</v>
      </c>
      <c r="E2790" s="77" t="s">
        <v>5505</v>
      </c>
      <c r="F2790" s="77" t="s">
        <v>5506</v>
      </c>
      <c r="G2790" s="310">
        <v>47818</v>
      </c>
      <c r="H2790" s="77" t="s">
        <v>606</v>
      </c>
      <c r="I2790" s="68">
        <v>6</v>
      </c>
      <c r="J2790" s="68">
        <v>12</v>
      </c>
      <c r="K2790" s="68">
        <v>12</v>
      </c>
      <c r="L2790" s="68">
        <v>5</v>
      </c>
      <c r="M2790" s="77"/>
      <c r="N2790" s="77" t="s">
        <v>116</v>
      </c>
      <c r="O2790" s="103"/>
      <c r="P2790" s="103"/>
      <c r="Q2790" s="103"/>
      <c r="R2790" s="103"/>
      <c r="S2790" s="103" t="s">
        <v>1768</v>
      </c>
    </row>
    <row r="2791" spans="1:19" ht="14.5" customHeight="1">
      <c r="A2791" s="103" t="str">
        <f t="shared" si="43"/>
        <v>C0136</v>
      </c>
      <c r="B2791" s="69" t="s">
        <v>863</v>
      </c>
      <c r="C2791" s="69" t="s">
        <v>5486</v>
      </c>
      <c r="D2791" s="77" t="s">
        <v>1813</v>
      </c>
      <c r="E2791" s="77" t="s">
        <v>5507</v>
      </c>
      <c r="F2791" s="77" t="s">
        <v>5508</v>
      </c>
      <c r="G2791" s="310">
        <v>47818</v>
      </c>
      <c r="H2791" s="77" t="s">
        <v>606</v>
      </c>
      <c r="I2791" s="68">
        <v>6</v>
      </c>
      <c r="J2791" s="68">
        <v>12</v>
      </c>
      <c r="K2791" s="68">
        <v>12</v>
      </c>
      <c r="L2791" s="68">
        <v>5</v>
      </c>
      <c r="M2791" s="77"/>
      <c r="N2791" s="77" t="s">
        <v>116</v>
      </c>
      <c r="O2791" s="103"/>
      <c r="P2791" s="103"/>
      <c r="Q2791" s="103"/>
      <c r="R2791" s="103"/>
      <c r="S2791" s="103" t="s">
        <v>1768</v>
      </c>
    </row>
    <row r="2792" spans="1:19" ht="14.5" customHeight="1">
      <c r="A2792" s="103" t="str">
        <f t="shared" si="43"/>
        <v>C0136</v>
      </c>
      <c r="B2792" s="69" t="s">
        <v>863</v>
      </c>
      <c r="C2792" s="69" t="s">
        <v>5486</v>
      </c>
      <c r="D2792" s="77" t="s">
        <v>1813</v>
      </c>
      <c r="E2792" s="77" t="s">
        <v>5509</v>
      </c>
      <c r="F2792" s="77" t="s">
        <v>5510</v>
      </c>
      <c r="G2792" s="310">
        <v>47818</v>
      </c>
      <c r="H2792" s="77" t="s">
        <v>606</v>
      </c>
      <c r="I2792" s="68">
        <v>6</v>
      </c>
      <c r="J2792" s="68">
        <v>12</v>
      </c>
      <c r="K2792" s="68">
        <v>12</v>
      </c>
      <c r="L2792" s="68">
        <v>5</v>
      </c>
      <c r="M2792" s="77"/>
      <c r="N2792" s="77" t="s">
        <v>116</v>
      </c>
      <c r="O2792" s="103"/>
      <c r="P2792" s="103"/>
      <c r="Q2792" s="103"/>
      <c r="R2792" s="103"/>
      <c r="S2792" s="103" t="s">
        <v>1768</v>
      </c>
    </row>
    <row r="2793" spans="1:19" ht="14.5" customHeight="1">
      <c r="A2793" s="103" t="str">
        <f t="shared" si="43"/>
        <v>C0136</v>
      </c>
      <c r="B2793" s="69" t="s">
        <v>863</v>
      </c>
      <c r="C2793" s="69" t="s">
        <v>5486</v>
      </c>
      <c r="D2793" s="77" t="s">
        <v>1813</v>
      </c>
      <c r="E2793" s="77" t="s">
        <v>5511</v>
      </c>
      <c r="F2793" s="77" t="s">
        <v>5512</v>
      </c>
      <c r="G2793" s="310">
        <v>47818</v>
      </c>
      <c r="H2793" s="77" t="s">
        <v>606</v>
      </c>
      <c r="I2793" s="68">
        <v>6</v>
      </c>
      <c r="J2793" s="68">
        <v>12</v>
      </c>
      <c r="K2793" s="68">
        <v>12</v>
      </c>
      <c r="L2793" s="68">
        <v>5</v>
      </c>
      <c r="M2793" s="77"/>
      <c r="N2793" s="77" t="s">
        <v>116</v>
      </c>
      <c r="O2793" s="103"/>
      <c r="P2793" s="103"/>
      <c r="Q2793" s="103"/>
      <c r="R2793" s="103"/>
      <c r="S2793" s="103" t="s">
        <v>1768</v>
      </c>
    </row>
    <row r="2794" spans="1:19" ht="14.5" customHeight="1">
      <c r="A2794" s="103" t="str">
        <f t="shared" si="43"/>
        <v>C0136</v>
      </c>
      <c r="B2794" s="69" t="s">
        <v>863</v>
      </c>
      <c r="C2794" s="69" t="s">
        <v>5486</v>
      </c>
      <c r="D2794" s="77" t="s">
        <v>1813</v>
      </c>
      <c r="E2794" s="77" t="s">
        <v>5513</v>
      </c>
      <c r="F2794" s="77" t="s">
        <v>5514</v>
      </c>
      <c r="G2794" s="310">
        <v>47818</v>
      </c>
      <c r="H2794" s="77" t="s">
        <v>606</v>
      </c>
      <c r="I2794" s="68">
        <v>6</v>
      </c>
      <c r="J2794" s="68">
        <v>12</v>
      </c>
      <c r="K2794" s="68">
        <v>12</v>
      </c>
      <c r="L2794" s="68">
        <v>5</v>
      </c>
      <c r="M2794" s="77"/>
      <c r="N2794" s="77" t="s">
        <v>116</v>
      </c>
      <c r="O2794" s="103"/>
      <c r="P2794" s="103"/>
      <c r="Q2794" s="103"/>
      <c r="R2794" s="103"/>
      <c r="S2794" s="103" t="s">
        <v>1768</v>
      </c>
    </row>
    <row r="2795" spans="1:19" ht="14.5" customHeight="1">
      <c r="A2795" s="103" t="str">
        <f t="shared" si="43"/>
        <v>C0136</v>
      </c>
      <c r="B2795" s="69" t="s">
        <v>863</v>
      </c>
      <c r="C2795" s="69" t="s">
        <v>5486</v>
      </c>
      <c r="D2795" s="77" t="s">
        <v>1813</v>
      </c>
      <c r="E2795" s="77" t="s">
        <v>5515</v>
      </c>
      <c r="F2795" s="77" t="s">
        <v>5516</v>
      </c>
      <c r="G2795" s="310">
        <v>47818</v>
      </c>
      <c r="H2795" s="77" t="s">
        <v>606</v>
      </c>
      <c r="I2795" s="68">
        <v>6</v>
      </c>
      <c r="J2795" s="68">
        <v>12</v>
      </c>
      <c r="K2795" s="68">
        <v>12</v>
      </c>
      <c r="L2795" s="68">
        <v>5</v>
      </c>
      <c r="M2795" s="77"/>
      <c r="N2795" s="77" t="s">
        <v>116</v>
      </c>
      <c r="O2795" s="103"/>
      <c r="P2795" s="103"/>
      <c r="Q2795" s="103"/>
      <c r="R2795" s="103"/>
      <c r="S2795" s="103" t="s">
        <v>1768</v>
      </c>
    </row>
    <row r="2796" spans="1:19" ht="14.5" customHeight="1">
      <c r="A2796" s="103" t="str">
        <f t="shared" si="43"/>
        <v>C0136</v>
      </c>
      <c r="B2796" s="69" t="s">
        <v>863</v>
      </c>
      <c r="C2796" s="69" t="s">
        <v>5486</v>
      </c>
      <c r="D2796" s="77" t="s">
        <v>1813</v>
      </c>
      <c r="E2796" s="77" t="s">
        <v>5517</v>
      </c>
      <c r="F2796" s="77" t="s">
        <v>5518</v>
      </c>
      <c r="G2796" s="310">
        <v>47818</v>
      </c>
      <c r="H2796" s="77" t="s">
        <v>606</v>
      </c>
      <c r="I2796" s="68">
        <v>6</v>
      </c>
      <c r="J2796" s="68">
        <v>12</v>
      </c>
      <c r="K2796" s="68">
        <v>12</v>
      </c>
      <c r="L2796" s="68">
        <v>5</v>
      </c>
      <c r="M2796" s="77"/>
      <c r="N2796" s="77" t="s">
        <v>116</v>
      </c>
      <c r="O2796" s="103"/>
      <c r="P2796" s="103"/>
      <c r="Q2796" s="103"/>
      <c r="R2796" s="103"/>
      <c r="S2796" s="103" t="s">
        <v>1768</v>
      </c>
    </row>
    <row r="2797" spans="1:19" ht="14.5" customHeight="1">
      <c r="A2797" s="103" t="str">
        <f t="shared" si="43"/>
        <v>C0136</v>
      </c>
      <c r="B2797" s="69" t="s">
        <v>863</v>
      </c>
      <c r="C2797" s="69" t="s">
        <v>5486</v>
      </c>
      <c r="D2797" s="77" t="s">
        <v>1813</v>
      </c>
      <c r="E2797" s="77" t="s">
        <v>5519</v>
      </c>
      <c r="F2797" s="77" t="s">
        <v>5520</v>
      </c>
      <c r="G2797" s="310">
        <v>47818</v>
      </c>
      <c r="H2797" s="77" t="s">
        <v>606</v>
      </c>
      <c r="I2797" s="68">
        <v>6</v>
      </c>
      <c r="J2797" s="68">
        <v>12</v>
      </c>
      <c r="K2797" s="68">
        <v>12</v>
      </c>
      <c r="L2797" s="68">
        <v>5</v>
      </c>
      <c r="M2797" s="77"/>
      <c r="N2797" s="77" t="s">
        <v>116</v>
      </c>
      <c r="O2797" s="103"/>
      <c r="P2797" s="103"/>
      <c r="Q2797" s="103"/>
      <c r="R2797" s="103"/>
      <c r="S2797" s="103" t="s">
        <v>1768</v>
      </c>
    </row>
    <row r="2798" spans="1:19" ht="14.5" customHeight="1">
      <c r="A2798" s="103" t="str">
        <f t="shared" si="43"/>
        <v>C0136</v>
      </c>
      <c r="B2798" s="69" t="s">
        <v>863</v>
      </c>
      <c r="C2798" s="69" t="s">
        <v>5486</v>
      </c>
      <c r="D2798" s="77" t="s">
        <v>1813</v>
      </c>
      <c r="E2798" s="77" t="s">
        <v>5521</v>
      </c>
      <c r="F2798" s="77" t="s">
        <v>5522</v>
      </c>
      <c r="G2798" s="310">
        <v>47818</v>
      </c>
      <c r="H2798" s="77" t="s">
        <v>606</v>
      </c>
      <c r="I2798" s="68">
        <v>6</v>
      </c>
      <c r="J2798" s="68">
        <v>12</v>
      </c>
      <c r="K2798" s="68">
        <v>12</v>
      </c>
      <c r="L2798" s="68">
        <v>5</v>
      </c>
      <c r="M2798" s="77"/>
      <c r="N2798" s="77" t="s">
        <v>116</v>
      </c>
      <c r="O2798" s="103"/>
      <c r="P2798" s="103"/>
      <c r="Q2798" s="103"/>
      <c r="R2798" s="103"/>
      <c r="S2798" s="103" t="s">
        <v>1768</v>
      </c>
    </row>
    <row r="2799" spans="1:19" ht="14.5" customHeight="1">
      <c r="A2799" s="103" t="str">
        <f t="shared" si="43"/>
        <v>C0136</v>
      </c>
      <c r="B2799" s="69" t="s">
        <v>863</v>
      </c>
      <c r="C2799" s="69" t="s">
        <v>5486</v>
      </c>
      <c r="D2799" s="77" t="s">
        <v>1813</v>
      </c>
      <c r="E2799" s="77" t="s">
        <v>5523</v>
      </c>
      <c r="F2799" s="77" t="s">
        <v>5524</v>
      </c>
      <c r="G2799" s="310">
        <v>47818</v>
      </c>
      <c r="H2799" s="77" t="s">
        <v>606</v>
      </c>
      <c r="I2799" s="68">
        <v>6</v>
      </c>
      <c r="J2799" s="68">
        <v>12</v>
      </c>
      <c r="K2799" s="68">
        <v>12</v>
      </c>
      <c r="L2799" s="68">
        <v>5</v>
      </c>
      <c r="M2799" s="77"/>
      <c r="N2799" s="77" t="s">
        <v>116</v>
      </c>
      <c r="O2799" s="103"/>
      <c r="P2799" s="103"/>
      <c r="Q2799" s="103"/>
      <c r="R2799" s="103"/>
      <c r="S2799" s="103" t="s">
        <v>1768</v>
      </c>
    </row>
    <row r="2800" spans="1:19" ht="14.5" customHeight="1">
      <c r="A2800" s="103" t="str">
        <f t="shared" si="43"/>
        <v>C0136</v>
      </c>
      <c r="B2800" s="69" t="s">
        <v>863</v>
      </c>
      <c r="C2800" s="69" t="s">
        <v>5486</v>
      </c>
      <c r="D2800" s="77" t="s">
        <v>1813</v>
      </c>
      <c r="E2800" s="77" t="s">
        <v>5525</v>
      </c>
      <c r="F2800" s="77" t="s">
        <v>5526</v>
      </c>
      <c r="G2800" s="310">
        <v>47818</v>
      </c>
      <c r="H2800" s="77" t="s">
        <v>606</v>
      </c>
      <c r="I2800" s="68">
        <v>6</v>
      </c>
      <c r="J2800" s="68">
        <v>12</v>
      </c>
      <c r="K2800" s="68">
        <v>12</v>
      </c>
      <c r="L2800" s="68">
        <v>5</v>
      </c>
      <c r="M2800" s="77"/>
      <c r="N2800" s="77" t="s">
        <v>116</v>
      </c>
      <c r="O2800" s="103"/>
      <c r="P2800" s="103"/>
      <c r="Q2800" s="103"/>
      <c r="R2800" s="103"/>
      <c r="S2800" s="103" t="s">
        <v>1768</v>
      </c>
    </row>
    <row r="2801" spans="1:19" ht="14.5" customHeight="1">
      <c r="A2801" s="103" t="str">
        <f t="shared" si="43"/>
        <v>C0136</v>
      </c>
      <c r="B2801" s="69" t="s">
        <v>863</v>
      </c>
      <c r="C2801" s="69" t="s">
        <v>5486</v>
      </c>
      <c r="D2801" s="77" t="s">
        <v>1813</v>
      </c>
      <c r="E2801" s="77" t="s">
        <v>5527</v>
      </c>
      <c r="F2801" s="77" t="s">
        <v>5528</v>
      </c>
      <c r="G2801" s="310">
        <v>47818</v>
      </c>
      <c r="H2801" s="77" t="s">
        <v>606</v>
      </c>
      <c r="I2801" s="68">
        <v>6</v>
      </c>
      <c r="J2801" s="68">
        <v>12</v>
      </c>
      <c r="K2801" s="68">
        <v>12</v>
      </c>
      <c r="L2801" s="68">
        <v>5</v>
      </c>
      <c r="M2801" s="77"/>
      <c r="N2801" s="77" t="s">
        <v>116</v>
      </c>
      <c r="O2801" s="103"/>
      <c r="P2801" s="103"/>
      <c r="Q2801" s="103"/>
      <c r="R2801" s="103"/>
      <c r="S2801" s="103" t="s">
        <v>1768</v>
      </c>
    </row>
    <row r="2802" spans="1:19" ht="14.5" customHeight="1">
      <c r="A2802" s="103" t="str">
        <f t="shared" si="43"/>
        <v>C0136</v>
      </c>
      <c r="B2802" s="69" t="s">
        <v>863</v>
      </c>
      <c r="C2802" s="69" t="s">
        <v>5486</v>
      </c>
      <c r="D2802" s="77" t="s">
        <v>1813</v>
      </c>
      <c r="E2802" s="77" t="s">
        <v>5529</v>
      </c>
      <c r="F2802" s="77" t="s">
        <v>5530</v>
      </c>
      <c r="G2802" s="310">
        <v>47818</v>
      </c>
      <c r="H2802" s="77" t="s">
        <v>606</v>
      </c>
      <c r="I2802" s="68">
        <v>6</v>
      </c>
      <c r="J2802" s="68">
        <v>12</v>
      </c>
      <c r="K2802" s="68">
        <v>12</v>
      </c>
      <c r="L2802" s="68">
        <v>5</v>
      </c>
      <c r="M2802" s="77"/>
      <c r="N2802" s="77" t="s">
        <v>116</v>
      </c>
      <c r="O2802" s="103"/>
      <c r="P2802" s="103"/>
      <c r="Q2802" s="103"/>
      <c r="R2802" s="103"/>
      <c r="S2802" s="103" t="s">
        <v>1768</v>
      </c>
    </row>
    <row r="2803" spans="1:19" ht="14.5" customHeight="1">
      <c r="A2803" s="103" t="str">
        <f t="shared" si="43"/>
        <v>C0136</v>
      </c>
      <c r="B2803" s="69" t="s">
        <v>863</v>
      </c>
      <c r="C2803" s="69" t="s">
        <v>5486</v>
      </c>
      <c r="D2803" s="77" t="s">
        <v>1813</v>
      </c>
      <c r="E2803" s="77" t="s">
        <v>5531</v>
      </c>
      <c r="F2803" s="77" t="s">
        <v>5532</v>
      </c>
      <c r="G2803" s="310">
        <v>47818</v>
      </c>
      <c r="H2803" s="77" t="s">
        <v>606</v>
      </c>
      <c r="I2803" s="68">
        <v>6</v>
      </c>
      <c r="J2803" s="68">
        <v>12</v>
      </c>
      <c r="K2803" s="68">
        <v>12</v>
      </c>
      <c r="L2803" s="68">
        <v>5</v>
      </c>
      <c r="M2803" s="77"/>
      <c r="N2803" s="77" t="s">
        <v>116</v>
      </c>
      <c r="O2803" s="103"/>
      <c r="P2803" s="103"/>
      <c r="Q2803" s="103"/>
      <c r="R2803" s="103"/>
      <c r="S2803" s="103" t="s">
        <v>1768</v>
      </c>
    </row>
    <row r="2804" spans="1:19" ht="14.5" customHeight="1">
      <c r="A2804" s="103" t="str">
        <f t="shared" si="43"/>
        <v>C0136</v>
      </c>
      <c r="B2804" s="69" t="s">
        <v>863</v>
      </c>
      <c r="C2804" s="69" t="s">
        <v>5486</v>
      </c>
      <c r="D2804" s="77" t="s">
        <v>1813</v>
      </c>
      <c r="E2804" s="77" t="s">
        <v>5533</v>
      </c>
      <c r="F2804" s="77" t="s">
        <v>5534</v>
      </c>
      <c r="G2804" s="310">
        <v>47818</v>
      </c>
      <c r="H2804" s="77" t="s">
        <v>606</v>
      </c>
      <c r="I2804" s="68">
        <v>6</v>
      </c>
      <c r="J2804" s="68">
        <v>12</v>
      </c>
      <c r="K2804" s="68">
        <v>12</v>
      </c>
      <c r="L2804" s="68">
        <v>5</v>
      </c>
      <c r="M2804" s="77"/>
      <c r="N2804" s="77" t="s">
        <v>116</v>
      </c>
      <c r="O2804" s="103"/>
      <c r="P2804" s="103"/>
      <c r="Q2804" s="103"/>
      <c r="R2804" s="103"/>
      <c r="S2804" s="103" t="s">
        <v>1768</v>
      </c>
    </row>
    <row r="2805" spans="1:19" ht="14.5" customHeight="1">
      <c r="A2805" s="103" t="str">
        <f t="shared" si="43"/>
        <v>C0136</v>
      </c>
      <c r="B2805" s="69" t="s">
        <v>863</v>
      </c>
      <c r="C2805" s="69" t="s">
        <v>5486</v>
      </c>
      <c r="D2805" s="77" t="s">
        <v>1813</v>
      </c>
      <c r="E2805" s="77" t="s">
        <v>5535</v>
      </c>
      <c r="F2805" s="77" t="s">
        <v>5536</v>
      </c>
      <c r="G2805" s="310">
        <v>47818</v>
      </c>
      <c r="H2805" s="77" t="s">
        <v>606</v>
      </c>
      <c r="I2805" s="68">
        <v>6</v>
      </c>
      <c r="J2805" s="68">
        <v>12</v>
      </c>
      <c r="K2805" s="68">
        <v>12</v>
      </c>
      <c r="L2805" s="68">
        <v>5</v>
      </c>
      <c r="M2805" s="77"/>
      <c r="N2805" s="77" t="s">
        <v>116</v>
      </c>
      <c r="O2805" s="103"/>
      <c r="P2805" s="103"/>
      <c r="Q2805" s="103"/>
      <c r="R2805" s="103"/>
      <c r="S2805" s="103" t="s">
        <v>1768</v>
      </c>
    </row>
    <row r="2806" spans="1:19" ht="14.5" customHeight="1">
      <c r="A2806" s="103" t="str">
        <f t="shared" si="43"/>
        <v>C0136</v>
      </c>
      <c r="B2806" s="69" t="s">
        <v>863</v>
      </c>
      <c r="C2806" s="69" t="s">
        <v>5486</v>
      </c>
      <c r="D2806" s="77" t="s">
        <v>1813</v>
      </c>
      <c r="E2806" s="77" t="s">
        <v>5537</v>
      </c>
      <c r="F2806" s="77" t="s">
        <v>5538</v>
      </c>
      <c r="G2806" s="310">
        <v>47818</v>
      </c>
      <c r="H2806" s="77" t="s">
        <v>606</v>
      </c>
      <c r="I2806" s="68">
        <v>6</v>
      </c>
      <c r="J2806" s="68">
        <v>12</v>
      </c>
      <c r="K2806" s="68">
        <v>12</v>
      </c>
      <c r="L2806" s="68">
        <v>5</v>
      </c>
      <c r="M2806" s="77"/>
      <c r="N2806" s="77" t="s">
        <v>116</v>
      </c>
      <c r="O2806" s="103"/>
      <c r="P2806" s="103"/>
      <c r="Q2806" s="103"/>
      <c r="R2806" s="103"/>
      <c r="S2806" s="103" t="s">
        <v>1768</v>
      </c>
    </row>
    <row r="2807" spans="1:19" ht="14.5" customHeight="1">
      <c r="A2807" s="103" t="str">
        <f t="shared" si="43"/>
        <v>C0136</v>
      </c>
      <c r="B2807" s="69" t="s">
        <v>863</v>
      </c>
      <c r="C2807" s="69" t="s">
        <v>5486</v>
      </c>
      <c r="D2807" s="77" t="s">
        <v>1813</v>
      </c>
      <c r="E2807" s="77" t="s">
        <v>5539</v>
      </c>
      <c r="F2807" s="77" t="s">
        <v>5540</v>
      </c>
      <c r="G2807" s="310">
        <v>47818</v>
      </c>
      <c r="H2807" s="77" t="s">
        <v>606</v>
      </c>
      <c r="I2807" s="68">
        <v>6</v>
      </c>
      <c r="J2807" s="68">
        <v>12</v>
      </c>
      <c r="K2807" s="68">
        <v>12</v>
      </c>
      <c r="L2807" s="68">
        <v>5</v>
      </c>
      <c r="M2807" s="77"/>
      <c r="N2807" s="77" t="s">
        <v>116</v>
      </c>
      <c r="O2807" s="103"/>
      <c r="P2807" s="103"/>
      <c r="Q2807" s="103"/>
      <c r="R2807" s="103"/>
      <c r="S2807" s="103" t="s">
        <v>1768</v>
      </c>
    </row>
    <row r="2808" spans="1:19" ht="14.5" customHeight="1">
      <c r="A2808" s="103" t="str">
        <f t="shared" si="43"/>
        <v>C0136</v>
      </c>
      <c r="B2808" s="69" t="s">
        <v>863</v>
      </c>
      <c r="C2808" s="69" t="s">
        <v>5486</v>
      </c>
      <c r="D2808" s="77" t="s">
        <v>1813</v>
      </c>
      <c r="E2808" s="77" t="s">
        <v>5541</v>
      </c>
      <c r="F2808" s="77" t="s">
        <v>5542</v>
      </c>
      <c r="G2808" s="310">
        <v>47818</v>
      </c>
      <c r="H2808" s="77" t="s">
        <v>606</v>
      </c>
      <c r="I2808" s="68">
        <v>6</v>
      </c>
      <c r="J2808" s="68">
        <v>12</v>
      </c>
      <c r="K2808" s="68">
        <v>12</v>
      </c>
      <c r="L2808" s="68">
        <v>5</v>
      </c>
      <c r="M2808" s="77"/>
      <c r="N2808" s="77" t="s">
        <v>116</v>
      </c>
      <c r="O2808" s="103"/>
      <c r="P2808" s="103"/>
      <c r="Q2808" s="103"/>
      <c r="R2808" s="103"/>
      <c r="S2808" s="103" t="s">
        <v>1768</v>
      </c>
    </row>
    <row r="2809" spans="1:19" ht="14.5" customHeight="1">
      <c r="A2809" s="103" t="str">
        <f t="shared" si="43"/>
        <v>C0136</v>
      </c>
      <c r="B2809" s="69" t="s">
        <v>863</v>
      </c>
      <c r="C2809" s="69" t="s">
        <v>5486</v>
      </c>
      <c r="D2809" s="77" t="s">
        <v>1813</v>
      </c>
      <c r="E2809" s="77" t="s">
        <v>5543</v>
      </c>
      <c r="F2809" s="77" t="s">
        <v>5544</v>
      </c>
      <c r="G2809" s="310">
        <v>47818</v>
      </c>
      <c r="H2809" s="77" t="s">
        <v>606</v>
      </c>
      <c r="I2809" s="68">
        <v>6</v>
      </c>
      <c r="J2809" s="68">
        <v>12</v>
      </c>
      <c r="K2809" s="68">
        <v>12</v>
      </c>
      <c r="L2809" s="68">
        <v>5</v>
      </c>
      <c r="M2809" s="77"/>
      <c r="N2809" s="77" t="s">
        <v>116</v>
      </c>
      <c r="O2809" s="103"/>
      <c r="P2809" s="103"/>
      <c r="Q2809" s="103"/>
      <c r="R2809" s="103"/>
      <c r="S2809" s="103" t="s">
        <v>1768</v>
      </c>
    </row>
    <row r="2810" spans="1:19" ht="14.5" customHeight="1">
      <c r="A2810" s="103" t="str">
        <f t="shared" si="43"/>
        <v>C0136</v>
      </c>
      <c r="B2810" s="69" t="s">
        <v>863</v>
      </c>
      <c r="C2810" s="69" t="s">
        <v>5486</v>
      </c>
      <c r="D2810" s="77" t="s">
        <v>1813</v>
      </c>
      <c r="E2810" s="77" t="s">
        <v>5545</v>
      </c>
      <c r="F2810" s="77" t="s">
        <v>5546</v>
      </c>
      <c r="G2810" s="310">
        <v>47818</v>
      </c>
      <c r="H2810" s="77" t="s">
        <v>606</v>
      </c>
      <c r="I2810" s="68">
        <v>6</v>
      </c>
      <c r="J2810" s="68">
        <v>12</v>
      </c>
      <c r="K2810" s="68">
        <v>12</v>
      </c>
      <c r="L2810" s="68">
        <v>5</v>
      </c>
      <c r="M2810" s="77"/>
      <c r="N2810" s="77" t="s">
        <v>116</v>
      </c>
      <c r="O2810" s="103"/>
      <c r="P2810" s="103"/>
      <c r="Q2810" s="103"/>
      <c r="R2810" s="103"/>
      <c r="S2810" s="103" t="s">
        <v>1768</v>
      </c>
    </row>
    <row r="2811" spans="1:19" ht="14.5" customHeight="1">
      <c r="A2811" s="103" t="str">
        <f t="shared" si="43"/>
        <v>C0136</v>
      </c>
      <c r="B2811" s="69" t="s">
        <v>863</v>
      </c>
      <c r="C2811" s="69" t="s">
        <v>5486</v>
      </c>
      <c r="D2811" s="77" t="s">
        <v>1813</v>
      </c>
      <c r="E2811" s="77" t="s">
        <v>5547</v>
      </c>
      <c r="F2811" s="77" t="s">
        <v>5548</v>
      </c>
      <c r="G2811" s="310">
        <v>47818</v>
      </c>
      <c r="H2811" s="77" t="s">
        <v>606</v>
      </c>
      <c r="I2811" s="68">
        <v>6</v>
      </c>
      <c r="J2811" s="68">
        <v>12</v>
      </c>
      <c r="K2811" s="68">
        <v>12</v>
      </c>
      <c r="L2811" s="68">
        <v>5</v>
      </c>
      <c r="M2811" s="77"/>
      <c r="N2811" s="77" t="s">
        <v>116</v>
      </c>
      <c r="O2811" s="103"/>
      <c r="P2811" s="103"/>
      <c r="Q2811" s="103"/>
      <c r="R2811" s="103"/>
      <c r="S2811" s="103" t="s">
        <v>1768</v>
      </c>
    </row>
    <row r="2812" spans="1:19" ht="14.5" customHeight="1">
      <c r="A2812" s="103" t="str">
        <f t="shared" si="43"/>
        <v>C0136</v>
      </c>
      <c r="B2812" s="69" t="s">
        <v>863</v>
      </c>
      <c r="C2812" s="69" t="s">
        <v>5486</v>
      </c>
      <c r="D2812" s="77" t="s">
        <v>1813</v>
      </c>
      <c r="E2812" s="77" t="s">
        <v>5549</v>
      </c>
      <c r="F2812" s="77" t="s">
        <v>5550</v>
      </c>
      <c r="G2812" s="310">
        <v>47818</v>
      </c>
      <c r="H2812" s="77" t="s">
        <v>606</v>
      </c>
      <c r="I2812" s="68">
        <v>6</v>
      </c>
      <c r="J2812" s="68">
        <v>12</v>
      </c>
      <c r="K2812" s="68">
        <v>12</v>
      </c>
      <c r="L2812" s="68">
        <v>5</v>
      </c>
      <c r="M2812" s="77"/>
      <c r="N2812" s="77" t="s">
        <v>116</v>
      </c>
      <c r="O2812" s="103"/>
      <c r="P2812" s="103"/>
      <c r="Q2812" s="103"/>
      <c r="R2812" s="103"/>
      <c r="S2812" s="103" t="s">
        <v>1768</v>
      </c>
    </row>
    <row r="2813" spans="1:19" ht="14.5" customHeight="1">
      <c r="A2813" s="103" t="str">
        <f t="shared" si="43"/>
        <v>C0136</v>
      </c>
      <c r="B2813" s="69" t="s">
        <v>863</v>
      </c>
      <c r="C2813" s="69" t="s">
        <v>5486</v>
      </c>
      <c r="D2813" s="77" t="s">
        <v>1813</v>
      </c>
      <c r="E2813" s="77" t="s">
        <v>5551</v>
      </c>
      <c r="F2813" s="77" t="s">
        <v>5552</v>
      </c>
      <c r="G2813" s="310">
        <v>47818</v>
      </c>
      <c r="H2813" s="77" t="s">
        <v>606</v>
      </c>
      <c r="I2813" s="68">
        <v>6</v>
      </c>
      <c r="J2813" s="68">
        <v>12</v>
      </c>
      <c r="K2813" s="68">
        <v>12</v>
      </c>
      <c r="L2813" s="68">
        <v>5</v>
      </c>
      <c r="M2813" s="77"/>
      <c r="N2813" s="77" t="s">
        <v>116</v>
      </c>
      <c r="O2813" s="103"/>
      <c r="P2813" s="103"/>
      <c r="Q2813" s="103"/>
      <c r="R2813" s="103"/>
      <c r="S2813" s="103" t="s">
        <v>1768</v>
      </c>
    </row>
    <row r="2814" spans="1:19" ht="14.5" customHeight="1">
      <c r="A2814" s="103" t="str">
        <f t="shared" si="43"/>
        <v>C0136</v>
      </c>
      <c r="B2814" s="69" t="s">
        <v>863</v>
      </c>
      <c r="C2814" s="69" t="s">
        <v>5486</v>
      </c>
      <c r="D2814" s="77" t="s">
        <v>1813</v>
      </c>
      <c r="E2814" s="77" t="s">
        <v>5553</v>
      </c>
      <c r="F2814" s="77" t="s">
        <v>5554</v>
      </c>
      <c r="G2814" s="310">
        <v>47818</v>
      </c>
      <c r="H2814" s="77" t="s">
        <v>606</v>
      </c>
      <c r="I2814" s="68">
        <v>6</v>
      </c>
      <c r="J2814" s="68">
        <v>12</v>
      </c>
      <c r="K2814" s="68">
        <v>12</v>
      </c>
      <c r="L2814" s="68">
        <v>5</v>
      </c>
      <c r="M2814" s="77"/>
      <c r="N2814" s="77" t="s">
        <v>116</v>
      </c>
      <c r="O2814" s="103"/>
      <c r="P2814" s="103"/>
      <c r="Q2814" s="103"/>
      <c r="R2814" s="103"/>
      <c r="S2814" s="103" t="s">
        <v>1768</v>
      </c>
    </row>
    <row r="2815" spans="1:19" ht="14.5" customHeight="1">
      <c r="A2815" s="103" t="str">
        <f t="shared" si="43"/>
        <v>C0136</v>
      </c>
      <c r="B2815" s="69" t="s">
        <v>863</v>
      </c>
      <c r="C2815" s="69" t="s">
        <v>5486</v>
      </c>
      <c r="D2815" s="77" t="s">
        <v>1813</v>
      </c>
      <c r="E2815" s="77" t="s">
        <v>5555</v>
      </c>
      <c r="F2815" s="77" t="s">
        <v>5556</v>
      </c>
      <c r="G2815" s="310">
        <v>47818</v>
      </c>
      <c r="H2815" s="77" t="s">
        <v>606</v>
      </c>
      <c r="I2815" s="68">
        <v>6</v>
      </c>
      <c r="J2815" s="68">
        <v>12</v>
      </c>
      <c r="K2815" s="68">
        <v>12</v>
      </c>
      <c r="L2815" s="68">
        <v>5</v>
      </c>
      <c r="M2815" s="77"/>
      <c r="N2815" s="77" t="s">
        <v>116</v>
      </c>
      <c r="O2815" s="103"/>
      <c r="P2815" s="103"/>
      <c r="Q2815" s="103"/>
      <c r="R2815" s="103"/>
      <c r="S2815" s="103" t="s">
        <v>1768</v>
      </c>
    </row>
    <row r="2816" spans="1:19" ht="14.5" customHeight="1">
      <c r="A2816" s="103" t="str">
        <f t="shared" si="43"/>
        <v>C0136</v>
      </c>
      <c r="B2816" s="69" t="s">
        <v>863</v>
      </c>
      <c r="C2816" s="69" t="s">
        <v>5486</v>
      </c>
      <c r="D2816" s="77" t="s">
        <v>1813</v>
      </c>
      <c r="E2816" s="77" t="s">
        <v>5557</v>
      </c>
      <c r="F2816" s="77" t="s">
        <v>5558</v>
      </c>
      <c r="G2816" s="310">
        <v>47818</v>
      </c>
      <c r="H2816" s="77" t="s">
        <v>606</v>
      </c>
      <c r="I2816" s="68">
        <v>6</v>
      </c>
      <c r="J2816" s="68">
        <v>12</v>
      </c>
      <c r="K2816" s="68">
        <v>12</v>
      </c>
      <c r="L2816" s="68">
        <v>5</v>
      </c>
      <c r="M2816" s="77"/>
      <c r="N2816" s="77" t="s">
        <v>116</v>
      </c>
      <c r="O2816" s="103"/>
      <c r="P2816" s="103"/>
      <c r="Q2816" s="103"/>
      <c r="R2816" s="103"/>
      <c r="S2816" s="103" t="s">
        <v>1768</v>
      </c>
    </row>
    <row r="2817" spans="1:19" ht="14.5" customHeight="1">
      <c r="A2817" s="103" t="str">
        <f t="shared" si="43"/>
        <v>C0136</v>
      </c>
      <c r="B2817" s="69" t="s">
        <v>863</v>
      </c>
      <c r="C2817" s="69" t="s">
        <v>5486</v>
      </c>
      <c r="D2817" s="77" t="s">
        <v>1813</v>
      </c>
      <c r="E2817" s="77" t="s">
        <v>5559</v>
      </c>
      <c r="F2817" s="77" t="s">
        <v>5560</v>
      </c>
      <c r="G2817" s="310">
        <v>47818</v>
      </c>
      <c r="H2817" s="77" t="s">
        <v>606</v>
      </c>
      <c r="I2817" s="68">
        <v>6</v>
      </c>
      <c r="J2817" s="68">
        <v>12</v>
      </c>
      <c r="K2817" s="68">
        <v>12</v>
      </c>
      <c r="L2817" s="68">
        <v>5</v>
      </c>
      <c r="M2817" s="77"/>
      <c r="N2817" s="77" t="s">
        <v>116</v>
      </c>
      <c r="O2817" s="103"/>
      <c r="P2817" s="103"/>
      <c r="Q2817" s="103"/>
      <c r="R2817" s="103"/>
      <c r="S2817" s="103" t="s">
        <v>1768</v>
      </c>
    </row>
    <row r="2818" spans="1:19" ht="14.5" customHeight="1">
      <c r="A2818" s="103" t="str">
        <f t="shared" ref="A2818:A2881" si="44">LEFT(B2818,5)</f>
        <v>C0136</v>
      </c>
      <c r="B2818" s="69" t="s">
        <v>863</v>
      </c>
      <c r="C2818" s="69" t="s">
        <v>5486</v>
      </c>
      <c r="D2818" s="77" t="s">
        <v>1813</v>
      </c>
      <c r="E2818" s="77" t="s">
        <v>5561</v>
      </c>
      <c r="F2818" s="77" t="s">
        <v>5562</v>
      </c>
      <c r="G2818" s="310">
        <v>47818</v>
      </c>
      <c r="H2818" s="77" t="s">
        <v>606</v>
      </c>
      <c r="I2818" s="68">
        <v>6</v>
      </c>
      <c r="J2818" s="68">
        <v>12</v>
      </c>
      <c r="K2818" s="68">
        <v>12</v>
      </c>
      <c r="L2818" s="68">
        <v>5</v>
      </c>
      <c r="M2818" s="77"/>
      <c r="N2818" s="77" t="s">
        <v>116</v>
      </c>
      <c r="O2818" s="103"/>
      <c r="P2818" s="103"/>
      <c r="Q2818" s="103"/>
      <c r="R2818" s="103"/>
      <c r="S2818" s="103" t="s">
        <v>1768</v>
      </c>
    </row>
    <row r="2819" spans="1:19" ht="14.5" customHeight="1">
      <c r="A2819" s="103" t="str">
        <f t="shared" si="44"/>
        <v>C0136</v>
      </c>
      <c r="B2819" s="69" t="s">
        <v>863</v>
      </c>
      <c r="C2819" s="69" t="s">
        <v>5486</v>
      </c>
      <c r="D2819" s="77" t="s">
        <v>1813</v>
      </c>
      <c r="E2819" s="77" t="s">
        <v>5563</v>
      </c>
      <c r="F2819" s="77" t="s">
        <v>5564</v>
      </c>
      <c r="G2819" s="310">
        <v>47818</v>
      </c>
      <c r="H2819" s="77" t="s">
        <v>606</v>
      </c>
      <c r="I2819" s="68">
        <v>6</v>
      </c>
      <c r="J2819" s="68">
        <v>12</v>
      </c>
      <c r="K2819" s="68">
        <v>12</v>
      </c>
      <c r="L2819" s="68">
        <v>5</v>
      </c>
      <c r="M2819" s="77"/>
      <c r="N2819" s="77" t="s">
        <v>116</v>
      </c>
      <c r="O2819" s="103"/>
      <c r="P2819" s="103"/>
      <c r="Q2819" s="103"/>
      <c r="R2819" s="103"/>
      <c r="S2819" s="103" t="s">
        <v>1768</v>
      </c>
    </row>
    <row r="2820" spans="1:19" ht="14.5" customHeight="1">
      <c r="A2820" s="103" t="str">
        <f t="shared" si="44"/>
        <v>C0136</v>
      </c>
      <c r="B2820" s="69" t="s">
        <v>863</v>
      </c>
      <c r="C2820" s="69" t="s">
        <v>5486</v>
      </c>
      <c r="D2820" s="77" t="s">
        <v>1813</v>
      </c>
      <c r="E2820" s="77" t="s">
        <v>5565</v>
      </c>
      <c r="F2820" s="77" t="s">
        <v>5566</v>
      </c>
      <c r="G2820" s="310">
        <v>47818</v>
      </c>
      <c r="H2820" s="77" t="s">
        <v>606</v>
      </c>
      <c r="I2820" s="68">
        <v>6</v>
      </c>
      <c r="J2820" s="68">
        <v>12</v>
      </c>
      <c r="K2820" s="68">
        <v>12</v>
      </c>
      <c r="L2820" s="68">
        <v>5</v>
      </c>
      <c r="M2820" s="77"/>
      <c r="N2820" s="77" t="s">
        <v>116</v>
      </c>
      <c r="O2820" s="103"/>
      <c r="P2820" s="103"/>
      <c r="Q2820" s="103"/>
      <c r="R2820" s="103"/>
      <c r="S2820" s="103" t="s">
        <v>1768</v>
      </c>
    </row>
    <row r="2821" spans="1:19" ht="14.5" customHeight="1">
      <c r="A2821" s="103" t="str">
        <f t="shared" si="44"/>
        <v>C0136</v>
      </c>
      <c r="B2821" s="69" t="s">
        <v>863</v>
      </c>
      <c r="C2821" s="69" t="s">
        <v>5486</v>
      </c>
      <c r="D2821" s="77" t="s">
        <v>1813</v>
      </c>
      <c r="E2821" s="77" t="s">
        <v>5567</v>
      </c>
      <c r="F2821" s="77" t="s">
        <v>5568</v>
      </c>
      <c r="G2821" s="310">
        <v>47818</v>
      </c>
      <c r="H2821" s="77" t="s">
        <v>606</v>
      </c>
      <c r="I2821" s="68">
        <v>6</v>
      </c>
      <c r="J2821" s="68">
        <v>12</v>
      </c>
      <c r="K2821" s="68">
        <v>12</v>
      </c>
      <c r="L2821" s="68">
        <v>5</v>
      </c>
      <c r="M2821" s="77"/>
      <c r="N2821" s="77" t="s">
        <v>116</v>
      </c>
      <c r="O2821" s="103"/>
      <c r="P2821" s="103"/>
      <c r="Q2821" s="103"/>
      <c r="R2821" s="103"/>
      <c r="S2821" s="103" t="s">
        <v>1768</v>
      </c>
    </row>
    <row r="2822" spans="1:19" ht="14.5" customHeight="1">
      <c r="A2822" s="103" t="str">
        <f t="shared" si="44"/>
        <v>C0136</v>
      </c>
      <c r="B2822" s="69" t="s">
        <v>863</v>
      </c>
      <c r="C2822" s="69" t="s">
        <v>5486</v>
      </c>
      <c r="D2822" s="77" t="s">
        <v>1813</v>
      </c>
      <c r="E2822" s="77" t="s">
        <v>5569</v>
      </c>
      <c r="F2822" s="77" t="s">
        <v>5570</v>
      </c>
      <c r="G2822" s="310">
        <v>47818</v>
      </c>
      <c r="H2822" s="77" t="s">
        <v>606</v>
      </c>
      <c r="I2822" s="68">
        <v>6</v>
      </c>
      <c r="J2822" s="68">
        <v>12</v>
      </c>
      <c r="K2822" s="68">
        <v>12</v>
      </c>
      <c r="L2822" s="68">
        <v>5</v>
      </c>
      <c r="M2822" s="77"/>
      <c r="N2822" s="77" t="s">
        <v>116</v>
      </c>
      <c r="O2822" s="103"/>
      <c r="P2822" s="103"/>
      <c r="Q2822" s="103"/>
      <c r="R2822" s="103"/>
      <c r="S2822" s="103" t="s">
        <v>1768</v>
      </c>
    </row>
    <row r="2823" spans="1:19" ht="14.5" customHeight="1">
      <c r="A2823" s="103" t="str">
        <f t="shared" si="44"/>
        <v>C0136</v>
      </c>
      <c r="B2823" s="69" t="s">
        <v>863</v>
      </c>
      <c r="C2823" s="69" t="s">
        <v>5486</v>
      </c>
      <c r="D2823" s="77" t="s">
        <v>1813</v>
      </c>
      <c r="E2823" s="77" t="s">
        <v>5571</v>
      </c>
      <c r="F2823" s="77" t="s">
        <v>5572</v>
      </c>
      <c r="G2823" s="310">
        <v>47818</v>
      </c>
      <c r="H2823" s="77" t="s">
        <v>606</v>
      </c>
      <c r="I2823" s="68">
        <v>6</v>
      </c>
      <c r="J2823" s="68">
        <v>12</v>
      </c>
      <c r="K2823" s="68">
        <v>12</v>
      </c>
      <c r="L2823" s="68">
        <v>5</v>
      </c>
      <c r="M2823" s="77"/>
      <c r="N2823" s="77" t="s">
        <v>116</v>
      </c>
      <c r="O2823" s="103"/>
      <c r="P2823" s="103"/>
      <c r="Q2823" s="103"/>
      <c r="R2823" s="103"/>
      <c r="S2823" s="103" t="s">
        <v>1768</v>
      </c>
    </row>
    <row r="2824" spans="1:19" ht="14.5" customHeight="1">
      <c r="A2824" s="103" t="str">
        <f t="shared" si="44"/>
        <v>C0136</v>
      </c>
      <c r="B2824" s="69" t="s">
        <v>863</v>
      </c>
      <c r="C2824" s="69" t="s">
        <v>5486</v>
      </c>
      <c r="D2824" s="77" t="s">
        <v>1813</v>
      </c>
      <c r="E2824" s="77" t="s">
        <v>5573</v>
      </c>
      <c r="F2824" s="77" t="s">
        <v>5574</v>
      </c>
      <c r="G2824" s="310">
        <v>47818</v>
      </c>
      <c r="H2824" s="77" t="s">
        <v>606</v>
      </c>
      <c r="I2824" s="68">
        <v>6</v>
      </c>
      <c r="J2824" s="68">
        <v>12</v>
      </c>
      <c r="K2824" s="68">
        <v>12</v>
      </c>
      <c r="L2824" s="68">
        <v>5</v>
      </c>
      <c r="M2824" s="77"/>
      <c r="N2824" s="77" t="s">
        <v>116</v>
      </c>
      <c r="O2824" s="103"/>
      <c r="P2824" s="103"/>
      <c r="Q2824" s="103"/>
      <c r="R2824" s="103"/>
      <c r="S2824" s="103" t="s">
        <v>1768</v>
      </c>
    </row>
    <row r="2825" spans="1:19" ht="14.5" customHeight="1">
      <c r="A2825" s="103" t="str">
        <f t="shared" si="44"/>
        <v>C0136</v>
      </c>
      <c r="B2825" s="69" t="s">
        <v>863</v>
      </c>
      <c r="C2825" s="69" t="s">
        <v>5486</v>
      </c>
      <c r="D2825" s="77" t="s">
        <v>1813</v>
      </c>
      <c r="E2825" s="77" t="s">
        <v>5575</v>
      </c>
      <c r="F2825" s="77" t="s">
        <v>5576</v>
      </c>
      <c r="G2825" s="310">
        <v>47818</v>
      </c>
      <c r="H2825" s="77" t="s">
        <v>606</v>
      </c>
      <c r="I2825" s="68">
        <v>6</v>
      </c>
      <c r="J2825" s="68">
        <v>12</v>
      </c>
      <c r="K2825" s="68">
        <v>12</v>
      </c>
      <c r="L2825" s="68">
        <v>5</v>
      </c>
      <c r="M2825" s="77"/>
      <c r="N2825" s="77" t="s">
        <v>116</v>
      </c>
      <c r="O2825" s="103"/>
      <c r="P2825" s="103"/>
      <c r="Q2825" s="103"/>
      <c r="R2825" s="103"/>
      <c r="S2825" s="103" t="s">
        <v>1768</v>
      </c>
    </row>
    <row r="2826" spans="1:19" ht="14.5" customHeight="1">
      <c r="A2826" s="103" t="str">
        <f t="shared" si="44"/>
        <v>C0136</v>
      </c>
      <c r="B2826" s="69" t="s">
        <v>863</v>
      </c>
      <c r="C2826" s="69" t="s">
        <v>5486</v>
      </c>
      <c r="D2826" s="77" t="s">
        <v>1813</v>
      </c>
      <c r="E2826" s="77" t="s">
        <v>5577</v>
      </c>
      <c r="F2826" s="77" t="s">
        <v>5578</v>
      </c>
      <c r="G2826" s="310">
        <v>47818</v>
      </c>
      <c r="H2826" s="77" t="s">
        <v>606</v>
      </c>
      <c r="I2826" s="68">
        <v>6</v>
      </c>
      <c r="J2826" s="68">
        <v>12</v>
      </c>
      <c r="K2826" s="68">
        <v>12</v>
      </c>
      <c r="L2826" s="68">
        <v>5</v>
      </c>
      <c r="M2826" s="77"/>
      <c r="N2826" s="77" t="s">
        <v>116</v>
      </c>
      <c r="O2826" s="103"/>
      <c r="P2826" s="103"/>
      <c r="Q2826" s="103"/>
      <c r="R2826" s="103"/>
      <c r="S2826" s="103" t="s">
        <v>1768</v>
      </c>
    </row>
    <row r="2827" spans="1:19" ht="14.5" customHeight="1">
      <c r="A2827" s="103" t="str">
        <f t="shared" si="44"/>
        <v>C0136</v>
      </c>
      <c r="B2827" s="69" t="s">
        <v>863</v>
      </c>
      <c r="C2827" s="69" t="s">
        <v>5486</v>
      </c>
      <c r="D2827" s="77" t="s">
        <v>1813</v>
      </c>
      <c r="E2827" s="77" t="s">
        <v>5579</v>
      </c>
      <c r="F2827" s="77" t="s">
        <v>5580</v>
      </c>
      <c r="G2827" s="310">
        <v>47818</v>
      </c>
      <c r="H2827" s="77" t="s">
        <v>606</v>
      </c>
      <c r="I2827" s="68">
        <v>6</v>
      </c>
      <c r="J2827" s="68">
        <v>12</v>
      </c>
      <c r="K2827" s="68">
        <v>12</v>
      </c>
      <c r="L2827" s="68">
        <v>5</v>
      </c>
      <c r="M2827" s="77"/>
      <c r="N2827" s="77" t="s">
        <v>116</v>
      </c>
      <c r="O2827" s="103"/>
      <c r="P2827" s="103"/>
      <c r="Q2827" s="103"/>
      <c r="R2827" s="103"/>
      <c r="S2827" s="103" t="s">
        <v>1768</v>
      </c>
    </row>
    <row r="2828" spans="1:19" ht="14.5" customHeight="1">
      <c r="A2828" s="103" t="str">
        <f t="shared" si="44"/>
        <v>C0136</v>
      </c>
      <c r="B2828" s="69" t="s">
        <v>863</v>
      </c>
      <c r="C2828" s="69" t="s">
        <v>5486</v>
      </c>
      <c r="D2828" s="77" t="s">
        <v>1813</v>
      </c>
      <c r="E2828" s="77" t="s">
        <v>5581</v>
      </c>
      <c r="F2828" s="77" t="s">
        <v>5582</v>
      </c>
      <c r="G2828" s="310">
        <v>47818</v>
      </c>
      <c r="H2828" s="77" t="s">
        <v>606</v>
      </c>
      <c r="I2828" s="68">
        <v>6</v>
      </c>
      <c r="J2828" s="68">
        <v>12</v>
      </c>
      <c r="K2828" s="68">
        <v>12</v>
      </c>
      <c r="L2828" s="68">
        <v>5</v>
      </c>
      <c r="M2828" s="77"/>
      <c r="N2828" s="77" t="s">
        <v>116</v>
      </c>
      <c r="O2828" s="103"/>
      <c r="P2828" s="103"/>
      <c r="Q2828" s="103"/>
      <c r="R2828" s="103"/>
      <c r="S2828" s="103" t="s">
        <v>1768</v>
      </c>
    </row>
    <row r="2829" spans="1:19" ht="14.5" customHeight="1">
      <c r="A2829" s="103" t="str">
        <f t="shared" si="44"/>
        <v>C0136</v>
      </c>
      <c r="B2829" s="69" t="s">
        <v>863</v>
      </c>
      <c r="C2829" s="69" t="s">
        <v>5486</v>
      </c>
      <c r="D2829" s="77" t="s">
        <v>1813</v>
      </c>
      <c r="E2829" s="77" t="s">
        <v>5583</v>
      </c>
      <c r="F2829" s="77" t="s">
        <v>5584</v>
      </c>
      <c r="G2829" s="310">
        <v>47818</v>
      </c>
      <c r="H2829" s="77" t="s">
        <v>606</v>
      </c>
      <c r="I2829" s="68">
        <v>6</v>
      </c>
      <c r="J2829" s="68">
        <v>12</v>
      </c>
      <c r="K2829" s="68">
        <v>12</v>
      </c>
      <c r="L2829" s="68">
        <v>5</v>
      </c>
      <c r="M2829" s="77"/>
      <c r="N2829" s="77" t="s">
        <v>116</v>
      </c>
      <c r="O2829" s="103"/>
      <c r="P2829" s="103"/>
      <c r="Q2829" s="103"/>
      <c r="R2829" s="103"/>
      <c r="S2829" s="103" t="s">
        <v>1768</v>
      </c>
    </row>
    <row r="2830" spans="1:19" ht="14.5" customHeight="1">
      <c r="A2830" s="103" t="str">
        <f t="shared" si="44"/>
        <v>C0136</v>
      </c>
      <c r="B2830" s="69" t="s">
        <v>863</v>
      </c>
      <c r="C2830" s="69" t="s">
        <v>5486</v>
      </c>
      <c r="D2830" s="77" t="s">
        <v>1813</v>
      </c>
      <c r="E2830" s="77" t="s">
        <v>5585</v>
      </c>
      <c r="F2830" s="77" t="s">
        <v>5586</v>
      </c>
      <c r="G2830" s="310">
        <v>47818</v>
      </c>
      <c r="H2830" s="77" t="s">
        <v>606</v>
      </c>
      <c r="I2830" s="68">
        <v>6</v>
      </c>
      <c r="J2830" s="68">
        <v>12</v>
      </c>
      <c r="K2830" s="68">
        <v>12</v>
      </c>
      <c r="L2830" s="68">
        <v>5</v>
      </c>
      <c r="M2830" s="77"/>
      <c r="N2830" s="77" t="s">
        <v>116</v>
      </c>
      <c r="O2830" s="103"/>
      <c r="P2830" s="103"/>
      <c r="Q2830" s="103"/>
      <c r="R2830" s="103"/>
      <c r="S2830" s="103" t="s">
        <v>1768</v>
      </c>
    </row>
    <row r="2831" spans="1:19" ht="14.5" customHeight="1">
      <c r="A2831" s="103" t="str">
        <f t="shared" si="44"/>
        <v>C0136</v>
      </c>
      <c r="B2831" s="69" t="s">
        <v>863</v>
      </c>
      <c r="C2831" s="69" t="s">
        <v>5486</v>
      </c>
      <c r="D2831" s="77" t="s">
        <v>1813</v>
      </c>
      <c r="E2831" s="77" t="s">
        <v>5587</v>
      </c>
      <c r="F2831" s="77" t="s">
        <v>5588</v>
      </c>
      <c r="G2831" s="310">
        <v>47818</v>
      </c>
      <c r="H2831" s="77" t="s">
        <v>606</v>
      </c>
      <c r="I2831" s="68">
        <v>6</v>
      </c>
      <c r="J2831" s="68">
        <v>12</v>
      </c>
      <c r="K2831" s="68">
        <v>12</v>
      </c>
      <c r="L2831" s="68">
        <v>5</v>
      </c>
      <c r="M2831" s="77"/>
      <c r="N2831" s="77" t="s">
        <v>116</v>
      </c>
      <c r="O2831" s="103"/>
      <c r="P2831" s="103"/>
      <c r="Q2831" s="103"/>
      <c r="R2831" s="103"/>
      <c r="S2831" s="103" t="s">
        <v>1768</v>
      </c>
    </row>
    <row r="2832" spans="1:19" ht="14.5" customHeight="1">
      <c r="A2832" s="103" t="str">
        <f t="shared" si="44"/>
        <v>C0136</v>
      </c>
      <c r="B2832" s="69" t="s">
        <v>863</v>
      </c>
      <c r="C2832" s="69" t="s">
        <v>5486</v>
      </c>
      <c r="D2832" s="77" t="s">
        <v>1813</v>
      </c>
      <c r="E2832" s="77" t="s">
        <v>5589</v>
      </c>
      <c r="F2832" s="77" t="s">
        <v>5590</v>
      </c>
      <c r="G2832" s="310">
        <v>47818</v>
      </c>
      <c r="H2832" s="77" t="s">
        <v>606</v>
      </c>
      <c r="I2832" s="68">
        <v>6</v>
      </c>
      <c r="J2832" s="68">
        <v>12</v>
      </c>
      <c r="K2832" s="68">
        <v>12</v>
      </c>
      <c r="L2832" s="68">
        <v>5</v>
      </c>
      <c r="M2832" s="77"/>
      <c r="N2832" s="77" t="s">
        <v>116</v>
      </c>
      <c r="O2832" s="103"/>
      <c r="P2832" s="103"/>
      <c r="Q2832" s="103"/>
      <c r="R2832" s="103"/>
      <c r="S2832" s="103" t="s">
        <v>1768</v>
      </c>
    </row>
    <row r="2833" spans="1:19" ht="14.5" customHeight="1">
      <c r="A2833" s="103" t="str">
        <f t="shared" si="44"/>
        <v>C0136</v>
      </c>
      <c r="B2833" s="69" t="s">
        <v>863</v>
      </c>
      <c r="C2833" s="69" t="s">
        <v>5486</v>
      </c>
      <c r="D2833" s="77" t="s">
        <v>1813</v>
      </c>
      <c r="E2833" s="77" t="s">
        <v>5591</v>
      </c>
      <c r="F2833" s="77" t="s">
        <v>5592</v>
      </c>
      <c r="G2833" s="310">
        <v>47818</v>
      </c>
      <c r="H2833" s="77" t="s">
        <v>606</v>
      </c>
      <c r="I2833" s="68">
        <v>6</v>
      </c>
      <c r="J2833" s="68">
        <v>12</v>
      </c>
      <c r="K2833" s="68">
        <v>12</v>
      </c>
      <c r="L2833" s="68">
        <v>5</v>
      </c>
      <c r="M2833" s="77"/>
      <c r="N2833" s="77" t="s">
        <v>116</v>
      </c>
      <c r="O2833" s="103"/>
      <c r="P2833" s="103"/>
      <c r="Q2833" s="103"/>
      <c r="R2833" s="103"/>
      <c r="S2833" s="103" t="s">
        <v>1768</v>
      </c>
    </row>
    <row r="2834" spans="1:19" ht="14.5" customHeight="1">
      <c r="A2834" s="103" t="str">
        <f t="shared" si="44"/>
        <v>C0136</v>
      </c>
      <c r="B2834" s="69" t="s">
        <v>863</v>
      </c>
      <c r="C2834" s="69" t="s">
        <v>5486</v>
      </c>
      <c r="D2834" s="77" t="s">
        <v>1813</v>
      </c>
      <c r="E2834" s="77" t="s">
        <v>5593</v>
      </c>
      <c r="F2834" s="77" t="s">
        <v>5594</v>
      </c>
      <c r="G2834" s="310">
        <v>47818</v>
      </c>
      <c r="H2834" s="77" t="s">
        <v>606</v>
      </c>
      <c r="I2834" s="68">
        <v>6</v>
      </c>
      <c r="J2834" s="68">
        <v>12</v>
      </c>
      <c r="K2834" s="68">
        <v>12</v>
      </c>
      <c r="L2834" s="68">
        <v>5</v>
      </c>
      <c r="M2834" s="77"/>
      <c r="N2834" s="77" t="s">
        <v>116</v>
      </c>
      <c r="O2834" s="103"/>
      <c r="P2834" s="103"/>
      <c r="Q2834" s="103"/>
      <c r="R2834" s="103"/>
      <c r="S2834" s="103" t="s">
        <v>1768</v>
      </c>
    </row>
    <row r="2835" spans="1:19" ht="14.5" customHeight="1">
      <c r="A2835" s="103" t="str">
        <f t="shared" si="44"/>
        <v>C0136</v>
      </c>
      <c r="B2835" s="69" t="s">
        <v>863</v>
      </c>
      <c r="C2835" s="69" t="s">
        <v>5486</v>
      </c>
      <c r="D2835" s="77" t="s">
        <v>1813</v>
      </c>
      <c r="E2835" s="77" t="s">
        <v>5595</v>
      </c>
      <c r="F2835" s="77" t="s">
        <v>5596</v>
      </c>
      <c r="G2835" s="310">
        <v>47818</v>
      </c>
      <c r="H2835" s="77" t="s">
        <v>606</v>
      </c>
      <c r="I2835" s="68">
        <v>6</v>
      </c>
      <c r="J2835" s="68">
        <v>12</v>
      </c>
      <c r="K2835" s="68">
        <v>12</v>
      </c>
      <c r="L2835" s="68">
        <v>5</v>
      </c>
      <c r="M2835" s="77"/>
      <c r="N2835" s="77" t="s">
        <v>116</v>
      </c>
      <c r="O2835" s="103"/>
      <c r="P2835" s="103"/>
      <c r="Q2835" s="103"/>
      <c r="R2835" s="103"/>
      <c r="S2835" s="103" t="s">
        <v>1768</v>
      </c>
    </row>
    <row r="2836" spans="1:19" ht="14.5" customHeight="1">
      <c r="A2836" s="103" t="str">
        <f t="shared" si="44"/>
        <v>C0136</v>
      </c>
      <c r="B2836" s="69" t="s">
        <v>863</v>
      </c>
      <c r="C2836" s="69" t="s">
        <v>5486</v>
      </c>
      <c r="D2836" s="77" t="s">
        <v>1813</v>
      </c>
      <c r="E2836" s="77" t="s">
        <v>5597</v>
      </c>
      <c r="F2836" s="77" t="s">
        <v>5598</v>
      </c>
      <c r="G2836" s="310">
        <v>47818</v>
      </c>
      <c r="H2836" s="77" t="s">
        <v>606</v>
      </c>
      <c r="I2836" s="68">
        <v>6</v>
      </c>
      <c r="J2836" s="68">
        <v>12</v>
      </c>
      <c r="K2836" s="68">
        <v>12</v>
      </c>
      <c r="L2836" s="68">
        <v>5</v>
      </c>
      <c r="M2836" s="77"/>
      <c r="N2836" s="77" t="s">
        <v>116</v>
      </c>
      <c r="O2836" s="103"/>
      <c r="P2836" s="103"/>
      <c r="Q2836" s="103"/>
      <c r="R2836" s="103"/>
      <c r="S2836" s="103" t="s">
        <v>1768</v>
      </c>
    </row>
    <row r="2837" spans="1:19" ht="14.5" customHeight="1">
      <c r="A2837" s="103" t="str">
        <f t="shared" si="44"/>
        <v>C0136</v>
      </c>
      <c r="B2837" s="69" t="s">
        <v>863</v>
      </c>
      <c r="C2837" s="69" t="s">
        <v>5486</v>
      </c>
      <c r="D2837" s="77" t="s">
        <v>1813</v>
      </c>
      <c r="E2837" s="77" t="s">
        <v>5599</v>
      </c>
      <c r="F2837" s="77" t="s">
        <v>5600</v>
      </c>
      <c r="G2837" s="310">
        <v>47818</v>
      </c>
      <c r="H2837" s="77" t="s">
        <v>606</v>
      </c>
      <c r="I2837" s="68">
        <v>6</v>
      </c>
      <c r="J2837" s="68">
        <v>12</v>
      </c>
      <c r="K2837" s="68">
        <v>12</v>
      </c>
      <c r="L2837" s="68">
        <v>5</v>
      </c>
      <c r="M2837" s="77"/>
      <c r="N2837" s="77" t="s">
        <v>116</v>
      </c>
      <c r="O2837" s="103"/>
      <c r="P2837" s="103"/>
      <c r="Q2837" s="103"/>
      <c r="R2837" s="103"/>
      <c r="S2837" s="103" t="s">
        <v>1768</v>
      </c>
    </row>
    <row r="2838" spans="1:19" ht="14.5" customHeight="1">
      <c r="A2838" s="103" t="str">
        <f t="shared" si="44"/>
        <v>C0136</v>
      </c>
      <c r="B2838" s="69" t="s">
        <v>863</v>
      </c>
      <c r="C2838" s="69" t="s">
        <v>5486</v>
      </c>
      <c r="D2838" s="77" t="s">
        <v>1813</v>
      </c>
      <c r="E2838" s="77" t="s">
        <v>5601</v>
      </c>
      <c r="F2838" s="77" t="s">
        <v>5602</v>
      </c>
      <c r="G2838" s="310">
        <v>47818</v>
      </c>
      <c r="H2838" s="77" t="s">
        <v>606</v>
      </c>
      <c r="I2838" s="68">
        <v>6</v>
      </c>
      <c r="J2838" s="68">
        <v>12</v>
      </c>
      <c r="K2838" s="68">
        <v>12</v>
      </c>
      <c r="L2838" s="68">
        <v>5</v>
      </c>
      <c r="M2838" s="77"/>
      <c r="N2838" s="77" t="s">
        <v>116</v>
      </c>
      <c r="O2838" s="103"/>
      <c r="P2838" s="103"/>
      <c r="Q2838" s="103"/>
      <c r="R2838" s="103"/>
      <c r="S2838" s="103" t="s">
        <v>1768</v>
      </c>
    </row>
    <row r="2839" spans="1:19" ht="14.5" customHeight="1">
      <c r="A2839" s="103" t="str">
        <f t="shared" si="44"/>
        <v>C0136</v>
      </c>
      <c r="B2839" s="69" t="s">
        <v>863</v>
      </c>
      <c r="C2839" s="69" t="s">
        <v>5486</v>
      </c>
      <c r="D2839" s="77" t="s">
        <v>1813</v>
      </c>
      <c r="E2839" s="77" t="s">
        <v>5603</v>
      </c>
      <c r="F2839" s="77" t="s">
        <v>5604</v>
      </c>
      <c r="G2839" s="310">
        <v>47818</v>
      </c>
      <c r="H2839" s="77" t="s">
        <v>606</v>
      </c>
      <c r="I2839" s="68">
        <v>6</v>
      </c>
      <c r="J2839" s="68">
        <v>12</v>
      </c>
      <c r="K2839" s="68">
        <v>12</v>
      </c>
      <c r="L2839" s="68">
        <v>5</v>
      </c>
      <c r="M2839" s="77"/>
      <c r="N2839" s="77" t="s">
        <v>116</v>
      </c>
      <c r="O2839" s="103"/>
      <c r="P2839" s="103"/>
      <c r="Q2839" s="103"/>
      <c r="R2839" s="103"/>
      <c r="S2839" s="103" t="s">
        <v>1768</v>
      </c>
    </row>
    <row r="2840" spans="1:19" ht="14.5" customHeight="1">
      <c r="A2840" s="103" t="str">
        <f t="shared" si="44"/>
        <v>C0136</v>
      </c>
      <c r="B2840" s="69" t="s">
        <v>863</v>
      </c>
      <c r="C2840" s="69" t="s">
        <v>5486</v>
      </c>
      <c r="D2840" s="77" t="s">
        <v>1813</v>
      </c>
      <c r="E2840" s="77" t="s">
        <v>5605</v>
      </c>
      <c r="F2840" s="77" t="s">
        <v>5606</v>
      </c>
      <c r="G2840" s="310">
        <v>47818</v>
      </c>
      <c r="H2840" s="77" t="s">
        <v>606</v>
      </c>
      <c r="I2840" s="68">
        <v>6</v>
      </c>
      <c r="J2840" s="68">
        <v>12</v>
      </c>
      <c r="K2840" s="68">
        <v>12</v>
      </c>
      <c r="L2840" s="68">
        <v>5</v>
      </c>
      <c r="M2840" s="77"/>
      <c r="N2840" s="77" t="s">
        <v>116</v>
      </c>
      <c r="O2840" s="103"/>
      <c r="P2840" s="103"/>
      <c r="Q2840" s="103"/>
      <c r="R2840" s="103"/>
      <c r="S2840" s="103" t="s">
        <v>1768</v>
      </c>
    </row>
    <row r="2841" spans="1:19" ht="14.5" customHeight="1">
      <c r="A2841" s="103" t="str">
        <f t="shared" si="44"/>
        <v>C0136</v>
      </c>
      <c r="B2841" s="69" t="s">
        <v>863</v>
      </c>
      <c r="C2841" s="69" t="s">
        <v>5486</v>
      </c>
      <c r="D2841" s="77" t="s">
        <v>1813</v>
      </c>
      <c r="E2841" s="77" t="s">
        <v>5607</v>
      </c>
      <c r="F2841" s="77" t="s">
        <v>5608</v>
      </c>
      <c r="G2841" s="310">
        <v>47818</v>
      </c>
      <c r="H2841" s="77" t="s">
        <v>606</v>
      </c>
      <c r="I2841" s="68">
        <v>6</v>
      </c>
      <c r="J2841" s="68">
        <v>12</v>
      </c>
      <c r="K2841" s="68">
        <v>12</v>
      </c>
      <c r="L2841" s="68">
        <v>5</v>
      </c>
      <c r="M2841" s="77"/>
      <c r="N2841" s="77" t="s">
        <v>116</v>
      </c>
      <c r="O2841" s="103"/>
      <c r="P2841" s="103"/>
      <c r="Q2841" s="103"/>
      <c r="R2841" s="103"/>
      <c r="S2841" s="103" t="s">
        <v>1768</v>
      </c>
    </row>
    <row r="2842" spans="1:19" ht="14.5" customHeight="1">
      <c r="A2842" s="103" t="str">
        <f t="shared" si="44"/>
        <v>C0136</v>
      </c>
      <c r="B2842" s="69" t="s">
        <v>863</v>
      </c>
      <c r="C2842" s="69" t="s">
        <v>5486</v>
      </c>
      <c r="D2842" s="77" t="s">
        <v>1813</v>
      </c>
      <c r="E2842" s="77" t="s">
        <v>5609</v>
      </c>
      <c r="F2842" s="77" t="s">
        <v>5610</v>
      </c>
      <c r="G2842" s="310">
        <v>47818</v>
      </c>
      <c r="H2842" s="77" t="s">
        <v>606</v>
      </c>
      <c r="I2842" s="68">
        <v>6</v>
      </c>
      <c r="J2842" s="68">
        <v>12</v>
      </c>
      <c r="K2842" s="68">
        <v>12</v>
      </c>
      <c r="L2842" s="68">
        <v>5</v>
      </c>
      <c r="M2842" s="77"/>
      <c r="N2842" s="77" t="s">
        <v>116</v>
      </c>
      <c r="O2842" s="103"/>
      <c r="P2842" s="103"/>
      <c r="Q2842" s="103"/>
      <c r="R2842" s="103"/>
      <c r="S2842" s="103" t="s">
        <v>1768</v>
      </c>
    </row>
    <row r="2843" spans="1:19" ht="14.5" customHeight="1">
      <c r="A2843" s="103" t="str">
        <f t="shared" si="44"/>
        <v>C0136</v>
      </c>
      <c r="B2843" s="69" t="s">
        <v>863</v>
      </c>
      <c r="C2843" s="69" t="s">
        <v>5486</v>
      </c>
      <c r="D2843" s="77" t="s">
        <v>1813</v>
      </c>
      <c r="E2843" s="77" t="s">
        <v>5611</v>
      </c>
      <c r="F2843" s="77" t="s">
        <v>5612</v>
      </c>
      <c r="G2843" s="310">
        <v>47818</v>
      </c>
      <c r="H2843" s="77" t="s">
        <v>606</v>
      </c>
      <c r="I2843" s="68">
        <v>6</v>
      </c>
      <c r="J2843" s="68">
        <v>12</v>
      </c>
      <c r="K2843" s="68">
        <v>12</v>
      </c>
      <c r="L2843" s="68">
        <v>5</v>
      </c>
      <c r="M2843" s="77"/>
      <c r="N2843" s="77" t="s">
        <v>116</v>
      </c>
      <c r="O2843" s="103"/>
      <c r="P2843" s="103"/>
      <c r="Q2843" s="103"/>
      <c r="R2843" s="103"/>
      <c r="S2843" s="103" t="s">
        <v>1768</v>
      </c>
    </row>
    <row r="2844" spans="1:19" ht="14.5" customHeight="1">
      <c r="A2844" s="103" t="str">
        <f t="shared" si="44"/>
        <v>C0136</v>
      </c>
      <c r="B2844" s="69" t="s">
        <v>863</v>
      </c>
      <c r="C2844" s="69" t="s">
        <v>5486</v>
      </c>
      <c r="D2844" s="77" t="s">
        <v>1813</v>
      </c>
      <c r="E2844" s="77" t="s">
        <v>5613</v>
      </c>
      <c r="F2844" s="77" t="s">
        <v>5614</v>
      </c>
      <c r="G2844" s="310">
        <v>47818</v>
      </c>
      <c r="H2844" s="77" t="s">
        <v>606</v>
      </c>
      <c r="I2844" s="68">
        <v>6</v>
      </c>
      <c r="J2844" s="68">
        <v>12</v>
      </c>
      <c r="K2844" s="68">
        <v>12</v>
      </c>
      <c r="L2844" s="68">
        <v>5</v>
      </c>
      <c r="M2844" s="77"/>
      <c r="N2844" s="77" t="s">
        <v>116</v>
      </c>
      <c r="O2844" s="103"/>
      <c r="P2844" s="103"/>
      <c r="Q2844" s="103"/>
      <c r="R2844" s="103"/>
      <c r="S2844" s="103" t="s">
        <v>1768</v>
      </c>
    </row>
    <row r="2845" spans="1:19" ht="14.5" customHeight="1">
      <c r="A2845" s="103" t="str">
        <f t="shared" si="44"/>
        <v>C0136</v>
      </c>
      <c r="B2845" s="69" t="s">
        <v>863</v>
      </c>
      <c r="C2845" s="69" t="s">
        <v>5486</v>
      </c>
      <c r="D2845" s="77" t="s">
        <v>1813</v>
      </c>
      <c r="E2845" s="77" t="s">
        <v>5615</v>
      </c>
      <c r="F2845" s="77" t="s">
        <v>5616</v>
      </c>
      <c r="G2845" s="310">
        <v>47818</v>
      </c>
      <c r="H2845" s="77" t="s">
        <v>606</v>
      </c>
      <c r="I2845" s="68">
        <v>6</v>
      </c>
      <c r="J2845" s="68">
        <v>12</v>
      </c>
      <c r="K2845" s="68">
        <v>12</v>
      </c>
      <c r="L2845" s="68">
        <v>5</v>
      </c>
      <c r="M2845" s="77"/>
      <c r="N2845" s="77" t="s">
        <v>116</v>
      </c>
      <c r="O2845" s="103"/>
      <c r="P2845" s="103"/>
      <c r="Q2845" s="103"/>
      <c r="R2845" s="103"/>
      <c r="S2845" s="103" t="s">
        <v>1768</v>
      </c>
    </row>
    <row r="2846" spans="1:19" ht="14.5" customHeight="1">
      <c r="A2846" s="103" t="str">
        <f t="shared" si="44"/>
        <v>C0136</v>
      </c>
      <c r="B2846" s="69" t="s">
        <v>863</v>
      </c>
      <c r="C2846" s="69" t="s">
        <v>5486</v>
      </c>
      <c r="D2846" s="77" t="s">
        <v>1813</v>
      </c>
      <c r="E2846" s="77" t="s">
        <v>5617</v>
      </c>
      <c r="F2846" s="77" t="s">
        <v>5618</v>
      </c>
      <c r="G2846" s="310">
        <v>47818</v>
      </c>
      <c r="H2846" s="77" t="s">
        <v>606</v>
      </c>
      <c r="I2846" s="68">
        <v>6</v>
      </c>
      <c r="J2846" s="68">
        <v>12</v>
      </c>
      <c r="K2846" s="68">
        <v>12</v>
      </c>
      <c r="L2846" s="68">
        <v>5</v>
      </c>
      <c r="M2846" s="77"/>
      <c r="N2846" s="77" t="s">
        <v>116</v>
      </c>
      <c r="O2846" s="103"/>
      <c r="P2846" s="103"/>
      <c r="Q2846" s="103"/>
      <c r="R2846" s="103"/>
      <c r="S2846" s="103" t="s">
        <v>1768</v>
      </c>
    </row>
    <row r="2847" spans="1:19" ht="14.5" customHeight="1">
      <c r="A2847" s="103" t="str">
        <f t="shared" si="44"/>
        <v>C0136</v>
      </c>
      <c r="B2847" s="69" t="s">
        <v>863</v>
      </c>
      <c r="C2847" s="69" t="s">
        <v>5486</v>
      </c>
      <c r="D2847" s="77" t="s">
        <v>1813</v>
      </c>
      <c r="E2847" s="77" t="s">
        <v>5619</v>
      </c>
      <c r="F2847" s="77" t="s">
        <v>5620</v>
      </c>
      <c r="G2847" s="310">
        <v>47818</v>
      </c>
      <c r="H2847" s="77" t="s">
        <v>606</v>
      </c>
      <c r="I2847" s="68">
        <v>6</v>
      </c>
      <c r="J2847" s="68">
        <v>12</v>
      </c>
      <c r="K2847" s="68">
        <v>12</v>
      </c>
      <c r="L2847" s="68">
        <v>5</v>
      </c>
      <c r="M2847" s="77"/>
      <c r="N2847" s="77" t="s">
        <v>116</v>
      </c>
      <c r="O2847" s="103"/>
      <c r="P2847" s="103"/>
      <c r="Q2847" s="103"/>
      <c r="R2847" s="103"/>
      <c r="S2847" s="103" t="s">
        <v>1768</v>
      </c>
    </row>
    <row r="2848" spans="1:19" ht="14.5" customHeight="1">
      <c r="A2848" s="103" t="str">
        <f t="shared" si="44"/>
        <v>C0136</v>
      </c>
      <c r="B2848" s="69" t="s">
        <v>863</v>
      </c>
      <c r="C2848" s="69" t="s">
        <v>5486</v>
      </c>
      <c r="D2848" s="77" t="s">
        <v>1813</v>
      </c>
      <c r="E2848" s="77" t="s">
        <v>5621</v>
      </c>
      <c r="F2848" s="77" t="s">
        <v>5622</v>
      </c>
      <c r="G2848" s="310">
        <v>47818</v>
      </c>
      <c r="H2848" s="77" t="s">
        <v>606</v>
      </c>
      <c r="I2848" s="68">
        <v>6</v>
      </c>
      <c r="J2848" s="68">
        <v>12</v>
      </c>
      <c r="K2848" s="68">
        <v>12</v>
      </c>
      <c r="L2848" s="68">
        <v>5</v>
      </c>
      <c r="M2848" s="77"/>
      <c r="N2848" s="77" t="s">
        <v>116</v>
      </c>
      <c r="O2848" s="103"/>
      <c r="P2848" s="103"/>
      <c r="Q2848" s="103"/>
      <c r="R2848" s="103"/>
      <c r="S2848" s="103" t="s">
        <v>1768</v>
      </c>
    </row>
    <row r="2849" spans="1:19" ht="14.5" customHeight="1">
      <c r="A2849" s="103" t="str">
        <f t="shared" si="44"/>
        <v>C0136</v>
      </c>
      <c r="B2849" s="69" t="s">
        <v>863</v>
      </c>
      <c r="C2849" s="69" t="s">
        <v>5486</v>
      </c>
      <c r="D2849" s="77" t="s">
        <v>1813</v>
      </c>
      <c r="E2849" s="77" t="s">
        <v>5623</v>
      </c>
      <c r="F2849" s="77" t="s">
        <v>5624</v>
      </c>
      <c r="G2849" s="310">
        <v>47818</v>
      </c>
      <c r="H2849" s="77" t="s">
        <v>606</v>
      </c>
      <c r="I2849" s="68">
        <v>6</v>
      </c>
      <c r="J2849" s="68">
        <v>12</v>
      </c>
      <c r="K2849" s="68">
        <v>12</v>
      </c>
      <c r="L2849" s="68">
        <v>5</v>
      </c>
      <c r="M2849" s="77"/>
      <c r="N2849" s="77" t="s">
        <v>116</v>
      </c>
      <c r="O2849" s="103"/>
      <c r="P2849" s="103"/>
      <c r="Q2849" s="103"/>
      <c r="R2849" s="103"/>
      <c r="S2849" s="103" t="s">
        <v>1768</v>
      </c>
    </row>
    <row r="2850" spans="1:19" ht="14.5" customHeight="1">
      <c r="A2850" s="103" t="str">
        <f t="shared" si="44"/>
        <v>C0136</v>
      </c>
      <c r="B2850" s="69" t="s">
        <v>863</v>
      </c>
      <c r="C2850" s="69" t="s">
        <v>5486</v>
      </c>
      <c r="D2850" s="77" t="s">
        <v>1813</v>
      </c>
      <c r="E2850" s="77" t="s">
        <v>5625</v>
      </c>
      <c r="F2850" s="77" t="s">
        <v>5626</v>
      </c>
      <c r="G2850" s="310">
        <v>47818</v>
      </c>
      <c r="H2850" s="77" t="s">
        <v>606</v>
      </c>
      <c r="I2850" s="68">
        <v>6</v>
      </c>
      <c r="J2850" s="68">
        <v>12</v>
      </c>
      <c r="K2850" s="68">
        <v>12</v>
      </c>
      <c r="L2850" s="68">
        <v>5</v>
      </c>
      <c r="M2850" s="77"/>
      <c r="N2850" s="77" t="s">
        <v>116</v>
      </c>
      <c r="O2850" s="103"/>
      <c r="P2850" s="103"/>
      <c r="Q2850" s="103"/>
      <c r="R2850" s="103"/>
      <c r="S2850" s="103" t="s">
        <v>1768</v>
      </c>
    </row>
    <row r="2851" spans="1:19" ht="14.5" customHeight="1">
      <c r="A2851" s="103" t="str">
        <f t="shared" si="44"/>
        <v>C0136</v>
      </c>
      <c r="B2851" s="69" t="s">
        <v>863</v>
      </c>
      <c r="C2851" s="69" t="s">
        <v>5486</v>
      </c>
      <c r="D2851" s="77" t="s">
        <v>1813</v>
      </c>
      <c r="E2851" s="77" t="s">
        <v>5627</v>
      </c>
      <c r="F2851" s="77" t="s">
        <v>5628</v>
      </c>
      <c r="G2851" s="310">
        <v>47818</v>
      </c>
      <c r="H2851" s="77" t="s">
        <v>606</v>
      </c>
      <c r="I2851" s="68">
        <v>6</v>
      </c>
      <c r="J2851" s="68">
        <v>12</v>
      </c>
      <c r="K2851" s="68">
        <v>12</v>
      </c>
      <c r="L2851" s="68">
        <v>5</v>
      </c>
      <c r="M2851" s="77"/>
      <c r="N2851" s="77" t="s">
        <v>116</v>
      </c>
      <c r="O2851" s="103"/>
      <c r="P2851" s="103"/>
      <c r="Q2851" s="103"/>
      <c r="R2851" s="103"/>
      <c r="S2851" s="103" t="s">
        <v>1768</v>
      </c>
    </row>
    <row r="2852" spans="1:19" ht="14.5" customHeight="1">
      <c r="A2852" s="103" t="str">
        <f t="shared" si="44"/>
        <v>C0136</v>
      </c>
      <c r="B2852" s="69" t="s">
        <v>863</v>
      </c>
      <c r="C2852" s="69" t="s">
        <v>5486</v>
      </c>
      <c r="D2852" s="77" t="s">
        <v>1813</v>
      </c>
      <c r="E2852" s="77" t="s">
        <v>5629</v>
      </c>
      <c r="F2852" s="77" t="s">
        <v>5630</v>
      </c>
      <c r="G2852" s="310">
        <v>47818</v>
      </c>
      <c r="H2852" s="77" t="s">
        <v>606</v>
      </c>
      <c r="I2852" s="68">
        <v>6</v>
      </c>
      <c r="J2852" s="68">
        <v>12</v>
      </c>
      <c r="K2852" s="68">
        <v>12</v>
      </c>
      <c r="L2852" s="68">
        <v>5</v>
      </c>
      <c r="M2852" s="77"/>
      <c r="N2852" s="77" t="s">
        <v>116</v>
      </c>
      <c r="O2852" s="103"/>
      <c r="P2852" s="103"/>
      <c r="Q2852" s="103"/>
      <c r="R2852" s="103"/>
      <c r="S2852" s="103" t="s">
        <v>1768</v>
      </c>
    </row>
    <row r="2853" spans="1:19" ht="14.5" customHeight="1">
      <c r="A2853" s="103" t="str">
        <f t="shared" si="44"/>
        <v>C0136</v>
      </c>
      <c r="B2853" s="69" t="s">
        <v>863</v>
      </c>
      <c r="C2853" s="69" t="s">
        <v>5486</v>
      </c>
      <c r="D2853" s="77" t="s">
        <v>1813</v>
      </c>
      <c r="E2853" s="77" t="s">
        <v>5631</v>
      </c>
      <c r="F2853" s="77" t="s">
        <v>5632</v>
      </c>
      <c r="G2853" s="310">
        <v>47818</v>
      </c>
      <c r="H2853" s="77" t="s">
        <v>606</v>
      </c>
      <c r="I2853" s="68">
        <v>6</v>
      </c>
      <c r="J2853" s="68">
        <v>12</v>
      </c>
      <c r="K2853" s="68">
        <v>12</v>
      </c>
      <c r="L2853" s="68">
        <v>5</v>
      </c>
      <c r="M2853" s="77"/>
      <c r="N2853" s="77" t="s">
        <v>116</v>
      </c>
      <c r="O2853" s="103"/>
      <c r="P2853" s="103"/>
      <c r="Q2853" s="103"/>
      <c r="R2853" s="103"/>
      <c r="S2853" s="103" t="s">
        <v>1768</v>
      </c>
    </row>
    <row r="2854" spans="1:19" ht="14.5" customHeight="1">
      <c r="A2854" s="103" t="str">
        <f t="shared" si="44"/>
        <v>C0136</v>
      </c>
      <c r="B2854" s="69" t="s">
        <v>863</v>
      </c>
      <c r="C2854" s="69" t="s">
        <v>5486</v>
      </c>
      <c r="D2854" s="77" t="s">
        <v>1813</v>
      </c>
      <c r="E2854" s="77" t="s">
        <v>5633</v>
      </c>
      <c r="F2854" s="77" t="s">
        <v>5634</v>
      </c>
      <c r="G2854" s="310">
        <v>47818</v>
      </c>
      <c r="H2854" s="77" t="s">
        <v>606</v>
      </c>
      <c r="I2854" s="68">
        <v>6</v>
      </c>
      <c r="J2854" s="68">
        <v>12</v>
      </c>
      <c r="K2854" s="68">
        <v>12</v>
      </c>
      <c r="L2854" s="68">
        <v>5</v>
      </c>
      <c r="M2854" s="77"/>
      <c r="N2854" s="77" t="s">
        <v>116</v>
      </c>
      <c r="O2854" s="103"/>
      <c r="P2854" s="103"/>
      <c r="Q2854" s="103"/>
      <c r="R2854" s="103"/>
      <c r="S2854" s="103" t="s">
        <v>1768</v>
      </c>
    </row>
    <row r="2855" spans="1:19" ht="14.5" customHeight="1">
      <c r="A2855" s="103" t="str">
        <f t="shared" si="44"/>
        <v>C0136</v>
      </c>
      <c r="B2855" s="69" t="s">
        <v>863</v>
      </c>
      <c r="C2855" s="69" t="s">
        <v>5486</v>
      </c>
      <c r="D2855" s="77" t="s">
        <v>1813</v>
      </c>
      <c r="E2855" s="77" t="s">
        <v>5635</v>
      </c>
      <c r="F2855" s="77" t="s">
        <v>5636</v>
      </c>
      <c r="G2855" s="310">
        <v>47818</v>
      </c>
      <c r="H2855" s="77" t="s">
        <v>606</v>
      </c>
      <c r="I2855" s="68">
        <v>6</v>
      </c>
      <c r="J2855" s="68">
        <v>12</v>
      </c>
      <c r="K2855" s="68">
        <v>12</v>
      </c>
      <c r="L2855" s="68">
        <v>5</v>
      </c>
      <c r="M2855" s="77"/>
      <c r="N2855" s="77" t="s">
        <v>116</v>
      </c>
      <c r="O2855" s="103"/>
      <c r="P2855" s="103"/>
      <c r="Q2855" s="103"/>
      <c r="R2855" s="103"/>
      <c r="S2855" s="103" t="s">
        <v>1768</v>
      </c>
    </row>
    <row r="2856" spans="1:19" ht="14.5" customHeight="1">
      <c r="A2856" s="103" t="str">
        <f t="shared" si="44"/>
        <v>C0136</v>
      </c>
      <c r="B2856" s="69" t="s">
        <v>863</v>
      </c>
      <c r="C2856" s="69" t="s">
        <v>5486</v>
      </c>
      <c r="D2856" s="77" t="s">
        <v>1813</v>
      </c>
      <c r="E2856" s="77" t="s">
        <v>5637</v>
      </c>
      <c r="F2856" s="77" t="s">
        <v>5638</v>
      </c>
      <c r="G2856" s="310">
        <v>47818</v>
      </c>
      <c r="H2856" s="77" t="s">
        <v>606</v>
      </c>
      <c r="I2856" s="68">
        <v>6</v>
      </c>
      <c r="J2856" s="68">
        <v>12</v>
      </c>
      <c r="K2856" s="68">
        <v>12</v>
      </c>
      <c r="L2856" s="68">
        <v>5</v>
      </c>
      <c r="M2856" s="77"/>
      <c r="N2856" s="77" t="s">
        <v>116</v>
      </c>
      <c r="O2856" s="103"/>
      <c r="P2856" s="103"/>
      <c r="Q2856" s="103"/>
      <c r="R2856" s="103"/>
      <c r="S2856" s="103" t="s">
        <v>1768</v>
      </c>
    </row>
    <row r="2857" spans="1:19" ht="14.5" customHeight="1">
      <c r="A2857" s="103" t="str">
        <f t="shared" si="44"/>
        <v>C0136</v>
      </c>
      <c r="B2857" s="69" t="s">
        <v>863</v>
      </c>
      <c r="C2857" s="69" t="s">
        <v>5486</v>
      </c>
      <c r="D2857" s="77" t="s">
        <v>1813</v>
      </c>
      <c r="E2857" s="77" t="s">
        <v>5639</v>
      </c>
      <c r="F2857" s="77" t="s">
        <v>5640</v>
      </c>
      <c r="G2857" s="310">
        <v>47818</v>
      </c>
      <c r="H2857" s="77" t="s">
        <v>606</v>
      </c>
      <c r="I2857" s="68">
        <v>6</v>
      </c>
      <c r="J2857" s="68">
        <v>12</v>
      </c>
      <c r="K2857" s="68">
        <v>12</v>
      </c>
      <c r="L2857" s="68">
        <v>5</v>
      </c>
      <c r="M2857" s="77"/>
      <c r="N2857" s="77" t="s">
        <v>116</v>
      </c>
      <c r="O2857" s="103"/>
      <c r="P2857" s="103"/>
      <c r="Q2857" s="103"/>
      <c r="R2857" s="103"/>
      <c r="S2857" s="103" t="s">
        <v>1768</v>
      </c>
    </row>
    <row r="2858" spans="1:19" ht="14.5" customHeight="1">
      <c r="A2858" s="103" t="str">
        <f t="shared" si="44"/>
        <v>C0136</v>
      </c>
      <c r="B2858" s="69" t="s">
        <v>863</v>
      </c>
      <c r="C2858" s="69" t="s">
        <v>5486</v>
      </c>
      <c r="D2858" s="77" t="s">
        <v>1813</v>
      </c>
      <c r="E2858" s="77" t="s">
        <v>5641</v>
      </c>
      <c r="F2858" s="77" t="s">
        <v>5642</v>
      </c>
      <c r="G2858" s="310">
        <v>47818</v>
      </c>
      <c r="H2858" s="77" t="s">
        <v>606</v>
      </c>
      <c r="I2858" s="68">
        <v>6</v>
      </c>
      <c r="J2858" s="68">
        <v>12</v>
      </c>
      <c r="K2858" s="68">
        <v>12</v>
      </c>
      <c r="L2858" s="68">
        <v>5</v>
      </c>
      <c r="M2858" s="77"/>
      <c r="N2858" s="77" t="s">
        <v>116</v>
      </c>
      <c r="O2858" s="103"/>
      <c r="P2858" s="103"/>
      <c r="Q2858" s="103"/>
      <c r="R2858" s="103"/>
      <c r="S2858" s="103" t="s">
        <v>1768</v>
      </c>
    </row>
    <row r="2859" spans="1:19" ht="14.5" customHeight="1">
      <c r="A2859" s="103" t="str">
        <f t="shared" si="44"/>
        <v>C0136</v>
      </c>
      <c r="B2859" s="69" t="s">
        <v>863</v>
      </c>
      <c r="C2859" s="69" t="s">
        <v>5486</v>
      </c>
      <c r="D2859" s="77" t="s">
        <v>1813</v>
      </c>
      <c r="E2859" s="77" t="s">
        <v>5643</v>
      </c>
      <c r="F2859" s="77" t="s">
        <v>5644</v>
      </c>
      <c r="G2859" s="310">
        <v>47818</v>
      </c>
      <c r="H2859" s="77" t="s">
        <v>606</v>
      </c>
      <c r="I2859" s="68">
        <v>6</v>
      </c>
      <c r="J2859" s="68">
        <v>12</v>
      </c>
      <c r="K2859" s="68">
        <v>12</v>
      </c>
      <c r="L2859" s="68">
        <v>5</v>
      </c>
      <c r="M2859" s="77"/>
      <c r="N2859" s="77" t="s">
        <v>116</v>
      </c>
      <c r="O2859" s="103"/>
      <c r="P2859" s="103"/>
      <c r="Q2859" s="103"/>
      <c r="R2859" s="103"/>
      <c r="S2859" s="103" t="s">
        <v>1768</v>
      </c>
    </row>
    <row r="2860" spans="1:19" ht="14.5" customHeight="1">
      <c r="A2860" s="103" t="str">
        <f t="shared" si="44"/>
        <v>C0136</v>
      </c>
      <c r="B2860" s="69" t="s">
        <v>863</v>
      </c>
      <c r="C2860" s="69" t="s">
        <v>5486</v>
      </c>
      <c r="D2860" s="77" t="s">
        <v>1813</v>
      </c>
      <c r="E2860" s="77" t="s">
        <v>5645</v>
      </c>
      <c r="F2860" s="77" t="s">
        <v>5646</v>
      </c>
      <c r="G2860" s="310">
        <v>47818</v>
      </c>
      <c r="H2860" s="77" t="s">
        <v>606</v>
      </c>
      <c r="I2860" s="68">
        <v>6</v>
      </c>
      <c r="J2860" s="68">
        <v>12</v>
      </c>
      <c r="K2860" s="68">
        <v>12</v>
      </c>
      <c r="L2860" s="68">
        <v>5</v>
      </c>
      <c r="M2860" s="77"/>
      <c r="N2860" s="77" t="s">
        <v>116</v>
      </c>
      <c r="O2860" s="103"/>
      <c r="P2860" s="103"/>
      <c r="Q2860" s="103"/>
      <c r="R2860" s="103"/>
      <c r="S2860" s="103" t="s">
        <v>1768</v>
      </c>
    </row>
    <row r="2861" spans="1:19" ht="14.5" customHeight="1">
      <c r="A2861" s="103" t="str">
        <f t="shared" si="44"/>
        <v>C0136</v>
      </c>
      <c r="B2861" s="69" t="s">
        <v>863</v>
      </c>
      <c r="C2861" s="69" t="s">
        <v>5486</v>
      </c>
      <c r="D2861" s="77" t="s">
        <v>1813</v>
      </c>
      <c r="E2861" s="77" t="s">
        <v>5647</v>
      </c>
      <c r="F2861" s="77" t="s">
        <v>5648</v>
      </c>
      <c r="G2861" s="310">
        <v>47818</v>
      </c>
      <c r="H2861" s="77" t="s">
        <v>606</v>
      </c>
      <c r="I2861" s="68">
        <v>6</v>
      </c>
      <c r="J2861" s="68">
        <v>12</v>
      </c>
      <c r="K2861" s="68">
        <v>12</v>
      </c>
      <c r="L2861" s="68">
        <v>5</v>
      </c>
      <c r="M2861" s="77"/>
      <c r="N2861" s="77" t="s">
        <v>116</v>
      </c>
      <c r="O2861" s="103"/>
      <c r="P2861" s="103"/>
      <c r="Q2861" s="103"/>
      <c r="R2861" s="103"/>
      <c r="S2861" s="103" t="s">
        <v>1768</v>
      </c>
    </row>
    <row r="2862" spans="1:19" ht="14.5" customHeight="1">
      <c r="A2862" s="103" t="str">
        <f t="shared" si="44"/>
        <v>C0136</v>
      </c>
      <c r="B2862" s="69" t="s">
        <v>863</v>
      </c>
      <c r="C2862" s="69" t="s">
        <v>5486</v>
      </c>
      <c r="D2862" s="77" t="s">
        <v>1813</v>
      </c>
      <c r="E2862" s="77" t="s">
        <v>5649</v>
      </c>
      <c r="F2862" s="77" t="s">
        <v>5650</v>
      </c>
      <c r="G2862" s="310">
        <v>47818</v>
      </c>
      <c r="H2862" s="77" t="s">
        <v>606</v>
      </c>
      <c r="I2862" s="68">
        <v>6</v>
      </c>
      <c r="J2862" s="68">
        <v>12</v>
      </c>
      <c r="K2862" s="68">
        <v>12</v>
      </c>
      <c r="L2862" s="68">
        <v>5</v>
      </c>
      <c r="M2862" s="77"/>
      <c r="N2862" s="77" t="s">
        <v>116</v>
      </c>
      <c r="O2862" s="103"/>
      <c r="P2862" s="103"/>
      <c r="Q2862" s="103"/>
      <c r="R2862" s="103"/>
      <c r="S2862" s="103" t="s">
        <v>1768</v>
      </c>
    </row>
    <row r="2863" spans="1:19" ht="14.5" customHeight="1">
      <c r="A2863" s="103" t="str">
        <f t="shared" si="44"/>
        <v>C0136</v>
      </c>
      <c r="B2863" s="69" t="s">
        <v>863</v>
      </c>
      <c r="C2863" s="69" t="s">
        <v>5486</v>
      </c>
      <c r="D2863" s="77" t="s">
        <v>1813</v>
      </c>
      <c r="E2863" s="77" t="s">
        <v>5651</v>
      </c>
      <c r="F2863" s="77" t="s">
        <v>5652</v>
      </c>
      <c r="G2863" s="310">
        <v>47818</v>
      </c>
      <c r="H2863" s="77" t="s">
        <v>606</v>
      </c>
      <c r="I2863" s="68">
        <v>6</v>
      </c>
      <c r="J2863" s="68">
        <v>12</v>
      </c>
      <c r="K2863" s="68">
        <v>12</v>
      </c>
      <c r="L2863" s="68">
        <v>5</v>
      </c>
      <c r="M2863" s="77"/>
      <c r="N2863" s="77" t="s">
        <v>116</v>
      </c>
      <c r="O2863" s="103"/>
      <c r="P2863" s="103"/>
      <c r="Q2863" s="103"/>
      <c r="R2863" s="103"/>
      <c r="S2863" s="103" t="s">
        <v>1768</v>
      </c>
    </row>
    <row r="2864" spans="1:19" ht="14.5" customHeight="1">
      <c r="A2864" s="103" t="str">
        <f t="shared" si="44"/>
        <v>C0136</v>
      </c>
      <c r="B2864" s="69" t="s">
        <v>863</v>
      </c>
      <c r="C2864" s="69" t="s">
        <v>5486</v>
      </c>
      <c r="D2864" s="77" t="s">
        <v>1813</v>
      </c>
      <c r="E2864" s="77" t="s">
        <v>5653</v>
      </c>
      <c r="F2864" s="77" t="s">
        <v>5654</v>
      </c>
      <c r="G2864" s="310">
        <v>47818</v>
      </c>
      <c r="H2864" s="77" t="s">
        <v>606</v>
      </c>
      <c r="I2864" s="68">
        <v>6</v>
      </c>
      <c r="J2864" s="68">
        <v>12</v>
      </c>
      <c r="K2864" s="68">
        <v>12</v>
      </c>
      <c r="L2864" s="68">
        <v>5</v>
      </c>
      <c r="M2864" s="77"/>
      <c r="N2864" s="77" t="s">
        <v>116</v>
      </c>
      <c r="O2864" s="103"/>
      <c r="P2864" s="103"/>
      <c r="Q2864" s="103"/>
      <c r="R2864" s="103"/>
      <c r="S2864" s="103" t="s">
        <v>1768</v>
      </c>
    </row>
    <row r="2865" spans="1:19" ht="14.5" customHeight="1">
      <c r="A2865" s="103" t="str">
        <f t="shared" si="44"/>
        <v>C0136</v>
      </c>
      <c r="B2865" s="69" t="s">
        <v>863</v>
      </c>
      <c r="C2865" s="69" t="s">
        <v>5486</v>
      </c>
      <c r="D2865" s="77" t="s">
        <v>1813</v>
      </c>
      <c r="E2865" s="77" t="s">
        <v>5655</v>
      </c>
      <c r="F2865" s="77" t="s">
        <v>5656</v>
      </c>
      <c r="G2865" s="310">
        <v>47818</v>
      </c>
      <c r="H2865" s="77" t="s">
        <v>606</v>
      </c>
      <c r="I2865" s="68">
        <v>6</v>
      </c>
      <c r="J2865" s="68">
        <v>12</v>
      </c>
      <c r="K2865" s="68">
        <v>12</v>
      </c>
      <c r="L2865" s="68">
        <v>5</v>
      </c>
      <c r="M2865" s="77"/>
      <c r="N2865" s="77" t="s">
        <v>116</v>
      </c>
      <c r="O2865" s="103"/>
      <c r="P2865" s="103"/>
      <c r="Q2865" s="103"/>
      <c r="R2865" s="103"/>
      <c r="S2865" s="103" t="s">
        <v>1768</v>
      </c>
    </row>
    <row r="2866" spans="1:19" ht="14.5" customHeight="1">
      <c r="A2866" s="103" t="str">
        <f t="shared" si="44"/>
        <v>C0136</v>
      </c>
      <c r="B2866" s="69" t="s">
        <v>863</v>
      </c>
      <c r="C2866" s="69" t="s">
        <v>5486</v>
      </c>
      <c r="D2866" s="77" t="s">
        <v>1813</v>
      </c>
      <c r="E2866" s="77" t="s">
        <v>5657</v>
      </c>
      <c r="F2866" s="77" t="s">
        <v>5658</v>
      </c>
      <c r="G2866" s="310">
        <v>47818</v>
      </c>
      <c r="H2866" s="77" t="s">
        <v>606</v>
      </c>
      <c r="I2866" s="68">
        <v>6</v>
      </c>
      <c r="J2866" s="68">
        <v>12</v>
      </c>
      <c r="K2866" s="68">
        <v>12</v>
      </c>
      <c r="L2866" s="68">
        <v>5</v>
      </c>
      <c r="M2866" s="77"/>
      <c r="N2866" s="77" t="s">
        <v>116</v>
      </c>
      <c r="O2866" s="103"/>
      <c r="P2866" s="103"/>
      <c r="Q2866" s="103"/>
      <c r="R2866" s="103"/>
      <c r="S2866" s="103" t="s">
        <v>1768</v>
      </c>
    </row>
    <row r="2867" spans="1:19" ht="14.5" customHeight="1">
      <c r="A2867" s="103" t="str">
        <f t="shared" si="44"/>
        <v>C0136</v>
      </c>
      <c r="B2867" s="69" t="s">
        <v>863</v>
      </c>
      <c r="C2867" s="69" t="s">
        <v>5486</v>
      </c>
      <c r="D2867" s="77" t="s">
        <v>1813</v>
      </c>
      <c r="E2867" s="77" t="s">
        <v>5659</v>
      </c>
      <c r="F2867" s="77" t="s">
        <v>5660</v>
      </c>
      <c r="G2867" s="310">
        <v>47818</v>
      </c>
      <c r="H2867" s="77" t="s">
        <v>606</v>
      </c>
      <c r="I2867" s="68">
        <v>6</v>
      </c>
      <c r="J2867" s="68">
        <v>12</v>
      </c>
      <c r="K2867" s="68">
        <v>12</v>
      </c>
      <c r="L2867" s="68">
        <v>5</v>
      </c>
      <c r="M2867" s="77"/>
      <c r="N2867" s="77" t="s">
        <v>116</v>
      </c>
      <c r="O2867" s="103"/>
      <c r="P2867" s="103"/>
      <c r="Q2867" s="103"/>
      <c r="R2867" s="103"/>
      <c r="S2867" s="103" t="s">
        <v>1768</v>
      </c>
    </row>
    <row r="2868" spans="1:19" ht="14.5" customHeight="1">
      <c r="A2868" s="103" t="str">
        <f t="shared" si="44"/>
        <v>C0136</v>
      </c>
      <c r="B2868" s="69" t="s">
        <v>863</v>
      </c>
      <c r="C2868" s="69" t="s">
        <v>5486</v>
      </c>
      <c r="D2868" s="77" t="s">
        <v>1813</v>
      </c>
      <c r="E2868" s="77" t="s">
        <v>5661</v>
      </c>
      <c r="F2868" s="77" t="s">
        <v>5662</v>
      </c>
      <c r="G2868" s="310">
        <v>47818</v>
      </c>
      <c r="H2868" s="77" t="s">
        <v>606</v>
      </c>
      <c r="I2868" s="68">
        <v>6</v>
      </c>
      <c r="J2868" s="68">
        <v>12</v>
      </c>
      <c r="K2868" s="68">
        <v>12</v>
      </c>
      <c r="L2868" s="68">
        <v>5</v>
      </c>
      <c r="M2868" s="77"/>
      <c r="N2868" s="77" t="s">
        <v>116</v>
      </c>
      <c r="O2868" s="103"/>
      <c r="P2868" s="103"/>
      <c r="Q2868" s="103"/>
      <c r="R2868" s="103"/>
      <c r="S2868" s="103" t="s">
        <v>1768</v>
      </c>
    </row>
    <row r="2869" spans="1:19" ht="14.5" customHeight="1">
      <c r="A2869" s="103" t="str">
        <f t="shared" si="44"/>
        <v>C0136</v>
      </c>
      <c r="B2869" s="69" t="s">
        <v>863</v>
      </c>
      <c r="C2869" s="69" t="s">
        <v>5486</v>
      </c>
      <c r="D2869" s="77" t="s">
        <v>1813</v>
      </c>
      <c r="E2869" s="77" t="s">
        <v>5663</v>
      </c>
      <c r="F2869" s="77" t="s">
        <v>5664</v>
      </c>
      <c r="G2869" s="310">
        <v>47818</v>
      </c>
      <c r="H2869" s="77" t="s">
        <v>606</v>
      </c>
      <c r="I2869" s="68">
        <v>6</v>
      </c>
      <c r="J2869" s="68">
        <v>12</v>
      </c>
      <c r="K2869" s="68">
        <v>12</v>
      </c>
      <c r="L2869" s="68">
        <v>5</v>
      </c>
      <c r="M2869" s="77"/>
      <c r="N2869" s="77" t="s">
        <v>116</v>
      </c>
      <c r="O2869" s="103"/>
      <c r="P2869" s="103"/>
      <c r="Q2869" s="103"/>
      <c r="R2869" s="103"/>
      <c r="S2869" s="103" t="s">
        <v>1768</v>
      </c>
    </row>
    <row r="2870" spans="1:19" ht="14.5" customHeight="1">
      <c r="A2870" s="103" t="str">
        <f t="shared" si="44"/>
        <v>C0136</v>
      </c>
      <c r="B2870" s="69" t="s">
        <v>863</v>
      </c>
      <c r="C2870" s="69" t="s">
        <v>5486</v>
      </c>
      <c r="D2870" s="77" t="s">
        <v>1813</v>
      </c>
      <c r="E2870" s="77" t="s">
        <v>5665</v>
      </c>
      <c r="F2870" s="77" t="s">
        <v>5666</v>
      </c>
      <c r="G2870" s="310">
        <v>47818</v>
      </c>
      <c r="H2870" s="77" t="s">
        <v>606</v>
      </c>
      <c r="I2870" s="68">
        <v>6</v>
      </c>
      <c r="J2870" s="68">
        <v>12</v>
      </c>
      <c r="K2870" s="68">
        <v>12</v>
      </c>
      <c r="L2870" s="68">
        <v>5</v>
      </c>
      <c r="M2870" s="77"/>
      <c r="N2870" s="77" t="s">
        <v>116</v>
      </c>
      <c r="O2870" s="103"/>
      <c r="P2870" s="103"/>
      <c r="Q2870" s="103"/>
      <c r="R2870" s="103"/>
      <c r="S2870" s="103" t="s">
        <v>1768</v>
      </c>
    </row>
    <row r="2871" spans="1:19" ht="14.5" customHeight="1">
      <c r="A2871" s="103" t="str">
        <f t="shared" si="44"/>
        <v>C0136</v>
      </c>
      <c r="B2871" s="69" t="s">
        <v>863</v>
      </c>
      <c r="C2871" s="69" t="s">
        <v>5486</v>
      </c>
      <c r="D2871" s="77" t="s">
        <v>1813</v>
      </c>
      <c r="E2871" s="77" t="s">
        <v>5667</v>
      </c>
      <c r="F2871" s="77" t="s">
        <v>5668</v>
      </c>
      <c r="G2871" s="310">
        <v>47818</v>
      </c>
      <c r="H2871" s="77" t="s">
        <v>606</v>
      </c>
      <c r="I2871" s="68">
        <v>6</v>
      </c>
      <c r="J2871" s="68">
        <v>12</v>
      </c>
      <c r="K2871" s="68">
        <v>12</v>
      </c>
      <c r="L2871" s="68">
        <v>5</v>
      </c>
      <c r="M2871" s="77"/>
      <c r="N2871" s="77" t="s">
        <v>116</v>
      </c>
      <c r="O2871" s="103"/>
      <c r="P2871" s="103"/>
      <c r="Q2871" s="103"/>
      <c r="R2871" s="103"/>
      <c r="S2871" s="103" t="s">
        <v>1768</v>
      </c>
    </row>
    <row r="2872" spans="1:19" ht="14.5" customHeight="1">
      <c r="A2872" s="103" t="str">
        <f t="shared" si="44"/>
        <v>C0136</v>
      </c>
      <c r="B2872" s="69" t="s">
        <v>863</v>
      </c>
      <c r="C2872" s="69" t="s">
        <v>5486</v>
      </c>
      <c r="D2872" s="77" t="s">
        <v>1813</v>
      </c>
      <c r="E2872" s="77" t="s">
        <v>5669</v>
      </c>
      <c r="F2872" s="77" t="s">
        <v>5670</v>
      </c>
      <c r="G2872" s="310">
        <v>47818</v>
      </c>
      <c r="H2872" s="77" t="s">
        <v>606</v>
      </c>
      <c r="I2872" s="68">
        <v>6</v>
      </c>
      <c r="J2872" s="68">
        <v>12</v>
      </c>
      <c r="K2872" s="68">
        <v>12</v>
      </c>
      <c r="L2872" s="68">
        <v>5</v>
      </c>
      <c r="M2872" s="77"/>
      <c r="N2872" s="77" t="s">
        <v>116</v>
      </c>
      <c r="O2872" s="103"/>
      <c r="P2872" s="103"/>
      <c r="Q2872" s="103"/>
      <c r="R2872" s="103"/>
      <c r="S2872" s="103" t="s">
        <v>1768</v>
      </c>
    </row>
    <row r="2873" spans="1:19" ht="14.5" customHeight="1">
      <c r="A2873" s="103" t="str">
        <f t="shared" si="44"/>
        <v>C0136</v>
      </c>
      <c r="B2873" s="69" t="s">
        <v>863</v>
      </c>
      <c r="C2873" s="69" t="s">
        <v>5486</v>
      </c>
      <c r="D2873" s="77" t="s">
        <v>1813</v>
      </c>
      <c r="E2873" s="77" t="s">
        <v>5671</v>
      </c>
      <c r="F2873" s="77" t="s">
        <v>5672</v>
      </c>
      <c r="G2873" s="310">
        <v>47818</v>
      </c>
      <c r="H2873" s="77" t="s">
        <v>606</v>
      </c>
      <c r="I2873" s="68">
        <v>6</v>
      </c>
      <c r="J2873" s="68">
        <v>12</v>
      </c>
      <c r="K2873" s="68">
        <v>12</v>
      </c>
      <c r="L2873" s="68">
        <v>5</v>
      </c>
      <c r="M2873" s="77"/>
      <c r="N2873" s="77" t="s">
        <v>116</v>
      </c>
      <c r="O2873" s="103"/>
      <c r="P2873" s="103"/>
      <c r="Q2873" s="103"/>
      <c r="R2873" s="103"/>
      <c r="S2873" s="103" t="s">
        <v>1768</v>
      </c>
    </row>
    <row r="2874" spans="1:19" ht="14.5" customHeight="1">
      <c r="A2874" s="103" t="str">
        <f t="shared" si="44"/>
        <v>C0136</v>
      </c>
      <c r="B2874" s="69" t="s">
        <v>863</v>
      </c>
      <c r="C2874" s="69" t="s">
        <v>5486</v>
      </c>
      <c r="D2874" s="77" t="s">
        <v>1813</v>
      </c>
      <c r="E2874" s="77" t="s">
        <v>5673</v>
      </c>
      <c r="F2874" s="77" t="s">
        <v>5674</v>
      </c>
      <c r="G2874" s="310">
        <v>47818</v>
      </c>
      <c r="H2874" s="77" t="s">
        <v>606</v>
      </c>
      <c r="I2874" s="68">
        <v>6</v>
      </c>
      <c r="J2874" s="68">
        <v>12</v>
      </c>
      <c r="K2874" s="68">
        <v>12</v>
      </c>
      <c r="L2874" s="68">
        <v>5</v>
      </c>
      <c r="M2874" s="77"/>
      <c r="N2874" s="77" t="s">
        <v>116</v>
      </c>
      <c r="O2874" s="103"/>
      <c r="P2874" s="103"/>
      <c r="Q2874" s="103"/>
      <c r="R2874" s="103"/>
      <c r="S2874" s="103" t="s">
        <v>1768</v>
      </c>
    </row>
    <row r="2875" spans="1:19" ht="14.5" customHeight="1">
      <c r="A2875" s="103" t="str">
        <f t="shared" si="44"/>
        <v>C0136</v>
      </c>
      <c r="B2875" s="69" t="s">
        <v>863</v>
      </c>
      <c r="C2875" s="69" t="s">
        <v>5486</v>
      </c>
      <c r="D2875" s="77" t="s">
        <v>1813</v>
      </c>
      <c r="E2875" s="77" t="s">
        <v>5675</v>
      </c>
      <c r="F2875" s="77" t="s">
        <v>5676</v>
      </c>
      <c r="G2875" s="310">
        <v>47818</v>
      </c>
      <c r="H2875" s="77" t="s">
        <v>606</v>
      </c>
      <c r="I2875" s="68">
        <v>6</v>
      </c>
      <c r="J2875" s="68">
        <v>12</v>
      </c>
      <c r="K2875" s="68">
        <v>12</v>
      </c>
      <c r="L2875" s="68">
        <v>5</v>
      </c>
      <c r="M2875" s="77"/>
      <c r="N2875" s="77" t="s">
        <v>116</v>
      </c>
      <c r="O2875" s="103"/>
      <c r="P2875" s="103"/>
      <c r="Q2875" s="103"/>
      <c r="R2875" s="103"/>
      <c r="S2875" s="103" t="s">
        <v>1768</v>
      </c>
    </row>
    <row r="2876" spans="1:19" ht="14.5" customHeight="1">
      <c r="A2876" s="103" t="str">
        <f t="shared" si="44"/>
        <v>C0136</v>
      </c>
      <c r="B2876" s="69" t="s">
        <v>863</v>
      </c>
      <c r="C2876" s="69" t="s">
        <v>5486</v>
      </c>
      <c r="D2876" s="77" t="s">
        <v>1813</v>
      </c>
      <c r="E2876" s="77" t="s">
        <v>5677</v>
      </c>
      <c r="F2876" s="77" t="s">
        <v>5678</v>
      </c>
      <c r="G2876" s="310">
        <v>47818</v>
      </c>
      <c r="H2876" s="77" t="s">
        <v>606</v>
      </c>
      <c r="I2876" s="68">
        <v>6</v>
      </c>
      <c r="J2876" s="68">
        <v>12</v>
      </c>
      <c r="K2876" s="68">
        <v>12</v>
      </c>
      <c r="L2876" s="68">
        <v>5</v>
      </c>
      <c r="M2876" s="77"/>
      <c r="N2876" s="77" t="s">
        <v>116</v>
      </c>
      <c r="O2876" s="103"/>
      <c r="P2876" s="103"/>
      <c r="Q2876" s="103"/>
      <c r="R2876" s="103"/>
      <c r="S2876" s="103" t="s">
        <v>1768</v>
      </c>
    </row>
    <row r="2877" spans="1:19" ht="14.5" customHeight="1">
      <c r="A2877" s="103" t="str">
        <f t="shared" si="44"/>
        <v>C0136</v>
      </c>
      <c r="B2877" s="69" t="s">
        <v>863</v>
      </c>
      <c r="C2877" s="69" t="s">
        <v>5486</v>
      </c>
      <c r="D2877" s="77" t="s">
        <v>1813</v>
      </c>
      <c r="E2877" s="77" t="s">
        <v>5679</v>
      </c>
      <c r="F2877" s="77" t="s">
        <v>5680</v>
      </c>
      <c r="G2877" s="310">
        <v>47818</v>
      </c>
      <c r="H2877" s="77" t="s">
        <v>606</v>
      </c>
      <c r="I2877" s="68">
        <v>6</v>
      </c>
      <c r="J2877" s="68">
        <v>12</v>
      </c>
      <c r="K2877" s="68">
        <v>12</v>
      </c>
      <c r="L2877" s="68">
        <v>5</v>
      </c>
      <c r="M2877" s="77"/>
      <c r="N2877" s="77" t="s">
        <v>116</v>
      </c>
      <c r="O2877" s="103"/>
      <c r="P2877" s="103"/>
      <c r="Q2877" s="103"/>
      <c r="R2877" s="103"/>
      <c r="S2877" s="103" t="s">
        <v>1768</v>
      </c>
    </row>
    <row r="2878" spans="1:19" ht="14.5" customHeight="1">
      <c r="A2878" s="103" t="str">
        <f t="shared" si="44"/>
        <v>C0136</v>
      </c>
      <c r="B2878" s="69" t="s">
        <v>863</v>
      </c>
      <c r="C2878" s="69" t="s">
        <v>5486</v>
      </c>
      <c r="D2878" s="77" t="s">
        <v>1813</v>
      </c>
      <c r="E2878" s="77" t="s">
        <v>5681</v>
      </c>
      <c r="F2878" s="77" t="s">
        <v>5682</v>
      </c>
      <c r="G2878" s="310">
        <v>47818</v>
      </c>
      <c r="H2878" s="77" t="s">
        <v>606</v>
      </c>
      <c r="I2878" s="68">
        <v>6</v>
      </c>
      <c r="J2878" s="68">
        <v>12</v>
      </c>
      <c r="K2878" s="68">
        <v>12</v>
      </c>
      <c r="L2878" s="68">
        <v>5</v>
      </c>
      <c r="M2878" s="77"/>
      <c r="N2878" s="77" t="s">
        <v>116</v>
      </c>
      <c r="O2878" s="103"/>
      <c r="P2878" s="103"/>
      <c r="Q2878" s="103"/>
      <c r="R2878" s="103"/>
      <c r="S2878" s="103" t="s">
        <v>1768</v>
      </c>
    </row>
    <row r="2879" spans="1:19" ht="14.5" customHeight="1">
      <c r="A2879" s="103" t="str">
        <f t="shared" si="44"/>
        <v>C0136</v>
      </c>
      <c r="B2879" s="69" t="s">
        <v>863</v>
      </c>
      <c r="C2879" s="69" t="s">
        <v>5486</v>
      </c>
      <c r="D2879" s="77" t="s">
        <v>1813</v>
      </c>
      <c r="E2879" s="77" t="s">
        <v>5683</v>
      </c>
      <c r="F2879" s="77" t="s">
        <v>5684</v>
      </c>
      <c r="G2879" s="310">
        <v>47818</v>
      </c>
      <c r="H2879" s="77" t="s">
        <v>606</v>
      </c>
      <c r="I2879" s="68">
        <v>6</v>
      </c>
      <c r="J2879" s="68">
        <v>12</v>
      </c>
      <c r="K2879" s="68">
        <v>12</v>
      </c>
      <c r="L2879" s="68">
        <v>5</v>
      </c>
      <c r="M2879" s="77"/>
      <c r="N2879" s="77" t="s">
        <v>116</v>
      </c>
      <c r="O2879" s="103"/>
      <c r="P2879" s="103"/>
      <c r="Q2879" s="103"/>
      <c r="R2879" s="103"/>
      <c r="S2879" s="103" t="s">
        <v>1768</v>
      </c>
    </row>
    <row r="2880" spans="1:19" ht="14.5" customHeight="1">
      <c r="A2880" s="103" t="str">
        <f t="shared" si="44"/>
        <v>C0136</v>
      </c>
      <c r="B2880" s="69" t="s">
        <v>863</v>
      </c>
      <c r="C2880" s="69" t="s">
        <v>5486</v>
      </c>
      <c r="D2880" s="77" t="s">
        <v>1813</v>
      </c>
      <c r="E2880" s="77" t="s">
        <v>5685</v>
      </c>
      <c r="F2880" s="77" t="s">
        <v>5686</v>
      </c>
      <c r="G2880" s="310">
        <v>47818</v>
      </c>
      <c r="H2880" s="77" t="s">
        <v>606</v>
      </c>
      <c r="I2880" s="68">
        <v>6</v>
      </c>
      <c r="J2880" s="68">
        <v>12</v>
      </c>
      <c r="K2880" s="68">
        <v>12</v>
      </c>
      <c r="L2880" s="68">
        <v>5</v>
      </c>
      <c r="M2880" s="77"/>
      <c r="N2880" s="77" t="s">
        <v>116</v>
      </c>
      <c r="O2880" s="103"/>
      <c r="P2880" s="103"/>
      <c r="Q2880" s="103"/>
      <c r="R2880" s="103"/>
      <c r="S2880" s="103" t="s">
        <v>1768</v>
      </c>
    </row>
    <row r="2881" spans="1:19" ht="14.5" customHeight="1">
      <c r="A2881" s="103" t="str">
        <f t="shared" si="44"/>
        <v>C0136</v>
      </c>
      <c r="B2881" s="69" t="s">
        <v>863</v>
      </c>
      <c r="C2881" s="69" t="s">
        <v>5486</v>
      </c>
      <c r="D2881" s="77" t="s">
        <v>1813</v>
      </c>
      <c r="E2881" s="77" t="s">
        <v>5687</v>
      </c>
      <c r="F2881" s="77" t="s">
        <v>5688</v>
      </c>
      <c r="G2881" s="310">
        <v>47818</v>
      </c>
      <c r="H2881" s="77" t="s">
        <v>606</v>
      </c>
      <c r="I2881" s="68">
        <v>6</v>
      </c>
      <c r="J2881" s="68">
        <v>12</v>
      </c>
      <c r="K2881" s="68">
        <v>12</v>
      </c>
      <c r="L2881" s="68">
        <v>5</v>
      </c>
      <c r="M2881" s="77"/>
      <c r="N2881" s="77" t="s">
        <v>116</v>
      </c>
      <c r="O2881" s="103"/>
      <c r="P2881" s="103"/>
      <c r="Q2881" s="103"/>
      <c r="R2881" s="103"/>
      <c r="S2881" s="103" t="s">
        <v>1768</v>
      </c>
    </row>
    <row r="2882" spans="1:19" ht="14.5" customHeight="1">
      <c r="A2882" s="103" t="str">
        <f t="shared" ref="A2882:A2945" si="45">LEFT(B2882,5)</f>
        <v>C0136</v>
      </c>
      <c r="B2882" s="69" t="s">
        <v>863</v>
      </c>
      <c r="C2882" s="69" t="s">
        <v>5486</v>
      </c>
      <c r="D2882" s="77" t="s">
        <v>1813</v>
      </c>
      <c r="E2882" s="77" t="s">
        <v>5689</v>
      </c>
      <c r="F2882" s="77" t="s">
        <v>5690</v>
      </c>
      <c r="G2882" s="310">
        <v>47818</v>
      </c>
      <c r="H2882" s="77" t="s">
        <v>606</v>
      </c>
      <c r="I2882" s="68">
        <v>6</v>
      </c>
      <c r="J2882" s="68">
        <v>12</v>
      </c>
      <c r="K2882" s="68">
        <v>12</v>
      </c>
      <c r="L2882" s="68">
        <v>5</v>
      </c>
      <c r="M2882" s="77"/>
      <c r="N2882" s="77" t="s">
        <v>116</v>
      </c>
      <c r="O2882" s="103"/>
      <c r="P2882" s="103"/>
      <c r="Q2882" s="103"/>
      <c r="R2882" s="103"/>
      <c r="S2882" s="103" t="s">
        <v>1768</v>
      </c>
    </row>
    <row r="2883" spans="1:19" ht="14.5" customHeight="1">
      <c r="A2883" s="103" t="str">
        <f t="shared" si="45"/>
        <v>C0136</v>
      </c>
      <c r="B2883" s="69" t="s">
        <v>863</v>
      </c>
      <c r="C2883" s="69" t="s">
        <v>5486</v>
      </c>
      <c r="D2883" s="77" t="s">
        <v>1813</v>
      </c>
      <c r="E2883" s="77" t="s">
        <v>5691</v>
      </c>
      <c r="F2883" s="77" t="s">
        <v>5692</v>
      </c>
      <c r="G2883" s="310">
        <v>47818</v>
      </c>
      <c r="H2883" s="77" t="s">
        <v>606</v>
      </c>
      <c r="I2883" s="68">
        <v>6</v>
      </c>
      <c r="J2883" s="68">
        <v>12</v>
      </c>
      <c r="K2883" s="68">
        <v>12</v>
      </c>
      <c r="L2883" s="68">
        <v>5</v>
      </c>
      <c r="M2883" s="77"/>
      <c r="N2883" s="77" t="s">
        <v>116</v>
      </c>
      <c r="O2883" s="103"/>
      <c r="P2883" s="103"/>
      <c r="Q2883" s="103"/>
      <c r="R2883" s="103"/>
      <c r="S2883" s="103" t="s">
        <v>1768</v>
      </c>
    </row>
    <row r="2884" spans="1:19" ht="14.5" customHeight="1">
      <c r="A2884" s="103" t="str">
        <f t="shared" si="45"/>
        <v>C0136</v>
      </c>
      <c r="B2884" s="69" t="s">
        <v>863</v>
      </c>
      <c r="C2884" s="69" t="s">
        <v>5486</v>
      </c>
      <c r="D2884" s="77" t="s">
        <v>1813</v>
      </c>
      <c r="E2884" s="77" t="s">
        <v>5693</v>
      </c>
      <c r="F2884" s="77" t="s">
        <v>5694</v>
      </c>
      <c r="G2884" s="310">
        <v>47818</v>
      </c>
      <c r="H2884" s="77" t="s">
        <v>606</v>
      </c>
      <c r="I2884" s="68">
        <v>6</v>
      </c>
      <c r="J2884" s="68">
        <v>12</v>
      </c>
      <c r="K2884" s="68">
        <v>12</v>
      </c>
      <c r="L2884" s="68">
        <v>5</v>
      </c>
      <c r="M2884" s="77"/>
      <c r="N2884" s="77" t="s">
        <v>116</v>
      </c>
      <c r="O2884" s="103"/>
      <c r="P2884" s="103"/>
      <c r="Q2884" s="103"/>
      <c r="R2884" s="103"/>
      <c r="S2884" s="103" t="s">
        <v>1768</v>
      </c>
    </row>
    <row r="2885" spans="1:19" ht="14.5" customHeight="1">
      <c r="A2885" s="103" t="str">
        <f t="shared" si="45"/>
        <v>C0136</v>
      </c>
      <c r="B2885" s="69" t="s">
        <v>863</v>
      </c>
      <c r="C2885" s="69" t="s">
        <v>5486</v>
      </c>
      <c r="D2885" s="77" t="s">
        <v>1813</v>
      </c>
      <c r="E2885" s="77" t="s">
        <v>5695</v>
      </c>
      <c r="F2885" s="77" t="s">
        <v>5696</v>
      </c>
      <c r="G2885" s="310">
        <v>47818</v>
      </c>
      <c r="H2885" s="77" t="s">
        <v>606</v>
      </c>
      <c r="I2885" s="68">
        <v>6</v>
      </c>
      <c r="J2885" s="68">
        <v>12</v>
      </c>
      <c r="K2885" s="68">
        <v>12</v>
      </c>
      <c r="L2885" s="68">
        <v>5</v>
      </c>
      <c r="M2885" s="77"/>
      <c r="N2885" s="77" t="s">
        <v>116</v>
      </c>
      <c r="O2885" s="103"/>
      <c r="P2885" s="103"/>
      <c r="Q2885" s="103"/>
      <c r="R2885" s="103"/>
      <c r="S2885" s="103" t="s">
        <v>1768</v>
      </c>
    </row>
    <row r="2886" spans="1:19" ht="14.5" customHeight="1">
      <c r="A2886" s="103" t="str">
        <f t="shared" si="45"/>
        <v>C0136</v>
      </c>
      <c r="B2886" s="69" t="s">
        <v>863</v>
      </c>
      <c r="C2886" s="69" t="s">
        <v>5486</v>
      </c>
      <c r="D2886" s="77" t="s">
        <v>1813</v>
      </c>
      <c r="E2886" s="77" t="s">
        <v>5697</v>
      </c>
      <c r="F2886" s="77" t="s">
        <v>5698</v>
      </c>
      <c r="G2886" s="310">
        <v>47818</v>
      </c>
      <c r="H2886" s="77" t="s">
        <v>606</v>
      </c>
      <c r="I2886" s="68">
        <v>6</v>
      </c>
      <c r="J2886" s="68">
        <v>12</v>
      </c>
      <c r="K2886" s="68">
        <v>12</v>
      </c>
      <c r="L2886" s="68">
        <v>5</v>
      </c>
      <c r="M2886" s="77"/>
      <c r="N2886" s="77" t="s">
        <v>116</v>
      </c>
      <c r="O2886" s="103"/>
      <c r="P2886" s="103"/>
      <c r="Q2886" s="103"/>
      <c r="R2886" s="103"/>
      <c r="S2886" s="103" t="s">
        <v>1768</v>
      </c>
    </row>
    <row r="2887" spans="1:19" ht="14.5" customHeight="1">
      <c r="A2887" s="103" t="str">
        <f t="shared" si="45"/>
        <v>C0136</v>
      </c>
      <c r="B2887" s="69" t="s">
        <v>863</v>
      </c>
      <c r="C2887" s="69" t="s">
        <v>5486</v>
      </c>
      <c r="D2887" s="77" t="s">
        <v>1813</v>
      </c>
      <c r="E2887" s="77" t="s">
        <v>5699</v>
      </c>
      <c r="F2887" s="77" t="s">
        <v>5700</v>
      </c>
      <c r="G2887" s="310">
        <v>47818</v>
      </c>
      <c r="H2887" s="77" t="s">
        <v>606</v>
      </c>
      <c r="I2887" s="68">
        <v>6</v>
      </c>
      <c r="J2887" s="68">
        <v>12</v>
      </c>
      <c r="K2887" s="68">
        <v>12</v>
      </c>
      <c r="L2887" s="68">
        <v>5</v>
      </c>
      <c r="M2887" s="77"/>
      <c r="N2887" s="77" t="s">
        <v>116</v>
      </c>
      <c r="O2887" s="103"/>
      <c r="P2887" s="103"/>
      <c r="Q2887" s="103"/>
      <c r="R2887" s="103"/>
      <c r="S2887" s="103" t="s">
        <v>1768</v>
      </c>
    </row>
    <row r="2888" spans="1:19" ht="14.5" customHeight="1">
      <c r="A2888" s="103" t="str">
        <f t="shared" si="45"/>
        <v>C0136</v>
      </c>
      <c r="B2888" s="69" t="s">
        <v>863</v>
      </c>
      <c r="C2888" s="69" t="s">
        <v>5486</v>
      </c>
      <c r="D2888" s="77" t="s">
        <v>1813</v>
      </c>
      <c r="E2888" s="77" t="s">
        <v>5701</v>
      </c>
      <c r="F2888" s="77" t="s">
        <v>5702</v>
      </c>
      <c r="G2888" s="310">
        <v>47818</v>
      </c>
      <c r="H2888" s="77" t="s">
        <v>606</v>
      </c>
      <c r="I2888" s="68">
        <v>6</v>
      </c>
      <c r="J2888" s="68">
        <v>12</v>
      </c>
      <c r="K2888" s="68">
        <v>12</v>
      </c>
      <c r="L2888" s="68">
        <v>5</v>
      </c>
      <c r="M2888" s="77"/>
      <c r="N2888" s="77" t="s">
        <v>116</v>
      </c>
      <c r="O2888" s="103"/>
      <c r="P2888" s="103"/>
      <c r="Q2888" s="103"/>
      <c r="R2888" s="103"/>
      <c r="S2888" s="103" t="s">
        <v>1768</v>
      </c>
    </row>
    <row r="2889" spans="1:19" ht="13" customHeight="1">
      <c r="A2889" s="82" t="str">
        <f t="shared" si="45"/>
        <v>C0137</v>
      </c>
      <c r="B2889" s="72" t="s">
        <v>866</v>
      </c>
      <c r="C2889" s="73" t="s">
        <v>867</v>
      </c>
      <c r="I2889" s="82">
        <v>12</v>
      </c>
      <c r="J2889" s="82">
        <v>12</v>
      </c>
      <c r="K2889" s="82">
        <v>2.04</v>
      </c>
      <c r="L2889" s="85"/>
      <c r="M2889" s="85"/>
      <c r="N2889" s="85"/>
      <c r="O2889" s="85"/>
      <c r="P2889" s="85"/>
      <c r="Q2889" s="85"/>
      <c r="R2889" s="85"/>
      <c r="S2889" s="85"/>
    </row>
    <row r="2890" spans="1:19" ht="13" customHeight="1">
      <c r="A2890" s="103" t="str">
        <f t="shared" si="45"/>
        <v>C0137</v>
      </c>
      <c r="B2890" s="74" t="s">
        <v>866</v>
      </c>
      <c r="C2890" s="75" t="s">
        <v>867</v>
      </c>
      <c r="D2890" s="102"/>
      <c r="E2890" s="102"/>
      <c r="F2890" s="102"/>
      <c r="G2890" s="102"/>
      <c r="H2890" s="102"/>
      <c r="I2890" s="102">
        <v>2.04</v>
      </c>
      <c r="J2890" s="102">
        <v>12</v>
      </c>
      <c r="K2890" s="102">
        <v>12</v>
      </c>
      <c r="L2890" s="103"/>
      <c r="M2890" s="103"/>
      <c r="N2890" s="103"/>
      <c r="O2890" s="103"/>
      <c r="P2890" s="103"/>
      <c r="Q2890" s="103"/>
      <c r="R2890" s="103"/>
      <c r="S2890" s="103"/>
    </row>
    <row r="2891" spans="1:19" ht="14.5" customHeight="1">
      <c r="A2891" s="82" t="str">
        <f t="shared" si="45"/>
        <v>C0137</v>
      </c>
      <c r="B2891" s="71" t="s">
        <v>5703</v>
      </c>
      <c r="C2891" s="71" t="s">
        <v>5704</v>
      </c>
      <c r="D2891" s="76" t="s">
        <v>1813</v>
      </c>
      <c r="E2891" s="76" t="s">
        <v>5705</v>
      </c>
      <c r="F2891" s="76" t="s">
        <v>5706</v>
      </c>
      <c r="G2891" s="311">
        <v>45931</v>
      </c>
      <c r="H2891" s="76" t="s">
        <v>606</v>
      </c>
      <c r="I2891" s="67">
        <v>0</v>
      </c>
      <c r="J2891" s="67">
        <v>0</v>
      </c>
      <c r="K2891" s="67">
        <v>0</v>
      </c>
      <c r="L2891" s="67">
        <v>0</v>
      </c>
      <c r="M2891" s="76"/>
      <c r="N2891" s="76">
        <v>7</v>
      </c>
      <c r="O2891" s="85"/>
      <c r="P2891" s="85"/>
      <c r="Q2891" s="85"/>
      <c r="R2891" s="85"/>
      <c r="S2891" s="85" t="s">
        <v>1768</v>
      </c>
    </row>
    <row r="2892" spans="1:19" ht="14.5" customHeight="1">
      <c r="A2892" s="82" t="str">
        <f t="shared" si="45"/>
        <v>C0137</v>
      </c>
      <c r="B2892" s="71" t="s">
        <v>5703</v>
      </c>
      <c r="C2892" s="71" t="s">
        <v>5704</v>
      </c>
      <c r="D2892" s="76" t="s">
        <v>1813</v>
      </c>
      <c r="E2892" s="76" t="s">
        <v>5707</v>
      </c>
      <c r="F2892" s="76" t="s">
        <v>5708</v>
      </c>
      <c r="G2892" s="311">
        <v>45931</v>
      </c>
      <c r="H2892" s="76" t="s">
        <v>606</v>
      </c>
      <c r="I2892" s="67">
        <v>0</v>
      </c>
      <c r="J2892" s="67">
        <v>0</v>
      </c>
      <c r="K2892" s="67">
        <v>0</v>
      </c>
      <c r="L2892" s="67">
        <v>0</v>
      </c>
      <c r="M2892" s="76"/>
      <c r="N2892" s="76">
        <v>7</v>
      </c>
      <c r="O2892" s="85"/>
      <c r="P2892" s="85"/>
      <c r="Q2892" s="85"/>
      <c r="R2892" s="85"/>
      <c r="S2892" s="85" t="s">
        <v>1768</v>
      </c>
    </row>
    <row r="2893" spans="1:19" ht="14.5" customHeight="1">
      <c r="A2893" s="82" t="str">
        <f t="shared" si="45"/>
        <v>C0137</v>
      </c>
      <c r="B2893" s="71" t="s">
        <v>5703</v>
      </c>
      <c r="C2893" s="71" t="s">
        <v>5704</v>
      </c>
      <c r="D2893" s="76" t="s">
        <v>1813</v>
      </c>
      <c r="E2893" s="76" t="s">
        <v>5709</v>
      </c>
      <c r="F2893" s="76" t="s">
        <v>5710</v>
      </c>
      <c r="G2893" s="311">
        <v>45931</v>
      </c>
      <c r="H2893" s="76" t="s">
        <v>606</v>
      </c>
      <c r="I2893" s="67">
        <v>0</v>
      </c>
      <c r="J2893" s="67">
        <v>0</v>
      </c>
      <c r="K2893" s="67">
        <v>0</v>
      </c>
      <c r="L2893" s="67">
        <v>0</v>
      </c>
      <c r="M2893" s="76"/>
      <c r="N2893" s="76">
        <v>7</v>
      </c>
      <c r="O2893" s="85"/>
      <c r="P2893" s="85"/>
      <c r="Q2893" s="85"/>
      <c r="R2893" s="85"/>
      <c r="S2893" s="85" t="s">
        <v>1768</v>
      </c>
    </row>
    <row r="2894" spans="1:19" ht="14.5" customHeight="1">
      <c r="A2894" s="82" t="str">
        <f t="shared" si="45"/>
        <v>C0137</v>
      </c>
      <c r="B2894" s="71" t="s">
        <v>5703</v>
      </c>
      <c r="C2894" s="71" t="s">
        <v>5704</v>
      </c>
      <c r="D2894" s="76" t="s">
        <v>1813</v>
      </c>
      <c r="E2894" s="76" t="s">
        <v>5711</v>
      </c>
      <c r="F2894" s="76" t="s">
        <v>5712</v>
      </c>
      <c r="G2894" s="311">
        <v>45931</v>
      </c>
      <c r="H2894" s="76" t="s">
        <v>606</v>
      </c>
      <c r="I2894" s="67">
        <v>0</v>
      </c>
      <c r="J2894" s="67">
        <v>0</v>
      </c>
      <c r="K2894" s="67">
        <v>0</v>
      </c>
      <c r="L2894" s="67">
        <v>0</v>
      </c>
      <c r="M2894" s="76"/>
      <c r="N2894" s="76">
        <v>7</v>
      </c>
      <c r="O2894" s="85"/>
      <c r="P2894" s="85"/>
      <c r="Q2894" s="85"/>
      <c r="R2894" s="85"/>
      <c r="S2894" s="85" t="s">
        <v>1768</v>
      </c>
    </row>
    <row r="2895" spans="1:19" ht="14.5" customHeight="1">
      <c r="A2895" s="82" t="str">
        <f t="shared" si="45"/>
        <v>C0137</v>
      </c>
      <c r="B2895" s="71" t="s">
        <v>5703</v>
      </c>
      <c r="C2895" s="71" t="s">
        <v>5704</v>
      </c>
      <c r="D2895" s="76" t="s">
        <v>1813</v>
      </c>
      <c r="E2895" s="76" t="s">
        <v>5713</v>
      </c>
      <c r="F2895" s="76" t="s">
        <v>5714</v>
      </c>
      <c r="G2895" s="311">
        <v>45931</v>
      </c>
      <c r="H2895" s="76" t="s">
        <v>606</v>
      </c>
      <c r="I2895" s="67">
        <v>0</v>
      </c>
      <c r="J2895" s="67">
        <v>0</v>
      </c>
      <c r="K2895" s="67">
        <v>0</v>
      </c>
      <c r="L2895" s="67">
        <v>0</v>
      </c>
      <c r="M2895" s="76"/>
      <c r="N2895" s="76">
        <v>7</v>
      </c>
      <c r="O2895" s="85"/>
      <c r="P2895" s="85"/>
      <c r="Q2895" s="85"/>
      <c r="R2895" s="85"/>
      <c r="S2895" s="85" t="s">
        <v>1768</v>
      </c>
    </row>
    <row r="2896" spans="1:19" ht="14.5" customHeight="1">
      <c r="A2896" s="82" t="str">
        <f t="shared" si="45"/>
        <v>C0137</v>
      </c>
      <c r="B2896" s="71" t="s">
        <v>5703</v>
      </c>
      <c r="C2896" s="71" t="s">
        <v>5704</v>
      </c>
      <c r="D2896" s="76" t="s">
        <v>1813</v>
      </c>
      <c r="E2896" s="76" t="s">
        <v>5715</v>
      </c>
      <c r="F2896" s="76" t="s">
        <v>5716</v>
      </c>
      <c r="G2896" s="311">
        <v>45931</v>
      </c>
      <c r="H2896" s="76" t="s">
        <v>606</v>
      </c>
      <c r="I2896" s="67">
        <v>0</v>
      </c>
      <c r="J2896" s="67">
        <v>0</v>
      </c>
      <c r="K2896" s="67">
        <v>0</v>
      </c>
      <c r="L2896" s="67">
        <v>0</v>
      </c>
      <c r="M2896" s="76"/>
      <c r="N2896" s="76">
        <v>7</v>
      </c>
      <c r="O2896" s="85"/>
      <c r="P2896" s="85"/>
      <c r="Q2896" s="85"/>
      <c r="R2896" s="85"/>
      <c r="S2896" s="85" t="s">
        <v>1768</v>
      </c>
    </row>
    <row r="2897" spans="1:19" ht="14.5" customHeight="1">
      <c r="A2897" s="103" t="str">
        <f t="shared" si="45"/>
        <v>C0137</v>
      </c>
      <c r="B2897" s="69" t="s">
        <v>5703</v>
      </c>
      <c r="C2897" s="69" t="s">
        <v>5704</v>
      </c>
      <c r="D2897" s="77" t="s">
        <v>1813</v>
      </c>
      <c r="E2897" s="77" t="s">
        <v>5705</v>
      </c>
      <c r="F2897" s="77" t="s">
        <v>5706</v>
      </c>
      <c r="G2897" s="310">
        <v>45931</v>
      </c>
      <c r="H2897" s="77" t="s">
        <v>606</v>
      </c>
      <c r="I2897" s="68">
        <v>0</v>
      </c>
      <c r="J2897" s="68">
        <v>0</v>
      </c>
      <c r="K2897" s="68">
        <v>0</v>
      </c>
      <c r="L2897" s="68">
        <v>0</v>
      </c>
      <c r="M2897" s="77"/>
      <c r="N2897" s="77">
        <v>7</v>
      </c>
      <c r="O2897" s="103"/>
      <c r="P2897" s="103"/>
      <c r="Q2897" s="103"/>
      <c r="R2897" s="103"/>
      <c r="S2897" s="103" t="s">
        <v>1768</v>
      </c>
    </row>
    <row r="2898" spans="1:19" ht="14.5" customHeight="1">
      <c r="A2898" s="103" t="str">
        <f t="shared" si="45"/>
        <v>C0137</v>
      </c>
      <c r="B2898" s="69" t="s">
        <v>5703</v>
      </c>
      <c r="C2898" s="69" t="s">
        <v>5704</v>
      </c>
      <c r="D2898" s="77" t="s">
        <v>1813</v>
      </c>
      <c r="E2898" s="77" t="s">
        <v>5707</v>
      </c>
      <c r="F2898" s="77" t="s">
        <v>5708</v>
      </c>
      <c r="G2898" s="310">
        <v>45931</v>
      </c>
      <c r="H2898" s="77" t="s">
        <v>606</v>
      </c>
      <c r="I2898" s="68">
        <v>0</v>
      </c>
      <c r="J2898" s="68">
        <v>0</v>
      </c>
      <c r="K2898" s="68">
        <v>0</v>
      </c>
      <c r="L2898" s="68">
        <v>0</v>
      </c>
      <c r="M2898" s="77"/>
      <c r="N2898" s="77">
        <v>7</v>
      </c>
      <c r="O2898" s="103"/>
      <c r="P2898" s="103"/>
      <c r="Q2898" s="103"/>
      <c r="R2898" s="103"/>
      <c r="S2898" s="103" t="s">
        <v>1768</v>
      </c>
    </row>
    <row r="2899" spans="1:19" ht="14.5" customHeight="1">
      <c r="A2899" s="103" t="str">
        <f t="shared" si="45"/>
        <v>C0137</v>
      </c>
      <c r="B2899" s="69" t="s">
        <v>5703</v>
      </c>
      <c r="C2899" s="69" t="s">
        <v>5704</v>
      </c>
      <c r="D2899" s="77" t="s">
        <v>1813</v>
      </c>
      <c r="E2899" s="77" t="s">
        <v>5709</v>
      </c>
      <c r="F2899" s="77" t="s">
        <v>5710</v>
      </c>
      <c r="G2899" s="310">
        <v>45931</v>
      </c>
      <c r="H2899" s="77" t="s">
        <v>606</v>
      </c>
      <c r="I2899" s="68">
        <v>0</v>
      </c>
      <c r="J2899" s="68">
        <v>0</v>
      </c>
      <c r="K2899" s="68">
        <v>0</v>
      </c>
      <c r="L2899" s="68">
        <v>0</v>
      </c>
      <c r="M2899" s="77"/>
      <c r="N2899" s="77">
        <v>7</v>
      </c>
      <c r="O2899" s="103"/>
      <c r="P2899" s="103"/>
      <c r="Q2899" s="103"/>
      <c r="R2899" s="103"/>
      <c r="S2899" s="103" t="s">
        <v>1768</v>
      </c>
    </row>
    <row r="2900" spans="1:19" ht="14.5" customHeight="1">
      <c r="A2900" s="103" t="str">
        <f t="shared" si="45"/>
        <v>C0137</v>
      </c>
      <c r="B2900" s="69" t="s">
        <v>5703</v>
      </c>
      <c r="C2900" s="69" t="s">
        <v>5704</v>
      </c>
      <c r="D2900" s="77" t="s">
        <v>1813</v>
      </c>
      <c r="E2900" s="77" t="s">
        <v>5711</v>
      </c>
      <c r="F2900" s="77" t="s">
        <v>5712</v>
      </c>
      <c r="G2900" s="310">
        <v>45931</v>
      </c>
      <c r="H2900" s="77" t="s">
        <v>606</v>
      </c>
      <c r="I2900" s="68">
        <v>0</v>
      </c>
      <c r="J2900" s="68">
        <v>0</v>
      </c>
      <c r="K2900" s="68">
        <v>0</v>
      </c>
      <c r="L2900" s="68">
        <v>0</v>
      </c>
      <c r="M2900" s="77"/>
      <c r="N2900" s="77">
        <v>7</v>
      </c>
      <c r="O2900" s="103"/>
      <c r="P2900" s="103"/>
      <c r="Q2900" s="103"/>
      <c r="R2900" s="103"/>
      <c r="S2900" s="103" t="s">
        <v>1768</v>
      </c>
    </row>
    <row r="2901" spans="1:19" ht="14.5" customHeight="1">
      <c r="A2901" s="103" t="str">
        <f t="shared" si="45"/>
        <v>C0137</v>
      </c>
      <c r="B2901" s="69" t="s">
        <v>5703</v>
      </c>
      <c r="C2901" s="69" t="s">
        <v>5704</v>
      </c>
      <c r="D2901" s="77" t="s">
        <v>1813</v>
      </c>
      <c r="E2901" s="77" t="s">
        <v>5713</v>
      </c>
      <c r="F2901" s="77" t="s">
        <v>5714</v>
      </c>
      <c r="G2901" s="310">
        <v>45931</v>
      </c>
      <c r="H2901" s="77" t="s">
        <v>606</v>
      </c>
      <c r="I2901" s="68">
        <v>0</v>
      </c>
      <c r="J2901" s="68">
        <v>0</v>
      </c>
      <c r="K2901" s="68">
        <v>0</v>
      </c>
      <c r="L2901" s="68">
        <v>0</v>
      </c>
      <c r="M2901" s="77"/>
      <c r="N2901" s="77">
        <v>7</v>
      </c>
      <c r="O2901" s="103"/>
      <c r="P2901" s="103"/>
      <c r="Q2901" s="103"/>
      <c r="R2901" s="103"/>
      <c r="S2901" s="103" t="s">
        <v>1768</v>
      </c>
    </row>
    <row r="2902" spans="1:19" ht="14.5" customHeight="1">
      <c r="A2902" s="103" t="str">
        <f t="shared" si="45"/>
        <v>C0137</v>
      </c>
      <c r="B2902" s="69" t="s">
        <v>5703</v>
      </c>
      <c r="C2902" s="69" t="s">
        <v>5704</v>
      </c>
      <c r="D2902" s="77" t="s">
        <v>1813</v>
      </c>
      <c r="E2902" s="77" t="s">
        <v>5715</v>
      </c>
      <c r="F2902" s="77" t="s">
        <v>5716</v>
      </c>
      <c r="G2902" s="310">
        <v>45931</v>
      </c>
      <c r="H2902" s="77" t="s">
        <v>606</v>
      </c>
      <c r="I2902" s="68">
        <v>0</v>
      </c>
      <c r="J2902" s="68">
        <v>0</v>
      </c>
      <c r="K2902" s="68">
        <v>0</v>
      </c>
      <c r="L2902" s="68">
        <v>0</v>
      </c>
      <c r="M2902" s="77"/>
      <c r="N2902" s="77">
        <v>7</v>
      </c>
      <c r="O2902" s="103"/>
      <c r="P2902" s="103"/>
      <c r="Q2902" s="103"/>
      <c r="R2902" s="103"/>
      <c r="S2902" s="103" t="s">
        <v>1768</v>
      </c>
    </row>
    <row r="2903" spans="1:19" ht="14.5" customHeight="1">
      <c r="A2903" s="82" t="str">
        <f t="shared" si="45"/>
        <v>C0138</v>
      </c>
      <c r="B2903" s="78" t="s">
        <v>5717</v>
      </c>
      <c r="C2903" s="79" t="s">
        <v>5718</v>
      </c>
      <c r="D2903" s="440"/>
      <c r="E2903" s="440"/>
      <c r="F2903" s="440"/>
      <c r="G2903" s="440"/>
      <c r="H2903" s="440"/>
      <c r="I2903" s="82">
        <v>37</v>
      </c>
      <c r="J2903" s="82">
        <v>46</v>
      </c>
      <c r="K2903" s="82">
        <v>37</v>
      </c>
      <c r="L2903" s="85"/>
      <c r="M2903" s="85"/>
      <c r="N2903" s="85"/>
      <c r="O2903" s="85"/>
      <c r="P2903" s="85"/>
      <c r="Q2903" s="85"/>
      <c r="R2903" s="85"/>
      <c r="S2903" s="85"/>
    </row>
    <row r="2904" spans="1:19" ht="14.5" customHeight="1">
      <c r="A2904" s="103" t="str">
        <f t="shared" si="45"/>
        <v>C0138</v>
      </c>
      <c r="B2904" s="80" t="s">
        <v>5717</v>
      </c>
      <c r="C2904" s="81" t="s">
        <v>5718</v>
      </c>
      <c r="D2904" s="441"/>
      <c r="E2904" s="441"/>
      <c r="F2904" s="441"/>
      <c r="G2904" s="441"/>
      <c r="H2904" s="441"/>
      <c r="I2904" s="102">
        <v>37</v>
      </c>
      <c r="J2904" s="102">
        <v>37</v>
      </c>
      <c r="K2904" s="102">
        <v>46</v>
      </c>
      <c r="L2904" s="103"/>
      <c r="M2904" s="103"/>
      <c r="N2904" s="103"/>
      <c r="O2904" s="103"/>
      <c r="P2904" s="103"/>
      <c r="Q2904" s="103"/>
      <c r="R2904" s="103"/>
      <c r="S2904" s="103"/>
    </row>
    <row r="2905" spans="1:19" ht="14.5" customHeight="1">
      <c r="A2905" s="82" t="str">
        <f t="shared" si="45"/>
        <v>C0155</v>
      </c>
      <c r="B2905" s="78" t="s">
        <v>5719</v>
      </c>
      <c r="C2905" s="79" t="s">
        <v>5720</v>
      </c>
      <c r="D2905" s="440"/>
      <c r="E2905" s="440"/>
      <c r="F2905" s="440"/>
      <c r="G2905" s="440"/>
      <c r="H2905" s="440"/>
      <c r="I2905" s="82">
        <v>39</v>
      </c>
      <c r="J2905" s="82">
        <v>9</v>
      </c>
      <c r="K2905" s="82">
        <v>5</v>
      </c>
      <c r="L2905" s="85"/>
      <c r="M2905" s="85"/>
      <c r="N2905" s="85"/>
      <c r="O2905" s="85"/>
      <c r="P2905" s="85"/>
      <c r="Q2905" s="85"/>
      <c r="R2905" s="85"/>
      <c r="S2905" s="85"/>
    </row>
    <row r="2906" spans="1:19" ht="14.5" customHeight="1">
      <c r="A2906" s="103" t="str">
        <f t="shared" si="45"/>
        <v>C0155</v>
      </c>
      <c r="B2906" s="80" t="s">
        <v>5719</v>
      </c>
      <c r="C2906" s="81" t="s">
        <v>5720</v>
      </c>
      <c r="D2906" s="441"/>
      <c r="E2906" s="441"/>
      <c r="F2906" s="441"/>
      <c r="G2906" s="441"/>
      <c r="H2906" s="441"/>
      <c r="I2906" s="102">
        <v>5</v>
      </c>
      <c r="J2906" s="102">
        <v>39</v>
      </c>
      <c r="K2906" s="102">
        <v>9</v>
      </c>
      <c r="L2906" s="103"/>
      <c r="M2906" s="103"/>
      <c r="N2906" s="103"/>
      <c r="O2906" s="103"/>
      <c r="P2906" s="103"/>
      <c r="Q2906" s="103"/>
      <c r="R2906" s="103"/>
      <c r="S2906" s="103"/>
    </row>
    <row r="2907" spans="1:19" ht="14.5" customHeight="1">
      <c r="A2907" s="82" t="str">
        <f t="shared" si="45"/>
        <v>C0156</v>
      </c>
      <c r="B2907" s="78" t="s">
        <v>5721</v>
      </c>
      <c r="C2907" s="79" t="s">
        <v>5722</v>
      </c>
      <c r="D2907" s="440"/>
      <c r="E2907" s="440"/>
      <c r="F2907" s="440"/>
      <c r="G2907" s="440"/>
      <c r="H2907" s="440"/>
      <c r="I2907" s="82">
        <v>55</v>
      </c>
      <c r="J2907" s="82">
        <v>48</v>
      </c>
      <c r="K2907" s="82">
        <v>17</v>
      </c>
      <c r="L2907" s="85"/>
      <c r="M2907" s="85"/>
      <c r="N2907" s="85"/>
      <c r="O2907" s="85"/>
      <c r="P2907" s="85"/>
      <c r="Q2907" s="85"/>
      <c r="R2907" s="85"/>
      <c r="S2907" s="85"/>
    </row>
    <row r="2908" spans="1:19" ht="14.5" customHeight="1">
      <c r="A2908" s="103" t="str">
        <f t="shared" si="45"/>
        <v>C0156</v>
      </c>
      <c r="B2908" s="80" t="s">
        <v>5721</v>
      </c>
      <c r="C2908" s="81" t="s">
        <v>5722</v>
      </c>
      <c r="D2908" s="441"/>
      <c r="E2908" s="441"/>
      <c r="F2908" s="441"/>
      <c r="G2908" s="441"/>
      <c r="H2908" s="441"/>
      <c r="I2908" s="102">
        <v>17</v>
      </c>
      <c r="J2908" s="102">
        <v>55</v>
      </c>
      <c r="K2908" s="102">
        <v>48</v>
      </c>
      <c r="L2908" s="103"/>
      <c r="M2908" s="103"/>
      <c r="N2908" s="103"/>
      <c r="O2908" s="103"/>
      <c r="P2908" s="103"/>
      <c r="Q2908" s="103"/>
      <c r="R2908" s="103"/>
      <c r="S2908" s="103"/>
    </row>
    <row r="2909" spans="1:19" ht="13" customHeight="1">
      <c r="A2909" s="82" t="str">
        <f t="shared" si="45"/>
        <v>C0160</v>
      </c>
      <c r="B2909" s="83" t="s">
        <v>5723</v>
      </c>
      <c r="C2909" s="83" t="s">
        <v>5724</v>
      </c>
      <c r="D2909" s="85"/>
      <c r="E2909" s="85"/>
      <c r="F2909" s="85"/>
      <c r="G2909" s="85"/>
      <c r="H2909" s="85"/>
      <c r="I2909" s="84">
        <v>10</v>
      </c>
      <c r="J2909" s="84">
        <v>8</v>
      </c>
      <c r="K2909" s="85">
        <v>11</v>
      </c>
      <c r="L2909" s="85"/>
      <c r="M2909" s="85"/>
      <c r="N2909" s="85"/>
      <c r="O2909" s="85"/>
      <c r="P2909" s="85"/>
      <c r="Q2909" s="85"/>
      <c r="R2909" s="85"/>
      <c r="S2909" s="85"/>
    </row>
    <row r="2910" spans="1:19" ht="13" customHeight="1">
      <c r="A2910" s="103" t="str">
        <f t="shared" si="45"/>
        <v>C0160</v>
      </c>
      <c r="B2910" s="86" t="s">
        <v>5723</v>
      </c>
      <c r="C2910" s="86" t="s">
        <v>5724</v>
      </c>
      <c r="D2910" s="103"/>
      <c r="E2910" s="103"/>
      <c r="F2910" s="103"/>
      <c r="G2910" s="103"/>
      <c r="H2910" s="103"/>
      <c r="I2910" s="103">
        <v>11</v>
      </c>
      <c r="J2910" s="104">
        <v>10</v>
      </c>
      <c r="K2910" s="104">
        <v>8</v>
      </c>
      <c r="L2910" s="103"/>
      <c r="M2910" s="103"/>
      <c r="N2910" s="103"/>
      <c r="O2910" s="103"/>
      <c r="P2910" s="103"/>
      <c r="Q2910" s="103"/>
      <c r="R2910" s="103"/>
      <c r="S2910" s="103"/>
    </row>
    <row r="2911" spans="1:19" ht="14.5" customHeight="1">
      <c r="A2911" s="82" t="str">
        <f t="shared" si="45"/>
        <v>C0160</v>
      </c>
      <c r="B2911" s="71" t="s">
        <v>5725</v>
      </c>
      <c r="C2911" s="71" t="s">
        <v>5724</v>
      </c>
      <c r="D2911" s="76" t="s">
        <v>2386</v>
      </c>
      <c r="E2911" s="76"/>
      <c r="F2911" s="76"/>
      <c r="G2911" s="311">
        <v>44531</v>
      </c>
      <c r="H2911" s="76" t="s">
        <v>627</v>
      </c>
      <c r="I2911" s="101"/>
      <c r="J2911" s="101"/>
      <c r="K2911" s="101"/>
      <c r="L2911" s="101"/>
      <c r="M2911" s="76" t="s">
        <v>56</v>
      </c>
      <c r="N2911" s="76"/>
      <c r="O2911" s="85"/>
      <c r="P2911" s="85"/>
      <c r="Q2911" s="85"/>
      <c r="R2911" s="85"/>
      <c r="S2911" s="85"/>
    </row>
    <row r="2912" spans="1:19" ht="14.5" customHeight="1">
      <c r="A2912" s="103" t="str">
        <f t="shared" si="45"/>
        <v>C0160</v>
      </c>
      <c r="B2912" s="69" t="s">
        <v>5725</v>
      </c>
      <c r="C2912" s="69" t="s">
        <v>5724</v>
      </c>
      <c r="D2912" s="77" t="s">
        <v>2386</v>
      </c>
      <c r="E2912" s="77"/>
      <c r="F2912" s="77"/>
      <c r="G2912" s="310">
        <v>44531</v>
      </c>
      <c r="H2912" s="77" t="s">
        <v>627</v>
      </c>
      <c r="I2912" s="99"/>
      <c r="J2912" s="99"/>
      <c r="K2912" s="99"/>
      <c r="L2912" s="99"/>
      <c r="M2912" s="77" t="s">
        <v>56</v>
      </c>
      <c r="N2912" s="77"/>
      <c r="O2912" s="103"/>
      <c r="P2912" s="103"/>
      <c r="Q2912" s="103"/>
      <c r="R2912" s="103"/>
      <c r="S2912" s="103"/>
    </row>
    <row r="2913" spans="1:19" ht="13" customHeight="1">
      <c r="A2913" s="82" t="str">
        <f t="shared" si="45"/>
        <v>C0161</v>
      </c>
      <c r="B2913" s="83" t="s">
        <v>5726</v>
      </c>
      <c r="C2913" s="83" t="s">
        <v>5727</v>
      </c>
      <c r="D2913" s="85"/>
      <c r="E2913" s="85"/>
      <c r="F2913" s="85"/>
      <c r="G2913" s="85"/>
      <c r="H2913" s="85"/>
      <c r="I2913" s="84">
        <v>48</v>
      </c>
      <c r="J2913" s="84">
        <v>44</v>
      </c>
      <c r="K2913" s="85">
        <v>45</v>
      </c>
      <c r="L2913" s="85"/>
      <c r="M2913" s="85"/>
      <c r="N2913" s="85"/>
      <c r="O2913" s="85"/>
      <c r="P2913" s="85"/>
      <c r="Q2913" s="85"/>
      <c r="R2913" s="85"/>
      <c r="S2913" s="85"/>
    </row>
    <row r="2914" spans="1:19" ht="13" customHeight="1">
      <c r="A2914" s="103" t="str">
        <f t="shared" si="45"/>
        <v>C0161</v>
      </c>
      <c r="B2914" s="86" t="s">
        <v>5726</v>
      </c>
      <c r="C2914" s="86" t="s">
        <v>5727</v>
      </c>
      <c r="D2914" s="103"/>
      <c r="E2914" s="103"/>
      <c r="F2914" s="103"/>
      <c r="G2914" s="103"/>
      <c r="H2914" s="103"/>
      <c r="I2914" s="103">
        <v>45</v>
      </c>
      <c r="J2914" s="104">
        <v>48</v>
      </c>
      <c r="K2914" s="104">
        <v>44</v>
      </c>
      <c r="L2914" s="103"/>
      <c r="M2914" s="103"/>
      <c r="N2914" s="103"/>
      <c r="O2914" s="103"/>
      <c r="P2914" s="103"/>
      <c r="Q2914" s="103"/>
      <c r="R2914" s="103"/>
      <c r="S2914" s="103"/>
    </row>
    <row r="2915" spans="1:19" ht="14.5" customHeight="1">
      <c r="A2915" s="82" t="str">
        <f t="shared" si="45"/>
        <v>C0161</v>
      </c>
      <c r="B2915" s="71" t="s">
        <v>5728</v>
      </c>
      <c r="C2915" s="71" t="s">
        <v>5727</v>
      </c>
      <c r="D2915" s="76" t="s">
        <v>2386</v>
      </c>
      <c r="E2915" s="76"/>
      <c r="F2915" s="76"/>
      <c r="G2915" s="311">
        <v>44531</v>
      </c>
      <c r="H2915" s="76" t="s">
        <v>627</v>
      </c>
      <c r="I2915" s="101"/>
      <c r="J2915" s="101"/>
      <c r="K2915" s="101"/>
      <c r="L2915" s="101"/>
      <c r="M2915" s="76" t="s">
        <v>56</v>
      </c>
      <c r="N2915" s="76"/>
      <c r="O2915" s="85"/>
      <c r="P2915" s="85"/>
      <c r="Q2915" s="85"/>
      <c r="R2915" s="85"/>
      <c r="S2915" s="85"/>
    </row>
    <row r="2916" spans="1:19" ht="14.5" customHeight="1">
      <c r="A2916" s="103" t="str">
        <f t="shared" si="45"/>
        <v>C0161</v>
      </c>
      <c r="B2916" s="442" t="s">
        <v>5728</v>
      </c>
      <c r="C2916" s="442" t="s">
        <v>5727</v>
      </c>
      <c r="D2916" s="77" t="s">
        <v>2386</v>
      </c>
      <c r="E2916" s="77"/>
      <c r="F2916" s="77"/>
      <c r="G2916" s="310">
        <v>44531</v>
      </c>
      <c r="H2916" s="77" t="s">
        <v>627</v>
      </c>
      <c r="I2916" s="99"/>
      <c r="J2916" s="99"/>
      <c r="K2916" s="99"/>
      <c r="L2916" s="99"/>
      <c r="M2916" s="77" t="s">
        <v>56</v>
      </c>
      <c r="N2916" s="77"/>
      <c r="O2916" s="103"/>
      <c r="P2916" s="103"/>
      <c r="Q2916" s="103"/>
      <c r="R2916" s="103"/>
      <c r="S2916" s="103"/>
    </row>
    <row r="2917" spans="1:19" ht="13" customHeight="1">
      <c r="A2917" s="82" t="str">
        <f t="shared" si="45"/>
        <v>C0169</v>
      </c>
      <c r="B2917" s="443" t="s">
        <v>869</v>
      </c>
      <c r="C2917" s="443" t="s">
        <v>5729</v>
      </c>
      <c r="D2917" s="85"/>
      <c r="E2917" s="85"/>
      <c r="F2917" s="85"/>
      <c r="G2917" s="85"/>
      <c r="H2917" s="85"/>
      <c r="I2917" s="84">
        <v>6</v>
      </c>
      <c r="J2917" s="84">
        <v>6</v>
      </c>
      <c r="K2917" s="85">
        <v>24</v>
      </c>
      <c r="L2917" s="85"/>
      <c r="M2917" s="85"/>
      <c r="N2917" s="85"/>
      <c r="O2917" s="85"/>
      <c r="P2917" s="85"/>
      <c r="Q2917" s="85"/>
      <c r="R2917" s="85"/>
      <c r="S2917" s="85"/>
    </row>
    <row r="2918" spans="1:19" ht="13" customHeight="1">
      <c r="A2918" s="103" t="str">
        <f t="shared" si="45"/>
        <v>C0169</v>
      </c>
      <c r="B2918" s="413" t="s">
        <v>869</v>
      </c>
      <c r="C2918" s="413" t="s">
        <v>5729</v>
      </c>
      <c r="D2918" s="413"/>
      <c r="E2918" s="413"/>
      <c r="F2918" s="413"/>
      <c r="G2918" s="103"/>
      <c r="H2918" s="413"/>
      <c r="I2918" s="103">
        <v>24</v>
      </c>
      <c r="J2918" s="104">
        <v>6</v>
      </c>
      <c r="K2918" s="104">
        <v>6</v>
      </c>
      <c r="L2918" s="103"/>
      <c r="M2918" s="413"/>
      <c r="N2918" s="413"/>
      <c r="O2918" s="103"/>
      <c r="P2918" s="103"/>
      <c r="Q2918" s="103"/>
      <c r="R2918" s="103"/>
      <c r="S2918" s="103"/>
    </row>
    <row r="2919" spans="1:19" ht="14.5" customHeight="1">
      <c r="A2919" s="82" t="str">
        <f t="shared" si="45"/>
        <v>C0169</v>
      </c>
      <c r="B2919" s="410" t="s">
        <v>5730</v>
      </c>
      <c r="C2919" s="410" t="s">
        <v>5731</v>
      </c>
      <c r="D2919" s="410" t="s">
        <v>1813</v>
      </c>
      <c r="E2919" s="410" t="s">
        <v>5732</v>
      </c>
      <c r="F2919" s="410" t="s">
        <v>5733</v>
      </c>
      <c r="G2919" s="311">
        <v>46327</v>
      </c>
      <c r="H2919" s="410" t="s">
        <v>606</v>
      </c>
      <c r="I2919" s="67">
        <v>0</v>
      </c>
      <c r="J2919" s="67">
        <v>0</v>
      </c>
      <c r="K2919" s="67">
        <v>0</v>
      </c>
      <c r="L2919" s="67">
        <v>0</v>
      </c>
      <c r="M2919" s="410"/>
      <c r="N2919" s="410" t="s">
        <v>116</v>
      </c>
      <c r="O2919" s="85"/>
      <c r="P2919" s="85"/>
      <c r="Q2919" s="85"/>
      <c r="R2919" s="85"/>
      <c r="S2919" s="85" t="s">
        <v>1768</v>
      </c>
    </row>
    <row r="2920" spans="1:19" ht="14.5" customHeight="1">
      <c r="A2920" s="103" t="str">
        <f t="shared" si="45"/>
        <v>C0169</v>
      </c>
      <c r="B2920" s="414" t="s">
        <v>5730</v>
      </c>
      <c r="C2920" s="414" t="s">
        <v>5731</v>
      </c>
      <c r="D2920" s="414" t="s">
        <v>1813</v>
      </c>
      <c r="E2920" s="414" t="s">
        <v>5732</v>
      </c>
      <c r="F2920" s="414" t="s">
        <v>5733</v>
      </c>
      <c r="G2920" s="310">
        <v>46327</v>
      </c>
      <c r="H2920" s="414" t="s">
        <v>606</v>
      </c>
      <c r="I2920" s="68">
        <v>0</v>
      </c>
      <c r="J2920" s="68">
        <v>0</v>
      </c>
      <c r="K2920" s="68">
        <v>0</v>
      </c>
      <c r="L2920" s="68">
        <v>0</v>
      </c>
      <c r="M2920" s="414"/>
      <c r="N2920" s="414" t="s">
        <v>116</v>
      </c>
      <c r="O2920" s="103"/>
      <c r="P2920" s="103"/>
      <c r="Q2920" s="103"/>
      <c r="R2920" s="103"/>
      <c r="S2920" s="103" t="s">
        <v>1768</v>
      </c>
    </row>
    <row r="2921" spans="1:19" ht="13" customHeight="1">
      <c r="A2921" s="82" t="str">
        <f t="shared" si="45"/>
        <v>C0170</v>
      </c>
      <c r="B2921" s="420" t="s">
        <v>872</v>
      </c>
      <c r="C2921" s="421" t="s">
        <v>873</v>
      </c>
      <c r="D2921" s="423"/>
      <c r="E2921" s="423"/>
      <c r="F2921" s="423"/>
      <c r="G2921" s="423"/>
      <c r="H2921" s="423"/>
      <c r="I2921" s="423">
        <v>20.5</v>
      </c>
      <c r="J2921" s="423">
        <v>15.5</v>
      </c>
      <c r="K2921" s="423">
        <v>2</v>
      </c>
      <c r="L2921" s="412"/>
      <c r="M2921" s="412"/>
      <c r="N2921" s="412"/>
      <c r="O2921" s="85"/>
      <c r="P2921" s="85"/>
      <c r="Q2921" s="85"/>
      <c r="R2921" s="85"/>
      <c r="S2921" s="85"/>
    </row>
    <row r="2922" spans="1:19" ht="13" customHeight="1">
      <c r="A2922" s="103" t="str">
        <f t="shared" si="45"/>
        <v>C0170</v>
      </c>
      <c r="B2922" s="424" t="s">
        <v>872</v>
      </c>
      <c r="C2922" s="425" t="s">
        <v>873</v>
      </c>
      <c r="D2922" s="427"/>
      <c r="E2922" s="427"/>
      <c r="F2922" s="427"/>
      <c r="G2922" s="427"/>
      <c r="H2922" s="427"/>
      <c r="I2922" s="427">
        <v>2</v>
      </c>
      <c r="J2922" s="427">
        <v>20.5</v>
      </c>
      <c r="K2922" s="427">
        <v>15.5</v>
      </c>
      <c r="L2922" s="413"/>
      <c r="M2922" s="413"/>
      <c r="N2922" s="413"/>
      <c r="O2922" s="103"/>
      <c r="P2922" s="103"/>
      <c r="Q2922" s="103"/>
      <c r="R2922" s="103"/>
      <c r="S2922" s="103"/>
    </row>
    <row r="2923" spans="1:19" ht="14.5" customHeight="1">
      <c r="A2923" s="82" t="str">
        <f t="shared" si="45"/>
        <v>C0170</v>
      </c>
      <c r="B2923" s="410" t="s">
        <v>5734</v>
      </c>
      <c r="C2923" s="410" t="s">
        <v>5735</v>
      </c>
      <c r="D2923" s="410" t="s">
        <v>1813</v>
      </c>
      <c r="E2923" s="410" t="s">
        <v>5736</v>
      </c>
      <c r="F2923" s="410" t="s">
        <v>5737</v>
      </c>
      <c r="G2923" s="416">
        <v>46327</v>
      </c>
      <c r="H2923" s="410" t="s">
        <v>606</v>
      </c>
      <c r="I2923" s="417">
        <v>0</v>
      </c>
      <c r="J2923" s="417">
        <v>0</v>
      </c>
      <c r="K2923" s="417">
        <v>0</v>
      </c>
      <c r="L2923" s="417">
        <v>0</v>
      </c>
      <c r="M2923" s="410"/>
      <c r="N2923" s="410" t="s">
        <v>116</v>
      </c>
      <c r="O2923" s="85"/>
      <c r="P2923" s="85"/>
      <c r="Q2923" s="85"/>
      <c r="R2923" s="85"/>
      <c r="S2923" s="85" t="s">
        <v>1768</v>
      </c>
    </row>
    <row r="2924" spans="1:19" ht="14.5" customHeight="1">
      <c r="A2924" s="103" t="str">
        <f t="shared" si="45"/>
        <v>C0170</v>
      </c>
      <c r="B2924" s="414" t="s">
        <v>5734</v>
      </c>
      <c r="C2924" s="414" t="s">
        <v>5735</v>
      </c>
      <c r="D2924" s="414" t="s">
        <v>1813</v>
      </c>
      <c r="E2924" s="414" t="s">
        <v>5736</v>
      </c>
      <c r="F2924" s="414" t="s">
        <v>5737</v>
      </c>
      <c r="G2924" s="418">
        <v>46327</v>
      </c>
      <c r="H2924" s="414" t="s">
        <v>606</v>
      </c>
      <c r="I2924" s="419">
        <v>0</v>
      </c>
      <c r="J2924" s="419">
        <v>0</v>
      </c>
      <c r="K2924" s="419">
        <v>0</v>
      </c>
      <c r="L2924" s="419">
        <v>0</v>
      </c>
      <c r="M2924" s="414"/>
      <c r="N2924" s="414" t="s">
        <v>116</v>
      </c>
      <c r="O2924" s="103"/>
      <c r="P2924" s="103"/>
      <c r="Q2924" s="103"/>
      <c r="R2924" s="103"/>
      <c r="S2924" s="103" t="s">
        <v>1768</v>
      </c>
    </row>
    <row r="2925" spans="1:19" ht="13" customHeight="1">
      <c r="A2925" s="82" t="str">
        <f t="shared" si="45"/>
        <v>C0172</v>
      </c>
      <c r="B2925" s="412" t="s">
        <v>5738</v>
      </c>
      <c r="C2925" s="412" t="s">
        <v>5739</v>
      </c>
      <c r="D2925" s="412"/>
      <c r="E2925" s="412"/>
      <c r="F2925" s="412"/>
      <c r="G2925" s="412"/>
      <c r="H2925" s="412"/>
      <c r="I2925" s="436">
        <v>48</v>
      </c>
      <c r="J2925" s="436">
        <v>44</v>
      </c>
      <c r="K2925" s="412">
        <v>45</v>
      </c>
      <c r="L2925" s="412"/>
      <c r="M2925" s="412"/>
      <c r="N2925" s="412"/>
      <c r="O2925" s="85"/>
      <c r="P2925" s="85"/>
      <c r="Q2925" s="85"/>
      <c r="R2925" s="85"/>
      <c r="S2925" s="85"/>
    </row>
    <row r="2926" spans="1:19" ht="13" customHeight="1">
      <c r="A2926" s="103" t="str">
        <f t="shared" si="45"/>
        <v>C0172</v>
      </c>
      <c r="B2926" s="413" t="s">
        <v>5738</v>
      </c>
      <c r="C2926" s="413" t="s">
        <v>5739</v>
      </c>
      <c r="D2926" s="413"/>
      <c r="E2926" s="413"/>
      <c r="F2926" s="413"/>
      <c r="G2926" s="413"/>
      <c r="H2926" s="413"/>
      <c r="I2926" s="413">
        <v>45</v>
      </c>
      <c r="J2926" s="437">
        <v>48</v>
      </c>
      <c r="K2926" s="437">
        <v>44</v>
      </c>
      <c r="L2926" s="413"/>
      <c r="M2926" s="413"/>
      <c r="N2926" s="413"/>
      <c r="O2926" s="103"/>
      <c r="P2926" s="103"/>
      <c r="Q2926" s="103"/>
      <c r="R2926" s="103"/>
      <c r="S2926" s="103"/>
    </row>
    <row r="2927" spans="1:19" ht="14.5" customHeight="1">
      <c r="A2927" s="82" t="str">
        <f t="shared" si="45"/>
        <v>C0172</v>
      </c>
      <c r="B2927" s="410" t="s">
        <v>5740</v>
      </c>
      <c r="C2927" s="410" t="s">
        <v>5741</v>
      </c>
      <c r="D2927" s="410" t="s">
        <v>2386</v>
      </c>
      <c r="E2927" s="410" t="s">
        <v>5742</v>
      </c>
      <c r="F2927" s="410" t="s">
        <v>5743</v>
      </c>
      <c r="G2927" s="416">
        <v>47543</v>
      </c>
      <c r="H2927" s="410" t="s">
        <v>606</v>
      </c>
      <c r="I2927" s="411"/>
      <c r="J2927" s="411"/>
      <c r="K2927" s="411"/>
      <c r="L2927" s="411"/>
      <c r="M2927" s="410" t="s">
        <v>108</v>
      </c>
      <c r="N2927" s="410">
        <v>7</v>
      </c>
      <c r="O2927" s="85"/>
      <c r="P2927" s="85"/>
      <c r="Q2927" s="85"/>
      <c r="R2927" s="85"/>
      <c r="S2927" s="85" t="s">
        <v>1768</v>
      </c>
    </row>
    <row r="2928" spans="1:19" ht="14.5" customHeight="1">
      <c r="A2928" s="103" t="str">
        <f t="shared" si="45"/>
        <v>C0172</v>
      </c>
      <c r="B2928" s="414" t="s">
        <v>5740</v>
      </c>
      <c r="C2928" s="414" t="s">
        <v>5741</v>
      </c>
      <c r="D2928" s="414" t="s">
        <v>2386</v>
      </c>
      <c r="E2928" s="414" t="s">
        <v>5742</v>
      </c>
      <c r="F2928" s="414" t="s">
        <v>5743</v>
      </c>
      <c r="G2928" s="418">
        <v>47543</v>
      </c>
      <c r="H2928" s="414" t="s">
        <v>606</v>
      </c>
      <c r="I2928" s="415"/>
      <c r="J2928" s="415"/>
      <c r="K2928" s="415"/>
      <c r="L2928" s="415"/>
      <c r="M2928" s="414" t="s">
        <v>108</v>
      </c>
      <c r="N2928" s="414">
        <v>7</v>
      </c>
      <c r="O2928" s="103"/>
      <c r="P2928" s="103"/>
      <c r="Q2928" s="103"/>
      <c r="R2928" s="103"/>
      <c r="S2928" s="103" t="s">
        <v>1768</v>
      </c>
    </row>
    <row r="2929" spans="1:19" ht="14.5" customHeight="1">
      <c r="A2929" s="82" t="str">
        <f t="shared" si="45"/>
        <v>C0173</v>
      </c>
      <c r="B2929" s="432" t="s">
        <v>5744</v>
      </c>
      <c r="C2929" s="433" t="s">
        <v>5745</v>
      </c>
      <c r="D2929" s="422"/>
      <c r="E2929" s="422"/>
      <c r="F2929" s="422"/>
      <c r="G2929" s="422"/>
      <c r="H2929" s="422"/>
      <c r="I2929" s="423">
        <v>0</v>
      </c>
      <c r="J2929" s="423">
        <v>0</v>
      </c>
      <c r="K2929" s="423">
        <v>0</v>
      </c>
      <c r="L2929" s="412"/>
      <c r="M2929" s="412"/>
      <c r="N2929" s="412"/>
      <c r="O2929" s="85"/>
      <c r="P2929" s="85"/>
      <c r="Q2929" s="85"/>
      <c r="R2929" s="85"/>
      <c r="S2929" s="85"/>
    </row>
    <row r="2930" spans="1:19" ht="14.5" customHeight="1">
      <c r="A2930" s="103" t="str">
        <f t="shared" si="45"/>
        <v>C0173</v>
      </c>
      <c r="B2930" s="434" t="s">
        <v>5744</v>
      </c>
      <c r="C2930" s="435" t="s">
        <v>5745</v>
      </c>
      <c r="D2930" s="426"/>
      <c r="E2930" s="426"/>
      <c r="F2930" s="426"/>
      <c r="G2930" s="426"/>
      <c r="H2930" s="426"/>
      <c r="I2930" s="427">
        <v>0</v>
      </c>
      <c r="J2930" s="427">
        <v>0</v>
      </c>
      <c r="K2930" s="427">
        <v>0</v>
      </c>
      <c r="L2930" s="413"/>
      <c r="M2930" s="413"/>
      <c r="N2930" s="413"/>
      <c r="O2930" s="103"/>
      <c r="P2930" s="103"/>
      <c r="Q2930" s="103"/>
      <c r="R2930" s="103"/>
      <c r="S2930" s="103"/>
    </row>
    <row r="2931" spans="1:19" ht="14.5" customHeight="1">
      <c r="A2931" s="82" t="str">
        <f t="shared" si="45"/>
        <v>C0180</v>
      </c>
      <c r="B2931" s="410" t="s">
        <v>875</v>
      </c>
      <c r="C2931" s="410" t="s">
        <v>5746</v>
      </c>
      <c r="D2931" s="410" t="s">
        <v>1813</v>
      </c>
      <c r="E2931" s="410" t="s">
        <v>5747</v>
      </c>
      <c r="F2931" s="410" t="s">
        <v>5748</v>
      </c>
      <c r="G2931" s="416">
        <v>44835</v>
      </c>
      <c r="H2931" s="410" t="s">
        <v>606</v>
      </c>
      <c r="I2931" s="67">
        <v>12</v>
      </c>
      <c r="J2931" s="67">
        <v>4</v>
      </c>
      <c r="K2931" s="67">
        <v>4</v>
      </c>
      <c r="L2931" s="67">
        <v>5</v>
      </c>
      <c r="M2931" s="410"/>
      <c r="N2931" s="410" t="s">
        <v>116</v>
      </c>
      <c r="O2931" s="85"/>
      <c r="P2931" s="85"/>
      <c r="Q2931" s="85"/>
      <c r="R2931" s="85"/>
      <c r="S2931" s="85" t="s">
        <v>1768</v>
      </c>
    </row>
    <row r="2932" spans="1:19" ht="14.5" customHeight="1">
      <c r="A2932" s="82" t="str">
        <f t="shared" si="45"/>
        <v>C0180</v>
      </c>
      <c r="B2932" s="410" t="s">
        <v>875</v>
      </c>
      <c r="C2932" s="410" t="s">
        <v>5746</v>
      </c>
      <c r="D2932" s="410" t="s">
        <v>1813</v>
      </c>
      <c r="E2932" s="410" t="s">
        <v>5749</v>
      </c>
      <c r="F2932" s="410" t="s">
        <v>5750</v>
      </c>
      <c r="G2932" s="416">
        <v>44835</v>
      </c>
      <c r="H2932" s="410" t="s">
        <v>606</v>
      </c>
      <c r="I2932" s="417">
        <v>12</v>
      </c>
      <c r="J2932" s="417">
        <v>4</v>
      </c>
      <c r="K2932" s="417">
        <v>4</v>
      </c>
      <c r="L2932" s="417">
        <v>5</v>
      </c>
      <c r="M2932" s="410"/>
      <c r="N2932" s="410" t="s">
        <v>116</v>
      </c>
      <c r="O2932" s="85"/>
      <c r="P2932" s="85"/>
      <c r="Q2932" s="85"/>
      <c r="R2932" s="85"/>
      <c r="S2932" s="85" t="s">
        <v>1768</v>
      </c>
    </row>
    <row r="2933" spans="1:19" ht="14.5" customHeight="1">
      <c r="A2933" s="82" t="str">
        <f t="shared" si="45"/>
        <v>C0180</v>
      </c>
      <c r="B2933" s="410" t="s">
        <v>875</v>
      </c>
      <c r="C2933" s="410" t="s">
        <v>5746</v>
      </c>
      <c r="D2933" s="410" t="s">
        <v>1813</v>
      </c>
      <c r="E2933" s="410" t="s">
        <v>5751</v>
      </c>
      <c r="F2933" s="410" t="s">
        <v>5752</v>
      </c>
      <c r="G2933" s="416">
        <v>44835</v>
      </c>
      <c r="H2933" s="410" t="s">
        <v>606</v>
      </c>
      <c r="I2933" s="417">
        <v>12</v>
      </c>
      <c r="J2933" s="417">
        <v>4</v>
      </c>
      <c r="K2933" s="417">
        <v>4</v>
      </c>
      <c r="L2933" s="417">
        <v>5</v>
      </c>
      <c r="M2933" s="410"/>
      <c r="N2933" s="410" t="s">
        <v>116</v>
      </c>
      <c r="O2933" s="85"/>
      <c r="P2933" s="85"/>
      <c r="Q2933" s="85"/>
      <c r="R2933" s="85"/>
      <c r="S2933" s="85" t="s">
        <v>1768</v>
      </c>
    </row>
    <row r="2934" spans="1:19" ht="14.5" customHeight="1">
      <c r="A2934" s="103" t="str">
        <f t="shared" si="45"/>
        <v>C0180</v>
      </c>
      <c r="B2934" s="414" t="s">
        <v>875</v>
      </c>
      <c r="C2934" s="414" t="s">
        <v>5746</v>
      </c>
      <c r="D2934" s="414" t="s">
        <v>1813</v>
      </c>
      <c r="E2934" s="414" t="s">
        <v>5747</v>
      </c>
      <c r="F2934" s="414" t="s">
        <v>5748</v>
      </c>
      <c r="G2934" s="418">
        <v>44835</v>
      </c>
      <c r="H2934" s="414" t="s">
        <v>606</v>
      </c>
      <c r="I2934" s="419">
        <v>4</v>
      </c>
      <c r="J2934" s="419">
        <v>12</v>
      </c>
      <c r="K2934" s="419">
        <v>4</v>
      </c>
      <c r="L2934" s="419">
        <v>5</v>
      </c>
      <c r="M2934" s="414"/>
      <c r="N2934" s="414" t="s">
        <v>116</v>
      </c>
      <c r="O2934" s="103"/>
      <c r="P2934" s="103"/>
      <c r="Q2934" s="103"/>
      <c r="R2934" s="103"/>
      <c r="S2934" s="103" t="s">
        <v>1768</v>
      </c>
    </row>
    <row r="2935" spans="1:19" ht="14.5" customHeight="1">
      <c r="A2935" s="103" t="str">
        <f t="shared" si="45"/>
        <v>C0180</v>
      </c>
      <c r="B2935" s="414" t="s">
        <v>875</v>
      </c>
      <c r="C2935" s="414" t="s">
        <v>5746</v>
      </c>
      <c r="D2935" s="414" t="s">
        <v>1813</v>
      </c>
      <c r="E2935" s="414" t="s">
        <v>5749</v>
      </c>
      <c r="F2935" s="414" t="s">
        <v>5750</v>
      </c>
      <c r="G2935" s="418">
        <v>44835</v>
      </c>
      <c r="H2935" s="414" t="s">
        <v>606</v>
      </c>
      <c r="I2935" s="419">
        <v>4</v>
      </c>
      <c r="J2935" s="419">
        <v>12</v>
      </c>
      <c r="K2935" s="419">
        <v>4</v>
      </c>
      <c r="L2935" s="419">
        <v>5</v>
      </c>
      <c r="M2935" s="414"/>
      <c r="N2935" s="414" t="s">
        <v>116</v>
      </c>
      <c r="O2935" s="103"/>
      <c r="P2935" s="103"/>
      <c r="Q2935" s="103"/>
      <c r="R2935" s="103"/>
      <c r="S2935" s="103" t="s">
        <v>1768</v>
      </c>
    </row>
    <row r="2936" spans="1:19" ht="14.5" customHeight="1">
      <c r="A2936" s="103" t="str">
        <f t="shared" si="45"/>
        <v>C0180</v>
      </c>
      <c r="B2936" s="414" t="s">
        <v>875</v>
      </c>
      <c r="C2936" s="414" t="s">
        <v>5746</v>
      </c>
      <c r="D2936" s="414" t="s">
        <v>1813</v>
      </c>
      <c r="E2936" s="414" t="s">
        <v>5751</v>
      </c>
      <c r="F2936" s="414" t="s">
        <v>5752</v>
      </c>
      <c r="G2936" s="418">
        <v>44835</v>
      </c>
      <c r="H2936" s="414" t="s">
        <v>606</v>
      </c>
      <c r="I2936" s="419">
        <v>4</v>
      </c>
      <c r="J2936" s="419">
        <v>12</v>
      </c>
      <c r="K2936" s="419">
        <v>4</v>
      </c>
      <c r="L2936" s="419">
        <v>5</v>
      </c>
      <c r="M2936" s="414"/>
      <c r="N2936" s="414" t="s">
        <v>116</v>
      </c>
      <c r="O2936" s="103"/>
      <c r="P2936" s="103"/>
      <c r="Q2936" s="103"/>
      <c r="R2936" s="103"/>
      <c r="S2936" s="103" t="s">
        <v>1768</v>
      </c>
    </row>
    <row r="2937" spans="1:19" ht="14.5" customHeight="1">
      <c r="A2937" s="82" t="str">
        <f t="shared" si="45"/>
        <v>C0187</v>
      </c>
      <c r="B2937" s="410" t="s">
        <v>5753</v>
      </c>
      <c r="C2937" s="410" t="s">
        <v>5754</v>
      </c>
      <c r="D2937" s="410" t="s">
        <v>1844</v>
      </c>
      <c r="E2937" s="410" t="s">
        <v>5755</v>
      </c>
      <c r="F2937" s="410" t="s">
        <v>5756</v>
      </c>
      <c r="G2937" s="416">
        <v>46204</v>
      </c>
      <c r="H2937" s="410" t="s">
        <v>627</v>
      </c>
      <c r="I2937" s="417">
        <v>57</v>
      </c>
      <c r="J2937" s="417">
        <v>96</v>
      </c>
      <c r="K2937" s="417">
        <v>82</v>
      </c>
      <c r="L2937" s="417">
        <v>1764</v>
      </c>
      <c r="M2937" s="410" t="s">
        <v>115</v>
      </c>
      <c r="N2937" s="410" t="s">
        <v>116</v>
      </c>
      <c r="O2937" s="85"/>
      <c r="P2937" s="85"/>
      <c r="Q2937" s="85"/>
      <c r="R2937" s="85"/>
      <c r="S2937" s="85" t="s">
        <v>1768</v>
      </c>
    </row>
    <row r="2938" spans="1:19" ht="14.5" customHeight="1">
      <c r="A2938" s="103" t="str">
        <f t="shared" si="45"/>
        <v>C0187</v>
      </c>
      <c r="B2938" s="414" t="s">
        <v>5753</v>
      </c>
      <c r="C2938" s="414" t="s">
        <v>5754</v>
      </c>
      <c r="D2938" s="414" t="s">
        <v>1844</v>
      </c>
      <c r="E2938" s="414" t="s">
        <v>5755</v>
      </c>
      <c r="F2938" s="414" t="s">
        <v>5756</v>
      </c>
      <c r="G2938" s="418">
        <v>46204</v>
      </c>
      <c r="H2938" s="414" t="s">
        <v>627</v>
      </c>
      <c r="I2938" s="419">
        <v>82</v>
      </c>
      <c r="J2938" s="419">
        <v>57</v>
      </c>
      <c r="K2938" s="419">
        <v>96</v>
      </c>
      <c r="L2938" s="419">
        <v>1764</v>
      </c>
      <c r="M2938" s="414" t="s">
        <v>115</v>
      </c>
      <c r="N2938" s="414" t="s">
        <v>116</v>
      </c>
      <c r="O2938" s="103"/>
      <c r="P2938" s="103"/>
      <c r="Q2938" s="103"/>
      <c r="R2938" s="103"/>
      <c r="S2938" s="103" t="s">
        <v>1768</v>
      </c>
    </row>
    <row r="2939" spans="1:19" ht="14.5" customHeight="1">
      <c r="A2939" s="82" t="str">
        <f t="shared" si="45"/>
        <v>C0188</v>
      </c>
      <c r="B2939" s="410" t="s">
        <v>878</v>
      </c>
      <c r="C2939" s="410" t="s">
        <v>5757</v>
      </c>
      <c r="D2939" s="410" t="s">
        <v>1813</v>
      </c>
      <c r="E2939" s="410" t="s">
        <v>5758</v>
      </c>
      <c r="F2939" s="410" t="s">
        <v>5759</v>
      </c>
      <c r="G2939" s="416">
        <v>47300</v>
      </c>
      <c r="H2939" s="410" t="s">
        <v>606</v>
      </c>
      <c r="I2939" s="417">
        <v>4</v>
      </c>
      <c r="J2939" s="417">
        <v>2</v>
      </c>
      <c r="K2939" s="417">
        <v>3</v>
      </c>
      <c r="L2939" s="417">
        <v>2</v>
      </c>
      <c r="M2939" s="410"/>
      <c r="N2939" s="410" t="s">
        <v>116</v>
      </c>
      <c r="O2939" s="85"/>
      <c r="P2939" s="85"/>
      <c r="Q2939" s="85"/>
      <c r="R2939" s="85"/>
      <c r="S2939" s="85" t="s">
        <v>1768</v>
      </c>
    </row>
    <row r="2940" spans="1:19" ht="14.5" customHeight="1">
      <c r="A2940" s="103" t="str">
        <f t="shared" si="45"/>
        <v>C0188</v>
      </c>
      <c r="B2940" s="414" t="s">
        <v>878</v>
      </c>
      <c r="C2940" s="414" t="s">
        <v>5757</v>
      </c>
      <c r="D2940" s="414" t="s">
        <v>1813</v>
      </c>
      <c r="E2940" s="414" t="s">
        <v>5758</v>
      </c>
      <c r="F2940" s="414" t="s">
        <v>5759</v>
      </c>
      <c r="G2940" s="418">
        <v>47300</v>
      </c>
      <c r="H2940" s="414" t="s">
        <v>606</v>
      </c>
      <c r="I2940" s="419">
        <v>3</v>
      </c>
      <c r="J2940" s="419">
        <v>4</v>
      </c>
      <c r="K2940" s="419">
        <v>2</v>
      </c>
      <c r="L2940" s="419">
        <v>2</v>
      </c>
      <c r="M2940" s="414"/>
      <c r="N2940" s="414" t="s">
        <v>116</v>
      </c>
      <c r="O2940" s="103"/>
      <c r="P2940" s="103"/>
      <c r="Q2940" s="103"/>
      <c r="R2940" s="103"/>
      <c r="S2940" s="103" t="s">
        <v>1768</v>
      </c>
    </row>
    <row r="2941" spans="1:19" ht="14.5" customHeight="1">
      <c r="A2941" s="82" t="str">
        <f t="shared" si="45"/>
        <v>C0189</v>
      </c>
      <c r="B2941" s="410" t="s">
        <v>881</v>
      </c>
      <c r="C2941" s="410" t="s">
        <v>5760</v>
      </c>
      <c r="D2941" s="410" t="s">
        <v>1813</v>
      </c>
      <c r="E2941" s="410" t="s">
        <v>5761</v>
      </c>
      <c r="F2941" s="410" t="s">
        <v>5762</v>
      </c>
      <c r="G2941" s="416">
        <v>47300</v>
      </c>
      <c r="H2941" s="410" t="s">
        <v>606</v>
      </c>
      <c r="I2941" s="417">
        <v>7</v>
      </c>
      <c r="J2941" s="417">
        <v>7</v>
      </c>
      <c r="K2941" s="417">
        <v>5</v>
      </c>
      <c r="L2941" s="417">
        <v>2</v>
      </c>
      <c r="M2941" s="410"/>
      <c r="N2941" s="410" t="s">
        <v>116</v>
      </c>
      <c r="O2941" s="85"/>
      <c r="P2941" s="85"/>
      <c r="Q2941" s="85"/>
      <c r="R2941" s="85"/>
      <c r="S2941" s="85" t="s">
        <v>1768</v>
      </c>
    </row>
    <row r="2942" spans="1:19" ht="14.5" customHeight="1">
      <c r="A2942" s="103" t="str">
        <f t="shared" si="45"/>
        <v>C0189</v>
      </c>
      <c r="B2942" s="414" t="s">
        <v>881</v>
      </c>
      <c r="C2942" s="414" t="s">
        <v>5760</v>
      </c>
      <c r="D2942" s="414" t="s">
        <v>1813</v>
      </c>
      <c r="E2942" s="414" t="s">
        <v>5761</v>
      </c>
      <c r="F2942" s="414" t="s">
        <v>5762</v>
      </c>
      <c r="G2942" s="418">
        <v>47300</v>
      </c>
      <c r="H2942" s="414" t="s">
        <v>606</v>
      </c>
      <c r="I2942" s="419">
        <v>5</v>
      </c>
      <c r="J2942" s="419">
        <v>7</v>
      </c>
      <c r="K2942" s="419">
        <v>7</v>
      </c>
      <c r="L2942" s="419">
        <v>2</v>
      </c>
      <c r="M2942" s="414"/>
      <c r="N2942" s="414" t="s">
        <v>116</v>
      </c>
      <c r="O2942" s="103"/>
      <c r="P2942" s="103"/>
      <c r="Q2942" s="103"/>
      <c r="R2942" s="103"/>
      <c r="S2942" s="103" t="s">
        <v>1768</v>
      </c>
    </row>
    <row r="2943" spans="1:19" ht="14.5" customHeight="1">
      <c r="A2943" s="82" t="str">
        <f t="shared" si="45"/>
        <v>C0190</v>
      </c>
      <c r="B2943" s="410" t="s">
        <v>884</v>
      </c>
      <c r="C2943" s="410" t="s">
        <v>5763</v>
      </c>
      <c r="D2943" s="410" t="s">
        <v>1813</v>
      </c>
      <c r="E2943" s="410" t="s">
        <v>5764</v>
      </c>
      <c r="F2943" s="410" t="s">
        <v>5765</v>
      </c>
      <c r="G2943" s="416">
        <v>47300</v>
      </c>
      <c r="H2943" s="410" t="s">
        <v>606</v>
      </c>
      <c r="I2943" s="67">
        <v>6</v>
      </c>
      <c r="J2943" s="67">
        <v>3</v>
      </c>
      <c r="K2943" s="67">
        <v>2</v>
      </c>
      <c r="L2943" s="67">
        <v>2</v>
      </c>
      <c r="M2943" s="410"/>
      <c r="N2943" s="410" t="s">
        <v>116</v>
      </c>
      <c r="O2943" s="85"/>
      <c r="P2943" s="85"/>
      <c r="Q2943" s="85"/>
      <c r="R2943" s="85"/>
      <c r="S2943" s="85" t="s">
        <v>1768</v>
      </c>
    </row>
    <row r="2944" spans="1:19" ht="14.5" customHeight="1">
      <c r="A2944" s="103" t="str">
        <f t="shared" si="45"/>
        <v>C0190</v>
      </c>
      <c r="B2944" s="414" t="s">
        <v>884</v>
      </c>
      <c r="C2944" s="414" t="s">
        <v>5763</v>
      </c>
      <c r="D2944" s="414" t="s">
        <v>1813</v>
      </c>
      <c r="E2944" s="414" t="s">
        <v>5764</v>
      </c>
      <c r="F2944" s="414" t="s">
        <v>5765</v>
      </c>
      <c r="G2944" s="418">
        <v>47300</v>
      </c>
      <c r="H2944" s="414" t="s">
        <v>606</v>
      </c>
      <c r="I2944" s="419">
        <v>2</v>
      </c>
      <c r="J2944" s="419">
        <v>6</v>
      </c>
      <c r="K2944" s="419">
        <v>3</v>
      </c>
      <c r="L2944" s="419">
        <v>2</v>
      </c>
      <c r="M2944" s="414"/>
      <c r="N2944" s="414" t="s">
        <v>116</v>
      </c>
      <c r="O2944" s="103"/>
      <c r="P2944" s="103"/>
      <c r="Q2944" s="103"/>
      <c r="R2944" s="103"/>
      <c r="S2944" s="103" t="s">
        <v>1768</v>
      </c>
    </row>
    <row r="2945" spans="1:19" ht="14.5" customHeight="1">
      <c r="A2945" s="82" t="str">
        <f t="shared" si="45"/>
        <v>C0191</v>
      </c>
      <c r="B2945" s="410" t="s">
        <v>887</v>
      </c>
      <c r="C2945" s="410" t="s">
        <v>5766</v>
      </c>
      <c r="D2945" s="410" t="s">
        <v>1813</v>
      </c>
      <c r="E2945" s="410" t="s">
        <v>5767</v>
      </c>
      <c r="F2945" s="410" t="s">
        <v>5768</v>
      </c>
      <c r="G2945" s="416">
        <v>46844</v>
      </c>
      <c r="H2945" s="410" t="s">
        <v>606</v>
      </c>
      <c r="I2945" s="417">
        <v>2</v>
      </c>
      <c r="J2945" s="417">
        <v>4</v>
      </c>
      <c r="K2945" s="417">
        <v>6</v>
      </c>
      <c r="L2945" s="417">
        <v>1</v>
      </c>
      <c r="M2945" s="410"/>
      <c r="N2945" s="410" t="s">
        <v>116</v>
      </c>
      <c r="O2945" s="85"/>
      <c r="P2945" s="85"/>
      <c r="Q2945" s="85"/>
      <c r="R2945" s="85"/>
      <c r="S2945" s="85" t="s">
        <v>1768</v>
      </c>
    </row>
    <row r="2946" spans="1:19" ht="14.5" customHeight="1">
      <c r="A2946" s="103" t="str">
        <f t="shared" ref="A2946:A3009" si="46">LEFT(B2946,5)</f>
        <v>C0191</v>
      </c>
      <c r="B2946" s="414" t="s">
        <v>887</v>
      </c>
      <c r="C2946" s="414" t="s">
        <v>5766</v>
      </c>
      <c r="D2946" s="414" t="s">
        <v>1813</v>
      </c>
      <c r="E2946" s="414" t="s">
        <v>5767</v>
      </c>
      <c r="F2946" s="414" t="s">
        <v>5768</v>
      </c>
      <c r="G2946" s="418">
        <v>46844</v>
      </c>
      <c r="H2946" s="414" t="s">
        <v>606</v>
      </c>
      <c r="I2946" s="419">
        <v>6</v>
      </c>
      <c r="J2946" s="419">
        <v>2</v>
      </c>
      <c r="K2946" s="419">
        <v>4</v>
      </c>
      <c r="L2946" s="419">
        <v>1</v>
      </c>
      <c r="M2946" s="414"/>
      <c r="N2946" s="414" t="s">
        <v>116</v>
      </c>
      <c r="O2946" s="103"/>
      <c r="P2946" s="103"/>
      <c r="Q2946" s="103"/>
      <c r="R2946" s="103"/>
      <c r="S2946" s="103" t="s">
        <v>1768</v>
      </c>
    </row>
    <row r="2947" spans="1:19" ht="13" customHeight="1">
      <c r="A2947" s="82" t="str">
        <f t="shared" si="46"/>
        <v>C0192</v>
      </c>
      <c r="B2947" s="412" t="s">
        <v>5769</v>
      </c>
      <c r="C2947" s="412" t="s">
        <v>5770</v>
      </c>
      <c r="D2947" s="412"/>
      <c r="E2947" s="412"/>
      <c r="F2947" s="412"/>
      <c r="G2947" s="412"/>
      <c r="H2947" s="412"/>
      <c r="I2947" s="436">
        <v>40</v>
      </c>
      <c r="J2947" s="436">
        <v>14</v>
      </c>
      <c r="K2947" s="412">
        <v>45</v>
      </c>
      <c r="L2947" s="412"/>
      <c r="M2947" s="412"/>
      <c r="N2947" s="412"/>
      <c r="O2947" s="85"/>
      <c r="P2947" s="85"/>
      <c r="Q2947" s="85"/>
      <c r="R2947" s="85"/>
      <c r="S2947" s="85"/>
    </row>
    <row r="2948" spans="1:19" ht="13" customHeight="1">
      <c r="A2948" s="103" t="str">
        <f t="shared" si="46"/>
        <v>C0192</v>
      </c>
      <c r="B2948" s="413" t="s">
        <v>5769</v>
      </c>
      <c r="C2948" s="413" t="s">
        <v>5770</v>
      </c>
      <c r="D2948" s="413"/>
      <c r="E2948" s="413"/>
      <c r="F2948" s="413"/>
      <c r="G2948" s="413"/>
      <c r="H2948" s="413"/>
      <c r="I2948" s="103">
        <v>45</v>
      </c>
      <c r="J2948" s="104">
        <v>40</v>
      </c>
      <c r="K2948" s="104">
        <v>14</v>
      </c>
      <c r="L2948" s="103"/>
      <c r="M2948" s="413"/>
      <c r="N2948" s="413"/>
      <c r="O2948" s="103"/>
      <c r="P2948" s="103"/>
      <c r="Q2948" s="103"/>
      <c r="R2948" s="103"/>
      <c r="S2948" s="103"/>
    </row>
    <row r="2949" spans="1:19" ht="14.5" customHeight="1">
      <c r="A2949" s="82" t="str">
        <f t="shared" si="46"/>
        <v>C0192</v>
      </c>
      <c r="B2949" s="410" t="s">
        <v>5771</v>
      </c>
      <c r="C2949" s="410" t="s">
        <v>5770</v>
      </c>
      <c r="D2949" s="410" t="s">
        <v>2386</v>
      </c>
      <c r="E2949" s="410"/>
      <c r="F2949" s="410"/>
      <c r="G2949" s="416">
        <v>47484</v>
      </c>
      <c r="H2949" s="410" t="s">
        <v>627</v>
      </c>
      <c r="I2949" s="411"/>
      <c r="J2949" s="411"/>
      <c r="K2949" s="411"/>
      <c r="L2949" s="411"/>
      <c r="M2949" s="410" t="s">
        <v>108</v>
      </c>
      <c r="N2949" s="410"/>
      <c r="O2949" s="85"/>
      <c r="P2949" s="85"/>
      <c r="Q2949" s="85"/>
      <c r="R2949" s="85"/>
      <c r="S2949" s="85"/>
    </row>
    <row r="2950" spans="1:19" ht="14.5" customHeight="1">
      <c r="A2950" s="103" t="str">
        <f t="shared" si="46"/>
        <v>C0192</v>
      </c>
      <c r="B2950" s="414" t="s">
        <v>5771</v>
      </c>
      <c r="C2950" s="414" t="s">
        <v>5770</v>
      </c>
      <c r="D2950" s="414" t="s">
        <v>2386</v>
      </c>
      <c r="E2950" s="414"/>
      <c r="F2950" s="414"/>
      <c r="G2950" s="418">
        <v>47484</v>
      </c>
      <c r="H2950" s="414" t="s">
        <v>627</v>
      </c>
      <c r="I2950" s="415"/>
      <c r="J2950" s="415"/>
      <c r="K2950" s="415"/>
      <c r="L2950" s="415"/>
      <c r="M2950" s="414" t="s">
        <v>108</v>
      </c>
      <c r="N2950" s="414"/>
      <c r="O2950" s="103"/>
      <c r="P2950" s="103"/>
      <c r="Q2950" s="103"/>
      <c r="R2950" s="103"/>
      <c r="S2950" s="103"/>
    </row>
    <row r="2951" spans="1:19" ht="13" customHeight="1">
      <c r="A2951" s="82" t="str">
        <f t="shared" si="46"/>
        <v>C0193</v>
      </c>
      <c r="B2951" s="412" t="s">
        <v>5772</v>
      </c>
      <c r="C2951" s="412" t="s">
        <v>5773</v>
      </c>
      <c r="D2951" s="412"/>
      <c r="E2951" s="412"/>
      <c r="F2951" s="412"/>
      <c r="G2951" s="412"/>
      <c r="H2951" s="412"/>
      <c r="I2951" s="436">
        <v>23</v>
      </c>
      <c r="J2951" s="436">
        <v>10</v>
      </c>
      <c r="K2951" s="412">
        <v>27</v>
      </c>
      <c r="L2951" s="412"/>
      <c r="M2951" s="412"/>
      <c r="N2951" s="412"/>
      <c r="O2951" s="85"/>
      <c r="P2951" s="85"/>
      <c r="Q2951" s="85"/>
      <c r="R2951" s="85"/>
      <c r="S2951" s="85"/>
    </row>
    <row r="2952" spans="1:19" ht="13" customHeight="1">
      <c r="A2952" s="103" t="str">
        <f t="shared" si="46"/>
        <v>C0193</v>
      </c>
      <c r="B2952" s="413" t="s">
        <v>5772</v>
      </c>
      <c r="C2952" s="413" t="s">
        <v>5773</v>
      </c>
      <c r="D2952" s="413"/>
      <c r="E2952" s="413"/>
      <c r="F2952" s="413"/>
      <c r="G2952" s="413"/>
      <c r="H2952" s="413"/>
      <c r="I2952" s="413">
        <v>27</v>
      </c>
      <c r="J2952" s="437">
        <v>23</v>
      </c>
      <c r="K2952" s="437">
        <v>10</v>
      </c>
      <c r="L2952" s="413"/>
      <c r="M2952" s="413"/>
      <c r="N2952" s="413"/>
      <c r="O2952" s="103"/>
      <c r="P2952" s="103"/>
      <c r="Q2952" s="103"/>
      <c r="R2952" s="103"/>
      <c r="S2952" s="103"/>
    </row>
    <row r="2953" spans="1:19" ht="14.5" customHeight="1">
      <c r="A2953" s="82" t="str">
        <f t="shared" si="46"/>
        <v>C0193</v>
      </c>
      <c r="B2953" s="410" t="s">
        <v>5774</v>
      </c>
      <c r="C2953" s="410" t="s">
        <v>5773</v>
      </c>
      <c r="D2953" s="410" t="s">
        <v>2386</v>
      </c>
      <c r="E2953" s="410"/>
      <c r="F2953" s="410"/>
      <c r="G2953" s="416">
        <v>47484</v>
      </c>
      <c r="H2953" s="410" t="s">
        <v>627</v>
      </c>
      <c r="I2953" s="411"/>
      <c r="J2953" s="411"/>
      <c r="K2953" s="411"/>
      <c r="L2953" s="411"/>
      <c r="M2953" s="410" t="s">
        <v>108</v>
      </c>
      <c r="N2953" s="410"/>
      <c r="O2953" s="85"/>
      <c r="P2953" s="85"/>
      <c r="Q2953" s="85"/>
      <c r="R2953" s="85"/>
      <c r="S2953" s="85"/>
    </row>
    <row r="2954" spans="1:19" ht="14.5" customHeight="1">
      <c r="A2954" s="103" t="str">
        <f t="shared" si="46"/>
        <v>C0193</v>
      </c>
      <c r="B2954" s="414" t="s">
        <v>5774</v>
      </c>
      <c r="C2954" s="414" t="s">
        <v>5773</v>
      </c>
      <c r="D2954" s="414" t="s">
        <v>2386</v>
      </c>
      <c r="E2954" s="414"/>
      <c r="F2954" s="414"/>
      <c r="G2954" s="418">
        <v>47484</v>
      </c>
      <c r="H2954" s="414" t="s">
        <v>627</v>
      </c>
      <c r="I2954" s="415"/>
      <c r="J2954" s="415"/>
      <c r="K2954" s="415"/>
      <c r="L2954" s="415"/>
      <c r="M2954" s="414" t="s">
        <v>108</v>
      </c>
      <c r="N2954" s="414"/>
      <c r="O2954" s="103"/>
      <c r="P2954" s="103"/>
      <c r="Q2954" s="103"/>
      <c r="R2954" s="103"/>
      <c r="S2954" s="103"/>
    </row>
    <row r="2955" spans="1:19" ht="13" customHeight="1">
      <c r="A2955" s="82" t="str">
        <f t="shared" si="46"/>
        <v>C0194</v>
      </c>
      <c r="B2955" s="412" t="s">
        <v>5775</v>
      </c>
      <c r="C2955" s="412" t="s">
        <v>5776</v>
      </c>
      <c r="D2955" s="412"/>
      <c r="E2955" s="412"/>
      <c r="F2955" s="412"/>
      <c r="G2955" s="412"/>
      <c r="H2955" s="412"/>
      <c r="I2955" s="436">
        <v>18</v>
      </c>
      <c r="J2955" s="436">
        <v>5</v>
      </c>
      <c r="K2955" s="412">
        <v>25</v>
      </c>
      <c r="L2955" s="412"/>
      <c r="M2955" s="412"/>
      <c r="N2955" s="412"/>
      <c r="O2955" s="85"/>
      <c r="P2955" s="85"/>
      <c r="Q2955" s="85"/>
      <c r="R2955" s="85"/>
      <c r="S2955" s="85"/>
    </row>
    <row r="2956" spans="1:19" ht="13" customHeight="1">
      <c r="A2956" s="103" t="str">
        <f t="shared" si="46"/>
        <v>C0194</v>
      </c>
      <c r="B2956" s="413" t="s">
        <v>5775</v>
      </c>
      <c r="C2956" s="413" t="s">
        <v>5776</v>
      </c>
      <c r="D2956" s="413"/>
      <c r="E2956" s="413"/>
      <c r="F2956" s="413"/>
      <c r="G2956" s="413"/>
      <c r="H2956" s="413"/>
      <c r="I2956" s="413">
        <v>25</v>
      </c>
      <c r="J2956" s="437">
        <v>18</v>
      </c>
      <c r="K2956" s="437">
        <v>5</v>
      </c>
      <c r="L2956" s="413"/>
      <c r="M2956" s="413"/>
      <c r="N2956" s="413"/>
      <c r="O2956" s="103"/>
      <c r="P2956" s="103"/>
      <c r="Q2956" s="103"/>
      <c r="R2956" s="103"/>
      <c r="S2956" s="103"/>
    </row>
    <row r="2957" spans="1:19" ht="14.5" customHeight="1">
      <c r="A2957" s="82" t="str">
        <f t="shared" si="46"/>
        <v>C0194</v>
      </c>
      <c r="B2957" s="410" t="s">
        <v>5777</v>
      </c>
      <c r="C2957" s="410" t="s">
        <v>5776</v>
      </c>
      <c r="D2957" s="410" t="s">
        <v>2386</v>
      </c>
      <c r="E2957" s="410"/>
      <c r="F2957" s="410"/>
      <c r="G2957" s="416">
        <v>47484</v>
      </c>
      <c r="H2957" s="410" t="s">
        <v>627</v>
      </c>
      <c r="I2957" s="411"/>
      <c r="J2957" s="411"/>
      <c r="K2957" s="411"/>
      <c r="L2957" s="411"/>
      <c r="M2957" s="410" t="s">
        <v>108</v>
      </c>
      <c r="N2957" s="410"/>
      <c r="O2957" s="85"/>
      <c r="P2957" s="85"/>
      <c r="Q2957" s="85"/>
      <c r="R2957" s="85"/>
      <c r="S2957" s="85"/>
    </row>
    <row r="2958" spans="1:19" ht="14.5" customHeight="1">
      <c r="A2958" s="103" t="str">
        <f t="shared" si="46"/>
        <v>C0194</v>
      </c>
      <c r="B2958" s="414" t="s">
        <v>5777</v>
      </c>
      <c r="C2958" s="414" t="s">
        <v>5776</v>
      </c>
      <c r="D2958" s="414" t="s">
        <v>2386</v>
      </c>
      <c r="E2958" s="414"/>
      <c r="F2958" s="414"/>
      <c r="G2958" s="418">
        <v>47484</v>
      </c>
      <c r="H2958" s="414" t="s">
        <v>627</v>
      </c>
      <c r="I2958" s="415"/>
      <c r="J2958" s="415"/>
      <c r="K2958" s="415"/>
      <c r="L2958" s="415"/>
      <c r="M2958" s="414" t="s">
        <v>108</v>
      </c>
      <c r="N2958" s="414"/>
      <c r="O2958" s="103"/>
      <c r="P2958" s="103"/>
      <c r="Q2958" s="103"/>
      <c r="R2958" s="103"/>
      <c r="S2958" s="103"/>
    </row>
    <row r="2959" spans="1:19" ht="13" customHeight="1">
      <c r="A2959" s="82" t="str">
        <f t="shared" si="46"/>
        <v>C0195</v>
      </c>
      <c r="B2959" s="412" t="s">
        <v>5778</v>
      </c>
      <c r="C2959" s="412" t="s">
        <v>5779</v>
      </c>
      <c r="D2959" s="412"/>
      <c r="E2959" s="412"/>
      <c r="F2959" s="412"/>
      <c r="G2959" s="412"/>
      <c r="H2959" s="412"/>
      <c r="I2959" s="436">
        <v>12</v>
      </c>
      <c r="J2959" s="436">
        <v>12</v>
      </c>
      <c r="K2959" s="412">
        <v>12</v>
      </c>
      <c r="L2959" s="412"/>
      <c r="M2959" s="412"/>
      <c r="N2959" s="412"/>
      <c r="O2959" s="85"/>
      <c r="P2959" s="85"/>
      <c r="Q2959" s="85"/>
      <c r="R2959" s="85"/>
      <c r="S2959" s="85"/>
    </row>
    <row r="2960" spans="1:19" ht="13" customHeight="1">
      <c r="A2960" s="103" t="str">
        <f t="shared" si="46"/>
        <v>C0195</v>
      </c>
      <c r="B2960" s="413" t="s">
        <v>5778</v>
      </c>
      <c r="C2960" s="413" t="s">
        <v>5779</v>
      </c>
      <c r="D2960" s="413"/>
      <c r="E2960" s="413"/>
      <c r="F2960" s="413"/>
      <c r="G2960" s="413"/>
      <c r="H2960" s="413"/>
      <c r="I2960" s="413">
        <v>12</v>
      </c>
      <c r="J2960" s="437">
        <v>12</v>
      </c>
      <c r="K2960" s="437">
        <v>12</v>
      </c>
      <c r="L2960" s="413"/>
      <c r="M2960" s="413"/>
      <c r="N2960" s="413"/>
      <c r="O2960" s="103"/>
      <c r="P2960" s="103"/>
      <c r="Q2960" s="103"/>
      <c r="R2960" s="103"/>
      <c r="S2960" s="103"/>
    </row>
    <row r="2961" spans="1:19" ht="14.5" customHeight="1">
      <c r="A2961" s="82" t="str">
        <f t="shared" si="46"/>
        <v>C0195</v>
      </c>
      <c r="B2961" s="410" t="s">
        <v>5780</v>
      </c>
      <c r="C2961" s="410" t="s">
        <v>5779</v>
      </c>
      <c r="D2961" s="410" t="s">
        <v>2386</v>
      </c>
      <c r="E2961" s="410"/>
      <c r="F2961" s="410"/>
      <c r="G2961" s="416">
        <v>47484</v>
      </c>
      <c r="H2961" s="410" t="s">
        <v>627</v>
      </c>
      <c r="I2961" s="411"/>
      <c r="J2961" s="411"/>
      <c r="K2961" s="411"/>
      <c r="L2961" s="411"/>
      <c r="M2961" s="410" t="s">
        <v>108</v>
      </c>
      <c r="N2961" s="410"/>
      <c r="O2961" s="85"/>
      <c r="P2961" s="85"/>
      <c r="Q2961" s="85"/>
      <c r="R2961" s="85"/>
      <c r="S2961" s="85"/>
    </row>
    <row r="2962" spans="1:19" ht="14.5" customHeight="1">
      <c r="A2962" s="103" t="str">
        <f t="shared" si="46"/>
        <v>C0195</v>
      </c>
      <c r="B2962" s="414" t="s">
        <v>5780</v>
      </c>
      <c r="C2962" s="414" t="s">
        <v>5779</v>
      </c>
      <c r="D2962" s="414" t="s">
        <v>2386</v>
      </c>
      <c r="E2962" s="414"/>
      <c r="F2962" s="414"/>
      <c r="G2962" s="418">
        <v>47484</v>
      </c>
      <c r="H2962" s="414" t="s">
        <v>627</v>
      </c>
      <c r="I2962" s="415"/>
      <c r="J2962" s="415"/>
      <c r="K2962" s="415"/>
      <c r="L2962" s="415"/>
      <c r="M2962" s="414" t="s">
        <v>108</v>
      </c>
      <c r="N2962" s="414"/>
      <c r="O2962" s="103"/>
      <c r="P2962" s="103"/>
      <c r="Q2962" s="103"/>
      <c r="R2962" s="103"/>
      <c r="S2962" s="103"/>
    </row>
    <row r="2963" spans="1:19" ht="13" customHeight="1">
      <c r="A2963" s="82" t="str">
        <f t="shared" si="46"/>
        <v>C0196</v>
      </c>
      <c r="B2963" s="412" t="s">
        <v>5781</v>
      </c>
      <c r="C2963" s="412" t="s">
        <v>5782</v>
      </c>
      <c r="D2963" s="412"/>
      <c r="E2963" s="412"/>
      <c r="F2963" s="412"/>
      <c r="G2963" s="412"/>
      <c r="H2963" s="412"/>
      <c r="I2963" s="436">
        <v>14</v>
      </c>
      <c r="J2963" s="436">
        <v>2</v>
      </c>
      <c r="K2963" s="412">
        <v>9.5</v>
      </c>
      <c r="L2963" s="412"/>
      <c r="M2963" s="412"/>
      <c r="N2963" s="412"/>
      <c r="O2963" s="85"/>
      <c r="P2963" s="85"/>
      <c r="Q2963" s="85"/>
      <c r="R2963" s="85"/>
      <c r="S2963" s="85"/>
    </row>
    <row r="2964" spans="1:19" ht="13" customHeight="1">
      <c r="A2964" s="103" t="str">
        <f t="shared" si="46"/>
        <v>C0196</v>
      </c>
      <c r="B2964" s="413" t="s">
        <v>5781</v>
      </c>
      <c r="C2964" s="413" t="s">
        <v>5782</v>
      </c>
      <c r="D2964" s="413"/>
      <c r="E2964" s="413"/>
      <c r="F2964" s="413"/>
      <c r="G2964" s="413"/>
      <c r="H2964" s="413"/>
      <c r="I2964" s="103">
        <v>9.5</v>
      </c>
      <c r="J2964" s="104">
        <v>14</v>
      </c>
      <c r="K2964" s="104">
        <v>2</v>
      </c>
      <c r="L2964" s="103"/>
      <c r="M2964" s="413"/>
      <c r="N2964" s="413"/>
      <c r="O2964" s="103"/>
      <c r="P2964" s="103"/>
      <c r="Q2964" s="103"/>
      <c r="R2964" s="103"/>
      <c r="S2964" s="103"/>
    </row>
    <row r="2965" spans="1:19" ht="14.5" customHeight="1">
      <c r="A2965" s="82" t="str">
        <f t="shared" si="46"/>
        <v>C0196</v>
      </c>
      <c r="B2965" s="410" t="s">
        <v>5783</v>
      </c>
      <c r="C2965" s="410" t="s">
        <v>5782</v>
      </c>
      <c r="D2965" s="410" t="s">
        <v>2386</v>
      </c>
      <c r="E2965" s="410"/>
      <c r="F2965" s="410"/>
      <c r="G2965" s="416">
        <v>47484</v>
      </c>
      <c r="H2965" s="410" t="s">
        <v>627</v>
      </c>
      <c r="I2965" s="101"/>
      <c r="J2965" s="101"/>
      <c r="K2965" s="101"/>
      <c r="L2965" s="101"/>
      <c r="M2965" s="410" t="s">
        <v>108</v>
      </c>
      <c r="N2965" s="410"/>
      <c r="O2965" s="85"/>
      <c r="P2965" s="85"/>
      <c r="Q2965" s="85"/>
      <c r="R2965" s="85"/>
      <c r="S2965" s="85"/>
    </row>
    <row r="2966" spans="1:19" ht="14.5" customHeight="1">
      <c r="A2966" s="103" t="str">
        <f t="shared" si="46"/>
        <v>C0196</v>
      </c>
      <c r="B2966" s="414" t="s">
        <v>5783</v>
      </c>
      <c r="C2966" s="414" t="s">
        <v>5782</v>
      </c>
      <c r="D2966" s="414" t="s">
        <v>2386</v>
      </c>
      <c r="E2966" s="414"/>
      <c r="F2966" s="414"/>
      <c r="G2966" s="418">
        <v>47484</v>
      </c>
      <c r="H2966" s="414" t="s">
        <v>627</v>
      </c>
      <c r="I2966" s="415"/>
      <c r="J2966" s="415"/>
      <c r="K2966" s="415"/>
      <c r="L2966" s="415"/>
      <c r="M2966" s="414" t="s">
        <v>108</v>
      </c>
      <c r="N2966" s="414"/>
      <c r="O2966" s="103"/>
      <c r="P2966" s="103"/>
      <c r="Q2966" s="103"/>
      <c r="R2966" s="103"/>
      <c r="S2966" s="103"/>
    </row>
    <row r="2967" spans="1:19" ht="13" customHeight="1">
      <c r="A2967" s="82" t="str">
        <f t="shared" si="46"/>
        <v>C0197</v>
      </c>
      <c r="B2967" s="412" t="s">
        <v>5784</v>
      </c>
      <c r="C2967" s="412" t="s">
        <v>5785</v>
      </c>
      <c r="D2967" s="412"/>
      <c r="E2967" s="412"/>
      <c r="F2967" s="412"/>
      <c r="G2967" s="412"/>
      <c r="H2967" s="412"/>
      <c r="I2967" s="436">
        <v>48</v>
      </c>
      <c r="J2967" s="436">
        <v>44</v>
      </c>
      <c r="K2967" s="412">
        <v>45</v>
      </c>
      <c r="L2967" s="412"/>
      <c r="M2967" s="412"/>
      <c r="N2967" s="412"/>
      <c r="O2967" s="85"/>
      <c r="P2967" s="85"/>
      <c r="Q2967" s="85"/>
      <c r="R2967" s="85"/>
      <c r="S2967" s="85"/>
    </row>
    <row r="2968" spans="1:19" ht="13" customHeight="1">
      <c r="A2968" s="103" t="str">
        <f t="shared" si="46"/>
        <v>C0197</v>
      </c>
      <c r="B2968" s="413" t="s">
        <v>5784</v>
      </c>
      <c r="C2968" s="413" t="s">
        <v>5785</v>
      </c>
      <c r="D2968" s="413"/>
      <c r="E2968" s="413"/>
      <c r="F2968" s="413"/>
      <c r="G2968" s="413"/>
      <c r="H2968" s="413"/>
      <c r="I2968" s="413">
        <v>45</v>
      </c>
      <c r="J2968" s="437">
        <v>48</v>
      </c>
      <c r="K2968" s="437">
        <v>44</v>
      </c>
      <c r="L2968" s="413"/>
      <c r="M2968" s="413"/>
      <c r="N2968" s="413"/>
      <c r="O2968" s="103"/>
      <c r="P2968" s="103"/>
      <c r="Q2968" s="103"/>
      <c r="R2968" s="103"/>
      <c r="S2968" s="103"/>
    </row>
    <row r="2969" spans="1:19" ht="14.5" customHeight="1">
      <c r="A2969" s="82" t="str">
        <f t="shared" si="46"/>
        <v>C0197</v>
      </c>
      <c r="B2969" s="410" t="s">
        <v>5786</v>
      </c>
      <c r="C2969" s="410" t="s">
        <v>5785</v>
      </c>
      <c r="D2969" s="410" t="s">
        <v>2386</v>
      </c>
      <c r="E2969" s="410"/>
      <c r="F2969" s="410"/>
      <c r="G2969" s="416">
        <v>47484</v>
      </c>
      <c r="H2969" s="410" t="s">
        <v>627</v>
      </c>
      <c r="I2969" s="411"/>
      <c r="J2969" s="411"/>
      <c r="K2969" s="411"/>
      <c r="L2969" s="411"/>
      <c r="M2969" s="410" t="s">
        <v>108</v>
      </c>
      <c r="N2969" s="410"/>
      <c r="O2969" s="85"/>
      <c r="P2969" s="85"/>
      <c r="Q2969" s="85"/>
      <c r="R2969" s="85"/>
      <c r="S2969" s="85"/>
    </row>
    <row r="2970" spans="1:19" ht="14.5" customHeight="1">
      <c r="A2970" s="103" t="str">
        <f t="shared" si="46"/>
        <v>C0197</v>
      </c>
      <c r="B2970" s="414" t="s">
        <v>5786</v>
      </c>
      <c r="C2970" s="414" t="s">
        <v>5785</v>
      </c>
      <c r="D2970" s="414" t="s">
        <v>2386</v>
      </c>
      <c r="E2970" s="414"/>
      <c r="F2970" s="414"/>
      <c r="G2970" s="418">
        <v>47484</v>
      </c>
      <c r="H2970" s="414" t="s">
        <v>627</v>
      </c>
      <c r="I2970" s="415"/>
      <c r="J2970" s="415"/>
      <c r="K2970" s="415"/>
      <c r="L2970" s="415"/>
      <c r="M2970" s="414" t="s">
        <v>108</v>
      </c>
      <c r="N2970" s="414"/>
      <c r="O2970" s="103"/>
      <c r="P2970" s="103"/>
      <c r="Q2970" s="103"/>
      <c r="R2970" s="103"/>
      <c r="S2970" s="103"/>
    </row>
    <row r="2971" spans="1:19" ht="13" customHeight="1">
      <c r="A2971" s="82" t="str">
        <f t="shared" si="46"/>
        <v>C0198</v>
      </c>
      <c r="B2971" s="412" t="s">
        <v>5787</v>
      </c>
      <c r="C2971" s="412" t="s">
        <v>5788</v>
      </c>
      <c r="D2971" s="412"/>
      <c r="E2971" s="412"/>
      <c r="F2971" s="412"/>
      <c r="G2971" s="412"/>
      <c r="H2971" s="412"/>
      <c r="I2971" s="436">
        <v>48</v>
      </c>
      <c r="J2971" s="436">
        <v>44</v>
      </c>
      <c r="K2971" s="412">
        <v>45</v>
      </c>
      <c r="L2971" s="412"/>
      <c r="M2971" s="412"/>
      <c r="N2971" s="412"/>
      <c r="O2971" s="85"/>
      <c r="P2971" s="85"/>
      <c r="Q2971" s="85"/>
      <c r="R2971" s="85"/>
      <c r="S2971" s="85"/>
    </row>
    <row r="2972" spans="1:19" ht="13" customHeight="1">
      <c r="A2972" s="103" t="str">
        <f t="shared" si="46"/>
        <v>C0198</v>
      </c>
      <c r="B2972" s="413" t="s">
        <v>5787</v>
      </c>
      <c r="C2972" s="413" t="s">
        <v>5788</v>
      </c>
      <c r="D2972" s="413"/>
      <c r="E2972" s="413"/>
      <c r="F2972" s="413"/>
      <c r="G2972" s="413"/>
      <c r="H2972" s="413"/>
      <c r="I2972" s="413">
        <v>45</v>
      </c>
      <c r="J2972" s="437">
        <v>48</v>
      </c>
      <c r="K2972" s="437">
        <v>44</v>
      </c>
      <c r="L2972" s="413"/>
      <c r="M2972" s="413"/>
      <c r="N2972" s="413"/>
      <c r="O2972" s="103"/>
      <c r="P2972" s="103"/>
      <c r="Q2972" s="103"/>
      <c r="R2972" s="103"/>
      <c r="S2972" s="103"/>
    </row>
    <row r="2973" spans="1:19" ht="14.5" customHeight="1">
      <c r="A2973" s="82" t="str">
        <f t="shared" si="46"/>
        <v>C0198</v>
      </c>
      <c r="B2973" s="410" t="s">
        <v>5789</v>
      </c>
      <c r="C2973" s="410" t="s">
        <v>5788</v>
      </c>
      <c r="D2973" s="410" t="s">
        <v>2386</v>
      </c>
      <c r="E2973" s="410"/>
      <c r="F2973" s="410"/>
      <c r="G2973" s="416">
        <v>47484</v>
      </c>
      <c r="H2973" s="410" t="s">
        <v>627</v>
      </c>
      <c r="I2973" s="411"/>
      <c r="J2973" s="411"/>
      <c r="K2973" s="411"/>
      <c r="L2973" s="411"/>
      <c r="M2973" s="410" t="s">
        <v>108</v>
      </c>
      <c r="N2973" s="410"/>
      <c r="O2973" s="85"/>
      <c r="P2973" s="85"/>
      <c r="Q2973" s="85"/>
      <c r="R2973" s="85"/>
      <c r="S2973" s="85"/>
    </row>
    <row r="2974" spans="1:19" ht="14.5" customHeight="1">
      <c r="A2974" s="103" t="str">
        <f t="shared" si="46"/>
        <v>C0198</v>
      </c>
      <c r="B2974" s="414" t="s">
        <v>5789</v>
      </c>
      <c r="C2974" s="414" t="s">
        <v>5788</v>
      </c>
      <c r="D2974" s="414" t="s">
        <v>2386</v>
      </c>
      <c r="E2974" s="414"/>
      <c r="F2974" s="414"/>
      <c r="G2974" s="418">
        <v>47484</v>
      </c>
      <c r="H2974" s="414" t="s">
        <v>627</v>
      </c>
      <c r="I2974" s="415"/>
      <c r="J2974" s="415"/>
      <c r="K2974" s="415"/>
      <c r="L2974" s="415"/>
      <c r="M2974" s="414" t="s">
        <v>108</v>
      </c>
      <c r="N2974" s="414"/>
      <c r="O2974" s="103"/>
      <c r="P2974" s="103"/>
      <c r="Q2974" s="103"/>
      <c r="R2974" s="103"/>
      <c r="S2974" s="103"/>
    </row>
    <row r="2975" spans="1:19" ht="13" customHeight="1">
      <c r="A2975" s="82" t="str">
        <f t="shared" si="46"/>
        <v>C0199</v>
      </c>
      <c r="B2975" s="412" t="s">
        <v>5790</v>
      </c>
      <c r="C2975" s="412" t="s">
        <v>5791</v>
      </c>
      <c r="D2975" s="412"/>
      <c r="E2975" s="412"/>
      <c r="F2975" s="412"/>
      <c r="G2975" s="412"/>
      <c r="H2975" s="412"/>
      <c r="I2975" s="436">
        <v>10</v>
      </c>
      <c r="J2975" s="436">
        <v>4</v>
      </c>
      <c r="K2975" s="412">
        <v>8</v>
      </c>
      <c r="L2975" s="412"/>
      <c r="M2975" s="412"/>
      <c r="N2975" s="412"/>
      <c r="O2975" s="85"/>
      <c r="P2975" s="85"/>
      <c r="Q2975" s="85"/>
      <c r="R2975" s="85"/>
      <c r="S2975" s="85"/>
    </row>
    <row r="2976" spans="1:19" ht="13" customHeight="1">
      <c r="A2976" s="103" t="str">
        <f t="shared" si="46"/>
        <v>C0199</v>
      </c>
      <c r="B2976" s="413" t="s">
        <v>5790</v>
      </c>
      <c r="C2976" s="413" t="s">
        <v>5791</v>
      </c>
      <c r="D2976" s="413"/>
      <c r="E2976" s="413"/>
      <c r="F2976" s="413"/>
      <c r="G2976" s="413"/>
      <c r="H2976" s="413"/>
      <c r="I2976" s="413">
        <v>8</v>
      </c>
      <c r="J2976" s="437">
        <v>10</v>
      </c>
      <c r="K2976" s="437">
        <v>4</v>
      </c>
      <c r="L2976" s="413"/>
      <c r="M2976" s="413"/>
      <c r="N2976" s="413"/>
      <c r="O2976" s="103"/>
      <c r="P2976" s="103"/>
      <c r="Q2976" s="103"/>
      <c r="R2976" s="103"/>
      <c r="S2976" s="103"/>
    </row>
    <row r="2977" spans="1:19" ht="14.5" customHeight="1">
      <c r="A2977" s="82" t="str">
        <f t="shared" si="46"/>
        <v>C0199</v>
      </c>
      <c r="B2977" s="410" t="s">
        <v>5792</v>
      </c>
      <c r="C2977" s="410" t="s">
        <v>5791</v>
      </c>
      <c r="D2977" s="410" t="s">
        <v>2386</v>
      </c>
      <c r="E2977" s="410"/>
      <c r="F2977" s="410"/>
      <c r="G2977" s="416">
        <v>47484</v>
      </c>
      <c r="H2977" s="410" t="s">
        <v>627</v>
      </c>
      <c r="I2977" s="411"/>
      <c r="J2977" s="411"/>
      <c r="K2977" s="411"/>
      <c r="L2977" s="411"/>
      <c r="M2977" s="410"/>
      <c r="N2977" s="410"/>
      <c r="O2977" s="85"/>
      <c r="P2977" s="85"/>
      <c r="Q2977" s="85"/>
      <c r="R2977" s="85"/>
      <c r="S2977" s="85"/>
    </row>
    <row r="2978" spans="1:19" ht="14.5" customHeight="1">
      <c r="A2978" s="103" t="str">
        <f t="shared" si="46"/>
        <v>C0199</v>
      </c>
      <c r="B2978" s="414" t="s">
        <v>5792</v>
      </c>
      <c r="C2978" s="414" t="s">
        <v>5791</v>
      </c>
      <c r="D2978" s="414" t="s">
        <v>2386</v>
      </c>
      <c r="E2978" s="414"/>
      <c r="F2978" s="414"/>
      <c r="G2978" s="418">
        <v>47484</v>
      </c>
      <c r="H2978" s="414" t="s">
        <v>627</v>
      </c>
      <c r="I2978" s="415"/>
      <c r="J2978" s="415"/>
      <c r="K2978" s="415"/>
      <c r="L2978" s="415"/>
      <c r="M2978" s="414"/>
      <c r="N2978" s="414"/>
      <c r="O2978" s="103"/>
      <c r="P2978" s="103"/>
      <c r="Q2978" s="103"/>
      <c r="R2978" s="103"/>
      <c r="S2978" s="103"/>
    </row>
    <row r="2979" spans="1:19" ht="14.5" customHeight="1">
      <c r="A2979" s="82" t="str">
        <f t="shared" si="46"/>
        <v>C0260</v>
      </c>
      <c r="B2979" s="410" t="s">
        <v>897</v>
      </c>
      <c r="C2979" s="410" t="s">
        <v>5793</v>
      </c>
      <c r="D2979" s="410" t="s">
        <v>1813</v>
      </c>
      <c r="E2979" s="410" t="s">
        <v>5794</v>
      </c>
      <c r="F2979" s="410" t="s">
        <v>5795</v>
      </c>
      <c r="G2979" s="416">
        <v>45992</v>
      </c>
      <c r="H2979" s="410" t="s">
        <v>606</v>
      </c>
      <c r="I2979" s="417">
        <v>15</v>
      </c>
      <c r="J2979" s="417">
        <v>10</v>
      </c>
      <c r="K2979" s="417">
        <v>1</v>
      </c>
      <c r="L2979" s="417">
        <v>1</v>
      </c>
      <c r="M2979" s="410"/>
      <c r="N2979" s="410" t="s">
        <v>116</v>
      </c>
      <c r="O2979" s="85"/>
      <c r="P2979" s="85"/>
      <c r="Q2979" s="85"/>
      <c r="R2979" s="85"/>
      <c r="S2979" s="85" t="s">
        <v>1768</v>
      </c>
    </row>
    <row r="2980" spans="1:19" ht="14.5" customHeight="1">
      <c r="A2980" s="103" t="str">
        <f t="shared" si="46"/>
        <v>C0260</v>
      </c>
      <c r="B2980" s="414" t="s">
        <v>897</v>
      </c>
      <c r="C2980" s="414" t="s">
        <v>5793</v>
      </c>
      <c r="D2980" s="414" t="s">
        <v>1813</v>
      </c>
      <c r="E2980" s="414" t="s">
        <v>5794</v>
      </c>
      <c r="F2980" s="414" t="s">
        <v>5795</v>
      </c>
      <c r="G2980" s="418">
        <v>45992</v>
      </c>
      <c r="H2980" s="414" t="s">
        <v>606</v>
      </c>
      <c r="I2980" s="419">
        <v>1</v>
      </c>
      <c r="J2980" s="419">
        <v>15</v>
      </c>
      <c r="K2980" s="419">
        <v>10</v>
      </c>
      <c r="L2980" s="419">
        <v>1</v>
      </c>
      <c r="M2980" s="414"/>
      <c r="N2980" s="414" t="s">
        <v>116</v>
      </c>
      <c r="O2980" s="103"/>
      <c r="P2980" s="103"/>
      <c r="Q2980" s="103"/>
      <c r="R2980" s="103"/>
      <c r="S2980" s="103" t="s">
        <v>1768</v>
      </c>
    </row>
    <row r="2981" spans="1:19" ht="14.5" customHeight="1">
      <c r="A2981" s="82" t="str">
        <f t="shared" si="46"/>
        <v>C1000</v>
      </c>
      <c r="B2981" s="410" t="s">
        <v>900</v>
      </c>
      <c r="C2981" s="410" t="s">
        <v>5796</v>
      </c>
      <c r="D2981" s="410" t="s">
        <v>1813</v>
      </c>
      <c r="E2981" s="410" t="s">
        <v>5797</v>
      </c>
      <c r="F2981" s="410" t="s">
        <v>5798</v>
      </c>
      <c r="G2981" s="416">
        <v>45839</v>
      </c>
      <c r="H2981" s="410" t="s">
        <v>606</v>
      </c>
      <c r="I2981" s="417">
        <v>60</v>
      </c>
      <c r="J2981" s="417">
        <v>24</v>
      </c>
      <c r="K2981" s="417">
        <v>12</v>
      </c>
      <c r="L2981" s="417">
        <v>165</v>
      </c>
      <c r="M2981" s="410"/>
      <c r="N2981" s="410" t="s">
        <v>116</v>
      </c>
      <c r="O2981" s="85"/>
      <c r="P2981" s="85"/>
      <c r="Q2981" s="85"/>
      <c r="R2981" s="85"/>
      <c r="S2981" s="85" t="s">
        <v>1768</v>
      </c>
    </row>
    <row r="2982" spans="1:19" ht="14.5" customHeight="1">
      <c r="A2982" s="103" t="str">
        <f t="shared" si="46"/>
        <v>C1000</v>
      </c>
      <c r="B2982" s="414" t="s">
        <v>900</v>
      </c>
      <c r="C2982" s="414" t="s">
        <v>5796</v>
      </c>
      <c r="D2982" s="414" t="s">
        <v>1813</v>
      </c>
      <c r="E2982" s="414" t="s">
        <v>5797</v>
      </c>
      <c r="F2982" s="414" t="s">
        <v>5798</v>
      </c>
      <c r="G2982" s="418">
        <v>45839</v>
      </c>
      <c r="H2982" s="414" t="s">
        <v>606</v>
      </c>
      <c r="I2982" s="419">
        <v>12</v>
      </c>
      <c r="J2982" s="419">
        <v>60</v>
      </c>
      <c r="K2982" s="419">
        <v>24</v>
      </c>
      <c r="L2982" s="419">
        <v>165</v>
      </c>
      <c r="M2982" s="414"/>
      <c r="N2982" s="414" t="s">
        <v>116</v>
      </c>
      <c r="O2982" s="103"/>
      <c r="P2982" s="103"/>
      <c r="Q2982" s="103"/>
      <c r="R2982" s="103"/>
      <c r="S2982" s="103" t="s">
        <v>1768</v>
      </c>
    </row>
    <row r="2983" spans="1:19" ht="14.5" customHeight="1">
      <c r="A2983" s="82" t="str">
        <f t="shared" si="46"/>
        <v>C1023</v>
      </c>
      <c r="B2983" s="410" t="s">
        <v>903</v>
      </c>
      <c r="C2983" s="410" t="s">
        <v>5799</v>
      </c>
      <c r="D2983" s="410" t="s">
        <v>1813</v>
      </c>
      <c r="E2983" s="410" t="s">
        <v>5800</v>
      </c>
      <c r="F2983" s="410" t="s">
        <v>5801</v>
      </c>
      <c r="G2983" s="416">
        <v>45992</v>
      </c>
      <c r="H2983" s="410" t="s">
        <v>606</v>
      </c>
      <c r="I2983" s="417">
        <v>6</v>
      </c>
      <c r="J2983" s="417">
        <v>6</v>
      </c>
      <c r="K2983" s="417">
        <v>2</v>
      </c>
      <c r="L2983" s="417">
        <v>1</v>
      </c>
      <c r="M2983" s="410"/>
      <c r="N2983" s="410" t="s">
        <v>116</v>
      </c>
      <c r="O2983" s="85"/>
      <c r="P2983" s="85"/>
      <c r="Q2983" s="85"/>
      <c r="R2983" s="85"/>
      <c r="S2983" s="85" t="s">
        <v>1768</v>
      </c>
    </row>
    <row r="2984" spans="1:19" ht="14.5" customHeight="1">
      <c r="A2984" s="103" t="str">
        <f t="shared" si="46"/>
        <v>C1023</v>
      </c>
      <c r="B2984" s="414" t="s">
        <v>903</v>
      </c>
      <c r="C2984" s="414" t="s">
        <v>5799</v>
      </c>
      <c r="D2984" s="414" t="s">
        <v>1813</v>
      </c>
      <c r="E2984" s="414" t="s">
        <v>5800</v>
      </c>
      <c r="F2984" s="414" t="s">
        <v>5801</v>
      </c>
      <c r="G2984" s="418">
        <v>45992</v>
      </c>
      <c r="H2984" s="414" t="s">
        <v>606</v>
      </c>
      <c r="I2984" s="419">
        <v>2</v>
      </c>
      <c r="J2984" s="419">
        <v>6</v>
      </c>
      <c r="K2984" s="419">
        <v>6</v>
      </c>
      <c r="L2984" s="419">
        <v>1</v>
      </c>
      <c r="M2984" s="414"/>
      <c r="N2984" s="414" t="s">
        <v>116</v>
      </c>
      <c r="O2984" s="103"/>
      <c r="P2984" s="103"/>
      <c r="Q2984" s="103"/>
      <c r="R2984" s="103"/>
      <c r="S2984" s="103" t="s">
        <v>1768</v>
      </c>
    </row>
    <row r="2985" spans="1:19" ht="14.5" customHeight="1">
      <c r="A2985" s="82" t="str">
        <f t="shared" si="46"/>
        <v>C1026</v>
      </c>
      <c r="B2985" s="410" t="s">
        <v>5802</v>
      </c>
      <c r="C2985" s="410" t="s">
        <v>5803</v>
      </c>
      <c r="D2985" s="410" t="s">
        <v>1813</v>
      </c>
      <c r="E2985" s="410" t="s">
        <v>5804</v>
      </c>
      <c r="F2985" s="410" t="s">
        <v>5805</v>
      </c>
      <c r="G2985" s="416">
        <v>45627</v>
      </c>
      <c r="H2985" s="410" t="s">
        <v>606</v>
      </c>
      <c r="I2985" s="417">
        <v>12</v>
      </c>
      <c r="J2985" s="417">
        <v>12</v>
      </c>
      <c r="K2985" s="417">
        <v>4</v>
      </c>
      <c r="L2985" s="417">
        <v>5</v>
      </c>
      <c r="M2985" s="410"/>
      <c r="N2985" s="410" t="s">
        <v>116</v>
      </c>
      <c r="O2985" s="85"/>
      <c r="P2985" s="85"/>
      <c r="Q2985" s="85"/>
      <c r="R2985" s="85"/>
      <c r="S2985" s="85" t="s">
        <v>1768</v>
      </c>
    </row>
    <row r="2986" spans="1:19" ht="14.5" customHeight="1">
      <c r="A2986" s="103" t="str">
        <f t="shared" si="46"/>
        <v>C1026</v>
      </c>
      <c r="B2986" s="414" t="s">
        <v>5802</v>
      </c>
      <c r="C2986" s="414" t="s">
        <v>5803</v>
      </c>
      <c r="D2986" s="414" t="s">
        <v>1813</v>
      </c>
      <c r="E2986" s="414" t="s">
        <v>5804</v>
      </c>
      <c r="F2986" s="414" t="s">
        <v>5805</v>
      </c>
      <c r="G2986" s="418">
        <v>45627</v>
      </c>
      <c r="H2986" s="414" t="s">
        <v>606</v>
      </c>
      <c r="I2986" s="419">
        <v>4</v>
      </c>
      <c r="J2986" s="419">
        <v>12</v>
      </c>
      <c r="K2986" s="419">
        <v>12</v>
      </c>
      <c r="L2986" s="419">
        <v>5</v>
      </c>
      <c r="M2986" s="414"/>
      <c r="N2986" s="414" t="s">
        <v>116</v>
      </c>
      <c r="O2986" s="103"/>
      <c r="P2986" s="103"/>
      <c r="Q2986" s="103"/>
      <c r="R2986" s="103"/>
      <c r="S2986" s="103" t="s">
        <v>1768</v>
      </c>
    </row>
    <row r="2987" spans="1:19" ht="14.5" customHeight="1">
      <c r="A2987" s="82" t="str">
        <f t="shared" si="46"/>
        <v>C1055</v>
      </c>
      <c r="B2987" s="410" t="s">
        <v>906</v>
      </c>
      <c r="C2987" s="410" t="s">
        <v>5806</v>
      </c>
      <c r="D2987" s="410" t="s">
        <v>1813</v>
      </c>
      <c r="E2987" s="410" t="s">
        <v>5807</v>
      </c>
      <c r="F2987" s="410" t="s">
        <v>5808</v>
      </c>
      <c r="G2987" s="416">
        <v>41883</v>
      </c>
      <c r="H2987" s="410" t="s">
        <v>1777</v>
      </c>
      <c r="I2987" s="417">
        <v>9</v>
      </c>
      <c r="J2987" s="417">
        <v>10</v>
      </c>
      <c r="K2987" s="417">
        <v>1</v>
      </c>
      <c r="L2987" s="417">
        <v>1</v>
      </c>
      <c r="M2987" s="410"/>
      <c r="N2987" s="410" t="s">
        <v>116</v>
      </c>
      <c r="O2987" s="85"/>
      <c r="P2987" s="85"/>
      <c r="Q2987" s="85"/>
      <c r="R2987" s="85"/>
      <c r="S2987" s="85" t="s">
        <v>1768</v>
      </c>
    </row>
    <row r="2988" spans="1:19" ht="14.5" customHeight="1">
      <c r="A2988" s="82" t="str">
        <f t="shared" si="46"/>
        <v>C1055</v>
      </c>
      <c r="B2988" s="410" t="s">
        <v>906</v>
      </c>
      <c r="C2988" s="410" t="s">
        <v>5806</v>
      </c>
      <c r="D2988" s="410" t="s">
        <v>1813</v>
      </c>
      <c r="E2988" s="410" t="s">
        <v>5809</v>
      </c>
      <c r="F2988" s="410" t="s">
        <v>5810</v>
      </c>
      <c r="G2988" s="416">
        <v>47818</v>
      </c>
      <c r="H2988" s="410" t="s">
        <v>606</v>
      </c>
      <c r="I2988" s="417">
        <v>9</v>
      </c>
      <c r="J2988" s="417">
        <v>10</v>
      </c>
      <c r="K2988" s="417">
        <v>1</v>
      </c>
      <c r="L2988" s="417">
        <v>1</v>
      </c>
      <c r="M2988" s="410"/>
      <c r="N2988" s="410" t="s">
        <v>4095</v>
      </c>
      <c r="O2988" s="85"/>
      <c r="P2988" s="85"/>
      <c r="Q2988" s="85"/>
      <c r="R2988" s="85"/>
      <c r="S2988" s="85" t="s">
        <v>1768</v>
      </c>
    </row>
    <row r="2989" spans="1:19" ht="14.5" customHeight="1">
      <c r="A2989" s="82" t="str">
        <f t="shared" si="46"/>
        <v>C1055</v>
      </c>
      <c r="B2989" s="410" t="s">
        <v>906</v>
      </c>
      <c r="C2989" s="410" t="s">
        <v>5806</v>
      </c>
      <c r="D2989" s="410" t="s">
        <v>1813</v>
      </c>
      <c r="E2989" s="410" t="s">
        <v>5811</v>
      </c>
      <c r="F2989" s="410" t="s">
        <v>5812</v>
      </c>
      <c r="G2989" s="416">
        <v>47818</v>
      </c>
      <c r="H2989" s="410" t="s">
        <v>606</v>
      </c>
      <c r="I2989" s="417">
        <v>9</v>
      </c>
      <c r="J2989" s="417">
        <v>10</v>
      </c>
      <c r="K2989" s="417">
        <v>1</v>
      </c>
      <c r="L2989" s="417">
        <v>1</v>
      </c>
      <c r="M2989" s="410"/>
      <c r="N2989" s="410" t="s">
        <v>4095</v>
      </c>
      <c r="O2989" s="85"/>
      <c r="P2989" s="85"/>
      <c r="Q2989" s="85"/>
      <c r="R2989" s="85"/>
      <c r="S2989" s="85" t="s">
        <v>1768</v>
      </c>
    </row>
    <row r="2990" spans="1:19" ht="14.5" customHeight="1">
      <c r="A2990" s="103" t="str">
        <f t="shared" si="46"/>
        <v>C1055</v>
      </c>
      <c r="B2990" s="414" t="s">
        <v>906</v>
      </c>
      <c r="C2990" s="414" t="s">
        <v>5806</v>
      </c>
      <c r="D2990" s="414" t="s">
        <v>1813</v>
      </c>
      <c r="E2990" s="414" t="s">
        <v>5807</v>
      </c>
      <c r="F2990" s="414" t="s">
        <v>5808</v>
      </c>
      <c r="G2990" s="418">
        <v>41883</v>
      </c>
      <c r="H2990" s="414" t="s">
        <v>1777</v>
      </c>
      <c r="I2990" s="419">
        <v>1</v>
      </c>
      <c r="J2990" s="419">
        <v>9</v>
      </c>
      <c r="K2990" s="419">
        <v>10</v>
      </c>
      <c r="L2990" s="419">
        <v>1</v>
      </c>
      <c r="M2990" s="414"/>
      <c r="N2990" s="414" t="s">
        <v>116</v>
      </c>
      <c r="O2990" s="103"/>
      <c r="P2990" s="103"/>
      <c r="Q2990" s="103"/>
      <c r="R2990" s="103"/>
      <c r="S2990" s="103" t="s">
        <v>1768</v>
      </c>
    </row>
    <row r="2991" spans="1:19" ht="14.5" customHeight="1">
      <c r="A2991" s="103" t="str">
        <f t="shared" si="46"/>
        <v>C1055</v>
      </c>
      <c r="B2991" s="414" t="s">
        <v>906</v>
      </c>
      <c r="C2991" s="414" t="s">
        <v>5806</v>
      </c>
      <c r="D2991" s="414" t="s">
        <v>1813</v>
      </c>
      <c r="E2991" s="414" t="s">
        <v>5809</v>
      </c>
      <c r="F2991" s="414" t="s">
        <v>5810</v>
      </c>
      <c r="G2991" s="418">
        <v>47818</v>
      </c>
      <c r="H2991" s="414" t="s">
        <v>606</v>
      </c>
      <c r="I2991" s="419">
        <v>1</v>
      </c>
      <c r="J2991" s="419">
        <v>9</v>
      </c>
      <c r="K2991" s="419">
        <v>10</v>
      </c>
      <c r="L2991" s="419">
        <v>1</v>
      </c>
      <c r="M2991" s="414"/>
      <c r="N2991" s="414" t="s">
        <v>4095</v>
      </c>
      <c r="O2991" s="103"/>
      <c r="P2991" s="103"/>
      <c r="Q2991" s="103"/>
      <c r="R2991" s="103"/>
      <c r="S2991" s="103" t="s">
        <v>1768</v>
      </c>
    </row>
    <row r="2992" spans="1:19" ht="14.5" customHeight="1">
      <c r="A2992" s="103" t="str">
        <f t="shared" si="46"/>
        <v>C1055</v>
      </c>
      <c r="B2992" s="414" t="s">
        <v>906</v>
      </c>
      <c r="C2992" s="414" t="s">
        <v>5806</v>
      </c>
      <c r="D2992" s="414" t="s">
        <v>1813</v>
      </c>
      <c r="E2992" s="414" t="s">
        <v>5811</v>
      </c>
      <c r="F2992" s="414" t="s">
        <v>5812</v>
      </c>
      <c r="G2992" s="418">
        <v>47818</v>
      </c>
      <c r="H2992" s="414" t="s">
        <v>606</v>
      </c>
      <c r="I2992" s="419">
        <v>1</v>
      </c>
      <c r="J2992" s="419">
        <v>9</v>
      </c>
      <c r="K2992" s="419">
        <v>10</v>
      </c>
      <c r="L2992" s="419">
        <v>1</v>
      </c>
      <c r="M2992" s="414"/>
      <c r="N2992" s="414" t="s">
        <v>4095</v>
      </c>
      <c r="O2992" s="103"/>
      <c r="P2992" s="103"/>
      <c r="Q2992" s="103"/>
      <c r="R2992" s="103"/>
      <c r="S2992" s="103" t="s">
        <v>1768</v>
      </c>
    </row>
    <row r="2993" spans="1:19" ht="14.5" customHeight="1">
      <c r="A2993" s="82" t="str">
        <f t="shared" si="46"/>
        <v>C1065</v>
      </c>
      <c r="B2993" s="410" t="s">
        <v>5813</v>
      </c>
      <c r="C2993" s="410" t="s">
        <v>5814</v>
      </c>
      <c r="D2993" s="410" t="s">
        <v>1813</v>
      </c>
      <c r="E2993" s="410" t="s">
        <v>5815</v>
      </c>
      <c r="F2993" s="410" t="s">
        <v>5816</v>
      </c>
      <c r="G2993" s="416">
        <v>45992</v>
      </c>
      <c r="H2993" s="410" t="s">
        <v>606</v>
      </c>
      <c r="I2993" s="417">
        <v>12</v>
      </c>
      <c r="J2993" s="417">
        <v>12</v>
      </c>
      <c r="K2993" s="417">
        <v>2</v>
      </c>
      <c r="L2993" s="417">
        <v>4</v>
      </c>
      <c r="M2993" s="410"/>
      <c r="N2993" s="410" t="s">
        <v>116</v>
      </c>
      <c r="O2993" s="85"/>
      <c r="P2993" s="85"/>
      <c r="Q2993" s="85"/>
      <c r="R2993" s="85"/>
      <c r="S2993" s="85" t="s">
        <v>1768</v>
      </c>
    </row>
    <row r="2994" spans="1:19" ht="14.5" customHeight="1">
      <c r="A2994" s="82" t="str">
        <f t="shared" si="46"/>
        <v>C1065</v>
      </c>
      <c r="B2994" s="410" t="s">
        <v>5813</v>
      </c>
      <c r="C2994" s="410" t="s">
        <v>5814</v>
      </c>
      <c r="D2994" s="410" t="s">
        <v>1813</v>
      </c>
      <c r="E2994" s="410" t="s">
        <v>5817</v>
      </c>
      <c r="F2994" s="410" t="s">
        <v>5818</v>
      </c>
      <c r="G2994" s="416">
        <v>45992</v>
      </c>
      <c r="H2994" s="410" t="s">
        <v>606</v>
      </c>
      <c r="I2994" s="417">
        <v>12</v>
      </c>
      <c r="J2994" s="417">
        <v>12</v>
      </c>
      <c r="K2994" s="417">
        <v>2</v>
      </c>
      <c r="L2994" s="417">
        <v>4</v>
      </c>
      <c r="M2994" s="410"/>
      <c r="N2994" s="410" t="s">
        <v>116</v>
      </c>
      <c r="O2994" s="85"/>
      <c r="P2994" s="85"/>
      <c r="Q2994" s="85"/>
      <c r="R2994" s="85"/>
      <c r="S2994" s="85" t="s">
        <v>1768</v>
      </c>
    </row>
    <row r="2995" spans="1:19" ht="14.5" customHeight="1">
      <c r="A2995" s="82" t="str">
        <f t="shared" si="46"/>
        <v>C1065</v>
      </c>
      <c r="B2995" s="410" t="s">
        <v>5813</v>
      </c>
      <c r="C2995" s="410" t="s">
        <v>5814</v>
      </c>
      <c r="D2995" s="410" t="s">
        <v>1813</v>
      </c>
      <c r="E2995" s="410" t="s">
        <v>5819</v>
      </c>
      <c r="F2995" s="410" t="s">
        <v>5820</v>
      </c>
      <c r="G2995" s="416">
        <v>45992</v>
      </c>
      <c r="H2995" s="410" t="s">
        <v>606</v>
      </c>
      <c r="I2995" s="417">
        <v>12</v>
      </c>
      <c r="J2995" s="417">
        <v>12</v>
      </c>
      <c r="K2995" s="417">
        <v>2</v>
      </c>
      <c r="L2995" s="417">
        <v>4</v>
      </c>
      <c r="M2995" s="410"/>
      <c r="N2995" s="410" t="s">
        <v>116</v>
      </c>
      <c r="O2995" s="85"/>
      <c r="P2995" s="85"/>
      <c r="Q2995" s="85"/>
      <c r="R2995" s="85"/>
      <c r="S2995" s="85" t="s">
        <v>1768</v>
      </c>
    </row>
    <row r="2996" spans="1:19" ht="14.5" customHeight="1">
      <c r="A2996" s="82" t="str">
        <f t="shared" si="46"/>
        <v>C1065</v>
      </c>
      <c r="B2996" s="410" t="s">
        <v>5813</v>
      </c>
      <c r="C2996" s="410" t="s">
        <v>5814</v>
      </c>
      <c r="D2996" s="410" t="s">
        <v>1813</v>
      </c>
      <c r="E2996" s="410" t="s">
        <v>5821</v>
      </c>
      <c r="F2996" s="410" t="s">
        <v>5822</v>
      </c>
      <c r="G2996" s="416">
        <v>45992</v>
      </c>
      <c r="H2996" s="410" t="s">
        <v>606</v>
      </c>
      <c r="I2996" s="417">
        <v>12</v>
      </c>
      <c r="J2996" s="417">
        <v>12</v>
      </c>
      <c r="K2996" s="417">
        <v>2</v>
      </c>
      <c r="L2996" s="417">
        <v>4</v>
      </c>
      <c r="M2996" s="410"/>
      <c r="N2996" s="410" t="s">
        <v>116</v>
      </c>
      <c r="O2996" s="85"/>
      <c r="P2996" s="85"/>
      <c r="Q2996" s="85"/>
      <c r="R2996" s="85"/>
      <c r="S2996" s="85" t="s">
        <v>1768</v>
      </c>
    </row>
    <row r="2997" spans="1:19" ht="14.5" customHeight="1">
      <c r="A2997" s="82" t="str">
        <f t="shared" si="46"/>
        <v>C1065</v>
      </c>
      <c r="B2997" s="410" t="s">
        <v>5813</v>
      </c>
      <c r="C2997" s="410" t="s">
        <v>5814</v>
      </c>
      <c r="D2997" s="410" t="s">
        <v>1813</v>
      </c>
      <c r="E2997" s="410" t="s">
        <v>5823</v>
      </c>
      <c r="F2997" s="410" t="s">
        <v>5824</v>
      </c>
      <c r="G2997" s="416">
        <v>45992</v>
      </c>
      <c r="H2997" s="410" t="s">
        <v>606</v>
      </c>
      <c r="I2997" s="417">
        <v>12</v>
      </c>
      <c r="J2997" s="417">
        <v>12</v>
      </c>
      <c r="K2997" s="417">
        <v>2</v>
      </c>
      <c r="L2997" s="417">
        <v>4</v>
      </c>
      <c r="M2997" s="410"/>
      <c r="N2997" s="410" t="s">
        <v>116</v>
      </c>
      <c r="O2997" s="85"/>
      <c r="P2997" s="85"/>
      <c r="Q2997" s="85"/>
      <c r="R2997" s="85"/>
      <c r="S2997" s="85" t="s">
        <v>1768</v>
      </c>
    </row>
    <row r="2998" spans="1:19" ht="14.5" customHeight="1">
      <c r="A2998" s="82" t="str">
        <f t="shared" si="46"/>
        <v>C1065</v>
      </c>
      <c r="B2998" s="410" t="s">
        <v>5813</v>
      </c>
      <c r="C2998" s="410" t="s">
        <v>5814</v>
      </c>
      <c r="D2998" s="410" t="s">
        <v>1813</v>
      </c>
      <c r="E2998" s="410" t="s">
        <v>5825</v>
      </c>
      <c r="F2998" s="410" t="s">
        <v>5826</v>
      </c>
      <c r="G2998" s="416">
        <v>45992</v>
      </c>
      <c r="H2998" s="410" t="s">
        <v>606</v>
      </c>
      <c r="I2998" s="417">
        <v>12</v>
      </c>
      <c r="J2998" s="417">
        <v>12</v>
      </c>
      <c r="K2998" s="417">
        <v>2</v>
      </c>
      <c r="L2998" s="417">
        <v>4</v>
      </c>
      <c r="M2998" s="410"/>
      <c r="N2998" s="410" t="s">
        <v>116</v>
      </c>
      <c r="O2998" s="85"/>
      <c r="P2998" s="85"/>
      <c r="Q2998" s="85"/>
      <c r="R2998" s="85"/>
      <c r="S2998" s="85" t="s">
        <v>1768</v>
      </c>
    </row>
    <row r="2999" spans="1:19" ht="14.5" customHeight="1">
      <c r="A2999" s="82" t="str">
        <f t="shared" si="46"/>
        <v>C1065</v>
      </c>
      <c r="B2999" s="410" t="s">
        <v>5813</v>
      </c>
      <c r="C2999" s="410" t="s">
        <v>5814</v>
      </c>
      <c r="D2999" s="410" t="s">
        <v>1813</v>
      </c>
      <c r="E2999" s="410" t="s">
        <v>5827</v>
      </c>
      <c r="F2999" s="410" t="s">
        <v>5828</v>
      </c>
      <c r="G2999" s="416">
        <v>45992</v>
      </c>
      <c r="H2999" s="410" t="s">
        <v>606</v>
      </c>
      <c r="I2999" s="417">
        <v>12</v>
      </c>
      <c r="J2999" s="417">
        <v>12</v>
      </c>
      <c r="K2999" s="417">
        <v>2</v>
      </c>
      <c r="L2999" s="417">
        <v>4</v>
      </c>
      <c r="M2999" s="410"/>
      <c r="N2999" s="410" t="s">
        <v>116</v>
      </c>
      <c r="O2999" s="85"/>
      <c r="P2999" s="85"/>
      <c r="Q2999" s="85"/>
      <c r="R2999" s="85"/>
      <c r="S2999" s="85" t="s">
        <v>1768</v>
      </c>
    </row>
    <row r="3000" spans="1:19" ht="14.5" customHeight="1">
      <c r="A3000" s="82" t="str">
        <f t="shared" si="46"/>
        <v>C1065</v>
      </c>
      <c r="B3000" s="410" t="s">
        <v>5813</v>
      </c>
      <c r="C3000" s="410" t="s">
        <v>5814</v>
      </c>
      <c r="D3000" s="410" t="s">
        <v>1813</v>
      </c>
      <c r="E3000" s="410" t="s">
        <v>5829</v>
      </c>
      <c r="F3000" s="410" t="s">
        <v>5830</v>
      </c>
      <c r="G3000" s="416">
        <v>45992</v>
      </c>
      <c r="H3000" s="410" t="s">
        <v>606</v>
      </c>
      <c r="I3000" s="417">
        <v>12</v>
      </c>
      <c r="J3000" s="417">
        <v>12</v>
      </c>
      <c r="K3000" s="417">
        <v>2</v>
      </c>
      <c r="L3000" s="417">
        <v>4</v>
      </c>
      <c r="M3000" s="410"/>
      <c r="N3000" s="410" t="s">
        <v>116</v>
      </c>
      <c r="O3000" s="85"/>
      <c r="P3000" s="85"/>
      <c r="Q3000" s="85"/>
      <c r="R3000" s="85"/>
      <c r="S3000" s="85" t="s">
        <v>1768</v>
      </c>
    </row>
    <row r="3001" spans="1:19" ht="14.5" customHeight="1">
      <c r="A3001" s="82" t="str">
        <f t="shared" si="46"/>
        <v>C1065</v>
      </c>
      <c r="B3001" s="410" t="s">
        <v>5813</v>
      </c>
      <c r="C3001" s="410" t="s">
        <v>5814</v>
      </c>
      <c r="D3001" s="410" t="s">
        <v>1813</v>
      </c>
      <c r="E3001" s="410" t="s">
        <v>5831</v>
      </c>
      <c r="F3001" s="410" t="s">
        <v>5832</v>
      </c>
      <c r="G3001" s="416">
        <v>45992</v>
      </c>
      <c r="H3001" s="410" t="s">
        <v>606</v>
      </c>
      <c r="I3001" s="417">
        <v>12</v>
      </c>
      <c r="J3001" s="417">
        <v>12</v>
      </c>
      <c r="K3001" s="417">
        <v>2</v>
      </c>
      <c r="L3001" s="417">
        <v>4</v>
      </c>
      <c r="M3001" s="410"/>
      <c r="N3001" s="410" t="s">
        <v>116</v>
      </c>
      <c r="O3001" s="85"/>
      <c r="P3001" s="85"/>
      <c r="Q3001" s="85"/>
      <c r="R3001" s="85"/>
      <c r="S3001" s="85" t="s">
        <v>1768</v>
      </c>
    </row>
    <row r="3002" spans="1:19" ht="14.5" customHeight="1">
      <c r="A3002" s="82" t="str">
        <f t="shared" si="46"/>
        <v>C1065</v>
      </c>
      <c r="B3002" s="410" t="s">
        <v>5813</v>
      </c>
      <c r="C3002" s="410" t="s">
        <v>5814</v>
      </c>
      <c r="D3002" s="410" t="s">
        <v>1813</v>
      </c>
      <c r="E3002" s="410" t="s">
        <v>5833</v>
      </c>
      <c r="F3002" s="410" t="s">
        <v>5834</v>
      </c>
      <c r="G3002" s="416">
        <v>45992</v>
      </c>
      <c r="H3002" s="410" t="s">
        <v>606</v>
      </c>
      <c r="I3002" s="417">
        <v>12</v>
      </c>
      <c r="J3002" s="417">
        <v>12</v>
      </c>
      <c r="K3002" s="417">
        <v>2</v>
      </c>
      <c r="L3002" s="417">
        <v>4</v>
      </c>
      <c r="M3002" s="410"/>
      <c r="N3002" s="410" t="s">
        <v>116</v>
      </c>
      <c r="O3002" s="85"/>
      <c r="P3002" s="85"/>
      <c r="Q3002" s="85"/>
      <c r="R3002" s="85"/>
      <c r="S3002" s="85" t="s">
        <v>1768</v>
      </c>
    </row>
    <row r="3003" spans="1:19" ht="14.5" customHeight="1">
      <c r="A3003" s="82" t="str">
        <f t="shared" si="46"/>
        <v>C1065</v>
      </c>
      <c r="B3003" s="410" t="s">
        <v>5813</v>
      </c>
      <c r="C3003" s="410" t="s">
        <v>5814</v>
      </c>
      <c r="D3003" s="410" t="s">
        <v>1813</v>
      </c>
      <c r="E3003" s="410" t="s">
        <v>5835</v>
      </c>
      <c r="F3003" s="410" t="s">
        <v>5836</v>
      </c>
      <c r="G3003" s="416">
        <v>45992</v>
      </c>
      <c r="H3003" s="410" t="s">
        <v>606</v>
      </c>
      <c r="I3003" s="417">
        <v>12</v>
      </c>
      <c r="J3003" s="417">
        <v>12</v>
      </c>
      <c r="K3003" s="417">
        <v>2</v>
      </c>
      <c r="L3003" s="417">
        <v>4</v>
      </c>
      <c r="M3003" s="410"/>
      <c r="N3003" s="410" t="s">
        <v>116</v>
      </c>
      <c r="O3003" s="85"/>
      <c r="P3003" s="85"/>
      <c r="Q3003" s="85"/>
      <c r="R3003" s="85"/>
      <c r="S3003" s="85" t="s">
        <v>1768</v>
      </c>
    </row>
    <row r="3004" spans="1:19" ht="14.5" customHeight="1">
      <c r="A3004" s="82" t="str">
        <f t="shared" si="46"/>
        <v>C1065</v>
      </c>
      <c r="B3004" s="410" t="s">
        <v>5813</v>
      </c>
      <c r="C3004" s="410" t="s">
        <v>5814</v>
      </c>
      <c r="D3004" s="410" t="s">
        <v>1813</v>
      </c>
      <c r="E3004" s="410" t="s">
        <v>5837</v>
      </c>
      <c r="F3004" s="410" t="s">
        <v>5838</v>
      </c>
      <c r="G3004" s="416">
        <v>45992</v>
      </c>
      <c r="H3004" s="410" t="s">
        <v>606</v>
      </c>
      <c r="I3004" s="417">
        <v>12</v>
      </c>
      <c r="J3004" s="417">
        <v>12</v>
      </c>
      <c r="K3004" s="417">
        <v>2</v>
      </c>
      <c r="L3004" s="417">
        <v>4</v>
      </c>
      <c r="M3004" s="410"/>
      <c r="N3004" s="410" t="s">
        <v>116</v>
      </c>
      <c r="O3004" s="85"/>
      <c r="P3004" s="85"/>
      <c r="Q3004" s="85"/>
      <c r="R3004" s="85"/>
      <c r="S3004" s="85" t="s">
        <v>1768</v>
      </c>
    </row>
    <row r="3005" spans="1:19" ht="14.5" customHeight="1">
      <c r="A3005" s="82" t="str">
        <f t="shared" si="46"/>
        <v>C1065</v>
      </c>
      <c r="B3005" s="410" t="s">
        <v>5813</v>
      </c>
      <c r="C3005" s="410" t="s">
        <v>5814</v>
      </c>
      <c r="D3005" s="410" t="s">
        <v>1813</v>
      </c>
      <c r="E3005" s="410" t="s">
        <v>5839</v>
      </c>
      <c r="F3005" s="410" t="s">
        <v>5840</v>
      </c>
      <c r="G3005" s="416">
        <v>45992</v>
      </c>
      <c r="H3005" s="410" t="s">
        <v>606</v>
      </c>
      <c r="I3005" s="417">
        <v>12</v>
      </c>
      <c r="J3005" s="417">
        <v>12</v>
      </c>
      <c r="K3005" s="417">
        <v>2</v>
      </c>
      <c r="L3005" s="417">
        <v>4</v>
      </c>
      <c r="M3005" s="410"/>
      <c r="N3005" s="410" t="s">
        <v>116</v>
      </c>
      <c r="O3005" s="85"/>
      <c r="P3005" s="85"/>
      <c r="Q3005" s="85"/>
      <c r="R3005" s="85"/>
      <c r="S3005" s="85" t="s">
        <v>1768</v>
      </c>
    </row>
    <row r="3006" spans="1:19" ht="14.5" customHeight="1">
      <c r="A3006" s="82" t="str">
        <f t="shared" si="46"/>
        <v>C1065</v>
      </c>
      <c r="B3006" s="410" t="s">
        <v>5813</v>
      </c>
      <c r="C3006" s="410" t="s">
        <v>5814</v>
      </c>
      <c r="D3006" s="410" t="s">
        <v>1813</v>
      </c>
      <c r="E3006" s="410" t="s">
        <v>5841</v>
      </c>
      <c r="F3006" s="410" t="s">
        <v>5842</v>
      </c>
      <c r="G3006" s="416">
        <v>45992</v>
      </c>
      <c r="H3006" s="410" t="s">
        <v>606</v>
      </c>
      <c r="I3006" s="417">
        <v>12</v>
      </c>
      <c r="J3006" s="417">
        <v>12</v>
      </c>
      <c r="K3006" s="417">
        <v>2</v>
      </c>
      <c r="L3006" s="417">
        <v>4</v>
      </c>
      <c r="M3006" s="410"/>
      <c r="N3006" s="410" t="s">
        <v>116</v>
      </c>
      <c r="O3006" s="85"/>
      <c r="P3006" s="85"/>
      <c r="Q3006" s="85"/>
      <c r="R3006" s="85"/>
      <c r="S3006" s="85" t="s">
        <v>1768</v>
      </c>
    </row>
    <row r="3007" spans="1:19" ht="14.5" customHeight="1">
      <c r="A3007" s="82" t="str">
        <f t="shared" si="46"/>
        <v>C1065</v>
      </c>
      <c r="B3007" s="410" t="s">
        <v>5813</v>
      </c>
      <c r="C3007" s="410" t="s">
        <v>5814</v>
      </c>
      <c r="D3007" s="410" t="s">
        <v>1813</v>
      </c>
      <c r="E3007" s="410" t="s">
        <v>5843</v>
      </c>
      <c r="F3007" s="410" t="s">
        <v>5844</v>
      </c>
      <c r="G3007" s="416">
        <v>45992</v>
      </c>
      <c r="H3007" s="410" t="s">
        <v>606</v>
      </c>
      <c r="I3007" s="417">
        <v>12</v>
      </c>
      <c r="J3007" s="417">
        <v>12</v>
      </c>
      <c r="K3007" s="417">
        <v>2</v>
      </c>
      <c r="L3007" s="417">
        <v>4</v>
      </c>
      <c r="M3007" s="410"/>
      <c r="N3007" s="410" t="s">
        <v>116</v>
      </c>
      <c r="O3007" s="85"/>
      <c r="P3007" s="85"/>
      <c r="Q3007" s="85"/>
      <c r="R3007" s="85"/>
      <c r="S3007" s="85" t="s">
        <v>1768</v>
      </c>
    </row>
    <row r="3008" spans="1:19" ht="14.5" customHeight="1">
      <c r="A3008" s="82" t="str">
        <f t="shared" si="46"/>
        <v>C1065</v>
      </c>
      <c r="B3008" s="410" t="s">
        <v>5813</v>
      </c>
      <c r="C3008" s="410" t="s">
        <v>5814</v>
      </c>
      <c r="D3008" s="410" t="s">
        <v>1813</v>
      </c>
      <c r="E3008" s="410" t="s">
        <v>5845</v>
      </c>
      <c r="F3008" s="410" t="s">
        <v>5846</v>
      </c>
      <c r="G3008" s="416">
        <v>45992</v>
      </c>
      <c r="H3008" s="410" t="s">
        <v>606</v>
      </c>
      <c r="I3008" s="417">
        <v>12</v>
      </c>
      <c r="J3008" s="417">
        <v>12</v>
      </c>
      <c r="K3008" s="417">
        <v>2</v>
      </c>
      <c r="L3008" s="417">
        <v>4</v>
      </c>
      <c r="M3008" s="410"/>
      <c r="N3008" s="410">
        <v>7</v>
      </c>
      <c r="O3008" s="85"/>
      <c r="P3008" s="85"/>
      <c r="Q3008" s="85"/>
      <c r="R3008" s="85"/>
      <c r="S3008" s="85" t="s">
        <v>1768</v>
      </c>
    </row>
    <row r="3009" spans="1:19" ht="14.5" customHeight="1">
      <c r="A3009" s="82" t="str">
        <f t="shared" si="46"/>
        <v>C1065</v>
      </c>
      <c r="B3009" s="410" t="s">
        <v>5813</v>
      </c>
      <c r="C3009" s="410" t="s">
        <v>5814</v>
      </c>
      <c r="D3009" s="410" t="s">
        <v>1813</v>
      </c>
      <c r="E3009" s="410" t="s">
        <v>5847</v>
      </c>
      <c r="F3009" s="410" t="s">
        <v>5848</v>
      </c>
      <c r="G3009" s="416">
        <v>45992</v>
      </c>
      <c r="H3009" s="410" t="s">
        <v>606</v>
      </c>
      <c r="I3009" s="417">
        <v>12</v>
      </c>
      <c r="J3009" s="417">
        <v>12</v>
      </c>
      <c r="K3009" s="417">
        <v>2</v>
      </c>
      <c r="L3009" s="417">
        <v>4</v>
      </c>
      <c r="M3009" s="410"/>
      <c r="N3009" s="410">
        <v>7</v>
      </c>
      <c r="O3009" s="85"/>
      <c r="P3009" s="85"/>
      <c r="Q3009" s="85"/>
      <c r="R3009" s="85"/>
      <c r="S3009" s="85" t="s">
        <v>1768</v>
      </c>
    </row>
    <row r="3010" spans="1:19" ht="14.5" customHeight="1">
      <c r="A3010" s="82" t="str">
        <f t="shared" ref="A3010:A3073" si="47">LEFT(B3010,5)</f>
        <v>C1065</v>
      </c>
      <c r="B3010" s="410" t="s">
        <v>5813</v>
      </c>
      <c r="C3010" s="410" t="s">
        <v>5814</v>
      </c>
      <c r="D3010" s="410" t="s">
        <v>1813</v>
      </c>
      <c r="E3010" s="410" t="s">
        <v>5849</v>
      </c>
      <c r="F3010" s="410" t="s">
        <v>5850</v>
      </c>
      <c r="G3010" s="416">
        <v>45992</v>
      </c>
      <c r="H3010" s="410" t="s">
        <v>606</v>
      </c>
      <c r="I3010" s="417">
        <v>12</v>
      </c>
      <c r="J3010" s="417">
        <v>12</v>
      </c>
      <c r="K3010" s="417">
        <v>2</v>
      </c>
      <c r="L3010" s="417">
        <v>4</v>
      </c>
      <c r="M3010" s="410"/>
      <c r="N3010" s="410">
        <v>7</v>
      </c>
      <c r="O3010" s="85"/>
      <c r="P3010" s="85"/>
      <c r="Q3010" s="85"/>
      <c r="R3010" s="85"/>
      <c r="S3010" s="85" t="s">
        <v>1768</v>
      </c>
    </row>
    <row r="3011" spans="1:19" ht="14.5" customHeight="1">
      <c r="A3011" s="82" t="str">
        <f t="shared" si="47"/>
        <v>C1065</v>
      </c>
      <c r="B3011" s="410" t="s">
        <v>5813</v>
      </c>
      <c r="C3011" s="410" t="s">
        <v>5814</v>
      </c>
      <c r="D3011" s="410" t="s">
        <v>1813</v>
      </c>
      <c r="E3011" s="410" t="s">
        <v>5851</v>
      </c>
      <c r="F3011" s="410" t="s">
        <v>5852</v>
      </c>
      <c r="G3011" s="416">
        <v>45992</v>
      </c>
      <c r="H3011" s="410" t="s">
        <v>606</v>
      </c>
      <c r="I3011" s="417">
        <v>12</v>
      </c>
      <c r="J3011" s="417">
        <v>12</v>
      </c>
      <c r="K3011" s="417">
        <v>2</v>
      </c>
      <c r="L3011" s="417">
        <v>4</v>
      </c>
      <c r="M3011" s="410"/>
      <c r="N3011" s="410">
        <v>7</v>
      </c>
      <c r="O3011" s="85"/>
      <c r="P3011" s="85"/>
      <c r="Q3011" s="85"/>
      <c r="R3011" s="85"/>
      <c r="S3011" s="85" t="s">
        <v>1768</v>
      </c>
    </row>
    <row r="3012" spans="1:19" ht="14.5" customHeight="1">
      <c r="A3012" s="82" t="str">
        <f t="shared" si="47"/>
        <v>C1065</v>
      </c>
      <c r="B3012" s="410" t="s">
        <v>5813</v>
      </c>
      <c r="C3012" s="410" t="s">
        <v>5814</v>
      </c>
      <c r="D3012" s="410" t="s">
        <v>1813</v>
      </c>
      <c r="E3012" s="410" t="s">
        <v>5853</v>
      </c>
      <c r="F3012" s="410" t="s">
        <v>5854</v>
      </c>
      <c r="G3012" s="416">
        <v>45992</v>
      </c>
      <c r="H3012" s="410" t="s">
        <v>606</v>
      </c>
      <c r="I3012" s="417">
        <v>12</v>
      </c>
      <c r="J3012" s="417">
        <v>12</v>
      </c>
      <c r="K3012" s="417">
        <v>2</v>
      </c>
      <c r="L3012" s="417">
        <v>4</v>
      </c>
      <c r="M3012" s="410"/>
      <c r="N3012" s="410">
        <v>7</v>
      </c>
      <c r="O3012" s="85"/>
      <c r="P3012" s="85"/>
      <c r="Q3012" s="85"/>
      <c r="R3012" s="85"/>
      <c r="S3012" s="85" t="s">
        <v>1768</v>
      </c>
    </row>
    <row r="3013" spans="1:19" ht="14.5" customHeight="1">
      <c r="A3013" s="82" t="str">
        <f t="shared" si="47"/>
        <v>C1065</v>
      </c>
      <c r="B3013" s="410" t="s">
        <v>5813</v>
      </c>
      <c r="C3013" s="410" t="s">
        <v>5814</v>
      </c>
      <c r="D3013" s="410" t="s">
        <v>1813</v>
      </c>
      <c r="E3013" s="410" t="s">
        <v>5855</v>
      </c>
      <c r="F3013" s="410" t="s">
        <v>5856</v>
      </c>
      <c r="G3013" s="416">
        <v>45992</v>
      </c>
      <c r="H3013" s="410" t="s">
        <v>606</v>
      </c>
      <c r="I3013" s="417">
        <v>12</v>
      </c>
      <c r="J3013" s="417">
        <v>12</v>
      </c>
      <c r="K3013" s="417">
        <v>2</v>
      </c>
      <c r="L3013" s="417">
        <v>4</v>
      </c>
      <c r="M3013" s="410"/>
      <c r="N3013" s="410">
        <v>7</v>
      </c>
      <c r="O3013" s="85"/>
      <c r="P3013" s="85"/>
      <c r="Q3013" s="85"/>
      <c r="R3013" s="85"/>
      <c r="S3013" s="85" t="s">
        <v>1768</v>
      </c>
    </row>
    <row r="3014" spans="1:19" ht="14.5" customHeight="1">
      <c r="A3014" s="82" t="str">
        <f t="shared" si="47"/>
        <v>C1065</v>
      </c>
      <c r="B3014" s="410" t="s">
        <v>5813</v>
      </c>
      <c r="C3014" s="410" t="s">
        <v>5814</v>
      </c>
      <c r="D3014" s="410" t="s">
        <v>1813</v>
      </c>
      <c r="E3014" s="410" t="s">
        <v>5857</v>
      </c>
      <c r="F3014" s="410" t="s">
        <v>5858</v>
      </c>
      <c r="G3014" s="416">
        <v>45992</v>
      </c>
      <c r="H3014" s="410" t="s">
        <v>606</v>
      </c>
      <c r="I3014" s="417">
        <v>12</v>
      </c>
      <c r="J3014" s="417">
        <v>12</v>
      </c>
      <c r="K3014" s="417">
        <v>2</v>
      </c>
      <c r="L3014" s="417">
        <v>4</v>
      </c>
      <c r="M3014" s="410"/>
      <c r="N3014" s="410">
        <v>7</v>
      </c>
      <c r="O3014" s="85"/>
      <c r="P3014" s="85"/>
      <c r="Q3014" s="85"/>
      <c r="R3014" s="85"/>
      <c r="S3014" s="85" t="s">
        <v>1768</v>
      </c>
    </row>
    <row r="3015" spans="1:19" ht="14.5" customHeight="1">
      <c r="A3015" s="82" t="str">
        <f t="shared" si="47"/>
        <v>C1065</v>
      </c>
      <c r="B3015" s="410" t="s">
        <v>5813</v>
      </c>
      <c r="C3015" s="410" t="s">
        <v>5814</v>
      </c>
      <c r="D3015" s="410" t="s">
        <v>1813</v>
      </c>
      <c r="E3015" s="410" t="s">
        <v>5859</v>
      </c>
      <c r="F3015" s="410" t="s">
        <v>5860</v>
      </c>
      <c r="G3015" s="416">
        <v>45992</v>
      </c>
      <c r="H3015" s="410" t="s">
        <v>606</v>
      </c>
      <c r="I3015" s="417">
        <v>12</v>
      </c>
      <c r="J3015" s="417">
        <v>12</v>
      </c>
      <c r="K3015" s="417">
        <v>2</v>
      </c>
      <c r="L3015" s="417">
        <v>4</v>
      </c>
      <c r="M3015" s="410"/>
      <c r="N3015" s="410">
        <v>7</v>
      </c>
      <c r="O3015" s="85"/>
      <c r="P3015" s="85"/>
      <c r="Q3015" s="85"/>
      <c r="R3015" s="85"/>
      <c r="S3015" s="85" t="s">
        <v>1768</v>
      </c>
    </row>
    <row r="3016" spans="1:19" ht="14.5" customHeight="1">
      <c r="A3016" s="82" t="str">
        <f t="shared" si="47"/>
        <v>C1065</v>
      </c>
      <c r="B3016" s="410" t="s">
        <v>5813</v>
      </c>
      <c r="C3016" s="410" t="s">
        <v>5814</v>
      </c>
      <c r="D3016" s="410" t="s">
        <v>1813</v>
      </c>
      <c r="E3016" s="410" t="s">
        <v>5861</v>
      </c>
      <c r="F3016" s="410" t="s">
        <v>5862</v>
      </c>
      <c r="G3016" s="416">
        <v>45992</v>
      </c>
      <c r="H3016" s="410" t="s">
        <v>606</v>
      </c>
      <c r="I3016" s="417">
        <v>12</v>
      </c>
      <c r="J3016" s="417">
        <v>12</v>
      </c>
      <c r="K3016" s="417">
        <v>2</v>
      </c>
      <c r="L3016" s="417">
        <v>4</v>
      </c>
      <c r="M3016" s="410"/>
      <c r="N3016" s="410">
        <v>7</v>
      </c>
      <c r="O3016" s="85"/>
      <c r="P3016" s="85"/>
      <c r="Q3016" s="85"/>
      <c r="R3016" s="85"/>
      <c r="S3016" s="85" t="s">
        <v>1768</v>
      </c>
    </row>
    <row r="3017" spans="1:19" ht="14.5" customHeight="1">
      <c r="A3017" s="82" t="str">
        <f t="shared" si="47"/>
        <v>C1065</v>
      </c>
      <c r="B3017" s="410" t="s">
        <v>5813</v>
      </c>
      <c r="C3017" s="410" t="s">
        <v>5814</v>
      </c>
      <c r="D3017" s="410" t="s">
        <v>1813</v>
      </c>
      <c r="E3017" s="410" t="s">
        <v>5863</v>
      </c>
      <c r="F3017" s="410" t="s">
        <v>5864</v>
      </c>
      <c r="G3017" s="416">
        <v>45992</v>
      </c>
      <c r="H3017" s="410" t="s">
        <v>606</v>
      </c>
      <c r="I3017" s="417">
        <v>12</v>
      </c>
      <c r="J3017" s="417">
        <v>12</v>
      </c>
      <c r="K3017" s="417">
        <v>2</v>
      </c>
      <c r="L3017" s="417">
        <v>4</v>
      </c>
      <c r="M3017" s="410"/>
      <c r="N3017" s="410">
        <v>7</v>
      </c>
      <c r="O3017" s="85"/>
      <c r="P3017" s="85"/>
      <c r="Q3017" s="85"/>
      <c r="R3017" s="85"/>
      <c r="S3017" s="85" t="s">
        <v>1768</v>
      </c>
    </row>
    <row r="3018" spans="1:19" ht="14.5" customHeight="1">
      <c r="A3018" s="82" t="str">
        <f t="shared" si="47"/>
        <v>C1065</v>
      </c>
      <c r="B3018" s="410" t="s">
        <v>5813</v>
      </c>
      <c r="C3018" s="410" t="s">
        <v>5814</v>
      </c>
      <c r="D3018" s="410" t="s">
        <v>1813</v>
      </c>
      <c r="E3018" s="410" t="s">
        <v>5865</v>
      </c>
      <c r="F3018" s="410" t="s">
        <v>5866</v>
      </c>
      <c r="G3018" s="416">
        <v>45992</v>
      </c>
      <c r="H3018" s="410" t="s">
        <v>606</v>
      </c>
      <c r="I3018" s="417">
        <v>12</v>
      </c>
      <c r="J3018" s="417">
        <v>12</v>
      </c>
      <c r="K3018" s="417">
        <v>2</v>
      </c>
      <c r="L3018" s="417">
        <v>4</v>
      </c>
      <c r="M3018" s="410"/>
      <c r="N3018" s="410">
        <v>7</v>
      </c>
      <c r="O3018" s="85"/>
      <c r="P3018" s="85"/>
      <c r="Q3018" s="85"/>
      <c r="R3018" s="85"/>
      <c r="S3018" s="85" t="s">
        <v>1768</v>
      </c>
    </row>
    <row r="3019" spans="1:19" ht="14.5" customHeight="1">
      <c r="A3019" s="82" t="str">
        <f t="shared" si="47"/>
        <v>C1065</v>
      </c>
      <c r="B3019" s="410" t="s">
        <v>5813</v>
      </c>
      <c r="C3019" s="410" t="s">
        <v>5814</v>
      </c>
      <c r="D3019" s="410" t="s">
        <v>1813</v>
      </c>
      <c r="E3019" s="410" t="s">
        <v>5867</v>
      </c>
      <c r="F3019" s="410" t="s">
        <v>5868</v>
      </c>
      <c r="G3019" s="416">
        <v>45992</v>
      </c>
      <c r="H3019" s="410" t="s">
        <v>606</v>
      </c>
      <c r="I3019" s="417">
        <v>12</v>
      </c>
      <c r="J3019" s="417">
        <v>12</v>
      </c>
      <c r="K3019" s="417">
        <v>2</v>
      </c>
      <c r="L3019" s="417">
        <v>4</v>
      </c>
      <c r="M3019" s="410"/>
      <c r="N3019" s="410">
        <v>7</v>
      </c>
      <c r="O3019" s="85"/>
      <c r="P3019" s="85"/>
      <c r="Q3019" s="85"/>
      <c r="R3019" s="85"/>
      <c r="S3019" s="85" t="s">
        <v>1768</v>
      </c>
    </row>
    <row r="3020" spans="1:19" ht="14.5" customHeight="1">
      <c r="A3020" s="82" t="str">
        <f t="shared" si="47"/>
        <v>C1065</v>
      </c>
      <c r="B3020" s="410" t="s">
        <v>5813</v>
      </c>
      <c r="C3020" s="410" t="s">
        <v>5814</v>
      </c>
      <c r="D3020" s="410" t="s">
        <v>1813</v>
      </c>
      <c r="E3020" s="410" t="s">
        <v>5869</v>
      </c>
      <c r="F3020" s="410" t="s">
        <v>5870</v>
      </c>
      <c r="G3020" s="416">
        <v>45992</v>
      </c>
      <c r="H3020" s="410" t="s">
        <v>606</v>
      </c>
      <c r="I3020" s="417">
        <v>12</v>
      </c>
      <c r="J3020" s="417">
        <v>12</v>
      </c>
      <c r="K3020" s="417">
        <v>2</v>
      </c>
      <c r="L3020" s="417">
        <v>4</v>
      </c>
      <c r="M3020" s="410"/>
      <c r="N3020" s="410">
        <v>7</v>
      </c>
      <c r="O3020" s="85"/>
      <c r="P3020" s="85"/>
      <c r="Q3020" s="85"/>
      <c r="R3020" s="85"/>
      <c r="S3020" s="85" t="s">
        <v>1768</v>
      </c>
    </row>
    <row r="3021" spans="1:19" ht="14.5" customHeight="1">
      <c r="A3021" s="82" t="str">
        <f t="shared" si="47"/>
        <v>C1065</v>
      </c>
      <c r="B3021" s="410" t="s">
        <v>5813</v>
      </c>
      <c r="C3021" s="410" t="s">
        <v>5814</v>
      </c>
      <c r="D3021" s="410" t="s">
        <v>1813</v>
      </c>
      <c r="E3021" s="410" t="s">
        <v>5871</v>
      </c>
      <c r="F3021" s="410" t="s">
        <v>5872</v>
      </c>
      <c r="G3021" s="416">
        <v>45992</v>
      </c>
      <c r="H3021" s="410" t="s">
        <v>606</v>
      </c>
      <c r="I3021" s="417">
        <v>12</v>
      </c>
      <c r="J3021" s="417">
        <v>12</v>
      </c>
      <c r="K3021" s="417">
        <v>2</v>
      </c>
      <c r="L3021" s="417">
        <v>4</v>
      </c>
      <c r="M3021" s="410"/>
      <c r="N3021" s="410">
        <v>7</v>
      </c>
      <c r="O3021" s="85"/>
      <c r="P3021" s="85"/>
      <c r="Q3021" s="85"/>
      <c r="R3021" s="85"/>
      <c r="S3021" s="85" t="s">
        <v>1768</v>
      </c>
    </row>
    <row r="3022" spans="1:19" ht="14.5" customHeight="1">
      <c r="A3022" s="82" t="str">
        <f t="shared" si="47"/>
        <v>C1065</v>
      </c>
      <c r="B3022" s="410" t="s">
        <v>5813</v>
      </c>
      <c r="C3022" s="410" t="s">
        <v>5814</v>
      </c>
      <c r="D3022" s="410" t="s">
        <v>1813</v>
      </c>
      <c r="E3022" s="410" t="s">
        <v>5873</v>
      </c>
      <c r="F3022" s="410" t="s">
        <v>5874</v>
      </c>
      <c r="G3022" s="416">
        <v>45992</v>
      </c>
      <c r="H3022" s="410" t="s">
        <v>606</v>
      </c>
      <c r="I3022" s="417">
        <v>12</v>
      </c>
      <c r="J3022" s="417">
        <v>12</v>
      </c>
      <c r="K3022" s="417">
        <v>2</v>
      </c>
      <c r="L3022" s="417">
        <v>4</v>
      </c>
      <c r="M3022" s="410"/>
      <c r="N3022" s="410">
        <v>7</v>
      </c>
      <c r="O3022" s="85"/>
      <c r="P3022" s="85"/>
      <c r="Q3022" s="85"/>
      <c r="R3022" s="85"/>
      <c r="S3022" s="85" t="s">
        <v>1768</v>
      </c>
    </row>
    <row r="3023" spans="1:19" ht="14.5" customHeight="1">
      <c r="A3023" s="103" t="str">
        <f t="shared" si="47"/>
        <v>C1065</v>
      </c>
      <c r="B3023" s="414" t="s">
        <v>5813</v>
      </c>
      <c r="C3023" s="414" t="s">
        <v>5814</v>
      </c>
      <c r="D3023" s="414" t="s">
        <v>1813</v>
      </c>
      <c r="E3023" s="414" t="s">
        <v>5815</v>
      </c>
      <c r="F3023" s="414" t="s">
        <v>5816</v>
      </c>
      <c r="G3023" s="418">
        <v>45992</v>
      </c>
      <c r="H3023" s="414" t="s">
        <v>606</v>
      </c>
      <c r="I3023" s="419">
        <v>2</v>
      </c>
      <c r="J3023" s="419">
        <v>12</v>
      </c>
      <c r="K3023" s="419">
        <v>12</v>
      </c>
      <c r="L3023" s="419">
        <v>4</v>
      </c>
      <c r="M3023" s="414"/>
      <c r="N3023" s="414" t="s">
        <v>116</v>
      </c>
      <c r="O3023" s="103"/>
      <c r="P3023" s="103"/>
      <c r="Q3023" s="103"/>
      <c r="R3023" s="103"/>
      <c r="S3023" s="103" t="s">
        <v>1768</v>
      </c>
    </row>
    <row r="3024" spans="1:19" ht="14.5" customHeight="1">
      <c r="A3024" s="103" t="str">
        <f t="shared" si="47"/>
        <v>C1065</v>
      </c>
      <c r="B3024" s="414" t="s">
        <v>5813</v>
      </c>
      <c r="C3024" s="414" t="s">
        <v>5814</v>
      </c>
      <c r="D3024" s="414" t="s">
        <v>1813</v>
      </c>
      <c r="E3024" s="414" t="s">
        <v>5817</v>
      </c>
      <c r="F3024" s="414" t="s">
        <v>5818</v>
      </c>
      <c r="G3024" s="418">
        <v>45992</v>
      </c>
      <c r="H3024" s="414" t="s">
        <v>606</v>
      </c>
      <c r="I3024" s="419">
        <v>2</v>
      </c>
      <c r="J3024" s="419">
        <v>12</v>
      </c>
      <c r="K3024" s="419">
        <v>12</v>
      </c>
      <c r="L3024" s="419">
        <v>4</v>
      </c>
      <c r="M3024" s="414"/>
      <c r="N3024" s="414" t="s">
        <v>116</v>
      </c>
      <c r="O3024" s="103"/>
      <c r="P3024" s="103"/>
      <c r="Q3024" s="103"/>
      <c r="R3024" s="103"/>
      <c r="S3024" s="103" t="s">
        <v>1768</v>
      </c>
    </row>
    <row r="3025" spans="1:19" ht="14.5" customHeight="1">
      <c r="A3025" s="103" t="str">
        <f t="shared" si="47"/>
        <v>C1065</v>
      </c>
      <c r="B3025" s="414" t="s">
        <v>5813</v>
      </c>
      <c r="C3025" s="414" t="s">
        <v>5814</v>
      </c>
      <c r="D3025" s="414" t="s">
        <v>1813</v>
      </c>
      <c r="E3025" s="414" t="s">
        <v>5819</v>
      </c>
      <c r="F3025" s="414" t="s">
        <v>5820</v>
      </c>
      <c r="G3025" s="418">
        <v>45992</v>
      </c>
      <c r="H3025" s="414" t="s">
        <v>606</v>
      </c>
      <c r="I3025" s="419">
        <v>2</v>
      </c>
      <c r="J3025" s="419">
        <v>12</v>
      </c>
      <c r="K3025" s="419">
        <v>12</v>
      </c>
      <c r="L3025" s="419">
        <v>4</v>
      </c>
      <c r="M3025" s="414"/>
      <c r="N3025" s="414" t="s">
        <v>116</v>
      </c>
      <c r="O3025" s="103"/>
      <c r="P3025" s="103"/>
      <c r="Q3025" s="103"/>
      <c r="R3025" s="103"/>
      <c r="S3025" s="103" t="s">
        <v>1768</v>
      </c>
    </row>
    <row r="3026" spans="1:19" ht="14.5" customHeight="1">
      <c r="A3026" s="103" t="str">
        <f t="shared" si="47"/>
        <v>C1065</v>
      </c>
      <c r="B3026" s="414" t="s">
        <v>5813</v>
      </c>
      <c r="C3026" s="414" t="s">
        <v>5814</v>
      </c>
      <c r="D3026" s="414" t="s">
        <v>1813</v>
      </c>
      <c r="E3026" s="414" t="s">
        <v>5821</v>
      </c>
      <c r="F3026" s="414" t="s">
        <v>5822</v>
      </c>
      <c r="G3026" s="418">
        <v>45992</v>
      </c>
      <c r="H3026" s="414" t="s">
        <v>606</v>
      </c>
      <c r="I3026" s="419">
        <v>2</v>
      </c>
      <c r="J3026" s="419">
        <v>12</v>
      </c>
      <c r="K3026" s="419">
        <v>12</v>
      </c>
      <c r="L3026" s="419">
        <v>4</v>
      </c>
      <c r="M3026" s="414"/>
      <c r="N3026" s="414" t="s">
        <v>116</v>
      </c>
      <c r="O3026" s="103"/>
      <c r="P3026" s="103"/>
      <c r="Q3026" s="103"/>
      <c r="R3026" s="103"/>
      <c r="S3026" s="103" t="s">
        <v>1768</v>
      </c>
    </row>
    <row r="3027" spans="1:19" ht="14.5" customHeight="1">
      <c r="A3027" s="103" t="str">
        <f t="shared" si="47"/>
        <v>C1065</v>
      </c>
      <c r="B3027" s="414" t="s">
        <v>5813</v>
      </c>
      <c r="C3027" s="414" t="s">
        <v>5814</v>
      </c>
      <c r="D3027" s="414" t="s">
        <v>1813</v>
      </c>
      <c r="E3027" s="414" t="s">
        <v>5823</v>
      </c>
      <c r="F3027" s="414" t="s">
        <v>5824</v>
      </c>
      <c r="G3027" s="418">
        <v>45992</v>
      </c>
      <c r="H3027" s="414" t="s">
        <v>606</v>
      </c>
      <c r="I3027" s="419">
        <v>2</v>
      </c>
      <c r="J3027" s="419">
        <v>12</v>
      </c>
      <c r="K3027" s="419">
        <v>12</v>
      </c>
      <c r="L3027" s="419">
        <v>4</v>
      </c>
      <c r="M3027" s="414"/>
      <c r="N3027" s="414" t="s">
        <v>116</v>
      </c>
      <c r="O3027" s="103"/>
      <c r="P3027" s="103"/>
      <c r="Q3027" s="103"/>
      <c r="R3027" s="103"/>
      <c r="S3027" s="103" t="s">
        <v>1768</v>
      </c>
    </row>
    <row r="3028" spans="1:19" ht="14.5" customHeight="1">
      <c r="A3028" s="103" t="str">
        <f t="shared" si="47"/>
        <v>C1065</v>
      </c>
      <c r="B3028" s="414" t="s">
        <v>5813</v>
      </c>
      <c r="C3028" s="414" t="s">
        <v>5814</v>
      </c>
      <c r="D3028" s="414" t="s">
        <v>1813</v>
      </c>
      <c r="E3028" s="414" t="s">
        <v>5825</v>
      </c>
      <c r="F3028" s="414" t="s">
        <v>5826</v>
      </c>
      <c r="G3028" s="418">
        <v>45992</v>
      </c>
      <c r="H3028" s="414" t="s">
        <v>606</v>
      </c>
      <c r="I3028" s="419">
        <v>2</v>
      </c>
      <c r="J3028" s="419">
        <v>12</v>
      </c>
      <c r="K3028" s="419">
        <v>12</v>
      </c>
      <c r="L3028" s="419">
        <v>4</v>
      </c>
      <c r="M3028" s="414"/>
      <c r="N3028" s="414" t="s">
        <v>116</v>
      </c>
      <c r="O3028" s="103"/>
      <c r="P3028" s="103"/>
      <c r="Q3028" s="103"/>
      <c r="R3028" s="103"/>
      <c r="S3028" s="103" t="s">
        <v>1768</v>
      </c>
    </row>
    <row r="3029" spans="1:19" ht="14.5" customHeight="1">
      <c r="A3029" s="103" t="str">
        <f t="shared" si="47"/>
        <v>C1065</v>
      </c>
      <c r="B3029" s="414" t="s">
        <v>5813</v>
      </c>
      <c r="C3029" s="414" t="s">
        <v>5814</v>
      </c>
      <c r="D3029" s="414" t="s">
        <v>1813</v>
      </c>
      <c r="E3029" s="414" t="s">
        <v>5827</v>
      </c>
      <c r="F3029" s="414" t="s">
        <v>5828</v>
      </c>
      <c r="G3029" s="418">
        <v>45992</v>
      </c>
      <c r="H3029" s="414" t="s">
        <v>606</v>
      </c>
      <c r="I3029" s="419">
        <v>2</v>
      </c>
      <c r="J3029" s="419">
        <v>12</v>
      </c>
      <c r="K3029" s="419">
        <v>12</v>
      </c>
      <c r="L3029" s="419">
        <v>4</v>
      </c>
      <c r="M3029" s="414"/>
      <c r="N3029" s="414" t="s">
        <v>116</v>
      </c>
      <c r="O3029" s="103"/>
      <c r="P3029" s="103"/>
      <c r="Q3029" s="103"/>
      <c r="R3029" s="103"/>
      <c r="S3029" s="103" t="s">
        <v>1768</v>
      </c>
    </row>
    <row r="3030" spans="1:19" ht="14.5" customHeight="1">
      <c r="A3030" s="103" t="str">
        <f t="shared" si="47"/>
        <v>C1065</v>
      </c>
      <c r="B3030" s="414" t="s">
        <v>5813</v>
      </c>
      <c r="C3030" s="414" t="s">
        <v>5814</v>
      </c>
      <c r="D3030" s="414" t="s">
        <v>1813</v>
      </c>
      <c r="E3030" s="414" t="s">
        <v>5829</v>
      </c>
      <c r="F3030" s="414" t="s">
        <v>5830</v>
      </c>
      <c r="G3030" s="418">
        <v>45992</v>
      </c>
      <c r="H3030" s="414" t="s">
        <v>606</v>
      </c>
      <c r="I3030" s="419">
        <v>2</v>
      </c>
      <c r="J3030" s="419">
        <v>12</v>
      </c>
      <c r="K3030" s="419">
        <v>12</v>
      </c>
      <c r="L3030" s="419">
        <v>4</v>
      </c>
      <c r="M3030" s="414"/>
      <c r="N3030" s="414" t="s">
        <v>116</v>
      </c>
      <c r="O3030" s="103"/>
      <c r="P3030" s="103"/>
      <c r="Q3030" s="103"/>
      <c r="R3030" s="103"/>
      <c r="S3030" s="103" t="s">
        <v>1768</v>
      </c>
    </row>
    <row r="3031" spans="1:19" ht="14.5" customHeight="1">
      <c r="A3031" s="103" t="str">
        <f t="shared" si="47"/>
        <v>C1065</v>
      </c>
      <c r="B3031" s="414" t="s">
        <v>5813</v>
      </c>
      <c r="C3031" s="414" t="s">
        <v>5814</v>
      </c>
      <c r="D3031" s="414" t="s">
        <v>1813</v>
      </c>
      <c r="E3031" s="414" t="s">
        <v>5831</v>
      </c>
      <c r="F3031" s="414" t="s">
        <v>5832</v>
      </c>
      <c r="G3031" s="418">
        <v>45992</v>
      </c>
      <c r="H3031" s="414" t="s">
        <v>606</v>
      </c>
      <c r="I3031" s="419">
        <v>2</v>
      </c>
      <c r="J3031" s="419">
        <v>12</v>
      </c>
      <c r="K3031" s="419">
        <v>12</v>
      </c>
      <c r="L3031" s="419">
        <v>4</v>
      </c>
      <c r="M3031" s="414"/>
      <c r="N3031" s="414" t="s">
        <v>116</v>
      </c>
      <c r="O3031" s="103"/>
      <c r="P3031" s="103"/>
      <c r="Q3031" s="103"/>
      <c r="R3031" s="103"/>
      <c r="S3031" s="103" t="s">
        <v>1768</v>
      </c>
    </row>
    <row r="3032" spans="1:19" ht="14.5" customHeight="1">
      <c r="A3032" s="103" t="str">
        <f t="shared" si="47"/>
        <v>C1065</v>
      </c>
      <c r="B3032" s="414" t="s">
        <v>5813</v>
      </c>
      <c r="C3032" s="414" t="s">
        <v>5814</v>
      </c>
      <c r="D3032" s="414" t="s">
        <v>1813</v>
      </c>
      <c r="E3032" s="414" t="s">
        <v>5833</v>
      </c>
      <c r="F3032" s="414" t="s">
        <v>5834</v>
      </c>
      <c r="G3032" s="418">
        <v>45992</v>
      </c>
      <c r="H3032" s="414" t="s">
        <v>606</v>
      </c>
      <c r="I3032" s="419">
        <v>2</v>
      </c>
      <c r="J3032" s="419">
        <v>12</v>
      </c>
      <c r="K3032" s="419">
        <v>12</v>
      </c>
      <c r="L3032" s="419">
        <v>4</v>
      </c>
      <c r="M3032" s="414"/>
      <c r="N3032" s="414" t="s">
        <v>116</v>
      </c>
      <c r="O3032" s="103"/>
      <c r="P3032" s="103"/>
      <c r="Q3032" s="103"/>
      <c r="R3032" s="103"/>
      <c r="S3032" s="103" t="s">
        <v>1768</v>
      </c>
    </row>
    <row r="3033" spans="1:19" ht="14.5" customHeight="1">
      <c r="A3033" s="103" t="str">
        <f t="shared" si="47"/>
        <v>C1065</v>
      </c>
      <c r="B3033" s="414" t="s">
        <v>5813</v>
      </c>
      <c r="C3033" s="414" t="s">
        <v>5814</v>
      </c>
      <c r="D3033" s="414" t="s">
        <v>1813</v>
      </c>
      <c r="E3033" s="414" t="s">
        <v>5835</v>
      </c>
      <c r="F3033" s="414" t="s">
        <v>5836</v>
      </c>
      <c r="G3033" s="418">
        <v>45992</v>
      </c>
      <c r="H3033" s="414" t="s">
        <v>606</v>
      </c>
      <c r="I3033" s="419">
        <v>2</v>
      </c>
      <c r="J3033" s="419">
        <v>12</v>
      </c>
      <c r="K3033" s="419">
        <v>12</v>
      </c>
      <c r="L3033" s="419">
        <v>4</v>
      </c>
      <c r="M3033" s="414"/>
      <c r="N3033" s="414" t="s">
        <v>116</v>
      </c>
      <c r="O3033" s="103"/>
      <c r="P3033" s="103"/>
      <c r="Q3033" s="103"/>
      <c r="R3033" s="103"/>
      <c r="S3033" s="103" t="s">
        <v>1768</v>
      </c>
    </row>
    <row r="3034" spans="1:19" ht="14.5" customHeight="1">
      <c r="A3034" s="103" t="str">
        <f t="shared" si="47"/>
        <v>C1065</v>
      </c>
      <c r="B3034" s="414" t="s">
        <v>5813</v>
      </c>
      <c r="C3034" s="414" t="s">
        <v>5814</v>
      </c>
      <c r="D3034" s="414" t="s">
        <v>1813</v>
      </c>
      <c r="E3034" s="414" t="s">
        <v>5837</v>
      </c>
      <c r="F3034" s="414" t="s">
        <v>5838</v>
      </c>
      <c r="G3034" s="418">
        <v>45992</v>
      </c>
      <c r="H3034" s="414" t="s">
        <v>606</v>
      </c>
      <c r="I3034" s="419">
        <v>2</v>
      </c>
      <c r="J3034" s="419">
        <v>12</v>
      </c>
      <c r="K3034" s="419">
        <v>12</v>
      </c>
      <c r="L3034" s="419">
        <v>4</v>
      </c>
      <c r="M3034" s="414"/>
      <c r="N3034" s="414" t="s">
        <v>116</v>
      </c>
      <c r="O3034" s="103"/>
      <c r="P3034" s="103"/>
      <c r="Q3034" s="103"/>
      <c r="R3034" s="103"/>
      <c r="S3034" s="103" t="s">
        <v>1768</v>
      </c>
    </row>
    <row r="3035" spans="1:19" ht="14.5" customHeight="1">
      <c r="A3035" s="103" t="str">
        <f t="shared" si="47"/>
        <v>C1065</v>
      </c>
      <c r="B3035" s="414" t="s">
        <v>5813</v>
      </c>
      <c r="C3035" s="414" t="s">
        <v>5814</v>
      </c>
      <c r="D3035" s="414" t="s">
        <v>1813</v>
      </c>
      <c r="E3035" s="414" t="s">
        <v>5839</v>
      </c>
      <c r="F3035" s="414" t="s">
        <v>5840</v>
      </c>
      <c r="G3035" s="418">
        <v>45992</v>
      </c>
      <c r="H3035" s="414" t="s">
        <v>606</v>
      </c>
      <c r="I3035" s="419">
        <v>2</v>
      </c>
      <c r="J3035" s="419">
        <v>12</v>
      </c>
      <c r="K3035" s="419">
        <v>12</v>
      </c>
      <c r="L3035" s="419">
        <v>4</v>
      </c>
      <c r="M3035" s="414"/>
      <c r="N3035" s="414" t="s">
        <v>116</v>
      </c>
      <c r="O3035" s="103"/>
      <c r="P3035" s="103"/>
      <c r="Q3035" s="103"/>
      <c r="R3035" s="103"/>
      <c r="S3035" s="103" t="s">
        <v>1768</v>
      </c>
    </row>
    <row r="3036" spans="1:19" ht="14.5" customHeight="1">
      <c r="A3036" s="103" t="str">
        <f t="shared" si="47"/>
        <v>C1065</v>
      </c>
      <c r="B3036" s="414" t="s">
        <v>5813</v>
      </c>
      <c r="C3036" s="414" t="s">
        <v>5814</v>
      </c>
      <c r="D3036" s="414" t="s">
        <v>1813</v>
      </c>
      <c r="E3036" s="414" t="s">
        <v>5841</v>
      </c>
      <c r="F3036" s="414" t="s">
        <v>5842</v>
      </c>
      <c r="G3036" s="418">
        <v>45992</v>
      </c>
      <c r="H3036" s="414" t="s">
        <v>606</v>
      </c>
      <c r="I3036" s="419">
        <v>2</v>
      </c>
      <c r="J3036" s="419">
        <v>12</v>
      </c>
      <c r="K3036" s="419">
        <v>12</v>
      </c>
      <c r="L3036" s="419">
        <v>4</v>
      </c>
      <c r="M3036" s="414"/>
      <c r="N3036" s="414" t="s">
        <v>116</v>
      </c>
      <c r="O3036" s="103"/>
      <c r="P3036" s="103"/>
      <c r="Q3036" s="103"/>
      <c r="R3036" s="103"/>
      <c r="S3036" s="103" t="s">
        <v>1768</v>
      </c>
    </row>
    <row r="3037" spans="1:19" ht="14.5" customHeight="1">
      <c r="A3037" s="103" t="str">
        <f t="shared" si="47"/>
        <v>C1065</v>
      </c>
      <c r="B3037" s="414" t="s">
        <v>5813</v>
      </c>
      <c r="C3037" s="414" t="s">
        <v>5814</v>
      </c>
      <c r="D3037" s="414" t="s">
        <v>1813</v>
      </c>
      <c r="E3037" s="414" t="s">
        <v>5843</v>
      </c>
      <c r="F3037" s="414" t="s">
        <v>5844</v>
      </c>
      <c r="G3037" s="418">
        <v>45992</v>
      </c>
      <c r="H3037" s="414" t="s">
        <v>606</v>
      </c>
      <c r="I3037" s="419">
        <v>2</v>
      </c>
      <c r="J3037" s="419">
        <v>12</v>
      </c>
      <c r="K3037" s="419">
        <v>12</v>
      </c>
      <c r="L3037" s="419">
        <v>4</v>
      </c>
      <c r="M3037" s="414"/>
      <c r="N3037" s="414" t="s">
        <v>116</v>
      </c>
      <c r="O3037" s="103"/>
      <c r="P3037" s="103"/>
      <c r="Q3037" s="103"/>
      <c r="R3037" s="103"/>
      <c r="S3037" s="103" t="s">
        <v>1768</v>
      </c>
    </row>
    <row r="3038" spans="1:19" ht="14.5" customHeight="1">
      <c r="A3038" s="103" t="str">
        <f t="shared" si="47"/>
        <v>C1065</v>
      </c>
      <c r="B3038" s="414" t="s">
        <v>5813</v>
      </c>
      <c r="C3038" s="414" t="s">
        <v>5814</v>
      </c>
      <c r="D3038" s="414" t="s">
        <v>1813</v>
      </c>
      <c r="E3038" s="414" t="s">
        <v>5845</v>
      </c>
      <c r="F3038" s="414" t="s">
        <v>5846</v>
      </c>
      <c r="G3038" s="418">
        <v>45992</v>
      </c>
      <c r="H3038" s="414" t="s">
        <v>606</v>
      </c>
      <c r="I3038" s="419">
        <v>2</v>
      </c>
      <c r="J3038" s="419">
        <v>12</v>
      </c>
      <c r="K3038" s="419">
        <v>12</v>
      </c>
      <c r="L3038" s="419">
        <v>4</v>
      </c>
      <c r="M3038" s="414"/>
      <c r="N3038" s="414">
        <v>7</v>
      </c>
      <c r="O3038" s="103"/>
      <c r="P3038" s="103"/>
      <c r="Q3038" s="103"/>
      <c r="R3038" s="103"/>
      <c r="S3038" s="103" t="s">
        <v>1768</v>
      </c>
    </row>
    <row r="3039" spans="1:19" ht="14.5" customHeight="1">
      <c r="A3039" s="103" t="str">
        <f t="shared" si="47"/>
        <v>C1065</v>
      </c>
      <c r="B3039" s="414" t="s">
        <v>5813</v>
      </c>
      <c r="C3039" s="414" t="s">
        <v>5814</v>
      </c>
      <c r="D3039" s="414" t="s">
        <v>1813</v>
      </c>
      <c r="E3039" s="414" t="s">
        <v>5847</v>
      </c>
      <c r="F3039" s="414" t="s">
        <v>5848</v>
      </c>
      <c r="G3039" s="418">
        <v>45992</v>
      </c>
      <c r="H3039" s="414" t="s">
        <v>606</v>
      </c>
      <c r="I3039" s="419">
        <v>2</v>
      </c>
      <c r="J3039" s="419">
        <v>12</v>
      </c>
      <c r="K3039" s="419">
        <v>12</v>
      </c>
      <c r="L3039" s="419">
        <v>4</v>
      </c>
      <c r="M3039" s="414"/>
      <c r="N3039" s="414">
        <v>7</v>
      </c>
      <c r="O3039" s="103"/>
      <c r="P3039" s="103"/>
      <c r="Q3039" s="103"/>
      <c r="R3039" s="103"/>
      <c r="S3039" s="103" t="s">
        <v>1768</v>
      </c>
    </row>
    <row r="3040" spans="1:19" ht="14.5" customHeight="1">
      <c r="A3040" s="103" t="str">
        <f t="shared" si="47"/>
        <v>C1065</v>
      </c>
      <c r="B3040" s="414" t="s">
        <v>5813</v>
      </c>
      <c r="C3040" s="414" t="s">
        <v>5814</v>
      </c>
      <c r="D3040" s="414" t="s">
        <v>1813</v>
      </c>
      <c r="E3040" s="414" t="s">
        <v>5849</v>
      </c>
      <c r="F3040" s="414" t="s">
        <v>5850</v>
      </c>
      <c r="G3040" s="418">
        <v>45992</v>
      </c>
      <c r="H3040" s="414" t="s">
        <v>606</v>
      </c>
      <c r="I3040" s="419">
        <v>2</v>
      </c>
      <c r="J3040" s="419">
        <v>12</v>
      </c>
      <c r="K3040" s="419">
        <v>12</v>
      </c>
      <c r="L3040" s="419">
        <v>4</v>
      </c>
      <c r="M3040" s="414"/>
      <c r="N3040" s="414">
        <v>7</v>
      </c>
      <c r="O3040" s="103"/>
      <c r="P3040" s="103"/>
      <c r="Q3040" s="103"/>
      <c r="R3040" s="103"/>
      <c r="S3040" s="103" t="s">
        <v>1768</v>
      </c>
    </row>
    <row r="3041" spans="1:19" ht="14.5" customHeight="1">
      <c r="A3041" s="103" t="str">
        <f t="shared" si="47"/>
        <v>C1065</v>
      </c>
      <c r="B3041" s="414" t="s">
        <v>5813</v>
      </c>
      <c r="C3041" s="414" t="s">
        <v>5814</v>
      </c>
      <c r="D3041" s="414" t="s">
        <v>1813</v>
      </c>
      <c r="E3041" s="414" t="s">
        <v>5851</v>
      </c>
      <c r="F3041" s="414" t="s">
        <v>5852</v>
      </c>
      <c r="G3041" s="418">
        <v>45992</v>
      </c>
      <c r="H3041" s="414" t="s">
        <v>606</v>
      </c>
      <c r="I3041" s="419">
        <v>2</v>
      </c>
      <c r="J3041" s="419">
        <v>12</v>
      </c>
      <c r="K3041" s="419">
        <v>12</v>
      </c>
      <c r="L3041" s="419">
        <v>4</v>
      </c>
      <c r="M3041" s="414"/>
      <c r="N3041" s="414">
        <v>7</v>
      </c>
      <c r="O3041" s="103"/>
      <c r="P3041" s="103"/>
      <c r="Q3041" s="103"/>
      <c r="R3041" s="103"/>
      <c r="S3041" s="103" t="s">
        <v>1768</v>
      </c>
    </row>
    <row r="3042" spans="1:19" ht="14.5" customHeight="1">
      <c r="A3042" s="103" t="str">
        <f t="shared" si="47"/>
        <v>C1065</v>
      </c>
      <c r="B3042" s="414" t="s">
        <v>5813</v>
      </c>
      <c r="C3042" s="414" t="s">
        <v>5814</v>
      </c>
      <c r="D3042" s="414" t="s">
        <v>1813</v>
      </c>
      <c r="E3042" s="414" t="s">
        <v>5853</v>
      </c>
      <c r="F3042" s="414" t="s">
        <v>5854</v>
      </c>
      <c r="G3042" s="418">
        <v>45992</v>
      </c>
      <c r="H3042" s="414" t="s">
        <v>606</v>
      </c>
      <c r="I3042" s="419">
        <v>2</v>
      </c>
      <c r="J3042" s="419">
        <v>12</v>
      </c>
      <c r="K3042" s="419">
        <v>12</v>
      </c>
      <c r="L3042" s="419">
        <v>4</v>
      </c>
      <c r="M3042" s="414"/>
      <c r="N3042" s="414">
        <v>7</v>
      </c>
      <c r="O3042" s="103"/>
      <c r="P3042" s="103"/>
      <c r="Q3042" s="103"/>
      <c r="R3042" s="103"/>
      <c r="S3042" s="103" t="s">
        <v>1768</v>
      </c>
    </row>
    <row r="3043" spans="1:19" ht="14.5" customHeight="1">
      <c r="A3043" s="103" t="str">
        <f t="shared" si="47"/>
        <v>C1065</v>
      </c>
      <c r="B3043" s="414" t="s">
        <v>5813</v>
      </c>
      <c r="C3043" s="414" t="s">
        <v>5814</v>
      </c>
      <c r="D3043" s="414" t="s">
        <v>1813</v>
      </c>
      <c r="E3043" s="414" t="s">
        <v>5855</v>
      </c>
      <c r="F3043" s="414" t="s">
        <v>5856</v>
      </c>
      <c r="G3043" s="418">
        <v>45992</v>
      </c>
      <c r="H3043" s="414" t="s">
        <v>606</v>
      </c>
      <c r="I3043" s="419">
        <v>2</v>
      </c>
      <c r="J3043" s="419">
        <v>12</v>
      </c>
      <c r="K3043" s="419">
        <v>12</v>
      </c>
      <c r="L3043" s="419">
        <v>4</v>
      </c>
      <c r="M3043" s="414"/>
      <c r="N3043" s="414">
        <v>7</v>
      </c>
      <c r="O3043" s="103"/>
      <c r="P3043" s="103"/>
      <c r="Q3043" s="103"/>
      <c r="R3043" s="103"/>
      <c r="S3043" s="103" t="s">
        <v>1768</v>
      </c>
    </row>
    <row r="3044" spans="1:19" ht="14.5" customHeight="1">
      <c r="A3044" s="103" t="str">
        <f t="shared" si="47"/>
        <v>C1065</v>
      </c>
      <c r="B3044" s="414" t="s">
        <v>5813</v>
      </c>
      <c r="C3044" s="414" t="s">
        <v>5814</v>
      </c>
      <c r="D3044" s="414" t="s">
        <v>1813</v>
      </c>
      <c r="E3044" s="414" t="s">
        <v>5857</v>
      </c>
      <c r="F3044" s="414" t="s">
        <v>5858</v>
      </c>
      <c r="G3044" s="418">
        <v>45992</v>
      </c>
      <c r="H3044" s="414" t="s">
        <v>606</v>
      </c>
      <c r="I3044" s="419">
        <v>2</v>
      </c>
      <c r="J3044" s="419">
        <v>12</v>
      </c>
      <c r="K3044" s="419">
        <v>12</v>
      </c>
      <c r="L3044" s="419">
        <v>4</v>
      </c>
      <c r="M3044" s="414"/>
      <c r="N3044" s="414">
        <v>7</v>
      </c>
      <c r="O3044" s="103"/>
      <c r="P3044" s="103"/>
      <c r="Q3044" s="103"/>
      <c r="R3044" s="103"/>
      <c r="S3044" s="103" t="s">
        <v>1768</v>
      </c>
    </row>
    <row r="3045" spans="1:19" ht="14.5" customHeight="1">
      <c r="A3045" s="103" t="str">
        <f t="shared" si="47"/>
        <v>C1065</v>
      </c>
      <c r="B3045" s="414" t="s">
        <v>5813</v>
      </c>
      <c r="C3045" s="414" t="s">
        <v>5814</v>
      </c>
      <c r="D3045" s="414" t="s">
        <v>1813</v>
      </c>
      <c r="E3045" s="414" t="s">
        <v>5859</v>
      </c>
      <c r="F3045" s="414" t="s">
        <v>5860</v>
      </c>
      <c r="G3045" s="418">
        <v>45992</v>
      </c>
      <c r="H3045" s="414" t="s">
        <v>606</v>
      </c>
      <c r="I3045" s="419">
        <v>2</v>
      </c>
      <c r="J3045" s="419">
        <v>12</v>
      </c>
      <c r="K3045" s="419">
        <v>12</v>
      </c>
      <c r="L3045" s="419">
        <v>4</v>
      </c>
      <c r="M3045" s="414"/>
      <c r="N3045" s="414">
        <v>7</v>
      </c>
      <c r="O3045" s="103"/>
      <c r="P3045" s="103"/>
      <c r="Q3045" s="103"/>
      <c r="R3045" s="103"/>
      <c r="S3045" s="103" t="s">
        <v>1768</v>
      </c>
    </row>
    <row r="3046" spans="1:19" ht="14.5" customHeight="1">
      <c r="A3046" s="103" t="str">
        <f t="shared" si="47"/>
        <v>C1065</v>
      </c>
      <c r="B3046" s="414" t="s">
        <v>5813</v>
      </c>
      <c r="C3046" s="414" t="s">
        <v>5814</v>
      </c>
      <c r="D3046" s="414" t="s">
        <v>1813</v>
      </c>
      <c r="E3046" s="414" t="s">
        <v>5861</v>
      </c>
      <c r="F3046" s="414" t="s">
        <v>5862</v>
      </c>
      <c r="G3046" s="418">
        <v>45992</v>
      </c>
      <c r="H3046" s="414" t="s">
        <v>606</v>
      </c>
      <c r="I3046" s="419">
        <v>2</v>
      </c>
      <c r="J3046" s="419">
        <v>12</v>
      </c>
      <c r="K3046" s="419">
        <v>12</v>
      </c>
      <c r="L3046" s="419">
        <v>4</v>
      </c>
      <c r="M3046" s="414"/>
      <c r="N3046" s="414">
        <v>7</v>
      </c>
      <c r="O3046" s="103"/>
      <c r="P3046" s="103"/>
      <c r="Q3046" s="103"/>
      <c r="R3046" s="103"/>
      <c r="S3046" s="103" t="s">
        <v>1768</v>
      </c>
    </row>
    <row r="3047" spans="1:19" ht="14.5" customHeight="1">
      <c r="A3047" s="103" t="str">
        <f t="shared" si="47"/>
        <v>C1065</v>
      </c>
      <c r="B3047" s="414" t="s">
        <v>5813</v>
      </c>
      <c r="C3047" s="414" t="s">
        <v>5814</v>
      </c>
      <c r="D3047" s="414" t="s">
        <v>1813</v>
      </c>
      <c r="E3047" s="414" t="s">
        <v>5863</v>
      </c>
      <c r="F3047" s="414" t="s">
        <v>5864</v>
      </c>
      <c r="G3047" s="418">
        <v>45992</v>
      </c>
      <c r="H3047" s="414" t="s">
        <v>606</v>
      </c>
      <c r="I3047" s="419">
        <v>2</v>
      </c>
      <c r="J3047" s="419">
        <v>12</v>
      </c>
      <c r="K3047" s="419">
        <v>12</v>
      </c>
      <c r="L3047" s="419">
        <v>4</v>
      </c>
      <c r="M3047" s="414"/>
      <c r="N3047" s="414">
        <v>7</v>
      </c>
      <c r="O3047" s="103"/>
      <c r="P3047" s="103"/>
      <c r="Q3047" s="103"/>
      <c r="R3047" s="103"/>
      <c r="S3047" s="103" t="s">
        <v>1768</v>
      </c>
    </row>
    <row r="3048" spans="1:19" ht="14.5" customHeight="1">
      <c r="A3048" s="103" t="str">
        <f t="shared" si="47"/>
        <v>C1065</v>
      </c>
      <c r="B3048" s="414" t="s">
        <v>5813</v>
      </c>
      <c r="C3048" s="414" t="s">
        <v>5814</v>
      </c>
      <c r="D3048" s="414" t="s">
        <v>1813</v>
      </c>
      <c r="E3048" s="414" t="s">
        <v>5865</v>
      </c>
      <c r="F3048" s="414" t="s">
        <v>5866</v>
      </c>
      <c r="G3048" s="418">
        <v>45992</v>
      </c>
      <c r="H3048" s="414" t="s">
        <v>606</v>
      </c>
      <c r="I3048" s="419">
        <v>2</v>
      </c>
      <c r="J3048" s="419">
        <v>12</v>
      </c>
      <c r="K3048" s="419">
        <v>12</v>
      </c>
      <c r="L3048" s="419">
        <v>4</v>
      </c>
      <c r="M3048" s="414"/>
      <c r="N3048" s="414">
        <v>7</v>
      </c>
      <c r="O3048" s="103"/>
      <c r="P3048" s="103"/>
      <c r="Q3048" s="103"/>
      <c r="R3048" s="103"/>
      <c r="S3048" s="103" t="s">
        <v>1768</v>
      </c>
    </row>
    <row r="3049" spans="1:19" ht="14.5" customHeight="1">
      <c r="A3049" s="103" t="str">
        <f t="shared" si="47"/>
        <v>C1065</v>
      </c>
      <c r="B3049" s="414" t="s">
        <v>5813</v>
      </c>
      <c r="C3049" s="414" t="s">
        <v>5814</v>
      </c>
      <c r="D3049" s="414" t="s">
        <v>1813</v>
      </c>
      <c r="E3049" s="414" t="s">
        <v>5867</v>
      </c>
      <c r="F3049" s="414" t="s">
        <v>5868</v>
      </c>
      <c r="G3049" s="418">
        <v>45992</v>
      </c>
      <c r="H3049" s="414" t="s">
        <v>606</v>
      </c>
      <c r="I3049" s="419">
        <v>2</v>
      </c>
      <c r="J3049" s="419">
        <v>12</v>
      </c>
      <c r="K3049" s="419">
        <v>12</v>
      </c>
      <c r="L3049" s="419">
        <v>4</v>
      </c>
      <c r="M3049" s="414"/>
      <c r="N3049" s="414">
        <v>7</v>
      </c>
      <c r="O3049" s="103"/>
      <c r="P3049" s="103"/>
      <c r="Q3049" s="103"/>
      <c r="R3049" s="103"/>
      <c r="S3049" s="103" t="s">
        <v>1768</v>
      </c>
    </row>
    <row r="3050" spans="1:19" ht="14.5" customHeight="1">
      <c r="A3050" s="103" t="str">
        <f t="shared" si="47"/>
        <v>C1065</v>
      </c>
      <c r="B3050" s="414" t="s">
        <v>5813</v>
      </c>
      <c r="C3050" s="414" t="s">
        <v>5814</v>
      </c>
      <c r="D3050" s="414" t="s">
        <v>1813</v>
      </c>
      <c r="E3050" s="414" t="s">
        <v>5869</v>
      </c>
      <c r="F3050" s="414" t="s">
        <v>5870</v>
      </c>
      <c r="G3050" s="418">
        <v>45992</v>
      </c>
      <c r="H3050" s="414" t="s">
        <v>606</v>
      </c>
      <c r="I3050" s="419">
        <v>2</v>
      </c>
      <c r="J3050" s="419">
        <v>12</v>
      </c>
      <c r="K3050" s="419">
        <v>12</v>
      </c>
      <c r="L3050" s="419">
        <v>4</v>
      </c>
      <c r="M3050" s="414"/>
      <c r="N3050" s="414">
        <v>7</v>
      </c>
      <c r="O3050" s="103"/>
      <c r="P3050" s="103"/>
      <c r="Q3050" s="103"/>
      <c r="R3050" s="103"/>
      <c r="S3050" s="103" t="s">
        <v>1768</v>
      </c>
    </row>
    <row r="3051" spans="1:19" ht="14.5" customHeight="1">
      <c r="A3051" s="103" t="str">
        <f t="shared" si="47"/>
        <v>C1065</v>
      </c>
      <c r="B3051" s="414" t="s">
        <v>5813</v>
      </c>
      <c r="C3051" s="414" t="s">
        <v>5814</v>
      </c>
      <c r="D3051" s="414" t="s">
        <v>1813</v>
      </c>
      <c r="E3051" s="414" t="s">
        <v>5871</v>
      </c>
      <c r="F3051" s="414" t="s">
        <v>5872</v>
      </c>
      <c r="G3051" s="418">
        <v>45992</v>
      </c>
      <c r="H3051" s="414" t="s">
        <v>606</v>
      </c>
      <c r="I3051" s="419">
        <v>2</v>
      </c>
      <c r="J3051" s="419">
        <v>12</v>
      </c>
      <c r="K3051" s="419">
        <v>12</v>
      </c>
      <c r="L3051" s="419">
        <v>4</v>
      </c>
      <c r="M3051" s="414"/>
      <c r="N3051" s="414">
        <v>7</v>
      </c>
      <c r="O3051" s="103"/>
      <c r="P3051" s="103"/>
      <c r="Q3051" s="103"/>
      <c r="R3051" s="103"/>
      <c r="S3051" s="103" t="s">
        <v>1768</v>
      </c>
    </row>
    <row r="3052" spans="1:19" ht="14.5" customHeight="1">
      <c r="A3052" s="103" t="str">
        <f t="shared" si="47"/>
        <v>C1065</v>
      </c>
      <c r="B3052" s="414" t="s">
        <v>5813</v>
      </c>
      <c r="C3052" s="414" t="s">
        <v>5814</v>
      </c>
      <c r="D3052" s="414" t="s">
        <v>1813</v>
      </c>
      <c r="E3052" s="414" t="s">
        <v>5873</v>
      </c>
      <c r="F3052" s="414" t="s">
        <v>5874</v>
      </c>
      <c r="G3052" s="418">
        <v>45992</v>
      </c>
      <c r="H3052" s="414" t="s">
        <v>606</v>
      </c>
      <c r="I3052" s="419">
        <v>2</v>
      </c>
      <c r="J3052" s="419">
        <v>12</v>
      </c>
      <c r="K3052" s="419">
        <v>12</v>
      </c>
      <c r="L3052" s="419">
        <v>4</v>
      </c>
      <c r="M3052" s="414"/>
      <c r="N3052" s="414">
        <v>7</v>
      </c>
      <c r="O3052" s="103"/>
      <c r="P3052" s="103"/>
      <c r="Q3052" s="103"/>
      <c r="R3052" s="103"/>
      <c r="S3052" s="103" t="s">
        <v>1768</v>
      </c>
    </row>
    <row r="3053" spans="1:19" ht="14.5" customHeight="1">
      <c r="A3053" s="82" t="str">
        <f t="shared" si="47"/>
        <v>C1091</v>
      </c>
      <c r="B3053" s="410" t="s">
        <v>5875</v>
      </c>
      <c r="C3053" s="410" t="s">
        <v>5876</v>
      </c>
      <c r="D3053" s="410" t="s">
        <v>1813</v>
      </c>
      <c r="E3053" s="410" t="s">
        <v>5877</v>
      </c>
      <c r="F3053" s="410" t="s">
        <v>5878</v>
      </c>
      <c r="G3053" s="416">
        <v>41883</v>
      </c>
      <c r="H3053" s="410" t="s">
        <v>623</v>
      </c>
      <c r="I3053" s="67">
        <v>11</v>
      </c>
      <c r="J3053" s="67">
        <v>8</v>
      </c>
      <c r="K3053" s="67">
        <v>1</v>
      </c>
      <c r="L3053" s="67">
        <v>1</v>
      </c>
      <c r="M3053" s="410"/>
      <c r="N3053" s="410" t="s">
        <v>116</v>
      </c>
      <c r="O3053" s="85"/>
      <c r="P3053" s="85"/>
      <c r="Q3053" s="85"/>
      <c r="R3053" s="85"/>
      <c r="S3053" s="85" t="s">
        <v>1768</v>
      </c>
    </row>
    <row r="3054" spans="1:19" ht="14.5" customHeight="1">
      <c r="A3054" s="82" t="str">
        <f t="shared" si="47"/>
        <v>C1091</v>
      </c>
      <c r="B3054" s="410" t="s">
        <v>5875</v>
      </c>
      <c r="C3054" s="410" t="s">
        <v>5879</v>
      </c>
      <c r="D3054" s="410" t="s">
        <v>1813</v>
      </c>
      <c r="E3054" s="410" t="s">
        <v>5880</v>
      </c>
      <c r="F3054" s="410" t="s">
        <v>5881</v>
      </c>
      <c r="G3054" s="416">
        <v>41883</v>
      </c>
      <c r="H3054" s="410" t="s">
        <v>1777</v>
      </c>
      <c r="I3054" s="417">
        <v>11</v>
      </c>
      <c r="J3054" s="417">
        <v>8</v>
      </c>
      <c r="K3054" s="417">
        <v>1</v>
      </c>
      <c r="L3054" s="417">
        <v>1</v>
      </c>
      <c r="M3054" s="410"/>
      <c r="N3054" s="410" t="s">
        <v>116</v>
      </c>
      <c r="O3054" s="85"/>
      <c r="P3054" s="85"/>
      <c r="Q3054" s="85"/>
      <c r="R3054" s="85"/>
      <c r="S3054" s="85" t="s">
        <v>1768</v>
      </c>
    </row>
    <row r="3055" spans="1:19" ht="14.5" customHeight="1">
      <c r="A3055" s="82" t="str">
        <f t="shared" si="47"/>
        <v>C1091</v>
      </c>
      <c r="B3055" s="410" t="s">
        <v>5875</v>
      </c>
      <c r="C3055" s="410" t="s">
        <v>5879</v>
      </c>
      <c r="D3055" s="410" t="s">
        <v>1813</v>
      </c>
      <c r="E3055" s="410" t="s">
        <v>5882</v>
      </c>
      <c r="F3055" s="410" t="s">
        <v>5883</v>
      </c>
      <c r="G3055" s="416">
        <v>41883</v>
      </c>
      <c r="H3055" s="410" t="s">
        <v>1777</v>
      </c>
      <c r="I3055" s="417">
        <v>11</v>
      </c>
      <c r="J3055" s="417">
        <v>8</v>
      </c>
      <c r="K3055" s="417">
        <v>1</v>
      </c>
      <c r="L3055" s="417">
        <v>1</v>
      </c>
      <c r="M3055" s="410"/>
      <c r="N3055" s="410" t="s">
        <v>116</v>
      </c>
      <c r="O3055" s="85"/>
      <c r="P3055" s="85"/>
      <c r="Q3055" s="85"/>
      <c r="R3055" s="85"/>
      <c r="S3055" s="85" t="s">
        <v>1768</v>
      </c>
    </row>
    <row r="3056" spans="1:19" ht="14.5" customHeight="1">
      <c r="A3056" s="82" t="str">
        <f t="shared" si="47"/>
        <v>C1091</v>
      </c>
      <c r="B3056" s="410" t="s">
        <v>5875</v>
      </c>
      <c r="C3056" s="410" t="s">
        <v>5879</v>
      </c>
      <c r="D3056" s="410" t="s">
        <v>1813</v>
      </c>
      <c r="E3056" s="410" t="s">
        <v>5884</v>
      </c>
      <c r="F3056" s="410" t="s">
        <v>5885</v>
      </c>
      <c r="G3056" s="416">
        <v>41883</v>
      </c>
      <c r="H3056" s="410" t="s">
        <v>1777</v>
      </c>
      <c r="I3056" s="417">
        <v>11</v>
      </c>
      <c r="J3056" s="417">
        <v>8</v>
      </c>
      <c r="K3056" s="417">
        <v>1</v>
      </c>
      <c r="L3056" s="417">
        <v>1</v>
      </c>
      <c r="M3056" s="410"/>
      <c r="N3056" s="410" t="s">
        <v>116</v>
      </c>
      <c r="O3056" s="85"/>
      <c r="P3056" s="85"/>
      <c r="Q3056" s="85"/>
      <c r="R3056" s="85"/>
      <c r="S3056" s="85" t="s">
        <v>1768</v>
      </c>
    </row>
    <row r="3057" spans="1:19" ht="14.5" customHeight="1">
      <c r="A3057" s="82" t="str">
        <f t="shared" si="47"/>
        <v>C1091</v>
      </c>
      <c r="B3057" s="410" t="s">
        <v>5875</v>
      </c>
      <c r="C3057" s="410" t="s">
        <v>5879</v>
      </c>
      <c r="D3057" s="410" t="s">
        <v>1813</v>
      </c>
      <c r="E3057" s="410" t="s">
        <v>5886</v>
      </c>
      <c r="F3057" s="410" t="s">
        <v>5887</v>
      </c>
      <c r="G3057" s="416">
        <v>41883</v>
      </c>
      <c r="H3057" s="410" t="s">
        <v>1777</v>
      </c>
      <c r="I3057" s="417">
        <v>11</v>
      </c>
      <c r="J3057" s="417">
        <v>8</v>
      </c>
      <c r="K3057" s="417">
        <v>1</v>
      </c>
      <c r="L3057" s="417">
        <v>1</v>
      </c>
      <c r="M3057" s="410"/>
      <c r="N3057" s="410" t="s">
        <v>116</v>
      </c>
      <c r="O3057" s="85"/>
      <c r="P3057" s="85"/>
      <c r="Q3057" s="85"/>
      <c r="R3057" s="85"/>
      <c r="S3057" s="85" t="s">
        <v>1768</v>
      </c>
    </row>
    <row r="3058" spans="1:19" ht="14.5" customHeight="1">
      <c r="A3058" s="103" t="str">
        <f t="shared" si="47"/>
        <v>C1091</v>
      </c>
      <c r="B3058" s="414" t="s">
        <v>5875</v>
      </c>
      <c r="C3058" s="414" t="s">
        <v>5876</v>
      </c>
      <c r="D3058" s="414" t="s">
        <v>1813</v>
      </c>
      <c r="E3058" s="414" t="s">
        <v>5877</v>
      </c>
      <c r="F3058" s="414" t="s">
        <v>5878</v>
      </c>
      <c r="G3058" s="418">
        <v>41883</v>
      </c>
      <c r="H3058" s="414" t="s">
        <v>623</v>
      </c>
      <c r="I3058" s="419">
        <v>1</v>
      </c>
      <c r="J3058" s="419">
        <v>11</v>
      </c>
      <c r="K3058" s="419">
        <v>8</v>
      </c>
      <c r="L3058" s="419">
        <v>1</v>
      </c>
      <c r="M3058" s="414"/>
      <c r="N3058" s="414" t="s">
        <v>116</v>
      </c>
      <c r="O3058" s="103"/>
      <c r="P3058" s="103"/>
      <c r="Q3058" s="103"/>
      <c r="R3058" s="103"/>
      <c r="S3058" s="103" t="s">
        <v>1768</v>
      </c>
    </row>
    <row r="3059" spans="1:19" ht="14.5" customHeight="1">
      <c r="A3059" s="103" t="str">
        <f t="shared" si="47"/>
        <v>C1091</v>
      </c>
      <c r="B3059" s="414" t="s">
        <v>5875</v>
      </c>
      <c r="C3059" s="414" t="s">
        <v>5879</v>
      </c>
      <c r="D3059" s="414" t="s">
        <v>1813</v>
      </c>
      <c r="E3059" s="414" t="s">
        <v>5880</v>
      </c>
      <c r="F3059" s="414" t="s">
        <v>5881</v>
      </c>
      <c r="G3059" s="418">
        <v>41883</v>
      </c>
      <c r="H3059" s="414" t="s">
        <v>1777</v>
      </c>
      <c r="I3059" s="419">
        <v>1</v>
      </c>
      <c r="J3059" s="419">
        <v>11</v>
      </c>
      <c r="K3059" s="419">
        <v>8</v>
      </c>
      <c r="L3059" s="419">
        <v>1</v>
      </c>
      <c r="M3059" s="414"/>
      <c r="N3059" s="414" t="s">
        <v>116</v>
      </c>
      <c r="O3059" s="103"/>
      <c r="P3059" s="103"/>
      <c r="Q3059" s="103"/>
      <c r="R3059" s="103"/>
      <c r="S3059" s="103" t="s">
        <v>1768</v>
      </c>
    </row>
    <row r="3060" spans="1:19" ht="14.5" customHeight="1">
      <c r="A3060" s="103" t="str">
        <f t="shared" si="47"/>
        <v>C1091</v>
      </c>
      <c r="B3060" s="414" t="s">
        <v>5875</v>
      </c>
      <c r="C3060" s="414" t="s">
        <v>5879</v>
      </c>
      <c r="D3060" s="414" t="s">
        <v>1813</v>
      </c>
      <c r="E3060" s="414" t="s">
        <v>5882</v>
      </c>
      <c r="F3060" s="414" t="s">
        <v>5883</v>
      </c>
      <c r="G3060" s="418">
        <v>41883</v>
      </c>
      <c r="H3060" s="414" t="s">
        <v>1777</v>
      </c>
      <c r="I3060" s="419">
        <v>1</v>
      </c>
      <c r="J3060" s="419">
        <v>11</v>
      </c>
      <c r="K3060" s="419">
        <v>8</v>
      </c>
      <c r="L3060" s="419">
        <v>1</v>
      </c>
      <c r="M3060" s="414"/>
      <c r="N3060" s="414" t="s">
        <v>116</v>
      </c>
      <c r="O3060" s="103"/>
      <c r="P3060" s="103"/>
      <c r="Q3060" s="103"/>
      <c r="R3060" s="103"/>
      <c r="S3060" s="103" t="s">
        <v>1768</v>
      </c>
    </row>
    <row r="3061" spans="1:19" ht="14.5" customHeight="1">
      <c r="A3061" s="103" t="str">
        <f t="shared" si="47"/>
        <v>C1091</v>
      </c>
      <c r="B3061" s="414" t="s">
        <v>5875</v>
      </c>
      <c r="C3061" s="414" t="s">
        <v>5879</v>
      </c>
      <c r="D3061" s="414" t="s">
        <v>1813</v>
      </c>
      <c r="E3061" s="414" t="s">
        <v>5884</v>
      </c>
      <c r="F3061" s="414" t="s">
        <v>5885</v>
      </c>
      <c r="G3061" s="418">
        <v>41883</v>
      </c>
      <c r="H3061" s="414" t="s">
        <v>1777</v>
      </c>
      <c r="I3061" s="68">
        <v>1</v>
      </c>
      <c r="J3061" s="68">
        <v>11</v>
      </c>
      <c r="K3061" s="68">
        <v>8</v>
      </c>
      <c r="L3061" s="68">
        <v>1</v>
      </c>
      <c r="M3061" s="414"/>
      <c r="N3061" s="414" t="s">
        <v>116</v>
      </c>
      <c r="O3061" s="103"/>
      <c r="P3061" s="103"/>
      <c r="Q3061" s="103"/>
      <c r="R3061" s="103"/>
      <c r="S3061" s="103" t="s">
        <v>1768</v>
      </c>
    </row>
    <row r="3062" spans="1:19" ht="14.5" customHeight="1">
      <c r="A3062" s="103" t="str">
        <f t="shared" si="47"/>
        <v>C1091</v>
      </c>
      <c r="B3062" s="414" t="s">
        <v>5875</v>
      </c>
      <c r="C3062" s="414" t="s">
        <v>5879</v>
      </c>
      <c r="D3062" s="414" t="s">
        <v>1813</v>
      </c>
      <c r="E3062" s="414" t="s">
        <v>5886</v>
      </c>
      <c r="F3062" s="414" t="s">
        <v>5887</v>
      </c>
      <c r="G3062" s="418">
        <v>41883</v>
      </c>
      <c r="H3062" s="414" t="s">
        <v>1777</v>
      </c>
      <c r="I3062" s="68">
        <v>1</v>
      </c>
      <c r="J3062" s="68">
        <v>11</v>
      </c>
      <c r="K3062" s="68">
        <v>8</v>
      </c>
      <c r="L3062" s="68">
        <v>1</v>
      </c>
      <c r="M3062" s="414"/>
      <c r="N3062" s="414" t="s">
        <v>116</v>
      </c>
      <c r="O3062" s="103"/>
      <c r="P3062" s="103"/>
      <c r="Q3062" s="103"/>
      <c r="R3062" s="103"/>
      <c r="S3062" s="103" t="s">
        <v>1768</v>
      </c>
    </row>
    <row r="3063" spans="1:19" ht="14.5" customHeight="1">
      <c r="A3063" s="82" t="str">
        <f t="shared" si="47"/>
        <v>C1105</v>
      </c>
      <c r="B3063" s="410" t="s">
        <v>5888</v>
      </c>
      <c r="C3063" s="410" t="s">
        <v>5889</v>
      </c>
      <c r="D3063" s="410" t="s">
        <v>1813</v>
      </c>
      <c r="E3063" s="410" t="s">
        <v>5890</v>
      </c>
      <c r="F3063" s="410" t="s">
        <v>5891</v>
      </c>
      <c r="G3063" s="416">
        <v>45658</v>
      </c>
      <c r="H3063" s="410" t="s">
        <v>606</v>
      </c>
      <c r="I3063" s="417">
        <v>10</v>
      </c>
      <c r="J3063" s="417">
        <v>5</v>
      </c>
      <c r="K3063" s="417">
        <v>1</v>
      </c>
      <c r="L3063" s="417">
        <v>2</v>
      </c>
      <c r="M3063" s="410"/>
      <c r="N3063" s="410" t="s">
        <v>116</v>
      </c>
      <c r="O3063" s="85"/>
      <c r="P3063" s="85"/>
      <c r="Q3063" s="85"/>
      <c r="R3063" s="85"/>
      <c r="S3063" s="85" t="s">
        <v>1768</v>
      </c>
    </row>
    <row r="3064" spans="1:19" ht="14.5" customHeight="1">
      <c r="A3064" s="82" t="str">
        <f t="shared" si="47"/>
        <v>C1105</v>
      </c>
      <c r="B3064" s="410" t="s">
        <v>5888</v>
      </c>
      <c r="C3064" s="410" t="s">
        <v>5889</v>
      </c>
      <c r="D3064" s="410" t="s">
        <v>1813</v>
      </c>
      <c r="E3064" s="410" t="s">
        <v>5892</v>
      </c>
      <c r="F3064" s="410" t="s">
        <v>5893</v>
      </c>
      <c r="G3064" s="416">
        <v>45658</v>
      </c>
      <c r="H3064" s="410" t="s">
        <v>606</v>
      </c>
      <c r="I3064" s="417">
        <v>10</v>
      </c>
      <c r="J3064" s="417">
        <v>5</v>
      </c>
      <c r="K3064" s="417">
        <v>1</v>
      </c>
      <c r="L3064" s="417">
        <v>2</v>
      </c>
      <c r="M3064" s="410"/>
      <c r="N3064" s="410" t="s">
        <v>116</v>
      </c>
      <c r="O3064" s="85"/>
      <c r="P3064" s="85"/>
      <c r="Q3064" s="85"/>
      <c r="R3064" s="85"/>
      <c r="S3064" s="85" t="s">
        <v>1768</v>
      </c>
    </row>
    <row r="3065" spans="1:19" ht="14.5" customHeight="1">
      <c r="A3065" s="82" t="str">
        <f t="shared" si="47"/>
        <v>C1105</v>
      </c>
      <c r="B3065" s="410" t="s">
        <v>5888</v>
      </c>
      <c r="C3065" s="410" t="s">
        <v>5889</v>
      </c>
      <c r="D3065" s="410" t="s">
        <v>1813</v>
      </c>
      <c r="E3065" s="410" t="s">
        <v>5894</v>
      </c>
      <c r="F3065" s="410" t="s">
        <v>5895</v>
      </c>
      <c r="G3065" s="416">
        <v>45658</v>
      </c>
      <c r="H3065" s="410" t="s">
        <v>606</v>
      </c>
      <c r="I3065" s="417">
        <v>10</v>
      </c>
      <c r="J3065" s="417">
        <v>5</v>
      </c>
      <c r="K3065" s="417">
        <v>1</v>
      </c>
      <c r="L3065" s="417">
        <v>2</v>
      </c>
      <c r="M3065" s="410"/>
      <c r="N3065" s="410" t="s">
        <v>116</v>
      </c>
      <c r="O3065" s="85"/>
      <c r="P3065" s="85"/>
      <c r="Q3065" s="85"/>
      <c r="R3065" s="85"/>
      <c r="S3065" s="85" t="s">
        <v>1768</v>
      </c>
    </row>
    <row r="3066" spans="1:19" ht="14.5" customHeight="1">
      <c r="A3066" s="82" t="str">
        <f t="shared" si="47"/>
        <v>C1105</v>
      </c>
      <c r="B3066" s="410" t="s">
        <v>5888</v>
      </c>
      <c r="C3066" s="410" t="s">
        <v>5889</v>
      </c>
      <c r="D3066" s="410" t="s">
        <v>1813</v>
      </c>
      <c r="E3066" s="410" t="s">
        <v>5896</v>
      </c>
      <c r="F3066" s="410" t="s">
        <v>5897</v>
      </c>
      <c r="G3066" s="416">
        <v>45658</v>
      </c>
      <c r="H3066" s="410" t="s">
        <v>606</v>
      </c>
      <c r="I3066" s="417">
        <v>10</v>
      </c>
      <c r="J3066" s="417">
        <v>5</v>
      </c>
      <c r="K3066" s="417">
        <v>1</v>
      </c>
      <c r="L3066" s="417">
        <v>2</v>
      </c>
      <c r="M3066" s="410"/>
      <c r="N3066" s="410" t="s">
        <v>116</v>
      </c>
      <c r="O3066" s="85"/>
      <c r="P3066" s="85"/>
      <c r="Q3066" s="85"/>
      <c r="R3066" s="85"/>
      <c r="S3066" s="85" t="s">
        <v>1768</v>
      </c>
    </row>
    <row r="3067" spans="1:19" ht="14.5" customHeight="1">
      <c r="A3067" s="82" t="str">
        <f t="shared" si="47"/>
        <v>C1105</v>
      </c>
      <c r="B3067" s="410" t="s">
        <v>5888</v>
      </c>
      <c r="C3067" s="410" t="s">
        <v>5889</v>
      </c>
      <c r="D3067" s="410" t="s">
        <v>1813</v>
      </c>
      <c r="E3067" s="410" t="s">
        <v>5898</v>
      </c>
      <c r="F3067" s="410" t="s">
        <v>5899</v>
      </c>
      <c r="G3067" s="416">
        <v>45658</v>
      </c>
      <c r="H3067" s="410" t="s">
        <v>606</v>
      </c>
      <c r="I3067" s="417">
        <v>10</v>
      </c>
      <c r="J3067" s="417">
        <v>5</v>
      </c>
      <c r="K3067" s="417">
        <v>1</v>
      </c>
      <c r="L3067" s="417">
        <v>2</v>
      </c>
      <c r="M3067" s="410"/>
      <c r="N3067" s="410" t="s">
        <v>116</v>
      </c>
      <c r="O3067" s="85"/>
      <c r="P3067" s="85"/>
      <c r="Q3067" s="85"/>
      <c r="R3067" s="85"/>
      <c r="S3067" s="85" t="s">
        <v>1768</v>
      </c>
    </row>
    <row r="3068" spans="1:19" ht="14.5" customHeight="1">
      <c r="A3068" s="103" t="str">
        <f t="shared" si="47"/>
        <v>C1105</v>
      </c>
      <c r="B3068" s="414" t="s">
        <v>5888</v>
      </c>
      <c r="C3068" s="414" t="s">
        <v>5889</v>
      </c>
      <c r="D3068" s="414" t="s">
        <v>1813</v>
      </c>
      <c r="E3068" s="414" t="s">
        <v>5890</v>
      </c>
      <c r="F3068" s="414" t="s">
        <v>5891</v>
      </c>
      <c r="G3068" s="418">
        <v>45658</v>
      </c>
      <c r="H3068" s="414" t="s">
        <v>606</v>
      </c>
      <c r="I3068" s="419">
        <v>1</v>
      </c>
      <c r="J3068" s="419">
        <v>10</v>
      </c>
      <c r="K3068" s="419">
        <v>5</v>
      </c>
      <c r="L3068" s="419">
        <v>2</v>
      </c>
      <c r="M3068" s="414"/>
      <c r="N3068" s="414" t="s">
        <v>116</v>
      </c>
      <c r="O3068" s="103"/>
      <c r="P3068" s="103"/>
      <c r="Q3068" s="103"/>
      <c r="R3068" s="103"/>
      <c r="S3068" s="103" t="s">
        <v>1768</v>
      </c>
    </row>
    <row r="3069" spans="1:19" ht="14.5" customHeight="1">
      <c r="A3069" s="103" t="str">
        <f t="shared" si="47"/>
        <v>C1105</v>
      </c>
      <c r="B3069" s="414" t="s">
        <v>5888</v>
      </c>
      <c r="C3069" s="414" t="s">
        <v>5889</v>
      </c>
      <c r="D3069" s="414" t="s">
        <v>1813</v>
      </c>
      <c r="E3069" s="414" t="s">
        <v>5892</v>
      </c>
      <c r="F3069" s="414" t="s">
        <v>5893</v>
      </c>
      <c r="G3069" s="418">
        <v>45658</v>
      </c>
      <c r="H3069" s="414" t="s">
        <v>606</v>
      </c>
      <c r="I3069" s="419">
        <v>1</v>
      </c>
      <c r="J3069" s="419">
        <v>10</v>
      </c>
      <c r="K3069" s="419">
        <v>5</v>
      </c>
      <c r="L3069" s="419">
        <v>2</v>
      </c>
      <c r="M3069" s="414"/>
      <c r="N3069" s="414" t="s">
        <v>116</v>
      </c>
      <c r="O3069" s="103"/>
      <c r="P3069" s="103"/>
      <c r="Q3069" s="103"/>
      <c r="R3069" s="103"/>
      <c r="S3069" s="103" t="s">
        <v>1768</v>
      </c>
    </row>
    <row r="3070" spans="1:19" ht="14.5" customHeight="1">
      <c r="A3070" s="103" t="str">
        <f t="shared" si="47"/>
        <v>C1105</v>
      </c>
      <c r="B3070" s="414" t="s">
        <v>5888</v>
      </c>
      <c r="C3070" s="414" t="s">
        <v>5889</v>
      </c>
      <c r="D3070" s="414" t="s">
        <v>1813</v>
      </c>
      <c r="E3070" s="414" t="s">
        <v>5894</v>
      </c>
      <c r="F3070" s="414" t="s">
        <v>5895</v>
      </c>
      <c r="G3070" s="418">
        <v>45658</v>
      </c>
      <c r="H3070" s="414" t="s">
        <v>606</v>
      </c>
      <c r="I3070" s="419">
        <v>1</v>
      </c>
      <c r="J3070" s="419">
        <v>10</v>
      </c>
      <c r="K3070" s="419">
        <v>5</v>
      </c>
      <c r="L3070" s="419">
        <v>2</v>
      </c>
      <c r="M3070" s="414"/>
      <c r="N3070" s="414" t="s">
        <v>116</v>
      </c>
      <c r="O3070" s="103"/>
      <c r="P3070" s="103"/>
      <c r="Q3070" s="103"/>
      <c r="R3070" s="103"/>
      <c r="S3070" s="103" t="s">
        <v>1768</v>
      </c>
    </row>
    <row r="3071" spans="1:19" ht="14.5" customHeight="1">
      <c r="A3071" s="103" t="str">
        <f t="shared" si="47"/>
        <v>C1105</v>
      </c>
      <c r="B3071" s="414" t="s">
        <v>5888</v>
      </c>
      <c r="C3071" s="414" t="s">
        <v>5889</v>
      </c>
      <c r="D3071" s="414" t="s">
        <v>1813</v>
      </c>
      <c r="E3071" s="414" t="s">
        <v>5896</v>
      </c>
      <c r="F3071" s="414" t="s">
        <v>5897</v>
      </c>
      <c r="G3071" s="418">
        <v>45658</v>
      </c>
      <c r="H3071" s="414" t="s">
        <v>606</v>
      </c>
      <c r="I3071" s="419">
        <v>1</v>
      </c>
      <c r="J3071" s="419">
        <v>10</v>
      </c>
      <c r="K3071" s="419">
        <v>5</v>
      </c>
      <c r="L3071" s="419">
        <v>2</v>
      </c>
      <c r="M3071" s="414"/>
      <c r="N3071" s="414" t="s">
        <v>116</v>
      </c>
      <c r="O3071" s="103"/>
      <c r="P3071" s="103"/>
      <c r="Q3071" s="103"/>
      <c r="R3071" s="103"/>
      <c r="S3071" s="103" t="s">
        <v>1768</v>
      </c>
    </row>
    <row r="3072" spans="1:19" ht="14.5" customHeight="1">
      <c r="A3072" s="103" t="str">
        <f t="shared" si="47"/>
        <v>C1105</v>
      </c>
      <c r="B3072" s="414" t="s">
        <v>5888</v>
      </c>
      <c r="C3072" s="414" t="s">
        <v>5889</v>
      </c>
      <c r="D3072" s="414" t="s">
        <v>1813</v>
      </c>
      <c r="E3072" s="414" t="s">
        <v>5898</v>
      </c>
      <c r="F3072" s="414" t="s">
        <v>5899</v>
      </c>
      <c r="G3072" s="418">
        <v>45658</v>
      </c>
      <c r="H3072" s="414" t="s">
        <v>606</v>
      </c>
      <c r="I3072" s="419">
        <v>1</v>
      </c>
      <c r="J3072" s="419">
        <v>10</v>
      </c>
      <c r="K3072" s="419">
        <v>5</v>
      </c>
      <c r="L3072" s="419">
        <v>2</v>
      </c>
      <c r="M3072" s="414"/>
      <c r="N3072" s="414" t="s">
        <v>116</v>
      </c>
      <c r="O3072" s="103"/>
      <c r="P3072" s="103"/>
      <c r="Q3072" s="103"/>
      <c r="R3072" s="103"/>
      <c r="S3072" s="103" t="s">
        <v>1768</v>
      </c>
    </row>
    <row r="3073" spans="1:19" ht="14.5" customHeight="1">
      <c r="A3073" s="82" t="str">
        <f t="shared" si="47"/>
        <v>C1107</v>
      </c>
      <c r="B3073" s="410" t="s">
        <v>909</v>
      </c>
      <c r="C3073" s="410" t="s">
        <v>5900</v>
      </c>
      <c r="D3073" s="410" t="s">
        <v>1813</v>
      </c>
      <c r="E3073" s="410" t="s">
        <v>5901</v>
      </c>
      <c r="F3073" s="410" t="s">
        <v>5902</v>
      </c>
      <c r="G3073" s="416">
        <v>47818</v>
      </c>
      <c r="H3073" s="410" t="s">
        <v>606</v>
      </c>
      <c r="I3073" s="417">
        <v>12</v>
      </c>
      <c r="J3073" s="417">
        <v>6</v>
      </c>
      <c r="K3073" s="417">
        <v>1</v>
      </c>
      <c r="L3073" s="417">
        <v>1</v>
      </c>
      <c r="M3073" s="410"/>
      <c r="N3073" s="410" t="s">
        <v>116</v>
      </c>
      <c r="O3073" s="85"/>
      <c r="P3073" s="85"/>
      <c r="Q3073" s="85"/>
      <c r="R3073" s="85"/>
      <c r="S3073" s="85" t="s">
        <v>1768</v>
      </c>
    </row>
    <row r="3074" spans="1:19" ht="14.5" customHeight="1">
      <c r="A3074" s="82" t="str">
        <f t="shared" ref="A3074:A3137" si="48">LEFT(B3074,5)</f>
        <v>C1107</v>
      </c>
      <c r="B3074" s="410" t="s">
        <v>909</v>
      </c>
      <c r="C3074" s="410" t="s">
        <v>5900</v>
      </c>
      <c r="D3074" s="410" t="s">
        <v>1813</v>
      </c>
      <c r="E3074" s="410" t="s">
        <v>5903</v>
      </c>
      <c r="F3074" s="410" t="s">
        <v>5904</v>
      </c>
      <c r="G3074" s="416">
        <v>47818</v>
      </c>
      <c r="H3074" s="410" t="s">
        <v>606</v>
      </c>
      <c r="I3074" s="417">
        <v>12</v>
      </c>
      <c r="J3074" s="417">
        <v>6</v>
      </c>
      <c r="K3074" s="417">
        <v>1</v>
      </c>
      <c r="L3074" s="417">
        <v>1</v>
      </c>
      <c r="M3074" s="410"/>
      <c r="N3074" s="410" t="s">
        <v>116</v>
      </c>
      <c r="O3074" s="85"/>
      <c r="P3074" s="85"/>
      <c r="Q3074" s="85"/>
      <c r="R3074" s="85"/>
      <c r="S3074" s="85" t="s">
        <v>1768</v>
      </c>
    </row>
    <row r="3075" spans="1:19" ht="14.5" customHeight="1">
      <c r="A3075" s="82" t="str">
        <f t="shared" si="48"/>
        <v>C1107</v>
      </c>
      <c r="B3075" s="410" t="s">
        <v>909</v>
      </c>
      <c r="C3075" s="410" t="s">
        <v>5900</v>
      </c>
      <c r="D3075" s="410" t="s">
        <v>1813</v>
      </c>
      <c r="E3075" s="410" t="s">
        <v>5905</v>
      </c>
      <c r="F3075" s="410" t="s">
        <v>5906</v>
      </c>
      <c r="G3075" s="416">
        <v>47818</v>
      </c>
      <c r="H3075" s="410" t="s">
        <v>606</v>
      </c>
      <c r="I3075" s="417">
        <v>12</v>
      </c>
      <c r="J3075" s="417">
        <v>6</v>
      </c>
      <c r="K3075" s="417">
        <v>1</v>
      </c>
      <c r="L3075" s="417">
        <v>1</v>
      </c>
      <c r="M3075" s="410"/>
      <c r="N3075" s="410" t="s">
        <v>116</v>
      </c>
      <c r="O3075" s="85"/>
      <c r="P3075" s="85"/>
      <c r="Q3075" s="85"/>
      <c r="R3075" s="85"/>
      <c r="S3075" s="85" t="s">
        <v>1768</v>
      </c>
    </row>
    <row r="3076" spans="1:19" ht="14.5" customHeight="1">
      <c r="A3076" s="82" t="str">
        <f t="shared" si="48"/>
        <v>C1107</v>
      </c>
      <c r="B3076" s="410" t="s">
        <v>909</v>
      </c>
      <c r="C3076" s="410" t="s">
        <v>5900</v>
      </c>
      <c r="D3076" s="410" t="s">
        <v>1813</v>
      </c>
      <c r="E3076" s="410" t="s">
        <v>5907</v>
      </c>
      <c r="F3076" s="410" t="s">
        <v>5908</v>
      </c>
      <c r="G3076" s="416">
        <v>47818</v>
      </c>
      <c r="H3076" s="410" t="s">
        <v>606</v>
      </c>
      <c r="I3076" s="417">
        <v>12</v>
      </c>
      <c r="J3076" s="417">
        <v>6</v>
      </c>
      <c r="K3076" s="417">
        <v>1</v>
      </c>
      <c r="L3076" s="417">
        <v>1</v>
      </c>
      <c r="M3076" s="410"/>
      <c r="N3076" s="410" t="s">
        <v>116</v>
      </c>
      <c r="O3076" s="85"/>
      <c r="P3076" s="85"/>
      <c r="Q3076" s="85"/>
      <c r="R3076" s="85"/>
      <c r="S3076" s="85" t="s">
        <v>1768</v>
      </c>
    </row>
    <row r="3077" spans="1:19" ht="14.5" customHeight="1">
      <c r="A3077" s="82" t="str">
        <f t="shared" si="48"/>
        <v>C1107</v>
      </c>
      <c r="B3077" s="410" t="s">
        <v>909</v>
      </c>
      <c r="C3077" s="410" t="s">
        <v>5900</v>
      </c>
      <c r="D3077" s="410" t="s">
        <v>1813</v>
      </c>
      <c r="E3077" s="410" t="s">
        <v>5909</v>
      </c>
      <c r="F3077" s="410" t="s">
        <v>5910</v>
      </c>
      <c r="G3077" s="416">
        <v>43831</v>
      </c>
      <c r="H3077" s="410" t="s">
        <v>606</v>
      </c>
      <c r="I3077" s="417">
        <v>12</v>
      </c>
      <c r="J3077" s="417">
        <v>6</v>
      </c>
      <c r="K3077" s="417">
        <v>1</v>
      </c>
      <c r="L3077" s="417">
        <v>1</v>
      </c>
      <c r="M3077" s="410"/>
      <c r="N3077" s="410" t="s">
        <v>116</v>
      </c>
      <c r="O3077" s="85"/>
      <c r="P3077" s="85"/>
      <c r="Q3077" s="85"/>
      <c r="R3077" s="85"/>
      <c r="S3077" s="85" t="s">
        <v>1768</v>
      </c>
    </row>
    <row r="3078" spans="1:19" ht="14.5" customHeight="1">
      <c r="A3078" s="82" t="str">
        <f t="shared" si="48"/>
        <v>C1107</v>
      </c>
      <c r="B3078" s="410" t="s">
        <v>909</v>
      </c>
      <c r="C3078" s="410" t="s">
        <v>5900</v>
      </c>
      <c r="D3078" s="410" t="s">
        <v>1813</v>
      </c>
      <c r="E3078" s="410" t="s">
        <v>5911</v>
      </c>
      <c r="F3078" s="410" t="s">
        <v>5912</v>
      </c>
      <c r="G3078" s="416">
        <v>47818</v>
      </c>
      <c r="H3078" s="410" t="s">
        <v>606</v>
      </c>
      <c r="I3078" s="417">
        <v>12</v>
      </c>
      <c r="J3078" s="417">
        <v>6</v>
      </c>
      <c r="K3078" s="417">
        <v>1</v>
      </c>
      <c r="L3078" s="417">
        <v>1</v>
      </c>
      <c r="M3078" s="410"/>
      <c r="N3078" s="410" t="s">
        <v>116</v>
      </c>
      <c r="O3078" s="85"/>
      <c r="P3078" s="85"/>
      <c r="Q3078" s="85"/>
      <c r="R3078" s="85"/>
      <c r="S3078" s="85" t="s">
        <v>1768</v>
      </c>
    </row>
    <row r="3079" spans="1:19" ht="14.5" customHeight="1">
      <c r="A3079" s="82" t="str">
        <f t="shared" si="48"/>
        <v>C1107</v>
      </c>
      <c r="B3079" s="410" t="s">
        <v>909</v>
      </c>
      <c r="C3079" s="410" t="s">
        <v>5900</v>
      </c>
      <c r="D3079" s="410" t="s">
        <v>1813</v>
      </c>
      <c r="E3079" s="410" t="s">
        <v>5913</v>
      </c>
      <c r="F3079" s="410" t="s">
        <v>5914</v>
      </c>
      <c r="G3079" s="416">
        <v>43831</v>
      </c>
      <c r="H3079" s="410" t="s">
        <v>606</v>
      </c>
      <c r="I3079" s="417">
        <v>12</v>
      </c>
      <c r="J3079" s="417">
        <v>6</v>
      </c>
      <c r="K3079" s="417">
        <v>1</v>
      </c>
      <c r="L3079" s="417">
        <v>1</v>
      </c>
      <c r="M3079" s="410"/>
      <c r="N3079" s="410" t="s">
        <v>116</v>
      </c>
      <c r="O3079" s="85"/>
      <c r="P3079" s="85"/>
      <c r="Q3079" s="85"/>
      <c r="R3079" s="85"/>
      <c r="S3079" s="85" t="s">
        <v>1768</v>
      </c>
    </row>
    <row r="3080" spans="1:19" ht="14.5" customHeight="1">
      <c r="A3080" s="82" t="str">
        <f t="shared" si="48"/>
        <v>C1107</v>
      </c>
      <c r="B3080" s="410" t="s">
        <v>909</v>
      </c>
      <c r="C3080" s="410" t="s">
        <v>5900</v>
      </c>
      <c r="D3080" s="410" t="s">
        <v>1813</v>
      </c>
      <c r="E3080" s="410" t="s">
        <v>5915</v>
      </c>
      <c r="F3080" s="410" t="s">
        <v>5916</v>
      </c>
      <c r="G3080" s="416">
        <v>43831</v>
      </c>
      <c r="H3080" s="410" t="s">
        <v>606</v>
      </c>
      <c r="I3080" s="417">
        <v>12</v>
      </c>
      <c r="J3080" s="417">
        <v>6</v>
      </c>
      <c r="K3080" s="417">
        <v>1</v>
      </c>
      <c r="L3080" s="417">
        <v>1</v>
      </c>
      <c r="M3080" s="410"/>
      <c r="N3080" s="410" t="s">
        <v>116</v>
      </c>
      <c r="O3080" s="85"/>
      <c r="P3080" s="85"/>
      <c r="Q3080" s="85"/>
      <c r="R3080" s="85"/>
      <c r="S3080" s="85" t="s">
        <v>1768</v>
      </c>
    </row>
    <row r="3081" spans="1:19" ht="14.5" customHeight="1">
      <c r="A3081" s="82" t="str">
        <f t="shared" si="48"/>
        <v>C1107</v>
      </c>
      <c r="B3081" s="410" t="s">
        <v>909</v>
      </c>
      <c r="C3081" s="410" t="s">
        <v>5900</v>
      </c>
      <c r="D3081" s="410" t="s">
        <v>1813</v>
      </c>
      <c r="E3081" s="410" t="s">
        <v>5917</v>
      </c>
      <c r="F3081" s="410" t="s">
        <v>5918</v>
      </c>
      <c r="G3081" s="416">
        <v>43831</v>
      </c>
      <c r="H3081" s="410" t="s">
        <v>606</v>
      </c>
      <c r="I3081" s="417">
        <v>12</v>
      </c>
      <c r="J3081" s="417">
        <v>6</v>
      </c>
      <c r="K3081" s="417">
        <v>1</v>
      </c>
      <c r="L3081" s="417">
        <v>1</v>
      </c>
      <c r="M3081" s="410"/>
      <c r="N3081" s="410" t="s">
        <v>116</v>
      </c>
      <c r="O3081" s="85"/>
      <c r="P3081" s="85"/>
      <c r="Q3081" s="85"/>
      <c r="R3081" s="85"/>
      <c r="S3081" s="85" t="s">
        <v>1768</v>
      </c>
    </row>
    <row r="3082" spans="1:19" ht="14.5" customHeight="1">
      <c r="A3082" s="82" t="str">
        <f t="shared" si="48"/>
        <v>C1107</v>
      </c>
      <c r="B3082" s="410" t="s">
        <v>909</v>
      </c>
      <c r="C3082" s="410" t="s">
        <v>5900</v>
      </c>
      <c r="D3082" s="410" t="s">
        <v>1813</v>
      </c>
      <c r="E3082" s="410" t="s">
        <v>5919</v>
      </c>
      <c r="F3082" s="410" t="s">
        <v>5920</v>
      </c>
      <c r="G3082" s="416">
        <v>43831</v>
      </c>
      <c r="H3082" s="410" t="s">
        <v>606</v>
      </c>
      <c r="I3082" s="417">
        <v>12</v>
      </c>
      <c r="J3082" s="417">
        <v>6</v>
      </c>
      <c r="K3082" s="417">
        <v>1</v>
      </c>
      <c r="L3082" s="417">
        <v>1</v>
      </c>
      <c r="M3082" s="410"/>
      <c r="N3082" s="410" t="s">
        <v>116</v>
      </c>
      <c r="O3082" s="85"/>
      <c r="P3082" s="85"/>
      <c r="Q3082" s="85"/>
      <c r="R3082" s="85"/>
      <c r="S3082" s="85" t="s">
        <v>1768</v>
      </c>
    </row>
    <row r="3083" spans="1:19" ht="14.5" customHeight="1">
      <c r="A3083" s="103" t="str">
        <f t="shared" si="48"/>
        <v>C1107</v>
      </c>
      <c r="B3083" s="414" t="s">
        <v>909</v>
      </c>
      <c r="C3083" s="414" t="s">
        <v>5900</v>
      </c>
      <c r="D3083" s="414" t="s">
        <v>1813</v>
      </c>
      <c r="E3083" s="414" t="s">
        <v>5901</v>
      </c>
      <c r="F3083" s="414" t="s">
        <v>5902</v>
      </c>
      <c r="G3083" s="418">
        <v>47818</v>
      </c>
      <c r="H3083" s="414" t="s">
        <v>606</v>
      </c>
      <c r="I3083" s="68">
        <v>1</v>
      </c>
      <c r="J3083" s="68">
        <v>12</v>
      </c>
      <c r="K3083" s="68">
        <v>6</v>
      </c>
      <c r="L3083" s="68">
        <v>1</v>
      </c>
      <c r="M3083" s="414"/>
      <c r="N3083" s="414" t="s">
        <v>116</v>
      </c>
      <c r="O3083" s="103"/>
      <c r="P3083" s="103"/>
      <c r="Q3083" s="103"/>
      <c r="R3083" s="103"/>
      <c r="S3083" s="103" t="s">
        <v>1768</v>
      </c>
    </row>
    <row r="3084" spans="1:19" ht="14.5" customHeight="1">
      <c r="A3084" s="103" t="str">
        <f t="shared" si="48"/>
        <v>C1107</v>
      </c>
      <c r="B3084" s="414" t="s">
        <v>909</v>
      </c>
      <c r="C3084" s="414" t="s">
        <v>5900</v>
      </c>
      <c r="D3084" s="414" t="s">
        <v>1813</v>
      </c>
      <c r="E3084" s="414" t="s">
        <v>5903</v>
      </c>
      <c r="F3084" s="414" t="s">
        <v>5904</v>
      </c>
      <c r="G3084" s="418">
        <v>47818</v>
      </c>
      <c r="H3084" s="414" t="s">
        <v>606</v>
      </c>
      <c r="I3084" s="68">
        <v>1</v>
      </c>
      <c r="J3084" s="68">
        <v>12</v>
      </c>
      <c r="K3084" s="68">
        <v>6</v>
      </c>
      <c r="L3084" s="68">
        <v>1</v>
      </c>
      <c r="M3084" s="414"/>
      <c r="N3084" s="414" t="s">
        <v>116</v>
      </c>
      <c r="O3084" s="103"/>
      <c r="P3084" s="103"/>
      <c r="Q3084" s="103"/>
      <c r="R3084" s="103"/>
      <c r="S3084" s="103" t="s">
        <v>1768</v>
      </c>
    </row>
    <row r="3085" spans="1:19" ht="14.5" customHeight="1">
      <c r="A3085" s="103" t="str">
        <f t="shared" si="48"/>
        <v>C1107</v>
      </c>
      <c r="B3085" s="414" t="s">
        <v>909</v>
      </c>
      <c r="C3085" s="414" t="s">
        <v>5900</v>
      </c>
      <c r="D3085" s="414" t="s">
        <v>1813</v>
      </c>
      <c r="E3085" s="414" t="s">
        <v>5905</v>
      </c>
      <c r="F3085" s="414" t="s">
        <v>5906</v>
      </c>
      <c r="G3085" s="418">
        <v>47818</v>
      </c>
      <c r="H3085" s="414" t="s">
        <v>606</v>
      </c>
      <c r="I3085" s="419">
        <v>1</v>
      </c>
      <c r="J3085" s="419">
        <v>12</v>
      </c>
      <c r="K3085" s="419">
        <v>6</v>
      </c>
      <c r="L3085" s="419">
        <v>1</v>
      </c>
      <c r="M3085" s="414"/>
      <c r="N3085" s="414" t="s">
        <v>116</v>
      </c>
      <c r="O3085" s="103"/>
      <c r="P3085" s="103"/>
      <c r="Q3085" s="103"/>
      <c r="R3085" s="103"/>
      <c r="S3085" s="103" t="s">
        <v>1768</v>
      </c>
    </row>
    <row r="3086" spans="1:19" ht="14.5" customHeight="1">
      <c r="A3086" s="103" t="str">
        <f t="shared" si="48"/>
        <v>C1107</v>
      </c>
      <c r="B3086" s="414" t="s">
        <v>909</v>
      </c>
      <c r="C3086" s="414" t="s">
        <v>5900</v>
      </c>
      <c r="D3086" s="414" t="s">
        <v>1813</v>
      </c>
      <c r="E3086" s="414" t="s">
        <v>5907</v>
      </c>
      <c r="F3086" s="414" t="s">
        <v>5908</v>
      </c>
      <c r="G3086" s="418">
        <v>47818</v>
      </c>
      <c r="H3086" s="414" t="s">
        <v>606</v>
      </c>
      <c r="I3086" s="68">
        <v>1</v>
      </c>
      <c r="J3086" s="68">
        <v>12</v>
      </c>
      <c r="K3086" s="68">
        <v>6</v>
      </c>
      <c r="L3086" s="68">
        <v>1</v>
      </c>
      <c r="M3086" s="414"/>
      <c r="N3086" s="414" t="s">
        <v>116</v>
      </c>
      <c r="O3086" s="103"/>
      <c r="P3086" s="103"/>
      <c r="Q3086" s="103"/>
      <c r="R3086" s="103"/>
      <c r="S3086" s="103" t="s">
        <v>1768</v>
      </c>
    </row>
    <row r="3087" spans="1:19" ht="14.5" customHeight="1">
      <c r="A3087" s="103" t="str">
        <f t="shared" si="48"/>
        <v>C1107</v>
      </c>
      <c r="B3087" s="414" t="s">
        <v>909</v>
      </c>
      <c r="C3087" s="414" t="s">
        <v>5900</v>
      </c>
      <c r="D3087" s="414" t="s">
        <v>1813</v>
      </c>
      <c r="E3087" s="414" t="s">
        <v>5909</v>
      </c>
      <c r="F3087" s="414" t="s">
        <v>5910</v>
      </c>
      <c r="G3087" s="418">
        <v>43831</v>
      </c>
      <c r="H3087" s="414" t="s">
        <v>606</v>
      </c>
      <c r="I3087" s="68">
        <v>1</v>
      </c>
      <c r="J3087" s="68">
        <v>12</v>
      </c>
      <c r="K3087" s="68">
        <v>6</v>
      </c>
      <c r="L3087" s="68">
        <v>1</v>
      </c>
      <c r="M3087" s="414"/>
      <c r="N3087" s="414" t="s">
        <v>116</v>
      </c>
      <c r="O3087" s="103"/>
      <c r="P3087" s="103"/>
      <c r="Q3087" s="103"/>
      <c r="R3087" s="103"/>
      <c r="S3087" s="103" t="s">
        <v>1768</v>
      </c>
    </row>
    <row r="3088" spans="1:19" ht="14.5" customHeight="1">
      <c r="A3088" s="103" t="str">
        <f t="shared" si="48"/>
        <v>C1107</v>
      </c>
      <c r="B3088" s="414" t="s">
        <v>909</v>
      </c>
      <c r="C3088" s="414" t="s">
        <v>5900</v>
      </c>
      <c r="D3088" s="414" t="s">
        <v>1813</v>
      </c>
      <c r="E3088" s="414" t="s">
        <v>5911</v>
      </c>
      <c r="F3088" s="414" t="s">
        <v>5912</v>
      </c>
      <c r="G3088" s="418">
        <v>47818</v>
      </c>
      <c r="H3088" s="414" t="s">
        <v>606</v>
      </c>
      <c r="I3088" s="419">
        <v>1</v>
      </c>
      <c r="J3088" s="419">
        <v>12</v>
      </c>
      <c r="K3088" s="419">
        <v>6</v>
      </c>
      <c r="L3088" s="419">
        <v>1</v>
      </c>
      <c r="M3088" s="414"/>
      <c r="N3088" s="414" t="s">
        <v>116</v>
      </c>
      <c r="O3088" s="103"/>
      <c r="P3088" s="103"/>
      <c r="Q3088" s="103"/>
      <c r="R3088" s="103"/>
      <c r="S3088" s="103" t="s">
        <v>1768</v>
      </c>
    </row>
    <row r="3089" spans="1:19" ht="14.5" customHeight="1">
      <c r="A3089" s="103" t="str">
        <f t="shared" si="48"/>
        <v>C1107</v>
      </c>
      <c r="B3089" s="414" t="s">
        <v>909</v>
      </c>
      <c r="C3089" s="414" t="s">
        <v>5900</v>
      </c>
      <c r="D3089" s="414" t="s">
        <v>1813</v>
      </c>
      <c r="E3089" s="414" t="s">
        <v>5913</v>
      </c>
      <c r="F3089" s="414" t="s">
        <v>5914</v>
      </c>
      <c r="G3089" s="418">
        <v>43831</v>
      </c>
      <c r="H3089" s="414" t="s">
        <v>606</v>
      </c>
      <c r="I3089" s="419">
        <v>1</v>
      </c>
      <c r="J3089" s="419">
        <v>12</v>
      </c>
      <c r="K3089" s="419">
        <v>6</v>
      </c>
      <c r="L3089" s="419">
        <v>1</v>
      </c>
      <c r="M3089" s="414"/>
      <c r="N3089" s="414" t="s">
        <v>116</v>
      </c>
      <c r="O3089" s="103"/>
      <c r="P3089" s="103"/>
      <c r="Q3089" s="103"/>
      <c r="R3089" s="103"/>
      <c r="S3089" s="103" t="s">
        <v>1768</v>
      </c>
    </row>
    <row r="3090" spans="1:19" ht="14.5" customHeight="1">
      <c r="A3090" s="103" t="str">
        <f t="shared" si="48"/>
        <v>C1107</v>
      </c>
      <c r="B3090" s="414" t="s">
        <v>909</v>
      </c>
      <c r="C3090" s="414" t="s">
        <v>5900</v>
      </c>
      <c r="D3090" s="414" t="s">
        <v>1813</v>
      </c>
      <c r="E3090" s="414" t="s">
        <v>5915</v>
      </c>
      <c r="F3090" s="414" t="s">
        <v>5916</v>
      </c>
      <c r="G3090" s="418">
        <v>43831</v>
      </c>
      <c r="H3090" s="414" t="s">
        <v>606</v>
      </c>
      <c r="I3090" s="419">
        <v>1</v>
      </c>
      <c r="J3090" s="419">
        <v>12</v>
      </c>
      <c r="K3090" s="419">
        <v>6</v>
      </c>
      <c r="L3090" s="419">
        <v>1</v>
      </c>
      <c r="M3090" s="414"/>
      <c r="N3090" s="414" t="s">
        <v>116</v>
      </c>
      <c r="O3090" s="103"/>
      <c r="P3090" s="103"/>
      <c r="Q3090" s="103"/>
      <c r="R3090" s="103"/>
      <c r="S3090" s="103" t="s">
        <v>1768</v>
      </c>
    </row>
    <row r="3091" spans="1:19" ht="14.5" customHeight="1">
      <c r="A3091" s="103" t="str">
        <f t="shared" si="48"/>
        <v>C1107</v>
      </c>
      <c r="B3091" s="414" t="s">
        <v>909</v>
      </c>
      <c r="C3091" s="414" t="s">
        <v>5900</v>
      </c>
      <c r="D3091" s="414" t="s">
        <v>1813</v>
      </c>
      <c r="E3091" s="414" t="s">
        <v>5917</v>
      </c>
      <c r="F3091" s="414" t="s">
        <v>5918</v>
      </c>
      <c r="G3091" s="418">
        <v>43831</v>
      </c>
      <c r="H3091" s="414" t="s">
        <v>606</v>
      </c>
      <c r="I3091" s="419">
        <v>1</v>
      </c>
      <c r="J3091" s="419">
        <v>12</v>
      </c>
      <c r="K3091" s="419">
        <v>6</v>
      </c>
      <c r="L3091" s="419">
        <v>1</v>
      </c>
      <c r="M3091" s="414"/>
      <c r="N3091" s="414" t="s">
        <v>116</v>
      </c>
      <c r="O3091" s="103"/>
      <c r="P3091" s="103"/>
      <c r="Q3091" s="103"/>
      <c r="R3091" s="103"/>
      <c r="S3091" s="103" t="s">
        <v>1768</v>
      </c>
    </row>
    <row r="3092" spans="1:19" ht="14.5" customHeight="1">
      <c r="A3092" s="103" t="str">
        <f t="shared" si="48"/>
        <v>C1107</v>
      </c>
      <c r="B3092" s="414" t="s">
        <v>909</v>
      </c>
      <c r="C3092" s="414" t="s">
        <v>5900</v>
      </c>
      <c r="D3092" s="414" t="s">
        <v>1813</v>
      </c>
      <c r="E3092" s="414" t="s">
        <v>5919</v>
      </c>
      <c r="F3092" s="414" t="s">
        <v>5920</v>
      </c>
      <c r="G3092" s="418">
        <v>43831</v>
      </c>
      <c r="H3092" s="414" t="s">
        <v>606</v>
      </c>
      <c r="I3092" s="419">
        <v>1</v>
      </c>
      <c r="J3092" s="419">
        <v>12</v>
      </c>
      <c r="K3092" s="419">
        <v>6</v>
      </c>
      <c r="L3092" s="419">
        <v>1</v>
      </c>
      <c r="M3092" s="414"/>
      <c r="N3092" s="414" t="s">
        <v>116</v>
      </c>
      <c r="O3092" s="103"/>
      <c r="P3092" s="103"/>
      <c r="Q3092" s="103"/>
      <c r="R3092" s="103"/>
      <c r="S3092" s="103" t="s">
        <v>1768</v>
      </c>
    </row>
    <row r="3093" spans="1:19" ht="14.5" customHeight="1">
      <c r="A3093" s="82" t="str">
        <f t="shared" si="48"/>
        <v>C1120</v>
      </c>
      <c r="B3093" s="410" t="s">
        <v>912</v>
      </c>
      <c r="C3093" s="410" t="s">
        <v>5921</v>
      </c>
      <c r="D3093" s="410" t="s">
        <v>1813</v>
      </c>
      <c r="E3093" s="410" t="s">
        <v>5922</v>
      </c>
      <c r="F3093" s="410" t="s">
        <v>5923</v>
      </c>
      <c r="G3093" s="416">
        <v>43831</v>
      </c>
      <c r="H3093" s="410" t="s">
        <v>606</v>
      </c>
      <c r="I3093" s="417">
        <v>12</v>
      </c>
      <c r="J3093" s="417">
        <v>6</v>
      </c>
      <c r="K3093" s="417">
        <v>1</v>
      </c>
      <c r="L3093" s="417">
        <v>1</v>
      </c>
      <c r="M3093" s="410"/>
      <c r="N3093" s="410" t="s">
        <v>116</v>
      </c>
      <c r="O3093" s="85"/>
      <c r="P3093" s="85"/>
      <c r="Q3093" s="85"/>
      <c r="R3093" s="85"/>
      <c r="S3093" s="85" t="s">
        <v>1768</v>
      </c>
    </row>
    <row r="3094" spans="1:19" ht="14.5" customHeight="1">
      <c r="A3094" s="82" t="str">
        <f t="shared" si="48"/>
        <v>C1120</v>
      </c>
      <c r="B3094" s="410" t="s">
        <v>912</v>
      </c>
      <c r="C3094" s="410" t="s">
        <v>5921</v>
      </c>
      <c r="D3094" s="410" t="s">
        <v>1813</v>
      </c>
      <c r="E3094" s="410" t="s">
        <v>5924</v>
      </c>
      <c r="F3094" s="410" t="s">
        <v>5925</v>
      </c>
      <c r="G3094" s="416">
        <v>43831</v>
      </c>
      <c r="H3094" s="410" t="s">
        <v>606</v>
      </c>
      <c r="I3094" s="417">
        <v>12</v>
      </c>
      <c r="J3094" s="417">
        <v>6</v>
      </c>
      <c r="K3094" s="417">
        <v>1</v>
      </c>
      <c r="L3094" s="417">
        <v>1</v>
      </c>
      <c r="M3094" s="410"/>
      <c r="N3094" s="410" t="s">
        <v>116</v>
      </c>
      <c r="O3094" s="85"/>
      <c r="P3094" s="85"/>
      <c r="Q3094" s="85"/>
      <c r="R3094" s="85"/>
      <c r="S3094" s="85" t="s">
        <v>1768</v>
      </c>
    </row>
    <row r="3095" spans="1:19" ht="14.5" customHeight="1">
      <c r="A3095" s="82" t="str">
        <f t="shared" si="48"/>
        <v>C1120</v>
      </c>
      <c r="B3095" s="410" t="s">
        <v>912</v>
      </c>
      <c r="C3095" s="410" t="s">
        <v>5921</v>
      </c>
      <c r="D3095" s="410" t="s">
        <v>1813</v>
      </c>
      <c r="E3095" s="410" t="s">
        <v>5926</v>
      </c>
      <c r="F3095" s="410" t="s">
        <v>5927</v>
      </c>
      <c r="G3095" s="416">
        <v>43831</v>
      </c>
      <c r="H3095" s="410" t="s">
        <v>606</v>
      </c>
      <c r="I3095" s="417">
        <v>12</v>
      </c>
      <c r="J3095" s="417">
        <v>6</v>
      </c>
      <c r="K3095" s="417">
        <v>1</v>
      </c>
      <c r="L3095" s="417">
        <v>1</v>
      </c>
      <c r="M3095" s="410"/>
      <c r="N3095" s="410" t="s">
        <v>116</v>
      </c>
      <c r="O3095" s="85"/>
      <c r="P3095" s="85"/>
      <c r="Q3095" s="85"/>
      <c r="R3095" s="85"/>
      <c r="S3095" s="85" t="s">
        <v>1768</v>
      </c>
    </row>
    <row r="3096" spans="1:19" ht="14.5" customHeight="1">
      <c r="A3096" s="82" t="str">
        <f t="shared" si="48"/>
        <v>C1120</v>
      </c>
      <c r="B3096" s="410" t="s">
        <v>912</v>
      </c>
      <c r="C3096" s="410" t="s">
        <v>5921</v>
      </c>
      <c r="D3096" s="410" t="s">
        <v>1813</v>
      </c>
      <c r="E3096" s="410" t="s">
        <v>5928</v>
      </c>
      <c r="F3096" s="410" t="s">
        <v>5929</v>
      </c>
      <c r="G3096" s="416">
        <v>43831</v>
      </c>
      <c r="H3096" s="410" t="s">
        <v>606</v>
      </c>
      <c r="I3096" s="417">
        <v>12</v>
      </c>
      <c r="J3096" s="417">
        <v>6</v>
      </c>
      <c r="K3096" s="417">
        <v>1</v>
      </c>
      <c r="L3096" s="417">
        <v>1</v>
      </c>
      <c r="M3096" s="410"/>
      <c r="N3096" s="410" t="s">
        <v>116</v>
      </c>
      <c r="O3096" s="85"/>
      <c r="P3096" s="85"/>
      <c r="Q3096" s="85"/>
      <c r="R3096" s="85"/>
      <c r="S3096" s="85" t="s">
        <v>1768</v>
      </c>
    </row>
    <row r="3097" spans="1:19" ht="14.5" customHeight="1">
      <c r="A3097" s="82" t="str">
        <f t="shared" si="48"/>
        <v>C1120</v>
      </c>
      <c r="B3097" s="410" t="s">
        <v>912</v>
      </c>
      <c r="C3097" s="410" t="s">
        <v>5921</v>
      </c>
      <c r="D3097" s="410" t="s">
        <v>1813</v>
      </c>
      <c r="E3097" s="410" t="s">
        <v>5930</v>
      </c>
      <c r="F3097" s="410" t="s">
        <v>5931</v>
      </c>
      <c r="G3097" s="416">
        <v>43831</v>
      </c>
      <c r="H3097" s="410" t="s">
        <v>606</v>
      </c>
      <c r="I3097" s="417">
        <v>12</v>
      </c>
      <c r="J3097" s="417">
        <v>6</v>
      </c>
      <c r="K3097" s="417">
        <v>1</v>
      </c>
      <c r="L3097" s="417">
        <v>1</v>
      </c>
      <c r="M3097" s="410"/>
      <c r="N3097" s="410" t="s">
        <v>116</v>
      </c>
      <c r="O3097" s="85"/>
      <c r="P3097" s="85"/>
      <c r="Q3097" s="85"/>
      <c r="R3097" s="85"/>
      <c r="S3097" s="85" t="s">
        <v>1768</v>
      </c>
    </row>
    <row r="3098" spans="1:19" ht="14.5" customHeight="1">
      <c r="A3098" s="82" t="str">
        <f t="shared" si="48"/>
        <v>C1120</v>
      </c>
      <c r="B3098" s="410" t="s">
        <v>912</v>
      </c>
      <c r="C3098" s="410" t="s">
        <v>5921</v>
      </c>
      <c r="D3098" s="410" t="s">
        <v>1813</v>
      </c>
      <c r="E3098" s="410" t="s">
        <v>5932</v>
      </c>
      <c r="F3098" s="410" t="s">
        <v>5933</v>
      </c>
      <c r="G3098" s="416">
        <v>45658</v>
      </c>
      <c r="H3098" s="410" t="s">
        <v>606</v>
      </c>
      <c r="I3098" s="417">
        <v>12</v>
      </c>
      <c r="J3098" s="417">
        <v>6</v>
      </c>
      <c r="K3098" s="417">
        <v>1</v>
      </c>
      <c r="L3098" s="417">
        <v>1</v>
      </c>
      <c r="M3098" s="410"/>
      <c r="N3098" s="410" t="s">
        <v>116</v>
      </c>
      <c r="O3098" s="85"/>
      <c r="P3098" s="85"/>
      <c r="Q3098" s="85"/>
      <c r="R3098" s="85"/>
      <c r="S3098" s="85" t="s">
        <v>1768</v>
      </c>
    </row>
    <row r="3099" spans="1:19" ht="14.5" customHeight="1">
      <c r="A3099" s="82" t="str">
        <f t="shared" si="48"/>
        <v>C1120</v>
      </c>
      <c r="B3099" s="410" t="s">
        <v>912</v>
      </c>
      <c r="C3099" s="410" t="s">
        <v>5921</v>
      </c>
      <c r="D3099" s="410" t="s">
        <v>1813</v>
      </c>
      <c r="E3099" s="410" t="s">
        <v>5934</v>
      </c>
      <c r="F3099" s="410" t="s">
        <v>5935</v>
      </c>
      <c r="G3099" s="416">
        <v>45658</v>
      </c>
      <c r="H3099" s="410" t="s">
        <v>606</v>
      </c>
      <c r="I3099" s="417">
        <v>12</v>
      </c>
      <c r="J3099" s="417">
        <v>6</v>
      </c>
      <c r="K3099" s="417">
        <v>1</v>
      </c>
      <c r="L3099" s="417">
        <v>1</v>
      </c>
      <c r="M3099" s="410"/>
      <c r="N3099" s="410" t="s">
        <v>116</v>
      </c>
      <c r="O3099" s="85"/>
      <c r="P3099" s="85"/>
      <c r="Q3099" s="85"/>
      <c r="R3099" s="85"/>
      <c r="S3099" s="85" t="s">
        <v>1768</v>
      </c>
    </row>
    <row r="3100" spans="1:19" ht="14.5" customHeight="1">
      <c r="A3100" s="82" t="str">
        <f t="shared" si="48"/>
        <v>C1120</v>
      </c>
      <c r="B3100" s="410" t="s">
        <v>912</v>
      </c>
      <c r="C3100" s="410" t="s">
        <v>5921</v>
      </c>
      <c r="D3100" s="410" t="s">
        <v>1813</v>
      </c>
      <c r="E3100" s="410" t="s">
        <v>5936</v>
      </c>
      <c r="F3100" s="410" t="s">
        <v>5937</v>
      </c>
      <c r="G3100" s="416">
        <v>45658</v>
      </c>
      <c r="H3100" s="410" t="s">
        <v>606</v>
      </c>
      <c r="I3100" s="417">
        <v>12</v>
      </c>
      <c r="J3100" s="417">
        <v>6</v>
      </c>
      <c r="K3100" s="417">
        <v>1</v>
      </c>
      <c r="L3100" s="417">
        <v>1</v>
      </c>
      <c r="M3100" s="410"/>
      <c r="N3100" s="410" t="s">
        <v>116</v>
      </c>
      <c r="O3100" s="85"/>
      <c r="P3100" s="85"/>
      <c r="Q3100" s="85"/>
      <c r="R3100" s="85"/>
      <c r="S3100" s="85" t="s">
        <v>1768</v>
      </c>
    </row>
    <row r="3101" spans="1:19" ht="14.5" customHeight="1">
      <c r="A3101" s="82" t="str">
        <f t="shared" si="48"/>
        <v>C1120</v>
      </c>
      <c r="B3101" s="410" t="s">
        <v>912</v>
      </c>
      <c r="C3101" s="410" t="s">
        <v>5921</v>
      </c>
      <c r="D3101" s="410" t="s">
        <v>1813</v>
      </c>
      <c r="E3101" s="410" t="s">
        <v>5938</v>
      </c>
      <c r="F3101" s="410" t="s">
        <v>5939</v>
      </c>
      <c r="G3101" s="416">
        <v>45658</v>
      </c>
      <c r="H3101" s="410" t="s">
        <v>606</v>
      </c>
      <c r="I3101" s="417">
        <v>12</v>
      </c>
      <c r="J3101" s="417">
        <v>6</v>
      </c>
      <c r="K3101" s="417">
        <v>1</v>
      </c>
      <c r="L3101" s="417">
        <v>1</v>
      </c>
      <c r="M3101" s="410"/>
      <c r="N3101" s="410" t="s">
        <v>116</v>
      </c>
      <c r="O3101" s="85"/>
      <c r="P3101" s="85"/>
      <c r="Q3101" s="85"/>
      <c r="R3101" s="85"/>
      <c r="S3101" s="85" t="s">
        <v>1768</v>
      </c>
    </row>
    <row r="3102" spans="1:19" ht="14.5" customHeight="1">
      <c r="A3102" s="82" t="str">
        <f t="shared" si="48"/>
        <v>C1120</v>
      </c>
      <c r="B3102" s="410" t="s">
        <v>912</v>
      </c>
      <c r="C3102" s="410" t="s">
        <v>5921</v>
      </c>
      <c r="D3102" s="410" t="s">
        <v>1813</v>
      </c>
      <c r="E3102" s="410" t="s">
        <v>5940</v>
      </c>
      <c r="F3102" s="410" t="s">
        <v>5941</v>
      </c>
      <c r="G3102" s="416">
        <v>45658</v>
      </c>
      <c r="H3102" s="410" t="s">
        <v>606</v>
      </c>
      <c r="I3102" s="417">
        <v>12</v>
      </c>
      <c r="J3102" s="417">
        <v>6</v>
      </c>
      <c r="K3102" s="417">
        <v>1</v>
      </c>
      <c r="L3102" s="417">
        <v>1</v>
      </c>
      <c r="M3102" s="410"/>
      <c r="N3102" s="410" t="s">
        <v>116</v>
      </c>
      <c r="O3102" s="85"/>
      <c r="P3102" s="85"/>
      <c r="Q3102" s="85"/>
      <c r="R3102" s="85"/>
      <c r="S3102" s="85" t="s">
        <v>1768</v>
      </c>
    </row>
    <row r="3103" spans="1:19" ht="14.5" customHeight="1">
      <c r="A3103" s="103" t="str">
        <f t="shared" si="48"/>
        <v>C1120</v>
      </c>
      <c r="B3103" s="414" t="s">
        <v>912</v>
      </c>
      <c r="C3103" s="414" t="s">
        <v>5921</v>
      </c>
      <c r="D3103" s="414" t="s">
        <v>1813</v>
      </c>
      <c r="E3103" s="414" t="s">
        <v>5922</v>
      </c>
      <c r="F3103" s="414" t="s">
        <v>5923</v>
      </c>
      <c r="G3103" s="418">
        <v>43831</v>
      </c>
      <c r="H3103" s="414" t="s">
        <v>606</v>
      </c>
      <c r="I3103" s="419">
        <v>1</v>
      </c>
      <c r="J3103" s="419">
        <v>12</v>
      </c>
      <c r="K3103" s="419">
        <v>6</v>
      </c>
      <c r="L3103" s="419">
        <v>1</v>
      </c>
      <c r="M3103" s="414"/>
      <c r="N3103" s="414" t="s">
        <v>116</v>
      </c>
      <c r="O3103" s="103"/>
      <c r="P3103" s="103"/>
      <c r="Q3103" s="103"/>
      <c r="R3103" s="103"/>
      <c r="S3103" s="103" t="s">
        <v>1768</v>
      </c>
    </row>
    <row r="3104" spans="1:19" ht="14.5" customHeight="1">
      <c r="A3104" s="103" t="str">
        <f t="shared" si="48"/>
        <v>C1120</v>
      </c>
      <c r="B3104" s="414" t="s">
        <v>912</v>
      </c>
      <c r="C3104" s="414" t="s">
        <v>5921</v>
      </c>
      <c r="D3104" s="414" t="s">
        <v>1813</v>
      </c>
      <c r="E3104" s="414" t="s">
        <v>5924</v>
      </c>
      <c r="F3104" s="414" t="s">
        <v>5925</v>
      </c>
      <c r="G3104" s="418">
        <v>43831</v>
      </c>
      <c r="H3104" s="414" t="s">
        <v>606</v>
      </c>
      <c r="I3104" s="419">
        <v>1</v>
      </c>
      <c r="J3104" s="419">
        <v>12</v>
      </c>
      <c r="K3104" s="419">
        <v>6</v>
      </c>
      <c r="L3104" s="419">
        <v>1</v>
      </c>
      <c r="M3104" s="414"/>
      <c r="N3104" s="414" t="s">
        <v>116</v>
      </c>
      <c r="O3104" s="103"/>
      <c r="P3104" s="103"/>
      <c r="Q3104" s="103"/>
      <c r="R3104" s="103"/>
      <c r="S3104" s="103" t="s">
        <v>1768</v>
      </c>
    </row>
    <row r="3105" spans="1:19" ht="14.5" customHeight="1">
      <c r="A3105" s="103" t="str">
        <f t="shared" si="48"/>
        <v>C1120</v>
      </c>
      <c r="B3105" s="414" t="s">
        <v>912</v>
      </c>
      <c r="C3105" s="414" t="s">
        <v>5921</v>
      </c>
      <c r="D3105" s="414" t="s">
        <v>1813</v>
      </c>
      <c r="E3105" s="414" t="s">
        <v>5926</v>
      </c>
      <c r="F3105" s="414" t="s">
        <v>5927</v>
      </c>
      <c r="G3105" s="418">
        <v>43831</v>
      </c>
      <c r="H3105" s="414" t="s">
        <v>606</v>
      </c>
      <c r="I3105" s="68">
        <v>1</v>
      </c>
      <c r="J3105" s="68">
        <v>12</v>
      </c>
      <c r="K3105" s="68">
        <v>6</v>
      </c>
      <c r="L3105" s="68">
        <v>1</v>
      </c>
      <c r="M3105" s="414"/>
      <c r="N3105" s="414" t="s">
        <v>116</v>
      </c>
      <c r="O3105" s="103"/>
      <c r="P3105" s="103"/>
      <c r="Q3105" s="103"/>
      <c r="R3105" s="103"/>
      <c r="S3105" s="103" t="s">
        <v>1768</v>
      </c>
    </row>
    <row r="3106" spans="1:19" ht="14.5" customHeight="1">
      <c r="A3106" s="103" t="str">
        <f t="shared" si="48"/>
        <v>C1120</v>
      </c>
      <c r="B3106" s="414" t="s">
        <v>912</v>
      </c>
      <c r="C3106" s="414" t="s">
        <v>5921</v>
      </c>
      <c r="D3106" s="414" t="s">
        <v>1813</v>
      </c>
      <c r="E3106" s="414" t="s">
        <v>5928</v>
      </c>
      <c r="F3106" s="414" t="s">
        <v>5929</v>
      </c>
      <c r="G3106" s="418">
        <v>43831</v>
      </c>
      <c r="H3106" s="414" t="s">
        <v>606</v>
      </c>
      <c r="I3106" s="68">
        <v>1</v>
      </c>
      <c r="J3106" s="68">
        <v>12</v>
      </c>
      <c r="K3106" s="68">
        <v>6</v>
      </c>
      <c r="L3106" s="68">
        <v>1</v>
      </c>
      <c r="M3106" s="414"/>
      <c r="N3106" s="414" t="s">
        <v>116</v>
      </c>
      <c r="O3106" s="103"/>
      <c r="P3106" s="103"/>
      <c r="Q3106" s="103"/>
      <c r="R3106" s="103"/>
      <c r="S3106" s="103" t="s">
        <v>1768</v>
      </c>
    </row>
    <row r="3107" spans="1:19" ht="14.5" customHeight="1">
      <c r="A3107" s="103" t="str">
        <f t="shared" si="48"/>
        <v>C1120</v>
      </c>
      <c r="B3107" s="414" t="s">
        <v>912</v>
      </c>
      <c r="C3107" s="414" t="s">
        <v>5921</v>
      </c>
      <c r="D3107" s="414" t="s">
        <v>1813</v>
      </c>
      <c r="E3107" s="414" t="s">
        <v>5930</v>
      </c>
      <c r="F3107" s="414" t="s">
        <v>5931</v>
      </c>
      <c r="G3107" s="418">
        <v>43831</v>
      </c>
      <c r="H3107" s="414" t="s">
        <v>606</v>
      </c>
      <c r="I3107" s="68">
        <v>1</v>
      </c>
      <c r="J3107" s="68">
        <v>12</v>
      </c>
      <c r="K3107" s="68">
        <v>6</v>
      </c>
      <c r="L3107" s="68">
        <v>1</v>
      </c>
      <c r="M3107" s="414"/>
      <c r="N3107" s="414" t="s">
        <v>116</v>
      </c>
      <c r="O3107" s="103"/>
      <c r="P3107" s="103"/>
      <c r="Q3107" s="103"/>
      <c r="R3107" s="103"/>
      <c r="S3107" s="103" t="s">
        <v>1768</v>
      </c>
    </row>
    <row r="3108" spans="1:19" ht="14.5" customHeight="1">
      <c r="A3108" s="103" t="str">
        <f t="shared" si="48"/>
        <v>C1120</v>
      </c>
      <c r="B3108" s="414" t="s">
        <v>912</v>
      </c>
      <c r="C3108" s="414" t="s">
        <v>5921</v>
      </c>
      <c r="D3108" s="414" t="s">
        <v>1813</v>
      </c>
      <c r="E3108" s="414" t="s">
        <v>5932</v>
      </c>
      <c r="F3108" s="414" t="s">
        <v>5933</v>
      </c>
      <c r="G3108" s="418">
        <v>45658</v>
      </c>
      <c r="H3108" s="414" t="s">
        <v>606</v>
      </c>
      <c r="I3108" s="419">
        <v>1</v>
      </c>
      <c r="J3108" s="419">
        <v>12</v>
      </c>
      <c r="K3108" s="419">
        <v>6</v>
      </c>
      <c r="L3108" s="419">
        <v>1</v>
      </c>
      <c r="M3108" s="414"/>
      <c r="N3108" s="414" t="s">
        <v>116</v>
      </c>
      <c r="O3108" s="103"/>
      <c r="P3108" s="103"/>
      <c r="Q3108" s="103"/>
      <c r="R3108" s="103"/>
      <c r="S3108" s="103" t="s">
        <v>1768</v>
      </c>
    </row>
    <row r="3109" spans="1:19" ht="14.5" customHeight="1">
      <c r="A3109" s="103" t="str">
        <f t="shared" si="48"/>
        <v>C1120</v>
      </c>
      <c r="B3109" s="414" t="s">
        <v>912</v>
      </c>
      <c r="C3109" s="414" t="s">
        <v>5921</v>
      </c>
      <c r="D3109" s="414" t="s">
        <v>1813</v>
      </c>
      <c r="E3109" s="414" t="s">
        <v>5934</v>
      </c>
      <c r="F3109" s="414" t="s">
        <v>5935</v>
      </c>
      <c r="G3109" s="418">
        <v>45658</v>
      </c>
      <c r="H3109" s="414" t="s">
        <v>606</v>
      </c>
      <c r="I3109" s="419">
        <v>1</v>
      </c>
      <c r="J3109" s="419">
        <v>12</v>
      </c>
      <c r="K3109" s="419">
        <v>6</v>
      </c>
      <c r="L3109" s="419">
        <v>1</v>
      </c>
      <c r="M3109" s="414"/>
      <c r="N3109" s="414" t="s">
        <v>116</v>
      </c>
      <c r="O3109" s="103"/>
      <c r="P3109" s="103"/>
      <c r="Q3109" s="103"/>
      <c r="R3109" s="103"/>
      <c r="S3109" s="103" t="s">
        <v>1768</v>
      </c>
    </row>
    <row r="3110" spans="1:19" ht="14.5" customHeight="1">
      <c r="A3110" s="103" t="str">
        <f t="shared" si="48"/>
        <v>C1120</v>
      </c>
      <c r="B3110" s="414" t="s">
        <v>912</v>
      </c>
      <c r="C3110" s="414" t="s">
        <v>5921</v>
      </c>
      <c r="D3110" s="414" t="s">
        <v>1813</v>
      </c>
      <c r="E3110" s="414" t="s">
        <v>5936</v>
      </c>
      <c r="F3110" s="414" t="s">
        <v>5937</v>
      </c>
      <c r="G3110" s="418">
        <v>45658</v>
      </c>
      <c r="H3110" s="414" t="s">
        <v>606</v>
      </c>
      <c r="I3110" s="68">
        <v>1</v>
      </c>
      <c r="J3110" s="68">
        <v>12</v>
      </c>
      <c r="K3110" s="68">
        <v>6</v>
      </c>
      <c r="L3110" s="68">
        <v>1</v>
      </c>
      <c r="M3110" s="414"/>
      <c r="N3110" s="414" t="s">
        <v>116</v>
      </c>
      <c r="O3110" s="103"/>
      <c r="P3110" s="103"/>
      <c r="Q3110" s="103"/>
      <c r="R3110" s="103"/>
      <c r="S3110" s="103" t="s">
        <v>1768</v>
      </c>
    </row>
    <row r="3111" spans="1:19" ht="14.5" customHeight="1">
      <c r="A3111" s="103" t="str">
        <f t="shared" si="48"/>
        <v>C1120</v>
      </c>
      <c r="B3111" s="414" t="s">
        <v>912</v>
      </c>
      <c r="C3111" s="414" t="s">
        <v>5921</v>
      </c>
      <c r="D3111" s="414" t="s">
        <v>1813</v>
      </c>
      <c r="E3111" s="414" t="s">
        <v>5938</v>
      </c>
      <c r="F3111" s="414" t="s">
        <v>5939</v>
      </c>
      <c r="G3111" s="418">
        <v>45658</v>
      </c>
      <c r="H3111" s="414" t="s">
        <v>606</v>
      </c>
      <c r="I3111" s="419">
        <v>1</v>
      </c>
      <c r="J3111" s="419">
        <v>12</v>
      </c>
      <c r="K3111" s="419">
        <v>6</v>
      </c>
      <c r="L3111" s="419">
        <v>1</v>
      </c>
      <c r="M3111" s="414"/>
      <c r="N3111" s="414" t="s">
        <v>116</v>
      </c>
      <c r="O3111" s="103"/>
      <c r="P3111" s="103"/>
      <c r="Q3111" s="103"/>
      <c r="R3111" s="103"/>
      <c r="S3111" s="103" t="s">
        <v>1768</v>
      </c>
    </row>
    <row r="3112" spans="1:19" ht="14.5" customHeight="1">
      <c r="A3112" s="103" t="str">
        <f t="shared" si="48"/>
        <v>C1120</v>
      </c>
      <c r="B3112" s="414" t="s">
        <v>912</v>
      </c>
      <c r="C3112" s="414" t="s">
        <v>5921</v>
      </c>
      <c r="D3112" s="414" t="s">
        <v>1813</v>
      </c>
      <c r="E3112" s="414" t="s">
        <v>5940</v>
      </c>
      <c r="F3112" s="414" t="s">
        <v>5941</v>
      </c>
      <c r="G3112" s="418">
        <v>45658</v>
      </c>
      <c r="H3112" s="414" t="s">
        <v>606</v>
      </c>
      <c r="I3112" s="419">
        <v>1</v>
      </c>
      <c r="J3112" s="419">
        <v>12</v>
      </c>
      <c r="K3112" s="419">
        <v>6</v>
      </c>
      <c r="L3112" s="419">
        <v>1</v>
      </c>
      <c r="M3112" s="414"/>
      <c r="N3112" s="414" t="s">
        <v>116</v>
      </c>
      <c r="O3112" s="103"/>
      <c r="P3112" s="103"/>
      <c r="Q3112" s="103"/>
      <c r="R3112" s="103"/>
      <c r="S3112" s="103" t="s">
        <v>1768</v>
      </c>
    </row>
    <row r="3113" spans="1:19" ht="14.5" customHeight="1">
      <c r="A3113" s="82" t="str">
        <f t="shared" si="48"/>
        <v>C1130</v>
      </c>
      <c r="B3113" s="410" t="s">
        <v>5942</v>
      </c>
      <c r="C3113" s="410" t="s">
        <v>5943</v>
      </c>
      <c r="D3113" s="410" t="s">
        <v>1813</v>
      </c>
      <c r="E3113" s="410" t="s">
        <v>5944</v>
      </c>
      <c r="F3113" s="410" t="s">
        <v>5945</v>
      </c>
      <c r="G3113" s="416">
        <v>45992</v>
      </c>
      <c r="H3113" s="410" t="s">
        <v>606</v>
      </c>
      <c r="I3113" s="67">
        <v>12</v>
      </c>
      <c r="J3113" s="67">
        <v>12</v>
      </c>
      <c r="K3113" s="67">
        <v>2</v>
      </c>
      <c r="L3113" s="67">
        <v>3</v>
      </c>
      <c r="M3113" s="410"/>
      <c r="N3113" s="410" t="s">
        <v>116</v>
      </c>
      <c r="O3113" s="85"/>
      <c r="P3113" s="85"/>
      <c r="Q3113" s="85"/>
      <c r="R3113" s="85"/>
      <c r="S3113" s="85" t="s">
        <v>1768</v>
      </c>
    </row>
    <row r="3114" spans="1:19" ht="14.5" customHeight="1">
      <c r="A3114" s="82" t="str">
        <f t="shared" si="48"/>
        <v>C1130</v>
      </c>
      <c r="B3114" s="410" t="s">
        <v>5942</v>
      </c>
      <c r="C3114" s="410" t="s">
        <v>5943</v>
      </c>
      <c r="D3114" s="410" t="s">
        <v>5946</v>
      </c>
      <c r="E3114" s="410" t="s">
        <v>5947</v>
      </c>
      <c r="F3114" s="410" t="s">
        <v>5948</v>
      </c>
      <c r="G3114" s="416">
        <v>40148</v>
      </c>
      <c r="H3114" s="410" t="s">
        <v>1777</v>
      </c>
      <c r="I3114" s="67">
        <v>12</v>
      </c>
      <c r="J3114" s="67">
        <v>12</v>
      </c>
      <c r="K3114" s="67">
        <v>2</v>
      </c>
      <c r="L3114" s="67">
        <v>3</v>
      </c>
      <c r="M3114" s="410"/>
      <c r="N3114" s="410" t="s">
        <v>116</v>
      </c>
      <c r="O3114" s="85"/>
      <c r="P3114" s="85"/>
      <c r="Q3114" s="85"/>
      <c r="R3114" s="85"/>
      <c r="S3114" s="85" t="s">
        <v>1768</v>
      </c>
    </row>
    <row r="3115" spans="1:19" ht="14.5" customHeight="1">
      <c r="A3115" s="103" t="str">
        <f t="shared" si="48"/>
        <v>C1130</v>
      </c>
      <c r="B3115" s="414" t="s">
        <v>5942</v>
      </c>
      <c r="C3115" s="414" t="s">
        <v>5943</v>
      </c>
      <c r="D3115" s="414" t="s">
        <v>1813</v>
      </c>
      <c r="E3115" s="414" t="s">
        <v>5944</v>
      </c>
      <c r="F3115" s="414" t="s">
        <v>5945</v>
      </c>
      <c r="G3115" s="418">
        <v>45992</v>
      </c>
      <c r="H3115" s="414" t="s">
        <v>606</v>
      </c>
      <c r="I3115" s="68">
        <v>2</v>
      </c>
      <c r="J3115" s="68">
        <v>12</v>
      </c>
      <c r="K3115" s="68">
        <v>12</v>
      </c>
      <c r="L3115" s="68">
        <v>3</v>
      </c>
      <c r="M3115" s="414"/>
      <c r="N3115" s="414" t="s">
        <v>116</v>
      </c>
      <c r="O3115" s="103"/>
      <c r="P3115" s="103"/>
      <c r="Q3115" s="103"/>
      <c r="R3115" s="103"/>
      <c r="S3115" s="103" t="s">
        <v>1768</v>
      </c>
    </row>
    <row r="3116" spans="1:19" ht="14.5" customHeight="1">
      <c r="A3116" s="103" t="str">
        <f t="shared" si="48"/>
        <v>C1130</v>
      </c>
      <c r="B3116" s="414" t="s">
        <v>5942</v>
      </c>
      <c r="C3116" s="414" t="s">
        <v>5943</v>
      </c>
      <c r="D3116" s="414" t="s">
        <v>5946</v>
      </c>
      <c r="E3116" s="414" t="s">
        <v>5947</v>
      </c>
      <c r="F3116" s="414" t="s">
        <v>5948</v>
      </c>
      <c r="G3116" s="418">
        <v>40148</v>
      </c>
      <c r="H3116" s="414" t="s">
        <v>1777</v>
      </c>
      <c r="I3116" s="68">
        <v>2</v>
      </c>
      <c r="J3116" s="68">
        <v>12</v>
      </c>
      <c r="K3116" s="68">
        <v>12</v>
      </c>
      <c r="L3116" s="68">
        <v>3</v>
      </c>
      <c r="M3116" s="414"/>
      <c r="N3116" s="414" t="s">
        <v>116</v>
      </c>
      <c r="O3116" s="103"/>
      <c r="P3116" s="103"/>
      <c r="Q3116" s="103"/>
      <c r="R3116" s="103"/>
      <c r="S3116" s="103" t="s">
        <v>1768</v>
      </c>
    </row>
    <row r="3117" spans="1:19" ht="14.5" customHeight="1">
      <c r="A3117" s="82" t="str">
        <f t="shared" si="48"/>
        <v>C1155</v>
      </c>
      <c r="B3117" s="410" t="s">
        <v>5949</v>
      </c>
      <c r="C3117" s="410" t="s">
        <v>5950</v>
      </c>
      <c r="D3117" s="410" t="s">
        <v>1813</v>
      </c>
      <c r="E3117" s="410" t="s">
        <v>5951</v>
      </c>
      <c r="F3117" s="410" t="s">
        <v>5952</v>
      </c>
      <c r="G3117" s="416">
        <v>45992</v>
      </c>
      <c r="H3117" s="410" t="s">
        <v>606</v>
      </c>
      <c r="I3117" s="417">
        <v>12</v>
      </c>
      <c r="J3117" s="417">
        <v>12</v>
      </c>
      <c r="K3117" s="417">
        <v>2</v>
      </c>
      <c r="L3117" s="417">
        <v>5</v>
      </c>
      <c r="M3117" s="410"/>
      <c r="N3117" s="410" t="s">
        <v>116</v>
      </c>
      <c r="O3117" s="85"/>
      <c r="P3117" s="85"/>
      <c r="Q3117" s="85"/>
      <c r="R3117" s="85"/>
      <c r="S3117" s="85" t="s">
        <v>1768</v>
      </c>
    </row>
    <row r="3118" spans="1:19" ht="14.5" customHeight="1">
      <c r="A3118" s="103" t="str">
        <f t="shared" si="48"/>
        <v>C1155</v>
      </c>
      <c r="B3118" s="414" t="s">
        <v>5949</v>
      </c>
      <c r="C3118" s="414" t="s">
        <v>5950</v>
      </c>
      <c r="D3118" s="414" t="s">
        <v>1813</v>
      </c>
      <c r="E3118" s="414" t="s">
        <v>5951</v>
      </c>
      <c r="F3118" s="414" t="s">
        <v>5952</v>
      </c>
      <c r="G3118" s="418">
        <v>45992</v>
      </c>
      <c r="H3118" s="414" t="s">
        <v>606</v>
      </c>
      <c r="I3118" s="419">
        <v>2</v>
      </c>
      <c r="J3118" s="419">
        <v>12</v>
      </c>
      <c r="K3118" s="419">
        <v>12</v>
      </c>
      <c r="L3118" s="419">
        <v>5</v>
      </c>
      <c r="M3118" s="414"/>
      <c r="N3118" s="414" t="s">
        <v>116</v>
      </c>
      <c r="O3118" s="103"/>
      <c r="P3118" s="103"/>
      <c r="Q3118" s="103"/>
      <c r="R3118" s="103"/>
      <c r="S3118" s="103" t="s">
        <v>1768</v>
      </c>
    </row>
    <row r="3119" spans="1:19" ht="14.5" customHeight="1">
      <c r="A3119" s="82" t="str">
        <f t="shared" si="48"/>
        <v>C1156</v>
      </c>
      <c r="B3119" s="410" t="s">
        <v>5953</v>
      </c>
      <c r="C3119" s="410" t="s">
        <v>5954</v>
      </c>
      <c r="D3119" s="410" t="s">
        <v>1813</v>
      </c>
      <c r="E3119" s="410" t="s">
        <v>5955</v>
      </c>
      <c r="F3119" s="410" t="s">
        <v>5956</v>
      </c>
      <c r="G3119" s="416">
        <v>45992</v>
      </c>
      <c r="H3119" s="410" t="s">
        <v>606</v>
      </c>
      <c r="I3119" s="417">
        <v>12</v>
      </c>
      <c r="J3119" s="417">
        <v>12</v>
      </c>
      <c r="K3119" s="417">
        <v>2</v>
      </c>
      <c r="L3119" s="417">
        <v>6</v>
      </c>
      <c r="M3119" s="410"/>
      <c r="N3119" s="410" t="s">
        <v>116</v>
      </c>
      <c r="O3119" s="85"/>
      <c r="P3119" s="85"/>
      <c r="Q3119" s="85"/>
      <c r="R3119" s="85"/>
      <c r="S3119" s="85" t="s">
        <v>1768</v>
      </c>
    </row>
    <row r="3120" spans="1:19" ht="14.5" customHeight="1">
      <c r="A3120" s="82" t="str">
        <f t="shared" si="48"/>
        <v>C1156</v>
      </c>
      <c r="B3120" s="410" t="s">
        <v>5953</v>
      </c>
      <c r="C3120" s="410" t="s">
        <v>5954</v>
      </c>
      <c r="D3120" s="410" t="s">
        <v>1813</v>
      </c>
      <c r="E3120" s="410" t="s">
        <v>5957</v>
      </c>
      <c r="F3120" s="410" t="s">
        <v>5958</v>
      </c>
      <c r="G3120" s="416">
        <v>42370</v>
      </c>
      <c r="H3120" s="410" t="s">
        <v>606</v>
      </c>
      <c r="I3120" s="417">
        <v>12</v>
      </c>
      <c r="J3120" s="417">
        <v>12</v>
      </c>
      <c r="K3120" s="417">
        <v>2</v>
      </c>
      <c r="L3120" s="417">
        <v>5</v>
      </c>
      <c r="M3120" s="410"/>
      <c r="N3120" s="410" t="s">
        <v>116</v>
      </c>
      <c r="O3120" s="85"/>
      <c r="P3120" s="85"/>
      <c r="Q3120" s="85"/>
      <c r="R3120" s="85"/>
      <c r="S3120" s="85" t="s">
        <v>1768</v>
      </c>
    </row>
    <row r="3121" spans="1:19" ht="14.5" customHeight="1">
      <c r="A3121" s="103" t="str">
        <f t="shared" si="48"/>
        <v>C1156</v>
      </c>
      <c r="B3121" s="414" t="s">
        <v>5953</v>
      </c>
      <c r="C3121" s="414" t="s">
        <v>5954</v>
      </c>
      <c r="D3121" s="414" t="s">
        <v>1813</v>
      </c>
      <c r="E3121" s="414" t="s">
        <v>5955</v>
      </c>
      <c r="F3121" s="414" t="s">
        <v>5956</v>
      </c>
      <c r="G3121" s="418">
        <v>45992</v>
      </c>
      <c r="H3121" s="414" t="s">
        <v>606</v>
      </c>
      <c r="I3121" s="419">
        <v>2</v>
      </c>
      <c r="J3121" s="419">
        <v>12</v>
      </c>
      <c r="K3121" s="419">
        <v>12</v>
      </c>
      <c r="L3121" s="419">
        <v>6</v>
      </c>
      <c r="M3121" s="414"/>
      <c r="N3121" s="414" t="s">
        <v>116</v>
      </c>
      <c r="O3121" s="103"/>
      <c r="P3121" s="103"/>
      <c r="Q3121" s="103"/>
      <c r="R3121" s="103"/>
      <c r="S3121" s="103" t="s">
        <v>1768</v>
      </c>
    </row>
    <row r="3122" spans="1:19" ht="14.5" customHeight="1">
      <c r="A3122" s="103" t="str">
        <f t="shared" si="48"/>
        <v>C1156</v>
      </c>
      <c r="B3122" s="414" t="s">
        <v>5953</v>
      </c>
      <c r="C3122" s="414" t="s">
        <v>5954</v>
      </c>
      <c r="D3122" s="414" t="s">
        <v>1813</v>
      </c>
      <c r="E3122" s="414" t="s">
        <v>5957</v>
      </c>
      <c r="F3122" s="414" t="s">
        <v>5958</v>
      </c>
      <c r="G3122" s="418">
        <v>42370</v>
      </c>
      <c r="H3122" s="414" t="s">
        <v>606</v>
      </c>
      <c r="I3122" s="419">
        <v>2</v>
      </c>
      <c r="J3122" s="419">
        <v>12</v>
      </c>
      <c r="K3122" s="419">
        <v>12</v>
      </c>
      <c r="L3122" s="419">
        <v>5</v>
      </c>
      <c r="M3122" s="414"/>
      <c r="N3122" s="414" t="s">
        <v>116</v>
      </c>
      <c r="O3122" s="103"/>
      <c r="P3122" s="103"/>
      <c r="Q3122" s="103"/>
      <c r="R3122" s="103"/>
      <c r="S3122" s="103" t="s">
        <v>1768</v>
      </c>
    </row>
    <row r="3123" spans="1:19" ht="14.5" customHeight="1">
      <c r="A3123" s="82" t="str">
        <f t="shared" si="48"/>
        <v>C1250</v>
      </c>
      <c r="B3123" s="410" t="s">
        <v>5959</v>
      </c>
      <c r="C3123" s="410" t="s">
        <v>5960</v>
      </c>
      <c r="D3123" s="410" t="s">
        <v>1813</v>
      </c>
      <c r="E3123" s="410" t="s">
        <v>5961</v>
      </c>
      <c r="F3123" s="410" t="s">
        <v>5962</v>
      </c>
      <c r="G3123" s="416">
        <v>41883</v>
      </c>
      <c r="H3123" s="410" t="s">
        <v>1777</v>
      </c>
      <c r="I3123" s="67">
        <v>13</v>
      </c>
      <c r="J3123" s="67">
        <v>8</v>
      </c>
      <c r="K3123" s="67">
        <v>1</v>
      </c>
      <c r="L3123" s="67">
        <v>1</v>
      </c>
      <c r="M3123" s="410"/>
      <c r="N3123" s="410" t="s">
        <v>116</v>
      </c>
      <c r="O3123" s="85"/>
      <c r="P3123" s="85"/>
      <c r="Q3123" s="85"/>
      <c r="R3123" s="85"/>
      <c r="S3123" s="85" t="s">
        <v>1768</v>
      </c>
    </row>
    <row r="3124" spans="1:19" ht="14.5" customHeight="1">
      <c r="A3124" s="82" t="str">
        <f t="shared" si="48"/>
        <v>C1250</v>
      </c>
      <c r="B3124" s="410" t="s">
        <v>5959</v>
      </c>
      <c r="C3124" s="410" t="s">
        <v>5960</v>
      </c>
      <c r="D3124" s="410" t="s">
        <v>1813</v>
      </c>
      <c r="E3124" s="410" t="s">
        <v>5963</v>
      </c>
      <c r="F3124" s="410" t="s">
        <v>5964</v>
      </c>
      <c r="G3124" s="416">
        <v>41883</v>
      </c>
      <c r="H3124" s="410" t="s">
        <v>1777</v>
      </c>
      <c r="I3124" s="417">
        <v>13</v>
      </c>
      <c r="J3124" s="417">
        <v>8</v>
      </c>
      <c r="K3124" s="417">
        <v>1</v>
      </c>
      <c r="L3124" s="417">
        <v>1</v>
      </c>
      <c r="M3124" s="410"/>
      <c r="N3124" s="410" t="s">
        <v>116</v>
      </c>
      <c r="O3124" s="85"/>
      <c r="P3124" s="85"/>
      <c r="Q3124" s="85"/>
      <c r="R3124" s="85"/>
      <c r="S3124" s="85" t="s">
        <v>1768</v>
      </c>
    </row>
    <row r="3125" spans="1:19" ht="14.5" customHeight="1">
      <c r="A3125" s="82" t="str">
        <f t="shared" si="48"/>
        <v>C1250</v>
      </c>
      <c r="B3125" s="410" t="s">
        <v>5959</v>
      </c>
      <c r="C3125" s="410" t="s">
        <v>5960</v>
      </c>
      <c r="D3125" s="410" t="s">
        <v>1813</v>
      </c>
      <c r="E3125" s="410" t="s">
        <v>5965</v>
      </c>
      <c r="F3125" s="410" t="s">
        <v>5966</v>
      </c>
      <c r="G3125" s="416">
        <v>41883</v>
      </c>
      <c r="H3125" s="410" t="s">
        <v>1777</v>
      </c>
      <c r="I3125" s="67">
        <v>13</v>
      </c>
      <c r="J3125" s="67">
        <v>8</v>
      </c>
      <c r="K3125" s="67">
        <v>1</v>
      </c>
      <c r="L3125" s="67">
        <v>1</v>
      </c>
      <c r="M3125" s="410"/>
      <c r="N3125" s="410" t="s">
        <v>116</v>
      </c>
      <c r="O3125" s="85"/>
      <c r="P3125" s="85"/>
      <c r="Q3125" s="85"/>
      <c r="R3125" s="85"/>
      <c r="S3125" s="85" t="s">
        <v>1768</v>
      </c>
    </row>
    <row r="3126" spans="1:19" ht="14.5" customHeight="1">
      <c r="A3126" s="82" t="str">
        <f t="shared" si="48"/>
        <v>C1250</v>
      </c>
      <c r="B3126" s="410" t="s">
        <v>5959</v>
      </c>
      <c r="C3126" s="410" t="s">
        <v>5960</v>
      </c>
      <c r="D3126" s="410" t="s">
        <v>1813</v>
      </c>
      <c r="E3126" s="410" t="s">
        <v>5967</v>
      </c>
      <c r="F3126" s="410" t="s">
        <v>5968</v>
      </c>
      <c r="G3126" s="416">
        <v>41883</v>
      </c>
      <c r="H3126" s="410" t="s">
        <v>1777</v>
      </c>
      <c r="I3126" s="67">
        <v>13</v>
      </c>
      <c r="J3126" s="67">
        <v>8</v>
      </c>
      <c r="K3126" s="67">
        <v>1</v>
      </c>
      <c r="L3126" s="67">
        <v>1</v>
      </c>
      <c r="M3126" s="410"/>
      <c r="N3126" s="410" t="s">
        <v>116</v>
      </c>
      <c r="O3126" s="85"/>
      <c r="P3126" s="85"/>
      <c r="Q3126" s="85"/>
      <c r="R3126" s="85"/>
      <c r="S3126" s="85" t="s">
        <v>1768</v>
      </c>
    </row>
    <row r="3127" spans="1:19" ht="14.5" customHeight="1">
      <c r="A3127" s="82" t="str">
        <f t="shared" si="48"/>
        <v>C1250</v>
      </c>
      <c r="B3127" s="410" t="s">
        <v>5959</v>
      </c>
      <c r="C3127" s="410" t="s">
        <v>5960</v>
      </c>
      <c r="D3127" s="410" t="s">
        <v>1813</v>
      </c>
      <c r="E3127" s="410" t="s">
        <v>5969</v>
      </c>
      <c r="F3127" s="410" t="s">
        <v>5970</v>
      </c>
      <c r="G3127" s="416">
        <v>41883</v>
      </c>
      <c r="H3127" s="410" t="s">
        <v>1777</v>
      </c>
      <c r="I3127" s="67">
        <v>13</v>
      </c>
      <c r="J3127" s="67">
        <v>8</v>
      </c>
      <c r="K3127" s="67">
        <v>1</v>
      </c>
      <c r="L3127" s="67">
        <v>1</v>
      </c>
      <c r="M3127" s="410"/>
      <c r="N3127" s="410" t="s">
        <v>116</v>
      </c>
      <c r="O3127" s="85"/>
      <c r="P3127" s="85"/>
      <c r="Q3127" s="85"/>
      <c r="R3127" s="85"/>
      <c r="S3127" s="85" t="s">
        <v>1768</v>
      </c>
    </row>
    <row r="3128" spans="1:19" ht="14.5" customHeight="1">
      <c r="A3128" s="82" t="str">
        <f t="shared" si="48"/>
        <v>C1250</v>
      </c>
      <c r="B3128" s="410" t="s">
        <v>5959</v>
      </c>
      <c r="C3128" s="410" t="s">
        <v>5960</v>
      </c>
      <c r="D3128" s="410" t="s">
        <v>1813</v>
      </c>
      <c r="E3128" s="410"/>
      <c r="F3128" s="410"/>
      <c r="G3128" s="416">
        <v>41883</v>
      </c>
      <c r="H3128" s="410" t="s">
        <v>1777</v>
      </c>
      <c r="I3128" s="417">
        <v>13</v>
      </c>
      <c r="J3128" s="417">
        <v>8</v>
      </c>
      <c r="K3128" s="417">
        <v>1</v>
      </c>
      <c r="L3128" s="417">
        <v>1</v>
      </c>
      <c r="M3128" s="410"/>
      <c r="N3128" s="410" t="s">
        <v>116</v>
      </c>
      <c r="O3128" s="85"/>
      <c r="P3128" s="85"/>
      <c r="Q3128" s="85"/>
      <c r="R3128" s="85"/>
      <c r="S3128" s="85" t="s">
        <v>1768</v>
      </c>
    </row>
    <row r="3129" spans="1:19" ht="14.5" customHeight="1">
      <c r="A3129" s="82" t="str">
        <f t="shared" si="48"/>
        <v>C1250</v>
      </c>
      <c r="B3129" s="410" t="s">
        <v>5959</v>
      </c>
      <c r="C3129" s="410" t="s">
        <v>5960</v>
      </c>
      <c r="D3129" s="410" t="s">
        <v>1813</v>
      </c>
      <c r="E3129" s="410" t="s">
        <v>5971</v>
      </c>
      <c r="F3129" s="410" t="s">
        <v>5972</v>
      </c>
      <c r="G3129" s="416">
        <v>41883</v>
      </c>
      <c r="H3129" s="410" t="s">
        <v>1777</v>
      </c>
      <c r="I3129" s="67">
        <v>13</v>
      </c>
      <c r="J3129" s="67">
        <v>8</v>
      </c>
      <c r="K3129" s="67">
        <v>1</v>
      </c>
      <c r="L3129" s="67">
        <v>1</v>
      </c>
      <c r="M3129" s="410"/>
      <c r="N3129" s="410" t="s">
        <v>116</v>
      </c>
      <c r="O3129" s="85"/>
      <c r="P3129" s="85"/>
      <c r="Q3129" s="85"/>
      <c r="R3129" s="85"/>
      <c r="S3129" s="85" t="s">
        <v>1768</v>
      </c>
    </row>
    <row r="3130" spans="1:19" ht="14.5" customHeight="1">
      <c r="A3130" s="82" t="str">
        <f t="shared" si="48"/>
        <v>C1250</v>
      </c>
      <c r="B3130" s="410" t="s">
        <v>5959</v>
      </c>
      <c r="C3130" s="410" t="s">
        <v>5960</v>
      </c>
      <c r="D3130" s="410" t="s">
        <v>1813</v>
      </c>
      <c r="E3130" s="410" t="s">
        <v>5973</v>
      </c>
      <c r="F3130" s="410" t="s">
        <v>5974</v>
      </c>
      <c r="G3130" s="416">
        <v>41913</v>
      </c>
      <c r="H3130" s="410" t="s">
        <v>623</v>
      </c>
      <c r="I3130" s="417">
        <v>13</v>
      </c>
      <c r="J3130" s="417">
        <v>8</v>
      </c>
      <c r="K3130" s="417">
        <v>1</v>
      </c>
      <c r="L3130" s="417">
        <v>1</v>
      </c>
      <c r="M3130" s="410"/>
      <c r="N3130" s="410" t="s">
        <v>116</v>
      </c>
      <c r="O3130" s="85"/>
      <c r="P3130" s="85"/>
      <c r="Q3130" s="85"/>
      <c r="R3130" s="85"/>
      <c r="S3130" s="85" t="s">
        <v>1768</v>
      </c>
    </row>
    <row r="3131" spans="1:19" ht="14.5" customHeight="1">
      <c r="A3131" s="103" t="str">
        <f t="shared" si="48"/>
        <v>C1250</v>
      </c>
      <c r="B3131" s="414" t="s">
        <v>5959</v>
      </c>
      <c r="C3131" s="414" t="s">
        <v>5960</v>
      </c>
      <c r="D3131" s="414" t="s">
        <v>1813</v>
      </c>
      <c r="E3131" s="414" t="s">
        <v>5961</v>
      </c>
      <c r="F3131" s="414" t="s">
        <v>5962</v>
      </c>
      <c r="G3131" s="418">
        <v>41883</v>
      </c>
      <c r="H3131" s="414" t="s">
        <v>1777</v>
      </c>
      <c r="I3131" s="419">
        <v>1</v>
      </c>
      <c r="J3131" s="419">
        <v>13</v>
      </c>
      <c r="K3131" s="419">
        <v>8</v>
      </c>
      <c r="L3131" s="419">
        <v>1</v>
      </c>
      <c r="M3131" s="414"/>
      <c r="N3131" s="414" t="s">
        <v>116</v>
      </c>
      <c r="O3131" s="103"/>
      <c r="P3131" s="103"/>
      <c r="Q3131" s="103"/>
      <c r="R3131" s="103"/>
      <c r="S3131" s="103" t="s">
        <v>1768</v>
      </c>
    </row>
    <row r="3132" spans="1:19" ht="14.5" customHeight="1">
      <c r="A3132" s="103" t="str">
        <f t="shared" si="48"/>
        <v>C1250</v>
      </c>
      <c r="B3132" s="414" t="s">
        <v>5959</v>
      </c>
      <c r="C3132" s="414" t="s">
        <v>5960</v>
      </c>
      <c r="D3132" s="414" t="s">
        <v>1813</v>
      </c>
      <c r="E3132" s="414" t="s">
        <v>5963</v>
      </c>
      <c r="F3132" s="414" t="s">
        <v>5964</v>
      </c>
      <c r="G3132" s="418">
        <v>41883</v>
      </c>
      <c r="H3132" s="414" t="s">
        <v>1777</v>
      </c>
      <c r="I3132" s="419">
        <v>1</v>
      </c>
      <c r="J3132" s="419">
        <v>13</v>
      </c>
      <c r="K3132" s="419">
        <v>8</v>
      </c>
      <c r="L3132" s="419">
        <v>1</v>
      </c>
      <c r="M3132" s="414"/>
      <c r="N3132" s="414" t="s">
        <v>116</v>
      </c>
      <c r="O3132" s="103"/>
      <c r="P3132" s="103"/>
      <c r="Q3132" s="103"/>
      <c r="R3132" s="103"/>
      <c r="S3132" s="103" t="s">
        <v>1768</v>
      </c>
    </row>
    <row r="3133" spans="1:19" ht="14.5" customHeight="1">
      <c r="A3133" s="103" t="str">
        <f t="shared" si="48"/>
        <v>C1250</v>
      </c>
      <c r="B3133" s="414" t="s">
        <v>5959</v>
      </c>
      <c r="C3133" s="414" t="s">
        <v>5960</v>
      </c>
      <c r="D3133" s="414" t="s">
        <v>1813</v>
      </c>
      <c r="E3133" s="414" t="s">
        <v>5965</v>
      </c>
      <c r="F3133" s="414" t="s">
        <v>5966</v>
      </c>
      <c r="G3133" s="418">
        <v>41883</v>
      </c>
      <c r="H3133" s="414" t="s">
        <v>1777</v>
      </c>
      <c r="I3133" s="419">
        <v>1</v>
      </c>
      <c r="J3133" s="419">
        <v>13</v>
      </c>
      <c r="K3133" s="419">
        <v>8</v>
      </c>
      <c r="L3133" s="419">
        <v>1</v>
      </c>
      <c r="M3133" s="414"/>
      <c r="N3133" s="414" t="s">
        <v>116</v>
      </c>
      <c r="O3133" s="103"/>
      <c r="P3133" s="103"/>
      <c r="Q3133" s="103"/>
      <c r="R3133" s="103"/>
      <c r="S3133" s="103" t="s">
        <v>1768</v>
      </c>
    </row>
    <row r="3134" spans="1:19" ht="14.5" customHeight="1">
      <c r="A3134" s="103" t="str">
        <f t="shared" si="48"/>
        <v>C1250</v>
      </c>
      <c r="B3134" s="414" t="s">
        <v>5959</v>
      </c>
      <c r="C3134" s="414" t="s">
        <v>5960</v>
      </c>
      <c r="D3134" s="414" t="s">
        <v>1813</v>
      </c>
      <c r="E3134" s="414" t="s">
        <v>5967</v>
      </c>
      <c r="F3134" s="414" t="s">
        <v>5968</v>
      </c>
      <c r="G3134" s="418">
        <v>41883</v>
      </c>
      <c r="H3134" s="414" t="s">
        <v>1777</v>
      </c>
      <c r="I3134" s="419">
        <v>1</v>
      </c>
      <c r="J3134" s="419">
        <v>13</v>
      </c>
      <c r="K3134" s="419">
        <v>8</v>
      </c>
      <c r="L3134" s="419">
        <v>1</v>
      </c>
      <c r="M3134" s="414"/>
      <c r="N3134" s="414" t="s">
        <v>116</v>
      </c>
      <c r="O3134" s="103"/>
      <c r="P3134" s="103"/>
      <c r="Q3134" s="103"/>
      <c r="R3134" s="103"/>
      <c r="S3134" s="103" t="s">
        <v>1768</v>
      </c>
    </row>
    <row r="3135" spans="1:19" ht="14.5" customHeight="1">
      <c r="A3135" s="103" t="str">
        <f t="shared" si="48"/>
        <v>C1250</v>
      </c>
      <c r="B3135" s="414" t="s">
        <v>5959</v>
      </c>
      <c r="C3135" s="414" t="s">
        <v>5960</v>
      </c>
      <c r="D3135" s="414" t="s">
        <v>1813</v>
      </c>
      <c r="E3135" s="414" t="s">
        <v>5969</v>
      </c>
      <c r="F3135" s="414" t="s">
        <v>5970</v>
      </c>
      <c r="G3135" s="418">
        <v>41883</v>
      </c>
      <c r="H3135" s="414" t="s">
        <v>1777</v>
      </c>
      <c r="I3135" s="419">
        <v>1</v>
      </c>
      <c r="J3135" s="419">
        <v>13</v>
      </c>
      <c r="K3135" s="419">
        <v>8</v>
      </c>
      <c r="L3135" s="419">
        <v>1</v>
      </c>
      <c r="M3135" s="414"/>
      <c r="N3135" s="414" t="s">
        <v>116</v>
      </c>
      <c r="O3135" s="103"/>
      <c r="P3135" s="103"/>
      <c r="Q3135" s="103"/>
      <c r="R3135" s="103"/>
      <c r="S3135" s="103" t="s">
        <v>1768</v>
      </c>
    </row>
    <row r="3136" spans="1:19" ht="14.5" customHeight="1">
      <c r="A3136" s="103" t="str">
        <f t="shared" si="48"/>
        <v>C1250</v>
      </c>
      <c r="B3136" s="414" t="s">
        <v>5959</v>
      </c>
      <c r="C3136" s="414" t="s">
        <v>5960</v>
      </c>
      <c r="D3136" s="414" t="s">
        <v>1813</v>
      </c>
      <c r="E3136" s="414"/>
      <c r="F3136" s="414"/>
      <c r="G3136" s="418">
        <v>41883</v>
      </c>
      <c r="H3136" s="414" t="s">
        <v>1777</v>
      </c>
      <c r="I3136" s="419">
        <v>1</v>
      </c>
      <c r="J3136" s="419">
        <v>13</v>
      </c>
      <c r="K3136" s="419">
        <v>8</v>
      </c>
      <c r="L3136" s="419">
        <v>1</v>
      </c>
      <c r="M3136" s="414"/>
      <c r="N3136" s="414" t="s">
        <v>116</v>
      </c>
      <c r="O3136" s="103"/>
      <c r="P3136" s="103"/>
      <c r="Q3136" s="103"/>
      <c r="R3136" s="103"/>
      <c r="S3136" s="103" t="s">
        <v>1768</v>
      </c>
    </row>
    <row r="3137" spans="1:19" ht="14.5" customHeight="1">
      <c r="A3137" s="103" t="str">
        <f t="shared" si="48"/>
        <v>C1250</v>
      </c>
      <c r="B3137" s="414" t="s">
        <v>5959</v>
      </c>
      <c r="C3137" s="414" t="s">
        <v>5960</v>
      </c>
      <c r="D3137" s="414" t="s">
        <v>1813</v>
      </c>
      <c r="E3137" s="414" t="s">
        <v>5971</v>
      </c>
      <c r="F3137" s="414" t="s">
        <v>5972</v>
      </c>
      <c r="G3137" s="418">
        <v>41883</v>
      </c>
      <c r="H3137" s="414" t="s">
        <v>1777</v>
      </c>
      <c r="I3137" s="419">
        <v>1</v>
      </c>
      <c r="J3137" s="419">
        <v>13</v>
      </c>
      <c r="K3137" s="419">
        <v>8</v>
      </c>
      <c r="L3137" s="419">
        <v>1</v>
      </c>
      <c r="M3137" s="414"/>
      <c r="N3137" s="414" t="s">
        <v>116</v>
      </c>
      <c r="O3137" s="103"/>
      <c r="P3137" s="103"/>
      <c r="Q3137" s="103"/>
      <c r="R3137" s="103"/>
      <c r="S3137" s="103" t="s">
        <v>1768</v>
      </c>
    </row>
    <row r="3138" spans="1:19" ht="14.5" customHeight="1">
      <c r="A3138" s="103" t="str">
        <f t="shared" ref="A3138:A3201" si="49">LEFT(B3138,5)</f>
        <v>C1250</v>
      </c>
      <c r="B3138" s="414" t="s">
        <v>5959</v>
      </c>
      <c r="C3138" s="414" t="s">
        <v>5960</v>
      </c>
      <c r="D3138" s="414" t="s">
        <v>1813</v>
      </c>
      <c r="E3138" s="414" t="s">
        <v>5973</v>
      </c>
      <c r="F3138" s="414" t="s">
        <v>5974</v>
      </c>
      <c r="G3138" s="418">
        <v>41913</v>
      </c>
      <c r="H3138" s="414" t="s">
        <v>623</v>
      </c>
      <c r="I3138" s="419">
        <v>1</v>
      </c>
      <c r="J3138" s="419">
        <v>13</v>
      </c>
      <c r="K3138" s="419">
        <v>8</v>
      </c>
      <c r="L3138" s="419">
        <v>1</v>
      </c>
      <c r="M3138" s="414"/>
      <c r="N3138" s="414" t="s">
        <v>116</v>
      </c>
      <c r="O3138" s="103"/>
      <c r="P3138" s="103"/>
      <c r="Q3138" s="103"/>
      <c r="R3138" s="103"/>
      <c r="S3138" s="103" t="s">
        <v>1768</v>
      </c>
    </row>
    <row r="3139" spans="1:19" ht="14.5" customHeight="1">
      <c r="A3139" s="82" t="str">
        <f t="shared" si="49"/>
        <v>C1261</v>
      </c>
      <c r="B3139" s="410" t="s">
        <v>5975</v>
      </c>
      <c r="C3139" s="410" t="s">
        <v>5976</v>
      </c>
      <c r="D3139" s="410" t="s">
        <v>1813</v>
      </c>
      <c r="E3139" s="410" t="s">
        <v>5977</v>
      </c>
      <c r="F3139" s="410" t="s">
        <v>5978</v>
      </c>
      <c r="G3139" s="416">
        <v>41883</v>
      </c>
      <c r="H3139" s="410" t="s">
        <v>1777</v>
      </c>
      <c r="I3139" s="417">
        <v>12</v>
      </c>
      <c r="J3139" s="417">
        <v>8</v>
      </c>
      <c r="K3139" s="417">
        <v>1</v>
      </c>
      <c r="L3139" s="417">
        <v>1</v>
      </c>
      <c r="M3139" s="410"/>
      <c r="N3139" s="410" t="s">
        <v>116</v>
      </c>
      <c r="O3139" s="85"/>
      <c r="P3139" s="85"/>
      <c r="Q3139" s="85"/>
      <c r="R3139" s="85"/>
      <c r="S3139" s="85" t="s">
        <v>1768</v>
      </c>
    </row>
    <row r="3140" spans="1:19" ht="14.5" customHeight="1">
      <c r="A3140" s="82" t="str">
        <f t="shared" si="49"/>
        <v>C1261</v>
      </c>
      <c r="B3140" s="410" t="s">
        <v>5975</v>
      </c>
      <c r="C3140" s="410" t="s">
        <v>5976</v>
      </c>
      <c r="D3140" s="410" t="s">
        <v>1813</v>
      </c>
      <c r="E3140" s="410" t="s">
        <v>5979</v>
      </c>
      <c r="F3140" s="410" t="s">
        <v>5980</v>
      </c>
      <c r="G3140" s="416">
        <v>41883</v>
      </c>
      <c r="H3140" s="410" t="s">
        <v>1777</v>
      </c>
      <c r="I3140" s="417">
        <v>12</v>
      </c>
      <c r="J3140" s="417">
        <v>8</v>
      </c>
      <c r="K3140" s="417">
        <v>1</v>
      </c>
      <c r="L3140" s="417">
        <v>1</v>
      </c>
      <c r="M3140" s="410"/>
      <c r="N3140" s="410" t="s">
        <v>116</v>
      </c>
      <c r="O3140" s="85"/>
      <c r="P3140" s="85"/>
      <c r="Q3140" s="85"/>
      <c r="R3140" s="85"/>
      <c r="S3140" s="85" t="s">
        <v>1768</v>
      </c>
    </row>
    <row r="3141" spans="1:19" ht="14.5" customHeight="1">
      <c r="A3141" s="82" t="str">
        <f t="shared" si="49"/>
        <v>C1261</v>
      </c>
      <c r="B3141" s="410" t="s">
        <v>5975</v>
      </c>
      <c r="C3141" s="410" t="s">
        <v>5976</v>
      </c>
      <c r="D3141" s="410" t="s">
        <v>1813</v>
      </c>
      <c r="E3141" s="410" t="s">
        <v>5981</v>
      </c>
      <c r="F3141" s="410" t="s">
        <v>5982</v>
      </c>
      <c r="G3141" s="416">
        <v>41883</v>
      </c>
      <c r="H3141" s="410" t="s">
        <v>623</v>
      </c>
      <c r="I3141" s="67">
        <v>12</v>
      </c>
      <c r="J3141" s="67">
        <v>8</v>
      </c>
      <c r="K3141" s="67">
        <v>1</v>
      </c>
      <c r="L3141" s="67">
        <v>1</v>
      </c>
      <c r="M3141" s="410"/>
      <c r="N3141" s="410" t="s">
        <v>116</v>
      </c>
      <c r="O3141" s="85"/>
      <c r="P3141" s="85"/>
      <c r="Q3141" s="85"/>
      <c r="R3141" s="85"/>
      <c r="S3141" s="85" t="s">
        <v>1768</v>
      </c>
    </row>
    <row r="3142" spans="1:19" ht="14.5" customHeight="1">
      <c r="A3142" s="82" t="str">
        <f t="shared" si="49"/>
        <v>C1261</v>
      </c>
      <c r="B3142" s="410" t="s">
        <v>5975</v>
      </c>
      <c r="C3142" s="410" t="s">
        <v>5976</v>
      </c>
      <c r="D3142" s="410" t="s">
        <v>1813</v>
      </c>
      <c r="E3142" s="410" t="s">
        <v>5983</v>
      </c>
      <c r="F3142" s="410" t="s">
        <v>5984</v>
      </c>
      <c r="G3142" s="416">
        <v>41883</v>
      </c>
      <c r="H3142" s="410" t="s">
        <v>1777</v>
      </c>
      <c r="I3142" s="67">
        <v>12</v>
      </c>
      <c r="J3142" s="67">
        <v>8</v>
      </c>
      <c r="K3142" s="67">
        <v>1</v>
      </c>
      <c r="L3142" s="67">
        <v>1</v>
      </c>
      <c r="M3142" s="410"/>
      <c r="N3142" s="410" t="s">
        <v>116</v>
      </c>
      <c r="O3142" s="85"/>
      <c r="P3142" s="85"/>
      <c r="Q3142" s="85"/>
      <c r="R3142" s="85"/>
      <c r="S3142" s="85" t="s">
        <v>1768</v>
      </c>
    </row>
    <row r="3143" spans="1:19" ht="14.5" customHeight="1">
      <c r="A3143" s="82" t="str">
        <f t="shared" si="49"/>
        <v>C1261</v>
      </c>
      <c r="B3143" s="410" t="s">
        <v>5975</v>
      </c>
      <c r="C3143" s="410" t="s">
        <v>5976</v>
      </c>
      <c r="D3143" s="410" t="s">
        <v>1813</v>
      </c>
      <c r="E3143" s="410" t="s">
        <v>5985</v>
      </c>
      <c r="F3143" s="410" t="s">
        <v>5986</v>
      </c>
      <c r="G3143" s="416">
        <v>41883</v>
      </c>
      <c r="H3143" s="410" t="s">
        <v>1777</v>
      </c>
      <c r="I3143" s="417">
        <v>12</v>
      </c>
      <c r="J3143" s="417">
        <v>8</v>
      </c>
      <c r="K3143" s="417">
        <v>1</v>
      </c>
      <c r="L3143" s="417">
        <v>1</v>
      </c>
      <c r="M3143" s="410"/>
      <c r="N3143" s="410" t="s">
        <v>116</v>
      </c>
      <c r="O3143" s="85"/>
      <c r="P3143" s="85"/>
      <c r="Q3143" s="85"/>
      <c r="R3143" s="85"/>
      <c r="S3143" s="85" t="s">
        <v>1768</v>
      </c>
    </row>
    <row r="3144" spans="1:19" ht="14.5" customHeight="1">
      <c r="A3144" s="82" t="str">
        <f t="shared" si="49"/>
        <v>C1261</v>
      </c>
      <c r="B3144" s="410" t="s">
        <v>5975</v>
      </c>
      <c r="C3144" s="410" t="s">
        <v>5976</v>
      </c>
      <c r="D3144" s="410" t="s">
        <v>1813</v>
      </c>
      <c r="E3144" s="410" t="s">
        <v>5987</v>
      </c>
      <c r="F3144" s="410" t="s">
        <v>5988</v>
      </c>
      <c r="G3144" s="416">
        <v>41883</v>
      </c>
      <c r="H3144" s="410" t="s">
        <v>1777</v>
      </c>
      <c r="I3144" s="417">
        <v>12</v>
      </c>
      <c r="J3144" s="417">
        <v>8</v>
      </c>
      <c r="K3144" s="417">
        <v>1</v>
      </c>
      <c r="L3144" s="417">
        <v>1</v>
      </c>
      <c r="M3144" s="410"/>
      <c r="N3144" s="410" t="s">
        <v>116</v>
      </c>
      <c r="O3144" s="85"/>
      <c r="P3144" s="85"/>
      <c r="Q3144" s="85"/>
      <c r="R3144" s="85"/>
      <c r="S3144" s="85" t="s">
        <v>1768</v>
      </c>
    </row>
    <row r="3145" spans="1:19" ht="14.5" customHeight="1">
      <c r="A3145" s="103" t="str">
        <f t="shared" si="49"/>
        <v>C1261</v>
      </c>
      <c r="B3145" s="414" t="s">
        <v>5975</v>
      </c>
      <c r="C3145" s="414" t="s">
        <v>5976</v>
      </c>
      <c r="D3145" s="414" t="s">
        <v>1813</v>
      </c>
      <c r="E3145" s="414" t="s">
        <v>5977</v>
      </c>
      <c r="F3145" s="414" t="s">
        <v>5978</v>
      </c>
      <c r="G3145" s="418">
        <v>41883</v>
      </c>
      <c r="H3145" s="414" t="s">
        <v>1777</v>
      </c>
      <c r="I3145" s="419">
        <v>1</v>
      </c>
      <c r="J3145" s="419">
        <v>12</v>
      </c>
      <c r="K3145" s="419">
        <v>8</v>
      </c>
      <c r="L3145" s="419">
        <v>1</v>
      </c>
      <c r="M3145" s="414"/>
      <c r="N3145" s="414" t="s">
        <v>116</v>
      </c>
      <c r="O3145" s="103"/>
      <c r="P3145" s="103"/>
      <c r="Q3145" s="103"/>
      <c r="R3145" s="103"/>
      <c r="S3145" s="103" t="s">
        <v>1768</v>
      </c>
    </row>
    <row r="3146" spans="1:19" ht="14.5" customHeight="1">
      <c r="A3146" s="103" t="str">
        <f t="shared" si="49"/>
        <v>C1261</v>
      </c>
      <c r="B3146" s="414" t="s">
        <v>5975</v>
      </c>
      <c r="C3146" s="414" t="s">
        <v>5976</v>
      </c>
      <c r="D3146" s="414" t="s">
        <v>1813</v>
      </c>
      <c r="E3146" s="414" t="s">
        <v>5979</v>
      </c>
      <c r="F3146" s="414" t="s">
        <v>5980</v>
      </c>
      <c r="G3146" s="418">
        <v>41883</v>
      </c>
      <c r="H3146" s="414" t="s">
        <v>1777</v>
      </c>
      <c r="I3146" s="419">
        <v>1</v>
      </c>
      <c r="J3146" s="419">
        <v>12</v>
      </c>
      <c r="K3146" s="419">
        <v>8</v>
      </c>
      <c r="L3146" s="419">
        <v>1</v>
      </c>
      <c r="M3146" s="414"/>
      <c r="N3146" s="414" t="s">
        <v>116</v>
      </c>
      <c r="O3146" s="103"/>
      <c r="P3146" s="103"/>
      <c r="Q3146" s="103"/>
      <c r="R3146" s="103"/>
      <c r="S3146" s="103" t="s">
        <v>1768</v>
      </c>
    </row>
    <row r="3147" spans="1:19" ht="14.5" customHeight="1">
      <c r="A3147" s="103" t="str">
        <f t="shared" si="49"/>
        <v>C1261</v>
      </c>
      <c r="B3147" s="414" t="s">
        <v>5975</v>
      </c>
      <c r="C3147" s="414" t="s">
        <v>5976</v>
      </c>
      <c r="D3147" s="414" t="s">
        <v>1813</v>
      </c>
      <c r="E3147" s="414" t="s">
        <v>5981</v>
      </c>
      <c r="F3147" s="414" t="s">
        <v>5982</v>
      </c>
      <c r="G3147" s="418">
        <v>41883</v>
      </c>
      <c r="H3147" s="414" t="s">
        <v>623</v>
      </c>
      <c r="I3147" s="419">
        <v>1</v>
      </c>
      <c r="J3147" s="419">
        <v>12</v>
      </c>
      <c r="K3147" s="419">
        <v>8</v>
      </c>
      <c r="L3147" s="419">
        <v>1</v>
      </c>
      <c r="M3147" s="414"/>
      <c r="N3147" s="414" t="s">
        <v>116</v>
      </c>
      <c r="O3147" s="103"/>
      <c r="P3147" s="103"/>
      <c r="Q3147" s="103"/>
      <c r="R3147" s="103"/>
      <c r="S3147" s="103" t="s">
        <v>1768</v>
      </c>
    </row>
    <row r="3148" spans="1:19" ht="14.5" customHeight="1">
      <c r="A3148" s="103" t="str">
        <f t="shared" si="49"/>
        <v>C1261</v>
      </c>
      <c r="B3148" s="414" t="s">
        <v>5975</v>
      </c>
      <c r="C3148" s="414" t="s">
        <v>5976</v>
      </c>
      <c r="D3148" s="414" t="s">
        <v>1813</v>
      </c>
      <c r="E3148" s="414" t="s">
        <v>5983</v>
      </c>
      <c r="F3148" s="414" t="s">
        <v>5984</v>
      </c>
      <c r="G3148" s="418">
        <v>41883</v>
      </c>
      <c r="H3148" s="414" t="s">
        <v>1777</v>
      </c>
      <c r="I3148" s="419">
        <v>1</v>
      </c>
      <c r="J3148" s="419">
        <v>12</v>
      </c>
      <c r="K3148" s="419">
        <v>8</v>
      </c>
      <c r="L3148" s="419">
        <v>1</v>
      </c>
      <c r="M3148" s="414"/>
      <c r="N3148" s="414" t="s">
        <v>116</v>
      </c>
      <c r="O3148" s="103"/>
      <c r="P3148" s="103"/>
      <c r="Q3148" s="103"/>
      <c r="R3148" s="103"/>
      <c r="S3148" s="103" t="s">
        <v>1768</v>
      </c>
    </row>
    <row r="3149" spans="1:19" ht="14.5" customHeight="1">
      <c r="A3149" s="103" t="str">
        <f t="shared" si="49"/>
        <v>C1261</v>
      </c>
      <c r="B3149" s="414" t="s">
        <v>5975</v>
      </c>
      <c r="C3149" s="414" t="s">
        <v>5976</v>
      </c>
      <c r="D3149" s="414" t="s">
        <v>1813</v>
      </c>
      <c r="E3149" s="414" t="s">
        <v>5985</v>
      </c>
      <c r="F3149" s="414" t="s">
        <v>5986</v>
      </c>
      <c r="G3149" s="418">
        <v>41883</v>
      </c>
      <c r="H3149" s="414" t="s">
        <v>1777</v>
      </c>
      <c r="I3149" s="419">
        <v>1</v>
      </c>
      <c r="J3149" s="419">
        <v>12</v>
      </c>
      <c r="K3149" s="419">
        <v>8</v>
      </c>
      <c r="L3149" s="419">
        <v>1</v>
      </c>
      <c r="M3149" s="414"/>
      <c r="N3149" s="414" t="s">
        <v>116</v>
      </c>
      <c r="O3149" s="103"/>
      <c r="P3149" s="103"/>
      <c r="Q3149" s="103"/>
      <c r="R3149" s="103"/>
      <c r="S3149" s="103" t="s">
        <v>1768</v>
      </c>
    </row>
    <row r="3150" spans="1:19" ht="14.5" customHeight="1">
      <c r="A3150" s="103" t="str">
        <f t="shared" si="49"/>
        <v>C1261</v>
      </c>
      <c r="B3150" s="414" t="s">
        <v>5975</v>
      </c>
      <c r="C3150" s="414" t="s">
        <v>5976</v>
      </c>
      <c r="D3150" s="414" t="s">
        <v>1813</v>
      </c>
      <c r="E3150" s="414" t="s">
        <v>5987</v>
      </c>
      <c r="F3150" s="414" t="s">
        <v>5988</v>
      </c>
      <c r="G3150" s="418">
        <v>41883</v>
      </c>
      <c r="H3150" s="414" t="s">
        <v>1777</v>
      </c>
      <c r="I3150" s="419">
        <v>1</v>
      </c>
      <c r="J3150" s="419">
        <v>12</v>
      </c>
      <c r="K3150" s="419">
        <v>8</v>
      </c>
      <c r="L3150" s="419">
        <v>1</v>
      </c>
      <c r="M3150" s="414"/>
      <c r="N3150" s="414" t="s">
        <v>116</v>
      </c>
      <c r="O3150" s="103"/>
      <c r="P3150" s="103"/>
      <c r="Q3150" s="103"/>
      <c r="R3150" s="103"/>
      <c r="S3150" s="103" t="s">
        <v>1768</v>
      </c>
    </row>
    <row r="3151" spans="1:19" ht="14.5" customHeight="1">
      <c r="A3151" s="82" t="str">
        <f t="shared" si="49"/>
        <v>C1280</v>
      </c>
      <c r="B3151" s="432" t="s">
        <v>5989</v>
      </c>
      <c r="C3151" s="433" t="s">
        <v>5990</v>
      </c>
      <c r="D3151" s="422"/>
      <c r="E3151" s="422"/>
      <c r="F3151" s="422"/>
      <c r="G3151" s="422"/>
      <c r="H3151" s="422"/>
      <c r="I3151" s="423">
        <v>0</v>
      </c>
      <c r="J3151" s="423">
        <v>0</v>
      </c>
      <c r="K3151" s="423">
        <v>0</v>
      </c>
      <c r="L3151" s="412"/>
      <c r="M3151" s="412"/>
      <c r="N3151" s="412"/>
      <c r="O3151" s="85"/>
      <c r="P3151" s="85"/>
      <c r="Q3151" s="85"/>
      <c r="R3151" s="85"/>
      <c r="S3151" s="85"/>
    </row>
    <row r="3152" spans="1:19" ht="14.5" customHeight="1">
      <c r="A3152" s="103" t="str">
        <f t="shared" si="49"/>
        <v>C1280</v>
      </c>
      <c r="B3152" s="434" t="s">
        <v>5989</v>
      </c>
      <c r="C3152" s="435" t="s">
        <v>5990</v>
      </c>
      <c r="D3152" s="426"/>
      <c r="E3152" s="426"/>
      <c r="F3152" s="426"/>
      <c r="G3152" s="426"/>
      <c r="H3152" s="426"/>
      <c r="I3152" s="427">
        <v>0</v>
      </c>
      <c r="J3152" s="427">
        <v>0</v>
      </c>
      <c r="K3152" s="427">
        <v>0</v>
      </c>
      <c r="L3152" s="413"/>
      <c r="M3152" s="413"/>
      <c r="N3152" s="413"/>
      <c r="O3152" s="103"/>
      <c r="P3152" s="103"/>
      <c r="Q3152" s="103"/>
      <c r="R3152" s="103"/>
      <c r="S3152" s="103"/>
    </row>
    <row r="3153" spans="1:19" ht="14.5" customHeight="1">
      <c r="A3153" s="82" t="str">
        <f t="shared" si="49"/>
        <v>C1280</v>
      </c>
      <c r="B3153" s="410" t="s">
        <v>5991</v>
      </c>
      <c r="C3153" s="410" t="s">
        <v>5992</v>
      </c>
      <c r="D3153" s="410" t="s">
        <v>1813</v>
      </c>
      <c r="E3153" s="410" t="s">
        <v>5993</v>
      </c>
      <c r="F3153" s="410" t="s">
        <v>5994</v>
      </c>
      <c r="G3153" s="416">
        <v>45658</v>
      </c>
      <c r="H3153" s="410" t="s">
        <v>606</v>
      </c>
      <c r="I3153" s="417">
        <v>0</v>
      </c>
      <c r="J3153" s="417">
        <v>0</v>
      </c>
      <c r="K3153" s="417">
        <v>0</v>
      </c>
      <c r="L3153" s="417">
        <v>0</v>
      </c>
      <c r="M3153" s="410"/>
      <c r="N3153" s="410">
        <v>7</v>
      </c>
      <c r="O3153" s="85"/>
      <c r="P3153" s="85"/>
      <c r="Q3153" s="85"/>
      <c r="R3153" s="85"/>
      <c r="S3153" s="85" t="s">
        <v>1768</v>
      </c>
    </row>
    <row r="3154" spans="1:19" ht="14.5" customHeight="1">
      <c r="A3154" s="82" t="str">
        <f t="shared" si="49"/>
        <v>C1280</v>
      </c>
      <c r="B3154" s="410" t="s">
        <v>5991</v>
      </c>
      <c r="C3154" s="410" t="s">
        <v>5992</v>
      </c>
      <c r="D3154" s="410" t="s">
        <v>1813</v>
      </c>
      <c r="E3154" s="410" t="s">
        <v>5995</v>
      </c>
      <c r="F3154" s="410" t="s">
        <v>5996</v>
      </c>
      <c r="G3154" s="416">
        <v>45658</v>
      </c>
      <c r="H3154" s="410" t="s">
        <v>606</v>
      </c>
      <c r="I3154" s="417">
        <v>0</v>
      </c>
      <c r="J3154" s="417">
        <v>0</v>
      </c>
      <c r="K3154" s="417">
        <v>0</v>
      </c>
      <c r="L3154" s="417">
        <v>0</v>
      </c>
      <c r="M3154" s="410"/>
      <c r="N3154" s="410">
        <v>7</v>
      </c>
      <c r="O3154" s="85"/>
      <c r="P3154" s="85"/>
      <c r="Q3154" s="85"/>
      <c r="R3154" s="85"/>
      <c r="S3154" s="85" t="s">
        <v>1768</v>
      </c>
    </row>
    <row r="3155" spans="1:19" ht="14.5" customHeight="1">
      <c r="A3155" s="82" t="str">
        <f t="shared" si="49"/>
        <v>C1280</v>
      </c>
      <c r="B3155" s="410" t="s">
        <v>5991</v>
      </c>
      <c r="C3155" s="410" t="s">
        <v>5992</v>
      </c>
      <c r="D3155" s="410" t="s">
        <v>1813</v>
      </c>
      <c r="E3155" s="410" t="s">
        <v>5997</v>
      </c>
      <c r="F3155" s="410" t="s">
        <v>5998</v>
      </c>
      <c r="G3155" s="416">
        <v>45658</v>
      </c>
      <c r="H3155" s="410" t="s">
        <v>606</v>
      </c>
      <c r="I3155" s="417">
        <v>0</v>
      </c>
      <c r="J3155" s="417">
        <v>0</v>
      </c>
      <c r="K3155" s="417">
        <v>0</v>
      </c>
      <c r="L3155" s="417">
        <v>0</v>
      </c>
      <c r="M3155" s="410"/>
      <c r="N3155" s="410">
        <v>7</v>
      </c>
      <c r="O3155" s="85"/>
      <c r="P3155" s="85"/>
      <c r="Q3155" s="85"/>
      <c r="R3155" s="85"/>
      <c r="S3155" s="85" t="s">
        <v>1768</v>
      </c>
    </row>
    <row r="3156" spans="1:19" ht="14.5" customHeight="1">
      <c r="A3156" s="82" t="str">
        <f t="shared" si="49"/>
        <v>C1280</v>
      </c>
      <c r="B3156" s="410" t="s">
        <v>5991</v>
      </c>
      <c r="C3156" s="410" t="s">
        <v>5992</v>
      </c>
      <c r="D3156" s="410" t="s">
        <v>1813</v>
      </c>
      <c r="E3156" s="410" t="s">
        <v>5999</v>
      </c>
      <c r="F3156" s="410" t="s">
        <v>6000</v>
      </c>
      <c r="G3156" s="416">
        <v>45658</v>
      </c>
      <c r="H3156" s="410" t="s">
        <v>606</v>
      </c>
      <c r="I3156" s="417">
        <v>0</v>
      </c>
      <c r="J3156" s="417">
        <v>0</v>
      </c>
      <c r="K3156" s="417">
        <v>0</v>
      </c>
      <c r="L3156" s="417">
        <v>0</v>
      </c>
      <c r="M3156" s="410"/>
      <c r="N3156" s="410">
        <v>7</v>
      </c>
      <c r="O3156" s="85"/>
      <c r="P3156" s="85"/>
      <c r="Q3156" s="85"/>
      <c r="R3156" s="85"/>
      <c r="S3156" s="85" t="s">
        <v>1768</v>
      </c>
    </row>
    <row r="3157" spans="1:19" ht="14.5" customHeight="1">
      <c r="A3157" s="82" t="str">
        <f t="shared" si="49"/>
        <v>C1280</v>
      </c>
      <c r="B3157" s="410" t="s">
        <v>5991</v>
      </c>
      <c r="C3157" s="410" t="s">
        <v>5992</v>
      </c>
      <c r="D3157" s="410" t="s">
        <v>1813</v>
      </c>
      <c r="E3157" s="410" t="s">
        <v>6001</v>
      </c>
      <c r="F3157" s="410" t="s">
        <v>6002</v>
      </c>
      <c r="G3157" s="416">
        <v>45658</v>
      </c>
      <c r="H3157" s="410" t="s">
        <v>606</v>
      </c>
      <c r="I3157" s="417">
        <v>0</v>
      </c>
      <c r="J3157" s="417">
        <v>0</v>
      </c>
      <c r="K3157" s="417">
        <v>0</v>
      </c>
      <c r="L3157" s="417">
        <v>0</v>
      </c>
      <c r="M3157" s="410"/>
      <c r="N3157" s="410">
        <v>7</v>
      </c>
      <c r="O3157" s="85"/>
      <c r="P3157" s="85"/>
      <c r="Q3157" s="85"/>
      <c r="R3157" s="85"/>
      <c r="S3157" s="85" t="s">
        <v>1768</v>
      </c>
    </row>
    <row r="3158" spans="1:19" ht="14.5" customHeight="1">
      <c r="A3158" s="82" t="str">
        <f t="shared" si="49"/>
        <v>C1280</v>
      </c>
      <c r="B3158" s="410" t="s">
        <v>5991</v>
      </c>
      <c r="C3158" s="410" t="s">
        <v>5992</v>
      </c>
      <c r="D3158" s="410" t="s">
        <v>1813</v>
      </c>
      <c r="E3158" s="410" t="s">
        <v>6003</v>
      </c>
      <c r="F3158" s="410" t="s">
        <v>6004</v>
      </c>
      <c r="G3158" s="416">
        <v>45658</v>
      </c>
      <c r="H3158" s="410" t="s">
        <v>606</v>
      </c>
      <c r="I3158" s="417">
        <v>0</v>
      </c>
      <c r="J3158" s="417">
        <v>0</v>
      </c>
      <c r="K3158" s="417">
        <v>0</v>
      </c>
      <c r="L3158" s="417">
        <v>0</v>
      </c>
      <c r="M3158" s="410"/>
      <c r="N3158" s="410">
        <v>7</v>
      </c>
      <c r="O3158" s="85"/>
      <c r="P3158" s="85"/>
      <c r="Q3158" s="85"/>
      <c r="R3158" s="85"/>
      <c r="S3158" s="85" t="s">
        <v>1768</v>
      </c>
    </row>
    <row r="3159" spans="1:19" ht="14.5" customHeight="1">
      <c r="A3159" s="82" t="str">
        <f t="shared" si="49"/>
        <v>C1280</v>
      </c>
      <c r="B3159" s="410" t="s">
        <v>5991</v>
      </c>
      <c r="C3159" s="410" t="s">
        <v>5992</v>
      </c>
      <c r="D3159" s="410" t="s">
        <v>1813</v>
      </c>
      <c r="E3159" s="410" t="s">
        <v>6005</v>
      </c>
      <c r="F3159" s="410" t="s">
        <v>6006</v>
      </c>
      <c r="G3159" s="416">
        <v>45658</v>
      </c>
      <c r="H3159" s="410" t="s">
        <v>606</v>
      </c>
      <c r="I3159" s="417">
        <v>0</v>
      </c>
      <c r="J3159" s="417">
        <v>0</v>
      </c>
      <c r="K3159" s="417">
        <v>0</v>
      </c>
      <c r="L3159" s="417">
        <v>0</v>
      </c>
      <c r="M3159" s="410"/>
      <c r="N3159" s="410">
        <v>7</v>
      </c>
      <c r="O3159" s="85"/>
      <c r="P3159" s="85"/>
      <c r="Q3159" s="85"/>
      <c r="R3159" s="85"/>
      <c r="S3159" s="85" t="s">
        <v>1768</v>
      </c>
    </row>
    <row r="3160" spans="1:19" ht="14.5" customHeight="1">
      <c r="A3160" s="82" t="str">
        <f t="shared" si="49"/>
        <v>C1280</v>
      </c>
      <c r="B3160" s="410" t="s">
        <v>5991</v>
      </c>
      <c r="C3160" s="410" t="s">
        <v>5992</v>
      </c>
      <c r="D3160" s="410" t="s">
        <v>1813</v>
      </c>
      <c r="E3160" s="410" t="s">
        <v>6007</v>
      </c>
      <c r="F3160" s="410" t="s">
        <v>6008</v>
      </c>
      <c r="G3160" s="416">
        <v>45658</v>
      </c>
      <c r="H3160" s="410" t="s">
        <v>606</v>
      </c>
      <c r="I3160" s="417">
        <v>0</v>
      </c>
      <c r="J3160" s="417">
        <v>0</v>
      </c>
      <c r="K3160" s="417">
        <v>0</v>
      </c>
      <c r="L3160" s="417">
        <v>0</v>
      </c>
      <c r="M3160" s="410"/>
      <c r="N3160" s="410">
        <v>7</v>
      </c>
      <c r="O3160" s="85"/>
      <c r="P3160" s="85"/>
      <c r="Q3160" s="85"/>
      <c r="R3160" s="85"/>
      <c r="S3160" s="85" t="s">
        <v>1768</v>
      </c>
    </row>
    <row r="3161" spans="1:19" ht="14.5" customHeight="1">
      <c r="A3161" s="82" t="str">
        <f t="shared" si="49"/>
        <v>C1280</v>
      </c>
      <c r="B3161" s="410" t="s">
        <v>5991</v>
      </c>
      <c r="C3161" s="410" t="s">
        <v>5992</v>
      </c>
      <c r="D3161" s="410" t="s">
        <v>1813</v>
      </c>
      <c r="E3161" s="410" t="s">
        <v>6009</v>
      </c>
      <c r="F3161" s="410" t="s">
        <v>6010</v>
      </c>
      <c r="G3161" s="416">
        <v>45658</v>
      </c>
      <c r="H3161" s="410" t="s">
        <v>606</v>
      </c>
      <c r="I3161" s="417">
        <v>0</v>
      </c>
      <c r="J3161" s="417">
        <v>0</v>
      </c>
      <c r="K3161" s="417">
        <v>0</v>
      </c>
      <c r="L3161" s="417">
        <v>0</v>
      </c>
      <c r="M3161" s="410"/>
      <c r="N3161" s="410">
        <v>7</v>
      </c>
      <c r="O3161" s="85"/>
      <c r="P3161" s="85"/>
      <c r="Q3161" s="85"/>
      <c r="R3161" s="85"/>
      <c r="S3161" s="85" t="s">
        <v>1768</v>
      </c>
    </row>
    <row r="3162" spans="1:19" ht="14.5" customHeight="1">
      <c r="A3162" s="82" t="str">
        <f t="shared" si="49"/>
        <v>C1280</v>
      </c>
      <c r="B3162" s="410" t="s">
        <v>5991</v>
      </c>
      <c r="C3162" s="410" t="s">
        <v>5992</v>
      </c>
      <c r="D3162" s="410" t="s">
        <v>1813</v>
      </c>
      <c r="E3162" s="410" t="s">
        <v>6011</v>
      </c>
      <c r="F3162" s="410" t="s">
        <v>6012</v>
      </c>
      <c r="G3162" s="416">
        <v>45658</v>
      </c>
      <c r="H3162" s="410" t="s">
        <v>606</v>
      </c>
      <c r="I3162" s="417">
        <v>0</v>
      </c>
      <c r="J3162" s="417">
        <v>0</v>
      </c>
      <c r="K3162" s="417">
        <v>0</v>
      </c>
      <c r="L3162" s="417">
        <v>0</v>
      </c>
      <c r="M3162" s="410"/>
      <c r="N3162" s="410">
        <v>7</v>
      </c>
      <c r="O3162" s="85"/>
      <c r="P3162" s="85"/>
      <c r="Q3162" s="85"/>
      <c r="R3162" s="85"/>
      <c r="S3162" s="85" t="s">
        <v>1768</v>
      </c>
    </row>
    <row r="3163" spans="1:19" ht="14.5" customHeight="1">
      <c r="A3163" s="103" t="str">
        <f t="shared" si="49"/>
        <v>C1280</v>
      </c>
      <c r="B3163" s="414" t="s">
        <v>5991</v>
      </c>
      <c r="C3163" s="414" t="s">
        <v>5992</v>
      </c>
      <c r="D3163" s="414" t="s">
        <v>1813</v>
      </c>
      <c r="E3163" s="414" t="s">
        <v>5993</v>
      </c>
      <c r="F3163" s="414" t="s">
        <v>5994</v>
      </c>
      <c r="G3163" s="418">
        <v>45658</v>
      </c>
      <c r="H3163" s="414" t="s">
        <v>606</v>
      </c>
      <c r="I3163" s="419">
        <v>0</v>
      </c>
      <c r="J3163" s="419">
        <v>0</v>
      </c>
      <c r="K3163" s="419">
        <v>0</v>
      </c>
      <c r="L3163" s="419">
        <v>0</v>
      </c>
      <c r="M3163" s="414"/>
      <c r="N3163" s="414">
        <v>7</v>
      </c>
      <c r="O3163" s="103"/>
      <c r="P3163" s="103"/>
      <c r="Q3163" s="103"/>
      <c r="R3163" s="103"/>
      <c r="S3163" s="103" t="s">
        <v>1768</v>
      </c>
    </row>
    <row r="3164" spans="1:19" ht="14.5" customHeight="1">
      <c r="A3164" s="103" t="str">
        <f t="shared" si="49"/>
        <v>C1280</v>
      </c>
      <c r="B3164" s="414" t="s">
        <v>5991</v>
      </c>
      <c r="C3164" s="414" t="s">
        <v>5992</v>
      </c>
      <c r="D3164" s="414" t="s">
        <v>1813</v>
      </c>
      <c r="E3164" s="414" t="s">
        <v>5995</v>
      </c>
      <c r="F3164" s="414" t="s">
        <v>5996</v>
      </c>
      <c r="G3164" s="418">
        <v>45658</v>
      </c>
      <c r="H3164" s="414" t="s">
        <v>606</v>
      </c>
      <c r="I3164" s="419">
        <v>0</v>
      </c>
      <c r="J3164" s="419">
        <v>0</v>
      </c>
      <c r="K3164" s="419">
        <v>0</v>
      </c>
      <c r="L3164" s="419">
        <v>0</v>
      </c>
      <c r="M3164" s="414"/>
      <c r="N3164" s="414">
        <v>7</v>
      </c>
      <c r="O3164" s="103"/>
      <c r="P3164" s="103"/>
      <c r="Q3164" s="103"/>
      <c r="R3164" s="103"/>
      <c r="S3164" s="103" t="s">
        <v>1768</v>
      </c>
    </row>
    <row r="3165" spans="1:19" ht="14.5" customHeight="1">
      <c r="A3165" s="103" t="str">
        <f t="shared" si="49"/>
        <v>C1280</v>
      </c>
      <c r="B3165" s="414" t="s">
        <v>5991</v>
      </c>
      <c r="C3165" s="414" t="s">
        <v>5992</v>
      </c>
      <c r="D3165" s="414" t="s">
        <v>1813</v>
      </c>
      <c r="E3165" s="414" t="s">
        <v>5997</v>
      </c>
      <c r="F3165" s="414" t="s">
        <v>5998</v>
      </c>
      <c r="G3165" s="418">
        <v>45658</v>
      </c>
      <c r="H3165" s="414" t="s">
        <v>606</v>
      </c>
      <c r="I3165" s="419">
        <v>0</v>
      </c>
      <c r="J3165" s="419">
        <v>0</v>
      </c>
      <c r="K3165" s="419">
        <v>0</v>
      </c>
      <c r="L3165" s="419">
        <v>0</v>
      </c>
      <c r="M3165" s="414"/>
      <c r="N3165" s="414">
        <v>7</v>
      </c>
      <c r="O3165" s="103"/>
      <c r="P3165" s="103"/>
      <c r="Q3165" s="103"/>
      <c r="R3165" s="103"/>
      <c r="S3165" s="103" t="s">
        <v>1768</v>
      </c>
    </row>
    <row r="3166" spans="1:19" ht="14.5" customHeight="1">
      <c r="A3166" s="103" t="str">
        <f t="shared" si="49"/>
        <v>C1280</v>
      </c>
      <c r="B3166" s="414" t="s">
        <v>5991</v>
      </c>
      <c r="C3166" s="414" t="s">
        <v>5992</v>
      </c>
      <c r="D3166" s="414" t="s">
        <v>1813</v>
      </c>
      <c r="E3166" s="414" t="s">
        <v>5999</v>
      </c>
      <c r="F3166" s="414" t="s">
        <v>6000</v>
      </c>
      <c r="G3166" s="418">
        <v>45658</v>
      </c>
      <c r="H3166" s="414" t="s">
        <v>606</v>
      </c>
      <c r="I3166" s="419">
        <v>0</v>
      </c>
      <c r="J3166" s="419">
        <v>0</v>
      </c>
      <c r="K3166" s="419">
        <v>0</v>
      </c>
      <c r="L3166" s="419">
        <v>0</v>
      </c>
      <c r="M3166" s="414"/>
      <c r="N3166" s="414">
        <v>7</v>
      </c>
      <c r="O3166" s="103"/>
      <c r="P3166" s="103"/>
      <c r="Q3166" s="103"/>
      <c r="R3166" s="103"/>
      <c r="S3166" s="103" t="s">
        <v>1768</v>
      </c>
    </row>
    <row r="3167" spans="1:19" ht="14.5" customHeight="1">
      <c r="A3167" s="103" t="str">
        <f t="shared" si="49"/>
        <v>C1280</v>
      </c>
      <c r="B3167" s="414" t="s">
        <v>5991</v>
      </c>
      <c r="C3167" s="414" t="s">
        <v>5992</v>
      </c>
      <c r="D3167" s="414" t="s">
        <v>1813</v>
      </c>
      <c r="E3167" s="414" t="s">
        <v>6001</v>
      </c>
      <c r="F3167" s="414" t="s">
        <v>6002</v>
      </c>
      <c r="G3167" s="418">
        <v>45658</v>
      </c>
      <c r="H3167" s="414" t="s">
        <v>606</v>
      </c>
      <c r="I3167" s="419">
        <v>0</v>
      </c>
      <c r="J3167" s="419">
        <v>0</v>
      </c>
      <c r="K3167" s="419">
        <v>0</v>
      </c>
      <c r="L3167" s="419">
        <v>0</v>
      </c>
      <c r="M3167" s="414"/>
      <c r="N3167" s="414">
        <v>7</v>
      </c>
      <c r="O3167" s="103"/>
      <c r="P3167" s="103"/>
      <c r="Q3167" s="103"/>
      <c r="R3167" s="103"/>
      <c r="S3167" s="103" t="s">
        <v>1768</v>
      </c>
    </row>
    <row r="3168" spans="1:19" ht="14.5" customHeight="1">
      <c r="A3168" s="103" t="str">
        <f t="shared" si="49"/>
        <v>C1280</v>
      </c>
      <c r="B3168" s="414" t="s">
        <v>5991</v>
      </c>
      <c r="C3168" s="414" t="s">
        <v>5992</v>
      </c>
      <c r="D3168" s="414" t="s">
        <v>1813</v>
      </c>
      <c r="E3168" s="414" t="s">
        <v>6003</v>
      </c>
      <c r="F3168" s="414" t="s">
        <v>6004</v>
      </c>
      <c r="G3168" s="418">
        <v>45658</v>
      </c>
      <c r="H3168" s="414" t="s">
        <v>606</v>
      </c>
      <c r="I3168" s="419">
        <v>0</v>
      </c>
      <c r="J3168" s="419">
        <v>0</v>
      </c>
      <c r="K3168" s="419">
        <v>0</v>
      </c>
      <c r="L3168" s="419">
        <v>0</v>
      </c>
      <c r="M3168" s="414"/>
      <c r="N3168" s="414">
        <v>7</v>
      </c>
      <c r="O3168" s="103"/>
      <c r="P3168" s="103"/>
      <c r="Q3168" s="103"/>
      <c r="R3168" s="103"/>
      <c r="S3168" s="103" t="s">
        <v>1768</v>
      </c>
    </row>
    <row r="3169" spans="1:19" ht="14.5" customHeight="1">
      <c r="A3169" s="103" t="str">
        <f t="shared" si="49"/>
        <v>C1280</v>
      </c>
      <c r="B3169" s="414" t="s">
        <v>5991</v>
      </c>
      <c r="C3169" s="414" t="s">
        <v>5992</v>
      </c>
      <c r="D3169" s="414" t="s">
        <v>1813</v>
      </c>
      <c r="E3169" s="414" t="s">
        <v>6005</v>
      </c>
      <c r="F3169" s="414" t="s">
        <v>6006</v>
      </c>
      <c r="G3169" s="418">
        <v>45658</v>
      </c>
      <c r="H3169" s="414" t="s">
        <v>606</v>
      </c>
      <c r="I3169" s="419">
        <v>0</v>
      </c>
      <c r="J3169" s="419">
        <v>0</v>
      </c>
      <c r="K3169" s="419">
        <v>0</v>
      </c>
      <c r="L3169" s="419">
        <v>0</v>
      </c>
      <c r="M3169" s="414"/>
      <c r="N3169" s="414">
        <v>7</v>
      </c>
      <c r="O3169" s="103"/>
      <c r="P3169" s="103"/>
      <c r="Q3169" s="103"/>
      <c r="R3169" s="103"/>
      <c r="S3169" s="103" t="s">
        <v>1768</v>
      </c>
    </row>
    <row r="3170" spans="1:19" ht="14.5" customHeight="1">
      <c r="A3170" s="103" t="str">
        <f t="shared" si="49"/>
        <v>C1280</v>
      </c>
      <c r="B3170" s="414" t="s">
        <v>5991</v>
      </c>
      <c r="C3170" s="414" t="s">
        <v>5992</v>
      </c>
      <c r="D3170" s="414" t="s">
        <v>1813</v>
      </c>
      <c r="E3170" s="414" t="s">
        <v>6007</v>
      </c>
      <c r="F3170" s="414" t="s">
        <v>6008</v>
      </c>
      <c r="G3170" s="418">
        <v>45658</v>
      </c>
      <c r="H3170" s="414" t="s">
        <v>606</v>
      </c>
      <c r="I3170" s="68">
        <v>0</v>
      </c>
      <c r="J3170" s="68">
        <v>0</v>
      </c>
      <c r="K3170" s="68">
        <v>0</v>
      </c>
      <c r="L3170" s="68">
        <v>0</v>
      </c>
      <c r="M3170" s="414"/>
      <c r="N3170" s="414">
        <v>7</v>
      </c>
      <c r="O3170" s="103"/>
      <c r="P3170" s="103"/>
      <c r="Q3170" s="103"/>
      <c r="R3170" s="103"/>
      <c r="S3170" s="103" t="s">
        <v>1768</v>
      </c>
    </row>
    <row r="3171" spans="1:19" ht="14.5" customHeight="1">
      <c r="A3171" s="103" t="str">
        <f t="shared" si="49"/>
        <v>C1280</v>
      </c>
      <c r="B3171" s="414" t="s">
        <v>5991</v>
      </c>
      <c r="C3171" s="414" t="s">
        <v>5992</v>
      </c>
      <c r="D3171" s="414" t="s">
        <v>1813</v>
      </c>
      <c r="E3171" s="414" t="s">
        <v>6009</v>
      </c>
      <c r="F3171" s="414" t="s">
        <v>6010</v>
      </c>
      <c r="G3171" s="418">
        <v>45658</v>
      </c>
      <c r="H3171" s="414" t="s">
        <v>606</v>
      </c>
      <c r="I3171" s="419">
        <v>0</v>
      </c>
      <c r="J3171" s="419">
        <v>0</v>
      </c>
      <c r="K3171" s="419">
        <v>0</v>
      </c>
      <c r="L3171" s="419">
        <v>0</v>
      </c>
      <c r="M3171" s="414"/>
      <c r="N3171" s="414">
        <v>7</v>
      </c>
      <c r="O3171" s="103"/>
      <c r="P3171" s="103"/>
      <c r="Q3171" s="103"/>
      <c r="R3171" s="103"/>
      <c r="S3171" s="103" t="s">
        <v>1768</v>
      </c>
    </row>
    <row r="3172" spans="1:19" ht="14.5" customHeight="1">
      <c r="A3172" s="103" t="str">
        <f t="shared" si="49"/>
        <v>C1280</v>
      </c>
      <c r="B3172" s="414" t="s">
        <v>5991</v>
      </c>
      <c r="C3172" s="414" t="s">
        <v>5992</v>
      </c>
      <c r="D3172" s="414" t="s">
        <v>1813</v>
      </c>
      <c r="E3172" s="414" t="s">
        <v>6011</v>
      </c>
      <c r="F3172" s="414" t="s">
        <v>6012</v>
      </c>
      <c r="G3172" s="418">
        <v>45658</v>
      </c>
      <c r="H3172" s="414" t="s">
        <v>606</v>
      </c>
      <c r="I3172" s="419">
        <v>0</v>
      </c>
      <c r="J3172" s="419">
        <v>0</v>
      </c>
      <c r="K3172" s="419">
        <v>0</v>
      </c>
      <c r="L3172" s="419">
        <v>0</v>
      </c>
      <c r="M3172" s="414"/>
      <c r="N3172" s="414">
        <v>7</v>
      </c>
      <c r="O3172" s="103"/>
      <c r="P3172" s="103"/>
      <c r="Q3172" s="103"/>
      <c r="R3172" s="103"/>
      <c r="S3172" s="103" t="s">
        <v>1768</v>
      </c>
    </row>
    <row r="3173" spans="1:19" ht="14.5" customHeight="1">
      <c r="A3173" s="82" t="str">
        <f t="shared" si="49"/>
        <v>C2010</v>
      </c>
      <c r="B3173" s="410" t="s">
        <v>6013</v>
      </c>
      <c r="C3173" s="410" t="s">
        <v>6014</v>
      </c>
      <c r="D3173" s="410" t="s">
        <v>1813</v>
      </c>
      <c r="E3173" s="410" t="s">
        <v>6015</v>
      </c>
      <c r="F3173" s="410" t="s">
        <v>6016</v>
      </c>
      <c r="G3173" s="416">
        <v>45658</v>
      </c>
      <c r="H3173" s="410" t="s">
        <v>606</v>
      </c>
      <c r="I3173" s="417">
        <v>25.3</v>
      </c>
      <c r="J3173" s="417">
        <v>14.8</v>
      </c>
      <c r="K3173" s="417">
        <v>1.5</v>
      </c>
      <c r="L3173" s="417">
        <v>4.2</v>
      </c>
      <c r="M3173" s="410"/>
      <c r="N3173" s="410">
        <v>7</v>
      </c>
      <c r="O3173" s="85"/>
      <c r="P3173" s="85"/>
      <c r="Q3173" s="85"/>
      <c r="R3173" s="85"/>
      <c r="S3173" s="85" t="s">
        <v>1768</v>
      </c>
    </row>
    <row r="3174" spans="1:19" ht="14.5" customHeight="1">
      <c r="A3174" s="82" t="str">
        <f t="shared" si="49"/>
        <v>C2010</v>
      </c>
      <c r="B3174" s="410" t="s">
        <v>6013</v>
      </c>
      <c r="C3174" s="410" t="s">
        <v>6014</v>
      </c>
      <c r="D3174" s="410" t="s">
        <v>1813</v>
      </c>
      <c r="E3174" s="410" t="s">
        <v>6017</v>
      </c>
      <c r="F3174" s="410" t="s">
        <v>6018</v>
      </c>
      <c r="G3174" s="416">
        <v>45658</v>
      </c>
      <c r="H3174" s="410" t="s">
        <v>606</v>
      </c>
      <c r="I3174" s="417">
        <v>25.3</v>
      </c>
      <c r="J3174" s="417">
        <v>14.8</v>
      </c>
      <c r="K3174" s="417">
        <v>1.5</v>
      </c>
      <c r="L3174" s="417">
        <v>4.2</v>
      </c>
      <c r="M3174" s="410"/>
      <c r="N3174" s="410">
        <v>7</v>
      </c>
      <c r="O3174" s="85"/>
      <c r="P3174" s="85"/>
      <c r="Q3174" s="85"/>
      <c r="R3174" s="85"/>
      <c r="S3174" s="85" t="s">
        <v>1768</v>
      </c>
    </row>
    <row r="3175" spans="1:19" ht="14.5" customHeight="1">
      <c r="A3175" s="82" t="str">
        <f t="shared" si="49"/>
        <v>C2010</v>
      </c>
      <c r="B3175" s="410" t="s">
        <v>6013</v>
      </c>
      <c r="C3175" s="410" t="s">
        <v>6014</v>
      </c>
      <c r="D3175" s="410" t="s">
        <v>1813</v>
      </c>
      <c r="E3175" s="410" t="s">
        <v>6019</v>
      </c>
      <c r="F3175" s="410" t="s">
        <v>6020</v>
      </c>
      <c r="G3175" s="416">
        <v>45658</v>
      </c>
      <c r="H3175" s="410" t="s">
        <v>606</v>
      </c>
      <c r="I3175" s="417">
        <v>25.3</v>
      </c>
      <c r="J3175" s="417">
        <v>14.8</v>
      </c>
      <c r="K3175" s="417">
        <v>1.5</v>
      </c>
      <c r="L3175" s="417">
        <v>4.2</v>
      </c>
      <c r="M3175" s="410"/>
      <c r="N3175" s="410">
        <v>7</v>
      </c>
      <c r="O3175" s="85"/>
      <c r="P3175" s="85"/>
      <c r="Q3175" s="85"/>
      <c r="R3175" s="85"/>
      <c r="S3175" s="85" t="s">
        <v>1768</v>
      </c>
    </row>
    <row r="3176" spans="1:19" ht="14.5" customHeight="1">
      <c r="A3176" s="82" t="str">
        <f t="shared" si="49"/>
        <v>C2010</v>
      </c>
      <c r="B3176" s="410" t="s">
        <v>6013</v>
      </c>
      <c r="C3176" s="410" t="s">
        <v>6014</v>
      </c>
      <c r="D3176" s="410" t="s">
        <v>1813</v>
      </c>
      <c r="E3176" s="410" t="s">
        <v>6021</v>
      </c>
      <c r="F3176" s="410" t="s">
        <v>6022</v>
      </c>
      <c r="G3176" s="416">
        <v>45658</v>
      </c>
      <c r="H3176" s="410" t="s">
        <v>606</v>
      </c>
      <c r="I3176" s="417">
        <v>25.3</v>
      </c>
      <c r="J3176" s="417">
        <v>14.8</v>
      </c>
      <c r="K3176" s="417">
        <v>1.5</v>
      </c>
      <c r="L3176" s="417">
        <v>4.2</v>
      </c>
      <c r="M3176" s="410"/>
      <c r="N3176" s="410">
        <v>7</v>
      </c>
      <c r="O3176" s="85"/>
      <c r="P3176" s="85"/>
      <c r="Q3176" s="85"/>
      <c r="R3176" s="85"/>
      <c r="S3176" s="85" t="s">
        <v>1768</v>
      </c>
    </row>
    <row r="3177" spans="1:19" ht="14.5" customHeight="1">
      <c r="A3177" s="82" t="str">
        <f t="shared" si="49"/>
        <v>C2010</v>
      </c>
      <c r="B3177" s="410" t="s">
        <v>6013</v>
      </c>
      <c r="C3177" s="410" t="s">
        <v>6014</v>
      </c>
      <c r="D3177" s="410" t="s">
        <v>1813</v>
      </c>
      <c r="E3177" s="410" t="s">
        <v>6023</v>
      </c>
      <c r="F3177" s="410" t="s">
        <v>6024</v>
      </c>
      <c r="G3177" s="416">
        <v>45658</v>
      </c>
      <c r="H3177" s="410" t="s">
        <v>606</v>
      </c>
      <c r="I3177" s="417">
        <v>25.3</v>
      </c>
      <c r="J3177" s="417">
        <v>14.8</v>
      </c>
      <c r="K3177" s="417">
        <v>1.5</v>
      </c>
      <c r="L3177" s="417">
        <v>4.2</v>
      </c>
      <c r="M3177" s="410"/>
      <c r="N3177" s="410">
        <v>7</v>
      </c>
      <c r="O3177" s="85"/>
      <c r="P3177" s="85"/>
      <c r="Q3177" s="85"/>
      <c r="R3177" s="85"/>
      <c r="S3177" s="85" t="s">
        <v>1768</v>
      </c>
    </row>
    <row r="3178" spans="1:19" ht="14.5" customHeight="1">
      <c r="A3178" s="103" t="str">
        <f t="shared" si="49"/>
        <v>C2010</v>
      </c>
      <c r="B3178" s="414" t="s">
        <v>6013</v>
      </c>
      <c r="C3178" s="414" t="s">
        <v>6014</v>
      </c>
      <c r="D3178" s="414" t="s">
        <v>1813</v>
      </c>
      <c r="E3178" s="414" t="s">
        <v>6015</v>
      </c>
      <c r="F3178" s="414" t="s">
        <v>6016</v>
      </c>
      <c r="G3178" s="418">
        <v>45658</v>
      </c>
      <c r="H3178" s="414" t="s">
        <v>606</v>
      </c>
      <c r="I3178" s="419">
        <v>1.5</v>
      </c>
      <c r="J3178" s="419">
        <v>25.3</v>
      </c>
      <c r="K3178" s="419">
        <v>14.8</v>
      </c>
      <c r="L3178" s="419">
        <v>4.2</v>
      </c>
      <c r="M3178" s="414"/>
      <c r="N3178" s="414">
        <v>7</v>
      </c>
      <c r="O3178" s="103"/>
      <c r="P3178" s="103"/>
      <c r="Q3178" s="103"/>
      <c r="R3178" s="103"/>
      <c r="S3178" s="103" t="s">
        <v>1768</v>
      </c>
    </row>
    <row r="3179" spans="1:19" ht="14.5" customHeight="1">
      <c r="A3179" s="103" t="str">
        <f t="shared" si="49"/>
        <v>C2010</v>
      </c>
      <c r="B3179" s="414" t="s">
        <v>6013</v>
      </c>
      <c r="C3179" s="414" t="s">
        <v>6014</v>
      </c>
      <c r="D3179" s="414" t="s">
        <v>1813</v>
      </c>
      <c r="E3179" s="414" t="s">
        <v>6017</v>
      </c>
      <c r="F3179" s="414" t="s">
        <v>6018</v>
      </c>
      <c r="G3179" s="418">
        <v>45658</v>
      </c>
      <c r="H3179" s="414" t="s">
        <v>606</v>
      </c>
      <c r="I3179" s="419">
        <v>1.5</v>
      </c>
      <c r="J3179" s="419">
        <v>25.3</v>
      </c>
      <c r="K3179" s="419">
        <v>14.8</v>
      </c>
      <c r="L3179" s="419">
        <v>4.2</v>
      </c>
      <c r="M3179" s="414"/>
      <c r="N3179" s="414">
        <v>7</v>
      </c>
      <c r="O3179" s="103"/>
      <c r="P3179" s="103"/>
      <c r="Q3179" s="103"/>
      <c r="R3179" s="103"/>
      <c r="S3179" s="103" t="s">
        <v>1768</v>
      </c>
    </row>
    <row r="3180" spans="1:19" ht="14.5" customHeight="1">
      <c r="A3180" s="103" t="str">
        <f t="shared" si="49"/>
        <v>C2010</v>
      </c>
      <c r="B3180" s="414" t="s">
        <v>6013</v>
      </c>
      <c r="C3180" s="414" t="s">
        <v>6014</v>
      </c>
      <c r="D3180" s="414" t="s">
        <v>1813</v>
      </c>
      <c r="E3180" s="414" t="s">
        <v>6019</v>
      </c>
      <c r="F3180" s="414" t="s">
        <v>6020</v>
      </c>
      <c r="G3180" s="418">
        <v>45658</v>
      </c>
      <c r="H3180" s="414" t="s">
        <v>606</v>
      </c>
      <c r="I3180" s="419">
        <v>1.5</v>
      </c>
      <c r="J3180" s="419">
        <v>25.3</v>
      </c>
      <c r="K3180" s="419">
        <v>14.8</v>
      </c>
      <c r="L3180" s="419">
        <v>4.2</v>
      </c>
      <c r="M3180" s="414"/>
      <c r="N3180" s="414">
        <v>7</v>
      </c>
      <c r="O3180" s="103"/>
      <c r="P3180" s="103"/>
      <c r="Q3180" s="103"/>
      <c r="R3180" s="103"/>
      <c r="S3180" s="103" t="s">
        <v>1768</v>
      </c>
    </row>
    <row r="3181" spans="1:19" ht="14.5" customHeight="1">
      <c r="A3181" s="103" t="str">
        <f t="shared" si="49"/>
        <v>C2010</v>
      </c>
      <c r="B3181" s="414" t="s">
        <v>6013</v>
      </c>
      <c r="C3181" s="414" t="s">
        <v>6014</v>
      </c>
      <c r="D3181" s="414" t="s">
        <v>1813</v>
      </c>
      <c r="E3181" s="414" t="s">
        <v>6021</v>
      </c>
      <c r="F3181" s="414" t="s">
        <v>6022</v>
      </c>
      <c r="G3181" s="418">
        <v>45658</v>
      </c>
      <c r="H3181" s="414" t="s">
        <v>606</v>
      </c>
      <c r="I3181" s="419">
        <v>1.5</v>
      </c>
      <c r="J3181" s="419">
        <v>25.3</v>
      </c>
      <c r="K3181" s="419">
        <v>14.8</v>
      </c>
      <c r="L3181" s="419">
        <v>4.2</v>
      </c>
      <c r="M3181" s="414"/>
      <c r="N3181" s="414">
        <v>7</v>
      </c>
      <c r="O3181" s="103"/>
      <c r="P3181" s="103"/>
      <c r="Q3181" s="103"/>
      <c r="R3181" s="103"/>
      <c r="S3181" s="103" t="s">
        <v>1768</v>
      </c>
    </row>
    <row r="3182" spans="1:19" ht="14.5" customHeight="1">
      <c r="A3182" s="103" t="str">
        <f t="shared" si="49"/>
        <v>C2010</v>
      </c>
      <c r="B3182" s="414" t="s">
        <v>6013</v>
      </c>
      <c r="C3182" s="414" t="s">
        <v>6014</v>
      </c>
      <c r="D3182" s="414" t="s">
        <v>1813</v>
      </c>
      <c r="E3182" s="414" t="s">
        <v>6023</v>
      </c>
      <c r="F3182" s="414" t="s">
        <v>6024</v>
      </c>
      <c r="G3182" s="418">
        <v>45658</v>
      </c>
      <c r="H3182" s="414" t="s">
        <v>606</v>
      </c>
      <c r="I3182" s="419">
        <v>1.5</v>
      </c>
      <c r="J3182" s="419">
        <v>25.3</v>
      </c>
      <c r="K3182" s="419">
        <v>14.8</v>
      </c>
      <c r="L3182" s="419">
        <v>4.2</v>
      </c>
      <c r="M3182" s="414"/>
      <c r="N3182" s="414">
        <v>7</v>
      </c>
      <c r="O3182" s="103"/>
      <c r="P3182" s="103"/>
      <c r="Q3182" s="103"/>
      <c r="R3182" s="103"/>
      <c r="S3182" s="103" t="s">
        <v>1768</v>
      </c>
    </row>
    <row r="3183" spans="1:19" ht="14.5" customHeight="1">
      <c r="A3183" s="82" t="str">
        <f t="shared" si="49"/>
        <v>C2020</v>
      </c>
      <c r="B3183" s="410" t="s">
        <v>6025</v>
      </c>
      <c r="C3183" s="410"/>
      <c r="D3183" s="410"/>
      <c r="E3183" s="410"/>
      <c r="F3183" s="410"/>
      <c r="G3183" s="411"/>
      <c r="H3183" s="410"/>
      <c r="I3183" s="411"/>
      <c r="J3183" s="411"/>
      <c r="K3183" s="411"/>
      <c r="L3183" s="411"/>
      <c r="M3183" s="410"/>
      <c r="N3183" s="410"/>
      <c r="O3183" s="85"/>
      <c r="P3183" s="85"/>
      <c r="Q3183" s="85"/>
      <c r="R3183" s="85"/>
      <c r="S3183" s="85"/>
    </row>
    <row r="3184" spans="1:19" ht="14.5" customHeight="1">
      <c r="A3184" s="103" t="str">
        <f t="shared" si="49"/>
        <v>C2020</v>
      </c>
      <c r="B3184" s="414" t="s">
        <v>6025</v>
      </c>
      <c r="C3184" s="414"/>
      <c r="D3184" s="414"/>
      <c r="E3184" s="414"/>
      <c r="F3184" s="414"/>
      <c r="G3184" s="415"/>
      <c r="H3184" s="414"/>
      <c r="I3184" s="415"/>
      <c r="J3184" s="415"/>
      <c r="K3184" s="415"/>
      <c r="L3184" s="415"/>
      <c r="M3184" s="414"/>
      <c r="N3184" s="414"/>
      <c r="O3184" s="103"/>
      <c r="P3184" s="103"/>
      <c r="Q3184" s="103"/>
      <c r="R3184" s="103"/>
      <c r="S3184" s="103"/>
    </row>
    <row r="3185" spans="1:19" ht="14.5" customHeight="1">
      <c r="A3185" s="82" t="str">
        <f t="shared" si="49"/>
        <v>C2075</v>
      </c>
      <c r="B3185" s="410" t="s">
        <v>6026</v>
      </c>
      <c r="C3185" s="410" t="s">
        <v>6027</v>
      </c>
      <c r="D3185" s="410" t="s">
        <v>6028</v>
      </c>
      <c r="E3185" s="410" t="s">
        <v>6029</v>
      </c>
      <c r="F3185" s="410" t="s">
        <v>6030</v>
      </c>
      <c r="G3185" s="416">
        <v>37987</v>
      </c>
      <c r="H3185" s="410" t="s">
        <v>1777</v>
      </c>
      <c r="I3185" s="417">
        <v>5</v>
      </c>
      <c r="J3185" s="417">
        <v>1</v>
      </c>
      <c r="K3185" s="417">
        <v>5</v>
      </c>
      <c r="L3185" s="417">
        <v>1</v>
      </c>
      <c r="M3185" s="410"/>
      <c r="N3185" s="410">
        <v>7</v>
      </c>
      <c r="O3185" s="85" t="s">
        <v>1838</v>
      </c>
      <c r="P3185" s="85" t="s">
        <v>1838</v>
      </c>
      <c r="Q3185" s="85" t="s">
        <v>1838</v>
      </c>
      <c r="R3185" s="85" t="s">
        <v>6031</v>
      </c>
      <c r="S3185" s="85" t="s">
        <v>1768</v>
      </c>
    </row>
    <row r="3186" spans="1:19" ht="14.5" customHeight="1">
      <c r="A3186" s="82" t="str">
        <f t="shared" si="49"/>
        <v>C2075</v>
      </c>
      <c r="B3186" s="410" t="s">
        <v>6026</v>
      </c>
      <c r="C3186" s="410" t="s">
        <v>6027</v>
      </c>
      <c r="D3186" s="410" t="s">
        <v>1813</v>
      </c>
      <c r="E3186" s="410" t="s">
        <v>6032</v>
      </c>
      <c r="F3186" s="410" t="s">
        <v>6033</v>
      </c>
      <c r="G3186" s="416">
        <v>41548</v>
      </c>
      <c r="H3186" s="410" t="s">
        <v>623</v>
      </c>
      <c r="I3186" s="417">
        <v>10</v>
      </c>
      <c r="J3186" s="417">
        <v>15</v>
      </c>
      <c r="K3186" s="417">
        <v>5</v>
      </c>
      <c r="L3186" s="417">
        <v>30</v>
      </c>
      <c r="M3186" s="410"/>
      <c r="N3186" s="410">
        <v>7</v>
      </c>
      <c r="O3186" s="85" t="s">
        <v>1882</v>
      </c>
      <c r="P3186" s="85" t="s">
        <v>1882</v>
      </c>
      <c r="Q3186" s="85" t="s">
        <v>1882</v>
      </c>
      <c r="R3186" s="85" t="s">
        <v>1883</v>
      </c>
      <c r="S3186" s="85" t="s">
        <v>1768</v>
      </c>
    </row>
    <row r="3187" spans="1:19" ht="14.5" customHeight="1">
      <c r="A3187" s="103" t="str">
        <f t="shared" si="49"/>
        <v>C2075</v>
      </c>
      <c r="B3187" s="414" t="s">
        <v>6026</v>
      </c>
      <c r="C3187" s="414" t="s">
        <v>6027</v>
      </c>
      <c r="D3187" s="414" t="s">
        <v>6028</v>
      </c>
      <c r="E3187" s="414" t="s">
        <v>6029</v>
      </c>
      <c r="F3187" s="414" t="s">
        <v>6030</v>
      </c>
      <c r="G3187" s="418">
        <v>37987</v>
      </c>
      <c r="H3187" s="414" t="s">
        <v>1777</v>
      </c>
      <c r="I3187" s="419">
        <v>5</v>
      </c>
      <c r="J3187" s="419">
        <v>5</v>
      </c>
      <c r="K3187" s="419">
        <v>1</v>
      </c>
      <c r="L3187" s="419">
        <v>1</v>
      </c>
      <c r="M3187" s="414"/>
      <c r="N3187" s="414">
        <v>7</v>
      </c>
      <c r="O3187" s="103" t="s">
        <v>1838</v>
      </c>
      <c r="P3187" s="103" t="s">
        <v>1838</v>
      </c>
      <c r="Q3187" s="103" t="s">
        <v>1838</v>
      </c>
      <c r="R3187" s="103" t="s">
        <v>6031</v>
      </c>
      <c r="S3187" s="103" t="s">
        <v>1768</v>
      </c>
    </row>
    <row r="3188" spans="1:19" ht="14.5" customHeight="1">
      <c r="A3188" s="103" t="str">
        <f t="shared" si="49"/>
        <v>C2075</v>
      </c>
      <c r="B3188" s="414" t="s">
        <v>6026</v>
      </c>
      <c r="C3188" s="414" t="s">
        <v>6027</v>
      </c>
      <c r="D3188" s="414" t="s">
        <v>1813</v>
      </c>
      <c r="E3188" s="414" t="s">
        <v>6032</v>
      </c>
      <c r="F3188" s="414" t="s">
        <v>6033</v>
      </c>
      <c r="G3188" s="418">
        <v>41548</v>
      </c>
      <c r="H3188" s="414" t="s">
        <v>623</v>
      </c>
      <c r="I3188" s="419">
        <v>5</v>
      </c>
      <c r="J3188" s="419">
        <v>10</v>
      </c>
      <c r="K3188" s="419">
        <v>15</v>
      </c>
      <c r="L3188" s="419">
        <v>30</v>
      </c>
      <c r="M3188" s="414"/>
      <c r="N3188" s="414">
        <v>7</v>
      </c>
      <c r="O3188" s="103" t="s">
        <v>1882</v>
      </c>
      <c r="P3188" s="103" t="s">
        <v>1882</v>
      </c>
      <c r="Q3188" s="103" t="s">
        <v>1882</v>
      </c>
      <c r="R3188" s="103" t="s">
        <v>1883</v>
      </c>
      <c r="S3188" s="103" t="s">
        <v>1768</v>
      </c>
    </row>
    <row r="3189" spans="1:19" ht="14.5" customHeight="1">
      <c r="A3189" s="82" t="str">
        <f t="shared" si="49"/>
        <v>C2083</v>
      </c>
      <c r="B3189" s="410" t="s">
        <v>1364</v>
      </c>
      <c r="C3189" s="410" t="s">
        <v>6034</v>
      </c>
      <c r="D3189" s="410" t="s">
        <v>1813</v>
      </c>
      <c r="E3189" s="410" t="s">
        <v>6035</v>
      </c>
      <c r="F3189" s="410" t="s">
        <v>6036</v>
      </c>
      <c r="G3189" s="416">
        <v>45901</v>
      </c>
      <c r="H3189" s="410" t="s">
        <v>606</v>
      </c>
      <c r="I3189" s="417">
        <v>3</v>
      </c>
      <c r="J3189" s="417">
        <v>6</v>
      </c>
      <c r="K3189" s="417">
        <v>14</v>
      </c>
      <c r="L3189" s="417">
        <v>4</v>
      </c>
      <c r="M3189" s="410"/>
      <c r="N3189" s="410" t="s">
        <v>1877</v>
      </c>
      <c r="O3189" s="85" t="s">
        <v>1882</v>
      </c>
      <c r="P3189" s="85"/>
      <c r="Q3189" s="85" t="s">
        <v>1882</v>
      </c>
      <c r="R3189" s="85" t="s">
        <v>1883</v>
      </c>
      <c r="S3189" s="85" t="s">
        <v>1768</v>
      </c>
    </row>
    <row r="3190" spans="1:19" ht="14.5" customHeight="1">
      <c r="A3190" s="103" t="str">
        <f t="shared" si="49"/>
        <v>C2083</v>
      </c>
      <c r="B3190" s="414" t="s">
        <v>1364</v>
      </c>
      <c r="C3190" s="414" t="s">
        <v>6034</v>
      </c>
      <c r="D3190" s="414" t="s">
        <v>1813</v>
      </c>
      <c r="E3190" s="414" t="s">
        <v>6035</v>
      </c>
      <c r="F3190" s="414" t="s">
        <v>6036</v>
      </c>
      <c r="G3190" s="418">
        <v>45901</v>
      </c>
      <c r="H3190" s="414" t="s">
        <v>606</v>
      </c>
      <c r="I3190" s="419">
        <v>14</v>
      </c>
      <c r="J3190" s="419">
        <v>3</v>
      </c>
      <c r="K3190" s="419">
        <v>6</v>
      </c>
      <c r="L3190" s="419">
        <v>4</v>
      </c>
      <c r="M3190" s="414"/>
      <c r="N3190" s="414" t="s">
        <v>1877</v>
      </c>
      <c r="O3190" s="103" t="s">
        <v>1882</v>
      </c>
      <c r="P3190" s="103"/>
      <c r="Q3190" s="103" t="s">
        <v>1882</v>
      </c>
      <c r="R3190" s="103" t="s">
        <v>1883</v>
      </c>
      <c r="S3190" s="103" t="s">
        <v>1768</v>
      </c>
    </row>
    <row r="3191" spans="1:19" ht="14.5" customHeight="1">
      <c r="A3191" s="82" t="str">
        <f t="shared" si="49"/>
        <v>C2101</v>
      </c>
      <c r="B3191" s="410" t="s">
        <v>1367</v>
      </c>
      <c r="C3191" s="410" t="s">
        <v>6037</v>
      </c>
      <c r="D3191" s="410" t="s">
        <v>1813</v>
      </c>
      <c r="E3191" s="410" t="s">
        <v>6038</v>
      </c>
      <c r="F3191" s="410" t="s">
        <v>6039</v>
      </c>
      <c r="G3191" s="416">
        <v>45901</v>
      </c>
      <c r="H3191" s="410" t="s">
        <v>606</v>
      </c>
      <c r="I3191" s="417">
        <v>3.3</v>
      </c>
      <c r="J3191" s="417">
        <v>7.5</v>
      </c>
      <c r="K3191" s="417">
        <v>5.3</v>
      </c>
      <c r="L3191" s="417">
        <v>1.6</v>
      </c>
      <c r="M3191" s="410"/>
      <c r="N3191" s="410">
        <v>7</v>
      </c>
      <c r="O3191" s="85" t="s">
        <v>1882</v>
      </c>
      <c r="P3191" s="85"/>
      <c r="Q3191" s="85" t="s">
        <v>1882</v>
      </c>
      <c r="R3191" s="85" t="s">
        <v>1883</v>
      </c>
      <c r="S3191" s="85" t="s">
        <v>1768</v>
      </c>
    </row>
    <row r="3192" spans="1:19" ht="14.5" customHeight="1">
      <c r="A3192" s="82" t="str">
        <f t="shared" si="49"/>
        <v>C2101</v>
      </c>
      <c r="B3192" s="410" t="s">
        <v>1367</v>
      </c>
      <c r="C3192" s="410" t="s">
        <v>6037</v>
      </c>
      <c r="D3192" s="410" t="s">
        <v>1813</v>
      </c>
      <c r="E3192" s="410" t="s">
        <v>6040</v>
      </c>
      <c r="F3192" s="410" t="s">
        <v>6041</v>
      </c>
      <c r="G3192" s="416">
        <v>45901</v>
      </c>
      <c r="H3192" s="410" t="s">
        <v>606</v>
      </c>
      <c r="I3192" s="417">
        <v>3.3</v>
      </c>
      <c r="J3192" s="417">
        <v>7.5</v>
      </c>
      <c r="K3192" s="417">
        <v>5.3</v>
      </c>
      <c r="L3192" s="417">
        <v>1.6</v>
      </c>
      <c r="M3192" s="410"/>
      <c r="N3192" s="410">
        <v>7</v>
      </c>
      <c r="O3192" s="85" t="s">
        <v>1882</v>
      </c>
      <c r="P3192" s="85" t="s">
        <v>1882</v>
      </c>
      <c r="Q3192" s="85" t="s">
        <v>1882</v>
      </c>
      <c r="R3192" s="85" t="s">
        <v>1883</v>
      </c>
      <c r="S3192" s="85" t="s">
        <v>1768</v>
      </c>
    </row>
    <row r="3193" spans="1:19" ht="14.5" customHeight="1">
      <c r="A3193" s="103" t="str">
        <f t="shared" si="49"/>
        <v>C2101</v>
      </c>
      <c r="B3193" s="414" t="s">
        <v>1367</v>
      </c>
      <c r="C3193" s="414" t="s">
        <v>6037</v>
      </c>
      <c r="D3193" s="414" t="s">
        <v>1813</v>
      </c>
      <c r="E3193" s="414" t="s">
        <v>6038</v>
      </c>
      <c r="F3193" s="414" t="s">
        <v>6039</v>
      </c>
      <c r="G3193" s="418">
        <v>45901</v>
      </c>
      <c r="H3193" s="414" t="s">
        <v>606</v>
      </c>
      <c r="I3193" s="419">
        <v>5.3</v>
      </c>
      <c r="J3193" s="419">
        <v>3.3</v>
      </c>
      <c r="K3193" s="419">
        <v>7.5</v>
      </c>
      <c r="L3193" s="419">
        <v>1.6</v>
      </c>
      <c r="M3193" s="414"/>
      <c r="N3193" s="414">
        <v>7</v>
      </c>
      <c r="O3193" s="103" t="s">
        <v>1882</v>
      </c>
      <c r="P3193" s="103"/>
      <c r="Q3193" s="103" t="s">
        <v>1882</v>
      </c>
      <c r="R3193" s="103" t="s">
        <v>1883</v>
      </c>
      <c r="S3193" s="103" t="s">
        <v>1768</v>
      </c>
    </row>
    <row r="3194" spans="1:19" ht="14.5" customHeight="1">
      <c r="A3194" s="103" t="str">
        <f t="shared" si="49"/>
        <v>C2101</v>
      </c>
      <c r="B3194" s="414" t="s">
        <v>1367</v>
      </c>
      <c r="C3194" s="414" t="s">
        <v>6037</v>
      </c>
      <c r="D3194" s="414" t="s">
        <v>1813</v>
      </c>
      <c r="E3194" s="414" t="s">
        <v>6040</v>
      </c>
      <c r="F3194" s="414" t="s">
        <v>6041</v>
      </c>
      <c r="G3194" s="418">
        <v>45901</v>
      </c>
      <c r="H3194" s="414" t="s">
        <v>606</v>
      </c>
      <c r="I3194" s="419">
        <v>5.3</v>
      </c>
      <c r="J3194" s="419">
        <v>3.3</v>
      </c>
      <c r="K3194" s="419">
        <v>7.5</v>
      </c>
      <c r="L3194" s="419">
        <v>1.6</v>
      </c>
      <c r="M3194" s="414"/>
      <c r="N3194" s="414">
        <v>7</v>
      </c>
      <c r="O3194" s="103" t="s">
        <v>1882</v>
      </c>
      <c r="P3194" s="103" t="s">
        <v>1882</v>
      </c>
      <c r="Q3194" s="103" t="s">
        <v>1882</v>
      </c>
      <c r="R3194" s="103" t="s">
        <v>1883</v>
      </c>
      <c r="S3194" s="103" t="s">
        <v>1768</v>
      </c>
    </row>
    <row r="3195" spans="1:19" ht="14.5" customHeight="1">
      <c r="A3195" s="82" t="str">
        <f t="shared" si="49"/>
        <v>C2104</v>
      </c>
      <c r="B3195" s="410" t="s">
        <v>1370</v>
      </c>
      <c r="C3195" s="410" t="s">
        <v>6042</v>
      </c>
      <c r="D3195" s="410" t="s">
        <v>1813</v>
      </c>
      <c r="E3195" s="410" t="s">
        <v>6043</v>
      </c>
      <c r="F3195" s="410" t="s">
        <v>6044</v>
      </c>
      <c r="G3195" s="416">
        <v>45992</v>
      </c>
      <c r="H3195" s="410" t="s">
        <v>606</v>
      </c>
      <c r="I3195" s="417">
        <v>6.94</v>
      </c>
      <c r="J3195" s="417">
        <v>14.06</v>
      </c>
      <c r="K3195" s="417">
        <v>18.5</v>
      </c>
      <c r="L3195" s="417">
        <v>10.6</v>
      </c>
      <c r="M3195" s="410" t="s">
        <v>115</v>
      </c>
      <c r="N3195" s="410">
        <v>7</v>
      </c>
      <c r="O3195" s="85" t="s">
        <v>1882</v>
      </c>
      <c r="P3195" s="85" t="s">
        <v>1882</v>
      </c>
      <c r="Q3195" s="85" t="s">
        <v>1882</v>
      </c>
      <c r="R3195" s="85" t="s">
        <v>1883</v>
      </c>
      <c r="S3195" s="85" t="s">
        <v>1768</v>
      </c>
    </row>
    <row r="3196" spans="1:19" ht="14.5" customHeight="1">
      <c r="A3196" s="82" t="str">
        <f t="shared" si="49"/>
        <v>C2104</v>
      </c>
      <c r="B3196" s="410" t="s">
        <v>1370</v>
      </c>
      <c r="C3196" s="410" t="s">
        <v>6042</v>
      </c>
      <c r="D3196" s="410" t="s">
        <v>1813</v>
      </c>
      <c r="E3196" s="410" t="s">
        <v>6045</v>
      </c>
      <c r="F3196" s="410" t="s">
        <v>6046</v>
      </c>
      <c r="G3196" s="416">
        <v>45992</v>
      </c>
      <c r="H3196" s="410" t="s">
        <v>606</v>
      </c>
      <c r="I3196" s="417">
        <v>6.94</v>
      </c>
      <c r="J3196" s="417">
        <v>14.06</v>
      </c>
      <c r="K3196" s="417">
        <v>18.5</v>
      </c>
      <c r="L3196" s="417">
        <v>10.6</v>
      </c>
      <c r="M3196" s="410" t="s">
        <v>115</v>
      </c>
      <c r="N3196" s="410">
        <v>7</v>
      </c>
      <c r="O3196" s="85" t="s">
        <v>1882</v>
      </c>
      <c r="P3196" s="85" t="s">
        <v>1882</v>
      </c>
      <c r="Q3196" s="85" t="s">
        <v>1882</v>
      </c>
      <c r="R3196" s="85" t="s">
        <v>1883</v>
      </c>
      <c r="S3196" s="85" t="s">
        <v>1768</v>
      </c>
    </row>
    <row r="3197" spans="1:19" ht="14.5" customHeight="1">
      <c r="A3197" s="103" t="str">
        <f t="shared" si="49"/>
        <v>C2104</v>
      </c>
      <c r="B3197" s="414" t="s">
        <v>1370</v>
      </c>
      <c r="C3197" s="414" t="s">
        <v>6042</v>
      </c>
      <c r="D3197" s="414" t="s">
        <v>1813</v>
      </c>
      <c r="E3197" s="414" t="s">
        <v>6043</v>
      </c>
      <c r="F3197" s="414" t="s">
        <v>6044</v>
      </c>
      <c r="G3197" s="418">
        <v>45992</v>
      </c>
      <c r="H3197" s="414" t="s">
        <v>606</v>
      </c>
      <c r="I3197" s="419">
        <v>18.5</v>
      </c>
      <c r="J3197" s="419">
        <v>6.94</v>
      </c>
      <c r="K3197" s="419">
        <v>14.06</v>
      </c>
      <c r="L3197" s="419">
        <v>10.6</v>
      </c>
      <c r="M3197" s="414" t="s">
        <v>115</v>
      </c>
      <c r="N3197" s="414">
        <v>7</v>
      </c>
      <c r="O3197" s="103" t="s">
        <v>1882</v>
      </c>
      <c r="P3197" s="103" t="s">
        <v>1882</v>
      </c>
      <c r="Q3197" s="103" t="s">
        <v>1882</v>
      </c>
      <c r="R3197" s="103" t="s">
        <v>1883</v>
      </c>
      <c r="S3197" s="103" t="s">
        <v>1768</v>
      </c>
    </row>
    <row r="3198" spans="1:19" ht="14.5" customHeight="1">
      <c r="A3198" s="103" t="str">
        <f t="shared" si="49"/>
        <v>C2104</v>
      </c>
      <c r="B3198" s="414" t="s">
        <v>1370</v>
      </c>
      <c r="C3198" s="414" t="s">
        <v>6042</v>
      </c>
      <c r="D3198" s="414" t="s">
        <v>1813</v>
      </c>
      <c r="E3198" s="414" t="s">
        <v>6045</v>
      </c>
      <c r="F3198" s="414" t="s">
        <v>6046</v>
      </c>
      <c r="G3198" s="418">
        <v>45992</v>
      </c>
      <c r="H3198" s="414" t="s">
        <v>606</v>
      </c>
      <c r="I3198" s="419">
        <v>18.5</v>
      </c>
      <c r="J3198" s="419">
        <v>6.94</v>
      </c>
      <c r="K3198" s="419">
        <v>14.06</v>
      </c>
      <c r="L3198" s="419">
        <v>10.6</v>
      </c>
      <c r="M3198" s="414" t="s">
        <v>115</v>
      </c>
      <c r="N3198" s="414">
        <v>7</v>
      </c>
      <c r="O3198" s="103" t="s">
        <v>1882</v>
      </c>
      <c r="P3198" s="103" t="s">
        <v>1882</v>
      </c>
      <c r="Q3198" s="103" t="s">
        <v>1882</v>
      </c>
      <c r="R3198" s="103" t="s">
        <v>1883</v>
      </c>
      <c r="S3198" s="103" t="s">
        <v>1768</v>
      </c>
    </row>
    <row r="3199" spans="1:19" ht="14.5" customHeight="1">
      <c r="A3199" s="82" t="str">
        <f t="shared" si="49"/>
        <v>C2110</v>
      </c>
      <c r="B3199" s="410" t="s">
        <v>915</v>
      </c>
      <c r="C3199" s="410" t="s">
        <v>6047</v>
      </c>
      <c r="D3199" s="410" t="s">
        <v>1813</v>
      </c>
      <c r="E3199" s="410" t="s">
        <v>6048</v>
      </c>
      <c r="F3199" s="410" t="s">
        <v>6049</v>
      </c>
      <c r="G3199" s="416">
        <v>42217</v>
      </c>
      <c r="H3199" s="410" t="s">
        <v>1777</v>
      </c>
      <c r="I3199" s="417">
        <v>8</v>
      </c>
      <c r="J3199" s="417">
        <v>8</v>
      </c>
      <c r="K3199" s="417">
        <v>1.6</v>
      </c>
      <c r="L3199" s="417">
        <v>0.47</v>
      </c>
      <c r="M3199" s="410"/>
      <c r="N3199" s="410">
        <v>7</v>
      </c>
      <c r="O3199" s="85" t="s">
        <v>1882</v>
      </c>
      <c r="P3199" s="85" t="s">
        <v>1882</v>
      </c>
      <c r="Q3199" s="85" t="s">
        <v>1882</v>
      </c>
      <c r="R3199" s="85" t="s">
        <v>1883</v>
      </c>
      <c r="S3199" s="85" t="s">
        <v>1768</v>
      </c>
    </row>
    <row r="3200" spans="1:19" ht="14.5" customHeight="1">
      <c r="A3200" s="82" t="str">
        <f t="shared" si="49"/>
        <v>C2110</v>
      </c>
      <c r="B3200" s="410" t="s">
        <v>915</v>
      </c>
      <c r="C3200" s="410" t="s">
        <v>6047</v>
      </c>
      <c r="D3200" s="410" t="s">
        <v>1813</v>
      </c>
      <c r="E3200" s="410" t="s">
        <v>6050</v>
      </c>
      <c r="F3200" s="410" t="s">
        <v>6051</v>
      </c>
      <c r="G3200" s="416">
        <v>45809</v>
      </c>
      <c r="H3200" s="410" t="s">
        <v>606</v>
      </c>
      <c r="I3200" s="417">
        <v>8</v>
      </c>
      <c r="J3200" s="417">
        <v>8</v>
      </c>
      <c r="K3200" s="417">
        <v>1.6</v>
      </c>
      <c r="L3200" s="417">
        <v>0.47</v>
      </c>
      <c r="M3200" s="410"/>
      <c r="N3200" s="410">
        <v>7</v>
      </c>
      <c r="O3200" s="85" t="s">
        <v>1882</v>
      </c>
      <c r="P3200" s="85" t="s">
        <v>1882</v>
      </c>
      <c r="Q3200" s="85" t="s">
        <v>1882</v>
      </c>
      <c r="R3200" s="85" t="s">
        <v>1883</v>
      </c>
      <c r="S3200" s="85" t="s">
        <v>1768</v>
      </c>
    </row>
    <row r="3201" spans="1:19" ht="14.5" customHeight="1">
      <c r="A3201" s="103" t="str">
        <f t="shared" si="49"/>
        <v>C2110</v>
      </c>
      <c r="B3201" s="414" t="s">
        <v>915</v>
      </c>
      <c r="C3201" s="414" t="s">
        <v>6047</v>
      </c>
      <c r="D3201" s="414" t="s">
        <v>1813</v>
      </c>
      <c r="E3201" s="414" t="s">
        <v>6048</v>
      </c>
      <c r="F3201" s="414" t="s">
        <v>6049</v>
      </c>
      <c r="G3201" s="418">
        <v>42217</v>
      </c>
      <c r="H3201" s="414" t="s">
        <v>1777</v>
      </c>
      <c r="I3201" s="419">
        <v>1.6</v>
      </c>
      <c r="J3201" s="419">
        <v>8</v>
      </c>
      <c r="K3201" s="419">
        <v>8</v>
      </c>
      <c r="L3201" s="419">
        <v>0.47</v>
      </c>
      <c r="M3201" s="414"/>
      <c r="N3201" s="414">
        <v>7</v>
      </c>
      <c r="O3201" s="103" t="s">
        <v>1882</v>
      </c>
      <c r="P3201" s="103" t="s">
        <v>1882</v>
      </c>
      <c r="Q3201" s="103" t="s">
        <v>1882</v>
      </c>
      <c r="R3201" s="103" t="s">
        <v>1883</v>
      </c>
      <c r="S3201" s="103" t="s">
        <v>1768</v>
      </c>
    </row>
    <row r="3202" spans="1:19" ht="14.5" customHeight="1">
      <c r="A3202" s="103" t="str">
        <f t="shared" ref="A3202:A3265" si="50">LEFT(B3202,5)</f>
        <v>C2110</v>
      </c>
      <c r="B3202" s="414" t="s">
        <v>915</v>
      </c>
      <c r="C3202" s="414" t="s">
        <v>6047</v>
      </c>
      <c r="D3202" s="414" t="s">
        <v>1813</v>
      </c>
      <c r="E3202" s="414" t="s">
        <v>6050</v>
      </c>
      <c r="F3202" s="414" t="s">
        <v>6051</v>
      </c>
      <c r="G3202" s="418">
        <v>45809</v>
      </c>
      <c r="H3202" s="414" t="s">
        <v>606</v>
      </c>
      <c r="I3202" s="419">
        <v>1.6</v>
      </c>
      <c r="J3202" s="419">
        <v>8</v>
      </c>
      <c r="K3202" s="419">
        <v>8</v>
      </c>
      <c r="L3202" s="419">
        <v>0.47</v>
      </c>
      <c r="M3202" s="414"/>
      <c r="N3202" s="414">
        <v>7</v>
      </c>
      <c r="O3202" s="103" t="s">
        <v>1882</v>
      </c>
      <c r="P3202" s="103" t="s">
        <v>1882</v>
      </c>
      <c r="Q3202" s="103" t="s">
        <v>1882</v>
      </c>
      <c r="R3202" s="103" t="s">
        <v>1883</v>
      </c>
      <c r="S3202" s="103" t="s">
        <v>1768</v>
      </c>
    </row>
    <row r="3203" spans="1:19" ht="14.5" customHeight="1">
      <c r="A3203" s="82" t="str">
        <f t="shared" si="50"/>
        <v>C2130</v>
      </c>
      <c r="B3203" s="410" t="s">
        <v>919</v>
      </c>
      <c r="C3203" s="410" t="s">
        <v>6052</v>
      </c>
      <c r="D3203" s="410" t="s">
        <v>1813</v>
      </c>
      <c r="E3203" s="410" t="s">
        <v>6053</v>
      </c>
      <c r="F3203" s="410" t="s">
        <v>6054</v>
      </c>
      <c r="G3203" s="416">
        <v>45992</v>
      </c>
      <c r="H3203" s="410" t="s">
        <v>606</v>
      </c>
      <c r="I3203" s="417">
        <v>13.75</v>
      </c>
      <c r="J3203" s="417">
        <v>5.5</v>
      </c>
      <c r="K3203" s="417">
        <v>2.1</v>
      </c>
      <c r="L3203" s="417">
        <v>2.5499999999999998</v>
      </c>
      <c r="M3203" s="410"/>
      <c r="N3203" s="410">
        <v>7</v>
      </c>
      <c r="O3203" s="85"/>
      <c r="P3203" s="85"/>
      <c r="Q3203" s="85"/>
      <c r="R3203" s="85"/>
      <c r="S3203" s="85" t="s">
        <v>1768</v>
      </c>
    </row>
    <row r="3204" spans="1:19" ht="14.5" customHeight="1">
      <c r="A3204" s="82" t="str">
        <f t="shared" si="50"/>
        <v>C2130</v>
      </c>
      <c r="B3204" s="410" t="s">
        <v>919</v>
      </c>
      <c r="C3204" s="410" t="s">
        <v>6052</v>
      </c>
      <c r="D3204" s="410" t="s">
        <v>1813</v>
      </c>
      <c r="E3204" s="410" t="s">
        <v>6055</v>
      </c>
      <c r="F3204" s="410" t="s">
        <v>6056</v>
      </c>
      <c r="G3204" s="416">
        <v>45992</v>
      </c>
      <c r="H3204" s="410" t="s">
        <v>606</v>
      </c>
      <c r="I3204" s="417">
        <v>13.75</v>
      </c>
      <c r="J3204" s="417">
        <v>5.5</v>
      </c>
      <c r="K3204" s="417">
        <v>2.1</v>
      </c>
      <c r="L3204" s="417">
        <v>2.5499999999999998</v>
      </c>
      <c r="M3204" s="410"/>
      <c r="N3204" s="410">
        <v>7</v>
      </c>
      <c r="O3204" s="85"/>
      <c r="P3204" s="85"/>
      <c r="Q3204" s="85"/>
      <c r="R3204" s="85"/>
      <c r="S3204" s="85" t="s">
        <v>1768</v>
      </c>
    </row>
    <row r="3205" spans="1:19" ht="14.5" customHeight="1">
      <c r="A3205" s="82" t="str">
        <f t="shared" si="50"/>
        <v>C2130</v>
      </c>
      <c r="B3205" s="410" t="s">
        <v>919</v>
      </c>
      <c r="C3205" s="410" t="s">
        <v>6052</v>
      </c>
      <c r="D3205" s="410" t="s">
        <v>1813</v>
      </c>
      <c r="E3205" s="410" t="s">
        <v>6057</v>
      </c>
      <c r="F3205" s="410" t="s">
        <v>6058</v>
      </c>
      <c r="G3205" s="416">
        <v>45992</v>
      </c>
      <c r="H3205" s="410" t="s">
        <v>606</v>
      </c>
      <c r="I3205" s="417">
        <v>13.75</v>
      </c>
      <c r="J3205" s="417">
        <v>5.5</v>
      </c>
      <c r="K3205" s="417">
        <v>2.1</v>
      </c>
      <c r="L3205" s="417">
        <v>2.5499999999999998</v>
      </c>
      <c r="M3205" s="410"/>
      <c r="N3205" s="410">
        <v>7</v>
      </c>
      <c r="O3205" s="85"/>
      <c r="P3205" s="85"/>
      <c r="Q3205" s="85"/>
      <c r="R3205" s="85"/>
      <c r="S3205" s="85" t="s">
        <v>1768</v>
      </c>
    </row>
    <row r="3206" spans="1:19" ht="14.5" customHeight="1">
      <c r="A3206" s="82" t="str">
        <f t="shared" si="50"/>
        <v>C2130</v>
      </c>
      <c r="B3206" s="410" t="s">
        <v>919</v>
      </c>
      <c r="C3206" s="410" t="s">
        <v>6052</v>
      </c>
      <c r="D3206" s="410" t="s">
        <v>1813</v>
      </c>
      <c r="E3206" s="410" t="s">
        <v>6059</v>
      </c>
      <c r="F3206" s="410" t="s">
        <v>6060</v>
      </c>
      <c r="G3206" s="416">
        <v>45992</v>
      </c>
      <c r="H3206" s="410" t="s">
        <v>606</v>
      </c>
      <c r="I3206" s="417">
        <v>13.75</v>
      </c>
      <c r="J3206" s="417">
        <v>5.5</v>
      </c>
      <c r="K3206" s="417">
        <v>2.1</v>
      </c>
      <c r="L3206" s="417">
        <v>2.5499999999999998</v>
      </c>
      <c r="M3206" s="410"/>
      <c r="N3206" s="410">
        <v>7</v>
      </c>
      <c r="O3206" s="85"/>
      <c r="P3206" s="85"/>
      <c r="Q3206" s="85"/>
      <c r="R3206" s="85"/>
      <c r="S3206" s="85" t="s">
        <v>1768</v>
      </c>
    </row>
    <row r="3207" spans="1:19" ht="14.5" customHeight="1">
      <c r="A3207" s="82" t="str">
        <f t="shared" si="50"/>
        <v>C2130</v>
      </c>
      <c r="B3207" s="410" t="s">
        <v>919</v>
      </c>
      <c r="C3207" s="410" t="s">
        <v>6052</v>
      </c>
      <c r="D3207" s="410" t="s">
        <v>1813</v>
      </c>
      <c r="E3207" s="410" t="s">
        <v>6061</v>
      </c>
      <c r="F3207" s="410" t="s">
        <v>6062</v>
      </c>
      <c r="G3207" s="416">
        <v>45992</v>
      </c>
      <c r="H3207" s="410" t="s">
        <v>606</v>
      </c>
      <c r="I3207" s="417">
        <v>13.75</v>
      </c>
      <c r="J3207" s="417">
        <v>5.5</v>
      </c>
      <c r="K3207" s="417">
        <v>2.1</v>
      </c>
      <c r="L3207" s="417">
        <v>2.5499999999999998</v>
      </c>
      <c r="M3207" s="410"/>
      <c r="N3207" s="410">
        <v>7</v>
      </c>
      <c r="O3207" s="85"/>
      <c r="P3207" s="85"/>
      <c r="Q3207" s="85"/>
      <c r="R3207" s="85"/>
      <c r="S3207" s="85" t="s">
        <v>1768</v>
      </c>
    </row>
    <row r="3208" spans="1:19" ht="14.5" customHeight="1">
      <c r="A3208" s="82" t="str">
        <f t="shared" si="50"/>
        <v>C2130</v>
      </c>
      <c r="B3208" s="410" t="s">
        <v>919</v>
      </c>
      <c r="C3208" s="410" t="s">
        <v>6052</v>
      </c>
      <c r="D3208" s="410" t="s">
        <v>1813</v>
      </c>
      <c r="E3208" s="410" t="s">
        <v>6063</v>
      </c>
      <c r="F3208" s="410" t="s">
        <v>6064</v>
      </c>
      <c r="G3208" s="416">
        <v>45992</v>
      </c>
      <c r="H3208" s="410" t="s">
        <v>606</v>
      </c>
      <c r="I3208" s="417">
        <v>13.75</v>
      </c>
      <c r="J3208" s="417">
        <v>5.5</v>
      </c>
      <c r="K3208" s="417">
        <v>2.1</v>
      </c>
      <c r="L3208" s="417">
        <v>2.5499999999999998</v>
      </c>
      <c r="M3208" s="410"/>
      <c r="N3208" s="410">
        <v>7</v>
      </c>
      <c r="O3208" s="85"/>
      <c r="P3208" s="85"/>
      <c r="Q3208" s="85"/>
      <c r="R3208" s="85"/>
      <c r="S3208" s="85" t="s">
        <v>1768</v>
      </c>
    </row>
    <row r="3209" spans="1:19" ht="14.5" customHeight="1">
      <c r="A3209" s="103" t="str">
        <f t="shared" si="50"/>
        <v>C2130</v>
      </c>
      <c r="B3209" s="414" t="s">
        <v>919</v>
      </c>
      <c r="C3209" s="414" t="s">
        <v>6052</v>
      </c>
      <c r="D3209" s="414" t="s">
        <v>1813</v>
      </c>
      <c r="E3209" s="414" t="s">
        <v>6053</v>
      </c>
      <c r="F3209" s="414" t="s">
        <v>6054</v>
      </c>
      <c r="G3209" s="418">
        <v>45992</v>
      </c>
      <c r="H3209" s="414" t="s">
        <v>606</v>
      </c>
      <c r="I3209" s="419">
        <v>2.1</v>
      </c>
      <c r="J3209" s="419">
        <v>13.75</v>
      </c>
      <c r="K3209" s="419">
        <v>5.5</v>
      </c>
      <c r="L3209" s="419">
        <v>2.5499999999999998</v>
      </c>
      <c r="M3209" s="414"/>
      <c r="N3209" s="414">
        <v>7</v>
      </c>
      <c r="O3209" s="103"/>
      <c r="P3209" s="103"/>
      <c r="Q3209" s="103"/>
      <c r="R3209" s="103"/>
      <c r="S3209" s="103" t="s">
        <v>1768</v>
      </c>
    </row>
    <row r="3210" spans="1:19" ht="14.5" customHeight="1">
      <c r="A3210" s="103" t="str">
        <f t="shared" si="50"/>
        <v>C2130</v>
      </c>
      <c r="B3210" s="414" t="s">
        <v>919</v>
      </c>
      <c r="C3210" s="414" t="s">
        <v>6052</v>
      </c>
      <c r="D3210" s="414" t="s">
        <v>1813</v>
      </c>
      <c r="E3210" s="414" t="s">
        <v>6055</v>
      </c>
      <c r="F3210" s="414" t="s">
        <v>6056</v>
      </c>
      <c r="G3210" s="418">
        <v>45992</v>
      </c>
      <c r="H3210" s="414" t="s">
        <v>606</v>
      </c>
      <c r="I3210" s="419">
        <v>2.1</v>
      </c>
      <c r="J3210" s="419">
        <v>13.75</v>
      </c>
      <c r="K3210" s="419">
        <v>5.5</v>
      </c>
      <c r="L3210" s="419">
        <v>2.5499999999999998</v>
      </c>
      <c r="M3210" s="414"/>
      <c r="N3210" s="414">
        <v>7</v>
      </c>
      <c r="O3210" s="103"/>
      <c r="P3210" s="103"/>
      <c r="Q3210" s="103"/>
      <c r="R3210" s="103"/>
      <c r="S3210" s="103" t="s">
        <v>1768</v>
      </c>
    </row>
    <row r="3211" spans="1:19" ht="14.5" customHeight="1">
      <c r="A3211" s="103" t="str">
        <f t="shared" si="50"/>
        <v>C2130</v>
      </c>
      <c r="B3211" s="414" t="s">
        <v>919</v>
      </c>
      <c r="C3211" s="414" t="s">
        <v>6052</v>
      </c>
      <c r="D3211" s="414" t="s">
        <v>1813</v>
      </c>
      <c r="E3211" s="414" t="s">
        <v>6057</v>
      </c>
      <c r="F3211" s="414" t="s">
        <v>6058</v>
      </c>
      <c r="G3211" s="418">
        <v>45992</v>
      </c>
      <c r="H3211" s="414" t="s">
        <v>606</v>
      </c>
      <c r="I3211" s="419">
        <v>2.1</v>
      </c>
      <c r="J3211" s="419">
        <v>13.75</v>
      </c>
      <c r="K3211" s="419">
        <v>5.5</v>
      </c>
      <c r="L3211" s="419">
        <v>2.5499999999999998</v>
      </c>
      <c r="M3211" s="414"/>
      <c r="N3211" s="414">
        <v>7</v>
      </c>
      <c r="O3211" s="103"/>
      <c r="P3211" s="103"/>
      <c r="Q3211" s="103"/>
      <c r="R3211" s="103"/>
      <c r="S3211" s="103" t="s">
        <v>1768</v>
      </c>
    </row>
    <row r="3212" spans="1:19" ht="14.5" customHeight="1">
      <c r="A3212" s="103" t="str">
        <f t="shared" si="50"/>
        <v>C2130</v>
      </c>
      <c r="B3212" s="414" t="s">
        <v>919</v>
      </c>
      <c r="C3212" s="414" t="s">
        <v>6052</v>
      </c>
      <c r="D3212" s="414" t="s">
        <v>1813</v>
      </c>
      <c r="E3212" s="414" t="s">
        <v>6059</v>
      </c>
      <c r="F3212" s="414" t="s">
        <v>6060</v>
      </c>
      <c r="G3212" s="418">
        <v>45992</v>
      </c>
      <c r="H3212" s="414" t="s">
        <v>606</v>
      </c>
      <c r="I3212" s="419">
        <v>2.1</v>
      </c>
      <c r="J3212" s="419">
        <v>13.75</v>
      </c>
      <c r="K3212" s="419">
        <v>5.5</v>
      </c>
      <c r="L3212" s="419">
        <v>2.5499999999999998</v>
      </c>
      <c r="M3212" s="414"/>
      <c r="N3212" s="414">
        <v>7</v>
      </c>
      <c r="O3212" s="103"/>
      <c r="P3212" s="103"/>
      <c r="Q3212" s="103"/>
      <c r="R3212" s="103"/>
      <c r="S3212" s="103" t="s">
        <v>1768</v>
      </c>
    </row>
    <row r="3213" spans="1:19" ht="14.5" customHeight="1">
      <c r="A3213" s="103" t="str">
        <f t="shared" si="50"/>
        <v>C2130</v>
      </c>
      <c r="B3213" s="414" t="s">
        <v>919</v>
      </c>
      <c r="C3213" s="414" t="s">
        <v>6052</v>
      </c>
      <c r="D3213" s="414" t="s">
        <v>1813</v>
      </c>
      <c r="E3213" s="414" t="s">
        <v>6061</v>
      </c>
      <c r="F3213" s="414" t="s">
        <v>6062</v>
      </c>
      <c r="G3213" s="418">
        <v>45992</v>
      </c>
      <c r="H3213" s="414" t="s">
        <v>606</v>
      </c>
      <c r="I3213" s="419">
        <v>2.1</v>
      </c>
      <c r="J3213" s="419">
        <v>13.75</v>
      </c>
      <c r="K3213" s="419">
        <v>5.5</v>
      </c>
      <c r="L3213" s="419">
        <v>2.5499999999999998</v>
      </c>
      <c r="M3213" s="414"/>
      <c r="N3213" s="414">
        <v>7</v>
      </c>
      <c r="O3213" s="103"/>
      <c r="P3213" s="103"/>
      <c r="Q3213" s="103"/>
      <c r="R3213" s="103"/>
      <c r="S3213" s="103" t="s">
        <v>1768</v>
      </c>
    </row>
    <row r="3214" spans="1:19" ht="14.5" customHeight="1">
      <c r="A3214" s="103" t="str">
        <f t="shared" si="50"/>
        <v>C2130</v>
      </c>
      <c r="B3214" s="414" t="s">
        <v>919</v>
      </c>
      <c r="C3214" s="414" t="s">
        <v>6052</v>
      </c>
      <c r="D3214" s="414" t="s">
        <v>1813</v>
      </c>
      <c r="E3214" s="414" t="s">
        <v>6063</v>
      </c>
      <c r="F3214" s="414" t="s">
        <v>6064</v>
      </c>
      <c r="G3214" s="418">
        <v>45992</v>
      </c>
      <c r="H3214" s="414" t="s">
        <v>606</v>
      </c>
      <c r="I3214" s="419">
        <v>2.1</v>
      </c>
      <c r="J3214" s="419">
        <v>13.75</v>
      </c>
      <c r="K3214" s="419">
        <v>5.5</v>
      </c>
      <c r="L3214" s="419">
        <v>2.5499999999999998</v>
      </c>
      <c r="M3214" s="414"/>
      <c r="N3214" s="414">
        <v>7</v>
      </c>
      <c r="O3214" s="103"/>
      <c r="P3214" s="103"/>
      <c r="Q3214" s="103"/>
      <c r="R3214" s="103"/>
      <c r="S3214" s="103" t="s">
        <v>1768</v>
      </c>
    </row>
    <row r="3215" spans="1:19" ht="14.5" customHeight="1">
      <c r="A3215" s="82" t="str">
        <f t="shared" si="50"/>
        <v>C2150</v>
      </c>
      <c r="B3215" s="410" t="s">
        <v>922</v>
      </c>
      <c r="C3215" s="410" t="s">
        <v>6065</v>
      </c>
      <c r="D3215" s="410" t="s">
        <v>1813</v>
      </c>
      <c r="E3215" s="410" t="s">
        <v>6066</v>
      </c>
      <c r="F3215" s="410" t="s">
        <v>6067</v>
      </c>
      <c r="G3215" s="416">
        <v>45992</v>
      </c>
      <c r="H3215" s="410" t="s">
        <v>606</v>
      </c>
      <c r="I3215" s="417">
        <v>20</v>
      </c>
      <c r="J3215" s="417">
        <v>8</v>
      </c>
      <c r="K3215" s="417">
        <v>2</v>
      </c>
      <c r="L3215" s="417">
        <v>0.35</v>
      </c>
      <c r="M3215" s="410"/>
      <c r="N3215" s="410">
        <v>7</v>
      </c>
      <c r="O3215" s="85"/>
      <c r="P3215" s="85"/>
      <c r="Q3215" s="85"/>
      <c r="R3215" s="85"/>
      <c r="S3215" s="85" t="s">
        <v>1768</v>
      </c>
    </row>
    <row r="3216" spans="1:19" ht="14.5" customHeight="1">
      <c r="A3216" s="82" t="str">
        <f t="shared" si="50"/>
        <v>C2150</v>
      </c>
      <c r="B3216" s="410" t="s">
        <v>922</v>
      </c>
      <c r="C3216" s="410" t="s">
        <v>6065</v>
      </c>
      <c r="D3216" s="410" t="s">
        <v>1813</v>
      </c>
      <c r="E3216" s="410" t="s">
        <v>6068</v>
      </c>
      <c r="F3216" s="410" t="s">
        <v>6069</v>
      </c>
      <c r="G3216" s="416">
        <v>45992</v>
      </c>
      <c r="H3216" s="410" t="s">
        <v>606</v>
      </c>
      <c r="I3216" s="417">
        <v>20</v>
      </c>
      <c r="J3216" s="417">
        <v>8</v>
      </c>
      <c r="K3216" s="417">
        <v>2</v>
      </c>
      <c r="L3216" s="417">
        <v>0.35</v>
      </c>
      <c r="M3216" s="410"/>
      <c r="N3216" s="410">
        <v>7</v>
      </c>
      <c r="O3216" s="85"/>
      <c r="P3216" s="85"/>
      <c r="Q3216" s="85"/>
      <c r="R3216" s="85"/>
      <c r="S3216" s="85" t="s">
        <v>1768</v>
      </c>
    </row>
    <row r="3217" spans="1:19" ht="14.5" customHeight="1">
      <c r="A3217" s="82" t="str">
        <f t="shared" si="50"/>
        <v>C2150</v>
      </c>
      <c r="B3217" s="410" t="s">
        <v>922</v>
      </c>
      <c r="C3217" s="410" t="s">
        <v>6065</v>
      </c>
      <c r="D3217" s="410" t="s">
        <v>1813</v>
      </c>
      <c r="E3217" s="410" t="s">
        <v>6070</v>
      </c>
      <c r="F3217" s="410" t="s">
        <v>6071</v>
      </c>
      <c r="G3217" s="416">
        <v>45992</v>
      </c>
      <c r="H3217" s="410" t="s">
        <v>606</v>
      </c>
      <c r="I3217" s="417">
        <v>20</v>
      </c>
      <c r="J3217" s="417">
        <v>8</v>
      </c>
      <c r="K3217" s="417">
        <v>2</v>
      </c>
      <c r="L3217" s="417">
        <v>0.35</v>
      </c>
      <c r="M3217" s="410"/>
      <c r="N3217" s="410">
        <v>7</v>
      </c>
      <c r="O3217" s="85"/>
      <c r="P3217" s="85"/>
      <c r="Q3217" s="85"/>
      <c r="R3217" s="85"/>
      <c r="S3217" s="85" t="s">
        <v>1768</v>
      </c>
    </row>
    <row r="3218" spans="1:19" ht="14.5" customHeight="1">
      <c r="A3218" s="82" t="str">
        <f t="shared" si="50"/>
        <v>C2150</v>
      </c>
      <c r="B3218" s="410" t="s">
        <v>922</v>
      </c>
      <c r="C3218" s="410" t="s">
        <v>6065</v>
      </c>
      <c r="D3218" s="410" t="s">
        <v>1813</v>
      </c>
      <c r="E3218" s="410" t="s">
        <v>6072</v>
      </c>
      <c r="F3218" s="410" t="s">
        <v>6073</v>
      </c>
      <c r="G3218" s="416">
        <v>45992</v>
      </c>
      <c r="H3218" s="410" t="s">
        <v>606</v>
      </c>
      <c r="I3218" s="417">
        <v>20</v>
      </c>
      <c r="J3218" s="417">
        <v>8</v>
      </c>
      <c r="K3218" s="417">
        <v>2</v>
      </c>
      <c r="L3218" s="417">
        <v>0.35</v>
      </c>
      <c r="M3218" s="410"/>
      <c r="N3218" s="410">
        <v>7</v>
      </c>
      <c r="O3218" s="85"/>
      <c r="P3218" s="85"/>
      <c r="Q3218" s="85"/>
      <c r="R3218" s="85"/>
      <c r="S3218" s="85" t="s">
        <v>1768</v>
      </c>
    </row>
    <row r="3219" spans="1:19" ht="14.5" customHeight="1">
      <c r="A3219" s="82" t="str">
        <f t="shared" si="50"/>
        <v>C2150</v>
      </c>
      <c r="B3219" s="410" t="s">
        <v>922</v>
      </c>
      <c r="C3219" s="410" t="s">
        <v>6065</v>
      </c>
      <c r="D3219" s="410" t="s">
        <v>1813</v>
      </c>
      <c r="E3219" s="410" t="s">
        <v>6074</v>
      </c>
      <c r="F3219" s="410" t="s">
        <v>6075</v>
      </c>
      <c r="G3219" s="416">
        <v>45992</v>
      </c>
      <c r="H3219" s="410" t="s">
        <v>606</v>
      </c>
      <c r="I3219" s="417">
        <v>20</v>
      </c>
      <c r="J3219" s="417">
        <v>8</v>
      </c>
      <c r="K3219" s="417">
        <v>2</v>
      </c>
      <c r="L3219" s="417">
        <v>0.35</v>
      </c>
      <c r="M3219" s="410"/>
      <c r="N3219" s="410">
        <v>7</v>
      </c>
      <c r="O3219" s="85"/>
      <c r="P3219" s="85"/>
      <c r="Q3219" s="85"/>
      <c r="R3219" s="85"/>
      <c r="S3219" s="85" t="s">
        <v>1768</v>
      </c>
    </row>
    <row r="3220" spans="1:19" ht="14.5" customHeight="1">
      <c r="A3220" s="82" t="str">
        <f t="shared" si="50"/>
        <v>C2150</v>
      </c>
      <c r="B3220" s="410" t="s">
        <v>922</v>
      </c>
      <c r="C3220" s="410" t="s">
        <v>6065</v>
      </c>
      <c r="D3220" s="410" t="s">
        <v>1813</v>
      </c>
      <c r="E3220" s="410" t="s">
        <v>6076</v>
      </c>
      <c r="F3220" s="410" t="s">
        <v>6077</v>
      </c>
      <c r="G3220" s="416">
        <v>45992</v>
      </c>
      <c r="H3220" s="410" t="s">
        <v>606</v>
      </c>
      <c r="I3220" s="417">
        <v>20</v>
      </c>
      <c r="J3220" s="417">
        <v>8</v>
      </c>
      <c r="K3220" s="417">
        <v>2</v>
      </c>
      <c r="L3220" s="417">
        <v>0.35</v>
      </c>
      <c r="M3220" s="410"/>
      <c r="N3220" s="410">
        <v>7</v>
      </c>
      <c r="O3220" s="85"/>
      <c r="P3220" s="85"/>
      <c r="Q3220" s="85"/>
      <c r="R3220" s="85"/>
      <c r="S3220" s="85" t="s">
        <v>1768</v>
      </c>
    </row>
    <row r="3221" spans="1:19" ht="14.5" customHeight="1">
      <c r="A3221" s="82" t="str">
        <f t="shared" si="50"/>
        <v>C2150</v>
      </c>
      <c r="B3221" s="410" t="s">
        <v>922</v>
      </c>
      <c r="C3221" s="410" t="s">
        <v>6065</v>
      </c>
      <c r="D3221" s="410" t="s">
        <v>1813</v>
      </c>
      <c r="E3221" s="410" t="s">
        <v>6078</v>
      </c>
      <c r="F3221" s="410" t="s">
        <v>6079</v>
      </c>
      <c r="G3221" s="416">
        <v>45992</v>
      </c>
      <c r="H3221" s="410" t="s">
        <v>606</v>
      </c>
      <c r="I3221" s="417">
        <v>20</v>
      </c>
      <c r="J3221" s="417">
        <v>8</v>
      </c>
      <c r="K3221" s="417">
        <v>2</v>
      </c>
      <c r="L3221" s="417">
        <v>0.35</v>
      </c>
      <c r="M3221" s="410"/>
      <c r="N3221" s="410">
        <v>7</v>
      </c>
      <c r="O3221" s="85"/>
      <c r="P3221" s="85"/>
      <c r="Q3221" s="85"/>
      <c r="R3221" s="85"/>
      <c r="S3221" s="85" t="s">
        <v>1768</v>
      </c>
    </row>
    <row r="3222" spans="1:19" ht="14.5" customHeight="1">
      <c r="A3222" s="82" t="str">
        <f t="shared" si="50"/>
        <v>C2150</v>
      </c>
      <c r="B3222" s="410" t="s">
        <v>922</v>
      </c>
      <c r="C3222" s="410" t="s">
        <v>6065</v>
      </c>
      <c r="D3222" s="410" t="s">
        <v>1813</v>
      </c>
      <c r="E3222" s="410" t="s">
        <v>6080</v>
      </c>
      <c r="F3222" s="410" t="s">
        <v>6081</v>
      </c>
      <c r="G3222" s="416">
        <v>45992</v>
      </c>
      <c r="H3222" s="410" t="s">
        <v>606</v>
      </c>
      <c r="I3222" s="417">
        <v>20</v>
      </c>
      <c r="J3222" s="417">
        <v>8</v>
      </c>
      <c r="K3222" s="417">
        <v>2</v>
      </c>
      <c r="L3222" s="417">
        <v>0.35</v>
      </c>
      <c r="M3222" s="410"/>
      <c r="N3222" s="410">
        <v>7</v>
      </c>
      <c r="O3222" s="85"/>
      <c r="P3222" s="85"/>
      <c r="Q3222" s="85"/>
      <c r="R3222" s="85"/>
      <c r="S3222" s="85" t="s">
        <v>1768</v>
      </c>
    </row>
    <row r="3223" spans="1:19" ht="14.5" customHeight="1">
      <c r="A3223" s="103" t="str">
        <f t="shared" si="50"/>
        <v>C2150</v>
      </c>
      <c r="B3223" s="414" t="s">
        <v>922</v>
      </c>
      <c r="C3223" s="414" t="s">
        <v>6065</v>
      </c>
      <c r="D3223" s="414" t="s">
        <v>1813</v>
      </c>
      <c r="E3223" s="414" t="s">
        <v>6066</v>
      </c>
      <c r="F3223" s="414" t="s">
        <v>6067</v>
      </c>
      <c r="G3223" s="418">
        <v>45992</v>
      </c>
      <c r="H3223" s="414" t="s">
        <v>606</v>
      </c>
      <c r="I3223" s="419">
        <v>2</v>
      </c>
      <c r="J3223" s="419">
        <v>20</v>
      </c>
      <c r="K3223" s="419">
        <v>8</v>
      </c>
      <c r="L3223" s="419">
        <v>0.35</v>
      </c>
      <c r="M3223" s="414"/>
      <c r="N3223" s="414">
        <v>7</v>
      </c>
      <c r="O3223" s="103"/>
      <c r="P3223" s="103"/>
      <c r="Q3223" s="103"/>
      <c r="R3223" s="103"/>
      <c r="S3223" s="103" t="s">
        <v>1768</v>
      </c>
    </row>
    <row r="3224" spans="1:19" ht="14.5" customHeight="1">
      <c r="A3224" s="103" t="str">
        <f t="shared" si="50"/>
        <v>C2150</v>
      </c>
      <c r="B3224" s="414" t="s">
        <v>922</v>
      </c>
      <c r="C3224" s="414" t="s">
        <v>6065</v>
      </c>
      <c r="D3224" s="414" t="s">
        <v>1813</v>
      </c>
      <c r="E3224" s="414" t="s">
        <v>6068</v>
      </c>
      <c r="F3224" s="414" t="s">
        <v>6069</v>
      </c>
      <c r="G3224" s="418">
        <v>45992</v>
      </c>
      <c r="H3224" s="414" t="s">
        <v>606</v>
      </c>
      <c r="I3224" s="419">
        <v>2</v>
      </c>
      <c r="J3224" s="419">
        <v>20</v>
      </c>
      <c r="K3224" s="419">
        <v>8</v>
      </c>
      <c r="L3224" s="419">
        <v>0.35</v>
      </c>
      <c r="M3224" s="414"/>
      <c r="N3224" s="414">
        <v>7</v>
      </c>
      <c r="O3224" s="103"/>
      <c r="P3224" s="103"/>
      <c r="Q3224" s="103"/>
      <c r="R3224" s="103"/>
      <c r="S3224" s="103" t="s">
        <v>1768</v>
      </c>
    </row>
    <row r="3225" spans="1:19" ht="14.5" customHeight="1">
      <c r="A3225" s="103" t="str">
        <f t="shared" si="50"/>
        <v>C2150</v>
      </c>
      <c r="B3225" s="414" t="s">
        <v>922</v>
      </c>
      <c r="C3225" s="414" t="s">
        <v>6065</v>
      </c>
      <c r="D3225" s="414" t="s">
        <v>1813</v>
      </c>
      <c r="E3225" s="414" t="s">
        <v>6070</v>
      </c>
      <c r="F3225" s="414" t="s">
        <v>6071</v>
      </c>
      <c r="G3225" s="418">
        <v>45992</v>
      </c>
      <c r="H3225" s="414" t="s">
        <v>606</v>
      </c>
      <c r="I3225" s="419">
        <v>2</v>
      </c>
      <c r="J3225" s="419">
        <v>20</v>
      </c>
      <c r="K3225" s="419">
        <v>8</v>
      </c>
      <c r="L3225" s="419">
        <v>0.35</v>
      </c>
      <c r="M3225" s="414"/>
      <c r="N3225" s="414">
        <v>7</v>
      </c>
      <c r="O3225" s="103"/>
      <c r="P3225" s="103"/>
      <c r="Q3225" s="103"/>
      <c r="R3225" s="103"/>
      <c r="S3225" s="103" t="s">
        <v>1768</v>
      </c>
    </row>
    <row r="3226" spans="1:19" ht="14.5" customHeight="1">
      <c r="A3226" s="103" t="str">
        <f t="shared" si="50"/>
        <v>C2150</v>
      </c>
      <c r="B3226" s="414" t="s">
        <v>922</v>
      </c>
      <c r="C3226" s="414" t="s">
        <v>6065</v>
      </c>
      <c r="D3226" s="414" t="s">
        <v>1813</v>
      </c>
      <c r="E3226" s="414" t="s">
        <v>6072</v>
      </c>
      <c r="F3226" s="414" t="s">
        <v>6073</v>
      </c>
      <c r="G3226" s="418">
        <v>45992</v>
      </c>
      <c r="H3226" s="414" t="s">
        <v>606</v>
      </c>
      <c r="I3226" s="419">
        <v>2</v>
      </c>
      <c r="J3226" s="419">
        <v>20</v>
      </c>
      <c r="K3226" s="419">
        <v>8</v>
      </c>
      <c r="L3226" s="419">
        <v>0.35</v>
      </c>
      <c r="M3226" s="414"/>
      <c r="N3226" s="414">
        <v>7</v>
      </c>
      <c r="O3226" s="103"/>
      <c r="P3226" s="103"/>
      <c r="Q3226" s="103"/>
      <c r="R3226" s="103"/>
      <c r="S3226" s="103" t="s">
        <v>1768</v>
      </c>
    </row>
    <row r="3227" spans="1:19" ht="14.5" customHeight="1">
      <c r="A3227" s="103" t="str">
        <f t="shared" si="50"/>
        <v>C2150</v>
      </c>
      <c r="B3227" s="414" t="s">
        <v>922</v>
      </c>
      <c r="C3227" s="414" t="s">
        <v>6065</v>
      </c>
      <c r="D3227" s="414" t="s">
        <v>1813</v>
      </c>
      <c r="E3227" s="414" t="s">
        <v>6074</v>
      </c>
      <c r="F3227" s="414" t="s">
        <v>6075</v>
      </c>
      <c r="G3227" s="418">
        <v>45992</v>
      </c>
      <c r="H3227" s="414" t="s">
        <v>606</v>
      </c>
      <c r="I3227" s="419">
        <v>2</v>
      </c>
      <c r="J3227" s="419">
        <v>20</v>
      </c>
      <c r="K3227" s="419">
        <v>8</v>
      </c>
      <c r="L3227" s="419">
        <v>0.35</v>
      </c>
      <c r="M3227" s="414"/>
      <c r="N3227" s="414">
        <v>7</v>
      </c>
      <c r="O3227" s="103"/>
      <c r="P3227" s="103"/>
      <c r="Q3227" s="103"/>
      <c r="R3227" s="103"/>
      <c r="S3227" s="103" t="s">
        <v>1768</v>
      </c>
    </row>
    <row r="3228" spans="1:19" ht="14.5" customHeight="1">
      <c r="A3228" s="103" t="str">
        <f t="shared" si="50"/>
        <v>C2150</v>
      </c>
      <c r="B3228" s="414" t="s">
        <v>922</v>
      </c>
      <c r="C3228" s="414" t="s">
        <v>6065</v>
      </c>
      <c r="D3228" s="414" t="s">
        <v>1813</v>
      </c>
      <c r="E3228" s="414" t="s">
        <v>6076</v>
      </c>
      <c r="F3228" s="414" t="s">
        <v>6077</v>
      </c>
      <c r="G3228" s="418">
        <v>45992</v>
      </c>
      <c r="H3228" s="414" t="s">
        <v>606</v>
      </c>
      <c r="I3228" s="419">
        <v>2</v>
      </c>
      <c r="J3228" s="419">
        <v>20</v>
      </c>
      <c r="K3228" s="419">
        <v>8</v>
      </c>
      <c r="L3228" s="419">
        <v>0.35</v>
      </c>
      <c r="M3228" s="414"/>
      <c r="N3228" s="414">
        <v>7</v>
      </c>
      <c r="O3228" s="103"/>
      <c r="P3228" s="103"/>
      <c r="Q3228" s="103"/>
      <c r="R3228" s="103"/>
      <c r="S3228" s="103" t="s">
        <v>1768</v>
      </c>
    </row>
    <row r="3229" spans="1:19" ht="14.5" customHeight="1">
      <c r="A3229" s="103" t="str">
        <f t="shared" si="50"/>
        <v>C2150</v>
      </c>
      <c r="B3229" s="414" t="s">
        <v>922</v>
      </c>
      <c r="C3229" s="414" t="s">
        <v>6065</v>
      </c>
      <c r="D3229" s="414" t="s">
        <v>1813</v>
      </c>
      <c r="E3229" s="414" t="s">
        <v>6078</v>
      </c>
      <c r="F3229" s="414" t="s">
        <v>6079</v>
      </c>
      <c r="G3229" s="418">
        <v>45992</v>
      </c>
      <c r="H3229" s="414" t="s">
        <v>606</v>
      </c>
      <c r="I3229" s="419">
        <v>2</v>
      </c>
      <c r="J3229" s="419">
        <v>20</v>
      </c>
      <c r="K3229" s="419">
        <v>8</v>
      </c>
      <c r="L3229" s="419">
        <v>0.35</v>
      </c>
      <c r="M3229" s="414"/>
      <c r="N3229" s="414">
        <v>7</v>
      </c>
      <c r="O3229" s="103"/>
      <c r="P3229" s="103"/>
      <c r="Q3229" s="103"/>
      <c r="R3229" s="103"/>
      <c r="S3229" s="103" t="s">
        <v>1768</v>
      </c>
    </row>
    <row r="3230" spans="1:19" ht="14.5" customHeight="1">
      <c r="A3230" s="103" t="str">
        <f t="shared" si="50"/>
        <v>C2150</v>
      </c>
      <c r="B3230" s="414" t="s">
        <v>922</v>
      </c>
      <c r="C3230" s="414" t="s">
        <v>6065</v>
      </c>
      <c r="D3230" s="414" t="s">
        <v>1813</v>
      </c>
      <c r="E3230" s="414" t="s">
        <v>6080</v>
      </c>
      <c r="F3230" s="414" t="s">
        <v>6081</v>
      </c>
      <c r="G3230" s="418">
        <v>45992</v>
      </c>
      <c r="H3230" s="414" t="s">
        <v>606</v>
      </c>
      <c r="I3230" s="419">
        <v>2</v>
      </c>
      <c r="J3230" s="419">
        <v>20</v>
      </c>
      <c r="K3230" s="419">
        <v>8</v>
      </c>
      <c r="L3230" s="419">
        <v>0.35</v>
      </c>
      <c r="M3230" s="414"/>
      <c r="N3230" s="414">
        <v>7</v>
      </c>
      <c r="O3230" s="103"/>
      <c r="P3230" s="103"/>
      <c r="Q3230" s="103"/>
      <c r="R3230" s="103"/>
      <c r="S3230" s="103" t="s">
        <v>1768</v>
      </c>
    </row>
    <row r="3231" spans="1:19" ht="13" customHeight="1">
      <c r="A3231" s="82" t="str">
        <f t="shared" si="50"/>
        <v>C2170</v>
      </c>
      <c r="B3231" s="412" t="s">
        <v>925</v>
      </c>
      <c r="C3231" s="412" t="s">
        <v>6082</v>
      </c>
      <c r="D3231" s="412"/>
      <c r="E3231" s="412"/>
      <c r="F3231" s="412"/>
      <c r="G3231" s="412"/>
      <c r="H3231" s="412"/>
      <c r="I3231" s="412">
        <v>6.48</v>
      </c>
      <c r="J3231" s="412">
        <v>3</v>
      </c>
      <c r="K3231" s="412">
        <v>3</v>
      </c>
      <c r="L3231" s="412"/>
      <c r="M3231" s="412"/>
      <c r="N3231" s="412"/>
      <c r="O3231" s="85"/>
      <c r="P3231" s="85"/>
      <c r="Q3231" s="85"/>
      <c r="R3231" s="85"/>
      <c r="S3231" s="85"/>
    </row>
    <row r="3232" spans="1:19" ht="13" customHeight="1">
      <c r="A3232" s="103" t="str">
        <f t="shared" si="50"/>
        <v>C2170</v>
      </c>
      <c r="B3232" s="413" t="s">
        <v>925</v>
      </c>
      <c r="C3232" s="413" t="s">
        <v>6082</v>
      </c>
      <c r="D3232" s="413"/>
      <c r="E3232" s="413"/>
      <c r="F3232" s="413"/>
      <c r="G3232" s="413"/>
      <c r="H3232" s="413"/>
      <c r="I3232" s="413">
        <v>3</v>
      </c>
      <c r="J3232" s="413">
        <v>6.48</v>
      </c>
      <c r="K3232" s="413">
        <v>3</v>
      </c>
      <c r="L3232" s="413"/>
      <c r="M3232" s="413"/>
      <c r="N3232" s="413"/>
      <c r="O3232" s="103"/>
      <c r="P3232" s="103"/>
      <c r="Q3232" s="103"/>
      <c r="R3232" s="103"/>
      <c r="S3232" s="103"/>
    </row>
    <row r="3233" spans="1:19" ht="14.5" customHeight="1">
      <c r="A3233" s="82" t="str">
        <f t="shared" si="50"/>
        <v>C2170</v>
      </c>
      <c r="B3233" s="410" t="s">
        <v>6083</v>
      </c>
      <c r="C3233" s="410" t="s">
        <v>6084</v>
      </c>
      <c r="D3233" s="410" t="s">
        <v>1813</v>
      </c>
      <c r="E3233" s="410" t="s">
        <v>6085</v>
      </c>
      <c r="F3233" s="410" t="s">
        <v>6086</v>
      </c>
      <c r="G3233" s="416">
        <v>45992</v>
      </c>
      <c r="H3233" s="410" t="s">
        <v>606</v>
      </c>
      <c r="I3233" s="417">
        <v>0</v>
      </c>
      <c r="J3233" s="417">
        <v>0</v>
      </c>
      <c r="K3233" s="417">
        <v>0</v>
      </c>
      <c r="L3233" s="417">
        <v>0</v>
      </c>
      <c r="M3233" s="410"/>
      <c r="N3233" s="410" t="s">
        <v>4095</v>
      </c>
      <c r="O3233" s="85"/>
      <c r="P3233" s="85"/>
      <c r="Q3233" s="85"/>
      <c r="R3233" s="85"/>
      <c r="S3233" s="85" t="s">
        <v>1768</v>
      </c>
    </row>
    <row r="3234" spans="1:19" ht="14.5" customHeight="1">
      <c r="A3234" s="82" t="str">
        <f t="shared" si="50"/>
        <v>C2170</v>
      </c>
      <c r="B3234" s="410" t="s">
        <v>6083</v>
      </c>
      <c r="C3234" s="410" t="s">
        <v>6087</v>
      </c>
      <c r="D3234" s="410" t="s">
        <v>1813</v>
      </c>
      <c r="E3234" s="410" t="s">
        <v>6088</v>
      </c>
      <c r="F3234" s="410" t="s">
        <v>6089</v>
      </c>
      <c r="G3234" s="416">
        <v>43435</v>
      </c>
      <c r="H3234" s="410" t="s">
        <v>623</v>
      </c>
      <c r="I3234" s="417">
        <v>0</v>
      </c>
      <c r="J3234" s="417">
        <v>0</v>
      </c>
      <c r="K3234" s="417">
        <v>0</v>
      </c>
      <c r="L3234" s="417">
        <v>0</v>
      </c>
      <c r="M3234" s="410"/>
      <c r="N3234" s="410" t="s">
        <v>116</v>
      </c>
      <c r="O3234" s="85"/>
      <c r="P3234" s="85"/>
      <c r="Q3234" s="85"/>
      <c r="R3234" s="85"/>
      <c r="S3234" s="85" t="s">
        <v>1768</v>
      </c>
    </row>
    <row r="3235" spans="1:19" ht="14.5" customHeight="1">
      <c r="A3235" s="82" t="str">
        <f t="shared" si="50"/>
        <v>C2170</v>
      </c>
      <c r="B3235" s="410" t="s">
        <v>6083</v>
      </c>
      <c r="C3235" s="410" t="s">
        <v>6087</v>
      </c>
      <c r="D3235" s="410" t="s">
        <v>5946</v>
      </c>
      <c r="E3235" s="410" t="s">
        <v>6090</v>
      </c>
      <c r="F3235" s="410" t="s">
        <v>6091</v>
      </c>
      <c r="G3235" s="416">
        <v>42370</v>
      </c>
      <c r="H3235" s="410" t="s">
        <v>1777</v>
      </c>
      <c r="I3235" s="417">
        <v>0</v>
      </c>
      <c r="J3235" s="417">
        <v>0</v>
      </c>
      <c r="K3235" s="417">
        <v>0</v>
      </c>
      <c r="L3235" s="417">
        <v>0</v>
      </c>
      <c r="M3235" s="410"/>
      <c r="N3235" s="410" t="s">
        <v>116</v>
      </c>
      <c r="O3235" s="85"/>
      <c r="P3235" s="85"/>
      <c r="Q3235" s="85"/>
      <c r="R3235" s="85"/>
      <c r="S3235" s="85" t="s">
        <v>1768</v>
      </c>
    </row>
    <row r="3236" spans="1:19" ht="14.5" customHeight="1">
      <c r="A3236" s="82" t="str">
        <f t="shared" si="50"/>
        <v>C2170</v>
      </c>
      <c r="B3236" s="410" t="s">
        <v>6083</v>
      </c>
      <c r="C3236" s="410" t="s">
        <v>6084</v>
      </c>
      <c r="D3236" s="410" t="s">
        <v>1813</v>
      </c>
      <c r="E3236" s="410" t="s">
        <v>6092</v>
      </c>
      <c r="F3236" s="410" t="s">
        <v>6093</v>
      </c>
      <c r="G3236" s="416">
        <v>45992</v>
      </c>
      <c r="H3236" s="410" t="s">
        <v>606</v>
      </c>
      <c r="I3236" s="417">
        <v>0</v>
      </c>
      <c r="J3236" s="417">
        <v>0</v>
      </c>
      <c r="K3236" s="417">
        <v>0</v>
      </c>
      <c r="L3236" s="417">
        <v>0</v>
      </c>
      <c r="M3236" s="410"/>
      <c r="N3236" s="410" t="s">
        <v>116</v>
      </c>
      <c r="O3236" s="85"/>
      <c r="P3236" s="85"/>
      <c r="Q3236" s="85"/>
      <c r="R3236" s="85"/>
      <c r="S3236" s="85" t="s">
        <v>1768</v>
      </c>
    </row>
    <row r="3237" spans="1:19" ht="14.5" customHeight="1">
      <c r="A3237" s="82" t="str">
        <f t="shared" si="50"/>
        <v>C2170</v>
      </c>
      <c r="B3237" s="410" t="s">
        <v>6083</v>
      </c>
      <c r="C3237" s="410" t="s">
        <v>6084</v>
      </c>
      <c r="D3237" s="410" t="s">
        <v>1813</v>
      </c>
      <c r="E3237" s="410" t="s">
        <v>6094</v>
      </c>
      <c r="F3237" s="410" t="s">
        <v>6095</v>
      </c>
      <c r="G3237" s="416">
        <v>43435</v>
      </c>
      <c r="H3237" s="410" t="s">
        <v>606</v>
      </c>
      <c r="I3237" s="417">
        <v>0</v>
      </c>
      <c r="J3237" s="417">
        <v>0</v>
      </c>
      <c r="K3237" s="417">
        <v>0</v>
      </c>
      <c r="L3237" s="417">
        <v>0</v>
      </c>
      <c r="M3237" s="410"/>
      <c r="N3237" s="410" t="s">
        <v>116</v>
      </c>
      <c r="O3237" s="85"/>
      <c r="P3237" s="85"/>
      <c r="Q3237" s="85"/>
      <c r="R3237" s="85"/>
      <c r="S3237" s="85" t="s">
        <v>1768</v>
      </c>
    </row>
    <row r="3238" spans="1:19" ht="14.5" customHeight="1">
      <c r="A3238" s="103" t="str">
        <f t="shared" si="50"/>
        <v>C2170</v>
      </c>
      <c r="B3238" s="414" t="s">
        <v>6083</v>
      </c>
      <c r="C3238" s="414" t="s">
        <v>6084</v>
      </c>
      <c r="D3238" s="414" t="s">
        <v>1813</v>
      </c>
      <c r="E3238" s="414" t="s">
        <v>6085</v>
      </c>
      <c r="F3238" s="414" t="s">
        <v>6086</v>
      </c>
      <c r="G3238" s="418">
        <v>45992</v>
      </c>
      <c r="H3238" s="414" t="s">
        <v>606</v>
      </c>
      <c r="I3238" s="419">
        <v>0</v>
      </c>
      <c r="J3238" s="419">
        <v>0</v>
      </c>
      <c r="K3238" s="419">
        <v>0</v>
      </c>
      <c r="L3238" s="419">
        <v>0</v>
      </c>
      <c r="M3238" s="414"/>
      <c r="N3238" s="414" t="s">
        <v>4095</v>
      </c>
      <c r="O3238" s="103"/>
      <c r="P3238" s="103"/>
      <c r="Q3238" s="103"/>
      <c r="R3238" s="103"/>
      <c r="S3238" s="103" t="s">
        <v>1768</v>
      </c>
    </row>
    <row r="3239" spans="1:19" ht="14.5" customHeight="1">
      <c r="A3239" s="103" t="str">
        <f t="shared" si="50"/>
        <v>C2170</v>
      </c>
      <c r="B3239" s="414" t="s">
        <v>6083</v>
      </c>
      <c r="C3239" s="414" t="s">
        <v>6087</v>
      </c>
      <c r="D3239" s="414" t="s">
        <v>1813</v>
      </c>
      <c r="E3239" s="414" t="s">
        <v>6088</v>
      </c>
      <c r="F3239" s="414" t="s">
        <v>6089</v>
      </c>
      <c r="G3239" s="418">
        <v>43435</v>
      </c>
      <c r="H3239" s="414" t="s">
        <v>623</v>
      </c>
      <c r="I3239" s="419">
        <v>0</v>
      </c>
      <c r="J3239" s="419">
        <v>0</v>
      </c>
      <c r="K3239" s="419">
        <v>0</v>
      </c>
      <c r="L3239" s="419">
        <v>0</v>
      </c>
      <c r="M3239" s="414"/>
      <c r="N3239" s="414" t="s">
        <v>116</v>
      </c>
      <c r="O3239" s="103"/>
      <c r="P3239" s="103"/>
      <c r="Q3239" s="103"/>
      <c r="R3239" s="103"/>
      <c r="S3239" s="103" t="s">
        <v>1768</v>
      </c>
    </row>
    <row r="3240" spans="1:19" ht="14.5" customHeight="1">
      <c r="A3240" s="103" t="str">
        <f t="shared" si="50"/>
        <v>C2170</v>
      </c>
      <c r="B3240" s="414" t="s">
        <v>6083</v>
      </c>
      <c r="C3240" s="414" t="s">
        <v>6087</v>
      </c>
      <c r="D3240" s="414" t="s">
        <v>5946</v>
      </c>
      <c r="E3240" s="414" t="s">
        <v>6090</v>
      </c>
      <c r="F3240" s="414" t="s">
        <v>6091</v>
      </c>
      <c r="G3240" s="418">
        <v>42370</v>
      </c>
      <c r="H3240" s="414" t="s">
        <v>1777</v>
      </c>
      <c r="I3240" s="419">
        <v>0</v>
      </c>
      <c r="J3240" s="419">
        <v>0</v>
      </c>
      <c r="K3240" s="419">
        <v>0</v>
      </c>
      <c r="L3240" s="419">
        <v>0</v>
      </c>
      <c r="M3240" s="414"/>
      <c r="N3240" s="414" t="s">
        <v>116</v>
      </c>
      <c r="O3240" s="103"/>
      <c r="P3240" s="103"/>
      <c r="Q3240" s="103"/>
      <c r="R3240" s="103"/>
      <c r="S3240" s="103" t="s">
        <v>1768</v>
      </c>
    </row>
    <row r="3241" spans="1:19" ht="14.5" customHeight="1">
      <c r="A3241" s="103" t="str">
        <f t="shared" si="50"/>
        <v>C2170</v>
      </c>
      <c r="B3241" s="414" t="s">
        <v>6083</v>
      </c>
      <c r="C3241" s="414" t="s">
        <v>6084</v>
      </c>
      <c r="D3241" s="414" t="s">
        <v>1813</v>
      </c>
      <c r="E3241" s="414" t="s">
        <v>6092</v>
      </c>
      <c r="F3241" s="414" t="s">
        <v>6093</v>
      </c>
      <c r="G3241" s="418">
        <v>45992</v>
      </c>
      <c r="H3241" s="414" t="s">
        <v>606</v>
      </c>
      <c r="I3241" s="419">
        <v>0</v>
      </c>
      <c r="J3241" s="419">
        <v>0</v>
      </c>
      <c r="K3241" s="419">
        <v>0</v>
      </c>
      <c r="L3241" s="419">
        <v>0</v>
      </c>
      <c r="M3241" s="414"/>
      <c r="N3241" s="414" t="s">
        <v>116</v>
      </c>
      <c r="O3241" s="103"/>
      <c r="P3241" s="103"/>
      <c r="Q3241" s="103"/>
      <c r="R3241" s="103"/>
      <c r="S3241" s="103" t="s">
        <v>1768</v>
      </c>
    </row>
    <row r="3242" spans="1:19" ht="14.5" customHeight="1">
      <c r="A3242" s="103" t="str">
        <f t="shared" si="50"/>
        <v>C2170</v>
      </c>
      <c r="B3242" s="414" t="s">
        <v>6083</v>
      </c>
      <c r="C3242" s="414" t="s">
        <v>6084</v>
      </c>
      <c r="D3242" s="414" t="s">
        <v>1813</v>
      </c>
      <c r="E3242" s="414" t="s">
        <v>6094</v>
      </c>
      <c r="F3242" s="414" t="s">
        <v>6095</v>
      </c>
      <c r="G3242" s="418">
        <v>43435</v>
      </c>
      <c r="H3242" s="414" t="s">
        <v>606</v>
      </c>
      <c r="I3242" s="419">
        <v>0</v>
      </c>
      <c r="J3242" s="419">
        <v>0</v>
      </c>
      <c r="K3242" s="419">
        <v>0</v>
      </c>
      <c r="L3242" s="419">
        <v>0</v>
      </c>
      <c r="M3242" s="414"/>
      <c r="N3242" s="414" t="s">
        <v>116</v>
      </c>
      <c r="O3242" s="103"/>
      <c r="P3242" s="103"/>
      <c r="Q3242" s="103"/>
      <c r="R3242" s="103"/>
      <c r="S3242" s="103" t="s">
        <v>1768</v>
      </c>
    </row>
    <row r="3243" spans="1:19" ht="13" customHeight="1">
      <c r="A3243" s="82" t="str">
        <f t="shared" si="50"/>
        <v>C2171</v>
      </c>
      <c r="B3243" s="412" t="s">
        <v>928</v>
      </c>
      <c r="C3243" s="412" t="s">
        <v>6096</v>
      </c>
      <c r="D3243" s="412"/>
      <c r="E3243" s="412"/>
      <c r="F3243" s="412"/>
      <c r="G3243" s="412"/>
      <c r="H3243" s="412"/>
      <c r="I3243" s="412">
        <v>6.48</v>
      </c>
      <c r="J3243" s="412">
        <v>3</v>
      </c>
      <c r="K3243" s="412">
        <v>3</v>
      </c>
      <c r="L3243" s="412"/>
      <c r="M3243" s="412"/>
      <c r="N3243" s="412"/>
      <c r="O3243" s="85"/>
      <c r="P3243" s="85"/>
      <c r="Q3243" s="85"/>
      <c r="R3243" s="85"/>
      <c r="S3243" s="85"/>
    </row>
    <row r="3244" spans="1:19" ht="13" customHeight="1">
      <c r="A3244" s="103" t="str">
        <f t="shared" si="50"/>
        <v>C2171</v>
      </c>
      <c r="B3244" s="413" t="s">
        <v>928</v>
      </c>
      <c r="C3244" s="413" t="s">
        <v>6096</v>
      </c>
      <c r="D3244" s="413"/>
      <c r="E3244" s="413"/>
      <c r="F3244" s="413"/>
      <c r="G3244" s="413"/>
      <c r="H3244" s="413"/>
      <c r="I3244" s="413">
        <v>3</v>
      </c>
      <c r="J3244" s="413">
        <v>6.48</v>
      </c>
      <c r="K3244" s="413">
        <v>3</v>
      </c>
      <c r="L3244" s="413"/>
      <c r="M3244" s="413"/>
      <c r="N3244" s="413"/>
      <c r="O3244" s="103"/>
      <c r="P3244" s="103"/>
      <c r="Q3244" s="103"/>
      <c r="R3244" s="103"/>
      <c r="S3244" s="103"/>
    </row>
    <row r="3245" spans="1:19" ht="14.5" customHeight="1">
      <c r="A3245" s="82" t="str">
        <f t="shared" si="50"/>
        <v>C2171</v>
      </c>
      <c r="B3245" s="410" t="s">
        <v>6097</v>
      </c>
      <c r="C3245" s="410" t="s">
        <v>6098</v>
      </c>
      <c r="D3245" s="410" t="s">
        <v>1813</v>
      </c>
      <c r="E3245" s="410" t="s">
        <v>6099</v>
      </c>
      <c r="F3245" s="410" t="s">
        <v>6100</v>
      </c>
      <c r="G3245" s="416">
        <v>45931</v>
      </c>
      <c r="H3245" s="410" t="s">
        <v>606</v>
      </c>
      <c r="I3245" s="417">
        <v>0</v>
      </c>
      <c r="J3245" s="417">
        <v>0</v>
      </c>
      <c r="K3245" s="417">
        <v>0</v>
      </c>
      <c r="L3245" s="417">
        <v>1</v>
      </c>
      <c r="M3245" s="410"/>
      <c r="N3245" s="410" t="s">
        <v>4095</v>
      </c>
      <c r="O3245" s="85"/>
      <c r="P3245" s="85"/>
      <c r="Q3245" s="85"/>
      <c r="R3245" s="85"/>
      <c r="S3245" s="85" t="s">
        <v>1768</v>
      </c>
    </row>
    <row r="3246" spans="1:19" ht="14.5" customHeight="1">
      <c r="A3246" s="82" t="str">
        <f t="shared" si="50"/>
        <v>C2171</v>
      </c>
      <c r="B3246" s="410" t="s">
        <v>6097</v>
      </c>
      <c r="C3246" s="410" t="s">
        <v>6098</v>
      </c>
      <c r="D3246" s="410" t="s">
        <v>1813</v>
      </c>
      <c r="E3246" s="410" t="s">
        <v>6101</v>
      </c>
      <c r="F3246" s="410" t="s">
        <v>6102</v>
      </c>
      <c r="G3246" s="416">
        <v>45931</v>
      </c>
      <c r="H3246" s="410" t="s">
        <v>606</v>
      </c>
      <c r="I3246" s="67">
        <v>0</v>
      </c>
      <c r="J3246" s="67">
        <v>0</v>
      </c>
      <c r="K3246" s="67">
        <v>0</v>
      </c>
      <c r="L3246" s="67">
        <v>1</v>
      </c>
      <c r="M3246" s="410"/>
      <c r="N3246" s="410" t="s">
        <v>116</v>
      </c>
      <c r="O3246" s="85"/>
      <c r="P3246" s="85"/>
      <c r="Q3246" s="85"/>
      <c r="R3246" s="85"/>
      <c r="S3246" s="85" t="s">
        <v>1768</v>
      </c>
    </row>
    <row r="3247" spans="1:19" ht="14.5" customHeight="1">
      <c r="A3247" s="103" t="str">
        <f t="shared" si="50"/>
        <v>C2171</v>
      </c>
      <c r="B3247" s="414" t="s">
        <v>6097</v>
      </c>
      <c r="C3247" s="414" t="s">
        <v>6098</v>
      </c>
      <c r="D3247" s="414" t="s">
        <v>1813</v>
      </c>
      <c r="E3247" s="414" t="s">
        <v>6099</v>
      </c>
      <c r="F3247" s="414" t="s">
        <v>6100</v>
      </c>
      <c r="G3247" s="418">
        <v>45931</v>
      </c>
      <c r="H3247" s="414" t="s">
        <v>606</v>
      </c>
      <c r="I3247" s="419">
        <v>0</v>
      </c>
      <c r="J3247" s="419">
        <v>0</v>
      </c>
      <c r="K3247" s="419">
        <v>0</v>
      </c>
      <c r="L3247" s="419">
        <v>1</v>
      </c>
      <c r="M3247" s="414"/>
      <c r="N3247" s="414" t="s">
        <v>4095</v>
      </c>
      <c r="O3247" s="103"/>
      <c r="P3247" s="103"/>
      <c r="Q3247" s="103"/>
      <c r="R3247" s="103"/>
      <c r="S3247" s="103" t="s">
        <v>1768</v>
      </c>
    </row>
    <row r="3248" spans="1:19" ht="14.5" customHeight="1">
      <c r="A3248" s="103" t="str">
        <f t="shared" si="50"/>
        <v>C2171</v>
      </c>
      <c r="B3248" s="414" t="s">
        <v>6097</v>
      </c>
      <c r="C3248" s="414" t="s">
        <v>6098</v>
      </c>
      <c r="D3248" s="414" t="s">
        <v>1813</v>
      </c>
      <c r="E3248" s="414" t="s">
        <v>6101</v>
      </c>
      <c r="F3248" s="414" t="s">
        <v>6102</v>
      </c>
      <c r="G3248" s="418">
        <v>45931</v>
      </c>
      <c r="H3248" s="414" t="s">
        <v>606</v>
      </c>
      <c r="I3248" s="419">
        <v>0</v>
      </c>
      <c r="J3248" s="419">
        <v>0</v>
      </c>
      <c r="K3248" s="419">
        <v>0</v>
      </c>
      <c r="L3248" s="419">
        <v>1</v>
      </c>
      <c r="M3248" s="414"/>
      <c r="N3248" s="414" t="s">
        <v>116</v>
      </c>
      <c r="O3248" s="103"/>
      <c r="P3248" s="103"/>
      <c r="Q3248" s="103"/>
      <c r="R3248" s="103"/>
      <c r="S3248" s="103" t="s">
        <v>1768</v>
      </c>
    </row>
    <row r="3249" spans="1:19" ht="14.5" customHeight="1">
      <c r="A3249" s="82" t="str">
        <f t="shared" si="50"/>
        <v>C2200</v>
      </c>
      <c r="B3249" s="410" t="s">
        <v>931</v>
      </c>
      <c r="C3249" s="410" t="s">
        <v>6103</v>
      </c>
      <c r="D3249" s="410" t="s">
        <v>1813</v>
      </c>
      <c r="E3249" s="410" t="s">
        <v>6104</v>
      </c>
      <c r="F3249" s="410" t="s">
        <v>6105</v>
      </c>
      <c r="G3249" s="416">
        <v>46357</v>
      </c>
      <c r="H3249" s="410" t="s">
        <v>606</v>
      </c>
      <c r="I3249" s="417">
        <v>13</v>
      </c>
      <c r="J3249" s="417">
        <v>7.5</v>
      </c>
      <c r="K3249" s="417">
        <v>10.5</v>
      </c>
      <c r="L3249" s="417">
        <v>5.93</v>
      </c>
      <c r="M3249" s="410"/>
      <c r="N3249" s="410" t="s">
        <v>116</v>
      </c>
      <c r="O3249" s="85"/>
      <c r="P3249" s="85"/>
      <c r="Q3249" s="85"/>
      <c r="R3249" s="85"/>
      <c r="S3249" s="85" t="s">
        <v>1768</v>
      </c>
    </row>
    <row r="3250" spans="1:19" ht="14.5" customHeight="1">
      <c r="A3250" s="103" t="str">
        <f t="shared" si="50"/>
        <v>C2200</v>
      </c>
      <c r="B3250" s="414" t="s">
        <v>931</v>
      </c>
      <c r="C3250" s="414" t="s">
        <v>6103</v>
      </c>
      <c r="D3250" s="414" t="s">
        <v>1813</v>
      </c>
      <c r="E3250" s="414" t="s">
        <v>6104</v>
      </c>
      <c r="F3250" s="414" t="s">
        <v>6105</v>
      </c>
      <c r="G3250" s="418">
        <v>46357</v>
      </c>
      <c r="H3250" s="414" t="s">
        <v>606</v>
      </c>
      <c r="I3250" s="419">
        <v>10.5</v>
      </c>
      <c r="J3250" s="419">
        <v>13</v>
      </c>
      <c r="K3250" s="419">
        <v>7.5</v>
      </c>
      <c r="L3250" s="419">
        <v>5.93</v>
      </c>
      <c r="M3250" s="414"/>
      <c r="N3250" s="414" t="s">
        <v>116</v>
      </c>
      <c r="O3250" s="103"/>
      <c r="P3250" s="103"/>
      <c r="Q3250" s="103"/>
      <c r="R3250" s="103"/>
      <c r="S3250" s="103" t="s">
        <v>1768</v>
      </c>
    </row>
    <row r="3251" spans="1:19" ht="14.5" customHeight="1">
      <c r="A3251" s="82" t="str">
        <f t="shared" si="50"/>
        <v>C2277</v>
      </c>
      <c r="B3251" s="410" t="s">
        <v>6106</v>
      </c>
      <c r="C3251" s="410" t="s">
        <v>6107</v>
      </c>
      <c r="D3251" s="410" t="s">
        <v>2386</v>
      </c>
      <c r="E3251" s="410" t="s">
        <v>6108</v>
      </c>
      <c r="F3251" s="410" t="s">
        <v>6109</v>
      </c>
      <c r="G3251" s="416">
        <v>45931</v>
      </c>
      <c r="H3251" s="410" t="s">
        <v>606</v>
      </c>
      <c r="I3251" s="417">
        <v>43</v>
      </c>
      <c r="J3251" s="417">
        <v>29</v>
      </c>
      <c r="K3251" s="417">
        <v>28</v>
      </c>
      <c r="L3251" s="417">
        <v>255</v>
      </c>
      <c r="M3251" s="410" t="s">
        <v>115</v>
      </c>
      <c r="N3251" s="410" t="s">
        <v>116</v>
      </c>
      <c r="O3251" s="85"/>
      <c r="P3251" s="85"/>
      <c r="Q3251" s="85"/>
      <c r="R3251" s="85"/>
      <c r="S3251" s="85" t="s">
        <v>1768</v>
      </c>
    </row>
    <row r="3252" spans="1:19" ht="14.5" customHeight="1">
      <c r="A3252" s="103" t="str">
        <f t="shared" si="50"/>
        <v>C2277</v>
      </c>
      <c r="B3252" s="414" t="s">
        <v>6106</v>
      </c>
      <c r="C3252" s="414" t="s">
        <v>6107</v>
      </c>
      <c r="D3252" s="414" t="s">
        <v>2386</v>
      </c>
      <c r="E3252" s="414" t="s">
        <v>6108</v>
      </c>
      <c r="F3252" s="414" t="s">
        <v>6109</v>
      </c>
      <c r="G3252" s="418">
        <v>45931</v>
      </c>
      <c r="H3252" s="414" t="s">
        <v>606</v>
      </c>
      <c r="I3252" s="419">
        <v>28</v>
      </c>
      <c r="J3252" s="419">
        <v>43</v>
      </c>
      <c r="K3252" s="419">
        <v>29</v>
      </c>
      <c r="L3252" s="419">
        <v>255</v>
      </c>
      <c r="M3252" s="414" t="s">
        <v>115</v>
      </c>
      <c r="N3252" s="414" t="s">
        <v>116</v>
      </c>
      <c r="O3252" s="103"/>
      <c r="P3252" s="103"/>
      <c r="Q3252" s="103"/>
      <c r="R3252" s="103"/>
      <c r="S3252" s="103" t="s">
        <v>1768</v>
      </c>
    </row>
    <row r="3253" spans="1:19" ht="14.5" customHeight="1">
      <c r="A3253" s="82" t="str">
        <f t="shared" si="50"/>
        <v>C2278</v>
      </c>
      <c r="B3253" s="410" t="s">
        <v>6110</v>
      </c>
      <c r="C3253" s="410" t="s">
        <v>6111</v>
      </c>
      <c r="D3253" s="410" t="s">
        <v>4882</v>
      </c>
      <c r="E3253" s="410" t="s">
        <v>6112</v>
      </c>
      <c r="F3253" s="410" t="s">
        <v>6113</v>
      </c>
      <c r="G3253" s="416">
        <v>41306</v>
      </c>
      <c r="H3253" s="410" t="s">
        <v>1777</v>
      </c>
      <c r="I3253" s="417">
        <v>10</v>
      </c>
      <c r="J3253" s="417">
        <v>7</v>
      </c>
      <c r="K3253" s="417">
        <v>0</v>
      </c>
      <c r="L3253" s="417">
        <v>1</v>
      </c>
      <c r="M3253" s="410" t="s">
        <v>108</v>
      </c>
      <c r="N3253" s="410" t="s">
        <v>116</v>
      </c>
      <c r="O3253" s="85"/>
      <c r="P3253" s="85"/>
      <c r="Q3253" s="85"/>
      <c r="R3253" s="85"/>
      <c r="S3253" s="85" t="s">
        <v>1768</v>
      </c>
    </row>
    <row r="3254" spans="1:19" ht="14.5" customHeight="1">
      <c r="A3254" s="82" t="str">
        <f t="shared" si="50"/>
        <v>C2278</v>
      </c>
      <c r="B3254" s="410" t="s">
        <v>6110</v>
      </c>
      <c r="C3254" s="410" t="s">
        <v>6111</v>
      </c>
      <c r="D3254" s="410" t="s">
        <v>4882</v>
      </c>
      <c r="E3254" s="410" t="s">
        <v>6114</v>
      </c>
      <c r="F3254" s="410" t="s">
        <v>6115</v>
      </c>
      <c r="G3254" s="416">
        <v>39814</v>
      </c>
      <c r="H3254" s="410" t="s">
        <v>1777</v>
      </c>
      <c r="I3254" s="417">
        <v>10</v>
      </c>
      <c r="J3254" s="417">
        <v>7</v>
      </c>
      <c r="K3254" s="417">
        <v>6</v>
      </c>
      <c r="L3254" s="417">
        <v>1</v>
      </c>
      <c r="M3254" s="410"/>
      <c r="N3254" s="410" t="s">
        <v>116</v>
      </c>
      <c r="O3254" s="85"/>
      <c r="P3254" s="85"/>
      <c r="Q3254" s="85"/>
      <c r="R3254" s="85"/>
      <c r="S3254" s="85" t="s">
        <v>1768</v>
      </c>
    </row>
    <row r="3255" spans="1:19" ht="14.5" customHeight="1">
      <c r="A3255" s="82" t="str">
        <f t="shared" si="50"/>
        <v>C2278</v>
      </c>
      <c r="B3255" s="410" t="s">
        <v>6110</v>
      </c>
      <c r="C3255" s="410" t="s">
        <v>6111</v>
      </c>
      <c r="D3255" s="410" t="s">
        <v>4882</v>
      </c>
      <c r="E3255" s="410" t="s">
        <v>6116</v>
      </c>
      <c r="F3255" s="410" t="s">
        <v>6117</v>
      </c>
      <c r="G3255" s="416">
        <v>41306</v>
      </c>
      <c r="H3255" s="410" t="s">
        <v>1777</v>
      </c>
      <c r="I3255" s="417">
        <v>10</v>
      </c>
      <c r="J3255" s="417">
        <v>7</v>
      </c>
      <c r="K3255" s="417">
        <v>0</v>
      </c>
      <c r="L3255" s="417">
        <v>1</v>
      </c>
      <c r="M3255" s="410" t="s">
        <v>108</v>
      </c>
      <c r="N3255" s="410" t="s">
        <v>116</v>
      </c>
      <c r="O3255" s="85"/>
      <c r="P3255" s="85"/>
      <c r="Q3255" s="85"/>
      <c r="R3255" s="85"/>
      <c r="S3255" s="85" t="s">
        <v>1768</v>
      </c>
    </row>
    <row r="3256" spans="1:19" ht="14.5" customHeight="1">
      <c r="A3256" s="82" t="str">
        <f t="shared" si="50"/>
        <v>C2278</v>
      </c>
      <c r="B3256" s="410" t="s">
        <v>6110</v>
      </c>
      <c r="C3256" s="410" t="s">
        <v>6111</v>
      </c>
      <c r="D3256" s="410" t="s">
        <v>4882</v>
      </c>
      <c r="E3256" s="410" t="s">
        <v>6118</v>
      </c>
      <c r="F3256" s="410" t="s">
        <v>6119</v>
      </c>
      <c r="G3256" s="416">
        <v>41306</v>
      </c>
      <c r="H3256" s="410" t="s">
        <v>1777</v>
      </c>
      <c r="I3256" s="417">
        <v>10</v>
      </c>
      <c r="J3256" s="417">
        <v>7</v>
      </c>
      <c r="K3256" s="417">
        <v>0</v>
      </c>
      <c r="L3256" s="417">
        <v>1</v>
      </c>
      <c r="M3256" s="410" t="s">
        <v>108</v>
      </c>
      <c r="N3256" s="410" t="s">
        <v>116</v>
      </c>
      <c r="O3256" s="85"/>
      <c r="P3256" s="85"/>
      <c r="Q3256" s="85"/>
      <c r="R3256" s="85"/>
      <c r="S3256" s="85" t="s">
        <v>1768</v>
      </c>
    </row>
    <row r="3257" spans="1:19" ht="14.5" customHeight="1">
      <c r="A3257" s="82" t="str">
        <f t="shared" si="50"/>
        <v>C2278</v>
      </c>
      <c r="B3257" s="410" t="s">
        <v>6110</v>
      </c>
      <c r="C3257" s="410" t="s">
        <v>6111</v>
      </c>
      <c r="D3257" s="410" t="s">
        <v>4882</v>
      </c>
      <c r="E3257" s="410" t="s">
        <v>6120</v>
      </c>
      <c r="F3257" s="410" t="s">
        <v>6121</v>
      </c>
      <c r="G3257" s="416">
        <v>39814</v>
      </c>
      <c r="H3257" s="410" t="s">
        <v>1777</v>
      </c>
      <c r="I3257" s="417">
        <v>10</v>
      </c>
      <c r="J3257" s="417">
        <v>7</v>
      </c>
      <c r="K3257" s="417">
        <v>6</v>
      </c>
      <c r="L3257" s="417">
        <v>1</v>
      </c>
      <c r="M3257" s="410"/>
      <c r="N3257" s="410" t="s">
        <v>116</v>
      </c>
      <c r="O3257" s="85"/>
      <c r="P3257" s="85"/>
      <c r="Q3257" s="85"/>
      <c r="R3257" s="85"/>
      <c r="S3257" s="85" t="s">
        <v>1768</v>
      </c>
    </row>
    <row r="3258" spans="1:19" ht="14.5" customHeight="1">
      <c r="A3258" s="82" t="str">
        <f t="shared" si="50"/>
        <v>C2278</v>
      </c>
      <c r="B3258" s="410" t="s">
        <v>6110</v>
      </c>
      <c r="C3258" s="410" t="s">
        <v>6111</v>
      </c>
      <c r="D3258" s="410" t="s">
        <v>2386</v>
      </c>
      <c r="E3258" s="410" t="s">
        <v>6122</v>
      </c>
      <c r="F3258" s="410" t="s">
        <v>6123</v>
      </c>
      <c r="G3258" s="416">
        <v>45931</v>
      </c>
      <c r="H3258" s="410" t="s">
        <v>606</v>
      </c>
      <c r="I3258" s="417">
        <v>10</v>
      </c>
      <c r="J3258" s="417">
        <v>7</v>
      </c>
      <c r="K3258" s="417">
        <v>0</v>
      </c>
      <c r="L3258" s="417">
        <v>1</v>
      </c>
      <c r="M3258" s="410" t="s">
        <v>108</v>
      </c>
      <c r="N3258" s="410" t="s">
        <v>116</v>
      </c>
      <c r="O3258" s="85"/>
      <c r="P3258" s="85"/>
      <c r="Q3258" s="85"/>
      <c r="R3258" s="85"/>
      <c r="S3258" s="85" t="s">
        <v>1768</v>
      </c>
    </row>
    <row r="3259" spans="1:19" ht="14.5" customHeight="1">
      <c r="A3259" s="82" t="str">
        <f t="shared" si="50"/>
        <v>C2278</v>
      </c>
      <c r="B3259" s="410" t="s">
        <v>6110</v>
      </c>
      <c r="C3259" s="410" t="s">
        <v>6111</v>
      </c>
      <c r="D3259" s="410" t="s">
        <v>2386</v>
      </c>
      <c r="E3259" s="410" t="s">
        <v>6124</v>
      </c>
      <c r="F3259" s="410" t="s">
        <v>6125</v>
      </c>
      <c r="G3259" s="416">
        <v>45931</v>
      </c>
      <c r="H3259" s="410" t="s">
        <v>606</v>
      </c>
      <c r="I3259" s="417">
        <v>10</v>
      </c>
      <c r="J3259" s="417">
        <v>7</v>
      </c>
      <c r="K3259" s="417">
        <v>0</v>
      </c>
      <c r="L3259" s="417">
        <v>1</v>
      </c>
      <c r="M3259" s="410" t="s">
        <v>108</v>
      </c>
      <c r="N3259" s="410">
        <v>7</v>
      </c>
      <c r="O3259" s="85"/>
      <c r="P3259" s="85"/>
      <c r="Q3259" s="85"/>
      <c r="R3259" s="85"/>
      <c r="S3259" s="85" t="s">
        <v>1768</v>
      </c>
    </row>
    <row r="3260" spans="1:19" ht="14.5" customHeight="1">
      <c r="A3260" s="82" t="str">
        <f t="shared" si="50"/>
        <v>C2278</v>
      </c>
      <c r="B3260" s="410" t="s">
        <v>6110</v>
      </c>
      <c r="C3260" s="410" t="s">
        <v>6111</v>
      </c>
      <c r="D3260" s="410" t="s">
        <v>2386</v>
      </c>
      <c r="E3260" s="410" t="s">
        <v>6126</v>
      </c>
      <c r="F3260" s="410" t="s">
        <v>6127</v>
      </c>
      <c r="G3260" s="416">
        <v>45931</v>
      </c>
      <c r="H3260" s="410" t="s">
        <v>606</v>
      </c>
      <c r="I3260" s="417">
        <v>10</v>
      </c>
      <c r="J3260" s="417">
        <v>7</v>
      </c>
      <c r="K3260" s="417">
        <v>0</v>
      </c>
      <c r="L3260" s="417">
        <v>1</v>
      </c>
      <c r="M3260" s="410" t="s">
        <v>108</v>
      </c>
      <c r="N3260" s="410" t="s">
        <v>116</v>
      </c>
      <c r="O3260" s="85"/>
      <c r="P3260" s="85"/>
      <c r="Q3260" s="85"/>
      <c r="R3260" s="85"/>
      <c r="S3260" s="85" t="s">
        <v>1768</v>
      </c>
    </row>
    <row r="3261" spans="1:19" ht="14.5" customHeight="1">
      <c r="A3261" s="82" t="str">
        <f t="shared" si="50"/>
        <v>C2278</v>
      </c>
      <c r="B3261" s="410" t="s">
        <v>6110</v>
      </c>
      <c r="C3261" s="410" t="s">
        <v>6111</v>
      </c>
      <c r="D3261" s="410" t="s">
        <v>2386</v>
      </c>
      <c r="E3261" s="410" t="s">
        <v>6128</v>
      </c>
      <c r="F3261" s="410" t="s">
        <v>6129</v>
      </c>
      <c r="G3261" s="416">
        <v>45931</v>
      </c>
      <c r="H3261" s="410" t="s">
        <v>606</v>
      </c>
      <c r="I3261" s="417">
        <v>10</v>
      </c>
      <c r="J3261" s="417">
        <v>7</v>
      </c>
      <c r="K3261" s="417">
        <v>0</v>
      </c>
      <c r="L3261" s="417">
        <v>1</v>
      </c>
      <c r="M3261" s="410" t="s">
        <v>108</v>
      </c>
      <c r="N3261" s="410" t="s">
        <v>116</v>
      </c>
      <c r="O3261" s="85"/>
      <c r="P3261" s="85"/>
      <c r="Q3261" s="85"/>
      <c r="R3261" s="85"/>
      <c r="S3261" s="85" t="s">
        <v>1768</v>
      </c>
    </row>
    <row r="3262" spans="1:19" ht="14.5" customHeight="1">
      <c r="A3262" s="82" t="str">
        <f t="shared" si="50"/>
        <v>C2278</v>
      </c>
      <c r="B3262" s="410" t="s">
        <v>6110</v>
      </c>
      <c r="C3262" s="410" t="s">
        <v>6111</v>
      </c>
      <c r="D3262" s="410" t="s">
        <v>4882</v>
      </c>
      <c r="E3262" s="410"/>
      <c r="F3262" s="410"/>
      <c r="G3262" s="416">
        <v>40664</v>
      </c>
      <c r="H3262" s="410" t="s">
        <v>1777</v>
      </c>
      <c r="I3262" s="417">
        <v>10</v>
      </c>
      <c r="J3262" s="417">
        <v>7</v>
      </c>
      <c r="K3262" s="417">
        <v>0</v>
      </c>
      <c r="L3262" s="417">
        <v>1</v>
      </c>
      <c r="M3262" s="410" t="s">
        <v>108</v>
      </c>
      <c r="N3262" s="410" t="s">
        <v>116</v>
      </c>
      <c r="O3262" s="85"/>
      <c r="P3262" s="85"/>
      <c r="Q3262" s="85"/>
      <c r="R3262" s="85"/>
      <c r="S3262" s="85" t="s">
        <v>1768</v>
      </c>
    </row>
    <row r="3263" spans="1:19" ht="14.5" customHeight="1">
      <c r="A3263" s="82" t="str">
        <f t="shared" si="50"/>
        <v>C2278</v>
      </c>
      <c r="B3263" s="410" t="s">
        <v>6110</v>
      </c>
      <c r="C3263" s="410" t="s">
        <v>6111</v>
      </c>
      <c r="D3263" s="410" t="s">
        <v>4882</v>
      </c>
      <c r="E3263" s="410" t="s">
        <v>6130</v>
      </c>
      <c r="F3263" s="410" t="s">
        <v>6131</v>
      </c>
      <c r="G3263" s="416">
        <v>41306</v>
      </c>
      <c r="H3263" s="410" t="s">
        <v>1777</v>
      </c>
      <c r="I3263" s="417">
        <v>10</v>
      </c>
      <c r="J3263" s="417">
        <v>7</v>
      </c>
      <c r="K3263" s="417">
        <v>0</v>
      </c>
      <c r="L3263" s="417">
        <v>1</v>
      </c>
      <c r="M3263" s="410" t="s">
        <v>108</v>
      </c>
      <c r="N3263" s="410" t="s">
        <v>116</v>
      </c>
      <c r="O3263" s="85"/>
      <c r="P3263" s="85"/>
      <c r="Q3263" s="85"/>
      <c r="R3263" s="85"/>
      <c r="S3263" s="85" t="s">
        <v>1768</v>
      </c>
    </row>
    <row r="3264" spans="1:19" ht="14.5" customHeight="1">
      <c r="A3264" s="103" t="str">
        <f t="shared" si="50"/>
        <v>C2278</v>
      </c>
      <c r="B3264" s="414" t="s">
        <v>6110</v>
      </c>
      <c r="C3264" s="414" t="s">
        <v>6111</v>
      </c>
      <c r="D3264" s="414" t="s">
        <v>4882</v>
      </c>
      <c r="E3264" s="414" t="s">
        <v>6112</v>
      </c>
      <c r="F3264" s="414" t="s">
        <v>6113</v>
      </c>
      <c r="G3264" s="418">
        <v>41306</v>
      </c>
      <c r="H3264" s="414" t="s">
        <v>1777</v>
      </c>
      <c r="I3264" s="419">
        <v>0</v>
      </c>
      <c r="J3264" s="419">
        <v>10</v>
      </c>
      <c r="K3264" s="419">
        <v>7</v>
      </c>
      <c r="L3264" s="419">
        <v>1</v>
      </c>
      <c r="M3264" s="414" t="s">
        <v>108</v>
      </c>
      <c r="N3264" s="414" t="s">
        <v>116</v>
      </c>
      <c r="O3264" s="103"/>
      <c r="P3264" s="103"/>
      <c r="Q3264" s="103"/>
      <c r="R3264" s="103"/>
      <c r="S3264" s="103" t="s">
        <v>1768</v>
      </c>
    </row>
    <row r="3265" spans="1:19" ht="14.5" customHeight="1">
      <c r="A3265" s="103" t="str">
        <f t="shared" si="50"/>
        <v>C2278</v>
      </c>
      <c r="B3265" s="414" t="s">
        <v>6110</v>
      </c>
      <c r="C3265" s="414" t="s">
        <v>6111</v>
      </c>
      <c r="D3265" s="414" t="s">
        <v>4882</v>
      </c>
      <c r="E3265" s="414" t="s">
        <v>6114</v>
      </c>
      <c r="F3265" s="414" t="s">
        <v>6115</v>
      </c>
      <c r="G3265" s="418">
        <v>39814</v>
      </c>
      <c r="H3265" s="414" t="s">
        <v>1777</v>
      </c>
      <c r="I3265" s="419">
        <v>6</v>
      </c>
      <c r="J3265" s="419">
        <v>10</v>
      </c>
      <c r="K3265" s="419">
        <v>7</v>
      </c>
      <c r="L3265" s="419">
        <v>1</v>
      </c>
      <c r="M3265" s="414"/>
      <c r="N3265" s="414" t="s">
        <v>116</v>
      </c>
      <c r="O3265" s="103"/>
      <c r="P3265" s="103"/>
      <c r="Q3265" s="103"/>
      <c r="R3265" s="103"/>
      <c r="S3265" s="103" t="s">
        <v>1768</v>
      </c>
    </row>
    <row r="3266" spans="1:19" ht="14.5" customHeight="1">
      <c r="A3266" s="103" t="str">
        <f t="shared" ref="A3266:A3329" si="51">LEFT(B3266,5)</f>
        <v>C2278</v>
      </c>
      <c r="B3266" s="414" t="s">
        <v>6110</v>
      </c>
      <c r="C3266" s="414" t="s">
        <v>6111</v>
      </c>
      <c r="D3266" s="414" t="s">
        <v>4882</v>
      </c>
      <c r="E3266" s="414" t="s">
        <v>6116</v>
      </c>
      <c r="F3266" s="414" t="s">
        <v>6117</v>
      </c>
      <c r="G3266" s="418">
        <v>41306</v>
      </c>
      <c r="H3266" s="414" t="s">
        <v>1777</v>
      </c>
      <c r="I3266" s="419">
        <v>0</v>
      </c>
      <c r="J3266" s="419">
        <v>10</v>
      </c>
      <c r="K3266" s="419">
        <v>7</v>
      </c>
      <c r="L3266" s="419">
        <v>1</v>
      </c>
      <c r="M3266" s="414" t="s">
        <v>108</v>
      </c>
      <c r="N3266" s="414" t="s">
        <v>116</v>
      </c>
      <c r="O3266" s="103"/>
      <c r="P3266" s="103"/>
      <c r="Q3266" s="103"/>
      <c r="R3266" s="103"/>
      <c r="S3266" s="103" t="s">
        <v>1768</v>
      </c>
    </row>
    <row r="3267" spans="1:19" ht="14.5" customHeight="1">
      <c r="A3267" s="103" t="str">
        <f t="shared" si="51"/>
        <v>C2278</v>
      </c>
      <c r="B3267" s="414" t="s">
        <v>6110</v>
      </c>
      <c r="C3267" s="414" t="s">
        <v>6111</v>
      </c>
      <c r="D3267" s="414" t="s">
        <v>4882</v>
      </c>
      <c r="E3267" s="414" t="s">
        <v>6118</v>
      </c>
      <c r="F3267" s="414" t="s">
        <v>6119</v>
      </c>
      <c r="G3267" s="418">
        <v>41306</v>
      </c>
      <c r="H3267" s="414" t="s">
        <v>1777</v>
      </c>
      <c r="I3267" s="419">
        <v>0</v>
      </c>
      <c r="J3267" s="419">
        <v>10</v>
      </c>
      <c r="K3267" s="419">
        <v>7</v>
      </c>
      <c r="L3267" s="419">
        <v>1</v>
      </c>
      <c r="M3267" s="414" t="s">
        <v>108</v>
      </c>
      <c r="N3267" s="414" t="s">
        <v>116</v>
      </c>
      <c r="O3267" s="103"/>
      <c r="P3267" s="103"/>
      <c r="Q3267" s="103"/>
      <c r="R3267" s="103"/>
      <c r="S3267" s="103" t="s">
        <v>1768</v>
      </c>
    </row>
    <row r="3268" spans="1:19" ht="14.5" customHeight="1">
      <c r="A3268" s="103" t="str">
        <f t="shared" si="51"/>
        <v>C2278</v>
      </c>
      <c r="B3268" s="414" t="s">
        <v>6110</v>
      </c>
      <c r="C3268" s="414" t="s">
        <v>6111</v>
      </c>
      <c r="D3268" s="414" t="s">
        <v>4882</v>
      </c>
      <c r="E3268" s="414" t="s">
        <v>6120</v>
      </c>
      <c r="F3268" s="414" t="s">
        <v>6121</v>
      </c>
      <c r="G3268" s="418">
        <v>39814</v>
      </c>
      <c r="H3268" s="414" t="s">
        <v>1777</v>
      </c>
      <c r="I3268" s="419">
        <v>6</v>
      </c>
      <c r="J3268" s="419">
        <v>10</v>
      </c>
      <c r="K3268" s="419">
        <v>7</v>
      </c>
      <c r="L3268" s="419">
        <v>1</v>
      </c>
      <c r="M3268" s="414"/>
      <c r="N3268" s="414" t="s">
        <v>116</v>
      </c>
      <c r="O3268" s="103"/>
      <c r="P3268" s="103"/>
      <c r="Q3268" s="103"/>
      <c r="R3268" s="103"/>
      <c r="S3268" s="103" t="s">
        <v>1768</v>
      </c>
    </row>
    <row r="3269" spans="1:19" ht="14.5" customHeight="1">
      <c r="A3269" s="103" t="str">
        <f t="shared" si="51"/>
        <v>C2278</v>
      </c>
      <c r="B3269" s="414" t="s">
        <v>6110</v>
      </c>
      <c r="C3269" s="414" t="s">
        <v>6111</v>
      </c>
      <c r="D3269" s="414" t="s">
        <v>2386</v>
      </c>
      <c r="E3269" s="414" t="s">
        <v>6122</v>
      </c>
      <c r="F3269" s="414" t="s">
        <v>6123</v>
      </c>
      <c r="G3269" s="418">
        <v>45931</v>
      </c>
      <c r="H3269" s="414" t="s">
        <v>606</v>
      </c>
      <c r="I3269" s="419">
        <v>0</v>
      </c>
      <c r="J3269" s="419">
        <v>10</v>
      </c>
      <c r="K3269" s="419">
        <v>7</v>
      </c>
      <c r="L3269" s="419">
        <v>1</v>
      </c>
      <c r="M3269" s="414" t="s">
        <v>108</v>
      </c>
      <c r="N3269" s="414" t="s">
        <v>116</v>
      </c>
      <c r="O3269" s="103"/>
      <c r="P3269" s="103"/>
      <c r="Q3269" s="103"/>
      <c r="R3269" s="103"/>
      <c r="S3269" s="103" t="s">
        <v>1768</v>
      </c>
    </row>
    <row r="3270" spans="1:19" ht="14.5" customHeight="1">
      <c r="A3270" s="103" t="str">
        <f t="shared" si="51"/>
        <v>C2278</v>
      </c>
      <c r="B3270" s="414" t="s">
        <v>6110</v>
      </c>
      <c r="C3270" s="414" t="s">
        <v>6111</v>
      </c>
      <c r="D3270" s="414" t="s">
        <v>2386</v>
      </c>
      <c r="E3270" s="414" t="s">
        <v>6124</v>
      </c>
      <c r="F3270" s="414" t="s">
        <v>6125</v>
      </c>
      <c r="G3270" s="418">
        <v>45931</v>
      </c>
      <c r="H3270" s="414" t="s">
        <v>606</v>
      </c>
      <c r="I3270" s="419">
        <v>0</v>
      </c>
      <c r="J3270" s="419">
        <v>10</v>
      </c>
      <c r="K3270" s="419">
        <v>7</v>
      </c>
      <c r="L3270" s="419">
        <v>1</v>
      </c>
      <c r="M3270" s="414" t="s">
        <v>108</v>
      </c>
      <c r="N3270" s="414">
        <v>7</v>
      </c>
      <c r="O3270" s="103"/>
      <c r="P3270" s="103"/>
      <c r="Q3270" s="103"/>
      <c r="R3270" s="103"/>
      <c r="S3270" s="103" t="s">
        <v>1768</v>
      </c>
    </row>
    <row r="3271" spans="1:19" ht="14.5" customHeight="1">
      <c r="A3271" s="103" t="str">
        <f t="shared" si="51"/>
        <v>C2278</v>
      </c>
      <c r="B3271" s="414" t="s">
        <v>6110</v>
      </c>
      <c r="C3271" s="414" t="s">
        <v>6111</v>
      </c>
      <c r="D3271" s="414" t="s">
        <v>2386</v>
      </c>
      <c r="E3271" s="414" t="s">
        <v>6126</v>
      </c>
      <c r="F3271" s="414" t="s">
        <v>6127</v>
      </c>
      <c r="G3271" s="418">
        <v>45931</v>
      </c>
      <c r="H3271" s="414" t="s">
        <v>606</v>
      </c>
      <c r="I3271" s="419">
        <v>0</v>
      </c>
      <c r="J3271" s="419">
        <v>10</v>
      </c>
      <c r="K3271" s="419">
        <v>7</v>
      </c>
      <c r="L3271" s="419">
        <v>1</v>
      </c>
      <c r="M3271" s="414" t="s">
        <v>108</v>
      </c>
      <c r="N3271" s="414" t="s">
        <v>116</v>
      </c>
      <c r="O3271" s="103"/>
      <c r="P3271" s="103"/>
      <c r="Q3271" s="103"/>
      <c r="R3271" s="103"/>
      <c r="S3271" s="103" t="s">
        <v>1768</v>
      </c>
    </row>
    <row r="3272" spans="1:19" ht="14.5" customHeight="1">
      <c r="A3272" s="103" t="str">
        <f t="shared" si="51"/>
        <v>C2278</v>
      </c>
      <c r="B3272" s="414" t="s">
        <v>6110</v>
      </c>
      <c r="C3272" s="414" t="s">
        <v>6111</v>
      </c>
      <c r="D3272" s="414" t="s">
        <v>2386</v>
      </c>
      <c r="E3272" s="414" t="s">
        <v>6128</v>
      </c>
      <c r="F3272" s="414" t="s">
        <v>6129</v>
      </c>
      <c r="G3272" s="418">
        <v>45931</v>
      </c>
      <c r="H3272" s="414" t="s">
        <v>606</v>
      </c>
      <c r="I3272" s="419">
        <v>0</v>
      </c>
      <c r="J3272" s="419">
        <v>10</v>
      </c>
      <c r="K3272" s="419">
        <v>7</v>
      </c>
      <c r="L3272" s="419">
        <v>1</v>
      </c>
      <c r="M3272" s="414" t="s">
        <v>108</v>
      </c>
      <c r="N3272" s="414" t="s">
        <v>116</v>
      </c>
      <c r="O3272" s="103"/>
      <c r="P3272" s="103"/>
      <c r="Q3272" s="103"/>
      <c r="R3272" s="103"/>
      <c r="S3272" s="103" t="s">
        <v>1768</v>
      </c>
    </row>
    <row r="3273" spans="1:19" ht="14.5" customHeight="1">
      <c r="A3273" s="103" t="str">
        <f t="shared" si="51"/>
        <v>C2278</v>
      </c>
      <c r="B3273" s="414" t="s">
        <v>6110</v>
      </c>
      <c r="C3273" s="414" t="s">
        <v>6111</v>
      </c>
      <c r="D3273" s="414" t="s">
        <v>4882</v>
      </c>
      <c r="E3273" s="414"/>
      <c r="F3273" s="414"/>
      <c r="G3273" s="418">
        <v>40664</v>
      </c>
      <c r="H3273" s="414" t="s">
        <v>1777</v>
      </c>
      <c r="I3273" s="419">
        <v>0</v>
      </c>
      <c r="J3273" s="419">
        <v>10</v>
      </c>
      <c r="K3273" s="419">
        <v>7</v>
      </c>
      <c r="L3273" s="419">
        <v>1</v>
      </c>
      <c r="M3273" s="414" t="s">
        <v>108</v>
      </c>
      <c r="N3273" s="414" t="s">
        <v>116</v>
      </c>
      <c r="O3273" s="103"/>
      <c r="P3273" s="103"/>
      <c r="Q3273" s="103"/>
      <c r="R3273" s="103"/>
      <c r="S3273" s="103" t="s">
        <v>1768</v>
      </c>
    </row>
    <row r="3274" spans="1:19" ht="14.5" customHeight="1">
      <c r="A3274" s="103" t="str">
        <f t="shared" si="51"/>
        <v>C2278</v>
      </c>
      <c r="B3274" s="414" t="s">
        <v>6110</v>
      </c>
      <c r="C3274" s="414" t="s">
        <v>6111</v>
      </c>
      <c r="D3274" s="414" t="s">
        <v>4882</v>
      </c>
      <c r="E3274" s="414" t="s">
        <v>6130</v>
      </c>
      <c r="F3274" s="414" t="s">
        <v>6131</v>
      </c>
      <c r="G3274" s="418">
        <v>41306</v>
      </c>
      <c r="H3274" s="414" t="s">
        <v>1777</v>
      </c>
      <c r="I3274" s="419">
        <v>0</v>
      </c>
      <c r="J3274" s="419">
        <v>10</v>
      </c>
      <c r="K3274" s="419">
        <v>7</v>
      </c>
      <c r="L3274" s="419">
        <v>1</v>
      </c>
      <c r="M3274" s="414" t="s">
        <v>108</v>
      </c>
      <c r="N3274" s="414" t="s">
        <v>116</v>
      </c>
      <c r="O3274" s="103"/>
      <c r="P3274" s="103"/>
      <c r="Q3274" s="103"/>
      <c r="R3274" s="103"/>
      <c r="S3274" s="103" t="s">
        <v>1768</v>
      </c>
    </row>
    <row r="3275" spans="1:19" ht="14.5" customHeight="1">
      <c r="A3275" s="82" t="str">
        <f t="shared" si="51"/>
        <v>C2283</v>
      </c>
      <c r="B3275" s="410" t="s">
        <v>6132</v>
      </c>
      <c r="C3275" s="410" t="s">
        <v>6133</v>
      </c>
      <c r="D3275" s="410" t="s">
        <v>1813</v>
      </c>
      <c r="E3275" s="410" t="s">
        <v>6134</v>
      </c>
      <c r="F3275" s="410" t="s">
        <v>6135</v>
      </c>
      <c r="G3275" s="416">
        <v>41821</v>
      </c>
      <c r="H3275" s="410" t="s">
        <v>1777</v>
      </c>
      <c r="I3275" s="417">
        <v>19</v>
      </c>
      <c r="J3275" s="417">
        <v>16</v>
      </c>
      <c r="K3275" s="417">
        <v>7</v>
      </c>
      <c r="L3275" s="417">
        <v>7</v>
      </c>
      <c r="M3275" s="410" t="s">
        <v>115</v>
      </c>
      <c r="N3275" s="410" t="s">
        <v>116</v>
      </c>
      <c r="O3275" s="85"/>
      <c r="P3275" s="85"/>
      <c r="Q3275" s="85"/>
      <c r="R3275" s="85"/>
      <c r="S3275" s="85" t="s">
        <v>1768</v>
      </c>
    </row>
    <row r="3276" spans="1:19" ht="14.5" customHeight="1">
      <c r="A3276" s="82" t="str">
        <f t="shared" si="51"/>
        <v>C2283</v>
      </c>
      <c r="B3276" s="410" t="s">
        <v>6132</v>
      </c>
      <c r="C3276" s="410" t="s">
        <v>6136</v>
      </c>
      <c r="D3276" s="410" t="s">
        <v>1813</v>
      </c>
      <c r="E3276" s="410" t="s">
        <v>6137</v>
      </c>
      <c r="F3276" s="410" t="s">
        <v>6138</v>
      </c>
      <c r="G3276" s="416">
        <v>43800</v>
      </c>
      <c r="H3276" s="410" t="s">
        <v>606</v>
      </c>
      <c r="I3276" s="417">
        <v>19</v>
      </c>
      <c r="J3276" s="417">
        <v>16</v>
      </c>
      <c r="K3276" s="417">
        <v>7</v>
      </c>
      <c r="L3276" s="417">
        <v>7</v>
      </c>
      <c r="M3276" s="410" t="s">
        <v>115</v>
      </c>
      <c r="N3276" s="410" t="s">
        <v>116</v>
      </c>
      <c r="O3276" s="85"/>
      <c r="P3276" s="85"/>
      <c r="Q3276" s="85"/>
      <c r="R3276" s="85"/>
      <c r="S3276" s="85" t="s">
        <v>1768</v>
      </c>
    </row>
    <row r="3277" spans="1:19" ht="14.5" customHeight="1">
      <c r="A3277" s="103" t="str">
        <f t="shared" si="51"/>
        <v>C2283</v>
      </c>
      <c r="B3277" s="414" t="s">
        <v>6132</v>
      </c>
      <c r="C3277" s="414" t="s">
        <v>6133</v>
      </c>
      <c r="D3277" s="414" t="s">
        <v>1813</v>
      </c>
      <c r="E3277" s="414" t="s">
        <v>6134</v>
      </c>
      <c r="F3277" s="414" t="s">
        <v>6135</v>
      </c>
      <c r="G3277" s="418">
        <v>41821</v>
      </c>
      <c r="H3277" s="414" t="s">
        <v>1777</v>
      </c>
      <c r="I3277" s="419">
        <v>7</v>
      </c>
      <c r="J3277" s="419">
        <v>19</v>
      </c>
      <c r="K3277" s="419">
        <v>16</v>
      </c>
      <c r="L3277" s="419">
        <v>7</v>
      </c>
      <c r="M3277" s="414" t="s">
        <v>115</v>
      </c>
      <c r="N3277" s="414" t="s">
        <v>116</v>
      </c>
      <c r="O3277" s="103"/>
      <c r="P3277" s="103"/>
      <c r="Q3277" s="103"/>
      <c r="R3277" s="103"/>
      <c r="S3277" s="103" t="s">
        <v>1768</v>
      </c>
    </row>
    <row r="3278" spans="1:19" ht="14.5" customHeight="1">
      <c r="A3278" s="103" t="str">
        <f t="shared" si="51"/>
        <v>C2283</v>
      </c>
      <c r="B3278" s="414" t="s">
        <v>6132</v>
      </c>
      <c r="C3278" s="414" t="s">
        <v>6136</v>
      </c>
      <c r="D3278" s="414" t="s">
        <v>1813</v>
      </c>
      <c r="E3278" s="414" t="s">
        <v>6137</v>
      </c>
      <c r="F3278" s="414" t="s">
        <v>6138</v>
      </c>
      <c r="G3278" s="418">
        <v>43800</v>
      </c>
      <c r="H3278" s="414" t="s">
        <v>606</v>
      </c>
      <c r="I3278" s="419">
        <v>7</v>
      </c>
      <c r="J3278" s="419">
        <v>19</v>
      </c>
      <c r="K3278" s="419">
        <v>16</v>
      </c>
      <c r="L3278" s="419">
        <v>7</v>
      </c>
      <c r="M3278" s="414" t="s">
        <v>115</v>
      </c>
      <c r="N3278" s="414" t="s">
        <v>116</v>
      </c>
      <c r="O3278" s="103"/>
      <c r="P3278" s="103"/>
      <c r="Q3278" s="103"/>
      <c r="R3278" s="103"/>
      <c r="S3278" s="103" t="s">
        <v>1768</v>
      </c>
    </row>
    <row r="3279" spans="1:19" ht="14.5" customHeight="1">
      <c r="A3279" s="82" t="str">
        <f t="shared" si="51"/>
        <v>C2284</v>
      </c>
      <c r="B3279" s="410" t="s">
        <v>6139</v>
      </c>
      <c r="C3279" s="410" t="s">
        <v>6140</v>
      </c>
      <c r="D3279" s="410" t="s">
        <v>2386</v>
      </c>
      <c r="E3279" s="410" t="s">
        <v>6141</v>
      </c>
      <c r="F3279" s="410" t="s">
        <v>6142</v>
      </c>
      <c r="G3279" s="416">
        <v>44166</v>
      </c>
      <c r="H3279" s="410" t="s">
        <v>606</v>
      </c>
      <c r="I3279" s="417">
        <v>22</v>
      </c>
      <c r="J3279" s="417">
        <v>9</v>
      </c>
      <c r="K3279" s="417">
        <v>0</v>
      </c>
      <c r="L3279" s="417">
        <v>55</v>
      </c>
      <c r="M3279" s="410" t="s">
        <v>2363</v>
      </c>
      <c r="N3279" s="410" t="s">
        <v>116</v>
      </c>
      <c r="O3279" s="85"/>
      <c r="P3279" s="85"/>
      <c r="Q3279" s="85"/>
      <c r="R3279" s="85"/>
      <c r="S3279" s="85" t="s">
        <v>1768</v>
      </c>
    </row>
    <row r="3280" spans="1:19" ht="14.5" customHeight="1">
      <c r="A3280" s="82" t="str">
        <f t="shared" si="51"/>
        <v>C2284</v>
      </c>
      <c r="B3280" s="410" t="s">
        <v>6139</v>
      </c>
      <c r="C3280" s="410" t="s">
        <v>6140</v>
      </c>
      <c r="D3280" s="410" t="s">
        <v>4882</v>
      </c>
      <c r="E3280" s="410" t="s">
        <v>6143</v>
      </c>
      <c r="F3280" s="410" t="s">
        <v>6144</v>
      </c>
      <c r="G3280" s="416">
        <v>41306</v>
      </c>
      <c r="H3280" s="410" t="s">
        <v>1777</v>
      </c>
      <c r="I3280" s="417">
        <v>22</v>
      </c>
      <c r="J3280" s="417">
        <v>9</v>
      </c>
      <c r="K3280" s="417">
        <v>0</v>
      </c>
      <c r="L3280" s="417">
        <v>55</v>
      </c>
      <c r="M3280" s="410" t="s">
        <v>2363</v>
      </c>
      <c r="N3280" s="410" t="s">
        <v>116</v>
      </c>
      <c r="O3280" s="85"/>
      <c r="P3280" s="85"/>
      <c r="Q3280" s="85"/>
      <c r="R3280" s="85"/>
      <c r="S3280" s="85" t="s">
        <v>1768</v>
      </c>
    </row>
    <row r="3281" spans="1:19" ht="14.5" customHeight="1">
      <c r="A3281" s="103" t="str">
        <f t="shared" si="51"/>
        <v>C2284</v>
      </c>
      <c r="B3281" s="414" t="s">
        <v>6139</v>
      </c>
      <c r="C3281" s="414" t="s">
        <v>6140</v>
      </c>
      <c r="D3281" s="414" t="s">
        <v>2386</v>
      </c>
      <c r="E3281" s="414" t="s">
        <v>6141</v>
      </c>
      <c r="F3281" s="414" t="s">
        <v>6142</v>
      </c>
      <c r="G3281" s="418">
        <v>44166</v>
      </c>
      <c r="H3281" s="414" t="s">
        <v>606</v>
      </c>
      <c r="I3281" s="419">
        <v>0</v>
      </c>
      <c r="J3281" s="419">
        <v>22</v>
      </c>
      <c r="K3281" s="419">
        <v>9</v>
      </c>
      <c r="L3281" s="419">
        <v>55</v>
      </c>
      <c r="M3281" s="414" t="s">
        <v>2363</v>
      </c>
      <c r="N3281" s="414" t="s">
        <v>116</v>
      </c>
      <c r="O3281" s="103"/>
      <c r="P3281" s="103"/>
      <c r="Q3281" s="103"/>
      <c r="R3281" s="103"/>
      <c r="S3281" s="103" t="s">
        <v>1768</v>
      </c>
    </row>
    <row r="3282" spans="1:19" ht="14.5" customHeight="1">
      <c r="A3282" s="103" t="str">
        <f t="shared" si="51"/>
        <v>C2284</v>
      </c>
      <c r="B3282" s="414" t="s">
        <v>6139</v>
      </c>
      <c r="C3282" s="414" t="s">
        <v>6140</v>
      </c>
      <c r="D3282" s="414" t="s">
        <v>4882</v>
      </c>
      <c r="E3282" s="414" t="s">
        <v>6143</v>
      </c>
      <c r="F3282" s="414" t="s">
        <v>6144</v>
      </c>
      <c r="G3282" s="418">
        <v>41306</v>
      </c>
      <c r="H3282" s="414" t="s">
        <v>1777</v>
      </c>
      <c r="I3282" s="419">
        <v>0</v>
      </c>
      <c r="J3282" s="419">
        <v>22</v>
      </c>
      <c r="K3282" s="419">
        <v>9</v>
      </c>
      <c r="L3282" s="419">
        <v>55</v>
      </c>
      <c r="M3282" s="414" t="s">
        <v>2363</v>
      </c>
      <c r="N3282" s="414" t="s">
        <v>116</v>
      </c>
      <c r="O3282" s="103"/>
      <c r="P3282" s="103"/>
      <c r="Q3282" s="103"/>
      <c r="R3282" s="103"/>
      <c r="S3282" s="103" t="s">
        <v>1768</v>
      </c>
    </row>
    <row r="3283" spans="1:19" ht="14.5" customHeight="1">
      <c r="A3283" s="82" t="str">
        <f t="shared" si="51"/>
        <v>C2285</v>
      </c>
      <c r="B3283" s="410" t="s">
        <v>6145</v>
      </c>
      <c r="C3283" s="410" t="s">
        <v>6146</v>
      </c>
      <c r="D3283" s="410" t="s">
        <v>2386</v>
      </c>
      <c r="E3283" s="410" t="s">
        <v>6147</v>
      </c>
      <c r="F3283" s="410" t="s">
        <v>6148</v>
      </c>
      <c r="G3283" s="416">
        <v>41306</v>
      </c>
      <c r="H3283" s="410" t="s">
        <v>1777</v>
      </c>
      <c r="I3283" s="417">
        <v>42</v>
      </c>
      <c r="J3283" s="417">
        <v>18</v>
      </c>
      <c r="K3283" s="417">
        <v>0</v>
      </c>
      <c r="L3283" s="417">
        <v>50</v>
      </c>
      <c r="M3283" s="410" t="s">
        <v>2363</v>
      </c>
      <c r="N3283" s="410" t="s">
        <v>116</v>
      </c>
      <c r="O3283" s="85"/>
      <c r="P3283" s="85"/>
      <c r="Q3283" s="85"/>
      <c r="R3283" s="85"/>
      <c r="S3283" s="85" t="s">
        <v>1768</v>
      </c>
    </row>
    <row r="3284" spans="1:19" ht="14.5" customHeight="1">
      <c r="A3284" s="82" t="str">
        <f t="shared" si="51"/>
        <v>C2285</v>
      </c>
      <c r="B3284" s="410" t="s">
        <v>6145</v>
      </c>
      <c r="C3284" s="410" t="s">
        <v>6146</v>
      </c>
      <c r="D3284" s="410" t="s">
        <v>2386</v>
      </c>
      <c r="E3284" s="410" t="s">
        <v>6149</v>
      </c>
      <c r="F3284" s="410" t="s">
        <v>6150</v>
      </c>
      <c r="G3284" s="416">
        <v>44166</v>
      </c>
      <c r="H3284" s="410" t="s">
        <v>606</v>
      </c>
      <c r="I3284" s="417">
        <v>42</v>
      </c>
      <c r="J3284" s="417">
        <v>18</v>
      </c>
      <c r="K3284" s="417">
        <v>0</v>
      </c>
      <c r="L3284" s="417">
        <v>50</v>
      </c>
      <c r="M3284" s="410" t="s">
        <v>2363</v>
      </c>
      <c r="N3284" s="410">
        <v>7</v>
      </c>
      <c r="O3284" s="85"/>
      <c r="P3284" s="85"/>
      <c r="Q3284" s="85"/>
      <c r="R3284" s="85"/>
      <c r="S3284" s="85" t="s">
        <v>1768</v>
      </c>
    </row>
    <row r="3285" spans="1:19" ht="14.5" customHeight="1">
      <c r="A3285" s="103" t="str">
        <f t="shared" si="51"/>
        <v>C2285</v>
      </c>
      <c r="B3285" s="414" t="s">
        <v>6145</v>
      </c>
      <c r="C3285" s="414" t="s">
        <v>6146</v>
      </c>
      <c r="D3285" s="414" t="s">
        <v>2386</v>
      </c>
      <c r="E3285" s="414" t="s">
        <v>6147</v>
      </c>
      <c r="F3285" s="414" t="s">
        <v>6148</v>
      </c>
      <c r="G3285" s="418">
        <v>41306</v>
      </c>
      <c r="H3285" s="414" t="s">
        <v>1777</v>
      </c>
      <c r="I3285" s="419">
        <v>0</v>
      </c>
      <c r="J3285" s="419">
        <v>42</v>
      </c>
      <c r="K3285" s="419">
        <v>18</v>
      </c>
      <c r="L3285" s="419">
        <v>50</v>
      </c>
      <c r="M3285" s="414" t="s">
        <v>2363</v>
      </c>
      <c r="N3285" s="414" t="s">
        <v>116</v>
      </c>
      <c r="O3285" s="103"/>
      <c r="P3285" s="103"/>
      <c r="Q3285" s="103"/>
      <c r="R3285" s="103"/>
      <c r="S3285" s="103" t="s">
        <v>1768</v>
      </c>
    </row>
    <row r="3286" spans="1:19" ht="14.5" customHeight="1">
      <c r="A3286" s="103" t="str">
        <f t="shared" si="51"/>
        <v>C2285</v>
      </c>
      <c r="B3286" s="414" t="s">
        <v>6145</v>
      </c>
      <c r="C3286" s="414" t="s">
        <v>6146</v>
      </c>
      <c r="D3286" s="414" t="s">
        <v>2386</v>
      </c>
      <c r="E3286" s="414" t="s">
        <v>6149</v>
      </c>
      <c r="F3286" s="414" t="s">
        <v>6150</v>
      </c>
      <c r="G3286" s="418">
        <v>44166</v>
      </c>
      <c r="H3286" s="414" t="s">
        <v>606</v>
      </c>
      <c r="I3286" s="419">
        <v>0</v>
      </c>
      <c r="J3286" s="419">
        <v>42</v>
      </c>
      <c r="K3286" s="419">
        <v>18</v>
      </c>
      <c r="L3286" s="419">
        <v>50</v>
      </c>
      <c r="M3286" s="414" t="s">
        <v>2363</v>
      </c>
      <c r="N3286" s="414">
        <v>7</v>
      </c>
      <c r="O3286" s="103"/>
      <c r="P3286" s="103"/>
      <c r="Q3286" s="103"/>
      <c r="R3286" s="103"/>
      <c r="S3286" s="103" t="s">
        <v>1768</v>
      </c>
    </row>
    <row r="3287" spans="1:19" ht="14.5" customHeight="1">
      <c r="A3287" s="82" t="str">
        <f t="shared" si="51"/>
        <v>C2286</v>
      </c>
      <c r="B3287" s="410" t="s">
        <v>6151</v>
      </c>
      <c r="C3287" s="410" t="s">
        <v>6152</v>
      </c>
      <c r="D3287" s="410" t="s">
        <v>4882</v>
      </c>
      <c r="E3287" s="410" t="s">
        <v>6153</v>
      </c>
      <c r="F3287" s="410" t="s">
        <v>6154</v>
      </c>
      <c r="G3287" s="416">
        <v>40725</v>
      </c>
      <c r="H3287" s="410" t="s">
        <v>1777</v>
      </c>
      <c r="I3287" s="417">
        <v>15</v>
      </c>
      <c r="J3287" s="417">
        <v>7</v>
      </c>
      <c r="K3287" s="417">
        <v>0</v>
      </c>
      <c r="L3287" s="417">
        <v>9</v>
      </c>
      <c r="M3287" s="410"/>
      <c r="N3287" s="410" t="s">
        <v>116</v>
      </c>
      <c r="O3287" s="85"/>
      <c r="P3287" s="85"/>
      <c r="Q3287" s="85"/>
      <c r="R3287" s="85"/>
      <c r="S3287" s="85" t="s">
        <v>1768</v>
      </c>
    </row>
    <row r="3288" spans="1:19" ht="14.5" customHeight="1">
      <c r="A3288" s="82" t="str">
        <f t="shared" si="51"/>
        <v>C2286</v>
      </c>
      <c r="B3288" s="410" t="s">
        <v>6151</v>
      </c>
      <c r="C3288" s="410" t="s">
        <v>6152</v>
      </c>
      <c r="D3288" s="410" t="s">
        <v>2386</v>
      </c>
      <c r="E3288" s="410" t="s">
        <v>6155</v>
      </c>
      <c r="F3288" s="410" t="s">
        <v>6156</v>
      </c>
      <c r="G3288" s="416">
        <v>45931</v>
      </c>
      <c r="H3288" s="410" t="s">
        <v>606</v>
      </c>
      <c r="I3288" s="417">
        <v>15</v>
      </c>
      <c r="J3288" s="417">
        <v>7</v>
      </c>
      <c r="K3288" s="417">
        <v>0</v>
      </c>
      <c r="L3288" s="417">
        <v>9</v>
      </c>
      <c r="M3288" s="410" t="s">
        <v>108</v>
      </c>
      <c r="N3288" s="410" t="s">
        <v>116</v>
      </c>
      <c r="O3288" s="85"/>
      <c r="P3288" s="85"/>
      <c r="Q3288" s="85"/>
      <c r="R3288" s="85"/>
      <c r="S3288" s="85" t="s">
        <v>1768</v>
      </c>
    </row>
    <row r="3289" spans="1:19" ht="14.5" customHeight="1">
      <c r="A3289" s="82" t="str">
        <f t="shared" si="51"/>
        <v>C2286</v>
      </c>
      <c r="B3289" s="410" t="s">
        <v>6151</v>
      </c>
      <c r="C3289" s="410" t="s">
        <v>6152</v>
      </c>
      <c r="D3289" s="410" t="s">
        <v>4882</v>
      </c>
      <c r="E3289" s="410" t="s">
        <v>6157</v>
      </c>
      <c r="F3289" s="410" t="s">
        <v>6158</v>
      </c>
      <c r="G3289" s="416">
        <v>41306</v>
      </c>
      <c r="H3289" s="410" t="s">
        <v>1777</v>
      </c>
      <c r="I3289" s="417">
        <v>15</v>
      </c>
      <c r="J3289" s="417">
        <v>7</v>
      </c>
      <c r="K3289" s="417">
        <v>0</v>
      </c>
      <c r="L3289" s="417">
        <v>9</v>
      </c>
      <c r="M3289" s="410" t="s">
        <v>108</v>
      </c>
      <c r="N3289" s="410" t="s">
        <v>1778</v>
      </c>
      <c r="O3289" s="85"/>
      <c r="P3289" s="85"/>
      <c r="Q3289" s="85"/>
      <c r="R3289" s="85"/>
      <c r="S3289" s="85" t="s">
        <v>1768</v>
      </c>
    </row>
    <row r="3290" spans="1:19" ht="14.5" customHeight="1">
      <c r="A3290" s="103" t="str">
        <f t="shared" si="51"/>
        <v>C2286</v>
      </c>
      <c r="B3290" s="414" t="s">
        <v>6151</v>
      </c>
      <c r="C3290" s="414" t="s">
        <v>6152</v>
      </c>
      <c r="D3290" s="414" t="s">
        <v>4882</v>
      </c>
      <c r="E3290" s="414" t="s">
        <v>6153</v>
      </c>
      <c r="F3290" s="414" t="s">
        <v>6154</v>
      </c>
      <c r="G3290" s="418">
        <v>40725</v>
      </c>
      <c r="H3290" s="414" t="s">
        <v>1777</v>
      </c>
      <c r="I3290" s="419">
        <v>0</v>
      </c>
      <c r="J3290" s="419">
        <v>15</v>
      </c>
      <c r="K3290" s="419">
        <v>7</v>
      </c>
      <c r="L3290" s="419">
        <v>9</v>
      </c>
      <c r="M3290" s="414"/>
      <c r="N3290" s="414" t="s">
        <v>116</v>
      </c>
      <c r="O3290" s="103"/>
      <c r="P3290" s="103"/>
      <c r="Q3290" s="103"/>
      <c r="R3290" s="103"/>
      <c r="S3290" s="103" t="s">
        <v>1768</v>
      </c>
    </row>
    <row r="3291" spans="1:19" ht="14.5" customHeight="1">
      <c r="A3291" s="103" t="str">
        <f t="shared" si="51"/>
        <v>C2286</v>
      </c>
      <c r="B3291" s="414" t="s">
        <v>6151</v>
      </c>
      <c r="C3291" s="414" t="s">
        <v>6152</v>
      </c>
      <c r="D3291" s="414" t="s">
        <v>2386</v>
      </c>
      <c r="E3291" s="414" t="s">
        <v>6155</v>
      </c>
      <c r="F3291" s="414" t="s">
        <v>6156</v>
      </c>
      <c r="G3291" s="418">
        <v>45931</v>
      </c>
      <c r="H3291" s="414" t="s">
        <v>606</v>
      </c>
      <c r="I3291" s="419">
        <v>0</v>
      </c>
      <c r="J3291" s="419">
        <v>15</v>
      </c>
      <c r="K3291" s="419">
        <v>7</v>
      </c>
      <c r="L3291" s="419">
        <v>9</v>
      </c>
      <c r="M3291" s="414" t="s">
        <v>108</v>
      </c>
      <c r="N3291" s="414" t="s">
        <v>116</v>
      </c>
      <c r="O3291" s="103"/>
      <c r="P3291" s="103"/>
      <c r="Q3291" s="103"/>
      <c r="R3291" s="103"/>
      <c r="S3291" s="103" t="s">
        <v>1768</v>
      </c>
    </row>
    <row r="3292" spans="1:19" ht="14.5" customHeight="1">
      <c r="A3292" s="103" t="str">
        <f t="shared" si="51"/>
        <v>C2286</v>
      </c>
      <c r="B3292" s="414" t="s">
        <v>6151</v>
      </c>
      <c r="C3292" s="414" t="s">
        <v>6152</v>
      </c>
      <c r="D3292" s="414" t="s">
        <v>4882</v>
      </c>
      <c r="E3292" s="414" t="s">
        <v>6157</v>
      </c>
      <c r="F3292" s="414" t="s">
        <v>6158</v>
      </c>
      <c r="G3292" s="418">
        <v>41306</v>
      </c>
      <c r="H3292" s="414" t="s">
        <v>1777</v>
      </c>
      <c r="I3292" s="419">
        <v>0</v>
      </c>
      <c r="J3292" s="419">
        <v>15</v>
      </c>
      <c r="K3292" s="419">
        <v>7</v>
      </c>
      <c r="L3292" s="419">
        <v>9</v>
      </c>
      <c r="M3292" s="414" t="s">
        <v>108</v>
      </c>
      <c r="N3292" s="414" t="s">
        <v>1778</v>
      </c>
      <c r="O3292" s="103"/>
      <c r="P3292" s="103"/>
      <c r="Q3292" s="103"/>
      <c r="R3292" s="103"/>
      <c r="S3292" s="103" t="s">
        <v>1768</v>
      </c>
    </row>
    <row r="3293" spans="1:19" ht="14.5" customHeight="1">
      <c r="A3293" s="82" t="str">
        <f t="shared" si="51"/>
        <v>C2288</v>
      </c>
      <c r="B3293" s="410" t="s">
        <v>6159</v>
      </c>
      <c r="C3293" s="410" t="s">
        <v>6160</v>
      </c>
      <c r="D3293" s="410" t="s">
        <v>4882</v>
      </c>
      <c r="E3293" s="410" t="s">
        <v>6161</v>
      </c>
      <c r="F3293" s="410" t="s">
        <v>6162</v>
      </c>
      <c r="G3293" s="416">
        <v>38687</v>
      </c>
      <c r="H3293" s="410" t="s">
        <v>1777</v>
      </c>
      <c r="I3293" s="417">
        <v>28</v>
      </c>
      <c r="J3293" s="417">
        <v>14</v>
      </c>
      <c r="K3293" s="417">
        <v>0</v>
      </c>
      <c r="L3293" s="417">
        <v>110</v>
      </c>
      <c r="M3293" s="410" t="s">
        <v>115</v>
      </c>
      <c r="N3293" s="410" t="s">
        <v>116</v>
      </c>
      <c r="O3293" s="85" t="s">
        <v>1882</v>
      </c>
      <c r="P3293" s="85"/>
      <c r="Q3293" s="85" t="s">
        <v>1882</v>
      </c>
      <c r="R3293" s="85" t="s">
        <v>1883</v>
      </c>
      <c r="S3293" s="85" t="s">
        <v>1768</v>
      </c>
    </row>
    <row r="3294" spans="1:19" ht="14.5" customHeight="1">
      <c r="A3294" s="82" t="str">
        <f t="shared" si="51"/>
        <v>C2288</v>
      </c>
      <c r="B3294" s="410" t="s">
        <v>6159</v>
      </c>
      <c r="C3294" s="410" t="s">
        <v>6160</v>
      </c>
      <c r="D3294" s="410" t="s">
        <v>4882</v>
      </c>
      <c r="E3294" s="410" t="s">
        <v>6163</v>
      </c>
      <c r="F3294" s="410" t="s">
        <v>6164</v>
      </c>
      <c r="G3294" s="416">
        <v>41306</v>
      </c>
      <c r="H3294" s="410" t="s">
        <v>1777</v>
      </c>
      <c r="I3294" s="417">
        <v>28</v>
      </c>
      <c r="J3294" s="417">
        <v>14</v>
      </c>
      <c r="K3294" s="417">
        <v>0</v>
      </c>
      <c r="L3294" s="417">
        <v>110</v>
      </c>
      <c r="M3294" s="410" t="s">
        <v>2977</v>
      </c>
      <c r="N3294" s="410" t="s">
        <v>116</v>
      </c>
      <c r="O3294" s="85" t="s">
        <v>1882</v>
      </c>
      <c r="P3294" s="85"/>
      <c r="Q3294" s="85" t="s">
        <v>1882</v>
      </c>
      <c r="R3294" s="85" t="s">
        <v>1883</v>
      </c>
      <c r="S3294" s="85" t="s">
        <v>1768</v>
      </c>
    </row>
    <row r="3295" spans="1:19" ht="14.5" customHeight="1">
      <c r="A3295" s="82" t="str">
        <f t="shared" si="51"/>
        <v>C2288</v>
      </c>
      <c r="B3295" s="410" t="s">
        <v>6159</v>
      </c>
      <c r="C3295" s="410" t="s">
        <v>6160</v>
      </c>
      <c r="D3295" s="410" t="s">
        <v>2386</v>
      </c>
      <c r="E3295" s="410" t="s">
        <v>6165</v>
      </c>
      <c r="F3295" s="410" t="s">
        <v>6166</v>
      </c>
      <c r="G3295" s="416">
        <v>45931</v>
      </c>
      <c r="H3295" s="410" t="s">
        <v>606</v>
      </c>
      <c r="I3295" s="417">
        <v>28</v>
      </c>
      <c r="J3295" s="417">
        <v>14</v>
      </c>
      <c r="K3295" s="417">
        <v>0</v>
      </c>
      <c r="L3295" s="417">
        <v>110</v>
      </c>
      <c r="M3295" s="410" t="s">
        <v>2977</v>
      </c>
      <c r="N3295" s="410" t="s">
        <v>116</v>
      </c>
      <c r="O3295" s="85" t="s">
        <v>1882</v>
      </c>
      <c r="P3295" s="85"/>
      <c r="Q3295" s="85" t="s">
        <v>1882</v>
      </c>
      <c r="R3295" s="85" t="s">
        <v>1883</v>
      </c>
      <c r="S3295" s="85" t="s">
        <v>1768</v>
      </c>
    </row>
    <row r="3296" spans="1:19" ht="14.5" customHeight="1">
      <c r="A3296" s="103" t="str">
        <f t="shared" si="51"/>
        <v>C2288</v>
      </c>
      <c r="B3296" s="414" t="s">
        <v>6159</v>
      </c>
      <c r="C3296" s="414" t="s">
        <v>6160</v>
      </c>
      <c r="D3296" s="414" t="s">
        <v>4882</v>
      </c>
      <c r="E3296" s="414" t="s">
        <v>6161</v>
      </c>
      <c r="F3296" s="414" t="s">
        <v>6162</v>
      </c>
      <c r="G3296" s="418">
        <v>38687</v>
      </c>
      <c r="H3296" s="414" t="s">
        <v>1777</v>
      </c>
      <c r="I3296" s="419">
        <v>0</v>
      </c>
      <c r="J3296" s="419">
        <v>28</v>
      </c>
      <c r="K3296" s="419">
        <v>14</v>
      </c>
      <c r="L3296" s="419">
        <v>110</v>
      </c>
      <c r="M3296" s="414" t="s">
        <v>115</v>
      </c>
      <c r="N3296" s="414" t="s">
        <v>116</v>
      </c>
      <c r="O3296" s="103" t="s">
        <v>1882</v>
      </c>
      <c r="P3296" s="103"/>
      <c r="Q3296" s="103" t="s">
        <v>1882</v>
      </c>
      <c r="R3296" s="103" t="s">
        <v>1883</v>
      </c>
      <c r="S3296" s="103" t="s">
        <v>1768</v>
      </c>
    </row>
    <row r="3297" spans="1:19" ht="14.5" customHeight="1">
      <c r="A3297" s="103" t="str">
        <f t="shared" si="51"/>
        <v>C2288</v>
      </c>
      <c r="B3297" s="414" t="s">
        <v>6159</v>
      </c>
      <c r="C3297" s="414" t="s">
        <v>6160</v>
      </c>
      <c r="D3297" s="414" t="s">
        <v>4882</v>
      </c>
      <c r="E3297" s="414" t="s">
        <v>6163</v>
      </c>
      <c r="F3297" s="414" t="s">
        <v>6164</v>
      </c>
      <c r="G3297" s="418">
        <v>41306</v>
      </c>
      <c r="H3297" s="414" t="s">
        <v>1777</v>
      </c>
      <c r="I3297" s="419">
        <v>0</v>
      </c>
      <c r="J3297" s="419">
        <v>28</v>
      </c>
      <c r="K3297" s="419">
        <v>14</v>
      </c>
      <c r="L3297" s="419">
        <v>110</v>
      </c>
      <c r="M3297" s="414" t="s">
        <v>2977</v>
      </c>
      <c r="N3297" s="414" t="s">
        <v>116</v>
      </c>
      <c r="O3297" s="103" t="s">
        <v>1882</v>
      </c>
      <c r="P3297" s="103"/>
      <c r="Q3297" s="103" t="s">
        <v>1882</v>
      </c>
      <c r="R3297" s="103" t="s">
        <v>1883</v>
      </c>
      <c r="S3297" s="103" t="s">
        <v>1768</v>
      </c>
    </row>
    <row r="3298" spans="1:19" ht="14.5" customHeight="1">
      <c r="A3298" s="103" t="str">
        <f t="shared" si="51"/>
        <v>C2288</v>
      </c>
      <c r="B3298" s="414" t="s">
        <v>6159</v>
      </c>
      <c r="C3298" s="414" t="s">
        <v>6160</v>
      </c>
      <c r="D3298" s="414" t="s">
        <v>2386</v>
      </c>
      <c r="E3298" s="414" t="s">
        <v>6165</v>
      </c>
      <c r="F3298" s="414" t="s">
        <v>6166</v>
      </c>
      <c r="G3298" s="418">
        <v>45931</v>
      </c>
      <c r="H3298" s="414" t="s">
        <v>606</v>
      </c>
      <c r="I3298" s="419">
        <v>0</v>
      </c>
      <c r="J3298" s="419">
        <v>28</v>
      </c>
      <c r="K3298" s="419">
        <v>14</v>
      </c>
      <c r="L3298" s="419">
        <v>110</v>
      </c>
      <c r="M3298" s="414" t="s">
        <v>2977</v>
      </c>
      <c r="N3298" s="414" t="s">
        <v>116</v>
      </c>
      <c r="O3298" s="103" t="s">
        <v>1882</v>
      </c>
      <c r="P3298" s="103"/>
      <c r="Q3298" s="103" t="s">
        <v>1882</v>
      </c>
      <c r="R3298" s="103" t="s">
        <v>1883</v>
      </c>
      <c r="S3298" s="103" t="s">
        <v>1768</v>
      </c>
    </row>
    <row r="3299" spans="1:19" ht="14.5" customHeight="1">
      <c r="A3299" s="82" t="str">
        <f t="shared" si="51"/>
        <v>C2295</v>
      </c>
      <c r="B3299" s="410" t="s">
        <v>6167</v>
      </c>
      <c r="C3299" s="410" t="s">
        <v>6168</v>
      </c>
      <c r="D3299" s="410" t="s">
        <v>1813</v>
      </c>
      <c r="E3299" s="410" t="s">
        <v>6169</v>
      </c>
      <c r="F3299" s="410" t="s">
        <v>6170</v>
      </c>
      <c r="G3299" s="416">
        <v>43800</v>
      </c>
      <c r="H3299" s="410" t="s">
        <v>606</v>
      </c>
      <c r="I3299" s="417">
        <v>16</v>
      </c>
      <c r="J3299" s="417">
        <v>6</v>
      </c>
      <c r="K3299" s="417">
        <v>18</v>
      </c>
      <c r="L3299" s="417">
        <v>7</v>
      </c>
      <c r="M3299" s="410"/>
      <c r="N3299" s="410" t="s">
        <v>116</v>
      </c>
      <c r="O3299" s="85"/>
      <c r="P3299" s="85"/>
      <c r="Q3299" s="85"/>
      <c r="R3299" s="85"/>
      <c r="S3299" s="85" t="s">
        <v>1768</v>
      </c>
    </row>
    <row r="3300" spans="1:19" ht="14.5" customHeight="1">
      <c r="A3300" s="82" t="str">
        <f t="shared" si="51"/>
        <v>C2295</v>
      </c>
      <c r="B3300" s="410" t="s">
        <v>6167</v>
      </c>
      <c r="C3300" s="410" t="s">
        <v>6168</v>
      </c>
      <c r="D3300" s="410" t="s">
        <v>1813</v>
      </c>
      <c r="E3300" s="410" t="s">
        <v>6171</v>
      </c>
      <c r="F3300" s="410" t="s">
        <v>6172</v>
      </c>
      <c r="G3300" s="416">
        <v>43800</v>
      </c>
      <c r="H3300" s="410" t="s">
        <v>606</v>
      </c>
      <c r="I3300" s="417">
        <v>16</v>
      </c>
      <c r="J3300" s="417">
        <v>6</v>
      </c>
      <c r="K3300" s="417">
        <v>18</v>
      </c>
      <c r="L3300" s="417">
        <v>7</v>
      </c>
      <c r="M3300" s="410"/>
      <c r="N3300" s="410" t="s">
        <v>116</v>
      </c>
      <c r="O3300" s="85"/>
      <c r="P3300" s="85"/>
      <c r="Q3300" s="85"/>
      <c r="R3300" s="85"/>
      <c r="S3300" s="85" t="s">
        <v>1768</v>
      </c>
    </row>
    <row r="3301" spans="1:19" ht="14.5" customHeight="1">
      <c r="A3301" s="82" t="str">
        <f t="shared" si="51"/>
        <v>C2295</v>
      </c>
      <c r="B3301" s="410" t="s">
        <v>6167</v>
      </c>
      <c r="C3301" s="410" t="s">
        <v>6168</v>
      </c>
      <c r="D3301" s="410" t="s">
        <v>1813</v>
      </c>
      <c r="E3301" s="410" t="s">
        <v>6173</v>
      </c>
      <c r="F3301" s="410" t="s">
        <v>6174</v>
      </c>
      <c r="G3301" s="416">
        <v>43800</v>
      </c>
      <c r="H3301" s="410" t="s">
        <v>606</v>
      </c>
      <c r="I3301" s="417">
        <v>16</v>
      </c>
      <c r="J3301" s="417">
        <v>6</v>
      </c>
      <c r="K3301" s="417">
        <v>18</v>
      </c>
      <c r="L3301" s="417">
        <v>7</v>
      </c>
      <c r="M3301" s="410"/>
      <c r="N3301" s="410" t="s">
        <v>116</v>
      </c>
      <c r="O3301" s="85"/>
      <c r="P3301" s="85"/>
      <c r="Q3301" s="85"/>
      <c r="R3301" s="85"/>
      <c r="S3301" s="85" t="s">
        <v>1768</v>
      </c>
    </row>
    <row r="3302" spans="1:19" ht="14.5" customHeight="1">
      <c r="A3302" s="82" t="str">
        <f t="shared" si="51"/>
        <v>C2295</v>
      </c>
      <c r="B3302" s="410" t="s">
        <v>6167</v>
      </c>
      <c r="C3302" s="410" t="s">
        <v>6168</v>
      </c>
      <c r="D3302" s="410" t="s">
        <v>1813</v>
      </c>
      <c r="E3302" s="410" t="s">
        <v>6175</v>
      </c>
      <c r="F3302" s="410" t="s">
        <v>6176</v>
      </c>
      <c r="G3302" s="416">
        <v>43800</v>
      </c>
      <c r="H3302" s="410" t="s">
        <v>606</v>
      </c>
      <c r="I3302" s="417">
        <v>16</v>
      </c>
      <c r="J3302" s="417">
        <v>6</v>
      </c>
      <c r="K3302" s="417">
        <v>18</v>
      </c>
      <c r="L3302" s="417">
        <v>7</v>
      </c>
      <c r="M3302" s="410"/>
      <c r="N3302" s="410" t="s">
        <v>116</v>
      </c>
      <c r="O3302" s="85"/>
      <c r="P3302" s="85"/>
      <c r="Q3302" s="85"/>
      <c r="R3302" s="85"/>
      <c r="S3302" s="85" t="s">
        <v>1768</v>
      </c>
    </row>
    <row r="3303" spans="1:19" ht="14.5" customHeight="1">
      <c r="A3303" s="82" t="str">
        <f t="shared" si="51"/>
        <v>C2295</v>
      </c>
      <c r="B3303" s="410" t="s">
        <v>6167</v>
      </c>
      <c r="C3303" s="410" t="s">
        <v>6168</v>
      </c>
      <c r="D3303" s="410" t="s">
        <v>1813</v>
      </c>
      <c r="E3303" s="410" t="s">
        <v>6177</v>
      </c>
      <c r="F3303" s="410" t="s">
        <v>6178</v>
      </c>
      <c r="G3303" s="416">
        <v>43800</v>
      </c>
      <c r="H3303" s="410" t="s">
        <v>606</v>
      </c>
      <c r="I3303" s="417">
        <v>16</v>
      </c>
      <c r="J3303" s="417">
        <v>6</v>
      </c>
      <c r="K3303" s="417">
        <v>18</v>
      </c>
      <c r="L3303" s="417">
        <v>7</v>
      </c>
      <c r="M3303" s="410"/>
      <c r="N3303" s="410" t="s">
        <v>116</v>
      </c>
      <c r="O3303" s="85"/>
      <c r="P3303" s="85"/>
      <c r="Q3303" s="85"/>
      <c r="R3303" s="85"/>
      <c r="S3303" s="85" t="s">
        <v>1768</v>
      </c>
    </row>
    <row r="3304" spans="1:19" ht="14.5" customHeight="1">
      <c r="A3304" s="82" t="str">
        <f t="shared" si="51"/>
        <v>C2295</v>
      </c>
      <c r="B3304" s="410" t="s">
        <v>6167</v>
      </c>
      <c r="C3304" s="410" t="s">
        <v>6168</v>
      </c>
      <c r="D3304" s="410" t="s">
        <v>1813</v>
      </c>
      <c r="E3304" s="410" t="s">
        <v>6179</v>
      </c>
      <c r="F3304" s="410" t="s">
        <v>6180</v>
      </c>
      <c r="G3304" s="416">
        <v>43800</v>
      </c>
      <c r="H3304" s="410" t="s">
        <v>606</v>
      </c>
      <c r="I3304" s="417">
        <v>16</v>
      </c>
      <c r="J3304" s="417">
        <v>6</v>
      </c>
      <c r="K3304" s="417">
        <v>18</v>
      </c>
      <c r="L3304" s="417">
        <v>7</v>
      </c>
      <c r="M3304" s="410"/>
      <c r="N3304" s="410" t="s">
        <v>116</v>
      </c>
      <c r="O3304" s="85"/>
      <c r="P3304" s="85"/>
      <c r="Q3304" s="85"/>
      <c r="R3304" s="85"/>
      <c r="S3304" s="85" t="s">
        <v>1768</v>
      </c>
    </row>
    <row r="3305" spans="1:19" ht="14.5" customHeight="1">
      <c r="A3305" s="82" t="str">
        <f t="shared" si="51"/>
        <v>C2295</v>
      </c>
      <c r="B3305" s="410" t="s">
        <v>6167</v>
      </c>
      <c r="C3305" s="410" t="s">
        <v>6168</v>
      </c>
      <c r="D3305" s="410" t="s">
        <v>1813</v>
      </c>
      <c r="E3305" s="410" t="s">
        <v>6181</v>
      </c>
      <c r="F3305" s="410" t="s">
        <v>6182</v>
      </c>
      <c r="G3305" s="416">
        <v>43800</v>
      </c>
      <c r="H3305" s="410" t="s">
        <v>606</v>
      </c>
      <c r="I3305" s="417">
        <v>16</v>
      </c>
      <c r="J3305" s="417">
        <v>6</v>
      </c>
      <c r="K3305" s="417">
        <v>18</v>
      </c>
      <c r="L3305" s="417">
        <v>7</v>
      </c>
      <c r="M3305" s="410"/>
      <c r="N3305" s="410" t="s">
        <v>116</v>
      </c>
      <c r="O3305" s="85"/>
      <c r="P3305" s="85"/>
      <c r="Q3305" s="85"/>
      <c r="R3305" s="85"/>
      <c r="S3305" s="85" t="s">
        <v>1768</v>
      </c>
    </row>
    <row r="3306" spans="1:19" ht="14.5" customHeight="1">
      <c r="A3306" s="82" t="str">
        <f t="shared" si="51"/>
        <v>C2295</v>
      </c>
      <c r="B3306" s="410" t="s">
        <v>6167</v>
      </c>
      <c r="C3306" s="410" t="s">
        <v>6168</v>
      </c>
      <c r="D3306" s="410" t="s">
        <v>1813</v>
      </c>
      <c r="E3306" s="410" t="s">
        <v>6183</v>
      </c>
      <c r="F3306" s="410" t="s">
        <v>6184</v>
      </c>
      <c r="G3306" s="416">
        <v>43800</v>
      </c>
      <c r="H3306" s="410" t="s">
        <v>606</v>
      </c>
      <c r="I3306" s="417">
        <v>16</v>
      </c>
      <c r="J3306" s="417">
        <v>6</v>
      </c>
      <c r="K3306" s="417">
        <v>18</v>
      </c>
      <c r="L3306" s="417">
        <v>7</v>
      </c>
      <c r="M3306" s="410"/>
      <c r="N3306" s="410" t="s">
        <v>116</v>
      </c>
      <c r="O3306" s="85"/>
      <c r="P3306" s="85"/>
      <c r="Q3306" s="85"/>
      <c r="R3306" s="85"/>
      <c r="S3306" s="85" t="s">
        <v>1768</v>
      </c>
    </row>
    <row r="3307" spans="1:19" ht="14.5" customHeight="1">
      <c r="A3307" s="82" t="str">
        <f t="shared" si="51"/>
        <v>C2295</v>
      </c>
      <c r="B3307" s="410" t="s">
        <v>6167</v>
      </c>
      <c r="C3307" s="410" t="s">
        <v>6168</v>
      </c>
      <c r="D3307" s="410" t="s">
        <v>1813</v>
      </c>
      <c r="E3307" s="410" t="s">
        <v>6185</v>
      </c>
      <c r="F3307" s="410" t="s">
        <v>6186</v>
      </c>
      <c r="G3307" s="416">
        <v>43800</v>
      </c>
      <c r="H3307" s="410" t="s">
        <v>606</v>
      </c>
      <c r="I3307" s="417">
        <v>16</v>
      </c>
      <c r="J3307" s="417">
        <v>6</v>
      </c>
      <c r="K3307" s="417">
        <v>18</v>
      </c>
      <c r="L3307" s="417">
        <v>7</v>
      </c>
      <c r="M3307" s="410"/>
      <c r="N3307" s="410" t="s">
        <v>116</v>
      </c>
      <c r="O3307" s="85"/>
      <c r="P3307" s="85"/>
      <c r="Q3307" s="85"/>
      <c r="R3307" s="85"/>
      <c r="S3307" s="85" t="s">
        <v>1768</v>
      </c>
    </row>
    <row r="3308" spans="1:19" ht="14.5" customHeight="1">
      <c r="A3308" s="82" t="str">
        <f t="shared" si="51"/>
        <v>C2295</v>
      </c>
      <c r="B3308" s="410" t="s">
        <v>6167</v>
      </c>
      <c r="C3308" s="410" t="s">
        <v>6168</v>
      </c>
      <c r="D3308" s="410" t="s">
        <v>1813</v>
      </c>
      <c r="E3308" s="410" t="s">
        <v>6187</v>
      </c>
      <c r="F3308" s="410" t="s">
        <v>6188</v>
      </c>
      <c r="G3308" s="416">
        <v>43800</v>
      </c>
      <c r="H3308" s="410" t="s">
        <v>606</v>
      </c>
      <c r="I3308" s="417">
        <v>16</v>
      </c>
      <c r="J3308" s="417">
        <v>6</v>
      </c>
      <c r="K3308" s="417">
        <v>18</v>
      </c>
      <c r="L3308" s="417">
        <v>7</v>
      </c>
      <c r="M3308" s="410"/>
      <c r="N3308" s="410" t="s">
        <v>116</v>
      </c>
      <c r="O3308" s="85"/>
      <c r="P3308" s="85"/>
      <c r="Q3308" s="85"/>
      <c r="R3308" s="85"/>
      <c r="S3308" s="85" t="s">
        <v>1768</v>
      </c>
    </row>
    <row r="3309" spans="1:19" ht="14.5" customHeight="1">
      <c r="A3309" s="103" t="str">
        <f t="shared" si="51"/>
        <v>C2295</v>
      </c>
      <c r="B3309" s="414" t="s">
        <v>6167</v>
      </c>
      <c r="C3309" s="414" t="s">
        <v>6168</v>
      </c>
      <c r="D3309" s="414" t="s">
        <v>1813</v>
      </c>
      <c r="E3309" s="414" t="s">
        <v>6169</v>
      </c>
      <c r="F3309" s="414" t="s">
        <v>6170</v>
      </c>
      <c r="G3309" s="418">
        <v>43800</v>
      </c>
      <c r="H3309" s="414" t="s">
        <v>606</v>
      </c>
      <c r="I3309" s="419">
        <v>18</v>
      </c>
      <c r="J3309" s="419">
        <v>16</v>
      </c>
      <c r="K3309" s="419">
        <v>6</v>
      </c>
      <c r="L3309" s="419">
        <v>7</v>
      </c>
      <c r="M3309" s="414"/>
      <c r="N3309" s="414" t="s">
        <v>116</v>
      </c>
      <c r="O3309" s="103"/>
      <c r="P3309" s="103"/>
      <c r="Q3309" s="103"/>
      <c r="R3309" s="103"/>
      <c r="S3309" s="103" t="s">
        <v>1768</v>
      </c>
    </row>
    <row r="3310" spans="1:19" ht="14.5" customHeight="1">
      <c r="A3310" s="103" t="str">
        <f t="shared" si="51"/>
        <v>C2295</v>
      </c>
      <c r="B3310" s="414" t="s">
        <v>6167</v>
      </c>
      <c r="C3310" s="414" t="s">
        <v>6168</v>
      </c>
      <c r="D3310" s="414" t="s">
        <v>1813</v>
      </c>
      <c r="E3310" s="414" t="s">
        <v>6171</v>
      </c>
      <c r="F3310" s="414" t="s">
        <v>6172</v>
      </c>
      <c r="G3310" s="418">
        <v>43800</v>
      </c>
      <c r="H3310" s="414" t="s">
        <v>606</v>
      </c>
      <c r="I3310" s="419">
        <v>18</v>
      </c>
      <c r="J3310" s="419">
        <v>16</v>
      </c>
      <c r="K3310" s="419">
        <v>6</v>
      </c>
      <c r="L3310" s="419">
        <v>7</v>
      </c>
      <c r="M3310" s="414"/>
      <c r="N3310" s="414" t="s">
        <v>116</v>
      </c>
      <c r="O3310" s="103"/>
      <c r="P3310" s="103"/>
      <c r="Q3310" s="103"/>
      <c r="R3310" s="103"/>
      <c r="S3310" s="103" t="s">
        <v>1768</v>
      </c>
    </row>
    <row r="3311" spans="1:19" ht="14.5" customHeight="1">
      <c r="A3311" s="103" t="str">
        <f t="shared" si="51"/>
        <v>C2295</v>
      </c>
      <c r="B3311" s="414" t="s">
        <v>6167</v>
      </c>
      <c r="C3311" s="414" t="s">
        <v>6168</v>
      </c>
      <c r="D3311" s="414" t="s">
        <v>1813</v>
      </c>
      <c r="E3311" s="414" t="s">
        <v>6173</v>
      </c>
      <c r="F3311" s="414" t="s">
        <v>6174</v>
      </c>
      <c r="G3311" s="418">
        <v>43800</v>
      </c>
      <c r="H3311" s="414" t="s">
        <v>606</v>
      </c>
      <c r="I3311" s="419">
        <v>18</v>
      </c>
      <c r="J3311" s="419">
        <v>16</v>
      </c>
      <c r="K3311" s="419">
        <v>6</v>
      </c>
      <c r="L3311" s="419">
        <v>7</v>
      </c>
      <c r="M3311" s="414"/>
      <c r="N3311" s="414" t="s">
        <v>116</v>
      </c>
      <c r="O3311" s="103"/>
      <c r="P3311" s="103"/>
      <c r="Q3311" s="103"/>
      <c r="R3311" s="103"/>
      <c r="S3311" s="103" t="s">
        <v>1768</v>
      </c>
    </row>
    <row r="3312" spans="1:19" ht="14.5" customHeight="1">
      <c r="A3312" s="103" t="str">
        <f t="shared" si="51"/>
        <v>C2295</v>
      </c>
      <c r="B3312" s="414" t="s">
        <v>6167</v>
      </c>
      <c r="C3312" s="414" t="s">
        <v>6168</v>
      </c>
      <c r="D3312" s="414" t="s">
        <v>1813</v>
      </c>
      <c r="E3312" s="414" t="s">
        <v>6175</v>
      </c>
      <c r="F3312" s="414" t="s">
        <v>6176</v>
      </c>
      <c r="G3312" s="418">
        <v>43800</v>
      </c>
      <c r="H3312" s="414" t="s">
        <v>606</v>
      </c>
      <c r="I3312" s="419">
        <v>18</v>
      </c>
      <c r="J3312" s="419">
        <v>16</v>
      </c>
      <c r="K3312" s="419">
        <v>6</v>
      </c>
      <c r="L3312" s="419">
        <v>7</v>
      </c>
      <c r="M3312" s="414"/>
      <c r="N3312" s="414" t="s">
        <v>116</v>
      </c>
      <c r="O3312" s="103"/>
      <c r="P3312" s="103"/>
      <c r="Q3312" s="103"/>
      <c r="R3312" s="103"/>
      <c r="S3312" s="103" t="s">
        <v>1768</v>
      </c>
    </row>
    <row r="3313" spans="1:19" ht="14.5" customHeight="1">
      <c r="A3313" s="103" t="str">
        <f t="shared" si="51"/>
        <v>C2295</v>
      </c>
      <c r="B3313" s="414" t="s">
        <v>6167</v>
      </c>
      <c r="C3313" s="414" t="s">
        <v>6168</v>
      </c>
      <c r="D3313" s="414" t="s">
        <v>1813</v>
      </c>
      <c r="E3313" s="414" t="s">
        <v>6177</v>
      </c>
      <c r="F3313" s="414" t="s">
        <v>6178</v>
      </c>
      <c r="G3313" s="418">
        <v>43800</v>
      </c>
      <c r="H3313" s="414" t="s">
        <v>606</v>
      </c>
      <c r="I3313" s="419">
        <v>18</v>
      </c>
      <c r="J3313" s="419">
        <v>16</v>
      </c>
      <c r="K3313" s="419">
        <v>6</v>
      </c>
      <c r="L3313" s="419">
        <v>7</v>
      </c>
      <c r="M3313" s="414"/>
      <c r="N3313" s="414" t="s">
        <v>116</v>
      </c>
      <c r="O3313" s="103"/>
      <c r="P3313" s="103"/>
      <c r="Q3313" s="103"/>
      <c r="R3313" s="103"/>
      <c r="S3313" s="103" t="s">
        <v>1768</v>
      </c>
    </row>
    <row r="3314" spans="1:19" ht="14.5" customHeight="1">
      <c r="A3314" s="103" t="str">
        <f t="shared" si="51"/>
        <v>C2295</v>
      </c>
      <c r="B3314" s="414" t="s">
        <v>6167</v>
      </c>
      <c r="C3314" s="414" t="s">
        <v>6168</v>
      </c>
      <c r="D3314" s="414" t="s">
        <v>1813</v>
      </c>
      <c r="E3314" s="414" t="s">
        <v>6179</v>
      </c>
      <c r="F3314" s="414" t="s">
        <v>6180</v>
      </c>
      <c r="G3314" s="418">
        <v>43800</v>
      </c>
      <c r="H3314" s="414" t="s">
        <v>606</v>
      </c>
      <c r="I3314" s="419">
        <v>18</v>
      </c>
      <c r="J3314" s="419">
        <v>16</v>
      </c>
      <c r="K3314" s="419">
        <v>6</v>
      </c>
      <c r="L3314" s="419">
        <v>7</v>
      </c>
      <c r="M3314" s="414"/>
      <c r="N3314" s="414" t="s">
        <v>116</v>
      </c>
      <c r="O3314" s="103"/>
      <c r="P3314" s="103"/>
      <c r="Q3314" s="103"/>
      <c r="R3314" s="103"/>
      <c r="S3314" s="103" t="s">
        <v>1768</v>
      </c>
    </row>
    <row r="3315" spans="1:19" ht="14.5" customHeight="1">
      <c r="A3315" s="103" t="str">
        <f t="shared" si="51"/>
        <v>C2295</v>
      </c>
      <c r="B3315" s="414" t="s">
        <v>6167</v>
      </c>
      <c r="C3315" s="414" t="s">
        <v>6168</v>
      </c>
      <c r="D3315" s="414" t="s">
        <v>1813</v>
      </c>
      <c r="E3315" s="414" t="s">
        <v>6181</v>
      </c>
      <c r="F3315" s="414" t="s">
        <v>6182</v>
      </c>
      <c r="G3315" s="418">
        <v>43800</v>
      </c>
      <c r="H3315" s="414" t="s">
        <v>606</v>
      </c>
      <c r="I3315" s="419">
        <v>18</v>
      </c>
      <c r="J3315" s="419">
        <v>16</v>
      </c>
      <c r="K3315" s="419">
        <v>6</v>
      </c>
      <c r="L3315" s="419">
        <v>7</v>
      </c>
      <c r="M3315" s="414"/>
      <c r="N3315" s="414" t="s">
        <v>116</v>
      </c>
      <c r="O3315" s="103"/>
      <c r="P3315" s="103"/>
      <c r="Q3315" s="103"/>
      <c r="R3315" s="103"/>
      <c r="S3315" s="103" t="s">
        <v>1768</v>
      </c>
    </row>
    <row r="3316" spans="1:19" ht="14.5" customHeight="1">
      <c r="A3316" s="103" t="str">
        <f t="shared" si="51"/>
        <v>C2295</v>
      </c>
      <c r="B3316" s="414" t="s">
        <v>6167</v>
      </c>
      <c r="C3316" s="414" t="s">
        <v>6168</v>
      </c>
      <c r="D3316" s="414" t="s">
        <v>1813</v>
      </c>
      <c r="E3316" s="414" t="s">
        <v>6183</v>
      </c>
      <c r="F3316" s="414" t="s">
        <v>6184</v>
      </c>
      <c r="G3316" s="418">
        <v>43800</v>
      </c>
      <c r="H3316" s="414" t="s">
        <v>606</v>
      </c>
      <c r="I3316" s="419">
        <v>18</v>
      </c>
      <c r="J3316" s="419">
        <v>16</v>
      </c>
      <c r="K3316" s="419">
        <v>6</v>
      </c>
      <c r="L3316" s="419">
        <v>7</v>
      </c>
      <c r="M3316" s="414"/>
      <c r="N3316" s="414" t="s">
        <v>116</v>
      </c>
      <c r="O3316" s="103"/>
      <c r="P3316" s="103"/>
      <c r="Q3316" s="103"/>
      <c r="R3316" s="103"/>
      <c r="S3316" s="103" t="s">
        <v>1768</v>
      </c>
    </row>
    <row r="3317" spans="1:19" ht="14.5" customHeight="1">
      <c r="A3317" s="103" t="str">
        <f t="shared" si="51"/>
        <v>C2295</v>
      </c>
      <c r="B3317" s="414" t="s">
        <v>6167</v>
      </c>
      <c r="C3317" s="414" t="s">
        <v>6168</v>
      </c>
      <c r="D3317" s="414" t="s">
        <v>1813</v>
      </c>
      <c r="E3317" s="414" t="s">
        <v>6185</v>
      </c>
      <c r="F3317" s="414" t="s">
        <v>6186</v>
      </c>
      <c r="G3317" s="418">
        <v>43800</v>
      </c>
      <c r="H3317" s="414" t="s">
        <v>606</v>
      </c>
      <c r="I3317" s="419">
        <v>18</v>
      </c>
      <c r="J3317" s="419">
        <v>16</v>
      </c>
      <c r="K3317" s="419">
        <v>6</v>
      </c>
      <c r="L3317" s="419">
        <v>7</v>
      </c>
      <c r="M3317" s="414"/>
      <c r="N3317" s="414" t="s">
        <v>116</v>
      </c>
      <c r="O3317" s="103"/>
      <c r="P3317" s="103"/>
      <c r="Q3317" s="103"/>
      <c r="R3317" s="103"/>
      <c r="S3317" s="103" t="s">
        <v>1768</v>
      </c>
    </row>
    <row r="3318" spans="1:19" ht="14.5" customHeight="1">
      <c r="A3318" s="103" t="str">
        <f t="shared" si="51"/>
        <v>C2295</v>
      </c>
      <c r="B3318" s="414" t="s">
        <v>6167</v>
      </c>
      <c r="C3318" s="414" t="s">
        <v>6168</v>
      </c>
      <c r="D3318" s="414" t="s">
        <v>1813</v>
      </c>
      <c r="E3318" s="414" t="s">
        <v>6187</v>
      </c>
      <c r="F3318" s="414" t="s">
        <v>6188</v>
      </c>
      <c r="G3318" s="418">
        <v>43800</v>
      </c>
      <c r="H3318" s="414" t="s">
        <v>606</v>
      </c>
      <c r="I3318" s="419">
        <v>18</v>
      </c>
      <c r="J3318" s="419">
        <v>16</v>
      </c>
      <c r="K3318" s="419">
        <v>6</v>
      </c>
      <c r="L3318" s="419">
        <v>7</v>
      </c>
      <c r="M3318" s="414"/>
      <c r="N3318" s="414" t="s">
        <v>116</v>
      </c>
      <c r="O3318" s="103"/>
      <c r="P3318" s="103"/>
      <c r="Q3318" s="103"/>
      <c r="R3318" s="103"/>
      <c r="S3318" s="103" t="s">
        <v>1768</v>
      </c>
    </row>
    <row r="3319" spans="1:19" ht="14.5" customHeight="1">
      <c r="A3319" s="82" t="str">
        <f t="shared" si="51"/>
        <v>C2301</v>
      </c>
      <c r="B3319" s="410" t="s">
        <v>6189</v>
      </c>
      <c r="C3319" s="410" t="s">
        <v>6190</v>
      </c>
      <c r="D3319" s="410" t="s">
        <v>1813</v>
      </c>
      <c r="E3319" s="410" t="s">
        <v>6191</v>
      </c>
      <c r="F3319" s="410" t="s">
        <v>6192</v>
      </c>
      <c r="G3319" s="416">
        <v>43800</v>
      </c>
      <c r="H3319" s="410" t="s">
        <v>623</v>
      </c>
      <c r="I3319" s="417">
        <v>20</v>
      </c>
      <c r="J3319" s="417">
        <v>20</v>
      </c>
      <c r="K3319" s="417">
        <v>11</v>
      </c>
      <c r="L3319" s="417">
        <v>8</v>
      </c>
      <c r="M3319" s="410"/>
      <c r="N3319" s="410" t="s">
        <v>116</v>
      </c>
      <c r="O3319" s="85"/>
      <c r="P3319" s="85"/>
      <c r="Q3319" s="85"/>
      <c r="R3319" s="85"/>
      <c r="S3319" s="85" t="s">
        <v>1768</v>
      </c>
    </row>
    <row r="3320" spans="1:19" ht="14.5" customHeight="1">
      <c r="A3320" s="82" t="str">
        <f t="shared" si="51"/>
        <v>C2301</v>
      </c>
      <c r="B3320" s="410" t="s">
        <v>6189</v>
      </c>
      <c r="C3320" s="410" t="s">
        <v>6193</v>
      </c>
      <c r="D3320" s="410" t="s">
        <v>1813</v>
      </c>
      <c r="E3320" s="410" t="s">
        <v>6194</v>
      </c>
      <c r="F3320" s="410" t="s">
        <v>6195</v>
      </c>
      <c r="G3320" s="416">
        <v>41821</v>
      </c>
      <c r="H3320" s="410" t="s">
        <v>1777</v>
      </c>
      <c r="I3320" s="417">
        <v>20</v>
      </c>
      <c r="J3320" s="417">
        <v>20</v>
      </c>
      <c r="K3320" s="417">
        <v>11</v>
      </c>
      <c r="L3320" s="417">
        <v>8</v>
      </c>
      <c r="M3320" s="410"/>
      <c r="N3320" s="410" t="s">
        <v>116</v>
      </c>
      <c r="O3320" s="85"/>
      <c r="P3320" s="85"/>
      <c r="Q3320" s="85"/>
      <c r="R3320" s="85"/>
      <c r="S3320" s="85" t="s">
        <v>1768</v>
      </c>
    </row>
    <row r="3321" spans="1:19" ht="14.5" customHeight="1">
      <c r="A3321" s="82" t="str">
        <f t="shared" si="51"/>
        <v>C2301</v>
      </c>
      <c r="B3321" s="410" t="s">
        <v>6189</v>
      </c>
      <c r="C3321" s="410" t="s">
        <v>6193</v>
      </c>
      <c r="D3321" s="410" t="s">
        <v>1813</v>
      </c>
      <c r="E3321" s="410" t="s">
        <v>6196</v>
      </c>
      <c r="F3321" s="410" t="s">
        <v>6197</v>
      </c>
      <c r="G3321" s="416">
        <v>41821</v>
      </c>
      <c r="H3321" s="410" t="s">
        <v>1777</v>
      </c>
      <c r="I3321" s="417">
        <v>20</v>
      </c>
      <c r="J3321" s="417">
        <v>20</v>
      </c>
      <c r="K3321" s="417">
        <v>11</v>
      </c>
      <c r="L3321" s="417">
        <v>8</v>
      </c>
      <c r="M3321" s="410"/>
      <c r="N3321" s="410" t="s">
        <v>116</v>
      </c>
      <c r="O3321" s="85"/>
      <c r="P3321" s="85"/>
      <c r="Q3321" s="85"/>
      <c r="R3321" s="85"/>
      <c r="S3321" s="85" t="s">
        <v>1768</v>
      </c>
    </row>
    <row r="3322" spans="1:19" ht="14.5" customHeight="1">
      <c r="A3322" s="82" t="str">
        <f t="shared" si="51"/>
        <v>C2301</v>
      </c>
      <c r="B3322" s="410" t="s">
        <v>6189</v>
      </c>
      <c r="C3322" s="410" t="s">
        <v>6198</v>
      </c>
      <c r="D3322" s="410" t="s">
        <v>1813</v>
      </c>
      <c r="E3322" s="410" t="s">
        <v>5236</v>
      </c>
      <c r="F3322" s="410" t="s">
        <v>5237</v>
      </c>
      <c r="G3322" s="416">
        <v>43800</v>
      </c>
      <c r="H3322" s="410" t="s">
        <v>627</v>
      </c>
      <c r="I3322" s="417">
        <v>20</v>
      </c>
      <c r="J3322" s="417">
        <v>20</v>
      </c>
      <c r="K3322" s="417">
        <v>11</v>
      </c>
      <c r="L3322" s="417">
        <v>8</v>
      </c>
      <c r="M3322" s="410"/>
      <c r="N3322" s="410" t="s">
        <v>116</v>
      </c>
      <c r="O3322" s="85"/>
      <c r="P3322" s="85"/>
      <c r="Q3322" s="85"/>
      <c r="R3322" s="85"/>
      <c r="S3322" s="85" t="s">
        <v>1768</v>
      </c>
    </row>
    <row r="3323" spans="1:19" ht="14.5" customHeight="1">
      <c r="A3323" s="82" t="str">
        <f t="shared" si="51"/>
        <v>C2301</v>
      </c>
      <c r="B3323" s="410" t="s">
        <v>6189</v>
      </c>
      <c r="C3323" s="410" t="s">
        <v>6198</v>
      </c>
      <c r="D3323" s="410" t="s">
        <v>1813</v>
      </c>
      <c r="E3323" s="410" t="s">
        <v>5236</v>
      </c>
      <c r="F3323" s="410" t="s">
        <v>5237</v>
      </c>
      <c r="G3323" s="416">
        <v>43800</v>
      </c>
      <c r="H3323" s="410" t="s">
        <v>627</v>
      </c>
      <c r="I3323" s="417">
        <v>20</v>
      </c>
      <c r="J3323" s="417">
        <v>20</v>
      </c>
      <c r="K3323" s="417">
        <v>11</v>
      </c>
      <c r="L3323" s="417">
        <v>8</v>
      </c>
      <c r="M3323" s="410"/>
      <c r="N3323" s="410" t="s">
        <v>116</v>
      </c>
      <c r="O3323" s="85"/>
      <c r="P3323" s="85"/>
      <c r="Q3323" s="85"/>
      <c r="R3323" s="85"/>
      <c r="S3323" s="85" t="s">
        <v>1768</v>
      </c>
    </row>
    <row r="3324" spans="1:19" ht="14.5" customHeight="1">
      <c r="A3324" s="82" t="str">
        <f t="shared" si="51"/>
        <v>C2301</v>
      </c>
      <c r="B3324" s="410" t="s">
        <v>6189</v>
      </c>
      <c r="C3324" s="410" t="s">
        <v>6198</v>
      </c>
      <c r="D3324" s="410" t="s">
        <v>1813</v>
      </c>
      <c r="E3324" s="410" t="s">
        <v>5236</v>
      </c>
      <c r="F3324" s="410" t="s">
        <v>5237</v>
      </c>
      <c r="G3324" s="416">
        <v>43800</v>
      </c>
      <c r="H3324" s="410" t="s">
        <v>627</v>
      </c>
      <c r="I3324" s="417">
        <v>20</v>
      </c>
      <c r="J3324" s="417">
        <v>20</v>
      </c>
      <c r="K3324" s="417">
        <v>11</v>
      </c>
      <c r="L3324" s="417">
        <v>8</v>
      </c>
      <c r="M3324" s="410"/>
      <c r="N3324" s="410" t="s">
        <v>116</v>
      </c>
      <c r="O3324" s="85"/>
      <c r="P3324" s="85"/>
      <c r="Q3324" s="85"/>
      <c r="R3324" s="85"/>
      <c r="S3324" s="85" t="s">
        <v>1768</v>
      </c>
    </row>
    <row r="3325" spans="1:19" ht="14.5" customHeight="1">
      <c r="A3325" s="82" t="str">
        <f t="shared" si="51"/>
        <v>C2301</v>
      </c>
      <c r="B3325" s="410" t="s">
        <v>6189</v>
      </c>
      <c r="C3325" s="410" t="s">
        <v>6198</v>
      </c>
      <c r="D3325" s="410" t="s">
        <v>1813</v>
      </c>
      <c r="E3325" s="410" t="s">
        <v>5236</v>
      </c>
      <c r="F3325" s="410" t="s">
        <v>5237</v>
      </c>
      <c r="G3325" s="416">
        <v>43800</v>
      </c>
      <c r="H3325" s="410" t="s">
        <v>627</v>
      </c>
      <c r="I3325" s="417">
        <v>20</v>
      </c>
      <c r="J3325" s="417">
        <v>20</v>
      </c>
      <c r="K3325" s="417">
        <v>11</v>
      </c>
      <c r="L3325" s="417">
        <v>8</v>
      </c>
      <c r="M3325" s="410"/>
      <c r="N3325" s="410" t="s">
        <v>116</v>
      </c>
      <c r="O3325" s="85"/>
      <c r="P3325" s="85"/>
      <c r="Q3325" s="85"/>
      <c r="R3325" s="85"/>
      <c r="S3325" s="85" t="s">
        <v>1768</v>
      </c>
    </row>
    <row r="3326" spans="1:19" ht="14.5" customHeight="1">
      <c r="A3326" s="82" t="str">
        <f t="shared" si="51"/>
        <v>C2301</v>
      </c>
      <c r="B3326" s="410" t="s">
        <v>6189</v>
      </c>
      <c r="C3326" s="410" t="s">
        <v>6198</v>
      </c>
      <c r="D3326" s="410" t="s">
        <v>1813</v>
      </c>
      <c r="E3326" s="410" t="s">
        <v>5236</v>
      </c>
      <c r="F3326" s="410" t="s">
        <v>5237</v>
      </c>
      <c r="G3326" s="416">
        <v>43800</v>
      </c>
      <c r="H3326" s="410" t="s">
        <v>627</v>
      </c>
      <c r="I3326" s="417">
        <v>20</v>
      </c>
      <c r="J3326" s="417">
        <v>20</v>
      </c>
      <c r="K3326" s="417">
        <v>11</v>
      </c>
      <c r="L3326" s="417">
        <v>8</v>
      </c>
      <c r="M3326" s="410"/>
      <c r="N3326" s="410" t="s">
        <v>116</v>
      </c>
      <c r="O3326" s="85"/>
      <c r="P3326" s="85"/>
      <c r="Q3326" s="85"/>
      <c r="R3326" s="85"/>
      <c r="S3326" s="85" t="s">
        <v>1768</v>
      </c>
    </row>
    <row r="3327" spans="1:19" ht="14.5" customHeight="1">
      <c r="A3327" s="103" t="str">
        <f t="shared" si="51"/>
        <v>C2301</v>
      </c>
      <c r="B3327" s="414" t="s">
        <v>6189</v>
      </c>
      <c r="C3327" s="414" t="s">
        <v>6190</v>
      </c>
      <c r="D3327" s="414" t="s">
        <v>1813</v>
      </c>
      <c r="E3327" s="414" t="s">
        <v>6191</v>
      </c>
      <c r="F3327" s="414" t="s">
        <v>6192</v>
      </c>
      <c r="G3327" s="418">
        <v>43800</v>
      </c>
      <c r="H3327" s="414" t="s">
        <v>623</v>
      </c>
      <c r="I3327" s="419">
        <v>11</v>
      </c>
      <c r="J3327" s="419">
        <v>20</v>
      </c>
      <c r="K3327" s="419">
        <v>20</v>
      </c>
      <c r="L3327" s="419">
        <v>8</v>
      </c>
      <c r="M3327" s="414"/>
      <c r="N3327" s="414" t="s">
        <v>116</v>
      </c>
      <c r="O3327" s="103"/>
      <c r="P3327" s="103"/>
      <c r="Q3327" s="103"/>
      <c r="R3327" s="103"/>
      <c r="S3327" s="103" t="s">
        <v>1768</v>
      </c>
    </row>
    <row r="3328" spans="1:19" ht="14.5" customHeight="1">
      <c r="A3328" s="103" t="str">
        <f t="shared" si="51"/>
        <v>C2301</v>
      </c>
      <c r="B3328" s="414" t="s">
        <v>6189</v>
      </c>
      <c r="C3328" s="414" t="s">
        <v>6193</v>
      </c>
      <c r="D3328" s="414" t="s">
        <v>1813</v>
      </c>
      <c r="E3328" s="414" t="s">
        <v>6194</v>
      </c>
      <c r="F3328" s="414" t="s">
        <v>6195</v>
      </c>
      <c r="G3328" s="418">
        <v>41821</v>
      </c>
      <c r="H3328" s="414" t="s">
        <v>1777</v>
      </c>
      <c r="I3328" s="419">
        <v>11</v>
      </c>
      <c r="J3328" s="419">
        <v>20</v>
      </c>
      <c r="K3328" s="419">
        <v>20</v>
      </c>
      <c r="L3328" s="419">
        <v>8</v>
      </c>
      <c r="M3328" s="414"/>
      <c r="N3328" s="414" t="s">
        <v>116</v>
      </c>
      <c r="O3328" s="103"/>
      <c r="P3328" s="103"/>
      <c r="Q3328" s="103"/>
      <c r="R3328" s="103"/>
      <c r="S3328" s="103" t="s">
        <v>1768</v>
      </c>
    </row>
    <row r="3329" spans="1:19" ht="14.5" customHeight="1">
      <c r="A3329" s="103" t="str">
        <f t="shared" si="51"/>
        <v>C2301</v>
      </c>
      <c r="B3329" s="414" t="s">
        <v>6189</v>
      </c>
      <c r="C3329" s="414" t="s">
        <v>6193</v>
      </c>
      <c r="D3329" s="414" t="s">
        <v>1813</v>
      </c>
      <c r="E3329" s="414" t="s">
        <v>6196</v>
      </c>
      <c r="F3329" s="414" t="s">
        <v>6197</v>
      </c>
      <c r="G3329" s="418">
        <v>41821</v>
      </c>
      <c r="H3329" s="414" t="s">
        <v>1777</v>
      </c>
      <c r="I3329" s="419">
        <v>11</v>
      </c>
      <c r="J3329" s="419">
        <v>20</v>
      </c>
      <c r="K3329" s="419">
        <v>20</v>
      </c>
      <c r="L3329" s="419">
        <v>8</v>
      </c>
      <c r="M3329" s="414"/>
      <c r="N3329" s="414" t="s">
        <v>116</v>
      </c>
      <c r="O3329" s="103"/>
      <c r="P3329" s="103"/>
      <c r="Q3329" s="103"/>
      <c r="R3329" s="103"/>
      <c r="S3329" s="103" t="s">
        <v>1768</v>
      </c>
    </row>
    <row r="3330" spans="1:19" ht="14.5" customHeight="1">
      <c r="A3330" s="103" t="str">
        <f t="shared" ref="A3330:A3393" si="52">LEFT(B3330,5)</f>
        <v>C2301</v>
      </c>
      <c r="B3330" s="414" t="s">
        <v>6189</v>
      </c>
      <c r="C3330" s="414" t="s">
        <v>6198</v>
      </c>
      <c r="D3330" s="414" t="s">
        <v>1813</v>
      </c>
      <c r="E3330" s="414" t="s">
        <v>5236</v>
      </c>
      <c r="F3330" s="414" t="s">
        <v>5237</v>
      </c>
      <c r="G3330" s="418">
        <v>43800</v>
      </c>
      <c r="H3330" s="414" t="s">
        <v>627</v>
      </c>
      <c r="I3330" s="419">
        <v>11</v>
      </c>
      <c r="J3330" s="419">
        <v>20</v>
      </c>
      <c r="K3330" s="419">
        <v>20</v>
      </c>
      <c r="L3330" s="419">
        <v>8</v>
      </c>
      <c r="M3330" s="414"/>
      <c r="N3330" s="414" t="s">
        <v>116</v>
      </c>
      <c r="O3330" s="103"/>
      <c r="P3330" s="103"/>
      <c r="Q3330" s="103"/>
      <c r="R3330" s="103"/>
      <c r="S3330" s="103" t="s">
        <v>1768</v>
      </c>
    </row>
    <row r="3331" spans="1:19" ht="14.5" customHeight="1">
      <c r="A3331" s="103" t="str">
        <f t="shared" si="52"/>
        <v>C2301</v>
      </c>
      <c r="B3331" s="414" t="s">
        <v>6189</v>
      </c>
      <c r="C3331" s="414" t="s">
        <v>6198</v>
      </c>
      <c r="D3331" s="414" t="s">
        <v>1813</v>
      </c>
      <c r="E3331" s="414" t="s">
        <v>5236</v>
      </c>
      <c r="F3331" s="414" t="s">
        <v>5237</v>
      </c>
      <c r="G3331" s="418">
        <v>43800</v>
      </c>
      <c r="H3331" s="414" t="s">
        <v>627</v>
      </c>
      <c r="I3331" s="68">
        <v>11</v>
      </c>
      <c r="J3331" s="68">
        <v>20</v>
      </c>
      <c r="K3331" s="68">
        <v>20</v>
      </c>
      <c r="L3331" s="68">
        <v>8</v>
      </c>
      <c r="M3331" s="414"/>
      <c r="N3331" s="414" t="s">
        <v>116</v>
      </c>
      <c r="O3331" s="103"/>
      <c r="P3331" s="103"/>
      <c r="Q3331" s="103"/>
      <c r="R3331" s="103"/>
      <c r="S3331" s="103" t="s">
        <v>1768</v>
      </c>
    </row>
    <row r="3332" spans="1:19" ht="14.5" customHeight="1">
      <c r="A3332" s="103" t="str">
        <f t="shared" si="52"/>
        <v>C2301</v>
      </c>
      <c r="B3332" s="414" t="s">
        <v>6189</v>
      </c>
      <c r="C3332" s="414" t="s">
        <v>6198</v>
      </c>
      <c r="D3332" s="414" t="s">
        <v>1813</v>
      </c>
      <c r="E3332" s="414" t="s">
        <v>5236</v>
      </c>
      <c r="F3332" s="414" t="s">
        <v>5237</v>
      </c>
      <c r="G3332" s="418">
        <v>43800</v>
      </c>
      <c r="H3332" s="414" t="s">
        <v>627</v>
      </c>
      <c r="I3332" s="419">
        <v>11</v>
      </c>
      <c r="J3332" s="419">
        <v>20</v>
      </c>
      <c r="K3332" s="419">
        <v>20</v>
      </c>
      <c r="L3332" s="419">
        <v>8</v>
      </c>
      <c r="M3332" s="414"/>
      <c r="N3332" s="414" t="s">
        <v>116</v>
      </c>
      <c r="O3332" s="103"/>
      <c r="P3332" s="103"/>
      <c r="Q3332" s="103"/>
      <c r="R3332" s="103"/>
      <c r="S3332" s="103" t="s">
        <v>1768</v>
      </c>
    </row>
    <row r="3333" spans="1:19" ht="14.5" customHeight="1">
      <c r="A3333" s="103" t="str">
        <f t="shared" si="52"/>
        <v>C2301</v>
      </c>
      <c r="B3333" s="414" t="s">
        <v>6189</v>
      </c>
      <c r="C3333" s="414" t="s">
        <v>6198</v>
      </c>
      <c r="D3333" s="414" t="s">
        <v>1813</v>
      </c>
      <c r="E3333" s="414" t="s">
        <v>5236</v>
      </c>
      <c r="F3333" s="414" t="s">
        <v>5237</v>
      </c>
      <c r="G3333" s="418">
        <v>43800</v>
      </c>
      <c r="H3333" s="414" t="s">
        <v>627</v>
      </c>
      <c r="I3333" s="419">
        <v>11</v>
      </c>
      <c r="J3333" s="419">
        <v>20</v>
      </c>
      <c r="K3333" s="419">
        <v>20</v>
      </c>
      <c r="L3333" s="419">
        <v>8</v>
      </c>
      <c r="M3333" s="414"/>
      <c r="N3333" s="414" t="s">
        <v>116</v>
      </c>
      <c r="O3333" s="103"/>
      <c r="P3333" s="103"/>
      <c r="Q3333" s="103"/>
      <c r="R3333" s="103"/>
      <c r="S3333" s="103" t="s">
        <v>1768</v>
      </c>
    </row>
    <row r="3334" spans="1:19" ht="14.5" customHeight="1">
      <c r="A3334" s="103" t="str">
        <f t="shared" si="52"/>
        <v>C2301</v>
      </c>
      <c r="B3334" s="414" t="s">
        <v>6189</v>
      </c>
      <c r="C3334" s="414" t="s">
        <v>6198</v>
      </c>
      <c r="D3334" s="414" t="s">
        <v>1813</v>
      </c>
      <c r="E3334" s="414" t="s">
        <v>5236</v>
      </c>
      <c r="F3334" s="414" t="s">
        <v>5237</v>
      </c>
      <c r="G3334" s="418">
        <v>43800</v>
      </c>
      <c r="H3334" s="414" t="s">
        <v>627</v>
      </c>
      <c r="I3334" s="419">
        <v>11</v>
      </c>
      <c r="J3334" s="419">
        <v>20</v>
      </c>
      <c r="K3334" s="419">
        <v>20</v>
      </c>
      <c r="L3334" s="419">
        <v>8</v>
      </c>
      <c r="M3334" s="414"/>
      <c r="N3334" s="414" t="s">
        <v>116</v>
      </c>
      <c r="O3334" s="103"/>
      <c r="P3334" s="103"/>
      <c r="Q3334" s="103"/>
      <c r="R3334" s="103"/>
      <c r="S3334" s="103" t="s">
        <v>1768</v>
      </c>
    </row>
    <row r="3335" spans="1:19" ht="14.5" customHeight="1">
      <c r="A3335" s="82" t="str">
        <f t="shared" si="52"/>
        <v>C2302</v>
      </c>
      <c r="B3335" s="410" t="s">
        <v>6199</v>
      </c>
      <c r="C3335" s="410" t="s">
        <v>6200</v>
      </c>
      <c r="D3335" s="410" t="s">
        <v>1813</v>
      </c>
      <c r="E3335" s="410" t="s">
        <v>6201</v>
      </c>
      <c r="F3335" s="410" t="s">
        <v>6202</v>
      </c>
      <c r="G3335" s="416">
        <v>43800</v>
      </c>
      <c r="H3335" s="410" t="s">
        <v>623</v>
      </c>
      <c r="I3335" s="417">
        <v>20</v>
      </c>
      <c r="J3335" s="417">
        <v>20</v>
      </c>
      <c r="K3335" s="417">
        <v>11</v>
      </c>
      <c r="L3335" s="417">
        <v>6</v>
      </c>
      <c r="M3335" s="410"/>
      <c r="N3335" s="410" t="s">
        <v>116</v>
      </c>
      <c r="O3335" s="85"/>
      <c r="P3335" s="85"/>
      <c r="Q3335" s="85"/>
      <c r="R3335" s="85"/>
      <c r="S3335" s="85" t="s">
        <v>1768</v>
      </c>
    </row>
    <row r="3336" spans="1:19" ht="14.5" customHeight="1">
      <c r="A3336" s="82" t="str">
        <f t="shared" si="52"/>
        <v>C2302</v>
      </c>
      <c r="B3336" s="410" t="s">
        <v>6199</v>
      </c>
      <c r="C3336" s="410" t="s">
        <v>6200</v>
      </c>
      <c r="D3336" s="410" t="s">
        <v>1813</v>
      </c>
      <c r="E3336" s="410" t="s">
        <v>6203</v>
      </c>
      <c r="F3336" s="410" t="s">
        <v>6204</v>
      </c>
      <c r="G3336" s="416">
        <v>43800</v>
      </c>
      <c r="H3336" s="410" t="s">
        <v>623</v>
      </c>
      <c r="I3336" s="417">
        <v>20</v>
      </c>
      <c r="J3336" s="417">
        <v>20</v>
      </c>
      <c r="K3336" s="417">
        <v>11</v>
      </c>
      <c r="L3336" s="417">
        <v>6</v>
      </c>
      <c r="M3336" s="410"/>
      <c r="N3336" s="410" t="s">
        <v>116</v>
      </c>
      <c r="O3336" s="85"/>
      <c r="P3336" s="85"/>
      <c r="Q3336" s="85"/>
      <c r="R3336" s="85"/>
      <c r="S3336" s="85" t="s">
        <v>1768</v>
      </c>
    </row>
    <row r="3337" spans="1:19" ht="14.5" customHeight="1">
      <c r="A3337" s="82" t="str">
        <f t="shared" si="52"/>
        <v>C2302</v>
      </c>
      <c r="B3337" s="410" t="s">
        <v>6199</v>
      </c>
      <c r="C3337" s="410" t="s">
        <v>6200</v>
      </c>
      <c r="D3337" s="410" t="s">
        <v>1813</v>
      </c>
      <c r="E3337" s="410" t="s">
        <v>6205</v>
      </c>
      <c r="F3337" s="410" t="s">
        <v>6206</v>
      </c>
      <c r="G3337" s="416">
        <v>43800</v>
      </c>
      <c r="H3337" s="410" t="s">
        <v>623</v>
      </c>
      <c r="I3337" s="417">
        <v>20</v>
      </c>
      <c r="J3337" s="417">
        <v>20</v>
      </c>
      <c r="K3337" s="417">
        <v>11</v>
      </c>
      <c r="L3337" s="417">
        <v>6</v>
      </c>
      <c r="M3337" s="410"/>
      <c r="N3337" s="410" t="s">
        <v>116</v>
      </c>
      <c r="O3337" s="85"/>
      <c r="P3337" s="85"/>
      <c r="Q3337" s="85"/>
      <c r="R3337" s="85"/>
      <c r="S3337" s="85" t="s">
        <v>1768</v>
      </c>
    </row>
    <row r="3338" spans="1:19" ht="14.5" customHeight="1">
      <c r="A3338" s="82" t="str">
        <f t="shared" si="52"/>
        <v>C2302</v>
      </c>
      <c r="B3338" s="410" t="s">
        <v>6199</v>
      </c>
      <c r="C3338" s="410" t="s">
        <v>6200</v>
      </c>
      <c r="D3338" s="410" t="s">
        <v>1813</v>
      </c>
      <c r="E3338" s="410" t="s">
        <v>6207</v>
      </c>
      <c r="F3338" s="410" t="s">
        <v>6208</v>
      </c>
      <c r="G3338" s="416">
        <v>43800</v>
      </c>
      <c r="H3338" s="410" t="s">
        <v>623</v>
      </c>
      <c r="I3338" s="67">
        <v>20</v>
      </c>
      <c r="J3338" s="67">
        <v>20</v>
      </c>
      <c r="K3338" s="67">
        <v>11</v>
      </c>
      <c r="L3338" s="67">
        <v>6</v>
      </c>
      <c r="M3338" s="410"/>
      <c r="N3338" s="410" t="s">
        <v>116</v>
      </c>
      <c r="O3338" s="85"/>
      <c r="P3338" s="85"/>
      <c r="Q3338" s="85"/>
      <c r="R3338" s="85"/>
      <c r="S3338" s="85" t="s">
        <v>1768</v>
      </c>
    </row>
    <row r="3339" spans="1:19" ht="14.5" customHeight="1">
      <c r="A3339" s="82" t="str">
        <f t="shared" si="52"/>
        <v>C2302</v>
      </c>
      <c r="B3339" s="410" t="s">
        <v>6199</v>
      </c>
      <c r="C3339" s="410" t="s">
        <v>6200</v>
      </c>
      <c r="D3339" s="410" t="s">
        <v>1813</v>
      </c>
      <c r="E3339" s="410" t="s">
        <v>6209</v>
      </c>
      <c r="F3339" s="410" t="s">
        <v>6210</v>
      </c>
      <c r="G3339" s="416">
        <v>43800</v>
      </c>
      <c r="H3339" s="410" t="s">
        <v>606</v>
      </c>
      <c r="I3339" s="417">
        <v>20</v>
      </c>
      <c r="J3339" s="417">
        <v>20</v>
      </c>
      <c r="K3339" s="417">
        <v>11</v>
      </c>
      <c r="L3339" s="417">
        <v>6</v>
      </c>
      <c r="M3339" s="410"/>
      <c r="N3339" s="410" t="s">
        <v>116</v>
      </c>
      <c r="O3339" s="85"/>
      <c r="P3339" s="85"/>
      <c r="Q3339" s="85"/>
      <c r="R3339" s="85"/>
      <c r="S3339" s="85" t="s">
        <v>1768</v>
      </c>
    </row>
    <row r="3340" spans="1:19" ht="14.5" customHeight="1">
      <c r="A3340" s="82" t="str">
        <f t="shared" si="52"/>
        <v>C2302</v>
      </c>
      <c r="B3340" s="410" t="s">
        <v>6199</v>
      </c>
      <c r="C3340" s="410" t="s">
        <v>6200</v>
      </c>
      <c r="D3340" s="410" t="s">
        <v>1813</v>
      </c>
      <c r="E3340" s="410" t="s">
        <v>6211</v>
      </c>
      <c r="F3340" s="410" t="s">
        <v>6212</v>
      </c>
      <c r="G3340" s="416">
        <v>43800</v>
      </c>
      <c r="H3340" s="410" t="s">
        <v>606</v>
      </c>
      <c r="I3340" s="417">
        <v>20</v>
      </c>
      <c r="J3340" s="417">
        <v>20</v>
      </c>
      <c r="K3340" s="417">
        <v>11</v>
      </c>
      <c r="L3340" s="417">
        <v>6</v>
      </c>
      <c r="M3340" s="410"/>
      <c r="N3340" s="410" t="s">
        <v>116</v>
      </c>
      <c r="O3340" s="85"/>
      <c r="P3340" s="85"/>
      <c r="Q3340" s="85"/>
      <c r="R3340" s="85"/>
      <c r="S3340" s="85" t="s">
        <v>1768</v>
      </c>
    </row>
    <row r="3341" spans="1:19" ht="14.5" customHeight="1">
      <c r="A3341" s="82" t="str">
        <f t="shared" si="52"/>
        <v>C2302</v>
      </c>
      <c r="B3341" s="410" t="s">
        <v>6199</v>
      </c>
      <c r="C3341" s="410" t="s">
        <v>6200</v>
      </c>
      <c r="D3341" s="410" t="s">
        <v>1813</v>
      </c>
      <c r="E3341" s="410" t="s">
        <v>6213</v>
      </c>
      <c r="F3341" s="410" t="s">
        <v>6214</v>
      </c>
      <c r="G3341" s="416">
        <v>43800</v>
      </c>
      <c r="H3341" s="410" t="s">
        <v>606</v>
      </c>
      <c r="I3341" s="417">
        <v>20</v>
      </c>
      <c r="J3341" s="417">
        <v>20</v>
      </c>
      <c r="K3341" s="417">
        <v>11</v>
      </c>
      <c r="L3341" s="417">
        <v>6</v>
      </c>
      <c r="M3341" s="410"/>
      <c r="N3341" s="410" t="s">
        <v>116</v>
      </c>
      <c r="O3341" s="85"/>
      <c r="P3341" s="85"/>
      <c r="Q3341" s="85"/>
      <c r="R3341" s="85"/>
      <c r="S3341" s="85" t="s">
        <v>1768</v>
      </c>
    </row>
    <row r="3342" spans="1:19" ht="14.5" customHeight="1">
      <c r="A3342" s="82" t="str">
        <f t="shared" si="52"/>
        <v>C2302</v>
      </c>
      <c r="B3342" s="410" t="s">
        <v>6199</v>
      </c>
      <c r="C3342" s="410" t="s">
        <v>6200</v>
      </c>
      <c r="D3342" s="410" t="s">
        <v>1813</v>
      </c>
      <c r="E3342" s="410" t="s">
        <v>5236</v>
      </c>
      <c r="F3342" s="410" t="s">
        <v>5237</v>
      </c>
      <c r="G3342" s="416">
        <v>45658</v>
      </c>
      <c r="H3342" s="410" t="s">
        <v>606</v>
      </c>
      <c r="I3342" s="417">
        <v>20</v>
      </c>
      <c r="J3342" s="417">
        <v>20</v>
      </c>
      <c r="K3342" s="417">
        <v>11</v>
      </c>
      <c r="L3342" s="417">
        <v>6</v>
      </c>
      <c r="M3342" s="410"/>
      <c r="N3342" s="410" t="s">
        <v>116</v>
      </c>
      <c r="O3342" s="85"/>
      <c r="P3342" s="85"/>
      <c r="Q3342" s="85"/>
      <c r="R3342" s="85"/>
      <c r="S3342" s="85" t="s">
        <v>1768</v>
      </c>
    </row>
    <row r="3343" spans="1:19" ht="14.5" customHeight="1">
      <c r="A3343" s="82" t="str">
        <f t="shared" si="52"/>
        <v>C2302</v>
      </c>
      <c r="B3343" s="410" t="s">
        <v>6199</v>
      </c>
      <c r="C3343" s="410" t="s">
        <v>6200</v>
      </c>
      <c r="D3343" s="410" t="s">
        <v>1813</v>
      </c>
      <c r="E3343" s="410" t="s">
        <v>6215</v>
      </c>
      <c r="F3343" s="410" t="s">
        <v>6216</v>
      </c>
      <c r="G3343" s="416">
        <v>43800</v>
      </c>
      <c r="H3343" s="410" t="s">
        <v>606</v>
      </c>
      <c r="I3343" s="417">
        <v>20</v>
      </c>
      <c r="J3343" s="417">
        <v>20</v>
      </c>
      <c r="K3343" s="417">
        <v>11</v>
      </c>
      <c r="L3343" s="417">
        <v>6</v>
      </c>
      <c r="M3343" s="410"/>
      <c r="N3343" s="410" t="s">
        <v>116</v>
      </c>
      <c r="O3343" s="85"/>
      <c r="P3343" s="85"/>
      <c r="Q3343" s="85"/>
      <c r="R3343" s="85"/>
      <c r="S3343" s="85" t="s">
        <v>1768</v>
      </c>
    </row>
    <row r="3344" spans="1:19" ht="14.5" customHeight="1">
      <c r="A3344" s="82" t="str">
        <f t="shared" si="52"/>
        <v>C2302</v>
      </c>
      <c r="B3344" s="410" t="s">
        <v>6199</v>
      </c>
      <c r="C3344" s="410" t="s">
        <v>6200</v>
      </c>
      <c r="D3344" s="410" t="s">
        <v>1813</v>
      </c>
      <c r="E3344" s="410" t="s">
        <v>5236</v>
      </c>
      <c r="F3344" s="410" t="s">
        <v>5237</v>
      </c>
      <c r="G3344" s="416">
        <v>45658</v>
      </c>
      <c r="H3344" s="410" t="s">
        <v>606</v>
      </c>
      <c r="I3344" s="417">
        <v>20</v>
      </c>
      <c r="J3344" s="417">
        <v>20</v>
      </c>
      <c r="K3344" s="417">
        <v>11</v>
      </c>
      <c r="L3344" s="417">
        <v>6</v>
      </c>
      <c r="M3344" s="410"/>
      <c r="N3344" s="410" t="s">
        <v>116</v>
      </c>
      <c r="O3344" s="85"/>
      <c r="P3344" s="85"/>
      <c r="Q3344" s="85"/>
      <c r="R3344" s="85"/>
      <c r="S3344" s="85" t="s">
        <v>1768</v>
      </c>
    </row>
    <row r="3345" spans="1:19" ht="14.5" customHeight="1">
      <c r="A3345" s="82" t="str">
        <f t="shared" si="52"/>
        <v>C2302</v>
      </c>
      <c r="B3345" s="410" t="s">
        <v>6199</v>
      </c>
      <c r="C3345" s="410" t="s">
        <v>6200</v>
      </c>
      <c r="D3345" s="410" t="s">
        <v>1813</v>
      </c>
      <c r="E3345" s="410" t="s">
        <v>5236</v>
      </c>
      <c r="F3345" s="410" t="s">
        <v>5237</v>
      </c>
      <c r="G3345" s="416">
        <v>45658</v>
      </c>
      <c r="H3345" s="410" t="s">
        <v>606</v>
      </c>
      <c r="I3345" s="417">
        <v>20</v>
      </c>
      <c r="J3345" s="417">
        <v>20</v>
      </c>
      <c r="K3345" s="417">
        <v>11</v>
      </c>
      <c r="L3345" s="417">
        <v>6</v>
      </c>
      <c r="M3345" s="410"/>
      <c r="N3345" s="410" t="s">
        <v>116</v>
      </c>
      <c r="O3345" s="85"/>
      <c r="P3345" s="85"/>
      <c r="Q3345" s="85"/>
      <c r="R3345" s="85"/>
      <c r="S3345" s="85" t="s">
        <v>1768</v>
      </c>
    </row>
    <row r="3346" spans="1:19" ht="14.5" customHeight="1">
      <c r="A3346" s="103" t="str">
        <f t="shared" si="52"/>
        <v>C2302</v>
      </c>
      <c r="B3346" s="414" t="s">
        <v>6199</v>
      </c>
      <c r="C3346" s="414" t="s">
        <v>6200</v>
      </c>
      <c r="D3346" s="414" t="s">
        <v>1813</v>
      </c>
      <c r="E3346" s="414" t="s">
        <v>6201</v>
      </c>
      <c r="F3346" s="414" t="s">
        <v>6202</v>
      </c>
      <c r="G3346" s="418">
        <v>43800</v>
      </c>
      <c r="H3346" s="414" t="s">
        <v>623</v>
      </c>
      <c r="I3346" s="419">
        <v>11</v>
      </c>
      <c r="J3346" s="419">
        <v>20</v>
      </c>
      <c r="K3346" s="419">
        <v>20</v>
      </c>
      <c r="L3346" s="419">
        <v>6</v>
      </c>
      <c r="M3346" s="414"/>
      <c r="N3346" s="414" t="s">
        <v>116</v>
      </c>
      <c r="O3346" s="103"/>
      <c r="P3346" s="103"/>
      <c r="Q3346" s="103"/>
      <c r="R3346" s="103"/>
      <c r="S3346" s="103" t="s">
        <v>1768</v>
      </c>
    </row>
    <row r="3347" spans="1:19" ht="14.5" customHeight="1">
      <c r="A3347" s="103" t="str">
        <f t="shared" si="52"/>
        <v>C2302</v>
      </c>
      <c r="B3347" s="414" t="s">
        <v>6199</v>
      </c>
      <c r="C3347" s="414" t="s">
        <v>6200</v>
      </c>
      <c r="D3347" s="414" t="s">
        <v>1813</v>
      </c>
      <c r="E3347" s="414" t="s">
        <v>6203</v>
      </c>
      <c r="F3347" s="414" t="s">
        <v>6204</v>
      </c>
      <c r="G3347" s="418">
        <v>43800</v>
      </c>
      <c r="H3347" s="414" t="s">
        <v>623</v>
      </c>
      <c r="I3347" s="419">
        <v>11</v>
      </c>
      <c r="J3347" s="419">
        <v>20</v>
      </c>
      <c r="K3347" s="419">
        <v>20</v>
      </c>
      <c r="L3347" s="419">
        <v>6</v>
      </c>
      <c r="M3347" s="414"/>
      <c r="N3347" s="414" t="s">
        <v>116</v>
      </c>
      <c r="O3347" s="103"/>
      <c r="P3347" s="103"/>
      <c r="Q3347" s="103"/>
      <c r="R3347" s="103"/>
      <c r="S3347" s="103" t="s">
        <v>1768</v>
      </c>
    </row>
    <row r="3348" spans="1:19" ht="14.5" customHeight="1">
      <c r="A3348" s="103" t="str">
        <f t="shared" si="52"/>
        <v>C2302</v>
      </c>
      <c r="B3348" s="414" t="s">
        <v>6199</v>
      </c>
      <c r="C3348" s="414" t="s">
        <v>6200</v>
      </c>
      <c r="D3348" s="414" t="s">
        <v>1813</v>
      </c>
      <c r="E3348" s="414" t="s">
        <v>6205</v>
      </c>
      <c r="F3348" s="414" t="s">
        <v>6206</v>
      </c>
      <c r="G3348" s="418">
        <v>43800</v>
      </c>
      <c r="H3348" s="414" t="s">
        <v>623</v>
      </c>
      <c r="I3348" s="419">
        <v>11</v>
      </c>
      <c r="J3348" s="419">
        <v>20</v>
      </c>
      <c r="K3348" s="419">
        <v>20</v>
      </c>
      <c r="L3348" s="419">
        <v>6</v>
      </c>
      <c r="M3348" s="414"/>
      <c r="N3348" s="414" t="s">
        <v>116</v>
      </c>
      <c r="O3348" s="103"/>
      <c r="P3348" s="103"/>
      <c r="Q3348" s="103"/>
      <c r="R3348" s="103"/>
      <c r="S3348" s="103" t="s">
        <v>1768</v>
      </c>
    </row>
    <row r="3349" spans="1:19" ht="14.5" customHeight="1">
      <c r="A3349" s="103" t="str">
        <f t="shared" si="52"/>
        <v>C2302</v>
      </c>
      <c r="B3349" s="414" t="s">
        <v>6199</v>
      </c>
      <c r="C3349" s="414" t="s">
        <v>6200</v>
      </c>
      <c r="D3349" s="414" t="s">
        <v>1813</v>
      </c>
      <c r="E3349" s="414" t="s">
        <v>6207</v>
      </c>
      <c r="F3349" s="414" t="s">
        <v>6208</v>
      </c>
      <c r="G3349" s="418">
        <v>43800</v>
      </c>
      <c r="H3349" s="414" t="s">
        <v>623</v>
      </c>
      <c r="I3349" s="419">
        <v>11</v>
      </c>
      <c r="J3349" s="419">
        <v>20</v>
      </c>
      <c r="K3349" s="419">
        <v>20</v>
      </c>
      <c r="L3349" s="419">
        <v>6</v>
      </c>
      <c r="M3349" s="414"/>
      <c r="N3349" s="414" t="s">
        <v>116</v>
      </c>
      <c r="O3349" s="103"/>
      <c r="P3349" s="103"/>
      <c r="Q3349" s="103"/>
      <c r="R3349" s="103"/>
      <c r="S3349" s="103" t="s">
        <v>1768</v>
      </c>
    </row>
    <row r="3350" spans="1:19" ht="14.5" customHeight="1">
      <c r="A3350" s="103" t="str">
        <f t="shared" si="52"/>
        <v>C2302</v>
      </c>
      <c r="B3350" s="414" t="s">
        <v>6199</v>
      </c>
      <c r="C3350" s="414" t="s">
        <v>6200</v>
      </c>
      <c r="D3350" s="414" t="s">
        <v>1813</v>
      </c>
      <c r="E3350" s="414" t="s">
        <v>6209</v>
      </c>
      <c r="F3350" s="414" t="s">
        <v>6210</v>
      </c>
      <c r="G3350" s="418">
        <v>43800</v>
      </c>
      <c r="H3350" s="414" t="s">
        <v>606</v>
      </c>
      <c r="I3350" s="419">
        <v>11</v>
      </c>
      <c r="J3350" s="419">
        <v>20</v>
      </c>
      <c r="K3350" s="419">
        <v>20</v>
      </c>
      <c r="L3350" s="419">
        <v>6</v>
      </c>
      <c r="M3350" s="414"/>
      <c r="N3350" s="414" t="s">
        <v>116</v>
      </c>
      <c r="O3350" s="103"/>
      <c r="P3350" s="103"/>
      <c r="Q3350" s="103"/>
      <c r="R3350" s="103"/>
      <c r="S3350" s="103" t="s">
        <v>1768</v>
      </c>
    </row>
    <row r="3351" spans="1:19" ht="14.5" customHeight="1">
      <c r="A3351" s="103" t="str">
        <f t="shared" si="52"/>
        <v>C2302</v>
      </c>
      <c r="B3351" s="414" t="s">
        <v>6199</v>
      </c>
      <c r="C3351" s="414" t="s">
        <v>6200</v>
      </c>
      <c r="D3351" s="414" t="s">
        <v>1813</v>
      </c>
      <c r="E3351" s="414" t="s">
        <v>6211</v>
      </c>
      <c r="F3351" s="414" t="s">
        <v>6212</v>
      </c>
      <c r="G3351" s="418">
        <v>43800</v>
      </c>
      <c r="H3351" s="414" t="s">
        <v>606</v>
      </c>
      <c r="I3351" s="419">
        <v>11</v>
      </c>
      <c r="J3351" s="419">
        <v>20</v>
      </c>
      <c r="K3351" s="419">
        <v>20</v>
      </c>
      <c r="L3351" s="419">
        <v>6</v>
      </c>
      <c r="M3351" s="414"/>
      <c r="N3351" s="414" t="s">
        <v>116</v>
      </c>
      <c r="O3351" s="103"/>
      <c r="P3351" s="103"/>
      <c r="Q3351" s="103"/>
      <c r="R3351" s="103"/>
      <c r="S3351" s="103" t="s">
        <v>1768</v>
      </c>
    </row>
    <row r="3352" spans="1:19" ht="14.5" customHeight="1">
      <c r="A3352" s="103" t="str">
        <f t="shared" si="52"/>
        <v>C2302</v>
      </c>
      <c r="B3352" s="414" t="s">
        <v>6199</v>
      </c>
      <c r="C3352" s="414" t="s">
        <v>6200</v>
      </c>
      <c r="D3352" s="414" t="s">
        <v>1813</v>
      </c>
      <c r="E3352" s="414" t="s">
        <v>6213</v>
      </c>
      <c r="F3352" s="414" t="s">
        <v>6214</v>
      </c>
      <c r="G3352" s="418">
        <v>43800</v>
      </c>
      <c r="H3352" s="414" t="s">
        <v>606</v>
      </c>
      <c r="I3352" s="419">
        <v>11</v>
      </c>
      <c r="J3352" s="419">
        <v>20</v>
      </c>
      <c r="K3352" s="419">
        <v>20</v>
      </c>
      <c r="L3352" s="419">
        <v>6</v>
      </c>
      <c r="M3352" s="414"/>
      <c r="N3352" s="414" t="s">
        <v>116</v>
      </c>
      <c r="O3352" s="103"/>
      <c r="P3352" s="103"/>
      <c r="Q3352" s="103"/>
      <c r="R3352" s="103"/>
      <c r="S3352" s="103" t="s">
        <v>1768</v>
      </c>
    </row>
    <row r="3353" spans="1:19" ht="14.5" customHeight="1">
      <c r="A3353" s="103" t="str">
        <f t="shared" si="52"/>
        <v>C2302</v>
      </c>
      <c r="B3353" s="414" t="s">
        <v>6199</v>
      </c>
      <c r="C3353" s="414" t="s">
        <v>6200</v>
      </c>
      <c r="D3353" s="414" t="s">
        <v>1813</v>
      </c>
      <c r="E3353" s="414" t="s">
        <v>5236</v>
      </c>
      <c r="F3353" s="414" t="s">
        <v>5237</v>
      </c>
      <c r="G3353" s="418">
        <v>45658</v>
      </c>
      <c r="H3353" s="414" t="s">
        <v>606</v>
      </c>
      <c r="I3353" s="419">
        <v>11</v>
      </c>
      <c r="J3353" s="419">
        <v>20</v>
      </c>
      <c r="K3353" s="419">
        <v>20</v>
      </c>
      <c r="L3353" s="419">
        <v>6</v>
      </c>
      <c r="M3353" s="414"/>
      <c r="N3353" s="414" t="s">
        <v>116</v>
      </c>
      <c r="O3353" s="103"/>
      <c r="P3353" s="103"/>
      <c r="Q3353" s="103"/>
      <c r="R3353" s="103"/>
      <c r="S3353" s="103" t="s">
        <v>1768</v>
      </c>
    </row>
    <row r="3354" spans="1:19" ht="14.5" customHeight="1">
      <c r="A3354" s="103" t="str">
        <f t="shared" si="52"/>
        <v>C2302</v>
      </c>
      <c r="B3354" s="414" t="s">
        <v>6199</v>
      </c>
      <c r="C3354" s="414" t="s">
        <v>6200</v>
      </c>
      <c r="D3354" s="414" t="s">
        <v>1813</v>
      </c>
      <c r="E3354" s="414" t="s">
        <v>6215</v>
      </c>
      <c r="F3354" s="414" t="s">
        <v>6216</v>
      </c>
      <c r="G3354" s="418">
        <v>43800</v>
      </c>
      <c r="H3354" s="414" t="s">
        <v>606</v>
      </c>
      <c r="I3354" s="419">
        <v>11</v>
      </c>
      <c r="J3354" s="419">
        <v>20</v>
      </c>
      <c r="K3354" s="419">
        <v>20</v>
      </c>
      <c r="L3354" s="419">
        <v>6</v>
      </c>
      <c r="M3354" s="414"/>
      <c r="N3354" s="414" t="s">
        <v>116</v>
      </c>
      <c r="O3354" s="103"/>
      <c r="P3354" s="103"/>
      <c r="Q3354" s="103"/>
      <c r="R3354" s="103"/>
      <c r="S3354" s="103" t="s">
        <v>1768</v>
      </c>
    </row>
    <row r="3355" spans="1:19" ht="14.5" customHeight="1">
      <c r="A3355" s="103" t="str">
        <f t="shared" si="52"/>
        <v>C2302</v>
      </c>
      <c r="B3355" s="414" t="s">
        <v>6199</v>
      </c>
      <c r="C3355" s="414" t="s">
        <v>6200</v>
      </c>
      <c r="D3355" s="414" t="s">
        <v>1813</v>
      </c>
      <c r="E3355" s="414" t="s">
        <v>5236</v>
      </c>
      <c r="F3355" s="414" t="s">
        <v>5237</v>
      </c>
      <c r="G3355" s="418">
        <v>45658</v>
      </c>
      <c r="H3355" s="414" t="s">
        <v>606</v>
      </c>
      <c r="I3355" s="419">
        <v>11</v>
      </c>
      <c r="J3355" s="419">
        <v>20</v>
      </c>
      <c r="K3355" s="419">
        <v>20</v>
      </c>
      <c r="L3355" s="419">
        <v>6</v>
      </c>
      <c r="M3355" s="414"/>
      <c r="N3355" s="414" t="s">
        <v>116</v>
      </c>
      <c r="O3355" s="103"/>
      <c r="P3355" s="103"/>
      <c r="Q3355" s="103"/>
      <c r="R3355" s="103"/>
      <c r="S3355" s="103" t="s">
        <v>1768</v>
      </c>
    </row>
    <row r="3356" spans="1:19" ht="14.5" customHeight="1">
      <c r="A3356" s="103" t="str">
        <f t="shared" si="52"/>
        <v>C2302</v>
      </c>
      <c r="B3356" s="414" t="s">
        <v>6199</v>
      </c>
      <c r="C3356" s="414" t="s">
        <v>6200</v>
      </c>
      <c r="D3356" s="414" t="s">
        <v>1813</v>
      </c>
      <c r="E3356" s="414" t="s">
        <v>5236</v>
      </c>
      <c r="F3356" s="414" t="s">
        <v>5237</v>
      </c>
      <c r="G3356" s="418">
        <v>45658</v>
      </c>
      <c r="H3356" s="414" t="s">
        <v>606</v>
      </c>
      <c r="I3356" s="419">
        <v>11</v>
      </c>
      <c r="J3356" s="419">
        <v>20</v>
      </c>
      <c r="K3356" s="419">
        <v>20</v>
      </c>
      <c r="L3356" s="419">
        <v>6</v>
      </c>
      <c r="M3356" s="414"/>
      <c r="N3356" s="414" t="s">
        <v>116</v>
      </c>
      <c r="O3356" s="103"/>
      <c r="P3356" s="103"/>
      <c r="Q3356" s="103"/>
      <c r="R3356" s="103"/>
      <c r="S3356" s="103" t="s">
        <v>1768</v>
      </c>
    </row>
    <row r="3357" spans="1:19" ht="14.5" customHeight="1">
      <c r="A3357" s="82" t="str">
        <f t="shared" si="52"/>
        <v>C2305</v>
      </c>
      <c r="B3357" s="410" t="s">
        <v>6217</v>
      </c>
      <c r="C3357" s="410" t="s">
        <v>6218</v>
      </c>
      <c r="D3357" s="410" t="s">
        <v>1813</v>
      </c>
      <c r="E3357" s="410" t="s">
        <v>6219</v>
      </c>
      <c r="F3357" s="410" t="s">
        <v>6220</v>
      </c>
      <c r="G3357" s="416">
        <v>42856</v>
      </c>
      <c r="H3357" s="410" t="s">
        <v>606</v>
      </c>
      <c r="I3357" s="417">
        <v>0</v>
      </c>
      <c r="J3357" s="417">
        <v>0</v>
      </c>
      <c r="K3357" s="417">
        <v>0</v>
      </c>
      <c r="L3357" s="417">
        <v>0</v>
      </c>
      <c r="M3357" s="410"/>
      <c r="N3357" s="410">
        <v>7</v>
      </c>
      <c r="O3357" s="85"/>
      <c r="P3357" s="85"/>
      <c r="Q3357" s="85"/>
      <c r="R3357" s="85"/>
      <c r="S3357" s="85" t="s">
        <v>1768</v>
      </c>
    </row>
    <row r="3358" spans="1:19" ht="14.5" customHeight="1">
      <c r="A3358" s="82" t="str">
        <f t="shared" si="52"/>
        <v>C2305</v>
      </c>
      <c r="B3358" s="410" t="s">
        <v>6217</v>
      </c>
      <c r="C3358" s="410" t="s">
        <v>6218</v>
      </c>
      <c r="D3358" s="410" t="s">
        <v>1813</v>
      </c>
      <c r="E3358" s="410" t="s">
        <v>6221</v>
      </c>
      <c r="F3358" s="410" t="s">
        <v>6222</v>
      </c>
      <c r="G3358" s="416">
        <v>42856</v>
      </c>
      <c r="H3358" s="410" t="s">
        <v>606</v>
      </c>
      <c r="I3358" s="417">
        <v>0</v>
      </c>
      <c r="J3358" s="417">
        <v>0</v>
      </c>
      <c r="K3358" s="417">
        <v>0</v>
      </c>
      <c r="L3358" s="417">
        <v>0</v>
      </c>
      <c r="M3358" s="410"/>
      <c r="N3358" s="410">
        <v>7</v>
      </c>
      <c r="O3358" s="85"/>
      <c r="P3358" s="85"/>
      <c r="Q3358" s="85"/>
      <c r="R3358" s="85"/>
      <c r="S3358" s="85" t="s">
        <v>1768</v>
      </c>
    </row>
    <row r="3359" spans="1:19" ht="14.5" customHeight="1">
      <c r="A3359" s="82" t="str">
        <f t="shared" si="52"/>
        <v>C2305</v>
      </c>
      <c r="B3359" s="410" t="s">
        <v>6217</v>
      </c>
      <c r="C3359" s="410" t="s">
        <v>6218</v>
      </c>
      <c r="D3359" s="410" t="s">
        <v>1813</v>
      </c>
      <c r="E3359" s="410" t="s">
        <v>6223</v>
      </c>
      <c r="F3359" s="410" t="s">
        <v>6224</v>
      </c>
      <c r="G3359" s="416">
        <v>42856</v>
      </c>
      <c r="H3359" s="410" t="s">
        <v>606</v>
      </c>
      <c r="I3359" s="417">
        <v>0</v>
      </c>
      <c r="J3359" s="417">
        <v>0</v>
      </c>
      <c r="K3359" s="417">
        <v>0</v>
      </c>
      <c r="L3359" s="417">
        <v>0</v>
      </c>
      <c r="M3359" s="410"/>
      <c r="N3359" s="410">
        <v>7</v>
      </c>
      <c r="O3359" s="85"/>
      <c r="P3359" s="85"/>
      <c r="Q3359" s="85"/>
      <c r="R3359" s="85"/>
      <c r="S3359" s="85" t="s">
        <v>1768</v>
      </c>
    </row>
    <row r="3360" spans="1:19" ht="14.5" customHeight="1">
      <c r="A3360" s="82" t="str">
        <f t="shared" si="52"/>
        <v>C2305</v>
      </c>
      <c r="B3360" s="410" t="s">
        <v>6217</v>
      </c>
      <c r="C3360" s="410" t="s">
        <v>6218</v>
      </c>
      <c r="D3360" s="410" t="s">
        <v>1813</v>
      </c>
      <c r="E3360" s="410" t="s">
        <v>6225</v>
      </c>
      <c r="F3360" s="410" t="s">
        <v>6226</v>
      </c>
      <c r="G3360" s="416">
        <v>42856</v>
      </c>
      <c r="H3360" s="410" t="s">
        <v>606</v>
      </c>
      <c r="I3360" s="417">
        <v>0</v>
      </c>
      <c r="J3360" s="417">
        <v>0</v>
      </c>
      <c r="K3360" s="417">
        <v>0</v>
      </c>
      <c r="L3360" s="417">
        <v>0</v>
      </c>
      <c r="M3360" s="410"/>
      <c r="N3360" s="410">
        <v>7</v>
      </c>
      <c r="O3360" s="85"/>
      <c r="P3360" s="85"/>
      <c r="Q3360" s="85"/>
      <c r="R3360" s="85"/>
      <c r="S3360" s="85" t="s">
        <v>1768</v>
      </c>
    </row>
    <row r="3361" spans="1:19" ht="14.5" customHeight="1">
      <c r="A3361" s="82" t="str">
        <f t="shared" si="52"/>
        <v>C2305</v>
      </c>
      <c r="B3361" s="410" t="s">
        <v>6217</v>
      </c>
      <c r="C3361" s="410" t="s">
        <v>6218</v>
      </c>
      <c r="D3361" s="410" t="s">
        <v>1813</v>
      </c>
      <c r="E3361" s="410" t="s">
        <v>6227</v>
      </c>
      <c r="F3361" s="410" t="s">
        <v>6228</v>
      </c>
      <c r="G3361" s="416">
        <v>42856</v>
      </c>
      <c r="H3361" s="410" t="s">
        <v>606</v>
      </c>
      <c r="I3361" s="67">
        <v>0</v>
      </c>
      <c r="J3361" s="67">
        <v>0</v>
      </c>
      <c r="K3361" s="67">
        <v>0</v>
      </c>
      <c r="L3361" s="67">
        <v>0</v>
      </c>
      <c r="M3361" s="410"/>
      <c r="N3361" s="410">
        <v>7</v>
      </c>
      <c r="O3361" s="85"/>
      <c r="P3361" s="85"/>
      <c r="Q3361" s="85"/>
      <c r="R3361" s="85"/>
      <c r="S3361" s="85" t="s">
        <v>1768</v>
      </c>
    </row>
    <row r="3362" spans="1:19" ht="14.5" customHeight="1">
      <c r="A3362" s="82" t="str">
        <f t="shared" si="52"/>
        <v>C2305</v>
      </c>
      <c r="B3362" s="410" t="s">
        <v>6217</v>
      </c>
      <c r="C3362" s="410" t="s">
        <v>6218</v>
      </c>
      <c r="D3362" s="410" t="s">
        <v>1813</v>
      </c>
      <c r="E3362" s="410" t="s">
        <v>6229</v>
      </c>
      <c r="F3362" s="410" t="s">
        <v>6230</v>
      </c>
      <c r="G3362" s="416">
        <v>42856</v>
      </c>
      <c r="H3362" s="410" t="s">
        <v>606</v>
      </c>
      <c r="I3362" s="417">
        <v>0</v>
      </c>
      <c r="J3362" s="417">
        <v>0</v>
      </c>
      <c r="K3362" s="417">
        <v>0</v>
      </c>
      <c r="L3362" s="417">
        <v>0</v>
      </c>
      <c r="M3362" s="410"/>
      <c r="N3362" s="410">
        <v>7</v>
      </c>
      <c r="O3362" s="85"/>
      <c r="P3362" s="85"/>
      <c r="Q3362" s="85"/>
      <c r="R3362" s="85"/>
      <c r="S3362" s="85" t="s">
        <v>1768</v>
      </c>
    </row>
    <row r="3363" spans="1:19" ht="14.5" customHeight="1">
      <c r="A3363" s="82" t="str">
        <f t="shared" si="52"/>
        <v>C2305</v>
      </c>
      <c r="B3363" s="410" t="s">
        <v>6217</v>
      </c>
      <c r="C3363" s="410" t="s">
        <v>6218</v>
      </c>
      <c r="D3363" s="410" t="s">
        <v>1813</v>
      </c>
      <c r="E3363" s="410" t="s">
        <v>6231</v>
      </c>
      <c r="F3363" s="410" t="s">
        <v>6232</v>
      </c>
      <c r="G3363" s="416">
        <v>42856</v>
      </c>
      <c r="H3363" s="410" t="s">
        <v>606</v>
      </c>
      <c r="I3363" s="417">
        <v>0</v>
      </c>
      <c r="J3363" s="417">
        <v>0</v>
      </c>
      <c r="K3363" s="417">
        <v>0</v>
      </c>
      <c r="L3363" s="417">
        <v>0</v>
      </c>
      <c r="M3363" s="410"/>
      <c r="N3363" s="410">
        <v>7</v>
      </c>
      <c r="O3363" s="85"/>
      <c r="P3363" s="85"/>
      <c r="Q3363" s="85"/>
      <c r="R3363" s="85"/>
      <c r="S3363" s="85" t="s">
        <v>1768</v>
      </c>
    </row>
    <row r="3364" spans="1:19" ht="14.5" customHeight="1">
      <c r="A3364" s="82" t="str">
        <f t="shared" si="52"/>
        <v>C2305</v>
      </c>
      <c r="B3364" s="410" t="s">
        <v>6217</v>
      </c>
      <c r="C3364" s="410" t="s">
        <v>6218</v>
      </c>
      <c r="D3364" s="410" t="s">
        <v>1813</v>
      </c>
      <c r="E3364" s="410" t="s">
        <v>6233</v>
      </c>
      <c r="F3364" s="410" t="s">
        <v>6234</v>
      </c>
      <c r="G3364" s="416">
        <v>42856</v>
      </c>
      <c r="H3364" s="410" t="s">
        <v>606</v>
      </c>
      <c r="I3364" s="417">
        <v>0</v>
      </c>
      <c r="J3364" s="417">
        <v>0</v>
      </c>
      <c r="K3364" s="417">
        <v>0</v>
      </c>
      <c r="L3364" s="417">
        <v>0</v>
      </c>
      <c r="M3364" s="410"/>
      <c r="N3364" s="410">
        <v>7</v>
      </c>
      <c r="O3364" s="85"/>
      <c r="P3364" s="85"/>
      <c r="Q3364" s="85"/>
      <c r="R3364" s="85"/>
      <c r="S3364" s="85" t="s">
        <v>1768</v>
      </c>
    </row>
    <row r="3365" spans="1:19" ht="14.5" customHeight="1">
      <c r="A3365" s="82" t="str">
        <f t="shared" si="52"/>
        <v>C2305</v>
      </c>
      <c r="B3365" s="410" t="s">
        <v>6217</v>
      </c>
      <c r="C3365" s="410" t="s">
        <v>6218</v>
      </c>
      <c r="D3365" s="410" t="s">
        <v>1813</v>
      </c>
      <c r="E3365" s="410" t="s">
        <v>6235</v>
      </c>
      <c r="F3365" s="410" t="s">
        <v>6236</v>
      </c>
      <c r="G3365" s="416">
        <v>42856</v>
      </c>
      <c r="H3365" s="410" t="s">
        <v>606</v>
      </c>
      <c r="I3365" s="417">
        <v>0</v>
      </c>
      <c r="J3365" s="417">
        <v>0</v>
      </c>
      <c r="K3365" s="417">
        <v>0</v>
      </c>
      <c r="L3365" s="417">
        <v>0</v>
      </c>
      <c r="M3365" s="410"/>
      <c r="N3365" s="410">
        <v>7</v>
      </c>
      <c r="O3365" s="85"/>
      <c r="P3365" s="85"/>
      <c r="Q3365" s="85"/>
      <c r="R3365" s="85"/>
      <c r="S3365" s="85" t="s">
        <v>1768</v>
      </c>
    </row>
    <row r="3366" spans="1:19" ht="14.5" customHeight="1">
      <c r="A3366" s="82" t="str">
        <f t="shared" si="52"/>
        <v>C2305</v>
      </c>
      <c r="B3366" s="410" t="s">
        <v>6217</v>
      </c>
      <c r="C3366" s="410" t="s">
        <v>6218</v>
      </c>
      <c r="D3366" s="410" t="s">
        <v>1813</v>
      </c>
      <c r="E3366" s="410" t="s">
        <v>6237</v>
      </c>
      <c r="F3366" s="410" t="s">
        <v>6238</v>
      </c>
      <c r="G3366" s="416">
        <v>42856</v>
      </c>
      <c r="H3366" s="410" t="s">
        <v>606</v>
      </c>
      <c r="I3366" s="417">
        <v>0</v>
      </c>
      <c r="J3366" s="417">
        <v>0</v>
      </c>
      <c r="K3366" s="417">
        <v>0</v>
      </c>
      <c r="L3366" s="417">
        <v>0</v>
      </c>
      <c r="M3366" s="410"/>
      <c r="N3366" s="410">
        <v>7</v>
      </c>
      <c r="O3366" s="85"/>
      <c r="P3366" s="85"/>
      <c r="Q3366" s="85"/>
      <c r="R3366" s="85"/>
      <c r="S3366" s="85" t="s">
        <v>1768</v>
      </c>
    </row>
    <row r="3367" spans="1:19" ht="14.5" customHeight="1">
      <c r="A3367" s="82" t="str">
        <f t="shared" si="52"/>
        <v>C2305</v>
      </c>
      <c r="B3367" s="410" t="s">
        <v>6217</v>
      </c>
      <c r="C3367" s="410" t="s">
        <v>6218</v>
      </c>
      <c r="D3367" s="410" t="s">
        <v>1813</v>
      </c>
      <c r="E3367" s="410" t="s">
        <v>6239</v>
      </c>
      <c r="F3367" s="410" t="s">
        <v>6240</v>
      </c>
      <c r="G3367" s="416">
        <v>42856</v>
      </c>
      <c r="H3367" s="410" t="s">
        <v>606</v>
      </c>
      <c r="I3367" s="417">
        <v>0</v>
      </c>
      <c r="J3367" s="417">
        <v>0</v>
      </c>
      <c r="K3367" s="417">
        <v>0</v>
      </c>
      <c r="L3367" s="417">
        <v>0</v>
      </c>
      <c r="M3367" s="410"/>
      <c r="N3367" s="410">
        <v>7</v>
      </c>
      <c r="O3367" s="85"/>
      <c r="P3367" s="85"/>
      <c r="Q3367" s="85"/>
      <c r="R3367" s="85"/>
      <c r="S3367" s="85" t="s">
        <v>1768</v>
      </c>
    </row>
    <row r="3368" spans="1:19" ht="14.5" customHeight="1">
      <c r="A3368" s="103" t="str">
        <f t="shared" si="52"/>
        <v>C2305</v>
      </c>
      <c r="B3368" s="414" t="s">
        <v>6217</v>
      </c>
      <c r="C3368" s="414" t="s">
        <v>6218</v>
      </c>
      <c r="D3368" s="414" t="s">
        <v>1813</v>
      </c>
      <c r="E3368" s="414" t="s">
        <v>6219</v>
      </c>
      <c r="F3368" s="414" t="s">
        <v>6220</v>
      </c>
      <c r="G3368" s="418">
        <v>42856</v>
      </c>
      <c r="H3368" s="414" t="s">
        <v>606</v>
      </c>
      <c r="I3368" s="68">
        <v>0</v>
      </c>
      <c r="J3368" s="68">
        <v>0</v>
      </c>
      <c r="K3368" s="68">
        <v>0</v>
      </c>
      <c r="L3368" s="68">
        <v>0</v>
      </c>
      <c r="M3368" s="414"/>
      <c r="N3368" s="414">
        <v>7</v>
      </c>
      <c r="O3368" s="103"/>
      <c r="P3368" s="103"/>
      <c r="Q3368" s="103"/>
      <c r="R3368" s="103"/>
      <c r="S3368" s="103" t="s">
        <v>1768</v>
      </c>
    </row>
    <row r="3369" spans="1:19" ht="14.5" customHeight="1">
      <c r="A3369" s="103" t="str">
        <f t="shared" si="52"/>
        <v>C2305</v>
      </c>
      <c r="B3369" s="414" t="s">
        <v>6217</v>
      </c>
      <c r="C3369" s="414" t="s">
        <v>6218</v>
      </c>
      <c r="D3369" s="414" t="s">
        <v>1813</v>
      </c>
      <c r="E3369" s="414" t="s">
        <v>6221</v>
      </c>
      <c r="F3369" s="414" t="s">
        <v>6222</v>
      </c>
      <c r="G3369" s="418">
        <v>42856</v>
      </c>
      <c r="H3369" s="414" t="s">
        <v>606</v>
      </c>
      <c r="I3369" s="68">
        <v>0</v>
      </c>
      <c r="J3369" s="68">
        <v>0</v>
      </c>
      <c r="K3369" s="68">
        <v>0</v>
      </c>
      <c r="L3369" s="68">
        <v>0</v>
      </c>
      <c r="M3369" s="414"/>
      <c r="N3369" s="414">
        <v>7</v>
      </c>
      <c r="O3369" s="103"/>
      <c r="P3369" s="103"/>
      <c r="Q3369" s="103"/>
      <c r="R3369" s="103"/>
      <c r="S3369" s="103" t="s">
        <v>1768</v>
      </c>
    </row>
    <row r="3370" spans="1:19" ht="14.5" customHeight="1">
      <c r="A3370" s="103" t="str">
        <f t="shared" si="52"/>
        <v>C2305</v>
      </c>
      <c r="B3370" s="414" t="s">
        <v>6217</v>
      </c>
      <c r="C3370" s="414" t="s">
        <v>6218</v>
      </c>
      <c r="D3370" s="414" t="s">
        <v>1813</v>
      </c>
      <c r="E3370" s="414" t="s">
        <v>6223</v>
      </c>
      <c r="F3370" s="414" t="s">
        <v>6224</v>
      </c>
      <c r="G3370" s="418">
        <v>42856</v>
      </c>
      <c r="H3370" s="414" t="s">
        <v>606</v>
      </c>
      <c r="I3370" s="419">
        <v>0</v>
      </c>
      <c r="J3370" s="419">
        <v>0</v>
      </c>
      <c r="K3370" s="419">
        <v>0</v>
      </c>
      <c r="L3370" s="419">
        <v>0</v>
      </c>
      <c r="M3370" s="414"/>
      <c r="N3370" s="414">
        <v>7</v>
      </c>
      <c r="O3370" s="103"/>
      <c r="P3370" s="103"/>
      <c r="Q3370" s="103"/>
      <c r="R3370" s="103"/>
      <c r="S3370" s="103" t="s">
        <v>1768</v>
      </c>
    </row>
    <row r="3371" spans="1:19" ht="14.5" customHeight="1">
      <c r="A3371" s="103" t="str">
        <f t="shared" si="52"/>
        <v>C2305</v>
      </c>
      <c r="B3371" s="414" t="s">
        <v>6217</v>
      </c>
      <c r="C3371" s="414" t="s">
        <v>6218</v>
      </c>
      <c r="D3371" s="414" t="s">
        <v>1813</v>
      </c>
      <c r="E3371" s="414" t="s">
        <v>6225</v>
      </c>
      <c r="F3371" s="414" t="s">
        <v>6226</v>
      </c>
      <c r="G3371" s="418">
        <v>42856</v>
      </c>
      <c r="H3371" s="414" t="s">
        <v>606</v>
      </c>
      <c r="I3371" s="419">
        <v>0</v>
      </c>
      <c r="J3371" s="419">
        <v>0</v>
      </c>
      <c r="K3371" s="419">
        <v>0</v>
      </c>
      <c r="L3371" s="419">
        <v>0</v>
      </c>
      <c r="M3371" s="414"/>
      <c r="N3371" s="414">
        <v>7</v>
      </c>
      <c r="O3371" s="103"/>
      <c r="P3371" s="103"/>
      <c r="Q3371" s="103"/>
      <c r="R3371" s="103"/>
      <c r="S3371" s="103" t="s">
        <v>1768</v>
      </c>
    </row>
    <row r="3372" spans="1:19" ht="14.5" customHeight="1">
      <c r="A3372" s="103" t="str">
        <f t="shared" si="52"/>
        <v>C2305</v>
      </c>
      <c r="B3372" s="414" t="s">
        <v>6217</v>
      </c>
      <c r="C3372" s="414" t="s">
        <v>6218</v>
      </c>
      <c r="D3372" s="414" t="s">
        <v>1813</v>
      </c>
      <c r="E3372" s="414" t="s">
        <v>6227</v>
      </c>
      <c r="F3372" s="414" t="s">
        <v>6228</v>
      </c>
      <c r="G3372" s="418">
        <v>42856</v>
      </c>
      <c r="H3372" s="414" t="s">
        <v>606</v>
      </c>
      <c r="I3372" s="419">
        <v>0</v>
      </c>
      <c r="J3372" s="419">
        <v>0</v>
      </c>
      <c r="K3372" s="419">
        <v>0</v>
      </c>
      <c r="L3372" s="419">
        <v>0</v>
      </c>
      <c r="M3372" s="414"/>
      <c r="N3372" s="414">
        <v>7</v>
      </c>
      <c r="O3372" s="103"/>
      <c r="P3372" s="103"/>
      <c r="Q3372" s="103"/>
      <c r="R3372" s="103"/>
      <c r="S3372" s="103" t="s">
        <v>1768</v>
      </c>
    </row>
    <row r="3373" spans="1:19" ht="14.5" customHeight="1">
      <c r="A3373" s="103" t="str">
        <f t="shared" si="52"/>
        <v>C2305</v>
      </c>
      <c r="B3373" s="414" t="s">
        <v>6217</v>
      </c>
      <c r="C3373" s="414" t="s">
        <v>6218</v>
      </c>
      <c r="D3373" s="414" t="s">
        <v>1813</v>
      </c>
      <c r="E3373" s="414" t="s">
        <v>6229</v>
      </c>
      <c r="F3373" s="414" t="s">
        <v>6230</v>
      </c>
      <c r="G3373" s="418">
        <v>42856</v>
      </c>
      <c r="H3373" s="414" t="s">
        <v>606</v>
      </c>
      <c r="I3373" s="419">
        <v>0</v>
      </c>
      <c r="J3373" s="419">
        <v>0</v>
      </c>
      <c r="K3373" s="419">
        <v>0</v>
      </c>
      <c r="L3373" s="419">
        <v>0</v>
      </c>
      <c r="M3373" s="414"/>
      <c r="N3373" s="414">
        <v>7</v>
      </c>
      <c r="O3373" s="103"/>
      <c r="P3373" s="103"/>
      <c r="Q3373" s="103"/>
      <c r="R3373" s="103"/>
      <c r="S3373" s="103" t="s">
        <v>1768</v>
      </c>
    </row>
    <row r="3374" spans="1:19" ht="14.5" customHeight="1">
      <c r="A3374" s="103" t="str">
        <f t="shared" si="52"/>
        <v>C2305</v>
      </c>
      <c r="B3374" s="414" t="s">
        <v>6217</v>
      </c>
      <c r="C3374" s="414" t="s">
        <v>6218</v>
      </c>
      <c r="D3374" s="414" t="s">
        <v>1813</v>
      </c>
      <c r="E3374" s="414" t="s">
        <v>6231</v>
      </c>
      <c r="F3374" s="414" t="s">
        <v>6232</v>
      </c>
      <c r="G3374" s="418">
        <v>42856</v>
      </c>
      <c r="H3374" s="414" t="s">
        <v>606</v>
      </c>
      <c r="I3374" s="419">
        <v>0</v>
      </c>
      <c r="J3374" s="419">
        <v>0</v>
      </c>
      <c r="K3374" s="419">
        <v>0</v>
      </c>
      <c r="L3374" s="419">
        <v>0</v>
      </c>
      <c r="M3374" s="414"/>
      <c r="N3374" s="414">
        <v>7</v>
      </c>
      <c r="O3374" s="103"/>
      <c r="P3374" s="103"/>
      <c r="Q3374" s="103"/>
      <c r="R3374" s="103"/>
      <c r="S3374" s="103" t="s">
        <v>1768</v>
      </c>
    </row>
    <row r="3375" spans="1:19" ht="14.5" customHeight="1">
      <c r="A3375" s="103" t="str">
        <f t="shared" si="52"/>
        <v>C2305</v>
      </c>
      <c r="B3375" s="414" t="s">
        <v>6217</v>
      </c>
      <c r="C3375" s="414" t="s">
        <v>6218</v>
      </c>
      <c r="D3375" s="414" t="s">
        <v>1813</v>
      </c>
      <c r="E3375" s="414" t="s">
        <v>6233</v>
      </c>
      <c r="F3375" s="414" t="s">
        <v>6234</v>
      </c>
      <c r="G3375" s="418">
        <v>42856</v>
      </c>
      <c r="H3375" s="414" t="s">
        <v>606</v>
      </c>
      <c r="I3375" s="419">
        <v>0</v>
      </c>
      <c r="J3375" s="419">
        <v>0</v>
      </c>
      <c r="K3375" s="419">
        <v>0</v>
      </c>
      <c r="L3375" s="419">
        <v>0</v>
      </c>
      <c r="M3375" s="414"/>
      <c r="N3375" s="414">
        <v>7</v>
      </c>
      <c r="O3375" s="103"/>
      <c r="P3375" s="103"/>
      <c r="Q3375" s="103"/>
      <c r="R3375" s="103"/>
      <c r="S3375" s="103" t="s">
        <v>1768</v>
      </c>
    </row>
    <row r="3376" spans="1:19" ht="14.5" customHeight="1">
      <c r="A3376" s="103" t="str">
        <f t="shared" si="52"/>
        <v>C2305</v>
      </c>
      <c r="B3376" s="414" t="s">
        <v>6217</v>
      </c>
      <c r="C3376" s="414" t="s">
        <v>6218</v>
      </c>
      <c r="D3376" s="414" t="s">
        <v>1813</v>
      </c>
      <c r="E3376" s="414" t="s">
        <v>6235</v>
      </c>
      <c r="F3376" s="414" t="s">
        <v>6236</v>
      </c>
      <c r="G3376" s="418">
        <v>42856</v>
      </c>
      <c r="H3376" s="414" t="s">
        <v>606</v>
      </c>
      <c r="I3376" s="419">
        <v>0</v>
      </c>
      <c r="J3376" s="419">
        <v>0</v>
      </c>
      <c r="K3376" s="419">
        <v>0</v>
      </c>
      <c r="L3376" s="419">
        <v>0</v>
      </c>
      <c r="M3376" s="414"/>
      <c r="N3376" s="414">
        <v>7</v>
      </c>
      <c r="O3376" s="103"/>
      <c r="P3376" s="103"/>
      <c r="Q3376" s="103"/>
      <c r="R3376" s="103"/>
      <c r="S3376" s="103" t="s">
        <v>1768</v>
      </c>
    </row>
    <row r="3377" spans="1:19" ht="14.5" customHeight="1">
      <c r="A3377" s="103" t="str">
        <f t="shared" si="52"/>
        <v>C2305</v>
      </c>
      <c r="B3377" s="414" t="s">
        <v>6217</v>
      </c>
      <c r="C3377" s="414" t="s">
        <v>6218</v>
      </c>
      <c r="D3377" s="414" t="s">
        <v>1813</v>
      </c>
      <c r="E3377" s="414" t="s">
        <v>6237</v>
      </c>
      <c r="F3377" s="414" t="s">
        <v>6238</v>
      </c>
      <c r="G3377" s="418">
        <v>42856</v>
      </c>
      <c r="H3377" s="414" t="s">
        <v>606</v>
      </c>
      <c r="I3377" s="419">
        <v>0</v>
      </c>
      <c r="J3377" s="419">
        <v>0</v>
      </c>
      <c r="K3377" s="419">
        <v>0</v>
      </c>
      <c r="L3377" s="419">
        <v>0</v>
      </c>
      <c r="M3377" s="414"/>
      <c r="N3377" s="414">
        <v>7</v>
      </c>
      <c r="O3377" s="103"/>
      <c r="P3377" s="103"/>
      <c r="Q3377" s="103"/>
      <c r="R3377" s="103"/>
      <c r="S3377" s="103" t="s">
        <v>1768</v>
      </c>
    </row>
    <row r="3378" spans="1:19" ht="14.5" customHeight="1">
      <c r="A3378" s="103" t="str">
        <f t="shared" si="52"/>
        <v>C2305</v>
      </c>
      <c r="B3378" s="414" t="s">
        <v>6217</v>
      </c>
      <c r="C3378" s="414" t="s">
        <v>6218</v>
      </c>
      <c r="D3378" s="414" t="s">
        <v>1813</v>
      </c>
      <c r="E3378" s="414" t="s">
        <v>6239</v>
      </c>
      <c r="F3378" s="414" t="s">
        <v>6240</v>
      </c>
      <c r="G3378" s="418">
        <v>42856</v>
      </c>
      <c r="H3378" s="414" t="s">
        <v>606</v>
      </c>
      <c r="I3378" s="419">
        <v>0</v>
      </c>
      <c r="J3378" s="419">
        <v>0</v>
      </c>
      <c r="K3378" s="419">
        <v>0</v>
      </c>
      <c r="L3378" s="419">
        <v>0</v>
      </c>
      <c r="M3378" s="414"/>
      <c r="N3378" s="414">
        <v>7</v>
      </c>
      <c r="O3378" s="103"/>
      <c r="P3378" s="103"/>
      <c r="Q3378" s="103"/>
      <c r="R3378" s="103"/>
      <c r="S3378" s="103" t="s">
        <v>1768</v>
      </c>
    </row>
    <row r="3379" spans="1:19" ht="13" customHeight="1">
      <c r="A3379" s="82" t="str">
        <f t="shared" si="52"/>
        <v>C2306</v>
      </c>
      <c r="B3379" s="420" t="s">
        <v>6241</v>
      </c>
      <c r="C3379" s="421" t="s">
        <v>6242</v>
      </c>
      <c r="D3379" s="423"/>
      <c r="E3379" s="423"/>
      <c r="F3379" s="423"/>
      <c r="G3379" s="423"/>
      <c r="H3379" s="423"/>
      <c r="I3379" s="423">
        <v>12</v>
      </c>
      <c r="J3379" s="423">
        <v>12</v>
      </c>
      <c r="K3379" s="423">
        <v>6</v>
      </c>
      <c r="L3379" s="412"/>
      <c r="M3379" s="412"/>
      <c r="N3379" s="412"/>
      <c r="O3379" s="85"/>
      <c r="P3379" s="85"/>
      <c r="Q3379" s="85"/>
      <c r="R3379" s="85"/>
      <c r="S3379" s="85"/>
    </row>
    <row r="3380" spans="1:19" ht="13" customHeight="1">
      <c r="A3380" s="103" t="str">
        <f t="shared" si="52"/>
        <v>C2306</v>
      </c>
      <c r="B3380" s="424" t="s">
        <v>6241</v>
      </c>
      <c r="C3380" s="425" t="s">
        <v>6242</v>
      </c>
      <c r="D3380" s="427"/>
      <c r="E3380" s="427"/>
      <c r="F3380" s="427"/>
      <c r="G3380" s="427"/>
      <c r="H3380" s="427"/>
      <c r="I3380" s="427">
        <v>6</v>
      </c>
      <c r="J3380" s="427">
        <v>12</v>
      </c>
      <c r="K3380" s="427">
        <v>12</v>
      </c>
      <c r="L3380" s="413"/>
      <c r="M3380" s="413"/>
      <c r="N3380" s="413"/>
      <c r="O3380" s="103"/>
      <c r="P3380" s="103"/>
      <c r="Q3380" s="103"/>
      <c r="R3380" s="103"/>
      <c r="S3380" s="103"/>
    </row>
    <row r="3381" spans="1:19" ht="14.5" customHeight="1">
      <c r="A3381" s="82" t="str">
        <f t="shared" si="52"/>
        <v>C2306</v>
      </c>
      <c r="B3381" s="410" t="s">
        <v>6243</v>
      </c>
      <c r="C3381" s="410" t="s">
        <v>6244</v>
      </c>
      <c r="D3381" s="410" t="s">
        <v>1813</v>
      </c>
      <c r="E3381" s="410" t="s">
        <v>6245</v>
      </c>
      <c r="F3381" s="410" t="s">
        <v>6246</v>
      </c>
      <c r="G3381" s="416">
        <v>42856</v>
      </c>
      <c r="H3381" s="410" t="s">
        <v>606</v>
      </c>
      <c r="I3381" s="417">
        <v>0</v>
      </c>
      <c r="J3381" s="417">
        <v>0</v>
      </c>
      <c r="K3381" s="417">
        <v>0</v>
      </c>
      <c r="L3381" s="417">
        <v>0</v>
      </c>
      <c r="M3381" s="410"/>
      <c r="N3381" s="410">
        <v>7</v>
      </c>
      <c r="O3381" s="85"/>
      <c r="P3381" s="85"/>
      <c r="Q3381" s="85"/>
      <c r="R3381" s="85"/>
      <c r="S3381" s="85" t="s">
        <v>1768</v>
      </c>
    </row>
    <row r="3382" spans="1:19" ht="14.5" customHeight="1">
      <c r="A3382" s="82" t="str">
        <f t="shared" si="52"/>
        <v>C2306</v>
      </c>
      <c r="B3382" s="410" t="s">
        <v>6243</v>
      </c>
      <c r="C3382" s="410" t="s">
        <v>6244</v>
      </c>
      <c r="D3382" s="410" t="s">
        <v>1813</v>
      </c>
      <c r="E3382" s="410" t="s">
        <v>6247</v>
      </c>
      <c r="F3382" s="410" t="s">
        <v>6248</v>
      </c>
      <c r="G3382" s="416">
        <v>42856</v>
      </c>
      <c r="H3382" s="410" t="s">
        <v>606</v>
      </c>
      <c r="I3382" s="417">
        <v>0</v>
      </c>
      <c r="J3382" s="417">
        <v>0</v>
      </c>
      <c r="K3382" s="417">
        <v>0</v>
      </c>
      <c r="L3382" s="417">
        <v>0</v>
      </c>
      <c r="M3382" s="410"/>
      <c r="N3382" s="410">
        <v>7</v>
      </c>
      <c r="O3382" s="85"/>
      <c r="P3382" s="85"/>
      <c r="Q3382" s="85"/>
      <c r="R3382" s="85"/>
      <c r="S3382" s="85" t="s">
        <v>1768</v>
      </c>
    </row>
    <row r="3383" spans="1:19" ht="14.5" customHeight="1">
      <c r="A3383" s="82" t="str">
        <f t="shared" si="52"/>
        <v>C2306</v>
      </c>
      <c r="B3383" s="410" t="s">
        <v>6243</v>
      </c>
      <c r="C3383" s="410" t="s">
        <v>6244</v>
      </c>
      <c r="D3383" s="410" t="s">
        <v>1813</v>
      </c>
      <c r="E3383" s="410" t="s">
        <v>6249</v>
      </c>
      <c r="F3383" s="410" t="s">
        <v>6250</v>
      </c>
      <c r="G3383" s="416">
        <v>42856</v>
      </c>
      <c r="H3383" s="410" t="s">
        <v>606</v>
      </c>
      <c r="I3383" s="417">
        <v>0</v>
      </c>
      <c r="J3383" s="417">
        <v>0</v>
      </c>
      <c r="K3383" s="417">
        <v>0</v>
      </c>
      <c r="L3383" s="417">
        <v>0</v>
      </c>
      <c r="M3383" s="410"/>
      <c r="N3383" s="410">
        <v>7</v>
      </c>
      <c r="O3383" s="85"/>
      <c r="P3383" s="85"/>
      <c r="Q3383" s="85"/>
      <c r="R3383" s="85"/>
      <c r="S3383" s="85" t="s">
        <v>1768</v>
      </c>
    </row>
    <row r="3384" spans="1:19" ht="14.5" customHeight="1">
      <c r="A3384" s="82" t="str">
        <f t="shared" si="52"/>
        <v>C2306</v>
      </c>
      <c r="B3384" s="410" t="s">
        <v>6243</v>
      </c>
      <c r="C3384" s="410" t="s">
        <v>6244</v>
      </c>
      <c r="D3384" s="410" t="s">
        <v>1813</v>
      </c>
      <c r="E3384" s="410" t="s">
        <v>6251</v>
      </c>
      <c r="F3384" s="410" t="s">
        <v>6252</v>
      </c>
      <c r="G3384" s="416">
        <v>42856</v>
      </c>
      <c r="H3384" s="410" t="s">
        <v>606</v>
      </c>
      <c r="I3384" s="417">
        <v>0</v>
      </c>
      <c r="J3384" s="417">
        <v>0</v>
      </c>
      <c r="K3384" s="417">
        <v>0</v>
      </c>
      <c r="L3384" s="417">
        <v>0</v>
      </c>
      <c r="M3384" s="410"/>
      <c r="N3384" s="410">
        <v>7</v>
      </c>
      <c r="O3384" s="85"/>
      <c r="P3384" s="85"/>
      <c r="Q3384" s="85"/>
      <c r="R3384" s="85"/>
      <c r="S3384" s="85" t="s">
        <v>1768</v>
      </c>
    </row>
    <row r="3385" spans="1:19" ht="14.5" customHeight="1">
      <c r="A3385" s="82" t="str">
        <f t="shared" si="52"/>
        <v>C2306</v>
      </c>
      <c r="B3385" s="410" t="s">
        <v>6243</v>
      </c>
      <c r="C3385" s="410" t="s">
        <v>6244</v>
      </c>
      <c r="D3385" s="410" t="s">
        <v>1813</v>
      </c>
      <c r="E3385" s="410" t="s">
        <v>6253</v>
      </c>
      <c r="F3385" s="410" t="s">
        <v>6254</v>
      </c>
      <c r="G3385" s="416">
        <v>42856</v>
      </c>
      <c r="H3385" s="410" t="s">
        <v>606</v>
      </c>
      <c r="I3385" s="417">
        <v>0</v>
      </c>
      <c r="J3385" s="417">
        <v>0</v>
      </c>
      <c r="K3385" s="417">
        <v>0</v>
      </c>
      <c r="L3385" s="417">
        <v>0</v>
      </c>
      <c r="M3385" s="410"/>
      <c r="N3385" s="410">
        <v>7</v>
      </c>
      <c r="O3385" s="85"/>
      <c r="P3385" s="85"/>
      <c r="Q3385" s="85"/>
      <c r="R3385" s="85"/>
      <c r="S3385" s="85" t="s">
        <v>1768</v>
      </c>
    </row>
    <row r="3386" spans="1:19" ht="14.5" customHeight="1">
      <c r="A3386" s="82" t="str">
        <f t="shared" si="52"/>
        <v>C2306</v>
      </c>
      <c r="B3386" s="410" t="s">
        <v>6243</v>
      </c>
      <c r="C3386" s="410" t="s">
        <v>6244</v>
      </c>
      <c r="D3386" s="410" t="s">
        <v>1813</v>
      </c>
      <c r="E3386" s="410" t="s">
        <v>6255</v>
      </c>
      <c r="F3386" s="410" t="s">
        <v>6256</v>
      </c>
      <c r="G3386" s="416">
        <v>42856</v>
      </c>
      <c r="H3386" s="410" t="s">
        <v>606</v>
      </c>
      <c r="I3386" s="417">
        <v>0</v>
      </c>
      <c r="J3386" s="417">
        <v>0</v>
      </c>
      <c r="K3386" s="417">
        <v>0</v>
      </c>
      <c r="L3386" s="417">
        <v>0</v>
      </c>
      <c r="M3386" s="410"/>
      <c r="N3386" s="410">
        <v>7</v>
      </c>
      <c r="O3386" s="85"/>
      <c r="P3386" s="85"/>
      <c r="Q3386" s="85"/>
      <c r="R3386" s="85"/>
      <c r="S3386" s="85" t="s">
        <v>1768</v>
      </c>
    </row>
    <row r="3387" spans="1:19" ht="14.5" customHeight="1">
      <c r="A3387" s="82" t="str">
        <f t="shared" si="52"/>
        <v>C2306</v>
      </c>
      <c r="B3387" s="410" t="s">
        <v>6243</v>
      </c>
      <c r="C3387" s="410" t="s">
        <v>6244</v>
      </c>
      <c r="D3387" s="410" t="s">
        <v>1813</v>
      </c>
      <c r="E3387" s="410" t="s">
        <v>6257</v>
      </c>
      <c r="F3387" s="410" t="s">
        <v>6258</v>
      </c>
      <c r="G3387" s="416">
        <v>42856</v>
      </c>
      <c r="H3387" s="410" t="s">
        <v>606</v>
      </c>
      <c r="I3387" s="417">
        <v>0</v>
      </c>
      <c r="J3387" s="417">
        <v>0</v>
      </c>
      <c r="K3387" s="417">
        <v>0</v>
      </c>
      <c r="L3387" s="417">
        <v>0</v>
      </c>
      <c r="M3387" s="410"/>
      <c r="N3387" s="410">
        <v>7</v>
      </c>
      <c r="O3387" s="85"/>
      <c r="P3387" s="85"/>
      <c r="Q3387" s="85"/>
      <c r="R3387" s="85"/>
      <c r="S3387" s="85" t="s">
        <v>1768</v>
      </c>
    </row>
    <row r="3388" spans="1:19" ht="14.5" customHeight="1">
      <c r="A3388" s="82" t="str">
        <f t="shared" si="52"/>
        <v>C2306</v>
      </c>
      <c r="B3388" s="410" t="s">
        <v>6243</v>
      </c>
      <c r="C3388" s="410" t="s">
        <v>6244</v>
      </c>
      <c r="D3388" s="410" t="s">
        <v>1813</v>
      </c>
      <c r="E3388" s="410" t="s">
        <v>6259</v>
      </c>
      <c r="F3388" s="410" t="s">
        <v>6260</v>
      </c>
      <c r="G3388" s="416">
        <v>42856</v>
      </c>
      <c r="H3388" s="410" t="s">
        <v>606</v>
      </c>
      <c r="I3388" s="417">
        <v>0</v>
      </c>
      <c r="J3388" s="417">
        <v>0</v>
      </c>
      <c r="K3388" s="417">
        <v>0</v>
      </c>
      <c r="L3388" s="417">
        <v>0</v>
      </c>
      <c r="M3388" s="410"/>
      <c r="N3388" s="410">
        <v>7</v>
      </c>
      <c r="O3388" s="85"/>
      <c r="P3388" s="85"/>
      <c r="Q3388" s="85"/>
      <c r="R3388" s="85"/>
      <c r="S3388" s="85" t="s">
        <v>1768</v>
      </c>
    </row>
    <row r="3389" spans="1:19" ht="14.5" customHeight="1">
      <c r="A3389" s="82" t="str">
        <f t="shared" si="52"/>
        <v>C2306</v>
      </c>
      <c r="B3389" s="410" t="s">
        <v>6243</v>
      </c>
      <c r="C3389" s="410" t="s">
        <v>6244</v>
      </c>
      <c r="D3389" s="410" t="s">
        <v>1813</v>
      </c>
      <c r="E3389" s="410" t="s">
        <v>6261</v>
      </c>
      <c r="F3389" s="410" t="s">
        <v>6262</v>
      </c>
      <c r="G3389" s="416">
        <v>42856</v>
      </c>
      <c r="H3389" s="410" t="s">
        <v>606</v>
      </c>
      <c r="I3389" s="417">
        <v>0</v>
      </c>
      <c r="J3389" s="417">
        <v>0</v>
      </c>
      <c r="K3389" s="417">
        <v>0</v>
      </c>
      <c r="L3389" s="417">
        <v>0</v>
      </c>
      <c r="M3389" s="410"/>
      <c r="N3389" s="410">
        <v>7</v>
      </c>
      <c r="O3389" s="85"/>
      <c r="P3389" s="85"/>
      <c r="Q3389" s="85"/>
      <c r="R3389" s="85"/>
      <c r="S3389" s="85" t="s">
        <v>1768</v>
      </c>
    </row>
    <row r="3390" spans="1:19" ht="14.5" customHeight="1">
      <c r="A3390" s="82" t="str">
        <f t="shared" si="52"/>
        <v>C2306</v>
      </c>
      <c r="B3390" s="410" t="s">
        <v>6243</v>
      </c>
      <c r="C3390" s="410" t="s">
        <v>6244</v>
      </c>
      <c r="D3390" s="410" t="s">
        <v>1813</v>
      </c>
      <c r="E3390" s="410" t="s">
        <v>6263</v>
      </c>
      <c r="F3390" s="410" t="s">
        <v>6264</v>
      </c>
      <c r="G3390" s="416">
        <v>42856</v>
      </c>
      <c r="H3390" s="410" t="s">
        <v>606</v>
      </c>
      <c r="I3390" s="417">
        <v>0</v>
      </c>
      <c r="J3390" s="417">
        <v>0</v>
      </c>
      <c r="K3390" s="417">
        <v>0</v>
      </c>
      <c r="L3390" s="417">
        <v>0</v>
      </c>
      <c r="M3390" s="410"/>
      <c r="N3390" s="410">
        <v>7</v>
      </c>
      <c r="O3390" s="85"/>
      <c r="P3390" s="85"/>
      <c r="Q3390" s="85"/>
      <c r="R3390" s="85"/>
      <c r="S3390" s="85" t="s">
        <v>1768</v>
      </c>
    </row>
    <row r="3391" spans="1:19" ht="14.5" customHeight="1">
      <c r="A3391" s="82" t="str">
        <f t="shared" si="52"/>
        <v>C2306</v>
      </c>
      <c r="B3391" s="410" t="s">
        <v>6243</v>
      </c>
      <c r="C3391" s="410" t="s">
        <v>6244</v>
      </c>
      <c r="D3391" s="410" t="s">
        <v>1813</v>
      </c>
      <c r="E3391" s="410" t="s">
        <v>6265</v>
      </c>
      <c r="F3391" s="410" t="s">
        <v>6266</v>
      </c>
      <c r="G3391" s="416">
        <v>42856</v>
      </c>
      <c r="H3391" s="410" t="s">
        <v>606</v>
      </c>
      <c r="I3391" s="417">
        <v>0</v>
      </c>
      <c r="J3391" s="417">
        <v>0</v>
      </c>
      <c r="K3391" s="417">
        <v>0</v>
      </c>
      <c r="L3391" s="417">
        <v>0</v>
      </c>
      <c r="M3391" s="410"/>
      <c r="N3391" s="410">
        <v>7</v>
      </c>
      <c r="O3391" s="85"/>
      <c r="P3391" s="85"/>
      <c r="Q3391" s="85"/>
      <c r="R3391" s="85"/>
      <c r="S3391" s="85" t="s">
        <v>1768</v>
      </c>
    </row>
    <row r="3392" spans="1:19" ht="14.5" customHeight="1">
      <c r="A3392" s="103" t="str">
        <f t="shared" si="52"/>
        <v>C2306</v>
      </c>
      <c r="B3392" s="414" t="s">
        <v>6243</v>
      </c>
      <c r="C3392" s="414" t="s">
        <v>6244</v>
      </c>
      <c r="D3392" s="414" t="s">
        <v>1813</v>
      </c>
      <c r="E3392" s="414" t="s">
        <v>6245</v>
      </c>
      <c r="F3392" s="414" t="s">
        <v>6246</v>
      </c>
      <c r="G3392" s="418">
        <v>42856</v>
      </c>
      <c r="H3392" s="414" t="s">
        <v>606</v>
      </c>
      <c r="I3392" s="419">
        <v>0</v>
      </c>
      <c r="J3392" s="419">
        <v>0</v>
      </c>
      <c r="K3392" s="419">
        <v>0</v>
      </c>
      <c r="L3392" s="419">
        <v>0</v>
      </c>
      <c r="M3392" s="414"/>
      <c r="N3392" s="414">
        <v>7</v>
      </c>
      <c r="O3392" s="103"/>
      <c r="P3392" s="103"/>
      <c r="Q3392" s="103"/>
      <c r="R3392" s="103"/>
      <c r="S3392" s="103" t="s">
        <v>1768</v>
      </c>
    </row>
    <row r="3393" spans="1:19" ht="14.5" customHeight="1">
      <c r="A3393" s="103" t="str">
        <f t="shared" si="52"/>
        <v>C2306</v>
      </c>
      <c r="B3393" s="414" t="s">
        <v>6243</v>
      </c>
      <c r="C3393" s="414" t="s">
        <v>6244</v>
      </c>
      <c r="D3393" s="414" t="s">
        <v>1813</v>
      </c>
      <c r="E3393" s="414" t="s">
        <v>6247</v>
      </c>
      <c r="F3393" s="414" t="s">
        <v>6248</v>
      </c>
      <c r="G3393" s="418">
        <v>42856</v>
      </c>
      <c r="H3393" s="414" t="s">
        <v>606</v>
      </c>
      <c r="I3393" s="419">
        <v>0</v>
      </c>
      <c r="J3393" s="419">
        <v>0</v>
      </c>
      <c r="K3393" s="419">
        <v>0</v>
      </c>
      <c r="L3393" s="419">
        <v>0</v>
      </c>
      <c r="M3393" s="414"/>
      <c r="N3393" s="414">
        <v>7</v>
      </c>
      <c r="O3393" s="103"/>
      <c r="P3393" s="103"/>
      <c r="Q3393" s="103"/>
      <c r="R3393" s="103"/>
      <c r="S3393" s="103" t="s">
        <v>1768</v>
      </c>
    </row>
    <row r="3394" spans="1:19" ht="14.5" customHeight="1">
      <c r="A3394" s="103" t="str">
        <f t="shared" ref="A3394:A3457" si="53">LEFT(B3394,5)</f>
        <v>C2306</v>
      </c>
      <c r="B3394" s="414" t="s">
        <v>6243</v>
      </c>
      <c r="C3394" s="414" t="s">
        <v>6244</v>
      </c>
      <c r="D3394" s="414" t="s">
        <v>1813</v>
      </c>
      <c r="E3394" s="414" t="s">
        <v>6249</v>
      </c>
      <c r="F3394" s="414" t="s">
        <v>6250</v>
      </c>
      <c r="G3394" s="418">
        <v>42856</v>
      </c>
      <c r="H3394" s="414" t="s">
        <v>606</v>
      </c>
      <c r="I3394" s="419">
        <v>0</v>
      </c>
      <c r="J3394" s="419">
        <v>0</v>
      </c>
      <c r="K3394" s="419">
        <v>0</v>
      </c>
      <c r="L3394" s="419">
        <v>0</v>
      </c>
      <c r="M3394" s="414"/>
      <c r="N3394" s="414">
        <v>7</v>
      </c>
      <c r="O3394" s="103"/>
      <c r="P3394" s="103"/>
      <c r="Q3394" s="103"/>
      <c r="R3394" s="103"/>
      <c r="S3394" s="103" t="s">
        <v>1768</v>
      </c>
    </row>
    <row r="3395" spans="1:19" ht="14.5" customHeight="1">
      <c r="A3395" s="103" t="str">
        <f t="shared" si="53"/>
        <v>C2306</v>
      </c>
      <c r="B3395" s="414" t="s">
        <v>6243</v>
      </c>
      <c r="C3395" s="414" t="s">
        <v>6244</v>
      </c>
      <c r="D3395" s="414" t="s">
        <v>1813</v>
      </c>
      <c r="E3395" s="414" t="s">
        <v>6251</v>
      </c>
      <c r="F3395" s="414" t="s">
        <v>6252</v>
      </c>
      <c r="G3395" s="418">
        <v>42856</v>
      </c>
      <c r="H3395" s="414" t="s">
        <v>606</v>
      </c>
      <c r="I3395" s="419">
        <v>0</v>
      </c>
      <c r="J3395" s="419">
        <v>0</v>
      </c>
      <c r="K3395" s="419">
        <v>0</v>
      </c>
      <c r="L3395" s="419">
        <v>0</v>
      </c>
      <c r="M3395" s="414"/>
      <c r="N3395" s="414">
        <v>7</v>
      </c>
      <c r="O3395" s="103"/>
      <c r="P3395" s="103"/>
      <c r="Q3395" s="103"/>
      <c r="R3395" s="103"/>
      <c r="S3395" s="103" t="s">
        <v>1768</v>
      </c>
    </row>
    <row r="3396" spans="1:19" ht="14.5" customHeight="1">
      <c r="A3396" s="103" t="str">
        <f t="shared" si="53"/>
        <v>C2306</v>
      </c>
      <c r="B3396" s="414" t="s">
        <v>6243</v>
      </c>
      <c r="C3396" s="414" t="s">
        <v>6244</v>
      </c>
      <c r="D3396" s="414" t="s">
        <v>1813</v>
      </c>
      <c r="E3396" s="414" t="s">
        <v>6253</v>
      </c>
      <c r="F3396" s="414" t="s">
        <v>6254</v>
      </c>
      <c r="G3396" s="418">
        <v>42856</v>
      </c>
      <c r="H3396" s="414" t="s">
        <v>606</v>
      </c>
      <c r="I3396" s="419">
        <v>0</v>
      </c>
      <c r="J3396" s="419">
        <v>0</v>
      </c>
      <c r="K3396" s="419">
        <v>0</v>
      </c>
      <c r="L3396" s="419">
        <v>0</v>
      </c>
      <c r="M3396" s="414"/>
      <c r="N3396" s="414">
        <v>7</v>
      </c>
      <c r="O3396" s="103"/>
      <c r="P3396" s="103"/>
      <c r="Q3396" s="103"/>
      <c r="R3396" s="103"/>
      <c r="S3396" s="103" t="s">
        <v>1768</v>
      </c>
    </row>
    <row r="3397" spans="1:19" ht="14.5" customHeight="1">
      <c r="A3397" s="103" t="str">
        <f t="shared" si="53"/>
        <v>C2306</v>
      </c>
      <c r="B3397" s="414" t="s">
        <v>6243</v>
      </c>
      <c r="C3397" s="414" t="s">
        <v>6244</v>
      </c>
      <c r="D3397" s="414" t="s">
        <v>1813</v>
      </c>
      <c r="E3397" s="414" t="s">
        <v>6255</v>
      </c>
      <c r="F3397" s="414" t="s">
        <v>6256</v>
      </c>
      <c r="G3397" s="418">
        <v>42856</v>
      </c>
      <c r="H3397" s="414" t="s">
        <v>606</v>
      </c>
      <c r="I3397" s="419">
        <v>0</v>
      </c>
      <c r="J3397" s="419">
        <v>0</v>
      </c>
      <c r="K3397" s="419">
        <v>0</v>
      </c>
      <c r="L3397" s="419">
        <v>0</v>
      </c>
      <c r="M3397" s="414"/>
      <c r="N3397" s="414">
        <v>7</v>
      </c>
      <c r="O3397" s="103"/>
      <c r="P3397" s="103"/>
      <c r="Q3397" s="103"/>
      <c r="R3397" s="103"/>
      <c r="S3397" s="103" t="s">
        <v>1768</v>
      </c>
    </row>
    <row r="3398" spans="1:19" ht="14.5" customHeight="1">
      <c r="A3398" s="103" t="str">
        <f t="shared" si="53"/>
        <v>C2306</v>
      </c>
      <c r="B3398" s="414" t="s">
        <v>6243</v>
      </c>
      <c r="C3398" s="414" t="s">
        <v>6244</v>
      </c>
      <c r="D3398" s="414" t="s">
        <v>1813</v>
      </c>
      <c r="E3398" s="414" t="s">
        <v>6257</v>
      </c>
      <c r="F3398" s="414" t="s">
        <v>6258</v>
      </c>
      <c r="G3398" s="418">
        <v>42856</v>
      </c>
      <c r="H3398" s="414" t="s">
        <v>606</v>
      </c>
      <c r="I3398" s="419">
        <v>0</v>
      </c>
      <c r="J3398" s="419">
        <v>0</v>
      </c>
      <c r="K3398" s="419">
        <v>0</v>
      </c>
      <c r="L3398" s="419">
        <v>0</v>
      </c>
      <c r="M3398" s="414"/>
      <c r="N3398" s="414">
        <v>7</v>
      </c>
      <c r="O3398" s="103"/>
      <c r="P3398" s="103"/>
      <c r="Q3398" s="103"/>
      <c r="R3398" s="103"/>
      <c r="S3398" s="103" t="s">
        <v>1768</v>
      </c>
    </row>
    <row r="3399" spans="1:19" ht="14.5" customHeight="1">
      <c r="A3399" s="103" t="str">
        <f t="shared" si="53"/>
        <v>C2306</v>
      </c>
      <c r="B3399" s="414" t="s">
        <v>6243</v>
      </c>
      <c r="C3399" s="414" t="s">
        <v>6244</v>
      </c>
      <c r="D3399" s="414" t="s">
        <v>1813</v>
      </c>
      <c r="E3399" s="414" t="s">
        <v>6259</v>
      </c>
      <c r="F3399" s="414" t="s">
        <v>6260</v>
      </c>
      <c r="G3399" s="418">
        <v>42856</v>
      </c>
      <c r="H3399" s="414" t="s">
        <v>606</v>
      </c>
      <c r="I3399" s="419">
        <v>0</v>
      </c>
      <c r="J3399" s="419">
        <v>0</v>
      </c>
      <c r="K3399" s="419">
        <v>0</v>
      </c>
      <c r="L3399" s="419">
        <v>0</v>
      </c>
      <c r="M3399" s="414"/>
      <c r="N3399" s="414">
        <v>7</v>
      </c>
      <c r="O3399" s="103"/>
      <c r="P3399" s="103"/>
      <c r="Q3399" s="103"/>
      <c r="R3399" s="103"/>
      <c r="S3399" s="103" t="s">
        <v>1768</v>
      </c>
    </row>
    <row r="3400" spans="1:19" ht="14.5" customHeight="1">
      <c r="A3400" s="103" t="str">
        <f t="shared" si="53"/>
        <v>C2306</v>
      </c>
      <c r="B3400" s="414" t="s">
        <v>6243</v>
      </c>
      <c r="C3400" s="414" t="s">
        <v>6244</v>
      </c>
      <c r="D3400" s="414" t="s">
        <v>1813</v>
      </c>
      <c r="E3400" s="414" t="s">
        <v>6261</v>
      </c>
      <c r="F3400" s="414" t="s">
        <v>6262</v>
      </c>
      <c r="G3400" s="418">
        <v>42856</v>
      </c>
      <c r="H3400" s="414" t="s">
        <v>606</v>
      </c>
      <c r="I3400" s="419">
        <v>0</v>
      </c>
      <c r="J3400" s="419">
        <v>0</v>
      </c>
      <c r="K3400" s="419">
        <v>0</v>
      </c>
      <c r="L3400" s="419">
        <v>0</v>
      </c>
      <c r="M3400" s="414"/>
      <c r="N3400" s="414">
        <v>7</v>
      </c>
      <c r="O3400" s="103"/>
      <c r="P3400" s="103"/>
      <c r="Q3400" s="103"/>
      <c r="R3400" s="103"/>
      <c r="S3400" s="103" t="s">
        <v>1768</v>
      </c>
    </row>
    <row r="3401" spans="1:19" ht="14.5" customHeight="1">
      <c r="A3401" s="103" t="str">
        <f t="shared" si="53"/>
        <v>C2306</v>
      </c>
      <c r="B3401" s="414" t="s">
        <v>6243</v>
      </c>
      <c r="C3401" s="414" t="s">
        <v>6244</v>
      </c>
      <c r="D3401" s="414" t="s">
        <v>1813</v>
      </c>
      <c r="E3401" s="414" t="s">
        <v>6263</v>
      </c>
      <c r="F3401" s="414" t="s">
        <v>6264</v>
      </c>
      <c r="G3401" s="418">
        <v>42856</v>
      </c>
      <c r="H3401" s="414" t="s">
        <v>606</v>
      </c>
      <c r="I3401" s="419">
        <v>0</v>
      </c>
      <c r="J3401" s="419">
        <v>0</v>
      </c>
      <c r="K3401" s="419">
        <v>0</v>
      </c>
      <c r="L3401" s="419">
        <v>0</v>
      </c>
      <c r="M3401" s="414"/>
      <c r="N3401" s="414">
        <v>7</v>
      </c>
      <c r="O3401" s="103"/>
      <c r="P3401" s="103"/>
      <c r="Q3401" s="103"/>
      <c r="R3401" s="103"/>
      <c r="S3401" s="103" t="s">
        <v>1768</v>
      </c>
    </row>
    <row r="3402" spans="1:19" ht="14.5" customHeight="1">
      <c r="A3402" s="103" t="str">
        <f t="shared" si="53"/>
        <v>C2306</v>
      </c>
      <c r="B3402" s="414" t="s">
        <v>6243</v>
      </c>
      <c r="C3402" s="414" t="s">
        <v>6244</v>
      </c>
      <c r="D3402" s="414" t="s">
        <v>1813</v>
      </c>
      <c r="E3402" s="414" t="s">
        <v>6265</v>
      </c>
      <c r="F3402" s="414" t="s">
        <v>6266</v>
      </c>
      <c r="G3402" s="418">
        <v>42856</v>
      </c>
      <c r="H3402" s="414" t="s">
        <v>606</v>
      </c>
      <c r="I3402" s="419">
        <v>0</v>
      </c>
      <c r="J3402" s="419">
        <v>0</v>
      </c>
      <c r="K3402" s="419">
        <v>0</v>
      </c>
      <c r="L3402" s="419">
        <v>0</v>
      </c>
      <c r="M3402" s="414"/>
      <c r="N3402" s="414">
        <v>7</v>
      </c>
      <c r="O3402" s="103"/>
      <c r="P3402" s="103"/>
      <c r="Q3402" s="103"/>
      <c r="R3402" s="103"/>
      <c r="S3402" s="103" t="s">
        <v>1768</v>
      </c>
    </row>
    <row r="3403" spans="1:19" ht="13" customHeight="1">
      <c r="A3403" s="82" t="str">
        <f t="shared" si="53"/>
        <v>C2307</v>
      </c>
      <c r="B3403" s="420" t="s">
        <v>6267</v>
      </c>
      <c r="C3403" s="421" t="s">
        <v>6268</v>
      </c>
      <c r="D3403" s="423"/>
      <c r="E3403" s="423"/>
      <c r="F3403" s="423"/>
      <c r="G3403" s="423"/>
      <c r="H3403" s="423"/>
      <c r="I3403" s="423">
        <v>12.96</v>
      </c>
      <c r="J3403" s="423">
        <v>6.9599999999999991</v>
      </c>
      <c r="K3403" s="423">
        <v>3</v>
      </c>
      <c r="L3403" s="412"/>
      <c r="M3403" s="412"/>
      <c r="N3403" s="412"/>
      <c r="O3403" s="85"/>
      <c r="P3403" s="85"/>
      <c r="Q3403" s="85"/>
      <c r="R3403" s="85"/>
      <c r="S3403" s="85"/>
    </row>
    <row r="3404" spans="1:19" ht="13" customHeight="1">
      <c r="A3404" s="103" t="str">
        <f t="shared" si="53"/>
        <v>C2307</v>
      </c>
      <c r="B3404" s="424" t="s">
        <v>6267</v>
      </c>
      <c r="C3404" s="425" t="s">
        <v>6268</v>
      </c>
      <c r="D3404" s="427"/>
      <c r="E3404" s="427"/>
      <c r="F3404" s="427"/>
      <c r="G3404" s="427"/>
      <c r="H3404" s="427"/>
      <c r="I3404" s="427">
        <v>3</v>
      </c>
      <c r="J3404" s="427">
        <v>12.96</v>
      </c>
      <c r="K3404" s="427">
        <v>6.9599999999999991</v>
      </c>
      <c r="L3404" s="413"/>
      <c r="M3404" s="413"/>
      <c r="N3404" s="413"/>
      <c r="O3404" s="103"/>
      <c r="P3404" s="103"/>
      <c r="Q3404" s="103"/>
      <c r="R3404" s="103"/>
      <c r="S3404" s="103"/>
    </row>
    <row r="3405" spans="1:19" ht="14.5" customHeight="1">
      <c r="A3405" s="82" t="str">
        <f t="shared" si="53"/>
        <v>C2307</v>
      </c>
      <c r="B3405" s="410" t="s">
        <v>6269</v>
      </c>
      <c r="C3405" s="410" t="s">
        <v>6270</v>
      </c>
      <c r="D3405" s="410" t="s">
        <v>1813</v>
      </c>
      <c r="E3405" s="410" t="s">
        <v>6271</v>
      </c>
      <c r="F3405" s="410" t="s">
        <v>6272</v>
      </c>
      <c r="G3405" s="416">
        <v>42856</v>
      </c>
      <c r="H3405" s="410" t="s">
        <v>606</v>
      </c>
      <c r="I3405" s="417">
        <v>0</v>
      </c>
      <c r="J3405" s="417">
        <v>0</v>
      </c>
      <c r="K3405" s="417">
        <v>0</v>
      </c>
      <c r="L3405" s="417">
        <v>0</v>
      </c>
      <c r="M3405" s="410"/>
      <c r="N3405" s="410">
        <v>7</v>
      </c>
      <c r="O3405" s="85"/>
      <c r="P3405" s="85"/>
      <c r="Q3405" s="85"/>
      <c r="R3405" s="85"/>
      <c r="S3405" s="85" t="s">
        <v>1768</v>
      </c>
    </row>
    <row r="3406" spans="1:19" ht="14.5" customHeight="1">
      <c r="A3406" s="82" t="str">
        <f t="shared" si="53"/>
        <v>C2307</v>
      </c>
      <c r="B3406" s="410" t="s">
        <v>6269</v>
      </c>
      <c r="C3406" s="410" t="s">
        <v>6270</v>
      </c>
      <c r="D3406" s="410" t="s">
        <v>1813</v>
      </c>
      <c r="E3406" s="410" t="s">
        <v>6273</v>
      </c>
      <c r="F3406" s="410" t="s">
        <v>6274</v>
      </c>
      <c r="G3406" s="416">
        <v>42856</v>
      </c>
      <c r="H3406" s="410" t="s">
        <v>606</v>
      </c>
      <c r="I3406" s="417">
        <v>0</v>
      </c>
      <c r="J3406" s="417">
        <v>0</v>
      </c>
      <c r="K3406" s="417">
        <v>0</v>
      </c>
      <c r="L3406" s="417">
        <v>0</v>
      </c>
      <c r="M3406" s="410"/>
      <c r="N3406" s="410">
        <v>7</v>
      </c>
      <c r="O3406" s="85"/>
      <c r="P3406" s="85"/>
      <c r="Q3406" s="85"/>
      <c r="R3406" s="85"/>
      <c r="S3406" s="85" t="s">
        <v>1768</v>
      </c>
    </row>
    <row r="3407" spans="1:19" ht="14.5" customHeight="1">
      <c r="A3407" s="82" t="str">
        <f t="shared" si="53"/>
        <v>C2307</v>
      </c>
      <c r="B3407" s="410" t="s">
        <v>6269</v>
      </c>
      <c r="C3407" s="410" t="s">
        <v>6270</v>
      </c>
      <c r="D3407" s="410" t="s">
        <v>1813</v>
      </c>
      <c r="E3407" s="410" t="s">
        <v>6275</v>
      </c>
      <c r="F3407" s="410" t="s">
        <v>6276</v>
      </c>
      <c r="G3407" s="416">
        <v>42856</v>
      </c>
      <c r="H3407" s="410" t="s">
        <v>606</v>
      </c>
      <c r="I3407" s="417">
        <v>0</v>
      </c>
      <c r="J3407" s="417">
        <v>0</v>
      </c>
      <c r="K3407" s="417">
        <v>0</v>
      </c>
      <c r="L3407" s="417">
        <v>0</v>
      </c>
      <c r="M3407" s="410"/>
      <c r="N3407" s="410">
        <v>7</v>
      </c>
      <c r="O3407" s="85"/>
      <c r="P3407" s="85"/>
      <c r="Q3407" s="85"/>
      <c r="R3407" s="85"/>
      <c r="S3407" s="85" t="s">
        <v>1768</v>
      </c>
    </row>
    <row r="3408" spans="1:19" ht="14.5" customHeight="1">
      <c r="A3408" s="82" t="str">
        <f t="shared" si="53"/>
        <v>C2307</v>
      </c>
      <c r="B3408" s="410" t="s">
        <v>6269</v>
      </c>
      <c r="C3408" s="410" t="s">
        <v>6270</v>
      </c>
      <c r="D3408" s="410" t="s">
        <v>1813</v>
      </c>
      <c r="E3408" s="410" t="s">
        <v>6277</v>
      </c>
      <c r="F3408" s="410" t="s">
        <v>6278</v>
      </c>
      <c r="G3408" s="416">
        <v>42856</v>
      </c>
      <c r="H3408" s="410" t="s">
        <v>606</v>
      </c>
      <c r="I3408" s="417">
        <v>0</v>
      </c>
      <c r="J3408" s="417">
        <v>0</v>
      </c>
      <c r="K3408" s="417">
        <v>0</v>
      </c>
      <c r="L3408" s="417">
        <v>0</v>
      </c>
      <c r="M3408" s="410"/>
      <c r="N3408" s="410">
        <v>7</v>
      </c>
      <c r="O3408" s="85"/>
      <c r="P3408" s="85"/>
      <c r="Q3408" s="85"/>
      <c r="R3408" s="85"/>
      <c r="S3408" s="85" t="s">
        <v>1768</v>
      </c>
    </row>
    <row r="3409" spans="1:19" ht="14.5" customHeight="1">
      <c r="A3409" s="82" t="str">
        <f t="shared" si="53"/>
        <v>C2307</v>
      </c>
      <c r="B3409" s="410" t="s">
        <v>6269</v>
      </c>
      <c r="C3409" s="410" t="s">
        <v>6270</v>
      </c>
      <c r="D3409" s="410" t="s">
        <v>1813</v>
      </c>
      <c r="E3409" s="410" t="s">
        <v>6279</v>
      </c>
      <c r="F3409" s="410" t="s">
        <v>6280</v>
      </c>
      <c r="G3409" s="416">
        <v>42856</v>
      </c>
      <c r="H3409" s="410" t="s">
        <v>606</v>
      </c>
      <c r="I3409" s="417">
        <v>0</v>
      </c>
      <c r="J3409" s="417">
        <v>0</v>
      </c>
      <c r="K3409" s="417">
        <v>0</v>
      </c>
      <c r="L3409" s="417">
        <v>0</v>
      </c>
      <c r="M3409" s="410"/>
      <c r="N3409" s="410">
        <v>7</v>
      </c>
      <c r="O3409" s="85"/>
      <c r="P3409" s="85"/>
      <c r="Q3409" s="85"/>
      <c r="R3409" s="85"/>
      <c r="S3409" s="85" t="s">
        <v>1768</v>
      </c>
    </row>
    <row r="3410" spans="1:19" ht="14.5" customHeight="1">
      <c r="A3410" s="82" t="str">
        <f t="shared" si="53"/>
        <v>C2307</v>
      </c>
      <c r="B3410" s="410" t="s">
        <v>6269</v>
      </c>
      <c r="C3410" s="410" t="s">
        <v>6270</v>
      </c>
      <c r="D3410" s="410" t="s">
        <v>1813</v>
      </c>
      <c r="E3410" s="410" t="s">
        <v>6281</v>
      </c>
      <c r="F3410" s="410" t="s">
        <v>6282</v>
      </c>
      <c r="G3410" s="416">
        <v>42856</v>
      </c>
      <c r="H3410" s="410" t="s">
        <v>606</v>
      </c>
      <c r="I3410" s="417">
        <v>0</v>
      </c>
      <c r="J3410" s="417">
        <v>0</v>
      </c>
      <c r="K3410" s="417">
        <v>0</v>
      </c>
      <c r="L3410" s="417">
        <v>0</v>
      </c>
      <c r="M3410" s="410"/>
      <c r="N3410" s="410">
        <v>7</v>
      </c>
      <c r="O3410" s="85"/>
      <c r="P3410" s="85"/>
      <c r="Q3410" s="85"/>
      <c r="R3410" s="85"/>
      <c r="S3410" s="85" t="s">
        <v>1768</v>
      </c>
    </row>
    <row r="3411" spans="1:19" ht="14.5" customHeight="1">
      <c r="A3411" s="82" t="str">
        <f t="shared" si="53"/>
        <v>C2307</v>
      </c>
      <c r="B3411" s="410" t="s">
        <v>6269</v>
      </c>
      <c r="C3411" s="410" t="s">
        <v>6270</v>
      </c>
      <c r="D3411" s="410" t="s">
        <v>1813</v>
      </c>
      <c r="E3411" s="410" t="s">
        <v>6283</v>
      </c>
      <c r="F3411" s="410" t="s">
        <v>6284</v>
      </c>
      <c r="G3411" s="416">
        <v>42856</v>
      </c>
      <c r="H3411" s="410" t="s">
        <v>606</v>
      </c>
      <c r="I3411" s="417">
        <v>0</v>
      </c>
      <c r="J3411" s="417">
        <v>0</v>
      </c>
      <c r="K3411" s="417">
        <v>0</v>
      </c>
      <c r="L3411" s="417">
        <v>0</v>
      </c>
      <c r="M3411" s="410"/>
      <c r="N3411" s="410">
        <v>7</v>
      </c>
      <c r="O3411" s="85"/>
      <c r="P3411" s="85"/>
      <c r="Q3411" s="85"/>
      <c r="R3411" s="85"/>
      <c r="S3411" s="85" t="s">
        <v>1768</v>
      </c>
    </row>
    <row r="3412" spans="1:19" ht="14.5" customHeight="1">
      <c r="A3412" s="82" t="str">
        <f t="shared" si="53"/>
        <v>C2307</v>
      </c>
      <c r="B3412" s="410" t="s">
        <v>6269</v>
      </c>
      <c r="C3412" s="410" t="s">
        <v>6270</v>
      </c>
      <c r="D3412" s="410" t="s">
        <v>1813</v>
      </c>
      <c r="E3412" s="410" t="s">
        <v>6285</v>
      </c>
      <c r="F3412" s="410" t="s">
        <v>6286</v>
      </c>
      <c r="G3412" s="416">
        <v>42856</v>
      </c>
      <c r="H3412" s="410" t="s">
        <v>606</v>
      </c>
      <c r="I3412" s="417">
        <v>0</v>
      </c>
      <c r="J3412" s="417">
        <v>0</v>
      </c>
      <c r="K3412" s="417">
        <v>0</v>
      </c>
      <c r="L3412" s="417">
        <v>0</v>
      </c>
      <c r="M3412" s="410"/>
      <c r="N3412" s="410">
        <v>7</v>
      </c>
      <c r="O3412" s="85"/>
      <c r="P3412" s="85"/>
      <c r="Q3412" s="85"/>
      <c r="R3412" s="85"/>
      <c r="S3412" s="85" t="s">
        <v>1768</v>
      </c>
    </row>
    <row r="3413" spans="1:19" ht="14.5" customHeight="1">
      <c r="A3413" s="82" t="str">
        <f t="shared" si="53"/>
        <v>C2307</v>
      </c>
      <c r="B3413" s="410" t="s">
        <v>6269</v>
      </c>
      <c r="C3413" s="410" t="s">
        <v>6270</v>
      </c>
      <c r="D3413" s="410" t="s">
        <v>1813</v>
      </c>
      <c r="E3413" s="410" t="s">
        <v>6287</v>
      </c>
      <c r="F3413" s="410" t="s">
        <v>6288</v>
      </c>
      <c r="G3413" s="416">
        <v>42856</v>
      </c>
      <c r="H3413" s="410" t="s">
        <v>606</v>
      </c>
      <c r="I3413" s="417">
        <v>0</v>
      </c>
      <c r="J3413" s="417">
        <v>0</v>
      </c>
      <c r="K3413" s="417">
        <v>0</v>
      </c>
      <c r="L3413" s="417">
        <v>0</v>
      </c>
      <c r="M3413" s="410"/>
      <c r="N3413" s="410">
        <v>7</v>
      </c>
      <c r="O3413" s="85"/>
      <c r="P3413" s="85"/>
      <c r="Q3413" s="85"/>
      <c r="R3413" s="85"/>
      <c r="S3413" s="85" t="s">
        <v>1768</v>
      </c>
    </row>
    <row r="3414" spans="1:19" ht="14.5" customHeight="1">
      <c r="A3414" s="82" t="str">
        <f t="shared" si="53"/>
        <v>C2307</v>
      </c>
      <c r="B3414" s="410" t="s">
        <v>6269</v>
      </c>
      <c r="C3414" s="410" t="s">
        <v>6270</v>
      </c>
      <c r="D3414" s="410" t="s">
        <v>1813</v>
      </c>
      <c r="E3414" s="410" t="s">
        <v>6289</v>
      </c>
      <c r="F3414" s="410" t="s">
        <v>6290</v>
      </c>
      <c r="G3414" s="416">
        <v>42856</v>
      </c>
      <c r="H3414" s="410" t="s">
        <v>606</v>
      </c>
      <c r="I3414" s="417">
        <v>0</v>
      </c>
      <c r="J3414" s="417">
        <v>0</v>
      </c>
      <c r="K3414" s="417">
        <v>0</v>
      </c>
      <c r="L3414" s="417">
        <v>0</v>
      </c>
      <c r="M3414" s="410"/>
      <c r="N3414" s="410">
        <v>7</v>
      </c>
      <c r="O3414" s="85"/>
      <c r="P3414" s="85"/>
      <c r="Q3414" s="85"/>
      <c r="R3414" s="85"/>
      <c r="S3414" s="85" t="s">
        <v>1768</v>
      </c>
    </row>
    <row r="3415" spans="1:19" ht="14.5" customHeight="1">
      <c r="A3415" s="82" t="str">
        <f t="shared" si="53"/>
        <v>C2307</v>
      </c>
      <c r="B3415" s="410" t="s">
        <v>6269</v>
      </c>
      <c r="C3415" s="410" t="s">
        <v>6270</v>
      </c>
      <c r="D3415" s="410" t="s">
        <v>1813</v>
      </c>
      <c r="E3415" s="410" t="s">
        <v>6291</v>
      </c>
      <c r="F3415" s="410" t="s">
        <v>6292</v>
      </c>
      <c r="G3415" s="416">
        <v>42856</v>
      </c>
      <c r="H3415" s="410" t="s">
        <v>606</v>
      </c>
      <c r="I3415" s="417">
        <v>0</v>
      </c>
      <c r="J3415" s="417">
        <v>0</v>
      </c>
      <c r="K3415" s="417">
        <v>0</v>
      </c>
      <c r="L3415" s="417">
        <v>0</v>
      </c>
      <c r="M3415" s="410"/>
      <c r="N3415" s="410">
        <v>7</v>
      </c>
      <c r="O3415" s="85"/>
      <c r="P3415" s="85"/>
      <c r="Q3415" s="85"/>
      <c r="R3415" s="85"/>
      <c r="S3415" s="85" t="s">
        <v>1768</v>
      </c>
    </row>
    <row r="3416" spans="1:19" ht="14.5" customHeight="1">
      <c r="A3416" s="103" t="str">
        <f t="shared" si="53"/>
        <v>C2307</v>
      </c>
      <c r="B3416" s="414" t="s">
        <v>6269</v>
      </c>
      <c r="C3416" s="414" t="s">
        <v>6270</v>
      </c>
      <c r="D3416" s="414" t="s">
        <v>1813</v>
      </c>
      <c r="E3416" s="414" t="s">
        <v>6271</v>
      </c>
      <c r="F3416" s="414" t="s">
        <v>6272</v>
      </c>
      <c r="G3416" s="418">
        <v>42856</v>
      </c>
      <c r="H3416" s="414" t="s">
        <v>606</v>
      </c>
      <c r="I3416" s="419">
        <v>0</v>
      </c>
      <c r="J3416" s="419">
        <v>0</v>
      </c>
      <c r="K3416" s="419">
        <v>0</v>
      </c>
      <c r="L3416" s="419">
        <v>0</v>
      </c>
      <c r="M3416" s="414"/>
      <c r="N3416" s="414">
        <v>7</v>
      </c>
      <c r="O3416" s="103"/>
      <c r="P3416" s="103"/>
      <c r="Q3416" s="103"/>
      <c r="R3416" s="103"/>
      <c r="S3416" s="103" t="s">
        <v>1768</v>
      </c>
    </row>
    <row r="3417" spans="1:19" ht="14.5" customHeight="1">
      <c r="A3417" s="103" t="str">
        <f t="shared" si="53"/>
        <v>C2307</v>
      </c>
      <c r="B3417" s="414" t="s">
        <v>6269</v>
      </c>
      <c r="C3417" s="414" t="s">
        <v>6270</v>
      </c>
      <c r="D3417" s="414" t="s">
        <v>1813</v>
      </c>
      <c r="E3417" s="414" t="s">
        <v>6273</v>
      </c>
      <c r="F3417" s="414" t="s">
        <v>6274</v>
      </c>
      <c r="G3417" s="418">
        <v>42856</v>
      </c>
      <c r="H3417" s="414" t="s">
        <v>606</v>
      </c>
      <c r="I3417" s="419">
        <v>0</v>
      </c>
      <c r="J3417" s="419">
        <v>0</v>
      </c>
      <c r="K3417" s="419">
        <v>0</v>
      </c>
      <c r="L3417" s="419">
        <v>0</v>
      </c>
      <c r="M3417" s="414"/>
      <c r="N3417" s="414">
        <v>7</v>
      </c>
      <c r="O3417" s="103"/>
      <c r="P3417" s="103"/>
      <c r="Q3417" s="103"/>
      <c r="R3417" s="103"/>
      <c r="S3417" s="103" t="s">
        <v>1768</v>
      </c>
    </row>
    <row r="3418" spans="1:19" ht="14.5" customHeight="1">
      <c r="A3418" s="103" t="str">
        <f t="shared" si="53"/>
        <v>C2307</v>
      </c>
      <c r="B3418" s="414" t="s">
        <v>6269</v>
      </c>
      <c r="C3418" s="414" t="s">
        <v>6270</v>
      </c>
      <c r="D3418" s="414" t="s">
        <v>1813</v>
      </c>
      <c r="E3418" s="414" t="s">
        <v>6275</v>
      </c>
      <c r="F3418" s="414" t="s">
        <v>6276</v>
      </c>
      <c r="G3418" s="418">
        <v>42856</v>
      </c>
      <c r="H3418" s="414" t="s">
        <v>606</v>
      </c>
      <c r="I3418" s="419">
        <v>0</v>
      </c>
      <c r="J3418" s="419">
        <v>0</v>
      </c>
      <c r="K3418" s="419">
        <v>0</v>
      </c>
      <c r="L3418" s="419">
        <v>0</v>
      </c>
      <c r="M3418" s="414"/>
      <c r="N3418" s="414">
        <v>7</v>
      </c>
      <c r="O3418" s="103"/>
      <c r="P3418" s="103"/>
      <c r="Q3418" s="103"/>
      <c r="R3418" s="103"/>
      <c r="S3418" s="103" t="s">
        <v>1768</v>
      </c>
    </row>
    <row r="3419" spans="1:19" ht="14.5" customHeight="1">
      <c r="A3419" s="103" t="str">
        <f t="shared" si="53"/>
        <v>C2307</v>
      </c>
      <c r="B3419" s="414" t="s">
        <v>6269</v>
      </c>
      <c r="C3419" s="414" t="s">
        <v>6270</v>
      </c>
      <c r="D3419" s="414" t="s">
        <v>1813</v>
      </c>
      <c r="E3419" s="414" t="s">
        <v>6277</v>
      </c>
      <c r="F3419" s="414" t="s">
        <v>6278</v>
      </c>
      <c r="G3419" s="418">
        <v>42856</v>
      </c>
      <c r="H3419" s="414" t="s">
        <v>606</v>
      </c>
      <c r="I3419" s="419">
        <v>0</v>
      </c>
      <c r="J3419" s="419">
        <v>0</v>
      </c>
      <c r="K3419" s="419">
        <v>0</v>
      </c>
      <c r="L3419" s="419">
        <v>0</v>
      </c>
      <c r="M3419" s="414"/>
      <c r="N3419" s="414">
        <v>7</v>
      </c>
      <c r="O3419" s="103"/>
      <c r="P3419" s="103"/>
      <c r="Q3419" s="103"/>
      <c r="R3419" s="103"/>
      <c r="S3419" s="103" t="s">
        <v>1768</v>
      </c>
    </row>
    <row r="3420" spans="1:19" ht="14.5" customHeight="1">
      <c r="A3420" s="103" t="str">
        <f t="shared" si="53"/>
        <v>C2307</v>
      </c>
      <c r="B3420" s="414" t="s">
        <v>6269</v>
      </c>
      <c r="C3420" s="414" t="s">
        <v>6270</v>
      </c>
      <c r="D3420" s="414" t="s">
        <v>1813</v>
      </c>
      <c r="E3420" s="414" t="s">
        <v>6279</v>
      </c>
      <c r="F3420" s="414" t="s">
        <v>6280</v>
      </c>
      <c r="G3420" s="418">
        <v>42856</v>
      </c>
      <c r="H3420" s="414" t="s">
        <v>606</v>
      </c>
      <c r="I3420" s="419">
        <v>0</v>
      </c>
      <c r="J3420" s="419">
        <v>0</v>
      </c>
      <c r="K3420" s="419">
        <v>0</v>
      </c>
      <c r="L3420" s="419">
        <v>0</v>
      </c>
      <c r="M3420" s="414"/>
      <c r="N3420" s="414">
        <v>7</v>
      </c>
      <c r="O3420" s="103"/>
      <c r="P3420" s="103"/>
      <c r="Q3420" s="103"/>
      <c r="R3420" s="103"/>
      <c r="S3420" s="103" t="s">
        <v>1768</v>
      </c>
    </row>
    <row r="3421" spans="1:19" ht="14.5" customHeight="1">
      <c r="A3421" s="103" t="str">
        <f t="shared" si="53"/>
        <v>C2307</v>
      </c>
      <c r="B3421" s="414" t="s">
        <v>6269</v>
      </c>
      <c r="C3421" s="414" t="s">
        <v>6270</v>
      </c>
      <c r="D3421" s="414" t="s">
        <v>1813</v>
      </c>
      <c r="E3421" s="414" t="s">
        <v>6281</v>
      </c>
      <c r="F3421" s="414" t="s">
        <v>6282</v>
      </c>
      <c r="G3421" s="418">
        <v>42856</v>
      </c>
      <c r="H3421" s="414" t="s">
        <v>606</v>
      </c>
      <c r="I3421" s="419">
        <v>0</v>
      </c>
      <c r="J3421" s="419">
        <v>0</v>
      </c>
      <c r="K3421" s="419">
        <v>0</v>
      </c>
      <c r="L3421" s="419">
        <v>0</v>
      </c>
      <c r="M3421" s="414"/>
      <c r="N3421" s="414">
        <v>7</v>
      </c>
      <c r="O3421" s="103"/>
      <c r="P3421" s="103"/>
      <c r="Q3421" s="103"/>
      <c r="R3421" s="103"/>
      <c r="S3421" s="103" t="s">
        <v>1768</v>
      </c>
    </row>
    <row r="3422" spans="1:19" ht="14.5" customHeight="1">
      <c r="A3422" s="103" t="str">
        <f t="shared" si="53"/>
        <v>C2307</v>
      </c>
      <c r="B3422" s="414" t="s">
        <v>6269</v>
      </c>
      <c r="C3422" s="414" t="s">
        <v>6270</v>
      </c>
      <c r="D3422" s="414" t="s">
        <v>1813</v>
      </c>
      <c r="E3422" s="414" t="s">
        <v>6283</v>
      </c>
      <c r="F3422" s="414" t="s">
        <v>6284</v>
      </c>
      <c r="G3422" s="418">
        <v>42856</v>
      </c>
      <c r="H3422" s="414" t="s">
        <v>606</v>
      </c>
      <c r="I3422" s="419">
        <v>0</v>
      </c>
      <c r="J3422" s="419">
        <v>0</v>
      </c>
      <c r="K3422" s="419">
        <v>0</v>
      </c>
      <c r="L3422" s="419">
        <v>0</v>
      </c>
      <c r="M3422" s="414"/>
      <c r="N3422" s="414">
        <v>7</v>
      </c>
      <c r="O3422" s="103"/>
      <c r="P3422" s="103"/>
      <c r="Q3422" s="103"/>
      <c r="R3422" s="103"/>
      <c r="S3422" s="103" t="s">
        <v>1768</v>
      </c>
    </row>
    <row r="3423" spans="1:19" ht="14.5" customHeight="1">
      <c r="A3423" s="103" t="str">
        <f t="shared" si="53"/>
        <v>C2307</v>
      </c>
      <c r="B3423" s="414" t="s">
        <v>6269</v>
      </c>
      <c r="C3423" s="414" t="s">
        <v>6270</v>
      </c>
      <c r="D3423" s="414" t="s">
        <v>1813</v>
      </c>
      <c r="E3423" s="414" t="s">
        <v>6285</v>
      </c>
      <c r="F3423" s="414" t="s">
        <v>6286</v>
      </c>
      <c r="G3423" s="418">
        <v>42856</v>
      </c>
      <c r="H3423" s="414" t="s">
        <v>606</v>
      </c>
      <c r="I3423" s="419">
        <v>0</v>
      </c>
      <c r="J3423" s="419">
        <v>0</v>
      </c>
      <c r="K3423" s="419">
        <v>0</v>
      </c>
      <c r="L3423" s="419">
        <v>0</v>
      </c>
      <c r="M3423" s="414"/>
      <c r="N3423" s="414">
        <v>7</v>
      </c>
      <c r="O3423" s="103"/>
      <c r="P3423" s="103"/>
      <c r="Q3423" s="103"/>
      <c r="R3423" s="103"/>
      <c r="S3423" s="103" t="s">
        <v>1768</v>
      </c>
    </row>
    <row r="3424" spans="1:19" ht="14.5" customHeight="1">
      <c r="A3424" s="103" t="str">
        <f t="shared" si="53"/>
        <v>C2307</v>
      </c>
      <c r="B3424" s="414" t="s">
        <v>6269</v>
      </c>
      <c r="C3424" s="414" t="s">
        <v>6270</v>
      </c>
      <c r="D3424" s="414" t="s">
        <v>1813</v>
      </c>
      <c r="E3424" s="414" t="s">
        <v>6287</v>
      </c>
      <c r="F3424" s="414" t="s">
        <v>6288</v>
      </c>
      <c r="G3424" s="418">
        <v>42856</v>
      </c>
      <c r="H3424" s="414" t="s">
        <v>606</v>
      </c>
      <c r="I3424" s="419">
        <v>0</v>
      </c>
      <c r="J3424" s="419">
        <v>0</v>
      </c>
      <c r="K3424" s="419">
        <v>0</v>
      </c>
      <c r="L3424" s="419">
        <v>0</v>
      </c>
      <c r="M3424" s="414"/>
      <c r="N3424" s="414">
        <v>7</v>
      </c>
      <c r="O3424" s="103"/>
      <c r="P3424" s="103"/>
      <c r="Q3424" s="103"/>
      <c r="R3424" s="103"/>
      <c r="S3424" s="103" t="s">
        <v>1768</v>
      </c>
    </row>
    <row r="3425" spans="1:19" ht="14.5" customHeight="1">
      <c r="A3425" s="103" t="str">
        <f t="shared" si="53"/>
        <v>C2307</v>
      </c>
      <c r="B3425" s="414" t="s">
        <v>6269</v>
      </c>
      <c r="C3425" s="414" t="s">
        <v>6270</v>
      </c>
      <c r="D3425" s="414" t="s">
        <v>1813</v>
      </c>
      <c r="E3425" s="414" t="s">
        <v>6289</v>
      </c>
      <c r="F3425" s="414" t="s">
        <v>6290</v>
      </c>
      <c r="G3425" s="418">
        <v>42856</v>
      </c>
      <c r="H3425" s="414" t="s">
        <v>606</v>
      </c>
      <c r="I3425" s="419">
        <v>0</v>
      </c>
      <c r="J3425" s="419">
        <v>0</v>
      </c>
      <c r="K3425" s="419">
        <v>0</v>
      </c>
      <c r="L3425" s="419">
        <v>0</v>
      </c>
      <c r="M3425" s="414"/>
      <c r="N3425" s="414">
        <v>7</v>
      </c>
      <c r="O3425" s="103"/>
      <c r="P3425" s="103"/>
      <c r="Q3425" s="103"/>
      <c r="R3425" s="103"/>
      <c r="S3425" s="103" t="s">
        <v>1768</v>
      </c>
    </row>
    <row r="3426" spans="1:19" ht="14.5" customHeight="1">
      <c r="A3426" s="103" t="str">
        <f t="shared" si="53"/>
        <v>C2307</v>
      </c>
      <c r="B3426" s="414" t="s">
        <v>6269</v>
      </c>
      <c r="C3426" s="414" t="s">
        <v>6270</v>
      </c>
      <c r="D3426" s="414" t="s">
        <v>1813</v>
      </c>
      <c r="E3426" s="414" t="s">
        <v>6291</v>
      </c>
      <c r="F3426" s="414" t="s">
        <v>6292</v>
      </c>
      <c r="G3426" s="418">
        <v>42856</v>
      </c>
      <c r="H3426" s="414" t="s">
        <v>606</v>
      </c>
      <c r="I3426" s="419">
        <v>0</v>
      </c>
      <c r="J3426" s="419">
        <v>0</v>
      </c>
      <c r="K3426" s="419">
        <v>0</v>
      </c>
      <c r="L3426" s="419">
        <v>0</v>
      </c>
      <c r="M3426" s="414"/>
      <c r="N3426" s="414">
        <v>7</v>
      </c>
      <c r="O3426" s="103"/>
      <c r="P3426" s="103"/>
      <c r="Q3426" s="103"/>
      <c r="R3426" s="103"/>
      <c r="S3426" s="103" t="s">
        <v>1768</v>
      </c>
    </row>
    <row r="3427" spans="1:19" ht="13" customHeight="1">
      <c r="A3427" s="82" t="str">
        <f t="shared" si="53"/>
        <v>C2308</v>
      </c>
      <c r="B3427" s="420" t="s">
        <v>6293</v>
      </c>
      <c r="C3427" s="421" t="s">
        <v>6294</v>
      </c>
      <c r="D3427" s="423"/>
      <c r="E3427" s="423"/>
      <c r="F3427" s="423"/>
      <c r="G3427" s="423"/>
      <c r="H3427" s="423"/>
      <c r="I3427" s="423">
        <v>12</v>
      </c>
      <c r="J3427" s="423">
        <v>12</v>
      </c>
      <c r="K3427" s="423">
        <v>6</v>
      </c>
      <c r="L3427" s="412"/>
      <c r="M3427" s="412"/>
      <c r="N3427" s="412"/>
      <c r="O3427" s="85"/>
      <c r="P3427" s="85"/>
      <c r="Q3427" s="85"/>
      <c r="R3427" s="85"/>
      <c r="S3427" s="85"/>
    </row>
    <row r="3428" spans="1:19" ht="13" customHeight="1">
      <c r="A3428" s="103" t="str">
        <f t="shared" si="53"/>
        <v>C2308</v>
      </c>
      <c r="B3428" s="424" t="s">
        <v>6293</v>
      </c>
      <c r="C3428" s="425" t="s">
        <v>6294</v>
      </c>
      <c r="D3428" s="427"/>
      <c r="E3428" s="427"/>
      <c r="F3428" s="427"/>
      <c r="G3428" s="427"/>
      <c r="H3428" s="427"/>
      <c r="I3428" s="427">
        <v>6</v>
      </c>
      <c r="J3428" s="427">
        <v>12</v>
      </c>
      <c r="K3428" s="427">
        <v>12</v>
      </c>
      <c r="L3428" s="413"/>
      <c r="M3428" s="413"/>
      <c r="N3428" s="413"/>
      <c r="O3428" s="103"/>
      <c r="P3428" s="103"/>
      <c r="Q3428" s="103"/>
      <c r="R3428" s="103"/>
      <c r="S3428" s="103"/>
    </row>
    <row r="3429" spans="1:19" ht="14.5" customHeight="1">
      <c r="A3429" s="82" t="str">
        <f t="shared" si="53"/>
        <v>C2308</v>
      </c>
      <c r="B3429" s="410" t="s">
        <v>6295</v>
      </c>
      <c r="C3429" s="410" t="s">
        <v>6296</v>
      </c>
      <c r="D3429" s="410" t="s">
        <v>1813</v>
      </c>
      <c r="E3429" s="410" t="s">
        <v>6297</v>
      </c>
      <c r="F3429" s="410" t="s">
        <v>6298</v>
      </c>
      <c r="G3429" s="416">
        <v>42856</v>
      </c>
      <c r="H3429" s="410" t="s">
        <v>606</v>
      </c>
      <c r="I3429" s="417">
        <v>0</v>
      </c>
      <c r="J3429" s="417">
        <v>0</v>
      </c>
      <c r="K3429" s="417">
        <v>0</v>
      </c>
      <c r="L3429" s="417">
        <v>0</v>
      </c>
      <c r="M3429" s="410"/>
      <c r="N3429" s="410">
        <v>7</v>
      </c>
      <c r="O3429" s="85"/>
      <c r="P3429" s="85"/>
      <c r="Q3429" s="85"/>
      <c r="R3429" s="85"/>
      <c r="S3429" s="85" t="s">
        <v>1768</v>
      </c>
    </row>
    <row r="3430" spans="1:19" ht="14.5" customHeight="1">
      <c r="A3430" s="82" t="str">
        <f t="shared" si="53"/>
        <v>C2308</v>
      </c>
      <c r="B3430" s="410" t="s">
        <v>6295</v>
      </c>
      <c r="C3430" s="410" t="s">
        <v>6296</v>
      </c>
      <c r="D3430" s="410" t="s">
        <v>1813</v>
      </c>
      <c r="E3430" s="410" t="s">
        <v>6299</v>
      </c>
      <c r="F3430" s="410" t="s">
        <v>6300</v>
      </c>
      <c r="G3430" s="416">
        <v>42856</v>
      </c>
      <c r="H3430" s="410" t="s">
        <v>606</v>
      </c>
      <c r="I3430" s="417">
        <v>0</v>
      </c>
      <c r="J3430" s="417">
        <v>0</v>
      </c>
      <c r="K3430" s="417">
        <v>0</v>
      </c>
      <c r="L3430" s="417">
        <v>0</v>
      </c>
      <c r="M3430" s="410"/>
      <c r="N3430" s="410">
        <v>7</v>
      </c>
      <c r="O3430" s="85"/>
      <c r="P3430" s="85"/>
      <c r="Q3430" s="85"/>
      <c r="R3430" s="85"/>
      <c r="S3430" s="85" t="s">
        <v>1768</v>
      </c>
    </row>
    <row r="3431" spans="1:19" ht="14.5" customHeight="1">
      <c r="A3431" s="82" t="str">
        <f t="shared" si="53"/>
        <v>C2308</v>
      </c>
      <c r="B3431" s="410" t="s">
        <v>6295</v>
      </c>
      <c r="C3431" s="410" t="s">
        <v>6296</v>
      </c>
      <c r="D3431" s="410" t="s">
        <v>1813</v>
      </c>
      <c r="E3431" s="410" t="s">
        <v>6301</v>
      </c>
      <c r="F3431" s="410" t="s">
        <v>6302</v>
      </c>
      <c r="G3431" s="416">
        <v>42856</v>
      </c>
      <c r="H3431" s="410" t="s">
        <v>606</v>
      </c>
      <c r="I3431" s="417">
        <v>0</v>
      </c>
      <c r="J3431" s="417">
        <v>0</v>
      </c>
      <c r="K3431" s="417">
        <v>0</v>
      </c>
      <c r="L3431" s="417">
        <v>0</v>
      </c>
      <c r="M3431" s="410"/>
      <c r="N3431" s="410">
        <v>7</v>
      </c>
      <c r="O3431" s="85"/>
      <c r="P3431" s="85"/>
      <c r="Q3431" s="85"/>
      <c r="R3431" s="85"/>
      <c r="S3431" s="85" t="s">
        <v>1768</v>
      </c>
    </row>
    <row r="3432" spans="1:19" ht="14.5" customHeight="1">
      <c r="A3432" s="82" t="str">
        <f t="shared" si="53"/>
        <v>C2308</v>
      </c>
      <c r="B3432" s="410" t="s">
        <v>6295</v>
      </c>
      <c r="C3432" s="410" t="s">
        <v>6296</v>
      </c>
      <c r="D3432" s="410" t="s">
        <v>1813</v>
      </c>
      <c r="E3432" s="410" t="s">
        <v>6303</v>
      </c>
      <c r="F3432" s="410" t="s">
        <v>6304</v>
      </c>
      <c r="G3432" s="416">
        <v>42856</v>
      </c>
      <c r="H3432" s="410" t="s">
        <v>606</v>
      </c>
      <c r="I3432" s="417">
        <v>0</v>
      </c>
      <c r="J3432" s="417">
        <v>0</v>
      </c>
      <c r="K3432" s="417">
        <v>0</v>
      </c>
      <c r="L3432" s="417">
        <v>0</v>
      </c>
      <c r="M3432" s="410"/>
      <c r="N3432" s="410">
        <v>7</v>
      </c>
      <c r="O3432" s="85"/>
      <c r="P3432" s="85"/>
      <c r="Q3432" s="85"/>
      <c r="R3432" s="85"/>
      <c r="S3432" s="85" t="s">
        <v>1768</v>
      </c>
    </row>
    <row r="3433" spans="1:19" ht="14.5" customHeight="1">
      <c r="A3433" s="82" t="str">
        <f t="shared" si="53"/>
        <v>C2308</v>
      </c>
      <c r="B3433" s="410" t="s">
        <v>6295</v>
      </c>
      <c r="C3433" s="410" t="s">
        <v>6296</v>
      </c>
      <c r="D3433" s="410" t="s">
        <v>1813</v>
      </c>
      <c r="E3433" s="410" t="s">
        <v>6305</v>
      </c>
      <c r="F3433" s="410" t="s">
        <v>6306</v>
      </c>
      <c r="G3433" s="416">
        <v>42856</v>
      </c>
      <c r="H3433" s="410" t="s">
        <v>606</v>
      </c>
      <c r="I3433" s="417">
        <v>0</v>
      </c>
      <c r="J3433" s="417">
        <v>0</v>
      </c>
      <c r="K3433" s="417">
        <v>0</v>
      </c>
      <c r="L3433" s="417">
        <v>0</v>
      </c>
      <c r="M3433" s="410"/>
      <c r="N3433" s="410">
        <v>7</v>
      </c>
      <c r="O3433" s="85"/>
      <c r="P3433" s="85"/>
      <c r="Q3433" s="85"/>
      <c r="R3433" s="85"/>
      <c r="S3433" s="85" t="s">
        <v>1768</v>
      </c>
    </row>
    <row r="3434" spans="1:19" ht="14.5" customHeight="1">
      <c r="A3434" s="82" t="str">
        <f t="shared" si="53"/>
        <v>C2308</v>
      </c>
      <c r="B3434" s="410" t="s">
        <v>6295</v>
      </c>
      <c r="C3434" s="410" t="s">
        <v>6296</v>
      </c>
      <c r="D3434" s="410" t="s">
        <v>1813</v>
      </c>
      <c r="E3434" s="410" t="s">
        <v>6307</v>
      </c>
      <c r="F3434" s="410" t="s">
        <v>6308</v>
      </c>
      <c r="G3434" s="416">
        <v>42856</v>
      </c>
      <c r="H3434" s="410" t="s">
        <v>606</v>
      </c>
      <c r="I3434" s="417">
        <v>0</v>
      </c>
      <c r="J3434" s="417">
        <v>0</v>
      </c>
      <c r="K3434" s="417">
        <v>0</v>
      </c>
      <c r="L3434" s="417">
        <v>0</v>
      </c>
      <c r="M3434" s="410"/>
      <c r="N3434" s="410">
        <v>7</v>
      </c>
      <c r="O3434" s="85"/>
      <c r="P3434" s="85"/>
      <c r="Q3434" s="85"/>
      <c r="R3434" s="85"/>
      <c r="S3434" s="85" t="s">
        <v>1768</v>
      </c>
    </row>
    <row r="3435" spans="1:19" ht="14.5" customHeight="1">
      <c r="A3435" s="82" t="str">
        <f t="shared" si="53"/>
        <v>C2308</v>
      </c>
      <c r="B3435" s="410" t="s">
        <v>6295</v>
      </c>
      <c r="C3435" s="410" t="s">
        <v>6296</v>
      </c>
      <c r="D3435" s="410" t="s">
        <v>1813</v>
      </c>
      <c r="E3435" s="410" t="s">
        <v>6309</v>
      </c>
      <c r="F3435" s="410" t="s">
        <v>6310</v>
      </c>
      <c r="G3435" s="416">
        <v>42856</v>
      </c>
      <c r="H3435" s="410" t="s">
        <v>606</v>
      </c>
      <c r="I3435" s="417">
        <v>0</v>
      </c>
      <c r="J3435" s="417">
        <v>0</v>
      </c>
      <c r="K3435" s="417">
        <v>0</v>
      </c>
      <c r="L3435" s="417">
        <v>0</v>
      </c>
      <c r="M3435" s="410"/>
      <c r="N3435" s="410">
        <v>7</v>
      </c>
      <c r="O3435" s="85"/>
      <c r="P3435" s="85"/>
      <c r="Q3435" s="85"/>
      <c r="R3435" s="85"/>
      <c r="S3435" s="85" t="s">
        <v>1768</v>
      </c>
    </row>
    <row r="3436" spans="1:19" ht="14.5" customHeight="1">
      <c r="A3436" s="82" t="str">
        <f t="shared" si="53"/>
        <v>C2308</v>
      </c>
      <c r="B3436" s="410" t="s">
        <v>6295</v>
      </c>
      <c r="C3436" s="410" t="s">
        <v>6296</v>
      </c>
      <c r="D3436" s="410" t="s">
        <v>1813</v>
      </c>
      <c r="E3436" s="410" t="s">
        <v>6311</v>
      </c>
      <c r="F3436" s="410" t="s">
        <v>6312</v>
      </c>
      <c r="G3436" s="416">
        <v>42856</v>
      </c>
      <c r="H3436" s="410" t="s">
        <v>606</v>
      </c>
      <c r="I3436" s="417">
        <v>0</v>
      </c>
      <c r="J3436" s="417">
        <v>0</v>
      </c>
      <c r="K3436" s="417">
        <v>0</v>
      </c>
      <c r="L3436" s="417">
        <v>0</v>
      </c>
      <c r="M3436" s="410"/>
      <c r="N3436" s="410">
        <v>7</v>
      </c>
      <c r="O3436" s="85"/>
      <c r="P3436" s="85"/>
      <c r="Q3436" s="85"/>
      <c r="R3436" s="85"/>
      <c r="S3436" s="85" t="s">
        <v>1768</v>
      </c>
    </row>
    <row r="3437" spans="1:19" ht="14.5" customHeight="1">
      <c r="A3437" s="82" t="str">
        <f t="shared" si="53"/>
        <v>C2308</v>
      </c>
      <c r="B3437" s="410" t="s">
        <v>6295</v>
      </c>
      <c r="C3437" s="410" t="s">
        <v>6296</v>
      </c>
      <c r="D3437" s="410" t="s">
        <v>1813</v>
      </c>
      <c r="E3437" s="410" t="s">
        <v>6313</v>
      </c>
      <c r="F3437" s="410" t="s">
        <v>6314</v>
      </c>
      <c r="G3437" s="416">
        <v>42856</v>
      </c>
      <c r="H3437" s="410" t="s">
        <v>606</v>
      </c>
      <c r="I3437" s="417">
        <v>0</v>
      </c>
      <c r="J3437" s="417">
        <v>0</v>
      </c>
      <c r="K3437" s="417">
        <v>0</v>
      </c>
      <c r="L3437" s="417">
        <v>0</v>
      </c>
      <c r="M3437" s="410"/>
      <c r="N3437" s="410">
        <v>7</v>
      </c>
      <c r="O3437" s="85"/>
      <c r="P3437" s="85"/>
      <c r="Q3437" s="85"/>
      <c r="R3437" s="85"/>
      <c r="S3437" s="85" t="s">
        <v>1768</v>
      </c>
    </row>
    <row r="3438" spans="1:19" ht="14.5" customHeight="1">
      <c r="A3438" s="82" t="str">
        <f t="shared" si="53"/>
        <v>C2308</v>
      </c>
      <c r="B3438" s="410" t="s">
        <v>6295</v>
      </c>
      <c r="C3438" s="410" t="s">
        <v>6296</v>
      </c>
      <c r="D3438" s="410" t="s">
        <v>1813</v>
      </c>
      <c r="E3438" s="410" t="s">
        <v>6315</v>
      </c>
      <c r="F3438" s="410" t="s">
        <v>6316</v>
      </c>
      <c r="G3438" s="416">
        <v>42856</v>
      </c>
      <c r="H3438" s="410" t="s">
        <v>606</v>
      </c>
      <c r="I3438" s="417">
        <v>0</v>
      </c>
      <c r="J3438" s="417">
        <v>0</v>
      </c>
      <c r="K3438" s="417">
        <v>0</v>
      </c>
      <c r="L3438" s="417">
        <v>0</v>
      </c>
      <c r="M3438" s="410"/>
      <c r="N3438" s="410">
        <v>7</v>
      </c>
      <c r="O3438" s="85"/>
      <c r="P3438" s="85"/>
      <c r="Q3438" s="85"/>
      <c r="R3438" s="85"/>
      <c r="S3438" s="85" t="s">
        <v>1768</v>
      </c>
    </row>
    <row r="3439" spans="1:19" ht="14.5" customHeight="1">
      <c r="A3439" s="82" t="str">
        <f t="shared" si="53"/>
        <v>C2308</v>
      </c>
      <c r="B3439" s="410" t="s">
        <v>6295</v>
      </c>
      <c r="C3439" s="410" t="s">
        <v>6296</v>
      </c>
      <c r="D3439" s="410" t="s">
        <v>1813</v>
      </c>
      <c r="E3439" s="410" t="s">
        <v>6317</v>
      </c>
      <c r="F3439" s="410" t="s">
        <v>6318</v>
      </c>
      <c r="G3439" s="416">
        <v>42856</v>
      </c>
      <c r="H3439" s="410" t="s">
        <v>606</v>
      </c>
      <c r="I3439" s="417">
        <v>0</v>
      </c>
      <c r="J3439" s="417">
        <v>0</v>
      </c>
      <c r="K3439" s="417">
        <v>0</v>
      </c>
      <c r="L3439" s="417">
        <v>0</v>
      </c>
      <c r="M3439" s="410"/>
      <c r="N3439" s="410">
        <v>7</v>
      </c>
      <c r="O3439" s="85"/>
      <c r="P3439" s="85"/>
      <c r="Q3439" s="85"/>
      <c r="R3439" s="85"/>
      <c r="S3439" s="85" t="s">
        <v>1768</v>
      </c>
    </row>
    <row r="3440" spans="1:19" ht="14.5" customHeight="1">
      <c r="A3440" s="103" t="str">
        <f t="shared" si="53"/>
        <v>C2308</v>
      </c>
      <c r="B3440" s="414" t="s">
        <v>6295</v>
      </c>
      <c r="C3440" s="414" t="s">
        <v>6296</v>
      </c>
      <c r="D3440" s="414" t="s">
        <v>1813</v>
      </c>
      <c r="E3440" s="414" t="s">
        <v>6297</v>
      </c>
      <c r="F3440" s="414" t="s">
        <v>6298</v>
      </c>
      <c r="G3440" s="418">
        <v>42856</v>
      </c>
      <c r="H3440" s="414" t="s">
        <v>606</v>
      </c>
      <c r="I3440" s="419">
        <v>0</v>
      </c>
      <c r="J3440" s="419">
        <v>0</v>
      </c>
      <c r="K3440" s="419">
        <v>0</v>
      </c>
      <c r="L3440" s="419">
        <v>0</v>
      </c>
      <c r="M3440" s="414"/>
      <c r="N3440" s="414">
        <v>7</v>
      </c>
      <c r="O3440" s="103"/>
      <c r="P3440" s="103"/>
      <c r="Q3440" s="103"/>
      <c r="R3440" s="103"/>
      <c r="S3440" s="103" t="s">
        <v>1768</v>
      </c>
    </row>
    <row r="3441" spans="1:19" ht="14.5" customHeight="1">
      <c r="A3441" s="103" t="str">
        <f t="shared" si="53"/>
        <v>C2308</v>
      </c>
      <c r="B3441" s="414" t="s">
        <v>6295</v>
      </c>
      <c r="C3441" s="414" t="s">
        <v>6296</v>
      </c>
      <c r="D3441" s="414" t="s">
        <v>1813</v>
      </c>
      <c r="E3441" s="414" t="s">
        <v>6299</v>
      </c>
      <c r="F3441" s="414" t="s">
        <v>6300</v>
      </c>
      <c r="G3441" s="418">
        <v>42856</v>
      </c>
      <c r="H3441" s="414" t="s">
        <v>606</v>
      </c>
      <c r="I3441" s="419">
        <v>0</v>
      </c>
      <c r="J3441" s="419">
        <v>0</v>
      </c>
      <c r="K3441" s="419">
        <v>0</v>
      </c>
      <c r="L3441" s="419">
        <v>0</v>
      </c>
      <c r="M3441" s="414"/>
      <c r="N3441" s="414">
        <v>7</v>
      </c>
      <c r="O3441" s="103"/>
      <c r="P3441" s="103"/>
      <c r="Q3441" s="103"/>
      <c r="R3441" s="103"/>
      <c r="S3441" s="103" t="s">
        <v>1768</v>
      </c>
    </row>
    <row r="3442" spans="1:19" ht="14.5" customHeight="1">
      <c r="A3442" s="103" t="str">
        <f t="shared" si="53"/>
        <v>C2308</v>
      </c>
      <c r="B3442" s="414" t="s">
        <v>6295</v>
      </c>
      <c r="C3442" s="414" t="s">
        <v>6296</v>
      </c>
      <c r="D3442" s="414" t="s">
        <v>1813</v>
      </c>
      <c r="E3442" s="414" t="s">
        <v>6301</v>
      </c>
      <c r="F3442" s="414" t="s">
        <v>6302</v>
      </c>
      <c r="G3442" s="418">
        <v>42856</v>
      </c>
      <c r="H3442" s="414" t="s">
        <v>606</v>
      </c>
      <c r="I3442" s="419">
        <v>0</v>
      </c>
      <c r="J3442" s="419">
        <v>0</v>
      </c>
      <c r="K3442" s="419">
        <v>0</v>
      </c>
      <c r="L3442" s="419">
        <v>0</v>
      </c>
      <c r="M3442" s="414"/>
      <c r="N3442" s="414">
        <v>7</v>
      </c>
      <c r="O3442" s="103"/>
      <c r="P3442" s="103"/>
      <c r="Q3442" s="103"/>
      <c r="R3442" s="103"/>
      <c r="S3442" s="103" t="s">
        <v>1768</v>
      </c>
    </row>
    <row r="3443" spans="1:19" ht="14.5" customHeight="1">
      <c r="A3443" s="103" t="str">
        <f t="shared" si="53"/>
        <v>C2308</v>
      </c>
      <c r="B3443" s="414" t="s">
        <v>6295</v>
      </c>
      <c r="C3443" s="414" t="s">
        <v>6296</v>
      </c>
      <c r="D3443" s="414" t="s">
        <v>1813</v>
      </c>
      <c r="E3443" s="414" t="s">
        <v>6303</v>
      </c>
      <c r="F3443" s="414" t="s">
        <v>6304</v>
      </c>
      <c r="G3443" s="418">
        <v>42856</v>
      </c>
      <c r="H3443" s="414" t="s">
        <v>606</v>
      </c>
      <c r="I3443" s="419">
        <v>0</v>
      </c>
      <c r="J3443" s="419">
        <v>0</v>
      </c>
      <c r="K3443" s="419">
        <v>0</v>
      </c>
      <c r="L3443" s="419">
        <v>0</v>
      </c>
      <c r="M3443" s="414"/>
      <c r="N3443" s="414">
        <v>7</v>
      </c>
      <c r="O3443" s="103"/>
      <c r="P3443" s="103"/>
      <c r="Q3443" s="103"/>
      <c r="R3443" s="103"/>
      <c r="S3443" s="103" t="s">
        <v>1768</v>
      </c>
    </row>
    <row r="3444" spans="1:19" ht="14.5" customHeight="1">
      <c r="A3444" s="103" t="str">
        <f t="shared" si="53"/>
        <v>C2308</v>
      </c>
      <c r="B3444" s="414" t="s">
        <v>6295</v>
      </c>
      <c r="C3444" s="414" t="s">
        <v>6296</v>
      </c>
      <c r="D3444" s="414" t="s">
        <v>1813</v>
      </c>
      <c r="E3444" s="414" t="s">
        <v>6305</v>
      </c>
      <c r="F3444" s="414" t="s">
        <v>6306</v>
      </c>
      <c r="G3444" s="418">
        <v>42856</v>
      </c>
      <c r="H3444" s="414" t="s">
        <v>606</v>
      </c>
      <c r="I3444" s="419">
        <v>0</v>
      </c>
      <c r="J3444" s="419">
        <v>0</v>
      </c>
      <c r="K3444" s="419">
        <v>0</v>
      </c>
      <c r="L3444" s="419">
        <v>0</v>
      </c>
      <c r="M3444" s="414"/>
      <c r="N3444" s="414">
        <v>7</v>
      </c>
      <c r="O3444" s="103"/>
      <c r="P3444" s="103"/>
      <c r="Q3444" s="103"/>
      <c r="R3444" s="103"/>
      <c r="S3444" s="103" t="s">
        <v>1768</v>
      </c>
    </row>
    <row r="3445" spans="1:19" ht="14.5" customHeight="1">
      <c r="A3445" s="103" t="str">
        <f t="shared" si="53"/>
        <v>C2308</v>
      </c>
      <c r="B3445" s="414" t="s">
        <v>6295</v>
      </c>
      <c r="C3445" s="414" t="s">
        <v>6296</v>
      </c>
      <c r="D3445" s="414" t="s">
        <v>1813</v>
      </c>
      <c r="E3445" s="414" t="s">
        <v>6307</v>
      </c>
      <c r="F3445" s="414" t="s">
        <v>6308</v>
      </c>
      <c r="G3445" s="418">
        <v>42856</v>
      </c>
      <c r="H3445" s="414" t="s">
        <v>606</v>
      </c>
      <c r="I3445" s="419">
        <v>0</v>
      </c>
      <c r="J3445" s="419">
        <v>0</v>
      </c>
      <c r="K3445" s="419">
        <v>0</v>
      </c>
      <c r="L3445" s="419">
        <v>0</v>
      </c>
      <c r="M3445" s="414"/>
      <c r="N3445" s="414">
        <v>7</v>
      </c>
      <c r="O3445" s="103"/>
      <c r="P3445" s="103"/>
      <c r="Q3445" s="103"/>
      <c r="R3445" s="103"/>
      <c r="S3445" s="103" t="s">
        <v>1768</v>
      </c>
    </row>
    <row r="3446" spans="1:19" ht="14.5" customHeight="1">
      <c r="A3446" s="103" t="str">
        <f t="shared" si="53"/>
        <v>C2308</v>
      </c>
      <c r="B3446" s="414" t="s">
        <v>6295</v>
      </c>
      <c r="C3446" s="414" t="s">
        <v>6296</v>
      </c>
      <c r="D3446" s="414" t="s">
        <v>1813</v>
      </c>
      <c r="E3446" s="414" t="s">
        <v>6309</v>
      </c>
      <c r="F3446" s="414" t="s">
        <v>6310</v>
      </c>
      <c r="G3446" s="418">
        <v>42856</v>
      </c>
      <c r="H3446" s="414" t="s">
        <v>606</v>
      </c>
      <c r="I3446" s="419">
        <v>0</v>
      </c>
      <c r="J3446" s="419">
        <v>0</v>
      </c>
      <c r="K3446" s="419">
        <v>0</v>
      </c>
      <c r="L3446" s="419">
        <v>0</v>
      </c>
      <c r="M3446" s="414"/>
      <c r="N3446" s="414">
        <v>7</v>
      </c>
      <c r="O3446" s="103"/>
      <c r="P3446" s="103"/>
      <c r="Q3446" s="103"/>
      <c r="R3446" s="103"/>
      <c r="S3446" s="103" t="s">
        <v>1768</v>
      </c>
    </row>
    <row r="3447" spans="1:19" ht="14.5" customHeight="1">
      <c r="A3447" s="103" t="str">
        <f t="shared" si="53"/>
        <v>C2308</v>
      </c>
      <c r="B3447" s="414" t="s">
        <v>6295</v>
      </c>
      <c r="C3447" s="414" t="s">
        <v>6296</v>
      </c>
      <c r="D3447" s="414" t="s">
        <v>1813</v>
      </c>
      <c r="E3447" s="414" t="s">
        <v>6311</v>
      </c>
      <c r="F3447" s="414" t="s">
        <v>6312</v>
      </c>
      <c r="G3447" s="418">
        <v>42856</v>
      </c>
      <c r="H3447" s="414" t="s">
        <v>606</v>
      </c>
      <c r="I3447" s="419">
        <v>0</v>
      </c>
      <c r="J3447" s="419">
        <v>0</v>
      </c>
      <c r="K3447" s="419">
        <v>0</v>
      </c>
      <c r="L3447" s="419">
        <v>0</v>
      </c>
      <c r="M3447" s="414"/>
      <c r="N3447" s="414">
        <v>7</v>
      </c>
      <c r="O3447" s="103"/>
      <c r="P3447" s="103"/>
      <c r="Q3447" s="103"/>
      <c r="R3447" s="103"/>
      <c r="S3447" s="103" t="s">
        <v>1768</v>
      </c>
    </row>
    <row r="3448" spans="1:19" ht="14.5" customHeight="1">
      <c r="A3448" s="103" t="str">
        <f t="shared" si="53"/>
        <v>C2308</v>
      </c>
      <c r="B3448" s="414" t="s">
        <v>6295</v>
      </c>
      <c r="C3448" s="414" t="s">
        <v>6296</v>
      </c>
      <c r="D3448" s="414" t="s">
        <v>1813</v>
      </c>
      <c r="E3448" s="414" t="s">
        <v>6313</v>
      </c>
      <c r="F3448" s="414" t="s">
        <v>6314</v>
      </c>
      <c r="G3448" s="418">
        <v>42856</v>
      </c>
      <c r="H3448" s="414" t="s">
        <v>606</v>
      </c>
      <c r="I3448" s="419">
        <v>0</v>
      </c>
      <c r="J3448" s="419">
        <v>0</v>
      </c>
      <c r="K3448" s="419">
        <v>0</v>
      </c>
      <c r="L3448" s="419">
        <v>0</v>
      </c>
      <c r="M3448" s="414"/>
      <c r="N3448" s="414">
        <v>7</v>
      </c>
      <c r="O3448" s="103"/>
      <c r="P3448" s="103"/>
      <c r="Q3448" s="103"/>
      <c r="R3448" s="103"/>
      <c r="S3448" s="103" t="s">
        <v>1768</v>
      </c>
    </row>
    <row r="3449" spans="1:19" ht="14.5" customHeight="1">
      <c r="A3449" s="103" t="str">
        <f t="shared" si="53"/>
        <v>C2308</v>
      </c>
      <c r="B3449" s="414" t="s">
        <v>6295</v>
      </c>
      <c r="C3449" s="414" t="s">
        <v>6296</v>
      </c>
      <c r="D3449" s="414" t="s">
        <v>1813</v>
      </c>
      <c r="E3449" s="414" t="s">
        <v>6315</v>
      </c>
      <c r="F3449" s="414" t="s">
        <v>6316</v>
      </c>
      <c r="G3449" s="418">
        <v>42856</v>
      </c>
      <c r="H3449" s="414" t="s">
        <v>606</v>
      </c>
      <c r="I3449" s="419">
        <v>0</v>
      </c>
      <c r="J3449" s="419">
        <v>0</v>
      </c>
      <c r="K3449" s="419">
        <v>0</v>
      </c>
      <c r="L3449" s="419">
        <v>0</v>
      </c>
      <c r="M3449" s="414"/>
      <c r="N3449" s="414">
        <v>7</v>
      </c>
      <c r="O3449" s="103"/>
      <c r="P3449" s="103"/>
      <c r="Q3449" s="103"/>
      <c r="R3449" s="103"/>
      <c r="S3449" s="103" t="s">
        <v>1768</v>
      </c>
    </row>
    <row r="3450" spans="1:19" ht="14.5" customHeight="1">
      <c r="A3450" s="103" t="str">
        <f t="shared" si="53"/>
        <v>C2308</v>
      </c>
      <c r="B3450" s="414" t="s">
        <v>6295</v>
      </c>
      <c r="C3450" s="414" t="s">
        <v>6296</v>
      </c>
      <c r="D3450" s="414" t="s">
        <v>1813</v>
      </c>
      <c r="E3450" s="414" t="s">
        <v>6317</v>
      </c>
      <c r="F3450" s="414" t="s">
        <v>6318</v>
      </c>
      <c r="G3450" s="418">
        <v>42856</v>
      </c>
      <c r="H3450" s="414" t="s">
        <v>606</v>
      </c>
      <c r="I3450" s="419">
        <v>0</v>
      </c>
      <c r="J3450" s="419">
        <v>0</v>
      </c>
      <c r="K3450" s="419">
        <v>0</v>
      </c>
      <c r="L3450" s="419">
        <v>0</v>
      </c>
      <c r="M3450" s="414"/>
      <c r="N3450" s="414">
        <v>7</v>
      </c>
      <c r="O3450" s="103"/>
      <c r="P3450" s="103"/>
      <c r="Q3450" s="103"/>
      <c r="R3450" s="103"/>
      <c r="S3450" s="103" t="s">
        <v>1768</v>
      </c>
    </row>
    <row r="3451" spans="1:19" ht="14.5" customHeight="1">
      <c r="A3451" s="82" t="str">
        <f t="shared" si="53"/>
        <v>C2321</v>
      </c>
      <c r="B3451" s="410" t="s">
        <v>6319</v>
      </c>
      <c r="C3451" s="410" t="s">
        <v>6320</v>
      </c>
      <c r="D3451" s="410" t="s">
        <v>2018</v>
      </c>
      <c r="E3451" s="410" t="s">
        <v>6321</v>
      </c>
      <c r="F3451" s="410" t="s">
        <v>6322</v>
      </c>
      <c r="G3451" s="416">
        <v>44835</v>
      </c>
      <c r="H3451" s="410" t="s">
        <v>606</v>
      </c>
      <c r="I3451" s="417">
        <v>30</v>
      </c>
      <c r="J3451" s="417">
        <v>20</v>
      </c>
      <c r="K3451" s="417">
        <v>72</v>
      </c>
      <c r="L3451" s="417">
        <v>0</v>
      </c>
      <c r="M3451" s="410"/>
      <c r="N3451" s="410">
        <v>7</v>
      </c>
      <c r="O3451" s="85"/>
      <c r="P3451" s="85"/>
      <c r="Q3451" s="85"/>
      <c r="R3451" s="85"/>
      <c r="S3451" s="85" t="s">
        <v>1768</v>
      </c>
    </row>
    <row r="3452" spans="1:19" ht="14.5" customHeight="1">
      <c r="A3452" s="82" t="str">
        <f t="shared" si="53"/>
        <v>C2321</v>
      </c>
      <c r="B3452" s="410" t="s">
        <v>6319</v>
      </c>
      <c r="C3452" s="410" t="s">
        <v>6323</v>
      </c>
      <c r="D3452" s="410" t="s">
        <v>2018</v>
      </c>
      <c r="E3452" s="410" t="s">
        <v>6324</v>
      </c>
      <c r="F3452" s="410" t="s">
        <v>6325</v>
      </c>
      <c r="G3452" s="416">
        <v>44835</v>
      </c>
      <c r="H3452" s="410" t="s">
        <v>606</v>
      </c>
      <c r="I3452" s="417">
        <v>30</v>
      </c>
      <c r="J3452" s="417">
        <v>20</v>
      </c>
      <c r="K3452" s="417">
        <v>72</v>
      </c>
      <c r="L3452" s="417">
        <v>0</v>
      </c>
      <c r="M3452" s="410"/>
      <c r="N3452" s="410" t="s">
        <v>4095</v>
      </c>
      <c r="O3452" s="85"/>
      <c r="P3452" s="85"/>
      <c r="Q3452" s="85"/>
      <c r="R3452" s="85"/>
      <c r="S3452" s="85" t="s">
        <v>1768</v>
      </c>
    </row>
    <row r="3453" spans="1:19" ht="14.5" customHeight="1">
      <c r="A3453" s="103" t="str">
        <f t="shared" si="53"/>
        <v>C2321</v>
      </c>
      <c r="B3453" s="414" t="s">
        <v>6319</v>
      </c>
      <c r="C3453" s="414" t="s">
        <v>6320</v>
      </c>
      <c r="D3453" s="414" t="s">
        <v>2018</v>
      </c>
      <c r="E3453" s="414" t="s">
        <v>6321</v>
      </c>
      <c r="F3453" s="414" t="s">
        <v>6322</v>
      </c>
      <c r="G3453" s="418">
        <v>44835</v>
      </c>
      <c r="H3453" s="414" t="s">
        <v>606</v>
      </c>
      <c r="I3453" s="419">
        <v>72</v>
      </c>
      <c r="J3453" s="419">
        <v>30</v>
      </c>
      <c r="K3453" s="419">
        <v>20</v>
      </c>
      <c r="L3453" s="419">
        <v>0</v>
      </c>
      <c r="M3453" s="414"/>
      <c r="N3453" s="414">
        <v>7</v>
      </c>
      <c r="O3453" s="103"/>
      <c r="P3453" s="103"/>
      <c r="Q3453" s="103"/>
      <c r="R3453" s="103"/>
      <c r="S3453" s="103" t="s">
        <v>1768</v>
      </c>
    </row>
    <row r="3454" spans="1:19" ht="14.5" customHeight="1">
      <c r="A3454" s="103" t="str">
        <f t="shared" si="53"/>
        <v>C2321</v>
      </c>
      <c r="B3454" s="414" t="s">
        <v>6319</v>
      </c>
      <c r="C3454" s="414" t="s">
        <v>6323</v>
      </c>
      <c r="D3454" s="414" t="s">
        <v>2018</v>
      </c>
      <c r="E3454" s="414" t="s">
        <v>6324</v>
      </c>
      <c r="F3454" s="414" t="s">
        <v>6325</v>
      </c>
      <c r="G3454" s="418">
        <v>44835</v>
      </c>
      <c r="H3454" s="414" t="s">
        <v>606</v>
      </c>
      <c r="I3454" s="419">
        <v>72</v>
      </c>
      <c r="J3454" s="419">
        <v>30</v>
      </c>
      <c r="K3454" s="419">
        <v>20</v>
      </c>
      <c r="L3454" s="419">
        <v>0</v>
      </c>
      <c r="M3454" s="414"/>
      <c r="N3454" s="414" t="s">
        <v>4095</v>
      </c>
      <c r="O3454" s="103"/>
      <c r="P3454" s="103"/>
      <c r="Q3454" s="103"/>
      <c r="R3454" s="103"/>
      <c r="S3454" s="103" t="s">
        <v>1768</v>
      </c>
    </row>
    <row r="3455" spans="1:19" ht="14.5" customHeight="1">
      <c r="A3455" s="82" t="str">
        <f t="shared" si="53"/>
        <v>C2360</v>
      </c>
      <c r="B3455" s="410" t="s">
        <v>6326</v>
      </c>
      <c r="C3455" s="410" t="s">
        <v>6327</v>
      </c>
      <c r="D3455" s="410" t="s">
        <v>1813</v>
      </c>
      <c r="E3455" s="410" t="s">
        <v>6328</v>
      </c>
      <c r="F3455" s="410" t="s">
        <v>6329</v>
      </c>
      <c r="G3455" s="416">
        <v>46388</v>
      </c>
      <c r="H3455" s="410" t="s">
        <v>606</v>
      </c>
      <c r="I3455" s="417">
        <v>8</v>
      </c>
      <c r="J3455" s="417">
        <v>4</v>
      </c>
      <c r="K3455" s="417">
        <v>2</v>
      </c>
      <c r="L3455" s="417">
        <v>2</v>
      </c>
      <c r="M3455" s="410" t="s">
        <v>115</v>
      </c>
      <c r="N3455" s="410" t="s">
        <v>116</v>
      </c>
      <c r="O3455" s="85"/>
      <c r="P3455" s="85" t="s">
        <v>1882</v>
      </c>
      <c r="Q3455" s="85" t="s">
        <v>1882</v>
      </c>
      <c r="R3455" s="85" t="s">
        <v>1883</v>
      </c>
      <c r="S3455" s="85" t="s">
        <v>1768</v>
      </c>
    </row>
    <row r="3456" spans="1:19" ht="14.5" customHeight="1">
      <c r="A3456" s="103" t="str">
        <f t="shared" si="53"/>
        <v>C2360</v>
      </c>
      <c r="B3456" s="414" t="s">
        <v>6326</v>
      </c>
      <c r="C3456" s="414" t="s">
        <v>6327</v>
      </c>
      <c r="D3456" s="414" t="s">
        <v>1813</v>
      </c>
      <c r="E3456" s="414" t="s">
        <v>6328</v>
      </c>
      <c r="F3456" s="414" t="s">
        <v>6329</v>
      </c>
      <c r="G3456" s="418">
        <v>46388</v>
      </c>
      <c r="H3456" s="414" t="s">
        <v>606</v>
      </c>
      <c r="I3456" s="419">
        <v>2</v>
      </c>
      <c r="J3456" s="419">
        <v>8</v>
      </c>
      <c r="K3456" s="419">
        <v>4</v>
      </c>
      <c r="L3456" s="419">
        <v>2</v>
      </c>
      <c r="M3456" s="414" t="s">
        <v>115</v>
      </c>
      <c r="N3456" s="414" t="s">
        <v>116</v>
      </c>
      <c r="O3456" s="103"/>
      <c r="P3456" s="103" t="s">
        <v>1882</v>
      </c>
      <c r="Q3456" s="103" t="s">
        <v>1882</v>
      </c>
      <c r="R3456" s="103" t="s">
        <v>1883</v>
      </c>
      <c r="S3456" s="103" t="s">
        <v>1768</v>
      </c>
    </row>
    <row r="3457" spans="1:19" ht="14.5" customHeight="1">
      <c r="A3457" s="82" t="str">
        <f t="shared" si="53"/>
        <v>C2375</v>
      </c>
      <c r="B3457" s="410" t="s">
        <v>6330</v>
      </c>
      <c r="C3457" s="410" t="s">
        <v>6331</v>
      </c>
      <c r="D3457" s="410" t="s">
        <v>1813</v>
      </c>
      <c r="E3457" s="410" t="s">
        <v>6332</v>
      </c>
      <c r="F3457" s="410" t="s">
        <v>6333</v>
      </c>
      <c r="G3457" s="416">
        <v>40940</v>
      </c>
      <c r="H3457" s="410" t="s">
        <v>623</v>
      </c>
      <c r="I3457" s="417">
        <v>6</v>
      </c>
      <c r="J3457" s="417">
        <v>6</v>
      </c>
      <c r="K3457" s="417">
        <v>3</v>
      </c>
      <c r="L3457" s="417">
        <v>3</v>
      </c>
      <c r="M3457" s="410"/>
      <c r="N3457" s="410">
        <v>7</v>
      </c>
      <c r="O3457" s="85" t="s">
        <v>1838</v>
      </c>
      <c r="P3457" s="85" t="s">
        <v>1882</v>
      </c>
      <c r="Q3457" s="85" t="s">
        <v>1838</v>
      </c>
      <c r="R3457" s="85" t="s">
        <v>6031</v>
      </c>
      <c r="S3457" s="85" t="s">
        <v>1768</v>
      </c>
    </row>
    <row r="3458" spans="1:19" ht="14.5" customHeight="1">
      <c r="A3458" s="103" t="str">
        <f t="shared" ref="A3458:A3521" si="54">LEFT(B3458,5)</f>
        <v>C2375</v>
      </c>
      <c r="B3458" s="414" t="s">
        <v>6330</v>
      </c>
      <c r="C3458" s="414" t="s">
        <v>6331</v>
      </c>
      <c r="D3458" s="414" t="s">
        <v>1813</v>
      </c>
      <c r="E3458" s="414" t="s">
        <v>6332</v>
      </c>
      <c r="F3458" s="414" t="s">
        <v>6333</v>
      </c>
      <c r="G3458" s="418">
        <v>40940</v>
      </c>
      <c r="H3458" s="414" t="s">
        <v>623</v>
      </c>
      <c r="I3458" s="419">
        <v>3</v>
      </c>
      <c r="J3458" s="419">
        <v>6</v>
      </c>
      <c r="K3458" s="419">
        <v>6</v>
      </c>
      <c r="L3458" s="419">
        <v>3</v>
      </c>
      <c r="M3458" s="414"/>
      <c r="N3458" s="414">
        <v>7</v>
      </c>
      <c r="O3458" s="103" t="s">
        <v>1838</v>
      </c>
      <c r="P3458" s="103" t="s">
        <v>1882</v>
      </c>
      <c r="Q3458" s="103" t="s">
        <v>1838</v>
      </c>
      <c r="R3458" s="103" t="s">
        <v>6031</v>
      </c>
      <c r="S3458" s="103" t="s">
        <v>1768</v>
      </c>
    </row>
    <row r="3459" spans="1:19" ht="14.5" customHeight="1">
      <c r="A3459" s="82" t="str">
        <f t="shared" si="54"/>
        <v>C3020</v>
      </c>
      <c r="B3459" s="410" t="s">
        <v>935</v>
      </c>
      <c r="C3459" s="410" t="s">
        <v>6334</v>
      </c>
      <c r="D3459" s="410" t="s">
        <v>1813</v>
      </c>
      <c r="E3459" s="410" t="s">
        <v>6335</v>
      </c>
      <c r="F3459" s="410" t="s">
        <v>6336</v>
      </c>
      <c r="G3459" s="416">
        <v>45658</v>
      </c>
      <c r="H3459" s="410" t="s">
        <v>606</v>
      </c>
      <c r="I3459" s="417">
        <v>14</v>
      </c>
      <c r="J3459" s="417">
        <v>14</v>
      </c>
      <c r="K3459" s="417">
        <v>1</v>
      </c>
      <c r="L3459" s="417">
        <v>5</v>
      </c>
      <c r="M3459" s="410"/>
      <c r="N3459" s="410" t="s">
        <v>4095</v>
      </c>
      <c r="O3459" s="85"/>
      <c r="P3459" s="85"/>
      <c r="Q3459" s="85"/>
      <c r="R3459" s="85"/>
      <c r="S3459" s="85" t="s">
        <v>1768</v>
      </c>
    </row>
    <row r="3460" spans="1:19" ht="14.5" customHeight="1">
      <c r="A3460" s="82" t="str">
        <f t="shared" si="54"/>
        <v>C3020</v>
      </c>
      <c r="B3460" s="410" t="s">
        <v>935</v>
      </c>
      <c r="C3460" s="410" t="s">
        <v>6334</v>
      </c>
      <c r="D3460" s="410" t="s">
        <v>1813</v>
      </c>
      <c r="E3460" s="410" t="s">
        <v>6337</v>
      </c>
      <c r="F3460" s="410" t="s">
        <v>6338</v>
      </c>
      <c r="G3460" s="416">
        <v>45658</v>
      </c>
      <c r="H3460" s="410" t="s">
        <v>606</v>
      </c>
      <c r="I3460" s="417">
        <v>14</v>
      </c>
      <c r="J3460" s="417">
        <v>14</v>
      </c>
      <c r="K3460" s="417">
        <v>1</v>
      </c>
      <c r="L3460" s="417">
        <v>5</v>
      </c>
      <c r="M3460" s="410"/>
      <c r="N3460" s="410" t="s">
        <v>4095</v>
      </c>
      <c r="O3460" s="85"/>
      <c r="P3460" s="85"/>
      <c r="Q3460" s="85"/>
      <c r="R3460" s="85"/>
      <c r="S3460" s="85" t="s">
        <v>1768</v>
      </c>
    </row>
    <row r="3461" spans="1:19" ht="14.5" customHeight="1">
      <c r="A3461" s="82" t="str">
        <f t="shared" si="54"/>
        <v>C3020</v>
      </c>
      <c r="B3461" s="410" t="s">
        <v>935</v>
      </c>
      <c r="C3461" s="410" t="s">
        <v>6334</v>
      </c>
      <c r="D3461" s="410" t="s">
        <v>1813</v>
      </c>
      <c r="E3461" s="410" t="s">
        <v>6339</v>
      </c>
      <c r="F3461" s="410" t="s">
        <v>6340</v>
      </c>
      <c r="G3461" s="416">
        <v>45658</v>
      </c>
      <c r="H3461" s="410" t="s">
        <v>606</v>
      </c>
      <c r="I3461" s="417">
        <v>14</v>
      </c>
      <c r="J3461" s="417">
        <v>14</v>
      </c>
      <c r="K3461" s="417">
        <v>1</v>
      </c>
      <c r="L3461" s="417">
        <v>5</v>
      </c>
      <c r="M3461" s="410"/>
      <c r="N3461" s="410" t="s">
        <v>4095</v>
      </c>
      <c r="O3461" s="85"/>
      <c r="P3461" s="85"/>
      <c r="Q3461" s="85"/>
      <c r="R3461" s="85"/>
      <c r="S3461" s="85" t="s">
        <v>1768</v>
      </c>
    </row>
    <row r="3462" spans="1:19" ht="14.5" customHeight="1">
      <c r="A3462" s="82" t="str">
        <f t="shared" si="54"/>
        <v>C3020</v>
      </c>
      <c r="B3462" s="410" t="s">
        <v>935</v>
      </c>
      <c r="C3462" s="410" t="s">
        <v>6334</v>
      </c>
      <c r="D3462" s="410" t="s">
        <v>1813</v>
      </c>
      <c r="E3462" s="410" t="s">
        <v>6341</v>
      </c>
      <c r="F3462" s="410" t="s">
        <v>6342</v>
      </c>
      <c r="G3462" s="416">
        <v>45658</v>
      </c>
      <c r="H3462" s="410" t="s">
        <v>606</v>
      </c>
      <c r="I3462" s="417">
        <v>14</v>
      </c>
      <c r="J3462" s="417">
        <v>14</v>
      </c>
      <c r="K3462" s="417">
        <v>1</v>
      </c>
      <c r="L3462" s="417">
        <v>5</v>
      </c>
      <c r="M3462" s="410"/>
      <c r="N3462" s="410" t="s">
        <v>4095</v>
      </c>
      <c r="O3462" s="85"/>
      <c r="P3462" s="85"/>
      <c r="Q3462" s="85"/>
      <c r="R3462" s="85"/>
      <c r="S3462" s="85" t="s">
        <v>1768</v>
      </c>
    </row>
    <row r="3463" spans="1:19" ht="14.5" customHeight="1">
      <c r="A3463" s="82" t="str">
        <f t="shared" si="54"/>
        <v>C3020</v>
      </c>
      <c r="B3463" s="410" t="s">
        <v>935</v>
      </c>
      <c r="C3463" s="410" t="s">
        <v>6334</v>
      </c>
      <c r="D3463" s="410" t="s">
        <v>1813</v>
      </c>
      <c r="E3463" s="410" t="s">
        <v>6343</v>
      </c>
      <c r="F3463" s="410" t="s">
        <v>6344</v>
      </c>
      <c r="G3463" s="416">
        <v>45658</v>
      </c>
      <c r="H3463" s="410" t="s">
        <v>606</v>
      </c>
      <c r="I3463" s="417">
        <v>14</v>
      </c>
      <c r="J3463" s="417">
        <v>14</v>
      </c>
      <c r="K3463" s="417">
        <v>1</v>
      </c>
      <c r="L3463" s="417">
        <v>5</v>
      </c>
      <c r="M3463" s="410"/>
      <c r="N3463" s="410" t="s">
        <v>4095</v>
      </c>
      <c r="O3463" s="85"/>
      <c r="P3463" s="85"/>
      <c r="Q3463" s="85"/>
      <c r="R3463" s="85"/>
      <c r="S3463" s="85" t="s">
        <v>1768</v>
      </c>
    </row>
    <row r="3464" spans="1:19" ht="14.5" customHeight="1">
      <c r="A3464" s="103" t="str">
        <f t="shared" si="54"/>
        <v>C3020</v>
      </c>
      <c r="B3464" s="414" t="s">
        <v>935</v>
      </c>
      <c r="C3464" s="414" t="s">
        <v>6334</v>
      </c>
      <c r="D3464" s="414" t="s">
        <v>1813</v>
      </c>
      <c r="E3464" s="414" t="s">
        <v>6335</v>
      </c>
      <c r="F3464" s="414" t="s">
        <v>6336</v>
      </c>
      <c r="G3464" s="418">
        <v>45658</v>
      </c>
      <c r="H3464" s="414" t="s">
        <v>606</v>
      </c>
      <c r="I3464" s="419">
        <v>1</v>
      </c>
      <c r="J3464" s="419">
        <v>14</v>
      </c>
      <c r="K3464" s="419">
        <v>14</v>
      </c>
      <c r="L3464" s="419">
        <v>5</v>
      </c>
      <c r="M3464" s="414"/>
      <c r="N3464" s="414" t="s">
        <v>4095</v>
      </c>
      <c r="O3464" s="103"/>
      <c r="P3464" s="103"/>
      <c r="Q3464" s="103"/>
      <c r="R3464" s="103"/>
      <c r="S3464" s="103" t="s">
        <v>1768</v>
      </c>
    </row>
    <row r="3465" spans="1:19" ht="14.5" customHeight="1">
      <c r="A3465" s="103" t="str">
        <f t="shared" si="54"/>
        <v>C3020</v>
      </c>
      <c r="B3465" s="414" t="s">
        <v>935</v>
      </c>
      <c r="C3465" s="414" t="s">
        <v>6334</v>
      </c>
      <c r="D3465" s="414" t="s">
        <v>1813</v>
      </c>
      <c r="E3465" s="414" t="s">
        <v>6337</v>
      </c>
      <c r="F3465" s="414" t="s">
        <v>6338</v>
      </c>
      <c r="G3465" s="418">
        <v>45658</v>
      </c>
      <c r="H3465" s="414" t="s">
        <v>606</v>
      </c>
      <c r="I3465" s="419">
        <v>1</v>
      </c>
      <c r="J3465" s="419">
        <v>14</v>
      </c>
      <c r="K3465" s="419">
        <v>14</v>
      </c>
      <c r="L3465" s="419">
        <v>5</v>
      </c>
      <c r="M3465" s="414"/>
      <c r="N3465" s="414" t="s">
        <v>4095</v>
      </c>
      <c r="O3465" s="103"/>
      <c r="P3465" s="103"/>
      <c r="Q3465" s="103"/>
      <c r="R3465" s="103"/>
      <c r="S3465" s="103" t="s">
        <v>1768</v>
      </c>
    </row>
    <row r="3466" spans="1:19" ht="14.5" customHeight="1">
      <c r="A3466" s="103" t="str">
        <f t="shared" si="54"/>
        <v>C3020</v>
      </c>
      <c r="B3466" s="414" t="s">
        <v>935</v>
      </c>
      <c r="C3466" s="414" t="s">
        <v>6334</v>
      </c>
      <c r="D3466" s="414" t="s">
        <v>1813</v>
      </c>
      <c r="E3466" s="414" t="s">
        <v>6339</v>
      </c>
      <c r="F3466" s="414" t="s">
        <v>6340</v>
      </c>
      <c r="G3466" s="418">
        <v>45658</v>
      </c>
      <c r="H3466" s="414" t="s">
        <v>606</v>
      </c>
      <c r="I3466" s="419">
        <v>1</v>
      </c>
      <c r="J3466" s="419">
        <v>14</v>
      </c>
      <c r="K3466" s="419">
        <v>14</v>
      </c>
      <c r="L3466" s="419">
        <v>5</v>
      </c>
      <c r="M3466" s="414"/>
      <c r="N3466" s="414" t="s">
        <v>4095</v>
      </c>
      <c r="O3466" s="103"/>
      <c r="P3466" s="103"/>
      <c r="Q3466" s="103"/>
      <c r="R3466" s="103"/>
      <c r="S3466" s="103" t="s">
        <v>1768</v>
      </c>
    </row>
    <row r="3467" spans="1:19" ht="14.5" customHeight="1">
      <c r="A3467" s="103" t="str">
        <f t="shared" si="54"/>
        <v>C3020</v>
      </c>
      <c r="B3467" s="414" t="s">
        <v>935</v>
      </c>
      <c r="C3467" s="414" t="s">
        <v>6334</v>
      </c>
      <c r="D3467" s="414" t="s">
        <v>1813</v>
      </c>
      <c r="E3467" s="414" t="s">
        <v>6341</v>
      </c>
      <c r="F3467" s="414" t="s">
        <v>6342</v>
      </c>
      <c r="G3467" s="418">
        <v>45658</v>
      </c>
      <c r="H3467" s="414" t="s">
        <v>606</v>
      </c>
      <c r="I3467" s="419">
        <v>1</v>
      </c>
      <c r="J3467" s="419">
        <v>14</v>
      </c>
      <c r="K3467" s="419">
        <v>14</v>
      </c>
      <c r="L3467" s="419">
        <v>5</v>
      </c>
      <c r="M3467" s="414"/>
      <c r="N3467" s="414" t="s">
        <v>4095</v>
      </c>
      <c r="O3467" s="103"/>
      <c r="P3467" s="103"/>
      <c r="Q3467" s="103"/>
      <c r="R3467" s="103"/>
      <c r="S3467" s="103" t="s">
        <v>1768</v>
      </c>
    </row>
    <row r="3468" spans="1:19" ht="14.5" customHeight="1">
      <c r="A3468" s="103" t="str">
        <f t="shared" si="54"/>
        <v>C3020</v>
      </c>
      <c r="B3468" s="414" t="s">
        <v>935</v>
      </c>
      <c r="C3468" s="414" t="s">
        <v>6334</v>
      </c>
      <c r="D3468" s="414" t="s">
        <v>1813</v>
      </c>
      <c r="E3468" s="414" t="s">
        <v>6343</v>
      </c>
      <c r="F3468" s="414" t="s">
        <v>6344</v>
      </c>
      <c r="G3468" s="418">
        <v>45658</v>
      </c>
      <c r="H3468" s="414" t="s">
        <v>606</v>
      </c>
      <c r="I3468" s="419">
        <v>1</v>
      </c>
      <c r="J3468" s="419">
        <v>14</v>
      </c>
      <c r="K3468" s="419">
        <v>14</v>
      </c>
      <c r="L3468" s="419">
        <v>5</v>
      </c>
      <c r="M3468" s="414"/>
      <c r="N3468" s="414" t="s">
        <v>4095</v>
      </c>
      <c r="O3468" s="103"/>
      <c r="P3468" s="103"/>
      <c r="Q3468" s="103"/>
      <c r="R3468" s="103"/>
      <c r="S3468" s="103" t="s">
        <v>1768</v>
      </c>
    </row>
    <row r="3469" spans="1:19" ht="14.5" customHeight="1">
      <c r="A3469" s="82" t="str">
        <f t="shared" si="54"/>
        <v>C3040</v>
      </c>
      <c r="B3469" s="410" t="s">
        <v>6345</v>
      </c>
      <c r="C3469" s="410" t="s">
        <v>6346</v>
      </c>
      <c r="D3469" s="410" t="s">
        <v>1813</v>
      </c>
      <c r="E3469" s="410" t="s">
        <v>6347</v>
      </c>
      <c r="F3469" s="410" t="s">
        <v>6348</v>
      </c>
      <c r="G3469" s="416">
        <v>41365</v>
      </c>
      <c r="H3469" s="410" t="s">
        <v>1777</v>
      </c>
      <c r="I3469" s="417">
        <v>12</v>
      </c>
      <c r="J3469" s="417">
        <v>3</v>
      </c>
      <c r="K3469" s="417">
        <v>2</v>
      </c>
      <c r="L3469" s="417">
        <v>2</v>
      </c>
      <c r="M3469" s="410"/>
      <c r="N3469" s="410" t="s">
        <v>116</v>
      </c>
      <c r="O3469" s="85" t="s">
        <v>1882</v>
      </c>
      <c r="P3469" s="85" t="s">
        <v>1882</v>
      </c>
      <c r="Q3469" s="85" t="s">
        <v>1882</v>
      </c>
      <c r="R3469" s="85" t="s">
        <v>1883</v>
      </c>
      <c r="S3469" s="85" t="s">
        <v>1768</v>
      </c>
    </row>
    <row r="3470" spans="1:19" ht="14.5" customHeight="1">
      <c r="A3470" s="82" t="str">
        <f t="shared" si="54"/>
        <v>C3040</v>
      </c>
      <c r="B3470" s="410" t="s">
        <v>6345</v>
      </c>
      <c r="C3470" s="410" t="s">
        <v>6346</v>
      </c>
      <c r="D3470" s="410" t="s">
        <v>1813</v>
      </c>
      <c r="E3470" s="410" t="s">
        <v>6349</v>
      </c>
      <c r="F3470" s="410" t="s">
        <v>6350</v>
      </c>
      <c r="G3470" s="416">
        <v>42095</v>
      </c>
      <c r="H3470" s="410" t="s">
        <v>606</v>
      </c>
      <c r="I3470" s="417">
        <v>12</v>
      </c>
      <c r="J3470" s="417">
        <v>3</v>
      </c>
      <c r="K3470" s="417">
        <v>2</v>
      </c>
      <c r="L3470" s="417">
        <v>2</v>
      </c>
      <c r="M3470" s="410"/>
      <c r="N3470" s="410" t="s">
        <v>116</v>
      </c>
      <c r="O3470" s="85" t="s">
        <v>1882</v>
      </c>
      <c r="P3470" s="85" t="s">
        <v>1882</v>
      </c>
      <c r="Q3470" s="85" t="s">
        <v>1882</v>
      </c>
      <c r="R3470" s="85" t="s">
        <v>1883</v>
      </c>
      <c r="S3470" s="85" t="s">
        <v>1768</v>
      </c>
    </row>
    <row r="3471" spans="1:19" ht="14.5" customHeight="1">
      <c r="A3471" s="82" t="str">
        <f t="shared" si="54"/>
        <v>C3040</v>
      </c>
      <c r="B3471" s="410" t="s">
        <v>6345</v>
      </c>
      <c r="C3471" s="410" t="s">
        <v>6346</v>
      </c>
      <c r="D3471" s="410" t="s">
        <v>1813</v>
      </c>
      <c r="E3471" s="410" t="s">
        <v>6351</v>
      </c>
      <c r="F3471" s="410" t="s">
        <v>6352</v>
      </c>
      <c r="G3471" s="416">
        <v>41365</v>
      </c>
      <c r="H3471" s="410" t="s">
        <v>1777</v>
      </c>
      <c r="I3471" s="417">
        <v>12</v>
      </c>
      <c r="J3471" s="417">
        <v>3</v>
      </c>
      <c r="K3471" s="417">
        <v>2</v>
      </c>
      <c r="L3471" s="417">
        <v>2</v>
      </c>
      <c r="M3471" s="410"/>
      <c r="N3471" s="410" t="s">
        <v>116</v>
      </c>
      <c r="O3471" s="85" t="s">
        <v>1882</v>
      </c>
      <c r="P3471" s="85" t="s">
        <v>1882</v>
      </c>
      <c r="Q3471" s="85" t="s">
        <v>1882</v>
      </c>
      <c r="R3471" s="85" t="s">
        <v>1883</v>
      </c>
      <c r="S3471" s="85" t="s">
        <v>1768</v>
      </c>
    </row>
    <row r="3472" spans="1:19" ht="14.5" customHeight="1">
      <c r="A3472" s="82" t="str">
        <f t="shared" si="54"/>
        <v>C3040</v>
      </c>
      <c r="B3472" s="410" t="s">
        <v>6345</v>
      </c>
      <c r="C3472" s="410" t="s">
        <v>6346</v>
      </c>
      <c r="D3472" s="410" t="s">
        <v>1813</v>
      </c>
      <c r="E3472" s="410" t="s">
        <v>6353</v>
      </c>
      <c r="F3472" s="410" t="s">
        <v>6354</v>
      </c>
      <c r="G3472" s="416">
        <v>42095</v>
      </c>
      <c r="H3472" s="410" t="s">
        <v>606</v>
      </c>
      <c r="I3472" s="417">
        <v>12</v>
      </c>
      <c r="J3472" s="417">
        <v>3</v>
      </c>
      <c r="K3472" s="417">
        <v>2</v>
      </c>
      <c r="L3472" s="417">
        <v>2</v>
      </c>
      <c r="M3472" s="410"/>
      <c r="N3472" s="410" t="s">
        <v>116</v>
      </c>
      <c r="O3472" s="85" t="s">
        <v>1882</v>
      </c>
      <c r="P3472" s="85" t="s">
        <v>1882</v>
      </c>
      <c r="Q3472" s="85" t="s">
        <v>1882</v>
      </c>
      <c r="R3472" s="85" t="s">
        <v>1883</v>
      </c>
      <c r="S3472" s="85" t="s">
        <v>1768</v>
      </c>
    </row>
    <row r="3473" spans="1:19" ht="14.5" customHeight="1">
      <c r="A3473" s="103" t="str">
        <f t="shared" si="54"/>
        <v>C3040</v>
      </c>
      <c r="B3473" s="414" t="s">
        <v>6345</v>
      </c>
      <c r="C3473" s="414" t="s">
        <v>6346</v>
      </c>
      <c r="D3473" s="414" t="s">
        <v>1813</v>
      </c>
      <c r="E3473" s="414" t="s">
        <v>6347</v>
      </c>
      <c r="F3473" s="414" t="s">
        <v>6348</v>
      </c>
      <c r="G3473" s="418">
        <v>41365</v>
      </c>
      <c r="H3473" s="414" t="s">
        <v>1777</v>
      </c>
      <c r="I3473" s="419">
        <v>2</v>
      </c>
      <c r="J3473" s="419">
        <v>12</v>
      </c>
      <c r="K3473" s="419">
        <v>3</v>
      </c>
      <c r="L3473" s="419">
        <v>2</v>
      </c>
      <c r="M3473" s="414"/>
      <c r="N3473" s="414" t="s">
        <v>116</v>
      </c>
      <c r="O3473" s="103" t="s">
        <v>1882</v>
      </c>
      <c r="P3473" s="103" t="s">
        <v>1882</v>
      </c>
      <c r="Q3473" s="103" t="s">
        <v>1882</v>
      </c>
      <c r="R3473" s="103" t="s">
        <v>1883</v>
      </c>
      <c r="S3473" s="103" t="s">
        <v>1768</v>
      </c>
    </row>
    <row r="3474" spans="1:19" ht="14.5" customHeight="1">
      <c r="A3474" s="103" t="str">
        <f t="shared" si="54"/>
        <v>C3040</v>
      </c>
      <c r="B3474" s="414" t="s">
        <v>6345</v>
      </c>
      <c r="C3474" s="414" t="s">
        <v>6346</v>
      </c>
      <c r="D3474" s="414" t="s">
        <v>1813</v>
      </c>
      <c r="E3474" s="414" t="s">
        <v>6349</v>
      </c>
      <c r="F3474" s="414" t="s">
        <v>6350</v>
      </c>
      <c r="G3474" s="418">
        <v>42095</v>
      </c>
      <c r="H3474" s="414" t="s">
        <v>606</v>
      </c>
      <c r="I3474" s="419">
        <v>2</v>
      </c>
      <c r="J3474" s="419">
        <v>12</v>
      </c>
      <c r="K3474" s="419">
        <v>3</v>
      </c>
      <c r="L3474" s="419">
        <v>2</v>
      </c>
      <c r="M3474" s="414"/>
      <c r="N3474" s="414" t="s">
        <v>116</v>
      </c>
      <c r="O3474" s="103" t="s">
        <v>1882</v>
      </c>
      <c r="P3474" s="103" t="s">
        <v>1882</v>
      </c>
      <c r="Q3474" s="103" t="s">
        <v>1882</v>
      </c>
      <c r="R3474" s="103" t="s">
        <v>1883</v>
      </c>
      <c r="S3474" s="103" t="s">
        <v>1768</v>
      </c>
    </row>
    <row r="3475" spans="1:19" ht="14.5" customHeight="1">
      <c r="A3475" s="103" t="str">
        <f t="shared" si="54"/>
        <v>C3040</v>
      </c>
      <c r="B3475" s="414" t="s">
        <v>6345</v>
      </c>
      <c r="C3475" s="414" t="s">
        <v>6346</v>
      </c>
      <c r="D3475" s="414" t="s">
        <v>1813</v>
      </c>
      <c r="E3475" s="414" t="s">
        <v>6351</v>
      </c>
      <c r="F3475" s="414" t="s">
        <v>6352</v>
      </c>
      <c r="G3475" s="418">
        <v>41365</v>
      </c>
      <c r="H3475" s="414" t="s">
        <v>1777</v>
      </c>
      <c r="I3475" s="419">
        <v>2</v>
      </c>
      <c r="J3475" s="419">
        <v>12</v>
      </c>
      <c r="K3475" s="419">
        <v>3</v>
      </c>
      <c r="L3475" s="419">
        <v>2</v>
      </c>
      <c r="M3475" s="414"/>
      <c r="N3475" s="414" t="s">
        <v>116</v>
      </c>
      <c r="O3475" s="103" t="s">
        <v>1882</v>
      </c>
      <c r="P3475" s="103" t="s">
        <v>1882</v>
      </c>
      <c r="Q3475" s="103" t="s">
        <v>1882</v>
      </c>
      <c r="R3475" s="103" t="s">
        <v>1883</v>
      </c>
      <c r="S3475" s="103" t="s">
        <v>1768</v>
      </c>
    </row>
    <row r="3476" spans="1:19" ht="14.5" customHeight="1">
      <c r="A3476" s="103" t="str">
        <f t="shared" si="54"/>
        <v>C3040</v>
      </c>
      <c r="B3476" s="414" t="s">
        <v>6345</v>
      </c>
      <c r="C3476" s="414" t="s">
        <v>6346</v>
      </c>
      <c r="D3476" s="414" t="s">
        <v>1813</v>
      </c>
      <c r="E3476" s="414" t="s">
        <v>6353</v>
      </c>
      <c r="F3476" s="414" t="s">
        <v>6354</v>
      </c>
      <c r="G3476" s="418">
        <v>42095</v>
      </c>
      <c r="H3476" s="414" t="s">
        <v>606</v>
      </c>
      <c r="I3476" s="419">
        <v>2</v>
      </c>
      <c r="J3476" s="419">
        <v>12</v>
      </c>
      <c r="K3476" s="419">
        <v>3</v>
      </c>
      <c r="L3476" s="419">
        <v>2</v>
      </c>
      <c r="M3476" s="414"/>
      <c r="N3476" s="414" t="s">
        <v>116</v>
      </c>
      <c r="O3476" s="103" t="s">
        <v>1882</v>
      </c>
      <c r="P3476" s="103" t="s">
        <v>1882</v>
      </c>
      <c r="Q3476" s="103" t="s">
        <v>1882</v>
      </c>
      <c r="R3476" s="103" t="s">
        <v>1883</v>
      </c>
      <c r="S3476" s="103" t="s">
        <v>1768</v>
      </c>
    </row>
    <row r="3477" spans="1:19" ht="14.5" customHeight="1">
      <c r="A3477" s="82" t="str">
        <f t="shared" si="54"/>
        <v>C3060</v>
      </c>
      <c r="B3477" s="410" t="s">
        <v>938</v>
      </c>
      <c r="C3477" s="410" t="s">
        <v>6355</v>
      </c>
      <c r="D3477" s="410" t="s">
        <v>5946</v>
      </c>
      <c r="E3477" s="410" t="s">
        <v>6356</v>
      </c>
      <c r="F3477" s="410" t="s">
        <v>6357</v>
      </c>
      <c r="G3477" s="416">
        <v>40664</v>
      </c>
      <c r="H3477" s="410" t="s">
        <v>1777</v>
      </c>
      <c r="I3477" s="417">
        <v>1</v>
      </c>
      <c r="J3477" s="417">
        <v>3</v>
      </c>
      <c r="K3477" s="417">
        <v>5</v>
      </c>
      <c r="L3477" s="417">
        <v>1</v>
      </c>
      <c r="M3477" s="410"/>
      <c r="N3477" s="410" t="s">
        <v>116</v>
      </c>
      <c r="O3477" s="85" t="s">
        <v>1882</v>
      </c>
      <c r="P3477" s="85" t="s">
        <v>1882</v>
      </c>
      <c r="Q3477" s="85" t="s">
        <v>1882</v>
      </c>
      <c r="R3477" s="85" t="s">
        <v>1883</v>
      </c>
      <c r="S3477" s="85" t="s">
        <v>1768</v>
      </c>
    </row>
    <row r="3478" spans="1:19" ht="14.5" customHeight="1">
      <c r="A3478" s="82" t="str">
        <f t="shared" si="54"/>
        <v>C3060</v>
      </c>
      <c r="B3478" s="410" t="s">
        <v>938</v>
      </c>
      <c r="C3478" s="410" t="s">
        <v>6355</v>
      </c>
      <c r="D3478" s="410" t="s">
        <v>1813</v>
      </c>
      <c r="E3478" s="410" t="s">
        <v>6358</v>
      </c>
      <c r="F3478" s="410" t="s">
        <v>6359</v>
      </c>
      <c r="G3478" s="416">
        <v>47453</v>
      </c>
      <c r="H3478" s="410" t="s">
        <v>606</v>
      </c>
      <c r="I3478" s="417">
        <v>1</v>
      </c>
      <c r="J3478" s="417">
        <v>3</v>
      </c>
      <c r="K3478" s="417">
        <v>5</v>
      </c>
      <c r="L3478" s="417">
        <v>1</v>
      </c>
      <c r="M3478" s="410"/>
      <c r="N3478" s="410" t="s">
        <v>116</v>
      </c>
      <c r="O3478" s="85" t="s">
        <v>1882</v>
      </c>
      <c r="P3478" s="85" t="s">
        <v>1882</v>
      </c>
      <c r="Q3478" s="85" t="s">
        <v>1882</v>
      </c>
      <c r="R3478" s="85" t="s">
        <v>1883</v>
      </c>
      <c r="S3478" s="85" t="s">
        <v>1768</v>
      </c>
    </row>
    <row r="3479" spans="1:19" ht="14.5" customHeight="1">
      <c r="A3479" s="103" t="str">
        <f t="shared" si="54"/>
        <v>C3060</v>
      </c>
      <c r="B3479" s="414" t="s">
        <v>938</v>
      </c>
      <c r="C3479" s="414" t="s">
        <v>6355</v>
      </c>
      <c r="D3479" s="414" t="s">
        <v>5946</v>
      </c>
      <c r="E3479" s="414" t="s">
        <v>6356</v>
      </c>
      <c r="F3479" s="414" t="s">
        <v>6357</v>
      </c>
      <c r="G3479" s="418">
        <v>40664</v>
      </c>
      <c r="H3479" s="414" t="s">
        <v>1777</v>
      </c>
      <c r="I3479" s="419">
        <v>5</v>
      </c>
      <c r="J3479" s="419">
        <v>1</v>
      </c>
      <c r="K3479" s="419">
        <v>3</v>
      </c>
      <c r="L3479" s="419">
        <v>1</v>
      </c>
      <c r="M3479" s="414"/>
      <c r="N3479" s="414" t="s">
        <v>116</v>
      </c>
      <c r="O3479" s="103" t="s">
        <v>1882</v>
      </c>
      <c r="P3479" s="103" t="s">
        <v>1882</v>
      </c>
      <c r="Q3479" s="103" t="s">
        <v>1882</v>
      </c>
      <c r="R3479" s="103" t="s">
        <v>1883</v>
      </c>
      <c r="S3479" s="103" t="s">
        <v>1768</v>
      </c>
    </row>
    <row r="3480" spans="1:19" ht="14.5" customHeight="1">
      <c r="A3480" s="103" t="str">
        <f t="shared" si="54"/>
        <v>C3060</v>
      </c>
      <c r="B3480" s="414" t="s">
        <v>938</v>
      </c>
      <c r="C3480" s="414" t="s">
        <v>6355</v>
      </c>
      <c r="D3480" s="414" t="s">
        <v>1813</v>
      </c>
      <c r="E3480" s="414" t="s">
        <v>6358</v>
      </c>
      <c r="F3480" s="414" t="s">
        <v>6359</v>
      </c>
      <c r="G3480" s="418">
        <v>47453</v>
      </c>
      <c r="H3480" s="414" t="s">
        <v>606</v>
      </c>
      <c r="I3480" s="419">
        <v>5</v>
      </c>
      <c r="J3480" s="419">
        <v>1</v>
      </c>
      <c r="K3480" s="419">
        <v>3</v>
      </c>
      <c r="L3480" s="419">
        <v>1</v>
      </c>
      <c r="M3480" s="414"/>
      <c r="N3480" s="414" t="s">
        <v>116</v>
      </c>
      <c r="O3480" s="103" t="s">
        <v>1882</v>
      </c>
      <c r="P3480" s="103" t="s">
        <v>1882</v>
      </c>
      <c r="Q3480" s="103" t="s">
        <v>1882</v>
      </c>
      <c r="R3480" s="103" t="s">
        <v>1883</v>
      </c>
      <c r="S3480" s="103" t="s">
        <v>1768</v>
      </c>
    </row>
    <row r="3481" spans="1:19" ht="14.5" customHeight="1">
      <c r="A3481" s="82" t="str">
        <f t="shared" si="54"/>
        <v>C3061</v>
      </c>
      <c r="B3481" s="410" t="s">
        <v>6360</v>
      </c>
      <c r="C3481" s="410" t="s">
        <v>6361</v>
      </c>
      <c r="D3481" s="410" t="s">
        <v>1764</v>
      </c>
      <c r="E3481" s="410" t="s">
        <v>6362</v>
      </c>
      <c r="F3481" s="410" t="s">
        <v>6363</v>
      </c>
      <c r="G3481" s="416">
        <v>42339</v>
      </c>
      <c r="H3481" s="410" t="s">
        <v>623</v>
      </c>
      <c r="I3481" s="67">
        <v>18</v>
      </c>
      <c r="J3481" s="67">
        <v>6</v>
      </c>
      <c r="K3481" s="67">
        <v>1</v>
      </c>
      <c r="L3481" s="67">
        <v>1</v>
      </c>
      <c r="M3481" s="410"/>
      <c r="N3481" s="410" t="s">
        <v>116</v>
      </c>
      <c r="O3481" s="85"/>
      <c r="P3481" s="85"/>
      <c r="Q3481" s="85"/>
      <c r="R3481" s="85"/>
      <c r="S3481" s="85" t="s">
        <v>1768</v>
      </c>
    </row>
    <row r="3482" spans="1:19" ht="14.5" customHeight="1">
      <c r="A3482" s="103" t="str">
        <f t="shared" si="54"/>
        <v>C3061</v>
      </c>
      <c r="B3482" s="414" t="s">
        <v>6360</v>
      </c>
      <c r="C3482" s="414" t="s">
        <v>6361</v>
      </c>
      <c r="D3482" s="414" t="s">
        <v>1764</v>
      </c>
      <c r="E3482" s="414" t="s">
        <v>6362</v>
      </c>
      <c r="F3482" s="414" t="s">
        <v>6363</v>
      </c>
      <c r="G3482" s="418">
        <v>42339</v>
      </c>
      <c r="H3482" s="414" t="s">
        <v>623</v>
      </c>
      <c r="I3482" s="419">
        <v>1</v>
      </c>
      <c r="J3482" s="419">
        <v>18</v>
      </c>
      <c r="K3482" s="419">
        <v>6</v>
      </c>
      <c r="L3482" s="419">
        <v>1</v>
      </c>
      <c r="M3482" s="414"/>
      <c r="N3482" s="414" t="s">
        <v>116</v>
      </c>
      <c r="O3482" s="103"/>
      <c r="P3482" s="103"/>
      <c r="Q3482" s="103"/>
      <c r="R3482" s="103"/>
      <c r="S3482" s="103" t="s">
        <v>1768</v>
      </c>
    </row>
    <row r="3483" spans="1:19" ht="14.5" customHeight="1">
      <c r="A3483" s="82" t="str">
        <f t="shared" si="54"/>
        <v>C3070</v>
      </c>
      <c r="B3483" s="410" t="s">
        <v>941</v>
      </c>
      <c r="C3483" s="410" t="s">
        <v>6364</v>
      </c>
      <c r="D3483" s="410" t="s">
        <v>5946</v>
      </c>
      <c r="E3483" s="410" t="s">
        <v>6365</v>
      </c>
      <c r="F3483" s="410" t="s">
        <v>6366</v>
      </c>
      <c r="G3483" s="416">
        <v>40664</v>
      </c>
      <c r="H3483" s="410" t="s">
        <v>1777</v>
      </c>
      <c r="I3483" s="417">
        <v>7</v>
      </c>
      <c r="J3483" s="417">
        <v>5</v>
      </c>
      <c r="K3483" s="417">
        <v>1</v>
      </c>
      <c r="L3483" s="417">
        <v>1</v>
      </c>
      <c r="M3483" s="410"/>
      <c r="N3483" s="410" t="s">
        <v>116</v>
      </c>
      <c r="O3483" s="85"/>
      <c r="P3483" s="85"/>
      <c r="Q3483" s="85"/>
      <c r="R3483" s="85"/>
      <c r="S3483" s="85" t="s">
        <v>1768</v>
      </c>
    </row>
    <row r="3484" spans="1:19" ht="14.5" customHeight="1">
      <c r="A3484" s="82" t="str">
        <f t="shared" si="54"/>
        <v>C3070</v>
      </c>
      <c r="B3484" s="410" t="s">
        <v>941</v>
      </c>
      <c r="C3484" s="410" t="s">
        <v>6364</v>
      </c>
      <c r="D3484" s="410" t="s">
        <v>1813</v>
      </c>
      <c r="E3484" s="410" t="s">
        <v>6367</v>
      </c>
      <c r="F3484" s="410" t="s">
        <v>6368</v>
      </c>
      <c r="G3484" s="416">
        <v>47453</v>
      </c>
      <c r="H3484" s="410" t="s">
        <v>606</v>
      </c>
      <c r="I3484" s="417">
        <v>7</v>
      </c>
      <c r="J3484" s="417">
        <v>5</v>
      </c>
      <c r="K3484" s="417">
        <v>1</v>
      </c>
      <c r="L3484" s="417">
        <v>1</v>
      </c>
      <c r="M3484" s="410"/>
      <c r="N3484" s="410" t="s">
        <v>116</v>
      </c>
      <c r="O3484" s="85"/>
      <c r="P3484" s="85"/>
      <c r="Q3484" s="85"/>
      <c r="R3484" s="85"/>
      <c r="S3484" s="85" t="s">
        <v>1768</v>
      </c>
    </row>
    <row r="3485" spans="1:19" ht="14.5" customHeight="1">
      <c r="A3485" s="82" t="str">
        <f t="shared" si="54"/>
        <v>C3070</v>
      </c>
      <c r="B3485" s="410" t="s">
        <v>941</v>
      </c>
      <c r="C3485" s="410" t="s">
        <v>6364</v>
      </c>
      <c r="D3485" s="410" t="s">
        <v>5946</v>
      </c>
      <c r="E3485" s="410" t="s">
        <v>6369</v>
      </c>
      <c r="F3485" s="410" t="s">
        <v>6370</v>
      </c>
      <c r="G3485" s="416">
        <v>36161</v>
      </c>
      <c r="H3485" s="410" t="s">
        <v>1777</v>
      </c>
      <c r="I3485" s="417">
        <v>7</v>
      </c>
      <c r="J3485" s="417">
        <v>5</v>
      </c>
      <c r="K3485" s="417">
        <v>1</v>
      </c>
      <c r="L3485" s="417">
        <v>1</v>
      </c>
      <c r="M3485" s="410"/>
      <c r="N3485" s="410" t="s">
        <v>116</v>
      </c>
      <c r="O3485" s="85"/>
      <c r="P3485" s="85"/>
      <c r="Q3485" s="85"/>
      <c r="R3485" s="85"/>
      <c r="S3485" s="85" t="s">
        <v>1768</v>
      </c>
    </row>
    <row r="3486" spans="1:19" ht="14.5" customHeight="1">
      <c r="A3486" s="103" t="str">
        <f t="shared" si="54"/>
        <v>C3070</v>
      </c>
      <c r="B3486" s="414" t="s">
        <v>941</v>
      </c>
      <c r="C3486" s="414" t="s">
        <v>6364</v>
      </c>
      <c r="D3486" s="414" t="s">
        <v>5946</v>
      </c>
      <c r="E3486" s="414" t="s">
        <v>6365</v>
      </c>
      <c r="F3486" s="414" t="s">
        <v>6366</v>
      </c>
      <c r="G3486" s="418">
        <v>40664</v>
      </c>
      <c r="H3486" s="414" t="s">
        <v>1777</v>
      </c>
      <c r="I3486" s="419">
        <v>1</v>
      </c>
      <c r="J3486" s="419">
        <v>7</v>
      </c>
      <c r="K3486" s="419">
        <v>5</v>
      </c>
      <c r="L3486" s="419">
        <v>1</v>
      </c>
      <c r="M3486" s="414"/>
      <c r="N3486" s="414" t="s">
        <v>116</v>
      </c>
      <c r="O3486" s="103"/>
      <c r="P3486" s="103"/>
      <c r="Q3486" s="103"/>
      <c r="R3486" s="103"/>
      <c r="S3486" s="103" t="s">
        <v>1768</v>
      </c>
    </row>
    <row r="3487" spans="1:19" ht="14.5" customHeight="1">
      <c r="A3487" s="103" t="str">
        <f t="shared" si="54"/>
        <v>C3070</v>
      </c>
      <c r="B3487" s="414" t="s">
        <v>941</v>
      </c>
      <c r="C3487" s="414" t="s">
        <v>6364</v>
      </c>
      <c r="D3487" s="414" t="s">
        <v>1813</v>
      </c>
      <c r="E3487" s="414" t="s">
        <v>6367</v>
      </c>
      <c r="F3487" s="414" t="s">
        <v>6368</v>
      </c>
      <c r="G3487" s="418">
        <v>47453</v>
      </c>
      <c r="H3487" s="414" t="s">
        <v>606</v>
      </c>
      <c r="I3487" s="419">
        <v>1</v>
      </c>
      <c r="J3487" s="419">
        <v>7</v>
      </c>
      <c r="K3487" s="419">
        <v>5</v>
      </c>
      <c r="L3487" s="419">
        <v>1</v>
      </c>
      <c r="M3487" s="414"/>
      <c r="N3487" s="414" t="s">
        <v>116</v>
      </c>
      <c r="O3487" s="103"/>
      <c r="P3487" s="103"/>
      <c r="Q3487" s="103"/>
      <c r="R3487" s="103"/>
      <c r="S3487" s="103" t="s">
        <v>1768</v>
      </c>
    </row>
    <row r="3488" spans="1:19" ht="14.5" customHeight="1">
      <c r="A3488" s="103" t="str">
        <f t="shared" si="54"/>
        <v>C3070</v>
      </c>
      <c r="B3488" s="414" t="s">
        <v>941</v>
      </c>
      <c r="C3488" s="414" t="s">
        <v>6364</v>
      </c>
      <c r="D3488" s="414" t="s">
        <v>5946</v>
      </c>
      <c r="E3488" s="414" t="s">
        <v>6369</v>
      </c>
      <c r="F3488" s="414" t="s">
        <v>6370</v>
      </c>
      <c r="G3488" s="418">
        <v>36161</v>
      </c>
      <c r="H3488" s="414" t="s">
        <v>1777</v>
      </c>
      <c r="I3488" s="419">
        <v>1</v>
      </c>
      <c r="J3488" s="419">
        <v>7</v>
      </c>
      <c r="K3488" s="419">
        <v>5</v>
      </c>
      <c r="L3488" s="419">
        <v>1</v>
      </c>
      <c r="M3488" s="414"/>
      <c r="N3488" s="414" t="s">
        <v>116</v>
      </c>
      <c r="O3488" s="103"/>
      <c r="P3488" s="103"/>
      <c r="Q3488" s="103"/>
      <c r="R3488" s="103"/>
      <c r="S3488" s="103" t="s">
        <v>1768</v>
      </c>
    </row>
    <row r="3489" spans="1:19" ht="14.5" customHeight="1">
      <c r="A3489" s="82" t="str">
        <f t="shared" si="54"/>
        <v>C3080</v>
      </c>
      <c r="B3489" s="410" t="s">
        <v>6371</v>
      </c>
      <c r="C3489" s="410" t="s">
        <v>6372</v>
      </c>
      <c r="D3489" s="410" t="s">
        <v>1813</v>
      </c>
      <c r="E3489" s="410" t="s">
        <v>6373</v>
      </c>
      <c r="F3489" s="410" t="s">
        <v>6374</v>
      </c>
      <c r="G3489" s="416">
        <v>41579</v>
      </c>
      <c r="H3489" s="410" t="s">
        <v>606</v>
      </c>
      <c r="I3489" s="417">
        <v>40</v>
      </c>
      <c r="J3489" s="417">
        <v>26</v>
      </c>
      <c r="K3489" s="417">
        <v>5</v>
      </c>
      <c r="L3489" s="417">
        <v>32</v>
      </c>
      <c r="M3489" s="410"/>
      <c r="N3489" s="410" t="s">
        <v>116</v>
      </c>
      <c r="O3489" s="85"/>
      <c r="P3489" s="85"/>
      <c r="Q3489" s="85"/>
      <c r="R3489" s="85"/>
      <c r="S3489" s="85" t="s">
        <v>1768</v>
      </c>
    </row>
    <row r="3490" spans="1:19" ht="14.5" customHeight="1">
      <c r="A3490" s="103" t="str">
        <f t="shared" si="54"/>
        <v>C3080</v>
      </c>
      <c r="B3490" s="414" t="s">
        <v>6371</v>
      </c>
      <c r="C3490" s="414" t="s">
        <v>6372</v>
      </c>
      <c r="D3490" s="414" t="s">
        <v>1813</v>
      </c>
      <c r="E3490" s="414" t="s">
        <v>6373</v>
      </c>
      <c r="F3490" s="414" t="s">
        <v>6374</v>
      </c>
      <c r="G3490" s="418">
        <v>41579</v>
      </c>
      <c r="H3490" s="414" t="s">
        <v>606</v>
      </c>
      <c r="I3490" s="419">
        <v>5</v>
      </c>
      <c r="J3490" s="419">
        <v>40</v>
      </c>
      <c r="K3490" s="419">
        <v>26</v>
      </c>
      <c r="L3490" s="419">
        <v>32</v>
      </c>
      <c r="M3490" s="414"/>
      <c r="N3490" s="414" t="s">
        <v>116</v>
      </c>
      <c r="O3490" s="103"/>
      <c r="P3490" s="103"/>
      <c r="Q3490" s="103"/>
      <c r="R3490" s="103"/>
      <c r="S3490" s="103" t="s">
        <v>1768</v>
      </c>
    </row>
    <row r="3491" spans="1:19" ht="14.5" customHeight="1">
      <c r="A3491" s="82" t="str">
        <f t="shared" si="54"/>
        <v>C3115</v>
      </c>
      <c r="B3491" s="410" t="s">
        <v>6375</v>
      </c>
      <c r="C3491" s="410" t="s">
        <v>6376</v>
      </c>
      <c r="D3491" s="410" t="s">
        <v>1813</v>
      </c>
      <c r="E3491" s="410" t="s">
        <v>6377</v>
      </c>
      <c r="F3491" s="410" t="s">
        <v>6378</v>
      </c>
      <c r="G3491" s="416">
        <v>45170</v>
      </c>
      <c r="H3491" s="410" t="s">
        <v>606</v>
      </c>
      <c r="I3491" s="417">
        <v>8</v>
      </c>
      <c r="J3491" s="417">
        <v>4</v>
      </c>
      <c r="K3491" s="417">
        <v>1</v>
      </c>
      <c r="L3491" s="417">
        <v>1</v>
      </c>
      <c r="M3491" s="410"/>
      <c r="N3491" s="410" t="s">
        <v>116</v>
      </c>
      <c r="O3491" s="85"/>
      <c r="P3491" s="85"/>
      <c r="Q3491" s="85"/>
      <c r="R3491" s="85"/>
      <c r="S3491" s="85" t="s">
        <v>1768</v>
      </c>
    </row>
    <row r="3492" spans="1:19" ht="14.5" customHeight="1">
      <c r="A3492" s="82" t="str">
        <f t="shared" si="54"/>
        <v>C3115</v>
      </c>
      <c r="B3492" s="410" t="s">
        <v>6375</v>
      </c>
      <c r="C3492" s="410" t="s">
        <v>6376</v>
      </c>
      <c r="D3492" s="410" t="s">
        <v>5946</v>
      </c>
      <c r="E3492" s="410" t="s">
        <v>6379</v>
      </c>
      <c r="F3492" s="410" t="s">
        <v>6380</v>
      </c>
      <c r="G3492" s="416">
        <v>36161</v>
      </c>
      <c r="H3492" s="410" t="s">
        <v>1777</v>
      </c>
      <c r="I3492" s="417">
        <v>8</v>
      </c>
      <c r="J3492" s="417">
        <v>4</v>
      </c>
      <c r="K3492" s="417">
        <v>1</v>
      </c>
      <c r="L3492" s="417">
        <v>1</v>
      </c>
      <c r="M3492" s="410"/>
      <c r="N3492" s="410" t="s">
        <v>116</v>
      </c>
      <c r="O3492" s="85"/>
      <c r="P3492" s="85"/>
      <c r="Q3492" s="85"/>
      <c r="R3492" s="85"/>
      <c r="S3492" s="85" t="s">
        <v>1768</v>
      </c>
    </row>
    <row r="3493" spans="1:19" ht="14.5" customHeight="1">
      <c r="A3493" s="103" t="str">
        <f t="shared" si="54"/>
        <v>C3115</v>
      </c>
      <c r="B3493" s="414" t="s">
        <v>6375</v>
      </c>
      <c r="C3493" s="414" t="s">
        <v>6376</v>
      </c>
      <c r="D3493" s="414" t="s">
        <v>1813</v>
      </c>
      <c r="E3493" s="414" t="s">
        <v>6377</v>
      </c>
      <c r="F3493" s="414" t="s">
        <v>6378</v>
      </c>
      <c r="G3493" s="418">
        <v>45170</v>
      </c>
      <c r="H3493" s="414" t="s">
        <v>606</v>
      </c>
      <c r="I3493" s="419">
        <v>1</v>
      </c>
      <c r="J3493" s="419">
        <v>8</v>
      </c>
      <c r="K3493" s="419">
        <v>4</v>
      </c>
      <c r="L3493" s="419">
        <v>1</v>
      </c>
      <c r="M3493" s="414"/>
      <c r="N3493" s="414" t="s">
        <v>116</v>
      </c>
      <c r="O3493" s="103"/>
      <c r="P3493" s="103"/>
      <c r="Q3493" s="103"/>
      <c r="R3493" s="103"/>
      <c r="S3493" s="103" t="s">
        <v>1768</v>
      </c>
    </row>
    <row r="3494" spans="1:19" ht="14.5" customHeight="1">
      <c r="A3494" s="103" t="str">
        <f t="shared" si="54"/>
        <v>C3115</v>
      </c>
      <c r="B3494" s="414" t="s">
        <v>6375</v>
      </c>
      <c r="C3494" s="414" t="s">
        <v>6376</v>
      </c>
      <c r="D3494" s="414" t="s">
        <v>5946</v>
      </c>
      <c r="E3494" s="414" t="s">
        <v>6379</v>
      </c>
      <c r="F3494" s="414" t="s">
        <v>6380</v>
      </c>
      <c r="G3494" s="418">
        <v>36161</v>
      </c>
      <c r="H3494" s="414" t="s">
        <v>1777</v>
      </c>
      <c r="I3494" s="419">
        <v>1</v>
      </c>
      <c r="J3494" s="419">
        <v>8</v>
      </c>
      <c r="K3494" s="419">
        <v>4</v>
      </c>
      <c r="L3494" s="419">
        <v>1</v>
      </c>
      <c r="M3494" s="414"/>
      <c r="N3494" s="414" t="s">
        <v>116</v>
      </c>
      <c r="O3494" s="103"/>
      <c r="P3494" s="103"/>
      <c r="Q3494" s="103"/>
      <c r="R3494" s="103"/>
      <c r="S3494" s="103" t="s">
        <v>1768</v>
      </c>
    </row>
    <row r="3495" spans="1:19" ht="14.5" customHeight="1">
      <c r="A3495" s="82" t="str">
        <f t="shared" si="54"/>
        <v>C3117</v>
      </c>
      <c r="B3495" s="410" t="s">
        <v>6381</v>
      </c>
      <c r="C3495" s="410" t="s">
        <v>6382</v>
      </c>
      <c r="D3495" s="410" t="s">
        <v>1813</v>
      </c>
      <c r="E3495" s="410" t="s">
        <v>6383</v>
      </c>
      <c r="F3495" s="410" t="s">
        <v>6384</v>
      </c>
      <c r="G3495" s="416">
        <v>45901</v>
      </c>
      <c r="H3495" s="410" t="s">
        <v>606</v>
      </c>
      <c r="I3495" s="417">
        <v>8</v>
      </c>
      <c r="J3495" s="417">
        <v>4</v>
      </c>
      <c r="K3495" s="417">
        <v>1</v>
      </c>
      <c r="L3495" s="417">
        <v>1</v>
      </c>
      <c r="M3495" s="410"/>
      <c r="N3495" s="410" t="s">
        <v>116</v>
      </c>
      <c r="O3495" s="85"/>
      <c r="P3495" s="85"/>
      <c r="Q3495" s="85"/>
      <c r="R3495" s="85"/>
      <c r="S3495" s="85" t="s">
        <v>1768</v>
      </c>
    </row>
    <row r="3496" spans="1:19" ht="14.5" customHeight="1">
      <c r="A3496" s="103" t="str">
        <f t="shared" si="54"/>
        <v>C3117</v>
      </c>
      <c r="B3496" s="414" t="s">
        <v>6381</v>
      </c>
      <c r="C3496" s="414" t="s">
        <v>6382</v>
      </c>
      <c r="D3496" s="414" t="s">
        <v>1813</v>
      </c>
      <c r="E3496" s="414" t="s">
        <v>6383</v>
      </c>
      <c r="F3496" s="414" t="s">
        <v>6384</v>
      </c>
      <c r="G3496" s="418">
        <v>45901</v>
      </c>
      <c r="H3496" s="414" t="s">
        <v>606</v>
      </c>
      <c r="I3496" s="419">
        <v>1</v>
      </c>
      <c r="J3496" s="419">
        <v>8</v>
      </c>
      <c r="K3496" s="419">
        <v>4</v>
      </c>
      <c r="L3496" s="419">
        <v>1</v>
      </c>
      <c r="M3496" s="414"/>
      <c r="N3496" s="414" t="s">
        <v>116</v>
      </c>
      <c r="O3496" s="103"/>
      <c r="P3496" s="103"/>
      <c r="Q3496" s="103"/>
      <c r="R3496" s="103"/>
      <c r="S3496" s="103" t="s">
        <v>1768</v>
      </c>
    </row>
    <row r="3497" spans="1:19" ht="14.5" customHeight="1">
      <c r="A3497" s="82" t="str">
        <f t="shared" si="54"/>
        <v>C3124</v>
      </c>
      <c r="B3497" s="410" t="s">
        <v>944</v>
      </c>
      <c r="C3497" s="410" t="s">
        <v>6385</v>
      </c>
      <c r="D3497" s="410" t="s">
        <v>1813</v>
      </c>
      <c r="E3497" s="410" t="s">
        <v>6386</v>
      </c>
      <c r="F3497" s="410" t="s">
        <v>6387</v>
      </c>
      <c r="G3497" s="416">
        <v>45992</v>
      </c>
      <c r="H3497" s="410" t="s">
        <v>606</v>
      </c>
      <c r="I3497" s="417">
        <v>4</v>
      </c>
      <c r="J3497" s="417">
        <v>4</v>
      </c>
      <c r="K3497" s="417">
        <v>1</v>
      </c>
      <c r="L3497" s="417">
        <v>1</v>
      </c>
      <c r="M3497" s="410"/>
      <c r="N3497" s="410" t="s">
        <v>116</v>
      </c>
      <c r="O3497" s="85"/>
      <c r="P3497" s="85"/>
      <c r="Q3497" s="85"/>
      <c r="R3497" s="85"/>
      <c r="S3497" s="85" t="s">
        <v>1768</v>
      </c>
    </row>
    <row r="3498" spans="1:19" ht="14.5" customHeight="1">
      <c r="A3498" s="82" t="str">
        <f t="shared" si="54"/>
        <v>C3124</v>
      </c>
      <c r="B3498" s="410" t="s">
        <v>944</v>
      </c>
      <c r="C3498" s="410" t="s">
        <v>6385</v>
      </c>
      <c r="D3498" s="410" t="s">
        <v>1813</v>
      </c>
      <c r="E3498" s="410" t="s">
        <v>6388</v>
      </c>
      <c r="F3498" s="410" t="s">
        <v>6389</v>
      </c>
      <c r="G3498" s="416">
        <v>45992</v>
      </c>
      <c r="H3498" s="410" t="s">
        <v>606</v>
      </c>
      <c r="I3498" s="417">
        <v>4</v>
      </c>
      <c r="J3498" s="417">
        <v>4</v>
      </c>
      <c r="K3498" s="417">
        <v>1</v>
      </c>
      <c r="L3498" s="417">
        <v>1</v>
      </c>
      <c r="M3498" s="410"/>
      <c r="N3498" s="410" t="s">
        <v>116</v>
      </c>
      <c r="O3498" s="85"/>
      <c r="P3498" s="85"/>
      <c r="Q3498" s="85"/>
      <c r="R3498" s="85"/>
      <c r="S3498" s="85" t="s">
        <v>1768</v>
      </c>
    </row>
    <row r="3499" spans="1:19" ht="14.5" customHeight="1">
      <c r="A3499" s="82" t="str">
        <f t="shared" si="54"/>
        <v>C3124</v>
      </c>
      <c r="B3499" s="410" t="s">
        <v>944</v>
      </c>
      <c r="C3499" s="410" t="s">
        <v>6385</v>
      </c>
      <c r="D3499" s="410" t="s">
        <v>1813</v>
      </c>
      <c r="E3499" s="410" t="s">
        <v>6390</v>
      </c>
      <c r="F3499" s="410" t="s">
        <v>6391</v>
      </c>
      <c r="G3499" s="416">
        <v>45992</v>
      </c>
      <c r="H3499" s="410" t="s">
        <v>606</v>
      </c>
      <c r="I3499" s="417">
        <v>4</v>
      </c>
      <c r="J3499" s="417">
        <v>4</v>
      </c>
      <c r="K3499" s="417">
        <v>1</v>
      </c>
      <c r="L3499" s="417">
        <v>1</v>
      </c>
      <c r="M3499" s="410"/>
      <c r="N3499" s="410" t="s">
        <v>116</v>
      </c>
      <c r="O3499" s="85"/>
      <c r="P3499" s="85"/>
      <c r="Q3499" s="85"/>
      <c r="R3499" s="85"/>
      <c r="S3499" s="85" t="s">
        <v>1768</v>
      </c>
    </row>
    <row r="3500" spans="1:19" ht="14.5" customHeight="1">
      <c r="A3500" s="82" t="str">
        <f t="shared" si="54"/>
        <v>C3124</v>
      </c>
      <c r="B3500" s="410" t="s">
        <v>944</v>
      </c>
      <c r="C3500" s="410" t="s">
        <v>6385</v>
      </c>
      <c r="D3500" s="410" t="s">
        <v>1813</v>
      </c>
      <c r="E3500" s="410" t="s">
        <v>6392</v>
      </c>
      <c r="F3500" s="410" t="s">
        <v>6393</v>
      </c>
      <c r="G3500" s="416">
        <v>45992</v>
      </c>
      <c r="H3500" s="410" t="s">
        <v>606</v>
      </c>
      <c r="I3500" s="417">
        <v>4</v>
      </c>
      <c r="J3500" s="417">
        <v>4</v>
      </c>
      <c r="K3500" s="417">
        <v>1</v>
      </c>
      <c r="L3500" s="417">
        <v>1</v>
      </c>
      <c r="M3500" s="410"/>
      <c r="N3500" s="410" t="s">
        <v>116</v>
      </c>
      <c r="O3500" s="85"/>
      <c r="P3500" s="85"/>
      <c r="Q3500" s="85"/>
      <c r="R3500" s="85"/>
      <c r="S3500" s="85" t="s">
        <v>1768</v>
      </c>
    </row>
    <row r="3501" spans="1:19" ht="14.5" customHeight="1">
      <c r="A3501" s="103" t="str">
        <f t="shared" si="54"/>
        <v>C3124</v>
      </c>
      <c r="B3501" s="414" t="s">
        <v>944</v>
      </c>
      <c r="C3501" s="414" t="s">
        <v>6385</v>
      </c>
      <c r="D3501" s="414" t="s">
        <v>1813</v>
      </c>
      <c r="E3501" s="414" t="s">
        <v>6386</v>
      </c>
      <c r="F3501" s="414" t="s">
        <v>6387</v>
      </c>
      <c r="G3501" s="418">
        <v>45992</v>
      </c>
      <c r="H3501" s="414" t="s">
        <v>606</v>
      </c>
      <c r="I3501" s="419">
        <v>1</v>
      </c>
      <c r="J3501" s="419">
        <v>4</v>
      </c>
      <c r="K3501" s="419">
        <v>4</v>
      </c>
      <c r="L3501" s="419">
        <v>1</v>
      </c>
      <c r="M3501" s="414"/>
      <c r="N3501" s="414" t="s">
        <v>116</v>
      </c>
      <c r="O3501" s="103"/>
      <c r="P3501" s="103"/>
      <c r="Q3501" s="103"/>
      <c r="R3501" s="103"/>
      <c r="S3501" s="103" t="s">
        <v>1768</v>
      </c>
    </row>
    <row r="3502" spans="1:19" ht="14.5" customHeight="1">
      <c r="A3502" s="103" t="str">
        <f t="shared" si="54"/>
        <v>C3124</v>
      </c>
      <c r="B3502" s="414" t="s">
        <v>944</v>
      </c>
      <c r="C3502" s="414" t="s">
        <v>6385</v>
      </c>
      <c r="D3502" s="414" t="s">
        <v>1813</v>
      </c>
      <c r="E3502" s="414" t="s">
        <v>6388</v>
      </c>
      <c r="F3502" s="414" t="s">
        <v>6389</v>
      </c>
      <c r="G3502" s="418">
        <v>45992</v>
      </c>
      <c r="H3502" s="414" t="s">
        <v>606</v>
      </c>
      <c r="I3502" s="419">
        <v>1</v>
      </c>
      <c r="J3502" s="419">
        <v>4</v>
      </c>
      <c r="K3502" s="419">
        <v>4</v>
      </c>
      <c r="L3502" s="419">
        <v>1</v>
      </c>
      <c r="M3502" s="414"/>
      <c r="N3502" s="414" t="s">
        <v>116</v>
      </c>
      <c r="O3502" s="103"/>
      <c r="P3502" s="103"/>
      <c r="Q3502" s="103"/>
      <c r="R3502" s="103"/>
      <c r="S3502" s="103" t="s">
        <v>1768</v>
      </c>
    </row>
    <row r="3503" spans="1:19" ht="14.5" customHeight="1">
      <c r="A3503" s="103" t="str">
        <f t="shared" si="54"/>
        <v>C3124</v>
      </c>
      <c r="B3503" s="414" t="s">
        <v>944</v>
      </c>
      <c r="C3503" s="414" t="s">
        <v>6385</v>
      </c>
      <c r="D3503" s="414" t="s">
        <v>1813</v>
      </c>
      <c r="E3503" s="414" t="s">
        <v>6390</v>
      </c>
      <c r="F3503" s="414" t="s">
        <v>6391</v>
      </c>
      <c r="G3503" s="418">
        <v>45992</v>
      </c>
      <c r="H3503" s="414" t="s">
        <v>606</v>
      </c>
      <c r="I3503" s="419">
        <v>1</v>
      </c>
      <c r="J3503" s="419">
        <v>4</v>
      </c>
      <c r="K3503" s="419">
        <v>4</v>
      </c>
      <c r="L3503" s="419">
        <v>1</v>
      </c>
      <c r="M3503" s="414"/>
      <c r="N3503" s="414" t="s">
        <v>116</v>
      </c>
      <c r="O3503" s="103"/>
      <c r="P3503" s="103"/>
      <c r="Q3503" s="103"/>
      <c r="R3503" s="103"/>
      <c r="S3503" s="103" t="s">
        <v>1768</v>
      </c>
    </row>
    <row r="3504" spans="1:19" ht="14.5" customHeight="1">
      <c r="A3504" s="103" t="str">
        <f t="shared" si="54"/>
        <v>C3124</v>
      </c>
      <c r="B3504" s="414" t="s">
        <v>944</v>
      </c>
      <c r="C3504" s="414" t="s">
        <v>6385</v>
      </c>
      <c r="D3504" s="414" t="s">
        <v>1813</v>
      </c>
      <c r="E3504" s="414" t="s">
        <v>6392</v>
      </c>
      <c r="F3504" s="414" t="s">
        <v>6393</v>
      </c>
      <c r="G3504" s="418">
        <v>45992</v>
      </c>
      <c r="H3504" s="414" t="s">
        <v>606</v>
      </c>
      <c r="I3504" s="419">
        <v>1</v>
      </c>
      <c r="J3504" s="419">
        <v>4</v>
      </c>
      <c r="K3504" s="419">
        <v>4</v>
      </c>
      <c r="L3504" s="419">
        <v>1</v>
      </c>
      <c r="M3504" s="414"/>
      <c r="N3504" s="414" t="s">
        <v>116</v>
      </c>
      <c r="O3504" s="103"/>
      <c r="P3504" s="103"/>
      <c r="Q3504" s="103"/>
      <c r="R3504" s="103"/>
      <c r="S3504" s="103" t="s">
        <v>1768</v>
      </c>
    </row>
    <row r="3505" spans="1:19" ht="14.5" customHeight="1">
      <c r="A3505" s="82" t="str">
        <f t="shared" si="54"/>
        <v>C3130</v>
      </c>
      <c r="B3505" s="410" t="s">
        <v>6394</v>
      </c>
      <c r="C3505" s="410" t="s">
        <v>6395</v>
      </c>
      <c r="D3505" s="410" t="s">
        <v>1813</v>
      </c>
      <c r="E3505" s="410" t="s">
        <v>6396</v>
      </c>
      <c r="F3505" s="410" t="s">
        <v>6397</v>
      </c>
      <c r="G3505" s="416">
        <v>42370</v>
      </c>
      <c r="H3505" s="410" t="s">
        <v>606</v>
      </c>
      <c r="I3505" s="417">
        <v>5</v>
      </c>
      <c r="J3505" s="417">
        <v>3</v>
      </c>
      <c r="K3505" s="417">
        <v>1</v>
      </c>
      <c r="L3505" s="417">
        <v>1</v>
      </c>
      <c r="M3505" s="410"/>
      <c r="N3505" s="410" t="s">
        <v>116</v>
      </c>
      <c r="O3505" s="85"/>
      <c r="P3505" s="85"/>
      <c r="Q3505" s="85"/>
      <c r="R3505" s="85"/>
      <c r="S3505" s="85" t="s">
        <v>1768</v>
      </c>
    </row>
    <row r="3506" spans="1:19" ht="14.5" customHeight="1">
      <c r="A3506" s="82" t="str">
        <f t="shared" si="54"/>
        <v>C3130</v>
      </c>
      <c r="B3506" s="410" t="s">
        <v>6394</v>
      </c>
      <c r="C3506" s="410" t="s">
        <v>6395</v>
      </c>
      <c r="D3506" s="410" t="s">
        <v>5946</v>
      </c>
      <c r="E3506" s="410" t="s">
        <v>6398</v>
      </c>
      <c r="F3506" s="410" t="s">
        <v>6399</v>
      </c>
      <c r="G3506" s="416">
        <v>42370</v>
      </c>
      <c r="H3506" s="410" t="s">
        <v>1777</v>
      </c>
      <c r="I3506" s="417">
        <v>5</v>
      </c>
      <c r="J3506" s="417">
        <v>3</v>
      </c>
      <c r="K3506" s="417">
        <v>1</v>
      </c>
      <c r="L3506" s="417">
        <v>1</v>
      </c>
      <c r="M3506" s="410"/>
      <c r="N3506" s="410" t="s">
        <v>115</v>
      </c>
      <c r="O3506" s="85"/>
      <c r="P3506" s="85"/>
      <c r="Q3506" s="85"/>
      <c r="R3506" s="85"/>
      <c r="S3506" s="85" t="s">
        <v>1768</v>
      </c>
    </row>
    <row r="3507" spans="1:19" ht="14.5" customHeight="1">
      <c r="A3507" s="103" t="str">
        <f t="shared" si="54"/>
        <v>C3130</v>
      </c>
      <c r="B3507" s="414" t="s">
        <v>6394</v>
      </c>
      <c r="C3507" s="414" t="s">
        <v>6395</v>
      </c>
      <c r="D3507" s="414" t="s">
        <v>1813</v>
      </c>
      <c r="E3507" s="414" t="s">
        <v>6396</v>
      </c>
      <c r="F3507" s="414" t="s">
        <v>6397</v>
      </c>
      <c r="G3507" s="418">
        <v>42370</v>
      </c>
      <c r="H3507" s="414" t="s">
        <v>606</v>
      </c>
      <c r="I3507" s="419">
        <v>1</v>
      </c>
      <c r="J3507" s="419">
        <v>5</v>
      </c>
      <c r="K3507" s="419">
        <v>3</v>
      </c>
      <c r="L3507" s="419">
        <v>1</v>
      </c>
      <c r="M3507" s="414"/>
      <c r="N3507" s="414" t="s">
        <v>116</v>
      </c>
      <c r="O3507" s="103"/>
      <c r="P3507" s="103"/>
      <c r="Q3507" s="103"/>
      <c r="R3507" s="103"/>
      <c r="S3507" s="103" t="s">
        <v>1768</v>
      </c>
    </row>
    <row r="3508" spans="1:19" ht="14.5" customHeight="1">
      <c r="A3508" s="103" t="str">
        <f t="shared" si="54"/>
        <v>C3130</v>
      </c>
      <c r="B3508" s="414" t="s">
        <v>6394</v>
      </c>
      <c r="C3508" s="414" t="s">
        <v>6395</v>
      </c>
      <c r="D3508" s="414" t="s">
        <v>5946</v>
      </c>
      <c r="E3508" s="414" t="s">
        <v>6398</v>
      </c>
      <c r="F3508" s="414" t="s">
        <v>6399</v>
      </c>
      <c r="G3508" s="418">
        <v>42370</v>
      </c>
      <c r="H3508" s="414" t="s">
        <v>1777</v>
      </c>
      <c r="I3508" s="419">
        <v>1</v>
      </c>
      <c r="J3508" s="419">
        <v>5</v>
      </c>
      <c r="K3508" s="419">
        <v>3</v>
      </c>
      <c r="L3508" s="419">
        <v>1</v>
      </c>
      <c r="M3508" s="414"/>
      <c r="N3508" s="414" t="s">
        <v>115</v>
      </c>
      <c r="O3508" s="103"/>
      <c r="P3508" s="103"/>
      <c r="Q3508" s="103"/>
      <c r="R3508" s="103"/>
      <c r="S3508" s="103" t="s">
        <v>1768</v>
      </c>
    </row>
    <row r="3509" spans="1:19" ht="14.5" customHeight="1">
      <c r="A3509" s="82" t="str">
        <f t="shared" si="54"/>
        <v>C3140</v>
      </c>
      <c r="B3509" s="410" t="s">
        <v>946</v>
      </c>
      <c r="C3509" s="410" t="s">
        <v>6400</v>
      </c>
      <c r="D3509" s="410" t="s">
        <v>1813</v>
      </c>
      <c r="E3509" s="410" t="s">
        <v>6401</v>
      </c>
      <c r="F3509" s="410" t="s">
        <v>6402</v>
      </c>
      <c r="G3509" s="416">
        <v>47453</v>
      </c>
      <c r="H3509" s="410" t="s">
        <v>606</v>
      </c>
      <c r="I3509" s="417">
        <v>5</v>
      </c>
      <c r="J3509" s="417">
        <v>3</v>
      </c>
      <c r="K3509" s="417">
        <v>4</v>
      </c>
      <c r="L3509" s="417">
        <v>1</v>
      </c>
      <c r="M3509" s="410"/>
      <c r="N3509" s="410" t="s">
        <v>116</v>
      </c>
      <c r="O3509" s="85"/>
      <c r="P3509" s="85"/>
      <c r="Q3509" s="85"/>
      <c r="R3509" s="85"/>
      <c r="S3509" s="85" t="s">
        <v>1768</v>
      </c>
    </row>
    <row r="3510" spans="1:19" ht="14.5" customHeight="1">
      <c r="A3510" s="103" t="str">
        <f t="shared" si="54"/>
        <v>C3140</v>
      </c>
      <c r="B3510" s="414" t="s">
        <v>946</v>
      </c>
      <c r="C3510" s="414" t="s">
        <v>6400</v>
      </c>
      <c r="D3510" s="414" t="s">
        <v>1813</v>
      </c>
      <c r="E3510" s="414" t="s">
        <v>6401</v>
      </c>
      <c r="F3510" s="414" t="s">
        <v>6402</v>
      </c>
      <c r="G3510" s="418">
        <v>47453</v>
      </c>
      <c r="H3510" s="414" t="s">
        <v>606</v>
      </c>
      <c r="I3510" s="419">
        <v>4</v>
      </c>
      <c r="J3510" s="419">
        <v>5</v>
      </c>
      <c r="K3510" s="419">
        <v>3</v>
      </c>
      <c r="L3510" s="419">
        <v>1</v>
      </c>
      <c r="M3510" s="414"/>
      <c r="N3510" s="414" t="s">
        <v>116</v>
      </c>
      <c r="O3510" s="103"/>
      <c r="P3510" s="103"/>
      <c r="Q3510" s="103"/>
      <c r="R3510" s="103"/>
      <c r="S3510" s="103" t="s">
        <v>1768</v>
      </c>
    </row>
    <row r="3511" spans="1:19" ht="14.5" customHeight="1">
      <c r="A3511" s="82" t="str">
        <f t="shared" si="54"/>
        <v>C3150</v>
      </c>
      <c r="B3511" s="410" t="s">
        <v>949</v>
      </c>
      <c r="C3511" s="410" t="s">
        <v>6403</v>
      </c>
      <c r="D3511" s="410" t="s">
        <v>1844</v>
      </c>
      <c r="E3511" s="410" t="s">
        <v>6404</v>
      </c>
      <c r="F3511" s="410" t="s">
        <v>6405</v>
      </c>
      <c r="G3511" s="416">
        <v>41426</v>
      </c>
      <c r="H3511" s="410" t="s">
        <v>623</v>
      </c>
      <c r="I3511" s="417">
        <v>8</v>
      </c>
      <c r="J3511" s="417">
        <v>5</v>
      </c>
      <c r="K3511" s="417">
        <v>8</v>
      </c>
      <c r="L3511" s="417">
        <v>3</v>
      </c>
      <c r="M3511" s="410"/>
      <c r="N3511" s="410" t="s">
        <v>116</v>
      </c>
      <c r="O3511" s="85"/>
      <c r="P3511" s="85"/>
      <c r="Q3511" s="85"/>
      <c r="R3511" s="85"/>
      <c r="S3511" s="85" t="s">
        <v>1768</v>
      </c>
    </row>
    <row r="3512" spans="1:19" ht="14.5" customHeight="1">
      <c r="A3512" s="82" t="str">
        <f t="shared" si="54"/>
        <v>C3150</v>
      </c>
      <c r="B3512" s="410" t="s">
        <v>949</v>
      </c>
      <c r="C3512" s="410" t="s">
        <v>6403</v>
      </c>
      <c r="D3512" s="410" t="s">
        <v>6028</v>
      </c>
      <c r="E3512" s="410" t="s">
        <v>6406</v>
      </c>
      <c r="F3512" s="410" t="s">
        <v>6407</v>
      </c>
      <c r="G3512" s="416">
        <v>39417</v>
      </c>
      <c r="H3512" s="410" t="s">
        <v>1777</v>
      </c>
      <c r="I3512" s="417">
        <v>6</v>
      </c>
      <c r="J3512" s="417">
        <v>2</v>
      </c>
      <c r="K3512" s="417">
        <v>6</v>
      </c>
      <c r="L3512" s="417">
        <v>1</v>
      </c>
      <c r="M3512" s="410"/>
      <c r="N3512" s="410" t="s">
        <v>116</v>
      </c>
      <c r="O3512" s="85"/>
      <c r="P3512" s="85"/>
      <c r="Q3512" s="85"/>
      <c r="R3512" s="85"/>
      <c r="S3512" s="85" t="s">
        <v>1768</v>
      </c>
    </row>
    <row r="3513" spans="1:19" ht="14.5" customHeight="1">
      <c r="A3513" s="82" t="str">
        <f t="shared" si="54"/>
        <v>C3150</v>
      </c>
      <c r="B3513" s="410" t="s">
        <v>949</v>
      </c>
      <c r="C3513" s="410" t="s">
        <v>6403</v>
      </c>
      <c r="D3513" s="410" t="s">
        <v>1844</v>
      </c>
      <c r="E3513" s="410" t="s">
        <v>6408</v>
      </c>
      <c r="F3513" s="410" t="s">
        <v>6409</v>
      </c>
      <c r="G3513" s="416">
        <v>45323</v>
      </c>
      <c r="H3513" s="410" t="s">
        <v>606</v>
      </c>
      <c r="I3513" s="417">
        <v>8</v>
      </c>
      <c r="J3513" s="417">
        <v>5</v>
      </c>
      <c r="K3513" s="417">
        <v>8</v>
      </c>
      <c r="L3513" s="417">
        <v>3</v>
      </c>
      <c r="M3513" s="410"/>
      <c r="N3513" s="410" t="s">
        <v>116</v>
      </c>
      <c r="O3513" s="85"/>
      <c r="P3513" s="85"/>
      <c r="Q3513" s="85"/>
      <c r="R3513" s="85"/>
      <c r="S3513" s="85" t="s">
        <v>1768</v>
      </c>
    </row>
    <row r="3514" spans="1:19" ht="14.5" customHeight="1">
      <c r="A3514" s="103" t="str">
        <f t="shared" si="54"/>
        <v>C3150</v>
      </c>
      <c r="B3514" s="414" t="s">
        <v>949</v>
      </c>
      <c r="C3514" s="414" t="s">
        <v>6403</v>
      </c>
      <c r="D3514" s="414" t="s">
        <v>1844</v>
      </c>
      <c r="E3514" s="414" t="s">
        <v>6404</v>
      </c>
      <c r="F3514" s="414" t="s">
        <v>6405</v>
      </c>
      <c r="G3514" s="418">
        <v>41426</v>
      </c>
      <c r="H3514" s="414" t="s">
        <v>623</v>
      </c>
      <c r="I3514" s="419">
        <v>8</v>
      </c>
      <c r="J3514" s="419">
        <v>8</v>
      </c>
      <c r="K3514" s="419">
        <v>5</v>
      </c>
      <c r="L3514" s="419">
        <v>3</v>
      </c>
      <c r="M3514" s="414"/>
      <c r="N3514" s="414" t="s">
        <v>116</v>
      </c>
      <c r="O3514" s="103"/>
      <c r="P3514" s="103"/>
      <c r="Q3514" s="103"/>
      <c r="R3514" s="103"/>
      <c r="S3514" s="103" t="s">
        <v>1768</v>
      </c>
    </row>
    <row r="3515" spans="1:19" ht="14.5" customHeight="1">
      <c r="A3515" s="103" t="str">
        <f t="shared" si="54"/>
        <v>C3150</v>
      </c>
      <c r="B3515" s="414" t="s">
        <v>949</v>
      </c>
      <c r="C3515" s="414" t="s">
        <v>6403</v>
      </c>
      <c r="D3515" s="414" t="s">
        <v>6028</v>
      </c>
      <c r="E3515" s="414" t="s">
        <v>6406</v>
      </c>
      <c r="F3515" s="414" t="s">
        <v>6407</v>
      </c>
      <c r="G3515" s="418">
        <v>39417</v>
      </c>
      <c r="H3515" s="414" t="s">
        <v>1777</v>
      </c>
      <c r="I3515" s="419">
        <v>6</v>
      </c>
      <c r="J3515" s="419">
        <v>6</v>
      </c>
      <c r="K3515" s="419">
        <v>2</v>
      </c>
      <c r="L3515" s="419">
        <v>1</v>
      </c>
      <c r="M3515" s="414"/>
      <c r="N3515" s="414" t="s">
        <v>116</v>
      </c>
      <c r="O3515" s="103"/>
      <c r="P3515" s="103"/>
      <c r="Q3515" s="103"/>
      <c r="R3515" s="103"/>
      <c r="S3515" s="103" t="s">
        <v>1768</v>
      </c>
    </row>
    <row r="3516" spans="1:19" ht="14.5" customHeight="1">
      <c r="A3516" s="103" t="str">
        <f t="shared" si="54"/>
        <v>C3150</v>
      </c>
      <c r="B3516" s="414" t="s">
        <v>949</v>
      </c>
      <c r="C3516" s="414" t="s">
        <v>6403</v>
      </c>
      <c r="D3516" s="414" t="s">
        <v>1844</v>
      </c>
      <c r="E3516" s="414" t="s">
        <v>6408</v>
      </c>
      <c r="F3516" s="414" t="s">
        <v>6409</v>
      </c>
      <c r="G3516" s="418">
        <v>45323</v>
      </c>
      <c r="H3516" s="414" t="s">
        <v>606</v>
      </c>
      <c r="I3516" s="419">
        <v>8</v>
      </c>
      <c r="J3516" s="419">
        <v>8</v>
      </c>
      <c r="K3516" s="419">
        <v>5</v>
      </c>
      <c r="L3516" s="419">
        <v>3</v>
      </c>
      <c r="M3516" s="414"/>
      <c r="N3516" s="414" t="s">
        <v>116</v>
      </c>
      <c r="O3516" s="103"/>
      <c r="P3516" s="103"/>
      <c r="Q3516" s="103"/>
      <c r="R3516" s="103"/>
      <c r="S3516" s="103" t="s">
        <v>1768</v>
      </c>
    </row>
    <row r="3517" spans="1:19" ht="14.5" customHeight="1">
      <c r="A3517" s="82" t="str">
        <f t="shared" si="54"/>
        <v>C3215</v>
      </c>
      <c r="B3517" s="410" t="s">
        <v>952</v>
      </c>
      <c r="C3517" s="410" t="s">
        <v>6410</v>
      </c>
      <c r="D3517" s="410" t="s">
        <v>1813</v>
      </c>
      <c r="E3517" s="410" t="s">
        <v>6411</v>
      </c>
      <c r="F3517" s="410" t="s">
        <v>6412</v>
      </c>
      <c r="G3517" s="416">
        <v>44531</v>
      </c>
      <c r="H3517" s="410" t="s">
        <v>606</v>
      </c>
      <c r="I3517" s="417">
        <v>12</v>
      </c>
      <c r="J3517" s="417">
        <v>12</v>
      </c>
      <c r="K3517" s="417">
        <v>12</v>
      </c>
      <c r="L3517" s="417">
        <v>3.3</v>
      </c>
      <c r="M3517" s="410"/>
      <c r="N3517" s="410">
        <v>7</v>
      </c>
      <c r="O3517" s="85"/>
      <c r="P3517" s="85"/>
      <c r="Q3517" s="85"/>
      <c r="R3517" s="85"/>
      <c r="S3517" s="85" t="s">
        <v>1768</v>
      </c>
    </row>
    <row r="3518" spans="1:19" ht="14.5" customHeight="1">
      <c r="A3518" s="82" t="str">
        <f t="shared" si="54"/>
        <v>C3215</v>
      </c>
      <c r="B3518" s="410" t="s">
        <v>952</v>
      </c>
      <c r="C3518" s="410" t="s">
        <v>6410</v>
      </c>
      <c r="D3518" s="410" t="s">
        <v>1813</v>
      </c>
      <c r="E3518" s="410" t="s">
        <v>6413</v>
      </c>
      <c r="F3518" s="410" t="s">
        <v>6414</v>
      </c>
      <c r="G3518" s="416">
        <v>44531</v>
      </c>
      <c r="H3518" s="410" t="s">
        <v>606</v>
      </c>
      <c r="I3518" s="417">
        <v>12</v>
      </c>
      <c r="J3518" s="417">
        <v>12</v>
      </c>
      <c r="K3518" s="417">
        <v>12</v>
      </c>
      <c r="L3518" s="417">
        <v>3.3</v>
      </c>
      <c r="M3518" s="410"/>
      <c r="N3518" s="410">
        <v>7</v>
      </c>
      <c r="O3518" s="85"/>
      <c r="P3518" s="85"/>
      <c r="Q3518" s="85"/>
      <c r="R3518" s="85"/>
      <c r="S3518" s="85" t="s">
        <v>1768</v>
      </c>
    </row>
    <row r="3519" spans="1:19" ht="14.5" customHeight="1">
      <c r="A3519" s="82" t="str">
        <f t="shared" si="54"/>
        <v>C3215</v>
      </c>
      <c r="B3519" s="410" t="s">
        <v>952</v>
      </c>
      <c r="C3519" s="410" t="s">
        <v>6410</v>
      </c>
      <c r="D3519" s="410" t="s">
        <v>1813</v>
      </c>
      <c r="E3519" s="410" t="s">
        <v>6415</v>
      </c>
      <c r="F3519" s="410" t="s">
        <v>6416</v>
      </c>
      <c r="G3519" s="311">
        <v>44531</v>
      </c>
      <c r="H3519" s="410" t="s">
        <v>606</v>
      </c>
      <c r="I3519" s="67">
        <v>12</v>
      </c>
      <c r="J3519" s="67">
        <v>12</v>
      </c>
      <c r="K3519" s="67">
        <v>12</v>
      </c>
      <c r="L3519" s="67">
        <v>3.3</v>
      </c>
      <c r="M3519" s="410"/>
      <c r="N3519" s="410">
        <v>7</v>
      </c>
      <c r="O3519" s="85"/>
      <c r="P3519" s="85"/>
      <c r="Q3519" s="85"/>
      <c r="R3519" s="85"/>
      <c r="S3519" s="85" t="s">
        <v>1768</v>
      </c>
    </row>
    <row r="3520" spans="1:19" ht="14.5" customHeight="1">
      <c r="A3520" s="82" t="str">
        <f t="shared" si="54"/>
        <v>C3215</v>
      </c>
      <c r="B3520" s="410" t="s">
        <v>952</v>
      </c>
      <c r="C3520" s="410" t="s">
        <v>6410</v>
      </c>
      <c r="D3520" s="410" t="s">
        <v>1813</v>
      </c>
      <c r="E3520" s="410" t="s">
        <v>6417</v>
      </c>
      <c r="F3520" s="410" t="s">
        <v>6418</v>
      </c>
      <c r="G3520" s="416">
        <v>44531</v>
      </c>
      <c r="H3520" s="410" t="s">
        <v>606</v>
      </c>
      <c r="I3520" s="417">
        <v>12</v>
      </c>
      <c r="J3520" s="417">
        <v>12</v>
      </c>
      <c r="K3520" s="417">
        <v>12</v>
      </c>
      <c r="L3520" s="417">
        <v>3.3</v>
      </c>
      <c r="M3520" s="410"/>
      <c r="N3520" s="410">
        <v>7</v>
      </c>
      <c r="O3520" s="85"/>
      <c r="P3520" s="85"/>
      <c r="Q3520" s="85"/>
      <c r="R3520" s="85"/>
      <c r="S3520" s="85" t="s">
        <v>1768</v>
      </c>
    </row>
    <row r="3521" spans="1:19" ht="14.5" customHeight="1">
      <c r="A3521" s="82" t="str">
        <f t="shared" si="54"/>
        <v>C3215</v>
      </c>
      <c r="B3521" s="410" t="s">
        <v>952</v>
      </c>
      <c r="C3521" s="410" t="s">
        <v>6410</v>
      </c>
      <c r="D3521" s="410" t="s">
        <v>1813</v>
      </c>
      <c r="E3521" s="410" t="s">
        <v>6419</v>
      </c>
      <c r="F3521" s="410" t="s">
        <v>6420</v>
      </c>
      <c r="G3521" s="416">
        <v>44531</v>
      </c>
      <c r="H3521" s="410" t="s">
        <v>606</v>
      </c>
      <c r="I3521" s="417">
        <v>12</v>
      </c>
      <c r="J3521" s="417">
        <v>12</v>
      </c>
      <c r="K3521" s="417">
        <v>12</v>
      </c>
      <c r="L3521" s="417">
        <v>3.3</v>
      </c>
      <c r="M3521" s="410"/>
      <c r="N3521" s="410">
        <v>7</v>
      </c>
      <c r="O3521" s="85"/>
      <c r="P3521" s="85"/>
      <c r="Q3521" s="85"/>
      <c r="R3521" s="85"/>
      <c r="S3521" s="85" t="s">
        <v>1768</v>
      </c>
    </row>
    <row r="3522" spans="1:19" ht="14.5" customHeight="1">
      <c r="A3522" s="82" t="str">
        <f t="shared" ref="A3522:A3585" si="55">LEFT(B3522,5)</f>
        <v>C3215</v>
      </c>
      <c r="B3522" s="410" t="s">
        <v>952</v>
      </c>
      <c r="C3522" s="410" t="s">
        <v>6410</v>
      </c>
      <c r="D3522" s="410" t="s">
        <v>1813</v>
      </c>
      <c r="E3522" s="410" t="s">
        <v>6421</v>
      </c>
      <c r="F3522" s="410" t="s">
        <v>6422</v>
      </c>
      <c r="G3522" s="416">
        <v>44531</v>
      </c>
      <c r="H3522" s="410" t="s">
        <v>606</v>
      </c>
      <c r="I3522" s="417">
        <v>12</v>
      </c>
      <c r="J3522" s="417">
        <v>12</v>
      </c>
      <c r="K3522" s="417">
        <v>12</v>
      </c>
      <c r="L3522" s="417">
        <v>3.3</v>
      </c>
      <c r="M3522" s="410"/>
      <c r="N3522" s="410">
        <v>7</v>
      </c>
      <c r="O3522" s="85"/>
      <c r="P3522" s="85"/>
      <c r="Q3522" s="85"/>
      <c r="R3522" s="85"/>
      <c r="S3522" s="85" t="s">
        <v>1768</v>
      </c>
    </row>
    <row r="3523" spans="1:19" ht="14.5" customHeight="1">
      <c r="A3523" s="103" t="str">
        <f t="shared" si="55"/>
        <v>C3215</v>
      </c>
      <c r="B3523" s="414" t="s">
        <v>952</v>
      </c>
      <c r="C3523" s="414" t="s">
        <v>6410</v>
      </c>
      <c r="D3523" s="414" t="s">
        <v>1813</v>
      </c>
      <c r="E3523" s="414" t="s">
        <v>6411</v>
      </c>
      <c r="F3523" s="414" t="s">
        <v>6412</v>
      </c>
      <c r="G3523" s="418">
        <v>44531</v>
      </c>
      <c r="H3523" s="414" t="s">
        <v>606</v>
      </c>
      <c r="I3523" s="419">
        <v>12</v>
      </c>
      <c r="J3523" s="419">
        <v>12</v>
      </c>
      <c r="K3523" s="419">
        <v>12</v>
      </c>
      <c r="L3523" s="419">
        <v>3.3</v>
      </c>
      <c r="M3523" s="414"/>
      <c r="N3523" s="414">
        <v>7</v>
      </c>
      <c r="O3523" s="103"/>
      <c r="P3523" s="103"/>
      <c r="Q3523" s="103"/>
      <c r="R3523" s="103"/>
      <c r="S3523" s="103" t="s">
        <v>1768</v>
      </c>
    </row>
    <row r="3524" spans="1:19" ht="14.5" customHeight="1">
      <c r="A3524" s="103" t="str">
        <f t="shared" si="55"/>
        <v>C3215</v>
      </c>
      <c r="B3524" s="414" t="s">
        <v>952</v>
      </c>
      <c r="C3524" s="414" t="s">
        <v>6410</v>
      </c>
      <c r="D3524" s="414" t="s">
        <v>1813</v>
      </c>
      <c r="E3524" s="414" t="s">
        <v>6413</v>
      </c>
      <c r="F3524" s="414" t="s">
        <v>6414</v>
      </c>
      <c r="G3524" s="418">
        <v>44531</v>
      </c>
      <c r="H3524" s="414" t="s">
        <v>606</v>
      </c>
      <c r="I3524" s="68">
        <v>12</v>
      </c>
      <c r="J3524" s="68">
        <v>12</v>
      </c>
      <c r="K3524" s="68">
        <v>12</v>
      </c>
      <c r="L3524" s="68">
        <v>3.3</v>
      </c>
      <c r="M3524" s="414"/>
      <c r="N3524" s="414">
        <v>7</v>
      </c>
      <c r="O3524" s="103"/>
      <c r="P3524" s="103"/>
      <c r="Q3524" s="103"/>
      <c r="R3524" s="103"/>
      <c r="S3524" s="103" t="s">
        <v>1768</v>
      </c>
    </row>
    <row r="3525" spans="1:19" ht="14.5" customHeight="1">
      <c r="A3525" s="103" t="str">
        <f t="shared" si="55"/>
        <v>C3215</v>
      </c>
      <c r="B3525" s="414" t="s">
        <v>952</v>
      </c>
      <c r="C3525" s="414" t="s">
        <v>6410</v>
      </c>
      <c r="D3525" s="414" t="s">
        <v>1813</v>
      </c>
      <c r="E3525" s="414" t="s">
        <v>6415</v>
      </c>
      <c r="F3525" s="414" t="s">
        <v>6416</v>
      </c>
      <c r="G3525" s="418">
        <v>44531</v>
      </c>
      <c r="H3525" s="414" t="s">
        <v>606</v>
      </c>
      <c r="I3525" s="419">
        <v>12</v>
      </c>
      <c r="J3525" s="419">
        <v>12</v>
      </c>
      <c r="K3525" s="419">
        <v>12</v>
      </c>
      <c r="L3525" s="419">
        <v>3.3</v>
      </c>
      <c r="M3525" s="414"/>
      <c r="N3525" s="414">
        <v>7</v>
      </c>
      <c r="O3525" s="103"/>
      <c r="P3525" s="103"/>
      <c r="Q3525" s="103"/>
      <c r="R3525" s="103"/>
      <c r="S3525" s="103" t="s">
        <v>1768</v>
      </c>
    </row>
    <row r="3526" spans="1:19" ht="14.5" customHeight="1">
      <c r="A3526" s="103" t="str">
        <f t="shared" si="55"/>
        <v>C3215</v>
      </c>
      <c r="B3526" s="414" t="s">
        <v>952</v>
      </c>
      <c r="C3526" s="414" t="s">
        <v>6410</v>
      </c>
      <c r="D3526" s="414" t="s">
        <v>1813</v>
      </c>
      <c r="E3526" s="414" t="s">
        <v>6417</v>
      </c>
      <c r="F3526" s="414" t="s">
        <v>6418</v>
      </c>
      <c r="G3526" s="418">
        <v>44531</v>
      </c>
      <c r="H3526" s="414" t="s">
        <v>606</v>
      </c>
      <c r="I3526" s="419">
        <v>12</v>
      </c>
      <c r="J3526" s="419">
        <v>12</v>
      </c>
      <c r="K3526" s="419">
        <v>12</v>
      </c>
      <c r="L3526" s="419">
        <v>3.3</v>
      </c>
      <c r="M3526" s="414"/>
      <c r="N3526" s="414">
        <v>7</v>
      </c>
      <c r="O3526" s="103"/>
      <c r="P3526" s="103"/>
      <c r="Q3526" s="103"/>
      <c r="R3526" s="103"/>
      <c r="S3526" s="103" t="s">
        <v>1768</v>
      </c>
    </row>
    <row r="3527" spans="1:19" ht="14.5" customHeight="1">
      <c r="A3527" s="103" t="str">
        <f t="shared" si="55"/>
        <v>C3215</v>
      </c>
      <c r="B3527" s="414" t="s">
        <v>952</v>
      </c>
      <c r="C3527" s="414" t="s">
        <v>6410</v>
      </c>
      <c r="D3527" s="414" t="s">
        <v>1813</v>
      </c>
      <c r="E3527" s="414" t="s">
        <v>6419</v>
      </c>
      <c r="F3527" s="414" t="s">
        <v>6420</v>
      </c>
      <c r="G3527" s="418">
        <v>44531</v>
      </c>
      <c r="H3527" s="414" t="s">
        <v>606</v>
      </c>
      <c r="I3527" s="419">
        <v>12</v>
      </c>
      <c r="J3527" s="419">
        <v>12</v>
      </c>
      <c r="K3527" s="419">
        <v>12</v>
      </c>
      <c r="L3527" s="419">
        <v>3.3</v>
      </c>
      <c r="M3527" s="414"/>
      <c r="N3527" s="414">
        <v>7</v>
      </c>
      <c r="O3527" s="103"/>
      <c r="P3527" s="103"/>
      <c r="Q3527" s="103"/>
      <c r="R3527" s="103"/>
      <c r="S3527" s="103" t="s">
        <v>1768</v>
      </c>
    </row>
    <row r="3528" spans="1:19" ht="14.5" customHeight="1">
      <c r="A3528" s="103" t="str">
        <f t="shared" si="55"/>
        <v>C3215</v>
      </c>
      <c r="B3528" s="414" t="s">
        <v>952</v>
      </c>
      <c r="C3528" s="414" t="s">
        <v>6410</v>
      </c>
      <c r="D3528" s="414" t="s">
        <v>1813</v>
      </c>
      <c r="E3528" s="414" t="s">
        <v>6421</v>
      </c>
      <c r="F3528" s="414" t="s">
        <v>6422</v>
      </c>
      <c r="G3528" s="418">
        <v>44531</v>
      </c>
      <c r="H3528" s="414" t="s">
        <v>606</v>
      </c>
      <c r="I3528" s="419">
        <v>12</v>
      </c>
      <c r="J3528" s="419">
        <v>12</v>
      </c>
      <c r="K3528" s="419">
        <v>12</v>
      </c>
      <c r="L3528" s="419">
        <v>3.3</v>
      </c>
      <c r="M3528" s="414"/>
      <c r="N3528" s="414">
        <v>7</v>
      </c>
      <c r="O3528" s="103"/>
      <c r="P3528" s="103"/>
      <c r="Q3528" s="103"/>
      <c r="R3528" s="103"/>
      <c r="S3528" s="103" t="s">
        <v>1768</v>
      </c>
    </row>
    <row r="3529" spans="1:19" ht="14.5" customHeight="1">
      <c r="A3529" s="82" t="str">
        <f t="shared" si="55"/>
        <v>C3230</v>
      </c>
      <c r="B3529" s="410" t="s">
        <v>955</v>
      </c>
      <c r="C3529" s="410" t="s">
        <v>6423</v>
      </c>
      <c r="D3529" s="410" t="s">
        <v>1813</v>
      </c>
      <c r="E3529" s="410" t="s">
        <v>6424</v>
      </c>
      <c r="F3529" s="410" t="s">
        <v>6425</v>
      </c>
      <c r="G3529" s="416">
        <v>41579</v>
      </c>
      <c r="H3529" s="410" t="s">
        <v>1777</v>
      </c>
      <c r="I3529" s="417">
        <v>8</v>
      </c>
      <c r="J3529" s="417">
        <v>6</v>
      </c>
      <c r="K3529" s="417">
        <v>2</v>
      </c>
      <c r="L3529" s="417">
        <v>2</v>
      </c>
      <c r="M3529" s="410"/>
      <c r="N3529" s="410" t="s">
        <v>116</v>
      </c>
      <c r="O3529" s="85"/>
      <c r="P3529" s="85"/>
      <c r="Q3529" s="85"/>
      <c r="R3529" s="85"/>
      <c r="S3529" s="85" t="s">
        <v>1768</v>
      </c>
    </row>
    <row r="3530" spans="1:19" ht="14.5" customHeight="1">
      <c r="A3530" s="82" t="str">
        <f t="shared" si="55"/>
        <v>C3230</v>
      </c>
      <c r="B3530" s="410" t="s">
        <v>955</v>
      </c>
      <c r="C3530" s="410" t="s">
        <v>6423</v>
      </c>
      <c r="D3530" s="410" t="s">
        <v>1813</v>
      </c>
      <c r="E3530" s="410" t="s">
        <v>6426</v>
      </c>
      <c r="F3530" s="410" t="s">
        <v>6427</v>
      </c>
      <c r="G3530" s="416">
        <v>47453</v>
      </c>
      <c r="H3530" s="410" t="s">
        <v>606</v>
      </c>
      <c r="I3530" s="417">
        <v>8</v>
      </c>
      <c r="J3530" s="417">
        <v>6</v>
      </c>
      <c r="K3530" s="417">
        <v>2</v>
      </c>
      <c r="L3530" s="417">
        <v>2</v>
      </c>
      <c r="M3530" s="410"/>
      <c r="N3530" s="410" t="s">
        <v>116</v>
      </c>
      <c r="O3530" s="85"/>
      <c r="P3530" s="85"/>
      <c r="Q3530" s="85"/>
      <c r="R3530" s="85"/>
      <c r="S3530" s="85" t="s">
        <v>1768</v>
      </c>
    </row>
    <row r="3531" spans="1:19" ht="14.5" customHeight="1">
      <c r="A3531" s="103" t="str">
        <f t="shared" si="55"/>
        <v>C3230</v>
      </c>
      <c r="B3531" s="414" t="s">
        <v>955</v>
      </c>
      <c r="C3531" s="414" t="s">
        <v>6423</v>
      </c>
      <c r="D3531" s="414" t="s">
        <v>1813</v>
      </c>
      <c r="E3531" s="414" t="s">
        <v>6424</v>
      </c>
      <c r="F3531" s="414" t="s">
        <v>6425</v>
      </c>
      <c r="G3531" s="418">
        <v>41579</v>
      </c>
      <c r="H3531" s="414" t="s">
        <v>1777</v>
      </c>
      <c r="I3531" s="419">
        <v>2</v>
      </c>
      <c r="J3531" s="419">
        <v>8</v>
      </c>
      <c r="K3531" s="419">
        <v>6</v>
      </c>
      <c r="L3531" s="419">
        <v>2</v>
      </c>
      <c r="M3531" s="414"/>
      <c r="N3531" s="414" t="s">
        <v>116</v>
      </c>
      <c r="O3531" s="103"/>
      <c r="P3531" s="103"/>
      <c r="Q3531" s="103"/>
      <c r="R3531" s="103"/>
      <c r="S3531" s="103" t="s">
        <v>1768</v>
      </c>
    </row>
    <row r="3532" spans="1:19" ht="14.5" customHeight="1">
      <c r="A3532" s="103" t="str">
        <f t="shared" si="55"/>
        <v>C3230</v>
      </c>
      <c r="B3532" s="414" t="s">
        <v>955</v>
      </c>
      <c r="C3532" s="414" t="s">
        <v>6423</v>
      </c>
      <c r="D3532" s="414" t="s">
        <v>1813</v>
      </c>
      <c r="E3532" s="414" t="s">
        <v>6426</v>
      </c>
      <c r="F3532" s="414" t="s">
        <v>6427</v>
      </c>
      <c r="G3532" s="418">
        <v>47453</v>
      </c>
      <c r="H3532" s="414" t="s">
        <v>606</v>
      </c>
      <c r="I3532" s="419">
        <v>2</v>
      </c>
      <c r="J3532" s="419">
        <v>8</v>
      </c>
      <c r="K3532" s="419">
        <v>6</v>
      </c>
      <c r="L3532" s="419">
        <v>2</v>
      </c>
      <c r="M3532" s="414"/>
      <c r="N3532" s="414" t="s">
        <v>116</v>
      </c>
      <c r="O3532" s="103"/>
      <c r="P3532" s="103"/>
      <c r="Q3532" s="103"/>
      <c r="R3532" s="103"/>
      <c r="S3532" s="103" t="s">
        <v>1768</v>
      </c>
    </row>
    <row r="3533" spans="1:19" ht="14.5" customHeight="1">
      <c r="A3533" s="82" t="str">
        <f t="shared" si="55"/>
        <v>C3250</v>
      </c>
      <c r="B3533" s="410" t="s">
        <v>958</v>
      </c>
      <c r="C3533" s="410" t="s">
        <v>6428</v>
      </c>
      <c r="D3533" s="410" t="s">
        <v>1813</v>
      </c>
      <c r="E3533" s="410" t="s">
        <v>6429</v>
      </c>
      <c r="F3533" s="410" t="s">
        <v>6430</v>
      </c>
      <c r="G3533" s="416">
        <v>45658</v>
      </c>
      <c r="H3533" s="410" t="s">
        <v>606</v>
      </c>
      <c r="I3533" s="417">
        <v>9</v>
      </c>
      <c r="J3533" s="417">
        <v>2</v>
      </c>
      <c r="K3533" s="417">
        <v>1</v>
      </c>
      <c r="L3533" s="417">
        <v>2</v>
      </c>
      <c r="M3533" s="410"/>
      <c r="N3533" s="410" t="s">
        <v>116</v>
      </c>
      <c r="O3533" s="85"/>
      <c r="P3533" s="85"/>
      <c r="Q3533" s="85"/>
      <c r="R3533" s="85"/>
      <c r="S3533" s="85" t="s">
        <v>1768</v>
      </c>
    </row>
    <row r="3534" spans="1:19" ht="14.5" customHeight="1">
      <c r="A3534" s="103" t="str">
        <f t="shared" si="55"/>
        <v>C3250</v>
      </c>
      <c r="B3534" s="414" t="s">
        <v>958</v>
      </c>
      <c r="C3534" s="414" t="s">
        <v>6428</v>
      </c>
      <c r="D3534" s="414" t="s">
        <v>1813</v>
      </c>
      <c r="E3534" s="414" t="s">
        <v>6429</v>
      </c>
      <c r="F3534" s="414" t="s">
        <v>6430</v>
      </c>
      <c r="G3534" s="418">
        <v>45658</v>
      </c>
      <c r="H3534" s="414" t="s">
        <v>606</v>
      </c>
      <c r="I3534" s="419">
        <v>1</v>
      </c>
      <c r="J3534" s="419">
        <v>9</v>
      </c>
      <c r="K3534" s="419">
        <v>2</v>
      </c>
      <c r="L3534" s="419">
        <v>2</v>
      </c>
      <c r="M3534" s="414"/>
      <c r="N3534" s="414" t="s">
        <v>116</v>
      </c>
      <c r="O3534" s="103"/>
      <c r="P3534" s="103"/>
      <c r="Q3534" s="103"/>
      <c r="R3534" s="103"/>
      <c r="S3534" s="103" t="s">
        <v>1768</v>
      </c>
    </row>
    <row r="3535" spans="1:19" ht="14.5" customHeight="1">
      <c r="A3535" s="82" t="str">
        <f t="shared" si="55"/>
        <v>C3270</v>
      </c>
      <c r="B3535" s="410" t="s">
        <v>6431</v>
      </c>
      <c r="C3535" s="410" t="s">
        <v>6432</v>
      </c>
      <c r="D3535" s="410" t="s">
        <v>1813</v>
      </c>
      <c r="E3535" s="410" t="s">
        <v>6433</v>
      </c>
      <c r="F3535" s="410" t="s">
        <v>6434</v>
      </c>
      <c r="G3535" s="416">
        <v>42370</v>
      </c>
      <c r="H3535" s="410" t="s">
        <v>623</v>
      </c>
      <c r="I3535" s="417">
        <v>12</v>
      </c>
      <c r="J3535" s="417">
        <v>8</v>
      </c>
      <c r="K3535" s="417">
        <v>1</v>
      </c>
      <c r="L3535" s="417">
        <v>1</v>
      </c>
      <c r="M3535" s="410"/>
      <c r="N3535" s="410" t="s">
        <v>116</v>
      </c>
      <c r="O3535" s="85"/>
      <c r="P3535" s="85"/>
      <c r="Q3535" s="85"/>
      <c r="R3535" s="85"/>
      <c r="S3535" s="85" t="s">
        <v>1768</v>
      </c>
    </row>
    <row r="3536" spans="1:19" ht="14.5" customHeight="1">
      <c r="A3536" s="103" t="str">
        <f t="shared" si="55"/>
        <v>C3270</v>
      </c>
      <c r="B3536" s="414" t="s">
        <v>6431</v>
      </c>
      <c r="C3536" s="414" t="s">
        <v>6432</v>
      </c>
      <c r="D3536" s="414" t="s">
        <v>1813</v>
      </c>
      <c r="E3536" s="414" t="s">
        <v>6433</v>
      </c>
      <c r="F3536" s="414" t="s">
        <v>6434</v>
      </c>
      <c r="G3536" s="418">
        <v>42370</v>
      </c>
      <c r="H3536" s="414" t="s">
        <v>623</v>
      </c>
      <c r="I3536" s="419">
        <v>1</v>
      </c>
      <c r="J3536" s="419">
        <v>12</v>
      </c>
      <c r="K3536" s="419">
        <v>8</v>
      </c>
      <c r="L3536" s="419">
        <v>1</v>
      </c>
      <c r="M3536" s="414"/>
      <c r="N3536" s="414" t="s">
        <v>116</v>
      </c>
      <c r="O3536" s="103"/>
      <c r="P3536" s="103"/>
      <c r="Q3536" s="103"/>
      <c r="R3536" s="103"/>
      <c r="S3536" s="103" t="s">
        <v>1768</v>
      </c>
    </row>
    <row r="3537" spans="1:19" ht="14.5" customHeight="1">
      <c r="A3537" s="82" t="str">
        <f t="shared" si="55"/>
        <v>C3310</v>
      </c>
      <c r="B3537" s="410" t="s">
        <v>6435</v>
      </c>
      <c r="C3537" s="410" t="s">
        <v>6436</v>
      </c>
      <c r="D3537" s="410" t="s">
        <v>1813</v>
      </c>
      <c r="E3537" s="410" t="s">
        <v>6437</v>
      </c>
      <c r="F3537" s="410" t="s">
        <v>6438</v>
      </c>
      <c r="G3537" s="416">
        <v>42370</v>
      </c>
      <c r="H3537" s="410" t="s">
        <v>623</v>
      </c>
      <c r="I3537" s="417">
        <v>24</v>
      </c>
      <c r="J3537" s="417">
        <v>6</v>
      </c>
      <c r="K3537" s="417">
        <v>6</v>
      </c>
      <c r="L3537" s="417">
        <v>3</v>
      </c>
      <c r="M3537" s="410"/>
      <c r="N3537" s="410" t="s">
        <v>116</v>
      </c>
      <c r="O3537" s="85"/>
      <c r="P3537" s="85"/>
      <c r="Q3537" s="85"/>
      <c r="R3537" s="85"/>
      <c r="S3537" s="85" t="s">
        <v>1768</v>
      </c>
    </row>
    <row r="3538" spans="1:19" ht="14.5" customHeight="1">
      <c r="A3538" s="103" t="str">
        <f t="shared" si="55"/>
        <v>C3310</v>
      </c>
      <c r="B3538" s="414" t="s">
        <v>6435</v>
      </c>
      <c r="C3538" s="414" t="s">
        <v>6436</v>
      </c>
      <c r="D3538" s="414" t="s">
        <v>1813</v>
      </c>
      <c r="E3538" s="414" t="s">
        <v>6437</v>
      </c>
      <c r="F3538" s="414" t="s">
        <v>6438</v>
      </c>
      <c r="G3538" s="418">
        <v>42370</v>
      </c>
      <c r="H3538" s="414" t="s">
        <v>623</v>
      </c>
      <c r="I3538" s="419">
        <v>6</v>
      </c>
      <c r="J3538" s="419">
        <v>24</v>
      </c>
      <c r="K3538" s="419">
        <v>6</v>
      </c>
      <c r="L3538" s="419">
        <v>3</v>
      </c>
      <c r="M3538" s="414"/>
      <c r="N3538" s="414" t="s">
        <v>116</v>
      </c>
      <c r="O3538" s="103"/>
      <c r="P3538" s="103"/>
      <c r="Q3538" s="103"/>
      <c r="R3538" s="103"/>
      <c r="S3538" s="103" t="s">
        <v>1768</v>
      </c>
    </row>
    <row r="3539" spans="1:19" ht="14.5" customHeight="1">
      <c r="A3539" s="82" t="str">
        <f t="shared" si="55"/>
        <v>C3337</v>
      </c>
      <c r="B3539" s="410" t="s">
        <v>6439</v>
      </c>
      <c r="C3539" s="410" t="s">
        <v>6440</v>
      </c>
      <c r="D3539" s="410" t="s">
        <v>1813</v>
      </c>
      <c r="E3539" s="410" t="s">
        <v>6441</v>
      </c>
      <c r="F3539" s="410" t="s">
        <v>6442</v>
      </c>
      <c r="G3539" s="416">
        <v>42370</v>
      </c>
      <c r="H3539" s="410" t="s">
        <v>606</v>
      </c>
      <c r="I3539" s="417">
        <v>12</v>
      </c>
      <c r="J3539" s="417">
        <v>12</v>
      </c>
      <c r="K3539" s="417">
        <v>1</v>
      </c>
      <c r="L3539" s="417">
        <v>5</v>
      </c>
      <c r="M3539" s="410"/>
      <c r="N3539" s="410" t="s">
        <v>116</v>
      </c>
      <c r="O3539" s="85"/>
      <c r="P3539" s="85"/>
      <c r="Q3539" s="85"/>
      <c r="R3539" s="85"/>
      <c r="S3539" s="85" t="s">
        <v>1768</v>
      </c>
    </row>
    <row r="3540" spans="1:19" ht="14.5" customHeight="1">
      <c r="A3540" s="103" t="str">
        <f t="shared" si="55"/>
        <v>C3337</v>
      </c>
      <c r="B3540" s="414" t="s">
        <v>6439</v>
      </c>
      <c r="C3540" s="414" t="s">
        <v>6440</v>
      </c>
      <c r="D3540" s="414" t="s">
        <v>1813</v>
      </c>
      <c r="E3540" s="414" t="s">
        <v>6441</v>
      </c>
      <c r="F3540" s="414" t="s">
        <v>6442</v>
      </c>
      <c r="G3540" s="418">
        <v>42370</v>
      </c>
      <c r="H3540" s="414" t="s">
        <v>606</v>
      </c>
      <c r="I3540" s="419">
        <v>1</v>
      </c>
      <c r="J3540" s="419">
        <v>12</v>
      </c>
      <c r="K3540" s="419">
        <v>12</v>
      </c>
      <c r="L3540" s="419">
        <v>5</v>
      </c>
      <c r="M3540" s="414"/>
      <c r="N3540" s="414" t="s">
        <v>116</v>
      </c>
      <c r="O3540" s="103"/>
      <c r="P3540" s="103"/>
      <c r="Q3540" s="103"/>
      <c r="R3540" s="103"/>
      <c r="S3540" s="103" t="s">
        <v>1768</v>
      </c>
    </row>
    <row r="3541" spans="1:19" ht="14.5" customHeight="1">
      <c r="A3541" s="82" t="str">
        <f t="shared" si="55"/>
        <v>C3361</v>
      </c>
      <c r="B3541" s="410" t="s">
        <v>6443</v>
      </c>
      <c r="C3541" s="410" t="s">
        <v>6444</v>
      </c>
      <c r="D3541" s="410" t="s">
        <v>1813</v>
      </c>
      <c r="E3541" s="410" t="s">
        <v>6445</v>
      </c>
      <c r="F3541" s="410" t="s">
        <v>6446</v>
      </c>
      <c r="G3541" s="416">
        <v>43862</v>
      </c>
      <c r="H3541" s="410" t="s">
        <v>627</v>
      </c>
      <c r="I3541" s="417">
        <v>10</v>
      </c>
      <c r="J3541" s="417">
        <v>3</v>
      </c>
      <c r="K3541" s="417">
        <v>5</v>
      </c>
      <c r="L3541" s="417">
        <v>0.5</v>
      </c>
      <c r="M3541" s="410"/>
      <c r="N3541" s="410" t="s">
        <v>1778</v>
      </c>
      <c r="O3541" s="85"/>
      <c r="P3541" s="85"/>
      <c r="Q3541" s="85"/>
      <c r="R3541" s="85"/>
      <c r="S3541" s="85" t="s">
        <v>1768</v>
      </c>
    </row>
    <row r="3542" spans="1:19" ht="14.5" customHeight="1">
      <c r="A3542" s="82" t="str">
        <f t="shared" si="55"/>
        <v>C3361</v>
      </c>
      <c r="B3542" s="410" t="s">
        <v>6443</v>
      </c>
      <c r="C3542" s="410" t="s">
        <v>6447</v>
      </c>
      <c r="D3542" s="410" t="s">
        <v>1813</v>
      </c>
      <c r="E3542" s="410" t="s">
        <v>6448</v>
      </c>
      <c r="F3542" s="410" t="s">
        <v>6449</v>
      </c>
      <c r="G3542" s="416">
        <v>46419</v>
      </c>
      <c r="H3542" s="410" t="s">
        <v>606</v>
      </c>
      <c r="I3542" s="417">
        <v>10</v>
      </c>
      <c r="J3542" s="417">
        <v>3</v>
      </c>
      <c r="K3542" s="417">
        <v>5</v>
      </c>
      <c r="L3542" s="417">
        <v>0.5</v>
      </c>
      <c r="M3542" s="410"/>
      <c r="N3542" s="410" t="s">
        <v>116</v>
      </c>
      <c r="O3542" s="85"/>
      <c r="P3542" s="85"/>
      <c r="Q3542" s="85"/>
      <c r="R3542" s="85"/>
      <c r="S3542" s="85" t="s">
        <v>1768</v>
      </c>
    </row>
    <row r="3543" spans="1:19" ht="14.5" customHeight="1">
      <c r="A3543" s="82" t="str">
        <f t="shared" si="55"/>
        <v>C3361</v>
      </c>
      <c r="B3543" s="410" t="s">
        <v>6443</v>
      </c>
      <c r="C3543" s="410" t="s">
        <v>6447</v>
      </c>
      <c r="D3543" s="410" t="s">
        <v>1813</v>
      </c>
      <c r="E3543" s="410" t="s">
        <v>6450</v>
      </c>
      <c r="F3543" s="410" t="s">
        <v>6451</v>
      </c>
      <c r="G3543" s="416">
        <v>46419</v>
      </c>
      <c r="H3543" s="410" t="s">
        <v>606</v>
      </c>
      <c r="I3543" s="417">
        <v>10</v>
      </c>
      <c r="J3543" s="417">
        <v>3</v>
      </c>
      <c r="K3543" s="417">
        <v>5</v>
      </c>
      <c r="L3543" s="417">
        <v>0.5</v>
      </c>
      <c r="M3543" s="410"/>
      <c r="N3543" s="410" t="s">
        <v>116</v>
      </c>
      <c r="O3543" s="85"/>
      <c r="P3543" s="85"/>
      <c r="Q3543" s="85"/>
      <c r="R3543" s="85"/>
      <c r="S3543" s="85" t="s">
        <v>1768</v>
      </c>
    </row>
    <row r="3544" spans="1:19" ht="14.5" customHeight="1">
      <c r="A3544" s="103" t="str">
        <f t="shared" si="55"/>
        <v>C3361</v>
      </c>
      <c r="B3544" s="414" t="s">
        <v>6443</v>
      </c>
      <c r="C3544" s="414" t="s">
        <v>6444</v>
      </c>
      <c r="D3544" s="414" t="s">
        <v>1813</v>
      </c>
      <c r="E3544" s="414" t="s">
        <v>6445</v>
      </c>
      <c r="F3544" s="414" t="s">
        <v>6446</v>
      </c>
      <c r="G3544" s="418">
        <v>43862</v>
      </c>
      <c r="H3544" s="414" t="s">
        <v>627</v>
      </c>
      <c r="I3544" s="419">
        <v>5</v>
      </c>
      <c r="J3544" s="419">
        <v>10</v>
      </c>
      <c r="K3544" s="419">
        <v>3</v>
      </c>
      <c r="L3544" s="419">
        <v>0.5</v>
      </c>
      <c r="M3544" s="414"/>
      <c r="N3544" s="414" t="s">
        <v>1778</v>
      </c>
      <c r="O3544" s="103"/>
      <c r="P3544" s="103"/>
      <c r="Q3544" s="103"/>
      <c r="R3544" s="103"/>
      <c r="S3544" s="103" t="s">
        <v>1768</v>
      </c>
    </row>
    <row r="3545" spans="1:19" ht="14.5" customHeight="1">
      <c r="A3545" s="103" t="str">
        <f t="shared" si="55"/>
        <v>C3361</v>
      </c>
      <c r="B3545" s="414" t="s">
        <v>6443</v>
      </c>
      <c r="C3545" s="414" t="s">
        <v>6447</v>
      </c>
      <c r="D3545" s="414" t="s">
        <v>1813</v>
      </c>
      <c r="E3545" s="414" t="s">
        <v>6448</v>
      </c>
      <c r="F3545" s="414" t="s">
        <v>6449</v>
      </c>
      <c r="G3545" s="418">
        <v>46419</v>
      </c>
      <c r="H3545" s="414" t="s">
        <v>606</v>
      </c>
      <c r="I3545" s="419">
        <v>5</v>
      </c>
      <c r="J3545" s="419">
        <v>10</v>
      </c>
      <c r="K3545" s="419">
        <v>3</v>
      </c>
      <c r="L3545" s="419">
        <v>0.5</v>
      </c>
      <c r="M3545" s="414"/>
      <c r="N3545" s="414" t="s">
        <v>116</v>
      </c>
      <c r="O3545" s="103"/>
      <c r="P3545" s="103"/>
      <c r="Q3545" s="103"/>
      <c r="R3545" s="103"/>
      <c r="S3545" s="103" t="s">
        <v>1768</v>
      </c>
    </row>
    <row r="3546" spans="1:19" ht="14.5" customHeight="1">
      <c r="A3546" s="103" t="str">
        <f t="shared" si="55"/>
        <v>C3361</v>
      </c>
      <c r="B3546" s="414" t="s">
        <v>6443</v>
      </c>
      <c r="C3546" s="414" t="s">
        <v>6447</v>
      </c>
      <c r="D3546" s="414" t="s">
        <v>1813</v>
      </c>
      <c r="E3546" s="414" t="s">
        <v>6450</v>
      </c>
      <c r="F3546" s="414" t="s">
        <v>6451</v>
      </c>
      <c r="G3546" s="418">
        <v>46419</v>
      </c>
      <c r="H3546" s="414" t="s">
        <v>606</v>
      </c>
      <c r="I3546" s="419">
        <v>5</v>
      </c>
      <c r="J3546" s="419">
        <v>10</v>
      </c>
      <c r="K3546" s="419">
        <v>3</v>
      </c>
      <c r="L3546" s="419">
        <v>0.5</v>
      </c>
      <c r="M3546" s="414"/>
      <c r="N3546" s="414" t="s">
        <v>116</v>
      </c>
      <c r="O3546" s="103"/>
      <c r="P3546" s="103"/>
      <c r="Q3546" s="103"/>
      <c r="R3546" s="103"/>
      <c r="S3546" s="103" t="s">
        <v>1768</v>
      </c>
    </row>
    <row r="3547" spans="1:19" ht="14.5" customHeight="1">
      <c r="A3547" s="82" t="str">
        <f t="shared" si="55"/>
        <v>C3400</v>
      </c>
      <c r="B3547" s="410" t="s">
        <v>961</v>
      </c>
      <c r="C3547" s="410" t="s">
        <v>6452</v>
      </c>
      <c r="D3547" s="410" t="s">
        <v>5946</v>
      </c>
      <c r="E3547" s="410" t="s">
        <v>6453</v>
      </c>
      <c r="F3547" s="410" t="s">
        <v>6454</v>
      </c>
      <c r="G3547" s="416">
        <v>36161</v>
      </c>
      <c r="H3547" s="410" t="s">
        <v>1777</v>
      </c>
      <c r="I3547" s="417">
        <v>12</v>
      </c>
      <c r="J3547" s="417">
        <v>12</v>
      </c>
      <c r="K3547" s="417">
        <v>1</v>
      </c>
      <c r="L3547" s="417">
        <v>3</v>
      </c>
      <c r="M3547" s="410"/>
      <c r="N3547" s="410" t="s">
        <v>116</v>
      </c>
      <c r="O3547" s="85"/>
      <c r="P3547" s="85" t="s">
        <v>1882</v>
      </c>
      <c r="Q3547" s="85" t="s">
        <v>1882</v>
      </c>
      <c r="R3547" s="85" t="s">
        <v>1883</v>
      </c>
      <c r="S3547" s="85" t="s">
        <v>1768</v>
      </c>
    </row>
    <row r="3548" spans="1:19" ht="14.5" customHeight="1">
      <c r="A3548" s="82" t="str">
        <f t="shared" si="55"/>
        <v>C3400</v>
      </c>
      <c r="B3548" s="410" t="s">
        <v>961</v>
      </c>
      <c r="C3548" s="410" t="s">
        <v>6452</v>
      </c>
      <c r="D3548" s="410" t="s">
        <v>1813</v>
      </c>
      <c r="E3548" s="410" t="s">
        <v>6455</v>
      </c>
      <c r="F3548" s="410" t="s">
        <v>6456</v>
      </c>
      <c r="G3548" s="416">
        <v>40603</v>
      </c>
      <c r="H3548" s="410" t="s">
        <v>1777</v>
      </c>
      <c r="I3548" s="417">
        <v>12</v>
      </c>
      <c r="J3548" s="417">
        <v>12</v>
      </c>
      <c r="K3548" s="417">
        <v>1</v>
      </c>
      <c r="L3548" s="417">
        <v>3</v>
      </c>
      <c r="M3548" s="410"/>
      <c r="N3548" s="410" t="s">
        <v>116</v>
      </c>
      <c r="O3548" s="85"/>
      <c r="P3548" s="85" t="s">
        <v>1882</v>
      </c>
      <c r="Q3548" s="85" t="s">
        <v>1882</v>
      </c>
      <c r="R3548" s="85" t="s">
        <v>1883</v>
      </c>
      <c r="S3548" s="85" t="s">
        <v>1768</v>
      </c>
    </row>
    <row r="3549" spans="1:19" ht="14.5" customHeight="1">
      <c r="A3549" s="82" t="str">
        <f t="shared" si="55"/>
        <v>C3400</v>
      </c>
      <c r="B3549" s="410" t="s">
        <v>961</v>
      </c>
      <c r="C3549" s="410" t="s">
        <v>6452</v>
      </c>
      <c r="D3549" s="410" t="s">
        <v>1813</v>
      </c>
      <c r="E3549" s="410" t="s">
        <v>6457</v>
      </c>
      <c r="F3549" s="410" t="s">
        <v>6458</v>
      </c>
      <c r="G3549" s="416">
        <v>47453</v>
      </c>
      <c r="H3549" s="410" t="s">
        <v>606</v>
      </c>
      <c r="I3549" s="417">
        <v>12</v>
      </c>
      <c r="J3549" s="417">
        <v>12</v>
      </c>
      <c r="K3549" s="417">
        <v>1</v>
      </c>
      <c r="L3549" s="417">
        <v>3</v>
      </c>
      <c r="M3549" s="410"/>
      <c r="N3549" s="410" t="s">
        <v>116</v>
      </c>
      <c r="O3549" s="85"/>
      <c r="P3549" s="85" t="s">
        <v>1882</v>
      </c>
      <c r="Q3549" s="85" t="s">
        <v>1882</v>
      </c>
      <c r="R3549" s="85" t="s">
        <v>1883</v>
      </c>
      <c r="S3549" s="85" t="s">
        <v>1768</v>
      </c>
    </row>
    <row r="3550" spans="1:19" ht="14.5" customHeight="1">
      <c r="A3550" s="103" t="str">
        <f t="shared" si="55"/>
        <v>C3400</v>
      </c>
      <c r="B3550" s="414" t="s">
        <v>961</v>
      </c>
      <c r="C3550" s="414" t="s">
        <v>6452</v>
      </c>
      <c r="D3550" s="414" t="s">
        <v>5946</v>
      </c>
      <c r="E3550" s="414" t="s">
        <v>6453</v>
      </c>
      <c r="F3550" s="414" t="s">
        <v>6454</v>
      </c>
      <c r="G3550" s="418">
        <v>36161</v>
      </c>
      <c r="H3550" s="414" t="s">
        <v>1777</v>
      </c>
      <c r="I3550" s="419">
        <v>1</v>
      </c>
      <c r="J3550" s="419">
        <v>12</v>
      </c>
      <c r="K3550" s="419">
        <v>12</v>
      </c>
      <c r="L3550" s="419">
        <v>3</v>
      </c>
      <c r="M3550" s="414"/>
      <c r="N3550" s="414" t="s">
        <v>116</v>
      </c>
      <c r="O3550" s="103"/>
      <c r="P3550" s="103" t="s">
        <v>1882</v>
      </c>
      <c r="Q3550" s="103" t="s">
        <v>1882</v>
      </c>
      <c r="R3550" s="103" t="s">
        <v>1883</v>
      </c>
      <c r="S3550" s="103" t="s">
        <v>1768</v>
      </c>
    </row>
    <row r="3551" spans="1:19" ht="14.5" customHeight="1">
      <c r="A3551" s="103" t="str">
        <f t="shared" si="55"/>
        <v>C3400</v>
      </c>
      <c r="B3551" s="414" t="s">
        <v>961</v>
      </c>
      <c r="C3551" s="414" t="s">
        <v>6452</v>
      </c>
      <c r="D3551" s="414" t="s">
        <v>1813</v>
      </c>
      <c r="E3551" s="414" t="s">
        <v>6455</v>
      </c>
      <c r="F3551" s="414" t="s">
        <v>6456</v>
      </c>
      <c r="G3551" s="418">
        <v>40603</v>
      </c>
      <c r="H3551" s="414" t="s">
        <v>1777</v>
      </c>
      <c r="I3551" s="419">
        <v>1</v>
      </c>
      <c r="J3551" s="419">
        <v>12</v>
      </c>
      <c r="K3551" s="419">
        <v>12</v>
      </c>
      <c r="L3551" s="419">
        <v>3</v>
      </c>
      <c r="M3551" s="414"/>
      <c r="N3551" s="414" t="s">
        <v>116</v>
      </c>
      <c r="O3551" s="103"/>
      <c r="P3551" s="103" t="s">
        <v>1882</v>
      </c>
      <c r="Q3551" s="103" t="s">
        <v>1882</v>
      </c>
      <c r="R3551" s="103" t="s">
        <v>1883</v>
      </c>
      <c r="S3551" s="103" t="s">
        <v>1768</v>
      </c>
    </row>
    <row r="3552" spans="1:19" ht="14.5" customHeight="1">
      <c r="A3552" s="103" t="str">
        <f t="shared" si="55"/>
        <v>C3400</v>
      </c>
      <c r="B3552" s="414" t="s">
        <v>961</v>
      </c>
      <c r="C3552" s="414" t="s">
        <v>6452</v>
      </c>
      <c r="D3552" s="414" t="s">
        <v>1813</v>
      </c>
      <c r="E3552" s="414" t="s">
        <v>6457</v>
      </c>
      <c r="F3552" s="414" t="s">
        <v>6458</v>
      </c>
      <c r="G3552" s="418">
        <v>47453</v>
      </c>
      <c r="H3552" s="414" t="s">
        <v>606</v>
      </c>
      <c r="I3552" s="419">
        <v>1</v>
      </c>
      <c r="J3552" s="419">
        <v>12</v>
      </c>
      <c r="K3552" s="419">
        <v>12</v>
      </c>
      <c r="L3552" s="419">
        <v>3</v>
      </c>
      <c r="M3552" s="414"/>
      <c r="N3552" s="414" t="s">
        <v>116</v>
      </c>
      <c r="O3552" s="103"/>
      <c r="P3552" s="103" t="s">
        <v>1882</v>
      </c>
      <c r="Q3552" s="103" t="s">
        <v>1882</v>
      </c>
      <c r="R3552" s="103" t="s">
        <v>1883</v>
      </c>
      <c r="S3552" s="103" t="s">
        <v>1768</v>
      </c>
    </row>
    <row r="3553" spans="1:19" ht="14.5" customHeight="1">
      <c r="A3553" s="82" t="str">
        <f t="shared" si="55"/>
        <v>C3409</v>
      </c>
      <c r="B3553" s="428" t="s">
        <v>6459</v>
      </c>
      <c r="C3553" s="429" t="s">
        <v>6460</v>
      </c>
      <c r="D3553" s="422"/>
      <c r="E3553" s="422"/>
      <c r="F3553" s="422"/>
      <c r="G3553" s="422"/>
      <c r="H3553" s="422"/>
      <c r="I3553" s="423">
        <v>12</v>
      </c>
      <c r="J3553" s="423">
        <v>12</v>
      </c>
      <c r="K3553" s="423">
        <v>12</v>
      </c>
      <c r="L3553" s="412"/>
      <c r="M3553" s="412"/>
      <c r="N3553" s="412"/>
      <c r="O3553" s="85"/>
      <c r="P3553" s="85"/>
      <c r="Q3553" s="85"/>
      <c r="R3553" s="85"/>
      <c r="S3553" s="85"/>
    </row>
    <row r="3554" spans="1:19" ht="14.5" customHeight="1">
      <c r="A3554" s="103" t="str">
        <f t="shared" si="55"/>
        <v>C3409</v>
      </c>
      <c r="B3554" s="430" t="s">
        <v>6459</v>
      </c>
      <c r="C3554" s="431" t="s">
        <v>6460</v>
      </c>
      <c r="D3554" s="426"/>
      <c r="E3554" s="426"/>
      <c r="F3554" s="426"/>
      <c r="G3554" s="426"/>
      <c r="H3554" s="426"/>
      <c r="I3554" s="427">
        <v>12</v>
      </c>
      <c r="J3554" s="427">
        <v>12</v>
      </c>
      <c r="K3554" s="427">
        <v>12</v>
      </c>
      <c r="L3554" s="413"/>
      <c r="M3554" s="413"/>
      <c r="N3554" s="413"/>
      <c r="O3554" s="103"/>
      <c r="P3554" s="103"/>
      <c r="Q3554" s="103"/>
      <c r="R3554" s="103"/>
      <c r="S3554" s="103"/>
    </row>
    <row r="3555" spans="1:19" ht="14.5" customHeight="1">
      <c r="A3555" s="82" t="str">
        <f t="shared" si="55"/>
        <v>C3412</v>
      </c>
      <c r="B3555" s="410" t="s">
        <v>6461</v>
      </c>
      <c r="C3555" s="410" t="s">
        <v>6462</v>
      </c>
      <c r="D3555" s="410" t="s">
        <v>1844</v>
      </c>
      <c r="E3555" s="410" t="s">
        <v>6463</v>
      </c>
      <c r="F3555" s="410" t="s">
        <v>6464</v>
      </c>
      <c r="G3555" s="416">
        <v>40148</v>
      </c>
      <c r="H3555" s="410" t="s">
        <v>623</v>
      </c>
      <c r="I3555" s="417">
        <v>70</v>
      </c>
      <c r="J3555" s="417">
        <v>26</v>
      </c>
      <c r="K3555" s="417">
        <v>15</v>
      </c>
      <c r="L3555" s="417">
        <v>353</v>
      </c>
      <c r="M3555" s="410"/>
      <c r="N3555" s="410" t="s">
        <v>116</v>
      </c>
      <c r="O3555" s="85" t="s">
        <v>1882</v>
      </c>
      <c r="P3555" s="85"/>
      <c r="Q3555" s="85" t="s">
        <v>1882</v>
      </c>
      <c r="R3555" s="85" t="s">
        <v>1883</v>
      </c>
      <c r="S3555" s="85" t="s">
        <v>1768</v>
      </c>
    </row>
    <row r="3556" spans="1:19" ht="14.5" customHeight="1">
      <c r="A3556" s="82" t="str">
        <f t="shared" si="55"/>
        <v>C3412</v>
      </c>
      <c r="B3556" s="410" t="s">
        <v>6461</v>
      </c>
      <c r="C3556" s="410" t="s">
        <v>6462</v>
      </c>
      <c r="D3556" s="410" t="s">
        <v>1844</v>
      </c>
      <c r="E3556" s="410" t="s">
        <v>6465</v>
      </c>
      <c r="F3556" s="410" t="s">
        <v>6466</v>
      </c>
      <c r="G3556" s="416">
        <v>41030</v>
      </c>
      <c r="H3556" s="410" t="s">
        <v>623</v>
      </c>
      <c r="I3556" s="417">
        <v>70</v>
      </c>
      <c r="J3556" s="417">
        <v>26</v>
      </c>
      <c r="K3556" s="417">
        <v>15</v>
      </c>
      <c r="L3556" s="417">
        <v>353</v>
      </c>
      <c r="M3556" s="410"/>
      <c r="N3556" s="410" t="s">
        <v>116</v>
      </c>
      <c r="O3556" s="85" t="s">
        <v>1882</v>
      </c>
      <c r="P3556" s="85"/>
      <c r="Q3556" s="85" t="s">
        <v>1882</v>
      </c>
      <c r="R3556" s="85" t="s">
        <v>1883</v>
      </c>
      <c r="S3556" s="85" t="s">
        <v>1768</v>
      </c>
    </row>
    <row r="3557" spans="1:19" ht="14.5" customHeight="1">
      <c r="A3557" s="103" t="str">
        <f t="shared" si="55"/>
        <v>C3412</v>
      </c>
      <c r="B3557" s="414" t="s">
        <v>6461</v>
      </c>
      <c r="C3557" s="414" t="s">
        <v>6462</v>
      </c>
      <c r="D3557" s="414" t="s">
        <v>1844</v>
      </c>
      <c r="E3557" s="414" t="s">
        <v>6463</v>
      </c>
      <c r="F3557" s="414" t="s">
        <v>6464</v>
      </c>
      <c r="G3557" s="418">
        <v>40148</v>
      </c>
      <c r="H3557" s="414" t="s">
        <v>623</v>
      </c>
      <c r="I3557" s="419">
        <v>15</v>
      </c>
      <c r="J3557" s="419">
        <v>70</v>
      </c>
      <c r="K3557" s="419">
        <v>26</v>
      </c>
      <c r="L3557" s="419">
        <v>353</v>
      </c>
      <c r="M3557" s="414"/>
      <c r="N3557" s="414" t="s">
        <v>116</v>
      </c>
      <c r="O3557" s="103" t="s">
        <v>1882</v>
      </c>
      <c r="P3557" s="103"/>
      <c r="Q3557" s="103" t="s">
        <v>1882</v>
      </c>
      <c r="R3557" s="103" t="s">
        <v>1883</v>
      </c>
      <c r="S3557" s="103" t="s">
        <v>1768</v>
      </c>
    </row>
    <row r="3558" spans="1:19" ht="14.5" customHeight="1">
      <c r="A3558" s="103" t="str">
        <f t="shared" si="55"/>
        <v>C3412</v>
      </c>
      <c r="B3558" s="414" t="s">
        <v>6461</v>
      </c>
      <c r="C3558" s="414" t="s">
        <v>6462</v>
      </c>
      <c r="D3558" s="414" t="s">
        <v>1844</v>
      </c>
      <c r="E3558" s="414" t="s">
        <v>6465</v>
      </c>
      <c r="F3558" s="414" t="s">
        <v>6466</v>
      </c>
      <c r="G3558" s="418">
        <v>41030</v>
      </c>
      <c r="H3558" s="414" t="s">
        <v>623</v>
      </c>
      <c r="I3558" s="419">
        <v>15</v>
      </c>
      <c r="J3558" s="419">
        <v>70</v>
      </c>
      <c r="K3558" s="419">
        <v>26</v>
      </c>
      <c r="L3558" s="419">
        <v>353</v>
      </c>
      <c r="M3558" s="414"/>
      <c r="N3558" s="414" t="s">
        <v>116</v>
      </c>
      <c r="O3558" s="103" t="s">
        <v>1882</v>
      </c>
      <c r="P3558" s="103"/>
      <c r="Q3558" s="103" t="s">
        <v>1882</v>
      </c>
      <c r="R3558" s="103" t="s">
        <v>1883</v>
      </c>
      <c r="S3558" s="103" t="s">
        <v>1768</v>
      </c>
    </row>
    <row r="3559" spans="1:19" ht="14.5" customHeight="1">
      <c r="A3559" s="82" t="str">
        <f t="shared" si="55"/>
        <v>C3413</v>
      </c>
      <c r="B3559" s="428" t="s">
        <v>6467</v>
      </c>
      <c r="C3559" s="429" t="s">
        <v>6468</v>
      </c>
      <c r="D3559" s="422"/>
      <c r="E3559" s="422"/>
      <c r="F3559" s="422"/>
      <c r="G3559" s="422"/>
      <c r="H3559" s="422"/>
      <c r="I3559" s="423">
        <v>101</v>
      </c>
      <c r="J3559" s="423">
        <v>43</v>
      </c>
      <c r="K3559" s="423">
        <v>36</v>
      </c>
      <c r="L3559" s="412"/>
      <c r="M3559" s="412"/>
      <c r="N3559" s="412"/>
      <c r="O3559" s="85"/>
      <c r="P3559" s="85"/>
      <c r="Q3559" s="85"/>
      <c r="R3559" s="85"/>
      <c r="S3559" s="85"/>
    </row>
    <row r="3560" spans="1:19" ht="14.5" customHeight="1">
      <c r="A3560" s="103" t="str">
        <f t="shared" si="55"/>
        <v>C3413</v>
      </c>
      <c r="B3560" s="430" t="s">
        <v>6467</v>
      </c>
      <c r="C3560" s="431" t="s">
        <v>6468</v>
      </c>
      <c r="D3560" s="426"/>
      <c r="E3560" s="426"/>
      <c r="F3560" s="426"/>
      <c r="G3560" s="426"/>
      <c r="H3560" s="426"/>
      <c r="I3560" s="427">
        <v>36</v>
      </c>
      <c r="J3560" s="427">
        <v>101</v>
      </c>
      <c r="K3560" s="427">
        <v>43</v>
      </c>
      <c r="L3560" s="413"/>
      <c r="M3560" s="413"/>
      <c r="N3560" s="413"/>
      <c r="O3560" s="103"/>
      <c r="P3560" s="103"/>
      <c r="Q3560" s="103"/>
      <c r="R3560" s="103"/>
      <c r="S3560" s="103"/>
    </row>
    <row r="3561" spans="1:19" ht="14.5" customHeight="1">
      <c r="A3561" s="82" t="str">
        <f t="shared" si="55"/>
        <v>C3414</v>
      </c>
      <c r="B3561" s="410" t="s">
        <v>964</v>
      </c>
      <c r="C3561" s="410" t="s">
        <v>6469</v>
      </c>
      <c r="D3561" s="410" t="s">
        <v>1844</v>
      </c>
      <c r="E3561" s="410" t="s">
        <v>6470</v>
      </c>
      <c r="F3561" s="410" t="s">
        <v>6471</v>
      </c>
      <c r="G3561" s="416">
        <v>45658</v>
      </c>
      <c r="H3561" s="410" t="s">
        <v>606</v>
      </c>
      <c r="I3561" s="417">
        <v>25</v>
      </c>
      <c r="J3561" s="417">
        <v>7</v>
      </c>
      <c r="K3561" s="417">
        <v>7</v>
      </c>
      <c r="L3561" s="417">
        <v>11</v>
      </c>
      <c r="M3561" s="410"/>
      <c r="N3561" s="410" t="s">
        <v>116</v>
      </c>
      <c r="O3561" s="85"/>
      <c r="P3561" s="85"/>
      <c r="Q3561" s="85"/>
      <c r="R3561" s="85"/>
      <c r="S3561" s="85" t="s">
        <v>1768</v>
      </c>
    </row>
    <row r="3562" spans="1:19" ht="14.5" customHeight="1">
      <c r="A3562" s="103" t="str">
        <f t="shared" si="55"/>
        <v>C3414</v>
      </c>
      <c r="B3562" s="414" t="s">
        <v>964</v>
      </c>
      <c r="C3562" s="414" t="s">
        <v>6469</v>
      </c>
      <c r="D3562" s="414" t="s">
        <v>1844</v>
      </c>
      <c r="E3562" s="414" t="s">
        <v>6470</v>
      </c>
      <c r="F3562" s="414" t="s">
        <v>6471</v>
      </c>
      <c r="G3562" s="418">
        <v>45658</v>
      </c>
      <c r="H3562" s="414" t="s">
        <v>606</v>
      </c>
      <c r="I3562" s="419">
        <v>7</v>
      </c>
      <c r="J3562" s="419">
        <v>25</v>
      </c>
      <c r="K3562" s="419">
        <v>7</v>
      </c>
      <c r="L3562" s="419">
        <v>11</v>
      </c>
      <c r="M3562" s="414"/>
      <c r="N3562" s="414" t="s">
        <v>116</v>
      </c>
      <c r="O3562" s="103"/>
      <c r="P3562" s="103"/>
      <c r="Q3562" s="103"/>
      <c r="R3562" s="103"/>
      <c r="S3562" s="103" t="s">
        <v>1768</v>
      </c>
    </row>
    <row r="3563" spans="1:19" ht="14.5" customHeight="1">
      <c r="A3563" s="82" t="str">
        <f t="shared" si="55"/>
        <v>C3414</v>
      </c>
      <c r="B3563" s="410" t="s">
        <v>6472</v>
      </c>
      <c r="C3563" s="410"/>
      <c r="D3563" s="410"/>
      <c r="E3563" s="410"/>
      <c r="F3563" s="410"/>
      <c r="G3563" s="411"/>
      <c r="H3563" s="410"/>
      <c r="I3563" s="411"/>
      <c r="J3563" s="411"/>
      <c r="K3563" s="411"/>
      <c r="L3563" s="411"/>
      <c r="M3563" s="410"/>
      <c r="N3563" s="410"/>
      <c r="O3563" s="85"/>
      <c r="P3563" s="85"/>
      <c r="Q3563" s="85"/>
      <c r="R3563" s="85"/>
      <c r="S3563" s="85"/>
    </row>
    <row r="3564" spans="1:19" ht="14.5" customHeight="1">
      <c r="A3564" s="103" t="str">
        <f t="shared" si="55"/>
        <v>C3414</v>
      </c>
      <c r="B3564" s="414" t="s">
        <v>6472</v>
      </c>
      <c r="C3564" s="414"/>
      <c r="D3564" s="414"/>
      <c r="E3564" s="414"/>
      <c r="F3564" s="414"/>
      <c r="G3564" s="415"/>
      <c r="H3564" s="414"/>
      <c r="I3564" s="415"/>
      <c r="J3564" s="415"/>
      <c r="K3564" s="415"/>
      <c r="L3564" s="415"/>
      <c r="M3564" s="414"/>
      <c r="N3564" s="414"/>
      <c r="O3564" s="103"/>
      <c r="P3564" s="103"/>
      <c r="Q3564" s="103"/>
      <c r="R3564" s="103"/>
      <c r="S3564" s="103"/>
    </row>
    <row r="3565" spans="1:19" ht="14.5" customHeight="1">
      <c r="A3565" s="82" t="str">
        <f t="shared" si="55"/>
        <v>C3421</v>
      </c>
      <c r="B3565" s="410" t="s">
        <v>967</v>
      </c>
      <c r="C3565" s="410" t="s">
        <v>6473</v>
      </c>
      <c r="D3565" s="410" t="s">
        <v>1813</v>
      </c>
      <c r="E3565" s="410" t="s">
        <v>6474</v>
      </c>
      <c r="F3565" s="410" t="s">
        <v>6475</v>
      </c>
      <c r="G3565" s="416">
        <v>45658</v>
      </c>
      <c r="H3565" s="410" t="s">
        <v>606</v>
      </c>
      <c r="I3565" s="417">
        <v>30</v>
      </c>
      <c r="J3565" s="417">
        <v>14</v>
      </c>
      <c r="K3565" s="417">
        <v>8</v>
      </c>
      <c r="L3565" s="417">
        <v>7</v>
      </c>
      <c r="M3565" s="410"/>
      <c r="N3565" s="410" t="s">
        <v>116</v>
      </c>
      <c r="O3565" s="85"/>
      <c r="P3565" s="85"/>
      <c r="Q3565" s="85"/>
      <c r="R3565" s="85"/>
      <c r="S3565" s="85" t="s">
        <v>1768</v>
      </c>
    </row>
    <row r="3566" spans="1:19" ht="14.5" customHeight="1">
      <c r="A3566" s="82" t="str">
        <f t="shared" si="55"/>
        <v>C3421</v>
      </c>
      <c r="B3566" s="410" t="s">
        <v>967</v>
      </c>
      <c r="C3566" s="410" t="s">
        <v>6473</v>
      </c>
      <c r="D3566" s="410" t="s">
        <v>1813</v>
      </c>
      <c r="E3566" s="410" t="s">
        <v>5236</v>
      </c>
      <c r="F3566" s="410" t="s">
        <v>5237</v>
      </c>
      <c r="G3566" s="416">
        <v>45658</v>
      </c>
      <c r="H3566" s="410" t="s">
        <v>606</v>
      </c>
      <c r="I3566" s="417">
        <v>30</v>
      </c>
      <c r="J3566" s="417">
        <v>14</v>
      </c>
      <c r="K3566" s="417">
        <v>8</v>
      </c>
      <c r="L3566" s="417">
        <v>7</v>
      </c>
      <c r="M3566" s="410"/>
      <c r="N3566" s="410" t="s">
        <v>116</v>
      </c>
      <c r="O3566" s="85"/>
      <c r="P3566" s="85"/>
      <c r="Q3566" s="85"/>
      <c r="R3566" s="85"/>
      <c r="S3566" s="85" t="s">
        <v>1768</v>
      </c>
    </row>
    <row r="3567" spans="1:19" ht="14.5" customHeight="1">
      <c r="A3567" s="82" t="str">
        <f t="shared" si="55"/>
        <v>C3421</v>
      </c>
      <c r="B3567" s="410" t="s">
        <v>967</v>
      </c>
      <c r="C3567" s="410" t="s">
        <v>6473</v>
      </c>
      <c r="D3567" s="410" t="s">
        <v>1813</v>
      </c>
      <c r="E3567" s="410" t="s">
        <v>6476</v>
      </c>
      <c r="F3567" s="410" t="s">
        <v>6477</v>
      </c>
      <c r="G3567" s="416">
        <v>43466</v>
      </c>
      <c r="H3567" s="410" t="s">
        <v>606</v>
      </c>
      <c r="I3567" s="417">
        <v>30</v>
      </c>
      <c r="J3567" s="417">
        <v>14</v>
      </c>
      <c r="K3567" s="417">
        <v>8</v>
      </c>
      <c r="L3567" s="417">
        <v>7</v>
      </c>
      <c r="M3567" s="410"/>
      <c r="N3567" s="410" t="s">
        <v>116</v>
      </c>
      <c r="O3567" s="85"/>
      <c r="P3567" s="85"/>
      <c r="Q3567" s="85"/>
      <c r="R3567" s="85"/>
      <c r="S3567" s="85" t="s">
        <v>1768</v>
      </c>
    </row>
    <row r="3568" spans="1:19" ht="14.5" customHeight="1">
      <c r="A3568" s="82" t="str">
        <f t="shared" si="55"/>
        <v>C3421</v>
      </c>
      <c r="B3568" s="410" t="s">
        <v>967</v>
      </c>
      <c r="C3568" s="410" t="s">
        <v>6473</v>
      </c>
      <c r="D3568" s="410" t="s">
        <v>1813</v>
      </c>
      <c r="E3568" s="410" t="s">
        <v>6478</v>
      </c>
      <c r="F3568" s="410" t="s">
        <v>6479</v>
      </c>
      <c r="G3568" s="416">
        <v>45658</v>
      </c>
      <c r="H3568" s="410" t="s">
        <v>606</v>
      </c>
      <c r="I3568" s="417">
        <v>30</v>
      </c>
      <c r="J3568" s="417">
        <v>14</v>
      </c>
      <c r="K3568" s="417">
        <v>8</v>
      </c>
      <c r="L3568" s="417">
        <v>7</v>
      </c>
      <c r="M3568" s="410"/>
      <c r="N3568" s="410" t="s">
        <v>116</v>
      </c>
      <c r="O3568" s="85"/>
      <c r="P3568" s="85"/>
      <c r="Q3568" s="85"/>
      <c r="R3568" s="85"/>
      <c r="S3568" s="85" t="s">
        <v>1768</v>
      </c>
    </row>
    <row r="3569" spans="1:19" ht="14.5" customHeight="1">
      <c r="A3569" s="103" t="str">
        <f t="shared" si="55"/>
        <v>C3421</v>
      </c>
      <c r="B3569" s="414" t="s">
        <v>967</v>
      </c>
      <c r="C3569" s="414" t="s">
        <v>6473</v>
      </c>
      <c r="D3569" s="414" t="s">
        <v>1813</v>
      </c>
      <c r="E3569" s="414" t="s">
        <v>6474</v>
      </c>
      <c r="F3569" s="414" t="s">
        <v>6475</v>
      </c>
      <c r="G3569" s="418">
        <v>45658</v>
      </c>
      <c r="H3569" s="414" t="s">
        <v>606</v>
      </c>
      <c r="I3569" s="419">
        <v>8</v>
      </c>
      <c r="J3569" s="419">
        <v>30</v>
      </c>
      <c r="K3569" s="419">
        <v>14</v>
      </c>
      <c r="L3569" s="419">
        <v>7</v>
      </c>
      <c r="M3569" s="414"/>
      <c r="N3569" s="414" t="s">
        <v>116</v>
      </c>
      <c r="O3569" s="103"/>
      <c r="P3569" s="103"/>
      <c r="Q3569" s="103"/>
      <c r="R3569" s="103"/>
      <c r="S3569" s="103" t="s">
        <v>1768</v>
      </c>
    </row>
    <row r="3570" spans="1:19" ht="14.5" customHeight="1">
      <c r="A3570" s="103" t="str">
        <f t="shared" si="55"/>
        <v>C3421</v>
      </c>
      <c r="B3570" s="414" t="s">
        <v>967</v>
      </c>
      <c r="C3570" s="414" t="s">
        <v>6473</v>
      </c>
      <c r="D3570" s="414" t="s">
        <v>1813</v>
      </c>
      <c r="E3570" s="414" t="s">
        <v>5236</v>
      </c>
      <c r="F3570" s="414" t="s">
        <v>5237</v>
      </c>
      <c r="G3570" s="418">
        <v>45658</v>
      </c>
      <c r="H3570" s="414" t="s">
        <v>606</v>
      </c>
      <c r="I3570" s="68">
        <v>8</v>
      </c>
      <c r="J3570" s="68">
        <v>30</v>
      </c>
      <c r="K3570" s="68">
        <v>14</v>
      </c>
      <c r="L3570" s="68">
        <v>7</v>
      </c>
      <c r="M3570" s="414"/>
      <c r="N3570" s="414" t="s">
        <v>116</v>
      </c>
      <c r="O3570" s="103"/>
      <c r="P3570" s="103"/>
      <c r="Q3570" s="103"/>
      <c r="R3570" s="103"/>
      <c r="S3570" s="103" t="s">
        <v>1768</v>
      </c>
    </row>
    <row r="3571" spans="1:19" ht="14.5" customHeight="1">
      <c r="A3571" s="103" t="str">
        <f t="shared" si="55"/>
        <v>C3421</v>
      </c>
      <c r="B3571" s="414" t="s">
        <v>967</v>
      </c>
      <c r="C3571" s="414" t="s">
        <v>6473</v>
      </c>
      <c r="D3571" s="414" t="s">
        <v>1813</v>
      </c>
      <c r="E3571" s="414" t="s">
        <v>6476</v>
      </c>
      <c r="F3571" s="414" t="s">
        <v>6477</v>
      </c>
      <c r="G3571" s="418">
        <v>43466</v>
      </c>
      <c r="H3571" s="414" t="s">
        <v>606</v>
      </c>
      <c r="I3571" s="419">
        <v>8</v>
      </c>
      <c r="J3571" s="419">
        <v>30</v>
      </c>
      <c r="K3571" s="419">
        <v>14</v>
      </c>
      <c r="L3571" s="419">
        <v>7</v>
      </c>
      <c r="M3571" s="414"/>
      <c r="N3571" s="414" t="s">
        <v>116</v>
      </c>
      <c r="O3571" s="103"/>
      <c r="P3571" s="103"/>
      <c r="Q3571" s="103"/>
      <c r="R3571" s="103"/>
      <c r="S3571" s="103" t="s">
        <v>1768</v>
      </c>
    </row>
    <row r="3572" spans="1:19" ht="14.5" customHeight="1">
      <c r="A3572" s="103" t="str">
        <f t="shared" si="55"/>
        <v>C3421</v>
      </c>
      <c r="B3572" s="414" t="s">
        <v>967</v>
      </c>
      <c r="C3572" s="414" t="s">
        <v>6473</v>
      </c>
      <c r="D3572" s="414" t="s">
        <v>1813</v>
      </c>
      <c r="E3572" s="414" t="s">
        <v>6478</v>
      </c>
      <c r="F3572" s="414" t="s">
        <v>6479</v>
      </c>
      <c r="G3572" s="418">
        <v>45658</v>
      </c>
      <c r="H3572" s="414" t="s">
        <v>606</v>
      </c>
      <c r="I3572" s="419">
        <v>8</v>
      </c>
      <c r="J3572" s="419">
        <v>30</v>
      </c>
      <c r="K3572" s="419">
        <v>14</v>
      </c>
      <c r="L3572" s="419">
        <v>7</v>
      </c>
      <c r="M3572" s="414"/>
      <c r="N3572" s="414" t="s">
        <v>116</v>
      </c>
      <c r="O3572" s="103"/>
      <c r="P3572" s="103"/>
      <c r="Q3572" s="103"/>
      <c r="R3572" s="103"/>
      <c r="S3572" s="103" t="s">
        <v>1768</v>
      </c>
    </row>
    <row r="3573" spans="1:19" ht="14.5" customHeight="1">
      <c r="A3573" s="82" t="str">
        <f t="shared" si="55"/>
        <v>C3423</v>
      </c>
      <c r="B3573" s="410" t="s">
        <v>970</v>
      </c>
      <c r="C3573" s="410" t="s">
        <v>6480</v>
      </c>
      <c r="D3573" s="410" t="s">
        <v>1813</v>
      </c>
      <c r="E3573" s="410" t="s">
        <v>6481</v>
      </c>
      <c r="F3573" s="410" t="s">
        <v>6482</v>
      </c>
      <c r="G3573" s="416">
        <v>47453</v>
      </c>
      <c r="H3573" s="410" t="s">
        <v>606</v>
      </c>
      <c r="I3573" s="417">
        <v>2</v>
      </c>
      <c r="J3573" s="417">
        <v>4</v>
      </c>
      <c r="K3573" s="417">
        <v>3</v>
      </c>
      <c r="L3573" s="417">
        <v>1</v>
      </c>
      <c r="M3573" s="410"/>
      <c r="N3573" s="410" t="s">
        <v>116</v>
      </c>
      <c r="O3573" s="85"/>
      <c r="P3573" s="85"/>
      <c r="Q3573" s="85"/>
      <c r="R3573" s="85"/>
      <c r="S3573" s="85" t="s">
        <v>1768</v>
      </c>
    </row>
    <row r="3574" spans="1:19" ht="14.5" customHeight="1">
      <c r="A3574" s="103" t="str">
        <f t="shared" si="55"/>
        <v>C3423</v>
      </c>
      <c r="B3574" s="414" t="s">
        <v>970</v>
      </c>
      <c r="C3574" s="414" t="s">
        <v>6480</v>
      </c>
      <c r="D3574" s="414" t="s">
        <v>1813</v>
      </c>
      <c r="E3574" s="414" t="s">
        <v>6481</v>
      </c>
      <c r="F3574" s="414" t="s">
        <v>6482</v>
      </c>
      <c r="G3574" s="418">
        <v>47453</v>
      </c>
      <c r="H3574" s="414" t="s">
        <v>606</v>
      </c>
      <c r="I3574" s="419">
        <v>3</v>
      </c>
      <c r="J3574" s="419">
        <v>2</v>
      </c>
      <c r="K3574" s="419">
        <v>4</v>
      </c>
      <c r="L3574" s="419">
        <v>1</v>
      </c>
      <c r="M3574" s="414"/>
      <c r="N3574" s="414" t="s">
        <v>116</v>
      </c>
      <c r="O3574" s="103"/>
      <c r="P3574" s="103"/>
      <c r="Q3574" s="103"/>
      <c r="R3574" s="103"/>
      <c r="S3574" s="103" t="s">
        <v>1768</v>
      </c>
    </row>
    <row r="3575" spans="1:19" ht="14.5" customHeight="1">
      <c r="A3575" s="82" t="str">
        <f t="shared" si="55"/>
        <v>C3443</v>
      </c>
      <c r="B3575" s="410" t="s">
        <v>6483</v>
      </c>
      <c r="C3575" s="410" t="s">
        <v>6484</v>
      </c>
      <c r="D3575" s="410" t="s">
        <v>1813</v>
      </c>
      <c r="E3575" s="410" t="s">
        <v>6485</v>
      </c>
      <c r="F3575" s="410" t="s">
        <v>6486</v>
      </c>
      <c r="G3575" s="416">
        <v>47453</v>
      </c>
      <c r="H3575" s="410" t="s">
        <v>606</v>
      </c>
      <c r="I3575" s="417">
        <v>13</v>
      </c>
      <c r="J3575" s="417">
        <v>6</v>
      </c>
      <c r="K3575" s="417">
        <v>0</v>
      </c>
      <c r="L3575" s="417">
        <v>2</v>
      </c>
      <c r="M3575" s="410" t="s">
        <v>2363</v>
      </c>
      <c r="N3575" s="410" t="s">
        <v>116</v>
      </c>
      <c r="O3575" s="85"/>
      <c r="P3575" s="85"/>
      <c r="Q3575" s="85"/>
      <c r="R3575" s="85"/>
      <c r="S3575" s="85" t="s">
        <v>1768</v>
      </c>
    </row>
    <row r="3576" spans="1:19" ht="14.5" customHeight="1">
      <c r="A3576" s="103" t="str">
        <f t="shared" si="55"/>
        <v>C3443</v>
      </c>
      <c r="B3576" s="414" t="s">
        <v>6483</v>
      </c>
      <c r="C3576" s="414" t="s">
        <v>6484</v>
      </c>
      <c r="D3576" s="414" t="s">
        <v>1813</v>
      </c>
      <c r="E3576" s="414" t="s">
        <v>6485</v>
      </c>
      <c r="F3576" s="414" t="s">
        <v>6486</v>
      </c>
      <c r="G3576" s="418">
        <v>47453</v>
      </c>
      <c r="H3576" s="414" t="s">
        <v>606</v>
      </c>
      <c r="I3576" s="419">
        <v>0</v>
      </c>
      <c r="J3576" s="419">
        <v>13</v>
      </c>
      <c r="K3576" s="419">
        <v>6</v>
      </c>
      <c r="L3576" s="419">
        <v>2</v>
      </c>
      <c r="M3576" s="414" t="s">
        <v>2363</v>
      </c>
      <c r="N3576" s="414" t="s">
        <v>116</v>
      </c>
      <c r="O3576" s="103"/>
      <c r="P3576" s="103"/>
      <c r="Q3576" s="103"/>
      <c r="R3576" s="103"/>
      <c r="S3576" s="103" t="s">
        <v>1768</v>
      </c>
    </row>
    <row r="3577" spans="1:19" ht="14.5" customHeight="1">
      <c r="A3577" s="82" t="str">
        <f t="shared" si="55"/>
        <v>C3445</v>
      </c>
      <c r="B3577" s="410" t="s">
        <v>6487</v>
      </c>
      <c r="C3577" s="410" t="s">
        <v>6488</v>
      </c>
      <c r="D3577" s="410" t="s">
        <v>1813</v>
      </c>
      <c r="E3577" s="410" t="s">
        <v>6489</v>
      </c>
      <c r="F3577" s="410" t="s">
        <v>6490</v>
      </c>
      <c r="G3577" s="416">
        <v>42095</v>
      </c>
      <c r="H3577" s="410" t="s">
        <v>606</v>
      </c>
      <c r="I3577" s="417">
        <v>8</v>
      </c>
      <c r="J3577" s="417">
        <v>3</v>
      </c>
      <c r="K3577" s="417">
        <v>1</v>
      </c>
      <c r="L3577" s="417">
        <v>1</v>
      </c>
      <c r="M3577" s="410"/>
      <c r="N3577" s="410" t="s">
        <v>116</v>
      </c>
      <c r="O3577" s="85"/>
      <c r="P3577" s="85"/>
      <c r="Q3577" s="85"/>
      <c r="R3577" s="85"/>
      <c r="S3577" s="85" t="s">
        <v>1768</v>
      </c>
    </row>
    <row r="3578" spans="1:19" ht="14.5" customHeight="1">
      <c r="A3578" s="82" t="str">
        <f t="shared" si="55"/>
        <v>C3445</v>
      </c>
      <c r="B3578" s="410" t="s">
        <v>6487</v>
      </c>
      <c r="C3578" s="410" t="s">
        <v>6488</v>
      </c>
      <c r="D3578" s="410" t="s">
        <v>5946</v>
      </c>
      <c r="E3578" s="410" t="s">
        <v>6491</v>
      </c>
      <c r="F3578" s="410" t="s">
        <v>6492</v>
      </c>
      <c r="G3578" s="416">
        <v>42370</v>
      </c>
      <c r="H3578" s="410" t="s">
        <v>1777</v>
      </c>
      <c r="I3578" s="417">
        <v>8</v>
      </c>
      <c r="J3578" s="417">
        <v>3</v>
      </c>
      <c r="K3578" s="417">
        <v>1</v>
      </c>
      <c r="L3578" s="417">
        <v>1</v>
      </c>
      <c r="M3578" s="410"/>
      <c r="N3578" s="410" t="s">
        <v>116</v>
      </c>
      <c r="O3578" s="85"/>
      <c r="P3578" s="85"/>
      <c r="Q3578" s="85"/>
      <c r="R3578" s="85"/>
      <c r="S3578" s="85" t="s">
        <v>1768</v>
      </c>
    </row>
    <row r="3579" spans="1:19" ht="14.5" customHeight="1">
      <c r="A3579" s="103" t="str">
        <f t="shared" si="55"/>
        <v>C3445</v>
      </c>
      <c r="B3579" s="414" t="s">
        <v>6487</v>
      </c>
      <c r="C3579" s="414" t="s">
        <v>6488</v>
      </c>
      <c r="D3579" s="414" t="s">
        <v>1813</v>
      </c>
      <c r="E3579" s="414" t="s">
        <v>6489</v>
      </c>
      <c r="F3579" s="414" t="s">
        <v>6490</v>
      </c>
      <c r="G3579" s="418">
        <v>42095</v>
      </c>
      <c r="H3579" s="414" t="s">
        <v>606</v>
      </c>
      <c r="I3579" s="419">
        <v>1</v>
      </c>
      <c r="J3579" s="419">
        <v>8</v>
      </c>
      <c r="K3579" s="419">
        <v>3</v>
      </c>
      <c r="L3579" s="419">
        <v>1</v>
      </c>
      <c r="M3579" s="414"/>
      <c r="N3579" s="414" t="s">
        <v>116</v>
      </c>
      <c r="O3579" s="103"/>
      <c r="P3579" s="103"/>
      <c r="Q3579" s="103"/>
      <c r="R3579" s="103"/>
      <c r="S3579" s="103" t="s">
        <v>1768</v>
      </c>
    </row>
    <row r="3580" spans="1:19" ht="14.5" customHeight="1">
      <c r="A3580" s="103" t="str">
        <f t="shared" si="55"/>
        <v>C3445</v>
      </c>
      <c r="B3580" s="414" t="s">
        <v>6487</v>
      </c>
      <c r="C3580" s="414" t="s">
        <v>6488</v>
      </c>
      <c r="D3580" s="414" t="s">
        <v>5946</v>
      </c>
      <c r="E3580" s="414" t="s">
        <v>6491</v>
      </c>
      <c r="F3580" s="414" t="s">
        <v>6492</v>
      </c>
      <c r="G3580" s="418">
        <v>42370</v>
      </c>
      <c r="H3580" s="414" t="s">
        <v>1777</v>
      </c>
      <c r="I3580" s="419">
        <v>1</v>
      </c>
      <c r="J3580" s="419">
        <v>8</v>
      </c>
      <c r="K3580" s="419">
        <v>3</v>
      </c>
      <c r="L3580" s="419">
        <v>1</v>
      </c>
      <c r="M3580" s="414"/>
      <c r="N3580" s="414" t="s">
        <v>116</v>
      </c>
      <c r="O3580" s="103"/>
      <c r="P3580" s="103"/>
      <c r="Q3580" s="103"/>
      <c r="R3580" s="103"/>
      <c r="S3580" s="103" t="s">
        <v>1768</v>
      </c>
    </row>
    <row r="3581" spans="1:19" ht="14.5" customHeight="1">
      <c r="A3581" s="82" t="str">
        <f t="shared" si="55"/>
        <v>C3494</v>
      </c>
      <c r="B3581" s="410" t="s">
        <v>6493</v>
      </c>
      <c r="C3581" s="410" t="s">
        <v>6494</v>
      </c>
      <c r="D3581" s="410" t="s">
        <v>1813</v>
      </c>
      <c r="E3581" s="410" t="s">
        <v>6495</v>
      </c>
      <c r="F3581" s="410" t="s">
        <v>6496</v>
      </c>
      <c r="G3581" s="416">
        <v>41609</v>
      </c>
      <c r="H3581" s="410" t="s">
        <v>623</v>
      </c>
      <c r="I3581" s="417">
        <v>26</v>
      </c>
      <c r="J3581" s="417">
        <v>22</v>
      </c>
      <c r="K3581" s="417">
        <v>17</v>
      </c>
      <c r="L3581" s="417">
        <v>10</v>
      </c>
      <c r="M3581" s="410"/>
      <c r="N3581" s="410" t="s">
        <v>4095</v>
      </c>
      <c r="O3581" s="85"/>
      <c r="P3581" s="85"/>
      <c r="Q3581" s="85"/>
      <c r="R3581" s="85"/>
      <c r="S3581" s="85" t="s">
        <v>1768</v>
      </c>
    </row>
    <row r="3582" spans="1:19" ht="14.5" customHeight="1">
      <c r="A3582" s="82" t="str">
        <f t="shared" si="55"/>
        <v>C3494</v>
      </c>
      <c r="B3582" s="410" t="s">
        <v>6493</v>
      </c>
      <c r="C3582" s="410" t="s">
        <v>6494</v>
      </c>
      <c r="D3582" s="410" t="s">
        <v>1813</v>
      </c>
      <c r="E3582" s="410" t="s">
        <v>6497</v>
      </c>
      <c r="F3582" s="410" t="s">
        <v>6498</v>
      </c>
      <c r="G3582" s="416">
        <v>41609</v>
      </c>
      <c r="H3582" s="410" t="s">
        <v>623</v>
      </c>
      <c r="I3582" s="417">
        <v>26</v>
      </c>
      <c r="J3582" s="417">
        <v>22</v>
      </c>
      <c r="K3582" s="417">
        <v>17</v>
      </c>
      <c r="L3582" s="417">
        <v>10</v>
      </c>
      <c r="M3582" s="410"/>
      <c r="N3582" s="410" t="s">
        <v>4095</v>
      </c>
      <c r="O3582" s="85"/>
      <c r="P3582" s="85"/>
      <c r="Q3582" s="85"/>
      <c r="R3582" s="85"/>
      <c r="S3582" s="85" t="s">
        <v>1768</v>
      </c>
    </row>
    <row r="3583" spans="1:19" ht="14.5" customHeight="1">
      <c r="A3583" s="82" t="str">
        <f t="shared" si="55"/>
        <v>C3494</v>
      </c>
      <c r="B3583" s="410" t="s">
        <v>6493</v>
      </c>
      <c r="C3583" s="410" t="s">
        <v>6494</v>
      </c>
      <c r="D3583" s="410" t="s">
        <v>1813</v>
      </c>
      <c r="E3583" s="410" t="s">
        <v>6499</v>
      </c>
      <c r="F3583" s="410" t="s">
        <v>6500</v>
      </c>
      <c r="G3583" s="416">
        <v>41609</v>
      </c>
      <c r="H3583" s="410" t="s">
        <v>623</v>
      </c>
      <c r="I3583" s="417">
        <v>26</v>
      </c>
      <c r="J3583" s="417">
        <v>22</v>
      </c>
      <c r="K3583" s="417">
        <v>17</v>
      </c>
      <c r="L3583" s="417">
        <v>10</v>
      </c>
      <c r="M3583" s="410"/>
      <c r="N3583" s="410" t="s">
        <v>4095</v>
      </c>
      <c r="O3583" s="85"/>
      <c r="P3583" s="85"/>
      <c r="Q3583" s="85"/>
      <c r="R3583" s="85"/>
      <c r="S3583" s="85" t="s">
        <v>1768</v>
      </c>
    </row>
    <row r="3584" spans="1:19" ht="14.5" customHeight="1">
      <c r="A3584" s="82" t="str">
        <f t="shared" si="55"/>
        <v>C3494</v>
      </c>
      <c r="B3584" s="410" t="s">
        <v>6493</v>
      </c>
      <c r="C3584" s="410" t="s">
        <v>6494</v>
      </c>
      <c r="D3584" s="410" t="s">
        <v>1813</v>
      </c>
      <c r="E3584" s="410" t="s">
        <v>6501</v>
      </c>
      <c r="F3584" s="410" t="s">
        <v>6502</v>
      </c>
      <c r="G3584" s="416">
        <v>41609</v>
      </c>
      <c r="H3584" s="410" t="s">
        <v>623</v>
      </c>
      <c r="I3584" s="417">
        <v>26</v>
      </c>
      <c r="J3584" s="417">
        <v>22</v>
      </c>
      <c r="K3584" s="417">
        <v>17</v>
      </c>
      <c r="L3584" s="417">
        <v>10</v>
      </c>
      <c r="M3584" s="410"/>
      <c r="N3584" s="410" t="s">
        <v>4095</v>
      </c>
      <c r="O3584" s="85"/>
      <c r="P3584" s="85"/>
      <c r="Q3584" s="85"/>
      <c r="R3584" s="85"/>
      <c r="S3584" s="85" t="s">
        <v>1768</v>
      </c>
    </row>
    <row r="3585" spans="1:19" ht="14.5" customHeight="1">
      <c r="A3585" s="82" t="str">
        <f t="shared" si="55"/>
        <v>C3494</v>
      </c>
      <c r="B3585" s="410" t="s">
        <v>6493</v>
      </c>
      <c r="C3585" s="410" t="s">
        <v>6494</v>
      </c>
      <c r="D3585" s="410" t="s">
        <v>1813</v>
      </c>
      <c r="E3585" s="410" t="s">
        <v>6503</v>
      </c>
      <c r="F3585" s="410" t="s">
        <v>6504</v>
      </c>
      <c r="G3585" s="416">
        <v>41609</v>
      </c>
      <c r="H3585" s="410" t="s">
        <v>623</v>
      </c>
      <c r="I3585" s="417">
        <v>26</v>
      </c>
      <c r="J3585" s="417">
        <v>22</v>
      </c>
      <c r="K3585" s="417">
        <v>17</v>
      </c>
      <c r="L3585" s="417">
        <v>10</v>
      </c>
      <c r="M3585" s="410"/>
      <c r="N3585" s="410" t="s">
        <v>4095</v>
      </c>
      <c r="O3585" s="85"/>
      <c r="P3585" s="85"/>
      <c r="Q3585" s="85"/>
      <c r="R3585" s="85"/>
      <c r="S3585" s="85" t="s">
        <v>1768</v>
      </c>
    </row>
    <row r="3586" spans="1:19" ht="14.5" customHeight="1">
      <c r="A3586" s="103" t="str">
        <f t="shared" ref="A3586:A3649" si="56">LEFT(B3586,5)</f>
        <v>C3494</v>
      </c>
      <c r="B3586" s="414" t="s">
        <v>6493</v>
      </c>
      <c r="C3586" s="414" t="s">
        <v>6494</v>
      </c>
      <c r="D3586" s="414" t="s">
        <v>1813</v>
      </c>
      <c r="E3586" s="414" t="s">
        <v>6495</v>
      </c>
      <c r="F3586" s="414" t="s">
        <v>6496</v>
      </c>
      <c r="G3586" s="418">
        <v>41609</v>
      </c>
      <c r="H3586" s="414" t="s">
        <v>623</v>
      </c>
      <c r="I3586" s="419">
        <v>17</v>
      </c>
      <c r="J3586" s="419">
        <v>26</v>
      </c>
      <c r="K3586" s="419">
        <v>22</v>
      </c>
      <c r="L3586" s="419">
        <v>10</v>
      </c>
      <c r="M3586" s="414"/>
      <c r="N3586" s="414" t="s">
        <v>4095</v>
      </c>
      <c r="O3586" s="103"/>
      <c r="P3586" s="103"/>
      <c r="Q3586" s="103"/>
      <c r="R3586" s="103"/>
      <c r="S3586" s="103" t="s">
        <v>1768</v>
      </c>
    </row>
    <row r="3587" spans="1:19" ht="14.5" customHeight="1">
      <c r="A3587" s="103" t="str">
        <f t="shared" si="56"/>
        <v>C3494</v>
      </c>
      <c r="B3587" s="414" t="s">
        <v>6493</v>
      </c>
      <c r="C3587" s="414" t="s">
        <v>6494</v>
      </c>
      <c r="D3587" s="414" t="s">
        <v>1813</v>
      </c>
      <c r="E3587" s="414" t="s">
        <v>6497</v>
      </c>
      <c r="F3587" s="414" t="s">
        <v>6498</v>
      </c>
      <c r="G3587" s="418">
        <v>41609</v>
      </c>
      <c r="H3587" s="414" t="s">
        <v>623</v>
      </c>
      <c r="I3587" s="419">
        <v>17</v>
      </c>
      <c r="J3587" s="419">
        <v>26</v>
      </c>
      <c r="K3587" s="419">
        <v>22</v>
      </c>
      <c r="L3587" s="419">
        <v>10</v>
      </c>
      <c r="M3587" s="414"/>
      <c r="N3587" s="414" t="s">
        <v>4095</v>
      </c>
      <c r="O3587" s="103"/>
      <c r="P3587" s="103"/>
      <c r="Q3587" s="103"/>
      <c r="R3587" s="103"/>
      <c r="S3587" s="103" t="s">
        <v>1768</v>
      </c>
    </row>
    <row r="3588" spans="1:19" ht="14.5" customHeight="1">
      <c r="A3588" s="103" t="str">
        <f t="shared" si="56"/>
        <v>C3494</v>
      </c>
      <c r="B3588" s="414" t="s">
        <v>6493</v>
      </c>
      <c r="C3588" s="414" t="s">
        <v>6494</v>
      </c>
      <c r="D3588" s="414" t="s">
        <v>1813</v>
      </c>
      <c r="E3588" s="414" t="s">
        <v>6499</v>
      </c>
      <c r="F3588" s="414" t="s">
        <v>6500</v>
      </c>
      <c r="G3588" s="418">
        <v>41609</v>
      </c>
      <c r="H3588" s="414" t="s">
        <v>623</v>
      </c>
      <c r="I3588" s="419">
        <v>17</v>
      </c>
      <c r="J3588" s="419">
        <v>26</v>
      </c>
      <c r="K3588" s="419">
        <v>22</v>
      </c>
      <c r="L3588" s="419">
        <v>10</v>
      </c>
      <c r="M3588" s="414"/>
      <c r="N3588" s="414" t="s">
        <v>4095</v>
      </c>
      <c r="O3588" s="103"/>
      <c r="P3588" s="103"/>
      <c r="Q3588" s="103"/>
      <c r="R3588" s="103"/>
      <c r="S3588" s="103" t="s">
        <v>1768</v>
      </c>
    </row>
    <row r="3589" spans="1:19" ht="14.5" customHeight="1">
      <c r="A3589" s="103" t="str">
        <f t="shared" si="56"/>
        <v>C3494</v>
      </c>
      <c r="B3589" s="414" t="s">
        <v>6493</v>
      </c>
      <c r="C3589" s="414" t="s">
        <v>6494</v>
      </c>
      <c r="D3589" s="414" t="s">
        <v>1813</v>
      </c>
      <c r="E3589" s="414" t="s">
        <v>6501</v>
      </c>
      <c r="F3589" s="414" t="s">
        <v>6502</v>
      </c>
      <c r="G3589" s="418">
        <v>41609</v>
      </c>
      <c r="H3589" s="414" t="s">
        <v>623</v>
      </c>
      <c r="I3589" s="419">
        <v>17</v>
      </c>
      <c r="J3589" s="419">
        <v>26</v>
      </c>
      <c r="K3589" s="419">
        <v>22</v>
      </c>
      <c r="L3589" s="419">
        <v>10</v>
      </c>
      <c r="M3589" s="414"/>
      <c r="N3589" s="414" t="s">
        <v>4095</v>
      </c>
      <c r="O3589" s="103"/>
      <c r="P3589" s="103"/>
      <c r="Q3589" s="103"/>
      <c r="R3589" s="103"/>
      <c r="S3589" s="103" t="s">
        <v>1768</v>
      </c>
    </row>
    <row r="3590" spans="1:19" ht="14.5" customHeight="1">
      <c r="A3590" s="103" t="str">
        <f t="shared" si="56"/>
        <v>C3494</v>
      </c>
      <c r="B3590" s="414" t="s">
        <v>6493</v>
      </c>
      <c r="C3590" s="414" t="s">
        <v>6494</v>
      </c>
      <c r="D3590" s="414" t="s">
        <v>1813</v>
      </c>
      <c r="E3590" s="414" t="s">
        <v>6503</v>
      </c>
      <c r="F3590" s="414" t="s">
        <v>6504</v>
      </c>
      <c r="G3590" s="418">
        <v>41609</v>
      </c>
      <c r="H3590" s="414" t="s">
        <v>623</v>
      </c>
      <c r="I3590" s="419">
        <v>17</v>
      </c>
      <c r="J3590" s="419">
        <v>26</v>
      </c>
      <c r="K3590" s="419">
        <v>22</v>
      </c>
      <c r="L3590" s="419">
        <v>10</v>
      </c>
      <c r="M3590" s="414"/>
      <c r="N3590" s="414" t="s">
        <v>4095</v>
      </c>
      <c r="O3590" s="103"/>
      <c r="P3590" s="103"/>
      <c r="Q3590" s="103"/>
      <c r="R3590" s="103"/>
      <c r="S3590" s="103" t="s">
        <v>1768</v>
      </c>
    </row>
    <row r="3591" spans="1:19" ht="14.5" customHeight="1">
      <c r="A3591" s="82" t="str">
        <f t="shared" si="56"/>
        <v>C3495</v>
      </c>
      <c r="B3591" s="410" t="s">
        <v>6505</v>
      </c>
      <c r="C3591" s="410" t="s">
        <v>6506</v>
      </c>
      <c r="D3591" s="410" t="s">
        <v>1813</v>
      </c>
      <c r="E3591" s="410" t="s">
        <v>6507</v>
      </c>
      <c r="F3591" s="410" t="s">
        <v>6508</v>
      </c>
      <c r="G3591" s="416">
        <v>42370</v>
      </c>
      <c r="H3591" s="410" t="s">
        <v>623</v>
      </c>
      <c r="I3591" s="417">
        <v>26</v>
      </c>
      <c r="J3591" s="417">
        <v>22</v>
      </c>
      <c r="K3591" s="417">
        <v>3</v>
      </c>
      <c r="L3591" s="417">
        <v>10</v>
      </c>
      <c r="M3591" s="410"/>
      <c r="N3591" s="410">
        <v>7</v>
      </c>
      <c r="O3591" s="85"/>
      <c r="P3591" s="85"/>
      <c r="Q3591" s="85"/>
      <c r="R3591" s="85"/>
      <c r="S3591" s="85" t="s">
        <v>1768</v>
      </c>
    </row>
    <row r="3592" spans="1:19" ht="14.5" customHeight="1">
      <c r="A3592" s="82" t="str">
        <f t="shared" si="56"/>
        <v>C3495</v>
      </c>
      <c r="B3592" s="410" t="s">
        <v>6505</v>
      </c>
      <c r="C3592" s="410" t="s">
        <v>6506</v>
      </c>
      <c r="D3592" s="410" t="s">
        <v>1813</v>
      </c>
      <c r="E3592" s="410" t="s">
        <v>6509</v>
      </c>
      <c r="F3592" s="410" t="s">
        <v>6510</v>
      </c>
      <c r="G3592" s="416">
        <v>41244</v>
      </c>
      <c r="H3592" s="410" t="s">
        <v>623</v>
      </c>
      <c r="I3592" s="67">
        <v>26</v>
      </c>
      <c r="J3592" s="67">
        <v>22</v>
      </c>
      <c r="K3592" s="67">
        <v>3</v>
      </c>
      <c r="L3592" s="67">
        <v>10</v>
      </c>
      <c r="M3592" s="410"/>
      <c r="N3592" s="410" t="s">
        <v>4095</v>
      </c>
      <c r="O3592" s="85"/>
      <c r="P3592" s="85"/>
      <c r="Q3592" s="85"/>
      <c r="R3592" s="85"/>
      <c r="S3592" s="85" t="s">
        <v>1768</v>
      </c>
    </row>
    <row r="3593" spans="1:19" ht="14.5" customHeight="1">
      <c r="A3593" s="82" t="str">
        <f t="shared" si="56"/>
        <v>C3495</v>
      </c>
      <c r="B3593" s="410" t="s">
        <v>6505</v>
      </c>
      <c r="C3593" s="410" t="s">
        <v>6506</v>
      </c>
      <c r="D3593" s="410" t="s">
        <v>5946</v>
      </c>
      <c r="E3593" s="410" t="s">
        <v>6511</v>
      </c>
      <c r="F3593" s="410" t="s">
        <v>6512</v>
      </c>
      <c r="G3593" s="416">
        <v>39417</v>
      </c>
      <c r="H3593" s="410" t="s">
        <v>1777</v>
      </c>
      <c r="I3593" s="417">
        <v>26</v>
      </c>
      <c r="J3593" s="417">
        <v>22</v>
      </c>
      <c r="K3593" s="417">
        <v>3</v>
      </c>
      <c r="L3593" s="417">
        <v>10</v>
      </c>
      <c r="M3593" s="410"/>
      <c r="N3593" s="410" t="s">
        <v>4095</v>
      </c>
      <c r="O3593" s="85"/>
      <c r="P3593" s="85"/>
      <c r="Q3593" s="85"/>
      <c r="R3593" s="85"/>
      <c r="S3593" s="85" t="s">
        <v>1768</v>
      </c>
    </row>
    <row r="3594" spans="1:19" ht="14.5" customHeight="1">
      <c r="A3594" s="82" t="str">
        <f t="shared" si="56"/>
        <v>C3495</v>
      </c>
      <c r="B3594" s="410" t="s">
        <v>6505</v>
      </c>
      <c r="C3594" s="410" t="s">
        <v>6506</v>
      </c>
      <c r="D3594" s="410" t="s">
        <v>1813</v>
      </c>
      <c r="E3594" s="410" t="s">
        <v>6513</v>
      </c>
      <c r="F3594" s="410" t="s">
        <v>6514</v>
      </c>
      <c r="G3594" s="416">
        <v>42370</v>
      </c>
      <c r="H3594" s="410" t="s">
        <v>623</v>
      </c>
      <c r="I3594" s="417">
        <v>26</v>
      </c>
      <c r="J3594" s="417">
        <v>22</v>
      </c>
      <c r="K3594" s="417">
        <v>3</v>
      </c>
      <c r="L3594" s="417">
        <v>10</v>
      </c>
      <c r="M3594" s="410"/>
      <c r="N3594" s="410" t="s">
        <v>4095</v>
      </c>
      <c r="O3594" s="85"/>
      <c r="P3594" s="85"/>
      <c r="Q3594" s="85"/>
      <c r="R3594" s="85"/>
      <c r="S3594" s="85" t="s">
        <v>1768</v>
      </c>
    </row>
    <row r="3595" spans="1:19" ht="14.5" customHeight="1">
      <c r="A3595" s="103" t="str">
        <f t="shared" si="56"/>
        <v>C3495</v>
      </c>
      <c r="B3595" s="414" t="s">
        <v>6505</v>
      </c>
      <c r="C3595" s="414" t="s">
        <v>6506</v>
      </c>
      <c r="D3595" s="414" t="s">
        <v>1813</v>
      </c>
      <c r="E3595" s="414" t="s">
        <v>6507</v>
      </c>
      <c r="F3595" s="414" t="s">
        <v>6508</v>
      </c>
      <c r="G3595" s="418">
        <v>42370</v>
      </c>
      <c r="H3595" s="414" t="s">
        <v>623</v>
      </c>
      <c r="I3595" s="419">
        <v>3</v>
      </c>
      <c r="J3595" s="419">
        <v>26</v>
      </c>
      <c r="K3595" s="419">
        <v>22</v>
      </c>
      <c r="L3595" s="419">
        <v>10</v>
      </c>
      <c r="M3595" s="414"/>
      <c r="N3595" s="414">
        <v>7</v>
      </c>
      <c r="O3595" s="103"/>
      <c r="P3595" s="103"/>
      <c r="Q3595" s="103"/>
      <c r="R3595" s="103"/>
      <c r="S3595" s="103" t="s">
        <v>1768</v>
      </c>
    </row>
    <row r="3596" spans="1:19" ht="14.5" customHeight="1">
      <c r="A3596" s="103" t="str">
        <f t="shared" si="56"/>
        <v>C3495</v>
      </c>
      <c r="B3596" s="414" t="s">
        <v>6505</v>
      </c>
      <c r="C3596" s="414" t="s">
        <v>6506</v>
      </c>
      <c r="D3596" s="414" t="s">
        <v>1813</v>
      </c>
      <c r="E3596" s="414" t="s">
        <v>6509</v>
      </c>
      <c r="F3596" s="414" t="s">
        <v>6510</v>
      </c>
      <c r="G3596" s="418">
        <v>41244</v>
      </c>
      <c r="H3596" s="414" t="s">
        <v>623</v>
      </c>
      <c r="I3596" s="419">
        <v>3</v>
      </c>
      <c r="J3596" s="419">
        <v>26</v>
      </c>
      <c r="K3596" s="419">
        <v>22</v>
      </c>
      <c r="L3596" s="419">
        <v>10</v>
      </c>
      <c r="M3596" s="414"/>
      <c r="N3596" s="414" t="s">
        <v>4095</v>
      </c>
      <c r="O3596" s="103"/>
      <c r="P3596" s="103"/>
      <c r="Q3596" s="103"/>
      <c r="R3596" s="103"/>
      <c r="S3596" s="103" t="s">
        <v>1768</v>
      </c>
    </row>
    <row r="3597" spans="1:19" ht="14.5" customHeight="1">
      <c r="A3597" s="103" t="str">
        <f t="shared" si="56"/>
        <v>C3495</v>
      </c>
      <c r="B3597" s="414" t="s">
        <v>6505</v>
      </c>
      <c r="C3597" s="414" t="s">
        <v>6506</v>
      </c>
      <c r="D3597" s="414" t="s">
        <v>5946</v>
      </c>
      <c r="E3597" s="414" t="s">
        <v>6511</v>
      </c>
      <c r="F3597" s="414" t="s">
        <v>6512</v>
      </c>
      <c r="G3597" s="418">
        <v>39417</v>
      </c>
      <c r="H3597" s="414" t="s">
        <v>1777</v>
      </c>
      <c r="I3597" s="419">
        <v>3</v>
      </c>
      <c r="J3597" s="419">
        <v>26</v>
      </c>
      <c r="K3597" s="419">
        <v>22</v>
      </c>
      <c r="L3597" s="419">
        <v>10</v>
      </c>
      <c r="M3597" s="414"/>
      <c r="N3597" s="414" t="s">
        <v>4095</v>
      </c>
      <c r="O3597" s="103"/>
      <c r="P3597" s="103"/>
      <c r="Q3597" s="103"/>
      <c r="R3597" s="103"/>
      <c r="S3597" s="103" t="s">
        <v>1768</v>
      </c>
    </row>
    <row r="3598" spans="1:19" ht="14.5" customHeight="1">
      <c r="A3598" s="103" t="str">
        <f t="shared" si="56"/>
        <v>C3495</v>
      </c>
      <c r="B3598" s="414" t="s">
        <v>6505</v>
      </c>
      <c r="C3598" s="414" t="s">
        <v>6506</v>
      </c>
      <c r="D3598" s="414" t="s">
        <v>1813</v>
      </c>
      <c r="E3598" s="414" t="s">
        <v>6513</v>
      </c>
      <c r="F3598" s="414" t="s">
        <v>6514</v>
      </c>
      <c r="G3598" s="418">
        <v>42370</v>
      </c>
      <c r="H3598" s="414" t="s">
        <v>623</v>
      </c>
      <c r="I3598" s="419">
        <v>3</v>
      </c>
      <c r="J3598" s="419">
        <v>26</v>
      </c>
      <c r="K3598" s="419">
        <v>22</v>
      </c>
      <c r="L3598" s="419">
        <v>10</v>
      </c>
      <c r="M3598" s="414"/>
      <c r="N3598" s="414" t="s">
        <v>4095</v>
      </c>
      <c r="O3598" s="103"/>
      <c r="P3598" s="103"/>
      <c r="Q3598" s="103"/>
      <c r="R3598" s="103"/>
      <c r="S3598" s="103" t="s">
        <v>1768</v>
      </c>
    </row>
    <row r="3599" spans="1:19" ht="14.5" customHeight="1">
      <c r="A3599" s="82" t="str">
        <f t="shared" si="56"/>
        <v>C3496</v>
      </c>
      <c r="B3599" s="410" t="s">
        <v>6515</v>
      </c>
      <c r="C3599" s="410" t="s">
        <v>6516</v>
      </c>
      <c r="D3599" s="410" t="s">
        <v>2386</v>
      </c>
      <c r="E3599" s="410" t="s">
        <v>6517</v>
      </c>
      <c r="F3599" s="410" t="s">
        <v>6518</v>
      </c>
      <c r="G3599" s="416">
        <v>44470</v>
      </c>
      <c r="H3599" s="410" t="s">
        <v>606</v>
      </c>
      <c r="I3599" s="417">
        <v>55</v>
      </c>
      <c r="J3599" s="417">
        <v>15</v>
      </c>
      <c r="K3599" s="417">
        <v>0</v>
      </c>
      <c r="L3599" s="417">
        <v>5</v>
      </c>
      <c r="M3599" s="410"/>
      <c r="N3599" s="410" t="s">
        <v>116</v>
      </c>
      <c r="O3599" s="85"/>
      <c r="P3599" s="85"/>
      <c r="Q3599" s="85"/>
      <c r="R3599" s="85"/>
      <c r="S3599" s="85" t="s">
        <v>1768</v>
      </c>
    </row>
    <row r="3600" spans="1:19" ht="14.5" customHeight="1">
      <c r="A3600" s="103" t="str">
        <f t="shared" si="56"/>
        <v>C3496</v>
      </c>
      <c r="B3600" s="414" t="s">
        <v>6515</v>
      </c>
      <c r="C3600" s="414" t="s">
        <v>6516</v>
      </c>
      <c r="D3600" s="414" t="s">
        <v>2386</v>
      </c>
      <c r="E3600" s="414" t="s">
        <v>6517</v>
      </c>
      <c r="F3600" s="414" t="s">
        <v>6518</v>
      </c>
      <c r="G3600" s="418">
        <v>44470</v>
      </c>
      <c r="H3600" s="414" t="s">
        <v>606</v>
      </c>
      <c r="I3600" s="419">
        <v>0</v>
      </c>
      <c r="J3600" s="419">
        <v>55</v>
      </c>
      <c r="K3600" s="419">
        <v>15</v>
      </c>
      <c r="L3600" s="419">
        <v>5</v>
      </c>
      <c r="M3600" s="414"/>
      <c r="N3600" s="414" t="s">
        <v>116</v>
      </c>
      <c r="O3600" s="103"/>
      <c r="P3600" s="103"/>
      <c r="Q3600" s="103"/>
      <c r="R3600" s="103"/>
      <c r="S3600" s="103" t="s">
        <v>1768</v>
      </c>
    </row>
    <row r="3601" spans="1:19" ht="14.5" customHeight="1">
      <c r="A3601" s="82" t="str">
        <f t="shared" si="56"/>
        <v>C3497</v>
      </c>
      <c r="B3601" s="410" t="s">
        <v>6519</v>
      </c>
      <c r="C3601" s="410" t="s">
        <v>6520</v>
      </c>
      <c r="D3601" s="410" t="s">
        <v>2386</v>
      </c>
      <c r="E3601" s="410" t="s">
        <v>6521</v>
      </c>
      <c r="F3601" s="410" t="s">
        <v>6522</v>
      </c>
      <c r="G3601" s="416">
        <v>44470</v>
      </c>
      <c r="H3601" s="410" t="s">
        <v>606</v>
      </c>
      <c r="I3601" s="417">
        <v>55</v>
      </c>
      <c r="J3601" s="417">
        <v>15</v>
      </c>
      <c r="K3601" s="417">
        <v>0</v>
      </c>
      <c r="L3601" s="417">
        <v>5</v>
      </c>
      <c r="M3601" s="410"/>
      <c r="N3601" s="410" t="s">
        <v>116</v>
      </c>
      <c r="O3601" s="85"/>
      <c r="P3601" s="85"/>
      <c r="Q3601" s="85"/>
      <c r="R3601" s="85"/>
      <c r="S3601" s="85" t="s">
        <v>1768</v>
      </c>
    </row>
    <row r="3602" spans="1:19" ht="14.5" customHeight="1">
      <c r="A3602" s="103" t="str">
        <f t="shared" si="56"/>
        <v>C3497</v>
      </c>
      <c r="B3602" s="414" t="s">
        <v>6519</v>
      </c>
      <c r="C3602" s="414" t="s">
        <v>6520</v>
      </c>
      <c r="D3602" s="414" t="s">
        <v>2386</v>
      </c>
      <c r="E3602" s="414" t="s">
        <v>6521</v>
      </c>
      <c r="F3602" s="414" t="s">
        <v>6522</v>
      </c>
      <c r="G3602" s="418">
        <v>44470</v>
      </c>
      <c r="H3602" s="414" t="s">
        <v>606</v>
      </c>
      <c r="I3602" s="419">
        <v>0</v>
      </c>
      <c r="J3602" s="419">
        <v>55</v>
      </c>
      <c r="K3602" s="419">
        <v>15</v>
      </c>
      <c r="L3602" s="419">
        <v>5</v>
      </c>
      <c r="M3602" s="414"/>
      <c r="N3602" s="414" t="s">
        <v>116</v>
      </c>
      <c r="O3602" s="103"/>
      <c r="P3602" s="103"/>
      <c r="Q3602" s="103"/>
      <c r="R3602" s="103"/>
      <c r="S3602" s="103" t="s">
        <v>1768</v>
      </c>
    </row>
    <row r="3603" spans="1:19" ht="14.5" customHeight="1">
      <c r="A3603" s="82" t="str">
        <f t="shared" si="56"/>
        <v>C3498</v>
      </c>
      <c r="B3603" s="410" t="s">
        <v>6523</v>
      </c>
      <c r="C3603" s="410" t="s">
        <v>6524</v>
      </c>
      <c r="D3603" s="410" t="s">
        <v>1813</v>
      </c>
      <c r="E3603" s="410" t="s">
        <v>6525</v>
      </c>
      <c r="F3603" s="410" t="s">
        <v>6526</v>
      </c>
      <c r="G3603" s="416">
        <v>42095</v>
      </c>
      <c r="H3603" s="410" t="s">
        <v>606</v>
      </c>
      <c r="I3603" s="417">
        <v>16</v>
      </c>
      <c r="J3603" s="417">
        <v>8</v>
      </c>
      <c r="K3603" s="417">
        <v>4</v>
      </c>
      <c r="L3603" s="417">
        <v>2</v>
      </c>
      <c r="M3603" s="410"/>
      <c r="N3603" s="410" t="s">
        <v>116</v>
      </c>
      <c r="O3603" s="85"/>
      <c r="P3603" s="85"/>
      <c r="Q3603" s="85"/>
      <c r="R3603" s="85"/>
      <c r="S3603" s="85" t="s">
        <v>1768</v>
      </c>
    </row>
    <row r="3604" spans="1:19" ht="14.5" customHeight="1">
      <c r="A3604" s="103" t="str">
        <f t="shared" si="56"/>
        <v>C3498</v>
      </c>
      <c r="B3604" s="414" t="s">
        <v>6523</v>
      </c>
      <c r="C3604" s="414" t="s">
        <v>6524</v>
      </c>
      <c r="D3604" s="414" t="s">
        <v>1813</v>
      </c>
      <c r="E3604" s="414" t="s">
        <v>6525</v>
      </c>
      <c r="F3604" s="414" t="s">
        <v>6526</v>
      </c>
      <c r="G3604" s="418">
        <v>42095</v>
      </c>
      <c r="H3604" s="414" t="s">
        <v>606</v>
      </c>
      <c r="I3604" s="419">
        <v>4</v>
      </c>
      <c r="J3604" s="419">
        <v>16</v>
      </c>
      <c r="K3604" s="419">
        <v>8</v>
      </c>
      <c r="L3604" s="419">
        <v>2</v>
      </c>
      <c r="M3604" s="414"/>
      <c r="N3604" s="414" t="s">
        <v>116</v>
      </c>
      <c r="O3604" s="103"/>
      <c r="P3604" s="103"/>
      <c r="Q3604" s="103"/>
      <c r="R3604" s="103"/>
      <c r="S3604" s="103" t="s">
        <v>1768</v>
      </c>
    </row>
    <row r="3605" spans="1:19" ht="14.5" customHeight="1">
      <c r="A3605" s="82" t="str">
        <f t="shared" si="56"/>
        <v>C3500</v>
      </c>
      <c r="B3605" s="410" t="s">
        <v>6527</v>
      </c>
      <c r="C3605" s="410" t="s">
        <v>6528</v>
      </c>
      <c r="D3605" s="410" t="s">
        <v>1813</v>
      </c>
      <c r="E3605" s="410" t="s">
        <v>6529</v>
      </c>
      <c r="F3605" s="410" t="s">
        <v>6530</v>
      </c>
      <c r="G3605" s="416">
        <v>45658</v>
      </c>
      <c r="H3605" s="410" t="s">
        <v>606</v>
      </c>
      <c r="I3605" s="67">
        <v>28</v>
      </c>
      <c r="J3605" s="67">
        <v>18</v>
      </c>
      <c r="K3605" s="67">
        <v>18</v>
      </c>
      <c r="L3605" s="67">
        <v>55</v>
      </c>
      <c r="M3605" s="410"/>
      <c r="N3605" s="410" t="s">
        <v>4095</v>
      </c>
      <c r="O3605" s="85"/>
      <c r="P3605" s="85"/>
      <c r="Q3605" s="85"/>
      <c r="R3605" s="85"/>
      <c r="S3605" s="85" t="s">
        <v>1768</v>
      </c>
    </row>
    <row r="3606" spans="1:19" ht="14.5" customHeight="1">
      <c r="A3606" s="82" t="str">
        <f t="shared" si="56"/>
        <v>C3500</v>
      </c>
      <c r="B3606" s="410" t="s">
        <v>6527</v>
      </c>
      <c r="C3606" s="410" t="s">
        <v>6531</v>
      </c>
      <c r="D3606" s="410" t="s">
        <v>1813</v>
      </c>
      <c r="E3606" s="410" t="s">
        <v>6532</v>
      </c>
      <c r="F3606" s="410" t="s">
        <v>6533</v>
      </c>
      <c r="G3606" s="416">
        <v>45658</v>
      </c>
      <c r="H3606" s="410" t="s">
        <v>606</v>
      </c>
      <c r="I3606" s="67">
        <v>28</v>
      </c>
      <c r="J3606" s="67">
        <v>18</v>
      </c>
      <c r="K3606" s="67">
        <v>18</v>
      </c>
      <c r="L3606" s="67">
        <v>55</v>
      </c>
      <c r="M3606" s="410"/>
      <c r="N3606" s="410" t="s">
        <v>4095</v>
      </c>
      <c r="O3606" s="85"/>
      <c r="P3606" s="85"/>
      <c r="Q3606" s="85"/>
      <c r="R3606" s="85"/>
      <c r="S3606" s="85" t="s">
        <v>1768</v>
      </c>
    </row>
    <row r="3607" spans="1:19" ht="14.5" customHeight="1">
      <c r="A3607" s="82" t="str">
        <f t="shared" si="56"/>
        <v>C3500</v>
      </c>
      <c r="B3607" s="410" t="s">
        <v>6527</v>
      </c>
      <c r="C3607" s="410" t="s">
        <v>6534</v>
      </c>
      <c r="D3607" s="410" t="s">
        <v>1813</v>
      </c>
      <c r="E3607" s="410" t="s">
        <v>6535</v>
      </c>
      <c r="F3607" s="410" t="s">
        <v>6536</v>
      </c>
      <c r="G3607" s="416">
        <v>45658</v>
      </c>
      <c r="H3607" s="410" t="s">
        <v>606</v>
      </c>
      <c r="I3607" s="417">
        <v>28</v>
      </c>
      <c r="J3607" s="417">
        <v>18</v>
      </c>
      <c r="K3607" s="417">
        <v>18</v>
      </c>
      <c r="L3607" s="417">
        <v>55</v>
      </c>
      <c r="M3607" s="410"/>
      <c r="N3607" s="410" t="s">
        <v>4095</v>
      </c>
      <c r="O3607" s="85"/>
      <c r="P3607" s="85"/>
      <c r="Q3607" s="85"/>
      <c r="R3607" s="85"/>
      <c r="S3607" s="85" t="s">
        <v>1768</v>
      </c>
    </row>
    <row r="3608" spans="1:19" ht="14.5" customHeight="1">
      <c r="A3608" s="82" t="str">
        <f t="shared" si="56"/>
        <v>C3500</v>
      </c>
      <c r="B3608" s="410" t="s">
        <v>6527</v>
      </c>
      <c r="C3608" s="410" t="s">
        <v>6537</v>
      </c>
      <c r="D3608" s="410" t="s">
        <v>1813</v>
      </c>
      <c r="E3608" s="410" t="s">
        <v>6538</v>
      </c>
      <c r="F3608" s="410" t="s">
        <v>6539</v>
      </c>
      <c r="G3608" s="416">
        <v>45658</v>
      </c>
      <c r="H3608" s="410" t="s">
        <v>606</v>
      </c>
      <c r="I3608" s="417">
        <v>28</v>
      </c>
      <c r="J3608" s="417">
        <v>18</v>
      </c>
      <c r="K3608" s="417">
        <v>18</v>
      </c>
      <c r="L3608" s="417">
        <v>55</v>
      </c>
      <c r="M3608" s="410"/>
      <c r="N3608" s="410" t="s">
        <v>4095</v>
      </c>
      <c r="O3608" s="85"/>
      <c r="P3608" s="85"/>
      <c r="Q3608" s="85"/>
      <c r="R3608" s="85"/>
      <c r="S3608" s="85" t="s">
        <v>1768</v>
      </c>
    </row>
    <row r="3609" spans="1:19" ht="14.5" customHeight="1">
      <c r="A3609" s="103" t="str">
        <f t="shared" si="56"/>
        <v>C3500</v>
      </c>
      <c r="B3609" s="414" t="s">
        <v>6527</v>
      </c>
      <c r="C3609" s="414" t="s">
        <v>6528</v>
      </c>
      <c r="D3609" s="414" t="s">
        <v>1813</v>
      </c>
      <c r="E3609" s="414" t="s">
        <v>6529</v>
      </c>
      <c r="F3609" s="414" t="s">
        <v>6530</v>
      </c>
      <c r="G3609" s="418">
        <v>45658</v>
      </c>
      <c r="H3609" s="414" t="s">
        <v>606</v>
      </c>
      <c r="I3609" s="419">
        <v>18</v>
      </c>
      <c r="J3609" s="419">
        <v>28</v>
      </c>
      <c r="K3609" s="419">
        <v>18</v>
      </c>
      <c r="L3609" s="419">
        <v>55</v>
      </c>
      <c r="M3609" s="414"/>
      <c r="N3609" s="414" t="s">
        <v>4095</v>
      </c>
      <c r="O3609" s="103"/>
      <c r="P3609" s="103"/>
      <c r="Q3609" s="103"/>
      <c r="R3609" s="103"/>
      <c r="S3609" s="103" t="s">
        <v>1768</v>
      </c>
    </row>
    <row r="3610" spans="1:19" ht="14.5" customHeight="1">
      <c r="A3610" s="103" t="str">
        <f t="shared" si="56"/>
        <v>C3500</v>
      </c>
      <c r="B3610" s="414" t="s">
        <v>6527</v>
      </c>
      <c r="C3610" s="414" t="s">
        <v>6531</v>
      </c>
      <c r="D3610" s="414" t="s">
        <v>1813</v>
      </c>
      <c r="E3610" s="414" t="s">
        <v>6532</v>
      </c>
      <c r="F3610" s="414" t="s">
        <v>6533</v>
      </c>
      <c r="G3610" s="418">
        <v>45658</v>
      </c>
      <c r="H3610" s="414" t="s">
        <v>606</v>
      </c>
      <c r="I3610" s="68">
        <v>18</v>
      </c>
      <c r="J3610" s="68">
        <v>28</v>
      </c>
      <c r="K3610" s="68">
        <v>18</v>
      </c>
      <c r="L3610" s="68">
        <v>55</v>
      </c>
      <c r="M3610" s="414"/>
      <c r="N3610" s="414" t="s">
        <v>4095</v>
      </c>
      <c r="O3610" s="103"/>
      <c r="P3610" s="103"/>
      <c r="Q3610" s="103"/>
      <c r="R3610" s="103"/>
      <c r="S3610" s="103" t="s">
        <v>1768</v>
      </c>
    </row>
    <row r="3611" spans="1:19" ht="14.5" customHeight="1">
      <c r="A3611" s="103" t="str">
        <f t="shared" si="56"/>
        <v>C3500</v>
      </c>
      <c r="B3611" s="414" t="s">
        <v>6527</v>
      </c>
      <c r="C3611" s="414" t="s">
        <v>6534</v>
      </c>
      <c r="D3611" s="414" t="s">
        <v>1813</v>
      </c>
      <c r="E3611" s="414" t="s">
        <v>6535</v>
      </c>
      <c r="F3611" s="414" t="s">
        <v>6536</v>
      </c>
      <c r="G3611" s="418">
        <v>45658</v>
      </c>
      <c r="H3611" s="414" t="s">
        <v>606</v>
      </c>
      <c r="I3611" s="419">
        <v>18</v>
      </c>
      <c r="J3611" s="419">
        <v>28</v>
      </c>
      <c r="K3611" s="419">
        <v>18</v>
      </c>
      <c r="L3611" s="419">
        <v>55</v>
      </c>
      <c r="M3611" s="414"/>
      <c r="N3611" s="414" t="s">
        <v>4095</v>
      </c>
      <c r="O3611" s="103"/>
      <c r="P3611" s="103"/>
      <c r="Q3611" s="103"/>
      <c r="R3611" s="103"/>
      <c r="S3611" s="103" t="s">
        <v>1768</v>
      </c>
    </row>
    <row r="3612" spans="1:19" ht="14.5" customHeight="1">
      <c r="A3612" s="103" t="str">
        <f t="shared" si="56"/>
        <v>C3500</v>
      </c>
      <c r="B3612" s="414" t="s">
        <v>6527</v>
      </c>
      <c r="C3612" s="414" t="s">
        <v>6537</v>
      </c>
      <c r="D3612" s="414" t="s">
        <v>1813</v>
      </c>
      <c r="E3612" s="414" t="s">
        <v>6538</v>
      </c>
      <c r="F3612" s="414" t="s">
        <v>6539</v>
      </c>
      <c r="G3612" s="418">
        <v>45658</v>
      </c>
      <c r="H3612" s="414" t="s">
        <v>606</v>
      </c>
      <c r="I3612" s="419">
        <v>18</v>
      </c>
      <c r="J3612" s="419">
        <v>28</v>
      </c>
      <c r="K3612" s="419">
        <v>18</v>
      </c>
      <c r="L3612" s="419">
        <v>55</v>
      </c>
      <c r="M3612" s="414"/>
      <c r="N3612" s="414" t="s">
        <v>4095</v>
      </c>
      <c r="O3612" s="103"/>
      <c r="P3612" s="103"/>
      <c r="Q3612" s="103"/>
      <c r="R3612" s="103"/>
      <c r="S3612" s="103" t="s">
        <v>1768</v>
      </c>
    </row>
    <row r="3613" spans="1:19" ht="14.5" customHeight="1">
      <c r="A3613" s="82" t="str">
        <f t="shared" si="56"/>
        <v>C3501</v>
      </c>
      <c r="B3613" s="410" t="s">
        <v>6540</v>
      </c>
      <c r="C3613" s="410" t="s">
        <v>6541</v>
      </c>
      <c r="D3613" s="410" t="s">
        <v>1813</v>
      </c>
      <c r="E3613" s="410" t="s">
        <v>6542</v>
      </c>
      <c r="F3613" s="410" t="s">
        <v>6543</v>
      </c>
      <c r="G3613" s="416">
        <v>45658</v>
      </c>
      <c r="H3613" s="410" t="s">
        <v>606</v>
      </c>
      <c r="I3613" s="417">
        <v>28</v>
      </c>
      <c r="J3613" s="417">
        <v>18</v>
      </c>
      <c r="K3613" s="417">
        <v>18</v>
      </c>
      <c r="L3613" s="417">
        <v>55</v>
      </c>
      <c r="M3613" s="410"/>
      <c r="N3613" s="410" t="s">
        <v>4095</v>
      </c>
      <c r="O3613" s="85"/>
      <c r="P3613" s="85"/>
      <c r="Q3613" s="85"/>
      <c r="R3613" s="85"/>
      <c r="S3613" s="85" t="s">
        <v>1768</v>
      </c>
    </row>
    <row r="3614" spans="1:19" ht="14.5" customHeight="1">
      <c r="A3614" s="82" t="str">
        <f t="shared" si="56"/>
        <v>C3501</v>
      </c>
      <c r="B3614" s="410" t="s">
        <v>6540</v>
      </c>
      <c r="C3614" s="410" t="s">
        <v>6544</v>
      </c>
      <c r="D3614" s="410" t="s">
        <v>1813</v>
      </c>
      <c r="E3614" s="410" t="s">
        <v>6545</v>
      </c>
      <c r="F3614" s="410" t="s">
        <v>6546</v>
      </c>
      <c r="G3614" s="416">
        <v>45658</v>
      </c>
      <c r="H3614" s="410" t="s">
        <v>606</v>
      </c>
      <c r="I3614" s="417">
        <v>28</v>
      </c>
      <c r="J3614" s="417">
        <v>18</v>
      </c>
      <c r="K3614" s="417">
        <v>18</v>
      </c>
      <c r="L3614" s="417">
        <v>55</v>
      </c>
      <c r="M3614" s="410"/>
      <c r="N3614" s="410" t="s">
        <v>4095</v>
      </c>
      <c r="O3614" s="85"/>
      <c r="P3614" s="85"/>
      <c r="Q3614" s="85"/>
      <c r="R3614" s="85"/>
      <c r="S3614" s="85" t="s">
        <v>1768</v>
      </c>
    </row>
    <row r="3615" spans="1:19" ht="14.5" customHeight="1">
      <c r="A3615" s="82" t="str">
        <f t="shared" si="56"/>
        <v>C3501</v>
      </c>
      <c r="B3615" s="410" t="s">
        <v>6540</v>
      </c>
      <c r="C3615" s="410" t="s">
        <v>6547</v>
      </c>
      <c r="D3615" s="410" t="s">
        <v>1813</v>
      </c>
      <c r="E3615" s="410" t="s">
        <v>6548</v>
      </c>
      <c r="F3615" s="410" t="s">
        <v>6549</v>
      </c>
      <c r="G3615" s="416">
        <v>45658</v>
      </c>
      <c r="H3615" s="410" t="s">
        <v>606</v>
      </c>
      <c r="I3615" s="417">
        <v>28</v>
      </c>
      <c r="J3615" s="417">
        <v>18</v>
      </c>
      <c r="K3615" s="417">
        <v>18</v>
      </c>
      <c r="L3615" s="417">
        <v>55</v>
      </c>
      <c r="M3615" s="410"/>
      <c r="N3615" s="410" t="s">
        <v>4095</v>
      </c>
      <c r="O3615" s="85"/>
      <c r="P3615" s="85"/>
      <c r="Q3615" s="85"/>
      <c r="R3615" s="85"/>
      <c r="S3615" s="85" t="s">
        <v>1768</v>
      </c>
    </row>
    <row r="3616" spans="1:19" ht="14.5" customHeight="1">
      <c r="A3616" s="82" t="str">
        <f t="shared" si="56"/>
        <v>C3501</v>
      </c>
      <c r="B3616" s="410" t="s">
        <v>6540</v>
      </c>
      <c r="C3616" s="410" t="s">
        <v>6550</v>
      </c>
      <c r="D3616" s="410" t="s">
        <v>1813</v>
      </c>
      <c r="E3616" s="410" t="s">
        <v>6551</v>
      </c>
      <c r="F3616" s="410" t="s">
        <v>6552</v>
      </c>
      <c r="G3616" s="416">
        <v>45658</v>
      </c>
      <c r="H3616" s="410" t="s">
        <v>606</v>
      </c>
      <c r="I3616" s="417">
        <v>28</v>
      </c>
      <c r="J3616" s="417">
        <v>18</v>
      </c>
      <c r="K3616" s="417">
        <v>18</v>
      </c>
      <c r="L3616" s="417">
        <v>55</v>
      </c>
      <c r="M3616" s="410"/>
      <c r="N3616" s="410" t="s">
        <v>4095</v>
      </c>
      <c r="O3616" s="85"/>
      <c r="P3616" s="85"/>
      <c r="Q3616" s="85"/>
      <c r="R3616" s="85"/>
      <c r="S3616" s="85" t="s">
        <v>1768</v>
      </c>
    </row>
    <row r="3617" spans="1:19" ht="14.5" customHeight="1">
      <c r="A3617" s="82" t="str">
        <f t="shared" si="56"/>
        <v>C3501</v>
      </c>
      <c r="B3617" s="410" t="s">
        <v>6540</v>
      </c>
      <c r="C3617" s="410" t="s">
        <v>6553</v>
      </c>
      <c r="D3617" s="410" t="s">
        <v>1813</v>
      </c>
      <c r="E3617" s="410" t="s">
        <v>6554</v>
      </c>
      <c r="F3617" s="410" t="s">
        <v>6555</v>
      </c>
      <c r="G3617" s="416">
        <v>45658</v>
      </c>
      <c r="H3617" s="410" t="s">
        <v>606</v>
      </c>
      <c r="I3617" s="417">
        <v>28</v>
      </c>
      <c r="J3617" s="417">
        <v>18</v>
      </c>
      <c r="K3617" s="417">
        <v>18</v>
      </c>
      <c r="L3617" s="417">
        <v>55</v>
      </c>
      <c r="M3617" s="410"/>
      <c r="N3617" s="410" t="s">
        <v>4095</v>
      </c>
      <c r="O3617" s="85"/>
      <c r="P3617" s="85"/>
      <c r="Q3617" s="85"/>
      <c r="R3617" s="85"/>
      <c r="S3617" s="85" t="s">
        <v>1768</v>
      </c>
    </row>
    <row r="3618" spans="1:19" ht="14.5" customHeight="1">
      <c r="A3618" s="103" t="str">
        <f t="shared" si="56"/>
        <v>C3501</v>
      </c>
      <c r="B3618" s="414" t="s">
        <v>6540</v>
      </c>
      <c r="C3618" s="414" t="s">
        <v>6541</v>
      </c>
      <c r="D3618" s="414" t="s">
        <v>1813</v>
      </c>
      <c r="E3618" s="414" t="s">
        <v>6542</v>
      </c>
      <c r="F3618" s="414" t="s">
        <v>6543</v>
      </c>
      <c r="G3618" s="418">
        <v>45658</v>
      </c>
      <c r="H3618" s="414" t="s">
        <v>606</v>
      </c>
      <c r="I3618" s="419">
        <v>18</v>
      </c>
      <c r="J3618" s="419">
        <v>28</v>
      </c>
      <c r="K3618" s="419">
        <v>18</v>
      </c>
      <c r="L3618" s="419">
        <v>55</v>
      </c>
      <c r="M3618" s="414"/>
      <c r="N3618" s="414" t="s">
        <v>4095</v>
      </c>
      <c r="O3618" s="103"/>
      <c r="P3618" s="103"/>
      <c r="Q3618" s="103"/>
      <c r="R3618" s="103"/>
      <c r="S3618" s="103" t="s">
        <v>1768</v>
      </c>
    </row>
    <row r="3619" spans="1:19" ht="14.5" customHeight="1">
      <c r="A3619" s="103" t="str">
        <f t="shared" si="56"/>
        <v>C3501</v>
      </c>
      <c r="B3619" s="414" t="s">
        <v>6540</v>
      </c>
      <c r="C3619" s="414" t="s">
        <v>6544</v>
      </c>
      <c r="D3619" s="414" t="s">
        <v>1813</v>
      </c>
      <c r="E3619" s="414" t="s">
        <v>6545</v>
      </c>
      <c r="F3619" s="414" t="s">
        <v>6546</v>
      </c>
      <c r="G3619" s="418">
        <v>45658</v>
      </c>
      <c r="H3619" s="414" t="s">
        <v>606</v>
      </c>
      <c r="I3619" s="419">
        <v>18</v>
      </c>
      <c r="J3619" s="419">
        <v>28</v>
      </c>
      <c r="K3619" s="419">
        <v>18</v>
      </c>
      <c r="L3619" s="419">
        <v>55</v>
      </c>
      <c r="M3619" s="414"/>
      <c r="N3619" s="414" t="s">
        <v>4095</v>
      </c>
      <c r="O3619" s="103"/>
      <c r="P3619" s="103"/>
      <c r="Q3619" s="103"/>
      <c r="R3619" s="103"/>
      <c r="S3619" s="103" t="s">
        <v>1768</v>
      </c>
    </row>
    <row r="3620" spans="1:19" ht="14.5" customHeight="1">
      <c r="A3620" s="103" t="str">
        <f t="shared" si="56"/>
        <v>C3501</v>
      </c>
      <c r="B3620" s="414" t="s">
        <v>6540</v>
      </c>
      <c r="C3620" s="414" t="s">
        <v>6547</v>
      </c>
      <c r="D3620" s="414" t="s">
        <v>1813</v>
      </c>
      <c r="E3620" s="414" t="s">
        <v>6548</v>
      </c>
      <c r="F3620" s="414" t="s">
        <v>6549</v>
      </c>
      <c r="G3620" s="418">
        <v>45658</v>
      </c>
      <c r="H3620" s="414" t="s">
        <v>606</v>
      </c>
      <c r="I3620" s="419">
        <v>18</v>
      </c>
      <c r="J3620" s="419">
        <v>28</v>
      </c>
      <c r="K3620" s="419">
        <v>18</v>
      </c>
      <c r="L3620" s="419">
        <v>55</v>
      </c>
      <c r="M3620" s="414"/>
      <c r="N3620" s="414" t="s">
        <v>4095</v>
      </c>
      <c r="O3620" s="103"/>
      <c r="P3620" s="103"/>
      <c r="Q3620" s="103"/>
      <c r="R3620" s="103"/>
      <c r="S3620" s="103" t="s">
        <v>1768</v>
      </c>
    </row>
    <row r="3621" spans="1:19" ht="14.5" customHeight="1">
      <c r="A3621" s="103" t="str">
        <f t="shared" si="56"/>
        <v>C3501</v>
      </c>
      <c r="B3621" s="414" t="s">
        <v>6540</v>
      </c>
      <c r="C3621" s="414" t="s">
        <v>6550</v>
      </c>
      <c r="D3621" s="414" t="s">
        <v>1813</v>
      </c>
      <c r="E3621" s="414" t="s">
        <v>6551</v>
      </c>
      <c r="F3621" s="414" t="s">
        <v>6552</v>
      </c>
      <c r="G3621" s="418">
        <v>45658</v>
      </c>
      <c r="H3621" s="414" t="s">
        <v>606</v>
      </c>
      <c r="I3621" s="419">
        <v>18</v>
      </c>
      <c r="J3621" s="419">
        <v>28</v>
      </c>
      <c r="K3621" s="419">
        <v>18</v>
      </c>
      <c r="L3621" s="419">
        <v>55</v>
      </c>
      <c r="M3621" s="414"/>
      <c r="N3621" s="414" t="s">
        <v>4095</v>
      </c>
      <c r="O3621" s="103"/>
      <c r="P3621" s="103"/>
      <c r="Q3621" s="103"/>
      <c r="R3621" s="103"/>
      <c r="S3621" s="103" t="s">
        <v>1768</v>
      </c>
    </row>
    <row r="3622" spans="1:19" ht="14.5" customHeight="1">
      <c r="A3622" s="103" t="str">
        <f t="shared" si="56"/>
        <v>C3501</v>
      </c>
      <c r="B3622" s="414" t="s">
        <v>6540</v>
      </c>
      <c r="C3622" s="414" t="s">
        <v>6553</v>
      </c>
      <c r="D3622" s="414" t="s">
        <v>1813</v>
      </c>
      <c r="E3622" s="414" t="s">
        <v>6554</v>
      </c>
      <c r="F3622" s="414" t="s">
        <v>6555</v>
      </c>
      <c r="G3622" s="418">
        <v>45658</v>
      </c>
      <c r="H3622" s="414" t="s">
        <v>606</v>
      </c>
      <c r="I3622" s="419">
        <v>18</v>
      </c>
      <c r="J3622" s="419">
        <v>28</v>
      </c>
      <c r="K3622" s="419">
        <v>18</v>
      </c>
      <c r="L3622" s="419">
        <v>55</v>
      </c>
      <c r="M3622" s="414"/>
      <c r="N3622" s="414" t="s">
        <v>4095</v>
      </c>
      <c r="O3622" s="103"/>
      <c r="P3622" s="103"/>
      <c r="Q3622" s="103"/>
      <c r="R3622" s="103"/>
      <c r="S3622" s="103" t="s">
        <v>1768</v>
      </c>
    </row>
    <row r="3623" spans="1:19" ht="13" customHeight="1">
      <c r="A3623" s="82" t="str">
        <f t="shared" si="56"/>
        <v>C4070</v>
      </c>
      <c r="B3623" s="412" t="s">
        <v>6556</v>
      </c>
      <c r="C3623" s="412" t="s">
        <v>6557</v>
      </c>
      <c r="D3623" s="412"/>
      <c r="E3623" s="412"/>
      <c r="F3623" s="412"/>
      <c r="G3623" s="412"/>
      <c r="H3623" s="412"/>
      <c r="I3623" s="436">
        <v>48</v>
      </c>
      <c r="J3623" s="436">
        <v>44</v>
      </c>
      <c r="K3623" s="412">
        <v>45</v>
      </c>
      <c r="L3623" s="412"/>
      <c r="M3623" s="412"/>
      <c r="N3623" s="412"/>
      <c r="O3623" s="85"/>
      <c r="P3623" s="85"/>
      <c r="Q3623" s="85"/>
      <c r="R3623" s="85"/>
      <c r="S3623" s="85"/>
    </row>
    <row r="3624" spans="1:19" ht="13" customHeight="1">
      <c r="A3624" s="103" t="str">
        <f t="shared" si="56"/>
        <v>C4070</v>
      </c>
      <c r="B3624" s="413" t="s">
        <v>6556</v>
      </c>
      <c r="C3624" s="413" t="s">
        <v>6557</v>
      </c>
      <c r="D3624" s="413"/>
      <c r="E3624" s="413"/>
      <c r="F3624" s="413"/>
      <c r="G3624" s="413"/>
      <c r="H3624" s="413"/>
      <c r="I3624" s="413">
        <v>45</v>
      </c>
      <c r="J3624" s="437">
        <v>48</v>
      </c>
      <c r="K3624" s="437">
        <v>44</v>
      </c>
      <c r="L3624" s="413"/>
      <c r="M3624" s="413"/>
      <c r="N3624" s="413"/>
      <c r="O3624" s="103"/>
      <c r="P3624" s="103"/>
      <c r="Q3624" s="103"/>
      <c r="R3624" s="103"/>
      <c r="S3624" s="103"/>
    </row>
    <row r="3625" spans="1:19" ht="14.5" customHeight="1">
      <c r="A3625" s="82" t="str">
        <f t="shared" si="56"/>
        <v>C4070</v>
      </c>
      <c r="B3625" s="410" t="s">
        <v>6558</v>
      </c>
      <c r="C3625" s="410" t="s">
        <v>6559</v>
      </c>
      <c r="D3625" s="410" t="s">
        <v>2386</v>
      </c>
      <c r="E3625" s="410" t="s">
        <v>6560</v>
      </c>
      <c r="F3625" s="410" t="s">
        <v>6561</v>
      </c>
      <c r="G3625" s="416">
        <v>44166</v>
      </c>
      <c r="H3625" s="410" t="s">
        <v>606</v>
      </c>
      <c r="I3625" s="417">
        <v>0</v>
      </c>
      <c r="J3625" s="417">
        <v>0</v>
      </c>
      <c r="K3625" s="417">
        <v>0</v>
      </c>
      <c r="L3625" s="417">
        <v>183</v>
      </c>
      <c r="M3625" s="410" t="s">
        <v>108</v>
      </c>
      <c r="N3625" s="410" t="s">
        <v>116</v>
      </c>
      <c r="O3625" s="85" t="s">
        <v>56</v>
      </c>
      <c r="P3625" s="85" t="s">
        <v>56</v>
      </c>
      <c r="Q3625" s="85" t="s">
        <v>56</v>
      </c>
      <c r="R3625" s="85" t="s">
        <v>6562</v>
      </c>
      <c r="S3625" s="85" t="s">
        <v>1768</v>
      </c>
    </row>
    <row r="3626" spans="1:19" ht="14.5" customHeight="1">
      <c r="A3626" s="82" t="str">
        <f t="shared" si="56"/>
        <v>C4070</v>
      </c>
      <c r="B3626" s="410" t="s">
        <v>6558</v>
      </c>
      <c r="C3626" s="410" t="s">
        <v>6559</v>
      </c>
      <c r="D3626" s="410" t="s">
        <v>4882</v>
      </c>
      <c r="E3626" s="410" t="s">
        <v>6563</v>
      </c>
      <c r="F3626" s="410" t="s">
        <v>6564</v>
      </c>
      <c r="G3626" s="416">
        <v>41244</v>
      </c>
      <c r="H3626" s="410" t="s">
        <v>1777</v>
      </c>
      <c r="I3626" s="417">
        <v>0</v>
      </c>
      <c r="J3626" s="417">
        <v>0</v>
      </c>
      <c r="K3626" s="417">
        <v>0</v>
      </c>
      <c r="L3626" s="417">
        <v>183</v>
      </c>
      <c r="M3626" s="410" t="s">
        <v>108</v>
      </c>
      <c r="N3626" s="410" t="s">
        <v>116</v>
      </c>
      <c r="O3626" s="85"/>
      <c r="P3626" s="85" t="s">
        <v>1882</v>
      </c>
      <c r="Q3626" s="85" t="s">
        <v>1882</v>
      </c>
      <c r="R3626" s="85" t="s">
        <v>1883</v>
      </c>
      <c r="S3626" s="85" t="s">
        <v>1768</v>
      </c>
    </row>
    <row r="3627" spans="1:19" ht="14.5" customHeight="1">
      <c r="A3627" s="103" t="str">
        <f t="shared" si="56"/>
        <v>C4070</v>
      </c>
      <c r="B3627" s="414" t="s">
        <v>6558</v>
      </c>
      <c r="C3627" s="414" t="s">
        <v>6559</v>
      </c>
      <c r="D3627" s="414" t="s">
        <v>2386</v>
      </c>
      <c r="E3627" s="414" t="s">
        <v>6560</v>
      </c>
      <c r="F3627" s="414" t="s">
        <v>6561</v>
      </c>
      <c r="G3627" s="418">
        <v>44166</v>
      </c>
      <c r="H3627" s="414" t="s">
        <v>606</v>
      </c>
      <c r="I3627" s="419">
        <v>0</v>
      </c>
      <c r="J3627" s="419">
        <v>0</v>
      </c>
      <c r="K3627" s="419">
        <v>0</v>
      </c>
      <c r="L3627" s="419">
        <v>183</v>
      </c>
      <c r="M3627" s="414" t="s">
        <v>108</v>
      </c>
      <c r="N3627" s="414" t="s">
        <v>116</v>
      </c>
      <c r="O3627" s="103" t="s">
        <v>56</v>
      </c>
      <c r="P3627" s="103" t="s">
        <v>56</v>
      </c>
      <c r="Q3627" s="103" t="s">
        <v>56</v>
      </c>
      <c r="R3627" s="103" t="s">
        <v>6562</v>
      </c>
      <c r="S3627" s="103" t="s">
        <v>1768</v>
      </c>
    </row>
    <row r="3628" spans="1:19" ht="14.5" customHeight="1">
      <c r="A3628" s="103" t="str">
        <f t="shared" si="56"/>
        <v>C4070</v>
      </c>
      <c r="B3628" s="414" t="s">
        <v>6558</v>
      </c>
      <c r="C3628" s="414" t="s">
        <v>6559</v>
      </c>
      <c r="D3628" s="414" t="s">
        <v>4882</v>
      </c>
      <c r="E3628" s="414" t="s">
        <v>6563</v>
      </c>
      <c r="F3628" s="414" t="s">
        <v>6564</v>
      </c>
      <c r="G3628" s="418">
        <v>41244</v>
      </c>
      <c r="H3628" s="414" t="s">
        <v>1777</v>
      </c>
      <c r="I3628" s="419">
        <v>0</v>
      </c>
      <c r="J3628" s="419">
        <v>0</v>
      </c>
      <c r="K3628" s="419">
        <v>0</v>
      </c>
      <c r="L3628" s="419">
        <v>183</v>
      </c>
      <c r="M3628" s="414" t="s">
        <v>108</v>
      </c>
      <c r="N3628" s="414" t="s">
        <v>116</v>
      </c>
      <c r="O3628" s="103"/>
      <c r="P3628" s="103" t="s">
        <v>1882</v>
      </c>
      <c r="Q3628" s="103" t="s">
        <v>1882</v>
      </c>
      <c r="R3628" s="103" t="s">
        <v>1883</v>
      </c>
      <c r="S3628" s="103" t="s">
        <v>1768</v>
      </c>
    </row>
    <row r="3629" spans="1:19" ht="14.5" customHeight="1">
      <c r="A3629" s="82" t="str">
        <f t="shared" si="56"/>
        <v>C4144</v>
      </c>
      <c r="B3629" s="410" t="s">
        <v>6565</v>
      </c>
      <c r="C3629" s="410" t="s">
        <v>6566</v>
      </c>
      <c r="D3629" s="410" t="s">
        <v>2386</v>
      </c>
      <c r="E3629" s="410" t="s">
        <v>6567</v>
      </c>
      <c r="F3629" s="410" t="s">
        <v>6568</v>
      </c>
      <c r="G3629" s="416">
        <v>44531</v>
      </c>
      <c r="H3629" s="410" t="s">
        <v>606</v>
      </c>
      <c r="I3629" s="417">
        <v>37</v>
      </c>
      <c r="J3629" s="417">
        <v>25</v>
      </c>
      <c r="K3629" s="417">
        <v>17</v>
      </c>
      <c r="L3629" s="417">
        <v>400</v>
      </c>
      <c r="M3629" s="410"/>
      <c r="N3629" s="410">
        <v>4</v>
      </c>
      <c r="O3629" s="85"/>
      <c r="P3629" s="85"/>
      <c r="Q3629" s="85"/>
      <c r="R3629" s="85"/>
      <c r="S3629" s="85" t="s">
        <v>1800</v>
      </c>
    </row>
    <row r="3630" spans="1:19" ht="14.5" customHeight="1">
      <c r="A3630" s="82" t="str">
        <f t="shared" si="56"/>
        <v>C4144</v>
      </c>
      <c r="B3630" s="410" t="s">
        <v>6565</v>
      </c>
      <c r="C3630" s="410" t="s">
        <v>6569</v>
      </c>
      <c r="D3630" s="410" t="s">
        <v>4882</v>
      </c>
      <c r="E3630" s="410" t="s">
        <v>6570</v>
      </c>
      <c r="F3630" s="410" t="s">
        <v>6571</v>
      </c>
      <c r="G3630" s="416">
        <v>41061</v>
      </c>
      <c r="H3630" s="410" t="s">
        <v>1777</v>
      </c>
      <c r="I3630" s="417">
        <v>65</v>
      </c>
      <c r="J3630" s="417">
        <v>17</v>
      </c>
      <c r="K3630" s="417">
        <v>0</v>
      </c>
      <c r="L3630" s="417">
        <v>400</v>
      </c>
      <c r="M3630" s="410" t="s">
        <v>115</v>
      </c>
      <c r="N3630" s="410">
        <v>8</v>
      </c>
      <c r="O3630" s="85"/>
      <c r="P3630" s="85"/>
      <c r="Q3630" s="85"/>
      <c r="R3630" s="85"/>
      <c r="S3630" s="85" t="s">
        <v>1800</v>
      </c>
    </row>
    <row r="3631" spans="1:19" ht="14.5" customHeight="1">
      <c r="A3631" s="82" t="str">
        <f t="shared" si="56"/>
        <v>C4144</v>
      </c>
      <c r="B3631" s="410" t="s">
        <v>6565</v>
      </c>
      <c r="C3631" s="410" t="s">
        <v>6566</v>
      </c>
      <c r="D3631" s="410" t="s">
        <v>2386</v>
      </c>
      <c r="E3631" s="410" t="s">
        <v>6572</v>
      </c>
      <c r="F3631" s="410" t="s">
        <v>6573</v>
      </c>
      <c r="G3631" s="416">
        <v>44531</v>
      </c>
      <c r="H3631" s="410" t="s">
        <v>627</v>
      </c>
      <c r="I3631" s="417">
        <v>37</v>
      </c>
      <c r="J3631" s="417">
        <v>25</v>
      </c>
      <c r="K3631" s="417">
        <v>17</v>
      </c>
      <c r="L3631" s="417">
        <v>400</v>
      </c>
      <c r="M3631" s="410" t="s">
        <v>115</v>
      </c>
      <c r="N3631" s="410">
        <v>4</v>
      </c>
      <c r="O3631" s="85"/>
      <c r="P3631" s="85"/>
      <c r="Q3631" s="85"/>
      <c r="R3631" s="85"/>
      <c r="S3631" s="85" t="s">
        <v>1800</v>
      </c>
    </row>
    <row r="3632" spans="1:19" ht="14.5" customHeight="1">
      <c r="A3632" s="103" t="str">
        <f t="shared" si="56"/>
        <v>C4144</v>
      </c>
      <c r="B3632" s="414" t="s">
        <v>6565</v>
      </c>
      <c r="C3632" s="414" t="s">
        <v>6566</v>
      </c>
      <c r="D3632" s="414" t="s">
        <v>2386</v>
      </c>
      <c r="E3632" s="414" t="s">
        <v>6567</v>
      </c>
      <c r="F3632" s="414" t="s">
        <v>6568</v>
      </c>
      <c r="G3632" s="418">
        <v>44531</v>
      </c>
      <c r="H3632" s="414" t="s">
        <v>606</v>
      </c>
      <c r="I3632" s="419">
        <v>17</v>
      </c>
      <c r="J3632" s="419">
        <v>37</v>
      </c>
      <c r="K3632" s="419">
        <v>25</v>
      </c>
      <c r="L3632" s="419">
        <v>400</v>
      </c>
      <c r="M3632" s="414"/>
      <c r="N3632" s="414">
        <v>4</v>
      </c>
      <c r="O3632" s="103"/>
      <c r="P3632" s="103"/>
      <c r="Q3632" s="103"/>
      <c r="R3632" s="103"/>
      <c r="S3632" s="103" t="s">
        <v>1800</v>
      </c>
    </row>
    <row r="3633" spans="1:19" ht="14.5" customHeight="1">
      <c r="A3633" s="103" t="str">
        <f t="shared" si="56"/>
        <v>C4144</v>
      </c>
      <c r="B3633" s="414" t="s">
        <v>6565</v>
      </c>
      <c r="C3633" s="414" t="s">
        <v>6569</v>
      </c>
      <c r="D3633" s="414" t="s">
        <v>4882</v>
      </c>
      <c r="E3633" s="414" t="s">
        <v>6570</v>
      </c>
      <c r="F3633" s="414" t="s">
        <v>6571</v>
      </c>
      <c r="G3633" s="418">
        <v>41061</v>
      </c>
      <c r="H3633" s="414" t="s">
        <v>1777</v>
      </c>
      <c r="I3633" s="419">
        <v>0</v>
      </c>
      <c r="J3633" s="419">
        <v>65</v>
      </c>
      <c r="K3633" s="419">
        <v>17</v>
      </c>
      <c r="L3633" s="419">
        <v>400</v>
      </c>
      <c r="M3633" s="414" t="s">
        <v>115</v>
      </c>
      <c r="N3633" s="414">
        <v>8</v>
      </c>
      <c r="O3633" s="103"/>
      <c r="P3633" s="103"/>
      <c r="Q3633" s="103"/>
      <c r="R3633" s="103"/>
      <c r="S3633" s="103" t="s">
        <v>1800</v>
      </c>
    </row>
    <row r="3634" spans="1:19" ht="14.5" customHeight="1">
      <c r="A3634" s="103" t="str">
        <f t="shared" si="56"/>
        <v>C4144</v>
      </c>
      <c r="B3634" s="414" t="s">
        <v>6565</v>
      </c>
      <c r="C3634" s="414" t="s">
        <v>6566</v>
      </c>
      <c r="D3634" s="414" t="s">
        <v>2386</v>
      </c>
      <c r="E3634" s="414" t="s">
        <v>6572</v>
      </c>
      <c r="F3634" s="414" t="s">
        <v>6573</v>
      </c>
      <c r="G3634" s="418">
        <v>44531</v>
      </c>
      <c r="H3634" s="414" t="s">
        <v>627</v>
      </c>
      <c r="I3634" s="68">
        <v>17</v>
      </c>
      <c r="J3634" s="68">
        <v>37</v>
      </c>
      <c r="K3634" s="68">
        <v>25</v>
      </c>
      <c r="L3634" s="68">
        <v>400</v>
      </c>
      <c r="M3634" s="414" t="s">
        <v>115</v>
      </c>
      <c r="N3634" s="414">
        <v>4</v>
      </c>
      <c r="O3634" s="103"/>
      <c r="P3634" s="103"/>
      <c r="Q3634" s="103"/>
      <c r="R3634" s="103"/>
      <c r="S3634" s="103" t="s">
        <v>1800</v>
      </c>
    </row>
    <row r="3635" spans="1:19" ht="14.5" customHeight="1">
      <c r="A3635" s="82" t="str">
        <f t="shared" si="56"/>
        <v>C4158</v>
      </c>
      <c r="B3635" s="432" t="s">
        <v>6574</v>
      </c>
      <c r="C3635" s="433" t="s">
        <v>6575</v>
      </c>
      <c r="D3635" s="422"/>
      <c r="E3635" s="422"/>
      <c r="F3635" s="422"/>
      <c r="G3635" s="422"/>
      <c r="H3635" s="422"/>
      <c r="I3635" s="423">
        <v>0</v>
      </c>
      <c r="J3635" s="423">
        <v>0</v>
      </c>
      <c r="K3635" s="423">
        <v>0</v>
      </c>
      <c r="L3635" s="412"/>
      <c r="M3635" s="412"/>
      <c r="N3635" s="412"/>
      <c r="O3635" s="85"/>
      <c r="P3635" s="85"/>
      <c r="Q3635" s="85"/>
      <c r="R3635" s="85"/>
      <c r="S3635" s="85"/>
    </row>
    <row r="3636" spans="1:19" ht="14.5" customHeight="1">
      <c r="A3636" s="103" t="str">
        <f t="shared" si="56"/>
        <v>C4158</v>
      </c>
      <c r="B3636" s="434" t="s">
        <v>6574</v>
      </c>
      <c r="C3636" s="435" t="s">
        <v>6575</v>
      </c>
      <c r="D3636" s="426"/>
      <c r="E3636" s="426"/>
      <c r="F3636" s="426"/>
      <c r="G3636" s="426"/>
      <c r="H3636" s="426"/>
      <c r="I3636" s="102">
        <v>0</v>
      </c>
      <c r="J3636" s="102">
        <v>0</v>
      </c>
      <c r="K3636" s="102">
        <v>0</v>
      </c>
      <c r="L3636" s="103"/>
      <c r="M3636" s="413"/>
      <c r="N3636" s="413"/>
      <c r="O3636" s="103"/>
      <c r="P3636" s="103"/>
      <c r="Q3636" s="103"/>
      <c r="R3636" s="103"/>
      <c r="S3636" s="103"/>
    </row>
    <row r="3637" spans="1:19" ht="14.5" customHeight="1">
      <c r="A3637" s="82" t="str">
        <f t="shared" si="56"/>
        <v>C4158</v>
      </c>
      <c r="B3637" s="410" t="s">
        <v>6576</v>
      </c>
      <c r="C3637" s="410" t="s">
        <v>6577</v>
      </c>
      <c r="D3637" s="410" t="s">
        <v>1813</v>
      </c>
      <c r="E3637" s="410" t="s">
        <v>6578</v>
      </c>
      <c r="F3637" s="410" t="s">
        <v>6579</v>
      </c>
      <c r="G3637" s="416">
        <v>47088</v>
      </c>
      <c r="H3637" s="410" t="s">
        <v>606</v>
      </c>
      <c r="I3637" s="67">
        <v>0</v>
      </c>
      <c r="J3637" s="67">
        <v>0</v>
      </c>
      <c r="K3637" s="67">
        <v>0</v>
      </c>
      <c r="L3637" s="67">
        <v>0</v>
      </c>
      <c r="M3637" s="410"/>
      <c r="N3637" s="410" t="s">
        <v>116</v>
      </c>
      <c r="O3637" s="85"/>
      <c r="P3637" s="85"/>
      <c r="Q3637" s="85"/>
      <c r="R3637" s="85"/>
      <c r="S3637" s="85" t="s">
        <v>1768</v>
      </c>
    </row>
    <row r="3638" spans="1:19" ht="14.5" customHeight="1">
      <c r="A3638" s="82" t="str">
        <f t="shared" si="56"/>
        <v>C4158</v>
      </c>
      <c r="B3638" s="410" t="s">
        <v>6576</v>
      </c>
      <c r="C3638" s="410" t="s">
        <v>6577</v>
      </c>
      <c r="D3638" s="410" t="s">
        <v>1813</v>
      </c>
      <c r="E3638" s="410" t="s">
        <v>6580</v>
      </c>
      <c r="F3638" s="410" t="s">
        <v>6581</v>
      </c>
      <c r="G3638" s="416">
        <v>47088</v>
      </c>
      <c r="H3638" s="410" t="s">
        <v>606</v>
      </c>
      <c r="I3638" s="67">
        <v>0</v>
      </c>
      <c r="J3638" s="67">
        <v>0</v>
      </c>
      <c r="K3638" s="67">
        <v>0</v>
      </c>
      <c r="L3638" s="67">
        <v>0</v>
      </c>
      <c r="M3638" s="410"/>
      <c r="N3638" s="410" t="s">
        <v>116</v>
      </c>
      <c r="O3638" s="85"/>
      <c r="P3638" s="85"/>
      <c r="Q3638" s="85"/>
      <c r="R3638" s="85"/>
      <c r="S3638" s="85" t="s">
        <v>1768</v>
      </c>
    </row>
    <row r="3639" spans="1:19" ht="14.5" customHeight="1">
      <c r="A3639" s="82" t="str">
        <f t="shared" si="56"/>
        <v>C4158</v>
      </c>
      <c r="B3639" s="410" t="s">
        <v>6576</v>
      </c>
      <c r="C3639" s="410" t="s">
        <v>6577</v>
      </c>
      <c r="D3639" s="410" t="s">
        <v>1813</v>
      </c>
      <c r="E3639" s="410" t="s">
        <v>6582</v>
      </c>
      <c r="F3639" s="410" t="s">
        <v>6583</v>
      </c>
      <c r="G3639" s="416">
        <v>47088</v>
      </c>
      <c r="H3639" s="410" t="s">
        <v>606</v>
      </c>
      <c r="I3639" s="67">
        <v>0</v>
      </c>
      <c r="J3639" s="67">
        <v>0</v>
      </c>
      <c r="K3639" s="67">
        <v>0</v>
      </c>
      <c r="L3639" s="67">
        <v>0</v>
      </c>
      <c r="M3639" s="410"/>
      <c r="N3639" s="410" t="s">
        <v>116</v>
      </c>
      <c r="O3639" s="85"/>
      <c r="P3639" s="85"/>
      <c r="Q3639" s="85"/>
      <c r="R3639" s="85"/>
      <c r="S3639" s="85" t="s">
        <v>1768</v>
      </c>
    </row>
    <row r="3640" spans="1:19" ht="14.5" customHeight="1">
      <c r="A3640" s="82" t="str">
        <f t="shared" si="56"/>
        <v>C4158</v>
      </c>
      <c r="B3640" s="410" t="s">
        <v>6576</v>
      </c>
      <c r="C3640" s="410" t="s">
        <v>6577</v>
      </c>
      <c r="D3640" s="410" t="s">
        <v>1813</v>
      </c>
      <c r="E3640" s="410" t="s">
        <v>6584</v>
      </c>
      <c r="F3640" s="410" t="s">
        <v>6585</v>
      </c>
      <c r="G3640" s="416">
        <v>47088</v>
      </c>
      <c r="H3640" s="410" t="s">
        <v>606</v>
      </c>
      <c r="I3640" s="417">
        <v>0</v>
      </c>
      <c r="J3640" s="417">
        <v>0</v>
      </c>
      <c r="K3640" s="417">
        <v>0</v>
      </c>
      <c r="L3640" s="417">
        <v>0</v>
      </c>
      <c r="M3640" s="410"/>
      <c r="N3640" s="410" t="s">
        <v>116</v>
      </c>
      <c r="O3640" s="85"/>
      <c r="P3640" s="85"/>
      <c r="Q3640" s="85"/>
      <c r="R3640" s="85"/>
      <c r="S3640" s="85" t="s">
        <v>1768</v>
      </c>
    </row>
    <row r="3641" spans="1:19" ht="14.5" customHeight="1">
      <c r="A3641" s="82" t="str">
        <f t="shared" si="56"/>
        <v>C4158</v>
      </c>
      <c r="B3641" s="410" t="s">
        <v>6576</v>
      </c>
      <c r="C3641" s="410" t="s">
        <v>6577</v>
      </c>
      <c r="D3641" s="410" t="s">
        <v>1813</v>
      </c>
      <c r="E3641" s="410" t="s">
        <v>6586</v>
      </c>
      <c r="F3641" s="410" t="s">
        <v>6587</v>
      </c>
      <c r="G3641" s="416">
        <v>47088</v>
      </c>
      <c r="H3641" s="410" t="s">
        <v>606</v>
      </c>
      <c r="I3641" s="67">
        <v>0</v>
      </c>
      <c r="J3641" s="67">
        <v>0</v>
      </c>
      <c r="K3641" s="67">
        <v>0</v>
      </c>
      <c r="L3641" s="67">
        <v>0</v>
      </c>
      <c r="M3641" s="410"/>
      <c r="N3641" s="410" t="s">
        <v>116</v>
      </c>
      <c r="O3641" s="85"/>
      <c r="P3641" s="85"/>
      <c r="Q3641" s="85"/>
      <c r="R3641" s="85"/>
      <c r="S3641" s="85" t="s">
        <v>1768</v>
      </c>
    </row>
    <row r="3642" spans="1:19" ht="14.5" customHeight="1">
      <c r="A3642" s="82" t="str">
        <f t="shared" si="56"/>
        <v>C4158</v>
      </c>
      <c r="B3642" s="410" t="s">
        <v>6576</v>
      </c>
      <c r="C3642" s="410" t="s">
        <v>6577</v>
      </c>
      <c r="D3642" s="410" t="s">
        <v>1813</v>
      </c>
      <c r="E3642" s="410" t="s">
        <v>6588</v>
      </c>
      <c r="F3642" s="410" t="s">
        <v>6589</v>
      </c>
      <c r="G3642" s="416">
        <v>47088</v>
      </c>
      <c r="H3642" s="410" t="s">
        <v>606</v>
      </c>
      <c r="I3642" s="417">
        <v>0</v>
      </c>
      <c r="J3642" s="417">
        <v>0</v>
      </c>
      <c r="K3642" s="417">
        <v>0</v>
      </c>
      <c r="L3642" s="417">
        <v>0</v>
      </c>
      <c r="M3642" s="410"/>
      <c r="N3642" s="410" t="s">
        <v>116</v>
      </c>
      <c r="O3642" s="85"/>
      <c r="P3642" s="85"/>
      <c r="Q3642" s="85"/>
      <c r="R3642" s="85"/>
      <c r="S3642" s="85" t="s">
        <v>1768</v>
      </c>
    </row>
    <row r="3643" spans="1:19" ht="14.5" customHeight="1">
      <c r="A3643" s="82" t="str">
        <f t="shared" si="56"/>
        <v>C4158</v>
      </c>
      <c r="B3643" s="410" t="s">
        <v>6576</v>
      </c>
      <c r="C3643" s="410" t="s">
        <v>6577</v>
      </c>
      <c r="D3643" s="410" t="s">
        <v>1813</v>
      </c>
      <c r="E3643" s="410" t="s">
        <v>6590</v>
      </c>
      <c r="F3643" s="410" t="s">
        <v>6591</v>
      </c>
      <c r="G3643" s="416">
        <v>47088</v>
      </c>
      <c r="H3643" s="410" t="s">
        <v>606</v>
      </c>
      <c r="I3643" s="417">
        <v>0</v>
      </c>
      <c r="J3643" s="417">
        <v>0</v>
      </c>
      <c r="K3643" s="417">
        <v>0</v>
      </c>
      <c r="L3643" s="417">
        <v>0</v>
      </c>
      <c r="M3643" s="410"/>
      <c r="N3643" s="410" t="s">
        <v>116</v>
      </c>
      <c r="O3643" s="85"/>
      <c r="P3643" s="85"/>
      <c r="Q3643" s="85"/>
      <c r="R3643" s="85"/>
      <c r="S3643" s="85" t="s">
        <v>1768</v>
      </c>
    </row>
    <row r="3644" spans="1:19" ht="14.5" customHeight="1">
      <c r="A3644" s="82" t="str">
        <f t="shared" si="56"/>
        <v>C4158</v>
      </c>
      <c r="B3644" s="410" t="s">
        <v>6576</v>
      </c>
      <c r="C3644" s="410" t="s">
        <v>6577</v>
      </c>
      <c r="D3644" s="410" t="s">
        <v>1813</v>
      </c>
      <c r="E3644" s="410" t="s">
        <v>6592</v>
      </c>
      <c r="F3644" s="410" t="s">
        <v>6593</v>
      </c>
      <c r="G3644" s="416">
        <v>47088</v>
      </c>
      <c r="H3644" s="410" t="s">
        <v>606</v>
      </c>
      <c r="I3644" s="417">
        <v>0</v>
      </c>
      <c r="J3644" s="67">
        <v>0</v>
      </c>
      <c r="K3644" s="417">
        <v>0</v>
      </c>
      <c r="L3644" s="67">
        <v>0</v>
      </c>
      <c r="M3644" s="410"/>
      <c r="N3644" s="410" t="s">
        <v>116</v>
      </c>
      <c r="O3644" s="85"/>
      <c r="P3644" s="85"/>
      <c r="Q3644" s="85"/>
      <c r="R3644" s="85"/>
      <c r="S3644" s="85" t="s">
        <v>1768</v>
      </c>
    </row>
    <row r="3645" spans="1:19" ht="14.5" customHeight="1">
      <c r="A3645" s="82" t="str">
        <f t="shared" si="56"/>
        <v>C4158</v>
      </c>
      <c r="B3645" s="410" t="s">
        <v>6576</v>
      </c>
      <c r="C3645" s="410" t="s">
        <v>6577</v>
      </c>
      <c r="D3645" s="410" t="s">
        <v>1813</v>
      </c>
      <c r="E3645" s="410" t="s">
        <v>6594</v>
      </c>
      <c r="F3645" s="410" t="s">
        <v>6595</v>
      </c>
      <c r="G3645" s="416">
        <v>47088</v>
      </c>
      <c r="H3645" s="410" t="s">
        <v>606</v>
      </c>
      <c r="I3645" s="417">
        <v>0</v>
      </c>
      <c r="J3645" s="417">
        <v>0</v>
      </c>
      <c r="K3645" s="417">
        <v>0</v>
      </c>
      <c r="L3645" s="417">
        <v>0</v>
      </c>
      <c r="M3645" s="410"/>
      <c r="N3645" s="410" t="s">
        <v>116</v>
      </c>
      <c r="O3645" s="85"/>
      <c r="P3645" s="85"/>
      <c r="Q3645" s="85"/>
      <c r="R3645" s="85"/>
      <c r="S3645" s="85" t="s">
        <v>1768</v>
      </c>
    </row>
    <row r="3646" spans="1:19" ht="14.5" customHeight="1">
      <c r="A3646" s="82" t="str">
        <f t="shared" si="56"/>
        <v>C4158</v>
      </c>
      <c r="B3646" s="410" t="s">
        <v>6576</v>
      </c>
      <c r="C3646" s="410" t="s">
        <v>6577</v>
      </c>
      <c r="D3646" s="410" t="s">
        <v>1813</v>
      </c>
      <c r="E3646" s="410" t="s">
        <v>6596</v>
      </c>
      <c r="F3646" s="410" t="s">
        <v>6597</v>
      </c>
      <c r="G3646" s="416">
        <v>47088</v>
      </c>
      <c r="H3646" s="410" t="s">
        <v>606</v>
      </c>
      <c r="I3646" s="417">
        <v>0</v>
      </c>
      <c r="J3646" s="417">
        <v>0</v>
      </c>
      <c r="K3646" s="417">
        <v>0</v>
      </c>
      <c r="L3646" s="417">
        <v>0</v>
      </c>
      <c r="M3646" s="410"/>
      <c r="N3646" s="410" t="s">
        <v>116</v>
      </c>
      <c r="O3646" s="85"/>
      <c r="P3646" s="85"/>
      <c r="Q3646" s="85"/>
      <c r="R3646" s="85"/>
      <c r="S3646" s="85" t="s">
        <v>1768</v>
      </c>
    </row>
    <row r="3647" spans="1:19" ht="14.5" customHeight="1">
      <c r="A3647" s="82" t="str">
        <f t="shared" si="56"/>
        <v>C4158</v>
      </c>
      <c r="B3647" s="410" t="s">
        <v>6576</v>
      </c>
      <c r="C3647" s="410" t="s">
        <v>6577</v>
      </c>
      <c r="D3647" s="410" t="s">
        <v>1813</v>
      </c>
      <c r="E3647" s="410" t="s">
        <v>6598</v>
      </c>
      <c r="F3647" s="410" t="s">
        <v>6599</v>
      </c>
      <c r="G3647" s="416">
        <v>47088</v>
      </c>
      <c r="H3647" s="410" t="s">
        <v>606</v>
      </c>
      <c r="I3647" s="417">
        <v>0</v>
      </c>
      <c r="J3647" s="417">
        <v>0</v>
      </c>
      <c r="K3647" s="417">
        <v>0</v>
      </c>
      <c r="L3647" s="417">
        <v>0</v>
      </c>
      <c r="M3647" s="410"/>
      <c r="N3647" s="410" t="s">
        <v>116</v>
      </c>
      <c r="O3647" s="85"/>
      <c r="P3647" s="85"/>
      <c r="Q3647" s="85"/>
      <c r="R3647" s="85"/>
      <c r="S3647" s="85" t="s">
        <v>1768</v>
      </c>
    </row>
    <row r="3648" spans="1:19" ht="14.5" customHeight="1">
      <c r="A3648" s="82" t="str">
        <f t="shared" si="56"/>
        <v>C4158</v>
      </c>
      <c r="B3648" s="410" t="s">
        <v>6576</v>
      </c>
      <c r="C3648" s="410" t="s">
        <v>6577</v>
      </c>
      <c r="D3648" s="410" t="s">
        <v>1813</v>
      </c>
      <c r="E3648" s="410" t="s">
        <v>6600</v>
      </c>
      <c r="F3648" s="410" t="s">
        <v>6601</v>
      </c>
      <c r="G3648" s="416">
        <v>47088</v>
      </c>
      <c r="H3648" s="410" t="s">
        <v>606</v>
      </c>
      <c r="I3648" s="417">
        <v>0</v>
      </c>
      <c r="J3648" s="417">
        <v>0</v>
      </c>
      <c r="K3648" s="417">
        <v>0</v>
      </c>
      <c r="L3648" s="417">
        <v>0</v>
      </c>
      <c r="M3648" s="410"/>
      <c r="N3648" s="410" t="s">
        <v>116</v>
      </c>
      <c r="O3648" s="85"/>
      <c r="P3648" s="85"/>
      <c r="Q3648" s="85"/>
      <c r="R3648" s="85"/>
      <c r="S3648" s="85" t="s">
        <v>1768</v>
      </c>
    </row>
    <row r="3649" spans="1:19" ht="14.5" customHeight="1">
      <c r="A3649" s="82" t="str">
        <f t="shared" si="56"/>
        <v>C4158</v>
      </c>
      <c r="B3649" s="410" t="s">
        <v>6576</v>
      </c>
      <c r="C3649" s="410" t="s">
        <v>6577</v>
      </c>
      <c r="D3649" s="410" t="s">
        <v>1813</v>
      </c>
      <c r="E3649" s="410" t="s">
        <v>6602</v>
      </c>
      <c r="F3649" s="410" t="s">
        <v>6603</v>
      </c>
      <c r="G3649" s="416">
        <v>47088</v>
      </c>
      <c r="H3649" s="410" t="s">
        <v>606</v>
      </c>
      <c r="I3649" s="417">
        <v>0</v>
      </c>
      <c r="J3649" s="417">
        <v>0</v>
      </c>
      <c r="K3649" s="417">
        <v>0</v>
      </c>
      <c r="L3649" s="417">
        <v>0</v>
      </c>
      <c r="M3649" s="410"/>
      <c r="N3649" s="410" t="s">
        <v>116</v>
      </c>
      <c r="O3649" s="85"/>
      <c r="P3649" s="85"/>
      <c r="Q3649" s="85"/>
      <c r="R3649" s="85"/>
      <c r="S3649" s="85" t="s">
        <v>1768</v>
      </c>
    </row>
    <row r="3650" spans="1:19" ht="14.5" customHeight="1">
      <c r="A3650" s="82" t="str">
        <f t="shared" ref="A3650:A3713" si="57">LEFT(B3650,5)</f>
        <v>C4158</v>
      </c>
      <c r="B3650" s="410" t="s">
        <v>6576</v>
      </c>
      <c r="C3650" s="410" t="s">
        <v>6577</v>
      </c>
      <c r="D3650" s="410" t="s">
        <v>1813</v>
      </c>
      <c r="E3650" s="410" t="s">
        <v>6604</v>
      </c>
      <c r="F3650" s="410" t="s">
        <v>6605</v>
      </c>
      <c r="G3650" s="416">
        <v>47088</v>
      </c>
      <c r="H3650" s="410" t="s">
        <v>606</v>
      </c>
      <c r="I3650" s="417">
        <v>0</v>
      </c>
      <c r="J3650" s="417">
        <v>0</v>
      </c>
      <c r="K3650" s="417">
        <v>0</v>
      </c>
      <c r="L3650" s="417">
        <v>0</v>
      </c>
      <c r="M3650" s="410"/>
      <c r="N3650" s="410" t="s">
        <v>116</v>
      </c>
      <c r="O3650" s="85"/>
      <c r="P3650" s="85"/>
      <c r="Q3650" s="85"/>
      <c r="R3650" s="85"/>
      <c r="S3650" s="85" t="s">
        <v>1768</v>
      </c>
    </row>
    <row r="3651" spans="1:19" ht="14.5" customHeight="1">
      <c r="A3651" s="82" t="str">
        <f t="shared" si="57"/>
        <v>C4158</v>
      </c>
      <c r="B3651" s="410" t="s">
        <v>6576</v>
      </c>
      <c r="C3651" s="410" t="s">
        <v>6577</v>
      </c>
      <c r="D3651" s="410" t="s">
        <v>1813</v>
      </c>
      <c r="E3651" s="410" t="s">
        <v>6606</v>
      </c>
      <c r="F3651" s="410" t="s">
        <v>6607</v>
      </c>
      <c r="G3651" s="416">
        <v>47088</v>
      </c>
      <c r="H3651" s="410" t="s">
        <v>606</v>
      </c>
      <c r="I3651" s="417">
        <v>0</v>
      </c>
      <c r="J3651" s="417">
        <v>0</v>
      </c>
      <c r="K3651" s="417">
        <v>0</v>
      </c>
      <c r="L3651" s="417">
        <v>0</v>
      </c>
      <c r="M3651" s="410"/>
      <c r="N3651" s="410" t="s">
        <v>116</v>
      </c>
      <c r="O3651" s="85"/>
      <c r="P3651" s="85"/>
      <c r="Q3651" s="85"/>
      <c r="R3651" s="85"/>
      <c r="S3651" s="85" t="s">
        <v>1768</v>
      </c>
    </row>
    <row r="3652" spans="1:19" ht="14.5" customHeight="1">
      <c r="A3652" s="82" t="str">
        <f t="shared" si="57"/>
        <v>C4158</v>
      </c>
      <c r="B3652" s="410" t="s">
        <v>6576</v>
      </c>
      <c r="C3652" s="410" t="s">
        <v>6577</v>
      </c>
      <c r="D3652" s="410" t="s">
        <v>1813</v>
      </c>
      <c r="E3652" s="410" t="s">
        <v>6608</v>
      </c>
      <c r="F3652" s="410" t="s">
        <v>6609</v>
      </c>
      <c r="G3652" s="416">
        <v>47088</v>
      </c>
      <c r="H3652" s="410" t="s">
        <v>606</v>
      </c>
      <c r="I3652" s="417">
        <v>0</v>
      </c>
      <c r="J3652" s="417">
        <v>0</v>
      </c>
      <c r="K3652" s="417">
        <v>0</v>
      </c>
      <c r="L3652" s="417">
        <v>0</v>
      </c>
      <c r="M3652" s="410"/>
      <c r="N3652" s="410" t="s">
        <v>116</v>
      </c>
      <c r="O3652" s="85"/>
      <c r="P3652" s="85"/>
      <c r="Q3652" s="85"/>
      <c r="R3652" s="85"/>
      <c r="S3652" s="85" t="s">
        <v>1768</v>
      </c>
    </row>
    <row r="3653" spans="1:19" ht="14.5" customHeight="1">
      <c r="A3653" s="82" t="str">
        <f t="shared" si="57"/>
        <v>C4158</v>
      </c>
      <c r="B3653" s="410" t="s">
        <v>6576</v>
      </c>
      <c r="C3653" s="410" t="s">
        <v>6577</v>
      </c>
      <c r="D3653" s="410" t="s">
        <v>1813</v>
      </c>
      <c r="E3653" s="410" t="s">
        <v>6610</v>
      </c>
      <c r="F3653" s="410" t="s">
        <v>6611</v>
      </c>
      <c r="G3653" s="416">
        <v>47088</v>
      </c>
      <c r="H3653" s="410" t="s">
        <v>606</v>
      </c>
      <c r="I3653" s="417">
        <v>0</v>
      </c>
      <c r="J3653" s="417">
        <v>0</v>
      </c>
      <c r="K3653" s="417">
        <v>0</v>
      </c>
      <c r="L3653" s="417">
        <v>0</v>
      </c>
      <c r="M3653" s="410"/>
      <c r="N3653" s="410" t="s">
        <v>116</v>
      </c>
      <c r="O3653" s="85"/>
      <c r="P3653" s="85"/>
      <c r="Q3653" s="85"/>
      <c r="R3653" s="85"/>
      <c r="S3653" s="85" t="s">
        <v>1768</v>
      </c>
    </row>
    <row r="3654" spans="1:19" ht="14.5" customHeight="1">
      <c r="A3654" s="82" t="str">
        <f t="shared" si="57"/>
        <v>C4158</v>
      </c>
      <c r="B3654" s="410" t="s">
        <v>6576</v>
      </c>
      <c r="C3654" s="410" t="s">
        <v>6577</v>
      </c>
      <c r="D3654" s="410" t="s">
        <v>1813</v>
      </c>
      <c r="E3654" s="410" t="s">
        <v>6612</v>
      </c>
      <c r="F3654" s="410" t="s">
        <v>6613</v>
      </c>
      <c r="G3654" s="416">
        <v>47088</v>
      </c>
      <c r="H3654" s="410" t="s">
        <v>606</v>
      </c>
      <c r="I3654" s="417">
        <v>0</v>
      </c>
      <c r="J3654" s="417">
        <v>0</v>
      </c>
      <c r="K3654" s="417">
        <v>0</v>
      </c>
      <c r="L3654" s="417">
        <v>0</v>
      </c>
      <c r="M3654" s="410"/>
      <c r="N3654" s="410" t="s">
        <v>116</v>
      </c>
      <c r="O3654" s="85"/>
      <c r="P3654" s="85"/>
      <c r="Q3654" s="85"/>
      <c r="R3654" s="85"/>
      <c r="S3654" s="85" t="s">
        <v>1768</v>
      </c>
    </row>
    <row r="3655" spans="1:19" ht="14.5" customHeight="1">
      <c r="A3655" s="82" t="str">
        <f t="shared" si="57"/>
        <v>C4158</v>
      </c>
      <c r="B3655" s="410" t="s">
        <v>6576</v>
      </c>
      <c r="C3655" s="410" t="s">
        <v>6577</v>
      </c>
      <c r="D3655" s="410" t="s">
        <v>1813</v>
      </c>
      <c r="E3655" s="410" t="s">
        <v>6614</v>
      </c>
      <c r="F3655" s="410" t="s">
        <v>6615</v>
      </c>
      <c r="G3655" s="416">
        <v>47088</v>
      </c>
      <c r="H3655" s="410" t="s">
        <v>606</v>
      </c>
      <c r="I3655" s="417">
        <v>0</v>
      </c>
      <c r="J3655" s="417">
        <v>0</v>
      </c>
      <c r="K3655" s="417">
        <v>0</v>
      </c>
      <c r="L3655" s="417">
        <v>0</v>
      </c>
      <c r="M3655" s="410"/>
      <c r="N3655" s="410" t="s">
        <v>116</v>
      </c>
      <c r="O3655" s="85"/>
      <c r="P3655" s="85"/>
      <c r="Q3655" s="85"/>
      <c r="R3655" s="85"/>
      <c r="S3655" s="85" t="s">
        <v>1768</v>
      </c>
    </row>
    <row r="3656" spans="1:19" ht="14.5" customHeight="1">
      <c r="A3656" s="82" t="str">
        <f t="shared" si="57"/>
        <v>C4158</v>
      </c>
      <c r="B3656" s="410" t="s">
        <v>6576</v>
      </c>
      <c r="C3656" s="410" t="s">
        <v>6577</v>
      </c>
      <c r="D3656" s="410" t="s">
        <v>1813</v>
      </c>
      <c r="E3656" s="410" t="s">
        <v>6616</v>
      </c>
      <c r="F3656" s="410" t="s">
        <v>6617</v>
      </c>
      <c r="G3656" s="416">
        <v>47088</v>
      </c>
      <c r="H3656" s="410" t="s">
        <v>606</v>
      </c>
      <c r="I3656" s="417">
        <v>0</v>
      </c>
      <c r="J3656" s="417">
        <v>0</v>
      </c>
      <c r="K3656" s="417">
        <v>0</v>
      </c>
      <c r="L3656" s="417">
        <v>0</v>
      </c>
      <c r="M3656" s="410"/>
      <c r="N3656" s="410" t="s">
        <v>116</v>
      </c>
      <c r="O3656" s="85"/>
      <c r="P3656" s="85"/>
      <c r="Q3656" s="85"/>
      <c r="R3656" s="85"/>
      <c r="S3656" s="85" t="s">
        <v>1768</v>
      </c>
    </row>
    <row r="3657" spans="1:19" ht="14.5" customHeight="1">
      <c r="A3657" s="82" t="str">
        <f t="shared" si="57"/>
        <v>C4158</v>
      </c>
      <c r="B3657" s="410" t="s">
        <v>6576</v>
      </c>
      <c r="C3657" s="410" t="s">
        <v>6577</v>
      </c>
      <c r="D3657" s="410" t="s">
        <v>1813</v>
      </c>
      <c r="E3657" s="410" t="s">
        <v>6618</v>
      </c>
      <c r="F3657" s="410" t="s">
        <v>6619</v>
      </c>
      <c r="G3657" s="416">
        <v>47088</v>
      </c>
      <c r="H3657" s="410" t="s">
        <v>606</v>
      </c>
      <c r="I3657" s="417">
        <v>0</v>
      </c>
      <c r="J3657" s="417">
        <v>0</v>
      </c>
      <c r="K3657" s="417">
        <v>0</v>
      </c>
      <c r="L3657" s="417">
        <v>0</v>
      </c>
      <c r="M3657" s="410"/>
      <c r="N3657" s="410" t="s">
        <v>116</v>
      </c>
      <c r="O3657" s="85"/>
      <c r="P3657" s="85"/>
      <c r="Q3657" s="85"/>
      <c r="R3657" s="85"/>
      <c r="S3657" s="85" t="s">
        <v>1768</v>
      </c>
    </row>
    <row r="3658" spans="1:19" ht="14.5" customHeight="1">
      <c r="A3658" s="82" t="str">
        <f t="shared" si="57"/>
        <v>C4158</v>
      </c>
      <c r="B3658" s="410" t="s">
        <v>6576</v>
      </c>
      <c r="C3658" s="410" t="s">
        <v>6577</v>
      </c>
      <c r="D3658" s="410" t="s">
        <v>1813</v>
      </c>
      <c r="E3658" s="410" t="s">
        <v>6620</v>
      </c>
      <c r="F3658" s="410" t="s">
        <v>6621</v>
      </c>
      <c r="G3658" s="416">
        <v>47088</v>
      </c>
      <c r="H3658" s="410" t="s">
        <v>606</v>
      </c>
      <c r="I3658" s="417">
        <v>0</v>
      </c>
      <c r="J3658" s="417">
        <v>0</v>
      </c>
      <c r="K3658" s="417">
        <v>0</v>
      </c>
      <c r="L3658" s="417">
        <v>0</v>
      </c>
      <c r="M3658" s="410"/>
      <c r="N3658" s="410" t="s">
        <v>116</v>
      </c>
      <c r="O3658" s="85"/>
      <c r="P3658" s="85"/>
      <c r="Q3658" s="85"/>
      <c r="R3658" s="85"/>
      <c r="S3658" s="85" t="s">
        <v>1768</v>
      </c>
    </row>
    <row r="3659" spans="1:19" ht="14.5" customHeight="1">
      <c r="A3659" s="82" t="str">
        <f t="shared" si="57"/>
        <v>C4158</v>
      </c>
      <c r="B3659" s="410" t="s">
        <v>6576</v>
      </c>
      <c r="C3659" s="410" t="s">
        <v>6577</v>
      </c>
      <c r="D3659" s="410" t="s">
        <v>1813</v>
      </c>
      <c r="E3659" s="410" t="s">
        <v>6622</v>
      </c>
      <c r="F3659" s="410" t="s">
        <v>6623</v>
      </c>
      <c r="G3659" s="416">
        <v>47088</v>
      </c>
      <c r="H3659" s="410" t="s">
        <v>606</v>
      </c>
      <c r="I3659" s="417">
        <v>0</v>
      </c>
      <c r="J3659" s="417">
        <v>0</v>
      </c>
      <c r="K3659" s="417">
        <v>0</v>
      </c>
      <c r="L3659" s="417">
        <v>0</v>
      </c>
      <c r="M3659" s="410"/>
      <c r="N3659" s="410" t="s">
        <v>116</v>
      </c>
      <c r="O3659" s="85"/>
      <c r="P3659" s="85"/>
      <c r="Q3659" s="85"/>
      <c r="R3659" s="85"/>
      <c r="S3659" s="85" t="s">
        <v>1768</v>
      </c>
    </row>
    <row r="3660" spans="1:19" ht="14.5" customHeight="1">
      <c r="A3660" s="82" t="str">
        <f t="shared" si="57"/>
        <v>C4158</v>
      </c>
      <c r="B3660" s="410" t="s">
        <v>6576</v>
      </c>
      <c r="C3660" s="410" t="s">
        <v>6577</v>
      </c>
      <c r="D3660" s="410" t="s">
        <v>1813</v>
      </c>
      <c r="E3660" s="410" t="s">
        <v>6624</v>
      </c>
      <c r="F3660" s="410" t="s">
        <v>6625</v>
      </c>
      <c r="G3660" s="416">
        <v>47088</v>
      </c>
      <c r="H3660" s="410" t="s">
        <v>606</v>
      </c>
      <c r="I3660" s="417">
        <v>0</v>
      </c>
      <c r="J3660" s="417">
        <v>0</v>
      </c>
      <c r="K3660" s="417">
        <v>0</v>
      </c>
      <c r="L3660" s="417">
        <v>0</v>
      </c>
      <c r="M3660" s="410"/>
      <c r="N3660" s="410" t="s">
        <v>116</v>
      </c>
      <c r="O3660" s="85"/>
      <c r="P3660" s="85"/>
      <c r="Q3660" s="85"/>
      <c r="R3660" s="85"/>
      <c r="S3660" s="85" t="s">
        <v>1768</v>
      </c>
    </row>
    <row r="3661" spans="1:19" ht="14.5" customHeight="1">
      <c r="A3661" s="82" t="str">
        <f t="shared" si="57"/>
        <v>C4158</v>
      </c>
      <c r="B3661" s="410" t="s">
        <v>6576</v>
      </c>
      <c r="C3661" s="410" t="s">
        <v>6577</v>
      </c>
      <c r="D3661" s="410" t="s">
        <v>1813</v>
      </c>
      <c r="E3661" s="410" t="s">
        <v>6626</v>
      </c>
      <c r="F3661" s="410" t="s">
        <v>6627</v>
      </c>
      <c r="G3661" s="416">
        <v>47088</v>
      </c>
      <c r="H3661" s="410" t="s">
        <v>606</v>
      </c>
      <c r="I3661" s="417">
        <v>0</v>
      </c>
      <c r="J3661" s="417">
        <v>0</v>
      </c>
      <c r="K3661" s="417">
        <v>0</v>
      </c>
      <c r="L3661" s="417">
        <v>0</v>
      </c>
      <c r="M3661" s="410"/>
      <c r="N3661" s="410" t="s">
        <v>116</v>
      </c>
      <c r="O3661" s="85"/>
      <c r="P3661" s="85"/>
      <c r="Q3661" s="85"/>
      <c r="R3661" s="85"/>
      <c r="S3661" s="85" t="s">
        <v>1768</v>
      </c>
    </row>
    <row r="3662" spans="1:19" ht="14.5" customHeight="1">
      <c r="A3662" s="82" t="str">
        <f t="shared" si="57"/>
        <v>C4158</v>
      </c>
      <c r="B3662" s="410" t="s">
        <v>6576</v>
      </c>
      <c r="C3662" s="410" t="s">
        <v>6577</v>
      </c>
      <c r="D3662" s="410" t="s">
        <v>1813</v>
      </c>
      <c r="E3662" s="410" t="s">
        <v>6628</v>
      </c>
      <c r="F3662" s="410" t="s">
        <v>6629</v>
      </c>
      <c r="G3662" s="416">
        <v>47088</v>
      </c>
      <c r="H3662" s="410" t="s">
        <v>606</v>
      </c>
      <c r="I3662" s="417">
        <v>0</v>
      </c>
      <c r="J3662" s="417">
        <v>0</v>
      </c>
      <c r="K3662" s="417">
        <v>0</v>
      </c>
      <c r="L3662" s="417">
        <v>0</v>
      </c>
      <c r="M3662" s="410"/>
      <c r="N3662" s="410" t="s">
        <v>116</v>
      </c>
      <c r="O3662" s="85"/>
      <c r="P3662" s="85"/>
      <c r="Q3662" s="85"/>
      <c r="R3662" s="85"/>
      <c r="S3662" s="85" t="s">
        <v>1768</v>
      </c>
    </row>
    <row r="3663" spans="1:19" ht="14.5" customHeight="1">
      <c r="A3663" s="82" t="str">
        <f t="shared" si="57"/>
        <v>C4158</v>
      </c>
      <c r="B3663" s="410" t="s">
        <v>6576</v>
      </c>
      <c r="C3663" s="410" t="s">
        <v>6577</v>
      </c>
      <c r="D3663" s="410" t="s">
        <v>1813</v>
      </c>
      <c r="E3663" s="410" t="s">
        <v>6630</v>
      </c>
      <c r="F3663" s="410" t="s">
        <v>6631</v>
      </c>
      <c r="G3663" s="416">
        <v>47088</v>
      </c>
      <c r="H3663" s="410" t="s">
        <v>606</v>
      </c>
      <c r="I3663" s="417">
        <v>0</v>
      </c>
      <c r="J3663" s="417">
        <v>0</v>
      </c>
      <c r="K3663" s="417">
        <v>0</v>
      </c>
      <c r="L3663" s="417">
        <v>0</v>
      </c>
      <c r="M3663" s="410"/>
      <c r="N3663" s="410" t="s">
        <v>116</v>
      </c>
      <c r="O3663" s="85"/>
      <c r="P3663" s="85"/>
      <c r="Q3663" s="85"/>
      <c r="R3663" s="85"/>
      <c r="S3663" s="85" t="s">
        <v>1768</v>
      </c>
    </row>
    <row r="3664" spans="1:19" ht="14.5" customHeight="1">
      <c r="A3664" s="82" t="str">
        <f t="shared" si="57"/>
        <v>C4158</v>
      </c>
      <c r="B3664" s="410" t="s">
        <v>6576</v>
      </c>
      <c r="C3664" s="410" t="s">
        <v>6577</v>
      </c>
      <c r="D3664" s="410" t="s">
        <v>1813</v>
      </c>
      <c r="E3664" s="410" t="s">
        <v>6632</v>
      </c>
      <c r="F3664" s="410" t="s">
        <v>6633</v>
      </c>
      <c r="G3664" s="416">
        <v>47088</v>
      </c>
      <c r="H3664" s="410" t="s">
        <v>606</v>
      </c>
      <c r="I3664" s="417">
        <v>0</v>
      </c>
      <c r="J3664" s="417">
        <v>0</v>
      </c>
      <c r="K3664" s="417">
        <v>0</v>
      </c>
      <c r="L3664" s="417">
        <v>0</v>
      </c>
      <c r="M3664" s="410"/>
      <c r="N3664" s="410" t="s">
        <v>116</v>
      </c>
      <c r="O3664" s="85"/>
      <c r="P3664" s="85"/>
      <c r="Q3664" s="85"/>
      <c r="R3664" s="85"/>
      <c r="S3664" s="85" t="s">
        <v>1768</v>
      </c>
    </row>
    <row r="3665" spans="1:19" ht="14.5" customHeight="1">
      <c r="A3665" s="82" t="str">
        <f t="shared" si="57"/>
        <v>C4158</v>
      </c>
      <c r="B3665" s="410" t="s">
        <v>6576</v>
      </c>
      <c r="C3665" s="410" t="s">
        <v>6577</v>
      </c>
      <c r="D3665" s="410" t="s">
        <v>1813</v>
      </c>
      <c r="E3665" s="410" t="s">
        <v>6634</v>
      </c>
      <c r="F3665" s="410" t="s">
        <v>6635</v>
      </c>
      <c r="G3665" s="416">
        <v>47088</v>
      </c>
      <c r="H3665" s="410" t="s">
        <v>606</v>
      </c>
      <c r="I3665" s="417">
        <v>0</v>
      </c>
      <c r="J3665" s="417">
        <v>0</v>
      </c>
      <c r="K3665" s="417">
        <v>0</v>
      </c>
      <c r="L3665" s="417">
        <v>0</v>
      </c>
      <c r="M3665" s="410"/>
      <c r="N3665" s="410" t="s">
        <v>116</v>
      </c>
      <c r="O3665" s="85"/>
      <c r="P3665" s="85"/>
      <c r="Q3665" s="85"/>
      <c r="R3665" s="85"/>
      <c r="S3665" s="85" t="s">
        <v>1768</v>
      </c>
    </row>
    <row r="3666" spans="1:19" ht="14.5" customHeight="1">
      <c r="A3666" s="82" t="str">
        <f t="shared" si="57"/>
        <v>C4158</v>
      </c>
      <c r="B3666" s="410" t="s">
        <v>6576</v>
      </c>
      <c r="C3666" s="410" t="s">
        <v>6577</v>
      </c>
      <c r="D3666" s="410" t="s">
        <v>1813</v>
      </c>
      <c r="E3666" s="410" t="s">
        <v>6636</v>
      </c>
      <c r="F3666" s="410" t="s">
        <v>6637</v>
      </c>
      <c r="G3666" s="416">
        <v>47088</v>
      </c>
      <c r="H3666" s="410" t="s">
        <v>606</v>
      </c>
      <c r="I3666" s="417">
        <v>0</v>
      </c>
      <c r="J3666" s="417">
        <v>0</v>
      </c>
      <c r="K3666" s="417">
        <v>0</v>
      </c>
      <c r="L3666" s="417">
        <v>0</v>
      </c>
      <c r="M3666" s="410"/>
      <c r="N3666" s="410" t="s">
        <v>116</v>
      </c>
      <c r="O3666" s="85"/>
      <c r="P3666" s="85"/>
      <c r="Q3666" s="85"/>
      <c r="R3666" s="85"/>
      <c r="S3666" s="85" t="s">
        <v>1768</v>
      </c>
    </row>
    <row r="3667" spans="1:19" ht="14.5" customHeight="1">
      <c r="A3667" s="82" t="str">
        <f t="shared" si="57"/>
        <v>C4158</v>
      </c>
      <c r="B3667" s="410" t="s">
        <v>6576</v>
      </c>
      <c r="C3667" s="410" t="s">
        <v>6577</v>
      </c>
      <c r="D3667" s="410" t="s">
        <v>1813</v>
      </c>
      <c r="E3667" s="410" t="s">
        <v>6638</v>
      </c>
      <c r="F3667" s="410" t="s">
        <v>6639</v>
      </c>
      <c r="G3667" s="416">
        <v>47088</v>
      </c>
      <c r="H3667" s="410" t="s">
        <v>606</v>
      </c>
      <c r="I3667" s="417">
        <v>0</v>
      </c>
      <c r="J3667" s="417">
        <v>0</v>
      </c>
      <c r="K3667" s="417">
        <v>0</v>
      </c>
      <c r="L3667" s="417">
        <v>0</v>
      </c>
      <c r="M3667" s="410"/>
      <c r="N3667" s="410" t="s">
        <v>116</v>
      </c>
      <c r="O3667" s="85"/>
      <c r="P3667" s="85"/>
      <c r="Q3667" s="85"/>
      <c r="R3667" s="85"/>
      <c r="S3667" s="85" t="s">
        <v>1768</v>
      </c>
    </row>
    <row r="3668" spans="1:19" ht="14.5" customHeight="1">
      <c r="A3668" s="103" t="str">
        <f t="shared" si="57"/>
        <v>C4158</v>
      </c>
      <c r="B3668" s="414" t="s">
        <v>6576</v>
      </c>
      <c r="C3668" s="414" t="s">
        <v>6577</v>
      </c>
      <c r="D3668" s="414" t="s">
        <v>1813</v>
      </c>
      <c r="E3668" s="414" t="s">
        <v>6578</v>
      </c>
      <c r="F3668" s="414" t="s">
        <v>6579</v>
      </c>
      <c r="G3668" s="418">
        <v>47088</v>
      </c>
      <c r="H3668" s="414" t="s">
        <v>606</v>
      </c>
      <c r="I3668" s="419">
        <v>0</v>
      </c>
      <c r="J3668" s="419">
        <v>0</v>
      </c>
      <c r="K3668" s="419">
        <v>0</v>
      </c>
      <c r="L3668" s="419">
        <v>0</v>
      </c>
      <c r="M3668" s="414"/>
      <c r="N3668" s="414" t="s">
        <v>116</v>
      </c>
      <c r="O3668" s="103"/>
      <c r="P3668" s="103"/>
      <c r="Q3668" s="103"/>
      <c r="R3668" s="103"/>
      <c r="S3668" s="103" t="s">
        <v>1768</v>
      </c>
    </row>
    <row r="3669" spans="1:19" ht="14.5" customHeight="1">
      <c r="A3669" s="103" t="str">
        <f t="shared" si="57"/>
        <v>C4158</v>
      </c>
      <c r="B3669" s="414" t="s">
        <v>6576</v>
      </c>
      <c r="C3669" s="414" t="s">
        <v>6577</v>
      </c>
      <c r="D3669" s="414" t="s">
        <v>1813</v>
      </c>
      <c r="E3669" s="414" t="s">
        <v>6580</v>
      </c>
      <c r="F3669" s="414" t="s">
        <v>6581</v>
      </c>
      <c r="G3669" s="418">
        <v>47088</v>
      </c>
      <c r="H3669" s="414" t="s">
        <v>606</v>
      </c>
      <c r="I3669" s="419">
        <v>0</v>
      </c>
      <c r="J3669" s="419">
        <v>0</v>
      </c>
      <c r="K3669" s="419">
        <v>0</v>
      </c>
      <c r="L3669" s="419">
        <v>0</v>
      </c>
      <c r="M3669" s="414"/>
      <c r="N3669" s="414" t="s">
        <v>116</v>
      </c>
      <c r="O3669" s="103"/>
      <c r="P3669" s="103"/>
      <c r="Q3669" s="103"/>
      <c r="R3669" s="103"/>
      <c r="S3669" s="103" t="s">
        <v>1768</v>
      </c>
    </row>
    <row r="3670" spans="1:19" ht="14.5" customHeight="1">
      <c r="A3670" s="103" t="str">
        <f t="shared" si="57"/>
        <v>C4158</v>
      </c>
      <c r="B3670" s="414" t="s">
        <v>6576</v>
      </c>
      <c r="C3670" s="414" t="s">
        <v>6577</v>
      </c>
      <c r="D3670" s="414" t="s">
        <v>1813</v>
      </c>
      <c r="E3670" s="414" t="s">
        <v>6582</v>
      </c>
      <c r="F3670" s="414" t="s">
        <v>6583</v>
      </c>
      <c r="G3670" s="418">
        <v>47088</v>
      </c>
      <c r="H3670" s="414" t="s">
        <v>606</v>
      </c>
      <c r="I3670" s="419">
        <v>0</v>
      </c>
      <c r="J3670" s="419">
        <v>0</v>
      </c>
      <c r="K3670" s="419">
        <v>0</v>
      </c>
      <c r="L3670" s="419">
        <v>0</v>
      </c>
      <c r="M3670" s="414"/>
      <c r="N3670" s="414" t="s">
        <v>116</v>
      </c>
      <c r="O3670" s="103"/>
      <c r="P3670" s="103"/>
      <c r="Q3670" s="103"/>
      <c r="R3670" s="103"/>
      <c r="S3670" s="103" t="s">
        <v>1768</v>
      </c>
    </row>
    <row r="3671" spans="1:19" ht="14.5" customHeight="1">
      <c r="A3671" s="103" t="str">
        <f t="shared" si="57"/>
        <v>C4158</v>
      </c>
      <c r="B3671" s="414" t="s">
        <v>6576</v>
      </c>
      <c r="C3671" s="414" t="s">
        <v>6577</v>
      </c>
      <c r="D3671" s="414" t="s">
        <v>1813</v>
      </c>
      <c r="E3671" s="414" t="s">
        <v>6584</v>
      </c>
      <c r="F3671" s="414" t="s">
        <v>6585</v>
      </c>
      <c r="G3671" s="418">
        <v>47088</v>
      </c>
      <c r="H3671" s="414" t="s">
        <v>606</v>
      </c>
      <c r="I3671" s="419">
        <v>0</v>
      </c>
      <c r="J3671" s="419">
        <v>0</v>
      </c>
      <c r="K3671" s="419">
        <v>0</v>
      </c>
      <c r="L3671" s="419">
        <v>0</v>
      </c>
      <c r="M3671" s="414"/>
      <c r="N3671" s="414" t="s">
        <v>116</v>
      </c>
      <c r="O3671" s="103"/>
      <c r="P3671" s="103"/>
      <c r="Q3671" s="103"/>
      <c r="R3671" s="103"/>
      <c r="S3671" s="103" t="s">
        <v>1768</v>
      </c>
    </row>
    <row r="3672" spans="1:19" ht="14.5" customHeight="1">
      <c r="A3672" s="103" t="str">
        <f t="shared" si="57"/>
        <v>C4158</v>
      </c>
      <c r="B3672" s="414" t="s">
        <v>6576</v>
      </c>
      <c r="C3672" s="414" t="s">
        <v>6577</v>
      </c>
      <c r="D3672" s="414" t="s">
        <v>1813</v>
      </c>
      <c r="E3672" s="414" t="s">
        <v>6586</v>
      </c>
      <c r="F3672" s="414" t="s">
        <v>6587</v>
      </c>
      <c r="G3672" s="418">
        <v>47088</v>
      </c>
      <c r="H3672" s="414" t="s">
        <v>606</v>
      </c>
      <c r="I3672" s="419">
        <v>0</v>
      </c>
      <c r="J3672" s="419">
        <v>0</v>
      </c>
      <c r="K3672" s="419">
        <v>0</v>
      </c>
      <c r="L3672" s="419">
        <v>0</v>
      </c>
      <c r="M3672" s="414"/>
      <c r="N3672" s="414" t="s">
        <v>116</v>
      </c>
      <c r="O3672" s="103"/>
      <c r="P3672" s="103"/>
      <c r="Q3672" s="103"/>
      <c r="R3672" s="103"/>
      <c r="S3672" s="103" t="s">
        <v>1768</v>
      </c>
    </row>
    <row r="3673" spans="1:19" ht="14.5" customHeight="1">
      <c r="A3673" s="103" t="str">
        <f t="shared" si="57"/>
        <v>C4158</v>
      </c>
      <c r="B3673" s="414" t="s">
        <v>6576</v>
      </c>
      <c r="C3673" s="414" t="s">
        <v>6577</v>
      </c>
      <c r="D3673" s="414" t="s">
        <v>1813</v>
      </c>
      <c r="E3673" s="414" t="s">
        <v>6588</v>
      </c>
      <c r="F3673" s="414" t="s">
        <v>6589</v>
      </c>
      <c r="G3673" s="418">
        <v>47088</v>
      </c>
      <c r="H3673" s="414" t="s">
        <v>606</v>
      </c>
      <c r="I3673" s="419">
        <v>0</v>
      </c>
      <c r="J3673" s="419">
        <v>0</v>
      </c>
      <c r="K3673" s="419">
        <v>0</v>
      </c>
      <c r="L3673" s="419">
        <v>0</v>
      </c>
      <c r="M3673" s="414"/>
      <c r="N3673" s="414" t="s">
        <v>116</v>
      </c>
      <c r="O3673" s="103"/>
      <c r="P3673" s="103"/>
      <c r="Q3673" s="103"/>
      <c r="R3673" s="103"/>
      <c r="S3673" s="103" t="s">
        <v>1768</v>
      </c>
    </row>
    <row r="3674" spans="1:19" ht="14.5" customHeight="1">
      <c r="A3674" s="103" t="str">
        <f t="shared" si="57"/>
        <v>C4158</v>
      </c>
      <c r="B3674" s="414" t="s">
        <v>6576</v>
      </c>
      <c r="C3674" s="414" t="s">
        <v>6577</v>
      </c>
      <c r="D3674" s="414" t="s">
        <v>1813</v>
      </c>
      <c r="E3674" s="414" t="s">
        <v>6590</v>
      </c>
      <c r="F3674" s="414" t="s">
        <v>6591</v>
      </c>
      <c r="G3674" s="418">
        <v>47088</v>
      </c>
      <c r="H3674" s="414" t="s">
        <v>606</v>
      </c>
      <c r="I3674" s="419">
        <v>0</v>
      </c>
      <c r="J3674" s="419">
        <v>0</v>
      </c>
      <c r="K3674" s="419">
        <v>0</v>
      </c>
      <c r="L3674" s="419">
        <v>0</v>
      </c>
      <c r="M3674" s="414"/>
      <c r="N3674" s="414" t="s">
        <v>116</v>
      </c>
      <c r="O3674" s="103"/>
      <c r="P3674" s="103"/>
      <c r="Q3674" s="103"/>
      <c r="R3674" s="103"/>
      <c r="S3674" s="103" t="s">
        <v>1768</v>
      </c>
    </row>
    <row r="3675" spans="1:19" ht="14.5" customHeight="1">
      <c r="A3675" s="103" t="str">
        <f t="shared" si="57"/>
        <v>C4158</v>
      </c>
      <c r="B3675" s="414" t="s">
        <v>6576</v>
      </c>
      <c r="C3675" s="414" t="s">
        <v>6577</v>
      </c>
      <c r="D3675" s="414" t="s">
        <v>1813</v>
      </c>
      <c r="E3675" s="414" t="s">
        <v>6592</v>
      </c>
      <c r="F3675" s="414" t="s">
        <v>6593</v>
      </c>
      <c r="G3675" s="418">
        <v>47088</v>
      </c>
      <c r="H3675" s="414" t="s">
        <v>606</v>
      </c>
      <c r="I3675" s="419">
        <v>0</v>
      </c>
      <c r="J3675" s="419">
        <v>0</v>
      </c>
      <c r="K3675" s="419">
        <v>0</v>
      </c>
      <c r="L3675" s="419">
        <v>0</v>
      </c>
      <c r="M3675" s="414"/>
      <c r="N3675" s="414" t="s">
        <v>116</v>
      </c>
      <c r="O3675" s="103"/>
      <c r="P3675" s="103"/>
      <c r="Q3675" s="103"/>
      <c r="R3675" s="103"/>
      <c r="S3675" s="103" t="s">
        <v>1768</v>
      </c>
    </row>
    <row r="3676" spans="1:19" ht="14.5" customHeight="1">
      <c r="A3676" s="103" t="str">
        <f t="shared" si="57"/>
        <v>C4158</v>
      </c>
      <c r="B3676" s="414" t="s">
        <v>6576</v>
      </c>
      <c r="C3676" s="414" t="s">
        <v>6577</v>
      </c>
      <c r="D3676" s="414" t="s">
        <v>1813</v>
      </c>
      <c r="E3676" s="414" t="s">
        <v>6594</v>
      </c>
      <c r="F3676" s="414" t="s">
        <v>6595</v>
      </c>
      <c r="G3676" s="418">
        <v>47088</v>
      </c>
      <c r="H3676" s="414" t="s">
        <v>606</v>
      </c>
      <c r="I3676" s="419">
        <v>0</v>
      </c>
      <c r="J3676" s="419">
        <v>0</v>
      </c>
      <c r="K3676" s="419">
        <v>0</v>
      </c>
      <c r="L3676" s="419">
        <v>0</v>
      </c>
      <c r="M3676" s="414"/>
      <c r="N3676" s="414" t="s">
        <v>116</v>
      </c>
      <c r="O3676" s="103"/>
      <c r="P3676" s="103"/>
      <c r="Q3676" s="103"/>
      <c r="R3676" s="103"/>
      <c r="S3676" s="103" t="s">
        <v>1768</v>
      </c>
    </row>
    <row r="3677" spans="1:19" ht="14.5" customHeight="1">
      <c r="A3677" s="103" t="str">
        <f t="shared" si="57"/>
        <v>C4158</v>
      </c>
      <c r="B3677" s="414" t="s">
        <v>6576</v>
      </c>
      <c r="C3677" s="414" t="s">
        <v>6577</v>
      </c>
      <c r="D3677" s="414" t="s">
        <v>1813</v>
      </c>
      <c r="E3677" s="414" t="s">
        <v>6596</v>
      </c>
      <c r="F3677" s="414" t="s">
        <v>6597</v>
      </c>
      <c r="G3677" s="418">
        <v>47088</v>
      </c>
      <c r="H3677" s="414" t="s">
        <v>606</v>
      </c>
      <c r="I3677" s="419">
        <v>0</v>
      </c>
      <c r="J3677" s="419">
        <v>0</v>
      </c>
      <c r="K3677" s="419">
        <v>0</v>
      </c>
      <c r="L3677" s="419">
        <v>0</v>
      </c>
      <c r="M3677" s="414"/>
      <c r="N3677" s="414" t="s">
        <v>116</v>
      </c>
      <c r="O3677" s="103"/>
      <c r="P3677" s="103"/>
      <c r="Q3677" s="103"/>
      <c r="R3677" s="103"/>
      <c r="S3677" s="103" t="s">
        <v>1768</v>
      </c>
    </row>
    <row r="3678" spans="1:19" ht="14.5" customHeight="1">
      <c r="A3678" s="103" t="str">
        <f t="shared" si="57"/>
        <v>C4158</v>
      </c>
      <c r="B3678" s="414" t="s">
        <v>6576</v>
      </c>
      <c r="C3678" s="414" t="s">
        <v>6577</v>
      </c>
      <c r="D3678" s="414" t="s">
        <v>1813</v>
      </c>
      <c r="E3678" s="414" t="s">
        <v>6598</v>
      </c>
      <c r="F3678" s="414" t="s">
        <v>6599</v>
      </c>
      <c r="G3678" s="418">
        <v>47088</v>
      </c>
      <c r="H3678" s="414" t="s">
        <v>606</v>
      </c>
      <c r="I3678" s="419">
        <v>0</v>
      </c>
      <c r="J3678" s="419">
        <v>0</v>
      </c>
      <c r="K3678" s="419">
        <v>0</v>
      </c>
      <c r="L3678" s="419">
        <v>0</v>
      </c>
      <c r="M3678" s="414"/>
      <c r="N3678" s="414" t="s">
        <v>116</v>
      </c>
      <c r="O3678" s="103"/>
      <c r="P3678" s="103"/>
      <c r="Q3678" s="103"/>
      <c r="R3678" s="103"/>
      <c r="S3678" s="103" t="s">
        <v>1768</v>
      </c>
    </row>
    <row r="3679" spans="1:19" ht="14.5" customHeight="1">
      <c r="A3679" s="103" t="str">
        <f t="shared" si="57"/>
        <v>C4158</v>
      </c>
      <c r="B3679" s="414" t="s">
        <v>6576</v>
      </c>
      <c r="C3679" s="414" t="s">
        <v>6577</v>
      </c>
      <c r="D3679" s="414" t="s">
        <v>1813</v>
      </c>
      <c r="E3679" s="414" t="s">
        <v>6600</v>
      </c>
      <c r="F3679" s="414" t="s">
        <v>6601</v>
      </c>
      <c r="G3679" s="418">
        <v>47088</v>
      </c>
      <c r="H3679" s="414" t="s">
        <v>606</v>
      </c>
      <c r="I3679" s="419">
        <v>0</v>
      </c>
      <c r="J3679" s="419">
        <v>0</v>
      </c>
      <c r="K3679" s="419">
        <v>0</v>
      </c>
      <c r="L3679" s="419">
        <v>0</v>
      </c>
      <c r="M3679" s="414"/>
      <c r="N3679" s="414" t="s">
        <v>116</v>
      </c>
      <c r="O3679" s="103"/>
      <c r="P3679" s="103"/>
      <c r="Q3679" s="103"/>
      <c r="R3679" s="103"/>
      <c r="S3679" s="103" t="s">
        <v>1768</v>
      </c>
    </row>
    <row r="3680" spans="1:19" ht="14.5" customHeight="1">
      <c r="A3680" s="103" t="str">
        <f t="shared" si="57"/>
        <v>C4158</v>
      </c>
      <c r="B3680" s="414" t="s">
        <v>6576</v>
      </c>
      <c r="C3680" s="414" t="s">
        <v>6577</v>
      </c>
      <c r="D3680" s="414" t="s">
        <v>1813</v>
      </c>
      <c r="E3680" s="414" t="s">
        <v>6602</v>
      </c>
      <c r="F3680" s="414" t="s">
        <v>6603</v>
      </c>
      <c r="G3680" s="418">
        <v>47088</v>
      </c>
      <c r="H3680" s="414" t="s">
        <v>606</v>
      </c>
      <c r="I3680" s="419">
        <v>0</v>
      </c>
      <c r="J3680" s="419">
        <v>0</v>
      </c>
      <c r="K3680" s="419">
        <v>0</v>
      </c>
      <c r="L3680" s="419">
        <v>0</v>
      </c>
      <c r="M3680" s="414"/>
      <c r="N3680" s="414" t="s">
        <v>116</v>
      </c>
      <c r="O3680" s="103"/>
      <c r="P3680" s="103"/>
      <c r="Q3680" s="103"/>
      <c r="R3680" s="103"/>
      <c r="S3680" s="103" t="s">
        <v>1768</v>
      </c>
    </row>
    <row r="3681" spans="1:19" ht="14.5" customHeight="1">
      <c r="A3681" s="103" t="str">
        <f t="shared" si="57"/>
        <v>C4158</v>
      </c>
      <c r="B3681" s="414" t="s">
        <v>6576</v>
      </c>
      <c r="C3681" s="414" t="s">
        <v>6577</v>
      </c>
      <c r="D3681" s="414" t="s">
        <v>1813</v>
      </c>
      <c r="E3681" s="414" t="s">
        <v>6604</v>
      </c>
      <c r="F3681" s="414" t="s">
        <v>6605</v>
      </c>
      <c r="G3681" s="418">
        <v>47088</v>
      </c>
      <c r="H3681" s="414" t="s">
        <v>606</v>
      </c>
      <c r="I3681" s="419">
        <v>0</v>
      </c>
      <c r="J3681" s="419">
        <v>0</v>
      </c>
      <c r="K3681" s="419">
        <v>0</v>
      </c>
      <c r="L3681" s="419">
        <v>0</v>
      </c>
      <c r="M3681" s="414"/>
      <c r="N3681" s="414" t="s">
        <v>116</v>
      </c>
      <c r="O3681" s="103"/>
      <c r="P3681" s="103"/>
      <c r="Q3681" s="103"/>
      <c r="R3681" s="103"/>
      <c r="S3681" s="103" t="s">
        <v>1768</v>
      </c>
    </row>
    <row r="3682" spans="1:19" ht="14.5" customHeight="1">
      <c r="A3682" s="103" t="str">
        <f t="shared" si="57"/>
        <v>C4158</v>
      </c>
      <c r="B3682" s="414" t="s">
        <v>6576</v>
      </c>
      <c r="C3682" s="414" t="s">
        <v>6577</v>
      </c>
      <c r="D3682" s="414" t="s">
        <v>1813</v>
      </c>
      <c r="E3682" s="414" t="s">
        <v>6606</v>
      </c>
      <c r="F3682" s="414" t="s">
        <v>6607</v>
      </c>
      <c r="G3682" s="418">
        <v>47088</v>
      </c>
      <c r="H3682" s="414" t="s">
        <v>606</v>
      </c>
      <c r="I3682" s="419">
        <v>0</v>
      </c>
      <c r="J3682" s="419">
        <v>0</v>
      </c>
      <c r="K3682" s="419">
        <v>0</v>
      </c>
      <c r="L3682" s="419">
        <v>0</v>
      </c>
      <c r="M3682" s="414"/>
      <c r="N3682" s="414" t="s">
        <v>116</v>
      </c>
      <c r="O3682" s="103"/>
      <c r="P3682" s="103"/>
      <c r="Q3682" s="103"/>
      <c r="R3682" s="103"/>
      <c r="S3682" s="103" t="s">
        <v>1768</v>
      </c>
    </row>
    <row r="3683" spans="1:19" ht="14.5" customHeight="1">
      <c r="A3683" s="103" t="str">
        <f t="shared" si="57"/>
        <v>C4158</v>
      </c>
      <c r="B3683" s="414" t="s">
        <v>6576</v>
      </c>
      <c r="C3683" s="414" t="s">
        <v>6577</v>
      </c>
      <c r="D3683" s="414" t="s">
        <v>1813</v>
      </c>
      <c r="E3683" s="414" t="s">
        <v>6608</v>
      </c>
      <c r="F3683" s="414" t="s">
        <v>6609</v>
      </c>
      <c r="G3683" s="418">
        <v>47088</v>
      </c>
      <c r="H3683" s="414" t="s">
        <v>606</v>
      </c>
      <c r="I3683" s="419">
        <v>0</v>
      </c>
      <c r="J3683" s="419">
        <v>0</v>
      </c>
      <c r="K3683" s="419">
        <v>0</v>
      </c>
      <c r="L3683" s="419">
        <v>0</v>
      </c>
      <c r="M3683" s="414"/>
      <c r="N3683" s="414" t="s">
        <v>116</v>
      </c>
      <c r="O3683" s="103"/>
      <c r="P3683" s="103"/>
      <c r="Q3683" s="103"/>
      <c r="R3683" s="103"/>
      <c r="S3683" s="103" t="s">
        <v>1768</v>
      </c>
    </row>
    <row r="3684" spans="1:19" ht="14.5" customHeight="1">
      <c r="A3684" s="103" t="str">
        <f t="shared" si="57"/>
        <v>C4158</v>
      </c>
      <c r="B3684" s="414" t="s">
        <v>6576</v>
      </c>
      <c r="C3684" s="414" t="s">
        <v>6577</v>
      </c>
      <c r="D3684" s="414" t="s">
        <v>1813</v>
      </c>
      <c r="E3684" s="414" t="s">
        <v>6610</v>
      </c>
      <c r="F3684" s="414" t="s">
        <v>6611</v>
      </c>
      <c r="G3684" s="418">
        <v>47088</v>
      </c>
      <c r="H3684" s="414" t="s">
        <v>606</v>
      </c>
      <c r="I3684" s="419">
        <v>0</v>
      </c>
      <c r="J3684" s="419">
        <v>0</v>
      </c>
      <c r="K3684" s="419">
        <v>0</v>
      </c>
      <c r="L3684" s="419">
        <v>0</v>
      </c>
      <c r="M3684" s="414"/>
      <c r="N3684" s="414" t="s">
        <v>116</v>
      </c>
      <c r="O3684" s="103"/>
      <c r="P3684" s="103"/>
      <c r="Q3684" s="103"/>
      <c r="R3684" s="103"/>
      <c r="S3684" s="103" t="s">
        <v>1768</v>
      </c>
    </row>
    <row r="3685" spans="1:19" ht="14.5" customHeight="1">
      <c r="A3685" s="103" t="str">
        <f t="shared" si="57"/>
        <v>C4158</v>
      </c>
      <c r="B3685" s="414" t="s">
        <v>6576</v>
      </c>
      <c r="C3685" s="414" t="s">
        <v>6577</v>
      </c>
      <c r="D3685" s="414" t="s">
        <v>1813</v>
      </c>
      <c r="E3685" s="414" t="s">
        <v>6612</v>
      </c>
      <c r="F3685" s="414" t="s">
        <v>6613</v>
      </c>
      <c r="G3685" s="418">
        <v>47088</v>
      </c>
      <c r="H3685" s="414" t="s">
        <v>606</v>
      </c>
      <c r="I3685" s="419">
        <v>0</v>
      </c>
      <c r="J3685" s="419">
        <v>0</v>
      </c>
      <c r="K3685" s="419">
        <v>0</v>
      </c>
      <c r="L3685" s="419">
        <v>0</v>
      </c>
      <c r="M3685" s="414"/>
      <c r="N3685" s="414" t="s">
        <v>116</v>
      </c>
      <c r="O3685" s="103"/>
      <c r="P3685" s="103"/>
      <c r="Q3685" s="103"/>
      <c r="R3685" s="103"/>
      <c r="S3685" s="103" t="s">
        <v>1768</v>
      </c>
    </row>
    <row r="3686" spans="1:19" ht="14.5" customHeight="1">
      <c r="A3686" s="103" t="str">
        <f t="shared" si="57"/>
        <v>C4158</v>
      </c>
      <c r="B3686" s="414" t="s">
        <v>6576</v>
      </c>
      <c r="C3686" s="414" t="s">
        <v>6577</v>
      </c>
      <c r="D3686" s="414" t="s">
        <v>1813</v>
      </c>
      <c r="E3686" s="414" t="s">
        <v>6614</v>
      </c>
      <c r="F3686" s="414" t="s">
        <v>6615</v>
      </c>
      <c r="G3686" s="418">
        <v>47088</v>
      </c>
      <c r="H3686" s="414" t="s">
        <v>606</v>
      </c>
      <c r="I3686" s="419">
        <v>0</v>
      </c>
      <c r="J3686" s="419">
        <v>0</v>
      </c>
      <c r="K3686" s="419">
        <v>0</v>
      </c>
      <c r="L3686" s="419">
        <v>0</v>
      </c>
      <c r="M3686" s="414"/>
      <c r="N3686" s="414" t="s">
        <v>116</v>
      </c>
      <c r="O3686" s="103"/>
      <c r="P3686" s="103"/>
      <c r="Q3686" s="103"/>
      <c r="R3686" s="103"/>
      <c r="S3686" s="103" t="s">
        <v>1768</v>
      </c>
    </row>
    <row r="3687" spans="1:19" ht="14.5" customHeight="1">
      <c r="A3687" s="103" t="str">
        <f t="shared" si="57"/>
        <v>C4158</v>
      </c>
      <c r="B3687" s="414" t="s">
        <v>6576</v>
      </c>
      <c r="C3687" s="414" t="s">
        <v>6577</v>
      </c>
      <c r="D3687" s="414" t="s">
        <v>1813</v>
      </c>
      <c r="E3687" s="414" t="s">
        <v>6616</v>
      </c>
      <c r="F3687" s="414" t="s">
        <v>6617</v>
      </c>
      <c r="G3687" s="418">
        <v>47088</v>
      </c>
      <c r="H3687" s="414" t="s">
        <v>606</v>
      </c>
      <c r="I3687" s="419">
        <v>0</v>
      </c>
      <c r="J3687" s="419">
        <v>0</v>
      </c>
      <c r="K3687" s="419">
        <v>0</v>
      </c>
      <c r="L3687" s="419">
        <v>0</v>
      </c>
      <c r="M3687" s="414"/>
      <c r="N3687" s="414" t="s">
        <v>116</v>
      </c>
      <c r="O3687" s="103"/>
      <c r="P3687" s="103"/>
      <c r="Q3687" s="103"/>
      <c r="R3687" s="103"/>
      <c r="S3687" s="103" t="s">
        <v>1768</v>
      </c>
    </row>
    <row r="3688" spans="1:19" ht="14.5" customHeight="1">
      <c r="A3688" s="103" t="str">
        <f t="shared" si="57"/>
        <v>C4158</v>
      </c>
      <c r="B3688" s="414" t="s">
        <v>6576</v>
      </c>
      <c r="C3688" s="414" t="s">
        <v>6577</v>
      </c>
      <c r="D3688" s="414" t="s">
        <v>1813</v>
      </c>
      <c r="E3688" s="414" t="s">
        <v>6618</v>
      </c>
      <c r="F3688" s="414" t="s">
        <v>6619</v>
      </c>
      <c r="G3688" s="418">
        <v>47088</v>
      </c>
      <c r="H3688" s="414" t="s">
        <v>606</v>
      </c>
      <c r="I3688" s="419">
        <v>0</v>
      </c>
      <c r="J3688" s="419">
        <v>0</v>
      </c>
      <c r="K3688" s="419">
        <v>0</v>
      </c>
      <c r="L3688" s="419">
        <v>0</v>
      </c>
      <c r="M3688" s="414"/>
      <c r="N3688" s="414" t="s">
        <v>116</v>
      </c>
      <c r="O3688" s="103"/>
      <c r="P3688" s="103"/>
      <c r="Q3688" s="103"/>
      <c r="R3688" s="103"/>
      <c r="S3688" s="103" t="s">
        <v>1768</v>
      </c>
    </row>
    <row r="3689" spans="1:19" ht="14.5" customHeight="1">
      <c r="A3689" s="103" t="str">
        <f t="shared" si="57"/>
        <v>C4158</v>
      </c>
      <c r="B3689" s="414" t="s">
        <v>6576</v>
      </c>
      <c r="C3689" s="414" t="s">
        <v>6577</v>
      </c>
      <c r="D3689" s="414" t="s">
        <v>1813</v>
      </c>
      <c r="E3689" s="414" t="s">
        <v>6620</v>
      </c>
      <c r="F3689" s="414" t="s">
        <v>6621</v>
      </c>
      <c r="G3689" s="418">
        <v>47088</v>
      </c>
      <c r="H3689" s="414" t="s">
        <v>606</v>
      </c>
      <c r="I3689" s="419">
        <v>0</v>
      </c>
      <c r="J3689" s="419">
        <v>0</v>
      </c>
      <c r="K3689" s="419">
        <v>0</v>
      </c>
      <c r="L3689" s="419">
        <v>0</v>
      </c>
      <c r="M3689" s="414"/>
      <c r="N3689" s="414" t="s">
        <v>116</v>
      </c>
      <c r="O3689" s="103"/>
      <c r="P3689" s="103"/>
      <c r="Q3689" s="103"/>
      <c r="R3689" s="103"/>
      <c r="S3689" s="103" t="s">
        <v>1768</v>
      </c>
    </row>
    <row r="3690" spans="1:19" ht="14.5" customHeight="1">
      <c r="A3690" s="103" t="str">
        <f t="shared" si="57"/>
        <v>C4158</v>
      </c>
      <c r="B3690" s="414" t="s">
        <v>6576</v>
      </c>
      <c r="C3690" s="414" t="s">
        <v>6577</v>
      </c>
      <c r="D3690" s="414" t="s">
        <v>1813</v>
      </c>
      <c r="E3690" s="414" t="s">
        <v>6622</v>
      </c>
      <c r="F3690" s="414" t="s">
        <v>6623</v>
      </c>
      <c r="G3690" s="418">
        <v>47088</v>
      </c>
      <c r="H3690" s="414" t="s">
        <v>606</v>
      </c>
      <c r="I3690" s="419">
        <v>0</v>
      </c>
      <c r="J3690" s="419">
        <v>0</v>
      </c>
      <c r="K3690" s="419">
        <v>0</v>
      </c>
      <c r="L3690" s="419">
        <v>0</v>
      </c>
      <c r="M3690" s="414"/>
      <c r="N3690" s="414" t="s">
        <v>116</v>
      </c>
      <c r="O3690" s="103"/>
      <c r="P3690" s="103"/>
      <c r="Q3690" s="103"/>
      <c r="R3690" s="103"/>
      <c r="S3690" s="103" t="s">
        <v>1768</v>
      </c>
    </row>
    <row r="3691" spans="1:19" ht="14.5" customHeight="1">
      <c r="A3691" s="103" t="str">
        <f t="shared" si="57"/>
        <v>C4158</v>
      </c>
      <c r="B3691" s="414" t="s">
        <v>6576</v>
      </c>
      <c r="C3691" s="414" t="s">
        <v>6577</v>
      </c>
      <c r="D3691" s="414" t="s">
        <v>1813</v>
      </c>
      <c r="E3691" s="414" t="s">
        <v>6624</v>
      </c>
      <c r="F3691" s="414" t="s">
        <v>6625</v>
      </c>
      <c r="G3691" s="418">
        <v>47088</v>
      </c>
      <c r="H3691" s="414" t="s">
        <v>606</v>
      </c>
      <c r="I3691" s="419">
        <v>0</v>
      </c>
      <c r="J3691" s="419">
        <v>0</v>
      </c>
      <c r="K3691" s="419">
        <v>0</v>
      </c>
      <c r="L3691" s="419">
        <v>0</v>
      </c>
      <c r="M3691" s="414"/>
      <c r="N3691" s="414" t="s">
        <v>116</v>
      </c>
      <c r="O3691" s="103"/>
      <c r="P3691" s="103"/>
      <c r="Q3691" s="103"/>
      <c r="R3691" s="103"/>
      <c r="S3691" s="103" t="s">
        <v>1768</v>
      </c>
    </row>
    <row r="3692" spans="1:19" ht="14.5" customHeight="1">
      <c r="A3692" s="103" t="str">
        <f t="shared" si="57"/>
        <v>C4158</v>
      </c>
      <c r="B3692" s="414" t="s">
        <v>6576</v>
      </c>
      <c r="C3692" s="414" t="s">
        <v>6577</v>
      </c>
      <c r="D3692" s="414" t="s">
        <v>1813</v>
      </c>
      <c r="E3692" s="414" t="s">
        <v>6626</v>
      </c>
      <c r="F3692" s="414" t="s">
        <v>6627</v>
      </c>
      <c r="G3692" s="418">
        <v>47088</v>
      </c>
      <c r="H3692" s="414" t="s">
        <v>606</v>
      </c>
      <c r="I3692" s="419">
        <v>0</v>
      </c>
      <c r="J3692" s="419">
        <v>0</v>
      </c>
      <c r="K3692" s="419">
        <v>0</v>
      </c>
      <c r="L3692" s="419">
        <v>0</v>
      </c>
      <c r="M3692" s="414"/>
      <c r="N3692" s="414" t="s">
        <v>116</v>
      </c>
      <c r="O3692" s="103"/>
      <c r="P3692" s="103"/>
      <c r="Q3692" s="103"/>
      <c r="R3692" s="103"/>
      <c r="S3692" s="103" t="s">
        <v>1768</v>
      </c>
    </row>
    <row r="3693" spans="1:19" ht="14.5" customHeight="1">
      <c r="A3693" s="103" t="str">
        <f t="shared" si="57"/>
        <v>C4158</v>
      </c>
      <c r="B3693" s="414" t="s">
        <v>6576</v>
      </c>
      <c r="C3693" s="414" t="s">
        <v>6577</v>
      </c>
      <c r="D3693" s="414" t="s">
        <v>1813</v>
      </c>
      <c r="E3693" s="414" t="s">
        <v>6628</v>
      </c>
      <c r="F3693" s="414" t="s">
        <v>6629</v>
      </c>
      <c r="G3693" s="418">
        <v>47088</v>
      </c>
      <c r="H3693" s="414" t="s">
        <v>606</v>
      </c>
      <c r="I3693" s="419">
        <v>0</v>
      </c>
      <c r="J3693" s="419">
        <v>0</v>
      </c>
      <c r="K3693" s="419">
        <v>0</v>
      </c>
      <c r="L3693" s="419">
        <v>0</v>
      </c>
      <c r="M3693" s="414"/>
      <c r="N3693" s="414" t="s">
        <v>116</v>
      </c>
      <c r="O3693" s="103"/>
      <c r="P3693" s="103"/>
      <c r="Q3693" s="103"/>
      <c r="R3693" s="103"/>
      <c r="S3693" s="103" t="s">
        <v>1768</v>
      </c>
    </row>
    <row r="3694" spans="1:19" ht="14.5" customHeight="1">
      <c r="A3694" s="103" t="str">
        <f t="shared" si="57"/>
        <v>C4158</v>
      </c>
      <c r="B3694" s="414" t="s">
        <v>6576</v>
      </c>
      <c r="C3694" s="414" t="s">
        <v>6577</v>
      </c>
      <c r="D3694" s="414" t="s">
        <v>1813</v>
      </c>
      <c r="E3694" s="414" t="s">
        <v>6630</v>
      </c>
      <c r="F3694" s="414" t="s">
        <v>6631</v>
      </c>
      <c r="G3694" s="418">
        <v>47088</v>
      </c>
      <c r="H3694" s="414" t="s">
        <v>606</v>
      </c>
      <c r="I3694" s="419">
        <v>0</v>
      </c>
      <c r="J3694" s="419">
        <v>0</v>
      </c>
      <c r="K3694" s="419">
        <v>0</v>
      </c>
      <c r="L3694" s="419">
        <v>0</v>
      </c>
      <c r="M3694" s="414"/>
      <c r="N3694" s="414" t="s">
        <v>116</v>
      </c>
      <c r="O3694" s="103"/>
      <c r="P3694" s="103"/>
      <c r="Q3694" s="103"/>
      <c r="R3694" s="103"/>
      <c r="S3694" s="103" t="s">
        <v>1768</v>
      </c>
    </row>
    <row r="3695" spans="1:19" ht="14.5" customHeight="1">
      <c r="A3695" s="103" t="str">
        <f t="shared" si="57"/>
        <v>C4158</v>
      </c>
      <c r="B3695" s="414" t="s">
        <v>6576</v>
      </c>
      <c r="C3695" s="414" t="s">
        <v>6577</v>
      </c>
      <c r="D3695" s="414" t="s">
        <v>1813</v>
      </c>
      <c r="E3695" s="414" t="s">
        <v>6632</v>
      </c>
      <c r="F3695" s="414" t="s">
        <v>6633</v>
      </c>
      <c r="G3695" s="418">
        <v>47088</v>
      </c>
      <c r="H3695" s="414" t="s">
        <v>606</v>
      </c>
      <c r="I3695" s="419">
        <v>0</v>
      </c>
      <c r="J3695" s="419">
        <v>0</v>
      </c>
      <c r="K3695" s="419">
        <v>0</v>
      </c>
      <c r="L3695" s="419">
        <v>0</v>
      </c>
      <c r="M3695" s="414"/>
      <c r="N3695" s="414" t="s">
        <v>116</v>
      </c>
      <c r="O3695" s="103"/>
      <c r="P3695" s="103"/>
      <c r="Q3695" s="103"/>
      <c r="R3695" s="103"/>
      <c r="S3695" s="103" t="s">
        <v>1768</v>
      </c>
    </row>
    <row r="3696" spans="1:19" ht="14.5" customHeight="1">
      <c r="A3696" s="103" t="str">
        <f t="shared" si="57"/>
        <v>C4158</v>
      </c>
      <c r="B3696" s="414" t="s">
        <v>6576</v>
      </c>
      <c r="C3696" s="414" t="s">
        <v>6577</v>
      </c>
      <c r="D3696" s="414" t="s">
        <v>1813</v>
      </c>
      <c r="E3696" s="414" t="s">
        <v>6634</v>
      </c>
      <c r="F3696" s="414" t="s">
        <v>6635</v>
      </c>
      <c r="G3696" s="418">
        <v>47088</v>
      </c>
      <c r="H3696" s="414" t="s">
        <v>606</v>
      </c>
      <c r="I3696" s="419">
        <v>0</v>
      </c>
      <c r="J3696" s="419">
        <v>0</v>
      </c>
      <c r="K3696" s="419">
        <v>0</v>
      </c>
      <c r="L3696" s="419">
        <v>0</v>
      </c>
      <c r="M3696" s="414"/>
      <c r="N3696" s="414" t="s">
        <v>116</v>
      </c>
      <c r="O3696" s="103"/>
      <c r="P3696" s="103"/>
      <c r="Q3696" s="103"/>
      <c r="R3696" s="103"/>
      <c r="S3696" s="103" t="s">
        <v>1768</v>
      </c>
    </row>
    <row r="3697" spans="1:19" ht="14.5" customHeight="1">
      <c r="A3697" s="103" t="str">
        <f t="shared" si="57"/>
        <v>C4158</v>
      </c>
      <c r="B3697" s="414" t="s">
        <v>6576</v>
      </c>
      <c r="C3697" s="414" t="s">
        <v>6577</v>
      </c>
      <c r="D3697" s="414" t="s">
        <v>1813</v>
      </c>
      <c r="E3697" s="414" t="s">
        <v>6636</v>
      </c>
      <c r="F3697" s="414" t="s">
        <v>6637</v>
      </c>
      <c r="G3697" s="418">
        <v>47088</v>
      </c>
      <c r="H3697" s="414" t="s">
        <v>606</v>
      </c>
      <c r="I3697" s="419">
        <v>0</v>
      </c>
      <c r="J3697" s="419">
        <v>0</v>
      </c>
      <c r="K3697" s="419">
        <v>0</v>
      </c>
      <c r="L3697" s="419">
        <v>0</v>
      </c>
      <c r="M3697" s="414"/>
      <c r="N3697" s="414" t="s">
        <v>116</v>
      </c>
      <c r="O3697" s="103"/>
      <c r="P3697" s="103"/>
      <c r="Q3697" s="103"/>
      <c r="R3697" s="103"/>
      <c r="S3697" s="103" t="s">
        <v>1768</v>
      </c>
    </row>
    <row r="3698" spans="1:19" ht="14.5" customHeight="1">
      <c r="A3698" s="103" t="str">
        <f t="shared" si="57"/>
        <v>C4158</v>
      </c>
      <c r="B3698" s="414" t="s">
        <v>6576</v>
      </c>
      <c r="C3698" s="414" t="s">
        <v>6577</v>
      </c>
      <c r="D3698" s="414" t="s">
        <v>1813</v>
      </c>
      <c r="E3698" s="414" t="s">
        <v>6638</v>
      </c>
      <c r="F3698" s="414" t="s">
        <v>6639</v>
      </c>
      <c r="G3698" s="418">
        <v>47088</v>
      </c>
      <c r="H3698" s="414" t="s">
        <v>606</v>
      </c>
      <c r="I3698" s="419">
        <v>0</v>
      </c>
      <c r="J3698" s="419">
        <v>0</v>
      </c>
      <c r="K3698" s="419">
        <v>0</v>
      </c>
      <c r="L3698" s="419">
        <v>0</v>
      </c>
      <c r="M3698" s="414"/>
      <c r="N3698" s="414" t="s">
        <v>116</v>
      </c>
      <c r="O3698" s="103"/>
      <c r="P3698" s="103"/>
      <c r="Q3698" s="103"/>
      <c r="R3698" s="103"/>
      <c r="S3698" s="103" t="s">
        <v>1768</v>
      </c>
    </row>
    <row r="3699" spans="1:19" ht="14.5" customHeight="1">
      <c r="A3699" s="82" t="str">
        <f t="shared" si="57"/>
        <v>C4184</v>
      </c>
      <c r="B3699" s="410" t="s">
        <v>6640</v>
      </c>
      <c r="C3699" s="410" t="s">
        <v>6641</v>
      </c>
      <c r="D3699" s="410" t="s">
        <v>1813</v>
      </c>
      <c r="E3699" s="410" t="s">
        <v>6642</v>
      </c>
      <c r="F3699" s="410" t="s">
        <v>6643</v>
      </c>
      <c r="G3699" s="416">
        <v>44166</v>
      </c>
      <c r="H3699" s="410" t="s">
        <v>606</v>
      </c>
      <c r="I3699" s="417">
        <v>27</v>
      </c>
      <c r="J3699" s="417">
        <v>12</v>
      </c>
      <c r="K3699" s="417">
        <v>20</v>
      </c>
      <c r="L3699" s="417">
        <v>40</v>
      </c>
      <c r="M3699" s="410"/>
      <c r="N3699" s="410" t="s">
        <v>116</v>
      </c>
      <c r="O3699" s="85"/>
      <c r="P3699" s="85"/>
      <c r="Q3699" s="85"/>
      <c r="R3699" s="85"/>
      <c r="S3699" s="85" t="s">
        <v>1768</v>
      </c>
    </row>
    <row r="3700" spans="1:19" ht="14.5" customHeight="1">
      <c r="A3700" s="103" t="str">
        <f t="shared" si="57"/>
        <v>C4184</v>
      </c>
      <c r="B3700" s="414" t="s">
        <v>6640</v>
      </c>
      <c r="C3700" s="414" t="s">
        <v>6641</v>
      </c>
      <c r="D3700" s="414" t="s">
        <v>1813</v>
      </c>
      <c r="E3700" s="414" t="s">
        <v>6642</v>
      </c>
      <c r="F3700" s="414" t="s">
        <v>6643</v>
      </c>
      <c r="G3700" s="418">
        <v>44166</v>
      </c>
      <c r="H3700" s="414" t="s">
        <v>606</v>
      </c>
      <c r="I3700" s="419">
        <v>20</v>
      </c>
      <c r="J3700" s="419">
        <v>27</v>
      </c>
      <c r="K3700" s="419">
        <v>12</v>
      </c>
      <c r="L3700" s="419">
        <v>40</v>
      </c>
      <c r="M3700" s="414"/>
      <c r="N3700" s="414" t="s">
        <v>116</v>
      </c>
      <c r="O3700" s="103"/>
      <c r="P3700" s="103"/>
      <c r="Q3700" s="103"/>
      <c r="R3700" s="103"/>
      <c r="S3700" s="103" t="s">
        <v>1768</v>
      </c>
    </row>
    <row r="3701" spans="1:19" ht="14.5" customHeight="1">
      <c r="A3701" s="82" t="str">
        <f t="shared" si="57"/>
        <v>C4185</v>
      </c>
      <c r="B3701" s="410" t="s">
        <v>6644</v>
      </c>
      <c r="C3701" s="410" t="s">
        <v>6645</v>
      </c>
      <c r="D3701" s="410" t="s">
        <v>2386</v>
      </c>
      <c r="E3701" s="410" t="s">
        <v>6646</v>
      </c>
      <c r="F3701" s="410" t="s">
        <v>6647</v>
      </c>
      <c r="G3701" s="416">
        <v>44470</v>
      </c>
      <c r="H3701" s="410" t="s">
        <v>606</v>
      </c>
      <c r="I3701" s="417">
        <v>24</v>
      </c>
      <c r="J3701" s="417">
        <v>18</v>
      </c>
      <c r="K3701" s="417">
        <v>10</v>
      </c>
      <c r="L3701" s="417">
        <v>27</v>
      </c>
      <c r="M3701" s="410" t="s">
        <v>115</v>
      </c>
      <c r="N3701" s="410">
        <v>7</v>
      </c>
      <c r="O3701" s="85"/>
      <c r="P3701" s="85" t="s">
        <v>115</v>
      </c>
      <c r="Q3701" s="85" t="s">
        <v>115</v>
      </c>
      <c r="R3701" s="85" t="s">
        <v>1767</v>
      </c>
      <c r="S3701" s="85" t="s">
        <v>1768</v>
      </c>
    </row>
    <row r="3702" spans="1:19" ht="14.5" customHeight="1">
      <c r="A3702" s="103" t="str">
        <f t="shared" si="57"/>
        <v>C4185</v>
      </c>
      <c r="B3702" s="414" t="s">
        <v>6644</v>
      </c>
      <c r="C3702" s="414" t="s">
        <v>6645</v>
      </c>
      <c r="D3702" s="414" t="s">
        <v>2386</v>
      </c>
      <c r="E3702" s="414" t="s">
        <v>6646</v>
      </c>
      <c r="F3702" s="414" t="s">
        <v>6647</v>
      </c>
      <c r="G3702" s="418">
        <v>44470</v>
      </c>
      <c r="H3702" s="414" t="s">
        <v>606</v>
      </c>
      <c r="I3702" s="419">
        <v>10</v>
      </c>
      <c r="J3702" s="419">
        <v>24</v>
      </c>
      <c r="K3702" s="419">
        <v>18</v>
      </c>
      <c r="L3702" s="419">
        <v>27</v>
      </c>
      <c r="M3702" s="414" t="s">
        <v>115</v>
      </c>
      <c r="N3702" s="414">
        <v>7</v>
      </c>
      <c r="O3702" s="103"/>
      <c r="P3702" s="103" t="s">
        <v>115</v>
      </c>
      <c r="Q3702" s="103" t="s">
        <v>115</v>
      </c>
      <c r="R3702" s="103" t="s">
        <v>1767</v>
      </c>
      <c r="S3702" s="103" t="s">
        <v>1768</v>
      </c>
    </row>
    <row r="3703" spans="1:19" ht="14.5" customHeight="1">
      <c r="A3703" s="82" t="str">
        <f t="shared" si="57"/>
        <v>C4259</v>
      </c>
      <c r="B3703" s="410" t="s">
        <v>6648</v>
      </c>
      <c r="C3703" s="410" t="s">
        <v>6649</v>
      </c>
      <c r="D3703" s="410" t="s">
        <v>1844</v>
      </c>
      <c r="E3703" s="410" t="s">
        <v>6650</v>
      </c>
      <c r="F3703" s="410" t="s">
        <v>6651</v>
      </c>
      <c r="G3703" s="416">
        <v>45901</v>
      </c>
      <c r="H3703" s="410" t="s">
        <v>606</v>
      </c>
      <c r="I3703" s="417">
        <v>24</v>
      </c>
      <c r="J3703" s="417">
        <v>24</v>
      </c>
      <c r="K3703" s="417">
        <v>60</v>
      </c>
      <c r="L3703" s="417">
        <v>90</v>
      </c>
      <c r="M3703" s="410"/>
      <c r="N3703" s="410" t="s">
        <v>1778</v>
      </c>
      <c r="O3703" s="85"/>
      <c r="P3703" s="85"/>
      <c r="Q3703" s="85"/>
      <c r="R3703" s="85"/>
      <c r="S3703" s="85" t="s">
        <v>1768</v>
      </c>
    </row>
    <row r="3704" spans="1:19" ht="14.5" customHeight="1">
      <c r="A3704" s="103" t="str">
        <f t="shared" si="57"/>
        <v>C4259</v>
      </c>
      <c r="B3704" s="414" t="s">
        <v>6648</v>
      </c>
      <c r="C3704" s="414" t="s">
        <v>6649</v>
      </c>
      <c r="D3704" s="414" t="s">
        <v>1844</v>
      </c>
      <c r="E3704" s="414" t="s">
        <v>6650</v>
      </c>
      <c r="F3704" s="414" t="s">
        <v>6651</v>
      </c>
      <c r="G3704" s="418">
        <v>45901</v>
      </c>
      <c r="H3704" s="414" t="s">
        <v>606</v>
      </c>
      <c r="I3704" s="419">
        <v>60</v>
      </c>
      <c r="J3704" s="419">
        <v>24</v>
      </c>
      <c r="K3704" s="419">
        <v>24</v>
      </c>
      <c r="L3704" s="419">
        <v>90</v>
      </c>
      <c r="M3704" s="414"/>
      <c r="N3704" s="414" t="s">
        <v>1778</v>
      </c>
      <c r="O3704" s="103"/>
      <c r="P3704" s="103"/>
      <c r="Q3704" s="103"/>
      <c r="R3704" s="103"/>
      <c r="S3704" s="103" t="s">
        <v>1768</v>
      </c>
    </row>
    <row r="3705" spans="1:19" ht="14.5" customHeight="1">
      <c r="A3705" s="82" t="str">
        <f t="shared" si="57"/>
        <v>C4265</v>
      </c>
      <c r="B3705" s="428" t="s">
        <v>6652</v>
      </c>
      <c r="C3705" s="429" t="s">
        <v>6653</v>
      </c>
      <c r="D3705" s="422"/>
      <c r="E3705" s="422"/>
      <c r="F3705" s="422"/>
      <c r="G3705" s="422"/>
      <c r="H3705" s="422"/>
      <c r="I3705" s="423">
        <v>24</v>
      </c>
      <c r="J3705" s="423">
        <v>24</v>
      </c>
      <c r="K3705" s="423">
        <v>60</v>
      </c>
      <c r="L3705" s="412"/>
      <c r="M3705" s="412"/>
      <c r="N3705" s="412"/>
      <c r="O3705" s="85"/>
      <c r="P3705" s="85"/>
      <c r="Q3705" s="85"/>
      <c r="R3705" s="85"/>
      <c r="S3705" s="85"/>
    </row>
    <row r="3706" spans="1:19" ht="14.5" customHeight="1">
      <c r="A3706" s="103" t="str">
        <f t="shared" si="57"/>
        <v>C4265</v>
      </c>
      <c r="B3706" s="430" t="s">
        <v>6652</v>
      </c>
      <c r="C3706" s="431" t="s">
        <v>6653</v>
      </c>
      <c r="D3706" s="426"/>
      <c r="E3706" s="426"/>
      <c r="F3706" s="426"/>
      <c r="G3706" s="426"/>
      <c r="H3706" s="426"/>
      <c r="I3706" s="427">
        <v>60</v>
      </c>
      <c r="J3706" s="427">
        <v>24</v>
      </c>
      <c r="K3706" s="427">
        <v>24</v>
      </c>
      <c r="L3706" s="413"/>
      <c r="M3706" s="413"/>
      <c r="N3706" s="413"/>
      <c r="O3706" s="103"/>
      <c r="P3706" s="103"/>
      <c r="Q3706" s="103"/>
      <c r="R3706" s="103"/>
      <c r="S3706" s="103"/>
    </row>
    <row r="3707" spans="1:19" ht="14.5" customHeight="1">
      <c r="A3707" s="82" t="str">
        <f t="shared" si="57"/>
        <v>C4266</v>
      </c>
      <c r="B3707" s="410" t="s">
        <v>6654</v>
      </c>
      <c r="C3707" s="410" t="s">
        <v>6655</v>
      </c>
      <c r="D3707" s="410" t="s">
        <v>1844</v>
      </c>
      <c r="E3707" s="410" t="s">
        <v>6656</v>
      </c>
      <c r="F3707" s="410" t="s">
        <v>6657</v>
      </c>
      <c r="G3707" s="416">
        <v>45901</v>
      </c>
      <c r="H3707" s="410" t="s">
        <v>606</v>
      </c>
      <c r="I3707" s="417">
        <v>24</v>
      </c>
      <c r="J3707" s="417">
        <v>24</v>
      </c>
      <c r="K3707" s="417">
        <v>60</v>
      </c>
      <c r="L3707" s="417">
        <v>90</v>
      </c>
      <c r="M3707" s="410"/>
      <c r="N3707" s="410" t="s">
        <v>1778</v>
      </c>
      <c r="O3707" s="85" t="s">
        <v>1882</v>
      </c>
      <c r="P3707" s="85" t="s">
        <v>1882</v>
      </c>
      <c r="Q3707" s="85" t="s">
        <v>1882</v>
      </c>
      <c r="R3707" s="85" t="s">
        <v>1883</v>
      </c>
      <c r="S3707" s="85" t="s">
        <v>1768</v>
      </c>
    </row>
    <row r="3708" spans="1:19" ht="14.5" customHeight="1">
      <c r="A3708" s="103" t="str">
        <f t="shared" si="57"/>
        <v>C4266</v>
      </c>
      <c r="B3708" s="414" t="s">
        <v>6654</v>
      </c>
      <c r="C3708" s="414" t="s">
        <v>6655</v>
      </c>
      <c r="D3708" s="414" t="s">
        <v>1844</v>
      </c>
      <c r="E3708" s="414" t="s">
        <v>6656</v>
      </c>
      <c r="F3708" s="414" t="s">
        <v>6657</v>
      </c>
      <c r="G3708" s="418">
        <v>45901</v>
      </c>
      <c r="H3708" s="414" t="s">
        <v>606</v>
      </c>
      <c r="I3708" s="419">
        <v>60</v>
      </c>
      <c r="J3708" s="419">
        <v>24</v>
      </c>
      <c r="K3708" s="419">
        <v>24</v>
      </c>
      <c r="L3708" s="419">
        <v>90</v>
      </c>
      <c r="M3708" s="414"/>
      <c r="N3708" s="414" t="s">
        <v>1778</v>
      </c>
      <c r="O3708" s="103" t="s">
        <v>1882</v>
      </c>
      <c r="P3708" s="103" t="s">
        <v>1882</v>
      </c>
      <c r="Q3708" s="103" t="s">
        <v>1882</v>
      </c>
      <c r="R3708" s="103" t="s">
        <v>1883</v>
      </c>
      <c r="S3708" s="103" t="s">
        <v>1768</v>
      </c>
    </row>
    <row r="3709" spans="1:19" ht="14.5" customHeight="1">
      <c r="A3709" s="82" t="str">
        <f t="shared" si="57"/>
        <v>C4267</v>
      </c>
      <c r="B3709" s="410" t="s">
        <v>6658</v>
      </c>
      <c r="C3709" s="410" t="s">
        <v>6659</v>
      </c>
      <c r="D3709" s="410" t="s">
        <v>1844</v>
      </c>
      <c r="E3709" s="410" t="s">
        <v>6660</v>
      </c>
      <c r="F3709" s="410" t="s">
        <v>6661</v>
      </c>
      <c r="G3709" s="416">
        <v>45901</v>
      </c>
      <c r="H3709" s="410" t="s">
        <v>606</v>
      </c>
      <c r="I3709" s="417">
        <v>24</v>
      </c>
      <c r="J3709" s="417">
        <v>24</v>
      </c>
      <c r="K3709" s="417">
        <v>60</v>
      </c>
      <c r="L3709" s="417">
        <v>90</v>
      </c>
      <c r="M3709" s="410"/>
      <c r="N3709" s="410" t="s">
        <v>1778</v>
      </c>
      <c r="O3709" s="85" t="s">
        <v>115</v>
      </c>
      <c r="P3709" s="85" t="s">
        <v>115</v>
      </c>
      <c r="Q3709" s="85" t="s">
        <v>115</v>
      </c>
      <c r="R3709" s="85" t="s">
        <v>1767</v>
      </c>
      <c r="S3709" s="85" t="s">
        <v>1768</v>
      </c>
    </row>
    <row r="3710" spans="1:19" ht="14.5" customHeight="1">
      <c r="A3710" s="103" t="str">
        <f t="shared" si="57"/>
        <v>C4267</v>
      </c>
      <c r="B3710" s="414" t="s">
        <v>6658</v>
      </c>
      <c r="C3710" s="414" t="s">
        <v>6659</v>
      </c>
      <c r="D3710" s="414" t="s">
        <v>1844</v>
      </c>
      <c r="E3710" s="414" t="s">
        <v>6660</v>
      </c>
      <c r="F3710" s="414" t="s">
        <v>6661</v>
      </c>
      <c r="G3710" s="418">
        <v>45901</v>
      </c>
      <c r="H3710" s="414" t="s">
        <v>606</v>
      </c>
      <c r="I3710" s="419">
        <v>60</v>
      </c>
      <c r="J3710" s="419">
        <v>24</v>
      </c>
      <c r="K3710" s="419">
        <v>24</v>
      </c>
      <c r="L3710" s="419">
        <v>90</v>
      </c>
      <c r="M3710" s="414"/>
      <c r="N3710" s="414" t="s">
        <v>1778</v>
      </c>
      <c r="O3710" s="103" t="s">
        <v>115</v>
      </c>
      <c r="P3710" s="103" t="s">
        <v>115</v>
      </c>
      <c r="Q3710" s="103" t="s">
        <v>115</v>
      </c>
      <c r="R3710" s="103" t="s">
        <v>1767</v>
      </c>
      <c r="S3710" s="103" t="s">
        <v>1768</v>
      </c>
    </row>
    <row r="3711" spans="1:19" ht="14.5" customHeight="1">
      <c r="A3711" s="82" t="str">
        <f t="shared" si="57"/>
        <v>C4400</v>
      </c>
      <c r="B3711" s="410" t="s">
        <v>6662</v>
      </c>
      <c r="C3711" s="410" t="s">
        <v>6663</v>
      </c>
      <c r="D3711" s="410" t="s">
        <v>1813</v>
      </c>
      <c r="E3711" s="410" t="s">
        <v>6664</v>
      </c>
      <c r="F3711" s="410" t="s">
        <v>6665</v>
      </c>
      <c r="G3711" s="416">
        <v>42705</v>
      </c>
      <c r="H3711" s="410" t="s">
        <v>606</v>
      </c>
      <c r="I3711" s="417">
        <v>68</v>
      </c>
      <c r="J3711" s="417">
        <v>28</v>
      </c>
      <c r="K3711" s="417">
        <v>18</v>
      </c>
      <c r="L3711" s="417">
        <v>207</v>
      </c>
      <c r="M3711" s="410"/>
      <c r="N3711" s="410" t="s">
        <v>116</v>
      </c>
      <c r="O3711" s="85"/>
      <c r="P3711" s="85"/>
      <c r="Q3711" s="85"/>
      <c r="R3711" s="85"/>
      <c r="S3711" s="85" t="s">
        <v>1768</v>
      </c>
    </row>
    <row r="3712" spans="1:19" ht="14.5" customHeight="1">
      <c r="A3712" s="103" t="str">
        <f t="shared" si="57"/>
        <v>C4400</v>
      </c>
      <c r="B3712" s="414" t="s">
        <v>6662</v>
      </c>
      <c r="C3712" s="414" t="s">
        <v>6663</v>
      </c>
      <c r="D3712" s="414" t="s">
        <v>1813</v>
      </c>
      <c r="E3712" s="414" t="s">
        <v>6664</v>
      </c>
      <c r="F3712" s="414" t="s">
        <v>6665</v>
      </c>
      <c r="G3712" s="418">
        <v>42705</v>
      </c>
      <c r="H3712" s="414" t="s">
        <v>606</v>
      </c>
      <c r="I3712" s="419">
        <v>18</v>
      </c>
      <c r="J3712" s="419">
        <v>68</v>
      </c>
      <c r="K3712" s="419">
        <v>28</v>
      </c>
      <c r="L3712" s="419">
        <v>207</v>
      </c>
      <c r="M3712" s="414"/>
      <c r="N3712" s="414" t="s">
        <v>116</v>
      </c>
      <c r="O3712" s="103"/>
      <c r="P3712" s="103"/>
      <c r="Q3712" s="103"/>
      <c r="R3712" s="103"/>
      <c r="S3712" s="103" t="s">
        <v>1768</v>
      </c>
    </row>
    <row r="3713" spans="1:19" ht="14.5" customHeight="1">
      <c r="A3713" s="82" t="str">
        <f t="shared" si="57"/>
        <v>C4415</v>
      </c>
      <c r="B3713" s="432" t="s">
        <v>6666</v>
      </c>
      <c r="C3713" s="433" t="s">
        <v>6667</v>
      </c>
      <c r="D3713" s="422"/>
      <c r="E3713" s="422"/>
      <c r="F3713" s="422"/>
      <c r="G3713" s="422"/>
      <c r="H3713" s="422"/>
      <c r="I3713" s="423">
        <v>0</v>
      </c>
      <c r="J3713" s="423">
        <v>0</v>
      </c>
      <c r="K3713" s="423">
        <v>0</v>
      </c>
      <c r="L3713" s="412"/>
      <c r="M3713" s="412"/>
      <c r="N3713" s="412"/>
      <c r="O3713" s="85"/>
      <c r="P3713" s="85"/>
      <c r="Q3713" s="85"/>
      <c r="R3713" s="85"/>
      <c r="S3713" s="85"/>
    </row>
    <row r="3714" spans="1:19" ht="14.5" customHeight="1">
      <c r="A3714" s="103" t="str">
        <f t="shared" ref="A3714:A3777" si="58">LEFT(B3714,5)</f>
        <v>C4415</v>
      </c>
      <c r="B3714" s="434" t="s">
        <v>6666</v>
      </c>
      <c r="C3714" s="435" t="s">
        <v>6667</v>
      </c>
      <c r="D3714" s="426"/>
      <c r="E3714" s="426"/>
      <c r="F3714" s="426"/>
      <c r="G3714" s="426"/>
      <c r="H3714" s="426"/>
      <c r="I3714" s="427">
        <v>0</v>
      </c>
      <c r="J3714" s="427">
        <v>0</v>
      </c>
      <c r="K3714" s="427">
        <v>0</v>
      </c>
      <c r="L3714" s="413"/>
      <c r="M3714" s="413"/>
      <c r="N3714" s="413"/>
      <c r="O3714" s="103"/>
      <c r="P3714" s="103"/>
      <c r="Q3714" s="103"/>
      <c r="R3714" s="103"/>
      <c r="S3714" s="103"/>
    </row>
    <row r="3715" spans="1:19" ht="14.5" customHeight="1">
      <c r="A3715" s="82" t="str">
        <f t="shared" si="58"/>
        <v>C4415</v>
      </c>
      <c r="B3715" s="410" t="s">
        <v>6668</v>
      </c>
      <c r="C3715" s="410" t="s">
        <v>6669</v>
      </c>
      <c r="D3715" s="410" t="s">
        <v>1813</v>
      </c>
      <c r="E3715" s="410" t="s">
        <v>6670</v>
      </c>
      <c r="F3715" s="410" t="s">
        <v>6671</v>
      </c>
      <c r="G3715" s="416">
        <v>46357</v>
      </c>
      <c r="H3715" s="410" t="s">
        <v>606</v>
      </c>
      <c r="I3715" s="417">
        <v>0</v>
      </c>
      <c r="J3715" s="417">
        <v>0</v>
      </c>
      <c r="K3715" s="417">
        <v>0</v>
      </c>
      <c r="L3715" s="417">
        <v>0</v>
      </c>
      <c r="M3715" s="410"/>
      <c r="N3715" s="410" t="s">
        <v>116</v>
      </c>
      <c r="O3715" s="85"/>
      <c r="P3715" s="85"/>
      <c r="Q3715" s="85"/>
      <c r="R3715" s="85"/>
      <c r="S3715" s="85" t="s">
        <v>1768</v>
      </c>
    </row>
    <row r="3716" spans="1:19" ht="14.5" customHeight="1">
      <c r="A3716" s="82" t="str">
        <f t="shared" si="58"/>
        <v>C4415</v>
      </c>
      <c r="B3716" s="410" t="s">
        <v>6668</v>
      </c>
      <c r="C3716" s="410" t="s">
        <v>6669</v>
      </c>
      <c r="D3716" s="410" t="s">
        <v>1813</v>
      </c>
      <c r="E3716" s="410" t="s">
        <v>6672</v>
      </c>
      <c r="F3716" s="410" t="s">
        <v>6673</v>
      </c>
      <c r="G3716" s="416">
        <v>46357</v>
      </c>
      <c r="H3716" s="410" t="s">
        <v>606</v>
      </c>
      <c r="I3716" s="417">
        <v>0</v>
      </c>
      <c r="J3716" s="417">
        <v>0</v>
      </c>
      <c r="K3716" s="417">
        <v>0</v>
      </c>
      <c r="L3716" s="417">
        <v>0</v>
      </c>
      <c r="M3716" s="410"/>
      <c r="N3716" s="410" t="s">
        <v>116</v>
      </c>
      <c r="O3716" s="85"/>
      <c r="P3716" s="85"/>
      <c r="Q3716" s="85"/>
      <c r="R3716" s="85"/>
      <c r="S3716" s="85" t="s">
        <v>1768</v>
      </c>
    </row>
    <row r="3717" spans="1:19" ht="14.5" customHeight="1">
      <c r="A3717" s="82" t="str">
        <f t="shared" si="58"/>
        <v>C4415</v>
      </c>
      <c r="B3717" s="410" t="s">
        <v>6668</v>
      </c>
      <c r="C3717" s="410" t="s">
        <v>6669</v>
      </c>
      <c r="D3717" s="410" t="s">
        <v>1813</v>
      </c>
      <c r="E3717" s="410" t="s">
        <v>6674</v>
      </c>
      <c r="F3717" s="410" t="s">
        <v>6675</v>
      </c>
      <c r="G3717" s="416">
        <v>46357</v>
      </c>
      <c r="H3717" s="410" t="s">
        <v>606</v>
      </c>
      <c r="I3717" s="417">
        <v>0</v>
      </c>
      <c r="J3717" s="417">
        <v>0</v>
      </c>
      <c r="K3717" s="417">
        <v>0</v>
      </c>
      <c r="L3717" s="417">
        <v>0</v>
      </c>
      <c r="M3717" s="410"/>
      <c r="N3717" s="410" t="s">
        <v>116</v>
      </c>
      <c r="O3717" s="85"/>
      <c r="P3717" s="85"/>
      <c r="Q3717" s="85"/>
      <c r="R3717" s="85"/>
      <c r="S3717" s="85" t="s">
        <v>1768</v>
      </c>
    </row>
    <row r="3718" spans="1:19" ht="14.5" customHeight="1">
      <c r="A3718" s="82" t="str">
        <f t="shared" si="58"/>
        <v>C4415</v>
      </c>
      <c r="B3718" s="410" t="s">
        <v>6668</v>
      </c>
      <c r="C3718" s="410" t="s">
        <v>6669</v>
      </c>
      <c r="D3718" s="410" t="s">
        <v>1813</v>
      </c>
      <c r="E3718" s="410" t="s">
        <v>6676</v>
      </c>
      <c r="F3718" s="410" t="s">
        <v>6677</v>
      </c>
      <c r="G3718" s="416">
        <v>46357</v>
      </c>
      <c r="H3718" s="410" t="s">
        <v>606</v>
      </c>
      <c r="I3718" s="417">
        <v>0</v>
      </c>
      <c r="J3718" s="417">
        <v>0</v>
      </c>
      <c r="K3718" s="417">
        <v>0</v>
      </c>
      <c r="L3718" s="417">
        <v>0</v>
      </c>
      <c r="M3718" s="410"/>
      <c r="N3718" s="410" t="s">
        <v>116</v>
      </c>
      <c r="O3718" s="85"/>
      <c r="P3718" s="85"/>
      <c r="Q3718" s="85"/>
      <c r="R3718" s="85"/>
      <c r="S3718" s="85" t="s">
        <v>1768</v>
      </c>
    </row>
    <row r="3719" spans="1:19" ht="14.5" customHeight="1">
      <c r="A3719" s="82" t="str">
        <f t="shared" si="58"/>
        <v>C4415</v>
      </c>
      <c r="B3719" s="410" t="s">
        <v>6668</v>
      </c>
      <c r="C3719" s="410" t="s">
        <v>6669</v>
      </c>
      <c r="D3719" s="410" t="s">
        <v>1813</v>
      </c>
      <c r="E3719" s="410" t="s">
        <v>6678</v>
      </c>
      <c r="F3719" s="410" t="s">
        <v>6679</v>
      </c>
      <c r="G3719" s="416">
        <v>46357</v>
      </c>
      <c r="H3719" s="410" t="s">
        <v>606</v>
      </c>
      <c r="I3719" s="417">
        <v>0</v>
      </c>
      <c r="J3719" s="417">
        <v>0</v>
      </c>
      <c r="K3719" s="417">
        <v>0</v>
      </c>
      <c r="L3719" s="417">
        <v>0</v>
      </c>
      <c r="M3719" s="410"/>
      <c r="N3719" s="410" t="s">
        <v>116</v>
      </c>
      <c r="O3719" s="85"/>
      <c r="P3719" s="85"/>
      <c r="Q3719" s="85"/>
      <c r="R3719" s="85"/>
      <c r="S3719" s="85" t="s">
        <v>1768</v>
      </c>
    </row>
    <row r="3720" spans="1:19" ht="14.5" customHeight="1">
      <c r="A3720" s="82" t="str">
        <f t="shared" si="58"/>
        <v>C4415</v>
      </c>
      <c r="B3720" s="410" t="s">
        <v>6668</v>
      </c>
      <c r="C3720" s="410" t="s">
        <v>6669</v>
      </c>
      <c r="D3720" s="410" t="s">
        <v>1813</v>
      </c>
      <c r="E3720" s="410" t="s">
        <v>6680</v>
      </c>
      <c r="F3720" s="410" t="s">
        <v>6681</v>
      </c>
      <c r="G3720" s="416">
        <v>46357</v>
      </c>
      <c r="H3720" s="410" t="s">
        <v>606</v>
      </c>
      <c r="I3720" s="417">
        <v>0</v>
      </c>
      <c r="J3720" s="417">
        <v>0</v>
      </c>
      <c r="K3720" s="417">
        <v>0</v>
      </c>
      <c r="L3720" s="417">
        <v>0</v>
      </c>
      <c r="M3720" s="410"/>
      <c r="N3720" s="410" t="s">
        <v>116</v>
      </c>
      <c r="O3720" s="85"/>
      <c r="P3720" s="85"/>
      <c r="Q3720" s="85"/>
      <c r="R3720" s="85"/>
      <c r="S3720" s="85" t="s">
        <v>1768</v>
      </c>
    </row>
    <row r="3721" spans="1:19" ht="14.5" customHeight="1">
      <c r="A3721" s="82" t="str">
        <f t="shared" si="58"/>
        <v>C4415</v>
      </c>
      <c r="B3721" s="410" t="s">
        <v>6668</v>
      </c>
      <c r="C3721" s="410" t="s">
        <v>6669</v>
      </c>
      <c r="D3721" s="410" t="s">
        <v>1813</v>
      </c>
      <c r="E3721" s="410" t="s">
        <v>6682</v>
      </c>
      <c r="F3721" s="410" t="s">
        <v>6683</v>
      </c>
      <c r="G3721" s="416">
        <v>46357</v>
      </c>
      <c r="H3721" s="410" t="s">
        <v>606</v>
      </c>
      <c r="I3721" s="417">
        <v>0</v>
      </c>
      <c r="J3721" s="417">
        <v>0</v>
      </c>
      <c r="K3721" s="417">
        <v>0</v>
      </c>
      <c r="L3721" s="417">
        <v>0</v>
      </c>
      <c r="M3721" s="410"/>
      <c r="N3721" s="410" t="s">
        <v>116</v>
      </c>
      <c r="O3721" s="85"/>
      <c r="P3721" s="85"/>
      <c r="Q3721" s="85"/>
      <c r="R3721" s="85"/>
      <c r="S3721" s="85" t="s">
        <v>1768</v>
      </c>
    </row>
    <row r="3722" spans="1:19" ht="14.5" customHeight="1">
      <c r="A3722" s="82" t="str">
        <f t="shared" si="58"/>
        <v>C4415</v>
      </c>
      <c r="B3722" s="410" t="s">
        <v>6668</v>
      </c>
      <c r="C3722" s="410" t="s">
        <v>6669</v>
      </c>
      <c r="D3722" s="410" t="s">
        <v>1813</v>
      </c>
      <c r="E3722" s="410" t="s">
        <v>6684</v>
      </c>
      <c r="F3722" s="410" t="s">
        <v>6685</v>
      </c>
      <c r="G3722" s="416">
        <v>46357</v>
      </c>
      <c r="H3722" s="410" t="s">
        <v>606</v>
      </c>
      <c r="I3722" s="417">
        <v>0</v>
      </c>
      <c r="J3722" s="417">
        <v>0</v>
      </c>
      <c r="K3722" s="417">
        <v>0</v>
      </c>
      <c r="L3722" s="417">
        <v>0</v>
      </c>
      <c r="M3722" s="410"/>
      <c r="N3722" s="410" t="s">
        <v>116</v>
      </c>
      <c r="O3722" s="85"/>
      <c r="P3722" s="85"/>
      <c r="Q3722" s="85"/>
      <c r="R3722" s="85"/>
      <c r="S3722" s="85" t="s">
        <v>1768</v>
      </c>
    </row>
    <row r="3723" spans="1:19" ht="14.5" customHeight="1">
      <c r="A3723" s="82" t="str">
        <f t="shared" si="58"/>
        <v>C4415</v>
      </c>
      <c r="B3723" s="410" t="s">
        <v>6668</v>
      </c>
      <c r="C3723" s="410" t="s">
        <v>6669</v>
      </c>
      <c r="D3723" s="410" t="s">
        <v>1813</v>
      </c>
      <c r="E3723" s="410" t="s">
        <v>6686</v>
      </c>
      <c r="F3723" s="410" t="s">
        <v>6687</v>
      </c>
      <c r="G3723" s="416">
        <v>46357</v>
      </c>
      <c r="H3723" s="410" t="s">
        <v>606</v>
      </c>
      <c r="I3723" s="417">
        <v>0</v>
      </c>
      <c r="J3723" s="417">
        <v>0</v>
      </c>
      <c r="K3723" s="417">
        <v>0</v>
      </c>
      <c r="L3723" s="417">
        <v>0</v>
      </c>
      <c r="M3723" s="410"/>
      <c r="N3723" s="410" t="s">
        <v>116</v>
      </c>
      <c r="O3723" s="85"/>
      <c r="P3723" s="85"/>
      <c r="Q3723" s="85"/>
      <c r="R3723" s="85"/>
      <c r="S3723" s="85" t="s">
        <v>1768</v>
      </c>
    </row>
    <row r="3724" spans="1:19" ht="14.5" customHeight="1">
      <c r="A3724" s="82" t="str">
        <f t="shared" si="58"/>
        <v>C4415</v>
      </c>
      <c r="B3724" s="410" t="s">
        <v>6668</v>
      </c>
      <c r="C3724" s="410" t="s">
        <v>6669</v>
      </c>
      <c r="D3724" s="410" t="s">
        <v>1813</v>
      </c>
      <c r="E3724" s="410" t="s">
        <v>6688</v>
      </c>
      <c r="F3724" s="410" t="s">
        <v>6689</v>
      </c>
      <c r="G3724" s="416">
        <v>46357</v>
      </c>
      <c r="H3724" s="410" t="s">
        <v>606</v>
      </c>
      <c r="I3724" s="417">
        <v>0</v>
      </c>
      <c r="J3724" s="417">
        <v>0</v>
      </c>
      <c r="K3724" s="417">
        <v>0</v>
      </c>
      <c r="L3724" s="417">
        <v>0</v>
      </c>
      <c r="M3724" s="410"/>
      <c r="N3724" s="410" t="s">
        <v>116</v>
      </c>
      <c r="O3724" s="85"/>
      <c r="P3724" s="85"/>
      <c r="Q3724" s="85"/>
      <c r="R3724" s="85"/>
      <c r="S3724" s="85" t="s">
        <v>1768</v>
      </c>
    </row>
    <row r="3725" spans="1:19" ht="14.5" customHeight="1">
      <c r="A3725" s="82" t="str">
        <f t="shared" si="58"/>
        <v>C4415</v>
      </c>
      <c r="B3725" s="410" t="s">
        <v>6668</v>
      </c>
      <c r="C3725" s="410" t="s">
        <v>6669</v>
      </c>
      <c r="D3725" s="410" t="s">
        <v>1813</v>
      </c>
      <c r="E3725" s="410" t="s">
        <v>6690</v>
      </c>
      <c r="F3725" s="410" t="s">
        <v>6691</v>
      </c>
      <c r="G3725" s="416">
        <v>46357</v>
      </c>
      <c r="H3725" s="410" t="s">
        <v>606</v>
      </c>
      <c r="I3725" s="417">
        <v>0</v>
      </c>
      <c r="J3725" s="417">
        <v>0</v>
      </c>
      <c r="K3725" s="417">
        <v>0</v>
      </c>
      <c r="L3725" s="417">
        <v>0</v>
      </c>
      <c r="M3725" s="410"/>
      <c r="N3725" s="410" t="s">
        <v>116</v>
      </c>
      <c r="O3725" s="85"/>
      <c r="P3725" s="85"/>
      <c r="Q3725" s="85"/>
      <c r="R3725" s="85"/>
      <c r="S3725" s="85" t="s">
        <v>1768</v>
      </c>
    </row>
    <row r="3726" spans="1:19" ht="14.5" customHeight="1">
      <c r="A3726" s="82" t="str">
        <f t="shared" si="58"/>
        <v>C4415</v>
      </c>
      <c r="B3726" s="410" t="s">
        <v>6668</v>
      </c>
      <c r="C3726" s="410" t="s">
        <v>6669</v>
      </c>
      <c r="D3726" s="410" t="s">
        <v>1813</v>
      </c>
      <c r="E3726" s="410" t="s">
        <v>6692</v>
      </c>
      <c r="F3726" s="410" t="s">
        <v>6693</v>
      </c>
      <c r="G3726" s="416">
        <v>46357</v>
      </c>
      <c r="H3726" s="410" t="s">
        <v>606</v>
      </c>
      <c r="I3726" s="417">
        <v>0</v>
      </c>
      <c r="J3726" s="417">
        <v>0</v>
      </c>
      <c r="K3726" s="417">
        <v>0</v>
      </c>
      <c r="L3726" s="417">
        <v>0</v>
      </c>
      <c r="M3726" s="410"/>
      <c r="N3726" s="410" t="s">
        <v>116</v>
      </c>
      <c r="O3726" s="85"/>
      <c r="P3726" s="85"/>
      <c r="Q3726" s="85"/>
      <c r="R3726" s="85"/>
      <c r="S3726" s="85" t="s">
        <v>1768</v>
      </c>
    </row>
    <row r="3727" spans="1:19" ht="14.5" customHeight="1">
      <c r="A3727" s="82" t="str">
        <f t="shared" si="58"/>
        <v>C4415</v>
      </c>
      <c r="B3727" s="410" t="s">
        <v>6668</v>
      </c>
      <c r="C3727" s="410" t="s">
        <v>6669</v>
      </c>
      <c r="D3727" s="410" t="s">
        <v>1813</v>
      </c>
      <c r="E3727" s="410" t="s">
        <v>6694</v>
      </c>
      <c r="F3727" s="410" t="s">
        <v>6695</v>
      </c>
      <c r="G3727" s="416">
        <v>46357</v>
      </c>
      <c r="H3727" s="410" t="s">
        <v>606</v>
      </c>
      <c r="I3727" s="417">
        <v>0</v>
      </c>
      <c r="J3727" s="417">
        <v>0</v>
      </c>
      <c r="K3727" s="417">
        <v>0</v>
      </c>
      <c r="L3727" s="417">
        <v>0</v>
      </c>
      <c r="M3727" s="410"/>
      <c r="N3727" s="410" t="s">
        <v>116</v>
      </c>
      <c r="O3727" s="85"/>
      <c r="P3727" s="85"/>
      <c r="Q3727" s="85"/>
      <c r="R3727" s="85"/>
      <c r="S3727" s="85" t="s">
        <v>1768</v>
      </c>
    </row>
    <row r="3728" spans="1:19" ht="14.5" customHeight="1">
      <c r="A3728" s="82" t="str">
        <f t="shared" si="58"/>
        <v>C4415</v>
      </c>
      <c r="B3728" s="410" t="s">
        <v>6668</v>
      </c>
      <c r="C3728" s="410" t="s">
        <v>6669</v>
      </c>
      <c r="D3728" s="410" t="s">
        <v>1813</v>
      </c>
      <c r="E3728" s="410" t="s">
        <v>6696</v>
      </c>
      <c r="F3728" s="410" t="s">
        <v>6697</v>
      </c>
      <c r="G3728" s="416">
        <v>46357</v>
      </c>
      <c r="H3728" s="410" t="s">
        <v>606</v>
      </c>
      <c r="I3728" s="417">
        <v>0</v>
      </c>
      <c r="J3728" s="417">
        <v>0</v>
      </c>
      <c r="K3728" s="417">
        <v>0</v>
      </c>
      <c r="L3728" s="417">
        <v>0</v>
      </c>
      <c r="M3728" s="410"/>
      <c r="N3728" s="410" t="s">
        <v>116</v>
      </c>
      <c r="O3728" s="85"/>
      <c r="P3728" s="85"/>
      <c r="Q3728" s="85"/>
      <c r="R3728" s="85"/>
      <c r="S3728" s="85" t="s">
        <v>1768</v>
      </c>
    </row>
    <row r="3729" spans="1:19" ht="14.5" customHeight="1">
      <c r="A3729" s="82" t="str">
        <f t="shared" si="58"/>
        <v>C4415</v>
      </c>
      <c r="B3729" s="410" t="s">
        <v>6668</v>
      </c>
      <c r="C3729" s="410" t="s">
        <v>6669</v>
      </c>
      <c r="D3729" s="410" t="s">
        <v>1813</v>
      </c>
      <c r="E3729" s="410" t="s">
        <v>6698</v>
      </c>
      <c r="F3729" s="410" t="s">
        <v>6699</v>
      </c>
      <c r="G3729" s="416">
        <v>46357</v>
      </c>
      <c r="H3729" s="410" t="s">
        <v>606</v>
      </c>
      <c r="I3729" s="417">
        <v>0</v>
      </c>
      <c r="J3729" s="417">
        <v>0</v>
      </c>
      <c r="K3729" s="417">
        <v>0</v>
      </c>
      <c r="L3729" s="417">
        <v>0</v>
      </c>
      <c r="M3729" s="410"/>
      <c r="N3729" s="410" t="s">
        <v>116</v>
      </c>
      <c r="O3729" s="85"/>
      <c r="P3729" s="85"/>
      <c r="Q3729" s="85"/>
      <c r="R3729" s="85"/>
      <c r="S3729" s="85" t="s">
        <v>1768</v>
      </c>
    </row>
    <row r="3730" spans="1:19" ht="14.5" customHeight="1">
      <c r="A3730" s="82" t="str">
        <f t="shared" si="58"/>
        <v>C4415</v>
      </c>
      <c r="B3730" s="410" t="s">
        <v>6668</v>
      </c>
      <c r="C3730" s="410" t="s">
        <v>6669</v>
      </c>
      <c r="D3730" s="410" t="s">
        <v>1813</v>
      </c>
      <c r="E3730" s="410" t="s">
        <v>6700</v>
      </c>
      <c r="F3730" s="410" t="s">
        <v>6701</v>
      </c>
      <c r="G3730" s="416">
        <v>46357</v>
      </c>
      <c r="H3730" s="410" t="s">
        <v>606</v>
      </c>
      <c r="I3730" s="417">
        <v>0</v>
      </c>
      <c r="J3730" s="417">
        <v>0</v>
      </c>
      <c r="K3730" s="417">
        <v>0</v>
      </c>
      <c r="L3730" s="417">
        <v>0</v>
      </c>
      <c r="M3730" s="410"/>
      <c r="N3730" s="410" t="s">
        <v>116</v>
      </c>
      <c r="O3730" s="85"/>
      <c r="P3730" s="85"/>
      <c r="Q3730" s="85"/>
      <c r="R3730" s="85"/>
      <c r="S3730" s="85" t="s">
        <v>1768</v>
      </c>
    </row>
    <row r="3731" spans="1:19" ht="14.5" customHeight="1">
      <c r="A3731" s="82" t="str">
        <f t="shared" si="58"/>
        <v>C4415</v>
      </c>
      <c r="B3731" s="410" t="s">
        <v>6668</v>
      </c>
      <c r="C3731" s="410" t="s">
        <v>6669</v>
      </c>
      <c r="D3731" s="410" t="s">
        <v>1813</v>
      </c>
      <c r="E3731" s="410" t="s">
        <v>6702</v>
      </c>
      <c r="F3731" s="410" t="s">
        <v>6703</v>
      </c>
      <c r="G3731" s="416">
        <v>46357</v>
      </c>
      <c r="H3731" s="410" t="s">
        <v>606</v>
      </c>
      <c r="I3731" s="67">
        <v>0</v>
      </c>
      <c r="J3731" s="67">
        <v>0</v>
      </c>
      <c r="K3731" s="67">
        <v>0</v>
      </c>
      <c r="L3731" s="67">
        <v>0</v>
      </c>
      <c r="M3731" s="410"/>
      <c r="N3731" s="410" t="s">
        <v>116</v>
      </c>
      <c r="O3731" s="85"/>
      <c r="P3731" s="85"/>
      <c r="Q3731" s="85"/>
      <c r="R3731" s="85"/>
      <c r="S3731" s="85" t="s">
        <v>1768</v>
      </c>
    </row>
    <row r="3732" spans="1:19" ht="14.5" customHeight="1">
      <c r="A3732" s="82" t="str">
        <f t="shared" si="58"/>
        <v>C4415</v>
      </c>
      <c r="B3732" s="410" t="s">
        <v>6668</v>
      </c>
      <c r="C3732" s="410" t="s">
        <v>6669</v>
      </c>
      <c r="D3732" s="410" t="s">
        <v>1813</v>
      </c>
      <c r="E3732" s="410" t="s">
        <v>6704</v>
      </c>
      <c r="F3732" s="410" t="s">
        <v>6705</v>
      </c>
      <c r="G3732" s="416">
        <v>46357</v>
      </c>
      <c r="H3732" s="410" t="s">
        <v>606</v>
      </c>
      <c r="I3732" s="417">
        <v>0</v>
      </c>
      <c r="J3732" s="417">
        <v>0</v>
      </c>
      <c r="K3732" s="417">
        <v>0</v>
      </c>
      <c r="L3732" s="417">
        <v>0</v>
      </c>
      <c r="M3732" s="410"/>
      <c r="N3732" s="410" t="s">
        <v>116</v>
      </c>
      <c r="O3732" s="85"/>
      <c r="P3732" s="85"/>
      <c r="Q3732" s="85"/>
      <c r="R3732" s="85"/>
      <c r="S3732" s="85" t="s">
        <v>1768</v>
      </c>
    </row>
    <row r="3733" spans="1:19" ht="14.5" customHeight="1">
      <c r="A3733" s="82" t="str">
        <f t="shared" si="58"/>
        <v>C4415</v>
      </c>
      <c r="B3733" s="410" t="s">
        <v>6668</v>
      </c>
      <c r="C3733" s="410" t="s">
        <v>6669</v>
      </c>
      <c r="D3733" s="410" t="s">
        <v>1813</v>
      </c>
      <c r="E3733" s="410" t="s">
        <v>6706</v>
      </c>
      <c r="F3733" s="410" t="s">
        <v>6707</v>
      </c>
      <c r="G3733" s="416">
        <v>46357</v>
      </c>
      <c r="H3733" s="410" t="s">
        <v>606</v>
      </c>
      <c r="I3733" s="417">
        <v>0</v>
      </c>
      <c r="J3733" s="417">
        <v>0</v>
      </c>
      <c r="K3733" s="417">
        <v>0</v>
      </c>
      <c r="L3733" s="417">
        <v>0</v>
      </c>
      <c r="M3733" s="410"/>
      <c r="N3733" s="410" t="s">
        <v>116</v>
      </c>
      <c r="O3733" s="85"/>
      <c r="P3733" s="85"/>
      <c r="Q3733" s="85"/>
      <c r="R3733" s="85"/>
      <c r="S3733" s="85" t="s">
        <v>1768</v>
      </c>
    </row>
    <row r="3734" spans="1:19" ht="14.5" customHeight="1">
      <c r="A3734" s="82" t="str">
        <f t="shared" si="58"/>
        <v>C4415</v>
      </c>
      <c r="B3734" s="410" t="s">
        <v>6668</v>
      </c>
      <c r="C3734" s="410" t="s">
        <v>6669</v>
      </c>
      <c r="D3734" s="410" t="s">
        <v>1813</v>
      </c>
      <c r="E3734" s="410" t="s">
        <v>6708</v>
      </c>
      <c r="F3734" s="410" t="s">
        <v>6709</v>
      </c>
      <c r="G3734" s="416">
        <v>46357</v>
      </c>
      <c r="H3734" s="410" t="s">
        <v>606</v>
      </c>
      <c r="I3734" s="417">
        <v>0</v>
      </c>
      <c r="J3734" s="417">
        <v>0</v>
      </c>
      <c r="K3734" s="417">
        <v>0</v>
      </c>
      <c r="L3734" s="417">
        <v>0</v>
      </c>
      <c r="M3734" s="410"/>
      <c r="N3734" s="410" t="s">
        <v>116</v>
      </c>
      <c r="O3734" s="85"/>
      <c r="P3734" s="85"/>
      <c r="Q3734" s="85"/>
      <c r="R3734" s="85"/>
      <c r="S3734" s="85" t="s">
        <v>1768</v>
      </c>
    </row>
    <row r="3735" spans="1:19" ht="14.5" customHeight="1">
      <c r="A3735" s="103" t="str">
        <f t="shared" si="58"/>
        <v>C4415</v>
      </c>
      <c r="B3735" s="414" t="s">
        <v>6668</v>
      </c>
      <c r="C3735" s="414" t="s">
        <v>6669</v>
      </c>
      <c r="D3735" s="414" t="s">
        <v>1813</v>
      </c>
      <c r="E3735" s="414" t="s">
        <v>6670</v>
      </c>
      <c r="F3735" s="414" t="s">
        <v>6671</v>
      </c>
      <c r="G3735" s="418">
        <v>46357</v>
      </c>
      <c r="H3735" s="414" t="s">
        <v>606</v>
      </c>
      <c r="I3735" s="419">
        <v>0</v>
      </c>
      <c r="J3735" s="419">
        <v>0</v>
      </c>
      <c r="K3735" s="419">
        <v>0</v>
      </c>
      <c r="L3735" s="419">
        <v>0</v>
      </c>
      <c r="M3735" s="414"/>
      <c r="N3735" s="414" t="s">
        <v>116</v>
      </c>
      <c r="O3735" s="103"/>
      <c r="P3735" s="103"/>
      <c r="Q3735" s="103"/>
      <c r="R3735" s="103"/>
      <c r="S3735" s="103" t="s">
        <v>1768</v>
      </c>
    </row>
    <row r="3736" spans="1:19" ht="14.5" customHeight="1">
      <c r="A3736" s="103" t="str">
        <f t="shared" si="58"/>
        <v>C4415</v>
      </c>
      <c r="B3736" s="414" t="s">
        <v>6668</v>
      </c>
      <c r="C3736" s="414" t="s">
        <v>6669</v>
      </c>
      <c r="D3736" s="414" t="s">
        <v>1813</v>
      </c>
      <c r="E3736" s="414" t="s">
        <v>6672</v>
      </c>
      <c r="F3736" s="414" t="s">
        <v>6673</v>
      </c>
      <c r="G3736" s="418">
        <v>46357</v>
      </c>
      <c r="H3736" s="414" t="s">
        <v>606</v>
      </c>
      <c r="I3736" s="419">
        <v>0</v>
      </c>
      <c r="J3736" s="419">
        <v>0</v>
      </c>
      <c r="K3736" s="419">
        <v>0</v>
      </c>
      <c r="L3736" s="419">
        <v>0</v>
      </c>
      <c r="M3736" s="414"/>
      <c r="N3736" s="414" t="s">
        <v>116</v>
      </c>
      <c r="O3736" s="103"/>
      <c r="P3736" s="103"/>
      <c r="Q3736" s="103"/>
      <c r="R3736" s="103"/>
      <c r="S3736" s="103" t="s">
        <v>1768</v>
      </c>
    </row>
    <row r="3737" spans="1:19" ht="14.5" customHeight="1">
      <c r="A3737" s="103" t="str">
        <f t="shared" si="58"/>
        <v>C4415</v>
      </c>
      <c r="B3737" s="414" t="s">
        <v>6668</v>
      </c>
      <c r="C3737" s="414" t="s">
        <v>6669</v>
      </c>
      <c r="D3737" s="414" t="s">
        <v>1813</v>
      </c>
      <c r="E3737" s="414" t="s">
        <v>6674</v>
      </c>
      <c r="F3737" s="414" t="s">
        <v>6675</v>
      </c>
      <c r="G3737" s="418">
        <v>46357</v>
      </c>
      <c r="H3737" s="414" t="s">
        <v>606</v>
      </c>
      <c r="I3737" s="419">
        <v>0</v>
      </c>
      <c r="J3737" s="419">
        <v>0</v>
      </c>
      <c r="K3737" s="419">
        <v>0</v>
      </c>
      <c r="L3737" s="419">
        <v>0</v>
      </c>
      <c r="M3737" s="414"/>
      <c r="N3737" s="414" t="s">
        <v>116</v>
      </c>
      <c r="O3737" s="103"/>
      <c r="P3737" s="103"/>
      <c r="Q3737" s="103"/>
      <c r="R3737" s="103"/>
      <c r="S3737" s="103" t="s">
        <v>1768</v>
      </c>
    </row>
    <row r="3738" spans="1:19" ht="14.5" customHeight="1">
      <c r="A3738" s="103" t="str">
        <f t="shared" si="58"/>
        <v>C4415</v>
      </c>
      <c r="B3738" s="414" t="s">
        <v>6668</v>
      </c>
      <c r="C3738" s="414" t="s">
        <v>6669</v>
      </c>
      <c r="D3738" s="414" t="s">
        <v>1813</v>
      </c>
      <c r="E3738" s="414" t="s">
        <v>6676</v>
      </c>
      <c r="F3738" s="414" t="s">
        <v>6677</v>
      </c>
      <c r="G3738" s="418">
        <v>46357</v>
      </c>
      <c r="H3738" s="414" t="s">
        <v>606</v>
      </c>
      <c r="I3738" s="419">
        <v>0</v>
      </c>
      <c r="J3738" s="419">
        <v>0</v>
      </c>
      <c r="K3738" s="419">
        <v>0</v>
      </c>
      <c r="L3738" s="419">
        <v>0</v>
      </c>
      <c r="M3738" s="414"/>
      <c r="N3738" s="414" t="s">
        <v>116</v>
      </c>
      <c r="O3738" s="103"/>
      <c r="P3738" s="103"/>
      <c r="Q3738" s="103"/>
      <c r="R3738" s="103"/>
      <c r="S3738" s="103" t="s">
        <v>1768</v>
      </c>
    </row>
    <row r="3739" spans="1:19" ht="14.5" customHeight="1">
      <c r="A3739" s="103" t="str">
        <f t="shared" si="58"/>
        <v>C4415</v>
      </c>
      <c r="B3739" s="414" t="s">
        <v>6668</v>
      </c>
      <c r="C3739" s="414" t="s">
        <v>6669</v>
      </c>
      <c r="D3739" s="414" t="s">
        <v>1813</v>
      </c>
      <c r="E3739" s="414" t="s">
        <v>6678</v>
      </c>
      <c r="F3739" s="414" t="s">
        <v>6679</v>
      </c>
      <c r="G3739" s="418">
        <v>46357</v>
      </c>
      <c r="H3739" s="414" t="s">
        <v>606</v>
      </c>
      <c r="I3739" s="419">
        <v>0</v>
      </c>
      <c r="J3739" s="419">
        <v>0</v>
      </c>
      <c r="K3739" s="419">
        <v>0</v>
      </c>
      <c r="L3739" s="419">
        <v>0</v>
      </c>
      <c r="M3739" s="414"/>
      <c r="N3739" s="414" t="s">
        <v>116</v>
      </c>
      <c r="O3739" s="103"/>
      <c r="P3739" s="103"/>
      <c r="Q3739" s="103"/>
      <c r="R3739" s="103"/>
      <c r="S3739" s="103" t="s">
        <v>1768</v>
      </c>
    </row>
    <row r="3740" spans="1:19" ht="14.5" customHeight="1">
      <c r="A3740" s="103" t="str">
        <f t="shared" si="58"/>
        <v>C4415</v>
      </c>
      <c r="B3740" s="414" t="s">
        <v>6668</v>
      </c>
      <c r="C3740" s="414" t="s">
        <v>6669</v>
      </c>
      <c r="D3740" s="414" t="s">
        <v>1813</v>
      </c>
      <c r="E3740" s="414" t="s">
        <v>6680</v>
      </c>
      <c r="F3740" s="414" t="s">
        <v>6681</v>
      </c>
      <c r="G3740" s="418">
        <v>46357</v>
      </c>
      <c r="H3740" s="414" t="s">
        <v>606</v>
      </c>
      <c r="I3740" s="419">
        <v>0</v>
      </c>
      <c r="J3740" s="419">
        <v>0</v>
      </c>
      <c r="K3740" s="419">
        <v>0</v>
      </c>
      <c r="L3740" s="419">
        <v>0</v>
      </c>
      <c r="M3740" s="414"/>
      <c r="N3740" s="414" t="s">
        <v>116</v>
      </c>
      <c r="O3740" s="103"/>
      <c r="P3740" s="103"/>
      <c r="Q3740" s="103"/>
      <c r="R3740" s="103"/>
      <c r="S3740" s="103" t="s">
        <v>1768</v>
      </c>
    </row>
    <row r="3741" spans="1:19" ht="14.5" customHeight="1">
      <c r="A3741" s="103" t="str">
        <f t="shared" si="58"/>
        <v>C4415</v>
      </c>
      <c r="B3741" s="414" t="s">
        <v>6668</v>
      </c>
      <c r="C3741" s="414" t="s">
        <v>6669</v>
      </c>
      <c r="D3741" s="414" t="s">
        <v>1813</v>
      </c>
      <c r="E3741" s="414" t="s">
        <v>6682</v>
      </c>
      <c r="F3741" s="414" t="s">
        <v>6683</v>
      </c>
      <c r="G3741" s="418">
        <v>46357</v>
      </c>
      <c r="H3741" s="414" t="s">
        <v>606</v>
      </c>
      <c r="I3741" s="419">
        <v>0</v>
      </c>
      <c r="J3741" s="419">
        <v>0</v>
      </c>
      <c r="K3741" s="419">
        <v>0</v>
      </c>
      <c r="L3741" s="419">
        <v>0</v>
      </c>
      <c r="M3741" s="414"/>
      <c r="N3741" s="414" t="s">
        <v>116</v>
      </c>
      <c r="O3741" s="103"/>
      <c r="P3741" s="103"/>
      <c r="Q3741" s="103"/>
      <c r="R3741" s="103"/>
      <c r="S3741" s="103" t="s">
        <v>1768</v>
      </c>
    </row>
    <row r="3742" spans="1:19" ht="14.5" customHeight="1">
      <c r="A3742" s="103" t="str">
        <f t="shared" si="58"/>
        <v>C4415</v>
      </c>
      <c r="B3742" s="414" t="s">
        <v>6668</v>
      </c>
      <c r="C3742" s="414" t="s">
        <v>6669</v>
      </c>
      <c r="D3742" s="414" t="s">
        <v>1813</v>
      </c>
      <c r="E3742" s="414" t="s">
        <v>6684</v>
      </c>
      <c r="F3742" s="414" t="s">
        <v>6685</v>
      </c>
      <c r="G3742" s="418">
        <v>46357</v>
      </c>
      <c r="H3742" s="414" t="s">
        <v>606</v>
      </c>
      <c r="I3742" s="419">
        <v>0</v>
      </c>
      <c r="J3742" s="419">
        <v>0</v>
      </c>
      <c r="K3742" s="419">
        <v>0</v>
      </c>
      <c r="L3742" s="419">
        <v>0</v>
      </c>
      <c r="M3742" s="414"/>
      <c r="N3742" s="414" t="s">
        <v>116</v>
      </c>
      <c r="O3742" s="103"/>
      <c r="P3742" s="103"/>
      <c r="Q3742" s="103"/>
      <c r="R3742" s="103"/>
      <c r="S3742" s="103" t="s">
        <v>1768</v>
      </c>
    </row>
    <row r="3743" spans="1:19" ht="14.5" customHeight="1">
      <c r="A3743" s="103" t="str">
        <f t="shared" si="58"/>
        <v>C4415</v>
      </c>
      <c r="B3743" s="414" t="s">
        <v>6668</v>
      </c>
      <c r="C3743" s="414" t="s">
        <v>6669</v>
      </c>
      <c r="D3743" s="414" t="s">
        <v>1813</v>
      </c>
      <c r="E3743" s="414" t="s">
        <v>6686</v>
      </c>
      <c r="F3743" s="414" t="s">
        <v>6687</v>
      </c>
      <c r="G3743" s="418">
        <v>46357</v>
      </c>
      <c r="H3743" s="414" t="s">
        <v>606</v>
      </c>
      <c r="I3743" s="419">
        <v>0</v>
      </c>
      <c r="J3743" s="419">
        <v>0</v>
      </c>
      <c r="K3743" s="419">
        <v>0</v>
      </c>
      <c r="L3743" s="419">
        <v>0</v>
      </c>
      <c r="M3743" s="414"/>
      <c r="N3743" s="414" t="s">
        <v>116</v>
      </c>
      <c r="O3743" s="103"/>
      <c r="P3743" s="103"/>
      <c r="Q3743" s="103"/>
      <c r="R3743" s="103"/>
      <c r="S3743" s="103" t="s">
        <v>1768</v>
      </c>
    </row>
    <row r="3744" spans="1:19" ht="14.5" customHeight="1">
      <c r="A3744" s="103" t="str">
        <f t="shared" si="58"/>
        <v>C4415</v>
      </c>
      <c r="B3744" s="414" t="s">
        <v>6668</v>
      </c>
      <c r="C3744" s="414" t="s">
        <v>6669</v>
      </c>
      <c r="D3744" s="414" t="s">
        <v>1813</v>
      </c>
      <c r="E3744" s="414" t="s">
        <v>6688</v>
      </c>
      <c r="F3744" s="414" t="s">
        <v>6689</v>
      </c>
      <c r="G3744" s="418">
        <v>46357</v>
      </c>
      <c r="H3744" s="414" t="s">
        <v>606</v>
      </c>
      <c r="I3744" s="419">
        <v>0</v>
      </c>
      <c r="J3744" s="419">
        <v>0</v>
      </c>
      <c r="K3744" s="419">
        <v>0</v>
      </c>
      <c r="L3744" s="419">
        <v>0</v>
      </c>
      <c r="M3744" s="414"/>
      <c r="N3744" s="414" t="s">
        <v>116</v>
      </c>
      <c r="O3744" s="103"/>
      <c r="P3744" s="103"/>
      <c r="Q3744" s="103"/>
      <c r="R3744" s="103"/>
      <c r="S3744" s="103" t="s">
        <v>1768</v>
      </c>
    </row>
    <row r="3745" spans="1:19" ht="14.5" customHeight="1">
      <c r="A3745" s="103" t="str">
        <f t="shared" si="58"/>
        <v>C4415</v>
      </c>
      <c r="B3745" s="414" t="s">
        <v>6668</v>
      </c>
      <c r="C3745" s="414" t="s">
        <v>6669</v>
      </c>
      <c r="D3745" s="414" t="s">
        <v>1813</v>
      </c>
      <c r="E3745" s="414" t="s">
        <v>6690</v>
      </c>
      <c r="F3745" s="414" t="s">
        <v>6691</v>
      </c>
      <c r="G3745" s="418">
        <v>46357</v>
      </c>
      <c r="H3745" s="414" t="s">
        <v>606</v>
      </c>
      <c r="I3745" s="419">
        <v>0</v>
      </c>
      <c r="J3745" s="419">
        <v>0</v>
      </c>
      <c r="K3745" s="419">
        <v>0</v>
      </c>
      <c r="L3745" s="419">
        <v>0</v>
      </c>
      <c r="M3745" s="414"/>
      <c r="N3745" s="414" t="s">
        <v>116</v>
      </c>
      <c r="O3745" s="103"/>
      <c r="P3745" s="103"/>
      <c r="Q3745" s="103"/>
      <c r="R3745" s="103"/>
      <c r="S3745" s="103" t="s">
        <v>1768</v>
      </c>
    </row>
    <row r="3746" spans="1:19" ht="14.5" customHeight="1">
      <c r="A3746" s="103" t="str">
        <f t="shared" si="58"/>
        <v>C4415</v>
      </c>
      <c r="B3746" s="414" t="s">
        <v>6668</v>
      </c>
      <c r="C3746" s="414" t="s">
        <v>6669</v>
      </c>
      <c r="D3746" s="414" t="s">
        <v>1813</v>
      </c>
      <c r="E3746" s="414" t="s">
        <v>6692</v>
      </c>
      <c r="F3746" s="414" t="s">
        <v>6693</v>
      </c>
      <c r="G3746" s="418">
        <v>46357</v>
      </c>
      <c r="H3746" s="414" t="s">
        <v>606</v>
      </c>
      <c r="I3746" s="419">
        <v>0</v>
      </c>
      <c r="J3746" s="419">
        <v>0</v>
      </c>
      <c r="K3746" s="419">
        <v>0</v>
      </c>
      <c r="L3746" s="419">
        <v>0</v>
      </c>
      <c r="M3746" s="414"/>
      <c r="N3746" s="414" t="s">
        <v>116</v>
      </c>
      <c r="O3746" s="103"/>
      <c r="P3746" s="103"/>
      <c r="Q3746" s="103"/>
      <c r="R3746" s="103"/>
      <c r="S3746" s="103" t="s">
        <v>1768</v>
      </c>
    </row>
    <row r="3747" spans="1:19" ht="14.5" customHeight="1">
      <c r="A3747" s="103" t="str">
        <f t="shared" si="58"/>
        <v>C4415</v>
      </c>
      <c r="B3747" s="414" t="s">
        <v>6668</v>
      </c>
      <c r="C3747" s="414" t="s">
        <v>6669</v>
      </c>
      <c r="D3747" s="414" t="s">
        <v>1813</v>
      </c>
      <c r="E3747" s="414" t="s">
        <v>6694</v>
      </c>
      <c r="F3747" s="414" t="s">
        <v>6695</v>
      </c>
      <c r="G3747" s="418">
        <v>46357</v>
      </c>
      <c r="H3747" s="414" t="s">
        <v>606</v>
      </c>
      <c r="I3747" s="419">
        <v>0</v>
      </c>
      <c r="J3747" s="419">
        <v>0</v>
      </c>
      <c r="K3747" s="419">
        <v>0</v>
      </c>
      <c r="L3747" s="419">
        <v>0</v>
      </c>
      <c r="M3747" s="414"/>
      <c r="N3747" s="414" t="s">
        <v>116</v>
      </c>
      <c r="O3747" s="103"/>
      <c r="P3747" s="103"/>
      <c r="Q3747" s="103"/>
      <c r="R3747" s="103"/>
      <c r="S3747" s="103" t="s">
        <v>1768</v>
      </c>
    </row>
    <row r="3748" spans="1:19" ht="14.5" customHeight="1">
      <c r="A3748" s="103" t="str">
        <f t="shared" si="58"/>
        <v>C4415</v>
      </c>
      <c r="B3748" s="414" t="s">
        <v>6668</v>
      </c>
      <c r="C3748" s="414" t="s">
        <v>6669</v>
      </c>
      <c r="D3748" s="414" t="s">
        <v>1813</v>
      </c>
      <c r="E3748" s="414" t="s">
        <v>6696</v>
      </c>
      <c r="F3748" s="414" t="s">
        <v>6697</v>
      </c>
      <c r="G3748" s="418">
        <v>46357</v>
      </c>
      <c r="H3748" s="414" t="s">
        <v>606</v>
      </c>
      <c r="I3748" s="419">
        <v>0</v>
      </c>
      <c r="J3748" s="419">
        <v>0</v>
      </c>
      <c r="K3748" s="419">
        <v>0</v>
      </c>
      <c r="L3748" s="419">
        <v>0</v>
      </c>
      <c r="M3748" s="414"/>
      <c r="N3748" s="414" t="s">
        <v>116</v>
      </c>
      <c r="O3748" s="103"/>
      <c r="P3748" s="103"/>
      <c r="Q3748" s="103"/>
      <c r="R3748" s="103"/>
      <c r="S3748" s="103" t="s">
        <v>1768</v>
      </c>
    </row>
    <row r="3749" spans="1:19" ht="14.5" customHeight="1">
      <c r="A3749" s="103" t="str">
        <f t="shared" si="58"/>
        <v>C4415</v>
      </c>
      <c r="B3749" s="414" t="s">
        <v>6668</v>
      </c>
      <c r="C3749" s="414" t="s">
        <v>6669</v>
      </c>
      <c r="D3749" s="414" t="s">
        <v>1813</v>
      </c>
      <c r="E3749" s="414" t="s">
        <v>6698</v>
      </c>
      <c r="F3749" s="414" t="s">
        <v>6699</v>
      </c>
      <c r="G3749" s="418">
        <v>46357</v>
      </c>
      <c r="H3749" s="414" t="s">
        <v>606</v>
      </c>
      <c r="I3749" s="419">
        <v>0</v>
      </c>
      <c r="J3749" s="419">
        <v>0</v>
      </c>
      <c r="K3749" s="419">
        <v>0</v>
      </c>
      <c r="L3749" s="419">
        <v>0</v>
      </c>
      <c r="M3749" s="414"/>
      <c r="N3749" s="414" t="s">
        <v>116</v>
      </c>
      <c r="O3749" s="103"/>
      <c r="P3749" s="103"/>
      <c r="Q3749" s="103"/>
      <c r="R3749" s="103"/>
      <c r="S3749" s="103" t="s">
        <v>1768</v>
      </c>
    </row>
    <row r="3750" spans="1:19" ht="14.5" customHeight="1">
      <c r="A3750" s="103" t="str">
        <f t="shared" si="58"/>
        <v>C4415</v>
      </c>
      <c r="B3750" s="414" t="s">
        <v>6668</v>
      </c>
      <c r="C3750" s="414" t="s">
        <v>6669</v>
      </c>
      <c r="D3750" s="414" t="s">
        <v>1813</v>
      </c>
      <c r="E3750" s="414" t="s">
        <v>6700</v>
      </c>
      <c r="F3750" s="414" t="s">
        <v>6701</v>
      </c>
      <c r="G3750" s="418">
        <v>46357</v>
      </c>
      <c r="H3750" s="414" t="s">
        <v>606</v>
      </c>
      <c r="I3750" s="419">
        <v>0</v>
      </c>
      <c r="J3750" s="419">
        <v>0</v>
      </c>
      <c r="K3750" s="419">
        <v>0</v>
      </c>
      <c r="L3750" s="419">
        <v>0</v>
      </c>
      <c r="M3750" s="414"/>
      <c r="N3750" s="414" t="s">
        <v>116</v>
      </c>
      <c r="O3750" s="103"/>
      <c r="P3750" s="103"/>
      <c r="Q3750" s="103"/>
      <c r="R3750" s="103"/>
      <c r="S3750" s="103" t="s">
        <v>1768</v>
      </c>
    </row>
    <row r="3751" spans="1:19" ht="14.5" customHeight="1">
      <c r="A3751" s="103" t="str">
        <f t="shared" si="58"/>
        <v>C4415</v>
      </c>
      <c r="B3751" s="414" t="s">
        <v>6668</v>
      </c>
      <c r="C3751" s="414" t="s">
        <v>6669</v>
      </c>
      <c r="D3751" s="414" t="s">
        <v>1813</v>
      </c>
      <c r="E3751" s="414" t="s">
        <v>6702</v>
      </c>
      <c r="F3751" s="414" t="s">
        <v>6703</v>
      </c>
      <c r="G3751" s="418">
        <v>46357</v>
      </c>
      <c r="H3751" s="414" t="s">
        <v>606</v>
      </c>
      <c r="I3751" s="419">
        <v>0</v>
      </c>
      <c r="J3751" s="419">
        <v>0</v>
      </c>
      <c r="K3751" s="419">
        <v>0</v>
      </c>
      <c r="L3751" s="419">
        <v>0</v>
      </c>
      <c r="M3751" s="414"/>
      <c r="N3751" s="414" t="s">
        <v>116</v>
      </c>
      <c r="O3751" s="103"/>
      <c r="P3751" s="103"/>
      <c r="Q3751" s="103"/>
      <c r="R3751" s="103"/>
      <c r="S3751" s="103" t="s">
        <v>1768</v>
      </c>
    </row>
    <row r="3752" spans="1:19" ht="14.5" customHeight="1">
      <c r="A3752" s="103" t="str">
        <f t="shared" si="58"/>
        <v>C4415</v>
      </c>
      <c r="B3752" s="414" t="s">
        <v>6668</v>
      </c>
      <c r="C3752" s="414" t="s">
        <v>6669</v>
      </c>
      <c r="D3752" s="414" t="s">
        <v>1813</v>
      </c>
      <c r="E3752" s="414" t="s">
        <v>6704</v>
      </c>
      <c r="F3752" s="414" t="s">
        <v>6705</v>
      </c>
      <c r="G3752" s="418">
        <v>46357</v>
      </c>
      <c r="H3752" s="414" t="s">
        <v>606</v>
      </c>
      <c r="I3752" s="419">
        <v>0</v>
      </c>
      <c r="J3752" s="419">
        <v>0</v>
      </c>
      <c r="K3752" s="419">
        <v>0</v>
      </c>
      <c r="L3752" s="419">
        <v>0</v>
      </c>
      <c r="M3752" s="414"/>
      <c r="N3752" s="414" t="s">
        <v>116</v>
      </c>
      <c r="O3752" s="103"/>
      <c r="P3752" s="103"/>
      <c r="Q3752" s="103"/>
      <c r="R3752" s="103"/>
      <c r="S3752" s="103" t="s">
        <v>1768</v>
      </c>
    </row>
    <row r="3753" spans="1:19" ht="14.5" customHeight="1">
      <c r="A3753" s="103" t="str">
        <f t="shared" si="58"/>
        <v>C4415</v>
      </c>
      <c r="B3753" s="414" t="s">
        <v>6668</v>
      </c>
      <c r="C3753" s="414" t="s">
        <v>6669</v>
      </c>
      <c r="D3753" s="414" t="s">
        <v>1813</v>
      </c>
      <c r="E3753" s="414" t="s">
        <v>6706</v>
      </c>
      <c r="F3753" s="414" t="s">
        <v>6707</v>
      </c>
      <c r="G3753" s="418">
        <v>46357</v>
      </c>
      <c r="H3753" s="414" t="s">
        <v>606</v>
      </c>
      <c r="I3753" s="419">
        <v>0</v>
      </c>
      <c r="J3753" s="419">
        <v>0</v>
      </c>
      <c r="K3753" s="419">
        <v>0</v>
      </c>
      <c r="L3753" s="419">
        <v>0</v>
      </c>
      <c r="M3753" s="414"/>
      <c r="N3753" s="414" t="s">
        <v>116</v>
      </c>
      <c r="O3753" s="103"/>
      <c r="P3753" s="103"/>
      <c r="Q3753" s="103"/>
      <c r="R3753" s="103"/>
      <c r="S3753" s="103" t="s">
        <v>1768</v>
      </c>
    </row>
    <row r="3754" spans="1:19" ht="14.5" customHeight="1">
      <c r="A3754" s="103" t="str">
        <f t="shared" si="58"/>
        <v>C4415</v>
      </c>
      <c r="B3754" s="414" t="s">
        <v>6668</v>
      </c>
      <c r="C3754" s="414" t="s">
        <v>6669</v>
      </c>
      <c r="D3754" s="414" t="s">
        <v>1813</v>
      </c>
      <c r="E3754" s="414" t="s">
        <v>6708</v>
      </c>
      <c r="F3754" s="414" t="s">
        <v>6709</v>
      </c>
      <c r="G3754" s="418">
        <v>46357</v>
      </c>
      <c r="H3754" s="414" t="s">
        <v>606</v>
      </c>
      <c r="I3754" s="419">
        <v>0</v>
      </c>
      <c r="J3754" s="419">
        <v>0</v>
      </c>
      <c r="K3754" s="419">
        <v>0</v>
      </c>
      <c r="L3754" s="419">
        <v>0</v>
      </c>
      <c r="M3754" s="414"/>
      <c r="N3754" s="414" t="s">
        <v>116</v>
      </c>
      <c r="O3754" s="103"/>
      <c r="P3754" s="103"/>
      <c r="Q3754" s="103"/>
      <c r="R3754" s="103"/>
      <c r="S3754" s="103" t="s">
        <v>1768</v>
      </c>
    </row>
    <row r="3755" spans="1:19" ht="14.5" customHeight="1">
      <c r="A3755" s="82" t="str">
        <f t="shared" si="58"/>
        <v>C4431</v>
      </c>
      <c r="B3755" s="410" t="s">
        <v>973</v>
      </c>
      <c r="C3755" s="410" t="s">
        <v>6710</v>
      </c>
      <c r="D3755" s="410" t="s">
        <v>1844</v>
      </c>
      <c r="E3755" s="410" t="s">
        <v>6711</v>
      </c>
      <c r="F3755" s="410" t="s">
        <v>6712</v>
      </c>
      <c r="G3755" s="416">
        <v>44531</v>
      </c>
      <c r="H3755" s="410" t="s">
        <v>606</v>
      </c>
      <c r="I3755" s="417">
        <v>48</v>
      </c>
      <c r="J3755" s="417">
        <v>40</v>
      </c>
      <c r="K3755" s="417">
        <v>41</v>
      </c>
      <c r="L3755" s="417">
        <v>120</v>
      </c>
      <c r="M3755" s="410" t="s">
        <v>115</v>
      </c>
      <c r="N3755" s="410" t="s">
        <v>116</v>
      </c>
      <c r="O3755" s="85"/>
      <c r="P3755" s="85" t="s">
        <v>1882</v>
      </c>
      <c r="Q3755" s="85" t="s">
        <v>1882</v>
      </c>
      <c r="R3755" s="85" t="s">
        <v>1883</v>
      </c>
      <c r="S3755" s="85" t="s">
        <v>1768</v>
      </c>
    </row>
    <row r="3756" spans="1:19" ht="14.5" customHeight="1">
      <c r="A3756" s="82" t="str">
        <f t="shared" si="58"/>
        <v>C4431</v>
      </c>
      <c r="B3756" s="410" t="s">
        <v>973</v>
      </c>
      <c r="C3756" s="410" t="s">
        <v>6710</v>
      </c>
      <c r="D3756" s="410" t="s">
        <v>1844</v>
      </c>
      <c r="E3756" s="410" t="s">
        <v>6713</v>
      </c>
      <c r="F3756" s="410" t="s">
        <v>6714</v>
      </c>
      <c r="G3756" s="416">
        <v>44531</v>
      </c>
      <c r="H3756" s="410" t="s">
        <v>623</v>
      </c>
      <c r="I3756" s="417">
        <v>48</v>
      </c>
      <c r="J3756" s="417">
        <v>40</v>
      </c>
      <c r="K3756" s="417">
        <v>41</v>
      </c>
      <c r="L3756" s="417">
        <v>1200</v>
      </c>
      <c r="M3756" s="410" t="s">
        <v>115</v>
      </c>
      <c r="N3756" s="410" t="s">
        <v>116</v>
      </c>
      <c r="O3756" s="85"/>
      <c r="P3756" s="85" t="s">
        <v>1882</v>
      </c>
      <c r="Q3756" s="85" t="s">
        <v>1882</v>
      </c>
      <c r="R3756" s="85" t="s">
        <v>1883</v>
      </c>
      <c r="S3756" s="85" t="s">
        <v>1768</v>
      </c>
    </row>
    <row r="3757" spans="1:19" ht="14.5" customHeight="1">
      <c r="A3757" s="103" t="str">
        <f t="shared" si="58"/>
        <v>C4431</v>
      </c>
      <c r="B3757" s="414" t="s">
        <v>973</v>
      </c>
      <c r="C3757" s="414" t="s">
        <v>6710</v>
      </c>
      <c r="D3757" s="414" t="s">
        <v>1844</v>
      </c>
      <c r="E3757" s="414" t="s">
        <v>6711</v>
      </c>
      <c r="F3757" s="414" t="s">
        <v>6712</v>
      </c>
      <c r="G3757" s="418">
        <v>44531</v>
      </c>
      <c r="H3757" s="414" t="s">
        <v>606</v>
      </c>
      <c r="I3757" s="419">
        <v>41</v>
      </c>
      <c r="J3757" s="419">
        <v>48</v>
      </c>
      <c r="K3757" s="419">
        <v>40</v>
      </c>
      <c r="L3757" s="419">
        <v>120</v>
      </c>
      <c r="M3757" s="414" t="s">
        <v>115</v>
      </c>
      <c r="N3757" s="414" t="s">
        <v>116</v>
      </c>
      <c r="O3757" s="103"/>
      <c r="P3757" s="103" t="s">
        <v>1882</v>
      </c>
      <c r="Q3757" s="103" t="s">
        <v>1882</v>
      </c>
      <c r="R3757" s="103" t="s">
        <v>1883</v>
      </c>
      <c r="S3757" s="103" t="s">
        <v>1768</v>
      </c>
    </row>
    <row r="3758" spans="1:19" ht="14.5" customHeight="1">
      <c r="A3758" s="103" t="str">
        <f t="shared" si="58"/>
        <v>C4431</v>
      </c>
      <c r="B3758" s="414" t="s">
        <v>973</v>
      </c>
      <c r="C3758" s="414" t="s">
        <v>6710</v>
      </c>
      <c r="D3758" s="414" t="s">
        <v>1844</v>
      </c>
      <c r="E3758" s="414" t="s">
        <v>6713</v>
      </c>
      <c r="F3758" s="414" t="s">
        <v>6714</v>
      </c>
      <c r="G3758" s="418">
        <v>44531</v>
      </c>
      <c r="H3758" s="414" t="s">
        <v>623</v>
      </c>
      <c r="I3758" s="419">
        <v>41</v>
      </c>
      <c r="J3758" s="419">
        <v>48</v>
      </c>
      <c r="K3758" s="419">
        <v>40</v>
      </c>
      <c r="L3758" s="419">
        <v>1200</v>
      </c>
      <c r="M3758" s="414" t="s">
        <v>115</v>
      </c>
      <c r="N3758" s="414" t="s">
        <v>116</v>
      </c>
      <c r="O3758" s="103"/>
      <c r="P3758" s="103" t="s">
        <v>1882</v>
      </c>
      <c r="Q3758" s="103" t="s">
        <v>1882</v>
      </c>
      <c r="R3758" s="103" t="s">
        <v>1883</v>
      </c>
      <c r="S3758" s="103" t="s">
        <v>1768</v>
      </c>
    </row>
    <row r="3759" spans="1:19" ht="14.5" customHeight="1">
      <c r="A3759" s="82" t="str">
        <f t="shared" si="58"/>
        <v>C4433</v>
      </c>
      <c r="B3759" s="410" t="s">
        <v>976</v>
      </c>
      <c r="C3759" s="410" t="s">
        <v>6715</v>
      </c>
      <c r="D3759" s="410" t="s">
        <v>1844</v>
      </c>
      <c r="E3759" s="410" t="s">
        <v>6716</v>
      </c>
      <c r="F3759" s="410" t="s">
        <v>6717</v>
      </c>
      <c r="G3759" s="416">
        <v>44531</v>
      </c>
      <c r="H3759" s="410" t="s">
        <v>623</v>
      </c>
      <c r="I3759" s="417">
        <v>57</v>
      </c>
      <c r="J3759" s="417">
        <v>96</v>
      </c>
      <c r="K3759" s="417">
        <v>82</v>
      </c>
      <c r="L3759" s="417">
        <v>1764</v>
      </c>
      <c r="M3759" s="410" t="s">
        <v>115</v>
      </c>
      <c r="N3759" s="410" t="s">
        <v>116</v>
      </c>
      <c r="O3759" s="85"/>
      <c r="P3759" s="85" t="s">
        <v>1882</v>
      </c>
      <c r="Q3759" s="85" t="s">
        <v>1882</v>
      </c>
      <c r="R3759" s="85" t="s">
        <v>1883</v>
      </c>
      <c r="S3759" s="85" t="s">
        <v>1768</v>
      </c>
    </row>
    <row r="3760" spans="1:19" ht="14.5" customHeight="1">
      <c r="A3760" s="82" t="str">
        <f t="shared" si="58"/>
        <v>C4433</v>
      </c>
      <c r="B3760" s="410" t="s">
        <v>976</v>
      </c>
      <c r="C3760" s="410" t="s">
        <v>6715</v>
      </c>
      <c r="D3760" s="410" t="s">
        <v>1844</v>
      </c>
      <c r="E3760" s="410" t="s">
        <v>6718</v>
      </c>
      <c r="F3760" s="410" t="s">
        <v>6719</v>
      </c>
      <c r="G3760" s="416">
        <v>45992</v>
      </c>
      <c r="H3760" s="410" t="s">
        <v>606</v>
      </c>
      <c r="I3760" s="417">
        <v>57</v>
      </c>
      <c r="J3760" s="417">
        <v>96</v>
      </c>
      <c r="K3760" s="417">
        <v>82</v>
      </c>
      <c r="L3760" s="417">
        <v>1764</v>
      </c>
      <c r="M3760" s="410" t="s">
        <v>115</v>
      </c>
      <c r="N3760" s="410" t="s">
        <v>116</v>
      </c>
      <c r="O3760" s="85"/>
      <c r="P3760" s="85" t="s">
        <v>1882</v>
      </c>
      <c r="Q3760" s="85" t="s">
        <v>1882</v>
      </c>
      <c r="R3760" s="85" t="s">
        <v>1883</v>
      </c>
      <c r="S3760" s="85" t="s">
        <v>1768</v>
      </c>
    </row>
    <row r="3761" spans="1:19" ht="14.5" customHeight="1">
      <c r="A3761" s="82" t="str">
        <f t="shared" si="58"/>
        <v>C4433</v>
      </c>
      <c r="B3761" s="410" t="s">
        <v>976</v>
      </c>
      <c r="C3761" s="410" t="s">
        <v>6715</v>
      </c>
      <c r="D3761" s="410" t="s">
        <v>1844</v>
      </c>
      <c r="E3761" s="410" t="s">
        <v>6720</v>
      </c>
      <c r="F3761" s="410" t="s">
        <v>6721</v>
      </c>
      <c r="G3761" s="416">
        <v>44531</v>
      </c>
      <c r="H3761" s="410" t="s">
        <v>606</v>
      </c>
      <c r="I3761" s="417">
        <v>57</v>
      </c>
      <c r="J3761" s="417">
        <v>96</v>
      </c>
      <c r="K3761" s="417">
        <v>82</v>
      </c>
      <c r="L3761" s="417">
        <v>1794</v>
      </c>
      <c r="M3761" s="410" t="s">
        <v>115</v>
      </c>
      <c r="N3761" s="410" t="s">
        <v>116</v>
      </c>
      <c r="O3761" s="85"/>
      <c r="P3761" s="85" t="s">
        <v>1882</v>
      </c>
      <c r="Q3761" s="85" t="s">
        <v>1882</v>
      </c>
      <c r="R3761" s="85" t="s">
        <v>1883</v>
      </c>
      <c r="S3761" s="85" t="s">
        <v>1768</v>
      </c>
    </row>
    <row r="3762" spans="1:19" ht="14.5" customHeight="1">
      <c r="A3762" s="82" t="str">
        <f t="shared" si="58"/>
        <v>C4433</v>
      </c>
      <c r="B3762" s="410" t="s">
        <v>976</v>
      </c>
      <c r="C3762" s="410" t="s">
        <v>6715</v>
      </c>
      <c r="D3762" s="410" t="s">
        <v>1844</v>
      </c>
      <c r="E3762" s="410" t="s">
        <v>6722</v>
      </c>
      <c r="F3762" s="410" t="s">
        <v>6723</v>
      </c>
      <c r="G3762" s="416">
        <v>44531</v>
      </c>
      <c r="H3762" s="410" t="s">
        <v>606</v>
      </c>
      <c r="I3762" s="417">
        <v>57</v>
      </c>
      <c r="J3762" s="417">
        <v>96</v>
      </c>
      <c r="K3762" s="417">
        <v>82</v>
      </c>
      <c r="L3762" s="417">
        <v>1764</v>
      </c>
      <c r="M3762" s="410"/>
      <c r="N3762" s="410" t="s">
        <v>116</v>
      </c>
      <c r="O3762" s="85"/>
      <c r="P3762" s="85" t="s">
        <v>1882</v>
      </c>
      <c r="Q3762" s="85" t="s">
        <v>1882</v>
      </c>
      <c r="R3762" s="85" t="s">
        <v>1883</v>
      </c>
      <c r="S3762" s="85" t="s">
        <v>1768</v>
      </c>
    </row>
    <row r="3763" spans="1:19" ht="14.5" customHeight="1">
      <c r="A3763" s="103" t="str">
        <f t="shared" si="58"/>
        <v>C4433</v>
      </c>
      <c r="B3763" s="414" t="s">
        <v>976</v>
      </c>
      <c r="C3763" s="414" t="s">
        <v>6715</v>
      </c>
      <c r="D3763" s="414" t="s">
        <v>1844</v>
      </c>
      <c r="E3763" s="414" t="s">
        <v>6716</v>
      </c>
      <c r="F3763" s="414" t="s">
        <v>6717</v>
      </c>
      <c r="G3763" s="418">
        <v>44531</v>
      </c>
      <c r="H3763" s="414" t="s">
        <v>623</v>
      </c>
      <c r="I3763" s="419">
        <v>82</v>
      </c>
      <c r="J3763" s="419">
        <v>57</v>
      </c>
      <c r="K3763" s="419">
        <v>96</v>
      </c>
      <c r="L3763" s="419">
        <v>1764</v>
      </c>
      <c r="M3763" s="414" t="s">
        <v>115</v>
      </c>
      <c r="N3763" s="414" t="s">
        <v>116</v>
      </c>
      <c r="O3763" s="103"/>
      <c r="P3763" s="103" t="s">
        <v>1882</v>
      </c>
      <c r="Q3763" s="103" t="s">
        <v>1882</v>
      </c>
      <c r="R3763" s="103" t="s">
        <v>1883</v>
      </c>
      <c r="S3763" s="103" t="s">
        <v>1768</v>
      </c>
    </row>
    <row r="3764" spans="1:19" ht="14.5" customHeight="1">
      <c r="A3764" s="103" t="str">
        <f t="shared" si="58"/>
        <v>C4433</v>
      </c>
      <c r="B3764" s="414" t="s">
        <v>976</v>
      </c>
      <c r="C3764" s="414" t="s">
        <v>6715</v>
      </c>
      <c r="D3764" s="414" t="s">
        <v>1844</v>
      </c>
      <c r="E3764" s="414" t="s">
        <v>6718</v>
      </c>
      <c r="F3764" s="414" t="s">
        <v>6719</v>
      </c>
      <c r="G3764" s="310">
        <v>45992</v>
      </c>
      <c r="H3764" s="414" t="s">
        <v>606</v>
      </c>
      <c r="I3764" s="68">
        <v>82</v>
      </c>
      <c r="J3764" s="68">
        <v>57</v>
      </c>
      <c r="K3764" s="68">
        <v>96</v>
      </c>
      <c r="L3764" s="68">
        <v>1764</v>
      </c>
      <c r="M3764" s="414" t="s">
        <v>115</v>
      </c>
      <c r="N3764" s="414" t="s">
        <v>116</v>
      </c>
      <c r="O3764" s="103"/>
      <c r="P3764" s="103" t="s">
        <v>1882</v>
      </c>
      <c r="Q3764" s="103" t="s">
        <v>1882</v>
      </c>
      <c r="R3764" s="103" t="s">
        <v>1883</v>
      </c>
      <c r="S3764" s="103" t="s">
        <v>1768</v>
      </c>
    </row>
    <row r="3765" spans="1:19" ht="14.5" customHeight="1">
      <c r="A3765" s="103" t="str">
        <f t="shared" si="58"/>
        <v>C4433</v>
      </c>
      <c r="B3765" s="414" t="s">
        <v>976</v>
      </c>
      <c r="C3765" s="414" t="s">
        <v>6715</v>
      </c>
      <c r="D3765" s="414" t="s">
        <v>1844</v>
      </c>
      <c r="E3765" s="414" t="s">
        <v>6720</v>
      </c>
      <c r="F3765" s="414" t="s">
        <v>6721</v>
      </c>
      <c r="G3765" s="418">
        <v>44531</v>
      </c>
      <c r="H3765" s="414" t="s">
        <v>606</v>
      </c>
      <c r="I3765" s="419">
        <v>82</v>
      </c>
      <c r="J3765" s="419">
        <v>57</v>
      </c>
      <c r="K3765" s="419">
        <v>96</v>
      </c>
      <c r="L3765" s="419">
        <v>1794</v>
      </c>
      <c r="M3765" s="414" t="s">
        <v>115</v>
      </c>
      <c r="N3765" s="414" t="s">
        <v>116</v>
      </c>
      <c r="O3765" s="103"/>
      <c r="P3765" s="103" t="s">
        <v>1882</v>
      </c>
      <c r="Q3765" s="103" t="s">
        <v>1882</v>
      </c>
      <c r="R3765" s="103" t="s">
        <v>1883</v>
      </c>
      <c r="S3765" s="103" t="s">
        <v>1768</v>
      </c>
    </row>
    <row r="3766" spans="1:19" ht="14.5" customHeight="1">
      <c r="A3766" s="103" t="str">
        <f t="shared" si="58"/>
        <v>C4433</v>
      </c>
      <c r="B3766" s="414" t="s">
        <v>976</v>
      </c>
      <c r="C3766" s="414" t="s">
        <v>6715</v>
      </c>
      <c r="D3766" s="414" t="s">
        <v>1844</v>
      </c>
      <c r="E3766" s="414" t="s">
        <v>6722</v>
      </c>
      <c r="F3766" s="414" t="s">
        <v>6723</v>
      </c>
      <c r="G3766" s="418">
        <v>44531</v>
      </c>
      <c r="H3766" s="414" t="s">
        <v>606</v>
      </c>
      <c r="I3766" s="419">
        <v>82</v>
      </c>
      <c r="J3766" s="419">
        <v>57</v>
      </c>
      <c r="K3766" s="419">
        <v>96</v>
      </c>
      <c r="L3766" s="419">
        <v>1764</v>
      </c>
      <c r="M3766" s="414"/>
      <c r="N3766" s="414" t="s">
        <v>116</v>
      </c>
      <c r="O3766" s="103"/>
      <c r="P3766" s="103" t="s">
        <v>1882</v>
      </c>
      <c r="Q3766" s="103" t="s">
        <v>1882</v>
      </c>
      <c r="R3766" s="103" t="s">
        <v>1883</v>
      </c>
      <c r="S3766" s="103" t="s">
        <v>1768</v>
      </c>
    </row>
    <row r="3767" spans="1:19" ht="13" customHeight="1">
      <c r="A3767" s="82" t="str">
        <f t="shared" si="58"/>
        <v>C4440</v>
      </c>
      <c r="B3767" s="412" t="s">
        <v>6724</v>
      </c>
      <c r="C3767" s="412" t="s">
        <v>6725</v>
      </c>
      <c r="D3767" s="412"/>
      <c r="E3767" s="412"/>
      <c r="F3767" s="412"/>
      <c r="G3767" s="412"/>
      <c r="H3767" s="412"/>
      <c r="I3767" s="436">
        <v>3</v>
      </c>
      <c r="J3767" s="436">
        <v>3</v>
      </c>
      <c r="K3767" s="412">
        <v>12</v>
      </c>
      <c r="L3767" s="412"/>
      <c r="M3767" s="412"/>
      <c r="N3767" s="412"/>
      <c r="O3767" s="85"/>
      <c r="P3767" s="85"/>
      <c r="Q3767" s="85"/>
      <c r="R3767" s="85"/>
      <c r="S3767" s="85"/>
    </row>
    <row r="3768" spans="1:19" ht="13" customHeight="1">
      <c r="A3768" s="103" t="str">
        <f t="shared" si="58"/>
        <v>C4440</v>
      </c>
      <c r="B3768" s="413" t="s">
        <v>6724</v>
      </c>
      <c r="C3768" s="413" t="s">
        <v>6725</v>
      </c>
      <c r="D3768" s="413"/>
      <c r="E3768" s="413"/>
      <c r="F3768" s="413"/>
      <c r="G3768" s="413"/>
      <c r="H3768" s="413"/>
      <c r="I3768" s="413">
        <v>12</v>
      </c>
      <c r="J3768" s="437">
        <v>3</v>
      </c>
      <c r="K3768" s="437">
        <v>3</v>
      </c>
      <c r="L3768" s="413"/>
      <c r="M3768" s="413"/>
      <c r="N3768" s="413"/>
      <c r="O3768" s="103"/>
      <c r="P3768" s="103"/>
      <c r="Q3768" s="103"/>
      <c r="R3768" s="103"/>
      <c r="S3768" s="103"/>
    </row>
    <row r="3769" spans="1:19" ht="14.5" customHeight="1">
      <c r="A3769" s="82" t="str">
        <f t="shared" si="58"/>
        <v>C4440</v>
      </c>
      <c r="B3769" s="410" t="s">
        <v>6726</v>
      </c>
      <c r="C3769" s="410" t="s">
        <v>6727</v>
      </c>
      <c r="D3769" s="410" t="s">
        <v>2386</v>
      </c>
      <c r="E3769" s="410" t="s">
        <v>6728</v>
      </c>
      <c r="F3769" s="410" t="s">
        <v>6729</v>
      </c>
      <c r="G3769" s="416">
        <v>44166</v>
      </c>
      <c r="H3769" s="410" t="s">
        <v>606</v>
      </c>
      <c r="I3769" s="417">
        <v>0</v>
      </c>
      <c r="J3769" s="417">
        <v>0</v>
      </c>
      <c r="K3769" s="417">
        <v>0</v>
      </c>
      <c r="L3769" s="417">
        <v>46</v>
      </c>
      <c r="M3769" s="410" t="s">
        <v>108</v>
      </c>
      <c r="N3769" s="410" t="s">
        <v>116</v>
      </c>
      <c r="O3769" s="85"/>
      <c r="P3769" s="85"/>
      <c r="Q3769" s="85"/>
      <c r="R3769" s="85"/>
      <c r="S3769" s="85" t="s">
        <v>1768</v>
      </c>
    </row>
    <row r="3770" spans="1:19" ht="14.5" customHeight="1">
      <c r="A3770" s="103" t="str">
        <f t="shared" si="58"/>
        <v>C4440</v>
      </c>
      <c r="B3770" s="414" t="s">
        <v>6726</v>
      </c>
      <c r="C3770" s="414" t="s">
        <v>6727</v>
      </c>
      <c r="D3770" s="414" t="s">
        <v>2386</v>
      </c>
      <c r="E3770" s="414" t="s">
        <v>6728</v>
      </c>
      <c r="F3770" s="414" t="s">
        <v>6729</v>
      </c>
      <c r="G3770" s="418">
        <v>44166</v>
      </c>
      <c r="H3770" s="414" t="s">
        <v>606</v>
      </c>
      <c r="I3770" s="419">
        <v>0</v>
      </c>
      <c r="J3770" s="419">
        <v>0</v>
      </c>
      <c r="K3770" s="419">
        <v>0</v>
      </c>
      <c r="L3770" s="419">
        <v>46</v>
      </c>
      <c r="M3770" s="414" t="s">
        <v>108</v>
      </c>
      <c r="N3770" s="414" t="s">
        <v>116</v>
      </c>
      <c r="O3770" s="103"/>
      <c r="P3770" s="103"/>
      <c r="Q3770" s="103"/>
      <c r="R3770" s="103"/>
      <c r="S3770" s="103" t="s">
        <v>1768</v>
      </c>
    </row>
    <row r="3771" spans="1:19" ht="13" customHeight="1">
      <c r="A3771" s="82" t="str">
        <f t="shared" si="58"/>
        <v>C4450</v>
      </c>
      <c r="B3771" s="412" t="s">
        <v>6730</v>
      </c>
      <c r="C3771" s="412" t="s">
        <v>6725</v>
      </c>
      <c r="D3771" s="412"/>
      <c r="E3771" s="412"/>
      <c r="F3771" s="412"/>
      <c r="G3771" s="412"/>
      <c r="H3771" s="412"/>
      <c r="I3771" s="436">
        <v>3</v>
      </c>
      <c r="J3771" s="436">
        <v>3</v>
      </c>
      <c r="K3771" s="412">
        <v>18</v>
      </c>
      <c r="L3771" s="412"/>
      <c r="M3771" s="412"/>
      <c r="N3771" s="412"/>
      <c r="O3771" s="85"/>
      <c r="P3771" s="85"/>
      <c r="Q3771" s="85"/>
      <c r="R3771" s="85"/>
      <c r="S3771" s="85"/>
    </row>
    <row r="3772" spans="1:19" ht="13" customHeight="1">
      <c r="A3772" s="103" t="str">
        <f t="shared" si="58"/>
        <v>C4450</v>
      </c>
      <c r="B3772" s="413" t="s">
        <v>6730</v>
      </c>
      <c r="C3772" s="413" t="s">
        <v>6725</v>
      </c>
      <c r="D3772" s="413"/>
      <c r="E3772" s="413"/>
      <c r="F3772" s="413"/>
      <c r="G3772" s="413"/>
      <c r="H3772" s="413"/>
      <c r="I3772" s="413">
        <v>18</v>
      </c>
      <c r="J3772" s="437">
        <v>3</v>
      </c>
      <c r="K3772" s="437">
        <v>3</v>
      </c>
      <c r="L3772" s="413"/>
      <c r="M3772" s="413"/>
      <c r="N3772" s="413"/>
      <c r="O3772" s="103"/>
      <c r="P3772" s="103"/>
      <c r="Q3772" s="103"/>
      <c r="R3772" s="103"/>
      <c r="S3772" s="103"/>
    </row>
    <row r="3773" spans="1:19" ht="14.5" customHeight="1">
      <c r="A3773" s="82" t="str">
        <f t="shared" si="58"/>
        <v>C4450</v>
      </c>
      <c r="B3773" s="410" t="s">
        <v>6731</v>
      </c>
      <c r="C3773" s="410" t="s">
        <v>6732</v>
      </c>
      <c r="D3773" s="410" t="s">
        <v>2386</v>
      </c>
      <c r="E3773" s="410" t="s">
        <v>6733</v>
      </c>
      <c r="F3773" s="410" t="s">
        <v>6734</v>
      </c>
      <c r="G3773" s="416">
        <v>45658</v>
      </c>
      <c r="H3773" s="410" t="s">
        <v>606</v>
      </c>
      <c r="I3773" s="417">
        <v>0</v>
      </c>
      <c r="J3773" s="417">
        <v>0</v>
      </c>
      <c r="K3773" s="417">
        <v>0</v>
      </c>
      <c r="L3773" s="417">
        <v>163</v>
      </c>
      <c r="M3773" s="410" t="s">
        <v>108</v>
      </c>
      <c r="N3773" s="410" t="s">
        <v>116</v>
      </c>
      <c r="O3773" s="85"/>
      <c r="P3773" s="85"/>
      <c r="Q3773" s="85"/>
      <c r="R3773" s="85"/>
      <c r="S3773" s="85" t="s">
        <v>1768</v>
      </c>
    </row>
    <row r="3774" spans="1:19" ht="14.5" customHeight="1">
      <c r="A3774" s="103" t="str">
        <f t="shared" si="58"/>
        <v>C4450</v>
      </c>
      <c r="B3774" s="414" t="s">
        <v>6731</v>
      </c>
      <c r="C3774" s="414" t="s">
        <v>6732</v>
      </c>
      <c r="D3774" s="414" t="s">
        <v>2386</v>
      </c>
      <c r="E3774" s="414" t="s">
        <v>6733</v>
      </c>
      <c r="F3774" s="414" t="s">
        <v>6734</v>
      </c>
      <c r="G3774" s="418">
        <v>45658</v>
      </c>
      <c r="H3774" s="414" t="s">
        <v>606</v>
      </c>
      <c r="I3774" s="419">
        <v>0</v>
      </c>
      <c r="J3774" s="419">
        <v>0</v>
      </c>
      <c r="K3774" s="419">
        <v>0</v>
      </c>
      <c r="L3774" s="419">
        <v>163</v>
      </c>
      <c r="M3774" s="414" t="s">
        <v>108</v>
      </c>
      <c r="N3774" s="414" t="s">
        <v>116</v>
      </c>
      <c r="O3774" s="103"/>
      <c r="P3774" s="103"/>
      <c r="Q3774" s="103"/>
      <c r="R3774" s="103"/>
      <c r="S3774" s="103" t="s">
        <v>1768</v>
      </c>
    </row>
    <row r="3775" spans="1:19" ht="14.5" customHeight="1">
      <c r="A3775" s="82" t="str">
        <f t="shared" si="58"/>
        <v>C4546</v>
      </c>
      <c r="B3775" s="410" t="s">
        <v>6735</v>
      </c>
      <c r="C3775" s="410" t="s">
        <v>6736</v>
      </c>
      <c r="D3775" s="410" t="s">
        <v>1844</v>
      </c>
      <c r="E3775" s="410" t="s">
        <v>6737</v>
      </c>
      <c r="F3775" s="410" t="s">
        <v>6738</v>
      </c>
      <c r="G3775" s="416">
        <v>44166</v>
      </c>
      <c r="H3775" s="410" t="s">
        <v>606</v>
      </c>
      <c r="I3775" s="417">
        <v>20</v>
      </c>
      <c r="J3775" s="417">
        <v>10</v>
      </c>
      <c r="K3775" s="417">
        <v>20</v>
      </c>
      <c r="L3775" s="417">
        <v>14</v>
      </c>
      <c r="M3775" s="410"/>
      <c r="N3775" s="410" t="s">
        <v>116</v>
      </c>
      <c r="O3775" s="85"/>
      <c r="P3775" s="85"/>
      <c r="Q3775" s="85"/>
      <c r="R3775" s="85"/>
      <c r="S3775" s="85" t="s">
        <v>1768</v>
      </c>
    </row>
    <row r="3776" spans="1:19" ht="14.5" customHeight="1">
      <c r="A3776" s="82" t="str">
        <f t="shared" si="58"/>
        <v>C4546</v>
      </c>
      <c r="B3776" s="410" t="s">
        <v>6735</v>
      </c>
      <c r="C3776" s="410" t="s">
        <v>6739</v>
      </c>
      <c r="D3776" s="410" t="s">
        <v>6028</v>
      </c>
      <c r="E3776" s="410" t="s">
        <v>6740</v>
      </c>
      <c r="F3776" s="410" t="s">
        <v>6741</v>
      </c>
      <c r="G3776" s="416">
        <v>40969</v>
      </c>
      <c r="H3776" s="410" t="s">
        <v>1777</v>
      </c>
      <c r="I3776" s="417">
        <v>20</v>
      </c>
      <c r="J3776" s="417">
        <v>10</v>
      </c>
      <c r="K3776" s="417">
        <v>20</v>
      </c>
      <c r="L3776" s="417">
        <v>14</v>
      </c>
      <c r="M3776" s="410"/>
      <c r="N3776" s="410" t="s">
        <v>116</v>
      </c>
      <c r="O3776" s="85"/>
      <c r="P3776" s="85"/>
      <c r="Q3776" s="85"/>
      <c r="R3776" s="85"/>
      <c r="S3776" s="85" t="s">
        <v>1768</v>
      </c>
    </row>
    <row r="3777" spans="1:19" ht="14.5" customHeight="1">
      <c r="A3777" s="82" t="str">
        <f t="shared" si="58"/>
        <v>C4546</v>
      </c>
      <c r="B3777" s="410" t="s">
        <v>6735</v>
      </c>
      <c r="C3777" s="410" t="s">
        <v>6739</v>
      </c>
      <c r="D3777" s="410" t="s">
        <v>6028</v>
      </c>
      <c r="E3777" s="410" t="s">
        <v>6742</v>
      </c>
      <c r="F3777" s="410" t="s">
        <v>6743</v>
      </c>
      <c r="G3777" s="416">
        <v>40969</v>
      </c>
      <c r="H3777" s="410" t="s">
        <v>1777</v>
      </c>
      <c r="I3777" s="417">
        <v>17</v>
      </c>
      <c r="J3777" s="417">
        <v>9</v>
      </c>
      <c r="K3777" s="417">
        <v>25</v>
      </c>
      <c r="L3777" s="417">
        <v>4</v>
      </c>
      <c r="M3777" s="410"/>
      <c r="N3777" s="410" t="s">
        <v>116</v>
      </c>
      <c r="O3777" s="85"/>
      <c r="P3777" s="85"/>
      <c r="Q3777" s="85"/>
      <c r="R3777" s="85"/>
      <c r="S3777" s="85" t="s">
        <v>1768</v>
      </c>
    </row>
    <row r="3778" spans="1:19" ht="14.5" customHeight="1">
      <c r="A3778" s="103" t="str">
        <f t="shared" ref="A3778:A3841" si="59">LEFT(B3778,5)</f>
        <v>C4546</v>
      </c>
      <c r="B3778" s="414" t="s">
        <v>6735</v>
      </c>
      <c r="C3778" s="414" t="s">
        <v>6736</v>
      </c>
      <c r="D3778" s="414" t="s">
        <v>1844</v>
      </c>
      <c r="E3778" s="414" t="s">
        <v>6737</v>
      </c>
      <c r="F3778" s="414" t="s">
        <v>6738</v>
      </c>
      <c r="G3778" s="418">
        <v>44166</v>
      </c>
      <c r="H3778" s="414" t="s">
        <v>606</v>
      </c>
      <c r="I3778" s="419">
        <v>20</v>
      </c>
      <c r="J3778" s="419">
        <v>20</v>
      </c>
      <c r="K3778" s="419">
        <v>10</v>
      </c>
      <c r="L3778" s="419">
        <v>14</v>
      </c>
      <c r="M3778" s="414"/>
      <c r="N3778" s="414" t="s">
        <v>116</v>
      </c>
      <c r="O3778" s="103"/>
      <c r="P3778" s="103"/>
      <c r="Q3778" s="103"/>
      <c r="R3778" s="103"/>
      <c r="S3778" s="103" t="s">
        <v>1768</v>
      </c>
    </row>
    <row r="3779" spans="1:19" ht="14.5" customHeight="1">
      <c r="A3779" s="103" t="str">
        <f t="shared" si="59"/>
        <v>C4546</v>
      </c>
      <c r="B3779" s="414" t="s">
        <v>6735</v>
      </c>
      <c r="C3779" s="414" t="s">
        <v>6739</v>
      </c>
      <c r="D3779" s="414" t="s">
        <v>6028</v>
      </c>
      <c r="E3779" s="414" t="s">
        <v>6740</v>
      </c>
      <c r="F3779" s="414" t="s">
        <v>6741</v>
      </c>
      <c r="G3779" s="418">
        <v>40969</v>
      </c>
      <c r="H3779" s="414" t="s">
        <v>1777</v>
      </c>
      <c r="I3779" s="419">
        <v>20</v>
      </c>
      <c r="J3779" s="419">
        <v>20</v>
      </c>
      <c r="K3779" s="419">
        <v>10</v>
      </c>
      <c r="L3779" s="419">
        <v>14</v>
      </c>
      <c r="M3779" s="414"/>
      <c r="N3779" s="414" t="s">
        <v>116</v>
      </c>
      <c r="O3779" s="103"/>
      <c r="P3779" s="103"/>
      <c r="Q3779" s="103"/>
      <c r="R3779" s="103"/>
      <c r="S3779" s="103" t="s">
        <v>1768</v>
      </c>
    </row>
    <row r="3780" spans="1:19" ht="14.5" customHeight="1">
      <c r="A3780" s="103" t="str">
        <f t="shared" si="59"/>
        <v>C4546</v>
      </c>
      <c r="B3780" s="414" t="s">
        <v>6735</v>
      </c>
      <c r="C3780" s="414" t="s">
        <v>6739</v>
      </c>
      <c r="D3780" s="414" t="s">
        <v>6028</v>
      </c>
      <c r="E3780" s="414" t="s">
        <v>6742</v>
      </c>
      <c r="F3780" s="414" t="s">
        <v>6743</v>
      </c>
      <c r="G3780" s="418">
        <v>40969</v>
      </c>
      <c r="H3780" s="414" t="s">
        <v>1777</v>
      </c>
      <c r="I3780" s="419">
        <v>25</v>
      </c>
      <c r="J3780" s="419">
        <v>17</v>
      </c>
      <c r="K3780" s="419">
        <v>9</v>
      </c>
      <c r="L3780" s="419">
        <v>4</v>
      </c>
      <c r="M3780" s="414"/>
      <c r="N3780" s="414" t="s">
        <v>116</v>
      </c>
      <c r="O3780" s="103"/>
      <c r="P3780" s="103"/>
      <c r="Q3780" s="103"/>
      <c r="R3780" s="103"/>
      <c r="S3780" s="103" t="s">
        <v>1768</v>
      </c>
    </row>
    <row r="3781" spans="1:19" ht="14.5" customHeight="1">
      <c r="A3781" s="82" t="str">
        <f t="shared" si="59"/>
        <v>C4548</v>
      </c>
      <c r="B3781" s="410" t="s">
        <v>6744</v>
      </c>
      <c r="C3781" s="410" t="s">
        <v>6745</v>
      </c>
      <c r="D3781" s="410" t="s">
        <v>4882</v>
      </c>
      <c r="E3781" s="410" t="s">
        <v>6746</v>
      </c>
      <c r="F3781" s="410" t="s">
        <v>6747</v>
      </c>
      <c r="G3781" s="416">
        <v>41000</v>
      </c>
      <c r="H3781" s="410" t="s">
        <v>1777</v>
      </c>
      <c r="I3781" s="417">
        <v>56</v>
      </c>
      <c r="J3781" s="417">
        <v>37</v>
      </c>
      <c r="K3781" s="417">
        <v>14</v>
      </c>
      <c r="L3781" s="417">
        <v>230</v>
      </c>
      <c r="M3781" s="410" t="s">
        <v>115</v>
      </c>
      <c r="N3781" s="410" t="s">
        <v>116</v>
      </c>
      <c r="O3781" s="85"/>
      <c r="P3781" s="85"/>
      <c r="Q3781" s="85"/>
      <c r="R3781" s="85"/>
      <c r="S3781" s="85" t="s">
        <v>1768</v>
      </c>
    </row>
    <row r="3782" spans="1:19" ht="14.5" customHeight="1">
      <c r="A3782" s="82" t="str">
        <f t="shared" si="59"/>
        <v>C4548</v>
      </c>
      <c r="B3782" s="410" t="s">
        <v>6744</v>
      </c>
      <c r="C3782" s="410" t="s">
        <v>6748</v>
      </c>
      <c r="D3782" s="410" t="s">
        <v>2386</v>
      </c>
      <c r="E3782" s="410" t="s">
        <v>6749</v>
      </c>
      <c r="F3782" s="410" t="s">
        <v>6750</v>
      </c>
      <c r="G3782" s="416">
        <v>42278</v>
      </c>
      <c r="H3782" s="410" t="s">
        <v>606</v>
      </c>
      <c r="I3782" s="417">
        <v>70</v>
      </c>
      <c r="J3782" s="417">
        <v>22</v>
      </c>
      <c r="K3782" s="417">
        <v>41</v>
      </c>
      <c r="L3782" s="417">
        <v>330</v>
      </c>
      <c r="M3782" s="410" t="s">
        <v>115</v>
      </c>
      <c r="N3782" s="410" t="s">
        <v>116</v>
      </c>
      <c r="O3782" s="85"/>
      <c r="P3782" s="85"/>
      <c r="Q3782" s="85"/>
      <c r="R3782" s="85"/>
      <c r="S3782" s="85" t="s">
        <v>1768</v>
      </c>
    </row>
    <row r="3783" spans="1:19" ht="14.5" customHeight="1">
      <c r="A3783" s="103" t="str">
        <f t="shared" si="59"/>
        <v>C4548</v>
      </c>
      <c r="B3783" s="414" t="s">
        <v>6744</v>
      </c>
      <c r="C3783" s="414" t="s">
        <v>6745</v>
      </c>
      <c r="D3783" s="414" t="s">
        <v>4882</v>
      </c>
      <c r="E3783" s="414" t="s">
        <v>6746</v>
      </c>
      <c r="F3783" s="414" t="s">
        <v>6747</v>
      </c>
      <c r="G3783" s="418">
        <v>41000</v>
      </c>
      <c r="H3783" s="414" t="s">
        <v>1777</v>
      </c>
      <c r="I3783" s="419">
        <v>14</v>
      </c>
      <c r="J3783" s="419">
        <v>56</v>
      </c>
      <c r="K3783" s="419">
        <v>37</v>
      </c>
      <c r="L3783" s="419">
        <v>230</v>
      </c>
      <c r="M3783" s="414" t="s">
        <v>115</v>
      </c>
      <c r="N3783" s="414" t="s">
        <v>116</v>
      </c>
      <c r="O3783" s="103"/>
      <c r="P3783" s="103"/>
      <c r="Q3783" s="103"/>
      <c r="R3783" s="103"/>
      <c r="S3783" s="103" t="s">
        <v>1768</v>
      </c>
    </row>
    <row r="3784" spans="1:19" ht="14.5" customHeight="1">
      <c r="A3784" s="103" t="str">
        <f t="shared" si="59"/>
        <v>C4548</v>
      </c>
      <c r="B3784" s="414" t="s">
        <v>6744</v>
      </c>
      <c r="C3784" s="414" t="s">
        <v>6748</v>
      </c>
      <c r="D3784" s="414" t="s">
        <v>2386</v>
      </c>
      <c r="E3784" s="414" t="s">
        <v>6749</v>
      </c>
      <c r="F3784" s="414" t="s">
        <v>6750</v>
      </c>
      <c r="G3784" s="418">
        <v>42278</v>
      </c>
      <c r="H3784" s="414" t="s">
        <v>606</v>
      </c>
      <c r="I3784" s="419">
        <v>41</v>
      </c>
      <c r="J3784" s="419">
        <v>70</v>
      </c>
      <c r="K3784" s="419">
        <v>22</v>
      </c>
      <c r="L3784" s="419">
        <v>330</v>
      </c>
      <c r="M3784" s="414" t="s">
        <v>115</v>
      </c>
      <c r="N3784" s="414" t="s">
        <v>116</v>
      </c>
      <c r="O3784" s="103"/>
      <c r="P3784" s="103"/>
      <c r="Q3784" s="103"/>
      <c r="R3784" s="103"/>
      <c r="S3784" s="103" t="s">
        <v>1768</v>
      </c>
    </row>
    <row r="3785" spans="1:19" ht="14.5" customHeight="1">
      <c r="A3785" s="82" t="str">
        <f t="shared" si="59"/>
        <v>C4549</v>
      </c>
      <c r="B3785" s="410" t="s">
        <v>6751</v>
      </c>
      <c r="C3785" s="410" t="s">
        <v>6752</v>
      </c>
      <c r="D3785" s="410" t="s">
        <v>2386</v>
      </c>
      <c r="E3785" s="410" t="s">
        <v>6753</v>
      </c>
      <c r="F3785" s="410" t="s">
        <v>6754</v>
      </c>
      <c r="G3785" s="416">
        <v>44470</v>
      </c>
      <c r="H3785" s="410" t="s">
        <v>606</v>
      </c>
      <c r="I3785" s="417">
        <v>82</v>
      </c>
      <c r="J3785" s="417">
        <v>24</v>
      </c>
      <c r="K3785" s="417">
        <v>24</v>
      </c>
      <c r="L3785" s="417">
        <v>165</v>
      </c>
      <c r="M3785" s="410" t="s">
        <v>115</v>
      </c>
      <c r="N3785" s="410">
        <v>7</v>
      </c>
      <c r="O3785" s="85"/>
      <c r="P3785" s="85"/>
      <c r="Q3785" s="85"/>
      <c r="R3785" s="85"/>
      <c r="S3785" s="85" t="s">
        <v>1768</v>
      </c>
    </row>
    <row r="3786" spans="1:19" ht="14.5" customHeight="1">
      <c r="A3786" s="103" t="str">
        <f t="shared" si="59"/>
        <v>C4549</v>
      </c>
      <c r="B3786" s="414" t="s">
        <v>6751</v>
      </c>
      <c r="C3786" s="414" t="s">
        <v>6752</v>
      </c>
      <c r="D3786" s="414" t="s">
        <v>2386</v>
      </c>
      <c r="E3786" s="414" t="s">
        <v>6753</v>
      </c>
      <c r="F3786" s="414" t="s">
        <v>6754</v>
      </c>
      <c r="G3786" s="418">
        <v>44470</v>
      </c>
      <c r="H3786" s="414" t="s">
        <v>606</v>
      </c>
      <c r="I3786" s="419">
        <v>24</v>
      </c>
      <c r="J3786" s="419">
        <v>82</v>
      </c>
      <c r="K3786" s="419">
        <v>24</v>
      </c>
      <c r="L3786" s="419">
        <v>165</v>
      </c>
      <c r="M3786" s="414" t="s">
        <v>115</v>
      </c>
      <c r="N3786" s="414">
        <v>7</v>
      </c>
      <c r="O3786" s="103"/>
      <c r="P3786" s="103"/>
      <c r="Q3786" s="103"/>
      <c r="R3786" s="103"/>
      <c r="S3786" s="103" t="s">
        <v>1768</v>
      </c>
    </row>
    <row r="3787" spans="1:19" ht="14.5" customHeight="1">
      <c r="A3787" s="82" t="str">
        <f t="shared" si="59"/>
        <v>C4550</v>
      </c>
      <c r="B3787" s="410" t="s">
        <v>6755</v>
      </c>
      <c r="C3787" s="410" t="s">
        <v>6756</v>
      </c>
      <c r="D3787" s="410" t="s">
        <v>2386</v>
      </c>
      <c r="E3787" s="410" t="s">
        <v>6757</v>
      </c>
      <c r="F3787" s="410" t="s">
        <v>6758</v>
      </c>
      <c r="G3787" s="416">
        <v>44470</v>
      </c>
      <c r="H3787" s="410" t="s">
        <v>606</v>
      </c>
      <c r="I3787" s="417">
        <v>42</v>
      </c>
      <c r="J3787" s="417">
        <v>30</v>
      </c>
      <c r="K3787" s="417">
        <v>18</v>
      </c>
      <c r="L3787" s="417">
        <v>100</v>
      </c>
      <c r="M3787" s="410"/>
      <c r="N3787" s="410" t="s">
        <v>116</v>
      </c>
      <c r="O3787" s="85"/>
      <c r="P3787" s="85"/>
      <c r="Q3787" s="85"/>
      <c r="R3787" s="85"/>
      <c r="S3787" s="85" t="s">
        <v>1768</v>
      </c>
    </row>
    <row r="3788" spans="1:19" ht="14.5" customHeight="1">
      <c r="A3788" s="103" t="str">
        <f t="shared" si="59"/>
        <v>C4550</v>
      </c>
      <c r="B3788" s="414" t="s">
        <v>6755</v>
      </c>
      <c r="C3788" s="414" t="s">
        <v>6756</v>
      </c>
      <c r="D3788" s="414" t="s">
        <v>2386</v>
      </c>
      <c r="E3788" s="414" t="s">
        <v>6757</v>
      </c>
      <c r="F3788" s="414" t="s">
        <v>6758</v>
      </c>
      <c r="G3788" s="418">
        <v>44470</v>
      </c>
      <c r="H3788" s="414" t="s">
        <v>606</v>
      </c>
      <c r="I3788" s="419">
        <v>18</v>
      </c>
      <c r="J3788" s="419">
        <v>42</v>
      </c>
      <c r="K3788" s="419">
        <v>30</v>
      </c>
      <c r="L3788" s="419">
        <v>100</v>
      </c>
      <c r="M3788" s="414"/>
      <c r="N3788" s="414" t="s">
        <v>116</v>
      </c>
      <c r="O3788" s="103"/>
      <c r="P3788" s="103"/>
      <c r="Q3788" s="103"/>
      <c r="R3788" s="103"/>
      <c r="S3788" s="103" t="s">
        <v>1768</v>
      </c>
    </row>
    <row r="3789" spans="1:19" ht="14.5" customHeight="1">
      <c r="A3789" s="82" t="str">
        <f t="shared" si="59"/>
        <v>C4560</v>
      </c>
      <c r="B3789" s="410" t="s">
        <v>6759</v>
      </c>
      <c r="C3789" s="410" t="s">
        <v>6760</v>
      </c>
      <c r="D3789" s="410" t="s">
        <v>2386</v>
      </c>
      <c r="E3789" s="410" t="s">
        <v>6761</v>
      </c>
      <c r="F3789" s="410" t="s">
        <v>6762</v>
      </c>
      <c r="G3789" s="416">
        <v>44593</v>
      </c>
      <c r="H3789" s="410" t="s">
        <v>606</v>
      </c>
      <c r="I3789" s="417">
        <v>151</v>
      </c>
      <c r="J3789" s="417">
        <v>47</v>
      </c>
      <c r="K3789" s="417">
        <v>53</v>
      </c>
      <c r="L3789" s="417">
        <v>2635</v>
      </c>
      <c r="M3789" s="410" t="s">
        <v>115</v>
      </c>
      <c r="N3789" s="410">
        <v>7</v>
      </c>
      <c r="O3789" s="85"/>
      <c r="P3789" s="85" t="s">
        <v>1882</v>
      </c>
      <c r="Q3789" s="85" t="s">
        <v>1882</v>
      </c>
      <c r="R3789" s="85" t="s">
        <v>1883</v>
      </c>
      <c r="S3789" s="85" t="s">
        <v>1768</v>
      </c>
    </row>
    <row r="3790" spans="1:19" ht="14.5" customHeight="1">
      <c r="A3790" s="103" t="str">
        <f t="shared" si="59"/>
        <v>C4560</v>
      </c>
      <c r="B3790" s="414" t="s">
        <v>6759</v>
      </c>
      <c r="C3790" s="414" t="s">
        <v>6760</v>
      </c>
      <c r="D3790" s="414" t="s">
        <v>2386</v>
      </c>
      <c r="E3790" s="414" t="s">
        <v>6761</v>
      </c>
      <c r="F3790" s="414" t="s">
        <v>6762</v>
      </c>
      <c r="G3790" s="418">
        <v>44593</v>
      </c>
      <c r="H3790" s="414" t="s">
        <v>606</v>
      </c>
      <c r="I3790" s="419">
        <v>53</v>
      </c>
      <c r="J3790" s="419">
        <v>151</v>
      </c>
      <c r="K3790" s="419">
        <v>47</v>
      </c>
      <c r="L3790" s="419">
        <v>2635</v>
      </c>
      <c r="M3790" s="414" t="s">
        <v>115</v>
      </c>
      <c r="N3790" s="414">
        <v>7</v>
      </c>
      <c r="O3790" s="103"/>
      <c r="P3790" s="103" t="s">
        <v>1882</v>
      </c>
      <c r="Q3790" s="103" t="s">
        <v>1882</v>
      </c>
      <c r="R3790" s="103" t="s">
        <v>1883</v>
      </c>
      <c r="S3790" s="103" t="s">
        <v>1768</v>
      </c>
    </row>
    <row r="3791" spans="1:19" ht="14.5" customHeight="1">
      <c r="A3791" s="82" t="str">
        <f t="shared" si="59"/>
        <v>C4765</v>
      </c>
      <c r="B3791" s="410" t="s">
        <v>6763</v>
      </c>
      <c r="C3791" s="410" t="s">
        <v>6764</v>
      </c>
      <c r="D3791" s="410" t="s">
        <v>1764</v>
      </c>
      <c r="E3791" s="410" t="s">
        <v>6765</v>
      </c>
      <c r="F3791" s="410" t="s">
        <v>6766</v>
      </c>
      <c r="G3791" s="416">
        <v>44531</v>
      </c>
      <c r="H3791" s="410" t="s">
        <v>606</v>
      </c>
      <c r="I3791" s="417">
        <v>96</v>
      </c>
      <c r="J3791" s="417">
        <v>52</v>
      </c>
      <c r="K3791" s="417">
        <v>72</v>
      </c>
      <c r="L3791" s="417">
        <v>3600</v>
      </c>
      <c r="M3791" s="410" t="s">
        <v>115</v>
      </c>
      <c r="N3791" s="410" t="s">
        <v>116</v>
      </c>
      <c r="O3791" s="85"/>
      <c r="P3791" s="85" t="s">
        <v>1882</v>
      </c>
      <c r="Q3791" s="85" t="s">
        <v>1882</v>
      </c>
      <c r="R3791" s="85" t="s">
        <v>1883</v>
      </c>
      <c r="S3791" s="85" t="s">
        <v>1768</v>
      </c>
    </row>
    <row r="3792" spans="1:19" ht="14.5" customHeight="1">
      <c r="A3792" s="82" t="str">
        <f t="shared" si="59"/>
        <v>C4765</v>
      </c>
      <c r="B3792" s="410" t="s">
        <v>6763</v>
      </c>
      <c r="C3792" s="410" t="s">
        <v>6764</v>
      </c>
      <c r="D3792" s="410" t="s">
        <v>1764</v>
      </c>
      <c r="E3792" s="410" t="s">
        <v>6767</v>
      </c>
      <c r="F3792" s="410" t="s">
        <v>6768</v>
      </c>
      <c r="G3792" s="416">
        <v>44531</v>
      </c>
      <c r="H3792" s="410" t="s">
        <v>606</v>
      </c>
      <c r="I3792" s="417">
        <v>96</v>
      </c>
      <c r="J3792" s="417">
        <v>52</v>
      </c>
      <c r="K3792" s="417">
        <v>72</v>
      </c>
      <c r="L3792" s="417">
        <v>3600</v>
      </c>
      <c r="M3792" s="410" t="s">
        <v>115</v>
      </c>
      <c r="N3792" s="410" t="s">
        <v>116</v>
      </c>
      <c r="O3792" s="85"/>
      <c r="P3792" s="85" t="s">
        <v>1882</v>
      </c>
      <c r="Q3792" s="85" t="s">
        <v>1882</v>
      </c>
      <c r="R3792" s="85" t="s">
        <v>1883</v>
      </c>
      <c r="S3792" s="85" t="s">
        <v>1768</v>
      </c>
    </row>
    <row r="3793" spans="1:19" ht="14.5" customHeight="1">
      <c r="A3793" s="103" t="str">
        <f t="shared" si="59"/>
        <v>C4765</v>
      </c>
      <c r="B3793" s="414" t="s">
        <v>6763</v>
      </c>
      <c r="C3793" s="414" t="s">
        <v>6764</v>
      </c>
      <c r="D3793" s="414" t="s">
        <v>1764</v>
      </c>
      <c r="E3793" s="414" t="s">
        <v>6765</v>
      </c>
      <c r="F3793" s="414" t="s">
        <v>6766</v>
      </c>
      <c r="G3793" s="418">
        <v>44531</v>
      </c>
      <c r="H3793" s="414" t="s">
        <v>606</v>
      </c>
      <c r="I3793" s="419">
        <v>72</v>
      </c>
      <c r="J3793" s="419">
        <v>96</v>
      </c>
      <c r="K3793" s="419">
        <v>52</v>
      </c>
      <c r="L3793" s="419">
        <v>3600</v>
      </c>
      <c r="M3793" s="414" t="s">
        <v>115</v>
      </c>
      <c r="N3793" s="414" t="s">
        <v>116</v>
      </c>
      <c r="O3793" s="103"/>
      <c r="P3793" s="103" t="s">
        <v>1882</v>
      </c>
      <c r="Q3793" s="103" t="s">
        <v>1882</v>
      </c>
      <c r="R3793" s="103" t="s">
        <v>1883</v>
      </c>
      <c r="S3793" s="103" t="s">
        <v>1768</v>
      </c>
    </row>
    <row r="3794" spans="1:19" ht="14.5" customHeight="1">
      <c r="A3794" s="103" t="str">
        <f t="shared" si="59"/>
        <v>C4765</v>
      </c>
      <c r="B3794" s="414" t="s">
        <v>6763</v>
      </c>
      <c r="C3794" s="414" t="s">
        <v>6764</v>
      </c>
      <c r="D3794" s="414" t="s">
        <v>1764</v>
      </c>
      <c r="E3794" s="414" t="s">
        <v>6767</v>
      </c>
      <c r="F3794" s="414" t="s">
        <v>6768</v>
      </c>
      <c r="G3794" s="418">
        <v>44531</v>
      </c>
      <c r="H3794" s="414" t="s">
        <v>606</v>
      </c>
      <c r="I3794" s="419">
        <v>72</v>
      </c>
      <c r="J3794" s="419">
        <v>96</v>
      </c>
      <c r="K3794" s="419">
        <v>52</v>
      </c>
      <c r="L3794" s="419">
        <v>3600</v>
      </c>
      <c r="M3794" s="414" t="s">
        <v>115</v>
      </c>
      <c r="N3794" s="414" t="s">
        <v>116</v>
      </c>
      <c r="O3794" s="103"/>
      <c r="P3794" s="103" t="s">
        <v>1882</v>
      </c>
      <c r="Q3794" s="103" t="s">
        <v>1882</v>
      </c>
      <c r="R3794" s="103" t="s">
        <v>1883</v>
      </c>
      <c r="S3794" s="103" t="s">
        <v>1768</v>
      </c>
    </row>
    <row r="3795" spans="1:19" ht="14.5" customHeight="1">
      <c r="A3795" s="82" t="str">
        <f t="shared" si="59"/>
        <v>C4870</v>
      </c>
      <c r="B3795" s="410" t="s">
        <v>6769</v>
      </c>
      <c r="C3795" s="410" t="s">
        <v>6770</v>
      </c>
      <c r="D3795" s="410" t="s">
        <v>1844</v>
      </c>
      <c r="E3795" s="410" t="s">
        <v>6771</v>
      </c>
      <c r="F3795" s="410" t="s">
        <v>6772</v>
      </c>
      <c r="G3795" s="416">
        <v>44470</v>
      </c>
      <c r="H3795" s="410" t="s">
        <v>606</v>
      </c>
      <c r="I3795" s="417">
        <v>36</v>
      </c>
      <c r="J3795" s="417">
        <v>36</v>
      </c>
      <c r="K3795" s="417">
        <v>12</v>
      </c>
      <c r="L3795" s="417">
        <v>98</v>
      </c>
      <c r="M3795" s="410"/>
      <c r="N3795" s="410" t="s">
        <v>116</v>
      </c>
      <c r="O3795" s="85"/>
      <c r="P3795" s="85"/>
      <c r="Q3795" s="85"/>
      <c r="R3795" s="85"/>
      <c r="S3795" s="85" t="s">
        <v>1768</v>
      </c>
    </row>
    <row r="3796" spans="1:19" ht="14.5" customHeight="1">
      <c r="A3796" s="103" t="str">
        <f t="shared" si="59"/>
        <v>C4870</v>
      </c>
      <c r="B3796" s="414" t="s">
        <v>6769</v>
      </c>
      <c r="C3796" s="414" t="s">
        <v>6770</v>
      </c>
      <c r="D3796" s="414" t="s">
        <v>1844</v>
      </c>
      <c r="E3796" s="414" t="s">
        <v>6771</v>
      </c>
      <c r="F3796" s="414" t="s">
        <v>6772</v>
      </c>
      <c r="G3796" s="418">
        <v>44470</v>
      </c>
      <c r="H3796" s="414" t="s">
        <v>606</v>
      </c>
      <c r="I3796" s="419">
        <v>12</v>
      </c>
      <c r="J3796" s="419">
        <v>36</v>
      </c>
      <c r="K3796" s="419">
        <v>36</v>
      </c>
      <c r="L3796" s="419">
        <v>98</v>
      </c>
      <c r="M3796" s="414"/>
      <c r="N3796" s="414" t="s">
        <v>116</v>
      </c>
      <c r="O3796" s="103"/>
      <c r="P3796" s="103"/>
      <c r="Q3796" s="103"/>
      <c r="R3796" s="103"/>
      <c r="S3796" s="103" t="s">
        <v>1768</v>
      </c>
    </row>
    <row r="3797" spans="1:19" ht="14.5" customHeight="1">
      <c r="A3797" s="82" t="str">
        <f t="shared" si="59"/>
        <v>C4880</v>
      </c>
      <c r="B3797" s="410" t="s">
        <v>6773</v>
      </c>
      <c r="C3797" s="410" t="s">
        <v>6774</v>
      </c>
      <c r="D3797" s="410" t="s">
        <v>1844</v>
      </c>
      <c r="E3797" s="410" t="s">
        <v>6775</v>
      </c>
      <c r="F3797" s="410" t="s">
        <v>6776</v>
      </c>
      <c r="G3797" s="416">
        <v>45689</v>
      </c>
      <c r="H3797" s="410" t="s">
        <v>606</v>
      </c>
      <c r="I3797" s="417">
        <v>25</v>
      </c>
      <c r="J3797" s="417">
        <v>17</v>
      </c>
      <c r="K3797" s="417">
        <v>11</v>
      </c>
      <c r="L3797" s="417">
        <v>25</v>
      </c>
      <c r="M3797" s="410"/>
      <c r="N3797" s="410" t="s">
        <v>116</v>
      </c>
      <c r="O3797" s="85"/>
      <c r="P3797" s="85"/>
      <c r="Q3797" s="85"/>
      <c r="R3797" s="85"/>
      <c r="S3797" s="85" t="s">
        <v>1768</v>
      </c>
    </row>
    <row r="3798" spans="1:19" ht="14.5" customHeight="1">
      <c r="A3798" s="82" t="str">
        <f t="shared" si="59"/>
        <v>C4880</v>
      </c>
      <c r="B3798" s="410" t="s">
        <v>6773</v>
      </c>
      <c r="C3798" s="410" t="s">
        <v>6774</v>
      </c>
      <c r="D3798" s="410" t="s">
        <v>6028</v>
      </c>
      <c r="E3798" s="410" t="s">
        <v>6777</v>
      </c>
      <c r="F3798" s="410" t="s">
        <v>6778</v>
      </c>
      <c r="G3798" s="416">
        <v>40969</v>
      </c>
      <c r="H3798" s="410" t="s">
        <v>1777</v>
      </c>
      <c r="I3798" s="417">
        <v>25</v>
      </c>
      <c r="J3798" s="417">
        <v>17</v>
      </c>
      <c r="K3798" s="417">
        <v>11</v>
      </c>
      <c r="L3798" s="417">
        <v>31</v>
      </c>
      <c r="M3798" s="410"/>
      <c r="N3798" s="410" t="s">
        <v>116</v>
      </c>
      <c r="O3798" s="85"/>
      <c r="P3798" s="85"/>
      <c r="Q3798" s="85"/>
      <c r="R3798" s="85"/>
      <c r="S3798" s="85" t="s">
        <v>1768</v>
      </c>
    </row>
    <row r="3799" spans="1:19" ht="14.5" customHeight="1">
      <c r="A3799" s="82" t="str">
        <f t="shared" si="59"/>
        <v>C4880</v>
      </c>
      <c r="B3799" s="410" t="s">
        <v>6773</v>
      </c>
      <c r="C3799" s="410" t="s">
        <v>6774</v>
      </c>
      <c r="D3799" s="410" t="s">
        <v>1844</v>
      </c>
      <c r="E3799" s="410" t="s">
        <v>6779</v>
      </c>
      <c r="F3799" s="410" t="s">
        <v>6780</v>
      </c>
      <c r="G3799" s="416">
        <v>45689</v>
      </c>
      <c r="H3799" s="410" t="s">
        <v>606</v>
      </c>
      <c r="I3799" s="417">
        <v>25</v>
      </c>
      <c r="J3799" s="417">
        <v>17</v>
      </c>
      <c r="K3799" s="417">
        <v>11</v>
      </c>
      <c r="L3799" s="417">
        <v>25</v>
      </c>
      <c r="M3799" s="410"/>
      <c r="N3799" s="410" t="s">
        <v>116</v>
      </c>
      <c r="O3799" s="85"/>
      <c r="P3799" s="85"/>
      <c r="Q3799" s="85"/>
      <c r="R3799" s="85"/>
      <c r="S3799" s="85" t="s">
        <v>1768</v>
      </c>
    </row>
    <row r="3800" spans="1:19" ht="14.5" customHeight="1">
      <c r="A3800" s="103" t="str">
        <f t="shared" si="59"/>
        <v>C4880</v>
      </c>
      <c r="B3800" s="414" t="s">
        <v>6773</v>
      </c>
      <c r="C3800" s="414" t="s">
        <v>6774</v>
      </c>
      <c r="D3800" s="414" t="s">
        <v>1844</v>
      </c>
      <c r="E3800" s="414" t="s">
        <v>6775</v>
      </c>
      <c r="F3800" s="414" t="s">
        <v>6776</v>
      </c>
      <c r="G3800" s="418">
        <v>45689</v>
      </c>
      <c r="H3800" s="414" t="s">
        <v>606</v>
      </c>
      <c r="I3800" s="419">
        <v>11</v>
      </c>
      <c r="J3800" s="419">
        <v>25</v>
      </c>
      <c r="K3800" s="419">
        <v>17</v>
      </c>
      <c r="L3800" s="419">
        <v>25</v>
      </c>
      <c r="M3800" s="414"/>
      <c r="N3800" s="414" t="s">
        <v>116</v>
      </c>
      <c r="O3800" s="103"/>
      <c r="P3800" s="103"/>
      <c r="Q3800" s="103"/>
      <c r="R3800" s="103"/>
      <c r="S3800" s="103" t="s">
        <v>1768</v>
      </c>
    </row>
    <row r="3801" spans="1:19" ht="14.5" customHeight="1">
      <c r="A3801" s="103" t="str">
        <f t="shared" si="59"/>
        <v>C4880</v>
      </c>
      <c r="B3801" s="414" t="s">
        <v>6773</v>
      </c>
      <c r="C3801" s="414" t="s">
        <v>6774</v>
      </c>
      <c r="D3801" s="414" t="s">
        <v>6028</v>
      </c>
      <c r="E3801" s="414" t="s">
        <v>6777</v>
      </c>
      <c r="F3801" s="414" t="s">
        <v>6778</v>
      </c>
      <c r="G3801" s="418">
        <v>40969</v>
      </c>
      <c r="H3801" s="414" t="s">
        <v>1777</v>
      </c>
      <c r="I3801" s="419">
        <v>11</v>
      </c>
      <c r="J3801" s="419">
        <v>25</v>
      </c>
      <c r="K3801" s="419">
        <v>17</v>
      </c>
      <c r="L3801" s="419">
        <v>31</v>
      </c>
      <c r="M3801" s="414"/>
      <c r="N3801" s="414" t="s">
        <v>116</v>
      </c>
      <c r="O3801" s="103"/>
      <c r="P3801" s="103"/>
      <c r="Q3801" s="103"/>
      <c r="R3801" s="103"/>
      <c r="S3801" s="103" t="s">
        <v>1768</v>
      </c>
    </row>
    <row r="3802" spans="1:19" ht="14.5" customHeight="1">
      <c r="A3802" s="103" t="str">
        <f t="shared" si="59"/>
        <v>C4880</v>
      </c>
      <c r="B3802" s="414" t="s">
        <v>6773</v>
      </c>
      <c r="C3802" s="414" t="s">
        <v>6774</v>
      </c>
      <c r="D3802" s="414" t="s">
        <v>1844</v>
      </c>
      <c r="E3802" s="414" t="s">
        <v>6779</v>
      </c>
      <c r="F3802" s="414" t="s">
        <v>6780</v>
      </c>
      <c r="G3802" s="418">
        <v>45689</v>
      </c>
      <c r="H3802" s="414" t="s">
        <v>606</v>
      </c>
      <c r="I3802" s="419">
        <v>11</v>
      </c>
      <c r="J3802" s="419">
        <v>25</v>
      </c>
      <c r="K3802" s="419">
        <v>17</v>
      </c>
      <c r="L3802" s="419">
        <v>25</v>
      </c>
      <c r="M3802" s="414"/>
      <c r="N3802" s="414" t="s">
        <v>116</v>
      </c>
      <c r="O3802" s="103"/>
      <c r="P3802" s="103"/>
      <c r="Q3802" s="103"/>
      <c r="R3802" s="103"/>
      <c r="S3802" s="103" t="s">
        <v>1768</v>
      </c>
    </row>
    <row r="3803" spans="1:19" ht="14.5" customHeight="1">
      <c r="A3803" s="82" t="str">
        <f t="shared" si="59"/>
        <v>C4900</v>
      </c>
      <c r="B3803" s="432" t="s">
        <v>6781</v>
      </c>
      <c r="C3803" s="433" t="s">
        <v>6782</v>
      </c>
      <c r="D3803" s="422"/>
      <c r="E3803" s="422"/>
      <c r="F3803" s="422"/>
      <c r="G3803" s="422"/>
      <c r="H3803" s="422"/>
      <c r="I3803" s="423">
        <v>0</v>
      </c>
      <c r="J3803" s="423">
        <v>0</v>
      </c>
      <c r="K3803" s="423">
        <v>0</v>
      </c>
      <c r="L3803" s="412"/>
      <c r="M3803" s="412"/>
      <c r="N3803" s="412"/>
      <c r="O3803" s="85"/>
      <c r="P3803" s="85"/>
      <c r="Q3803" s="85"/>
      <c r="R3803" s="85"/>
      <c r="S3803" s="85"/>
    </row>
    <row r="3804" spans="1:19" ht="14.5" customHeight="1">
      <c r="A3804" s="103" t="str">
        <f t="shared" si="59"/>
        <v>C4900</v>
      </c>
      <c r="B3804" s="434" t="s">
        <v>6781</v>
      </c>
      <c r="C3804" s="435" t="s">
        <v>6782</v>
      </c>
      <c r="D3804" s="426"/>
      <c r="E3804" s="426"/>
      <c r="F3804" s="426"/>
      <c r="G3804" s="426"/>
      <c r="H3804" s="426"/>
      <c r="I3804" s="427">
        <v>0</v>
      </c>
      <c r="J3804" s="427">
        <v>0</v>
      </c>
      <c r="K3804" s="427">
        <v>0</v>
      </c>
      <c r="L3804" s="413"/>
      <c r="M3804" s="413"/>
      <c r="N3804" s="413"/>
      <c r="O3804" s="103"/>
      <c r="P3804" s="103"/>
      <c r="Q3804" s="103"/>
      <c r="R3804" s="103"/>
      <c r="S3804" s="103"/>
    </row>
    <row r="3805" spans="1:19" ht="14.5" customHeight="1">
      <c r="A3805" s="82" t="str">
        <f t="shared" si="59"/>
        <v>C4900</v>
      </c>
      <c r="B3805" s="410" t="s">
        <v>6783</v>
      </c>
      <c r="C3805" s="410" t="s">
        <v>6784</v>
      </c>
      <c r="D3805" s="410" t="s">
        <v>1813</v>
      </c>
      <c r="E3805" s="410" t="s">
        <v>6785</v>
      </c>
      <c r="F3805" s="410" t="s">
        <v>6786</v>
      </c>
      <c r="G3805" s="416">
        <v>45658</v>
      </c>
      <c r="H3805" s="410" t="s">
        <v>606</v>
      </c>
      <c r="I3805" s="417">
        <v>0</v>
      </c>
      <c r="J3805" s="417">
        <v>0</v>
      </c>
      <c r="K3805" s="417">
        <v>0</v>
      </c>
      <c r="L3805" s="417">
        <v>600</v>
      </c>
      <c r="M3805" s="410"/>
      <c r="N3805" s="410" t="s">
        <v>116</v>
      </c>
      <c r="O3805" s="85"/>
      <c r="P3805" s="85"/>
      <c r="Q3805" s="85"/>
      <c r="R3805" s="85"/>
      <c r="S3805" s="85" t="s">
        <v>1768</v>
      </c>
    </row>
    <row r="3806" spans="1:19" ht="14.5" customHeight="1">
      <c r="A3806" s="103" t="str">
        <f t="shared" si="59"/>
        <v>C4900</v>
      </c>
      <c r="B3806" s="414" t="s">
        <v>6783</v>
      </c>
      <c r="C3806" s="414" t="s">
        <v>6784</v>
      </c>
      <c r="D3806" s="414" t="s">
        <v>1813</v>
      </c>
      <c r="E3806" s="414" t="s">
        <v>6785</v>
      </c>
      <c r="F3806" s="414" t="s">
        <v>6786</v>
      </c>
      <c r="G3806" s="418">
        <v>45658</v>
      </c>
      <c r="H3806" s="414" t="s">
        <v>606</v>
      </c>
      <c r="I3806" s="419">
        <v>0</v>
      </c>
      <c r="J3806" s="419">
        <v>0</v>
      </c>
      <c r="K3806" s="419">
        <v>0</v>
      </c>
      <c r="L3806" s="419">
        <v>600</v>
      </c>
      <c r="M3806" s="414"/>
      <c r="N3806" s="414" t="s">
        <v>116</v>
      </c>
      <c r="O3806" s="103"/>
      <c r="P3806" s="103"/>
      <c r="Q3806" s="103"/>
      <c r="R3806" s="103"/>
      <c r="S3806" s="103" t="s">
        <v>1768</v>
      </c>
    </row>
    <row r="3807" spans="1:19" ht="14.5" customHeight="1">
      <c r="A3807" s="82" t="str">
        <f t="shared" si="59"/>
        <v>C4901</v>
      </c>
      <c r="B3807" s="410" t="s">
        <v>6787</v>
      </c>
      <c r="C3807" s="410" t="s">
        <v>6788</v>
      </c>
      <c r="D3807" s="410" t="s">
        <v>1813</v>
      </c>
      <c r="E3807" s="410" t="s">
        <v>6789</v>
      </c>
      <c r="F3807" s="410" t="s">
        <v>6790</v>
      </c>
      <c r="G3807" s="416">
        <v>36495</v>
      </c>
      <c r="H3807" s="410" t="s">
        <v>606</v>
      </c>
      <c r="I3807" s="67">
        <v>240</v>
      </c>
      <c r="J3807" s="67">
        <v>48</v>
      </c>
      <c r="K3807" s="67">
        <v>13</v>
      </c>
      <c r="L3807" s="67">
        <v>2942</v>
      </c>
      <c r="M3807" s="410"/>
      <c r="N3807" s="410" t="s">
        <v>116</v>
      </c>
      <c r="O3807" s="85"/>
      <c r="P3807" s="85"/>
      <c r="Q3807" s="85"/>
      <c r="R3807" s="85"/>
      <c r="S3807" s="85" t="s">
        <v>1768</v>
      </c>
    </row>
    <row r="3808" spans="1:19" ht="14.5" customHeight="1">
      <c r="A3808" s="103" t="str">
        <f t="shared" si="59"/>
        <v>C4901</v>
      </c>
      <c r="B3808" s="414" t="s">
        <v>6787</v>
      </c>
      <c r="C3808" s="414" t="s">
        <v>6788</v>
      </c>
      <c r="D3808" s="414" t="s">
        <v>1813</v>
      </c>
      <c r="E3808" s="414" t="s">
        <v>6789</v>
      </c>
      <c r="F3808" s="414" t="s">
        <v>6790</v>
      </c>
      <c r="G3808" s="418">
        <v>36495</v>
      </c>
      <c r="H3808" s="414" t="s">
        <v>606</v>
      </c>
      <c r="I3808" s="419">
        <v>13</v>
      </c>
      <c r="J3808" s="419">
        <v>240</v>
      </c>
      <c r="K3808" s="419">
        <v>48</v>
      </c>
      <c r="L3808" s="419">
        <v>2942</v>
      </c>
      <c r="M3808" s="414"/>
      <c r="N3808" s="414" t="s">
        <v>116</v>
      </c>
      <c r="O3808" s="103"/>
      <c r="P3808" s="103"/>
      <c r="Q3808" s="103"/>
      <c r="R3808" s="103"/>
      <c r="S3808" s="103" t="s">
        <v>1768</v>
      </c>
    </row>
    <row r="3809" spans="1:19" ht="14.5" customHeight="1">
      <c r="A3809" s="82" t="str">
        <f t="shared" si="59"/>
        <v>C4915</v>
      </c>
      <c r="B3809" s="432" t="s">
        <v>981</v>
      </c>
      <c r="C3809" s="433" t="s">
        <v>6791</v>
      </c>
      <c r="D3809" s="422"/>
      <c r="E3809" s="422"/>
      <c r="F3809" s="422"/>
      <c r="G3809" s="422"/>
      <c r="H3809" s="422"/>
      <c r="I3809" s="82">
        <v>0</v>
      </c>
      <c r="J3809" s="82">
        <v>0</v>
      </c>
      <c r="K3809" s="82">
        <v>0</v>
      </c>
      <c r="L3809" s="85"/>
      <c r="M3809" s="412"/>
      <c r="N3809" s="412"/>
      <c r="O3809" s="85"/>
      <c r="P3809" s="85"/>
      <c r="Q3809" s="85"/>
      <c r="R3809" s="85"/>
      <c r="S3809" s="85"/>
    </row>
    <row r="3810" spans="1:19" ht="14.5" customHeight="1">
      <c r="A3810" s="103" t="str">
        <f t="shared" si="59"/>
        <v>C4915</v>
      </c>
      <c r="B3810" s="434" t="s">
        <v>981</v>
      </c>
      <c r="C3810" s="435" t="s">
        <v>6791</v>
      </c>
      <c r="D3810" s="426"/>
      <c r="E3810" s="426"/>
      <c r="F3810" s="426"/>
      <c r="G3810" s="426"/>
      <c r="H3810" s="426"/>
      <c r="I3810" s="427">
        <v>0</v>
      </c>
      <c r="J3810" s="427">
        <v>0</v>
      </c>
      <c r="K3810" s="427">
        <v>0</v>
      </c>
      <c r="L3810" s="413"/>
      <c r="M3810" s="413"/>
      <c r="N3810" s="413"/>
      <c r="O3810" s="103"/>
      <c r="P3810" s="103"/>
      <c r="Q3810" s="103"/>
      <c r="R3810" s="103"/>
      <c r="S3810" s="103"/>
    </row>
    <row r="3811" spans="1:19" ht="14.5" customHeight="1">
      <c r="A3811" s="82" t="str">
        <f t="shared" si="59"/>
        <v>C4915</v>
      </c>
      <c r="B3811" s="410" t="s">
        <v>6792</v>
      </c>
      <c r="C3811" s="410" t="s">
        <v>6793</v>
      </c>
      <c r="D3811" s="410" t="s">
        <v>1813</v>
      </c>
      <c r="E3811" s="410" t="s">
        <v>6794</v>
      </c>
      <c r="F3811" s="410" t="s">
        <v>6795</v>
      </c>
      <c r="G3811" s="416">
        <v>46722</v>
      </c>
      <c r="H3811" s="410" t="s">
        <v>606</v>
      </c>
      <c r="I3811" s="417">
        <v>0</v>
      </c>
      <c r="J3811" s="417">
        <v>0</v>
      </c>
      <c r="K3811" s="417">
        <v>0</v>
      </c>
      <c r="L3811" s="417">
        <v>1</v>
      </c>
      <c r="M3811" s="410"/>
      <c r="N3811" s="410" t="s">
        <v>116</v>
      </c>
      <c r="O3811" s="85"/>
      <c r="P3811" s="85"/>
      <c r="Q3811" s="85"/>
      <c r="R3811" s="85"/>
      <c r="S3811" s="85" t="s">
        <v>1768</v>
      </c>
    </row>
    <row r="3812" spans="1:19" ht="14.5" customHeight="1">
      <c r="A3812" s="82" t="str">
        <f t="shared" si="59"/>
        <v>C4915</v>
      </c>
      <c r="B3812" s="410" t="s">
        <v>6792</v>
      </c>
      <c r="C3812" s="410" t="s">
        <v>6793</v>
      </c>
      <c r="D3812" s="410" t="s">
        <v>1813</v>
      </c>
      <c r="E3812" s="410" t="s">
        <v>6796</v>
      </c>
      <c r="F3812" s="410" t="s">
        <v>6797</v>
      </c>
      <c r="G3812" s="416">
        <v>41852</v>
      </c>
      <c r="H3812" s="410" t="s">
        <v>1777</v>
      </c>
      <c r="I3812" s="417">
        <v>0</v>
      </c>
      <c r="J3812" s="417">
        <v>0</v>
      </c>
      <c r="K3812" s="417">
        <v>0</v>
      </c>
      <c r="L3812" s="417">
        <v>1</v>
      </c>
      <c r="M3812" s="410"/>
      <c r="N3812" s="410" t="s">
        <v>116</v>
      </c>
      <c r="O3812" s="85"/>
      <c r="P3812" s="85"/>
      <c r="Q3812" s="85"/>
      <c r="R3812" s="85"/>
      <c r="S3812" s="85" t="s">
        <v>1768</v>
      </c>
    </row>
    <row r="3813" spans="1:19" ht="14.5" customHeight="1">
      <c r="A3813" s="82" t="str">
        <f t="shared" si="59"/>
        <v>C4915</v>
      </c>
      <c r="B3813" s="410" t="s">
        <v>6792</v>
      </c>
      <c r="C3813" s="410" t="s">
        <v>6793</v>
      </c>
      <c r="D3813" s="410" t="s">
        <v>1813</v>
      </c>
      <c r="E3813" s="410" t="s">
        <v>6798</v>
      </c>
      <c r="F3813" s="410" t="s">
        <v>6799</v>
      </c>
      <c r="G3813" s="416">
        <v>46722</v>
      </c>
      <c r="H3813" s="410" t="s">
        <v>606</v>
      </c>
      <c r="I3813" s="417">
        <v>0</v>
      </c>
      <c r="J3813" s="417">
        <v>0</v>
      </c>
      <c r="K3813" s="417">
        <v>0</v>
      </c>
      <c r="L3813" s="417">
        <v>1</v>
      </c>
      <c r="M3813" s="410"/>
      <c r="N3813" s="410" t="s">
        <v>116</v>
      </c>
      <c r="O3813" s="85"/>
      <c r="P3813" s="85"/>
      <c r="Q3813" s="85"/>
      <c r="R3813" s="85"/>
      <c r="S3813" s="85" t="s">
        <v>1768</v>
      </c>
    </row>
    <row r="3814" spans="1:19" ht="14.5" customHeight="1">
      <c r="A3814" s="82" t="str">
        <f t="shared" si="59"/>
        <v>C4915</v>
      </c>
      <c r="B3814" s="410" t="s">
        <v>6792</v>
      </c>
      <c r="C3814" s="410" t="s">
        <v>6793</v>
      </c>
      <c r="D3814" s="410" t="s">
        <v>1813</v>
      </c>
      <c r="E3814" s="410" t="s">
        <v>6800</v>
      </c>
      <c r="F3814" s="410" t="s">
        <v>6801</v>
      </c>
      <c r="G3814" s="416">
        <v>46722</v>
      </c>
      <c r="H3814" s="410" t="s">
        <v>606</v>
      </c>
      <c r="I3814" s="417">
        <v>0</v>
      </c>
      <c r="J3814" s="417">
        <v>0</v>
      </c>
      <c r="K3814" s="417">
        <v>0</v>
      </c>
      <c r="L3814" s="417">
        <v>1</v>
      </c>
      <c r="M3814" s="410"/>
      <c r="N3814" s="410" t="s">
        <v>116</v>
      </c>
      <c r="O3814" s="85"/>
      <c r="P3814" s="85"/>
      <c r="Q3814" s="85"/>
      <c r="R3814" s="85"/>
      <c r="S3814" s="85" t="s">
        <v>1768</v>
      </c>
    </row>
    <row r="3815" spans="1:19" ht="14.5" customHeight="1">
      <c r="A3815" s="82" t="str">
        <f t="shared" si="59"/>
        <v>C4915</v>
      </c>
      <c r="B3815" s="410" t="s">
        <v>6792</v>
      </c>
      <c r="C3815" s="410" t="s">
        <v>6793</v>
      </c>
      <c r="D3815" s="410" t="s">
        <v>1813</v>
      </c>
      <c r="E3815" s="410" t="s">
        <v>6802</v>
      </c>
      <c r="F3815" s="410" t="s">
        <v>6803</v>
      </c>
      <c r="G3815" s="416">
        <v>46722</v>
      </c>
      <c r="H3815" s="410" t="s">
        <v>606</v>
      </c>
      <c r="I3815" s="417">
        <v>0</v>
      </c>
      <c r="J3815" s="417">
        <v>0</v>
      </c>
      <c r="K3815" s="417">
        <v>0</v>
      </c>
      <c r="L3815" s="417">
        <v>1</v>
      </c>
      <c r="M3815" s="410"/>
      <c r="N3815" s="410" t="s">
        <v>116</v>
      </c>
      <c r="O3815" s="85"/>
      <c r="P3815" s="85"/>
      <c r="Q3815" s="85"/>
      <c r="R3815" s="85"/>
      <c r="S3815" s="85" t="s">
        <v>1768</v>
      </c>
    </row>
    <row r="3816" spans="1:19" ht="14.5" customHeight="1">
      <c r="A3816" s="82" t="str">
        <f t="shared" si="59"/>
        <v>C4915</v>
      </c>
      <c r="B3816" s="410" t="s">
        <v>6792</v>
      </c>
      <c r="C3816" s="410" t="s">
        <v>6793</v>
      </c>
      <c r="D3816" s="410" t="s">
        <v>1813</v>
      </c>
      <c r="E3816" s="410" t="s">
        <v>6804</v>
      </c>
      <c r="F3816" s="410" t="s">
        <v>6805</v>
      </c>
      <c r="G3816" s="416">
        <v>44166</v>
      </c>
      <c r="H3816" s="410" t="s">
        <v>606</v>
      </c>
      <c r="I3816" s="417">
        <v>0</v>
      </c>
      <c r="J3816" s="417">
        <v>0</v>
      </c>
      <c r="K3816" s="417">
        <v>0</v>
      </c>
      <c r="L3816" s="417">
        <v>0</v>
      </c>
      <c r="M3816" s="410"/>
      <c r="N3816" s="410" t="s">
        <v>116</v>
      </c>
      <c r="O3816" s="85"/>
      <c r="P3816" s="85"/>
      <c r="Q3816" s="85"/>
      <c r="R3816" s="85"/>
      <c r="S3816" s="85" t="s">
        <v>1768</v>
      </c>
    </row>
    <row r="3817" spans="1:19" ht="14.5" customHeight="1">
      <c r="A3817" s="82" t="str">
        <f t="shared" si="59"/>
        <v>C4915</v>
      </c>
      <c r="B3817" s="410" t="s">
        <v>6792</v>
      </c>
      <c r="C3817" s="410" t="s">
        <v>6793</v>
      </c>
      <c r="D3817" s="410" t="s">
        <v>1813</v>
      </c>
      <c r="E3817" s="410" t="s">
        <v>6806</v>
      </c>
      <c r="F3817" s="410" t="s">
        <v>6807</v>
      </c>
      <c r="G3817" s="416">
        <v>44166</v>
      </c>
      <c r="H3817" s="410" t="s">
        <v>606</v>
      </c>
      <c r="I3817" s="417">
        <v>0</v>
      </c>
      <c r="J3817" s="417">
        <v>0</v>
      </c>
      <c r="K3817" s="417">
        <v>0</v>
      </c>
      <c r="L3817" s="417">
        <v>0</v>
      </c>
      <c r="M3817" s="410"/>
      <c r="N3817" s="410" t="s">
        <v>116</v>
      </c>
      <c r="O3817" s="85"/>
      <c r="P3817" s="85"/>
      <c r="Q3817" s="85"/>
      <c r="R3817" s="85"/>
      <c r="S3817" s="85" t="s">
        <v>1768</v>
      </c>
    </row>
    <row r="3818" spans="1:19" ht="14.5" customHeight="1">
      <c r="A3818" s="82" t="str">
        <f t="shared" si="59"/>
        <v>C4915</v>
      </c>
      <c r="B3818" s="410" t="s">
        <v>6792</v>
      </c>
      <c r="C3818" s="410" t="s">
        <v>6793</v>
      </c>
      <c r="D3818" s="410" t="s">
        <v>1813</v>
      </c>
      <c r="E3818" s="410" t="s">
        <v>6808</v>
      </c>
      <c r="F3818" s="410" t="s">
        <v>6809</v>
      </c>
      <c r="G3818" s="416">
        <v>44166</v>
      </c>
      <c r="H3818" s="410" t="s">
        <v>606</v>
      </c>
      <c r="I3818" s="417">
        <v>0</v>
      </c>
      <c r="J3818" s="417">
        <v>0</v>
      </c>
      <c r="K3818" s="417">
        <v>0</v>
      </c>
      <c r="L3818" s="417">
        <v>0</v>
      </c>
      <c r="M3818" s="410"/>
      <c r="N3818" s="410" t="s">
        <v>116</v>
      </c>
      <c r="O3818" s="85"/>
      <c r="P3818" s="85"/>
      <c r="Q3818" s="85"/>
      <c r="R3818" s="85"/>
      <c r="S3818" s="85" t="s">
        <v>1768</v>
      </c>
    </row>
    <row r="3819" spans="1:19" ht="14.5" customHeight="1">
      <c r="A3819" s="82" t="str">
        <f t="shared" si="59"/>
        <v>C4915</v>
      </c>
      <c r="B3819" s="410" t="s">
        <v>6792</v>
      </c>
      <c r="C3819" s="410" t="s">
        <v>6793</v>
      </c>
      <c r="D3819" s="410" t="s">
        <v>1813</v>
      </c>
      <c r="E3819" s="410" t="s">
        <v>6810</v>
      </c>
      <c r="F3819" s="410" t="s">
        <v>6811</v>
      </c>
      <c r="G3819" s="416">
        <v>44166</v>
      </c>
      <c r="H3819" s="410" t="s">
        <v>606</v>
      </c>
      <c r="I3819" s="417">
        <v>0</v>
      </c>
      <c r="J3819" s="417">
        <v>0</v>
      </c>
      <c r="K3819" s="417">
        <v>0</v>
      </c>
      <c r="L3819" s="417">
        <v>0</v>
      </c>
      <c r="M3819" s="410"/>
      <c r="N3819" s="410" t="s">
        <v>116</v>
      </c>
      <c r="O3819" s="85"/>
      <c r="P3819" s="85"/>
      <c r="Q3819" s="85"/>
      <c r="R3819" s="85"/>
      <c r="S3819" s="85" t="s">
        <v>1768</v>
      </c>
    </row>
    <row r="3820" spans="1:19" ht="14.5" customHeight="1">
      <c r="A3820" s="82" t="str">
        <f t="shared" si="59"/>
        <v>C4915</v>
      </c>
      <c r="B3820" s="410" t="s">
        <v>6792</v>
      </c>
      <c r="C3820" s="410" t="s">
        <v>6793</v>
      </c>
      <c r="D3820" s="410" t="s">
        <v>1813</v>
      </c>
      <c r="E3820" s="410" t="s">
        <v>6812</v>
      </c>
      <c r="F3820" s="410" t="s">
        <v>6813</v>
      </c>
      <c r="G3820" s="416">
        <v>44166</v>
      </c>
      <c r="H3820" s="410" t="s">
        <v>606</v>
      </c>
      <c r="I3820" s="417">
        <v>0</v>
      </c>
      <c r="J3820" s="417">
        <v>0</v>
      </c>
      <c r="K3820" s="417">
        <v>0</v>
      </c>
      <c r="L3820" s="417">
        <v>0</v>
      </c>
      <c r="M3820" s="410"/>
      <c r="N3820" s="410" t="s">
        <v>116</v>
      </c>
      <c r="O3820" s="85"/>
      <c r="P3820" s="85"/>
      <c r="Q3820" s="85"/>
      <c r="R3820" s="85"/>
      <c r="S3820" s="85" t="s">
        <v>1768</v>
      </c>
    </row>
    <row r="3821" spans="1:19" ht="14.5" customHeight="1">
      <c r="A3821" s="82" t="str">
        <f t="shared" si="59"/>
        <v>C4915</v>
      </c>
      <c r="B3821" s="410" t="s">
        <v>6792</v>
      </c>
      <c r="C3821" s="410" t="s">
        <v>6793</v>
      </c>
      <c r="D3821" s="410" t="s">
        <v>1813</v>
      </c>
      <c r="E3821" s="410" t="s">
        <v>6814</v>
      </c>
      <c r="F3821" s="410" t="s">
        <v>6815</v>
      </c>
      <c r="G3821" s="416">
        <v>44166</v>
      </c>
      <c r="H3821" s="410" t="s">
        <v>606</v>
      </c>
      <c r="I3821" s="417">
        <v>0</v>
      </c>
      <c r="J3821" s="417">
        <v>0</v>
      </c>
      <c r="K3821" s="417">
        <v>0</v>
      </c>
      <c r="L3821" s="417">
        <v>0</v>
      </c>
      <c r="M3821" s="410"/>
      <c r="N3821" s="410" t="s">
        <v>116</v>
      </c>
      <c r="O3821" s="85"/>
      <c r="P3821" s="85"/>
      <c r="Q3821" s="85"/>
      <c r="R3821" s="85"/>
      <c r="S3821" s="85" t="s">
        <v>1768</v>
      </c>
    </row>
    <row r="3822" spans="1:19" ht="14.5" customHeight="1">
      <c r="A3822" s="82" t="str">
        <f t="shared" si="59"/>
        <v>C4915</v>
      </c>
      <c r="B3822" s="410" t="s">
        <v>6792</v>
      </c>
      <c r="C3822" s="410" t="s">
        <v>6793</v>
      </c>
      <c r="D3822" s="410" t="s">
        <v>1813</v>
      </c>
      <c r="E3822" s="410" t="s">
        <v>6816</v>
      </c>
      <c r="F3822" s="410" t="s">
        <v>6817</v>
      </c>
      <c r="G3822" s="416">
        <v>44166</v>
      </c>
      <c r="H3822" s="410" t="s">
        <v>606</v>
      </c>
      <c r="I3822" s="417">
        <v>0</v>
      </c>
      <c r="J3822" s="417">
        <v>0</v>
      </c>
      <c r="K3822" s="417">
        <v>0</v>
      </c>
      <c r="L3822" s="417">
        <v>0</v>
      </c>
      <c r="M3822" s="410"/>
      <c r="N3822" s="410" t="s">
        <v>116</v>
      </c>
      <c r="O3822" s="85"/>
      <c r="P3822" s="85"/>
      <c r="Q3822" s="85"/>
      <c r="R3822" s="85"/>
      <c r="S3822" s="85" t="s">
        <v>1768</v>
      </c>
    </row>
    <row r="3823" spans="1:19" ht="14.5" customHeight="1">
      <c r="A3823" s="103" t="str">
        <f t="shared" si="59"/>
        <v>C4915</v>
      </c>
      <c r="B3823" s="414" t="s">
        <v>6792</v>
      </c>
      <c r="C3823" s="414" t="s">
        <v>6793</v>
      </c>
      <c r="D3823" s="414" t="s">
        <v>1813</v>
      </c>
      <c r="E3823" s="414" t="s">
        <v>6794</v>
      </c>
      <c r="F3823" s="414" t="s">
        <v>6795</v>
      </c>
      <c r="G3823" s="418">
        <v>46722</v>
      </c>
      <c r="H3823" s="414" t="s">
        <v>606</v>
      </c>
      <c r="I3823" s="419">
        <v>0</v>
      </c>
      <c r="J3823" s="419">
        <v>0</v>
      </c>
      <c r="K3823" s="419">
        <v>0</v>
      </c>
      <c r="L3823" s="419">
        <v>1</v>
      </c>
      <c r="M3823" s="414"/>
      <c r="N3823" s="414" t="s">
        <v>116</v>
      </c>
      <c r="O3823" s="103"/>
      <c r="P3823" s="103"/>
      <c r="Q3823" s="103"/>
      <c r="R3823" s="103"/>
      <c r="S3823" s="103" t="s">
        <v>1768</v>
      </c>
    </row>
    <row r="3824" spans="1:19" ht="14.5" customHeight="1">
      <c r="A3824" s="103" t="str">
        <f t="shared" si="59"/>
        <v>C4915</v>
      </c>
      <c r="B3824" s="414" t="s">
        <v>6792</v>
      </c>
      <c r="C3824" s="414" t="s">
        <v>6793</v>
      </c>
      <c r="D3824" s="414" t="s">
        <v>1813</v>
      </c>
      <c r="E3824" s="414" t="s">
        <v>6796</v>
      </c>
      <c r="F3824" s="414" t="s">
        <v>6797</v>
      </c>
      <c r="G3824" s="418">
        <v>41852</v>
      </c>
      <c r="H3824" s="414" t="s">
        <v>1777</v>
      </c>
      <c r="I3824" s="419">
        <v>0</v>
      </c>
      <c r="J3824" s="419">
        <v>0</v>
      </c>
      <c r="K3824" s="419">
        <v>0</v>
      </c>
      <c r="L3824" s="419">
        <v>1</v>
      </c>
      <c r="M3824" s="414"/>
      <c r="N3824" s="414" t="s">
        <v>116</v>
      </c>
      <c r="O3824" s="103"/>
      <c r="P3824" s="103"/>
      <c r="Q3824" s="103"/>
      <c r="R3824" s="103"/>
      <c r="S3824" s="103" t="s">
        <v>1768</v>
      </c>
    </row>
    <row r="3825" spans="1:19" ht="14.5" customHeight="1">
      <c r="A3825" s="103" t="str">
        <f t="shared" si="59"/>
        <v>C4915</v>
      </c>
      <c r="B3825" s="414" t="s">
        <v>6792</v>
      </c>
      <c r="C3825" s="414" t="s">
        <v>6793</v>
      </c>
      <c r="D3825" s="414" t="s">
        <v>1813</v>
      </c>
      <c r="E3825" s="414" t="s">
        <v>6798</v>
      </c>
      <c r="F3825" s="414" t="s">
        <v>6799</v>
      </c>
      <c r="G3825" s="418">
        <v>46722</v>
      </c>
      <c r="H3825" s="414" t="s">
        <v>606</v>
      </c>
      <c r="I3825" s="419">
        <v>0</v>
      </c>
      <c r="J3825" s="419">
        <v>0</v>
      </c>
      <c r="K3825" s="419">
        <v>0</v>
      </c>
      <c r="L3825" s="419">
        <v>1</v>
      </c>
      <c r="M3825" s="414"/>
      <c r="N3825" s="414" t="s">
        <v>116</v>
      </c>
      <c r="O3825" s="103"/>
      <c r="P3825" s="103"/>
      <c r="Q3825" s="103"/>
      <c r="R3825" s="103"/>
      <c r="S3825" s="103" t="s">
        <v>1768</v>
      </c>
    </row>
    <row r="3826" spans="1:19" ht="14.5" customHeight="1">
      <c r="A3826" s="103" t="str">
        <f t="shared" si="59"/>
        <v>C4915</v>
      </c>
      <c r="B3826" s="414" t="s">
        <v>6792</v>
      </c>
      <c r="C3826" s="414" t="s">
        <v>6793</v>
      </c>
      <c r="D3826" s="414" t="s">
        <v>1813</v>
      </c>
      <c r="E3826" s="414" t="s">
        <v>6800</v>
      </c>
      <c r="F3826" s="414" t="s">
        <v>6801</v>
      </c>
      <c r="G3826" s="418">
        <v>46722</v>
      </c>
      <c r="H3826" s="414" t="s">
        <v>606</v>
      </c>
      <c r="I3826" s="419">
        <v>0</v>
      </c>
      <c r="J3826" s="419">
        <v>0</v>
      </c>
      <c r="K3826" s="419">
        <v>0</v>
      </c>
      <c r="L3826" s="419">
        <v>1</v>
      </c>
      <c r="M3826" s="414"/>
      <c r="N3826" s="414" t="s">
        <v>116</v>
      </c>
      <c r="O3826" s="103"/>
      <c r="P3826" s="103"/>
      <c r="Q3826" s="103"/>
      <c r="R3826" s="103"/>
      <c r="S3826" s="103" t="s">
        <v>1768</v>
      </c>
    </row>
    <row r="3827" spans="1:19" ht="14.5" customHeight="1">
      <c r="A3827" s="103" t="str">
        <f t="shared" si="59"/>
        <v>C4915</v>
      </c>
      <c r="B3827" s="414" t="s">
        <v>6792</v>
      </c>
      <c r="C3827" s="414" t="s">
        <v>6793</v>
      </c>
      <c r="D3827" s="414" t="s">
        <v>1813</v>
      </c>
      <c r="E3827" s="414" t="s">
        <v>6802</v>
      </c>
      <c r="F3827" s="414" t="s">
        <v>6803</v>
      </c>
      <c r="G3827" s="418">
        <v>46722</v>
      </c>
      <c r="H3827" s="414" t="s">
        <v>606</v>
      </c>
      <c r="I3827" s="419">
        <v>0</v>
      </c>
      <c r="J3827" s="419">
        <v>0</v>
      </c>
      <c r="K3827" s="419">
        <v>0</v>
      </c>
      <c r="L3827" s="419">
        <v>1</v>
      </c>
      <c r="M3827" s="414"/>
      <c r="N3827" s="414" t="s">
        <v>116</v>
      </c>
      <c r="O3827" s="103"/>
      <c r="P3827" s="103"/>
      <c r="Q3827" s="103"/>
      <c r="R3827" s="103"/>
      <c r="S3827" s="103" t="s">
        <v>1768</v>
      </c>
    </row>
    <row r="3828" spans="1:19" ht="14.5" customHeight="1">
      <c r="A3828" s="103" t="str">
        <f t="shared" si="59"/>
        <v>C4915</v>
      </c>
      <c r="B3828" s="414" t="s">
        <v>6792</v>
      </c>
      <c r="C3828" s="414" t="s">
        <v>6793</v>
      </c>
      <c r="D3828" s="414" t="s">
        <v>1813</v>
      </c>
      <c r="E3828" s="414" t="s">
        <v>6804</v>
      </c>
      <c r="F3828" s="414" t="s">
        <v>6805</v>
      </c>
      <c r="G3828" s="418">
        <v>44166</v>
      </c>
      <c r="H3828" s="414" t="s">
        <v>606</v>
      </c>
      <c r="I3828" s="419">
        <v>0</v>
      </c>
      <c r="J3828" s="419">
        <v>0</v>
      </c>
      <c r="K3828" s="419">
        <v>0</v>
      </c>
      <c r="L3828" s="419">
        <v>0</v>
      </c>
      <c r="M3828" s="414"/>
      <c r="N3828" s="414" t="s">
        <v>116</v>
      </c>
      <c r="O3828" s="103"/>
      <c r="P3828" s="103"/>
      <c r="Q3828" s="103"/>
      <c r="R3828" s="103"/>
      <c r="S3828" s="103" t="s">
        <v>1768</v>
      </c>
    </row>
    <row r="3829" spans="1:19" ht="14.5" customHeight="1">
      <c r="A3829" s="103" t="str">
        <f t="shared" si="59"/>
        <v>C4915</v>
      </c>
      <c r="B3829" s="414" t="s">
        <v>6792</v>
      </c>
      <c r="C3829" s="414" t="s">
        <v>6793</v>
      </c>
      <c r="D3829" s="414" t="s">
        <v>1813</v>
      </c>
      <c r="E3829" s="414" t="s">
        <v>6806</v>
      </c>
      <c r="F3829" s="414" t="s">
        <v>6807</v>
      </c>
      <c r="G3829" s="418">
        <v>44166</v>
      </c>
      <c r="H3829" s="414" t="s">
        <v>606</v>
      </c>
      <c r="I3829" s="419">
        <v>0</v>
      </c>
      <c r="J3829" s="419">
        <v>0</v>
      </c>
      <c r="K3829" s="419">
        <v>0</v>
      </c>
      <c r="L3829" s="419">
        <v>0</v>
      </c>
      <c r="M3829" s="414"/>
      <c r="N3829" s="414" t="s">
        <v>116</v>
      </c>
      <c r="O3829" s="103"/>
      <c r="P3829" s="103"/>
      <c r="Q3829" s="103"/>
      <c r="R3829" s="103"/>
      <c r="S3829" s="103" t="s">
        <v>1768</v>
      </c>
    </row>
    <row r="3830" spans="1:19" ht="14.5" customHeight="1">
      <c r="A3830" s="103" t="str">
        <f t="shared" si="59"/>
        <v>C4915</v>
      </c>
      <c r="B3830" s="414" t="s">
        <v>6792</v>
      </c>
      <c r="C3830" s="414" t="s">
        <v>6793</v>
      </c>
      <c r="D3830" s="414" t="s">
        <v>1813</v>
      </c>
      <c r="E3830" s="414" t="s">
        <v>6808</v>
      </c>
      <c r="F3830" s="414" t="s">
        <v>6809</v>
      </c>
      <c r="G3830" s="418">
        <v>44166</v>
      </c>
      <c r="H3830" s="414" t="s">
        <v>606</v>
      </c>
      <c r="I3830" s="419">
        <v>0</v>
      </c>
      <c r="J3830" s="419">
        <v>0</v>
      </c>
      <c r="K3830" s="419">
        <v>0</v>
      </c>
      <c r="L3830" s="419">
        <v>0</v>
      </c>
      <c r="M3830" s="414"/>
      <c r="N3830" s="414" t="s">
        <v>116</v>
      </c>
      <c r="O3830" s="103"/>
      <c r="P3830" s="103"/>
      <c r="Q3830" s="103"/>
      <c r="R3830" s="103"/>
      <c r="S3830" s="103" t="s">
        <v>1768</v>
      </c>
    </row>
    <row r="3831" spans="1:19" ht="14.5" customHeight="1">
      <c r="A3831" s="103" t="str">
        <f t="shared" si="59"/>
        <v>C4915</v>
      </c>
      <c r="B3831" s="414" t="s">
        <v>6792</v>
      </c>
      <c r="C3831" s="414" t="s">
        <v>6793</v>
      </c>
      <c r="D3831" s="414" t="s">
        <v>1813</v>
      </c>
      <c r="E3831" s="414" t="s">
        <v>6810</v>
      </c>
      <c r="F3831" s="414" t="s">
        <v>6811</v>
      </c>
      <c r="G3831" s="418">
        <v>44166</v>
      </c>
      <c r="H3831" s="414" t="s">
        <v>606</v>
      </c>
      <c r="I3831" s="419">
        <v>0</v>
      </c>
      <c r="J3831" s="419">
        <v>0</v>
      </c>
      <c r="K3831" s="419">
        <v>0</v>
      </c>
      <c r="L3831" s="419">
        <v>0</v>
      </c>
      <c r="M3831" s="414"/>
      <c r="N3831" s="414" t="s">
        <v>116</v>
      </c>
      <c r="O3831" s="103"/>
      <c r="P3831" s="103"/>
      <c r="Q3831" s="103"/>
      <c r="R3831" s="103"/>
      <c r="S3831" s="103" t="s">
        <v>1768</v>
      </c>
    </row>
    <row r="3832" spans="1:19" ht="14.5" customHeight="1">
      <c r="A3832" s="103" t="str">
        <f t="shared" si="59"/>
        <v>C4915</v>
      </c>
      <c r="B3832" s="414" t="s">
        <v>6792</v>
      </c>
      <c r="C3832" s="414" t="s">
        <v>6793</v>
      </c>
      <c r="D3832" s="414" t="s">
        <v>1813</v>
      </c>
      <c r="E3832" s="414" t="s">
        <v>6812</v>
      </c>
      <c r="F3832" s="414" t="s">
        <v>6813</v>
      </c>
      <c r="G3832" s="418">
        <v>44166</v>
      </c>
      <c r="H3832" s="414" t="s">
        <v>606</v>
      </c>
      <c r="I3832" s="419">
        <v>0</v>
      </c>
      <c r="J3832" s="419">
        <v>0</v>
      </c>
      <c r="K3832" s="419">
        <v>0</v>
      </c>
      <c r="L3832" s="419">
        <v>0</v>
      </c>
      <c r="M3832" s="414"/>
      <c r="N3832" s="414" t="s">
        <v>116</v>
      </c>
      <c r="O3832" s="103"/>
      <c r="P3832" s="103"/>
      <c r="Q3832" s="103"/>
      <c r="R3832" s="103"/>
      <c r="S3832" s="103" t="s">
        <v>1768</v>
      </c>
    </row>
    <row r="3833" spans="1:19" ht="14.5" customHeight="1">
      <c r="A3833" s="103" t="str">
        <f t="shared" si="59"/>
        <v>C4915</v>
      </c>
      <c r="B3833" s="414" t="s">
        <v>6792</v>
      </c>
      <c r="C3833" s="414" t="s">
        <v>6793</v>
      </c>
      <c r="D3833" s="414" t="s">
        <v>1813</v>
      </c>
      <c r="E3833" s="414" t="s">
        <v>6814</v>
      </c>
      <c r="F3833" s="414" t="s">
        <v>6815</v>
      </c>
      <c r="G3833" s="418">
        <v>44166</v>
      </c>
      <c r="H3833" s="414" t="s">
        <v>606</v>
      </c>
      <c r="I3833" s="419">
        <v>0</v>
      </c>
      <c r="J3833" s="419">
        <v>0</v>
      </c>
      <c r="K3833" s="419">
        <v>0</v>
      </c>
      <c r="L3833" s="419">
        <v>0</v>
      </c>
      <c r="M3833" s="414"/>
      <c r="N3833" s="414" t="s">
        <v>116</v>
      </c>
      <c r="O3833" s="103"/>
      <c r="P3833" s="103"/>
      <c r="Q3833" s="103"/>
      <c r="R3833" s="103"/>
      <c r="S3833" s="103" t="s">
        <v>1768</v>
      </c>
    </row>
    <row r="3834" spans="1:19" ht="14.5" customHeight="1">
      <c r="A3834" s="103" t="str">
        <f t="shared" si="59"/>
        <v>C4915</v>
      </c>
      <c r="B3834" s="414" t="s">
        <v>6792</v>
      </c>
      <c r="C3834" s="414" t="s">
        <v>6793</v>
      </c>
      <c r="D3834" s="414" t="s">
        <v>1813</v>
      </c>
      <c r="E3834" s="414" t="s">
        <v>6816</v>
      </c>
      <c r="F3834" s="414" t="s">
        <v>6817</v>
      </c>
      <c r="G3834" s="418">
        <v>44166</v>
      </c>
      <c r="H3834" s="414" t="s">
        <v>606</v>
      </c>
      <c r="I3834" s="419">
        <v>0</v>
      </c>
      <c r="J3834" s="419">
        <v>0</v>
      </c>
      <c r="K3834" s="419">
        <v>0</v>
      </c>
      <c r="L3834" s="419">
        <v>0</v>
      </c>
      <c r="M3834" s="414"/>
      <c r="N3834" s="414" t="s">
        <v>116</v>
      </c>
      <c r="O3834" s="103"/>
      <c r="P3834" s="103"/>
      <c r="Q3834" s="103"/>
      <c r="R3834" s="103"/>
      <c r="S3834" s="103" t="s">
        <v>1768</v>
      </c>
    </row>
    <row r="3835" spans="1:19" ht="14.5" customHeight="1">
      <c r="A3835" s="82" t="str">
        <f t="shared" si="59"/>
        <v>C4950</v>
      </c>
      <c r="B3835" s="410" t="s">
        <v>6818</v>
      </c>
      <c r="C3835" s="410" t="s">
        <v>6819</v>
      </c>
      <c r="D3835" s="410" t="s">
        <v>1813</v>
      </c>
      <c r="E3835" s="410" t="s">
        <v>6820</v>
      </c>
      <c r="F3835" s="410" t="s">
        <v>6821</v>
      </c>
      <c r="G3835" s="416">
        <v>42370</v>
      </c>
      <c r="H3835" s="410" t="s">
        <v>606</v>
      </c>
      <c r="I3835" s="417">
        <v>12</v>
      </c>
      <c r="J3835" s="417">
        <v>8</v>
      </c>
      <c r="K3835" s="417">
        <v>8</v>
      </c>
      <c r="L3835" s="417">
        <v>17</v>
      </c>
      <c r="M3835" s="410"/>
      <c r="N3835" s="410" t="s">
        <v>116</v>
      </c>
      <c r="O3835" s="85"/>
      <c r="P3835" s="85"/>
      <c r="Q3835" s="85"/>
      <c r="R3835" s="85"/>
      <c r="S3835" s="85" t="s">
        <v>1768</v>
      </c>
    </row>
    <row r="3836" spans="1:19" ht="14.5" customHeight="1">
      <c r="A3836" s="103" t="str">
        <f t="shared" si="59"/>
        <v>C4950</v>
      </c>
      <c r="B3836" s="414" t="s">
        <v>6818</v>
      </c>
      <c r="C3836" s="414" t="s">
        <v>6819</v>
      </c>
      <c r="D3836" s="414" t="s">
        <v>1813</v>
      </c>
      <c r="E3836" s="414" t="s">
        <v>6820</v>
      </c>
      <c r="F3836" s="414" t="s">
        <v>6821</v>
      </c>
      <c r="G3836" s="418">
        <v>42370</v>
      </c>
      <c r="H3836" s="414" t="s">
        <v>606</v>
      </c>
      <c r="I3836" s="419">
        <v>8</v>
      </c>
      <c r="J3836" s="419">
        <v>12</v>
      </c>
      <c r="K3836" s="419">
        <v>8</v>
      </c>
      <c r="L3836" s="419">
        <v>17</v>
      </c>
      <c r="M3836" s="414"/>
      <c r="N3836" s="414" t="s">
        <v>116</v>
      </c>
      <c r="O3836" s="103"/>
      <c r="P3836" s="103"/>
      <c r="Q3836" s="103"/>
      <c r="R3836" s="103"/>
      <c r="S3836" s="103" t="s">
        <v>1768</v>
      </c>
    </row>
    <row r="3837" spans="1:19" ht="14.5" customHeight="1">
      <c r="A3837" s="82" t="str">
        <f t="shared" si="59"/>
        <v>C4960</v>
      </c>
      <c r="B3837" s="410" t="s">
        <v>6822</v>
      </c>
      <c r="C3837" s="410" t="s">
        <v>6823</v>
      </c>
      <c r="D3837" s="410" t="s">
        <v>5946</v>
      </c>
      <c r="E3837" s="410" t="s">
        <v>6824</v>
      </c>
      <c r="F3837" s="410" t="s">
        <v>6825</v>
      </c>
      <c r="G3837" s="416">
        <v>39814</v>
      </c>
      <c r="H3837" s="410" t="s">
        <v>1777</v>
      </c>
      <c r="I3837" s="417">
        <v>16</v>
      </c>
      <c r="J3837" s="417">
        <v>12</v>
      </c>
      <c r="K3837" s="417">
        <v>10</v>
      </c>
      <c r="L3837" s="417">
        <v>105</v>
      </c>
      <c r="M3837" s="410"/>
      <c r="N3837" s="410" t="s">
        <v>116</v>
      </c>
      <c r="O3837" s="85"/>
      <c r="P3837" s="85"/>
      <c r="Q3837" s="85"/>
      <c r="R3837" s="85"/>
      <c r="S3837" s="85" t="s">
        <v>1768</v>
      </c>
    </row>
    <row r="3838" spans="1:19" ht="14.5" customHeight="1">
      <c r="A3838" s="82" t="str">
        <f t="shared" si="59"/>
        <v>C4960</v>
      </c>
      <c r="B3838" s="410" t="s">
        <v>6822</v>
      </c>
      <c r="C3838" s="410" t="s">
        <v>6823</v>
      </c>
      <c r="D3838" s="410" t="s">
        <v>1813</v>
      </c>
      <c r="E3838" s="410" t="s">
        <v>6826</v>
      </c>
      <c r="F3838" s="410" t="s">
        <v>6827</v>
      </c>
      <c r="G3838" s="416">
        <v>42370</v>
      </c>
      <c r="H3838" s="410" t="s">
        <v>606</v>
      </c>
      <c r="I3838" s="417">
        <v>16</v>
      </c>
      <c r="J3838" s="417">
        <v>12</v>
      </c>
      <c r="K3838" s="417">
        <v>10</v>
      </c>
      <c r="L3838" s="417">
        <v>47</v>
      </c>
      <c r="M3838" s="410"/>
      <c r="N3838" s="410" t="s">
        <v>116</v>
      </c>
      <c r="O3838" s="85"/>
      <c r="P3838" s="85"/>
      <c r="Q3838" s="85"/>
      <c r="R3838" s="85"/>
      <c r="S3838" s="85" t="s">
        <v>1768</v>
      </c>
    </row>
    <row r="3839" spans="1:19" ht="14.5" customHeight="1">
      <c r="A3839" s="103" t="str">
        <f t="shared" si="59"/>
        <v>C4960</v>
      </c>
      <c r="B3839" s="414" t="s">
        <v>6822</v>
      </c>
      <c r="C3839" s="414" t="s">
        <v>6823</v>
      </c>
      <c r="D3839" s="414" t="s">
        <v>5946</v>
      </c>
      <c r="E3839" s="414" t="s">
        <v>6824</v>
      </c>
      <c r="F3839" s="414" t="s">
        <v>6825</v>
      </c>
      <c r="G3839" s="418">
        <v>39814</v>
      </c>
      <c r="H3839" s="414" t="s">
        <v>1777</v>
      </c>
      <c r="I3839" s="419">
        <v>10</v>
      </c>
      <c r="J3839" s="419">
        <v>16</v>
      </c>
      <c r="K3839" s="419">
        <v>12</v>
      </c>
      <c r="L3839" s="419">
        <v>105</v>
      </c>
      <c r="M3839" s="414"/>
      <c r="N3839" s="414" t="s">
        <v>116</v>
      </c>
      <c r="O3839" s="103"/>
      <c r="P3839" s="103"/>
      <c r="Q3839" s="103"/>
      <c r="R3839" s="103"/>
      <c r="S3839" s="103" t="s">
        <v>1768</v>
      </c>
    </row>
    <row r="3840" spans="1:19" ht="14.5" customHeight="1">
      <c r="A3840" s="103" t="str">
        <f t="shared" si="59"/>
        <v>C4960</v>
      </c>
      <c r="B3840" s="414" t="s">
        <v>6822</v>
      </c>
      <c r="C3840" s="414" t="s">
        <v>6823</v>
      </c>
      <c r="D3840" s="414" t="s">
        <v>1813</v>
      </c>
      <c r="E3840" s="414" t="s">
        <v>6826</v>
      </c>
      <c r="F3840" s="414" t="s">
        <v>6827</v>
      </c>
      <c r="G3840" s="418">
        <v>42370</v>
      </c>
      <c r="H3840" s="414" t="s">
        <v>606</v>
      </c>
      <c r="I3840" s="419">
        <v>10</v>
      </c>
      <c r="J3840" s="419">
        <v>16</v>
      </c>
      <c r="K3840" s="419">
        <v>12</v>
      </c>
      <c r="L3840" s="419">
        <v>47</v>
      </c>
      <c r="M3840" s="414"/>
      <c r="N3840" s="414" t="s">
        <v>116</v>
      </c>
      <c r="O3840" s="103"/>
      <c r="P3840" s="103"/>
      <c r="Q3840" s="103"/>
      <c r="R3840" s="103"/>
      <c r="S3840" s="103" t="s">
        <v>1768</v>
      </c>
    </row>
    <row r="3841" spans="1:19" ht="14.5" customHeight="1">
      <c r="A3841" s="82" t="str">
        <f t="shared" si="59"/>
        <v>C4970</v>
      </c>
      <c r="B3841" s="410" t="s">
        <v>6828</v>
      </c>
      <c r="C3841" s="410" t="s">
        <v>6829</v>
      </c>
      <c r="D3841" s="410" t="s">
        <v>1813</v>
      </c>
      <c r="E3841" s="410" t="s">
        <v>6830</v>
      </c>
      <c r="F3841" s="410" t="s">
        <v>6831</v>
      </c>
      <c r="G3841" s="416">
        <v>42370</v>
      </c>
      <c r="H3841" s="410" t="s">
        <v>606</v>
      </c>
      <c r="I3841" s="417">
        <v>18</v>
      </c>
      <c r="J3841" s="417">
        <v>12</v>
      </c>
      <c r="K3841" s="417">
        <v>48</v>
      </c>
      <c r="L3841" s="417">
        <v>79</v>
      </c>
      <c r="M3841" s="410"/>
      <c r="N3841" s="410" t="s">
        <v>116</v>
      </c>
      <c r="O3841" s="85"/>
      <c r="P3841" s="85"/>
      <c r="Q3841" s="85"/>
      <c r="R3841" s="85"/>
      <c r="S3841" s="85" t="s">
        <v>1768</v>
      </c>
    </row>
    <row r="3842" spans="1:19" ht="14.5" customHeight="1">
      <c r="A3842" s="103" t="str">
        <f t="shared" ref="A3842:A3905" si="60">LEFT(B3842,5)</f>
        <v>C4970</v>
      </c>
      <c r="B3842" s="414" t="s">
        <v>6828</v>
      </c>
      <c r="C3842" s="414" t="s">
        <v>6829</v>
      </c>
      <c r="D3842" s="414" t="s">
        <v>1813</v>
      </c>
      <c r="E3842" s="414" t="s">
        <v>6830</v>
      </c>
      <c r="F3842" s="414" t="s">
        <v>6831</v>
      </c>
      <c r="G3842" s="418">
        <v>42370</v>
      </c>
      <c r="H3842" s="414" t="s">
        <v>606</v>
      </c>
      <c r="I3842" s="419">
        <v>48</v>
      </c>
      <c r="J3842" s="419">
        <v>18</v>
      </c>
      <c r="K3842" s="419">
        <v>12</v>
      </c>
      <c r="L3842" s="419">
        <v>79</v>
      </c>
      <c r="M3842" s="414"/>
      <c r="N3842" s="414" t="s">
        <v>116</v>
      </c>
      <c r="O3842" s="103"/>
      <c r="P3842" s="103"/>
      <c r="Q3842" s="103"/>
      <c r="R3842" s="103"/>
      <c r="S3842" s="103" t="s">
        <v>1768</v>
      </c>
    </row>
    <row r="3843" spans="1:19" ht="14.5" customHeight="1">
      <c r="A3843" s="82" t="str">
        <f t="shared" si="60"/>
        <v>C4977</v>
      </c>
      <c r="B3843" s="410" t="s">
        <v>6832</v>
      </c>
      <c r="C3843" s="410" t="s">
        <v>6833</v>
      </c>
      <c r="D3843" s="410" t="s">
        <v>2386</v>
      </c>
      <c r="E3843" s="410" t="s">
        <v>6834</v>
      </c>
      <c r="F3843" s="410" t="s">
        <v>6835</v>
      </c>
      <c r="G3843" s="416">
        <v>44470</v>
      </c>
      <c r="H3843" s="410" t="s">
        <v>606</v>
      </c>
      <c r="I3843" s="417">
        <v>14</v>
      </c>
      <c r="J3843" s="417">
        <v>12</v>
      </c>
      <c r="K3843" s="417">
        <v>6.5</v>
      </c>
      <c r="L3843" s="417">
        <v>5.75</v>
      </c>
      <c r="M3843" s="410" t="s">
        <v>2363</v>
      </c>
      <c r="N3843" s="410" t="s">
        <v>116</v>
      </c>
      <c r="O3843" s="85"/>
      <c r="P3843" s="85"/>
      <c r="Q3843" s="85"/>
      <c r="R3843" s="85"/>
      <c r="S3843" s="85" t="s">
        <v>1768</v>
      </c>
    </row>
    <row r="3844" spans="1:19" ht="14.5" customHeight="1">
      <c r="A3844" s="103" t="str">
        <f t="shared" si="60"/>
        <v>C4977</v>
      </c>
      <c r="B3844" s="414" t="s">
        <v>6832</v>
      </c>
      <c r="C3844" s="414" t="s">
        <v>6833</v>
      </c>
      <c r="D3844" s="414" t="s">
        <v>2386</v>
      </c>
      <c r="E3844" s="414" t="s">
        <v>6834</v>
      </c>
      <c r="F3844" s="414" t="s">
        <v>6835</v>
      </c>
      <c r="G3844" s="418">
        <v>44470</v>
      </c>
      <c r="H3844" s="414" t="s">
        <v>606</v>
      </c>
      <c r="I3844" s="419">
        <v>6.5</v>
      </c>
      <c r="J3844" s="419">
        <v>14</v>
      </c>
      <c r="K3844" s="419">
        <v>12</v>
      </c>
      <c r="L3844" s="419">
        <v>5.75</v>
      </c>
      <c r="M3844" s="414" t="s">
        <v>2363</v>
      </c>
      <c r="N3844" s="414" t="s">
        <v>116</v>
      </c>
      <c r="O3844" s="103"/>
      <c r="P3844" s="103"/>
      <c r="Q3844" s="103"/>
      <c r="R3844" s="103"/>
      <c r="S3844" s="103" t="s">
        <v>1768</v>
      </c>
    </row>
    <row r="3845" spans="1:19" ht="14.5" customHeight="1">
      <c r="A3845" s="82" t="str">
        <f t="shared" si="60"/>
        <v>C4994</v>
      </c>
      <c r="B3845" s="410" t="s">
        <v>984</v>
      </c>
      <c r="C3845" s="410" t="s">
        <v>6836</v>
      </c>
      <c r="D3845" s="410" t="s">
        <v>1813</v>
      </c>
      <c r="E3845" s="410" t="s">
        <v>6837</v>
      </c>
      <c r="F3845" s="410" t="s">
        <v>6838</v>
      </c>
      <c r="G3845" s="416">
        <v>43922</v>
      </c>
      <c r="H3845" s="410" t="s">
        <v>606</v>
      </c>
      <c r="I3845" s="417">
        <v>11</v>
      </c>
      <c r="J3845" s="417">
        <v>10</v>
      </c>
      <c r="K3845" s="417">
        <v>13</v>
      </c>
      <c r="L3845" s="417">
        <v>6</v>
      </c>
      <c r="M3845" s="410"/>
      <c r="N3845" s="410" t="s">
        <v>4095</v>
      </c>
      <c r="O3845" s="85"/>
      <c r="P3845" s="85"/>
      <c r="Q3845" s="85"/>
      <c r="R3845" s="85"/>
      <c r="S3845" s="85" t="s">
        <v>1768</v>
      </c>
    </row>
    <row r="3846" spans="1:19" ht="14.5" customHeight="1">
      <c r="A3846" s="82" t="str">
        <f t="shared" si="60"/>
        <v>C4994</v>
      </c>
      <c r="B3846" s="410" t="s">
        <v>984</v>
      </c>
      <c r="C3846" s="410" t="s">
        <v>6836</v>
      </c>
      <c r="D3846" s="410" t="s">
        <v>1813</v>
      </c>
      <c r="E3846" s="410" t="s">
        <v>6839</v>
      </c>
      <c r="F3846" s="410" t="s">
        <v>6840</v>
      </c>
      <c r="G3846" s="416">
        <v>43922</v>
      </c>
      <c r="H3846" s="410" t="s">
        <v>606</v>
      </c>
      <c r="I3846" s="417">
        <v>11</v>
      </c>
      <c r="J3846" s="417">
        <v>10</v>
      </c>
      <c r="K3846" s="417">
        <v>13</v>
      </c>
      <c r="L3846" s="417">
        <v>6</v>
      </c>
      <c r="M3846" s="410"/>
      <c r="N3846" s="410" t="s">
        <v>4095</v>
      </c>
      <c r="O3846" s="85"/>
      <c r="P3846" s="85"/>
      <c r="Q3846" s="85"/>
      <c r="R3846" s="85"/>
      <c r="S3846" s="85" t="s">
        <v>1768</v>
      </c>
    </row>
    <row r="3847" spans="1:19" ht="14.5" customHeight="1">
      <c r="A3847" s="103" t="str">
        <f t="shared" si="60"/>
        <v>C4994</v>
      </c>
      <c r="B3847" s="414" t="s">
        <v>984</v>
      </c>
      <c r="C3847" s="414" t="s">
        <v>6836</v>
      </c>
      <c r="D3847" s="414" t="s">
        <v>1813</v>
      </c>
      <c r="E3847" s="414" t="s">
        <v>6837</v>
      </c>
      <c r="F3847" s="414" t="s">
        <v>6838</v>
      </c>
      <c r="G3847" s="418">
        <v>43922</v>
      </c>
      <c r="H3847" s="414" t="s">
        <v>606</v>
      </c>
      <c r="I3847" s="419">
        <v>13</v>
      </c>
      <c r="J3847" s="419">
        <v>11</v>
      </c>
      <c r="K3847" s="419">
        <v>10</v>
      </c>
      <c r="L3847" s="419">
        <v>6</v>
      </c>
      <c r="M3847" s="414"/>
      <c r="N3847" s="414" t="s">
        <v>4095</v>
      </c>
      <c r="O3847" s="103"/>
      <c r="P3847" s="103"/>
      <c r="Q3847" s="103"/>
      <c r="R3847" s="103"/>
      <c r="S3847" s="103" t="s">
        <v>1768</v>
      </c>
    </row>
    <row r="3848" spans="1:19" ht="14.5" customHeight="1">
      <c r="A3848" s="103" t="str">
        <f t="shared" si="60"/>
        <v>C4994</v>
      </c>
      <c r="B3848" s="414" t="s">
        <v>984</v>
      </c>
      <c r="C3848" s="414" t="s">
        <v>6836</v>
      </c>
      <c r="D3848" s="414" t="s">
        <v>1813</v>
      </c>
      <c r="E3848" s="414" t="s">
        <v>6839</v>
      </c>
      <c r="F3848" s="414" t="s">
        <v>6840</v>
      </c>
      <c r="G3848" s="418">
        <v>43922</v>
      </c>
      <c r="H3848" s="414" t="s">
        <v>606</v>
      </c>
      <c r="I3848" s="419">
        <v>13</v>
      </c>
      <c r="J3848" s="419">
        <v>11</v>
      </c>
      <c r="K3848" s="419">
        <v>10</v>
      </c>
      <c r="L3848" s="419">
        <v>6</v>
      </c>
      <c r="M3848" s="414"/>
      <c r="N3848" s="414" t="s">
        <v>4095</v>
      </c>
      <c r="O3848" s="103"/>
      <c r="P3848" s="103"/>
      <c r="Q3848" s="103"/>
      <c r="R3848" s="103"/>
      <c r="S3848" s="103" t="s">
        <v>1768</v>
      </c>
    </row>
    <row r="3849" spans="1:19" ht="14.5" customHeight="1">
      <c r="A3849" s="82" t="str">
        <f t="shared" si="60"/>
        <v>C5010</v>
      </c>
      <c r="B3849" s="432" t="s">
        <v>6841</v>
      </c>
      <c r="C3849" s="433" t="s">
        <v>6842</v>
      </c>
      <c r="D3849" s="422"/>
      <c r="E3849" s="422"/>
      <c r="F3849" s="422"/>
      <c r="G3849" s="422"/>
      <c r="H3849" s="422"/>
      <c r="I3849" s="423">
        <v>0</v>
      </c>
      <c r="J3849" s="423">
        <v>0</v>
      </c>
      <c r="K3849" s="423">
        <v>0</v>
      </c>
      <c r="L3849" s="412"/>
      <c r="M3849" s="412"/>
      <c r="N3849" s="412"/>
      <c r="O3849" s="85"/>
      <c r="P3849" s="85"/>
      <c r="Q3849" s="85"/>
      <c r="R3849" s="85"/>
      <c r="S3849" s="85"/>
    </row>
    <row r="3850" spans="1:19" ht="14.5" customHeight="1">
      <c r="A3850" s="103" t="str">
        <f t="shared" si="60"/>
        <v>C5010</v>
      </c>
      <c r="B3850" s="434" t="s">
        <v>6841</v>
      </c>
      <c r="C3850" s="435" t="s">
        <v>6842</v>
      </c>
      <c r="D3850" s="426"/>
      <c r="E3850" s="426"/>
      <c r="F3850" s="426"/>
      <c r="G3850" s="426"/>
      <c r="H3850" s="426"/>
      <c r="I3850" s="427">
        <v>0</v>
      </c>
      <c r="J3850" s="427">
        <v>0</v>
      </c>
      <c r="K3850" s="427">
        <v>0</v>
      </c>
      <c r="L3850" s="413"/>
      <c r="M3850" s="413"/>
      <c r="N3850" s="413"/>
      <c r="O3850" s="103"/>
      <c r="P3850" s="103"/>
      <c r="Q3850" s="103"/>
      <c r="R3850" s="103"/>
      <c r="S3850" s="103"/>
    </row>
    <row r="3851" spans="1:19" ht="14.5" customHeight="1">
      <c r="A3851" s="82" t="str">
        <f t="shared" si="60"/>
        <v>C5010</v>
      </c>
      <c r="B3851" s="410" t="s">
        <v>6843</v>
      </c>
      <c r="C3851" s="410" t="s">
        <v>6844</v>
      </c>
      <c r="D3851" s="410" t="s">
        <v>1813</v>
      </c>
      <c r="E3851" s="410" t="s">
        <v>6845</v>
      </c>
      <c r="F3851" s="410" t="s">
        <v>6846</v>
      </c>
      <c r="G3851" s="416">
        <v>43831</v>
      </c>
      <c r="H3851" s="410" t="s">
        <v>606</v>
      </c>
      <c r="I3851" s="417">
        <v>0</v>
      </c>
      <c r="J3851" s="417">
        <v>0</v>
      </c>
      <c r="K3851" s="417">
        <v>0</v>
      </c>
      <c r="L3851" s="417">
        <v>312</v>
      </c>
      <c r="M3851" s="410"/>
      <c r="N3851" s="410" t="s">
        <v>116</v>
      </c>
      <c r="O3851" s="85"/>
      <c r="P3851" s="85"/>
      <c r="Q3851" s="85"/>
      <c r="R3851" s="85"/>
      <c r="S3851" s="85" t="s">
        <v>1768</v>
      </c>
    </row>
    <row r="3852" spans="1:19" ht="14.5" customHeight="1">
      <c r="A3852" s="103" t="str">
        <f t="shared" si="60"/>
        <v>C5010</v>
      </c>
      <c r="B3852" s="414" t="s">
        <v>6843</v>
      </c>
      <c r="C3852" s="414" t="s">
        <v>6844</v>
      </c>
      <c r="D3852" s="414" t="s">
        <v>1813</v>
      </c>
      <c r="E3852" s="414" t="s">
        <v>6845</v>
      </c>
      <c r="F3852" s="414" t="s">
        <v>6846</v>
      </c>
      <c r="G3852" s="310">
        <v>43831</v>
      </c>
      <c r="H3852" s="414" t="s">
        <v>606</v>
      </c>
      <c r="I3852" s="68">
        <v>0</v>
      </c>
      <c r="J3852" s="68">
        <v>0</v>
      </c>
      <c r="K3852" s="68">
        <v>0</v>
      </c>
      <c r="L3852" s="68">
        <v>312</v>
      </c>
      <c r="M3852" s="414"/>
      <c r="N3852" s="414" t="s">
        <v>116</v>
      </c>
      <c r="O3852" s="103"/>
      <c r="P3852" s="103"/>
      <c r="Q3852" s="103"/>
      <c r="R3852" s="103"/>
      <c r="S3852" s="103" t="s">
        <v>1768</v>
      </c>
    </row>
    <row r="3853" spans="1:19" ht="14.5" customHeight="1">
      <c r="A3853" s="82" t="str">
        <f t="shared" si="60"/>
        <v>C5020</v>
      </c>
      <c r="B3853" s="432" t="s">
        <v>6847</v>
      </c>
      <c r="C3853" s="433" t="s">
        <v>6848</v>
      </c>
      <c r="D3853" s="422"/>
      <c r="E3853" s="422"/>
      <c r="F3853" s="422"/>
      <c r="G3853" s="422"/>
      <c r="H3853" s="422"/>
      <c r="I3853" s="423">
        <v>0</v>
      </c>
      <c r="J3853" s="423">
        <v>0</v>
      </c>
      <c r="K3853" s="423">
        <v>0</v>
      </c>
      <c r="L3853" s="412"/>
      <c r="M3853" s="412"/>
      <c r="N3853" s="412"/>
      <c r="O3853" s="85"/>
      <c r="P3853" s="85"/>
      <c r="Q3853" s="85"/>
      <c r="R3853" s="85"/>
      <c r="S3853" s="85"/>
    </row>
    <row r="3854" spans="1:19" ht="14.5" customHeight="1">
      <c r="A3854" s="103" t="str">
        <f t="shared" si="60"/>
        <v>C5020</v>
      </c>
      <c r="B3854" s="434" t="s">
        <v>6847</v>
      </c>
      <c r="C3854" s="435" t="s">
        <v>6848</v>
      </c>
      <c r="D3854" s="426"/>
      <c r="E3854" s="426"/>
      <c r="F3854" s="426"/>
      <c r="G3854" s="426"/>
      <c r="H3854" s="426"/>
      <c r="I3854" s="102">
        <v>0</v>
      </c>
      <c r="J3854" s="102">
        <v>0</v>
      </c>
      <c r="K3854" s="102">
        <v>0</v>
      </c>
      <c r="L3854" s="103"/>
      <c r="M3854" s="413"/>
      <c r="N3854" s="413"/>
      <c r="O3854" s="103"/>
      <c r="P3854" s="103"/>
      <c r="Q3854" s="103"/>
      <c r="R3854" s="103"/>
      <c r="S3854" s="103"/>
    </row>
    <row r="3855" spans="1:19" ht="14.5" customHeight="1">
      <c r="A3855" s="82" t="str">
        <f t="shared" si="60"/>
        <v>C5020</v>
      </c>
      <c r="B3855" s="410" t="s">
        <v>6849</v>
      </c>
      <c r="C3855" s="410" t="s">
        <v>6850</v>
      </c>
      <c r="D3855" s="410" t="s">
        <v>1813</v>
      </c>
      <c r="E3855" s="410" t="s">
        <v>6851</v>
      </c>
      <c r="F3855" s="410" t="s">
        <v>6852</v>
      </c>
      <c r="G3855" s="416">
        <v>42370</v>
      </c>
      <c r="H3855" s="410" t="s">
        <v>606</v>
      </c>
      <c r="I3855" s="417">
        <v>0</v>
      </c>
      <c r="J3855" s="417">
        <v>0</v>
      </c>
      <c r="K3855" s="417">
        <v>0</v>
      </c>
      <c r="L3855" s="417">
        <v>250</v>
      </c>
      <c r="M3855" s="410"/>
      <c r="N3855" s="410" t="s">
        <v>116</v>
      </c>
      <c r="O3855" s="85"/>
      <c r="P3855" s="85"/>
      <c r="Q3855" s="85"/>
      <c r="R3855" s="85"/>
      <c r="S3855" s="85" t="s">
        <v>1768</v>
      </c>
    </row>
    <row r="3856" spans="1:19" ht="14.5" customHeight="1">
      <c r="A3856" s="82" t="str">
        <f t="shared" si="60"/>
        <v>C5020</v>
      </c>
      <c r="B3856" s="410" t="s">
        <v>6849</v>
      </c>
      <c r="C3856" s="410" t="s">
        <v>6850</v>
      </c>
      <c r="D3856" s="410" t="s">
        <v>1813</v>
      </c>
      <c r="E3856" s="410" t="s">
        <v>6853</v>
      </c>
      <c r="F3856" s="410" t="s">
        <v>6854</v>
      </c>
      <c r="G3856" s="416">
        <v>42370</v>
      </c>
      <c r="H3856" s="410" t="s">
        <v>606</v>
      </c>
      <c r="I3856" s="417">
        <v>0</v>
      </c>
      <c r="J3856" s="417">
        <v>0</v>
      </c>
      <c r="K3856" s="417">
        <v>0</v>
      </c>
      <c r="L3856" s="417">
        <v>92</v>
      </c>
      <c r="M3856" s="410"/>
      <c r="N3856" s="410" t="s">
        <v>116</v>
      </c>
      <c r="O3856" s="85"/>
      <c r="P3856" s="85"/>
      <c r="Q3856" s="85"/>
      <c r="R3856" s="85"/>
      <c r="S3856" s="85" t="s">
        <v>1768</v>
      </c>
    </row>
    <row r="3857" spans="1:19" ht="14.5" customHeight="1">
      <c r="A3857" s="103" t="str">
        <f t="shared" si="60"/>
        <v>C5020</v>
      </c>
      <c r="B3857" s="414" t="s">
        <v>6849</v>
      </c>
      <c r="C3857" s="414" t="s">
        <v>6850</v>
      </c>
      <c r="D3857" s="414" t="s">
        <v>1813</v>
      </c>
      <c r="E3857" s="414" t="s">
        <v>6851</v>
      </c>
      <c r="F3857" s="414" t="s">
        <v>6852</v>
      </c>
      <c r="G3857" s="418">
        <v>42370</v>
      </c>
      <c r="H3857" s="414" t="s">
        <v>606</v>
      </c>
      <c r="I3857" s="419">
        <v>0</v>
      </c>
      <c r="J3857" s="419">
        <v>0</v>
      </c>
      <c r="K3857" s="419">
        <v>0</v>
      </c>
      <c r="L3857" s="419">
        <v>250</v>
      </c>
      <c r="M3857" s="414"/>
      <c r="N3857" s="414" t="s">
        <v>116</v>
      </c>
      <c r="O3857" s="103"/>
      <c r="P3857" s="103"/>
      <c r="Q3857" s="103"/>
      <c r="R3857" s="103"/>
      <c r="S3857" s="103" t="s">
        <v>1768</v>
      </c>
    </row>
    <row r="3858" spans="1:19" ht="14.5" customHeight="1">
      <c r="A3858" s="103" t="str">
        <f t="shared" si="60"/>
        <v>C5020</v>
      </c>
      <c r="B3858" s="414" t="s">
        <v>6849</v>
      </c>
      <c r="C3858" s="414" t="s">
        <v>6850</v>
      </c>
      <c r="D3858" s="414" t="s">
        <v>1813</v>
      </c>
      <c r="E3858" s="414" t="s">
        <v>6853</v>
      </c>
      <c r="F3858" s="414" t="s">
        <v>6854</v>
      </c>
      <c r="G3858" s="418">
        <v>42370</v>
      </c>
      <c r="H3858" s="414" t="s">
        <v>606</v>
      </c>
      <c r="I3858" s="419">
        <v>0</v>
      </c>
      <c r="J3858" s="419">
        <v>0</v>
      </c>
      <c r="K3858" s="419">
        <v>0</v>
      </c>
      <c r="L3858" s="419">
        <v>92</v>
      </c>
      <c r="M3858" s="414"/>
      <c r="N3858" s="414" t="s">
        <v>116</v>
      </c>
      <c r="O3858" s="103"/>
      <c r="P3858" s="103"/>
      <c r="Q3858" s="103"/>
      <c r="R3858" s="103"/>
      <c r="S3858" s="103" t="s">
        <v>1768</v>
      </c>
    </row>
    <row r="3859" spans="1:19" ht="14.5" customHeight="1">
      <c r="A3859" s="82" t="str">
        <f t="shared" si="60"/>
        <v>C5030</v>
      </c>
      <c r="B3859" s="410" t="s">
        <v>6855</v>
      </c>
      <c r="C3859" s="410" t="s">
        <v>6856</v>
      </c>
      <c r="D3859" s="410" t="s">
        <v>1813</v>
      </c>
      <c r="E3859" s="410" t="s">
        <v>6857</v>
      </c>
      <c r="F3859" s="410" t="s">
        <v>6858</v>
      </c>
      <c r="G3859" s="416">
        <v>43831</v>
      </c>
      <c r="H3859" s="410" t="s">
        <v>606</v>
      </c>
      <c r="I3859" s="417">
        <v>0</v>
      </c>
      <c r="J3859" s="417">
        <v>0</v>
      </c>
      <c r="K3859" s="417">
        <v>0</v>
      </c>
      <c r="L3859" s="417">
        <v>492</v>
      </c>
      <c r="M3859" s="410"/>
      <c r="N3859" s="410" t="s">
        <v>116</v>
      </c>
      <c r="O3859" s="85"/>
      <c r="P3859" s="85"/>
      <c r="Q3859" s="85"/>
      <c r="R3859" s="85"/>
      <c r="S3859" s="85" t="s">
        <v>1768</v>
      </c>
    </row>
    <row r="3860" spans="1:19" ht="14.5" customHeight="1">
      <c r="A3860" s="103" t="str">
        <f t="shared" si="60"/>
        <v>C5030</v>
      </c>
      <c r="B3860" s="414" t="s">
        <v>6855</v>
      </c>
      <c r="C3860" s="414" t="s">
        <v>6856</v>
      </c>
      <c r="D3860" s="414" t="s">
        <v>1813</v>
      </c>
      <c r="E3860" s="414" t="s">
        <v>6857</v>
      </c>
      <c r="F3860" s="414" t="s">
        <v>6858</v>
      </c>
      <c r="G3860" s="418">
        <v>43831</v>
      </c>
      <c r="H3860" s="414" t="s">
        <v>606</v>
      </c>
      <c r="I3860" s="419">
        <v>0</v>
      </c>
      <c r="J3860" s="419">
        <v>0</v>
      </c>
      <c r="K3860" s="419">
        <v>0</v>
      </c>
      <c r="L3860" s="419">
        <v>492</v>
      </c>
      <c r="M3860" s="414"/>
      <c r="N3860" s="414" t="s">
        <v>116</v>
      </c>
      <c r="O3860" s="103"/>
      <c r="P3860" s="103"/>
      <c r="Q3860" s="103"/>
      <c r="R3860" s="103"/>
      <c r="S3860" s="103" t="s">
        <v>1768</v>
      </c>
    </row>
    <row r="3861" spans="1:19" ht="14.5" customHeight="1">
      <c r="A3861" s="82" t="str">
        <f t="shared" si="60"/>
        <v>C5039</v>
      </c>
      <c r="B3861" s="432" t="s">
        <v>6859</v>
      </c>
      <c r="C3861" s="433" t="s">
        <v>6860</v>
      </c>
      <c r="D3861" s="422"/>
      <c r="E3861" s="422"/>
      <c r="F3861" s="422"/>
      <c r="G3861" s="422"/>
      <c r="H3861" s="422"/>
      <c r="I3861" s="423">
        <v>0</v>
      </c>
      <c r="J3861" s="423">
        <v>0</v>
      </c>
      <c r="K3861" s="423">
        <v>0</v>
      </c>
      <c r="L3861" s="412"/>
      <c r="M3861" s="412"/>
      <c r="N3861" s="412"/>
      <c r="O3861" s="85"/>
      <c r="P3861" s="85"/>
      <c r="Q3861" s="85"/>
      <c r="R3861" s="85"/>
      <c r="S3861" s="85"/>
    </row>
    <row r="3862" spans="1:19" ht="14.5" customHeight="1">
      <c r="A3862" s="103" t="str">
        <f t="shared" si="60"/>
        <v>C5039</v>
      </c>
      <c r="B3862" s="434" t="s">
        <v>6859</v>
      </c>
      <c r="C3862" s="435" t="s">
        <v>6860</v>
      </c>
      <c r="D3862" s="426"/>
      <c r="E3862" s="426"/>
      <c r="F3862" s="426"/>
      <c r="G3862" s="426"/>
      <c r="H3862" s="426"/>
      <c r="I3862" s="102">
        <v>0</v>
      </c>
      <c r="J3862" s="102">
        <v>0</v>
      </c>
      <c r="K3862" s="102">
        <v>0</v>
      </c>
      <c r="L3862" s="103"/>
      <c r="M3862" s="413"/>
      <c r="N3862" s="413"/>
      <c r="O3862" s="103"/>
      <c r="P3862" s="103"/>
      <c r="Q3862" s="103"/>
      <c r="R3862" s="103"/>
      <c r="S3862" s="103"/>
    </row>
    <row r="3863" spans="1:19" ht="14.5" customHeight="1">
      <c r="A3863" s="82" t="str">
        <f t="shared" si="60"/>
        <v>C5039</v>
      </c>
      <c r="B3863" s="410" t="s">
        <v>6861</v>
      </c>
      <c r="C3863" s="410" t="s">
        <v>6862</v>
      </c>
      <c r="D3863" s="410" t="s">
        <v>1813</v>
      </c>
      <c r="E3863" s="410" t="s">
        <v>6863</v>
      </c>
      <c r="F3863" s="410" t="s">
        <v>6864</v>
      </c>
      <c r="G3863" s="416">
        <v>42370</v>
      </c>
      <c r="H3863" s="410" t="s">
        <v>623</v>
      </c>
      <c r="I3863" s="67">
        <v>0</v>
      </c>
      <c r="J3863" s="67">
        <v>0</v>
      </c>
      <c r="K3863" s="67">
        <v>0</v>
      </c>
      <c r="L3863" s="67">
        <v>0</v>
      </c>
      <c r="M3863" s="410"/>
      <c r="N3863" s="410" t="s">
        <v>116</v>
      </c>
      <c r="O3863" s="85"/>
      <c r="P3863" s="85"/>
      <c r="Q3863" s="85"/>
      <c r="R3863" s="85"/>
      <c r="S3863" s="85" t="s">
        <v>1768</v>
      </c>
    </row>
    <row r="3864" spans="1:19" ht="14.5" customHeight="1">
      <c r="A3864" s="82" t="str">
        <f t="shared" si="60"/>
        <v>C5039</v>
      </c>
      <c r="B3864" s="410" t="s">
        <v>6861</v>
      </c>
      <c r="C3864" s="410" t="s">
        <v>6862</v>
      </c>
      <c r="D3864" s="410" t="s">
        <v>1813</v>
      </c>
      <c r="E3864" s="410" t="s">
        <v>6865</v>
      </c>
      <c r="F3864" s="410" t="s">
        <v>6866</v>
      </c>
      <c r="G3864" s="416">
        <v>46419</v>
      </c>
      <c r="H3864" s="410" t="s">
        <v>606</v>
      </c>
      <c r="I3864" s="417">
        <v>0</v>
      </c>
      <c r="J3864" s="417">
        <v>0</v>
      </c>
      <c r="K3864" s="417">
        <v>0</v>
      </c>
      <c r="L3864" s="417">
        <v>0</v>
      </c>
      <c r="M3864" s="410"/>
      <c r="N3864" s="410" t="s">
        <v>116</v>
      </c>
      <c r="O3864" s="85"/>
      <c r="P3864" s="85"/>
      <c r="Q3864" s="85"/>
      <c r="R3864" s="85"/>
      <c r="S3864" s="85" t="s">
        <v>1768</v>
      </c>
    </row>
    <row r="3865" spans="1:19" ht="14.5" customHeight="1">
      <c r="A3865" s="103" t="str">
        <f t="shared" si="60"/>
        <v>C5039</v>
      </c>
      <c r="B3865" s="414" t="s">
        <v>6861</v>
      </c>
      <c r="C3865" s="414" t="s">
        <v>6862</v>
      </c>
      <c r="D3865" s="414" t="s">
        <v>1813</v>
      </c>
      <c r="E3865" s="414" t="s">
        <v>6863</v>
      </c>
      <c r="F3865" s="414" t="s">
        <v>6864</v>
      </c>
      <c r="G3865" s="418">
        <v>42370</v>
      </c>
      <c r="H3865" s="414" t="s">
        <v>623</v>
      </c>
      <c r="I3865" s="419">
        <v>0</v>
      </c>
      <c r="J3865" s="419">
        <v>0</v>
      </c>
      <c r="K3865" s="419">
        <v>0</v>
      </c>
      <c r="L3865" s="419">
        <v>0</v>
      </c>
      <c r="M3865" s="414"/>
      <c r="N3865" s="414" t="s">
        <v>116</v>
      </c>
      <c r="O3865" s="103"/>
      <c r="P3865" s="103"/>
      <c r="Q3865" s="103"/>
      <c r="R3865" s="103"/>
      <c r="S3865" s="103" t="s">
        <v>1768</v>
      </c>
    </row>
    <row r="3866" spans="1:19" ht="14.5" customHeight="1">
      <c r="A3866" s="103" t="str">
        <f t="shared" si="60"/>
        <v>C5039</v>
      </c>
      <c r="B3866" s="414" t="s">
        <v>6861</v>
      </c>
      <c r="C3866" s="414" t="s">
        <v>6862</v>
      </c>
      <c r="D3866" s="414" t="s">
        <v>1813</v>
      </c>
      <c r="E3866" s="414" t="s">
        <v>6865</v>
      </c>
      <c r="F3866" s="414" t="s">
        <v>6866</v>
      </c>
      <c r="G3866" s="418">
        <v>46419</v>
      </c>
      <c r="H3866" s="414" t="s">
        <v>606</v>
      </c>
      <c r="I3866" s="68">
        <v>0</v>
      </c>
      <c r="J3866" s="68">
        <v>0</v>
      </c>
      <c r="K3866" s="68">
        <v>0</v>
      </c>
      <c r="L3866" s="68">
        <v>0</v>
      </c>
      <c r="M3866" s="414"/>
      <c r="N3866" s="414" t="s">
        <v>116</v>
      </c>
      <c r="O3866" s="103"/>
      <c r="P3866" s="103"/>
      <c r="Q3866" s="103"/>
      <c r="R3866" s="103"/>
      <c r="S3866" s="103" t="s">
        <v>1768</v>
      </c>
    </row>
    <row r="3867" spans="1:19" ht="14.5" customHeight="1">
      <c r="A3867" s="82" t="str">
        <f t="shared" si="60"/>
        <v>C5040</v>
      </c>
      <c r="B3867" s="410" t="s">
        <v>6867</v>
      </c>
      <c r="C3867" s="410" t="s">
        <v>6868</v>
      </c>
      <c r="D3867" s="410" t="s">
        <v>1813</v>
      </c>
      <c r="E3867" s="410" t="s">
        <v>6869</v>
      </c>
      <c r="F3867" s="410" t="s">
        <v>6870</v>
      </c>
      <c r="G3867" s="416">
        <v>46722</v>
      </c>
      <c r="H3867" s="410" t="s">
        <v>606</v>
      </c>
      <c r="I3867" s="417">
        <v>0</v>
      </c>
      <c r="J3867" s="417">
        <v>0</v>
      </c>
      <c r="K3867" s="417">
        <v>0</v>
      </c>
      <c r="L3867" s="417">
        <v>0</v>
      </c>
      <c r="M3867" s="410"/>
      <c r="N3867" s="410" t="s">
        <v>116</v>
      </c>
      <c r="O3867" s="85"/>
      <c r="P3867" s="85"/>
      <c r="Q3867" s="85"/>
      <c r="R3867" s="85"/>
      <c r="S3867" s="85" t="s">
        <v>1768</v>
      </c>
    </row>
    <row r="3868" spans="1:19" ht="14.5" customHeight="1">
      <c r="A3868" s="82" t="str">
        <f t="shared" si="60"/>
        <v>C5040</v>
      </c>
      <c r="B3868" s="410" t="s">
        <v>6867</v>
      </c>
      <c r="C3868" s="410" t="s">
        <v>6871</v>
      </c>
      <c r="D3868" s="410" t="s">
        <v>1813</v>
      </c>
      <c r="E3868" s="410" t="s">
        <v>6872</v>
      </c>
      <c r="F3868" s="410" t="s">
        <v>6873</v>
      </c>
      <c r="G3868" s="416">
        <v>42064</v>
      </c>
      <c r="H3868" s="410" t="s">
        <v>623</v>
      </c>
      <c r="I3868" s="417">
        <v>0</v>
      </c>
      <c r="J3868" s="417">
        <v>0</v>
      </c>
      <c r="K3868" s="417">
        <v>0</v>
      </c>
      <c r="L3868" s="417">
        <v>0</v>
      </c>
      <c r="M3868" s="410"/>
      <c r="N3868" s="410" t="s">
        <v>116</v>
      </c>
      <c r="O3868" s="85"/>
      <c r="P3868" s="85"/>
      <c r="Q3868" s="85"/>
      <c r="R3868" s="85"/>
      <c r="S3868" s="85" t="s">
        <v>1768</v>
      </c>
    </row>
    <row r="3869" spans="1:19" ht="14.5" customHeight="1">
      <c r="A3869" s="103" t="str">
        <f t="shared" si="60"/>
        <v>C5040</v>
      </c>
      <c r="B3869" s="414" t="s">
        <v>6867</v>
      </c>
      <c r="C3869" s="414" t="s">
        <v>6868</v>
      </c>
      <c r="D3869" s="414" t="s">
        <v>1813</v>
      </c>
      <c r="E3869" s="414" t="s">
        <v>6869</v>
      </c>
      <c r="F3869" s="414" t="s">
        <v>6870</v>
      </c>
      <c r="G3869" s="418">
        <v>46722</v>
      </c>
      <c r="H3869" s="414" t="s">
        <v>606</v>
      </c>
      <c r="I3869" s="419">
        <v>0</v>
      </c>
      <c r="J3869" s="419">
        <v>0</v>
      </c>
      <c r="K3869" s="419">
        <v>0</v>
      </c>
      <c r="L3869" s="419">
        <v>0</v>
      </c>
      <c r="M3869" s="414"/>
      <c r="N3869" s="414" t="s">
        <v>116</v>
      </c>
      <c r="O3869" s="103"/>
      <c r="P3869" s="103"/>
      <c r="Q3869" s="103"/>
      <c r="R3869" s="103"/>
      <c r="S3869" s="103" t="s">
        <v>1768</v>
      </c>
    </row>
    <row r="3870" spans="1:19" ht="14.5" customHeight="1">
      <c r="A3870" s="103" t="str">
        <f t="shared" si="60"/>
        <v>C5040</v>
      </c>
      <c r="B3870" s="414" t="s">
        <v>6867</v>
      </c>
      <c r="C3870" s="414" t="s">
        <v>6871</v>
      </c>
      <c r="D3870" s="414" t="s">
        <v>1813</v>
      </c>
      <c r="E3870" s="414" t="s">
        <v>6872</v>
      </c>
      <c r="F3870" s="414" t="s">
        <v>6873</v>
      </c>
      <c r="G3870" s="418">
        <v>42064</v>
      </c>
      <c r="H3870" s="414" t="s">
        <v>623</v>
      </c>
      <c r="I3870" s="419">
        <v>0</v>
      </c>
      <c r="J3870" s="419">
        <v>0</v>
      </c>
      <c r="K3870" s="419">
        <v>0</v>
      </c>
      <c r="L3870" s="419">
        <v>0</v>
      </c>
      <c r="M3870" s="414"/>
      <c r="N3870" s="414" t="s">
        <v>116</v>
      </c>
      <c r="O3870" s="103"/>
      <c r="P3870" s="103"/>
      <c r="Q3870" s="103"/>
      <c r="R3870" s="103"/>
      <c r="S3870" s="103" t="s">
        <v>1768</v>
      </c>
    </row>
    <row r="3871" spans="1:19" ht="14.5" customHeight="1">
      <c r="A3871" s="82" t="str">
        <f t="shared" si="60"/>
        <v>C5080</v>
      </c>
      <c r="B3871" s="410" t="s">
        <v>6874</v>
      </c>
      <c r="C3871" s="410" t="s">
        <v>6875</v>
      </c>
      <c r="D3871" s="410" t="s">
        <v>1813</v>
      </c>
      <c r="E3871" s="410" t="s">
        <v>6876</v>
      </c>
      <c r="F3871" s="410" t="s">
        <v>6877</v>
      </c>
      <c r="G3871" s="416">
        <v>42370</v>
      </c>
      <c r="H3871" s="410" t="s">
        <v>606</v>
      </c>
      <c r="I3871" s="417">
        <v>62</v>
      </c>
      <c r="J3871" s="417">
        <v>20</v>
      </c>
      <c r="K3871" s="417">
        <v>18</v>
      </c>
      <c r="L3871" s="417">
        <v>250</v>
      </c>
      <c r="M3871" s="410"/>
      <c r="N3871" s="410" t="s">
        <v>116</v>
      </c>
      <c r="O3871" s="85" t="s">
        <v>1882</v>
      </c>
      <c r="P3871" s="85"/>
      <c r="Q3871" s="85" t="s">
        <v>1882</v>
      </c>
      <c r="R3871" s="85" t="s">
        <v>1883</v>
      </c>
      <c r="S3871" s="85" t="s">
        <v>1768</v>
      </c>
    </row>
    <row r="3872" spans="1:19" ht="14.5" customHeight="1">
      <c r="A3872" s="103" t="str">
        <f t="shared" si="60"/>
        <v>C5080</v>
      </c>
      <c r="B3872" s="414" t="s">
        <v>6874</v>
      </c>
      <c r="C3872" s="414" t="s">
        <v>6875</v>
      </c>
      <c r="D3872" s="414" t="s">
        <v>1813</v>
      </c>
      <c r="E3872" s="414" t="s">
        <v>6876</v>
      </c>
      <c r="F3872" s="414" t="s">
        <v>6877</v>
      </c>
      <c r="G3872" s="418">
        <v>42370</v>
      </c>
      <c r="H3872" s="414" t="s">
        <v>606</v>
      </c>
      <c r="I3872" s="419">
        <v>18</v>
      </c>
      <c r="J3872" s="419">
        <v>62</v>
      </c>
      <c r="K3872" s="419">
        <v>20</v>
      </c>
      <c r="L3872" s="419">
        <v>250</v>
      </c>
      <c r="M3872" s="414"/>
      <c r="N3872" s="414" t="s">
        <v>116</v>
      </c>
      <c r="O3872" s="103" t="s">
        <v>1882</v>
      </c>
      <c r="P3872" s="103"/>
      <c r="Q3872" s="103" t="s">
        <v>1882</v>
      </c>
      <c r="R3872" s="103" t="s">
        <v>1883</v>
      </c>
      <c r="S3872" s="103" t="s">
        <v>1768</v>
      </c>
    </row>
    <row r="3873" spans="1:19" ht="14.5" customHeight="1">
      <c r="A3873" s="82" t="str">
        <f t="shared" si="60"/>
        <v>C5090</v>
      </c>
      <c r="B3873" s="410" t="s">
        <v>1373</v>
      </c>
      <c r="C3873" s="410" t="s">
        <v>6878</v>
      </c>
      <c r="D3873" s="410" t="s">
        <v>1813</v>
      </c>
      <c r="E3873" s="410" t="s">
        <v>6879</v>
      </c>
      <c r="F3873" s="410" t="s">
        <v>6880</v>
      </c>
      <c r="G3873" s="416">
        <v>42370</v>
      </c>
      <c r="H3873" s="410" t="s">
        <v>606</v>
      </c>
      <c r="I3873" s="417">
        <v>18</v>
      </c>
      <c r="J3873" s="417">
        <v>54</v>
      </c>
      <c r="K3873" s="417">
        <v>14</v>
      </c>
      <c r="L3873" s="417">
        <v>273</v>
      </c>
      <c r="M3873" s="410"/>
      <c r="N3873" s="410" t="s">
        <v>116</v>
      </c>
      <c r="O3873" s="85"/>
      <c r="P3873" s="85" t="s">
        <v>1882</v>
      </c>
      <c r="Q3873" s="85" t="s">
        <v>1882</v>
      </c>
      <c r="R3873" s="85" t="s">
        <v>1883</v>
      </c>
      <c r="S3873" s="85" t="s">
        <v>1768</v>
      </c>
    </row>
    <row r="3874" spans="1:19" ht="14.5" customHeight="1">
      <c r="A3874" s="103" t="str">
        <f t="shared" si="60"/>
        <v>C5090</v>
      </c>
      <c r="B3874" s="414" t="s">
        <v>1373</v>
      </c>
      <c r="C3874" s="414" t="s">
        <v>6878</v>
      </c>
      <c r="D3874" s="414" t="s">
        <v>1813</v>
      </c>
      <c r="E3874" s="414" t="s">
        <v>6879</v>
      </c>
      <c r="F3874" s="414" t="s">
        <v>6880</v>
      </c>
      <c r="G3874" s="418">
        <v>42370</v>
      </c>
      <c r="H3874" s="414" t="s">
        <v>606</v>
      </c>
      <c r="I3874" s="419">
        <v>14</v>
      </c>
      <c r="J3874" s="419">
        <v>18</v>
      </c>
      <c r="K3874" s="419">
        <v>54</v>
      </c>
      <c r="L3874" s="419">
        <v>273</v>
      </c>
      <c r="M3874" s="414"/>
      <c r="N3874" s="414" t="s">
        <v>116</v>
      </c>
      <c r="O3874" s="103"/>
      <c r="P3874" s="103" t="s">
        <v>1882</v>
      </c>
      <c r="Q3874" s="103" t="s">
        <v>1882</v>
      </c>
      <c r="R3874" s="103" t="s">
        <v>1883</v>
      </c>
      <c r="S3874" s="103" t="s">
        <v>1768</v>
      </c>
    </row>
    <row r="3875" spans="1:19" ht="14.5" customHeight="1">
      <c r="A3875" s="82" t="str">
        <f t="shared" si="60"/>
        <v>C5100</v>
      </c>
      <c r="B3875" s="428" t="s">
        <v>6881</v>
      </c>
      <c r="C3875" s="429" t="s">
        <v>6882</v>
      </c>
      <c r="D3875" s="422"/>
      <c r="E3875" s="422"/>
      <c r="F3875" s="422"/>
      <c r="G3875" s="422"/>
      <c r="H3875" s="422"/>
      <c r="I3875" s="82">
        <v>0</v>
      </c>
      <c r="J3875" s="82">
        <v>0</v>
      </c>
      <c r="K3875" s="82">
        <v>0</v>
      </c>
      <c r="L3875" s="412"/>
      <c r="M3875" s="412"/>
      <c r="N3875" s="412"/>
      <c r="O3875" s="85"/>
      <c r="P3875" s="85"/>
      <c r="Q3875" s="85"/>
      <c r="R3875" s="85"/>
      <c r="S3875" s="85"/>
    </row>
    <row r="3876" spans="1:19" ht="14.5" customHeight="1">
      <c r="A3876" s="103" t="str">
        <f t="shared" si="60"/>
        <v>C5100</v>
      </c>
      <c r="B3876" s="430" t="s">
        <v>6881</v>
      </c>
      <c r="C3876" s="431" t="s">
        <v>6882</v>
      </c>
      <c r="D3876" s="426"/>
      <c r="E3876" s="426"/>
      <c r="F3876" s="426"/>
      <c r="G3876" s="426"/>
      <c r="H3876" s="426"/>
      <c r="I3876" s="427">
        <v>0</v>
      </c>
      <c r="J3876" s="427">
        <v>0</v>
      </c>
      <c r="K3876" s="427">
        <v>0</v>
      </c>
      <c r="L3876" s="413"/>
      <c r="M3876" s="413"/>
      <c r="N3876" s="413"/>
      <c r="O3876" s="103"/>
      <c r="P3876" s="103"/>
      <c r="Q3876" s="103"/>
      <c r="R3876" s="103"/>
      <c r="S3876" s="103"/>
    </row>
    <row r="3877" spans="1:19" ht="14.5" customHeight="1">
      <c r="A3877" s="82" t="str">
        <f t="shared" si="60"/>
        <v>C5100</v>
      </c>
      <c r="B3877" s="410" t="s">
        <v>6883</v>
      </c>
      <c r="C3877" s="410" t="s">
        <v>6884</v>
      </c>
      <c r="D3877" s="410" t="s">
        <v>1813</v>
      </c>
      <c r="E3877" s="410" t="s">
        <v>6885</v>
      </c>
      <c r="F3877" s="410" t="s">
        <v>6886</v>
      </c>
      <c r="G3877" s="416">
        <v>42370</v>
      </c>
      <c r="H3877" s="410" t="s">
        <v>606</v>
      </c>
      <c r="I3877" s="417">
        <v>0</v>
      </c>
      <c r="J3877" s="417">
        <v>0</v>
      </c>
      <c r="K3877" s="417">
        <v>0</v>
      </c>
      <c r="L3877" s="417">
        <v>550</v>
      </c>
      <c r="M3877" s="410"/>
      <c r="N3877" s="410" t="s">
        <v>116</v>
      </c>
      <c r="O3877" s="85"/>
      <c r="P3877" s="85"/>
      <c r="Q3877" s="85"/>
      <c r="R3877" s="85"/>
      <c r="S3877" s="85" t="s">
        <v>1768</v>
      </c>
    </row>
    <row r="3878" spans="1:19" ht="14.5" customHeight="1">
      <c r="A3878" s="103" t="str">
        <f t="shared" si="60"/>
        <v>C5100</v>
      </c>
      <c r="B3878" s="414" t="s">
        <v>6883</v>
      </c>
      <c r="C3878" s="414" t="s">
        <v>6884</v>
      </c>
      <c r="D3878" s="414" t="s">
        <v>1813</v>
      </c>
      <c r="E3878" s="414" t="s">
        <v>6885</v>
      </c>
      <c r="F3878" s="414" t="s">
        <v>6886</v>
      </c>
      <c r="G3878" s="418">
        <v>42370</v>
      </c>
      <c r="H3878" s="414" t="s">
        <v>606</v>
      </c>
      <c r="I3878" s="419">
        <v>0</v>
      </c>
      <c r="J3878" s="419">
        <v>0</v>
      </c>
      <c r="K3878" s="419">
        <v>0</v>
      </c>
      <c r="L3878" s="419">
        <v>550</v>
      </c>
      <c r="M3878" s="414"/>
      <c r="N3878" s="414" t="s">
        <v>116</v>
      </c>
      <c r="O3878" s="103"/>
      <c r="P3878" s="103"/>
      <c r="Q3878" s="103"/>
      <c r="R3878" s="103"/>
      <c r="S3878" s="103" t="s">
        <v>1768</v>
      </c>
    </row>
    <row r="3879" spans="1:19" ht="14.5" customHeight="1">
      <c r="A3879" s="82" t="str">
        <f t="shared" si="60"/>
        <v>C5160</v>
      </c>
      <c r="B3879" s="410" t="s">
        <v>6887</v>
      </c>
      <c r="C3879" s="410" t="s">
        <v>6888</v>
      </c>
      <c r="D3879" s="410" t="s">
        <v>1844</v>
      </c>
      <c r="E3879" s="410" t="s">
        <v>6889</v>
      </c>
      <c r="F3879" s="410" t="s">
        <v>6890</v>
      </c>
      <c r="G3879" s="416">
        <v>43435</v>
      </c>
      <c r="H3879" s="410" t="s">
        <v>606</v>
      </c>
      <c r="I3879" s="417">
        <v>69</v>
      </c>
      <c r="J3879" s="417">
        <v>59</v>
      </c>
      <c r="K3879" s="417">
        <v>77</v>
      </c>
      <c r="L3879" s="417">
        <v>0</v>
      </c>
      <c r="M3879" s="410"/>
      <c r="N3879" s="410" t="s">
        <v>116</v>
      </c>
      <c r="O3879" s="85"/>
      <c r="P3879" s="85"/>
      <c r="Q3879" s="85"/>
      <c r="R3879" s="85"/>
      <c r="S3879" s="85" t="s">
        <v>1768</v>
      </c>
    </row>
    <row r="3880" spans="1:19" ht="14.5" customHeight="1">
      <c r="A3880" s="103" t="str">
        <f t="shared" si="60"/>
        <v>C5160</v>
      </c>
      <c r="B3880" s="414" t="s">
        <v>6887</v>
      </c>
      <c r="C3880" s="414" t="s">
        <v>6888</v>
      </c>
      <c r="D3880" s="414" t="s">
        <v>1844</v>
      </c>
      <c r="E3880" s="414" t="s">
        <v>6889</v>
      </c>
      <c r="F3880" s="414" t="s">
        <v>6890</v>
      </c>
      <c r="G3880" s="418">
        <v>43435</v>
      </c>
      <c r="H3880" s="414" t="s">
        <v>606</v>
      </c>
      <c r="I3880" s="419">
        <v>77</v>
      </c>
      <c r="J3880" s="419">
        <v>69</v>
      </c>
      <c r="K3880" s="419">
        <v>59</v>
      </c>
      <c r="L3880" s="419">
        <v>0</v>
      </c>
      <c r="M3880" s="414"/>
      <c r="N3880" s="414" t="s">
        <v>116</v>
      </c>
      <c r="O3880" s="103"/>
      <c r="P3880" s="103"/>
      <c r="Q3880" s="103"/>
      <c r="R3880" s="103"/>
      <c r="S3880" s="103" t="s">
        <v>1768</v>
      </c>
    </row>
    <row r="3881" spans="1:19" ht="14.5" customHeight="1">
      <c r="A3881" s="82" t="str">
        <f t="shared" si="60"/>
        <v>C5265</v>
      </c>
      <c r="B3881" s="410" t="s">
        <v>987</v>
      </c>
      <c r="C3881" s="410" t="s">
        <v>6891</v>
      </c>
      <c r="D3881" s="410" t="s">
        <v>1813</v>
      </c>
      <c r="E3881" s="410" t="s">
        <v>6892</v>
      </c>
      <c r="F3881" s="410" t="s">
        <v>6893</v>
      </c>
      <c r="G3881" s="416">
        <v>45261</v>
      </c>
      <c r="H3881" s="410" t="s">
        <v>606</v>
      </c>
      <c r="I3881" s="67">
        <v>11.9</v>
      </c>
      <c r="J3881" s="67">
        <v>11.9</v>
      </c>
      <c r="K3881" s="67">
        <v>8.9</v>
      </c>
      <c r="L3881" s="417">
        <v>7.17</v>
      </c>
      <c r="M3881" s="410"/>
      <c r="N3881" s="410" t="s">
        <v>4095</v>
      </c>
      <c r="O3881" s="85" t="s">
        <v>1882</v>
      </c>
      <c r="P3881" s="85" t="s">
        <v>1882</v>
      </c>
      <c r="Q3881" s="85" t="s">
        <v>1882</v>
      </c>
      <c r="R3881" s="85" t="s">
        <v>1883</v>
      </c>
      <c r="S3881" s="85" t="s">
        <v>1768</v>
      </c>
    </row>
    <row r="3882" spans="1:19" ht="14.5" customHeight="1">
      <c r="A3882" s="82" t="str">
        <f t="shared" si="60"/>
        <v>C5265</v>
      </c>
      <c r="B3882" s="410" t="s">
        <v>987</v>
      </c>
      <c r="C3882" s="410" t="s">
        <v>6891</v>
      </c>
      <c r="D3882" s="410" t="s">
        <v>1813</v>
      </c>
      <c r="E3882" s="410" t="s">
        <v>6894</v>
      </c>
      <c r="F3882" s="410" t="s">
        <v>6895</v>
      </c>
      <c r="G3882" s="416">
        <v>45261</v>
      </c>
      <c r="H3882" s="410" t="s">
        <v>606</v>
      </c>
      <c r="I3882" s="67">
        <v>11.9</v>
      </c>
      <c r="J3882" s="67">
        <v>11.9</v>
      </c>
      <c r="K3882" s="67">
        <v>8.9</v>
      </c>
      <c r="L3882" s="417">
        <v>7.17</v>
      </c>
      <c r="M3882" s="410"/>
      <c r="N3882" s="410" t="s">
        <v>4095</v>
      </c>
      <c r="O3882" s="85" t="s">
        <v>1882</v>
      </c>
      <c r="P3882" s="85" t="s">
        <v>1882</v>
      </c>
      <c r="Q3882" s="85" t="s">
        <v>1882</v>
      </c>
      <c r="R3882" s="85" t="s">
        <v>1883</v>
      </c>
      <c r="S3882" s="85" t="s">
        <v>1768</v>
      </c>
    </row>
    <row r="3883" spans="1:19" ht="14.5" customHeight="1">
      <c r="A3883" s="82" t="str">
        <f t="shared" si="60"/>
        <v>C5265</v>
      </c>
      <c r="B3883" s="410" t="s">
        <v>987</v>
      </c>
      <c r="C3883" s="410" t="s">
        <v>6891</v>
      </c>
      <c r="D3883" s="410" t="s">
        <v>1813</v>
      </c>
      <c r="E3883" s="410" t="s">
        <v>6896</v>
      </c>
      <c r="F3883" s="410" t="s">
        <v>6897</v>
      </c>
      <c r="G3883" s="416">
        <v>45261</v>
      </c>
      <c r="H3883" s="410" t="s">
        <v>606</v>
      </c>
      <c r="I3883" s="417">
        <v>11.9</v>
      </c>
      <c r="J3883" s="417">
        <v>11.9</v>
      </c>
      <c r="K3883" s="417">
        <v>8.9</v>
      </c>
      <c r="L3883" s="417">
        <v>7.17</v>
      </c>
      <c r="M3883" s="410"/>
      <c r="N3883" s="410" t="s">
        <v>4095</v>
      </c>
      <c r="O3883" s="85" t="s">
        <v>1882</v>
      </c>
      <c r="P3883" s="85" t="s">
        <v>1882</v>
      </c>
      <c r="Q3883" s="85" t="s">
        <v>1882</v>
      </c>
      <c r="R3883" s="85" t="s">
        <v>1883</v>
      </c>
      <c r="S3883" s="85" t="s">
        <v>1768</v>
      </c>
    </row>
    <row r="3884" spans="1:19" ht="14.5" customHeight="1">
      <c r="A3884" s="82" t="str">
        <f t="shared" si="60"/>
        <v>C5265</v>
      </c>
      <c r="B3884" s="410" t="s">
        <v>987</v>
      </c>
      <c r="C3884" s="410" t="s">
        <v>6891</v>
      </c>
      <c r="D3884" s="410" t="s">
        <v>1813</v>
      </c>
      <c r="E3884" s="410" t="s">
        <v>6898</v>
      </c>
      <c r="F3884" s="410" t="s">
        <v>6899</v>
      </c>
      <c r="G3884" s="416">
        <v>45261</v>
      </c>
      <c r="H3884" s="410" t="s">
        <v>606</v>
      </c>
      <c r="I3884" s="417">
        <v>11.9</v>
      </c>
      <c r="J3884" s="417">
        <v>11.9</v>
      </c>
      <c r="K3884" s="417">
        <v>8.9</v>
      </c>
      <c r="L3884" s="417">
        <v>7.17</v>
      </c>
      <c r="M3884" s="410"/>
      <c r="N3884" s="410" t="s">
        <v>4095</v>
      </c>
      <c r="O3884" s="85" t="s">
        <v>1882</v>
      </c>
      <c r="P3884" s="85" t="s">
        <v>1882</v>
      </c>
      <c r="Q3884" s="85" t="s">
        <v>1882</v>
      </c>
      <c r="R3884" s="85" t="s">
        <v>1883</v>
      </c>
      <c r="S3884" s="85" t="s">
        <v>1768</v>
      </c>
    </row>
    <row r="3885" spans="1:19" ht="14.5" customHeight="1">
      <c r="A3885" s="82" t="str">
        <f t="shared" si="60"/>
        <v>C5265</v>
      </c>
      <c r="B3885" s="410" t="s">
        <v>987</v>
      </c>
      <c r="C3885" s="410" t="s">
        <v>6891</v>
      </c>
      <c r="D3885" s="410" t="s">
        <v>1813</v>
      </c>
      <c r="E3885" s="410" t="s">
        <v>6900</v>
      </c>
      <c r="F3885" s="410" t="s">
        <v>6901</v>
      </c>
      <c r="G3885" s="416">
        <v>45261</v>
      </c>
      <c r="H3885" s="410" t="s">
        <v>606</v>
      </c>
      <c r="I3885" s="417">
        <v>11.9</v>
      </c>
      <c r="J3885" s="417">
        <v>11.9</v>
      </c>
      <c r="K3885" s="417">
        <v>8.9</v>
      </c>
      <c r="L3885" s="417">
        <v>7.17</v>
      </c>
      <c r="M3885" s="410"/>
      <c r="N3885" s="410" t="s">
        <v>4095</v>
      </c>
      <c r="O3885" s="85" t="s">
        <v>1882</v>
      </c>
      <c r="P3885" s="85" t="s">
        <v>1882</v>
      </c>
      <c r="Q3885" s="85" t="s">
        <v>1882</v>
      </c>
      <c r="R3885" s="85" t="s">
        <v>1883</v>
      </c>
      <c r="S3885" s="85" t="s">
        <v>1768</v>
      </c>
    </row>
    <row r="3886" spans="1:19" ht="14.5" customHeight="1">
      <c r="A3886" s="82" t="str">
        <f t="shared" si="60"/>
        <v>C5265</v>
      </c>
      <c r="B3886" s="410" t="s">
        <v>987</v>
      </c>
      <c r="C3886" s="410" t="s">
        <v>6891</v>
      </c>
      <c r="D3886" s="410" t="s">
        <v>1813</v>
      </c>
      <c r="E3886" s="410" t="s">
        <v>6902</v>
      </c>
      <c r="F3886" s="410" t="s">
        <v>6903</v>
      </c>
      <c r="G3886" s="416">
        <v>45261</v>
      </c>
      <c r="H3886" s="410" t="s">
        <v>606</v>
      </c>
      <c r="I3886" s="417">
        <v>11.9</v>
      </c>
      <c r="J3886" s="417">
        <v>11.9</v>
      </c>
      <c r="K3886" s="417">
        <v>8.9</v>
      </c>
      <c r="L3886" s="417">
        <v>7.17</v>
      </c>
      <c r="M3886" s="410"/>
      <c r="N3886" s="410" t="s">
        <v>4095</v>
      </c>
      <c r="O3886" s="85" t="s">
        <v>1882</v>
      </c>
      <c r="P3886" s="85" t="s">
        <v>1882</v>
      </c>
      <c r="Q3886" s="85" t="s">
        <v>1882</v>
      </c>
      <c r="R3886" s="85" t="s">
        <v>1883</v>
      </c>
      <c r="S3886" s="85" t="s">
        <v>1768</v>
      </c>
    </row>
    <row r="3887" spans="1:19" ht="14.5" customHeight="1">
      <c r="A3887" s="103" t="str">
        <f t="shared" si="60"/>
        <v>C5265</v>
      </c>
      <c r="B3887" s="414" t="s">
        <v>987</v>
      </c>
      <c r="C3887" s="414" t="s">
        <v>6891</v>
      </c>
      <c r="D3887" s="414" t="s">
        <v>1813</v>
      </c>
      <c r="E3887" s="414" t="s">
        <v>6892</v>
      </c>
      <c r="F3887" s="414" t="s">
        <v>6893</v>
      </c>
      <c r="G3887" s="418">
        <v>45261</v>
      </c>
      <c r="H3887" s="414" t="s">
        <v>606</v>
      </c>
      <c r="I3887" s="419">
        <v>8.9</v>
      </c>
      <c r="J3887" s="419">
        <v>11.9</v>
      </c>
      <c r="K3887" s="419">
        <v>11.9</v>
      </c>
      <c r="L3887" s="419">
        <v>7.17</v>
      </c>
      <c r="M3887" s="414"/>
      <c r="N3887" s="414" t="s">
        <v>4095</v>
      </c>
      <c r="O3887" s="103" t="s">
        <v>1882</v>
      </c>
      <c r="P3887" s="103" t="s">
        <v>1882</v>
      </c>
      <c r="Q3887" s="103" t="s">
        <v>1882</v>
      </c>
      <c r="R3887" s="103" t="s">
        <v>1883</v>
      </c>
      <c r="S3887" s="103" t="s">
        <v>1768</v>
      </c>
    </row>
    <row r="3888" spans="1:19" ht="14.5" customHeight="1">
      <c r="A3888" s="103" t="str">
        <f t="shared" si="60"/>
        <v>C5265</v>
      </c>
      <c r="B3888" s="414" t="s">
        <v>987</v>
      </c>
      <c r="C3888" s="414" t="s">
        <v>6891</v>
      </c>
      <c r="D3888" s="414" t="s">
        <v>1813</v>
      </c>
      <c r="E3888" s="414" t="s">
        <v>6894</v>
      </c>
      <c r="F3888" s="414" t="s">
        <v>6895</v>
      </c>
      <c r="G3888" s="418">
        <v>45261</v>
      </c>
      <c r="H3888" s="414" t="s">
        <v>606</v>
      </c>
      <c r="I3888" s="419">
        <v>8.9</v>
      </c>
      <c r="J3888" s="419">
        <v>11.9</v>
      </c>
      <c r="K3888" s="419">
        <v>11.9</v>
      </c>
      <c r="L3888" s="419">
        <v>7.17</v>
      </c>
      <c r="M3888" s="414"/>
      <c r="N3888" s="414" t="s">
        <v>4095</v>
      </c>
      <c r="O3888" s="103" t="s">
        <v>1882</v>
      </c>
      <c r="P3888" s="103" t="s">
        <v>1882</v>
      </c>
      <c r="Q3888" s="103" t="s">
        <v>1882</v>
      </c>
      <c r="R3888" s="103" t="s">
        <v>1883</v>
      </c>
      <c r="S3888" s="103" t="s">
        <v>1768</v>
      </c>
    </row>
    <row r="3889" spans="1:19" ht="14.5" customHeight="1">
      <c r="A3889" s="103" t="str">
        <f t="shared" si="60"/>
        <v>C5265</v>
      </c>
      <c r="B3889" s="414" t="s">
        <v>987</v>
      </c>
      <c r="C3889" s="414" t="s">
        <v>6891</v>
      </c>
      <c r="D3889" s="414" t="s">
        <v>1813</v>
      </c>
      <c r="E3889" s="414" t="s">
        <v>6896</v>
      </c>
      <c r="F3889" s="414" t="s">
        <v>6897</v>
      </c>
      <c r="G3889" s="418">
        <v>45261</v>
      </c>
      <c r="H3889" s="414" t="s">
        <v>606</v>
      </c>
      <c r="I3889" s="419">
        <v>8.9</v>
      </c>
      <c r="J3889" s="419">
        <v>11.9</v>
      </c>
      <c r="K3889" s="419">
        <v>11.9</v>
      </c>
      <c r="L3889" s="419">
        <v>7.17</v>
      </c>
      <c r="M3889" s="414"/>
      <c r="N3889" s="414" t="s">
        <v>4095</v>
      </c>
      <c r="O3889" s="103" t="s">
        <v>1882</v>
      </c>
      <c r="P3889" s="103" t="s">
        <v>1882</v>
      </c>
      <c r="Q3889" s="103" t="s">
        <v>1882</v>
      </c>
      <c r="R3889" s="103" t="s">
        <v>1883</v>
      </c>
      <c r="S3889" s="103" t="s">
        <v>1768</v>
      </c>
    </row>
    <row r="3890" spans="1:19" ht="14.5" customHeight="1">
      <c r="A3890" s="103" t="str">
        <f t="shared" si="60"/>
        <v>C5265</v>
      </c>
      <c r="B3890" s="414" t="s">
        <v>987</v>
      </c>
      <c r="C3890" s="414" t="s">
        <v>6891</v>
      </c>
      <c r="D3890" s="414" t="s">
        <v>1813</v>
      </c>
      <c r="E3890" s="414" t="s">
        <v>6898</v>
      </c>
      <c r="F3890" s="414" t="s">
        <v>6899</v>
      </c>
      <c r="G3890" s="418">
        <v>45261</v>
      </c>
      <c r="H3890" s="414" t="s">
        <v>606</v>
      </c>
      <c r="I3890" s="419">
        <v>8.9</v>
      </c>
      <c r="J3890" s="419">
        <v>11.9</v>
      </c>
      <c r="K3890" s="419">
        <v>11.9</v>
      </c>
      <c r="L3890" s="419">
        <v>7.17</v>
      </c>
      <c r="M3890" s="414"/>
      <c r="N3890" s="414" t="s">
        <v>4095</v>
      </c>
      <c r="O3890" s="103" t="s">
        <v>1882</v>
      </c>
      <c r="P3890" s="103" t="s">
        <v>1882</v>
      </c>
      <c r="Q3890" s="103" t="s">
        <v>1882</v>
      </c>
      <c r="R3890" s="103" t="s">
        <v>1883</v>
      </c>
      <c r="S3890" s="103" t="s">
        <v>1768</v>
      </c>
    </row>
    <row r="3891" spans="1:19" ht="14.5" customHeight="1">
      <c r="A3891" s="103" t="str">
        <f t="shared" si="60"/>
        <v>C5265</v>
      </c>
      <c r="B3891" s="414" t="s">
        <v>987</v>
      </c>
      <c r="C3891" s="414" t="s">
        <v>6891</v>
      </c>
      <c r="D3891" s="414" t="s">
        <v>1813</v>
      </c>
      <c r="E3891" s="414" t="s">
        <v>6900</v>
      </c>
      <c r="F3891" s="414" t="s">
        <v>6901</v>
      </c>
      <c r="G3891" s="418">
        <v>45261</v>
      </c>
      <c r="H3891" s="414" t="s">
        <v>606</v>
      </c>
      <c r="I3891" s="419">
        <v>8.9</v>
      </c>
      <c r="J3891" s="419">
        <v>11.9</v>
      </c>
      <c r="K3891" s="419">
        <v>11.9</v>
      </c>
      <c r="L3891" s="419">
        <v>7.17</v>
      </c>
      <c r="M3891" s="414"/>
      <c r="N3891" s="414" t="s">
        <v>4095</v>
      </c>
      <c r="O3891" s="103" t="s">
        <v>1882</v>
      </c>
      <c r="P3891" s="103" t="s">
        <v>1882</v>
      </c>
      <c r="Q3891" s="103" t="s">
        <v>1882</v>
      </c>
      <c r="R3891" s="103" t="s">
        <v>1883</v>
      </c>
      <c r="S3891" s="103" t="s">
        <v>1768</v>
      </c>
    </row>
    <row r="3892" spans="1:19" ht="14.5" customHeight="1">
      <c r="A3892" s="103" t="str">
        <f t="shared" si="60"/>
        <v>C5265</v>
      </c>
      <c r="B3892" s="414" t="s">
        <v>987</v>
      </c>
      <c r="C3892" s="414" t="s">
        <v>6891</v>
      </c>
      <c r="D3892" s="414" t="s">
        <v>1813</v>
      </c>
      <c r="E3892" s="414" t="s">
        <v>6902</v>
      </c>
      <c r="F3892" s="414" t="s">
        <v>6903</v>
      </c>
      <c r="G3892" s="418">
        <v>45261</v>
      </c>
      <c r="H3892" s="414" t="s">
        <v>606</v>
      </c>
      <c r="I3892" s="419">
        <v>8.9</v>
      </c>
      <c r="J3892" s="419">
        <v>11.9</v>
      </c>
      <c r="K3892" s="419">
        <v>11.9</v>
      </c>
      <c r="L3892" s="419">
        <v>7.17</v>
      </c>
      <c r="M3892" s="414"/>
      <c r="N3892" s="414" t="s">
        <v>4095</v>
      </c>
      <c r="O3892" s="103" t="s">
        <v>1882</v>
      </c>
      <c r="P3892" s="103" t="s">
        <v>1882</v>
      </c>
      <c r="Q3892" s="103" t="s">
        <v>1882</v>
      </c>
      <c r="R3892" s="103" t="s">
        <v>1883</v>
      </c>
      <c r="S3892" s="103" t="s">
        <v>1768</v>
      </c>
    </row>
    <row r="3893" spans="1:19" ht="14.5" customHeight="1">
      <c r="A3893" s="82" t="str">
        <f t="shared" si="60"/>
        <v>C5266</v>
      </c>
      <c r="B3893" s="410" t="s">
        <v>6904</v>
      </c>
      <c r="C3893" s="410" t="s">
        <v>6905</v>
      </c>
      <c r="D3893" s="410" t="s">
        <v>1813</v>
      </c>
      <c r="E3893" s="410" t="s">
        <v>6906</v>
      </c>
      <c r="F3893" s="410" t="s">
        <v>6907</v>
      </c>
      <c r="G3893" s="416">
        <v>45261</v>
      </c>
      <c r="H3893" s="410" t="s">
        <v>606</v>
      </c>
      <c r="I3893" s="417">
        <v>11.9</v>
      </c>
      <c r="J3893" s="417">
        <v>11.9</v>
      </c>
      <c r="K3893" s="417">
        <v>8.9</v>
      </c>
      <c r="L3893" s="417">
        <v>7.17</v>
      </c>
      <c r="M3893" s="410"/>
      <c r="N3893" s="410" t="s">
        <v>4095</v>
      </c>
      <c r="O3893" s="85"/>
      <c r="P3893" s="85"/>
      <c r="Q3893" s="85"/>
      <c r="R3893" s="85"/>
      <c r="S3893" s="85" t="s">
        <v>1768</v>
      </c>
    </row>
    <row r="3894" spans="1:19" ht="14.5" customHeight="1">
      <c r="A3894" s="82" t="str">
        <f t="shared" si="60"/>
        <v>C5266</v>
      </c>
      <c r="B3894" s="410" t="s">
        <v>6904</v>
      </c>
      <c r="C3894" s="410" t="s">
        <v>6905</v>
      </c>
      <c r="D3894" s="410" t="s">
        <v>1813</v>
      </c>
      <c r="E3894" s="410" t="s">
        <v>6908</v>
      </c>
      <c r="F3894" s="410" t="s">
        <v>6909</v>
      </c>
      <c r="G3894" s="416">
        <v>45261</v>
      </c>
      <c r="H3894" s="410" t="s">
        <v>606</v>
      </c>
      <c r="I3894" s="417">
        <v>11.9</v>
      </c>
      <c r="J3894" s="417">
        <v>11.9</v>
      </c>
      <c r="K3894" s="417">
        <v>8.9</v>
      </c>
      <c r="L3894" s="417">
        <v>7.17</v>
      </c>
      <c r="M3894" s="410"/>
      <c r="N3894" s="410" t="s">
        <v>4095</v>
      </c>
      <c r="O3894" s="85"/>
      <c r="P3894" s="85"/>
      <c r="Q3894" s="85"/>
      <c r="R3894" s="85"/>
      <c r="S3894" s="85" t="s">
        <v>1768</v>
      </c>
    </row>
    <row r="3895" spans="1:19" ht="14.5" customHeight="1">
      <c r="A3895" s="82" t="str">
        <f t="shared" si="60"/>
        <v>C5266</v>
      </c>
      <c r="B3895" s="410" t="s">
        <v>6904</v>
      </c>
      <c r="C3895" s="410" t="s">
        <v>6905</v>
      </c>
      <c r="D3895" s="410" t="s">
        <v>1813</v>
      </c>
      <c r="E3895" s="410" t="s">
        <v>6910</v>
      </c>
      <c r="F3895" s="410" t="s">
        <v>6911</v>
      </c>
      <c r="G3895" s="416">
        <v>45261</v>
      </c>
      <c r="H3895" s="410" t="s">
        <v>606</v>
      </c>
      <c r="I3895" s="417">
        <v>11.9</v>
      </c>
      <c r="J3895" s="417">
        <v>11.9</v>
      </c>
      <c r="K3895" s="417">
        <v>8.9</v>
      </c>
      <c r="L3895" s="417">
        <v>7.17</v>
      </c>
      <c r="M3895" s="410"/>
      <c r="N3895" s="410" t="s">
        <v>4095</v>
      </c>
      <c r="O3895" s="85"/>
      <c r="P3895" s="85"/>
      <c r="Q3895" s="85"/>
      <c r="R3895" s="85"/>
      <c r="S3895" s="85" t="s">
        <v>1768</v>
      </c>
    </row>
    <row r="3896" spans="1:19" ht="14.5" customHeight="1">
      <c r="A3896" s="103" t="str">
        <f t="shared" si="60"/>
        <v>C5266</v>
      </c>
      <c r="B3896" s="414" t="s">
        <v>6904</v>
      </c>
      <c r="C3896" s="414" t="s">
        <v>6905</v>
      </c>
      <c r="D3896" s="414" t="s">
        <v>1813</v>
      </c>
      <c r="E3896" s="414" t="s">
        <v>6906</v>
      </c>
      <c r="F3896" s="414" t="s">
        <v>6907</v>
      </c>
      <c r="G3896" s="418">
        <v>45261</v>
      </c>
      <c r="H3896" s="414" t="s">
        <v>606</v>
      </c>
      <c r="I3896" s="419">
        <v>8.9</v>
      </c>
      <c r="J3896" s="419">
        <v>11.9</v>
      </c>
      <c r="K3896" s="419">
        <v>11.9</v>
      </c>
      <c r="L3896" s="419">
        <v>7.17</v>
      </c>
      <c r="M3896" s="414"/>
      <c r="N3896" s="414" t="s">
        <v>4095</v>
      </c>
      <c r="O3896" s="103"/>
      <c r="P3896" s="103"/>
      <c r="Q3896" s="103"/>
      <c r="R3896" s="103"/>
      <c r="S3896" s="103" t="s">
        <v>1768</v>
      </c>
    </row>
    <row r="3897" spans="1:19" ht="14.5" customHeight="1">
      <c r="A3897" s="103" t="str">
        <f t="shared" si="60"/>
        <v>C5266</v>
      </c>
      <c r="B3897" s="414" t="s">
        <v>6904</v>
      </c>
      <c r="C3897" s="414" t="s">
        <v>6905</v>
      </c>
      <c r="D3897" s="414" t="s">
        <v>1813</v>
      </c>
      <c r="E3897" s="414" t="s">
        <v>6908</v>
      </c>
      <c r="F3897" s="414" t="s">
        <v>6909</v>
      </c>
      <c r="G3897" s="418">
        <v>45261</v>
      </c>
      <c r="H3897" s="414" t="s">
        <v>606</v>
      </c>
      <c r="I3897" s="68">
        <v>8.9</v>
      </c>
      <c r="J3897" s="68">
        <v>11.9</v>
      </c>
      <c r="K3897" s="68">
        <v>11.9</v>
      </c>
      <c r="L3897" s="68">
        <v>7.17</v>
      </c>
      <c r="M3897" s="414"/>
      <c r="N3897" s="414" t="s">
        <v>4095</v>
      </c>
      <c r="O3897" s="103"/>
      <c r="P3897" s="103"/>
      <c r="Q3897" s="103"/>
      <c r="R3897" s="103"/>
      <c r="S3897" s="103" t="s">
        <v>1768</v>
      </c>
    </row>
    <row r="3898" spans="1:19" ht="14.5" customHeight="1">
      <c r="A3898" s="103" t="str">
        <f t="shared" si="60"/>
        <v>C5266</v>
      </c>
      <c r="B3898" s="414" t="s">
        <v>6904</v>
      </c>
      <c r="C3898" s="414" t="s">
        <v>6905</v>
      </c>
      <c r="D3898" s="414" t="s">
        <v>1813</v>
      </c>
      <c r="E3898" s="414" t="s">
        <v>6910</v>
      </c>
      <c r="F3898" s="414" t="s">
        <v>6911</v>
      </c>
      <c r="G3898" s="418">
        <v>45261</v>
      </c>
      <c r="H3898" s="414" t="s">
        <v>606</v>
      </c>
      <c r="I3898" s="419">
        <v>8.9</v>
      </c>
      <c r="J3898" s="419">
        <v>11.9</v>
      </c>
      <c r="K3898" s="419">
        <v>11.9</v>
      </c>
      <c r="L3898" s="419">
        <v>7.17</v>
      </c>
      <c r="M3898" s="414"/>
      <c r="N3898" s="414" t="s">
        <v>4095</v>
      </c>
      <c r="O3898" s="103"/>
      <c r="P3898" s="103"/>
      <c r="Q3898" s="103"/>
      <c r="R3898" s="103"/>
      <c r="S3898" s="103" t="s">
        <v>1768</v>
      </c>
    </row>
    <row r="3899" spans="1:19" ht="14.5" customHeight="1">
      <c r="A3899" s="82" t="str">
        <f t="shared" si="60"/>
        <v>C5269</v>
      </c>
      <c r="B3899" s="410" t="s">
        <v>6912</v>
      </c>
      <c r="C3899" s="410" t="s">
        <v>6913</v>
      </c>
      <c r="D3899" s="410" t="s">
        <v>1813</v>
      </c>
      <c r="E3899" s="410" t="s">
        <v>6914</v>
      </c>
      <c r="F3899" s="410" t="s">
        <v>6915</v>
      </c>
      <c r="G3899" s="416">
        <v>45261</v>
      </c>
      <c r="H3899" s="410" t="s">
        <v>606</v>
      </c>
      <c r="I3899" s="417">
        <v>20</v>
      </c>
      <c r="J3899" s="417">
        <v>29</v>
      </c>
      <c r="K3899" s="417">
        <v>16.5</v>
      </c>
      <c r="L3899" s="417">
        <v>88</v>
      </c>
      <c r="M3899" s="410" t="s">
        <v>115</v>
      </c>
      <c r="N3899" s="410">
        <v>7</v>
      </c>
      <c r="O3899" s="85"/>
      <c r="P3899" s="85"/>
      <c r="Q3899" s="85"/>
      <c r="R3899" s="85"/>
      <c r="S3899" s="85" t="s">
        <v>1768</v>
      </c>
    </row>
    <row r="3900" spans="1:19" ht="14.5" customHeight="1">
      <c r="A3900" s="103" t="str">
        <f t="shared" si="60"/>
        <v>C5269</v>
      </c>
      <c r="B3900" s="414" t="s">
        <v>6912</v>
      </c>
      <c r="C3900" s="414" t="s">
        <v>6913</v>
      </c>
      <c r="D3900" s="414" t="s">
        <v>1813</v>
      </c>
      <c r="E3900" s="414" t="s">
        <v>6914</v>
      </c>
      <c r="F3900" s="414" t="s">
        <v>6915</v>
      </c>
      <c r="G3900" s="418">
        <v>45261</v>
      </c>
      <c r="H3900" s="414" t="s">
        <v>606</v>
      </c>
      <c r="I3900" s="419">
        <v>16.5</v>
      </c>
      <c r="J3900" s="419">
        <v>20</v>
      </c>
      <c r="K3900" s="419">
        <v>29</v>
      </c>
      <c r="L3900" s="419">
        <v>88</v>
      </c>
      <c r="M3900" s="414" t="s">
        <v>115</v>
      </c>
      <c r="N3900" s="414">
        <v>7</v>
      </c>
      <c r="O3900" s="103"/>
      <c r="P3900" s="103"/>
      <c r="Q3900" s="103"/>
      <c r="R3900" s="103"/>
      <c r="S3900" s="103" t="s">
        <v>1768</v>
      </c>
    </row>
    <row r="3901" spans="1:19" ht="14.5" customHeight="1">
      <c r="A3901" s="82" t="str">
        <f t="shared" si="60"/>
        <v>C5270</v>
      </c>
      <c r="B3901" s="410" t="s">
        <v>6916</v>
      </c>
      <c r="C3901" s="410" t="s">
        <v>6917</v>
      </c>
      <c r="D3901" s="410" t="s">
        <v>1813</v>
      </c>
      <c r="E3901" s="410" t="s">
        <v>6918</v>
      </c>
      <c r="F3901" s="410" t="s">
        <v>6919</v>
      </c>
      <c r="G3901" s="416">
        <v>41760</v>
      </c>
      <c r="H3901" s="410" t="s">
        <v>606</v>
      </c>
      <c r="I3901" s="417">
        <v>0</v>
      </c>
      <c r="J3901" s="417">
        <v>0</v>
      </c>
      <c r="K3901" s="417">
        <v>0</v>
      </c>
      <c r="L3901" s="417">
        <v>50</v>
      </c>
      <c r="M3901" s="410"/>
      <c r="N3901" s="410" t="s">
        <v>116</v>
      </c>
      <c r="O3901" s="85"/>
      <c r="P3901" s="85"/>
      <c r="Q3901" s="85"/>
      <c r="R3901" s="85"/>
      <c r="S3901" s="85" t="s">
        <v>1768</v>
      </c>
    </row>
    <row r="3902" spans="1:19" ht="14.5" customHeight="1">
      <c r="A3902" s="103" t="str">
        <f t="shared" si="60"/>
        <v>C5270</v>
      </c>
      <c r="B3902" s="414" t="s">
        <v>6916</v>
      </c>
      <c r="C3902" s="414" t="s">
        <v>6917</v>
      </c>
      <c r="D3902" s="414" t="s">
        <v>1813</v>
      </c>
      <c r="E3902" s="414" t="s">
        <v>6918</v>
      </c>
      <c r="F3902" s="414" t="s">
        <v>6919</v>
      </c>
      <c r="G3902" s="418">
        <v>41760</v>
      </c>
      <c r="H3902" s="414" t="s">
        <v>606</v>
      </c>
      <c r="I3902" s="419">
        <v>0</v>
      </c>
      <c r="J3902" s="419">
        <v>0</v>
      </c>
      <c r="K3902" s="419">
        <v>0</v>
      </c>
      <c r="L3902" s="419">
        <v>50</v>
      </c>
      <c r="M3902" s="414"/>
      <c r="N3902" s="414" t="s">
        <v>116</v>
      </c>
      <c r="O3902" s="103"/>
      <c r="P3902" s="103"/>
      <c r="Q3902" s="103"/>
      <c r="R3902" s="103"/>
      <c r="S3902" s="103" t="s">
        <v>1768</v>
      </c>
    </row>
    <row r="3903" spans="1:19" ht="14.5" customHeight="1">
      <c r="A3903" s="82" t="str">
        <f t="shared" si="60"/>
        <v>C5331</v>
      </c>
      <c r="B3903" s="410" t="s">
        <v>6920</v>
      </c>
      <c r="C3903" s="410" t="s">
        <v>6921</v>
      </c>
      <c r="D3903" s="410" t="s">
        <v>1813</v>
      </c>
      <c r="E3903" s="410" t="s">
        <v>6922</v>
      </c>
      <c r="F3903" s="410" t="s">
        <v>6923</v>
      </c>
      <c r="G3903" s="416">
        <v>41974</v>
      </c>
      <c r="H3903" s="410" t="s">
        <v>623</v>
      </c>
      <c r="I3903" s="417">
        <v>0</v>
      </c>
      <c r="J3903" s="417">
        <v>0</v>
      </c>
      <c r="K3903" s="417">
        <v>0</v>
      </c>
      <c r="L3903" s="417">
        <v>25</v>
      </c>
      <c r="M3903" s="410"/>
      <c r="N3903" s="410" t="s">
        <v>116</v>
      </c>
      <c r="O3903" s="85"/>
      <c r="P3903" s="85"/>
      <c r="Q3903" s="85"/>
      <c r="R3903" s="85"/>
      <c r="S3903" s="85" t="s">
        <v>1768</v>
      </c>
    </row>
    <row r="3904" spans="1:19" ht="14.5" customHeight="1">
      <c r="A3904" s="103" t="str">
        <f t="shared" si="60"/>
        <v>C5331</v>
      </c>
      <c r="B3904" s="414" t="s">
        <v>6920</v>
      </c>
      <c r="C3904" s="414" t="s">
        <v>6921</v>
      </c>
      <c r="D3904" s="414" t="s">
        <v>1813</v>
      </c>
      <c r="E3904" s="414" t="s">
        <v>6922</v>
      </c>
      <c r="F3904" s="414" t="s">
        <v>6923</v>
      </c>
      <c r="G3904" s="418">
        <v>41974</v>
      </c>
      <c r="H3904" s="414" t="s">
        <v>623</v>
      </c>
      <c r="I3904" s="419">
        <v>0</v>
      </c>
      <c r="J3904" s="419">
        <v>0</v>
      </c>
      <c r="K3904" s="419">
        <v>0</v>
      </c>
      <c r="L3904" s="419">
        <v>25</v>
      </c>
      <c r="M3904" s="414"/>
      <c r="N3904" s="414" t="s">
        <v>116</v>
      </c>
      <c r="O3904" s="103"/>
      <c r="P3904" s="103"/>
      <c r="Q3904" s="103"/>
      <c r="R3904" s="103"/>
      <c r="S3904" s="103" t="s">
        <v>1768</v>
      </c>
    </row>
    <row r="3905" spans="1:19" ht="14.5" customHeight="1">
      <c r="A3905" s="82" t="str">
        <f t="shared" si="60"/>
        <v>C5332</v>
      </c>
      <c r="B3905" s="410" t="s">
        <v>6924</v>
      </c>
      <c r="C3905" s="410" t="s">
        <v>6925</v>
      </c>
      <c r="D3905" s="410" t="s">
        <v>1844</v>
      </c>
      <c r="E3905" s="410" t="s">
        <v>6926</v>
      </c>
      <c r="F3905" s="410" t="s">
        <v>6927</v>
      </c>
      <c r="G3905" s="416">
        <v>46296</v>
      </c>
      <c r="H3905" s="410" t="s">
        <v>606</v>
      </c>
      <c r="I3905" s="67">
        <v>24</v>
      </c>
      <c r="J3905" s="67">
        <v>18</v>
      </c>
      <c r="K3905" s="67">
        <v>12</v>
      </c>
      <c r="L3905" s="417">
        <v>32</v>
      </c>
      <c r="M3905" s="410"/>
      <c r="N3905" s="410" t="s">
        <v>116</v>
      </c>
      <c r="O3905" s="85"/>
      <c r="P3905" s="85"/>
      <c r="Q3905" s="85"/>
      <c r="R3905" s="85"/>
      <c r="S3905" s="85" t="s">
        <v>1768</v>
      </c>
    </row>
    <row r="3906" spans="1:19" ht="14.5" customHeight="1">
      <c r="A3906" s="103" t="str">
        <f t="shared" ref="A3906:A3969" si="61">LEFT(B3906,5)</f>
        <v>C5332</v>
      </c>
      <c r="B3906" s="414" t="s">
        <v>6924</v>
      </c>
      <c r="C3906" s="414" t="s">
        <v>6925</v>
      </c>
      <c r="D3906" s="414" t="s">
        <v>1844</v>
      </c>
      <c r="E3906" s="414" t="s">
        <v>6926</v>
      </c>
      <c r="F3906" s="414" t="s">
        <v>6927</v>
      </c>
      <c r="G3906" s="418">
        <v>46296</v>
      </c>
      <c r="H3906" s="414" t="s">
        <v>606</v>
      </c>
      <c r="I3906" s="419">
        <v>12</v>
      </c>
      <c r="J3906" s="419">
        <v>24</v>
      </c>
      <c r="K3906" s="419">
        <v>18</v>
      </c>
      <c r="L3906" s="68">
        <v>32</v>
      </c>
      <c r="M3906" s="414"/>
      <c r="N3906" s="414" t="s">
        <v>116</v>
      </c>
      <c r="O3906" s="103"/>
      <c r="P3906" s="103"/>
      <c r="Q3906" s="103"/>
      <c r="R3906" s="103"/>
      <c r="S3906" s="103" t="s">
        <v>1768</v>
      </c>
    </row>
    <row r="3907" spans="1:19" ht="14.5" customHeight="1">
      <c r="A3907" s="82" t="str">
        <f t="shared" si="61"/>
        <v>C5333</v>
      </c>
      <c r="B3907" s="410" t="s">
        <v>6928</v>
      </c>
      <c r="C3907" s="410" t="s">
        <v>6929</v>
      </c>
      <c r="D3907" s="410" t="s">
        <v>2386</v>
      </c>
      <c r="E3907" s="410" t="s">
        <v>6930</v>
      </c>
      <c r="F3907" s="410" t="s">
        <v>6931</v>
      </c>
      <c r="G3907" s="416">
        <v>42705</v>
      </c>
      <c r="H3907" s="410" t="s">
        <v>606</v>
      </c>
      <c r="I3907" s="417">
        <v>408</v>
      </c>
      <c r="J3907" s="417">
        <v>132</v>
      </c>
      <c r="K3907" s="417">
        <v>156</v>
      </c>
      <c r="L3907" s="417">
        <v>14000</v>
      </c>
      <c r="M3907" s="410" t="s">
        <v>115</v>
      </c>
      <c r="N3907" s="410" t="s">
        <v>116</v>
      </c>
      <c r="O3907" s="85"/>
      <c r="P3907" s="85"/>
      <c r="Q3907" s="85"/>
      <c r="R3907" s="85"/>
      <c r="S3907" s="85" t="s">
        <v>1768</v>
      </c>
    </row>
    <row r="3908" spans="1:19" ht="14.5" customHeight="1">
      <c r="A3908" s="82" t="str">
        <f t="shared" si="61"/>
        <v>C5333</v>
      </c>
      <c r="B3908" s="410" t="s">
        <v>6928</v>
      </c>
      <c r="C3908" s="410" t="s">
        <v>6929</v>
      </c>
      <c r="D3908" s="410" t="s">
        <v>2386</v>
      </c>
      <c r="E3908" s="410" t="s">
        <v>6932</v>
      </c>
      <c r="F3908" s="410" t="s">
        <v>6933</v>
      </c>
      <c r="G3908" s="416">
        <v>44470</v>
      </c>
      <c r="H3908" s="410" t="s">
        <v>606</v>
      </c>
      <c r="I3908" s="417">
        <v>516</v>
      </c>
      <c r="J3908" s="417">
        <v>126</v>
      </c>
      <c r="K3908" s="417">
        <v>151</v>
      </c>
      <c r="L3908" s="417">
        <v>15000</v>
      </c>
      <c r="M3908" s="410" t="s">
        <v>115</v>
      </c>
      <c r="N3908" s="410">
        <v>7</v>
      </c>
      <c r="O3908" s="85"/>
      <c r="P3908" s="85"/>
      <c r="Q3908" s="85"/>
      <c r="R3908" s="85"/>
      <c r="S3908" s="85" t="s">
        <v>1768</v>
      </c>
    </row>
    <row r="3909" spans="1:19" ht="14.5" customHeight="1">
      <c r="A3909" s="103" t="str">
        <f t="shared" si="61"/>
        <v>C5333</v>
      </c>
      <c r="B3909" s="414" t="s">
        <v>6928</v>
      </c>
      <c r="C3909" s="414" t="s">
        <v>6929</v>
      </c>
      <c r="D3909" s="414" t="s">
        <v>2386</v>
      </c>
      <c r="E3909" s="414" t="s">
        <v>6930</v>
      </c>
      <c r="F3909" s="414" t="s">
        <v>6931</v>
      </c>
      <c r="G3909" s="418">
        <v>42705</v>
      </c>
      <c r="H3909" s="414" t="s">
        <v>606</v>
      </c>
      <c r="I3909" s="419">
        <v>156</v>
      </c>
      <c r="J3909" s="419">
        <v>408</v>
      </c>
      <c r="K3909" s="419">
        <v>132</v>
      </c>
      <c r="L3909" s="419">
        <v>14000</v>
      </c>
      <c r="M3909" s="414" t="s">
        <v>115</v>
      </c>
      <c r="N3909" s="414" t="s">
        <v>116</v>
      </c>
      <c r="O3909" s="103"/>
      <c r="P3909" s="103"/>
      <c r="Q3909" s="103"/>
      <c r="R3909" s="103"/>
      <c r="S3909" s="103" t="s">
        <v>1768</v>
      </c>
    </row>
    <row r="3910" spans="1:19" ht="14.5" customHeight="1">
      <c r="A3910" s="103" t="str">
        <f t="shared" si="61"/>
        <v>C5333</v>
      </c>
      <c r="B3910" s="414" t="s">
        <v>6928</v>
      </c>
      <c r="C3910" s="414" t="s">
        <v>6929</v>
      </c>
      <c r="D3910" s="414" t="s">
        <v>2386</v>
      </c>
      <c r="E3910" s="414" t="s">
        <v>6932</v>
      </c>
      <c r="F3910" s="414" t="s">
        <v>6933</v>
      </c>
      <c r="G3910" s="418">
        <v>44470</v>
      </c>
      <c r="H3910" s="414" t="s">
        <v>606</v>
      </c>
      <c r="I3910" s="419">
        <v>151</v>
      </c>
      <c r="J3910" s="419">
        <v>516</v>
      </c>
      <c r="K3910" s="419">
        <v>126</v>
      </c>
      <c r="L3910" s="419">
        <v>15000</v>
      </c>
      <c r="M3910" s="414" t="s">
        <v>115</v>
      </c>
      <c r="N3910" s="414">
        <v>7</v>
      </c>
      <c r="O3910" s="103"/>
      <c r="P3910" s="103"/>
      <c r="Q3910" s="103"/>
      <c r="R3910" s="103"/>
      <c r="S3910" s="103" t="s">
        <v>1768</v>
      </c>
    </row>
    <row r="3911" spans="1:19" ht="14.5" customHeight="1">
      <c r="A3911" s="82" t="str">
        <f t="shared" si="61"/>
        <v>C5430</v>
      </c>
      <c r="B3911" s="410" t="s">
        <v>6934</v>
      </c>
      <c r="C3911" s="410" t="s">
        <v>6935</v>
      </c>
      <c r="D3911" s="410" t="s">
        <v>1813</v>
      </c>
      <c r="E3911" s="410" t="s">
        <v>6936</v>
      </c>
      <c r="F3911" s="410" t="s">
        <v>6937</v>
      </c>
      <c r="G3911" s="416">
        <v>42370</v>
      </c>
      <c r="H3911" s="410" t="s">
        <v>606</v>
      </c>
      <c r="I3911" s="417">
        <v>36</v>
      </c>
      <c r="J3911" s="417">
        <v>16</v>
      </c>
      <c r="K3911" s="417">
        <v>36</v>
      </c>
      <c r="L3911" s="417">
        <v>120</v>
      </c>
      <c r="M3911" s="410"/>
      <c r="N3911" s="410" t="s">
        <v>116</v>
      </c>
      <c r="O3911" s="85"/>
      <c r="P3911" s="85"/>
      <c r="Q3911" s="85"/>
      <c r="R3911" s="85"/>
      <c r="S3911" s="85" t="s">
        <v>1768</v>
      </c>
    </row>
    <row r="3912" spans="1:19" ht="14.5" customHeight="1">
      <c r="A3912" s="103" t="str">
        <f t="shared" si="61"/>
        <v>C5430</v>
      </c>
      <c r="B3912" s="414" t="s">
        <v>6934</v>
      </c>
      <c r="C3912" s="414" t="s">
        <v>6935</v>
      </c>
      <c r="D3912" s="414" t="s">
        <v>1813</v>
      </c>
      <c r="E3912" s="414" t="s">
        <v>6936</v>
      </c>
      <c r="F3912" s="414" t="s">
        <v>6937</v>
      </c>
      <c r="G3912" s="418">
        <v>42370</v>
      </c>
      <c r="H3912" s="414" t="s">
        <v>606</v>
      </c>
      <c r="I3912" s="419">
        <v>36</v>
      </c>
      <c r="J3912" s="419">
        <v>36</v>
      </c>
      <c r="K3912" s="419">
        <v>16</v>
      </c>
      <c r="L3912" s="419">
        <v>120</v>
      </c>
      <c r="M3912" s="414"/>
      <c r="N3912" s="414" t="s">
        <v>116</v>
      </c>
      <c r="O3912" s="103"/>
      <c r="P3912" s="103"/>
      <c r="Q3912" s="103"/>
      <c r="R3912" s="103"/>
      <c r="S3912" s="103" t="s">
        <v>1768</v>
      </c>
    </row>
    <row r="3913" spans="1:19" ht="14.5" customHeight="1">
      <c r="A3913" s="82" t="str">
        <f t="shared" si="61"/>
        <v>C5431</v>
      </c>
      <c r="B3913" s="410" t="s">
        <v>6938</v>
      </c>
      <c r="C3913" s="410" t="s">
        <v>6939</v>
      </c>
      <c r="D3913" s="410" t="s">
        <v>1813</v>
      </c>
      <c r="E3913" s="410" t="s">
        <v>6940</v>
      </c>
      <c r="F3913" s="410" t="s">
        <v>6941</v>
      </c>
      <c r="G3913" s="416">
        <v>45170</v>
      </c>
      <c r="H3913" s="410" t="s">
        <v>606</v>
      </c>
      <c r="I3913" s="417">
        <v>36</v>
      </c>
      <c r="J3913" s="417">
        <v>16</v>
      </c>
      <c r="K3913" s="417">
        <v>36</v>
      </c>
      <c r="L3913" s="417">
        <v>120</v>
      </c>
      <c r="M3913" s="410"/>
      <c r="N3913" s="410" t="s">
        <v>116</v>
      </c>
      <c r="O3913" s="85"/>
      <c r="P3913" s="85"/>
      <c r="Q3913" s="85"/>
      <c r="R3913" s="85"/>
      <c r="S3913" s="85" t="s">
        <v>1768</v>
      </c>
    </row>
    <row r="3914" spans="1:19" ht="14.5" customHeight="1">
      <c r="A3914" s="82" t="str">
        <f t="shared" si="61"/>
        <v>C5431</v>
      </c>
      <c r="B3914" s="410" t="s">
        <v>6938</v>
      </c>
      <c r="C3914" s="410" t="s">
        <v>6942</v>
      </c>
      <c r="D3914" s="410" t="s">
        <v>1813</v>
      </c>
      <c r="E3914" s="410" t="s">
        <v>6943</v>
      </c>
      <c r="F3914" s="410" t="s">
        <v>6944</v>
      </c>
      <c r="G3914" s="416">
        <v>45170</v>
      </c>
      <c r="H3914" s="410" t="s">
        <v>606</v>
      </c>
      <c r="I3914" s="417">
        <v>36</v>
      </c>
      <c r="J3914" s="417">
        <v>16</v>
      </c>
      <c r="K3914" s="417">
        <v>36</v>
      </c>
      <c r="L3914" s="417">
        <v>120</v>
      </c>
      <c r="M3914" s="410"/>
      <c r="N3914" s="410" t="s">
        <v>116</v>
      </c>
      <c r="O3914" s="85"/>
      <c r="P3914" s="85"/>
      <c r="Q3914" s="85"/>
      <c r="R3914" s="85"/>
      <c r="S3914" s="85" t="s">
        <v>1768</v>
      </c>
    </row>
    <row r="3915" spans="1:19" ht="14.5" customHeight="1">
      <c r="A3915" s="103" t="str">
        <f t="shared" si="61"/>
        <v>C5431</v>
      </c>
      <c r="B3915" s="414" t="s">
        <v>6938</v>
      </c>
      <c r="C3915" s="414" t="s">
        <v>6939</v>
      </c>
      <c r="D3915" s="414" t="s">
        <v>1813</v>
      </c>
      <c r="E3915" s="414" t="s">
        <v>6940</v>
      </c>
      <c r="F3915" s="414" t="s">
        <v>6941</v>
      </c>
      <c r="G3915" s="418">
        <v>45170</v>
      </c>
      <c r="H3915" s="414" t="s">
        <v>606</v>
      </c>
      <c r="I3915" s="419">
        <v>36</v>
      </c>
      <c r="J3915" s="419">
        <v>36</v>
      </c>
      <c r="K3915" s="419">
        <v>16</v>
      </c>
      <c r="L3915" s="419">
        <v>120</v>
      </c>
      <c r="M3915" s="414"/>
      <c r="N3915" s="414" t="s">
        <v>116</v>
      </c>
      <c r="O3915" s="103"/>
      <c r="P3915" s="103"/>
      <c r="Q3915" s="103"/>
      <c r="R3915" s="103"/>
      <c r="S3915" s="103" t="s">
        <v>1768</v>
      </c>
    </row>
    <row r="3916" spans="1:19" ht="14.5" customHeight="1">
      <c r="A3916" s="103" t="str">
        <f t="shared" si="61"/>
        <v>C5431</v>
      </c>
      <c r="B3916" s="414" t="s">
        <v>6938</v>
      </c>
      <c r="C3916" s="414" t="s">
        <v>6942</v>
      </c>
      <c r="D3916" s="414" t="s">
        <v>1813</v>
      </c>
      <c r="E3916" s="414" t="s">
        <v>6943</v>
      </c>
      <c r="F3916" s="414" t="s">
        <v>6944</v>
      </c>
      <c r="G3916" s="418">
        <v>45170</v>
      </c>
      <c r="H3916" s="414" t="s">
        <v>606</v>
      </c>
      <c r="I3916" s="419">
        <v>36</v>
      </c>
      <c r="J3916" s="419">
        <v>36</v>
      </c>
      <c r="K3916" s="419">
        <v>16</v>
      </c>
      <c r="L3916" s="419">
        <v>120</v>
      </c>
      <c r="M3916" s="414"/>
      <c r="N3916" s="414" t="s">
        <v>116</v>
      </c>
      <c r="O3916" s="103"/>
      <c r="P3916" s="103"/>
      <c r="Q3916" s="103"/>
      <c r="R3916" s="103"/>
      <c r="S3916" s="103" t="s">
        <v>1768</v>
      </c>
    </row>
    <row r="3917" spans="1:19" ht="14.5" customHeight="1">
      <c r="A3917" s="82" t="str">
        <f t="shared" si="61"/>
        <v>C5432</v>
      </c>
      <c r="B3917" s="410" t="s">
        <v>6945</v>
      </c>
      <c r="C3917" s="410" t="s">
        <v>6946</v>
      </c>
      <c r="D3917" s="410" t="s">
        <v>1813</v>
      </c>
      <c r="E3917" s="410" t="s">
        <v>6947</v>
      </c>
      <c r="F3917" s="410" t="s">
        <v>6948</v>
      </c>
      <c r="G3917" s="416">
        <v>45170</v>
      </c>
      <c r="H3917" s="410" t="s">
        <v>606</v>
      </c>
      <c r="I3917" s="417">
        <v>36</v>
      </c>
      <c r="J3917" s="417">
        <v>16</v>
      </c>
      <c r="K3917" s="417">
        <v>36</v>
      </c>
      <c r="L3917" s="417">
        <v>120</v>
      </c>
      <c r="M3917" s="410"/>
      <c r="N3917" s="410" t="s">
        <v>116</v>
      </c>
      <c r="O3917" s="85"/>
      <c r="P3917" s="85"/>
      <c r="Q3917" s="85"/>
      <c r="R3917" s="85"/>
      <c r="S3917" s="85" t="s">
        <v>1768</v>
      </c>
    </row>
    <row r="3918" spans="1:19" ht="14.5" customHeight="1">
      <c r="A3918" s="103" t="str">
        <f t="shared" si="61"/>
        <v>C5432</v>
      </c>
      <c r="B3918" s="414" t="s">
        <v>6945</v>
      </c>
      <c r="C3918" s="414" t="s">
        <v>6946</v>
      </c>
      <c r="D3918" s="414" t="s">
        <v>1813</v>
      </c>
      <c r="E3918" s="414" t="s">
        <v>6947</v>
      </c>
      <c r="F3918" s="414" t="s">
        <v>6948</v>
      </c>
      <c r="G3918" s="418">
        <v>45170</v>
      </c>
      <c r="H3918" s="414" t="s">
        <v>606</v>
      </c>
      <c r="I3918" s="419">
        <v>36</v>
      </c>
      <c r="J3918" s="419">
        <v>36</v>
      </c>
      <c r="K3918" s="419">
        <v>16</v>
      </c>
      <c r="L3918" s="419">
        <v>120</v>
      </c>
      <c r="M3918" s="414"/>
      <c r="N3918" s="414" t="s">
        <v>116</v>
      </c>
      <c r="O3918" s="103"/>
      <c r="P3918" s="103"/>
      <c r="Q3918" s="103"/>
      <c r="R3918" s="103"/>
      <c r="S3918" s="103" t="s">
        <v>1768</v>
      </c>
    </row>
    <row r="3919" spans="1:19" ht="14.5" customHeight="1">
      <c r="A3919" s="82" t="str">
        <f t="shared" si="61"/>
        <v>C5433</v>
      </c>
      <c r="B3919" s="410" t="s">
        <v>6949</v>
      </c>
      <c r="C3919" s="410" t="s">
        <v>6950</v>
      </c>
      <c r="D3919" s="410" t="s">
        <v>1813</v>
      </c>
      <c r="E3919" s="410" t="s">
        <v>6951</v>
      </c>
      <c r="F3919" s="410" t="s">
        <v>6952</v>
      </c>
      <c r="G3919" s="416">
        <v>45170</v>
      </c>
      <c r="H3919" s="410" t="s">
        <v>606</v>
      </c>
      <c r="I3919" s="417">
        <v>36</v>
      </c>
      <c r="J3919" s="417">
        <v>16</v>
      </c>
      <c r="K3919" s="417">
        <v>36</v>
      </c>
      <c r="L3919" s="417">
        <v>120</v>
      </c>
      <c r="M3919" s="410"/>
      <c r="N3919" s="410" t="s">
        <v>116</v>
      </c>
      <c r="O3919" s="85"/>
      <c r="P3919" s="85"/>
      <c r="Q3919" s="85"/>
      <c r="R3919" s="85"/>
      <c r="S3919" s="85" t="s">
        <v>1768</v>
      </c>
    </row>
    <row r="3920" spans="1:19" ht="14.5" customHeight="1">
      <c r="A3920" s="82" t="str">
        <f t="shared" si="61"/>
        <v>C5433</v>
      </c>
      <c r="B3920" s="410" t="s">
        <v>6949</v>
      </c>
      <c r="C3920" s="410" t="s">
        <v>6953</v>
      </c>
      <c r="D3920" s="410" t="s">
        <v>1813</v>
      </c>
      <c r="E3920" s="410" t="s">
        <v>6954</v>
      </c>
      <c r="F3920" s="410" t="s">
        <v>6955</v>
      </c>
      <c r="G3920" s="416">
        <v>45170</v>
      </c>
      <c r="H3920" s="410" t="s">
        <v>606</v>
      </c>
      <c r="I3920" s="417">
        <v>36</v>
      </c>
      <c r="J3920" s="417">
        <v>16</v>
      </c>
      <c r="K3920" s="417">
        <v>36</v>
      </c>
      <c r="L3920" s="417">
        <v>120</v>
      </c>
      <c r="M3920" s="410"/>
      <c r="N3920" s="410" t="s">
        <v>116</v>
      </c>
      <c r="O3920" s="85"/>
      <c r="P3920" s="85"/>
      <c r="Q3920" s="85"/>
      <c r="R3920" s="85"/>
      <c r="S3920" s="85" t="s">
        <v>1768</v>
      </c>
    </row>
    <row r="3921" spans="1:19" ht="14.5" customHeight="1">
      <c r="A3921" s="103" t="str">
        <f t="shared" si="61"/>
        <v>C5433</v>
      </c>
      <c r="B3921" s="414" t="s">
        <v>6949</v>
      </c>
      <c r="C3921" s="414" t="s">
        <v>6950</v>
      </c>
      <c r="D3921" s="414" t="s">
        <v>1813</v>
      </c>
      <c r="E3921" s="414" t="s">
        <v>6951</v>
      </c>
      <c r="F3921" s="414" t="s">
        <v>6952</v>
      </c>
      <c r="G3921" s="418">
        <v>45170</v>
      </c>
      <c r="H3921" s="414" t="s">
        <v>606</v>
      </c>
      <c r="I3921" s="419">
        <v>36</v>
      </c>
      <c r="J3921" s="419">
        <v>36</v>
      </c>
      <c r="K3921" s="419">
        <v>16</v>
      </c>
      <c r="L3921" s="419">
        <v>120</v>
      </c>
      <c r="M3921" s="414"/>
      <c r="N3921" s="414" t="s">
        <v>116</v>
      </c>
      <c r="O3921" s="103"/>
      <c r="P3921" s="103"/>
      <c r="Q3921" s="103"/>
      <c r="R3921" s="103"/>
      <c r="S3921" s="103" t="s">
        <v>1768</v>
      </c>
    </row>
    <row r="3922" spans="1:19" ht="14.5" customHeight="1">
      <c r="A3922" s="103" t="str">
        <f t="shared" si="61"/>
        <v>C5433</v>
      </c>
      <c r="B3922" s="414" t="s">
        <v>6949</v>
      </c>
      <c r="C3922" s="414" t="s">
        <v>6953</v>
      </c>
      <c r="D3922" s="414" t="s">
        <v>1813</v>
      </c>
      <c r="E3922" s="414" t="s">
        <v>6954</v>
      </c>
      <c r="F3922" s="414" t="s">
        <v>6955</v>
      </c>
      <c r="G3922" s="418">
        <v>45170</v>
      </c>
      <c r="H3922" s="414" t="s">
        <v>606</v>
      </c>
      <c r="I3922" s="419">
        <v>36</v>
      </c>
      <c r="J3922" s="419">
        <v>36</v>
      </c>
      <c r="K3922" s="419">
        <v>16</v>
      </c>
      <c r="L3922" s="419">
        <v>120</v>
      </c>
      <c r="M3922" s="414"/>
      <c r="N3922" s="414" t="s">
        <v>116</v>
      </c>
      <c r="O3922" s="103"/>
      <c r="P3922" s="103"/>
      <c r="Q3922" s="103"/>
      <c r="R3922" s="103"/>
      <c r="S3922" s="103" t="s">
        <v>1768</v>
      </c>
    </row>
    <row r="3923" spans="1:19" ht="14.5" customHeight="1">
      <c r="A3923" s="82" t="str">
        <f t="shared" si="61"/>
        <v>C5440</v>
      </c>
      <c r="B3923" s="410" t="s">
        <v>990</v>
      </c>
      <c r="C3923" s="410" t="s">
        <v>6956</v>
      </c>
      <c r="D3923" s="410" t="s">
        <v>1813</v>
      </c>
      <c r="E3923" s="410" t="s">
        <v>6957</v>
      </c>
      <c r="F3923" s="410" t="s">
        <v>6958</v>
      </c>
      <c r="G3923" s="416">
        <v>45536</v>
      </c>
      <c r="H3923" s="410" t="s">
        <v>606</v>
      </c>
      <c r="I3923" s="417">
        <v>16</v>
      </c>
      <c r="J3923" s="417">
        <v>8</v>
      </c>
      <c r="K3923" s="417">
        <v>12</v>
      </c>
      <c r="L3923" s="417">
        <v>11</v>
      </c>
      <c r="M3923" s="410"/>
      <c r="N3923" s="410" t="s">
        <v>116</v>
      </c>
      <c r="O3923" s="85"/>
      <c r="P3923" s="85"/>
      <c r="Q3923" s="85"/>
      <c r="R3923" s="85"/>
      <c r="S3923" s="85" t="s">
        <v>1768</v>
      </c>
    </row>
    <row r="3924" spans="1:19" ht="14.5" customHeight="1">
      <c r="A3924" s="82" t="str">
        <f t="shared" si="61"/>
        <v>C5440</v>
      </c>
      <c r="B3924" s="410" t="s">
        <v>990</v>
      </c>
      <c r="C3924" s="410" t="s">
        <v>6959</v>
      </c>
      <c r="D3924" s="410" t="s">
        <v>1813</v>
      </c>
      <c r="E3924" s="410" t="s">
        <v>6960</v>
      </c>
      <c r="F3924" s="410" t="s">
        <v>6961</v>
      </c>
      <c r="G3924" s="416">
        <v>41883</v>
      </c>
      <c r="H3924" s="410" t="s">
        <v>623</v>
      </c>
      <c r="I3924" s="417">
        <v>16</v>
      </c>
      <c r="J3924" s="417">
        <v>8</v>
      </c>
      <c r="K3924" s="417">
        <v>12</v>
      </c>
      <c r="L3924" s="417">
        <v>11</v>
      </c>
      <c r="M3924" s="410"/>
      <c r="N3924" s="410" t="s">
        <v>116</v>
      </c>
      <c r="O3924" s="85"/>
      <c r="P3924" s="85"/>
      <c r="Q3924" s="85"/>
      <c r="R3924" s="85"/>
      <c r="S3924" s="85" t="s">
        <v>1768</v>
      </c>
    </row>
    <row r="3925" spans="1:19" ht="14.5" customHeight="1">
      <c r="A3925" s="103" t="str">
        <f t="shared" si="61"/>
        <v>C5440</v>
      </c>
      <c r="B3925" s="414" t="s">
        <v>990</v>
      </c>
      <c r="C3925" s="414" t="s">
        <v>6956</v>
      </c>
      <c r="D3925" s="414" t="s">
        <v>1813</v>
      </c>
      <c r="E3925" s="414" t="s">
        <v>6957</v>
      </c>
      <c r="F3925" s="414" t="s">
        <v>6958</v>
      </c>
      <c r="G3925" s="418">
        <v>45536</v>
      </c>
      <c r="H3925" s="414" t="s">
        <v>606</v>
      </c>
      <c r="I3925" s="419">
        <v>12</v>
      </c>
      <c r="J3925" s="419">
        <v>16</v>
      </c>
      <c r="K3925" s="419">
        <v>8</v>
      </c>
      <c r="L3925" s="419">
        <v>11</v>
      </c>
      <c r="M3925" s="414"/>
      <c r="N3925" s="414" t="s">
        <v>116</v>
      </c>
      <c r="O3925" s="103"/>
      <c r="P3925" s="103"/>
      <c r="Q3925" s="103"/>
      <c r="R3925" s="103"/>
      <c r="S3925" s="103" t="s">
        <v>1768</v>
      </c>
    </row>
    <row r="3926" spans="1:19" ht="14.5" customHeight="1">
      <c r="A3926" s="103" t="str">
        <f t="shared" si="61"/>
        <v>C5440</v>
      </c>
      <c r="B3926" s="414" t="s">
        <v>990</v>
      </c>
      <c r="C3926" s="414" t="s">
        <v>6959</v>
      </c>
      <c r="D3926" s="414" t="s">
        <v>1813</v>
      </c>
      <c r="E3926" s="414" t="s">
        <v>6960</v>
      </c>
      <c r="F3926" s="414" t="s">
        <v>6961</v>
      </c>
      <c r="G3926" s="418">
        <v>41883</v>
      </c>
      <c r="H3926" s="414" t="s">
        <v>623</v>
      </c>
      <c r="I3926" s="419">
        <v>12</v>
      </c>
      <c r="J3926" s="419">
        <v>16</v>
      </c>
      <c r="K3926" s="419">
        <v>8</v>
      </c>
      <c r="L3926" s="419">
        <v>11</v>
      </c>
      <c r="M3926" s="414"/>
      <c r="N3926" s="414" t="s">
        <v>116</v>
      </c>
      <c r="O3926" s="103"/>
      <c r="P3926" s="103"/>
      <c r="Q3926" s="103"/>
      <c r="R3926" s="103"/>
      <c r="S3926" s="103" t="s">
        <v>1768</v>
      </c>
    </row>
    <row r="3927" spans="1:19" ht="14.5" customHeight="1">
      <c r="A3927" s="82" t="str">
        <f t="shared" si="61"/>
        <v>C5450</v>
      </c>
      <c r="B3927" s="410" t="s">
        <v>6962</v>
      </c>
      <c r="C3927" s="410" t="s">
        <v>6963</v>
      </c>
      <c r="D3927" s="410" t="s">
        <v>1813</v>
      </c>
      <c r="E3927" s="410" t="s">
        <v>6964</v>
      </c>
      <c r="F3927" s="410" t="s">
        <v>6965</v>
      </c>
      <c r="G3927" s="416">
        <v>45658</v>
      </c>
      <c r="H3927" s="410" t="s">
        <v>606</v>
      </c>
      <c r="I3927" s="417">
        <v>32</v>
      </c>
      <c r="J3927" s="417">
        <v>21</v>
      </c>
      <c r="K3927" s="417">
        <v>12</v>
      </c>
      <c r="L3927" s="417">
        <v>64</v>
      </c>
      <c r="M3927" s="410"/>
      <c r="N3927" s="410" t="s">
        <v>116</v>
      </c>
      <c r="O3927" s="85"/>
      <c r="P3927" s="85"/>
      <c r="Q3927" s="85"/>
      <c r="R3927" s="85"/>
      <c r="S3927" s="85" t="s">
        <v>1768</v>
      </c>
    </row>
    <row r="3928" spans="1:19" ht="14.5" customHeight="1">
      <c r="A3928" s="103" t="str">
        <f t="shared" si="61"/>
        <v>C5450</v>
      </c>
      <c r="B3928" s="414" t="s">
        <v>6962</v>
      </c>
      <c r="C3928" s="414" t="s">
        <v>6963</v>
      </c>
      <c r="D3928" s="414" t="s">
        <v>1813</v>
      </c>
      <c r="E3928" s="414" t="s">
        <v>6964</v>
      </c>
      <c r="F3928" s="414" t="s">
        <v>6965</v>
      </c>
      <c r="G3928" s="418">
        <v>45658</v>
      </c>
      <c r="H3928" s="414" t="s">
        <v>606</v>
      </c>
      <c r="I3928" s="419">
        <v>12</v>
      </c>
      <c r="J3928" s="419">
        <v>32</v>
      </c>
      <c r="K3928" s="419">
        <v>21</v>
      </c>
      <c r="L3928" s="419">
        <v>64</v>
      </c>
      <c r="M3928" s="414"/>
      <c r="N3928" s="414" t="s">
        <v>116</v>
      </c>
      <c r="O3928" s="103"/>
      <c r="P3928" s="103"/>
      <c r="Q3928" s="103"/>
      <c r="R3928" s="103"/>
      <c r="S3928" s="103" t="s">
        <v>1768</v>
      </c>
    </row>
    <row r="3929" spans="1:19" ht="14.5" customHeight="1">
      <c r="A3929" s="82" t="str">
        <f t="shared" si="61"/>
        <v>C5460</v>
      </c>
      <c r="B3929" s="410" t="s">
        <v>6966</v>
      </c>
      <c r="C3929" s="410" t="s">
        <v>6967</v>
      </c>
      <c r="D3929" s="410" t="s">
        <v>1813</v>
      </c>
      <c r="E3929" s="410" t="s">
        <v>6968</v>
      </c>
      <c r="F3929" s="410" t="s">
        <v>6969</v>
      </c>
      <c r="G3929" s="416">
        <v>45658</v>
      </c>
      <c r="H3929" s="410" t="s">
        <v>606</v>
      </c>
      <c r="I3929" s="417">
        <v>72</v>
      </c>
      <c r="J3929" s="417">
        <v>21</v>
      </c>
      <c r="K3929" s="417">
        <v>12</v>
      </c>
      <c r="L3929" s="417">
        <v>100</v>
      </c>
      <c r="M3929" s="410"/>
      <c r="N3929" s="410" t="s">
        <v>116</v>
      </c>
      <c r="O3929" s="85"/>
      <c r="P3929" s="85"/>
      <c r="Q3929" s="85"/>
      <c r="R3929" s="85"/>
      <c r="S3929" s="85" t="s">
        <v>1768</v>
      </c>
    </row>
    <row r="3930" spans="1:19" ht="14.5" customHeight="1">
      <c r="A3930" s="103" t="str">
        <f t="shared" si="61"/>
        <v>C5460</v>
      </c>
      <c r="B3930" s="414" t="s">
        <v>6966</v>
      </c>
      <c r="C3930" s="414" t="s">
        <v>6967</v>
      </c>
      <c r="D3930" s="414" t="s">
        <v>1813</v>
      </c>
      <c r="E3930" s="414" t="s">
        <v>6968</v>
      </c>
      <c r="F3930" s="414" t="s">
        <v>6969</v>
      </c>
      <c r="G3930" s="418">
        <v>45658</v>
      </c>
      <c r="H3930" s="414" t="s">
        <v>606</v>
      </c>
      <c r="I3930" s="419">
        <v>12</v>
      </c>
      <c r="J3930" s="419">
        <v>72</v>
      </c>
      <c r="K3930" s="419">
        <v>21</v>
      </c>
      <c r="L3930" s="419">
        <v>100</v>
      </c>
      <c r="M3930" s="414"/>
      <c r="N3930" s="414" t="s">
        <v>116</v>
      </c>
      <c r="O3930" s="103"/>
      <c r="P3930" s="103"/>
      <c r="Q3930" s="103"/>
      <c r="R3930" s="103"/>
      <c r="S3930" s="103" t="s">
        <v>1768</v>
      </c>
    </row>
    <row r="3931" spans="1:19" ht="14.5" customHeight="1">
      <c r="A3931" s="82" t="str">
        <f t="shared" si="61"/>
        <v>C5470</v>
      </c>
      <c r="B3931" s="410" t="s">
        <v>6970</v>
      </c>
      <c r="C3931" s="410" t="s">
        <v>6971</v>
      </c>
      <c r="D3931" s="410" t="s">
        <v>1813</v>
      </c>
      <c r="E3931" s="410" t="s">
        <v>6972</v>
      </c>
      <c r="F3931" s="410" t="s">
        <v>6973</v>
      </c>
      <c r="G3931" s="416">
        <v>45658</v>
      </c>
      <c r="H3931" s="410" t="s">
        <v>606</v>
      </c>
      <c r="I3931" s="417">
        <v>72</v>
      </c>
      <c r="J3931" s="417">
        <v>21</v>
      </c>
      <c r="K3931" s="417">
        <v>12</v>
      </c>
      <c r="L3931" s="417">
        <v>100</v>
      </c>
      <c r="M3931" s="410"/>
      <c r="N3931" s="410" t="s">
        <v>116</v>
      </c>
      <c r="O3931" s="85"/>
      <c r="P3931" s="85"/>
      <c r="Q3931" s="85"/>
      <c r="R3931" s="85"/>
      <c r="S3931" s="85" t="s">
        <v>1768</v>
      </c>
    </row>
    <row r="3932" spans="1:19" ht="14.5" customHeight="1">
      <c r="A3932" s="103" t="str">
        <f t="shared" si="61"/>
        <v>C5470</v>
      </c>
      <c r="B3932" s="414" t="s">
        <v>6970</v>
      </c>
      <c r="C3932" s="414" t="s">
        <v>6971</v>
      </c>
      <c r="D3932" s="414" t="s">
        <v>1813</v>
      </c>
      <c r="E3932" s="414" t="s">
        <v>6972</v>
      </c>
      <c r="F3932" s="414" t="s">
        <v>6973</v>
      </c>
      <c r="G3932" s="418">
        <v>45658</v>
      </c>
      <c r="H3932" s="414" t="s">
        <v>606</v>
      </c>
      <c r="I3932" s="419">
        <v>12</v>
      </c>
      <c r="J3932" s="419">
        <v>72</v>
      </c>
      <c r="K3932" s="419">
        <v>21</v>
      </c>
      <c r="L3932" s="419">
        <v>100</v>
      </c>
      <c r="M3932" s="414"/>
      <c r="N3932" s="414" t="s">
        <v>116</v>
      </c>
      <c r="O3932" s="103"/>
      <c r="P3932" s="103"/>
      <c r="Q3932" s="103"/>
      <c r="R3932" s="103"/>
      <c r="S3932" s="103" t="s">
        <v>1768</v>
      </c>
    </row>
    <row r="3933" spans="1:19" ht="14.5" customHeight="1">
      <c r="A3933" s="82" t="str">
        <f t="shared" si="61"/>
        <v>C5480</v>
      </c>
      <c r="B3933" s="410" t="s">
        <v>6974</v>
      </c>
      <c r="C3933" s="410" t="s">
        <v>6975</v>
      </c>
      <c r="D3933" s="410" t="s">
        <v>1813</v>
      </c>
      <c r="E3933" s="410" t="s">
        <v>6976</v>
      </c>
      <c r="F3933" s="410" t="s">
        <v>6977</v>
      </c>
      <c r="G3933" s="416">
        <v>45658</v>
      </c>
      <c r="H3933" s="410" t="s">
        <v>606</v>
      </c>
      <c r="I3933" s="417">
        <v>72</v>
      </c>
      <c r="J3933" s="417">
        <v>21</v>
      </c>
      <c r="K3933" s="417">
        <v>12</v>
      </c>
      <c r="L3933" s="417">
        <v>100</v>
      </c>
      <c r="M3933" s="410"/>
      <c r="N3933" s="410" t="s">
        <v>116</v>
      </c>
      <c r="O3933" s="85"/>
      <c r="P3933" s="85"/>
      <c r="Q3933" s="85"/>
      <c r="R3933" s="85"/>
      <c r="S3933" s="85" t="s">
        <v>1768</v>
      </c>
    </row>
    <row r="3934" spans="1:19" ht="14.5" customHeight="1">
      <c r="A3934" s="103" t="str">
        <f t="shared" si="61"/>
        <v>C5480</v>
      </c>
      <c r="B3934" s="414" t="s">
        <v>6974</v>
      </c>
      <c r="C3934" s="414" t="s">
        <v>6975</v>
      </c>
      <c r="D3934" s="414" t="s">
        <v>1813</v>
      </c>
      <c r="E3934" s="414" t="s">
        <v>6976</v>
      </c>
      <c r="F3934" s="414" t="s">
        <v>6977</v>
      </c>
      <c r="G3934" s="418">
        <v>45658</v>
      </c>
      <c r="H3934" s="414" t="s">
        <v>606</v>
      </c>
      <c r="I3934" s="419">
        <v>12</v>
      </c>
      <c r="J3934" s="419">
        <v>72</v>
      </c>
      <c r="K3934" s="419">
        <v>21</v>
      </c>
      <c r="L3934" s="419">
        <v>100</v>
      </c>
      <c r="M3934" s="414"/>
      <c r="N3934" s="414" t="s">
        <v>116</v>
      </c>
      <c r="O3934" s="103"/>
      <c r="P3934" s="103"/>
      <c r="Q3934" s="103"/>
      <c r="R3934" s="103"/>
      <c r="S3934" s="103" t="s">
        <v>1768</v>
      </c>
    </row>
    <row r="3935" spans="1:19" ht="14.5" customHeight="1">
      <c r="A3935" s="82" t="str">
        <f t="shared" si="61"/>
        <v>C5490</v>
      </c>
      <c r="B3935" s="410" t="s">
        <v>6978</v>
      </c>
      <c r="C3935" s="410" t="s">
        <v>6979</v>
      </c>
      <c r="D3935" s="410" t="s">
        <v>1813</v>
      </c>
      <c r="E3935" s="410" t="s">
        <v>6980</v>
      </c>
      <c r="F3935" s="410" t="s">
        <v>6981</v>
      </c>
      <c r="G3935" s="416">
        <v>45658</v>
      </c>
      <c r="H3935" s="410" t="s">
        <v>606</v>
      </c>
      <c r="I3935" s="417">
        <v>72</v>
      </c>
      <c r="J3935" s="417">
        <v>21</v>
      </c>
      <c r="K3935" s="417">
        <v>12</v>
      </c>
      <c r="L3935" s="417">
        <v>100</v>
      </c>
      <c r="M3935" s="410"/>
      <c r="N3935" s="410" t="s">
        <v>116</v>
      </c>
      <c r="O3935" s="85"/>
      <c r="P3935" s="85"/>
      <c r="Q3935" s="85"/>
      <c r="R3935" s="85"/>
      <c r="S3935" s="85" t="s">
        <v>1768</v>
      </c>
    </row>
    <row r="3936" spans="1:19" ht="14.5" customHeight="1">
      <c r="A3936" s="103" t="str">
        <f t="shared" si="61"/>
        <v>C5490</v>
      </c>
      <c r="B3936" s="414" t="s">
        <v>6978</v>
      </c>
      <c r="C3936" s="414" t="s">
        <v>6979</v>
      </c>
      <c r="D3936" s="414" t="s">
        <v>1813</v>
      </c>
      <c r="E3936" s="414" t="s">
        <v>6980</v>
      </c>
      <c r="F3936" s="414" t="s">
        <v>6981</v>
      </c>
      <c r="G3936" s="418">
        <v>45658</v>
      </c>
      <c r="H3936" s="414" t="s">
        <v>606</v>
      </c>
      <c r="I3936" s="419">
        <v>12</v>
      </c>
      <c r="J3936" s="419">
        <v>72</v>
      </c>
      <c r="K3936" s="419">
        <v>21</v>
      </c>
      <c r="L3936" s="419">
        <v>100</v>
      </c>
      <c r="M3936" s="414"/>
      <c r="N3936" s="414" t="s">
        <v>116</v>
      </c>
      <c r="O3936" s="103"/>
      <c r="P3936" s="103"/>
      <c r="Q3936" s="103"/>
      <c r="R3936" s="103"/>
      <c r="S3936" s="103" t="s">
        <v>1768</v>
      </c>
    </row>
    <row r="3937" spans="1:19" ht="14.5" customHeight="1">
      <c r="A3937" s="82" t="str">
        <f t="shared" si="61"/>
        <v>C5500</v>
      </c>
      <c r="B3937" s="410" t="s">
        <v>6982</v>
      </c>
      <c r="C3937" s="410" t="s">
        <v>6983</v>
      </c>
      <c r="D3937" s="410" t="s">
        <v>1813</v>
      </c>
      <c r="E3937" s="410" t="s">
        <v>6984</v>
      </c>
      <c r="F3937" s="410" t="s">
        <v>6985</v>
      </c>
      <c r="G3937" s="416">
        <v>45658</v>
      </c>
      <c r="H3937" s="410" t="s">
        <v>606</v>
      </c>
      <c r="I3937" s="417">
        <v>72</v>
      </c>
      <c r="J3937" s="417">
        <v>21</v>
      </c>
      <c r="K3937" s="417">
        <v>12</v>
      </c>
      <c r="L3937" s="417">
        <v>100</v>
      </c>
      <c r="M3937" s="410"/>
      <c r="N3937" s="410" t="s">
        <v>116</v>
      </c>
      <c r="O3937" s="85"/>
      <c r="P3937" s="85"/>
      <c r="Q3937" s="85"/>
      <c r="R3937" s="85"/>
      <c r="S3937" s="85" t="s">
        <v>1768</v>
      </c>
    </row>
    <row r="3938" spans="1:19" ht="14.5" customHeight="1">
      <c r="A3938" s="103" t="str">
        <f t="shared" si="61"/>
        <v>C5500</v>
      </c>
      <c r="B3938" s="414" t="s">
        <v>6982</v>
      </c>
      <c r="C3938" s="414" t="s">
        <v>6983</v>
      </c>
      <c r="D3938" s="414" t="s">
        <v>1813</v>
      </c>
      <c r="E3938" s="414" t="s">
        <v>6984</v>
      </c>
      <c r="F3938" s="414" t="s">
        <v>6985</v>
      </c>
      <c r="G3938" s="418">
        <v>45658</v>
      </c>
      <c r="H3938" s="414" t="s">
        <v>606</v>
      </c>
      <c r="I3938" s="419">
        <v>12</v>
      </c>
      <c r="J3938" s="419">
        <v>72</v>
      </c>
      <c r="K3938" s="419">
        <v>21</v>
      </c>
      <c r="L3938" s="419">
        <v>100</v>
      </c>
      <c r="M3938" s="414"/>
      <c r="N3938" s="414" t="s">
        <v>116</v>
      </c>
      <c r="O3938" s="103"/>
      <c r="P3938" s="103"/>
      <c r="Q3938" s="103"/>
      <c r="R3938" s="103"/>
      <c r="S3938" s="103" t="s">
        <v>1768</v>
      </c>
    </row>
    <row r="3939" spans="1:19" ht="13" customHeight="1">
      <c r="A3939" s="82" t="str">
        <f t="shared" si="61"/>
        <v>C5510</v>
      </c>
      <c r="B3939" s="412" t="s">
        <v>6986</v>
      </c>
      <c r="C3939" s="412" t="s">
        <v>6987</v>
      </c>
      <c r="D3939" s="412"/>
      <c r="E3939" s="412"/>
      <c r="F3939" s="412"/>
      <c r="G3939" s="412"/>
      <c r="H3939" s="412"/>
      <c r="I3939" s="436">
        <v>48</v>
      </c>
      <c r="J3939" s="436">
        <v>44</v>
      </c>
      <c r="K3939" s="412">
        <v>45</v>
      </c>
      <c r="L3939" s="412"/>
      <c r="M3939" s="412"/>
      <c r="N3939" s="412"/>
      <c r="O3939" s="85"/>
      <c r="P3939" s="85"/>
      <c r="Q3939" s="85"/>
      <c r="R3939" s="85"/>
      <c r="S3939" s="85"/>
    </row>
    <row r="3940" spans="1:19" ht="13" customHeight="1">
      <c r="A3940" s="103" t="str">
        <f t="shared" si="61"/>
        <v>C5510</v>
      </c>
      <c r="B3940" s="413" t="s">
        <v>6986</v>
      </c>
      <c r="C3940" s="413" t="s">
        <v>6987</v>
      </c>
      <c r="D3940" s="413"/>
      <c r="E3940" s="413"/>
      <c r="F3940" s="413"/>
      <c r="G3940" s="413"/>
      <c r="H3940" s="413"/>
      <c r="I3940" s="413">
        <v>45</v>
      </c>
      <c r="J3940" s="437">
        <v>48</v>
      </c>
      <c r="K3940" s="437">
        <v>44</v>
      </c>
      <c r="L3940" s="413"/>
      <c r="M3940" s="413"/>
      <c r="N3940" s="413"/>
      <c r="O3940" s="103"/>
      <c r="P3940" s="103"/>
      <c r="Q3940" s="103"/>
      <c r="R3940" s="103"/>
      <c r="S3940" s="103"/>
    </row>
    <row r="3941" spans="1:19" ht="14.5" customHeight="1">
      <c r="A3941" s="82" t="str">
        <f t="shared" si="61"/>
        <v>C5510</v>
      </c>
      <c r="B3941" s="410" t="s">
        <v>6988</v>
      </c>
      <c r="C3941" s="410" t="s">
        <v>6989</v>
      </c>
      <c r="D3941" s="410" t="s">
        <v>2386</v>
      </c>
      <c r="E3941" s="410" t="s">
        <v>6990</v>
      </c>
      <c r="F3941" s="410" t="s">
        <v>6991</v>
      </c>
      <c r="G3941" s="416">
        <v>44166</v>
      </c>
      <c r="H3941" s="410" t="s">
        <v>606</v>
      </c>
      <c r="I3941" s="417">
        <v>0</v>
      </c>
      <c r="J3941" s="417">
        <v>0</v>
      </c>
      <c r="K3941" s="417">
        <v>0</v>
      </c>
      <c r="L3941" s="417">
        <v>80</v>
      </c>
      <c r="M3941" s="410" t="s">
        <v>108</v>
      </c>
      <c r="N3941" s="410" t="s">
        <v>1778</v>
      </c>
      <c r="O3941" s="85" t="s">
        <v>56</v>
      </c>
      <c r="P3941" s="85" t="s">
        <v>56</v>
      </c>
      <c r="Q3941" s="85" t="s">
        <v>56</v>
      </c>
      <c r="R3941" s="85" t="s">
        <v>6562</v>
      </c>
      <c r="S3941" s="85" t="s">
        <v>1768</v>
      </c>
    </row>
    <row r="3942" spans="1:19" ht="14.5" customHeight="1">
      <c r="A3942" s="103" t="str">
        <f t="shared" si="61"/>
        <v>C5510</v>
      </c>
      <c r="B3942" s="414" t="s">
        <v>6988</v>
      </c>
      <c r="C3942" s="414" t="s">
        <v>6989</v>
      </c>
      <c r="D3942" s="414" t="s">
        <v>2386</v>
      </c>
      <c r="E3942" s="414" t="s">
        <v>6990</v>
      </c>
      <c r="F3942" s="414" t="s">
        <v>6991</v>
      </c>
      <c r="G3942" s="418">
        <v>44166</v>
      </c>
      <c r="H3942" s="414" t="s">
        <v>606</v>
      </c>
      <c r="I3942" s="419">
        <v>0</v>
      </c>
      <c r="J3942" s="419">
        <v>0</v>
      </c>
      <c r="K3942" s="419">
        <v>0</v>
      </c>
      <c r="L3942" s="419">
        <v>80</v>
      </c>
      <c r="M3942" s="414" t="s">
        <v>108</v>
      </c>
      <c r="N3942" s="414" t="s">
        <v>1778</v>
      </c>
      <c r="O3942" s="103" t="s">
        <v>56</v>
      </c>
      <c r="P3942" s="103" t="s">
        <v>56</v>
      </c>
      <c r="Q3942" s="103" t="s">
        <v>56</v>
      </c>
      <c r="R3942" s="103" t="s">
        <v>6562</v>
      </c>
      <c r="S3942" s="103" t="s">
        <v>1768</v>
      </c>
    </row>
    <row r="3943" spans="1:19" ht="14.5" customHeight="1">
      <c r="A3943" s="82" t="str">
        <f t="shared" si="61"/>
        <v>C5530</v>
      </c>
      <c r="B3943" s="410" t="s">
        <v>6992</v>
      </c>
      <c r="C3943" s="410" t="s">
        <v>6993</v>
      </c>
      <c r="D3943" s="410" t="s">
        <v>2386</v>
      </c>
      <c r="E3943" s="410" t="s">
        <v>6994</v>
      </c>
      <c r="F3943" s="410" t="s">
        <v>6995</v>
      </c>
      <c r="G3943" s="416">
        <v>44531</v>
      </c>
      <c r="H3943" s="410" t="s">
        <v>606</v>
      </c>
      <c r="I3943" s="417">
        <v>35</v>
      </c>
      <c r="J3943" s="417">
        <v>24</v>
      </c>
      <c r="K3943" s="417">
        <v>12</v>
      </c>
      <c r="L3943" s="417">
        <v>128</v>
      </c>
      <c r="M3943" s="410" t="s">
        <v>108</v>
      </c>
      <c r="N3943" s="410">
        <v>7</v>
      </c>
      <c r="O3943" s="85" t="s">
        <v>56</v>
      </c>
      <c r="P3943" s="85" t="s">
        <v>56</v>
      </c>
      <c r="Q3943" s="85" t="s">
        <v>56</v>
      </c>
      <c r="R3943" s="85" t="s">
        <v>6562</v>
      </c>
      <c r="S3943" s="85" t="s">
        <v>1768</v>
      </c>
    </row>
    <row r="3944" spans="1:19" ht="14.5" customHeight="1">
      <c r="A3944" s="82" t="str">
        <f t="shared" si="61"/>
        <v>C5530</v>
      </c>
      <c r="B3944" s="410" t="s">
        <v>6992</v>
      </c>
      <c r="C3944" s="410" t="s">
        <v>6993</v>
      </c>
      <c r="D3944" s="410" t="s">
        <v>2386</v>
      </c>
      <c r="E3944" s="410" t="s">
        <v>6996</v>
      </c>
      <c r="F3944" s="410" t="s">
        <v>6997</v>
      </c>
      <c r="G3944" s="416">
        <v>44531</v>
      </c>
      <c r="H3944" s="410" t="s">
        <v>606</v>
      </c>
      <c r="I3944" s="417">
        <v>36</v>
      </c>
      <c r="J3944" s="417">
        <v>24</v>
      </c>
      <c r="K3944" s="417">
        <v>12</v>
      </c>
      <c r="L3944" s="417">
        <v>128</v>
      </c>
      <c r="M3944" s="410" t="s">
        <v>108</v>
      </c>
      <c r="N3944" s="410" t="s">
        <v>116</v>
      </c>
      <c r="O3944" s="85"/>
      <c r="P3944" s="85" t="s">
        <v>1882</v>
      </c>
      <c r="Q3944" s="85" t="s">
        <v>1882</v>
      </c>
      <c r="R3944" s="85" t="s">
        <v>1883</v>
      </c>
      <c r="S3944" s="85" t="s">
        <v>1768</v>
      </c>
    </row>
    <row r="3945" spans="1:19" ht="14.5" customHeight="1">
      <c r="A3945" s="103" t="str">
        <f t="shared" si="61"/>
        <v>C5530</v>
      </c>
      <c r="B3945" s="414" t="s">
        <v>6992</v>
      </c>
      <c r="C3945" s="414" t="s">
        <v>6993</v>
      </c>
      <c r="D3945" s="414" t="s">
        <v>2386</v>
      </c>
      <c r="E3945" s="414" t="s">
        <v>6994</v>
      </c>
      <c r="F3945" s="414" t="s">
        <v>6995</v>
      </c>
      <c r="G3945" s="418">
        <v>44531</v>
      </c>
      <c r="H3945" s="414" t="s">
        <v>606</v>
      </c>
      <c r="I3945" s="419">
        <v>12</v>
      </c>
      <c r="J3945" s="419">
        <v>35</v>
      </c>
      <c r="K3945" s="419">
        <v>24</v>
      </c>
      <c r="L3945" s="419">
        <v>128</v>
      </c>
      <c r="M3945" s="414" t="s">
        <v>108</v>
      </c>
      <c r="N3945" s="414">
        <v>7</v>
      </c>
      <c r="O3945" s="103" t="s">
        <v>56</v>
      </c>
      <c r="P3945" s="103" t="s">
        <v>56</v>
      </c>
      <c r="Q3945" s="103" t="s">
        <v>56</v>
      </c>
      <c r="R3945" s="103" t="s">
        <v>6562</v>
      </c>
      <c r="S3945" s="103" t="s">
        <v>1768</v>
      </c>
    </row>
    <row r="3946" spans="1:19" ht="14.5" customHeight="1">
      <c r="A3946" s="103" t="str">
        <f t="shared" si="61"/>
        <v>C5530</v>
      </c>
      <c r="B3946" s="414" t="s">
        <v>6992</v>
      </c>
      <c r="C3946" s="414" t="s">
        <v>6993</v>
      </c>
      <c r="D3946" s="414" t="s">
        <v>2386</v>
      </c>
      <c r="E3946" s="414" t="s">
        <v>6996</v>
      </c>
      <c r="F3946" s="414" t="s">
        <v>6997</v>
      </c>
      <c r="G3946" s="418">
        <v>44531</v>
      </c>
      <c r="H3946" s="414" t="s">
        <v>606</v>
      </c>
      <c r="I3946" s="419">
        <v>12</v>
      </c>
      <c r="J3946" s="419">
        <v>36</v>
      </c>
      <c r="K3946" s="419">
        <v>24</v>
      </c>
      <c r="L3946" s="419">
        <v>128</v>
      </c>
      <c r="M3946" s="414" t="s">
        <v>108</v>
      </c>
      <c r="N3946" s="414" t="s">
        <v>116</v>
      </c>
      <c r="O3946" s="103"/>
      <c r="P3946" s="103" t="s">
        <v>1882</v>
      </c>
      <c r="Q3946" s="103" t="s">
        <v>1882</v>
      </c>
      <c r="R3946" s="103" t="s">
        <v>1883</v>
      </c>
      <c r="S3946" s="103" t="s">
        <v>1768</v>
      </c>
    </row>
    <row r="3947" spans="1:19" ht="13" customHeight="1">
      <c r="A3947" s="82" t="str">
        <f t="shared" si="61"/>
        <v>C5540</v>
      </c>
      <c r="B3947" s="412" t="s">
        <v>6998</v>
      </c>
      <c r="C3947" s="412" t="s">
        <v>6999</v>
      </c>
      <c r="D3947" s="412"/>
      <c r="E3947" s="412"/>
      <c r="F3947" s="412"/>
      <c r="G3947" s="412"/>
      <c r="H3947" s="412"/>
      <c r="I3947" s="436">
        <v>48</v>
      </c>
      <c r="J3947" s="436">
        <v>44</v>
      </c>
      <c r="K3947" s="412">
        <v>45</v>
      </c>
      <c r="L3947" s="412"/>
      <c r="M3947" s="412"/>
      <c r="N3947" s="412"/>
      <c r="O3947" s="85"/>
      <c r="P3947" s="85"/>
      <c r="Q3947" s="85"/>
      <c r="R3947" s="85"/>
      <c r="S3947" s="85"/>
    </row>
    <row r="3948" spans="1:19" ht="13" customHeight="1">
      <c r="A3948" s="103" t="str">
        <f t="shared" si="61"/>
        <v>C5540</v>
      </c>
      <c r="B3948" s="413" t="s">
        <v>6998</v>
      </c>
      <c r="C3948" s="413" t="s">
        <v>6999</v>
      </c>
      <c r="D3948" s="413"/>
      <c r="E3948" s="413"/>
      <c r="F3948" s="413"/>
      <c r="G3948" s="413"/>
      <c r="H3948" s="413"/>
      <c r="I3948" s="413">
        <v>45</v>
      </c>
      <c r="J3948" s="437">
        <v>48</v>
      </c>
      <c r="K3948" s="437">
        <v>44</v>
      </c>
      <c r="L3948" s="413"/>
      <c r="M3948" s="413"/>
      <c r="N3948" s="413"/>
      <c r="O3948" s="103"/>
      <c r="P3948" s="103"/>
      <c r="Q3948" s="103"/>
      <c r="R3948" s="103"/>
      <c r="S3948" s="103"/>
    </row>
    <row r="3949" spans="1:19" ht="14.5" customHeight="1">
      <c r="A3949" s="82" t="str">
        <f t="shared" si="61"/>
        <v>C5540</v>
      </c>
      <c r="B3949" s="410" t="s">
        <v>7000</v>
      </c>
      <c r="C3949" s="410" t="s">
        <v>7001</v>
      </c>
      <c r="D3949" s="410" t="s">
        <v>2386</v>
      </c>
      <c r="E3949" s="410" t="s">
        <v>7002</v>
      </c>
      <c r="F3949" s="410" t="s">
        <v>7003</v>
      </c>
      <c r="G3949" s="416">
        <v>44166</v>
      </c>
      <c r="H3949" s="410" t="s">
        <v>606</v>
      </c>
      <c r="I3949" s="417">
        <v>0</v>
      </c>
      <c r="J3949" s="417">
        <v>0</v>
      </c>
      <c r="K3949" s="417">
        <v>0</v>
      </c>
      <c r="L3949" s="417">
        <v>325</v>
      </c>
      <c r="M3949" s="410" t="s">
        <v>108</v>
      </c>
      <c r="N3949" s="410">
        <v>7</v>
      </c>
      <c r="O3949" s="85" t="s">
        <v>56</v>
      </c>
      <c r="P3949" s="85" t="s">
        <v>56</v>
      </c>
      <c r="Q3949" s="85" t="s">
        <v>56</v>
      </c>
      <c r="R3949" s="85" t="s">
        <v>6562</v>
      </c>
      <c r="S3949" s="85" t="s">
        <v>1768</v>
      </c>
    </row>
    <row r="3950" spans="1:19" ht="14.5" customHeight="1">
      <c r="A3950" s="103" t="str">
        <f t="shared" si="61"/>
        <v>C5540</v>
      </c>
      <c r="B3950" s="414" t="s">
        <v>7000</v>
      </c>
      <c r="C3950" s="414" t="s">
        <v>7001</v>
      </c>
      <c r="D3950" s="414" t="s">
        <v>2386</v>
      </c>
      <c r="E3950" s="414" t="s">
        <v>7002</v>
      </c>
      <c r="F3950" s="414" t="s">
        <v>7003</v>
      </c>
      <c r="G3950" s="418">
        <v>44166</v>
      </c>
      <c r="H3950" s="414" t="s">
        <v>606</v>
      </c>
      <c r="I3950" s="419">
        <v>0</v>
      </c>
      <c r="J3950" s="419">
        <v>0</v>
      </c>
      <c r="K3950" s="419">
        <v>0</v>
      </c>
      <c r="L3950" s="419">
        <v>325</v>
      </c>
      <c r="M3950" s="414" t="s">
        <v>108</v>
      </c>
      <c r="N3950" s="414">
        <v>7</v>
      </c>
      <c r="O3950" s="103" t="s">
        <v>56</v>
      </c>
      <c r="P3950" s="103" t="s">
        <v>56</v>
      </c>
      <c r="Q3950" s="103" t="s">
        <v>56</v>
      </c>
      <c r="R3950" s="103" t="s">
        <v>6562</v>
      </c>
      <c r="S3950" s="103" t="s">
        <v>1768</v>
      </c>
    </row>
    <row r="3951" spans="1:19" ht="14.5" customHeight="1">
      <c r="A3951" s="82" t="str">
        <f t="shared" si="61"/>
        <v>C5550</v>
      </c>
      <c r="B3951" s="410" t="s">
        <v>7004</v>
      </c>
      <c r="C3951" s="410" t="s">
        <v>7005</v>
      </c>
      <c r="D3951" s="410" t="s">
        <v>2386</v>
      </c>
      <c r="E3951" s="410" t="s">
        <v>7006</v>
      </c>
      <c r="F3951" s="410" t="s">
        <v>7007</v>
      </c>
      <c r="G3951" s="416">
        <v>44531</v>
      </c>
      <c r="H3951" s="410" t="s">
        <v>606</v>
      </c>
      <c r="I3951" s="417">
        <v>17</v>
      </c>
      <c r="J3951" s="417">
        <v>10</v>
      </c>
      <c r="K3951" s="417">
        <v>9</v>
      </c>
      <c r="L3951" s="417">
        <v>27</v>
      </c>
      <c r="M3951" s="410" t="s">
        <v>108</v>
      </c>
      <c r="N3951" s="410" t="s">
        <v>116</v>
      </c>
      <c r="O3951" s="85" t="s">
        <v>1882</v>
      </c>
      <c r="P3951" s="85" t="s">
        <v>1882</v>
      </c>
      <c r="Q3951" s="85" t="s">
        <v>1882</v>
      </c>
      <c r="R3951" s="85" t="s">
        <v>1883</v>
      </c>
      <c r="S3951" s="85" t="s">
        <v>1768</v>
      </c>
    </row>
    <row r="3952" spans="1:19" ht="14.5" customHeight="1">
      <c r="A3952" s="103" t="str">
        <f t="shared" si="61"/>
        <v>C5550</v>
      </c>
      <c r="B3952" s="414" t="s">
        <v>7004</v>
      </c>
      <c r="C3952" s="414" t="s">
        <v>7005</v>
      </c>
      <c r="D3952" s="414" t="s">
        <v>2386</v>
      </c>
      <c r="E3952" s="414" t="s">
        <v>7006</v>
      </c>
      <c r="F3952" s="414" t="s">
        <v>7007</v>
      </c>
      <c r="G3952" s="418">
        <v>44531</v>
      </c>
      <c r="H3952" s="414" t="s">
        <v>606</v>
      </c>
      <c r="I3952" s="419">
        <v>9</v>
      </c>
      <c r="J3952" s="419">
        <v>17</v>
      </c>
      <c r="K3952" s="419">
        <v>10</v>
      </c>
      <c r="L3952" s="419">
        <v>27</v>
      </c>
      <c r="M3952" s="414" t="s">
        <v>108</v>
      </c>
      <c r="N3952" s="414" t="s">
        <v>116</v>
      </c>
      <c r="O3952" s="103" t="s">
        <v>1882</v>
      </c>
      <c r="P3952" s="103" t="s">
        <v>1882</v>
      </c>
      <c r="Q3952" s="103" t="s">
        <v>1882</v>
      </c>
      <c r="R3952" s="103" t="s">
        <v>1883</v>
      </c>
      <c r="S3952" s="103" t="s">
        <v>1768</v>
      </c>
    </row>
    <row r="3953" spans="1:19" ht="14.5" customHeight="1">
      <c r="A3953" s="82" t="str">
        <f t="shared" si="61"/>
        <v>C5590</v>
      </c>
      <c r="B3953" s="410" t="s">
        <v>7008</v>
      </c>
      <c r="C3953" s="410" t="s">
        <v>7009</v>
      </c>
      <c r="D3953" s="410" t="s">
        <v>4882</v>
      </c>
      <c r="E3953" s="410" t="s">
        <v>7010</v>
      </c>
      <c r="F3953" s="410" t="s">
        <v>7011</v>
      </c>
      <c r="G3953" s="416">
        <v>38687</v>
      </c>
      <c r="H3953" s="410" t="s">
        <v>1777</v>
      </c>
      <c r="I3953" s="417">
        <v>18</v>
      </c>
      <c r="J3953" s="417">
        <v>24</v>
      </c>
      <c r="K3953" s="417">
        <v>0</v>
      </c>
      <c r="L3953" s="417">
        <v>42</v>
      </c>
      <c r="M3953" s="410"/>
      <c r="N3953" s="410" t="s">
        <v>116</v>
      </c>
      <c r="O3953" s="85" t="s">
        <v>56</v>
      </c>
      <c r="P3953" s="85" t="s">
        <v>56</v>
      </c>
      <c r="Q3953" s="85" t="s">
        <v>56</v>
      </c>
      <c r="R3953" s="85" t="s">
        <v>6562</v>
      </c>
      <c r="S3953" s="85" t="s">
        <v>1768</v>
      </c>
    </row>
    <row r="3954" spans="1:19" ht="14.5" customHeight="1">
      <c r="A3954" s="82" t="str">
        <f t="shared" si="61"/>
        <v>C5590</v>
      </c>
      <c r="B3954" s="410" t="s">
        <v>7008</v>
      </c>
      <c r="C3954" s="410" t="s">
        <v>7009</v>
      </c>
      <c r="D3954" s="410" t="s">
        <v>4882</v>
      </c>
      <c r="E3954" s="410" t="s">
        <v>7012</v>
      </c>
      <c r="F3954" s="410" t="s">
        <v>7013</v>
      </c>
      <c r="G3954" s="416">
        <v>40148</v>
      </c>
      <c r="H3954" s="410" t="s">
        <v>1777</v>
      </c>
      <c r="I3954" s="417">
        <v>18</v>
      </c>
      <c r="J3954" s="417">
        <v>24</v>
      </c>
      <c r="K3954" s="417">
        <v>0</v>
      </c>
      <c r="L3954" s="417">
        <v>42</v>
      </c>
      <c r="M3954" s="410"/>
      <c r="N3954" s="410" t="s">
        <v>116</v>
      </c>
      <c r="O3954" s="85" t="s">
        <v>56</v>
      </c>
      <c r="P3954" s="85" t="s">
        <v>56</v>
      </c>
      <c r="Q3954" s="85" t="s">
        <v>56</v>
      </c>
      <c r="R3954" s="85" t="s">
        <v>6562</v>
      </c>
      <c r="S3954" s="85" t="s">
        <v>1768</v>
      </c>
    </row>
    <row r="3955" spans="1:19" ht="14.5" customHeight="1">
      <c r="A3955" s="82" t="str">
        <f t="shared" si="61"/>
        <v>C5590</v>
      </c>
      <c r="B3955" s="410" t="s">
        <v>7008</v>
      </c>
      <c r="C3955" s="410" t="s">
        <v>7009</v>
      </c>
      <c r="D3955" s="410" t="s">
        <v>2386</v>
      </c>
      <c r="E3955" s="410" t="s">
        <v>7014</v>
      </c>
      <c r="F3955" s="410" t="s">
        <v>7015</v>
      </c>
      <c r="G3955" s="416">
        <v>47939</v>
      </c>
      <c r="H3955" s="410" t="s">
        <v>627</v>
      </c>
      <c r="I3955" s="417">
        <v>18</v>
      </c>
      <c r="J3955" s="417">
        <v>24</v>
      </c>
      <c r="K3955" s="417">
        <v>0</v>
      </c>
      <c r="L3955" s="417">
        <v>42</v>
      </c>
      <c r="M3955" s="410"/>
      <c r="N3955" s="410" t="s">
        <v>116</v>
      </c>
      <c r="O3955" s="85" t="s">
        <v>1882</v>
      </c>
      <c r="P3955" s="85"/>
      <c r="Q3955" s="85" t="s">
        <v>1882</v>
      </c>
      <c r="R3955" s="85" t="s">
        <v>1883</v>
      </c>
      <c r="S3955" s="85" t="s">
        <v>1768</v>
      </c>
    </row>
    <row r="3956" spans="1:19" ht="14.5" customHeight="1">
      <c r="A3956" s="82" t="str">
        <f t="shared" si="61"/>
        <v>C5590</v>
      </c>
      <c r="B3956" s="410" t="s">
        <v>7008</v>
      </c>
      <c r="C3956" s="410" t="s">
        <v>7009</v>
      </c>
      <c r="D3956" s="410" t="s">
        <v>4882</v>
      </c>
      <c r="E3956" s="410" t="s">
        <v>7016</v>
      </c>
      <c r="F3956" s="410" t="s">
        <v>7017</v>
      </c>
      <c r="G3956" s="416">
        <v>40148</v>
      </c>
      <c r="H3956" s="410" t="s">
        <v>1777</v>
      </c>
      <c r="I3956" s="417">
        <v>18</v>
      </c>
      <c r="J3956" s="417">
        <v>24</v>
      </c>
      <c r="K3956" s="417">
        <v>0</v>
      </c>
      <c r="L3956" s="417">
        <v>42</v>
      </c>
      <c r="M3956" s="410"/>
      <c r="N3956" s="410">
        <v>7</v>
      </c>
      <c r="O3956" s="85" t="s">
        <v>1882</v>
      </c>
      <c r="P3956" s="85"/>
      <c r="Q3956" s="85" t="s">
        <v>1882</v>
      </c>
      <c r="R3956" s="85" t="s">
        <v>1883</v>
      </c>
      <c r="S3956" s="85" t="s">
        <v>1768</v>
      </c>
    </row>
    <row r="3957" spans="1:19" ht="14.5" customHeight="1">
      <c r="A3957" s="82" t="str">
        <f t="shared" si="61"/>
        <v>C5590</v>
      </c>
      <c r="B3957" s="410" t="s">
        <v>7008</v>
      </c>
      <c r="C3957" s="410" t="s">
        <v>7009</v>
      </c>
      <c r="D3957" s="410" t="s">
        <v>2386</v>
      </c>
      <c r="E3957" s="410" t="s">
        <v>7018</v>
      </c>
      <c r="F3957" s="410" t="s">
        <v>7019</v>
      </c>
      <c r="G3957" s="416">
        <v>44470</v>
      </c>
      <c r="H3957" s="410" t="s">
        <v>606</v>
      </c>
      <c r="I3957" s="417">
        <v>18</v>
      </c>
      <c r="J3957" s="417">
        <v>24</v>
      </c>
      <c r="K3957" s="417">
        <v>0</v>
      </c>
      <c r="L3957" s="417">
        <v>42</v>
      </c>
      <c r="M3957" s="410" t="s">
        <v>115</v>
      </c>
      <c r="N3957" s="410">
        <v>7</v>
      </c>
      <c r="O3957" s="85" t="s">
        <v>1882</v>
      </c>
      <c r="P3957" s="85"/>
      <c r="Q3957" s="85" t="s">
        <v>1882</v>
      </c>
      <c r="R3957" s="85" t="s">
        <v>1883</v>
      </c>
      <c r="S3957" s="85" t="s">
        <v>1768</v>
      </c>
    </row>
    <row r="3958" spans="1:19" ht="14.5" customHeight="1">
      <c r="A3958" s="103" t="str">
        <f t="shared" si="61"/>
        <v>C5590</v>
      </c>
      <c r="B3958" s="414" t="s">
        <v>7008</v>
      </c>
      <c r="C3958" s="414" t="s">
        <v>7009</v>
      </c>
      <c r="D3958" s="414" t="s">
        <v>4882</v>
      </c>
      <c r="E3958" s="414" t="s">
        <v>7010</v>
      </c>
      <c r="F3958" s="414" t="s">
        <v>7011</v>
      </c>
      <c r="G3958" s="418">
        <v>38687</v>
      </c>
      <c r="H3958" s="414" t="s">
        <v>1777</v>
      </c>
      <c r="I3958" s="419">
        <v>0</v>
      </c>
      <c r="J3958" s="419">
        <v>18</v>
      </c>
      <c r="K3958" s="419">
        <v>24</v>
      </c>
      <c r="L3958" s="419">
        <v>42</v>
      </c>
      <c r="M3958" s="414"/>
      <c r="N3958" s="414" t="s">
        <v>116</v>
      </c>
      <c r="O3958" s="103" t="s">
        <v>56</v>
      </c>
      <c r="P3958" s="103" t="s">
        <v>56</v>
      </c>
      <c r="Q3958" s="103" t="s">
        <v>56</v>
      </c>
      <c r="R3958" s="103" t="s">
        <v>6562</v>
      </c>
      <c r="S3958" s="103" t="s">
        <v>1768</v>
      </c>
    </row>
    <row r="3959" spans="1:19" ht="14.5" customHeight="1">
      <c r="A3959" s="103" t="str">
        <f t="shared" si="61"/>
        <v>C5590</v>
      </c>
      <c r="B3959" s="414" t="s">
        <v>7008</v>
      </c>
      <c r="C3959" s="414" t="s">
        <v>7009</v>
      </c>
      <c r="D3959" s="414" t="s">
        <v>4882</v>
      </c>
      <c r="E3959" s="414" t="s">
        <v>7012</v>
      </c>
      <c r="F3959" s="414" t="s">
        <v>7013</v>
      </c>
      <c r="G3959" s="418">
        <v>40148</v>
      </c>
      <c r="H3959" s="414" t="s">
        <v>1777</v>
      </c>
      <c r="I3959" s="419">
        <v>0</v>
      </c>
      <c r="J3959" s="419">
        <v>18</v>
      </c>
      <c r="K3959" s="419">
        <v>24</v>
      </c>
      <c r="L3959" s="419">
        <v>42</v>
      </c>
      <c r="M3959" s="414"/>
      <c r="N3959" s="414" t="s">
        <v>116</v>
      </c>
      <c r="O3959" s="103" t="s">
        <v>56</v>
      </c>
      <c r="P3959" s="103" t="s">
        <v>56</v>
      </c>
      <c r="Q3959" s="103" t="s">
        <v>56</v>
      </c>
      <c r="R3959" s="103" t="s">
        <v>6562</v>
      </c>
      <c r="S3959" s="103" t="s">
        <v>1768</v>
      </c>
    </row>
    <row r="3960" spans="1:19" ht="14.5" customHeight="1">
      <c r="A3960" s="103" t="str">
        <f t="shared" si="61"/>
        <v>C5590</v>
      </c>
      <c r="B3960" s="414" t="s">
        <v>7008</v>
      </c>
      <c r="C3960" s="414" t="s">
        <v>7009</v>
      </c>
      <c r="D3960" s="414" t="s">
        <v>2386</v>
      </c>
      <c r="E3960" s="414" t="s">
        <v>7014</v>
      </c>
      <c r="F3960" s="414" t="s">
        <v>7015</v>
      </c>
      <c r="G3960" s="418">
        <v>47939</v>
      </c>
      <c r="H3960" s="414" t="s">
        <v>627</v>
      </c>
      <c r="I3960" s="419">
        <v>0</v>
      </c>
      <c r="J3960" s="419">
        <v>18</v>
      </c>
      <c r="K3960" s="419">
        <v>24</v>
      </c>
      <c r="L3960" s="419">
        <v>42</v>
      </c>
      <c r="M3960" s="414"/>
      <c r="N3960" s="414" t="s">
        <v>116</v>
      </c>
      <c r="O3960" s="103" t="s">
        <v>1882</v>
      </c>
      <c r="P3960" s="103"/>
      <c r="Q3960" s="103" t="s">
        <v>1882</v>
      </c>
      <c r="R3960" s="103" t="s">
        <v>1883</v>
      </c>
      <c r="S3960" s="103" t="s">
        <v>1768</v>
      </c>
    </row>
    <row r="3961" spans="1:19" ht="14.5" customHeight="1">
      <c r="A3961" s="103" t="str">
        <f t="shared" si="61"/>
        <v>C5590</v>
      </c>
      <c r="B3961" s="414" t="s">
        <v>7008</v>
      </c>
      <c r="C3961" s="414" t="s">
        <v>7009</v>
      </c>
      <c r="D3961" s="414" t="s">
        <v>4882</v>
      </c>
      <c r="E3961" s="414" t="s">
        <v>7016</v>
      </c>
      <c r="F3961" s="414" t="s">
        <v>7017</v>
      </c>
      <c r="G3961" s="418">
        <v>40148</v>
      </c>
      <c r="H3961" s="414" t="s">
        <v>1777</v>
      </c>
      <c r="I3961" s="419">
        <v>0</v>
      </c>
      <c r="J3961" s="419">
        <v>18</v>
      </c>
      <c r="K3961" s="419">
        <v>24</v>
      </c>
      <c r="L3961" s="419">
        <v>42</v>
      </c>
      <c r="M3961" s="414"/>
      <c r="N3961" s="414">
        <v>7</v>
      </c>
      <c r="O3961" s="103" t="s">
        <v>1882</v>
      </c>
      <c r="P3961" s="103"/>
      <c r="Q3961" s="103" t="s">
        <v>1882</v>
      </c>
      <c r="R3961" s="103" t="s">
        <v>1883</v>
      </c>
      <c r="S3961" s="103" t="s">
        <v>1768</v>
      </c>
    </row>
    <row r="3962" spans="1:19" ht="14.5" customHeight="1">
      <c r="A3962" s="103" t="str">
        <f t="shared" si="61"/>
        <v>C5590</v>
      </c>
      <c r="B3962" s="414" t="s">
        <v>7008</v>
      </c>
      <c r="C3962" s="414" t="s">
        <v>7009</v>
      </c>
      <c r="D3962" s="414" t="s">
        <v>2386</v>
      </c>
      <c r="E3962" s="414" t="s">
        <v>7018</v>
      </c>
      <c r="F3962" s="414" t="s">
        <v>7019</v>
      </c>
      <c r="G3962" s="418">
        <v>44470</v>
      </c>
      <c r="H3962" s="414" t="s">
        <v>606</v>
      </c>
      <c r="I3962" s="419">
        <v>0</v>
      </c>
      <c r="J3962" s="419">
        <v>18</v>
      </c>
      <c r="K3962" s="419">
        <v>24</v>
      </c>
      <c r="L3962" s="419">
        <v>42</v>
      </c>
      <c r="M3962" s="414" t="s">
        <v>115</v>
      </c>
      <c r="N3962" s="414">
        <v>7</v>
      </c>
      <c r="O3962" s="103" t="s">
        <v>1882</v>
      </c>
      <c r="P3962" s="103"/>
      <c r="Q3962" s="103" t="s">
        <v>1882</v>
      </c>
      <c r="R3962" s="103" t="s">
        <v>1883</v>
      </c>
      <c r="S3962" s="103" t="s">
        <v>1768</v>
      </c>
    </row>
    <row r="3963" spans="1:19" ht="14.5" customHeight="1">
      <c r="A3963" s="82" t="str">
        <f t="shared" si="61"/>
        <v>C5649</v>
      </c>
      <c r="B3963" s="410" t="s">
        <v>7020</v>
      </c>
      <c r="C3963" s="410" t="s">
        <v>7021</v>
      </c>
      <c r="D3963" s="410" t="s">
        <v>2386</v>
      </c>
      <c r="E3963" s="410" t="s">
        <v>7022</v>
      </c>
      <c r="F3963" s="410" t="s">
        <v>7023</v>
      </c>
      <c r="G3963" s="416">
        <v>44470</v>
      </c>
      <c r="H3963" s="410" t="s">
        <v>606</v>
      </c>
      <c r="I3963" s="417">
        <v>26</v>
      </c>
      <c r="J3963" s="417">
        <v>20</v>
      </c>
      <c r="K3963" s="411"/>
      <c r="L3963" s="417">
        <v>58</v>
      </c>
      <c r="M3963" s="410" t="s">
        <v>115</v>
      </c>
      <c r="N3963" s="410" t="s">
        <v>116</v>
      </c>
      <c r="O3963" s="85"/>
      <c r="P3963" s="85"/>
      <c r="Q3963" s="85"/>
      <c r="R3963" s="85"/>
      <c r="S3963" s="85" t="s">
        <v>1768</v>
      </c>
    </row>
    <row r="3964" spans="1:19" ht="14.5" customHeight="1">
      <c r="A3964" s="82" t="str">
        <f t="shared" si="61"/>
        <v>C5649</v>
      </c>
      <c r="B3964" s="410" t="s">
        <v>7020</v>
      </c>
      <c r="C3964" s="410" t="s">
        <v>7021</v>
      </c>
      <c r="D3964" s="410" t="s">
        <v>4882</v>
      </c>
      <c r="E3964" s="410" t="s">
        <v>7024</v>
      </c>
      <c r="F3964" s="410" t="s">
        <v>7025</v>
      </c>
      <c r="G3964" s="416">
        <v>40148</v>
      </c>
      <c r="H3964" s="410" t="s">
        <v>1777</v>
      </c>
      <c r="I3964" s="417">
        <v>26</v>
      </c>
      <c r="J3964" s="417">
        <v>20</v>
      </c>
      <c r="K3964" s="417">
        <v>0</v>
      </c>
      <c r="L3964" s="417">
        <v>58</v>
      </c>
      <c r="M3964" s="410" t="s">
        <v>115</v>
      </c>
      <c r="N3964" s="410" t="s">
        <v>116</v>
      </c>
      <c r="O3964" s="85"/>
      <c r="P3964" s="85"/>
      <c r="Q3964" s="85"/>
      <c r="R3964" s="85"/>
      <c r="S3964" s="85" t="s">
        <v>1768</v>
      </c>
    </row>
    <row r="3965" spans="1:19" ht="14.5" customHeight="1">
      <c r="A3965" s="103" t="str">
        <f t="shared" si="61"/>
        <v>C5649</v>
      </c>
      <c r="B3965" s="414" t="s">
        <v>7020</v>
      </c>
      <c r="C3965" s="414" t="s">
        <v>7021</v>
      </c>
      <c r="D3965" s="414" t="s">
        <v>2386</v>
      </c>
      <c r="E3965" s="414" t="s">
        <v>7022</v>
      </c>
      <c r="F3965" s="414" t="s">
        <v>7023</v>
      </c>
      <c r="G3965" s="418">
        <v>44470</v>
      </c>
      <c r="H3965" s="414" t="s">
        <v>606</v>
      </c>
      <c r="I3965" s="415"/>
      <c r="J3965" s="419">
        <v>26</v>
      </c>
      <c r="K3965" s="419">
        <v>20</v>
      </c>
      <c r="L3965" s="419">
        <v>58</v>
      </c>
      <c r="M3965" s="414" t="s">
        <v>115</v>
      </c>
      <c r="N3965" s="414" t="s">
        <v>116</v>
      </c>
      <c r="O3965" s="103"/>
      <c r="P3965" s="103"/>
      <c r="Q3965" s="103"/>
      <c r="R3965" s="103"/>
      <c r="S3965" s="103" t="s">
        <v>1768</v>
      </c>
    </row>
    <row r="3966" spans="1:19" ht="14.5" customHeight="1">
      <c r="A3966" s="103" t="str">
        <f t="shared" si="61"/>
        <v>C5649</v>
      </c>
      <c r="B3966" s="414" t="s">
        <v>7020</v>
      </c>
      <c r="C3966" s="414" t="s">
        <v>7021</v>
      </c>
      <c r="D3966" s="414" t="s">
        <v>4882</v>
      </c>
      <c r="E3966" s="414" t="s">
        <v>7024</v>
      </c>
      <c r="F3966" s="414" t="s">
        <v>7025</v>
      </c>
      <c r="G3966" s="418">
        <v>40148</v>
      </c>
      <c r="H3966" s="414" t="s">
        <v>1777</v>
      </c>
      <c r="I3966" s="419">
        <v>0</v>
      </c>
      <c r="J3966" s="419">
        <v>26</v>
      </c>
      <c r="K3966" s="419">
        <v>20</v>
      </c>
      <c r="L3966" s="419">
        <v>58</v>
      </c>
      <c r="M3966" s="414" t="s">
        <v>115</v>
      </c>
      <c r="N3966" s="414" t="s">
        <v>116</v>
      </c>
      <c r="O3966" s="103"/>
      <c r="P3966" s="103"/>
      <c r="Q3966" s="103"/>
      <c r="R3966" s="103"/>
      <c r="S3966" s="103" t="s">
        <v>1768</v>
      </c>
    </row>
    <row r="3967" spans="1:19" ht="14.5" customHeight="1">
      <c r="A3967" s="82" t="str">
        <f t="shared" si="61"/>
        <v>C5652</v>
      </c>
      <c r="B3967" s="410" t="s">
        <v>993</v>
      </c>
      <c r="C3967" s="410" t="s">
        <v>7026</v>
      </c>
      <c r="D3967" s="410" t="s">
        <v>1813</v>
      </c>
      <c r="E3967" s="410" t="s">
        <v>7027</v>
      </c>
      <c r="F3967" s="410" t="s">
        <v>7028</v>
      </c>
      <c r="G3967" s="416">
        <v>45992</v>
      </c>
      <c r="H3967" s="410" t="s">
        <v>606</v>
      </c>
      <c r="I3967" s="417">
        <v>12</v>
      </c>
      <c r="J3967" s="417">
        <v>8</v>
      </c>
      <c r="K3967" s="417">
        <v>3</v>
      </c>
      <c r="L3967" s="417">
        <v>3</v>
      </c>
      <c r="M3967" s="410"/>
      <c r="N3967" s="410" t="s">
        <v>4095</v>
      </c>
      <c r="O3967" s="85"/>
      <c r="P3967" s="85"/>
      <c r="Q3967" s="85"/>
      <c r="R3967" s="85"/>
      <c r="S3967" s="85" t="s">
        <v>1768</v>
      </c>
    </row>
    <row r="3968" spans="1:19" ht="14.5" customHeight="1">
      <c r="A3968" s="82" t="str">
        <f t="shared" si="61"/>
        <v>C5652</v>
      </c>
      <c r="B3968" s="410" t="s">
        <v>993</v>
      </c>
      <c r="C3968" s="410" t="s">
        <v>7026</v>
      </c>
      <c r="D3968" s="410" t="s">
        <v>1813</v>
      </c>
      <c r="E3968" s="410" t="s">
        <v>7029</v>
      </c>
      <c r="F3968" s="410" t="s">
        <v>7030</v>
      </c>
      <c r="G3968" s="416">
        <v>45992</v>
      </c>
      <c r="H3968" s="410" t="s">
        <v>606</v>
      </c>
      <c r="I3968" s="417">
        <v>12</v>
      </c>
      <c r="J3968" s="417">
        <v>8</v>
      </c>
      <c r="K3968" s="417">
        <v>3</v>
      </c>
      <c r="L3968" s="417">
        <v>3</v>
      </c>
      <c r="M3968" s="410"/>
      <c r="N3968" s="410" t="s">
        <v>4095</v>
      </c>
      <c r="O3968" s="85"/>
      <c r="P3968" s="85"/>
      <c r="Q3968" s="85"/>
      <c r="R3968" s="85"/>
      <c r="S3968" s="85" t="s">
        <v>1768</v>
      </c>
    </row>
    <row r="3969" spans="1:19" ht="14.5" customHeight="1">
      <c r="A3969" s="82" t="str">
        <f t="shared" si="61"/>
        <v>C5652</v>
      </c>
      <c r="B3969" s="410" t="s">
        <v>993</v>
      </c>
      <c r="C3969" s="410" t="s">
        <v>7026</v>
      </c>
      <c r="D3969" s="410" t="s">
        <v>1813</v>
      </c>
      <c r="E3969" s="410" t="s">
        <v>7031</v>
      </c>
      <c r="F3969" s="410" t="s">
        <v>7032</v>
      </c>
      <c r="G3969" s="416">
        <v>45992</v>
      </c>
      <c r="H3969" s="410" t="s">
        <v>606</v>
      </c>
      <c r="I3969" s="417">
        <v>12</v>
      </c>
      <c r="J3969" s="417">
        <v>8</v>
      </c>
      <c r="K3969" s="417">
        <v>3</v>
      </c>
      <c r="L3969" s="417">
        <v>3</v>
      </c>
      <c r="M3969" s="410"/>
      <c r="N3969" s="410" t="s">
        <v>4095</v>
      </c>
      <c r="O3969" s="85"/>
      <c r="P3969" s="85"/>
      <c r="Q3969" s="85"/>
      <c r="R3969" s="85"/>
      <c r="S3969" s="85" t="s">
        <v>1768</v>
      </c>
    </row>
    <row r="3970" spans="1:19" ht="14.5" customHeight="1">
      <c r="A3970" s="82" t="str">
        <f t="shared" ref="A3970:A4033" si="62">LEFT(B3970,5)</f>
        <v>C5652</v>
      </c>
      <c r="B3970" s="410" t="s">
        <v>993</v>
      </c>
      <c r="C3970" s="410" t="s">
        <v>7026</v>
      </c>
      <c r="D3970" s="410" t="s">
        <v>1813</v>
      </c>
      <c r="E3970" s="410" t="s">
        <v>7033</v>
      </c>
      <c r="F3970" s="410" t="s">
        <v>7034</v>
      </c>
      <c r="G3970" s="416">
        <v>45992</v>
      </c>
      <c r="H3970" s="410" t="s">
        <v>606</v>
      </c>
      <c r="I3970" s="417">
        <v>12</v>
      </c>
      <c r="J3970" s="417">
        <v>8</v>
      </c>
      <c r="K3970" s="417">
        <v>3</v>
      </c>
      <c r="L3970" s="417">
        <v>3</v>
      </c>
      <c r="M3970" s="410"/>
      <c r="N3970" s="410" t="s">
        <v>4095</v>
      </c>
      <c r="O3970" s="85"/>
      <c r="P3970" s="85"/>
      <c r="Q3970" s="85"/>
      <c r="R3970" s="85"/>
      <c r="S3970" s="85" t="s">
        <v>1768</v>
      </c>
    </row>
    <row r="3971" spans="1:19" ht="14.5" customHeight="1">
      <c r="A3971" s="82" t="str">
        <f t="shared" si="62"/>
        <v>C5652</v>
      </c>
      <c r="B3971" s="410" t="s">
        <v>993</v>
      </c>
      <c r="C3971" s="410" t="s">
        <v>7026</v>
      </c>
      <c r="D3971" s="410" t="s">
        <v>1813</v>
      </c>
      <c r="E3971" s="410" t="s">
        <v>7035</v>
      </c>
      <c r="F3971" s="410" t="s">
        <v>7036</v>
      </c>
      <c r="G3971" s="416">
        <v>45992</v>
      </c>
      <c r="H3971" s="410" t="s">
        <v>606</v>
      </c>
      <c r="I3971" s="417">
        <v>12</v>
      </c>
      <c r="J3971" s="417">
        <v>8</v>
      </c>
      <c r="K3971" s="417">
        <v>3</v>
      </c>
      <c r="L3971" s="417">
        <v>3</v>
      </c>
      <c r="M3971" s="410"/>
      <c r="N3971" s="410" t="s">
        <v>4095</v>
      </c>
      <c r="O3971" s="85"/>
      <c r="P3971" s="85"/>
      <c r="Q3971" s="85"/>
      <c r="R3971" s="85"/>
      <c r="S3971" s="85" t="s">
        <v>1768</v>
      </c>
    </row>
    <row r="3972" spans="1:19" ht="14.5" customHeight="1">
      <c r="A3972" s="82" t="str">
        <f t="shared" si="62"/>
        <v>C5652</v>
      </c>
      <c r="B3972" s="410" t="s">
        <v>993</v>
      </c>
      <c r="C3972" s="410" t="s">
        <v>7026</v>
      </c>
      <c r="D3972" s="410" t="s">
        <v>1813</v>
      </c>
      <c r="E3972" s="410" t="s">
        <v>7037</v>
      </c>
      <c r="F3972" s="410" t="s">
        <v>7038</v>
      </c>
      <c r="G3972" s="416">
        <v>45992</v>
      </c>
      <c r="H3972" s="410" t="s">
        <v>606</v>
      </c>
      <c r="I3972" s="417">
        <v>12</v>
      </c>
      <c r="J3972" s="417">
        <v>8</v>
      </c>
      <c r="K3972" s="417">
        <v>3</v>
      </c>
      <c r="L3972" s="417">
        <v>3</v>
      </c>
      <c r="M3972" s="410"/>
      <c r="N3972" s="410" t="s">
        <v>4095</v>
      </c>
      <c r="O3972" s="85"/>
      <c r="P3972" s="85"/>
      <c r="Q3972" s="85"/>
      <c r="R3972" s="85"/>
      <c r="S3972" s="85" t="s">
        <v>1768</v>
      </c>
    </row>
    <row r="3973" spans="1:19" ht="14.5" customHeight="1">
      <c r="A3973" s="82" t="str">
        <f t="shared" si="62"/>
        <v>C5652</v>
      </c>
      <c r="B3973" s="410" t="s">
        <v>993</v>
      </c>
      <c r="C3973" s="410" t="s">
        <v>7026</v>
      </c>
      <c r="D3973" s="410" t="s">
        <v>1813</v>
      </c>
      <c r="E3973" s="410" t="s">
        <v>7039</v>
      </c>
      <c r="F3973" s="410" t="s">
        <v>7040</v>
      </c>
      <c r="G3973" s="416">
        <v>45992</v>
      </c>
      <c r="H3973" s="410" t="s">
        <v>606</v>
      </c>
      <c r="I3973" s="417">
        <v>12</v>
      </c>
      <c r="J3973" s="417">
        <v>8</v>
      </c>
      <c r="K3973" s="417">
        <v>3</v>
      </c>
      <c r="L3973" s="417">
        <v>3</v>
      </c>
      <c r="M3973" s="410"/>
      <c r="N3973" s="410" t="s">
        <v>4095</v>
      </c>
      <c r="O3973" s="85"/>
      <c r="P3973" s="85"/>
      <c r="Q3973" s="85"/>
      <c r="R3973" s="85"/>
      <c r="S3973" s="85" t="s">
        <v>1768</v>
      </c>
    </row>
    <row r="3974" spans="1:19" ht="14.5" customHeight="1">
      <c r="A3974" s="82" t="str">
        <f t="shared" si="62"/>
        <v>C5652</v>
      </c>
      <c r="B3974" s="410" t="s">
        <v>993</v>
      </c>
      <c r="C3974" s="410" t="s">
        <v>7026</v>
      </c>
      <c r="D3974" s="410" t="s">
        <v>1813</v>
      </c>
      <c r="E3974" s="410" t="s">
        <v>7041</v>
      </c>
      <c r="F3974" s="410" t="s">
        <v>7042</v>
      </c>
      <c r="G3974" s="416">
        <v>45992</v>
      </c>
      <c r="H3974" s="410" t="s">
        <v>606</v>
      </c>
      <c r="I3974" s="417">
        <v>12</v>
      </c>
      <c r="J3974" s="417">
        <v>8</v>
      </c>
      <c r="K3974" s="417">
        <v>3</v>
      </c>
      <c r="L3974" s="417">
        <v>3</v>
      </c>
      <c r="M3974" s="410"/>
      <c r="N3974" s="410" t="s">
        <v>4095</v>
      </c>
      <c r="O3974" s="85"/>
      <c r="P3974" s="85"/>
      <c r="Q3974" s="85"/>
      <c r="R3974" s="85"/>
      <c r="S3974" s="85" t="s">
        <v>1768</v>
      </c>
    </row>
    <row r="3975" spans="1:19" ht="14.5" customHeight="1">
      <c r="A3975" s="82" t="str">
        <f t="shared" si="62"/>
        <v>C5652</v>
      </c>
      <c r="B3975" s="410" t="s">
        <v>993</v>
      </c>
      <c r="C3975" s="410" t="s">
        <v>7026</v>
      </c>
      <c r="D3975" s="410" t="s">
        <v>1813</v>
      </c>
      <c r="E3975" s="410" t="s">
        <v>7043</v>
      </c>
      <c r="F3975" s="410" t="s">
        <v>7044</v>
      </c>
      <c r="G3975" s="416">
        <v>45992</v>
      </c>
      <c r="H3975" s="410" t="s">
        <v>606</v>
      </c>
      <c r="I3975" s="417">
        <v>12</v>
      </c>
      <c r="J3975" s="417">
        <v>8</v>
      </c>
      <c r="K3975" s="417">
        <v>3</v>
      </c>
      <c r="L3975" s="417">
        <v>3</v>
      </c>
      <c r="M3975" s="410"/>
      <c r="N3975" s="410" t="s">
        <v>4095</v>
      </c>
      <c r="O3975" s="85"/>
      <c r="P3975" s="85"/>
      <c r="Q3975" s="85"/>
      <c r="R3975" s="85"/>
      <c r="S3975" s="85" t="s">
        <v>1768</v>
      </c>
    </row>
    <row r="3976" spans="1:19" ht="14.5" customHeight="1">
      <c r="A3976" s="82" t="str">
        <f t="shared" si="62"/>
        <v>C5652</v>
      </c>
      <c r="B3976" s="410" t="s">
        <v>993</v>
      </c>
      <c r="C3976" s="410" t="s">
        <v>7026</v>
      </c>
      <c r="D3976" s="410" t="s">
        <v>1813</v>
      </c>
      <c r="E3976" s="410" t="s">
        <v>7045</v>
      </c>
      <c r="F3976" s="410" t="s">
        <v>7046</v>
      </c>
      <c r="G3976" s="416">
        <v>45992</v>
      </c>
      <c r="H3976" s="410" t="s">
        <v>606</v>
      </c>
      <c r="I3976" s="417">
        <v>12</v>
      </c>
      <c r="J3976" s="417">
        <v>8</v>
      </c>
      <c r="K3976" s="417">
        <v>3</v>
      </c>
      <c r="L3976" s="417">
        <v>3</v>
      </c>
      <c r="M3976" s="410"/>
      <c r="N3976" s="410" t="s">
        <v>4095</v>
      </c>
      <c r="O3976" s="85"/>
      <c r="P3976" s="85"/>
      <c r="Q3976" s="85"/>
      <c r="R3976" s="85"/>
      <c r="S3976" s="85" t="s">
        <v>1768</v>
      </c>
    </row>
    <row r="3977" spans="1:19" ht="14.5" customHeight="1">
      <c r="A3977" s="82" t="str">
        <f t="shared" si="62"/>
        <v>C5652</v>
      </c>
      <c r="B3977" s="410" t="s">
        <v>993</v>
      </c>
      <c r="C3977" s="410" t="s">
        <v>7026</v>
      </c>
      <c r="D3977" s="410" t="s">
        <v>1813</v>
      </c>
      <c r="E3977" s="410" t="s">
        <v>7047</v>
      </c>
      <c r="F3977" s="410" t="s">
        <v>7048</v>
      </c>
      <c r="G3977" s="416">
        <v>45992</v>
      </c>
      <c r="H3977" s="410" t="s">
        <v>606</v>
      </c>
      <c r="I3977" s="417">
        <v>12</v>
      </c>
      <c r="J3977" s="417">
        <v>8</v>
      </c>
      <c r="K3977" s="417">
        <v>3</v>
      </c>
      <c r="L3977" s="417">
        <v>3</v>
      </c>
      <c r="M3977" s="410"/>
      <c r="N3977" s="410" t="s">
        <v>4095</v>
      </c>
      <c r="O3977" s="85"/>
      <c r="P3977" s="85"/>
      <c r="Q3977" s="85"/>
      <c r="R3977" s="85"/>
      <c r="S3977" s="85" t="s">
        <v>1768</v>
      </c>
    </row>
    <row r="3978" spans="1:19" ht="14.5" customHeight="1">
      <c r="A3978" s="82" t="str">
        <f t="shared" si="62"/>
        <v>C5652</v>
      </c>
      <c r="B3978" s="410" t="s">
        <v>993</v>
      </c>
      <c r="C3978" s="410" t="s">
        <v>7026</v>
      </c>
      <c r="D3978" s="410" t="s">
        <v>1813</v>
      </c>
      <c r="E3978" s="410" t="s">
        <v>7049</v>
      </c>
      <c r="F3978" s="410" t="s">
        <v>7050</v>
      </c>
      <c r="G3978" s="416">
        <v>45992</v>
      </c>
      <c r="H3978" s="410" t="s">
        <v>606</v>
      </c>
      <c r="I3978" s="417">
        <v>12</v>
      </c>
      <c r="J3978" s="417">
        <v>8</v>
      </c>
      <c r="K3978" s="417">
        <v>3</v>
      </c>
      <c r="L3978" s="417">
        <v>3</v>
      </c>
      <c r="M3978" s="410"/>
      <c r="N3978" s="410" t="s">
        <v>4095</v>
      </c>
      <c r="O3978" s="85"/>
      <c r="P3978" s="85"/>
      <c r="Q3978" s="85"/>
      <c r="R3978" s="85"/>
      <c r="S3978" s="85" t="s">
        <v>1768</v>
      </c>
    </row>
    <row r="3979" spans="1:19" ht="14.5" customHeight="1">
      <c r="A3979" s="82" t="str">
        <f t="shared" si="62"/>
        <v>C5652</v>
      </c>
      <c r="B3979" s="410" t="s">
        <v>993</v>
      </c>
      <c r="C3979" s="410" t="s">
        <v>7026</v>
      </c>
      <c r="D3979" s="410" t="s">
        <v>1813</v>
      </c>
      <c r="E3979" s="410" t="s">
        <v>7051</v>
      </c>
      <c r="F3979" s="410" t="s">
        <v>7052</v>
      </c>
      <c r="G3979" s="416">
        <v>45992</v>
      </c>
      <c r="H3979" s="410" t="s">
        <v>606</v>
      </c>
      <c r="I3979" s="417">
        <v>12</v>
      </c>
      <c r="J3979" s="417">
        <v>8</v>
      </c>
      <c r="K3979" s="417">
        <v>3</v>
      </c>
      <c r="L3979" s="417">
        <v>3</v>
      </c>
      <c r="M3979" s="410"/>
      <c r="N3979" s="410" t="s">
        <v>4095</v>
      </c>
      <c r="O3979" s="85"/>
      <c r="P3979" s="85"/>
      <c r="Q3979" s="85"/>
      <c r="R3979" s="85"/>
      <c r="S3979" s="85" t="s">
        <v>1768</v>
      </c>
    </row>
    <row r="3980" spans="1:19" ht="14.5" customHeight="1">
      <c r="A3980" s="82" t="str">
        <f t="shared" si="62"/>
        <v>C5652</v>
      </c>
      <c r="B3980" s="410" t="s">
        <v>993</v>
      </c>
      <c r="C3980" s="410" t="s">
        <v>7026</v>
      </c>
      <c r="D3980" s="410" t="s">
        <v>1813</v>
      </c>
      <c r="E3980" s="410" t="s">
        <v>7053</v>
      </c>
      <c r="F3980" s="410" t="s">
        <v>7054</v>
      </c>
      <c r="G3980" s="416">
        <v>45992</v>
      </c>
      <c r="H3980" s="410" t="s">
        <v>606</v>
      </c>
      <c r="I3980" s="417">
        <v>12</v>
      </c>
      <c r="J3980" s="417">
        <v>8</v>
      </c>
      <c r="K3980" s="417">
        <v>3</v>
      </c>
      <c r="L3980" s="417">
        <v>3</v>
      </c>
      <c r="M3980" s="410"/>
      <c r="N3980" s="410" t="s">
        <v>4095</v>
      </c>
      <c r="O3980" s="85"/>
      <c r="P3980" s="85"/>
      <c r="Q3980" s="85"/>
      <c r="R3980" s="85"/>
      <c r="S3980" s="85" t="s">
        <v>1768</v>
      </c>
    </row>
    <row r="3981" spans="1:19" ht="14.5" customHeight="1">
      <c r="A3981" s="82" t="str">
        <f t="shared" si="62"/>
        <v>C5652</v>
      </c>
      <c r="B3981" s="410" t="s">
        <v>993</v>
      </c>
      <c r="C3981" s="410" t="s">
        <v>7026</v>
      </c>
      <c r="D3981" s="410" t="s">
        <v>1813</v>
      </c>
      <c r="E3981" s="410" t="s">
        <v>7055</v>
      </c>
      <c r="F3981" s="410" t="s">
        <v>7056</v>
      </c>
      <c r="G3981" s="416">
        <v>45992</v>
      </c>
      <c r="H3981" s="410" t="s">
        <v>606</v>
      </c>
      <c r="I3981" s="417">
        <v>12</v>
      </c>
      <c r="J3981" s="417">
        <v>8</v>
      </c>
      <c r="K3981" s="417">
        <v>3</v>
      </c>
      <c r="L3981" s="417">
        <v>3</v>
      </c>
      <c r="M3981" s="410"/>
      <c r="N3981" s="410" t="s">
        <v>4095</v>
      </c>
      <c r="O3981" s="85"/>
      <c r="P3981" s="85"/>
      <c r="Q3981" s="85"/>
      <c r="R3981" s="85"/>
      <c r="S3981" s="85" t="s">
        <v>1768</v>
      </c>
    </row>
    <row r="3982" spans="1:19" ht="14.5" customHeight="1">
      <c r="A3982" s="82" t="str">
        <f t="shared" si="62"/>
        <v>C5652</v>
      </c>
      <c r="B3982" s="410" t="s">
        <v>993</v>
      </c>
      <c r="C3982" s="410" t="s">
        <v>7026</v>
      </c>
      <c r="D3982" s="410" t="s">
        <v>1813</v>
      </c>
      <c r="E3982" s="410" t="s">
        <v>7057</v>
      </c>
      <c r="F3982" s="410" t="s">
        <v>7058</v>
      </c>
      <c r="G3982" s="416">
        <v>45992</v>
      </c>
      <c r="H3982" s="410" t="s">
        <v>606</v>
      </c>
      <c r="I3982" s="67">
        <v>12</v>
      </c>
      <c r="J3982" s="67">
        <v>8</v>
      </c>
      <c r="K3982" s="67">
        <v>3</v>
      </c>
      <c r="L3982" s="67">
        <v>3</v>
      </c>
      <c r="M3982" s="410"/>
      <c r="N3982" s="410" t="s">
        <v>4095</v>
      </c>
      <c r="O3982" s="85"/>
      <c r="P3982" s="85"/>
      <c r="Q3982" s="85"/>
      <c r="R3982" s="85"/>
      <c r="S3982" s="85" t="s">
        <v>1768</v>
      </c>
    </row>
    <row r="3983" spans="1:19" ht="14.5" customHeight="1">
      <c r="A3983" s="82" t="str">
        <f t="shared" si="62"/>
        <v>C5652</v>
      </c>
      <c r="B3983" s="410" t="s">
        <v>993</v>
      </c>
      <c r="C3983" s="410" t="s">
        <v>7026</v>
      </c>
      <c r="D3983" s="410" t="s">
        <v>1813</v>
      </c>
      <c r="E3983" s="410" t="s">
        <v>7059</v>
      </c>
      <c r="F3983" s="410" t="s">
        <v>7060</v>
      </c>
      <c r="G3983" s="416">
        <v>45992</v>
      </c>
      <c r="H3983" s="410" t="s">
        <v>606</v>
      </c>
      <c r="I3983" s="417">
        <v>12</v>
      </c>
      <c r="J3983" s="417">
        <v>8</v>
      </c>
      <c r="K3983" s="417">
        <v>3</v>
      </c>
      <c r="L3983" s="417">
        <v>3</v>
      </c>
      <c r="M3983" s="410"/>
      <c r="N3983" s="410" t="s">
        <v>4095</v>
      </c>
      <c r="O3983" s="85"/>
      <c r="P3983" s="85"/>
      <c r="Q3983" s="85"/>
      <c r="R3983" s="85"/>
      <c r="S3983" s="85" t="s">
        <v>1768</v>
      </c>
    </row>
    <row r="3984" spans="1:19" ht="14.5" customHeight="1">
      <c r="A3984" s="82" t="str">
        <f t="shared" si="62"/>
        <v>C5652</v>
      </c>
      <c r="B3984" s="410" t="s">
        <v>993</v>
      </c>
      <c r="C3984" s="410" t="s">
        <v>7026</v>
      </c>
      <c r="D3984" s="410" t="s">
        <v>1813</v>
      </c>
      <c r="E3984" s="410" t="s">
        <v>7061</v>
      </c>
      <c r="F3984" s="410" t="s">
        <v>7062</v>
      </c>
      <c r="G3984" s="416">
        <v>45992</v>
      </c>
      <c r="H3984" s="410" t="s">
        <v>606</v>
      </c>
      <c r="I3984" s="417">
        <v>12</v>
      </c>
      <c r="J3984" s="417">
        <v>8</v>
      </c>
      <c r="K3984" s="417">
        <v>3</v>
      </c>
      <c r="L3984" s="417">
        <v>3</v>
      </c>
      <c r="M3984" s="410"/>
      <c r="N3984" s="410" t="s">
        <v>4095</v>
      </c>
      <c r="O3984" s="85"/>
      <c r="P3984" s="85"/>
      <c r="Q3984" s="85"/>
      <c r="R3984" s="85"/>
      <c r="S3984" s="85" t="s">
        <v>1768</v>
      </c>
    </row>
    <row r="3985" spans="1:19" ht="14.5" customHeight="1">
      <c r="A3985" s="82" t="str">
        <f t="shared" si="62"/>
        <v>C5652</v>
      </c>
      <c r="B3985" s="410" t="s">
        <v>993</v>
      </c>
      <c r="C3985" s="410" t="s">
        <v>7026</v>
      </c>
      <c r="D3985" s="410" t="s">
        <v>1813</v>
      </c>
      <c r="E3985" s="410" t="s">
        <v>7063</v>
      </c>
      <c r="F3985" s="410" t="s">
        <v>7064</v>
      </c>
      <c r="G3985" s="416">
        <v>45992</v>
      </c>
      <c r="H3985" s="410" t="s">
        <v>606</v>
      </c>
      <c r="I3985" s="417">
        <v>12</v>
      </c>
      <c r="J3985" s="417">
        <v>8</v>
      </c>
      <c r="K3985" s="417">
        <v>3</v>
      </c>
      <c r="L3985" s="417">
        <v>3</v>
      </c>
      <c r="M3985" s="410"/>
      <c r="N3985" s="410" t="s">
        <v>4095</v>
      </c>
      <c r="O3985" s="85"/>
      <c r="P3985" s="85"/>
      <c r="Q3985" s="85"/>
      <c r="R3985" s="85"/>
      <c r="S3985" s="85" t="s">
        <v>1768</v>
      </c>
    </row>
    <row r="3986" spans="1:19" ht="14.5" customHeight="1">
      <c r="A3986" s="82" t="str">
        <f t="shared" si="62"/>
        <v>C5652</v>
      </c>
      <c r="B3986" s="410" t="s">
        <v>993</v>
      </c>
      <c r="C3986" s="410" t="s">
        <v>7026</v>
      </c>
      <c r="D3986" s="410" t="s">
        <v>1813</v>
      </c>
      <c r="E3986" s="410" t="s">
        <v>7065</v>
      </c>
      <c r="F3986" s="410" t="s">
        <v>7066</v>
      </c>
      <c r="G3986" s="416">
        <v>45992</v>
      </c>
      <c r="H3986" s="410" t="s">
        <v>606</v>
      </c>
      <c r="I3986" s="417">
        <v>12</v>
      </c>
      <c r="J3986" s="417">
        <v>8</v>
      </c>
      <c r="K3986" s="417">
        <v>3</v>
      </c>
      <c r="L3986" s="417">
        <v>3</v>
      </c>
      <c r="M3986" s="410"/>
      <c r="N3986" s="410" t="s">
        <v>4095</v>
      </c>
      <c r="O3986" s="85"/>
      <c r="P3986" s="85"/>
      <c r="Q3986" s="85"/>
      <c r="R3986" s="85"/>
      <c r="S3986" s="85" t="s">
        <v>1768</v>
      </c>
    </row>
    <row r="3987" spans="1:19" ht="14.5" customHeight="1">
      <c r="A3987" s="82" t="str">
        <f t="shared" si="62"/>
        <v>C5652</v>
      </c>
      <c r="B3987" s="410" t="s">
        <v>993</v>
      </c>
      <c r="C3987" s="410" t="s">
        <v>7026</v>
      </c>
      <c r="D3987" s="410" t="s">
        <v>1813</v>
      </c>
      <c r="E3987" s="410" t="s">
        <v>7067</v>
      </c>
      <c r="F3987" s="410" t="s">
        <v>7068</v>
      </c>
      <c r="G3987" s="416">
        <v>45992</v>
      </c>
      <c r="H3987" s="410" t="s">
        <v>606</v>
      </c>
      <c r="I3987" s="417">
        <v>12</v>
      </c>
      <c r="J3987" s="417">
        <v>8</v>
      </c>
      <c r="K3987" s="417">
        <v>3</v>
      </c>
      <c r="L3987" s="417">
        <v>3</v>
      </c>
      <c r="M3987" s="410"/>
      <c r="N3987" s="410" t="s">
        <v>4095</v>
      </c>
      <c r="O3987" s="85"/>
      <c r="P3987" s="85"/>
      <c r="Q3987" s="85"/>
      <c r="R3987" s="85"/>
      <c r="S3987" s="85" t="s">
        <v>1768</v>
      </c>
    </row>
    <row r="3988" spans="1:19" ht="14.5" customHeight="1">
      <c r="A3988" s="103" t="str">
        <f t="shared" si="62"/>
        <v>C5652</v>
      </c>
      <c r="B3988" s="414" t="s">
        <v>993</v>
      </c>
      <c r="C3988" s="414" t="s">
        <v>7026</v>
      </c>
      <c r="D3988" s="414" t="s">
        <v>1813</v>
      </c>
      <c r="E3988" s="414" t="s">
        <v>7027</v>
      </c>
      <c r="F3988" s="414" t="s">
        <v>7028</v>
      </c>
      <c r="G3988" s="418">
        <v>45992</v>
      </c>
      <c r="H3988" s="414" t="s">
        <v>606</v>
      </c>
      <c r="I3988" s="419">
        <v>3</v>
      </c>
      <c r="J3988" s="419">
        <v>12</v>
      </c>
      <c r="K3988" s="419">
        <v>8</v>
      </c>
      <c r="L3988" s="419">
        <v>3</v>
      </c>
      <c r="M3988" s="414"/>
      <c r="N3988" s="414" t="s">
        <v>4095</v>
      </c>
      <c r="O3988" s="103"/>
      <c r="P3988" s="103"/>
      <c r="Q3988" s="103"/>
      <c r="R3988" s="103"/>
      <c r="S3988" s="103" t="s">
        <v>1768</v>
      </c>
    </row>
    <row r="3989" spans="1:19" ht="14.5" customHeight="1">
      <c r="A3989" s="103" t="str">
        <f t="shared" si="62"/>
        <v>C5652</v>
      </c>
      <c r="B3989" s="414" t="s">
        <v>993</v>
      </c>
      <c r="C3989" s="414" t="s">
        <v>7026</v>
      </c>
      <c r="D3989" s="414" t="s">
        <v>1813</v>
      </c>
      <c r="E3989" s="414" t="s">
        <v>7029</v>
      </c>
      <c r="F3989" s="414" t="s">
        <v>7030</v>
      </c>
      <c r="G3989" s="418">
        <v>45992</v>
      </c>
      <c r="H3989" s="414" t="s">
        <v>606</v>
      </c>
      <c r="I3989" s="419">
        <v>3</v>
      </c>
      <c r="J3989" s="419">
        <v>12</v>
      </c>
      <c r="K3989" s="419">
        <v>8</v>
      </c>
      <c r="L3989" s="419">
        <v>3</v>
      </c>
      <c r="M3989" s="414"/>
      <c r="N3989" s="414" t="s">
        <v>4095</v>
      </c>
      <c r="O3989" s="103"/>
      <c r="P3989" s="103"/>
      <c r="Q3989" s="103"/>
      <c r="R3989" s="103"/>
      <c r="S3989" s="103" t="s">
        <v>1768</v>
      </c>
    </row>
    <row r="3990" spans="1:19" ht="14.5" customHeight="1">
      <c r="A3990" s="103" t="str">
        <f t="shared" si="62"/>
        <v>C5652</v>
      </c>
      <c r="B3990" s="414" t="s">
        <v>993</v>
      </c>
      <c r="C3990" s="414" t="s">
        <v>7026</v>
      </c>
      <c r="D3990" s="414" t="s">
        <v>1813</v>
      </c>
      <c r="E3990" s="414" t="s">
        <v>7031</v>
      </c>
      <c r="F3990" s="414" t="s">
        <v>7032</v>
      </c>
      <c r="G3990" s="418">
        <v>45992</v>
      </c>
      <c r="H3990" s="414" t="s">
        <v>606</v>
      </c>
      <c r="I3990" s="419">
        <v>3</v>
      </c>
      <c r="J3990" s="419">
        <v>12</v>
      </c>
      <c r="K3990" s="419">
        <v>8</v>
      </c>
      <c r="L3990" s="419">
        <v>3</v>
      </c>
      <c r="M3990" s="414"/>
      <c r="N3990" s="414" t="s">
        <v>4095</v>
      </c>
      <c r="O3990" s="103"/>
      <c r="P3990" s="103"/>
      <c r="Q3990" s="103"/>
      <c r="R3990" s="103"/>
      <c r="S3990" s="103" t="s">
        <v>1768</v>
      </c>
    </row>
    <row r="3991" spans="1:19" ht="14.5" customHeight="1">
      <c r="A3991" s="103" t="str">
        <f t="shared" si="62"/>
        <v>C5652</v>
      </c>
      <c r="B3991" s="414" t="s">
        <v>993</v>
      </c>
      <c r="C3991" s="414" t="s">
        <v>7026</v>
      </c>
      <c r="D3991" s="414" t="s">
        <v>1813</v>
      </c>
      <c r="E3991" s="414" t="s">
        <v>7033</v>
      </c>
      <c r="F3991" s="414" t="s">
        <v>7034</v>
      </c>
      <c r="G3991" s="418">
        <v>45992</v>
      </c>
      <c r="H3991" s="414" t="s">
        <v>606</v>
      </c>
      <c r="I3991" s="419">
        <v>3</v>
      </c>
      <c r="J3991" s="419">
        <v>12</v>
      </c>
      <c r="K3991" s="419">
        <v>8</v>
      </c>
      <c r="L3991" s="419">
        <v>3</v>
      </c>
      <c r="M3991" s="414"/>
      <c r="N3991" s="414" t="s">
        <v>4095</v>
      </c>
      <c r="O3991" s="103"/>
      <c r="P3991" s="103"/>
      <c r="Q3991" s="103"/>
      <c r="R3991" s="103"/>
      <c r="S3991" s="103" t="s">
        <v>1768</v>
      </c>
    </row>
    <row r="3992" spans="1:19" ht="14.5" customHeight="1">
      <c r="A3992" s="103" t="str">
        <f t="shared" si="62"/>
        <v>C5652</v>
      </c>
      <c r="B3992" s="414" t="s">
        <v>993</v>
      </c>
      <c r="C3992" s="414" t="s">
        <v>7026</v>
      </c>
      <c r="D3992" s="414" t="s">
        <v>1813</v>
      </c>
      <c r="E3992" s="414" t="s">
        <v>7035</v>
      </c>
      <c r="F3992" s="414" t="s">
        <v>7036</v>
      </c>
      <c r="G3992" s="418">
        <v>45992</v>
      </c>
      <c r="H3992" s="414" t="s">
        <v>606</v>
      </c>
      <c r="I3992" s="419">
        <v>3</v>
      </c>
      <c r="J3992" s="419">
        <v>12</v>
      </c>
      <c r="K3992" s="419">
        <v>8</v>
      </c>
      <c r="L3992" s="419">
        <v>3</v>
      </c>
      <c r="M3992" s="414"/>
      <c r="N3992" s="414" t="s">
        <v>4095</v>
      </c>
      <c r="O3992" s="103"/>
      <c r="P3992" s="103"/>
      <c r="Q3992" s="103"/>
      <c r="R3992" s="103"/>
      <c r="S3992" s="103" t="s">
        <v>1768</v>
      </c>
    </row>
    <row r="3993" spans="1:19" ht="14.5" customHeight="1">
      <c r="A3993" s="103" t="str">
        <f t="shared" si="62"/>
        <v>C5652</v>
      </c>
      <c r="B3993" s="414" t="s">
        <v>993</v>
      </c>
      <c r="C3993" s="414" t="s">
        <v>7026</v>
      </c>
      <c r="D3993" s="414" t="s">
        <v>1813</v>
      </c>
      <c r="E3993" s="414" t="s">
        <v>7037</v>
      </c>
      <c r="F3993" s="414" t="s">
        <v>7038</v>
      </c>
      <c r="G3993" s="418">
        <v>45992</v>
      </c>
      <c r="H3993" s="414" t="s">
        <v>606</v>
      </c>
      <c r="I3993" s="419">
        <v>3</v>
      </c>
      <c r="J3993" s="419">
        <v>12</v>
      </c>
      <c r="K3993" s="419">
        <v>8</v>
      </c>
      <c r="L3993" s="419">
        <v>3</v>
      </c>
      <c r="M3993" s="414"/>
      <c r="N3993" s="414" t="s">
        <v>4095</v>
      </c>
      <c r="O3993" s="103"/>
      <c r="P3993" s="103"/>
      <c r="Q3993" s="103"/>
      <c r="R3993" s="103"/>
      <c r="S3993" s="103" t="s">
        <v>1768</v>
      </c>
    </row>
    <row r="3994" spans="1:19" ht="14.5" customHeight="1">
      <c r="A3994" s="103" t="str">
        <f t="shared" si="62"/>
        <v>C5652</v>
      </c>
      <c r="B3994" s="414" t="s">
        <v>993</v>
      </c>
      <c r="C3994" s="414" t="s">
        <v>7026</v>
      </c>
      <c r="D3994" s="414" t="s">
        <v>1813</v>
      </c>
      <c r="E3994" s="414" t="s">
        <v>7039</v>
      </c>
      <c r="F3994" s="414" t="s">
        <v>7040</v>
      </c>
      <c r="G3994" s="418">
        <v>45992</v>
      </c>
      <c r="H3994" s="414" t="s">
        <v>606</v>
      </c>
      <c r="I3994" s="419">
        <v>3</v>
      </c>
      <c r="J3994" s="419">
        <v>12</v>
      </c>
      <c r="K3994" s="419">
        <v>8</v>
      </c>
      <c r="L3994" s="419">
        <v>3</v>
      </c>
      <c r="M3994" s="414"/>
      <c r="N3994" s="414" t="s">
        <v>4095</v>
      </c>
      <c r="O3994" s="103"/>
      <c r="P3994" s="103"/>
      <c r="Q3994" s="103"/>
      <c r="R3994" s="103"/>
      <c r="S3994" s="103" t="s">
        <v>1768</v>
      </c>
    </row>
    <row r="3995" spans="1:19" ht="14.5" customHeight="1">
      <c r="A3995" s="103" t="str">
        <f t="shared" si="62"/>
        <v>C5652</v>
      </c>
      <c r="B3995" s="414" t="s">
        <v>993</v>
      </c>
      <c r="C3995" s="414" t="s">
        <v>7026</v>
      </c>
      <c r="D3995" s="414" t="s">
        <v>1813</v>
      </c>
      <c r="E3995" s="414" t="s">
        <v>7041</v>
      </c>
      <c r="F3995" s="414" t="s">
        <v>7042</v>
      </c>
      <c r="G3995" s="418">
        <v>45992</v>
      </c>
      <c r="H3995" s="414" t="s">
        <v>606</v>
      </c>
      <c r="I3995" s="419">
        <v>3</v>
      </c>
      <c r="J3995" s="419">
        <v>12</v>
      </c>
      <c r="K3995" s="419">
        <v>8</v>
      </c>
      <c r="L3995" s="419">
        <v>3</v>
      </c>
      <c r="M3995" s="414"/>
      <c r="N3995" s="414" t="s">
        <v>4095</v>
      </c>
      <c r="O3995" s="103"/>
      <c r="P3995" s="103"/>
      <c r="Q3995" s="103"/>
      <c r="R3995" s="103"/>
      <c r="S3995" s="103" t="s">
        <v>1768</v>
      </c>
    </row>
    <row r="3996" spans="1:19" ht="14.5" customHeight="1">
      <c r="A3996" s="103" t="str">
        <f t="shared" si="62"/>
        <v>C5652</v>
      </c>
      <c r="B3996" s="414" t="s">
        <v>993</v>
      </c>
      <c r="C3996" s="414" t="s">
        <v>7026</v>
      </c>
      <c r="D3996" s="414" t="s">
        <v>1813</v>
      </c>
      <c r="E3996" s="414" t="s">
        <v>7043</v>
      </c>
      <c r="F3996" s="414" t="s">
        <v>7044</v>
      </c>
      <c r="G3996" s="418">
        <v>45992</v>
      </c>
      <c r="H3996" s="414" t="s">
        <v>606</v>
      </c>
      <c r="I3996" s="419">
        <v>3</v>
      </c>
      <c r="J3996" s="419">
        <v>12</v>
      </c>
      <c r="K3996" s="419">
        <v>8</v>
      </c>
      <c r="L3996" s="419">
        <v>3</v>
      </c>
      <c r="M3996" s="414"/>
      <c r="N3996" s="414" t="s">
        <v>4095</v>
      </c>
      <c r="O3996" s="103"/>
      <c r="P3996" s="103"/>
      <c r="Q3996" s="103"/>
      <c r="R3996" s="103"/>
      <c r="S3996" s="103" t="s">
        <v>1768</v>
      </c>
    </row>
    <row r="3997" spans="1:19" ht="14.5" customHeight="1">
      <c r="A3997" s="103" t="str">
        <f t="shared" si="62"/>
        <v>C5652</v>
      </c>
      <c r="B3997" s="414" t="s">
        <v>993</v>
      </c>
      <c r="C3997" s="414" t="s">
        <v>7026</v>
      </c>
      <c r="D3997" s="414" t="s">
        <v>1813</v>
      </c>
      <c r="E3997" s="414" t="s">
        <v>7045</v>
      </c>
      <c r="F3997" s="414" t="s">
        <v>7046</v>
      </c>
      <c r="G3997" s="418">
        <v>45992</v>
      </c>
      <c r="H3997" s="414" t="s">
        <v>606</v>
      </c>
      <c r="I3997" s="419">
        <v>3</v>
      </c>
      <c r="J3997" s="419">
        <v>12</v>
      </c>
      <c r="K3997" s="419">
        <v>8</v>
      </c>
      <c r="L3997" s="419">
        <v>3</v>
      </c>
      <c r="M3997" s="414"/>
      <c r="N3997" s="414" t="s">
        <v>4095</v>
      </c>
      <c r="O3997" s="103"/>
      <c r="P3997" s="103"/>
      <c r="Q3997" s="103"/>
      <c r="R3997" s="103"/>
      <c r="S3997" s="103" t="s">
        <v>1768</v>
      </c>
    </row>
    <row r="3998" spans="1:19" ht="14.5" customHeight="1">
      <c r="A3998" s="103" t="str">
        <f t="shared" si="62"/>
        <v>C5652</v>
      </c>
      <c r="B3998" s="414" t="s">
        <v>993</v>
      </c>
      <c r="C3998" s="414" t="s">
        <v>7026</v>
      </c>
      <c r="D3998" s="414" t="s">
        <v>1813</v>
      </c>
      <c r="E3998" s="414" t="s">
        <v>7047</v>
      </c>
      <c r="F3998" s="414" t="s">
        <v>7048</v>
      </c>
      <c r="G3998" s="418">
        <v>45992</v>
      </c>
      <c r="H3998" s="414" t="s">
        <v>606</v>
      </c>
      <c r="I3998" s="419">
        <v>3</v>
      </c>
      <c r="J3998" s="419">
        <v>12</v>
      </c>
      <c r="K3998" s="419">
        <v>8</v>
      </c>
      <c r="L3998" s="419">
        <v>3</v>
      </c>
      <c r="M3998" s="414"/>
      <c r="N3998" s="414" t="s">
        <v>4095</v>
      </c>
      <c r="O3998" s="103"/>
      <c r="P3998" s="103"/>
      <c r="Q3998" s="103"/>
      <c r="R3998" s="103"/>
      <c r="S3998" s="103" t="s">
        <v>1768</v>
      </c>
    </row>
    <row r="3999" spans="1:19" ht="14.5" customHeight="1">
      <c r="A3999" s="103" t="str">
        <f t="shared" si="62"/>
        <v>C5652</v>
      </c>
      <c r="B3999" s="414" t="s">
        <v>993</v>
      </c>
      <c r="C3999" s="414" t="s">
        <v>7026</v>
      </c>
      <c r="D3999" s="414" t="s">
        <v>1813</v>
      </c>
      <c r="E3999" s="414" t="s">
        <v>7049</v>
      </c>
      <c r="F3999" s="414" t="s">
        <v>7050</v>
      </c>
      <c r="G3999" s="418">
        <v>45992</v>
      </c>
      <c r="H3999" s="414" t="s">
        <v>606</v>
      </c>
      <c r="I3999" s="419">
        <v>3</v>
      </c>
      <c r="J3999" s="419">
        <v>12</v>
      </c>
      <c r="K3999" s="419">
        <v>8</v>
      </c>
      <c r="L3999" s="419">
        <v>3</v>
      </c>
      <c r="M3999" s="414"/>
      <c r="N3999" s="414" t="s">
        <v>4095</v>
      </c>
      <c r="O3999" s="103"/>
      <c r="P3999" s="103"/>
      <c r="Q3999" s="103"/>
      <c r="R3999" s="103"/>
      <c r="S3999" s="103" t="s">
        <v>1768</v>
      </c>
    </row>
    <row r="4000" spans="1:19" ht="14.5" customHeight="1">
      <c r="A4000" s="103" t="str">
        <f t="shared" si="62"/>
        <v>C5652</v>
      </c>
      <c r="B4000" s="414" t="s">
        <v>993</v>
      </c>
      <c r="C4000" s="414" t="s">
        <v>7026</v>
      </c>
      <c r="D4000" s="414" t="s">
        <v>1813</v>
      </c>
      <c r="E4000" s="414" t="s">
        <v>7051</v>
      </c>
      <c r="F4000" s="414" t="s">
        <v>7052</v>
      </c>
      <c r="G4000" s="418">
        <v>45992</v>
      </c>
      <c r="H4000" s="414" t="s">
        <v>606</v>
      </c>
      <c r="I4000" s="419">
        <v>3</v>
      </c>
      <c r="J4000" s="419">
        <v>12</v>
      </c>
      <c r="K4000" s="419">
        <v>8</v>
      </c>
      <c r="L4000" s="419">
        <v>3</v>
      </c>
      <c r="M4000" s="414"/>
      <c r="N4000" s="414" t="s">
        <v>4095</v>
      </c>
      <c r="O4000" s="103"/>
      <c r="P4000" s="103"/>
      <c r="Q4000" s="103"/>
      <c r="R4000" s="103"/>
      <c r="S4000" s="103" t="s">
        <v>1768</v>
      </c>
    </row>
    <row r="4001" spans="1:19" ht="14.5" customHeight="1">
      <c r="A4001" s="103" t="str">
        <f t="shared" si="62"/>
        <v>C5652</v>
      </c>
      <c r="B4001" s="414" t="s">
        <v>993</v>
      </c>
      <c r="C4001" s="414" t="s">
        <v>7026</v>
      </c>
      <c r="D4001" s="414" t="s">
        <v>1813</v>
      </c>
      <c r="E4001" s="414" t="s">
        <v>7053</v>
      </c>
      <c r="F4001" s="414" t="s">
        <v>7054</v>
      </c>
      <c r="G4001" s="418">
        <v>45992</v>
      </c>
      <c r="H4001" s="414" t="s">
        <v>606</v>
      </c>
      <c r="I4001" s="419">
        <v>3</v>
      </c>
      <c r="J4001" s="419">
        <v>12</v>
      </c>
      <c r="K4001" s="419">
        <v>8</v>
      </c>
      <c r="L4001" s="419">
        <v>3</v>
      </c>
      <c r="M4001" s="414"/>
      <c r="N4001" s="414" t="s">
        <v>4095</v>
      </c>
      <c r="O4001" s="103"/>
      <c r="P4001" s="103"/>
      <c r="Q4001" s="103"/>
      <c r="R4001" s="103"/>
      <c r="S4001" s="103" t="s">
        <v>1768</v>
      </c>
    </row>
    <row r="4002" spans="1:19" ht="14.5" customHeight="1">
      <c r="A4002" s="103" t="str">
        <f t="shared" si="62"/>
        <v>C5652</v>
      </c>
      <c r="B4002" s="414" t="s">
        <v>993</v>
      </c>
      <c r="C4002" s="414" t="s">
        <v>7026</v>
      </c>
      <c r="D4002" s="414" t="s">
        <v>1813</v>
      </c>
      <c r="E4002" s="414" t="s">
        <v>7055</v>
      </c>
      <c r="F4002" s="414" t="s">
        <v>7056</v>
      </c>
      <c r="G4002" s="418">
        <v>45992</v>
      </c>
      <c r="H4002" s="414" t="s">
        <v>606</v>
      </c>
      <c r="I4002" s="419">
        <v>3</v>
      </c>
      <c r="J4002" s="419">
        <v>12</v>
      </c>
      <c r="K4002" s="419">
        <v>8</v>
      </c>
      <c r="L4002" s="419">
        <v>3</v>
      </c>
      <c r="M4002" s="414"/>
      <c r="N4002" s="414" t="s">
        <v>4095</v>
      </c>
      <c r="O4002" s="103"/>
      <c r="P4002" s="103"/>
      <c r="Q4002" s="103"/>
      <c r="R4002" s="103"/>
      <c r="S4002" s="103" t="s">
        <v>1768</v>
      </c>
    </row>
    <row r="4003" spans="1:19" ht="14.5" customHeight="1">
      <c r="A4003" s="103" t="str">
        <f t="shared" si="62"/>
        <v>C5652</v>
      </c>
      <c r="B4003" s="414" t="s">
        <v>993</v>
      </c>
      <c r="C4003" s="414" t="s">
        <v>7026</v>
      </c>
      <c r="D4003" s="414" t="s">
        <v>1813</v>
      </c>
      <c r="E4003" s="414" t="s">
        <v>7057</v>
      </c>
      <c r="F4003" s="414" t="s">
        <v>7058</v>
      </c>
      <c r="G4003" s="418">
        <v>45992</v>
      </c>
      <c r="H4003" s="414" t="s">
        <v>606</v>
      </c>
      <c r="I4003" s="419">
        <v>3</v>
      </c>
      <c r="J4003" s="419">
        <v>12</v>
      </c>
      <c r="K4003" s="419">
        <v>8</v>
      </c>
      <c r="L4003" s="419">
        <v>3</v>
      </c>
      <c r="M4003" s="414"/>
      <c r="N4003" s="414" t="s">
        <v>4095</v>
      </c>
      <c r="O4003" s="103"/>
      <c r="P4003" s="103"/>
      <c r="Q4003" s="103"/>
      <c r="R4003" s="103"/>
      <c r="S4003" s="103" t="s">
        <v>1768</v>
      </c>
    </row>
    <row r="4004" spans="1:19" ht="14.5" customHeight="1">
      <c r="A4004" s="103" t="str">
        <f t="shared" si="62"/>
        <v>C5652</v>
      </c>
      <c r="B4004" s="414" t="s">
        <v>993</v>
      </c>
      <c r="C4004" s="414" t="s">
        <v>7026</v>
      </c>
      <c r="D4004" s="414" t="s">
        <v>1813</v>
      </c>
      <c r="E4004" s="414" t="s">
        <v>7059</v>
      </c>
      <c r="F4004" s="414" t="s">
        <v>7060</v>
      </c>
      <c r="G4004" s="418">
        <v>45992</v>
      </c>
      <c r="H4004" s="414" t="s">
        <v>606</v>
      </c>
      <c r="I4004" s="419">
        <v>3</v>
      </c>
      <c r="J4004" s="419">
        <v>12</v>
      </c>
      <c r="K4004" s="419">
        <v>8</v>
      </c>
      <c r="L4004" s="419">
        <v>3</v>
      </c>
      <c r="M4004" s="414"/>
      <c r="N4004" s="414" t="s">
        <v>4095</v>
      </c>
      <c r="O4004" s="103"/>
      <c r="P4004" s="103"/>
      <c r="Q4004" s="103"/>
      <c r="R4004" s="103"/>
      <c r="S4004" s="103" t="s">
        <v>1768</v>
      </c>
    </row>
    <row r="4005" spans="1:19" ht="14.5" customHeight="1">
      <c r="A4005" s="103" t="str">
        <f t="shared" si="62"/>
        <v>C5652</v>
      </c>
      <c r="B4005" s="414" t="s">
        <v>993</v>
      </c>
      <c r="C4005" s="414" t="s">
        <v>7026</v>
      </c>
      <c r="D4005" s="414" t="s">
        <v>1813</v>
      </c>
      <c r="E4005" s="414" t="s">
        <v>7061</v>
      </c>
      <c r="F4005" s="414" t="s">
        <v>7062</v>
      </c>
      <c r="G4005" s="418">
        <v>45992</v>
      </c>
      <c r="H4005" s="414" t="s">
        <v>606</v>
      </c>
      <c r="I4005" s="419">
        <v>3</v>
      </c>
      <c r="J4005" s="419">
        <v>12</v>
      </c>
      <c r="K4005" s="419">
        <v>8</v>
      </c>
      <c r="L4005" s="419">
        <v>3</v>
      </c>
      <c r="M4005" s="414"/>
      <c r="N4005" s="414" t="s">
        <v>4095</v>
      </c>
      <c r="O4005" s="103"/>
      <c r="P4005" s="103"/>
      <c r="Q4005" s="103"/>
      <c r="R4005" s="103"/>
      <c r="S4005" s="103" t="s">
        <v>1768</v>
      </c>
    </row>
    <row r="4006" spans="1:19" ht="14.5" customHeight="1">
      <c r="A4006" s="103" t="str">
        <f t="shared" si="62"/>
        <v>C5652</v>
      </c>
      <c r="B4006" s="414" t="s">
        <v>993</v>
      </c>
      <c r="C4006" s="414" t="s">
        <v>7026</v>
      </c>
      <c r="D4006" s="414" t="s">
        <v>1813</v>
      </c>
      <c r="E4006" s="414" t="s">
        <v>7063</v>
      </c>
      <c r="F4006" s="414" t="s">
        <v>7064</v>
      </c>
      <c r="G4006" s="418">
        <v>45992</v>
      </c>
      <c r="H4006" s="414" t="s">
        <v>606</v>
      </c>
      <c r="I4006" s="419">
        <v>3</v>
      </c>
      <c r="J4006" s="419">
        <v>12</v>
      </c>
      <c r="K4006" s="419">
        <v>8</v>
      </c>
      <c r="L4006" s="419">
        <v>3</v>
      </c>
      <c r="M4006" s="414"/>
      <c r="N4006" s="414" t="s">
        <v>4095</v>
      </c>
      <c r="O4006" s="103"/>
      <c r="P4006" s="103"/>
      <c r="Q4006" s="103"/>
      <c r="R4006" s="103"/>
      <c r="S4006" s="103" t="s">
        <v>1768</v>
      </c>
    </row>
    <row r="4007" spans="1:19" ht="14.5" customHeight="1">
      <c r="A4007" s="103" t="str">
        <f t="shared" si="62"/>
        <v>C5652</v>
      </c>
      <c r="B4007" s="414" t="s">
        <v>993</v>
      </c>
      <c r="C4007" s="414" t="s">
        <v>7026</v>
      </c>
      <c r="D4007" s="414" t="s">
        <v>1813</v>
      </c>
      <c r="E4007" s="414" t="s">
        <v>7065</v>
      </c>
      <c r="F4007" s="414" t="s">
        <v>7066</v>
      </c>
      <c r="G4007" s="418">
        <v>45992</v>
      </c>
      <c r="H4007" s="414" t="s">
        <v>606</v>
      </c>
      <c r="I4007" s="419">
        <v>3</v>
      </c>
      <c r="J4007" s="419">
        <v>12</v>
      </c>
      <c r="K4007" s="419">
        <v>8</v>
      </c>
      <c r="L4007" s="419">
        <v>3</v>
      </c>
      <c r="M4007" s="414"/>
      <c r="N4007" s="414" t="s">
        <v>4095</v>
      </c>
      <c r="O4007" s="103"/>
      <c r="P4007" s="103"/>
      <c r="Q4007" s="103"/>
      <c r="R4007" s="103"/>
      <c r="S4007" s="103" t="s">
        <v>1768</v>
      </c>
    </row>
    <row r="4008" spans="1:19" ht="14.5" customHeight="1">
      <c r="A4008" s="103" t="str">
        <f t="shared" si="62"/>
        <v>C5652</v>
      </c>
      <c r="B4008" s="414" t="s">
        <v>993</v>
      </c>
      <c r="C4008" s="414" t="s">
        <v>7026</v>
      </c>
      <c r="D4008" s="414" t="s">
        <v>1813</v>
      </c>
      <c r="E4008" s="414" t="s">
        <v>7067</v>
      </c>
      <c r="F4008" s="414" t="s">
        <v>7068</v>
      </c>
      <c r="G4008" s="418">
        <v>45992</v>
      </c>
      <c r="H4008" s="414" t="s">
        <v>606</v>
      </c>
      <c r="I4008" s="419">
        <v>3</v>
      </c>
      <c r="J4008" s="419">
        <v>12</v>
      </c>
      <c r="K4008" s="419">
        <v>8</v>
      </c>
      <c r="L4008" s="419">
        <v>3</v>
      </c>
      <c r="M4008" s="414"/>
      <c r="N4008" s="414" t="s">
        <v>4095</v>
      </c>
      <c r="O4008" s="103"/>
      <c r="P4008" s="103"/>
      <c r="Q4008" s="103"/>
      <c r="R4008" s="103"/>
      <c r="S4008" s="103" t="s">
        <v>1768</v>
      </c>
    </row>
    <row r="4009" spans="1:19" ht="14.5" customHeight="1">
      <c r="A4009" s="82" t="str">
        <f t="shared" si="62"/>
        <v>C5660</v>
      </c>
      <c r="B4009" s="410" t="s">
        <v>7069</v>
      </c>
      <c r="C4009" s="410" t="s">
        <v>7070</v>
      </c>
      <c r="D4009" s="410" t="s">
        <v>2386</v>
      </c>
      <c r="E4009" s="410" t="s">
        <v>7071</v>
      </c>
      <c r="F4009" s="410" t="s">
        <v>7072</v>
      </c>
      <c r="G4009" s="416">
        <v>44166</v>
      </c>
      <c r="H4009" s="410" t="s">
        <v>606</v>
      </c>
      <c r="I4009" s="417">
        <v>24</v>
      </c>
      <c r="J4009" s="417">
        <v>18</v>
      </c>
      <c r="K4009" s="417">
        <v>0</v>
      </c>
      <c r="L4009" s="417">
        <v>60</v>
      </c>
      <c r="M4009" s="410" t="s">
        <v>2363</v>
      </c>
      <c r="N4009" s="410" t="s">
        <v>116</v>
      </c>
      <c r="O4009" s="85"/>
      <c r="P4009" s="85"/>
      <c r="Q4009" s="85"/>
      <c r="R4009" s="85"/>
      <c r="S4009" s="85" t="s">
        <v>1768</v>
      </c>
    </row>
    <row r="4010" spans="1:19" ht="14.5" customHeight="1">
      <c r="A4010" s="82" t="str">
        <f t="shared" si="62"/>
        <v>C5660</v>
      </c>
      <c r="B4010" s="410" t="s">
        <v>7069</v>
      </c>
      <c r="C4010" s="410" t="s">
        <v>7073</v>
      </c>
      <c r="D4010" s="410" t="s">
        <v>2386</v>
      </c>
      <c r="E4010" s="410" t="s">
        <v>7074</v>
      </c>
      <c r="F4010" s="410" t="s">
        <v>7075</v>
      </c>
      <c r="G4010" s="416">
        <v>41000</v>
      </c>
      <c r="H4010" s="410" t="s">
        <v>1777</v>
      </c>
      <c r="I4010" s="417">
        <v>24</v>
      </c>
      <c r="J4010" s="417">
        <v>18</v>
      </c>
      <c r="K4010" s="417">
        <v>0</v>
      </c>
      <c r="L4010" s="417">
        <v>60</v>
      </c>
      <c r="M4010" s="410" t="s">
        <v>2363</v>
      </c>
      <c r="N4010" s="410" t="s">
        <v>116</v>
      </c>
      <c r="O4010" s="85"/>
      <c r="P4010" s="85"/>
      <c r="Q4010" s="85"/>
      <c r="R4010" s="85"/>
      <c r="S4010" s="85" t="s">
        <v>1768</v>
      </c>
    </row>
    <row r="4011" spans="1:19" ht="14.5" customHeight="1">
      <c r="A4011" s="82" t="str">
        <f t="shared" si="62"/>
        <v>C5660</v>
      </c>
      <c r="B4011" s="410" t="s">
        <v>7069</v>
      </c>
      <c r="C4011" s="410" t="s">
        <v>7073</v>
      </c>
      <c r="D4011" s="410" t="s">
        <v>4882</v>
      </c>
      <c r="E4011" s="410" t="s">
        <v>7076</v>
      </c>
      <c r="F4011" s="410" t="s">
        <v>7077</v>
      </c>
      <c r="G4011" s="416">
        <v>41000</v>
      </c>
      <c r="H4011" s="410" t="s">
        <v>1777</v>
      </c>
      <c r="I4011" s="417">
        <v>24</v>
      </c>
      <c r="J4011" s="417">
        <v>18</v>
      </c>
      <c r="K4011" s="417">
        <v>0</v>
      </c>
      <c r="L4011" s="417">
        <v>60</v>
      </c>
      <c r="M4011" s="410" t="s">
        <v>2363</v>
      </c>
      <c r="N4011" s="410" t="s">
        <v>116</v>
      </c>
      <c r="O4011" s="85"/>
      <c r="P4011" s="85"/>
      <c r="Q4011" s="85"/>
      <c r="R4011" s="85"/>
      <c r="S4011" s="85" t="s">
        <v>1768</v>
      </c>
    </row>
    <row r="4012" spans="1:19" ht="14.5" customHeight="1">
      <c r="A4012" s="103" t="str">
        <f t="shared" si="62"/>
        <v>C5660</v>
      </c>
      <c r="B4012" s="414" t="s">
        <v>7069</v>
      </c>
      <c r="C4012" s="414" t="s">
        <v>7070</v>
      </c>
      <c r="D4012" s="414" t="s">
        <v>2386</v>
      </c>
      <c r="E4012" s="414" t="s">
        <v>7071</v>
      </c>
      <c r="F4012" s="414" t="s">
        <v>7072</v>
      </c>
      <c r="G4012" s="418">
        <v>44166</v>
      </c>
      <c r="H4012" s="414" t="s">
        <v>606</v>
      </c>
      <c r="I4012" s="419">
        <v>0</v>
      </c>
      <c r="J4012" s="419">
        <v>24</v>
      </c>
      <c r="K4012" s="419">
        <v>18</v>
      </c>
      <c r="L4012" s="419">
        <v>60</v>
      </c>
      <c r="M4012" s="414" t="s">
        <v>2363</v>
      </c>
      <c r="N4012" s="414" t="s">
        <v>116</v>
      </c>
      <c r="O4012" s="103"/>
      <c r="P4012" s="103"/>
      <c r="Q4012" s="103"/>
      <c r="R4012" s="103"/>
      <c r="S4012" s="103" t="s">
        <v>1768</v>
      </c>
    </row>
    <row r="4013" spans="1:19" ht="14.5" customHeight="1">
      <c r="A4013" s="103" t="str">
        <f t="shared" si="62"/>
        <v>C5660</v>
      </c>
      <c r="B4013" s="414" t="s">
        <v>7069</v>
      </c>
      <c r="C4013" s="414" t="s">
        <v>7073</v>
      </c>
      <c r="D4013" s="414" t="s">
        <v>2386</v>
      </c>
      <c r="E4013" s="414" t="s">
        <v>7074</v>
      </c>
      <c r="F4013" s="414" t="s">
        <v>7075</v>
      </c>
      <c r="G4013" s="418">
        <v>41000</v>
      </c>
      <c r="H4013" s="414" t="s">
        <v>1777</v>
      </c>
      <c r="I4013" s="419">
        <v>0</v>
      </c>
      <c r="J4013" s="419">
        <v>24</v>
      </c>
      <c r="K4013" s="419">
        <v>18</v>
      </c>
      <c r="L4013" s="419">
        <v>60</v>
      </c>
      <c r="M4013" s="414" t="s">
        <v>2363</v>
      </c>
      <c r="N4013" s="414" t="s">
        <v>116</v>
      </c>
      <c r="O4013" s="103"/>
      <c r="P4013" s="103"/>
      <c r="Q4013" s="103"/>
      <c r="R4013" s="103"/>
      <c r="S4013" s="103" t="s">
        <v>1768</v>
      </c>
    </row>
    <row r="4014" spans="1:19" ht="14.5" customHeight="1">
      <c r="A4014" s="103" t="str">
        <f t="shared" si="62"/>
        <v>C5660</v>
      </c>
      <c r="B4014" s="414" t="s">
        <v>7069</v>
      </c>
      <c r="C4014" s="414" t="s">
        <v>7073</v>
      </c>
      <c r="D4014" s="414" t="s">
        <v>4882</v>
      </c>
      <c r="E4014" s="414" t="s">
        <v>7076</v>
      </c>
      <c r="F4014" s="414" t="s">
        <v>7077</v>
      </c>
      <c r="G4014" s="418">
        <v>41000</v>
      </c>
      <c r="H4014" s="414" t="s">
        <v>1777</v>
      </c>
      <c r="I4014" s="419">
        <v>0</v>
      </c>
      <c r="J4014" s="419">
        <v>24</v>
      </c>
      <c r="K4014" s="419">
        <v>18</v>
      </c>
      <c r="L4014" s="419">
        <v>60</v>
      </c>
      <c r="M4014" s="414" t="s">
        <v>2363</v>
      </c>
      <c r="N4014" s="414" t="s">
        <v>116</v>
      </c>
      <c r="O4014" s="103"/>
      <c r="P4014" s="103"/>
      <c r="Q4014" s="103"/>
      <c r="R4014" s="103"/>
      <c r="S4014" s="103" t="s">
        <v>1768</v>
      </c>
    </row>
    <row r="4015" spans="1:19" ht="14.5" customHeight="1">
      <c r="A4015" s="82" t="str">
        <f t="shared" si="62"/>
        <v>C5731</v>
      </c>
      <c r="B4015" s="410" t="s">
        <v>7078</v>
      </c>
      <c r="C4015" s="410" t="s">
        <v>7079</v>
      </c>
      <c r="D4015" s="410" t="s">
        <v>1813</v>
      </c>
      <c r="E4015" s="410" t="s">
        <v>7080</v>
      </c>
      <c r="F4015" s="410" t="s">
        <v>7081</v>
      </c>
      <c r="G4015" s="416">
        <v>45658</v>
      </c>
      <c r="H4015" s="410" t="s">
        <v>606</v>
      </c>
      <c r="I4015" s="417">
        <v>42</v>
      </c>
      <c r="J4015" s="417">
        <v>15</v>
      </c>
      <c r="K4015" s="417">
        <v>12</v>
      </c>
      <c r="L4015" s="417">
        <v>120</v>
      </c>
      <c r="M4015" s="410"/>
      <c r="N4015" s="410" t="s">
        <v>116</v>
      </c>
      <c r="O4015" s="85"/>
      <c r="P4015" s="85"/>
      <c r="Q4015" s="85"/>
      <c r="R4015" s="85"/>
      <c r="S4015" s="85" t="s">
        <v>1768</v>
      </c>
    </row>
    <row r="4016" spans="1:19" ht="14.5" customHeight="1">
      <c r="A4016" s="103" t="str">
        <f t="shared" si="62"/>
        <v>C5731</v>
      </c>
      <c r="B4016" s="414" t="s">
        <v>7078</v>
      </c>
      <c r="C4016" s="414" t="s">
        <v>7079</v>
      </c>
      <c r="D4016" s="414" t="s">
        <v>1813</v>
      </c>
      <c r="E4016" s="414" t="s">
        <v>7080</v>
      </c>
      <c r="F4016" s="414" t="s">
        <v>7081</v>
      </c>
      <c r="G4016" s="418">
        <v>45658</v>
      </c>
      <c r="H4016" s="414" t="s">
        <v>606</v>
      </c>
      <c r="I4016" s="419">
        <v>12</v>
      </c>
      <c r="J4016" s="419">
        <v>42</v>
      </c>
      <c r="K4016" s="419">
        <v>15</v>
      </c>
      <c r="L4016" s="419">
        <v>120</v>
      </c>
      <c r="M4016" s="414"/>
      <c r="N4016" s="414" t="s">
        <v>116</v>
      </c>
      <c r="O4016" s="103"/>
      <c r="P4016" s="103"/>
      <c r="Q4016" s="103"/>
      <c r="R4016" s="103"/>
      <c r="S4016" s="103" t="s">
        <v>1768</v>
      </c>
    </row>
    <row r="4017" spans="1:19" ht="14.5" customHeight="1">
      <c r="A4017" s="82" t="str">
        <f t="shared" si="62"/>
        <v>C5750</v>
      </c>
      <c r="B4017" s="432" t="s">
        <v>7082</v>
      </c>
      <c r="C4017" s="433" t="s">
        <v>7083</v>
      </c>
      <c r="D4017" s="422"/>
      <c r="E4017" s="422"/>
      <c r="F4017" s="422"/>
      <c r="G4017" s="422"/>
      <c r="H4017" s="422"/>
      <c r="I4017" s="423">
        <v>0</v>
      </c>
      <c r="J4017" s="423">
        <v>0</v>
      </c>
      <c r="K4017" s="423">
        <v>0</v>
      </c>
      <c r="L4017" s="412"/>
      <c r="M4017" s="412"/>
      <c r="N4017" s="412"/>
      <c r="O4017" s="85"/>
      <c r="P4017" s="85"/>
      <c r="Q4017" s="85"/>
      <c r="R4017" s="85"/>
      <c r="S4017" s="85"/>
    </row>
    <row r="4018" spans="1:19" ht="14.5" customHeight="1">
      <c r="A4018" s="103" t="str">
        <f t="shared" si="62"/>
        <v>C5750</v>
      </c>
      <c r="B4018" s="434" t="s">
        <v>7082</v>
      </c>
      <c r="C4018" s="435" t="s">
        <v>7083</v>
      </c>
      <c r="D4018" s="426"/>
      <c r="E4018" s="426"/>
      <c r="F4018" s="426"/>
      <c r="G4018" s="426"/>
      <c r="H4018" s="426"/>
      <c r="I4018" s="427">
        <v>0</v>
      </c>
      <c r="J4018" s="427">
        <v>0</v>
      </c>
      <c r="K4018" s="427">
        <v>0</v>
      </c>
      <c r="L4018" s="413"/>
      <c r="M4018" s="413"/>
      <c r="N4018" s="413"/>
      <c r="O4018" s="103"/>
      <c r="P4018" s="103"/>
      <c r="Q4018" s="103"/>
      <c r="R4018" s="103"/>
      <c r="S4018" s="103"/>
    </row>
    <row r="4019" spans="1:19" ht="14.5" customHeight="1">
      <c r="A4019" s="82" t="str">
        <f t="shared" si="62"/>
        <v>C5750</v>
      </c>
      <c r="B4019" s="410" t="s">
        <v>7084</v>
      </c>
      <c r="C4019" s="410" t="s">
        <v>7085</v>
      </c>
      <c r="D4019" s="410" t="s">
        <v>1813</v>
      </c>
      <c r="E4019" s="410" t="s">
        <v>7086</v>
      </c>
      <c r="F4019" s="410" t="s">
        <v>7087</v>
      </c>
      <c r="G4019" s="416">
        <v>42370</v>
      </c>
      <c r="H4019" s="410" t="s">
        <v>606</v>
      </c>
      <c r="I4019" s="417">
        <v>0</v>
      </c>
      <c r="J4019" s="417">
        <v>0</v>
      </c>
      <c r="K4019" s="417">
        <v>0</v>
      </c>
      <c r="L4019" s="417">
        <v>50</v>
      </c>
      <c r="M4019" s="410"/>
      <c r="N4019" s="410" t="s">
        <v>116</v>
      </c>
      <c r="O4019" s="85"/>
      <c r="P4019" s="85"/>
      <c r="Q4019" s="85"/>
      <c r="R4019" s="85"/>
      <c r="S4019" s="85" t="s">
        <v>1768</v>
      </c>
    </row>
    <row r="4020" spans="1:19" ht="14.5" customHeight="1">
      <c r="A4020" s="103" t="str">
        <f t="shared" si="62"/>
        <v>C5750</v>
      </c>
      <c r="B4020" s="414" t="s">
        <v>7084</v>
      </c>
      <c r="C4020" s="414" t="s">
        <v>7085</v>
      </c>
      <c r="D4020" s="414" t="s">
        <v>1813</v>
      </c>
      <c r="E4020" s="414" t="s">
        <v>7086</v>
      </c>
      <c r="F4020" s="414" t="s">
        <v>7087</v>
      </c>
      <c r="G4020" s="418">
        <v>42370</v>
      </c>
      <c r="H4020" s="414" t="s">
        <v>606</v>
      </c>
      <c r="I4020" s="419">
        <v>0</v>
      </c>
      <c r="J4020" s="419">
        <v>0</v>
      </c>
      <c r="K4020" s="419">
        <v>0</v>
      </c>
      <c r="L4020" s="419">
        <v>50</v>
      </c>
      <c r="M4020" s="414"/>
      <c r="N4020" s="414" t="s">
        <v>116</v>
      </c>
      <c r="O4020" s="103"/>
      <c r="P4020" s="103"/>
      <c r="Q4020" s="103"/>
      <c r="R4020" s="103"/>
      <c r="S4020" s="103" t="s">
        <v>1768</v>
      </c>
    </row>
    <row r="4021" spans="1:19" ht="14.5" customHeight="1">
      <c r="A4021" s="82" t="str">
        <f t="shared" si="62"/>
        <v>C5760</v>
      </c>
      <c r="B4021" s="410" t="s">
        <v>7088</v>
      </c>
      <c r="C4021" s="410" t="s">
        <v>7089</v>
      </c>
      <c r="D4021" s="410" t="s">
        <v>1813</v>
      </c>
      <c r="E4021" s="410" t="s">
        <v>7090</v>
      </c>
      <c r="F4021" s="410" t="s">
        <v>7091</v>
      </c>
      <c r="G4021" s="416">
        <v>42370</v>
      </c>
      <c r="H4021" s="410" t="s">
        <v>606</v>
      </c>
      <c r="I4021" s="417">
        <v>0</v>
      </c>
      <c r="J4021" s="417">
        <v>0</v>
      </c>
      <c r="K4021" s="417">
        <v>0</v>
      </c>
      <c r="L4021" s="417">
        <v>1000</v>
      </c>
      <c r="M4021" s="410"/>
      <c r="N4021" s="410" t="s">
        <v>116</v>
      </c>
      <c r="O4021" s="85"/>
      <c r="P4021" s="85"/>
      <c r="Q4021" s="85"/>
      <c r="R4021" s="85"/>
      <c r="S4021" s="85" t="s">
        <v>1768</v>
      </c>
    </row>
    <row r="4022" spans="1:19" ht="14.5" customHeight="1">
      <c r="A4022" s="82" t="str">
        <f t="shared" si="62"/>
        <v>C5760</v>
      </c>
      <c r="B4022" s="410" t="s">
        <v>7088</v>
      </c>
      <c r="C4022" s="410" t="s">
        <v>7089</v>
      </c>
      <c r="D4022" s="410" t="s">
        <v>5946</v>
      </c>
      <c r="E4022" s="410" t="s">
        <v>7092</v>
      </c>
      <c r="F4022" s="410" t="s">
        <v>7093</v>
      </c>
      <c r="G4022" s="416">
        <v>42370</v>
      </c>
      <c r="H4022" s="410" t="s">
        <v>1777</v>
      </c>
      <c r="I4022" s="417">
        <v>0</v>
      </c>
      <c r="J4022" s="417">
        <v>0</v>
      </c>
      <c r="K4022" s="417">
        <v>0</v>
      </c>
      <c r="L4022" s="417">
        <v>1000</v>
      </c>
      <c r="M4022" s="410"/>
      <c r="N4022" s="410" t="s">
        <v>116</v>
      </c>
      <c r="O4022" s="85"/>
      <c r="P4022" s="85"/>
      <c r="Q4022" s="85"/>
      <c r="R4022" s="85"/>
      <c r="S4022" s="85" t="s">
        <v>1768</v>
      </c>
    </row>
    <row r="4023" spans="1:19" ht="14.5" customHeight="1">
      <c r="A4023" s="103" t="str">
        <f t="shared" si="62"/>
        <v>C5760</v>
      </c>
      <c r="B4023" s="414" t="s">
        <v>7088</v>
      </c>
      <c r="C4023" s="414" t="s">
        <v>7089</v>
      </c>
      <c r="D4023" s="414" t="s">
        <v>1813</v>
      </c>
      <c r="E4023" s="414" t="s">
        <v>7090</v>
      </c>
      <c r="F4023" s="414" t="s">
        <v>7091</v>
      </c>
      <c r="G4023" s="310">
        <v>42370</v>
      </c>
      <c r="H4023" s="414" t="s">
        <v>606</v>
      </c>
      <c r="I4023" s="68">
        <v>0</v>
      </c>
      <c r="J4023" s="68">
        <v>0</v>
      </c>
      <c r="K4023" s="68">
        <v>0</v>
      </c>
      <c r="L4023" s="68">
        <v>1000</v>
      </c>
      <c r="M4023" s="414"/>
      <c r="N4023" s="414" t="s">
        <v>116</v>
      </c>
      <c r="O4023" s="103"/>
      <c r="P4023" s="103"/>
      <c r="Q4023" s="103"/>
      <c r="R4023" s="103"/>
      <c r="S4023" s="103" t="s">
        <v>1768</v>
      </c>
    </row>
    <row r="4024" spans="1:19" ht="14.5" customHeight="1">
      <c r="A4024" s="103" t="str">
        <f t="shared" si="62"/>
        <v>C5760</v>
      </c>
      <c r="B4024" s="414" t="s">
        <v>7088</v>
      </c>
      <c r="C4024" s="414" t="s">
        <v>7089</v>
      </c>
      <c r="D4024" s="414" t="s">
        <v>5946</v>
      </c>
      <c r="E4024" s="414" t="s">
        <v>7092</v>
      </c>
      <c r="F4024" s="414" t="s">
        <v>7093</v>
      </c>
      <c r="G4024" s="418">
        <v>42370</v>
      </c>
      <c r="H4024" s="414" t="s">
        <v>1777</v>
      </c>
      <c r="I4024" s="419">
        <v>0</v>
      </c>
      <c r="J4024" s="419">
        <v>0</v>
      </c>
      <c r="K4024" s="419">
        <v>0</v>
      </c>
      <c r="L4024" s="419">
        <v>1000</v>
      </c>
      <c r="M4024" s="414"/>
      <c r="N4024" s="414" t="s">
        <v>116</v>
      </c>
      <c r="O4024" s="103"/>
      <c r="P4024" s="103"/>
      <c r="Q4024" s="103"/>
      <c r="R4024" s="103"/>
      <c r="S4024" s="103" t="s">
        <v>1768</v>
      </c>
    </row>
    <row r="4025" spans="1:19" ht="14.5" customHeight="1">
      <c r="A4025" s="82" t="str">
        <f t="shared" si="62"/>
        <v>C5770</v>
      </c>
      <c r="B4025" s="410" t="s">
        <v>7094</v>
      </c>
      <c r="C4025" s="410" t="s">
        <v>7095</v>
      </c>
      <c r="D4025" s="410" t="s">
        <v>2386</v>
      </c>
      <c r="E4025" s="410" t="s">
        <v>7096</v>
      </c>
      <c r="F4025" s="410" t="s">
        <v>7097</v>
      </c>
      <c r="G4025" s="416">
        <v>44470</v>
      </c>
      <c r="H4025" s="410" t="s">
        <v>606</v>
      </c>
      <c r="I4025" s="67">
        <v>3</v>
      </c>
      <c r="J4025" s="67">
        <v>2</v>
      </c>
      <c r="K4025" s="67">
        <v>0</v>
      </c>
      <c r="L4025" s="67">
        <v>2</v>
      </c>
      <c r="M4025" s="410"/>
      <c r="N4025" s="410" t="s">
        <v>116</v>
      </c>
      <c r="O4025" s="85"/>
      <c r="P4025" s="85"/>
      <c r="Q4025" s="85"/>
      <c r="R4025" s="85"/>
      <c r="S4025" s="85" t="s">
        <v>1768</v>
      </c>
    </row>
    <row r="4026" spans="1:19" ht="14.5" customHeight="1">
      <c r="A4026" s="103" t="str">
        <f t="shared" si="62"/>
        <v>C5770</v>
      </c>
      <c r="B4026" s="414" t="s">
        <v>7094</v>
      </c>
      <c r="C4026" s="414" t="s">
        <v>7095</v>
      </c>
      <c r="D4026" s="414" t="s">
        <v>2386</v>
      </c>
      <c r="E4026" s="414" t="s">
        <v>7096</v>
      </c>
      <c r="F4026" s="414" t="s">
        <v>7097</v>
      </c>
      <c r="G4026" s="418">
        <v>44470</v>
      </c>
      <c r="H4026" s="414" t="s">
        <v>606</v>
      </c>
      <c r="I4026" s="419">
        <v>0</v>
      </c>
      <c r="J4026" s="419">
        <v>3</v>
      </c>
      <c r="K4026" s="419">
        <v>2</v>
      </c>
      <c r="L4026" s="419">
        <v>2</v>
      </c>
      <c r="M4026" s="414"/>
      <c r="N4026" s="414" t="s">
        <v>116</v>
      </c>
      <c r="O4026" s="103"/>
      <c r="P4026" s="103"/>
      <c r="Q4026" s="103"/>
      <c r="R4026" s="103"/>
      <c r="S4026" s="103" t="s">
        <v>1768</v>
      </c>
    </row>
    <row r="4027" spans="1:19" ht="14.5" customHeight="1">
      <c r="A4027" s="82" t="str">
        <f t="shared" si="62"/>
        <v>C5810</v>
      </c>
      <c r="B4027" s="410" t="s">
        <v>7098</v>
      </c>
      <c r="C4027" s="410" t="s">
        <v>7099</v>
      </c>
      <c r="D4027" s="410" t="s">
        <v>1844</v>
      </c>
      <c r="E4027" s="410" t="s">
        <v>7100</v>
      </c>
      <c r="F4027" s="410" t="s">
        <v>7101</v>
      </c>
      <c r="G4027" s="416">
        <v>41426</v>
      </c>
      <c r="H4027" s="410" t="s">
        <v>623</v>
      </c>
      <c r="I4027" s="417">
        <v>240</v>
      </c>
      <c r="J4027" s="417">
        <v>96</v>
      </c>
      <c r="K4027" s="417">
        <v>96</v>
      </c>
      <c r="L4027" s="417">
        <v>29760</v>
      </c>
      <c r="M4027" s="410" t="s">
        <v>115</v>
      </c>
      <c r="N4027" s="410" t="s">
        <v>116</v>
      </c>
      <c r="O4027" s="85"/>
      <c r="P4027" s="85"/>
      <c r="Q4027" s="85"/>
      <c r="R4027" s="85"/>
      <c r="S4027" s="85" t="s">
        <v>1768</v>
      </c>
    </row>
    <row r="4028" spans="1:19" ht="14.5" customHeight="1">
      <c r="A4028" s="103" t="str">
        <f t="shared" si="62"/>
        <v>C5810</v>
      </c>
      <c r="B4028" s="414" t="s">
        <v>7098</v>
      </c>
      <c r="C4028" s="414" t="s">
        <v>7099</v>
      </c>
      <c r="D4028" s="414" t="s">
        <v>1844</v>
      </c>
      <c r="E4028" s="414" t="s">
        <v>7100</v>
      </c>
      <c r="F4028" s="414" t="s">
        <v>7101</v>
      </c>
      <c r="G4028" s="418">
        <v>41426</v>
      </c>
      <c r="H4028" s="414" t="s">
        <v>623</v>
      </c>
      <c r="I4028" s="419">
        <v>96</v>
      </c>
      <c r="J4028" s="419">
        <v>240</v>
      </c>
      <c r="K4028" s="419">
        <v>96</v>
      </c>
      <c r="L4028" s="419">
        <v>29760</v>
      </c>
      <c r="M4028" s="414" t="s">
        <v>115</v>
      </c>
      <c r="N4028" s="414" t="s">
        <v>116</v>
      </c>
      <c r="O4028" s="103"/>
      <c r="P4028" s="103"/>
      <c r="Q4028" s="103"/>
      <c r="R4028" s="103"/>
      <c r="S4028" s="103" t="s">
        <v>1768</v>
      </c>
    </row>
    <row r="4029" spans="1:19" ht="14.5" customHeight="1">
      <c r="A4029" s="82" t="str">
        <f t="shared" si="62"/>
        <v>C5901</v>
      </c>
      <c r="B4029" s="410" t="s">
        <v>7102</v>
      </c>
      <c r="C4029" s="410" t="s">
        <v>7103</v>
      </c>
      <c r="D4029" s="410" t="s">
        <v>2386</v>
      </c>
      <c r="E4029" s="410" t="s">
        <v>7104</v>
      </c>
      <c r="F4029" s="410" t="s">
        <v>7105</v>
      </c>
      <c r="G4029" s="416">
        <v>44166</v>
      </c>
      <c r="H4029" s="410" t="s">
        <v>606</v>
      </c>
      <c r="I4029" s="417">
        <v>185</v>
      </c>
      <c r="J4029" s="417">
        <v>75</v>
      </c>
      <c r="K4029" s="417">
        <v>30</v>
      </c>
      <c r="L4029" s="417">
        <v>295</v>
      </c>
      <c r="M4029" s="410" t="s">
        <v>115</v>
      </c>
      <c r="N4029" s="410" t="s">
        <v>116</v>
      </c>
      <c r="O4029" s="85"/>
      <c r="P4029" s="85" t="s">
        <v>116</v>
      </c>
      <c r="Q4029" s="85" t="s">
        <v>116</v>
      </c>
      <c r="R4029" s="85" t="s">
        <v>2766</v>
      </c>
      <c r="S4029" s="85" t="s">
        <v>1768</v>
      </c>
    </row>
    <row r="4030" spans="1:19" ht="14.5" customHeight="1">
      <c r="A4030" s="82" t="str">
        <f t="shared" si="62"/>
        <v>C5901</v>
      </c>
      <c r="B4030" s="410" t="s">
        <v>7102</v>
      </c>
      <c r="C4030" s="410" t="s">
        <v>7103</v>
      </c>
      <c r="D4030" s="410" t="s">
        <v>4882</v>
      </c>
      <c r="E4030" s="410" t="s">
        <v>7106</v>
      </c>
      <c r="F4030" s="410" t="s">
        <v>7107</v>
      </c>
      <c r="G4030" s="416">
        <v>40695</v>
      </c>
      <c r="H4030" s="410" t="s">
        <v>1777</v>
      </c>
      <c r="I4030" s="417">
        <v>185</v>
      </c>
      <c r="J4030" s="417">
        <v>75</v>
      </c>
      <c r="K4030" s="417">
        <v>30</v>
      </c>
      <c r="L4030" s="417">
        <v>295</v>
      </c>
      <c r="M4030" s="410" t="s">
        <v>115</v>
      </c>
      <c r="N4030" s="410" t="s">
        <v>116</v>
      </c>
      <c r="O4030" s="85" t="s">
        <v>2363</v>
      </c>
      <c r="P4030" s="85" t="s">
        <v>2363</v>
      </c>
      <c r="Q4030" s="85" t="s">
        <v>2363</v>
      </c>
      <c r="R4030" s="85" t="s">
        <v>7108</v>
      </c>
      <c r="S4030" s="85" t="s">
        <v>1768</v>
      </c>
    </row>
    <row r="4031" spans="1:19" ht="14.5" customHeight="1">
      <c r="A4031" s="82" t="str">
        <f t="shared" si="62"/>
        <v>C5901</v>
      </c>
      <c r="B4031" s="410" t="s">
        <v>7102</v>
      </c>
      <c r="C4031" s="410" t="s">
        <v>7103</v>
      </c>
      <c r="D4031" s="410" t="s">
        <v>2386</v>
      </c>
      <c r="E4031" s="410" t="s">
        <v>7109</v>
      </c>
      <c r="F4031" s="410" t="s">
        <v>7110</v>
      </c>
      <c r="G4031" s="416">
        <v>44470</v>
      </c>
      <c r="H4031" s="410" t="s">
        <v>606</v>
      </c>
      <c r="I4031" s="417">
        <v>185</v>
      </c>
      <c r="J4031" s="417">
        <v>75</v>
      </c>
      <c r="K4031" s="417">
        <v>30</v>
      </c>
      <c r="L4031" s="417">
        <v>295</v>
      </c>
      <c r="M4031" s="410" t="s">
        <v>115</v>
      </c>
      <c r="N4031" s="410" t="s">
        <v>1877</v>
      </c>
      <c r="O4031" s="85" t="s">
        <v>1882</v>
      </c>
      <c r="P4031" s="85" t="s">
        <v>1882</v>
      </c>
      <c r="Q4031" s="85" t="s">
        <v>1882</v>
      </c>
      <c r="R4031" s="85" t="s">
        <v>1883</v>
      </c>
      <c r="S4031" s="85" t="s">
        <v>1768</v>
      </c>
    </row>
    <row r="4032" spans="1:19" ht="14.5" customHeight="1">
      <c r="A4032" s="82" t="str">
        <f t="shared" si="62"/>
        <v>C5901</v>
      </c>
      <c r="B4032" s="410" t="s">
        <v>7102</v>
      </c>
      <c r="C4032" s="410" t="s">
        <v>7103</v>
      </c>
      <c r="D4032" s="410" t="s">
        <v>4882</v>
      </c>
      <c r="E4032" s="410" t="s">
        <v>7111</v>
      </c>
      <c r="F4032" s="410" t="s">
        <v>7112</v>
      </c>
      <c r="G4032" s="416">
        <v>40695</v>
      </c>
      <c r="H4032" s="410" t="s">
        <v>1777</v>
      </c>
      <c r="I4032" s="417">
        <v>185</v>
      </c>
      <c r="J4032" s="417">
        <v>75</v>
      </c>
      <c r="K4032" s="417">
        <v>30</v>
      </c>
      <c r="L4032" s="417">
        <v>295</v>
      </c>
      <c r="M4032" s="410" t="s">
        <v>115</v>
      </c>
      <c r="N4032" s="410">
        <v>7</v>
      </c>
      <c r="O4032" s="85"/>
      <c r="P4032" s="85" t="s">
        <v>115</v>
      </c>
      <c r="Q4032" s="85" t="s">
        <v>115</v>
      </c>
      <c r="R4032" s="85" t="s">
        <v>1767</v>
      </c>
      <c r="S4032" s="85" t="s">
        <v>1768</v>
      </c>
    </row>
    <row r="4033" spans="1:19" ht="14.5" customHeight="1">
      <c r="A4033" s="103" t="str">
        <f t="shared" si="62"/>
        <v>C5901</v>
      </c>
      <c r="B4033" s="414" t="s">
        <v>7102</v>
      </c>
      <c r="C4033" s="414" t="s">
        <v>7103</v>
      </c>
      <c r="D4033" s="414" t="s">
        <v>2386</v>
      </c>
      <c r="E4033" s="414" t="s">
        <v>7104</v>
      </c>
      <c r="F4033" s="414" t="s">
        <v>7105</v>
      </c>
      <c r="G4033" s="418">
        <v>44166</v>
      </c>
      <c r="H4033" s="414" t="s">
        <v>606</v>
      </c>
      <c r="I4033" s="419">
        <v>30</v>
      </c>
      <c r="J4033" s="419">
        <v>185</v>
      </c>
      <c r="K4033" s="419">
        <v>75</v>
      </c>
      <c r="L4033" s="419">
        <v>295</v>
      </c>
      <c r="M4033" s="414" t="s">
        <v>115</v>
      </c>
      <c r="N4033" s="414" t="s">
        <v>116</v>
      </c>
      <c r="O4033" s="103"/>
      <c r="P4033" s="103" t="s">
        <v>116</v>
      </c>
      <c r="Q4033" s="103" t="s">
        <v>116</v>
      </c>
      <c r="R4033" s="103" t="s">
        <v>2766</v>
      </c>
      <c r="S4033" s="103" t="s">
        <v>1768</v>
      </c>
    </row>
    <row r="4034" spans="1:19" ht="14.5" customHeight="1">
      <c r="A4034" s="103" t="str">
        <f t="shared" ref="A4034:A4097" si="63">LEFT(B4034,5)</f>
        <v>C5901</v>
      </c>
      <c r="B4034" s="414" t="s">
        <v>7102</v>
      </c>
      <c r="C4034" s="414" t="s">
        <v>7103</v>
      </c>
      <c r="D4034" s="414" t="s">
        <v>4882</v>
      </c>
      <c r="E4034" s="414" t="s">
        <v>7106</v>
      </c>
      <c r="F4034" s="414" t="s">
        <v>7107</v>
      </c>
      <c r="G4034" s="418">
        <v>40695</v>
      </c>
      <c r="H4034" s="414" t="s">
        <v>1777</v>
      </c>
      <c r="I4034" s="419">
        <v>30</v>
      </c>
      <c r="J4034" s="419">
        <v>185</v>
      </c>
      <c r="K4034" s="419">
        <v>75</v>
      </c>
      <c r="L4034" s="419">
        <v>295</v>
      </c>
      <c r="M4034" s="414" t="s">
        <v>115</v>
      </c>
      <c r="N4034" s="414" t="s">
        <v>116</v>
      </c>
      <c r="O4034" s="103" t="s">
        <v>2363</v>
      </c>
      <c r="P4034" s="103" t="s">
        <v>2363</v>
      </c>
      <c r="Q4034" s="103" t="s">
        <v>2363</v>
      </c>
      <c r="R4034" s="103" t="s">
        <v>7108</v>
      </c>
      <c r="S4034" s="103" t="s">
        <v>1768</v>
      </c>
    </row>
    <row r="4035" spans="1:19" ht="14.5" customHeight="1">
      <c r="A4035" s="103" t="str">
        <f t="shared" si="63"/>
        <v>C5901</v>
      </c>
      <c r="B4035" s="414" t="s">
        <v>7102</v>
      </c>
      <c r="C4035" s="414" t="s">
        <v>7103</v>
      </c>
      <c r="D4035" s="414" t="s">
        <v>2386</v>
      </c>
      <c r="E4035" s="414" t="s">
        <v>7109</v>
      </c>
      <c r="F4035" s="414" t="s">
        <v>7110</v>
      </c>
      <c r="G4035" s="418">
        <v>44470</v>
      </c>
      <c r="H4035" s="414" t="s">
        <v>606</v>
      </c>
      <c r="I4035" s="419">
        <v>30</v>
      </c>
      <c r="J4035" s="419">
        <v>185</v>
      </c>
      <c r="K4035" s="419">
        <v>75</v>
      </c>
      <c r="L4035" s="419">
        <v>295</v>
      </c>
      <c r="M4035" s="414" t="s">
        <v>115</v>
      </c>
      <c r="N4035" s="414" t="s">
        <v>1877</v>
      </c>
      <c r="O4035" s="103" t="s">
        <v>1882</v>
      </c>
      <c r="P4035" s="103" t="s">
        <v>1882</v>
      </c>
      <c r="Q4035" s="103" t="s">
        <v>1882</v>
      </c>
      <c r="R4035" s="103" t="s">
        <v>1883</v>
      </c>
      <c r="S4035" s="103" t="s">
        <v>1768</v>
      </c>
    </row>
    <row r="4036" spans="1:19" ht="14.5" customHeight="1">
      <c r="A4036" s="103" t="str">
        <f t="shared" si="63"/>
        <v>C5901</v>
      </c>
      <c r="B4036" s="414" t="s">
        <v>7102</v>
      </c>
      <c r="C4036" s="414" t="s">
        <v>7103</v>
      </c>
      <c r="D4036" s="414" t="s">
        <v>4882</v>
      </c>
      <c r="E4036" s="414" t="s">
        <v>7111</v>
      </c>
      <c r="F4036" s="414" t="s">
        <v>7112</v>
      </c>
      <c r="G4036" s="418">
        <v>40695</v>
      </c>
      <c r="H4036" s="414" t="s">
        <v>1777</v>
      </c>
      <c r="I4036" s="419">
        <v>30</v>
      </c>
      <c r="J4036" s="419">
        <v>185</v>
      </c>
      <c r="K4036" s="419">
        <v>75</v>
      </c>
      <c r="L4036" s="419">
        <v>295</v>
      </c>
      <c r="M4036" s="414" t="s">
        <v>115</v>
      </c>
      <c r="N4036" s="414">
        <v>7</v>
      </c>
      <c r="O4036" s="103"/>
      <c r="P4036" s="103" t="s">
        <v>115</v>
      </c>
      <c r="Q4036" s="103" t="s">
        <v>115</v>
      </c>
      <c r="R4036" s="103" t="s">
        <v>1767</v>
      </c>
      <c r="S4036" s="103" t="s">
        <v>1768</v>
      </c>
    </row>
    <row r="4037" spans="1:19" ht="14.5" customHeight="1">
      <c r="A4037" s="82" t="str">
        <f t="shared" si="63"/>
        <v>C5905</v>
      </c>
      <c r="B4037" s="410" t="s">
        <v>7113</v>
      </c>
      <c r="C4037" s="410" t="s">
        <v>7114</v>
      </c>
      <c r="D4037" s="410" t="s">
        <v>2386</v>
      </c>
      <c r="E4037" s="410" t="s">
        <v>7115</v>
      </c>
      <c r="F4037" s="410" t="s">
        <v>7116</v>
      </c>
      <c r="G4037" s="416">
        <v>44470</v>
      </c>
      <c r="H4037" s="410" t="s">
        <v>606</v>
      </c>
      <c r="I4037" s="417">
        <v>1440</v>
      </c>
      <c r="J4037" s="417">
        <v>1</v>
      </c>
      <c r="K4037" s="417">
        <v>0</v>
      </c>
      <c r="L4037" s="417">
        <v>50</v>
      </c>
      <c r="M4037" s="410" t="s">
        <v>2977</v>
      </c>
      <c r="N4037" s="410" t="s">
        <v>116</v>
      </c>
      <c r="O4037" s="85"/>
      <c r="P4037" s="85"/>
      <c r="Q4037" s="85"/>
      <c r="R4037" s="85"/>
      <c r="S4037" s="85" t="s">
        <v>1768</v>
      </c>
    </row>
    <row r="4038" spans="1:19" ht="14.5" customHeight="1">
      <c r="A4038" s="103" t="str">
        <f t="shared" si="63"/>
        <v>C5905</v>
      </c>
      <c r="B4038" s="414" t="s">
        <v>7113</v>
      </c>
      <c r="C4038" s="414" t="s">
        <v>7114</v>
      </c>
      <c r="D4038" s="414" t="s">
        <v>2386</v>
      </c>
      <c r="E4038" s="414" t="s">
        <v>7115</v>
      </c>
      <c r="F4038" s="414" t="s">
        <v>7116</v>
      </c>
      <c r="G4038" s="418">
        <v>44470</v>
      </c>
      <c r="H4038" s="414" t="s">
        <v>606</v>
      </c>
      <c r="I4038" s="419">
        <v>0</v>
      </c>
      <c r="J4038" s="419">
        <v>1440</v>
      </c>
      <c r="K4038" s="419">
        <v>1</v>
      </c>
      <c r="L4038" s="419">
        <v>50</v>
      </c>
      <c r="M4038" s="414" t="s">
        <v>2977</v>
      </c>
      <c r="N4038" s="414" t="s">
        <v>116</v>
      </c>
      <c r="O4038" s="103"/>
      <c r="P4038" s="103"/>
      <c r="Q4038" s="103"/>
      <c r="R4038" s="103"/>
      <c r="S4038" s="103" t="s">
        <v>1768</v>
      </c>
    </row>
    <row r="4039" spans="1:19" ht="14.5" customHeight="1">
      <c r="A4039" s="82" t="str">
        <f t="shared" si="63"/>
        <v>C5926</v>
      </c>
      <c r="B4039" s="410" t="s">
        <v>7117</v>
      </c>
      <c r="C4039" s="410" t="s">
        <v>7118</v>
      </c>
      <c r="D4039" s="410" t="s">
        <v>1813</v>
      </c>
      <c r="E4039" s="410" t="s">
        <v>7119</v>
      </c>
      <c r="F4039" s="410" t="s">
        <v>7120</v>
      </c>
      <c r="G4039" s="416">
        <v>45658</v>
      </c>
      <c r="H4039" s="410" t="s">
        <v>606</v>
      </c>
      <c r="I4039" s="417">
        <v>36</v>
      </c>
      <c r="J4039" s="417">
        <v>15</v>
      </c>
      <c r="K4039" s="417">
        <v>15</v>
      </c>
      <c r="L4039" s="417">
        <v>30</v>
      </c>
      <c r="M4039" s="410"/>
      <c r="N4039" s="410" t="s">
        <v>116</v>
      </c>
      <c r="O4039" s="85"/>
      <c r="P4039" s="85"/>
      <c r="Q4039" s="85"/>
      <c r="R4039" s="85"/>
      <c r="S4039" s="85" t="s">
        <v>1768</v>
      </c>
    </row>
    <row r="4040" spans="1:19" ht="14.5" customHeight="1">
      <c r="A4040" s="103" t="str">
        <f t="shared" si="63"/>
        <v>C5926</v>
      </c>
      <c r="B4040" s="414" t="s">
        <v>7117</v>
      </c>
      <c r="C4040" s="414" t="s">
        <v>7118</v>
      </c>
      <c r="D4040" s="414" t="s">
        <v>1813</v>
      </c>
      <c r="E4040" s="414" t="s">
        <v>7119</v>
      </c>
      <c r="F4040" s="414" t="s">
        <v>7120</v>
      </c>
      <c r="G4040" s="418">
        <v>45658</v>
      </c>
      <c r="H4040" s="414" t="s">
        <v>606</v>
      </c>
      <c r="I4040" s="419">
        <v>15</v>
      </c>
      <c r="J4040" s="419">
        <v>36</v>
      </c>
      <c r="K4040" s="419">
        <v>15</v>
      </c>
      <c r="L4040" s="419">
        <v>30</v>
      </c>
      <c r="M4040" s="414"/>
      <c r="N4040" s="414" t="s">
        <v>116</v>
      </c>
      <c r="O4040" s="103"/>
      <c r="P4040" s="103"/>
      <c r="Q4040" s="103"/>
      <c r="R4040" s="103"/>
      <c r="S4040" s="103" t="s">
        <v>1768</v>
      </c>
    </row>
    <row r="4041" spans="1:19" ht="14.5" customHeight="1">
      <c r="A4041" s="82" t="str">
        <f t="shared" si="63"/>
        <v>C5950</v>
      </c>
      <c r="B4041" s="410" t="s">
        <v>7121</v>
      </c>
      <c r="C4041" s="410" t="s">
        <v>7122</v>
      </c>
      <c r="D4041" s="410" t="s">
        <v>1813</v>
      </c>
      <c r="E4041" s="410" t="s">
        <v>7123</v>
      </c>
      <c r="F4041" s="410" t="s">
        <v>7124</v>
      </c>
      <c r="G4041" s="416">
        <v>42370</v>
      </c>
      <c r="H4041" s="410" t="s">
        <v>606</v>
      </c>
      <c r="I4041" s="417">
        <v>27</v>
      </c>
      <c r="J4041" s="417">
        <v>5</v>
      </c>
      <c r="K4041" s="417">
        <v>8</v>
      </c>
      <c r="L4041" s="417">
        <v>35</v>
      </c>
      <c r="M4041" s="410"/>
      <c r="N4041" s="410" t="s">
        <v>116</v>
      </c>
      <c r="O4041" s="85"/>
      <c r="P4041" s="85"/>
      <c r="Q4041" s="85"/>
      <c r="R4041" s="85"/>
      <c r="S4041" s="85" t="s">
        <v>1768</v>
      </c>
    </row>
    <row r="4042" spans="1:19" ht="14.5" customHeight="1">
      <c r="A4042" s="103" t="str">
        <f t="shared" si="63"/>
        <v>C5950</v>
      </c>
      <c r="B4042" s="414" t="s">
        <v>7121</v>
      </c>
      <c r="C4042" s="414" t="s">
        <v>7122</v>
      </c>
      <c r="D4042" s="414" t="s">
        <v>1813</v>
      </c>
      <c r="E4042" s="414" t="s">
        <v>7123</v>
      </c>
      <c r="F4042" s="414" t="s">
        <v>7124</v>
      </c>
      <c r="G4042" s="418">
        <v>42370</v>
      </c>
      <c r="H4042" s="414" t="s">
        <v>606</v>
      </c>
      <c r="I4042" s="419">
        <v>8</v>
      </c>
      <c r="J4042" s="419">
        <v>27</v>
      </c>
      <c r="K4042" s="419">
        <v>5</v>
      </c>
      <c r="L4042" s="419">
        <v>35</v>
      </c>
      <c r="M4042" s="414"/>
      <c r="N4042" s="414" t="s">
        <v>116</v>
      </c>
      <c r="O4042" s="103"/>
      <c r="P4042" s="103"/>
      <c r="Q4042" s="103"/>
      <c r="R4042" s="103"/>
      <c r="S4042" s="103" t="s">
        <v>1768</v>
      </c>
    </row>
    <row r="4043" spans="1:19" ht="14.5" customHeight="1">
      <c r="A4043" s="82" t="str">
        <f t="shared" si="63"/>
        <v>C6010</v>
      </c>
      <c r="B4043" s="410" t="s">
        <v>7125</v>
      </c>
      <c r="C4043" s="410" t="s">
        <v>7126</v>
      </c>
      <c r="D4043" s="410" t="s">
        <v>1813</v>
      </c>
      <c r="E4043" s="410" t="s">
        <v>7127</v>
      </c>
      <c r="F4043" s="410" t="s">
        <v>7128</v>
      </c>
      <c r="G4043" s="416">
        <v>45658</v>
      </c>
      <c r="H4043" s="410" t="s">
        <v>606</v>
      </c>
      <c r="I4043" s="417">
        <v>26</v>
      </c>
      <c r="J4043" s="417">
        <v>17</v>
      </c>
      <c r="K4043" s="417">
        <v>12</v>
      </c>
      <c r="L4043" s="417">
        <v>178</v>
      </c>
      <c r="M4043" s="410"/>
      <c r="N4043" s="410" t="s">
        <v>116</v>
      </c>
      <c r="O4043" s="85"/>
      <c r="P4043" s="85"/>
      <c r="Q4043" s="85"/>
      <c r="R4043" s="85"/>
      <c r="S4043" s="85" t="s">
        <v>1768</v>
      </c>
    </row>
    <row r="4044" spans="1:19" ht="14.5" customHeight="1">
      <c r="A4044" s="103" t="str">
        <f t="shared" si="63"/>
        <v>C6010</v>
      </c>
      <c r="B4044" s="414" t="s">
        <v>7125</v>
      </c>
      <c r="C4044" s="414" t="s">
        <v>7126</v>
      </c>
      <c r="D4044" s="414" t="s">
        <v>1813</v>
      </c>
      <c r="E4044" s="414" t="s">
        <v>7127</v>
      </c>
      <c r="F4044" s="414" t="s">
        <v>7128</v>
      </c>
      <c r="G4044" s="418">
        <v>45658</v>
      </c>
      <c r="H4044" s="414" t="s">
        <v>606</v>
      </c>
      <c r="I4044" s="419">
        <v>12</v>
      </c>
      <c r="J4044" s="419">
        <v>26</v>
      </c>
      <c r="K4044" s="419">
        <v>17</v>
      </c>
      <c r="L4044" s="419">
        <v>178</v>
      </c>
      <c r="M4044" s="414"/>
      <c r="N4044" s="414" t="s">
        <v>116</v>
      </c>
      <c r="O4044" s="103"/>
      <c r="P4044" s="103"/>
      <c r="Q4044" s="103"/>
      <c r="R4044" s="103"/>
      <c r="S4044" s="103" t="s">
        <v>1768</v>
      </c>
    </row>
    <row r="4045" spans="1:19" ht="14.5" customHeight="1">
      <c r="A4045" s="82" t="str">
        <f t="shared" si="63"/>
        <v>C6030</v>
      </c>
      <c r="B4045" s="410" t="s">
        <v>996</v>
      </c>
      <c r="C4045" s="410" t="s">
        <v>7129</v>
      </c>
      <c r="D4045" s="410" t="s">
        <v>1813</v>
      </c>
      <c r="E4045" s="410" t="s">
        <v>7130</v>
      </c>
      <c r="F4045" s="410" t="s">
        <v>7131</v>
      </c>
      <c r="G4045" s="416">
        <v>47484</v>
      </c>
      <c r="H4045" s="410" t="s">
        <v>606</v>
      </c>
      <c r="I4045" s="417">
        <v>2</v>
      </c>
      <c r="J4045" s="417">
        <v>2</v>
      </c>
      <c r="K4045" s="417">
        <v>6</v>
      </c>
      <c r="L4045" s="417">
        <v>4</v>
      </c>
      <c r="M4045" s="410"/>
      <c r="N4045" s="410" t="s">
        <v>1778</v>
      </c>
      <c r="O4045" s="85"/>
      <c r="P4045" s="85"/>
      <c r="Q4045" s="85"/>
      <c r="R4045" s="85"/>
      <c r="S4045" s="85" t="s">
        <v>1768</v>
      </c>
    </row>
    <row r="4046" spans="1:19" ht="14.5" customHeight="1">
      <c r="A4046" s="103" t="str">
        <f t="shared" si="63"/>
        <v>C6030</v>
      </c>
      <c r="B4046" s="414" t="s">
        <v>996</v>
      </c>
      <c r="C4046" s="414" t="s">
        <v>7129</v>
      </c>
      <c r="D4046" s="414" t="s">
        <v>1813</v>
      </c>
      <c r="E4046" s="414" t="s">
        <v>7130</v>
      </c>
      <c r="F4046" s="414" t="s">
        <v>7131</v>
      </c>
      <c r="G4046" s="418">
        <v>47484</v>
      </c>
      <c r="H4046" s="414" t="s">
        <v>606</v>
      </c>
      <c r="I4046" s="419">
        <v>6</v>
      </c>
      <c r="J4046" s="419">
        <v>2</v>
      </c>
      <c r="K4046" s="419">
        <v>2</v>
      </c>
      <c r="L4046" s="419">
        <v>4</v>
      </c>
      <c r="M4046" s="414"/>
      <c r="N4046" s="414" t="s">
        <v>1778</v>
      </c>
      <c r="O4046" s="103"/>
      <c r="P4046" s="103"/>
      <c r="Q4046" s="103"/>
      <c r="R4046" s="103"/>
      <c r="S4046" s="103" t="s">
        <v>1768</v>
      </c>
    </row>
    <row r="4047" spans="1:19" ht="14.5" customHeight="1">
      <c r="A4047" s="82" t="str">
        <f t="shared" si="63"/>
        <v>C6060</v>
      </c>
      <c r="B4047" s="410" t="s">
        <v>7132</v>
      </c>
      <c r="C4047" s="410" t="s">
        <v>7133</v>
      </c>
      <c r="D4047" s="410" t="s">
        <v>2386</v>
      </c>
      <c r="E4047" s="410" t="s">
        <v>7134</v>
      </c>
      <c r="F4047" s="410" t="s">
        <v>7135</v>
      </c>
      <c r="G4047" s="416">
        <v>44166</v>
      </c>
      <c r="H4047" s="410" t="s">
        <v>606</v>
      </c>
      <c r="I4047" s="417">
        <v>50</v>
      </c>
      <c r="J4047" s="417">
        <v>44</v>
      </c>
      <c r="K4047" s="417">
        <v>26</v>
      </c>
      <c r="L4047" s="417">
        <v>185</v>
      </c>
      <c r="M4047" s="410" t="s">
        <v>108</v>
      </c>
      <c r="N4047" s="410" t="s">
        <v>116</v>
      </c>
      <c r="O4047" s="85"/>
      <c r="P4047" s="85"/>
      <c r="Q4047" s="85"/>
      <c r="R4047" s="85"/>
      <c r="S4047" s="85" t="s">
        <v>1768</v>
      </c>
    </row>
    <row r="4048" spans="1:19" ht="14.5" customHeight="1">
      <c r="A4048" s="103" t="str">
        <f t="shared" si="63"/>
        <v>C6060</v>
      </c>
      <c r="B4048" s="414" t="s">
        <v>7132</v>
      </c>
      <c r="C4048" s="414" t="s">
        <v>7133</v>
      </c>
      <c r="D4048" s="414" t="s">
        <v>2386</v>
      </c>
      <c r="E4048" s="414" t="s">
        <v>7134</v>
      </c>
      <c r="F4048" s="414" t="s">
        <v>7135</v>
      </c>
      <c r="G4048" s="418">
        <v>44166</v>
      </c>
      <c r="H4048" s="414" t="s">
        <v>606</v>
      </c>
      <c r="I4048" s="419">
        <v>26</v>
      </c>
      <c r="J4048" s="419">
        <v>50</v>
      </c>
      <c r="K4048" s="419">
        <v>44</v>
      </c>
      <c r="L4048" s="419">
        <v>185</v>
      </c>
      <c r="M4048" s="414" t="s">
        <v>108</v>
      </c>
      <c r="N4048" s="414" t="s">
        <v>116</v>
      </c>
      <c r="O4048" s="103"/>
      <c r="P4048" s="103"/>
      <c r="Q4048" s="103"/>
      <c r="R4048" s="103"/>
      <c r="S4048" s="103" t="s">
        <v>1768</v>
      </c>
    </row>
    <row r="4049" spans="1:19" ht="14.5" customHeight="1">
      <c r="A4049" s="82" t="str">
        <f t="shared" si="63"/>
        <v>C6061</v>
      </c>
      <c r="B4049" s="410" t="s">
        <v>7136</v>
      </c>
      <c r="C4049" s="410" t="s">
        <v>7137</v>
      </c>
      <c r="D4049" s="410" t="s">
        <v>2386</v>
      </c>
      <c r="E4049" s="410" t="s">
        <v>7138</v>
      </c>
      <c r="F4049" s="410" t="s">
        <v>7139</v>
      </c>
      <c r="G4049" s="416">
        <v>42705</v>
      </c>
      <c r="H4049" s="410" t="s">
        <v>606</v>
      </c>
      <c r="I4049" s="417">
        <v>71</v>
      </c>
      <c r="J4049" s="417">
        <v>30</v>
      </c>
      <c r="K4049" s="417">
        <v>56</v>
      </c>
      <c r="L4049" s="417">
        <v>200</v>
      </c>
      <c r="M4049" s="410" t="s">
        <v>108</v>
      </c>
      <c r="N4049" s="410" t="s">
        <v>116</v>
      </c>
      <c r="O4049" s="85"/>
      <c r="P4049" s="85"/>
      <c r="Q4049" s="85"/>
      <c r="R4049" s="85"/>
      <c r="S4049" s="85" t="s">
        <v>1768</v>
      </c>
    </row>
    <row r="4050" spans="1:19" ht="14.5" customHeight="1">
      <c r="A4050" s="103" t="str">
        <f t="shared" si="63"/>
        <v>C6061</v>
      </c>
      <c r="B4050" s="414" t="s">
        <v>7136</v>
      </c>
      <c r="C4050" s="414" t="s">
        <v>7137</v>
      </c>
      <c r="D4050" s="414" t="s">
        <v>2386</v>
      </c>
      <c r="E4050" s="414" t="s">
        <v>7138</v>
      </c>
      <c r="F4050" s="414" t="s">
        <v>7139</v>
      </c>
      <c r="G4050" s="418">
        <v>42705</v>
      </c>
      <c r="H4050" s="414" t="s">
        <v>606</v>
      </c>
      <c r="I4050" s="419">
        <v>56</v>
      </c>
      <c r="J4050" s="419">
        <v>71</v>
      </c>
      <c r="K4050" s="419">
        <v>30</v>
      </c>
      <c r="L4050" s="419">
        <v>200</v>
      </c>
      <c r="M4050" s="414" t="s">
        <v>108</v>
      </c>
      <c r="N4050" s="414" t="s">
        <v>116</v>
      </c>
      <c r="O4050" s="103"/>
      <c r="P4050" s="103"/>
      <c r="Q4050" s="103"/>
      <c r="R4050" s="103"/>
      <c r="S4050" s="103" t="s">
        <v>1768</v>
      </c>
    </row>
    <row r="4051" spans="1:19" ht="14.5" customHeight="1">
      <c r="A4051" s="82" t="str">
        <f t="shared" si="63"/>
        <v>C6070</v>
      </c>
      <c r="B4051" s="410" t="s">
        <v>7140</v>
      </c>
      <c r="C4051" s="410" t="s">
        <v>7141</v>
      </c>
      <c r="D4051" s="410" t="s">
        <v>2386</v>
      </c>
      <c r="E4051" s="410" t="s">
        <v>7142</v>
      </c>
      <c r="F4051" s="410" t="s">
        <v>7143</v>
      </c>
      <c r="G4051" s="416">
        <v>45658</v>
      </c>
      <c r="H4051" s="410" t="s">
        <v>606</v>
      </c>
      <c r="I4051" s="417">
        <v>48</v>
      </c>
      <c r="J4051" s="417">
        <v>40</v>
      </c>
      <c r="K4051" s="417">
        <v>69</v>
      </c>
      <c r="L4051" s="417">
        <v>500</v>
      </c>
      <c r="M4051" s="410" t="s">
        <v>108</v>
      </c>
      <c r="N4051" s="410" t="s">
        <v>116</v>
      </c>
      <c r="O4051" s="85"/>
      <c r="P4051" s="85"/>
      <c r="Q4051" s="85"/>
      <c r="R4051" s="85"/>
      <c r="S4051" s="85" t="s">
        <v>1768</v>
      </c>
    </row>
    <row r="4052" spans="1:19" ht="14.5" customHeight="1">
      <c r="A4052" s="103" t="str">
        <f t="shared" si="63"/>
        <v>C6070</v>
      </c>
      <c r="B4052" s="414" t="s">
        <v>7140</v>
      </c>
      <c r="C4052" s="414" t="s">
        <v>7141</v>
      </c>
      <c r="D4052" s="414" t="s">
        <v>2386</v>
      </c>
      <c r="E4052" s="414" t="s">
        <v>7142</v>
      </c>
      <c r="F4052" s="414" t="s">
        <v>7143</v>
      </c>
      <c r="G4052" s="418">
        <v>45658</v>
      </c>
      <c r="H4052" s="414" t="s">
        <v>606</v>
      </c>
      <c r="I4052" s="419">
        <v>69</v>
      </c>
      <c r="J4052" s="419">
        <v>48</v>
      </c>
      <c r="K4052" s="419">
        <v>40</v>
      </c>
      <c r="L4052" s="419">
        <v>500</v>
      </c>
      <c r="M4052" s="414" t="s">
        <v>108</v>
      </c>
      <c r="N4052" s="414" t="s">
        <v>116</v>
      </c>
      <c r="O4052" s="103"/>
      <c r="P4052" s="103"/>
      <c r="Q4052" s="103"/>
      <c r="R4052" s="103"/>
      <c r="S4052" s="103" t="s">
        <v>1768</v>
      </c>
    </row>
    <row r="4053" spans="1:19" ht="14.5" customHeight="1">
      <c r="A4053" s="82" t="str">
        <f t="shared" si="63"/>
        <v>C6080</v>
      </c>
      <c r="B4053" s="410" t="s">
        <v>7144</v>
      </c>
      <c r="C4053" s="410" t="s">
        <v>7145</v>
      </c>
      <c r="D4053" s="410" t="s">
        <v>2386</v>
      </c>
      <c r="E4053" s="410" t="s">
        <v>7146</v>
      </c>
      <c r="F4053" s="410" t="s">
        <v>7147</v>
      </c>
      <c r="G4053" s="416">
        <v>45658</v>
      </c>
      <c r="H4053" s="410" t="s">
        <v>606</v>
      </c>
      <c r="I4053" s="417">
        <v>40</v>
      </c>
      <c r="J4053" s="417">
        <v>50</v>
      </c>
      <c r="K4053" s="417">
        <v>49</v>
      </c>
      <c r="L4053" s="417">
        <v>198</v>
      </c>
      <c r="M4053" s="410" t="s">
        <v>108</v>
      </c>
      <c r="N4053" s="410" t="s">
        <v>116</v>
      </c>
      <c r="O4053" s="85"/>
      <c r="P4053" s="85"/>
      <c r="Q4053" s="85"/>
      <c r="R4053" s="85"/>
      <c r="S4053" s="85" t="s">
        <v>1768</v>
      </c>
    </row>
    <row r="4054" spans="1:19" ht="14.5" customHeight="1">
      <c r="A4054" s="103" t="str">
        <f t="shared" si="63"/>
        <v>C6080</v>
      </c>
      <c r="B4054" s="414" t="s">
        <v>7144</v>
      </c>
      <c r="C4054" s="414" t="s">
        <v>7145</v>
      </c>
      <c r="D4054" s="414" t="s">
        <v>2386</v>
      </c>
      <c r="E4054" s="414" t="s">
        <v>7146</v>
      </c>
      <c r="F4054" s="414" t="s">
        <v>7147</v>
      </c>
      <c r="G4054" s="418">
        <v>45658</v>
      </c>
      <c r="H4054" s="414" t="s">
        <v>606</v>
      </c>
      <c r="I4054" s="419">
        <v>49</v>
      </c>
      <c r="J4054" s="419">
        <v>40</v>
      </c>
      <c r="K4054" s="419">
        <v>50</v>
      </c>
      <c r="L4054" s="419">
        <v>198</v>
      </c>
      <c r="M4054" s="414" t="s">
        <v>108</v>
      </c>
      <c r="N4054" s="414" t="s">
        <v>116</v>
      </c>
      <c r="O4054" s="103"/>
      <c r="P4054" s="103"/>
      <c r="Q4054" s="103"/>
      <c r="R4054" s="103"/>
      <c r="S4054" s="103" t="s">
        <v>1768</v>
      </c>
    </row>
    <row r="4055" spans="1:19" ht="14.5" customHeight="1">
      <c r="A4055" s="82" t="str">
        <f t="shared" si="63"/>
        <v>C6080</v>
      </c>
      <c r="B4055" s="410" t="s">
        <v>7148</v>
      </c>
      <c r="C4055" s="410" t="s">
        <v>7145</v>
      </c>
      <c r="D4055" s="410" t="s">
        <v>2386</v>
      </c>
      <c r="E4055" s="410" t="s">
        <v>7149</v>
      </c>
      <c r="F4055" s="410" t="s">
        <v>7150</v>
      </c>
      <c r="G4055" s="416">
        <v>41306</v>
      </c>
      <c r="H4055" s="410" t="s">
        <v>1777</v>
      </c>
      <c r="I4055" s="417">
        <v>0</v>
      </c>
      <c r="J4055" s="417">
        <v>0</v>
      </c>
      <c r="K4055" s="417">
        <v>0</v>
      </c>
      <c r="L4055" s="417">
        <v>305</v>
      </c>
      <c r="M4055" s="410" t="s">
        <v>108</v>
      </c>
      <c r="N4055" s="410" t="s">
        <v>116</v>
      </c>
      <c r="O4055" s="85"/>
      <c r="P4055" s="85"/>
      <c r="Q4055" s="85"/>
      <c r="R4055" s="85"/>
      <c r="S4055" s="85" t="s">
        <v>1768</v>
      </c>
    </row>
    <row r="4056" spans="1:19" ht="14.5" customHeight="1">
      <c r="A4056" s="103" t="str">
        <f t="shared" si="63"/>
        <v>C6080</v>
      </c>
      <c r="B4056" s="414" t="s">
        <v>7148</v>
      </c>
      <c r="C4056" s="414" t="s">
        <v>7145</v>
      </c>
      <c r="D4056" s="414" t="s">
        <v>2386</v>
      </c>
      <c r="E4056" s="414" t="s">
        <v>7149</v>
      </c>
      <c r="F4056" s="414" t="s">
        <v>7150</v>
      </c>
      <c r="G4056" s="418">
        <v>41306</v>
      </c>
      <c r="H4056" s="414" t="s">
        <v>1777</v>
      </c>
      <c r="I4056" s="419">
        <v>0</v>
      </c>
      <c r="J4056" s="419">
        <v>0</v>
      </c>
      <c r="K4056" s="419">
        <v>0</v>
      </c>
      <c r="L4056" s="419">
        <v>305</v>
      </c>
      <c r="M4056" s="414" t="s">
        <v>108</v>
      </c>
      <c r="N4056" s="414" t="s">
        <v>116</v>
      </c>
      <c r="O4056" s="103"/>
      <c r="P4056" s="103"/>
      <c r="Q4056" s="103"/>
      <c r="R4056" s="103"/>
      <c r="S4056" s="103" t="s">
        <v>1768</v>
      </c>
    </row>
    <row r="4057" spans="1:19" ht="14.5" customHeight="1">
      <c r="A4057" s="82" t="str">
        <f t="shared" si="63"/>
        <v>C6081</v>
      </c>
      <c r="B4057" s="410" t="s">
        <v>7151</v>
      </c>
      <c r="C4057" s="410" t="s">
        <v>7152</v>
      </c>
      <c r="D4057" s="410" t="s">
        <v>2386</v>
      </c>
      <c r="E4057" s="410" t="s">
        <v>7153</v>
      </c>
      <c r="F4057" s="410" t="s">
        <v>7154</v>
      </c>
      <c r="G4057" s="416">
        <v>42705</v>
      </c>
      <c r="H4057" s="410" t="s">
        <v>606</v>
      </c>
      <c r="I4057" s="417">
        <v>48</v>
      </c>
      <c r="J4057" s="417">
        <v>40</v>
      </c>
      <c r="K4057" s="417">
        <v>48</v>
      </c>
      <c r="L4057" s="417">
        <v>200</v>
      </c>
      <c r="M4057" s="410" t="s">
        <v>108</v>
      </c>
      <c r="N4057" s="410" t="s">
        <v>116</v>
      </c>
      <c r="O4057" s="85"/>
      <c r="P4057" s="85"/>
      <c r="Q4057" s="85"/>
      <c r="R4057" s="85"/>
      <c r="S4057" s="85" t="s">
        <v>1768</v>
      </c>
    </row>
    <row r="4058" spans="1:19" ht="14.5" customHeight="1">
      <c r="A4058" s="103" t="str">
        <f t="shared" si="63"/>
        <v>C6081</v>
      </c>
      <c r="B4058" s="414" t="s">
        <v>7151</v>
      </c>
      <c r="C4058" s="414" t="s">
        <v>7152</v>
      </c>
      <c r="D4058" s="414" t="s">
        <v>2386</v>
      </c>
      <c r="E4058" s="414" t="s">
        <v>7153</v>
      </c>
      <c r="F4058" s="414" t="s">
        <v>7154</v>
      </c>
      <c r="G4058" s="418">
        <v>42705</v>
      </c>
      <c r="H4058" s="414" t="s">
        <v>606</v>
      </c>
      <c r="I4058" s="419">
        <v>48</v>
      </c>
      <c r="J4058" s="419">
        <v>48</v>
      </c>
      <c r="K4058" s="419">
        <v>40</v>
      </c>
      <c r="L4058" s="419">
        <v>200</v>
      </c>
      <c r="M4058" s="414" t="s">
        <v>108</v>
      </c>
      <c r="N4058" s="414" t="s">
        <v>116</v>
      </c>
      <c r="O4058" s="103"/>
      <c r="P4058" s="103"/>
      <c r="Q4058" s="103"/>
      <c r="R4058" s="103"/>
      <c r="S4058" s="103" t="s">
        <v>1768</v>
      </c>
    </row>
    <row r="4059" spans="1:19" ht="14.5" customHeight="1">
      <c r="A4059" s="82" t="str">
        <f t="shared" si="63"/>
        <v>C6085</v>
      </c>
      <c r="B4059" s="410" t="s">
        <v>7155</v>
      </c>
      <c r="C4059" s="410" t="s">
        <v>7156</v>
      </c>
      <c r="D4059" s="410" t="s">
        <v>2386</v>
      </c>
      <c r="E4059" s="410" t="s">
        <v>7157</v>
      </c>
      <c r="F4059" s="410" t="s">
        <v>7158</v>
      </c>
      <c r="G4059" s="416">
        <v>44166</v>
      </c>
      <c r="H4059" s="410" t="s">
        <v>606</v>
      </c>
      <c r="I4059" s="417">
        <v>71</v>
      </c>
      <c r="J4059" s="417">
        <v>30</v>
      </c>
      <c r="K4059" s="417">
        <v>71</v>
      </c>
      <c r="L4059" s="417">
        <v>200</v>
      </c>
      <c r="M4059" s="410" t="s">
        <v>108</v>
      </c>
      <c r="N4059" s="410" t="s">
        <v>116</v>
      </c>
      <c r="O4059" s="85"/>
      <c r="P4059" s="85"/>
      <c r="Q4059" s="85"/>
      <c r="R4059" s="85"/>
      <c r="S4059" s="85" t="s">
        <v>1768</v>
      </c>
    </row>
    <row r="4060" spans="1:19" ht="14.5" customHeight="1">
      <c r="A4060" s="103" t="str">
        <f t="shared" si="63"/>
        <v>C6085</v>
      </c>
      <c r="B4060" s="414" t="s">
        <v>7155</v>
      </c>
      <c r="C4060" s="414" t="s">
        <v>7156</v>
      </c>
      <c r="D4060" s="414" t="s">
        <v>2386</v>
      </c>
      <c r="E4060" s="414" t="s">
        <v>7157</v>
      </c>
      <c r="F4060" s="414" t="s">
        <v>7158</v>
      </c>
      <c r="G4060" s="418">
        <v>44166</v>
      </c>
      <c r="H4060" s="414" t="s">
        <v>606</v>
      </c>
      <c r="I4060" s="419">
        <v>71</v>
      </c>
      <c r="J4060" s="419">
        <v>71</v>
      </c>
      <c r="K4060" s="419">
        <v>30</v>
      </c>
      <c r="L4060" s="419">
        <v>200</v>
      </c>
      <c r="M4060" s="414" t="s">
        <v>108</v>
      </c>
      <c r="N4060" s="414" t="s">
        <v>116</v>
      </c>
      <c r="O4060" s="103"/>
      <c r="P4060" s="103"/>
      <c r="Q4060" s="103"/>
      <c r="R4060" s="103"/>
      <c r="S4060" s="103" t="s">
        <v>1768</v>
      </c>
    </row>
    <row r="4061" spans="1:19" ht="13" customHeight="1">
      <c r="A4061" s="82" t="str">
        <f t="shared" si="63"/>
        <v>C6090</v>
      </c>
      <c r="B4061" s="412" t="s">
        <v>7159</v>
      </c>
      <c r="C4061" s="412" t="s">
        <v>7160</v>
      </c>
      <c r="D4061" s="412"/>
      <c r="E4061" s="412"/>
      <c r="F4061" s="412"/>
      <c r="G4061" s="412"/>
      <c r="H4061" s="412"/>
      <c r="I4061" s="436">
        <v>48</v>
      </c>
      <c r="J4061" s="436">
        <v>36</v>
      </c>
      <c r="K4061" s="412">
        <v>72</v>
      </c>
      <c r="L4061" s="412"/>
      <c r="M4061" s="412"/>
      <c r="N4061" s="412"/>
      <c r="O4061" s="85"/>
      <c r="P4061" s="85"/>
      <c r="Q4061" s="85"/>
      <c r="R4061" s="85"/>
      <c r="S4061" s="85"/>
    </row>
    <row r="4062" spans="1:19" ht="13" customHeight="1">
      <c r="A4062" s="103" t="str">
        <f t="shared" si="63"/>
        <v>C6090</v>
      </c>
      <c r="B4062" s="413" t="s">
        <v>7159</v>
      </c>
      <c r="C4062" s="413" t="s">
        <v>7160</v>
      </c>
      <c r="D4062" s="413"/>
      <c r="E4062" s="413"/>
      <c r="F4062" s="413"/>
      <c r="G4062" s="413"/>
      <c r="H4062" s="413"/>
      <c r="I4062" s="413">
        <v>72</v>
      </c>
      <c r="J4062" s="437">
        <v>48</v>
      </c>
      <c r="K4062" s="437">
        <v>36</v>
      </c>
      <c r="L4062" s="413"/>
      <c r="M4062" s="413"/>
      <c r="N4062" s="413"/>
      <c r="O4062" s="103"/>
      <c r="P4062" s="103"/>
      <c r="Q4062" s="103"/>
      <c r="R4062" s="103"/>
      <c r="S4062" s="103"/>
    </row>
    <row r="4063" spans="1:19" ht="14.5" customHeight="1">
      <c r="A4063" s="82" t="str">
        <f t="shared" si="63"/>
        <v>C6090</v>
      </c>
      <c r="B4063" s="410" t="s">
        <v>7161</v>
      </c>
      <c r="C4063" s="410" t="s">
        <v>7162</v>
      </c>
      <c r="D4063" s="410" t="s">
        <v>4882</v>
      </c>
      <c r="E4063" s="410" t="s">
        <v>7163</v>
      </c>
      <c r="F4063" s="410" t="s">
        <v>7164</v>
      </c>
      <c r="G4063" s="416">
        <v>41306</v>
      </c>
      <c r="H4063" s="410" t="s">
        <v>1777</v>
      </c>
      <c r="I4063" s="417">
        <v>0</v>
      </c>
      <c r="J4063" s="417">
        <v>0</v>
      </c>
      <c r="K4063" s="417">
        <v>0</v>
      </c>
      <c r="L4063" s="417">
        <v>650</v>
      </c>
      <c r="M4063" s="410" t="s">
        <v>108</v>
      </c>
      <c r="N4063" s="410" t="s">
        <v>116</v>
      </c>
      <c r="O4063" s="85"/>
      <c r="P4063" s="85"/>
      <c r="Q4063" s="85"/>
      <c r="R4063" s="85"/>
      <c r="S4063" s="85" t="s">
        <v>1768</v>
      </c>
    </row>
    <row r="4064" spans="1:19" ht="14.5" customHeight="1">
      <c r="A4064" s="82" t="str">
        <f t="shared" si="63"/>
        <v>C6090</v>
      </c>
      <c r="B4064" s="410" t="s">
        <v>7161</v>
      </c>
      <c r="C4064" s="410" t="s">
        <v>7162</v>
      </c>
      <c r="D4064" s="410" t="s">
        <v>2386</v>
      </c>
      <c r="E4064" s="410" t="s">
        <v>7165</v>
      </c>
      <c r="F4064" s="410" t="s">
        <v>7166</v>
      </c>
      <c r="G4064" s="416">
        <v>45658</v>
      </c>
      <c r="H4064" s="410" t="s">
        <v>606</v>
      </c>
      <c r="I4064" s="417">
        <v>0</v>
      </c>
      <c r="J4064" s="417">
        <v>0</v>
      </c>
      <c r="K4064" s="417">
        <v>0</v>
      </c>
      <c r="L4064" s="417">
        <v>650</v>
      </c>
      <c r="M4064" s="410" t="s">
        <v>108</v>
      </c>
      <c r="N4064" s="410" t="s">
        <v>116</v>
      </c>
      <c r="O4064" s="85"/>
      <c r="P4064" s="85"/>
      <c r="Q4064" s="85"/>
      <c r="R4064" s="85"/>
      <c r="S4064" s="85" t="s">
        <v>1768</v>
      </c>
    </row>
    <row r="4065" spans="1:19" ht="14.5" customHeight="1">
      <c r="A4065" s="103" t="str">
        <f t="shared" si="63"/>
        <v>C6090</v>
      </c>
      <c r="B4065" s="414" t="s">
        <v>7161</v>
      </c>
      <c r="C4065" s="414" t="s">
        <v>7162</v>
      </c>
      <c r="D4065" s="414" t="s">
        <v>4882</v>
      </c>
      <c r="E4065" s="414" t="s">
        <v>7163</v>
      </c>
      <c r="F4065" s="414" t="s">
        <v>7164</v>
      </c>
      <c r="G4065" s="418">
        <v>41306</v>
      </c>
      <c r="H4065" s="414" t="s">
        <v>1777</v>
      </c>
      <c r="I4065" s="419">
        <v>0</v>
      </c>
      <c r="J4065" s="419">
        <v>0</v>
      </c>
      <c r="K4065" s="419">
        <v>0</v>
      </c>
      <c r="L4065" s="419">
        <v>650</v>
      </c>
      <c r="M4065" s="414" t="s">
        <v>108</v>
      </c>
      <c r="N4065" s="414" t="s">
        <v>116</v>
      </c>
      <c r="O4065" s="103"/>
      <c r="P4065" s="103"/>
      <c r="Q4065" s="103"/>
      <c r="R4065" s="103"/>
      <c r="S4065" s="103" t="s">
        <v>1768</v>
      </c>
    </row>
    <row r="4066" spans="1:19" ht="14.5" customHeight="1">
      <c r="A4066" s="103" t="str">
        <f t="shared" si="63"/>
        <v>C6090</v>
      </c>
      <c r="B4066" s="414" t="s">
        <v>7161</v>
      </c>
      <c r="C4066" s="414" t="s">
        <v>7162</v>
      </c>
      <c r="D4066" s="414" t="s">
        <v>2386</v>
      </c>
      <c r="E4066" s="414" t="s">
        <v>7165</v>
      </c>
      <c r="F4066" s="414" t="s">
        <v>7166</v>
      </c>
      <c r="G4066" s="418">
        <v>45658</v>
      </c>
      <c r="H4066" s="414" t="s">
        <v>606</v>
      </c>
      <c r="I4066" s="419">
        <v>0</v>
      </c>
      <c r="J4066" s="419">
        <v>0</v>
      </c>
      <c r="K4066" s="419">
        <v>0</v>
      </c>
      <c r="L4066" s="419">
        <v>650</v>
      </c>
      <c r="M4066" s="414" t="s">
        <v>108</v>
      </c>
      <c r="N4066" s="414" t="s">
        <v>116</v>
      </c>
      <c r="O4066" s="103"/>
      <c r="P4066" s="103"/>
      <c r="Q4066" s="103"/>
      <c r="R4066" s="103"/>
      <c r="S4066" s="103" t="s">
        <v>1768</v>
      </c>
    </row>
    <row r="4067" spans="1:19" ht="14.5" customHeight="1">
      <c r="A4067" s="82" t="str">
        <f t="shared" si="63"/>
        <v>C6091</v>
      </c>
      <c r="B4067" s="410" t="s">
        <v>7167</v>
      </c>
      <c r="C4067" s="410" t="s">
        <v>7168</v>
      </c>
      <c r="D4067" s="410" t="s">
        <v>2386</v>
      </c>
      <c r="E4067" s="410" t="s">
        <v>7169</v>
      </c>
      <c r="F4067" s="410" t="s">
        <v>7170</v>
      </c>
      <c r="G4067" s="416">
        <v>44166</v>
      </c>
      <c r="H4067" s="410" t="s">
        <v>606</v>
      </c>
      <c r="I4067" s="417">
        <v>95</v>
      </c>
      <c r="J4067" s="417">
        <v>52</v>
      </c>
      <c r="K4067" s="417">
        <v>95</v>
      </c>
      <c r="L4067" s="417">
        <v>650</v>
      </c>
      <c r="M4067" s="410" t="s">
        <v>108</v>
      </c>
      <c r="N4067" s="410" t="s">
        <v>116</v>
      </c>
      <c r="O4067" s="85"/>
      <c r="P4067" s="85"/>
      <c r="Q4067" s="85"/>
      <c r="R4067" s="85"/>
      <c r="S4067" s="85" t="s">
        <v>1768</v>
      </c>
    </row>
    <row r="4068" spans="1:19" ht="14.5" customHeight="1">
      <c r="A4068" s="82" t="str">
        <f t="shared" si="63"/>
        <v>C6091</v>
      </c>
      <c r="B4068" s="410" t="s">
        <v>7167</v>
      </c>
      <c r="C4068" s="410" t="s">
        <v>7171</v>
      </c>
      <c r="D4068" s="410" t="s">
        <v>4882</v>
      </c>
      <c r="E4068" s="410" t="s">
        <v>7172</v>
      </c>
      <c r="F4068" s="410" t="s">
        <v>7173</v>
      </c>
      <c r="G4068" s="416">
        <v>41306</v>
      </c>
      <c r="H4068" s="410" t="s">
        <v>1777</v>
      </c>
      <c r="I4068" s="417">
        <v>95</v>
      </c>
      <c r="J4068" s="417">
        <v>52</v>
      </c>
      <c r="K4068" s="417">
        <v>0</v>
      </c>
      <c r="L4068" s="417">
        <v>650</v>
      </c>
      <c r="M4068" s="410" t="s">
        <v>108</v>
      </c>
      <c r="N4068" s="410" t="s">
        <v>116</v>
      </c>
      <c r="O4068" s="85"/>
      <c r="P4068" s="85"/>
      <c r="Q4068" s="85"/>
      <c r="R4068" s="85"/>
      <c r="S4068" s="85" t="s">
        <v>1768</v>
      </c>
    </row>
    <row r="4069" spans="1:19" ht="14.5" customHeight="1">
      <c r="A4069" s="103" t="str">
        <f t="shared" si="63"/>
        <v>C6091</v>
      </c>
      <c r="B4069" s="414" t="s">
        <v>7167</v>
      </c>
      <c r="C4069" s="414" t="s">
        <v>7168</v>
      </c>
      <c r="D4069" s="414" t="s">
        <v>2386</v>
      </c>
      <c r="E4069" s="414" t="s">
        <v>7169</v>
      </c>
      <c r="F4069" s="414" t="s">
        <v>7170</v>
      </c>
      <c r="G4069" s="418">
        <v>44166</v>
      </c>
      <c r="H4069" s="414" t="s">
        <v>606</v>
      </c>
      <c r="I4069" s="419">
        <v>95</v>
      </c>
      <c r="J4069" s="419">
        <v>95</v>
      </c>
      <c r="K4069" s="419">
        <v>52</v>
      </c>
      <c r="L4069" s="419">
        <v>650</v>
      </c>
      <c r="M4069" s="414" t="s">
        <v>108</v>
      </c>
      <c r="N4069" s="414" t="s">
        <v>116</v>
      </c>
      <c r="O4069" s="103"/>
      <c r="P4069" s="103"/>
      <c r="Q4069" s="103"/>
      <c r="R4069" s="103"/>
      <c r="S4069" s="103" t="s">
        <v>1768</v>
      </c>
    </row>
    <row r="4070" spans="1:19" ht="14.5" customHeight="1">
      <c r="A4070" s="103" t="str">
        <f t="shared" si="63"/>
        <v>C6091</v>
      </c>
      <c r="B4070" s="414" t="s">
        <v>7167</v>
      </c>
      <c r="C4070" s="414" t="s">
        <v>7171</v>
      </c>
      <c r="D4070" s="414" t="s">
        <v>4882</v>
      </c>
      <c r="E4070" s="414" t="s">
        <v>7172</v>
      </c>
      <c r="F4070" s="414" t="s">
        <v>7173</v>
      </c>
      <c r="G4070" s="418">
        <v>41306</v>
      </c>
      <c r="H4070" s="414" t="s">
        <v>1777</v>
      </c>
      <c r="I4070" s="419">
        <v>0</v>
      </c>
      <c r="J4070" s="419">
        <v>95</v>
      </c>
      <c r="K4070" s="419">
        <v>52</v>
      </c>
      <c r="L4070" s="419">
        <v>650</v>
      </c>
      <c r="M4070" s="414" t="s">
        <v>108</v>
      </c>
      <c r="N4070" s="414" t="s">
        <v>116</v>
      </c>
      <c r="O4070" s="103"/>
      <c r="P4070" s="103"/>
      <c r="Q4070" s="103"/>
      <c r="R4070" s="103"/>
      <c r="S4070" s="103" t="s">
        <v>1768</v>
      </c>
    </row>
    <row r="4071" spans="1:19" ht="14.5" customHeight="1">
      <c r="A4071" s="82" t="str">
        <f t="shared" si="63"/>
        <v>C6095</v>
      </c>
      <c r="B4071" s="410" t="s">
        <v>7174</v>
      </c>
      <c r="C4071" s="410" t="s">
        <v>7175</v>
      </c>
      <c r="D4071" s="410" t="s">
        <v>2386</v>
      </c>
      <c r="E4071" s="410" t="s">
        <v>7176</v>
      </c>
      <c r="F4071" s="410" t="s">
        <v>7177</v>
      </c>
      <c r="G4071" s="416">
        <v>44166</v>
      </c>
      <c r="H4071" s="410" t="s">
        <v>606</v>
      </c>
      <c r="I4071" s="417">
        <v>75</v>
      </c>
      <c r="J4071" s="417">
        <v>37</v>
      </c>
      <c r="K4071" s="417">
        <v>75</v>
      </c>
      <c r="L4071" s="417">
        <v>325</v>
      </c>
      <c r="M4071" s="410" t="s">
        <v>108</v>
      </c>
      <c r="N4071" s="410" t="s">
        <v>116</v>
      </c>
      <c r="O4071" s="85"/>
      <c r="P4071" s="85"/>
      <c r="Q4071" s="85"/>
      <c r="R4071" s="85"/>
      <c r="S4071" s="85" t="s">
        <v>1768</v>
      </c>
    </row>
    <row r="4072" spans="1:19" ht="14.5" customHeight="1">
      <c r="A4072" s="82" t="str">
        <f t="shared" si="63"/>
        <v>C6095</v>
      </c>
      <c r="B4072" s="410" t="s">
        <v>7174</v>
      </c>
      <c r="C4072" s="410" t="s">
        <v>7178</v>
      </c>
      <c r="D4072" s="410" t="s">
        <v>2386</v>
      </c>
      <c r="E4072" s="410" t="s">
        <v>7179</v>
      </c>
      <c r="F4072" s="410" t="s">
        <v>7180</v>
      </c>
      <c r="G4072" s="416">
        <v>42705</v>
      </c>
      <c r="H4072" s="410" t="s">
        <v>623</v>
      </c>
      <c r="I4072" s="417">
        <v>75</v>
      </c>
      <c r="J4072" s="417">
        <v>37</v>
      </c>
      <c r="K4072" s="417">
        <v>0</v>
      </c>
      <c r="L4072" s="417">
        <v>325</v>
      </c>
      <c r="M4072" s="410" t="s">
        <v>108</v>
      </c>
      <c r="N4072" s="410" t="s">
        <v>116</v>
      </c>
      <c r="O4072" s="85"/>
      <c r="P4072" s="85"/>
      <c r="Q4072" s="85"/>
      <c r="R4072" s="85"/>
      <c r="S4072" s="85" t="s">
        <v>1768</v>
      </c>
    </row>
    <row r="4073" spans="1:19" ht="14.5" customHeight="1">
      <c r="A4073" s="103" t="str">
        <f t="shared" si="63"/>
        <v>C6095</v>
      </c>
      <c r="B4073" s="414" t="s">
        <v>7174</v>
      </c>
      <c r="C4073" s="414" t="s">
        <v>7175</v>
      </c>
      <c r="D4073" s="414" t="s">
        <v>2386</v>
      </c>
      <c r="E4073" s="414" t="s">
        <v>7176</v>
      </c>
      <c r="F4073" s="414" t="s">
        <v>7177</v>
      </c>
      <c r="G4073" s="418">
        <v>44166</v>
      </c>
      <c r="H4073" s="414" t="s">
        <v>606</v>
      </c>
      <c r="I4073" s="419">
        <v>75</v>
      </c>
      <c r="J4073" s="419">
        <v>75</v>
      </c>
      <c r="K4073" s="419">
        <v>37</v>
      </c>
      <c r="L4073" s="419">
        <v>325</v>
      </c>
      <c r="M4073" s="414" t="s">
        <v>108</v>
      </c>
      <c r="N4073" s="414" t="s">
        <v>116</v>
      </c>
      <c r="O4073" s="103"/>
      <c r="P4073" s="103"/>
      <c r="Q4073" s="103"/>
      <c r="R4073" s="103"/>
      <c r="S4073" s="103" t="s">
        <v>1768</v>
      </c>
    </row>
    <row r="4074" spans="1:19" ht="14.5" customHeight="1">
      <c r="A4074" s="103" t="str">
        <f t="shared" si="63"/>
        <v>C6095</v>
      </c>
      <c r="B4074" s="414" t="s">
        <v>7174</v>
      </c>
      <c r="C4074" s="414" t="s">
        <v>7178</v>
      </c>
      <c r="D4074" s="414" t="s">
        <v>2386</v>
      </c>
      <c r="E4074" s="414" t="s">
        <v>7179</v>
      </c>
      <c r="F4074" s="414" t="s">
        <v>7180</v>
      </c>
      <c r="G4074" s="418">
        <v>42705</v>
      </c>
      <c r="H4074" s="414" t="s">
        <v>623</v>
      </c>
      <c r="I4074" s="419">
        <v>0</v>
      </c>
      <c r="J4074" s="419">
        <v>75</v>
      </c>
      <c r="K4074" s="419">
        <v>37</v>
      </c>
      <c r="L4074" s="419">
        <v>325</v>
      </c>
      <c r="M4074" s="414" t="s">
        <v>108</v>
      </c>
      <c r="N4074" s="414" t="s">
        <v>116</v>
      </c>
      <c r="O4074" s="103"/>
      <c r="P4074" s="103"/>
      <c r="Q4074" s="103"/>
      <c r="R4074" s="103"/>
      <c r="S4074" s="103" t="s">
        <v>1768</v>
      </c>
    </row>
    <row r="4075" spans="1:19" ht="13" customHeight="1">
      <c r="A4075" s="82" t="str">
        <f t="shared" si="63"/>
        <v>C6100</v>
      </c>
      <c r="B4075" s="412" t="s">
        <v>7181</v>
      </c>
      <c r="C4075" s="412" t="s">
        <v>7160</v>
      </c>
      <c r="D4075" s="412"/>
      <c r="E4075" s="412"/>
      <c r="F4075" s="412"/>
      <c r="G4075" s="412"/>
      <c r="H4075" s="412"/>
      <c r="I4075" s="436">
        <v>48</v>
      </c>
      <c r="J4075" s="436">
        <v>36</v>
      </c>
      <c r="K4075" s="412">
        <v>72</v>
      </c>
      <c r="L4075" s="412"/>
      <c r="M4075" s="412"/>
      <c r="N4075" s="412"/>
      <c r="O4075" s="85"/>
      <c r="P4075" s="85"/>
      <c r="Q4075" s="85"/>
      <c r="R4075" s="85"/>
      <c r="S4075" s="85"/>
    </row>
    <row r="4076" spans="1:19" ht="13" customHeight="1">
      <c r="A4076" s="103" t="str">
        <f t="shared" si="63"/>
        <v>C6100</v>
      </c>
      <c r="B4076" s="413" t="s">
        <v>7181</v>
      </c>
      <c r="C4076" s="413" t="s">
        <v>7160</v>
      </c>
      <c r="D4076" s="413"/>
      <c r="E4076" s="413"/>
      <c r="F4076" s="413"/>
      <c r="G4076" s="413"/>
      <c r="H4076" s="413"/>
      <c r="I4076" s="413">
        <v>72</v>
      </c>
      <c r="J4076" s="437">
        <v>48</v>
      </c>
      <c r="K4076" s="437">
        <v>36</v>
      </c>
      <c r="L4076" s="413"/>
      <c r="M4076" s="413"/>
      <c r="N4076" s="413"/>
      <c r="O4076" s="103"/>
      <c r="P4076" s="103"/>
      <c r="Q4076" s="103"/>
      <c r="R4076" s="103"/>
      <c r="S4076" s="103"/>
    </row>
    <row r="4077" spans="1:19" ht="14.5" customHeight="1">
      <c r="A4077" s="82" t="str">
        <f t="shared" si="63"/>
        <v>C6100</v>
      </c>
      <c r="B4077" s="410" t="s">
        <v>7182</v>
      </c>
      <c r="C4077" s="410" t="s">
        <v>7183</v>
      </c>
      <c r="D4077" s="410" t="s">
        <v>4882</v>
      </c>
      <c r="E4077" s="410" t="s">
        <v>7184</v>
      </c>
      <c r="F4077" s="410" t="s">
        <v>7185</v>
      </c>
      <c r="G4077" s="416">
        <v>41306</v>
      </c>
      <c r="H4077" s="410" t="s">
        <v>1777</v>
      </c>
      <c r="I4077" s="417">
        <v>0</v>
      </c>
      <c r="J4077" s="417">
        <v>0</v>
      </c>
      <c r="K4077" s="417">
        <v>0</v>
      </c>
      <c r="L4077" s="417">
        <v>325</v>
      </c>
      <c r="M4077" s="410" t="s">
        <v>108</v>
      </c>
      <c r="N4077" s="410" t="s">
        <v>116</v>
      </c>
      <c r="O4077" s="85"/>
      <c r="P4077" s="85"/>
      <c r="Q4077" s="85"/>
      <c r="R4077" s="85"/>
      <c r="S4077" s="85" t="s">
        <v>1768</v>
      </c>
    </row>
    <row r="4078" spans="1:19" ht="14.5" customHeight="1">
      <c r="A4078" s="82" t="str">
        <f t="shared" si="63"/>
        <v>C6100</v>
      </c>
      <c r="B4078" s="410" t="s">
        <v>7182</v>
      </c>
      <c r="C4078" s="410" t="s">
        <v>7183</v>
      </c>
      <c r="D4078" s="410" t="s">
        <v>2386</v>
      </c>
      <c r="E4078" s="410" t="s">
        <v>7186</v>
      </c>
      <c r="F4078" s="410" t="s">
        <v>7187</v>
      </c>
      <c r="G4078" s="416">
        <v>44166</v>
      </c>
      <c r="H4078" s="410" t="s">
        <v>606</v>
      </c>
      <c r="I4078" s="417">
        <v>0</v>
      </c>
      <c r="J4078" s="417">
        <v>0</v>
      </c>
      <c r="K4078" s="417">
        <v>0</v>
      </c>
      <c r="L4078" s="417">
        <v>325</v>
      </c>
      <c r="M4078" s="410" t="s">
        <v>108</v>
      </c>
      <c r="N4078" s="410" t="s">
        <v>116</v>
      </c>
      <c r="O4078" s="85"/>
      <c r="P4078" s="85"/>
      <c r="Q4078" s="85"/>
      <c r="R4078" s="85"/>
      <c r="S4078" s="85" t="s">
        <v>1768</v>
      </c>
    </row>
    <row r="4079" spans="1:19" ht="14.5" customHeight="1">
      <c r="A4079" s="103" t="str">
        <f t="shared" si="63"/>
        <v>C6100</v>
      </c>
      <c r="B4079" s="414" t="s">
        <v>7182</v>
      </c>
      <c r="C4079" s="414" t="s">
        <v>7183</v>
      </c>
      <c r="D4079" s="414" t="s">
        <v>4882</v>
      </c>
      <c r="E4079" s="414" t="s">
        <v>7184</v>
      </c>
      <c r="F4079" s="414" t="s">
        <v>7185</v>
      </c>
      <c r="G4079" s="418">
        <v>41306</v>
      </c>
      <c r="H4079" s="414" t="s">
        <v>1777</v>
      </c>
      <c r="I4079" s="419">
        <v>0</v>
      </c>
      <c r="J4079" s="419">
        <v>0</v>
      </c>
      <c r="K4079" s="419">
        <v>0</v>
      </c>
      <c r="L4079" s="419">
        <v>325</v>
      </c>
      <c r="M4079" s="414" t="s">
        <v>108</v>
      </c>
      <c r="N4079" s="414" t="s">
        <v>116</v>
      </c>
      <c r="O4079" s="103"/>
      <c r="P4079" s="103"/>
      <c r="Q4079" s="103"/>
      <c r="R4079" s="103"/>
      <c r="S4079" s="103" t="s">
        <v>1768</v>
      </c>
    </row>
    <row r="4080" spans="1:19" ht="14.5" customHeight="1">
      <c r="A4080" s="103" t="str">
        <f t="shared" si="63"/>
        <v>C6100</v>
      </c>
      <c r="B4080" s="414" t="s">
        <v>7182</v>
      </c>
      <c r="C4080" s="414" t="s">
        <v>7183</v>
      </c>
      <c r="D4080" s="414" t="s">
        <v>2386</v>
      </c>
      <c r="E4080" s="414" t="s">
        <v>7186</v>
      </c>
      <c r="F4080" s="414" t="s">
        <v>7187</v>
      </c>
      <c r="G4080" s="418">
        <v>44166</v>
      </c>
      <c r="H4080" s="414" t="s">
        <v>606</v>
      </c>
      <c r="I4080" s="419">
        <v>0</v>
      </c>
      <c r="J4080" s="419">
        <v>0</v>
      </c>
      <c r="K4080" s="419">
        <v>0</v>
      </c>
      <c r="L4080" s="419">
        <v>325</v>
      </c>
      <c r="M4080" s="414" t="s">
        <v>108</v>
      </c>
      <c r="N4080" s="414" t="s">
        <v>116</v>
      </c>
      <c r="O4080" s="103"/>
      <c r="P4080" s="103"/>
      <c r="Q4080" s="103"/>
      <c r="R4080" s="103"/>
      <c r="S4080" s="103" t="s">
        <v>1768</v>
      </c>
    </row>
    <row r="4081" spans="1:19" ht="14.5" customHeight="1">
      <c r="A4081" s="82" t="str">
        <f t="shared" si="63"/>
        <v>C6101</v>
      </c>
      <c r="B4081" s="410" t="s">
        <v>7188</v>
      </c>
      <c r="C4081" s="410" t="s">
        <v>7189</v>
      </c>
      <c r="D4081" s="410" t="s">
        <v>2386</v>
      </c>
      <c r="E4081" s="410" t="s">
        <v>7190</v>
      </c>
      <c r="F4081" s="410" t="s">
        <v>7191</v>
      </c>
      <c r="G4081" s="416">
        <v>42705</v>
      </c>
      <c r="H4081" s="410" t="s">
        <v>606</v>
      </c>
      <c r="I4081" s="417">
        <v>71</v>
      </c>
      <c r="J4081" s="417">
        <v>30</v>
      </c>
      <c r="K4081" s="417">
        <v>71</v>
      </c>
      <c r="L4081" s="417">
        <v>325</v>
      </c>
      <c r="M4081" s="410" t="s">
        <v>108</v>
      </c>
      <c r="N4081" s="410" t="s">
        <v>116</v>
      </c>
      <c r="O4081" s="85"/>
      <c r="P4081" s="85"/>
      <c r="Q4081" s="85"/>
      <c r="R4081" s="85"/>
      <c r="S4081" s="85" t="s">
        <v>1768</v>
      </c>
    </row>
    <row r="4082" spans="1:19" ht="14.5" customHeight="1">
      <c r="A4082" s="103" t="str">
        <f t="shared" si="63"/>
        <v>C6101</v>
      </c>
      <c r="B4082" s="414" t="s">
        <v>7188</v>
      </c>
      <c r="C4082" s="414" t="s">
        <v>7189</v>
      </c>
      <c r="D4082" s="414" t="s">
        <v>2386</v>
      </c>
      <c r="E4082" s="414" t="s">
        <v>7190</v>
      </c>
      <c r="F4082" s="414" t="s">
        <v>7191</v>
      </c>
      <c r="G4082" s="418">
        <v>42705</v>
      </c>
      <c r="H4082" s="414" t="s">
        <v>606</v>
      </c>
      <c r="I4082" s="419">
        <v>71</v>
      </c>
      <c r="J4082" s="419">
        <v>71</v>
      </c>
      <c r="K4082" s="419">
        <v>30</v>
      </c>
      <c r="L4082" s="419">
        <v>325</v>
      </c>
      <c r="M4082" s="414" t="s">
        <v>108</v>
      </c>
      <c r="N4082" s="414" t="s">
        <v>116</v>
      </c>
      <c r="O4082" s="103"/>
      <c r="P4082" s="103"/>
      <c r="Q4082" s="103"/>
      <c r="R4082" s="103"/>
      <c r="S4082" s="103" t="s">
        <v>1768</v>
      </c>
    </row>
    <row r="4083" spans="1:19" ht="14.5" customHeight="1">
      <c r="A4083" s="82" t="str">
        <f t="shared" si="63"/>
        <v>C6102</v>
      </c>
      <c r="B4083" s="410" t="s">
        <v>7192</v>
      </c>
      <c r="C4083" s="410" t="s">
        <v>7193</v>
      </c>
      <c r="D4083" s="410" t="s">
        <v>2386</v>
      </c>
      <c r="E4083" s="410" t="s">
        <v>7194</v>
      </c>
      <c r="F4083" s="410" t="s">
        <v>7195</v>
      </c>
      <c r="G4083" s="416">
        <v>42705</v>
      </c>
      <c r="H4083" s="410" t="s">
        <v>606</v>
      </c>
      <c r="I4083" s="417">
        <v>70</v>
      </c>
      <c r="J4083" s="417">
        <v>30</v>
      </c>
      <c r="K4083" s="417">
        <v>70</v>
      </c>
      <c r="L4083" s="417">
        <v>325</v>
      </c>
      <c r="M4083" s="410" t="s">
        <v>108</v>
      </c>
      <c r="N4083" s="410" t="s">
        <v>116</v>
      </c>
      <c r="O4083" s="85"/>
      <c r="P4083" s="85"/>
      <c r="Q4083" s="85"/>
      <c r="R4083" s="85"/>
      <c r="S4083" s="85" t="s">
        <v>1768</v>
      </c>
    </row>
    <row r="4084" spans="1:19" ht="14.5" customHeight="1">
      <c r="A4084" s="103" t="str">
        <f t="shared" si="63"/>
        <v>C6102</v>
      </c>
      <c r="B4084" s="414" t="s">
        <v>7192</v>
      </c>
      <c r="C4084" s="414" t="s">
        <v>7193</v>
      </c>
      <c r="D4084" s="414" t="s">
        <v>2386</v>
      </c>
      <c r="E4084" s="414" t="s">
        <v>7194</v>
      </c>
      <c r="F4084" s="414" t="s">
        <v>7195</v>
      </c>
      <c r="G4084" s="418">
        <v>42705</v>
      </c>
      <c r="H4084" s="414" t="s">
        <v>606</v>
      </c>
      <c r="I4084" s="419">
        <v>70</v>
      </c>
      <c r="J4084" s="419">
        <v>70</v>
      </c>
      <c r="K4084" s="419">
        <v>30</v>
      </c>
      <c r="L4084" s="419">
        <v>325</v>
      </c>
      <c r="M4084" s="414" t="s">
        <v>108</v>
      </c>
      <c r="N4084" s="414" t="s">
        <v>116</v>
      </c>
      <c r="O4084" s="103"/>
      <c r="P4084" s="103"/>
      <c r="Q4084" s="103"/>
      <c r="R4084" s="103"/>
      <c r="S4084" s="103" t="s">
        <v>1768</v>
      </c>
    </row>
    <row r="4085" spans="1:19" ht="14.5" customHeight="1">
      <c r="A4085" s="82" t="str">
        <f t="shared" si="63"/>
        <v>C6103</v>
      </c>
      <c r="B4085" s="410" t="s">
        <v>7196</v>
      </c>
      <c r="C4085" s="410" t="s">
        <v>7197</v>
      </c>
      <c r="D4085" s="410" t="s">
        <v>2386</v>
      </c>
      <c r="E4085" s="410" t="s">
        <v>7198</v>
      </c>
      <c r="F4085" s="410" t="s">
        <v>7199</v>
      </c>
      <c r="G4085" s="416">
        <v>42705</v>
      </c>
      <c r="H4085" s="410" t="s">
        <v>606</v>
      </c>
      <c r="I4085" s="417">
        <v>70</v>
      </c>
      <c r="J4085" s="417">
        <v>14</v>
      </c>
      <c r="K4085" s="417">
        <v>70</v>
      </c>
      <c r="L4085" s="417">
        <v>325</v>
      </c>
      <c r="M4085" s="410" t="s">
        <v>108</v>
      </c>
      <c r="N4085" s="410" t="s">
        <v>116</v>
      </c>
      <c r="O4085" s="85"/>
      <c r="P4085" s="85"/>
      <c r="Q4085" s="85"/>
      <c r="R4085" s="85"/>
      <c r="S4085" s="85" t="s">
        <v>1768</v>
      </c>
    </row>
    <row r="4086" spans="1:19" ht="14.5" customHeight="1">
      <c r="A4086" s="103" t="str">
        <f t="shared" si="63"/>
        <v>C6103</v>
      </c>
      <c r="B4086" s="414" t="s">
        <v>7196</v>
      </c>
      <c r="C4086" s="414" t="s">
        <v>7197</v>
      </c>
      <c r="D4086" s="414" t="s">
        <v>2386</v>
      </c>
      <c r="E4086" s="414" t="s">
        <v>7198</v>
      </c>
      <c r="F4086" s="414" t="s">
        <v>7199</v>
      </c>
      <c r="G4086" s="418">
        <v>42705</v>
      </c>
      <c r="H4086" s="414" t="s">
        <v>606</v>
      </c>
      <c r="I4086" s="419">
        <v>70</v>
      </c>
      <c r="J4086" s="419">
        <v>70</v>
      </c>
      <c r="K4086" s="419">
        <v>14</v>
      </c>
      <c r="L4086" s="419">
        <v>325</v>
      </c>
      <c r="M4086" s="414" t="s">
        <v>108</v>
      </c>
      <c r="N4086" s="414" t="s">
        <v>116</v>
      </c>
      <c r="O4086" s="103"/>
      <c r="P4086" s="103"/>
      <c r="Q4086" s="103"/>
      <c r="R4086" s="103"/>
      <c r="S4086" s="103" t="s">
        <v>1768</v>
      </c>
    </row>
    <row r="4087" spans="1:19" ht="14.5" customHeight="1">
      <c r="A4087" s="82" t="str">
        <f t="shared" si="63"/>
        <v>C6126</v>
      </c>
      <c r="B4087" s="410" t="s">
        <v>7200</v>
      </c>
      <c r="C4087" s="410" t="s">
        <v>7201</v>
      </c>
      <c r="D4087" s="410" t="s">
        <v>2938</v>
      </c>
      <c r="E4087" s="410" t="s">
        <v>7202</v>
      </c>
      <c r="F4087" s="410" t="s">
        <v>7203</v>
      </c>
      <c r="G4087" s="416">
        <v>41913</v>
      </c>
      <c r="H4087" s="410" t="s">
        <v>623</v>
      </c>
      <c r="I4087" s="417">
        <v>0</v>
      </c>
      <c r="J4087" s="417">
        <v>0</v>
      </c>
      <c r="K4087" s="417">
        <v>0</v>
      </c>
      <c r="L4087" s="417">
        <v>0</v>
      </c>
      <c r="M4087" s="410"/>
      <c r="N4087" s="410" t="s">
        <v>116</v>
      </c>
      <c r="O4087" s="85"/>
      <c r="P4087" s="85"/>
      <c r="Q4087" s="85"/>
      <c r="R4087" s="85"/>
      <c r="S4087" s="85" t="s">
        <v>1768</v>
      </c>
    </row>
    <row r="4088" spans="1:19" ht="14.5" customHeight="1">
      <c r="A4088" s="82" t="str">
        <f t="shared" si="63"/>
        <v>C6126</v>
      </c>
      <c r="B4088" s="410" t="s">
        <v>7200</v>
      </c>
      <c r="C4088" s="410" t="s">
        <v>7204</v>
      </c>
      <c r="D4088" s="410" t="s">
        <v>2938</v>
      </c>
      <c r="E4088" s="410" t="s">
        <v>7205</v>
      </c>
      <c r="F4088" s="410" t="s">
        <v>7206</v>
      </c>
      <c r="G4088" s="416">
        <v>45658</v>
      </c>
      <c r="H4088" s="410" t="s">
        <v>606</v>
      </c>
      <c r="I4088" s="417">
        <v>0</v>
      </c>
      <c r="J4088" s="417">
        <v>0</v>
      </c>
      <c r="K4088" s="417">
        <v>0</v>
      </c>
      <c r="L4088" s="417">
        <v>0</v>
      </c>
      <c r="M4088" s="410"/>
      <c r="N4088" s="410" t="s">
        <v>116</v>
      </c>
      <c r="O4088" s="85"/>
      <c r="P4088" s="85"/>
      <c r="Q4088" s="85"/>
      <c r="R4088" s="85"/>
      <c r="S4088" s="85" t="s">
        <v>1768</v>
      </c>
    </row>
    <row r="4089" spans="1:19" ht="14.5" customHeight="1">
      <c r="A4089" s="103" t="str">
        <f t="shared" si="63"/>
        <v>C6126</v>
      </c>
      <c r="B4089" s="414" t="s">
        <v>7200</v>
      </c>
      <c r="C4089" s="414" t="s">
        <v>7201</v>
      </c>
      <c r="D4089" s="414" t="s">
        <v>2938</v>
      </c>
      <c r="E4089" s="414" t="s">
        <v>7202</v>
      </c>
      <c r="F4089" s="414" t="s">
        <v>7203</v>
      </c>
      <c r="G4089" s="418">
        <v>41913</v>
      </c>
      <c r="H4089" s="414" t="s">
        <v>623</v>
      </c>
      <c r="I4089" s="419">
        <v>0</v>
      </c>
      <c r="J4089" s="419">
        <v>0</v>
      </c>
      <c r="K4089" s="419">
        <v>0</v>
      </c>
      <c r="L4089" s="419">
        <v>0</v>
      </c>
      <c r="M4089" s="414"/>
      <c r="N4089" s="414" t="s">
        <v>116</v>
      </c>
      <c r="O4089" s="103"/>
      <c r="P4089" s="103"/>
      <c r="Q4089" s="103"/>
      <c r="R4089" s="103"/>
      <c r="S4089" s="103" t="s">
        <v>1768</v>
      </c>
    </row>
    <row r="4090" spans="1:19" ht="14.5" customHeight="1">
      <c r="A4090" s="103" t="str">
        <f t="shared" si="63"/>
        <v>C6126</v>
      </c>
      <c r="B4090" s="414" t="s">
        <v>7200</v>
      </c>
      <c r="C4090" s="414" t="s">
        <v>7204</v>
      </c>
      <c r="D4090" s="414" t="s">
        <v>2938</v>
      </c>
      <c r="E4090" s="414" t="s">
        <v>7205</v>
      </c>
      <c r="F4090" s="414" t="s">
        <v>7206</v>
      </c>
      <c r="G4090" s="418">
        <v>45658</v>
      </c>
      <c r="H4090" s="414" t="s">
        <v>606</v>
      </c>
      <c r="I4090" s="419">
        <v>0</v>
      </c>
      <c r="J4090" s="419">
        <v>0</v>
      </c>
      <c r="K4090" s="419">
        <v>0</v>
      </c>
      <c r="L4090" s="419">
        <v>0</v>
      </c>
      <c r="M4090" s="414"/>
      <c r="N4090" s="414" t="s">
        <v>116</v>
      </c>
      <c r="O4090" s="103"/>
      <c r="P4090" s="103"/>
      <c r="Q4090" s="103"/>
      <c r="R4090" s="103"/>
      <c r="S4090" s="103" t="s">
        <v>1768</v>
      </c>
    </row>
    <row r="4091" spans="1:19" ht="13" customHeight="1">
      <c r="A4091" s="82" t="str">
        <f t="shared" si="63"/>
        <v>C6160</v>
      </c>
      <c r="B4091" s="412" t="s">
        <v>1376</v>
      </c>
      <c r="C4091" s="412" t="s">
        <v>4555</v>
      </c>
      <c r="D4091" s="412"/>
      <c r="E4091" s="412"/>
      <c r="F4091" s="412"/>
      <c r="G4091" s="412"/>
      <c r="H4091" s="412"/>
      <c r="I4091" s="436">
        <v>48</v>
      </c>
      <c r="J4091" s="436">
        <v>44</v>
      </c>
      <c r="K4091" s="412">
        <v>45</v>
      </c>
      <c r="L4091" s="412"/>
      <c r="M4091" s="412"/>
      <c r="N4091" s="412"/>
      <c r="O4091" s="85"/>
      <c r="P4091" s="85"/>
      <c r="Q4091" s="85"/>
      <c r="R4091" s="85"/>
      <c r="S4091" s="85"/>
    </row>
    <row r="4092" spans="1:19" ht="13" customHeight="1">
      <c r="A4092" s="103" t="str">
        <f t="shared" si="63"/>
        <v>C6160</v>
      </c>
      <c r="B4092" s="413" t="s">
        <v>1376</v>
      </c>
      <c r="C4092" s="413" t="s">
        <v>4555</v>
      </c>
      <c r="D4092" s="413"/>
      <c r="E4092" s="413"/>
      <c r="F4092" s="413"/>
      <c r="G4092" s="413"/>
      <c r="H4092" s="413"/>
      <c r="I4092" s="413">
        <v>45</v>
      </c>
      <c r="J4092" s="437">
        <v>48</v>
      </c>
      <c r="K4092" s="437">
        <v>44</v>
      </c>
      <c r="L4092" s="413"/>
      <c r="M4092" s="413"/>
      <c r="N4092" s="413"/>
      <c r="O4092" s="103"/>
      <c r="P4092" s="103"/>
      <c r="Q4092" s="103"/>
      <c r="R4092" s="103"/>
      <c r="S4092" s="103"/>
    </row>
    <row r="4093" spans="1:19" ht="14.5" customHeight="1">
      <c r="A4093" s="82" t="str">
        <f t="shared" si="63"/>
        <v>C6160</v>
      </c>
      <c r="B4093" s="410" t="s">
        <v>7207</v>
      </c>
      <c r="C4093" s="410" t="s">
        <v>7208</v>
      </c>
      <c r="D4093" s="410" t="s">
        <v>2386</v>
      </c>
      <c r="E4093" s="410" t="s">
        <v>7209</v>
      </c>
      <c r="F4093" s="410" t="s">
        <v>7210</v>
      </c>
      <c r="G4093" s="416">
        <v>44166</v>
      </c>
      <c r="H4093" s="410" t="s">
        <v>606</v>
      </c>
      <c r="I4093" s="417">
        <v>0</v>
      </c>
      <c r="J4093" s="417">
        <v>0</v>
      </c>
      <c r="K4093" s="417">
        <v>0</v>
      </c>
      <c r="L4093" s="417">
        <v>4</v>
      </c>
      <c r="M4093" s="410" t="s">
        <v>108</v>
      </c>
      <c r="N4093" s="410" t="s">
        <v>116</v>
      </c>
      <c r="O4093" s="85"/>
      <c r="P4093" s="85" t="s">
        <v>56</v>
      </c>
      <c r="Q4093" s="85" t="s">
        <v>56</v>
      </c>
      <c r="R4093" s="85" t="s">
        <v>6562</v>
      </c>
      <c r="S4093" s="85" t="s">
        <v>1768</v>
      </c>
    </row>
    <row r="4094" spans="1:19" ht="14.5" customHeight="1">
      <c r="A4094" s="103" t="str">
        <f t="shared" si="63"/>
        <v>C6160</v>
      </c>
      <c r="B4094" s="414" t="s">
        <v>7207</v>
      </c>
      <c r="C4094" s="414" t="s">
        <v>7208</v>
      </c>
      <c r="D4094" s="414" t="s">
        <v>2386</v>
      </c>
      <c r="E4094" s="414" t="s">
        <v>7209</v>
      </c>
      <c r="F4094" s="414" t="s">
        <v>7210</v>
      </c>
      <c r="G4094" s="418">
        <v>44166</v>
      </c>
      <c r="H4094" s="414" t="s">
        <v>606</v>
      </c>
      <c r="I4094" s="419">
        <v>0</v>
      </c>
      <c r="J4094" s="419">
        <v>0</v>
      </c>
      <c r="K4094" s="419">
        <v>0</v>
      </c>
      <c r="L4094" s="419">
        <v>4</v>
      </c>
      <c r="M4094" s="414" t="s">
        <v>108</v>
      </c>
      <c r="N4094" s="414" t="s">
        <v>116</v>
      </c>
      <c r="O4094" s="103"/>
      <c r="P4094" s="103" t="s">
        <v>56</v>
      </c>
      <c r="Q4094" s="103" t="s">
        <v>56</v>
      </c>
      <c r="R4094" s="103" t="s">
        <v>6562</v>
      </c>
      <c r="S4094" s="103" t="s">
        <v>1768</v>
      </c>
    </row>
    <row r="4095" spans="1:19" ht="14.5" customHeight="1">
      <c r="A4095" s="82" t="str">
        <f t="shared" si="63"/>
        <v>C6162</v>
      </c>
      <c r="B4095" s="410" t="s">
        <v>7211</v>
      </c>
      <c r="C4095" s="410" t="s">
        <v>7212</v>
      </c>
      <c r="D4095" s="410" t="s">
        <v>1813</v>
      </c>
      <c r="E4095" s="410" t="s">
        <v>7213</v>
      </c>
      <c r="F4095" s="410" t="s">
        <v>7214</v>
      </c>
      <c r="G4095" s="416">
        <v>39965</v>
      </c>
      <c r="H4095" s="410" t="s">
        <v>606</v>
      </c>
      <c r="I4095" s="417">
        <v>28</v>
      </c>
      <c r="J4095" s="417">
        <v>45</v>
      </c>
      <c r="K4095" s="417">
        <v>60</v>
      </c>
      <c r="L4095" s="417">
        <v>500</v>
      </c>
      <c r="M4095" s="410" t="s">
        <v>115</v>
      </c>
      <c r="N4095" s="410" t="s">
        <v>116</v>
      </c>
      <c r="O4095" s="85"/>
      <c r="P4095" s="85" t="s">
        <v>1882</v>
      </c>
      <c r="Q4095" s="85" t="s">
        <v>1882</v>
      </c>
      <c r="R4095" s="85" t="s">
        <v>1883</v>
      </c>
      <c r="S4095" s="85" t="s">
        <v>1768</v>
      </c>
    </row>
    <row r="4096" spans="1:19" ht="14.5" customHeight="1">
      <c r="A4096" s="103" t="str">
        <f t="shared" si="63"/>
        <v>C6162</v>
      </c>
      <c r="B4096" s="414" t="s">
        <v>7211</v>
      </c>
      <c r="C4096" s="414" t="s">
        <v>7212</v>
      </c>
      <c r="D4096" s="414" t="s">
        <v>1813</v>
      </c>
      <c r="E4096" s="414" t="s">
        <v>7213</v>
      </c>
      <c r="F4096" s="414" t="s">
        <v>7214</v>
      </c>
      <c r="G4096" s="418">
        <v>39965</v>
      </c>
      <c r="H4096" s="414" t="s">
        <v>606</v>
      </c>
      <c r="I4096" s="419">
        <v>60</v>
      </c>
      <c r="J4096" s="419">
        <v>28</v>
      </c>
      <c r="K4096" s="419">
        <v>45</v>
      </c>
      <c r="L4096" s="419">
        <v>500</v>
      </c>
      <c r="M4096" s="414" t="s">
        <v>115</v>
      </c>
      <c r="N4096" s="414" t="s">
        <v>116</v>
      </c>
      <c r="O4096" s="103"/>
      <c r="P4096" s="103" t="s">
        <v>1882</v>
      </c>
      <c r="Q4096" s="103" t="s">
        <v>1882</v>
      </c>
      <c r="R4096" s="103" t="s">
        <v>1883</v>
      </c>
      <c r="S4096" s="103" t="s">
        <v>1768</v>
      </c>
    </row>
    <row r="4097" spans="1:19" ht="14.5" customHeight="1">
      <c r="A4097" s="82" t="str">
        <f t="shared" si="63"/>
        <v>C6252</v>
      </c>
      <c r="B4097" s="410" t="s">
        <v>7215</v>
      </c>
      <c r="C4097" s="410" t="s">
        <v>7216</v>
      </c>
      <c r="D4097" s="410" t="s">
        <v>1813</v>
      </c>
      <c r="E4097" s="410" t="s">
        <v>7217</v>
      </c>
      <c r="F4097" s="410" t="s">
        <v>7218</v>
      </c>
      <c r="G4097" s="416">
        <v>42370</v>
      </c>
      <c r="H4097" s="410" t="s">
        <v>606</v>
      </c>
      <c r="I4097" s="417">
        <v>60</v>
      </c>
      <c r="J4097" s="417">
        <v>12</v>
      </c>
      <c r="K4097" s="417">
        <v>6</v>
      </c>
      <c r="L4097" s="417">
        <v>25</v>
      </c>
      <c r="M4097" s="410"/>
      <c r="N4097" s="410" t="s">
        <v>116</v>
      </c>
      <c r="O4097" s="85"/>
      <c r="P4097" s="85"/>
      <c r="Q4097" s="85"/>
      <c r="R4097" s="85"/>
      <c r="S4097" s="85" t="s">
        <v>1768</v>
      </c>
    </row>
    <row r="4098" spans="1:19" ht="14.5" customHeight="1">
      <c r="A4098" s="103" t="str">
        <f t="shared" ref="A4098:A4161" si="64">LEFT(B4098,5)</f>
        <v>C6252</v>
      </c>
      <c r="B4098" s="414" t="s">
        <v>7215</v>
      </c>
      <c r="C4098" s="414" t="s">
        <v>7216</v>
      </c>
      <c r="D4098" s="414" t="s">
        <v>1813</v>
      </c>
      <c r="E4098" s="414" t="s">
        <v>7217</v>
      </c>
      <c r="F4098" s="414" t="s">
        <v>7218</v>
      </c>
      <c r="G4098" s="418">
        <v>42370</v>
      </c>
      <c r="H4098" s="414" t="s">
        <v>606</v>
      </c>
      <c r="I4098" s="419">
        <v>6</v>
      </c>
      <c r="J4098" s="419">
        <v>60</v>
      </c>
      <c r="K4098" s="419">
        <v>12</v>
      </c>
      <c r="L4098" s="419">
        <v>25</v>
      </c>
      <c r="M4098" s="414"/>
      <c r="N4098" s="414" t="s">
        <v>116</v>
      </c>
      <c r="O4098" s="103"/>
      <c r="P4098" s="103"/>
      <c r="Q4098" s="103"/>
      <c r="R4098" s="103"/>
      <c r="S4098" s="103" t="s">
        <v>1768</v>
      </c>
    </row>
    <row r="4099" spans="1:19" ht="14.5" customHeight="1">
      <c r="A4099" s="82" t="str">
        <f t="shared" si="64"/>
        <v>C6254</v>
      </c>
      <c r="B4099" s="410" t="s">
        <v>7219</v>
      </c>
      <c r="C4099" s="410" t="s">
        <v>7220</v>
      </c>
      <c r="D4099" s="410" t="s">
        <v>7221</v>
      </c>
      <c r="E4099" s="410" t="s">
        <v>7222</v>
      </c>
      <c r="F4099" s="410" t="s">
        <v>7223</v>
      </c>
      <c r="G4099" s="416">
        <v>43952</v>
      </c>
      <c r="H4099" s="410" t="s">
        <v>606</v>
      </c>
      <c r="I4099" s="417">
        <v>36</v>
      </c>
      <c r="J4099" s="417">
        <v>12</v>
      </c>
      <c r="K4099" s="417">
        <v>0</v>
      </c>
      <c r="L4099" s="417">
        <v>0</v>
      </c>
      <c r="M4099" s="410"/>
      <c r="N4099" s="410" t="s">
        <v>116</v>
      </c>
      <c r="O4099" s="85" t="s">
        <v>115</v>
      </c>
      <c r="P4099" s="85" t="s">
        <v>115</v>
      </c>
      <c r="Q4099" s="85" t="s">
        <v>115</v>
      </c>
      <c r="R4099" s="85" t="s">
        <v>1767</v>
      </c>
      <c r="S4099" s="85" t="s">
        <v>1768</v>
      </c>
    </row>
    <row r="4100" spans="1:19" ht="14.5" customHeight="1">
      <c r="A4100" s="103" t="str">
        <f t="shared" si="64"/>
        <v>C6254</v>
      </c>
      <c r="B4100" s="414" t="s">
        <v>7219</v>
      </c>
      <c r="C4100" s="414" t="s">
        <v>7220</v>
      </c>
      <c r="D4100" s="414" t="s">
        <v>7221</v>
      </c>
      <c r="E4100" s="414" t="s">
        <v>7222</v>
      </c>
      <c r="F4100" s="414" t="s">
        <v>7223</v>
      </c>
      <c r="G4100" s="418">
        <v>43952</v>
      </c>
      <c r="H4100" s="414" t="s">
        <v>606</v>
      </c>
      <c r="I4100" s="419">
        <v>0</v>
      </c>
      <c r="J4100" s="419">
        <v>36</v>
      </c>
      <c r="K4100" s="419">
        <v>12</v>
      </c>
      <c r="L4100" s="419">
        <v>0</v>
      </c>
      <c r="M4100" s="414"/>
      <c r="N4100" s="414" t="s">
        <v>116</v>
      </c>
      <c r="O4100" s="103" t="s">
        <v>115</v>
      </c>
      <c r="P4100" s="103" t="s">
        <v>115</v>
      </c>
      <c r="Q4100" s="103" t="s">
        <v>115</v>
      </c>
      <c r="R4100" s="103" t="s">
        <v>1767</v>
      </c>
      <c r="S4100" s="103" t="s">
        <v>1768</v>
      </c>
    </row>
    <row r="4101" spans="1:19" ht="13" customHeight="1">
      <c r="A4101" s="82" t="str">
        <f t="shared" si="64"/>
        <v>C6360</v>
      </c>
      <c r="B4101" s="412" t="s">
        <v>1379</v>
      </c>
      <c r="C4101" s="412" t="s">
        <v>7224</v>
      </c>
      <c r="D4101" s="412"/>
      <c r="E4101" s="412"/>
      <c r="F4101" s="412"/>
      <c r="G4101" s="412"/>
      <c r="H4101" s="412"/>
      <c r="I4101" s="436">
        <v>36</v>
      </c>
      <c r="J4101" s="436">
        <v>35</v>
      </c>
      <c r="K4101" s="412">
        <v>96</v>
      </c>
      <c r="L4101" s="412"/>
      <c r="M4101" s="412"/>
      <c r="N4101" s="412"/>
      <c r="O4101" s="85"/>
      <c r="P4101" s="85"/>
      <c r="Q4101" s="85"/>
      <c r="R4101" s="85"/>
      <c r="S4101" s="85"/>
    </row>
    <row r="4102" spans="1:19" ht="13" customHeight="1">
      <c r="A4102" s="103" t="str">
        <f t="shared" si="64"/>
        <v>C6360</v>
      </c>
      <c r="B4102" s="413" t="s">
        <v>1379</v>
      </c>
      <c r="C4102" s="413" t="s">
        <v>7224</v>
      </c>
      <c r="D4102" s="413"/>
      <c r="E4102" s="413"/>
      <c r="F4102" s="413"/>
      <c r="G4102" s="413"/>
      <c r="H4102" s="413"/>
      <c r="I4102" s="413">
        <v>96</v>
      </c>
      <c r="J4102" s="437">
        <v>36</v>
      </c>
      <c r="K4102" s="437">
        <v>35</v>
      </c>
      <c r="L4102" s="413"/>
      <c r="M4102" s="413"/>
      <c r="N4102" s="413"/>
      <c r="O4102" s="103"/>
      <c r="P4102" s="103"/>
      <c r="Q4102" s="103"/>
      <c r="R4102" s="103"/>
      <c r="S4102" s="103"/>
    </row>
    <row r="4103" spans="1:19" ht="14.5" customHeight="1">
      <c r="A4103" s="82" t="str">
        <f t="shared" si="64"/>
        <v>C6360</v>
      </c>
      <c r="B4103" s="410" t="s">
        <v>7225</v>
      </c>
      <c r="C4103" s="410" t="s">
        <v>7226</v>
      </c>
      <c r="D4103" s="410" t="s">
        <v>2386</v>
      </c>
      <c r="E4103" s="410" t="s">
        <v>7227</v>
      </c>
      <c r="F4103" s="410" t="s">
        <v>7228</v>
      </c>
      <c r="G4103" s="416">
        <v>44166</v>
      </c>
      <c r="H4103" s="410" t="s">
        <v>606</v>
      </c>
      <c r="I4103" s="417">
        <v>0</v>
      </c>
      <c r="J4103" s="417">
        <v>0</v>
      </c>
      <c r="K4103" s="417">
        <v>0</v>
      </c>
      <c r="L4103" s="417">
        <v>120</v>
      </c>
      <c r="M4103" s="410" t="s">
        <v>108</v>
      </c>
      <c r="N4103" s="410" t="s">
        <v>116</v>
      </c>
      <c r="O4103" s="85"/>
      <c r="P4103" s="85"/>
      <c r="Q4103" s="85"/>
      <c r="R4103" s="85"/>
      <c r="S4103" s="85" t="s">
        <v>1768</v>
      </c>
    </row>
    <row r="4104" spans="1:19" ht="14.5" customHeight="1">
      <c r="A4104" s="103" t="str">
        <f t="shared" si="64"/>
        <v>C6360</v>
      </c>
      <c r="B4104" s="414" t="s">
        <v>7225</v>
      </c>
      <c r="C4104" s="414" t="s">
        <v>7226</v>
      </c>
      <c r="D4104" s="414" t="s">
        <v>2386</v>
      </c>
      <c r="E4104" s="414" t="s">
        <v>7227</v>
      </c>
      <c r="F4104" s="414" t="s">
        <v>7228</v>
      </c>
      <c r="G4104" s="418">
        <v>44166</v>
      </c>
      <c r="H4104" s="414" t="s">
        <v>606</v>
      </c>
      <c r="I4104" s="419">
        <v>0</v>
      </c>
      <c r="J4104" s="419">
        <v>0</v>
      </c>
      <c r="K4104" s="419">
        <v>0</v>
      </c>
      <c r="L4104" s="419">
        <v>120</v>
      </c>
      <c r="M4104" s="414" t="s">
        <v>108</v>
      </c>
      <c r="N4104" s="414" t="s">
        <v>116</v>
      </c>
      <c r="O4104" s="103"/>
      <c r="P4104" s="103"/>
      <c r="Q4104" s="103"/>
      <c r="R4104" s="103"/>
      <c r="S4104" s="103" t="s">
        <v>1768</v>
      </c>
    </row>
    <row r="4105" spans="1:19" ht="14.5" customHeight="1">
      <c r="A4105" s="82" t="str">
        <f t="shared" si="64"/>
        <v>C6375</v>
      </c>
      <c r="B4105" s="410" t="s">
        <v>7229</v>
      </c>
      <c r="C4105" s="410" t="s">
        <v>7230</v>
      </c>
      <c r="D4105" s="410" t="s">
        <v>2386</v>
      </c>
      <c r="E4105" s="410" t="s">
        <v>7231</v>
      </c>
      <c r="F4105" s="410" t="s">
        <v>7232</v>
      </c>
      <c r="G4105" s="416">
        <v>41609</v>
      </c>
      <c r="H4105" s="410" t="s">
        <v>1777</v>
      </c>
      <c r="I4105" s="417">
        <v>36</v>
      </c>
      <c r="J4105" s="417">
        <v>24</v>
      </c>
      <c r="K4105" s="417">
        <v>0</v>
      </c>
      <c r="L4105" s="417">
        <v>60</v>
      </c>
      <c r="M4105" s="410" t="s">
        <v>108</v>
      </c>
      <c r="N4105" s="410" t="s">
        <v>116</v>
      </c>
      <c r="O4105" s="85"/>
      <c r="P4105" s="85"/>
      <c r="Q4105" s="85"/>
      <c r="R4105" s="85"/>
      <c r="S4105" s="85" t="s">
        <v>1768</v>
      </c>
    </row>
    <row r="4106" spans="1:19" ht="14.5" customHeight="1">
      <c r="A4106" s="82" t="str">
        <f t="shared" si="64"/>
        <v>C6375</v>
      </c>
      <c r="B4106" s="410" t="s">
        <v>7229</v>
      </c>
      <c r="C4106" s="410" t="s">
        <v>7230</v>
      </c>
      <c r="D4106" s="410" t="s">
        <v>4882</v>
      </c>
      <c r="E4106" s="410" t="s">
        <v>7233</v>
      </c>
      <c r="F4106" s="410" t="s">
        <v>7234</v>
      </c>
      <c r="G4106" s="416">
        <v>40969</v>
      </c>
      <c r="H4106" s="410" t="s">
        <v>1777</v>
      </c>
      <c r="I4106" s="417">
        <v>36</v>
      </c>
      <c r="J4106" s="417">
        <v>24</v>
      </c>
      <c r="K4106" s="417">
        <v>0</v>
      </c>
      <c r="L4106" s="417">
        <v>60</v>
      </c>
      <c r="M4106" s="410" t="s">
        <v>108</v>
      </c>
      <c r="N4106" s="410" t="s">
        <v>116</v>
      </c>
      <c r="O4106" s="85"/>
      <c r="P4106" s="85"/>
      <c r="Q4106" s="85"/>
      <c r="R4106" s="85"/>
      <c r="S4106" s="85" t="s">
        <v>1768</v>
      </c>
    </row>
    <row r="4107" spans="1:19" ht="14.5" customHeight="1">
      <c r="A4107" s="82" t="str">
        <f t="shared" si="64"/>
        <v>C6375</v>
      </c>
      <c r="B4107" s="410" t="s">
        <v>7229</v>
      </c>
      <c r="C4107" s="410" t="s">
        <v>7230</v>
      </c>
      <c r="D4107" s="410" t="s">
        <v>2386</v>
      </c>
      <c r="E4107" s="410" t="s">
        <v>7235</v>
      </c>
      <c r="F4107" s="410" t="s">
        <v>7236</v>
      </c>
      <c r="G4107" s="416">
        <v>45627</v>
      </c>
      <c r="H4107" s="410" t="s">
        <v>606</v>
      </c>
      <c r="I4107" s="417">
        <v>36</v>
      </c>
      <c r="J4107" s="417">
        <v>24</v>
      </c>
      <c r="K4107" s="417">
        <v>0</v>
      </c>
      <c r="L4107" s="417">
        <v>60</v>
      </c>
      <c r="M4107" s="410" t="s">
        <v>108</v>
      </c>
      <c r="N4107" s="410">
        <v>7</v>
      </c>
      <c r="O4107" s="85"/>
      <c r="P4107" s="85"/>
      <c r="Q4107" s="85"/>
      <c r="R4107" s="85"/>
      <c r="S4107" s="85" t="s">
        <v>1768</v>
      </c>
    </row>
    <row r="4108" spans="1:19" ht="14.5" customHeight="1">
      <c r="A4108" s="103" t="str">
        <f t="shared" si="64"/>
        <v>C6375</v>
      </c>
      <c r="B4108" s="414" t="s">
        <v>7229</v>
      </c>
      <c r="C4108" s="414" t="s">
        <v>7230</v>
      </c>
      <c r="D4108" s="414" t="s">
        <v>2386</v>
      </c>
      <c r="E4108" s="414" t="s">
        <v>7231</v>
      </c>
      <c r="F4108" s="414" t="s">
        <v>7232</v>
      </c>
      <c r="G4108" s="418">
        <v>41609</v>
      </c>
      <c r="H4108" s="414" t="s">
        <v>1777</v>
      </c>
      <c r="I4108" s="419">
        <v>0</v>
      </c>
      <c r="J4108" s="419">
        <v>36</v>
      </c>
      <c r="K4108" s="419">
        <v>24</v>
      </c>
      <c r="L4108" s="419">
        <v>60</v>
      </c>
      <c r="M4108" s="414" t="s">
        <v>108</v>
      </c>
      <c r="N4108" s="414" t="s">
        <v>116</v>
      </c>
      <c r="O4108" s="103"/>
      <c r="P4108" s="103"/>
      <c r="Q4108" s="103"/>
      <c r="R4108" s="103"/>
      <c r="S4108" s="103" t="s">
        <v>1768</v>
      </c>
    </row>
    <row r="4109" spans="1:19" ht="14.5" customHeight="1">
      <c r="A4109" s="103" t="str">
        <f t="shared" si="64"/>
        <v>C6375</v>
      </c>
      <c r="B4109" s="414" t="s">
        <v>7229</v>
      </c>
      <c r="C4109" s="414" t="s">
        <v>7230</v>
      </c>
      <c r="D4109" s="414" t="s">
        <v>4882</v>
      </c>
      <c r="E4109" s="414" t="s">
        <v>7233</v>
      </c>
      <c r="F4109" s="414" t="s">
        <v>7234</v>
      </c>
      <c r="G4109" s="418">
        <v>40969</v>
      </c>
      <c r="H4109" s="414" t="s">
        <v>1777</v>
      </c>
      <c r="I4109" s="419">
        <v>0</v>
      </c>
      <c r="J4109" s="419">
        <v>36</v>
      </c>
      <c r="K4109" s="419">
        <v>24</v>
      </c>
      <c r="L4109" s="419">
        <v>60</v>
      </c>
      <c r="M4109" s="414" t="s">
        <v>108</v>
      </c>
      <c r="N4109" s="414" t="s">
        <v>116</v>
      </c>
      <c r="O4109" s="103"/>
      <c r="P4109" s="103"/>
      <c r="Q4109" s="103"/>
      <c r="R4109" s="103"/>
      <c r="S4109" s="103" t="s">
        <v>1768</v>
      </c>
    </row>
    <row r="4110" spans="1:19" ht="14.5" customHeight="1">
      <c r="A4110" s="103" t="str">
        <f t="shared" si="64"/>
        <v>C6375</v>
      </c>
      <c r="B4110" s="414" t="s">
        <v>7229</v>
      </c>
      <c r="C4110" s="414" t="s">
        <v>7230</v>
      </c>
      <c r="D4110" s="414" t="s">
        <v>2386</v>
      </c>
      <c r="E4110" s="414" t="s">
        <v>7235</v>
      </c>
      <c r="F4110" s="414" t="s">
        <v>7236</v>
      </c>
      <c r="G4110" s="418">
        <v>45627</v>
      </c>
      <c r="H4110" s="414" t="s">
        <v>606</v>
      </c>
      <c r="I4110" s="419">
        <v>0</v>
      </c>
      <c r="J4110" s="419">
        <v>36</v>
      </c>
      <c r="K4110" s="419">
        <v>24</v>
      </c>
      <c r="L4110" s="419">
        <v>60</v>
      </c>
      <c r="M4110" s="414" t="s">
        <v>108</v>
      </c>
      <c r="N4110" s="414">
        <v>7</v>
      </c>
      <c r="O4110" s="103"/>
      <c r="P4110" s="103"/>
      <c r="Q4110" s="103"/>
      <c r="R4110" s="103"/>
      <c r="S4110" s="103" t="s">
        <v>1768</v>
      </c>
    </row>
    <row r="4111" spans="1:19" ht="14.5" customHeight="1">
      <c r="A4111" s="82" t="str">
        <f t="shared" si="64"/>
        <v>C6388</v>
      </c>
      <c r="B4111" s="410" t="s">
        <v>7237</v>
      </c>
      <c r="C4111" s="410" t="s">
        <v>7238</v>
      </c>
      <c r="D4111" s="410" t="s">
        <v>1844</v>
      </c>
      <c r="E4111" s="410" t="s">
        <v>7239</v>
      </c>
      <c r="F4111" s="410" t="s">
        <v>7240</v>
      </c>
      <c r="G4111" s="416">
        <v>44470</v>
      </c>
      <c r="H4111" s="410" t="s">
        <v>606</v>
      </c>
      <c r="I4111" s="417">
        <v>36</v>
      </c>
      <c r="J4111" s="417">
        <v>36</v>
      </c>
      <c r="K4111" s="417">
        <v>18</v>
      </c>
      <c r="L4111" s="417">
        <v>146</v>
      </c>
      <c r="M4111" s="410"/>
      <c r="N4111" s="410" t="s">
        <v>116</v>
      </c>
      <c r="O4111" s="85" t="s">
        <v>1882</v>
      </c>
      <c r="P4111" s="85" t="s">
        <v>1882</v>
      </c>
      <c r="Q4111" s="85" t="s">
        <v>1882</v>
      </c>
      <c r="R4111" s="85" t="s">
        <v>1883</v>
      </c>
      <c r="S4111" s="85" t="s">
        <v>1768</v>
      </c>
    </row>
    <row r="4112" spans="1:19" ht="14.5" customHeight="1">
      <c r="A4112" s="103" t="str">
        <f t="shared" si="64"/>
        <v>C6388</v>
      </c>
      <c r="B4112" s="414" t="s">
        <v>7237</v>
      </c>
      <c r="C4112" s="414" t="s">
        <v>7238</v>
      </c>
      <c r="D4112" s="414" t="s">
        <v>1844</v>
      </c>
      <c r="E4112" s="414" t="s">
        <v>7239</v>
      </c>
      <c r="F4112" s="414" t="s">
        <v>7240</v>
      </c>
      <c r="G4112" s="418">
        <v>44470</v>
      </c>
      <c r="H4112" s="414" t="s">
        <v>606</v>
      </c>
      <c r="I4112" s="419">
        <v>18</v>
      </c>
      <c r="J4112" s="419">
        <v>36</v>
      </c>
      <c r="K4112" s="419">
        <v>36</v>
      </c>
      <c r="L4112" s="419">
        <v>146</v>
      </c>
      <c r="M4112" s="414"/>
      <c r="N4112" s="414" t="s">
        <v>116</v>
      </c>
      <c r="O4112" s="103" t="s">
        <v>1882</v>
      </c>
      <c r="P4112" s="103" t="s">
        <v>1882</v>
      </c>
      <c r="Q4112" s="103" t="s">
        <v>1882</v>
      </c>
      <c r="R4112" s="103" t="s">
        <v>1883</v>
      </c>
      <c r="S4112" s="103" t="s">
        <v>1768</v>
      </c>
    </row>
    <row r="4113" spans="1:19" ht="14.5" customHeight="1">
      <c r="A4113" s="82" t="str">
        <f t="shared" si="64"/>
        <v>C6415</v>
      </c>
      <c r="B4113" s="428" t="s">
        <v>7241</v>
      </c>
      <c r="C4113" s="429" t="s">
        <v>7242</v>
      </c>
      <c r="D4113" s="422"/>
      <c r="E4113" s="422"/>
      <c r="F4113" s="422"/>
      <c r="G4113" s="422"/>
      <c r="H4113" s="422"/>
      <c r="I4113" s="423">
        <v>103</v>
      </c>
      <c r="J4113" s="423">
        <v>42</v>
      </c>
      <c r="K4113" s="423">
        <v>45</v>
      </c>
      <c r="L4113" s="412"/>
      <c r="M4113" s="412"/>
      <c r="N4113" s="412"/>
      <c r="O4113" s="85"/>
      <c r="P4113" s="85"/>
      <c r="Q4113" s="85"/>
      <c r="R4113" s="85"/>
      <c r="S4113" s="85"/>
    </row>
    <row r="4114" spans="1:19" ht="14.5" customHeight="1">
      <c r="A4114" s="103" t="str">
        <f t="shared" si="64"/>
        <v>C6415</v>
      </c>
      <c r="B4114" s="430" t="s">
        <v>7241</v>
      </c>
      <c r="C4114" s="431" t="s">
        <v>7242</v>
      </c>
      <c r="D4114" s="426"/>
      <c r="E4114" s="426"/>
      <c r="F4114" s="426"/>
      <c r="G4114" s="426"/>
      <c r="H4114" s="426"/>
      <c r="I4114" s="427">
        <v>45</v>
      </c>
      <c r="J4114" s="427">
        <v>103</v>
      </c>
      <c r="K4114" s="427">
        <v>42</v>
      </c>
      <c r="L4114" s="413"/>
      <c r="M4114" s="413"/>
      <c r="N4114" s="413"/>
      <c r="O4114" s="103"/>
      <c r="P4114" s="103"/>
      <c r="Q4114" s="103"/>
      <c r="R4114" s="103"/>
      <c r="S4114" s="103"/>
    </row>
    <row r="4115" spans="1:19" ht="14.5" customHeight="1">
      <c r="A4115" s="82" t="str">
        <f t="shared" si="64"/>
        <v>C6560</v>
      </c>
      <c r="B4115" s="422" t="s">
        <v>7243</v>
      </c>
      <c r="C4115" s="422" t="s">
        <v>7244</v>
      </c>
      <c r="D4115" s="423"/>
      <c r="E4115" s="423"/>
      <c r="F4115" s="423"/>
      <c r="G4115" s="423"/>
      <c r="H4115" s="423"/>
      <c r="I4115" s="423">
        <v>0</v>
      </c>
      <c r="J4115" s="423">
        <v>0</v>
      </c>
      <c r="K4115" s="423">
        <v>0</v>
      </c>
      <c r="L4115" s="412"/>
      <c r="M4115" s="412"/>
      <c r="N4115" s="412"/>
      <c r="O4115" s="85"/>
      <c r="P4115" s="85"/>
      <c r="Q4115" s="85"/>
      <c r="R4115" s="85"/>
      <c r="S4115" s="85"/>
    </row>
    <row r="4116" spans="1:19" ht="14.5" customHeight="1">
      <c r="A4116" s="103" t="str">
        <f t="shared" si="64"/>
        <v>C6560</v>
      </c>
      <c r="B4116" s="426" t="s">
        <v>7243</v>
      </c>
      <c r="C4116" s="426" t="s">
        <v>7244</v>
      </c>
      <c r="D4116" s="427"/>
      <c r="E4116" s="427"/>
      <c r="F4116" s="427"/>
      <c r="G4116" s="427"/>
      <c r="H4116" s="427"/>
      <c r="I4116" s="427">
        <v>0</v>
      </c>
      <c r="J4116" s="427">
        <v>0</v>
      </c>
      <c r="K4116" s="427">
        <v>0</v>
      </c>
      <c r="L4116" s="413"/>
      <c r="M4116" s="413"/>
      <c r="N4116" s="413"/>
      <c r="O4116" s="103"/>
      <c r="P4116" s="103"/>
      <c r="Q4116" s="103"/>
      <c r="R4116" s="103"/>
      <c r="S4116" s="103"/>
    </row>
    <row r="4117" spans="1:19" ht="14.5" customHeight="1">
      <c r="A4117" s="82" t="str">
        <f t="shared" si="64"/>
        <v>C6560</v>
      </c>
      <c r="B4117" s="410" t="s">
        <v>7245</v>
      </c>
      <c r="C4117" s="410" t="s">
        <v>7246</v>
      </c>
      <c r="D4117" s="410" t="s">
        <v>2386</v>
      </c>
      <c r="E4117" s="410" t="s">
        <v>7247</v>
      </c>
      <c r="F4117" s="410" t="s">
        <v>7248</v>
      </c>
      <c r="G4117" s="416">
        <v>41334</v>
      </c>
      <c r="H4117" s="410" t="s">
        <v>1777</v>
      </c>
      <c r="I4117" s="417">
        <v>0</v>
      </c>
      <c r="J4117" s="417">
        <v>0</v>
      </c>
      <c r="K4117" s="417">
        <v>0</v>
      </c>
      <c r="L4117" s="417">
        <v>97</v>
      </c>
      <c r="M4117" s="410" t="s">
        <v>2363</v>
      </c>
      <c r="N4117" s="410">
        <v>7</v>
      </c>
      <c r="O4117" s="85"/>
      <c r="P4117" s="85"/>
      <c r="Q4117" s="85"/>
      <c r="R4117" s="85"/>
      <c r="S4117" s="85" t="s">
        <v>1768</v>
      </c>
    </row>
    <row r="4118" spans="1:19" ht="14.5" customHeight="1">
      <c r="A4118" s="82" t="str">
        <f t="shared" si="64"/>
        <v>C6560</v>
      </c>
      <c r="B4118" s="410" t="s">
        <v>7245</v>
      </c>
      <c r="C4118" s="410" t="s">
        <v>7246</v>
      </c>
      <c r="D4118" s="410" t="s">
        <v>2386</v>
      </c>
      <c r="E4118" s="410" t="s">
        <v>7249</v>
      </c>
      <c r="F4118" s="410" t="s">
        <v>7250</v>
      </c>
      <c r="G4118" s="416">
        <v>44166</v>
      </c>
      <c r="H4118" s="410" t="s">
        <v>606</v>
      </c>
      <c r="I4118" s="417">
        <v>0</v>
      </c>
      <c r="J4118" s="417">
        <v>0</v>
      </c>
      <c r="K4118" s="417">
        <v>0</v>
      </c>
      <c r="L4118" s="417">
        <v>97</v>
      </c>
      <c r="M4118" s="410" t="s">
        <v>2363</v>
      </c>
      <c r="N4118" s="410" t="s">
        <v>116</v>
      </c>
      <c r="O4118" s="85"/>
      <c r="P4118" s="85"/>
      <c r="Q4118" s="85"/>
      <c r="R4118" s="85"/>
      <c r="S4118" s="85" t="s">
        <v>1768</v>
      </c>
    </row>
    <row r="4119" spans="1:19" ht="14.5" customHeight="1">
      <c r="A4119" s="103" t="str">
        <f t="shared" si="64"/>
        <v>C6560</v>
      </c>
      <c r="B4119" s="414" t="s">
        <v>7245</v>
      </c>
      <c r="C4119" s="414" t="s">
        <v>7246</v>
      </c>
      <c r="D4119" s="414" t="s">
        <v>2386</v>
      </c>
      <c r="E4119" s="414" t="s">
        <v>7247</v>
      </c>
      <c r="F4119" s="414" t="s">
        <v>7248</v>
      </c>
      <c r="G4119" s="418">
        <v>41334</v>
      </c>
      <c r="H4119" s="414" t="s">
        <v>1777</v>
      </c>
      <c r="I4119" s="419">
        <v>0</v>
      </c>
      <c r="J4119" s="419">
        <v>0</v>
      </c>
      <c r="K4119" s="419">
        <v>0</v>
      </c>
      <c r="L4119" s="419">
        <v>97</v>
      </c>
      <c r="M4119" s="414" t="s">
        <v>2363</v>
      </c>
      <c r="N4119" s="414">
        <v>7</v>
      </c>
      <c r="O4119" s="103"/>
      <c r="P4119" s="103"/>
      <c r="Q4119" s="103"/>
      <c r="R4119" s="103"/>
      <c r="S4119" s="103" t="s">
        <v>1768</v>
      </c>
    </row>
    <row r="4120" spans="1:19" ht="14.5" customHeight="1">
      <c r="A4120" s="103" t="str">
        <f t="shared" si="64"/>
        <v>C6560</v>
      </c>
      <c r="B4120" s="414" t="s">
        <v>7245</v>
      </c>
      <c r="C4120" s="414" t="s">
        <v>7246</v>
      </c>
      <c r="D4120" s="414" t="s">
        <v>2386</v>
      </c>
      <c r="E4120" s="414" t="s">
        <v>7249</v>
      </c>
      <c r="F4120" s="414" t="s">
        <v>7250</v>
      </c>
      <c r="G4120" s="418">
        <v>44166</v>
      </c>
      <c r="H4120" s="414" t="s">
        <v>606</v>
      </c>
      <c r="I4120" s="419">
        <v>0</v>
      </c>
      <c r="J4120" s="419">
        <v>0</v>
      </c>
      <c r="K4120" s="419">
        <v>0</v>
      </c>
      <c r="L4120" s="419">
        <v>97</v>
      </c>
      <c r="M4120" s="414" t="s">
        <v>2363</v>
      </c>
      <c r="N4120" s="414" t="s">
        <v>116</v>
      </c>
      <c r="O4120" s="103"/>
      <c r="P4120" s="103"/>
      <c r="Q4120" s="103"/>
      <c r="R4120" s="103"/>
      <c r="S4120" s="103" t="s">
        <v>1768</v>
      </c>
    </row>
    <row r="4121" spans="1:19" ht="13" customHeight="1">
      <c r="A4121" s="82" t="str">
        <f t="shared" si="64"/>
        <v>C6570</v>
      </c>
      <c r="B4121" s="412" t="s">
        <v>7251</v>
      </c>
      <c r="C4121" s="412" t="s">
        <v>7252</v>
      </c>
      <c r="D4121" s="412"/>
      <c r="E4121" s="412"/>
      <c r="F4121" s="412"/>
      <c r="G4121" s="412"/>
      <c r="H4121" s="412"/>
      <c r="I4121" s="436">
        <v>48</v>
      </c>
      <c r="J4121" s="436">
        <v>44</v>
      </c>
      <c r="K4121" s="412">
        <v>45</v>
      </c>
      <c r="L4121" s="412"/>
      <c r="M4121" s="412"/>
      <c r="N4121" s="412"/>
      <c r="O4121" s="85"/>
      <c r="P4121" s="85"/>
      <c r="Q4121" s="85"/>
      <c r="R4121" s="85"/>
      <c r="S4121" s="85"/>
    </row>
    <row r="4122" spans="1:19" ht="13" customHeight="1">
      <c r="A4122" s="103" t="str">
        <f t="shared" si="64"/>
        <v>C6570</v>
      </c>
      <c r="B4122" s="413" t="s">
        <v>7251</v>
      </c>
      <c r="C4122" s="413" t="s">
        <v>7252</v>
      </c>
      <c r="D4122" s="413"/>
      <c r="E4122" s="413"/>
      <c r="F4122" s="413"/>
      <c r="G4122" s="413"/>
      <c r="H4122" s="413"/>
      <c r="I4122" s="413">
        <v>45</v>
      </c>
      <c r="J4122" s="437">
        <v>48</v>
      </c>
      <c r="K4122" s="437">
        <v>44</v>
      </c>
      <c r="L4122" s="413"/>
      <c r="M4122" s="413"/>
      <c r="N4122" s="413"/>
      <c r="O4122" s="103"/>
      <c r="P4122" s="103"/>
      <c r="Q4122" s="103"/>
      <c r="R4122" s="103"/>
      <c r="S4122" s="103"/>
    </row>
    <row r="4123" spans="1:19" ht="14.5" customHeight="1">
      <c r="A4123" s="82" t="str">
        <f t="shared" si="64"/>
        <v>C6570</v>
      </c>
      <c r="B4123" s="410" t="s">
        <v>7253</v>
      </c>
      <c r="C4123" s="410" t="s">
        <v>7254</v>
      </c>
      <c r="D4123" s="410" t="s">
        <v>2386</v>
      </c>
      <c r="E4123" s="410" t="s">
        <v>7255</v>
      </c>
      <c r="F4123" s="410" t="s">
        <v>7256</v>
      </c>
      <c r="G4123" s="416">
        <v>43891</v>
      </c>
      <c r="H4123" s="410" t="s">
        <v>606</v>
      </c>
      <c r="I4123" s="417">
        <v>0</v>
      </c>
      <c r="J4123" s="417">
        <v>0</v>
      </c>
      <c r="K4123" s="417">
        <v>0</v>
      </c>
      <c r="L4123" s="417">
        <v>110</v>
      </c>
      <c r="M4123" s="410" t="s">
        <v>4088</v>
      </c>
      <c r="N4123" s="410" t="s">
        <v>116</v>
      </c>
      <c r="O4123" s="85"/>
      <c r="P4123" s="85"/>
      <c r="Q4123" s="85"/>
      <c r="R4123" s="85"/>
      <c r="S4123" s="85" t="s">
        <v>1768</v>
      </c>
    </row>
    <row r="4124" spans="1:19" ht="14.5" customHeight="1">
      <c r="A4124" s="103" t="str">
        <f t="shared" si="64"/>
        <v>C6570</v>
      </c>
      <c r="B4124" s="414" t="s">
        <v>7253</v>
      </c>
      <c r="C4124" s="414" t="s">
        <v>7254</v>
      </c>
      <c r="D4124" s="414" t="s">
        <v>2386</v>
      </c>
      <c r="E4124" s="414" t="s">
        <v>7255</v>
      </c>
      <c r="F4124" s="414" t="s">
        <v>7256</v>
      </c>
      <c r="G4124" s="418">
        <v>43891</v>
      </c>
      <c r="H4124" s="414" t="s">
        <v>606</v>
      </c>
      <c r="I4124" s="419">
        <v>0</v>
      </c>
      <c r="J4124" s="419">
        <v>0</v>
      </c>
      <c r="K4124" s="419">
        <v>0</v>
      </c>
      <c r="L4124" s="419">
        <v>110</v>
      </c>
      <c r="M4124" s="414" t="s">
        <v>4088</v>
      </c>
      <c r="N4124" s="414" t="s">
        <v>116</v>
      </c>
      <c r="O4124" s="103"/>
      <c r="P4124" s="103"/>
      <c r="Q4124" s="103"/>
      <c r="R4124" s="103"/>
      <c r="S4124" s="103" t="s">
        <v>1768</v>
      </c>
    </row>
    <row r="4125" spans="1:19" ht="14.5" customHeight="1">
      <c r="A4125" s="82" t="str">
        <f t="shared" si="64"/>
        <v>C6580</v>
      </c>
      <c r="B4125" s="410" t="s">
        <v>7257</v>
      </c>
      <c r="C4125" s="410" t="s">
        <v>7258</v>
      </c>
      <c r="D4125" s="410" t="s">
        <v>2386</v>
      </c>
      <c r="E4125" s="410" t="s">
        <v>7259</v>
      </c>
      <c r="F4125" s="410" t="s">
        <v>7260</v>
      </c>
      <c r="G4125" s="416">
        <v>45658</v>
      </c>
      <c r="H4125" s="410" t="s">
        <v>606</v>
      </c>
      <c r="I4125" s="417">
        <v>0</v>
      </c>
      <c r="J4125" s="417">
        <v>0</v>
      </c>
      <c r="K4125" s="417">
        <v>0</v>
      </c>
      <c r="L4125" s="417">
        <v>110</v>
      </c>
      <c r="M4125" s="410"/>
      <c r="N4125" s="410" t="s">
        <v>116</v>
      </c>
      <c r="O4125" s="85"/>
      <c r="P4125" s="85"/>
      <c r="Q4125" s="85"/>
      <c r="R4125" s="85"/>
      <c r="S4125" s="85" t="s">
        <v>1768</v>
      </c>
    </row>
    <row r="4126" spans="1:19" ht="14.5" customHeight="1">
      <c r="A4126" s="82" t="str">
        <f t="shared" si="64"/>
        <v>C6580</v>
      </c>
      <c r="B4126" s="410" t="s">
        <v>7257</v>
      </c>
      <c r="C4126" s="410" t="s">
        <v>7258</v>
      </c>
      <c r="D4126" s="410" t="s">
        <v>2386</v>
      </c>
      <c r="E4126" s="410" t="s">
        <v>7261</v>
      </c>
      <c r="F4126" s="410" t="s">
        <v>7262</v>
      </c>
      <c r="G4126" s="416">
        <v>41334</v>
      </c>
      <c r="H4126" s="410" t="s">
        <v>1777</v>
      </c>
      <c r="I4126" s="417">
        <v>0</v>
      </c>
      <c r="J4126" s="417">
        <v>0</v>
      </c>
      <c r="K4126" s="417">
        <v>0</v>
      </c>
      <c r="L4126" s="417">
        <v>110</v>
      </c>
      <c r="M4126" s="410"/>
      <c r="N4126" s="410" t="s">
        <v>116</v>
      </c>
      <c r="O4126" s="85"/>
      <c r="P4126" s="85"/>
      <c r="Q4126" s="85"/>
      <c r="R4126" s="85"/>
      <c r="S4126" s="85" t="s">
        <v>1768</v>
      </c>
    </row>
    <row r="4127" spans="1:19" ht="14.5" customHeight="1">
      <c r="A4127" s="103" t="str">
        <f t="shared" si="64"/>
        <v>C6580</v>
      </c>
      <c r="B4127" s="414" t="s">
        <v>7257</v>
      </c>
      <c r="C4127" s="414" t="s">
        <v>7258</v>
      </c>
      <c r="D4127" s="414" t="s">
        <v>2386</v>
      </c>
      <c r="E4127" s="414" t="s">
        <v>7259</v>
      </c>
      <c r="F4127" s="414" t="s">
        <v>7260</v>
      </c>
      <c r="G4127" s="418">
        <v>45658</v>
      </c>
      <c r="H4127" s="414" t="s">
        <v>606</v>
      </c>
      <c r="I4127" s="419">
        <v>0</v>
      </c>
      <c r="J4127" s="419">
        <v>0</v>
      </c>
      <c r="K4127" s="419">
        <v>0</v>
      </c>
      <c r="L4127" s="419">
        <v>110</v>
      </c>
      <c r="M4127" s="414"/>
      <c r="N4127" s="414" t="s">
        <v>116</v>
      </c>
      <c r="O4127" s="103"/>
      <c r="P4127" s="103"/>
      <c r="Q4127" s="103"/>
      <c r="R4127" s="103"/>
      <c r="S4127" s="103" t="s">
        <v>1768</v>
      </c>
    </row>
    <row r="4128" spans="1:19" ht="14.5" customHeight="1">
      <c r="A4128" s="103" t="str">
        <f t="shared" si="64"/>
        <v>C6580</v>
      </c>
      <c r="B4128" s="414" t="s">
        <v>7257</v>
      </c>
      <c r="C4128" s="414" t="s">
        <v>7258</v>
      </c>
      <c r="D4128" s="414" t="s">
        <v>2386</v>
      </c>
      <c r="E4128" s="414" t="s">
        <v>7261</v>
      </c>
      <c r="F4128" s="414" t="s">
        <v>7262</v>
      </c>
      <c r="G4128" s="418">
        <v>41334</v>
      </c>
      <c r="H4128" s="414" t="s">
        <v>1777</v>
      </c>
      <c r="I4128" s="419">
        <v>0</v>
      </c>
      <c r="J4128" s="419">
        <v>0</v>
      </c>
      <c r="K4128" s="419">
        <v>0</v>
      </c>
      <c r="L4128" s="419">
        <v>110</v>
      </c>
      <c r="M4128" s="414"/>
      <c r="N4128" s="414" t="s">
        <v>116</v>
      </c>
      <c r="O4128" s="103"/>
      <c r="P4128" s="103"/>
      <c r="Q4128" s="103"/>
      <c r="R4128" s="103"/>
      <c r="S4128" s="103" t="s">
        <v>1768</v>
      </c>
    </row>
    <row r="4129" spans="1:19" ht="14.5" customHeight="1">
      <c r="A4129" s="82" t="str">
        <f t="shared" si="64"/>
        <v>C6585</v>
      </c>
      <c r="B4129" s="410" t="s">
        <v>7263</v>
      </c>
      <c r="C4129" s="410" t="s">
        <v>7264</v>
      </c>
      <c r="D4129" s="410" t="s">
        <v>2386</v>
      </c>
      <c r="E4129" s="410" t="s">
        <v>7265</v>
      </c>
      <c r="F4129" s="410" t="s">
        <v>7266</v>
      </c>
      <c r="G4129" s="416">
        <v>44470</v>
      </c>
      <c r="H4129" s="410" t="s">
        <v>606</v>
      </c>
      <c r="I4129" s="417">
        <v>20</v>
      </c>
      <c r="J4129" s="417">
        <v>11</v>
      </c>
      <c r="K4129" s="417">
        <v>0</v>
      </c>
      <c r="L4129" s="417">
        <v>10</v>
      </c>
      <c r="M4129" s="410"/>
      <c r="N4129" s="410" t="s">
        <v>116</v>
      </c>
      <c r="O4129" s="85"/>
      <c r="P4129" s="85"/>
      <c r="Q4129" s="85"/>
      <c r="R4129" s="85"/>
      <c r="S4129" s="85" t="s">
        <v>1768</v>
      </c>
    </row>
    <row r="4130" spans="1:19" ht="14.5" customHeight="1">
      <c r="A4130" s="103" t="str">
        <f t="shared" si="64"/>
        <v>C6585</v>
      </c>
      <c r="B4130" s="414" t="s">
        <v>7263</v>
      </c>
      <c r="C4130" s="414" t="s">
        <v>7264</v>
      </c>
      <c r="D4130" s="414" t="s">
        <v>2386</v>
      </c>
      <c r="E4130" s="414" t="s">
        <v>7265</v>
      </c>
      <c r="F4130" s="414" t="s">
        <v>7266</v>
      </c>
      <c r="G4130" s="418">
        <v>44470</v>
      </c>
      <c r="H4130" s="414" t="s">
        <v>606</v>
      </c>
      <c r="I4130" s="419">
        <v>0</v>
      </c>
      <c r="J4130" s="419">
        <v>20</v>
      </c>
      <c r="K4130" s="419">
        <v>11</v>
      </c>
      <c r="L4130" s="419">
        <v>10</v>
      </c>
      <c r="M4130" s="414"/>
      <c r="N4130" s="414" t="s">
        <v>116</v>
      </c>
      <c r="O4130" s="103"/>
      <c r="P4130" s="103"/>
      <c r="Q4130" s="103"/>
      <c r="R4130" s="103"/>
      <c r="S4130" s="103" t="s">
        <v>1768</v>
      </c>
    </row>
    <row r="4131" spans="1:19" ht="14.5" customHeight="1">
      <c r="A4131" s="82" t="str">
        <f t="shared" si="64"/>
        <v>C6611</v>
      </c>
      <c r="B4131" s="410" t="s">
        <v>7267</v>
      </c>
      <c r="C4131" s="410" t="s">
        <v>7268</v>
      </c>
      <c r="D4131" s="410" t="s">
        <v>1813</v>
      </c>
      <c r="E4131" s="410" t="s">
        <v>7269</v>
      </c>
      <c r="F4131" s="410" t="s">
        <v>7270</v>
      </c>
      <c r="G4131" s="416">
        <v>45658</v>
      </c>
      <c r="H4131" s="410" t="s">
        <v>606</v>
      </c>
      <c r="I4131" s="417">
        <v>10</v>
      </c>
      <c r="J4131" s="417">
        <v>15</v>
      </c>
      <c r="K4131" s="417">
        <v>30</v>
      </c>
      <c r="L4131" s="417">
        <v>60</v>
      </c>
      <c r="M4131" s="410"/>
      <c r="N4131" s="410" t="s">
        <v>1778</v>
      </c>
      <c r="O4131" s="85" t="s">
        <v>1882</v>
      </c>
      <c r="P4131" s="85"/>
      <c r="Q4131" s="85" t="s">
        <v>1882</v>
      </c>
      <c r="R4131" s="85" t="s">
        <v>1883</v>
      </c>
      <c r="S4131" s="85" t="s">
        <v>1768</v>
      </c>
    </row>
    <row r="4132" spans="1:19" ht="14.5" customHeight="1">
      <c r="A4132" s="103" t="str">
        <f t="shared" si="64"/>
        <v>C6611</v>
      </c>
      <c r="B4132" s="414" t="s">
        <v>7267</v>
      </c>
      <c r="C4132" s="414" t="s">
        <v>7268</v>
      </c>
      <c r="D4132" s="414" t="s">
        <v>1813</v>
      </c>
      <c r="E4132" s="414" t="s">
        <v>7269</v>
      </c>
      <c r="F4132" s="414" t="s">
        <v>7270</v>
      </c>
      <c r="G4132" s="418">
        <v>45658</v>
      </c>
      <c r="H4132" s="414" t="s">
        <v>606</v>
      </c>
      <c r="I4132" s="419">
        <v>30</v>
      </c>
      <c r="J4132" s="419">
        <v>10</v>
      </c>
      <c r="K4132" s="419">
        <v>15</v>
      </c>
      <c r="L4132" s="419">
        <v>60</v>
      </c>
      <c r="M4132" s="414"/>
      <c r="N4132" s="414" t="s">
        <v>1778</v>
      </c>
      <c r="O4132" s="103" t="s">
        <v>1882</v>
      </c>
      <c r="P4132" s="103"/>
      <c r="Q4132" s="103" t="s">
        <v>1882</v>
      </c>
      <c r="R4132" s="103" t="s">
        <v>1883</v>
      </c>
      <c r="S4132" s="103" t="s">
        <v>1768</v>
      </c>
    </row>
    <row r="4133" spans="1:19" ht="14.5" customHeight="1">
      <c r="A4133" s="82" t="str">
        <f t="shared" si="64"/>
        <v>C6621</v>
      </c>
      <c r="B4133" s="410" t="s">
        <v>7271</v>
      </c>
      <c r="C4133" s="410" t="s">
        <v>7272</v>
      </c>
      <c r="D4133" s="410" t="s">
        <v>1844</v>
      </c>
      <c r="E4133" s="410" t="s">
        <v>7273</v>
      </c>
      <c r="F4133" s="410" t="s">
        <v>7274</v>
      </c>
      <c r="G4133" s="416">
        <v>44166</v>
      </c>
      <c r="H4133" s="410" t="s">
        <v>606</v>
      </c>
      <c r="I4133" s="417">
        <v>48</v>
      </c>
      <c r="J4133" s="417">
        <v>26</v>
      </c>
      <c r="K4133" s="417">
        <v>36</v>
      </c>
      <c r="L4133" s="417">
        <v>400</v>
      </c>
      <c r="M4133" s="410"/>
      <c r="N4133" s="410" t="s">
        <v>116</v>
      </c>
      <c r="O4133" s="85"/>
      <c r="P4133" s="85"/>
      <c r="Q4133" s="85"/>
      <c r="R4133" s="85"/>
      <c r="S4133" s="85" t="s">
        <v>1768</v>
      </c>
    </row>
    <row r="4134" spans="1:19" ht="14.5" customHeight="1">
      <c r="A4134" s="103" t="str">
        <f t="shared" si="64"/>
        <v>C6621</v>
      </c>
      <c r="B4134" s="414" t="s">
        <v>7271</v>
      </c>
      <c r="C4134" s="414" t="s">
        <v>7272</v>
      </c>
      <c r="D4134" s="414" t="s">
        <v>1844</v>
      </c>
      <c r="E4134" s="414" t="s">
        <v>7273</v>
      </c>
      <c r="F4134" s="414" t="s">
        <v>7274</v>
      </c>
      <c r="G4134" s="418">
        <v>44166</v>
      </c>
      <c r="H4134" s="414" t="s">
        <v>606</v>
      </c>
      <c r="I4134" s="419">
        <v>36</v>
      </c>
      <c r="J4134" s="419">
        <v>48</v>
      </c>
      <c r="K4134" s="419">
        <v>26</v>
      </c>
      <c r="L4134" s="419">
        <v>400</v>
      </c>
      <c r="M4134" s="414"/>
      <c r="N4134" s="414" t="s">
        <v>116</v>
      </c>
      <c r="O4134" s="103"/>
      <c r="P4134" s="103"/>
      <c r="Q4134" s="103"/>
      <c r="R4134" s="103"/>
      <c r="S4134" s="103" t="s">
        <v>1768</v>
      </c>
    </row>
    <row r="4135" spans="1:19" ht="14.5" customHeight="1">
      <c r="A4135" s="82" t="str">
        <f t="shared" si="64"/>
        <v>C6630</v>
      </c>
      <c r="B4135" s="432" t="s">
        <v>7275</v>
      </c>
      <c r="C4135" s="433" t="s">
        <v>7276</v>
      </c>
      <c r="D4135" s="422"/>
      <c r="E4135" s="422"/>
      <c r="F4135" s="422"/>
      <c r="G4135" s="422"/>
      <c r="H4135" s="422"/>
      <c r="I4135" s="423">
        <v>0</v>
      </c>
      <c r="J4135" s="423">
        <v>0</v>
      </c>
      <c r="K4135" s="423">
        <v>0</v>
      </c>
      <c r="L4135" s="412"/>
      <c r="M4135" s="412"/>
      <c r="N4135" s="412"/>
      <c r="O4135" s="85"/>
      <c r="P4135" s="85"/>
      <c r="Q4135" s="85"/>
      <c r="R4135" s="85"/>
      <c r="S4135" s="85"/>
    </row>
    <row r="4136" spans="1:19" ht="14.5" customHeight="1">
      <c r="A4136" s="103" t="str">
        <f t="shared" si="64"/>
        <v>C6630</v>
      </c>
      <c r="B4136" s="434" t="s">
        <v>7275</v>
      </c>
      <c r="C4136" s="435" t="s">
        <v>7276</v>
      </c>
      <c r="D4136" s="426"/>
      <c r="E4136" s="426"/>
      <c r="F4136" s="426"/>
      <c r="G4136" s="426"/>
      <c r="H4136" s="426"/>
      <c r="I4136" s="427">
        <v>0</v>
      </c>
      <c r="J4136" s="427">
        <v>0</v>
      </c>
      <c r="K4136" s="427">
        <v>0</v>
      </c>
      <c r="L4136" s="413"/>
      <c r="M4136" s="413"/>
      <c r="N4136" s="413"/>
      <c r="O4136" s="103"/>
      <c r="P4136" s="103"/>
      <c r="Q4136" s="103"/>
      <c r="R4136" s="103"/>
      <c r="S4136" s="103"/>
    </row>
    <row r="4137" spans="1:19" ht="14.5" customHeight="1">
      <c r="A4137" s="82" t="str">
        <f t="shared" si="64"/>
        <v>C6630</v>
      </c>
      <c r="B4137" s="410" t="s">
        <v>7277</v>
      </c>
      <c r="C4137" s="410" t="s">
        <v>7278</v>
      </c>
      <c r="D4137" s="410" t="s">
        <v>1813</v>
      </c>
      <c r="E4137" s="410" t="s">
        <v>7279</v>
      </c>
      <c r="F4137" s="410" t="s">
        <v>7280</v>
      </c>
      <c r="G4137" s="416">
        <v>42370</v>
      </c>
      <c r="H4137" s="410" t="s">
        <v>606</v>
      </c>
      <c r="I4137" s="417">
        <v>0</v>
      </c>
      <c r="J4137" s="417">
        <v>0</v>
      </c>
      <c r="K4137" s="417">
        <v>0</v>
      </c>
      <c r="L4137" s="417">
        <v>71</v>
      </c>
      <c r="M4137" s="410"/>
      <c r="N4137" s="410" t="s">
        <v>116</v>
      </c>
      <c r="O4137" s="85"/>
      <c r="P4137" s="85"/>
      <c r="Q4137" s="85"/>
      <c r="R4137" s="85"/>
      <c r="S4137" s="85" t="s">
        <v>1768</v>
      </c>
    </row>
    <row r="4138" spans="1:19" ht="14.5" customHeight="1">
      <c r="A4138" s="103" t="str">
        <f t="shared" si="64"/>
        <v>C6630</v>
      </c>
      <c r="B4138" s="414" t="s">
        <v>7277</v>
      </c>
      <c r="C4138" s="414" t="s">
        <v>7278</v>
      </c>
      <c r="D4138" s="414" t="s">
        <v>1813</v>
      </c>
      <c r="E4138" s="414" t="s">
        <v>7279</v>
      </c>
      <c r="F4138" s="414" t="s">
        <v>7280</v>
      </c>
      <c r="G4138" s="418">
        <v>42370</v>
      </c>
      <c r="H4138" s="414" t="s">
        <v>606</v>
      </c>
      <c r="I4138" s="419">
        <v>0</v>
      </c>
      <c r="J4138" s="419">
        <v>0</v>
      </c>
      <c r="K4138" s="419">
        <v>0</v>
      </c>
      <c r="L4138" s="419">
        <v>71</v>
      </c>
      <c r="M4138" s="414"/>
      <c r="N4138" s="414" t="s">
        <v>116</v>
      </c>
      <c r="O4138" s="103"/>
      <c r="P4138" s="103"/>
      <c r="Q4138" s="103"/>
      <c r="R4138" s="103"/>
      <c r="S4138" s="103" t="s">
        <v>1768</v>
      </c>
    </row>
    <row r="4139" spans="1:19" ht="14.5" customHeight="1">
      <c r="A4139" s="82" t="str">
        <f t="shared" si="64"/>
        <v>C6632</v>
      </c>
      <c r="B4139" s="410" t="s">
        <v>999</v>
      </c>
      <c r="C4139" s="410" t="s">
        <v>7281</v>
      </c>
      <c r="D4139" s="410" t="s">
        <v>1813</v>
      </c>
      <c r="E4139" s="410" t="s">
        <v>7282</v>
      </c>
      <c r="F4139" s="410" t="s">
        <v>7283</v>
      </c>
      <c r="G4139" s="416">
        <v>45658</v>
      </c>
      <c r="H4139" s="410" t="s">
        <v>606</v>
      </c>
      <c r="I4139" s="417">
        <v>12</v>
      </c>
      <c r="J4139" s="417">
        <v>8</v>
      </c>
      <c r="K4139" s="417">
        <v>3</v>
      </c>
      <c r="L4139" s="417">
        <v>4</v>
      </c>
      <c r="M4139" s="410"/>
      <c r="N4139" s="410" t="s">
        <v>4095</v>
      </c>
      <c r="O4139" s="85"/>
      <c r="P4139" s="85"/>
      <c r="Q4139" s="85"/>
      <c r="R4139" s="85"/>
      <c r="S4139" s="85" t="s">
        <v>1768</v>
      </c>
    </row>
    <row r="4140" spans="1:19" ht="14.5" customHeight="1">
      <c r="A4140" s="82" t="str">
        <f t="shared" si="64"/>
        <v>C6632</v>
      </c>
      <c r="B4140" s="410" t="s">
        <v>999</v>
      </c>
      <c r="C4140" s="410" t="s">
        <v>7281</v>
      </c>
      <c r="D4140" s="410" t="s">
        <v>1813</v>
      </c>
      <c r="E4140" s="410" t="s">
        <v>7284</v>
      </c>
      <c r="F4140" s="410" t="s">
        <v>7285</v>
      </c>
      <c r="G4140" s="416">
        <v>45658</v>
      </c>
      <c r="H4140" s="410" t="s">
        <v>606</v>
      </c>
      <c r="I4140" s="417">
        <v>12</v>
      </c>
      <c r="J4140" s="417">
        <v>8</v>
      </c>
      <c r="K4140" s="417">
        <v>3</v>
      </c>
      <c r="L4140" s="417">
        <v>4</v>
      </c>
      <c r="M4140" s="410"/>
      <c r="N4140" s="410" t="s">
        <v>4095</v>
      </c>
      <c r="O4140" s="85"/>
      <c r="P4140" s="85"/>
      <c r="Q4140" s="85"/>
      <c r="R4140" s="85"/>
      <c r="S4140" s="85" t="s">
        <v>1768</v>
      </c>
    </row>
    <row r="4141" spans="1:19" ht="14.5" customHeight="1">
      <c r="A4141" s="82" t="str">
        <f t="shared" si="64"/>
        <v>C6632</v>
      </c>
      <c r="B4141" s="410" t="s">
        <v>999</v>
      </c>
      <c r="C4141" s="410" t="s">
        <v>7281</v>
      </c>
      <c r="D4141" s="410" t="s">
        <v>1813</v>
      </c>
      <c r="E4141" s="410" t="s">
        <v>7286</v>
      </c>
      <c r="F4141" s="410" t="s">
        <v>7287</v>
      </c>
      <c r="G4141" s="416">
        <v>45658</v>
      </c>
      <c r="H4141" s="410" t="s">
        <v>606</v>
      </c>
      <c r="I4141" s="417">
        <v>12</v>
      </c>
      <c r="J4141" s="417">
        <v>8</v>
      </c>
      <c r="K4141" s="417">
        <v>3</v>
      </c>
      <c r="L4141" s="417">
        <v>4</v>
      </c>
      <c r="M4141" s="410"/>
      <c r="N4141" s="410" t="s">
        <v>4095</v>
      </c>
      <c r="O4141" s="85"/>
      <c r="P4141" s="85"/>
      <c r="Q4141" s="85"/>
      <c r="R4141" s="85"/>
      <c r="S4141" s="85" t="s">
        <v>1768</v>
      </c>
    </row>
    <row r="4142" spans="1:19" ht="14.5" customHeight="1">
      <c r="A4142" s="82" t="str">
        <f t="shared" si="64"/>
        <v>C6632</v>
      </c>
      <c r="B4142" s="410" t="s">
        <v>999</v>
      </c>
      <c r="C4142" s="410" t="s">
        <v>7281</v>
      </c>
      <c r="D4142" s="410" t="s">
        <v>1813</v>
      </c>
      <c r="E4142" s="410" t="s">
        <v>7288</v>
      </c>
      <c r="F4142" s="410" t="s">
        <v>7289</v>
      </c>
      <c r="G4142" s="416">
        <v>45658</v>
      </c>
      <c r="H4142" s="410" t="s">
        <v>606</v>
      </c>
      <c r="I4142" s="417">
        <v>12</v>
      </c>
      <c r="J4142" s="417">
        <v>8</v>
      </c>
      <c r="K4142" s="417">
        <v>3</v>
      </c>
      <c r="L4142" s="417">
        <v>4</v>
      </c>
      <c r="M4142" s="410"/>
      <c r="N4142" s="410" t="s">
        <v>4095</v>
      </c>
      <c r="O4142" s="85"/>
      <c r="P4142" s="85"/>
      <c r="Q4142" s="85"/>
      <c r="R4142" s="85"/>
      <c r="S4142" s="85" t="s">
        <v>1768</v>
      </c>
    </row>
    <row r="4143" spans="1:19" ht="14.5" customHeight="1">
      <c r="A4143" s="82" t="str">
        <f t="shared" si="64"/>
        <v>C6632</v>
      </c>
      <c r="B4143" s="410" t="s">
        <v>999</v>
      </c>
      <c r="C4143" s="410" t="s">
        <v>7281</v>
      </c>
      <c r="D4143" s="410" t="s">
        <v>1813</v>
      </c>
      <c r="E4143" s="410" t="s">
        <v>7290</v>
      </c>
      <c r="F4143" s="410" t="s">
        <v>7291</v>
      </c>
      <c r="G4143" s="416">
        <v>45658</v>
      </c>
      <c r="H4143" s="410" t="s">
        <v>606</v>
      </c>
      <c r="I4143" s="417">
        <v>12</v>
      </c>
      <c r="J4143" s="417">
        <v>8</v>
      </c>
      <c r="K4143" s="417">
        <v>3</v>
      </c>
      <c r="L4143" s="417">
        <v>4</v>
      </c>
      <c r="M4143" s="410"/>
      <c r="N4143" s="410" t="s">
        <v>4095</v>
      </c>
      <c r="O4143" s="85"/>
      <c r="P4143" s="85"/>
      <c r="Q4143" s="85"/>
      <c r="R4143" s="85"/>
      <c r="S4143" s="85" t="s">
        <v>1768</v>
      </c>
    </row>
    <row r="4144" spans="1:19" ht="14.5" customHeight="1">
      <c r="A4144" s="82" t="str">
        <f t="shared" si="64"/>
        <v>C6632</v>
      </c>
      <c r="B4144" s="410" t="s">
        <v>999</v>
      </c>
      <c r="C4144" s="410" t="s">
        <v>7281</v>
      </c>
      <c r="D4144" s="410" t="s">
        <v>1813</v>
      </c>
      <c r="E4144" s="410" t="s">
        <v>7292</v>
      </c>
      <c r="F4144" s="410" t="s">
        <v>7293</v>
      </c>
      <c r="G4144" s="416">
        <v>45658</v>
      </c>
      <c r="H4144" s="410" t="s">
        <v>606</v>
      </c>
      <c r="I4144" s="417">
        <v>12</v>
      </c>
      <c r="J4144" s="417">
        <v>8</v>
      </c>
      <c r="K4144" s="417">
        <v>3</v>
      </c>
      <c r="L4144" s="417">
        <v>4</v>
      </c>
      <c r="M4144" s="410"/>
      <c r="N4144" s="410" t="s">
        <v>4095</v>
      </c>
      <c r="O4144" s="85"/>
      <c r="P4144" s="85"/>
      <c r="Q4144" s="85"/>
      <c r="R4144" s="85"/>
      <c r="S4144" s="85" t="s">
        <v>1768</v>
      </c>
    </row>
    <row r="4145" spans="1:19" ht="14.5" customHeight="1">
      <c r="A4145" s="82" t="str">
        <f t="shared" si="64"/>
        <v>C6632</v>
      </c>
      <c r="B4145" s="410" t="s">
        <v>999</v>
      </c>
      <c r="C4145" s="410" t="s">
        <v>7281</v>
      </c>
      <c r="D4145" s="410" t="s">
        <v>1813</v>
      </c>
      <c r="E4145" s="410" t="s">
        <v>7294</v>
      </c>
      <c r="F4145" s="410" t="s">
        <v>7295</v>
      </c>
      <c r="G4145" s="416">
        <v>45658</v>
      </c>
      <c r="H4145" s="410" t="s">
        <v>606</v>
      </c>
      <c r="I4145" s="417">
        <v>12</v>
      </c>
      <c r="J4145" s="417">
        <v>8</v>
      </c>
      <c r="K4145" s="417">
        <v>3</v>
      </c>
      <c r="L4145" s="417">
        <v>4</v>
      </c>
      <c r="M4145" s="410"/>
      <c r="N4145" s="410" t="s">
        <v>4095</v>
      </c>
      <c r="O4145" s="85"/>
      <c r="P4145" s="85"/>
      <c r="Q4145" s="85"/>
      <c r="R4145" s="85"/>
      <c r="S4145" s="85" t="s">
        <v>1768</v>
      </c>
    </row>
    <row r="4146" spans="1:19" ht="14.5" customHeight="1">
      <c r="A4146" s="82" t="str">
        <f t="shared" si="64"/>
        <v>C6632</v>
      </c>
      <c r="B4146" s="410" t="s">
        <v>999</v>
      </c>
      <c r="C4146" s="410" t="s">
        <v>7281</v>
      </c>
      <c r="D4146" s="410" t="s">
        <v>1813</v>
      </c>
      <c r="E4146" s="410" t="s">
        <v>7296</v>
      </c>
      <c r="F4146" s="410" t="s">
        <v>7297</v>
      </c>
      <c r="G4146" s="416">
        <v>45658</v>
      </c>
      <c r="H4146" s="410" t="s">
        <v>606</v>
      </c>
      <c r="I4146" s="417">
        <v>12</v>
      </c>
      <c r="J4146" s="417">
        <v>8</v>
      </c>
      <c r="K4146" s="417">
        <v>3</v>
      </c>
      <c r="L4146" s="417">
        <v>4</v>
      </c>
      <c r="M4146" s="410"/>
      <c r="N4146" s="410" t="s">
        <v>4095</v>
      </c>
      <c r="O4146" s="85"/>
      <c r="P4146" s="85"/>
      <c r="Q4146" s="85"/>
      <c r="R4146" s="85"/>
      <c r="S4146" s="85" t="s">
        <v>1768</v>
      </c>
    </row>
    <row r="4147" spans="1:19" ht="14.5" customHeight="1">
      <c r="A4147" s="82" t="str">
        <f t="shared" si="64"/>
        <v>C6632</v>
      </c>
      <c r="B4147" s="410" t="s">
        <v>999</v>
      </c>
      <c r="C4147" s="410" t="s">
        <v>7281</v>
      </c>
      <c r="D4147" s="410" t="s">
        <v>1813</v>
      </c>
      <c r="E4147" s="410" t="s">
        <v>7298</v>
      </c>
      <c r="F4147" s="410" t="s">
        <v>7299</v>
      </c>
      <c r="G4147" s="416">
        <v>45658</v>
      </c>
      <c r="H4147" s="410" t="s">
        <v>606</v>
      </c>
      <c r="I4147" s="417">
        <v>12</v>
      </c>
      <c r="J4147" s="417">
        <v>8</v>
      </c>
      <c r="K4147" s="417">
        <v>3</v>
      </c>
      <c r="L4147" s="417">
        <v>4</v>
      </c>
      <c r="M4147" s="410"/>
      <c r="N4147" s="410" t="s">
        <v>4095</v>
      </c>
      <c r="O4147" s="85"/>
      <c r="P4147" s="85"/>
      <c r="Q4147" s="85"/>
      <c r="R4147" s="85"/>
      <c r="S4147" s="85" t="s">
        <v>1768</v>
      </c>
    </row>
    <row r="4148" spans="1:19" ht="14.5" customHeight="1">
      <c r="A4148" s="82" t="str">
        <f t="shared" si="64"/>
        <v>C6632</v>
      </c>
      <c r="B4148" s="410" t="s">
        <v>999</v>
      </c>
      <c r="C4148" s="410" t="s">
        <v>7281</v>
      </c>
      <c r="D4148" s="410" t="s">
        <v>1813</v>
      </c>
      <c r="E4148" s="410" t="s">
        <v>7300</v>
      </c>
      <c r="F4148" s="410" t="s">
        <v>7301</v>
      </c>
      <c r="G4148" s="416">
        <v>45658</v>
      </c>
      <c r="H4148" s="410" t="s">
        <v>606</v>
      </c>
      <c r="I4148" s="417">
        <v>12</v>
      </c>
      <c r="J4148" s="417">
        <v>8</v>
      </c>
      <c r="K4148" s="417">
        <v>3</v>
      </c>
      <c r="L4148" s="417">
        <v>4</v>
      </c>
      <c r="M4148" s="410"/>
      <c r="N4148" s="410" t="s">
        <v>4095</v>
      </c>
      <c r="O4148" s="85"/>
      <c r="P4148" s="85"/>
      <c r="Q4148" s="85"/>
      <c r="R4148" s="85"/>
      <c r="S4148" s="85" t="s">
        <v>1768</v>
      </c>
    </row>
    <row r="4149" spans="1:19" ht="14.5" customHeight="1">
      <c r="A4149" s="82" t="str">
        <f t="shared" si="64"/>
        <v>C6632</v>
      </c>
      <c r="B4149" s="410" t="s">
        <v>999</v>
      </c>
      <c r="C4149" s="410" t="s">
        <v>7281</v>
      </c>
      <c r="D4149" s="410" t="s">
        <v>1813</v>
      </c>
      <c r="E4149" s="410" t="s">
        <v>7302</v>
      </c>
      <c r="F4149" s="410" t="s">
        <v>7303</v>
      </c>
      <c r="G4149" s="416">
        <v>45658</v>
      </c>
      <c r="H4149" s="410" t="s">
        <v>606</v>
      </c>
      <c r="I4149" s="417">
        <v>12</v>
      </c>
      <c r="J4149" s="417">
        <v>8</v>
      </c>
      <c r="K4149" s="417">
        <v>3</v>
      </c>
      <c r="L4149" s="417">
        <v>4</v>
      </c>
      <c r="M4149" s="410"/>
      <c r="N4149" s="410" t="s">
        <v>4095</v>
      </c>
      <c r="O4149" s="85"/>
      <c r="P4149" s="85"/>
      <c r="Q4149" s="85"/>
      <c r="R4149" s="85"/>
      <c r="S4149" s="85" t="s">
        <v>1768</v>
      </c>
    </row>
    <row r="4150" spans="1:19" ht="14.5" customHeight="1">
      <c r="A4150" s="82" t="str">
        <f t="shared" si="64"/>
        <v>C6632</v>
      </c>
      <c r="B4150" s="410" t="s">
        <v>999</v>
      </c>
      <c r="C4150" s="410" t="s">
        <v>7281</v>
      </c>
      <c r="D4150" s="410" t="s">
        <v>1813</v>
      </c>
      <c r="E4150" s="410" t="s">
        <v>7304</v>
      </c>
      <c r="F4150" s="410" t="s">
        <v>7305</v>
      </c>
      <c r="G4150" s="416">
        <v>45658</v>
      </c>
      <c r="H4150" s="410" t="s">
        <v>606</v>
      </c>
      <c r="I4150" s="417">
        <v>12</v>
      </c>
      <c r="J4150" s="417">
        <v>8</v>
      </c>
      <c r="K4150" s="417">
        <v>3</v>
      </c>
      <c r="L4150" s="417">
        <v>4</v>
      </c>
      <c r="M4150" s="410"/>
      <c r="N4150" s="410" t="s">
        <v>4095</v>
      </c>
      <c r="O4150" s="85"/>
      <c r="P4150" s="85"/>
      <c r="Q4150" s="85"/>
      <c r="R4150" s="85"/>
      <c r="S4150" s="85" t="s">
        <v>1768</v>
      </c>
    </row>
    <row r="4151" spans="1:19" ht="14.5" customHeight="1">
      <c r="A4151" s="82" t="str">
        <f t="shared" si="64"/>
        <v>C6632</v>
      </c>
      <c r="B4151" s="410" t="s">
        <v>999</v>
      </c>
      <c r="C4151" s="410" t="s">
        <v>7281</v>
      </c>
      <c r="D4151" s="410" t="s">
        <v>1813</v>
      </c>
      <c r="E4151" s="410" t="s">
        <v>7306</v>
      </c>
      <c r="F4151" s="410" t="s">
        <v>7307</v>
      </c>
      <c r="G4151" s="416">
        <v>45658</v>
      </c>
      <c r="H4151" s="410" t="s">
        <v>606</v>
      </c>
      <c r="I4151" s="417">
        <v>12</v>
      </c>
      <c r="J4151" s="417">
        <v>8</v>
      </c>
      <c r="K4151" s="417">
        <v>3</v>
      </c>
      <c r="L4151" s="417">
        <v>4</v>
      </c>
      <c r="M4151" s="410"/>
      <c r="N4151" s="410" t="s">
        <v>4095</v>
      </c>
      <c r="O4151" s="85"/>
      <c r="P4151" s="85"/>
      <c r="Q4151" s="85"/>
      <c r="R4151" s="85"/>
      <c r="S4151" s="85" t="s">
        <v>1768</v>
      </c>
    </row>
    <row r="4152" spans="1:19" ht="14.5" customHeight="1">
      <c r="A4152" s="82" t="str">
        <f t="shared" si="64"/>
        <v>C6632</v>
      </c>
      <c r="B4152" s="410" t="s">
        <v>999</v>
      </c>
      <c r="C4152" s="410" t="s">
        <v>7281</v>
      </c>
      <c r="D4152" s="410" t="s">
        <v>1813</v>
      </c>
      <c r="E4152" s="410" t="s">
        <v>7308</v>
      </c>
      <c r="F4152" s="410" t="s">
        <v>7309</v>
      </c>
      <c r="G4152" s="416">
        <v>45658</v>
      </c>
      <c r="H4152" s="410" t="s">
        <v>606</v>
      </c>
      <c r="I4152" s="417">
        <v>12</v>
      </c>
      <c r="J4152" s="417">
        <v>8</v>
      </c>
      <c r="K4152" s="417">
        <v>3</v>
      </c>
      <c r="L4152" s="417">
        <v>4</v>
      </c>
      <c r="M4152" s="410"/>
      <c r="N4152" s="410" t="s">
        <v>4095</v>
      </c>
      <c r="O4152" s="85"/>
      <c r="P4152" s="85"/>
      <c r="Q4152" s="85"/>
      <c r="R4152" s="85"/>
      <c r="S4152" s="85" t="s">
        <v>1768</v>
      </c>
    </row>
    <row r="4153" spans="1:19" ht="14.5" customHeight="1">
      <c r="A4153" s="82" t="str">
        <f t="shared" si="64"/>
        <v>C6632</v>
      </c>
      <c r="B4153" s="410" t="s">
        <v>999</v>
      </c>
      <c r="C4153" s="410" t="s">
        <v>7281</v>
      </c>
      <c r="D4153" s="410" t="s">
        <v>1813</v>
      </c>
      <c r="E4153" s="410" t="s">
        <v>7310</v>
      </c>
      <c r="F4153" s="410" t="s">
        <v>7311</v>
      </c>
      <c r="G4153" s="416">
        <v>45658</v>
      </c>
      <c r="H4153" s="410" t="s">
        <v>606</v>
      </c>
      <c r="I4153" s="417">
        <v>12</v>
      </c>
      <c r="J4153" s="417">
        <v>8</v>
      </c>
      <c r="K4153" s="417">
        <v>3</v>
      </c>
      <c r="L4153" s="417">
        <v>4</v>
      </c>
      <c r="M4153" s="410"/>
      <c r="N4153" s="410" t="s">
        <v>4095</v>
      </c>
      <c r="O4153" s="85"/>
      <c r="P4153" s="85"/>
      <c r="Q4153" s="85"/>
      <c r="R4153" s="85"/>
      <c r="S4153" s="85" t="s">
        <v>1768</v>
      </c>
    </row>
    <row r="4154" spans="1:19" ht="14.5" customHeight="1">
      <c r="A4154" s="82" t="str">
        <f t="shared" si="64"/>
        <v>C6632</v>
      </c>
      <c r="B4154" s="410" t="s">
        <v>999</v>
      </c>
      <c r="C4154" s="410" t="s">
        <v>7281</v>
      </c>
      <c r="D4154" s="410" t="s">
        <v>1813</v>
      </c>
      <c r="E4154" s="410" t="s">
        <v>7312</v>
      </c>
      <c r="F4154" s="410" t="s">
        <v>7313</v>
      </c>
      <c r="G4154" s="416">
        <v>45658</v>
      </c>
      <c r="H4154" s="410" t="s">
        <v>606</v>
      </c>
      <c r="I4154" s="417">
        <v>12</v>
      </c>
      <c r="J4154" s="417">
        <v>8</v>
      </c>
      <c r="K4154" s="417">
        <v>3</v>
      </c>
      <c r="L4154" s="417">
        <v>4</v>
      </c>
      <c r="M4154" s="410"/>
      <c r="N4154" s="410" t="s">
        <v>4095</v>
      </c>
      <c r="O4154" s="85"/>
      <c r="P4154" s="85"/>
      <c r="Q4154" s="85"/>
      <c r="R4154" s="85"/>
      <c r="S4154" s="85" t="s">
        <v>1768</v>
      </c>
    </row>
    <row r="4155" spans="1:19" ht="14.5" customHeight="1">
      <c r="A4155" s="82" t="str">
        <f t="shared" si="64"/>
        <v>C6632</v>
      </c>
      <c r="B4155" s="410" t="s">
        <v>999</v>
      </c>
      <c r="C4155" s="410" t="s">
        <v>7281</v>
      </c>
      <c r="D4155" s="410" t="s">
        <v>1813</v>
      </c>
      <c r="E4155" s="410" t="s">
        <v>7314</v>
      </c>
      <c r="F4155" s="410" t="s">
        <v>7315</v>
      </c>
      <c r="G4155" s="416">
        <v>45658</v>
      </c>
      <c r="H4155" s="410" t="s">
        <v>606</v>
      </c>
      <c r="I4155" s="417">
        <v>12</v>
      </c>
      <c r="J4155" s="417">
        <v>8</v>
      </c>
      <c r="K4155" s="417">
        <v>3</v>
      </c>
      <c r="L4155" s="417">
        <v>4</v>
      </c>
      <c r="M4155" s="410"/>
      <c r="N4155" s="410" t="s">
        <v>4095</v>
      </c>
      <c r="O4155" s="85"/>
      <c r="P4155" s="85"/>
      <c r="Q4155" s="85"/>
      <c r="R4155" s="85"/>
      <c r="S4155" s="85" t="s">
        <v>1768</v>
      </c>
    </row>
    <row r="4156" spans="1:19" ht="14.5" customHeight="1">
      <c r="A4156" s="103" t="str">
        <f t="shared" si="64"/>
        <v>C6632</v>
      </c>
      <c r="B4156" s="414" t="s">
        <v>999</v>
      </c>
      <c r="C4156" s="414" t="s">
        <v>7281</v>
      </c>
      <c r="D4156" s="414" t="s">
        <v>1813</v>
      </c>
      <c r="E4156" s="414" t="s">
        <v>7282</v>
      </c>
      <c r="F4156" s="414" t="s">
        <v>7283</v>
      </c>
      <c r="G4156" s="418">
        <v>45658</v>
      </c>
      <c r="H4156" s="414" t="s">
        <v>606</v>
      </c>
      <c r="I4156" s="419">
        <v>3</v>
      </c>
      <c r="J4156" s="419">
        <v>12</v>
      </c>
      <c r="K4156" s="419">
        <v>8</v>
      </c>
      <c r="L4156" s="419">
        <v>4</v>
      </c>
      <c r="M4156" s="414"/>
      <c r="N4156" s="414" t="s">
        <v>4095</v>
      </c>
      <c r="O4156" s="103"/>
      <c r="P4156" s="103"/>
      <c r="Q4156" s="103"/>
      <c r="R4156" s="103"/>
      <c r="S4156" s="103" t="s">
        <v>1768</v>
      </c>
    </row>
    <row r="4157" spans="1:19" ht="14.5" customHeight="1">
      <c r="A4157" s="103" t="str">
        <f t="shared" si="64"/>
        <v>C6632</v>
      </c>
      <c r="B4157" s="414" t="s">
        <v>999</v>
      </c>
      <c r="C4157" s="414" t="s">
        <v>7281</v>
      </c>
      <c r="D4157" s="414" t="s">
        <v>1813</v>
      </c>
      <c r="E4157" s="414" t="s">
        <v>7284</v>
      </c>
      <c r="F4157" s="414" t="s">
        <v>7285</v>
      </c>
      <c r="G4157" s="418">
        <v>45658</v>
      </c>
      <c r="H4157" s="414" t="s">
        <v>606</v>
      </c>
      <c r="I4157" s="419">
        <v>3</v>
      </c>
      <c r="J4157" s="419">
        <v>12</v>
      </c>
      <c r="K4157" s="419">
        <v>8</v>
      </c>
      <c r="L4157" s="419">
        <v>4</v>
      </c>
      <c r="M4157" s="414"/>
      <c r="N4157" s="414" t="s">
        <v>4095</v>
      </c>
      <c r="O4157" s="103"/>
      <c r="P4157" s="103"/>
      <c r="Q4157" s="103"/>
      <c r="R4157" s="103"/>
      <c r="S4157" s="103" t="s">
        <v>1768</v>
      </c>
    </row>
    <row r="4158" spans="1:19" ht="14.5" customHeight="1">
      <c r="A4158" s="103" t="str">
        <f t="shared" si="64"/>
        <v>C6632</v>
      </c>
      <c r="B4158" s="414" t="s">
        <v>999</v>
      </c>
      <c r="C4158" s="414" t="s">
        <v>7281</v>
      </c>
      <c r="D4158" s="414" t="s">
        <v>1813</v>
      </c>
      <c r="E4158" s="414" t="s">
        <v>7286</v>
      </c>
      <c r="F4158" s="414" t="s">
        <v>7287</v>
      </c>
      <c r="G4158" s="418">
        <v>45658</v>
      </c>
      <c r="H4158" s="414" t="s">
        <v>606</v>
      </c>
      <c r="I4158" s="419">
        <v>3</v>
      </c>
      <c r="J4158" s="419">
        <v>12</v>
      </c>
      <c r="K4158" s="419">
        <v>8</v>
      </c>
      <c r="L4158" s="419">
        <v>4</v>
      </c>
      <c r="M4158" s="414"/>
      <c r="N4158" s="414" t="s">
        <v>4095</v>
      </c>
      <c r="O4158" s="103"/>
      <c r="P4158" s="103"/>
      <c r="Q4158" s="103"/>
      <c r="R4158" s="103"/>
      <c r="S4158" s="103" t="s">
        <v>1768</v>
      </c>
    </row>
    <row r="4159" spans="1:19" ht="14.5" customHeight="1">
      <c r="A4159" s="103" t="str">
        <f t="shared" si="64"/>
        <v>C6632</v>
      </c>
      <c r="B4159" s="414" t="s">
        <v>999</v>
      </c>
      <c r="C4159" s="414" t="s">
        <v>7281</v>
      </c>
      <c r="D4159" s="414" t="s">
        <v>1813</v>
      </c>
      <c r="E4159" s="414" t="s">
        <v>7288</v>
      </c>
      <c r="F4159" s="414" t="s">
        <v>7289</v>
      </c>
      <c r="G4159" s="418">
        <v>45658</v>
      </c>
      <c r="H4159" s="414" t="s">
        <v>606</v>
      </c>
      <c r="I4159" s="419">
        <v>3</v>
      </c>
      <c r="J4159" s="419">
        <v>12</v>
      </c>
      <c r="K4159" s="419">
        <v>8</v>
      </c>
      <c r="L4159" s="419">
        <v>4</v>
      </c>
      <c r="M4159" s="414"/>
      <c r="N4159" s="414" t="s">
        <v>4095</v>
      </c>
      <c r="O4159" s="103"/>
      <c r="P4159" s="103"/>
      <c r="Q4159" s="103"/>
      <c r="R4159" s="103"/>
      <c r="S4159" s="103" t="s">
        <v>1768</v>
      </c>
    </row>
    <row r="4160" spans="1:19" ht="14.5" customHeight="1">
      <c r="A4160" s="103" t="str">
        <f t="shared" si="64"/>
        <v>C6632</v>
      </c>
      <c r="B4160" s="414" t="s">
        <v>999</v>
      </c>
      <c r="C4160" s="414" t="s">
        <v>7281</v>
      </c>
      <c r="D4160" s="414" t="s">
        <v>1813</v>
      </c>
      <c r="E4160" s="414" t="s">
        <v>7290</v>
      </c>
      <c r="F4160" s="414" t="s">
        <v>7291</v>
      </c>
      <c r="G4160" s="418">
        <v>45658</v>
      </c>
      <c r="H4160" s="414" t="s">
        <v>606</v>
      </c>
      <c r="I4160" s="419">
        <v>3</v>
      </c>
      <c r="J4160" s="419">
        <v>12</v>
      </c>
      <c r="K4160" s="419">
        <v>8</v>
      </c>
      <c r="L4160" s="419">
        <v>4</v>
      </c>
      <c r="M4160" s="414"/>
      <c r="N4160" s="414" t="s">
        <v>4095</v>
      </c>
      <c r="O4160" s="103"/>
      <c r="P4160" s="103"/>
      <c r="Q4160" s="103"/>
      <c r="R4160" s="103"/>
      <c r="S4160" s="103" t="s">
        <v>1768</v>
      </c>
    </row>
    <row r="4161" spans="1:19" ht="14.5" customHeight="1">
      <c r="A4161" s="103" t="str">
        <f t="shared" si="64"/>
        <v>C6632</v>
      </c>
      <c r="B4161" s="414" t="s">
        <v>999</v>
      </c>
      <c r="C4161" s="414" t="s">
        <v>7281</v>
      </c>
      <c r="D4161" s="414" t="s">
        <v>1813</v>
      </c>
      <c r="E4161" s="414" t="s">
        <v>7292</v>
      </c>
      <c r="F4161" s="414" t="s">
        <v>7293</v>
      </c>
      <c r="G4161" s="418">
        <v>45658</v>
      </c>
      <c r="H4161" s="414" t="s">
        <v>606</v>
      </c>
      <c r="I4161" s="419">
        <v>3</v>
      </c>
      <c r="J4161" s="419">
        <v>12</v>
      </c>
      <c r="K4161" s="419">
        <v>8</v>
      </c>
      <c r="L4161" s="419">
        <v>4</v>
      </c>
      <c r="M4161" s="414"/>
      <c r="N4161" s="414" t="s">
        <v>4095</v>
      </c>
      <c r="O4161" s="103"/>
      <c r="P4161" s="103"/>
      <c r="Q4161" s="103"/>
      <c r="R4161" s="103"/>
      <c r="S4161" s="103" t="s">
        <v>1768</v>
      </c>
    </row>
    <row r="4162" spans="1:19" ht="14.5" customHeight="1">
      <c r="A4162" s="103" t="str">
        <f t="shared" ref="A4162:A4225" si="65">LEFT(B4162,5)</f>
        <v>C6632</v>
      </c>
      <c r="B4162" s="414" t="s">
        <v>999</v>
      </c>
      <c r="C4162" s="414" t="s">
        <v>7281</v>
      </c>
      <c r="D4162" s="414" t="s">
        <v>1813</v>
      </c>
      <c r="E4162" s="414" t="s">
        <v>7294</v>
      </c>
      <c r="F4162" s="414" t="s">
        <v>7295</v>
      </c>
      <c r="G4162" s="418">
        <v>45658</v>
      </c>
      <c r="H4162" s="414" t="s">
        <v>606</v>
      </c>
      <c r="I4162" s="419">
        <v>3</v>
      </c>
      <c r="J4162" s="419">
        <v>12</v>
      </c>
      <c r="K4162" s="419">
        <v>8</v>
      </c>
      <c r="L4162" s="419">
        <v>4</v>
      </c>
      <c r="M4162" s="414"/>
      <c r="N4162" s="414" t="s">
        <v>4095</v>
      </c>
      <c r="O4162" s="103"/>
      <c r="P4162" s="103"/>
      <c r="Q4162" s="103"/>
      <c r="R4162" s="103"/>
      <c r="S4162" s="103" t="s">
        <v>1768</v>
      </c>
    </row>
    <row r="4163" spans="1:19" ht="14.5" customHeight="1">
      <c r="A4163" s="103" t="str">
        <f t="shared" si="65"/>
        <v>C6632</v>
      </c>
      <c r="B4163" s="414" t="s">
        <v>999</v>
      </c>
      <c r="C4163" s="414" t="s">
        <v>7281</v>
      </c>
      <c r="D4163" s="414" t="s">
        <v>1813</v>
      </c>
      <c r="E4163" s="414" t="s">
        <v>7296</v>
      </c>
      <c r="F4163" s="414" t="s">
        <v>7297</v>
      </c>
      <c r="G4163" s="418">
        <v>45658</v>
      </c>
      <c r="H4163" s="414" t="s">
        <v>606</v>
      </c>
      <c r="I4163" s="419">
        <v>3</v>
      </c>
      <c r="J4163" s="419">
        <v>12</v>
      </c>
      <c r="K4163" s="419">
        <v>8</v>
      </c>
      <c r="L4163" s="419">
        <v>4</v>
      </c>
      <c r="M4163" s="414"/>
      <c r="N4163" s="414" t="s">
        <v>4095</v>
      </c>
      <c r="O4163" s="103"/>
      <c r="P4163" s="103"/>
      <c r="Q4163" s="103"/>
      <c r="R4163" s="103"/>
      <c r="S4163" s="103" t="s">
        <v>1768</v>
      </c>
    </row>
    <row r="4164" spans="1:19" ht="14.5" customHeight="1">
      <c r="A4164" s="103" t="str">
        <f t="shared" si="65"/>
        <v>C6632</v>
      </c>
      <c r="B4164" s="414" t="s">
        <v>999</v>
      </c>
      <c r="C4164" s="414" t="s">
        <v>7281</v>
      </c>
      <c r="D4164" s="414" t="s">
        <v>1813</v>
      </c>
      <c r="E4164" s="414" t="s">
        <v>7298</v>
      </c>
      <c r="F4164" s="414" t="s">
        <v>7299</v>
      </c>
      <c r="G4164" s="418">
        <v>45658</v>
      </c>
      <c r="H4164" s="414" t="s">
        <v>606</v>
      </c>
      <c r="I4164" s="419">
        <v>3</v>
      </c>
      <c r="J4164" s="419">
        <v>12</v>
      </c>
      <c r="K4164" s="419">
        <v>8</v>
      </c>
      <c r="L4164" s="419">
        <v>4</v>
      </c>
      <c r="M4164" s="414"/>
      <c r="N4164" s="414" t="s">
        <v>4095</v>
      </c>
      <c r="O4164" s="103"/>
      <c r="P4164" s="103"/>
      <c r="Q4164" s="103"/>
      <c r="R4164" s="103"/>
      <c r="S4164" s="103" t="s">
        <v>1768</v>
      </c>
    </row>
    <row r="4165" spans="1:19" ht="14.5" customHeight="1">
      <c r="A4165" s="103" t="str">
        <f t="shared" si="65"/>
        <v>C6632</v>
      </c>
      <c r="B4165" s="414" t="s">
        <v>999</v>
      </c>
      <c r="C4165" s="414" t="s">
        <v>7281</v>
      </c>
      <c r="D4165" s="414" t="s">
        <v>1813</v>
      </c>
      <c r="E4165" s="414" t="s">
        <v>7300</v>
      </c>
      <c r="F4165" s="414" t="s">
        <v>7301</v>
      </c>
      <c r="G4165" s="418">
        <v>45658</v>
      </c>
      <c r="H4165" s="414" t="s">
        <v>606</v>
      </c>
      <c r="I4165" s="419">
        <v>3</v>
      </c>
      <c r="J4165" s="419">
        <v>12</v>
      </c>
      <c r="K4165" s="419">
        <v>8</v>
      </c>
      <c r="L4165" s="419">
        <v>4</v>
      </c>
      <c r="M4165" s="414"/>
      <c r="N4165" s="414" t="s">
        <v>4095</v>
      </c>
      <c r="O4165" s="103"/>
      <c r="P4165" s="103"/>
      <c r="Q4165" s="103"/>
      <c r="R4165" s="103"/>
      <c r="S4165" s="103" t="s">
        <v>1768</v>
      </c>
    </row>
    <row r="4166" spans="1:19" ht="14.5" customHeight="1">
      <c r="A4166" s="103" t="str">
        <f t="shared" si="65"/>
        <v>C6632</v>
      </c>
      <c r="B4166" s="414" t="s">
        <v>999</v>
      </c>
      <c r="C4166" s="414" t="s">
        <v>7281</v>
      </c>
      <c r="D4166" s="414" t="s">
        <v>1813</v>
      </c>
      <c r="E4166" s="414" t="s">
        <v>7302</v>
      </c>
      <c r="F4166" s="414" t="s">
        <v>7303</v>
      </c>
      <c r="G4166" s="418">
        <v>45658</v>
      </c>
      <c r="H4166" s="414" t="s">
        <v>606</v>
      </c>
      <c r="I4166" s="419">
        <v>3</v>
      </c>
      <c r="J4166" s="419">
        <v>12</v>
      </c>
      <c r="K4166" s="419">
        <v>8</v>
      </c>
      <c r="L4166" s="419">
        <v>4</v>
      </c>
      <c r="M4166" s="414"/>
      <c r="N4166" s="414" t="s">
        <v>4095</v>
      </c>
      <c r="O4166" s="103"/>
      <c r="P4166" s="103"/>
      <c r="Q4166" s="103"/>
      <c r="R4166" s="103"/>
      <c r="S4166" s="103" t="s">
        <v>1768</v>
      </c>
    </row>
    <row r="4167" spans="1:19" ht="14.5" customHeight="1">
      <c r="A4167" s="103" t="str">
        <f t="shared" si="65"/>
        <v>C6632</v>
      </c>
      <c r="B4167" s="414" t="s">
        <v>999</v>
      </c>
      <c r="C4167" s="414" t="s">
        <v>7281</v>
      </c>
      <c r="D4167" s="414" t="s">
        <v>1813</v>
      </c>
      <c r="E4167" s="414" t="s">
        <v>7304</v>
      </c>
      <c r="F4167" s="414" t="s">
        <v>7305</v>
      </c>
      <c r="G4167" s="418">
        <v>45658</v>
      </c>
      <c r="H4167" s="414" t="s">
        <v>606</v>
      </c>
      <c r="I4167" s="419">
        <v>3</v>
      </c>
      <c r="J4167" s="419">
        <v>12</v>
      </c>
      <c r="K4167" s="419">
        <v>8</v>
      </c>
      <c r="L4167" s="419">
        <v>4</v>
      </c>
      <c r="M4167" s="414"/>
      <c r="N4167" s="414" t="s">
        <v>4095</v>
      </c>
      <c r="O4167" s="103"/>
      <c r="P4167" s="103"/>
      <c r="Q4167" s="103"/>
      <c r="R4167" s="103"/>
      <c r="S4167" s="103" t="s">
        <v>1768</v>
      </c>
    </row>
    <row r="4168" spans="1:19" ht="14.5" customHeight="1">
      <c r="A4168" s="103" t="str">
        <f t="shared" si="65"/>
        <v>C6632</v>
      </c>
      <c r="B4168" s="414" t="s">
        <v>999</v>
      </c>
      <c r="C4168" s="414" t="s">
        <v>7281</v>
      </c>
      <c r="D4168" s="414" t="s">
        <v>1813</v>
      </c>
      <c r="E4168" s="414" t="s">
        <v>7306</v>
      </c>
      <c r="F4168" s="414" t="s">
        <v>7307</v>
      </c>
      <c r="G4168" s="418">
        <v>45658</v>
      </c>
      <c r="H4168" s="414" t="s">
        <v>606</v>
      </c>
      <c r="I4168" s="419">
        <v>3</v>
      </c>
      <c r="J4168" s="419">
        <v>12</v>
      </c>
      <c r="K4168" s="419">
        <v>8</v>
      </c>
      <c r="L4168" s="419">
        <v>4</v>
      </c>
      <c r="M4168" s="414"/>
      <c r="N4168" s="414" t="s">
        <v>4095</v>
      </c>
      <c r="O4168" s="103"/>
      <c r="P4168" s="103"/>
      <c r="Q4168" s="103"/>
      <c r="R4168" s="103"/>
      <c r="S4168" s="103" t="s">
        <v>1768</v>
      </c>
    </row>
    <row r="4169" spans="1:19" ht="14.5" customHeight="1">
      <c r="A4169" s="103" t="str">
        <f t="shared" si="65"/>
        <v>C6632</v>
      </c>
      <c r="B4169" s="414" t="s">
        <v>999</v>
      </c>
      <c r="C4169" s="414" t="s">
        <v>7281</v>
      </c>
      <c r="D4169" s="414" t="s">
        <v>1813</v>
      </c>
      <c r="E4169" s="414" t="s">
        <v>7308</v>
      </c>
      <c r="F4169" s="414" t="s">
        <v>7309</v>
      </c>
      <c r="G4169" s="418">
        <v>45658</v>
      </c>
      <c r="H4169" s="414" t="s">
        <v>606</v>
      </c>
      <c r="I4169" s="419">
        <v>3</v>
      </c>
      <c r="J4169" s="419">
        <v>12</v>
      </c>
      <c r="K4169" s="419">
        <v>8</v>
      </c>
      <c r="L4169" s="419">
        <v>4</v>
      </c>
      <c r="M4169" s="414"/>
      <c r="N4169" s="414" t="s">
        <v>4095</v>
      </c>
      <c r="O4169" s="103"/>
      <c r="P4169" s="103"/>
      <c r="Q4169" s="103"/>
      <c r="R4169" s="103"/>
      <c r="S4169" s="103" t="s">
        <v>1768</v>
      </c>
    </row>
    <row r="4170" spans="1:19" ht="14.5" customHeight="1">
      <c r="A4170" s="103" t="str">
        <f t="shared" si="65"/>
        <v>C6632</v>
      </c>
      <c r="B4170" s="414" t="s">
        <v>999</v>
      </c>
      <c r="C4170" s="414" t="s">
        <v>7281</v>
      </c>
      <c r="D4170" s="414" t="s">
        <v>1813</v>
      </c>
      <c r="E4170" s="414" t="s">
        <v>7310</v>
      </c>
      <c r="F4170" s="414" t="s">
        <v>7311</v>
      </c>
      <c r="G4170" s="418">
        <v>45658</v>
      </c>
      <c r="H4170" s="414" t="s">
        <v>606</v>
      </c>
      <c r="I4170" s="419">
        <v>3</v>
      </c>
      <c r="J4170" s="419">
        <v>12</v>
      </c>
      <c r="K4170" s="419">
        <v>8</v>
      </c>
      <c r="L4170" s="419">
        <v>4</v>
      </c>
      <c r="M4170" s="414"/>
      <c r="N4170" s="414" t="s">
        <v>4095</v>
      </c>
      <c r="O4170" s="103"/>
      <c r="P4170" s="103"/>
      <c r="Q4170" s="103"/>
      <c r="R4170" s="103"/>
      <c r="S4170" s="103" t="s">
        <v>1768</v>
      </c>
    </row>
    <row r="4171" spans="1:19" ht="14.5" customHeight="1">
      <c r="A4171" s="103" t="str">
        <f t="shared" si="65"/>
        <v>C6632</v>
      </c>
      <c r="B4171" s="414" t="s">
        <v>999</v>
      </c>
      <c r="C4171" s="414" t="s">
        <v>7281</v>
      </c>
      <c r="D4171" s="414" t="s">
        <v>1813</v>
      </c>
      <c r="E4171" s="414" t="s">
        <v>7312</v>
      </c>
      <c r="F4171" s="414" t="s">
        <v>7313</v>
      </c>
      <c r="G4171" s="418">
        <v>45658</v>
      </c>
      <c r="H4171" s="414" t="s">
        <v>606</v>
      </c>
      <c r="I4171" s="419">
        <v>3</v>
      </c>
      <c r="J4171" s="419">
        <v>12</v>
      </c>
      <c r="K4171" s="419">
        <v>8</v>
      </c>
      <c r="L4171" s="419">
        <v>4</v>
      </c>
      <c r="M4171" s="414"/>
      <c r="N4171" s="414" t="s">
        <v>4095</v>
      </c>
      <c r="O4171" s="103"/>
      <c r="P4171" s="103"/>
      <c r="Q4171" s="103"/>
      <c r="R4171" s="103"/>
      <c r="S4171" s="103" t="s">
        <v>1768</v>
      </c>
    </row>
    <row r="4172" spans="1:19" ht="14.5" customHeight="1">
      <c r="A4172" s="103" t="str">
        <f t="shared" si="65"/>
        <v>C6632</v>
      </c>
      <c r="B4172" s="414" t="s">
        <v>999</v>
      </c>
      <c r="C4172" s="414" t="s">
        <v>7281</v>
      </c>
      <c r="D4172" s="414" t="s">
        <v>1813</v>
      </c>
      <c r="E4172" s="414" t="s">
        <v>7314</v>
      </c>
      <c r="F4172" s="414" t="s">
        <v>7315</v>
      </c>
      <c r="G4172" s="418">
        <v>45658</v>
      </c>
      <c r="H4172" s="414" t="s">
        <v>606</v>
      </c>
      <c r="I4172" s="419">
        <v>3</v>
      </c>
      <c r="J4172" s="419">
        <v>12</v>
      </c>
      <c r="K4172" s="419">
        <v>8</v>
      </c>
      <c r="L4172" s="419">
        <v>4</v>
      </c>
      <c r="M4172" s="414"/>
      <c r="N4172" s="414" t="s">
        <v>4095</v>
      </c>
      <c r="O4172" s="103"/>
      <c r="P4172" s="103"/>
      <c r="Q4172" s="103"/>
      <c r="R4172" s="103"/>
      <c r="S4172" s="103" t="s">
        <v>1768</v>
      </c>
    </row>
    <row r="4173" spans="1:19" ht="14.5" customHeight="1">
      <c r="A4173" s="82" t="str">
        <f t="shared" si="65"/>
        <v>C6639</v>
      </c>
      <c r="B4173" s="432" t="s">
        <v>1002</v>
      </c>
      <c r="C4173" s="433" t="s">
        <v>1003</v>
      </c>
      <c r="D4173" s="422"/>
      <c r="E4173" s="422"/>
      <c r="F4173" s="422"/>
      <c r="G4173" s="422"/>
      <c r="H4173" s="422"/>
      <c r="I4173" s="423">
        <v>0</v>
      </c>
      <c r="J4173" s="423">
        <v>0</v>
      </c>
      <c r="K4173" s="423">
        <v>0</v>
      </c>
      <c r="L4173" s="412"/>
      <c r="M4173" s="412"/>
      <c r="N4173" s="412"/>
      <c r="O4173" s="85"/>
      <c r="P4173" s="85"/>
      <c r="Q4173" s="85"/>
      <c r="R4173" s="85"/>
      <c r="S4173" s="85"/>
    </row>
    <row r="4174" spans="1:19" ht="14.5" customHeight="1">
      <c r="A4174" s="103" t="str">
        <f t="shared" si="65"/>
        <v>C6639</v>
      </c>
      <c r="B4174" s="434" t="s">
        <v>1002</v>
      </c>
      <c r="C4174" s="435" t="s">
        <v>1003</v>
      </c>
      <c r="D4174" s="426"/>
      <c r="E4174" s="426"/>
      <c r="F4174" s="426"/>
      <c r="G4174" s="426"/>
      <c r="H4174" s="426"/>
      <c r="I4174" s="427">
        <v>0</v>
      </c>
      <c r="J4174" s="427">
        <v>0</v>
      </c>
      <c r="K4174" s="427">
        <v>0</v>
      </c>
      <c r="L4174" s="413"/>
      <c r="M4174" s="413"/>
      <c r="N4174" s="413"/>
      <c r="O4174" s="103"/>
      <c r="P4174" s="103"/>
      <c r="Q4174" s="103"/>
      <c r="R4174" s="103"/>
      <c r="S4174" s="103"/>
    </row>
    <row r="4175" spans="1:19" ht="14.5" customHeight="1">
      <c r="A4175" s="82" t="str">
        <f t="shared" si="65"/>
        <v>C6639</v>
      </c>
      <c r="B4175" s="410" t="s">
        <v>7316</v>
      </c>
      <c r="C4175" s="410" t="s">
        <v>7317</v>
      </c>
      <c r="D4175" s="410" t="s">
        <v>1813</v>
      </c>
      <c r="E4175" s="410" t="s">
        <v>7318</v>
      </c>
      <c r="F4175" s="410" t="s">
        <v>7319</v>
      </c>
      <c r="G4175" s="416">
        <v>47088</v>
      </c>
      <c r="H4175" s="410" t="s">
        <v>606</v>
      </c>
      <c r="I4175" s="417">
        <v>0</v>
      </c>
      <c r="J4175" s="417">
        <v>0</v>
      </c>
      <c r="K4175" s="417">
        <v>0</v>
      </c>
      <c r="L4175" s="417">
        <v>0</v>
      </c>
      <c r="M4175" s="410"/>
      <c r="N4175" s="410" t="s">
        <v>116</v>
      </c>
      <c r="O4175" s="85"/>
      <c r="P4175" s="85"/>
      <c r="Q4175" s="85"/>
      <c r="R4175" s="85"/>
      <c r="S4175" s="85" t="s">
        <v>1768</v>
      </c>
    </row>
    <row r="4176" spans="1:19" ht="14.5" customHeight="1">
      <c r="A4176" s="82" t="str">
        <f t="shared" si="65"/>
        <v>C6639</v>
      </c>
      <c r="B4176" s="410" t="s">
        <v>7316</v>
      </c>
      <c r="C4176" s="410" t="s">
        <v>7317</v>
      </c>
      <c r="D4176" s="410" t="s">
        <v>1813</v>
      </c>
      <c r="E4176" s="410" t="s">
        <v>7320</v>
      </c>
      <c r="F4176" s="410" t="s">
        <v>7321</v>
      </c>
      <c r="G4176" s="416">
        <v>47088</v>
      </c>
      <c r="H4176" s="410" t="s">
        <v>606</v>
      </c>
      <c r="I4176" s="417">
        <v>0</v>
      </c>
      <c r="J4176" s="417">
        <v>0</v>
      </c>
      <c r="K4176" s="417">
        <v>0</v>
      </c>
      <c r="L4176" s="417">
        <v>0</v>
      </c>
      <c r="M4176" s="410"/>
      <c r="N4176" s="410" t="s">
        <v>116</v>
      </c>
      <c r="O4176" s="85"/>
      <c r="P4176" s="85"/>
      <c r="Q4176" s="85"/>
      <c r="R4176" s="85"/>
      <c r="S4176" s="85" t="s">
        <v>1768</v>
      </c>
    </row>
    <row r="4177" spans="1:19" ht="14.5" customHeight="1">
      <c r="A4177" s="82" t="str">
        <f t="shared" si="65"/>
        <v>C6639</v>
      </c>
      <c r="B4177" s="410" t="s">
        <v>7316</v>
      </c>
      <c r="C4177" s="410" t="s">
        <v>7317</v>
      </c>
      <c r="D4177" s="410" t="s">
        <v>1813</v>
      </c>
      <c r="E4177" s="410" t="s">
        <v>7322</v>
      </c>
      <c r="F4177" s="410" t="s">
        <v>7323</v>
      </c>
      <c r="G4177" s="416">
        <v>47088</v>
      </c>
      <c r="H4177" s="410" t="s">
        <v>606</v>
      </c>
      <c r="I4177" s="417">
        <v>0</v>
      </c>
      <c r="J4177" s="417">
        <v>0</v>
      </c>
      <c r="K4177" s="417">
        <v>0</v>
      </c>
      <c r="L4177" s="417">
        <v>0</v>
      </c>
      <c r="M4177" s="410"/>
      <c r="N4177" s="410" t="s">
        <v>116</v>
      </c>
      <c r="O4177" s="85"/>
      <c r="P4177" s="85"/>
      <c r="Q4177" s="85"/>
      <c r="R4177" s="85"/>
      <c r="S4177" s="85" t="s">
        <v>1768</v>
      </c>
    </row>
    <row r="4178" spans="1:19" ht="14.5" customHeight="1">
      <c r="A4178" s="82" t="str">
        <f t="shared" si="65"/>
        <v>C6639</v>
      </c>
      <c r="B4178" s="410" t="s">
        <v>7316</v>
      </c>
      <c r="C4178" s="410" t="s">
        <v>7317</v>
      </c>
      <c r="D4178" s="410" t="s">
        <v>1813</v>
      </c>
      <c r="E4178" s="410" t="s">
        <v>7324</v>
      </c>
      <c r="F4178" s="410" t="s">
        <v>7325</v>
      </c>
      <c r="G4178" s="416">
        <v>47088</v>
      </c>
      <c r="H4178" s="410" t="s">
        <v>606</v>
      </c>
      <c r="I4178" s="417">
        <v>0</v>
      </c>
      <c r="J4178" s="417">
        <v>0</v>
      </c>
      <c r="K4178" s="417">
        <v>0</v>
      </c>
      <c r="L4178" s="417">
        <v>0</v>
      </c>
      <c r="M4178" s="410"/>
      <c r="N4178" s="410" t="s">
        <v>116</v>
      </c>
      <c r="O4178" s="85"/>
      <c r="P4178" s="85"/>
      <c r="Q4178" s="85"/>
      <c r="R4178" s="85"/>
      <c r="S4178" s="85" t="s">
        <v>1768</v>
      </c>
    </row>
    <row r="4179" spans="1:19" ht="14.5" customHeight="1">
      <c r="A4179" s="82" t="str">
        <f t="shared" si="65"/>
        <v>C6639</v>
      </c>
      <c r="B4179" s="410" t="s">
        <v>7316</v>
      </c>
      <c r="C4179" s="410" t="s">
        <v>7317</v>
      </c>
      <c r="D4179" s="410" t="s">
        <v>1813</v>
      </c>
      <c r="E4179" s="410" t="s">
        <v>7326</v>
      </c>
      <c r="F4179" s="410" t="s">
        <v>7327</v>
      </c>
      <c r="G4179" s="416">
        <v>47088</v>
      </c>
      <c r="H4179" s="410" t="s">
        <v>606</v>
      </c>
      <c r="I4179" s="417">
        <v>0</v>
      </c>
      <c r="J4179" s="417">
        <v>0</v>
      </c>
      <c r="K4179" s="417">
        <v>0</v>
      </c>
      <c r="L4179" s="417">
        <v>0</v>
      </c>
      <c r="M4179" s="410"/>
      <c r="N4179" s="410" t="s">
        <v>116</v>
      </c>
      <c r="O4179" s="85"/>
      <c r="P4179" s="85"/>
      <c r="Q4179" s="85"/>
      <c r="R4179" s="85"/>
      <c r="S4179" s="85" t="s">
        <v>1768</v>
      </c>
    </row>
    <row r="4180" spans="1:19" ht="14.5" customHeight="1">
      <c r="A4180" s="82" t="str">
        <f t="shared" si="65"/>
        <v>C6639</v>
      </c>
      <c r="B4180" s="410" t="s">
        <v>7316</v>
      </c>
      <c r="C4180" s="410" t="s">
        <v>7317</v>
      </c>
      <c r="D4180" s="410" t="s">
        <v>1813</v>
      </c>
      <c r="E4180" s="410" t="s">
        <v>7328</v>
      </c>
      <c r="F4180" s="410" t="s">
        <v>7329</v>
      </c>
      <c r="G4180" s="416">
        <v>47088</v>
      </c>
      <c r="H4180" s="410" t="s">
        <v>606</v>
      </c>
      <c r="I4180" s="417">
        <v>0</v>
      </c>
      <c r="J4180" s="417">
        <v>0</v>
      </c>
      <c r="K4180" s="417">
        <v>0</v>
      </c>
      <c r="L4180" s="417">
        <v>0</v>
      </c>
      <c r="M4180" s="410"/>
      <c r="N4180" s="410" t="s">
        <v>116</v>
      </c>
      <c r="O4180" s="85"/>
      <c r="P4180" s="85"/>
      <c r="Q4180" s="85"/>
      <c r="R4180" s="85"/>
      <c r="S4180" s="85" t="s">
        <v>1768</v>
      </c>
    </row>
    <row r="4181" spans="1:19" ht="14.5" customHeight="1">
      <c r="A4181" s="82" t="str">
        <f t="shared" si="65"/>
        <v>C6639</v>
      </c>
      <c r="B4181" s="410" t="s">
        <v>7316</v>
      </c>
      <c r="C4181" s="410" t="s">
        <v>7317</v>
      </c>
      <c r="D4181" s="410" t="s">
        <v>1813</v>
      </c>
      <c r="E4181" s="410" t="s">
        <v>7330</v>
      </c>
      <c r="F4181" s="410" t="s">
        <v>7331</v>
      </c>
      <c r="G4181" s="416">
        <v>47088</v>
      </c>
      <c r="H4181" s="410" t="s">
        <v>606</v>
      </c>
      <c r="I4181" s="417">
        <v>0</v>
      </c>
      <c r="J4181" s="417">
        <v>0</v>
      </c>
      <c r="K4181" s="417">
        <v>0</v>
      </c>
      <c r="L4181" s="417">
        <v>0</v>
      </c>
      <c r="M4181" s="410"/>
      <c r="N4181" s="410" t="s">
        <v>116</v>
      </c>
      <c r="O4181" s="85"/>
      <c r="P4181" s="85"/>
      <c r="Q4181" s="85"/>
      <c r="R4181" s="85"/>
      <c r="S4181" s="85" t="s">
        <v>1768</v>
      </c>
    </row>
    <row r="4182" spans="1:19" ht="14.5" customHeight="1">
      <c r="A4182" s="82" t="str">
        <f t="shared" si="65"/>
        <v>C6639</v>
      </c>
      <c r="B4182" s="410" t="s">
        <v>7316</v>
      </c>
      <c r="C4182" s="410" t="s">
        <v>7317</v>
      </c>
      <c r="D4182" s="410" t="s">
        <v>1813</v>
      </c>
      <c r="E4182" s="410" t="s">
        <v>7332</v>
      </c>
      <c r="F4182" s="410" t="s">
        <v>7333</v>
      </c>
      <c r="G4182" s="416">
        <v>47088</v>
      </c>
      <c r="H4182" s="410" t="s">
        <v>606</v>
      </c>
      <c r="I4182" s="417">
        <v>0</v>
      </c>
      <c r="J4182" s="417">
        <v>0</v>
      </c>
      <c r="K4182" s="417">
        <v>0</v>
      </c>
      <c r="L4182" s="417">
        <v>0</v>
      </c>
      <c r="M4182" s="410"/>
      <c r="N4182" s="410" t="s">
        <v>116</v>
      </c>
      <c r="O4182" s="85"/>
      <c r="P4182" s="85"/>
      <c r="Q4182" s="85"/>
      <c r="R4182" s="85"/>
      <c r="S4182" s="85" t="s">
        <v>1768</v>
      </c>
    </row>
    <row r="4183" spans="1:19" ht="14.5" customHeight="1">
      <c r="A4183" s="82" t="str">
        <f t="shared" si="65"/>
        <v>C6639</v>
      </c>
      <c r="B4183" s="410" t="s">
        <v>7316</v>
      </c>
      <c r="C4183" s="410" t="s">
        <v>7317</v>
      </c>
      <c r="D4183" s="410" t="s">
        <v>1813</v>
      </c>
      <c r="E4183" s="410" t="s">
        <v>7334</v>
      </c>
      <c r="F4183" s="410" t="s">
        <v>7335</v>
      </c>
      <c r="G4183" s="416">
        <v>47088</v>
      </c>
      <c r="H4183" s="410" t="s">
        <v>606</v>
      </c>
      <c r="I4183" s="417">
        <v>0</v>
      </c>
      <c r="J4183" s="417">
        <v>0</v>
      </c>
      <c r="K4183" s="417">
        <v>0</v>
      </c>
      <c r="L4183" s="417">
        <v>0</v>
      </c>
      <c r="M4183" s="410"/>
      <c r="N4183" s="410" t="s">
        <v>116</v>
      </c>
      <c r="O4183" s="85"/>
      <c r="P4183" s="85"/>
      <c r="Q4183" s="85"/>
      <c r="R4183" s="85"/>
      <c r="S4183" s="85" t="s">
        <v>1768</v>
      </c>
    </row>
    <row r="4184" spans="1:19" ht="14.5" customHeight="1">
      <c r="A4184" s="82" t="str">
        <f t="shared" si="65"/>
        <v>C6639</v>
      </c>
      <c r="B4184" s="410" t="s">
        <v>7316</v>
      </c>
      <c r="C4184" s="410" t="s">
        <v>7317</v>
      </c>
      <c r="D4184" s="410" t="s">
        <v>1813</v>
      </c>
      <c r="E4184" s="410" t="s">
        <v>7336</v>
      </c>
      <c r="F4184" s="410" t="s">
        <v>7337</v>
      </c>
      <c r="G4184" s="416">
        <v>47088</v>
      </c>
      <c r="H4184" s="410" t="s">
        <v>606</v>
      </c>
      <c r="I4184" s="417">
        <v>0</v>
      </c>
      <c r="J4184" s="417">
        <v>0</v>
      </c>
      <c r="K4184" s="417">
        <v>0</v>
      </c>
      <c r="L4184" s="417">
        <v>0</v>
      </c>
      <c r="M4184" s="410"/>
      <c r="N4184" s="410" t="s">
        <v>116</v>
      </c>
      <c r="O4184" s="85"/>
      <c r="P4184" s="85"/>
      <c r="Q4184" s="85"/>
      <c r="R4184" s="85"/>
      <c r="S4184" s="85" t="s">
        <v>1768</v>
      </c>
    </row>
    <row r="4185" spans="1:19" ht="14.5" customHeight="1">
      <c r="A4185" s="82" t="str">
        <f t="shared" si="65"/>
        <v>C6639</v>
      </c>
      <c r="B4185" s="410" t="s">
        <v>7316</v>
      </c>
      <c r="C4185" s="410" t="s">
        <v>7317</v>
      </c>
      <c r="D4185" s="410" t="s">
        <v>1813</v>
      </c>
      <c r="E4185" s="410" t="s">
        <v>7338</v>
      </c>
      <c r="F4185" s="410" t="s">
        <v>7339</v>
      </c>
      <c r="G4185" s="416">
        <v>47088</v>
      </c>
      <c r="H4185" s="410" t="s">
        <v>606</v>
      </c>
      <c r="I4185" s="417">
        <v>0</v>
      </c>
      <c r="J4185" s="417">
        <v>0</v>
      </c>
      <c r="K4185" s="417">
        <v>0</v>
      </c>
      <c r="L4185" s="417">
        <v>0</v>
      </c>
      <c r="M4185" s="410"/>
      <c r="N4185" s="410" t="s">
        <v>116</v>
      </c>
      <c r="O4185" s="85"/>
      <c r="P4185" s="85"/>
      <c r="Q4185" s="85"/>
      <c r="R4185" s="85"/>
      <c r="S4185" s="85" t="s">
        <v>1768</v>
      </c>
    </row>
    <row r="4186" spans="1:19" ht="14.5" customHeight="1">
      <c r="A4186" s="82" t="str">
        <f t="shared" si="65"/>
        <v>C6639</v>
      </c>
      <c r="B4186" s="410" t="s">
        <v>7316</v>
      </c>
      <c r="C4186" s="410" t="s">
        <v>7317</v>
      </c>
      <c r="D4186" s="410" t="s">
        <v>1813</v>
      </c>
      <c r="E4186" s="410" t="s">
        <v>7340</v>
      </c>
      <c r="F4186" s="410" t="s">
        <v>7341</v>
      </c>
      <c r="G4186" s="416">
        <v>47088</v>
      </c>
      <c r="H4186" s="410" t="s">
        <v>606</v>
      </c>
      <c r="I4186" s="417">
        <v>0</v>
      </c>
      <c r="J4186" s="417">
        <v>0</v>
      </c>
      <c r="K4186" s="417">
        <v>0</v>
      </c>
      <c r="L4186" s="417">
        <v>0</v>
      </c>
      <c r="M4186" s="410"/>
      <c r="N4186" s="410" t="s">
        <v>116</v>
      </c>
      <c r="O4186" s="85"/>
      <c r="P4186" s="85"/>
      <c r="Q4186" s="85"/>
      <c r="R4186" s="85"/>
      <c r="S4186" s="85" t="s">
        <v>1768</v>
      </c>
    </row>
    <row r="4187" spans="1:19" ht="14.5" customHeight="1">
      <c r="A4187" s="82" t="str">
        <f t="shared" si="65"/>
        <v>C6639</v>
      </c>
      <c r="B4187" s="410" t="s">
        <v>7316</v>
      </c>
      <c r="C4187" s="410" t="s">
        <v>7317</v>
      </c>
      <c r="D4187" s="410" t="s">
        <v>1813</v>
      </c>
      <c r="E4187" s="410" t="s">
        <v>7342</v>
      </c>
      <c r="F4187" s="410" t="s">
        <v>7343</v>
      </c>
      <c r="G4187" s="416">
        <v>47088</v>
      </c>
      <c r="H4187" s="410" t="s">
        <v>606</v>
      </c>
      <c r="I4187" s="417">
        <v>0</v>
      </c>
      <c r="J4187" s="417">
        <v>0</v>
      </c>
      <c r="K4187" s="417">
        <v>0</v>
      </c>
      <c r="L4187" s="417">
        <v>0</v>
      </c>
      <c r="M4187" s="410"/>
      <c r="N4187" s="410" t="s">
        <v>116</v>
      </c>
      <c r="O4187" s="85"/>
      <c r="P4187" s="85"/>
      <c r="Q4187" s="85"/>
      <c r="R4187" s="85"/>
      <c r="S4187" s="85" t="s">
        <v>1768</v>
      </c>
    </row>
    <row r="4188" spans="1:19" ht="14.5" customHeight="1">
      <c r="A4188" s="82" t="str">
        <f t="shared" si="65"/>
        <v>C6639</v>
      </c>
      <c r="B4188" s="410" t="s">
        <v>7316</v>
      </c>
      <c r="C4188" s="410" t="s">
        <v>7317</v>
      </c>
      <c r="D4188" s="410" t="s">
        <v>1813</v>
      </c>
      <c r="E4188" s="410" t="s">
        <v>7344</v>
      </c>
      <c r="F4188" s="410" t="s">
        <v>7345</v>
      </c>
      <c r="G4188" s="416">
        <v>47088</v>
      </c>
      <c r="H4188" s="410" t="s">
        <v>606</v>
      </c>
      <c r="I4188" s="417">
        <v>0</v>
      </c>
      <c r="J4188" s="417">
        <v>0</v>
      </c>
      <c r="K4188" s="417">
        <v>0</v>
      </c>
      <c r="L4188" s="417">
        <v>0</v>
      </c>
      <c r="M4188" s="410"/>
      <c r="N4188" s="410" t="s">
        <v>116</v>
      </c>
      <c r="O4188" s="85"/>
      <c r="P4188" s="85"/>
      <c r="Q4188" s="85"/>
      <c r="R4188" s="85"/>
      <c r="S4188" s="85" t="s">
        <v>1768</v>
      </c>
    </row>
    <row r="4189" spans="1:19" ht="14.5" customHeight="1">
      <c r="A4189" s="103" t="str">
        <f t="shared" si="65"/>
        <v>C6639</v>
      </c>
      <c r="B4189" s="414" t="s">
        <v>7316</v>
      </c>
      <c r="C4189" s="414" t="s">
        <v>7317</v>
      </c>
      <c r="D4189" s="414" t="s">
        <v>1813</v>
      </c>
      <c r="E4189" s="414" t="s">
        <v>7318</v>
      </c>
      <c r="F4189" s="414" t="s">
        <v>7319</v>
      </c>
      <c r="G4189" s="418">
        <v>47088</v>
      </c>
      <c r="H4189" s="414" t="s">
        <v>606</v>
      </c>
      <c r="I4189" s="419">
        <v>0</v>
      </c>
      <c r="J4189" s="419">
        <v>0</v>
      </c>
      <c r="K4189" s="419">
        <v>0</v>
      </c>
      <c r="L4189" s="419">
        <v>0</v>
      </c>
      <c r="M4189" s="414"/>
      <c r="N4189" s="414" t="s">
        <v>116</v>
      </c>
      <c r="O4189" s="103"/>
      <c r="P4189" s="103"/>
      <c r="Q4189" s="103"/>
      <c r="R4189" s="103"/>
      <c r="S4189" s="103" t="s">
        <v>1768</v>
      </c>
    </row>
    <row r="4190" spans="1:19" ht="14.5" customHeight="1">
      <c r="A4190" s="103" t="str">
        <f t="shared" si="65"/>
        <v>C6639</v>
      </c>
      <c r="B4190" s="414" t="s">
        <v>7316</v>
      </c>
      <c r="C4190" s="414" t="s">
        <v>7317</v>
      </c>
      <c r="D4190" s="414" t="s">
        <v>1813</v>
      </c>
      <c r="E4190" s="414" t="s">
        <v>7320</v>
      </c>
      <c r="F4190" s="414" t="s">
        <v>7321</v>
      </c>
      <c r="G4190" s="418">
        <v>47088</v>
      </c>
      <c r="H4190" s="414" t="s">
        <v>606</v>
      </c>
      <c r="I4190" s="419">
        <v>0</v>
      </c>
      <c r="J4190" s="419">
        <v>0</v>
      </c>
      <c r="K4190" s="419">
        <v>0</v>
      </c>
      <c r="L4190" s="419">
        <v>0</v>
      </c>
      <c r="M4190" s="414"/>
      <c r="N4190" s="414" t="s">
        <v>116</v>
      </c>
      <c r="O4190" s="103"/>
      <c r="P4190" s="103"/>
      <c r="Q4190" s="103"/>
      <c r="R4190" s="103"/>
      <c r="S4190" s="103" t="s">
        <v>1768</v>
      </c>
    </row>
    <row r="4191" spans="1:19" ht="14.5" customHeight="1">
      <c r="A4191" s="103" t="str">
        <f t="shared" si="65"/>
        <v>C6639</v>
      </c>
      <c r="B4191" s="414" t="s">
        <v>7316</v>
      </c>
      <c r="C4191" s="414" t="s">
        <v>7317</v>
      </c>
      <c r="D4191" s="414" t="s">
        <v>1813</v>
      </c>
      <c r="E4191" s="414" t="s">
        <v>7322</v>
      </c>
      <c r="F4191" s="414" t="s">
        <v>7323</v>
      </c>
      <c r="G4191" s="418">
        <v>47088</v>
      </c>
      <c r="H4191" s="414" t="s">
        <v>606</v>
      </c>
      <c r="I4191" s="419">
        <v>0</v>
      </c>
      <c r="J4191" s="419">
        <v>0</v>
      </c>
      <c r="K4191" s="419">
        <v>0</v>
      </c>
      <c r="L4191" s="419">
        <v>0</v>
      </c>
      <c r="M4191" s="414"/>
      <c r="N4191" s="414" t="s">
        <v>116</v>
      </c>
      <c r="O4191" s="103"/>
      <c r="P4191" s="103"/>
      <c r="Q4191" s="103"/>
      <c r="R4191" s="103"/>
      <c r="S4191" s="103" t="s">
        <v>1768</v>
      </c>
    </row>
    <row r="4192" spans="1:19" ht="14.5" customHeight="1">
      <c r="A4192" s="103" t="str">
        <f t="shared" si="65"/>
        <v>C6639</v>
      </c>
      <c r="B4192" s="414" t="s">
        <v>7316</v>
      </c>
      <c r="C4192" s="414" t="s">
        <v>7317</v>
      </c>
      <c r="D4192" s="414" t="s">
        <v>1813</v>
      </c>
      <c r="E4192" s="414" t="s">
        <v>7324</v>
      </c>
      <c r="F4192" s="414" t="s">
        <v>7325</v>
      </c>
      <c r="G4192" s="418">
        <v>47088</v>
      </c>
      <c r="H4192" s="414" t="s">
        <v>606</v>
      </c>
      <c r="I4192" s="419">
        <v>0</v>
      </c>
      <c r="J4192" s="419">
        <v>0</v>
      </c>
      <c r="K4192" s="419">
        <v>0</v>
      </c>
      <c r="L4192" s="419">
        <v>0</v>
      </c>
      <c r="M4192" s="414"/>
      <c r="N4192" s="414" t="s">
        <v>116</v>
      </c>
      <c r="O4192" s="103"/>
      <c r="P4192" s="103"/>
      <c r="Q4192" s="103"/>
      <c r="R4192" s="103"/>
      <c r="S4192" s="103" t="s">
        <v>1768</v>
      </c>
    </row>
    <row r="4193" spans="1:19" ht="14.5" customHeight="1">
      <c r="A4193" s="103" t="str">
        <f t="shared" si="65"/>
        <v>C6639</v>
      </c>
      <c r="B4193" s="414" t="s">
        <v>7316</v>
      </c>
      <c r="C4193" s="414" t="s">
        <v>7317</v>
      </c>
      <c r="D4193" s="414" t="s">
        <v>1813</v>
      </c>
      <c r="E4193" s="414" t="s">
        <v>7326</v>
      </c>
      <c r="F4193" s="414" t="s">
        <v>7327</v>
      </c>
      <c r="G4193" s="418">
        <v>47088</v>
      </c>
      <c r="H4193" s="414" t="s">
        <v>606</v>
      </c>
      <c r="I4193" s="419">
        <v>0</v>
      </c>
      <c r="J4193" s="419">
        <v>0</v>
      </c>
      <c r="K4193" s="419">
        <v>0</v>
      </c>
      <c r="L4193" s="419">
        <v>0</v>
      </c>
      <c r="M4193" s="414"/>
      <c r="N4193" s="414" t="s">
        <v>116</v>
      </c>
      <c r="O4193" s="103"/>
      <c r="P4193" s="103"/>
      <c r="Q4193" s="103"/>
      <c r="R4193" s="103"/>
      <c r="S4193" s="103" t="s">
        <v>1768</v>
      </c>
    </row>
    <row r="4194" spans="1:19" ht="14.5" customHeight="1">
      <c r="A4194" s="103" t="str">
        <f t="shared" si="65"/>
        <v>C6639</v>
      </c>
      <c r="B4194" s="414" t="s">
        <v>7316</v>
      </c>
      <c r="C4194" s="414" t="s">
        <v>7317</v>
      </c>
      <c r="D4194" s="414" t="s">
        <v>1813</v>
      </c>
      <c r="E4194" s="414" t="s">
        <v>7328</v>
      </c>
      <c r="F4194" s="414" t="s">
        <v>7329</v>
      </c>
      <c r="G4194" s="418">
        <v>47088</v>
      </c>
      <c r="H4194" s="414" t="s">
        <v>606</v>
      </c>
      <c r="I4194" s="419">
        <v>0</v>
      </c>
      <c r="J4194" s="419">
        <v>0</v>
      </c>
      <c r="K4194" s="419">
        <v>0</v>
      </c>
      <c r="L4194" s="419">
        <v>0</v>
      </c>
      <c r="M4194" s="414"/>
      <c r="N4194" s="414" t="s">
        <v>116</v>
      </c>
      <c r="O4194" s="103"/>
      <c r="P4194" s="103"/>
      <c r="Q4194" s="103"/>
      <c r="R4194" s="103"/>
      <c r="S4194" s="103" t="s">
        <v>1768</v>
      </c>
    </row>
    <row r="4195" spans="1:19" ht="14.5" customHeight="1">
      <c r="A4195" s="103" t="str">
        <f t="shared" si="65"/>
        <v>C6639</v>
      </c>
      <c r="B4195" s="414" t="s">
        <v>7316</v>
      </c>
      <c r="C4195" s="414" t="s">
        <v>7317</v>
      </c>
      <c r="D4195" s="414" t="s">
        <v>1813</v>
      </c>
      <c r="E4195" s="414" t="s">
        <v>7330</v>
      </c>
      <c r="F4195" s="414" t="s">
        <v>7331</v>
      </c>
      <c r="G4195" s="418">
        <v>47088</v>
      </c>
      <c r="H4195" s="414" t="s">
        <v>606</v>
      </c>
      <c r="I4195" s="419">
        <v>0</v>
      </c>
      <c r="J4195" s="419">
        <v>0</v>
      </c>
      <c r="K4195" s="419">
        <v>0</v>
      </c>
      <c r="L4195" s="419">
        <v>0</v>
      </c>
      <c r="M4195" s="414"/>
      <c r="N4195" s="414" t="s">
        <v>116</v>
      </c>
      <c r="O4195" s="103"/>
      <c r="P4195" s="103"/>
      <c r="Q4195" s="103"/>
      <c r="R4195" s="103"/>
      <c r="S4195" s="103" t="s">
        <v>1768</v>
      </c>
    </row>
    <row r="4196" spans="1:19" ht="14.5" customHeight="1">
      <c r="A4196" s="103" t="str">
        <f t="shared" si="65"/>
        <v>C6639</v>
      </c>
      <c r="B4196" s="414" t="s">
        <v>7316</v>
      </c>
      <c r="C4196" s="414" t="s">
        <v>7317</v>
      </c>
      <c r="D4196" s="414" t="s">
        <v>1813</v>
      </c>
      <c r="E4196" s="414" t="s">
        <v>7332</v>
      </c>
      <c r="F4196" s="414" t="s">
        <v>7333</v>
      </c>
      <c r="G4196" s="418">
        <v>47088</v>
      </c>
      <c r="H4196" s="414" t="s">
        <v>606</v>
      </c>
      <c r="I4196" s="419">
        <v>0</v>
      </c>
      <c r="J4196" s="419">
        <v>0</v>
      </c>
      <c r="K4196" s="419">
        <v>0</v>
      </c>
      <c r="L4196" s="419">
        <v>0</v>
      </c>
      <c r="M4196" s="414"/>
      <c r="N4196" s="414" t="s">
        <v>116</v>
      </c>
      <c r="O4196" s="103"/>
      <c r="P4196" s="103"/>
      <c r="Q4196" s="103"/>
      <c r="R4196" s="103"/>
      <c r="S4196" s="103" t="s">
        <v>1768</v>
      </c>
    </row>
    <row r="4197" spans="1:19" ht="14.5" customHeight="1">
      <c r="A4197" s="103" t="str">
        <f t="shared" si="65"/>
        <v>C6639</v>
      </c>
      <c r="B4197" s="414" t="s">
        <v>7316</v>
      </c>
      <c r="C4197" s="414" t="s">
        <v>7317</v>
      </c>
      <c r="D4197" s="414" t="s">
        <v>1813</v>
      </c>
      <c r="E4197" s="414" t="s">
        <v>7334</v>
      </c>
      <c r="F4197" s="414" t="s">
        <v>7335</v>
      </c>
      <c r="G4197" s="418">
        <v>47088</v>
      </c>
      <c r="H4197" s="414" t="s">
        <v>606</v>
      </c>
      <c r="I4197" s="419">
        <v>0</v>
      </c>
      <c r="J4197" s="419">
        <v>0</v>
      </c>
      <c r="K4197" s="419">
        <v>0</v>
      </c>
      <c r="L4197" s="419">
        <v>0</v>
      </c>
      <c r="M4197" s="414"/>
      <c r="N4197" s="414" t="s">
        <v>116</v>
      </c>
      <c r="O4197" s="103"/>
      <c r="P4197" s="103"/>
      <c r="Q4197" s="103"/>
      <c r="R4197" s="103"/>
      <c r="S4197" s="103" t="s">
        <v>1768</v>
      </c>
    </row>
    <row r="4198" spans="1:19" ht="14.5" customHeight="1">
      <c r="A4198" s="103" t="str">
        <f t="shared" si="65"/>
        <v>C6639</v>
      </c>
      <c r="B4198" s="414" t="s">
        <v>7316</v>
      </c>
      <c r="C4198" s="414" t="s">
        <v>7317</v>
      </c>
      <c r="D4198" s="414" t="s">
        <v>1813</v>
      </c>
      <c r="E4198" s="414" t="s">
        <v>7336</v>
      </c>
      <c r="F4198" s="414" t="s">
        <v>7337</v>
      </c>
      <c r="G4198" s="418">
        <v>47088</v>
      </c>
      <c r="H4198" s="414" t="s">
        <v>606</v>
      </c>
      <c r="I4198" s="419">
        <v>0</v>
      </c>
      <c r="J4198" s="419">
        <v>0</v>
      </c>
      <c r="K4198" s="419">
        <v>0</v>
      </c>
      <c r="L4198" s="419">
        <v>0</v>
      </c>
      <c r="M4198" s="414"/>
      <c r="N4198" s="414" t="s">
        <v>116</v>
      </c>
      <c r="O4198" s="103"/>
      <c r="P4198" s="103"/>
      <c r="Q4198" s="103"/>
      <c r="R4198" s="103"/>
      <c r="S4198" s="103" t="s">
        <v>1768</v>
      </c>
    </row>
    <row r="4199" spans="1:19" ht="14.5" customHeight="1">
      <c r="A4199" s="103" t="str">
        <f t="shared" si="65"/>
        <v>C6639</v>
      </c>
      <c r="B4199" s="414" t="s">
        <v>7316</v>
      </c>
      <c r="C4199" s="414" t="s">
        <v>7317</v>
      </c>
      <c r="D4199" s="414" t="s">
        <v>1813</v>
      </c>
      <c r="E4199" s="414" t="s">
        <v>7338</v>
      </c>
      <c r="F4199" s="414" t="s">
        <v>7339</v>
      </c>
      <c r="G4199" s="418">
        <v>47088</v>
      </c>
      <c r="H4199" s="414" t="s">
        <v>606</v>
      </c>
      <c r="I4199" s="419">
        <v>0</v>
      </c>
      <c r="J4199" s="419">
        <v>0</v>
      </c>
      <c r="K4199" s="419">
        <v>0</v>
      </c>
      <c r="L4199" s="419">
        <v>0</v>
      </c>
      <c r="M4199" s="414"/>
      <c r="N4199" s="414" t="s">
        <v>116</v>
      </c>
      <c r="O4199" s="103"/>
      <c r="P4199" s="103"/>
      <c r="Q4199" s="103"/>
      <c r="R4199" s="103"/>
      <c r="S4199" s="103" t="s">
        <v>1768</v>
      </c>
    </row>
    <row r="4200" spans="1:19" ht="14.5" customHeight="1">
      <c r="A4200" s="103" t="str">
        <f t="shared" si="65"/>
        <v>C6639</v>
      </c>
      <c r="B4200" s="414" t="s">
        <v>7316</v>
      </c>
      <c r="C4200" s="414" t="s">
        <v>7317</v>
      </c>
      <c r="D4200" s="414" t="s">
        <v>1813</v>
      </c>
      <c r="E4200" s="414" t="s">
        <v>7340</v>
      </c>
      <c r="F4200" s="414" t="s">
        <v>7341</v>
      </c>
      <c r="G4200" s="418">
        <v>47088</v>
      </c>
      <c r="H4200" s="414" t="s">
        <v>606</v>
      </c>
      <c r="I4200" s="419">
        <v>0</v>
      </c>
      <c r="J4200" s="419">
        <v>0</v>
      </c>
      <c r="K4200" s="419">
        <v>0</v>
      </c>
      <c r="L4200" s="419">
        <v>0</v>
      </c>
      <c r="M4200" s="414"/>
      <c r="N4200" s="414" t="s">
        <v>116</v>
      </c>
      <c r="O4200" s="103"/>
      <c r="P4200" s="103"/>
      <c r="Q4200" s="103"/>
      <c r="R4200" s="103"/>
      <c r="S4200" s="103" t="s">
        <v>1768</v>
      </c>
    </row>
    <row r="4201" spans="1:19" ht="14.5" customHeight="1">
      <c r="A4201" s="103" t="str">
        <f t="shared" si="65"/>
        <v>C6639</v>
      </c>
      <c r="B4201" s="414" t="s">
        <v>7316</v>
      </c>
      <c r="C4201" s="414" t="s">
        <v>7317</v>
      </c>
      <c r="D4201" s="414" t="s">
        <v>1813</v>
      </c>
      <c r="E4201" s="414" t="s">
        <v>7342</v>
      </c>
      <c r="F4201" s="414" t="s">
        <v>7343</v>
      </c>
      <c r="G4201" s="418">
        <v>47088</v>
      </c>
      <c r="H4201" s="414" t="s">
        <v>606</v>
      </c>
      <c r="I4201" s="419">
        <v>0</v>
      </c>
      <c r="J4201" s="419">
        <v>0</v>
      </c>
      <c r="K4201" s="419">
        <v>0</v>
      </c>
      <c r="L4201" s="419">
        <v>0</v>
      </c>
      <c r="M4201" s="414"/>
      <c r="N4201" s="414" t="s">
        <v>116</v>
      </c>
      <c r="O4201" s="103"/>
      <c r="P4201" s="103"/>
      <c r="Q4201" s="103"/>
      <c r="R4201" s="103"/>
      <c r="S4201" s="103" t="s">
        <v>1768</v>
      </c>
    </row>
    <row r="4202" spans="1:19" ht="14.5" customHeight="1">
      <c r="A4202" s="103" t="str">
        <f t="shared" si="65"/>
        <v>C6639</v>
      </c>
      <c r="B4202" s="414" t="s">
        <v>7316</v>
      </c>
      <c r="C4202" s="414" t="s">
        <v>7317</v>
      </c>
      <c r="D4202" s="414" t="s">
        <v>1813</v>
      </c>
      <c r="E4202" s="414" t="s">
        <v>7344</v>
      </c>
      <c r="F4202" s="414" t="s">
        <v>7345</v>
      </c>
      <c r="G4202" s="418">
        <v>47088</v>
      </c>
      <c r="H4202" s="414" t="s">
        <v>606</v>
      </c>
      <c r="I4202" s="419">
        <v>0</v>
      </c>
      <c r="J4202" s="419">
        <v>0</v>
      </c>
      <c r="K4202" s="419">
        <v>0</v>
      </c>
      <c r="L4202" s="419">
        <v>0</v>
      </c>
      <c r="M4202" s="414"/>
      <c r="N4202" s="414" t="s">
        <v>116</v>
      </c>
      <c r="O4202" s="103"/>
      <c r="P4202" s="103"/>
      <c r="Q4202" s="103"/>
      <c r="R4202" s="103"/>
      <c r="S4202" s="103" t="s">
        <v>1768</v>
      </c>
    </row>
    <row r="4203" spans="1:19" ht="14.5" customHeight="1">
      <c r="A4203" s="82" t="str">
        <f t="shared" si="65"/>
        <v>C6695</v>
      </c>
      <c r="B4203" s="410" t="s">
        <v>7346</v>
      </c>
      <c r="C4203" s="410" t="s">
        <v>7347</v>
      </c>
      <c r="D4203" s="410" t="s">
        <v>7221</v>
      </c>
      <c r="E4203" s="410" t="s">
        <v>7348</v>
      </c>
      <c r="F4203" s="410" t="s">
        <v>7349</v>
      </c>
      <c r="G4203" s="416">
        <v>45658</v>
      </c>
      <c r="H4203" s="410" t="s">
        <v>606</v>
      </c>
      <c r="I4203" s="417">
        <v>0</v>
      </c>
      <c r="J4203" s="417">
        <v>0</v>
      </c>
      <c r="K4203" s="417">
        <v>0</v>
      </c>
      <c r="L4203" s="417">
        <v>0</v>
      </c>
      <c r="M4203" s="410"/>
      <c r="N4203" s="410" t="s">
        <v>116</v>
      </c>
      <c r="O4203" s="85"/>
      <c r="P4203" s="85"/>
      <c r="Q4203" s="85"/>
      <c r="R4203" s="85"/>
      <c r="S4203" s="85" t="s">
        <v>1768</v>
      </c>
    </row>
    <row r="4204" spans="1:19" ht="14.5" customHeight="1">
      <c r="A4204" s="103" t="str">
        <f t="shared" si="65"/>
        <v>C6695</v>
      </c>
      <c r="B4204" s="414" t="s">
        <v>7346</v>
      </c>
      <c r="C4204" s="414" t="s">
        <v>7347</v>
      </c>
      <c r="D4204" s="414" t="s">
        <v>7221</v>
      </c>
      <c r="E4204" s="414" t="s">
        <v>7348</v>
      </c>
      <c r="F4204" s="414" t="s">
        <v>7349</v>
      </c>
      <c r="G4204" s="418">
        <v>45658</v>
      </c>
      <c r="H4204" s="414" t="s">
        <v>606</v>
      </c>
      <c r="I4204" s="419">
        <v>0</v>
      </c>
      <c r="J4204" s="419">
        <v>0</v>
      </c>
      <c r="K4204" s="419">
        <v>0</v>
      </c>
      <c r="L4204" s="419">
        <v>0</v>
      </c>
      <c r="M4204" s="414"/>
      <c r="N4204" s="414" t="s">
        <v>116</v>
      </c>
      <c r="O4204" s="103"/>
      <c r="P4204" s="103"/>
      <c r="Q4204" s="103"/>
      <c r="R4204" s="103"/>
      <c r="S4204" s="103" t="s">
        <v>1768</v>
      </c>
    </row>
    <row r="4205" spans="1:19" ht="14.5" customHeight="1">
      <c r="A4205" s="82" t="str">
        <f t="shared" si="65"/>
        <v>C7000</v>
      </c>
      <c r="B4205" s="410" t="s">
        <v>7350</v>
      </c>
      <c r="C4205" s="410" t="s">
        <v>7351</v>
      </c>
      <c r="D4205" s="410" t="s">
        <v>2938</v>
      </c>
      <c r="E4205" s="410" t="s">
        <v>7352</v>
      </c>
      <c r="F4205" s="410" t="s">
        <v>7353</v>
      </c>
      <c r="G4205" s="416">
        <v>46478</v>
      </c>
      <c r="H4205" s="410" t="s">
        <v>606</v>
      </c>
      <c r="I4205" s="417">
        <v>120</v>
      </c>
      <c r="J4205" s="417">
        <v>48</v>
      </c>
      <c r="K4205" s="417">
        <v>96</v>
      </c>
      <c r="L4205" s="417">
        <v>1600</v>
      </c>
      <c r="M4205" s="410" t="s">
        <v>115</v>
      </c>
      <c r="N4205" s="410" t="s">
        <v>116</v>
      </c>
      <c r="O4205" s="85"/>
      <c r="P4205" s="85"/>
      <c r="Q4205" s="85"/>
      <c r="R4205" s="85"/>
      <c r="S4205" s="85" t="s">
        <v>1768</v>
      </c>
    </row>
    <row r="4206" spans="1:19" ht="14.5" customHeight="1">
      <c r="A4206" s="103" t="str">
        <f t="shared" si="65"/>
        <v>C7000</v>
      </c>
      <c r="B4206" s="414" t="s">
        <v>7350</v>
      </c>
      <c r="C4206" s="414" t="s">
        <v>7351</v>
      </c>
      <c r="D4206" s="414" t="s">
        <v>2938</v>
      </c>
      <c r="E4206" s="414" t="s">
        <v>7352</v>
      </c>
      <c r="F4206" s="414" t="s">
        <v>7353</v>
      </c>
      <c r="G4206" s="418">
        <v>46478</v>
      </c>
      <c r="H4206" s="414" t="s">
        <v>606</v>
      </c>
      <c r="I4206" s="419">
        <v>96</v>
      </c>
      <c r="J4206" s="419">
        <v>120</v>
      </c>
      <c r="K4206" s="419">
        <v>48</v>
      </c>
      <c r="L4206" s="419">
        <v>1600</v>
      </c>
      <c r="M4206" s="414" t="s">
        <v>115</v>
      </c>
      <c r="N4206" s="414" t="s">
        <v>116</v>
      </c>
      <c r="O4206" s="103"/>
      <c r="P4206" s="103"/>
      <c r="Q4206" s="103"/>
      <c r="R4206" s="103"/>
      <c r="S4206" s="103" t="s">
        <v>1768</v>
      </c>
    </row>
    <row r="4207" spans="1:19" ht="14.5" customHeight="1">
      <c r="A4207" s="82" t="str">
        <f t="shared" si="65"/>
        <v>C7001</v>
      </c>
      <c r="B4207" s="410" t="s">
        <v>1005</v>
      </c>
      <c r="C4207" s="410" t="s">
        <v>7354</v>
      </c>
      <c r="D4207" s="410" t="s">
        <v>2938</v>
      </c>
      <c r="E4207" s="410" t="s">
        <v>7355</v>
      </c>
      <c r="F4207" s="410" t="s">
        <v>7356</v>
      </c>
      <c r="G4207" s="416">
        <v>45292</v>
      </c>
      <c r="H4207" s="410" t="s">
        <v>606</v>
      </c>
      <c r="I4207" s="417">
        <v>20</v>
      </c>
      <c r="J4207" s="417">
        <v>24</v>
      </c>
      <c r="K4207" s="417">
        <v>13</v>
      </c>
      <c r="L4207" s="417">
        <v>4</v>
      </c>
      <c r="M4207" s="410"/>
      <c r="N4207" s="410" t="s">
        <v>116</v>
      </c>
      <c r="O4207" s="85"/>
      <c r="P4207" s="85"/>
      <c r="Q4207" s="85"/>
      <c r="R4207" s="85"/>
      <c r="S4207" s="85" t="s">
        <v>1768</v>
      </c>
    </row>
    <row r="4208" spans="1:19" ht="14.5" customHeight="1">
      <c r="A4208" s="82" t="str">
        <f t="shared" si="65"/>
        <v>C7001</v>
      </c>
      <c r="B4208" s="410" t="s">
        <v>1005</v>
      </c>
      <c r="C4208" s="410" t="s">
        <v>7354</v>
      </c>
      <c r="D4208" s="410" t="s">
        <v>2949</v>
      </c>
      <c r="E4208" s="410" t="s">
        <v>7357</v>
      </c>
      <c r="F4208" s="410" t="s">
        <v>7358</v>
      </c>
      <c r="G4208" s="416">
        <v>40756</v>
      </c>
      <c r="H4208" s="410" t="s">
        <v>1777</v>
      </c>
      <c r="I4208" s="417">
        <v>20</v>
      </c>
      <c r="J4208" s="417">
        <v>24</v>
      </c>
      <c r="K4208" s="417">
        <v>13</v>
      </c>
      <c r="L4208" s="417">
        <v>4</v>
      </c>
      <c r="M4208" s="410"/>
      <c r="N4208" s="410" t="s">
        <v>116</v>
      </c>
      <c r="O4208" s="85"/>
      <c r="P4208" s="85"/>
      <c r="Q4208" s="85"/>
      <c r="R4208" s="85"/>
      <c r="S4208" s="85" t="s">
        <v>1768</v>
      </c>
    </row>
    <row r="4209" spans="1:19" ht="14.5" customHeight="1">
      <c r="A4209" s="103" t="str">
        <f t="shared" si="65"/>
        <v>C7001</v>
      </c>
      <c r="B4209" s="414" t="s">
        <v>1005</v>
      </c>
      <c r="C4209" s="414" t="s">
        <v>7354</v>
      </c>
      <c r="D4209" s="414" t="s">
        <v>2938</v>
      </c>
      <c r="E4209" s="414" t="s">
        <v>7355</v>
      </c>
      <c r="F4209" s="414" t="s">
        <v>7356</v>
      </c>
      <c r="G4209" s="418">
        <v>45292</v>
      </c>
      <c r="H4209" s="414" t="s">
        <v>606</v>
      </c>
      <c r="I4209" s="419">
        <v>13</v>
      </c>
      <c r="J4209" s="419">
        <v>20</v>
      </c>
      <c r="K4209" s="419">
        <v>24</v>
      </c>
      <c r="L4209" s="419">
        <v>4</v>
      </c>
      <c r="M4209" s="414"/>
      <c r="N4209" s="414" t="s">
        <v>116</v>
      </c>
      <c r="O4209" s="103"/>
      <c r="P4209" s="103"/>
      <c r="Q4209" s="103"/>
      <c r="R4209" s="103"/>
      <c r="S4209" s="103" t="s">
        <v>1768</v>
      </c>
    </row>
    <row r="4210" spans="1:19" ht="14.5" customHeight="1">
      <c r="A4210" s="103" t="str">
        <f t="shared" si="65"/>
        <v>C7001</v>
      </c>
      <c r="B4210" s="414" t="s">
        <v>1005</v>
      </c>
      <c r="C4210" s="414" t="s">
        <v>7354</v>
      </c>
      <c r="D4210" s="414" t="s">
        <v>2949</v>
      </c>
      <c r="E4210" s="414" t="s">
        <v>7357</v>
      </c>
      <c r="F4210" s="414" t="s">
        <v>7358</v>
      </c>
      <c r="G4210" s="418">
        <v>40756</v>
      </c>
      <c r="H4210" s="414" t="s">
        <v>1777</v>
      </c>
      <c r="I4210" s="419">
        <v>13</v>
      </c>
      <c r="J4210" s="419">
        <v>20</v>
      </c>
      <c r="K4210" s="419">
        <v>24</v>
      </c>
      <c r="L4210" s="419">
        <v>4</v>
      </c>
      <c r="M4210" s="414"/>
      <c r="N4210" s="414" t="s">
        <v>116</v>
      </c>
      <c r="O4210" s="103"/>
      <c r="P4210" s="103"/>
      <c r="Q4210" s="103"/>
      <c r="R4210" s="103"/>
      <c r="S4210" s="103" t="s">
        <v>1768</v>
      </c>
    </row>
    <row r="4211" spans="1:19" ht="14.5" customHeight="1">
      <c r="A4211" s="82" t="str">
        <f t="shared" si="65"/>
        <v>C7003</v>
      </c>
      <c r="B4211" s="410" t="s">
        <v>7359</v>
      </c>
      <c r="C4211" s="410" t="s">
        <v>7360</v>
      </c>
      <c r="D4211" s="410" t="s">
        <v>2938</v>
      </c>
      <c r="E4211" s="410" t="s">
        <v>7361</v>
      </c>
      <c r="F4211" s="410" t="s">
        <v>7362</v>
      </c>
      <c r="G4211" s="416">
        <v>46478</v>
      </c>
      <c r="H4211" s="410" t="s">
        <v>606</v>
      </c>
      <c r="I4211" s="417">
        <v>98</v>
      </c>
      <c r="J4211" s="417">
        <v>86</v>
      </c>
      <c r="K4211" s="417">
        <v>83</v>
      </c>
      <c r="L4211" s="417">
        <v>2000</v>
      </c>
      <c r="M4211" s="410"/>
      <c r="N4211" s="410" t="s">
        <v>116</v>
      </c>
      <c r="O4211" s="85"/>
      <c r="P4211" s="85"/>
      <c r="Q4211" s="85"/>
      <c r="R4211" s="85"/>
      <c r="S4211" s="85" t="s">
        <v>1768</v>
      </c>
    </row>
    <row r="4212" spans="1:19" ht="14.5" customHeight="1">
      <c r="A4212" s="103" t="str">
        <f t="shared" si="65"/>
        <v>C7003</v>
      </c>
      <c r="B4212" s="414" t="s">
        <v>7359</v>
      </c>
      <c r="C4212" s="414" t="s">
        <v>7360</v>
      </c>
      <c r="D4212" s="414" t="s">
        <v>2938</v>
      </c>
      <c r="E4212" s="414" t="s">
        <v>7361</v>
      </c>
      <c r="F4212" s="414" t="s">
        <v>7362</v>
      </c>
      <c r="G4212" s="418">
        <v>46478</v>
      </c>
      <c r="H4212" s="414" t="s">
        <v>606</v>
      </c>
      <c r="I4212" s="419">
        <v>83</v>
      </c>
      <c r="J4212" s="419">
        <v>98</v>
      </c>
      <c r="K4212" s="419">
        <v>86</v>
      </c>
      <c r="L4212" s="419">
        <v>2000</v>
      </c>
      <c r="M4212" s="414"/>
      <c r="N4212" s="414" t="s">
        <v>116</v>
      </c>
      <c r="O4212" s="103"/>
      <c r="P4212" s="103"/>
      <c r="Q4212" s="103"/>
      <c r="R4212" s="103"/>
      <c r="S4212" s="103" t="s">
        <v>1768</v>
      </c>
    </row>
    <row r="4213" spans="1:19" ht="14.5" customHeight="1">
      <c r="A4213" s="82" t="str">
        <f t="shared" si="65"/>
        <v>C7004</v>
      </c>
      <c r="B4213" s="410" t="s">
        <v>7363</v>
      </c>
      <c r="C4213" s="410" t="s">
        <v>7364</v>
      </c>
      <c r="D4213" s="410" t="s">
        <v>2938</v>
      </c>
      <c r="E4213" s="410" t="s">
        <v>7365</v>
      </c>
      <c r="F4213" s="410" t="s">
        <v>7366</v>
      </c>
      <c r="G4213" s="416">
        <v>47300</v>
      </c>
      <c r="H4213" s="410" t="s">
        <v>606</v>
      </c>
      <c r="I4213" s="417">
        <v>240</v>
      </c>
      <c r="J4213" s="417">
        <v>96</v>
      </c>
      <c r="K4213" s="417">
        <v>96</v>
      </c>
      <c r="L4213" s="417">
        <v>14000</v>
      </c>
      <c r="M4213" s="410"/>
      <c r="N4213" s="410" t="s">
        <v>116</v>
      </c>
      <c r="O4213" s="85"/>
      <c r="P4213" s="85"/>
      <c r="Q4213" s="85"/>
      <c r="R4213" s="85"/>
      <c r="S4213" s="85" t="s">
        <v>1768</v>
      </c>
    </row>
    <row r="4214" spans="1:19" ht="14.5" customHeight="1">
      <c r="A4214" s="103" t="str">
        <f t="shared" si="65"/>
        <v>C7004</v>
      </c>
      <c r="B4214" s="414" t="s">
        <v>7363</v>
      </c>
      <c r="C4214" s="414" t="s">
        <v>7364</v>
      </c>
      <c r="D4214" s="414" t="s">
        <v>2938</v>
      </c>
      <c r="E4214" s="414" t="s">
        <v>7365</v>
      </c>
      <c r="F4214" s="414" t="s">
        <v>7366</v>
      </c>
      <c r="G4214" s="418">
        <v>47300</v>
      </c>
      <c r="H4214" s="414" t="s">
        <v>606</v>
      </c>
      <c r="I4214" s="419">
        <v>96</v>
      </c>
      <c r="J4214" s="419">
        <v>240</v>
      </c>
      <c r="K4214" s="419">
        <v>96</v>
      </c>
      <c r="L4214" s="419">
        <v>14000</v>
      </c>
      <c r="M4214" s="414"/>
      <c r="N4214" s="414" t="s">
        <v>116</v>
      </c>
      <c r="O4214" s="103"/>
      <c r="P4214" s="103"/>
      <c r="Q4214" s="103"/>
      <c r="R4214" s="103"/>
      <c r="S4214" s="103" t="s">
        <v>1768</v>
      </c>
    </row>
    <row r="4215" spans="1:19" ht="14.5" customHeight="1">
      <c r="A4215" s="82" t="str">
        <f t="shared" si="65"/>
        <v>C7005</v>
      </c>
      <c r="B4215" s="422" t="s">
        <v>7367</v>
      </c>
      <c r="C4215" s="422" t="s">
        <v>7368</v>
      </c>
      <c r="D4215" s="423"/>
      <c r="E4215" s="423"/>
      <c r="F4215" s="423"/>
      <c r="G4215" s="423"/>
      <c r="H4215" s="423"/>
      <c r="I4215" s="423">
        <v>0</v>
      </c>
      <c r="J4215" s="423">
        <v>0</v>
      </c>
      <c r="K4215" s="423">
        <v>0</v>
      </c>
      <c r="L4215" s="412"/>
      <c r="M4215" s="412"/>
      <c r="N4215" s="412"/>
      <c r="O4215" s="85"/>
      <c r="P4215" s="85"/>
      <c r="Q4215" s="85"/>
      <c r="R4215" s="85"/>
      <c r="S4215" s="85"/>
    </row>
    <row r="4216" spans="1:19" ht="14.5" customHeight="1">
      <c r="A4216" s="103" t="str">
        <f t="shared" si="65"/>
        <v>C7005</v>
      </c>
      <c r="B4216" s="426" t="s">
        <v>7367</v>
      </c>
      <c r="C4216" s="426" t="s">
        <v>7368</v>
      </c>
      <c r="D4216" s="427"/>
      <c r="E4216" s="427"/>
      <c r="F4216" s="427"/>
      <c r="G4216" s="427"/>
      <c r="H4216" s="427"/>
      <c r="I4216" s="427">
        <v>0</v>
      </c>
      <c r="J4216" s="427">
        <v>0</v>
      </c>
      <c r="K4216" s="427">
        <v>0</v>
      </c>
      <c r="L4216" s="413"/>
      <c r="M4216" s="413"/>
      <c r="N4216" s="413"/>
      <c r="O4216" s="103"/>
      <c r="P4216" s="103"/>
      <c r="Q4216" s="103"/>
      <c r="R4216" s="103"/>
      <c r="S4216" s="103"/>
    </row>
    <row r="4217" spans="1:19" ht="14.5" customHeight="1">
      <c r="A4217" s="82" t="str">
        <f t="shared" si="65"/>
        <v>C7005</v>
      </c>
      <c r="B4217" s="410" t="s">
        <v>7369</v>
      </c>
      <c r="C4217" s="410" t="s">
        <v>7370</v>
      </c>
      <c r="D4217" s="410" t="s">
        <v>2386</v>
      </c>
      <c r="E4217" s="410" t="s">
        <v>7371</v>
      </c>
      <c r="F4217" s="410" t="s">
        <v>7372</v>
      </c>
      <c r="G4217" s="416">
        <v>44470</v>
      </c>
      <c r="H4217" s="410" t="s">
        <v>606</v>
      </c>
      <c r="I4217" s="417">
        <v>0</v>
      </c>
      <c r="J4217" s="417">
        <v>0</v>
      </c>
      <c r="K4217" s="417">
        <v>0</v>
      </c>
      <c r="L4217" s="417">
        <v>0</v>
      </c>
      <c r="M4217" s="410" t="s">
        <v>2977</v>
      </c>
      <c r="N4217" s="410" t="s">
        <v>116</v>
      </c>
      <c r="O4217" s="85"/>
      <c r="P4217" s="85"/>
      <c r="Q4217" s="85"/>
      <c r="R4217" s="85"/>
      <c r="S4217" s="85" t="s">
        <v>1768</v>
      </c>
    </row>
    <row r="4218" spans="1:19" ht="14.5" customHeight="1">
      <c r="A4218" s="103" t="str">
        <f t="shared" si="65"/>
        <v>C7005</v>
      </c>
      <c r="B4218" s="414" t="s">
        <v>7369</v>
      </c>
      <c r="C4218" s="414" t="s">
        <v>7370</v>
      </c>
      <c r="D4218" s="414" t="s">
        <v>2386</v>
      </c>
      <c r="E4218" s="414" t="s">
        <v>7371</v>
      </c>
      <c r="F4218" s="414" t="s">
        <v>7372</v>
      </c>
      <c r="G4218" s="418">
        <v>44470</v>
      </c>
      <c r="H4218" s="414" t="s">
        <v>606</v>
      </c>
      <c r="I4218" s="419">
        <v>0</v>
      </c>
      <c r="J4218" s="419">
        <v>0</v>
      </c>
      <c r="K4218" s="419">
        <v>0</v>
      </c>
      <c r="L4218" s="419">
        <v>0</v>
      </c>
      <c r="M4218" s="414" t="s">
        <v>2977</v>
      </c>
      <c r="N4218" s="414" t="s">
        <v>116</v>
      </c>
      <c r="O4218" s="103"/>
      <c r="P4218" s="103"/>
      <c r="Q4218" s="103"/>
      <c r="R4218" s="103"/>
      <c r="S4218" s="103" t="s">
        <v>1768</v>
      </c>
    </row>
    <row r="4219" spans="1:19" ht="14.5" customHeight="1">
      <c r="A4219" s="82" t="str">
        <f t="shared" si="65"/>
        <v>C7006</v>
      </c>
      <c r="B4219" s="410" t="s">
        <v>7373</v>
      </c>
      <c r="C4219" s="410" t="s">
        <v>7374</v>
      </c>
      <c r="D4219" s="410" t="s">
        <v>2938</v>
      </c>
      <c r="E4219" s="410" t="s">
        <v>7375</v>
      </c>
      <c r="F4219" s="410" t="s">
        <v>7376</v>
      </c>
      <c r="G4219" s="416">
        <v>49827</v>
      </c>
      <c r="H4219" s="410" t="s">
        <v>627</v>
      </c>
      <c r="I4219" s="417">
        <v>240</v>
      </c>
      <c r="J4219" s="417">
        <v>96</v>
      </c>
      <c r="K4219" s="417">
        <v>96</v>
      </c>
      <c r="L4219" s="417">
        <v>14000</v>
      </c>
      <c r="M4219" s="410"/>
      <c r="N4219" s="410" t="s">
        <v>116</v>
      </c>
      <c r="O4219" s="85"/>
      <c r="P4219" s="85"/>
      <c r="Q4219" s="85"/>
      <c r="R4219" s="85"/>
      <c r="S4219" s="85" t="s">
        <v>1768</v>
      </c>
    </row>
    <row r="4220" spans="1:19" ht="14.5" customHeight="1">
      <c r="A4220" s="103" t="str">
        <f t="shared" si="65"/>
        <v>C7006</v>
      </c>
      <c r="B4220" s="414" t="s">
        <v>7373</v>
      </c>
      <c r="C4220" s="414" t="s">
        <v>7374</v>
      </c>
      <c r="D4220" s="414" t="s">
        <v>2938</v>
      </c>
      <c r="E4220" s="414" t="s">
        <v>7375</v>
      </c>
      <c r="F4220" s="414" t="s">
        <v>7376</v>
      </c>
      <c r="G4220" s="418">
        <v>49827</v>
      </c>
      <c r="H4220" s="414" t="s">
        <v>627</v>
      </c>
      <c r="I4220" s="419">
        <v>96</v>
      </c>
      <c r="J4220" s="419">
        <v>240</v>
      </c>
      <c r="K4220" s="419">
        <v>96</v>
      </c>
      <c r="L4220" s="419">
        <v>14000</v>
      </c>
      <c r="M4220" s="414"/>
      <c r="N4220" s="414" t="s">
        <v>116</v>
      </c>
      <c r="O4220" s="103"/>
      <c r="P4220" s="103"/>
      <c r="Q4220" s="103"/>
      <c r="R4220" s="103"/>
      <c r="S4220" s="103" t="s">
        <v>1768</v>
      </c>
    </row>
    <row r="4221" spans="1:19" ht="14.5" customHeight="1">
      <c r="A4221" s="82" t="str">
        <f t="shared" si="65"/>
        <v>C7007</v>
      </c>
      <c r="B4221" s="410" t="s">
        <v>7377</v>
      </c>
      <c r="C4221" s="410" t="s">
        <v>7378</v>
      </c>
      <c r="D4221" s="410" t="s">
        <v>2938</v>
      </c>
      <c r="E4221" s="410"/>
      <c r="F4221" s="410"/>
      <c r="G4221" s="416">
        <v>46388</v>
      </c>
      <c r="H4221" s="410" t="s">
        <v>627</v>
      </c>
      <c r="I4221" s="417">
        <v>214</v>
      </c>
      <c r="J4221" s="417">
        <v>98</v>
      </c>
      <c r="K4221" s="417">
        <v>105</v>
      </c>
      <c r="L4221" s="417">
        <v>8367</v>
      </c>
      <c r="M4221" s="410" t="s">
        <v>115</v>
      </c>
      <c r="N4221" s="410" t="s">
        <v>113</v>
      </c>
      <c r="O4221" s="85"/>
      <c r="P4221" s="85"/>
      <c r="Q4221" s="85"/>
      <c r="R4221" s="85"/>
      <c r="S4221" s="85" t="s">
        <v>1768</v>
      </c>
    </row>
    <row r="4222" spans="1:19" ht="14.5" customHeight="1">
      <c r="A4222" s="82" t="str">
        <f t="shared" si="65"/>
        <v>C7007</v>
      </c>
      <c r="B4222" s="410" t="s">
        <v>7377</v>
      </c>
      <c r="C4222" s="410" t="s">
        <v>7379</v>
      </c>
      <c r="D4222" s="410" t="s">
        <v>2938</v>
      </c>
      <c r="E4222" s="410" t="s">
        <v>7380</v>
      </c>
      <c r="F4222" s="410" t="s">
        <v>7381</v>
      </c>
      <c r="G4222" s="416">
        <v>46388</v>
      </c>
      <c r="H4222" s="410" t="s">
        <v>606</v>
      </c>
      <c r="I4222" s="417">
        <v>214</v>
      </c>
      <c r="J4222" s="417">
        <v>98</v>
      </c>
      <c r="K4222" s="417">
        <v>105</v>
      </c>
      <c r="L4222" s="417">
        <v>8367</v>
      </c>
      <c r="M4222" s="410" t="s">
        <v>115</v>
      </c>
      <c r="N4222" s="410" t="s">
        <v>116</v>
      </c>
      <c r="O4222" s="85"/>
      <c r="P4222" s="85"/>
      <c r="Q4222" s="85"/>
      <c r="R4222" s="85"/>
      <c r="S4222" s="85" t="s">
        <v>1768</v>
      </c>
    </row>
    <row r="4223" spans="1:19" ht="14.5" customHeight="1">
      <c r="A4223" s="103" t="str">
        <f t="shared" si="65"/>
        <v>C7007</v>
      </c>
      <c r="B4223" s="414" t="s">
        <v>7377</v>
      </c>
      <c r="C4223" s="414" t="s">
        <v>7378</v>
      </c>
      <c r="D4223" s="414" t="s">
        <v>2938</v>
      </c>
      <c r="E4223" s="414"/>
      <c r="F4223" s="414"/>
      <c r="G4223" s="418">
        <v>46388</v>
      </c>
      <c r="H4223" s="414" t="s">
        <v>627</v>
      </c>
      <c r="I4223" s="419">
        <v>105</v>
      </c>
      <c r="J4223" s="419">
        <v>214</v>
      </c>
      <c r="K4223" s="419">
        <v>98</v>
      </c>
      <c r="L4223" s="419">
        <v>8367</v>
      </c>
      <c r="M4223" s="414" t="s">
        <v>115</v>
      </c>
      <c r="N4223" s="414" t="s">
        <v>113</v>
      </c>
      <c r="O4223" s="103"/>
      <c r="P4223" s="103"/>
      <c r="Q4223" s="103"/>
      <c r="R4223" s="103"/>
      <c r="S4223" s="103" t="s">
        <v>1768</v>
      </c>
    </row>
    <row r="4224" spans="1:19" ht="14.5" customHeight="1">
      <c r="A4224" s="103" t="str">
        <f t="shared" si="65"/>
        <v>C7007</v>
      </c>
      <c r="B4224" s="414" t="s">
        <v>7377</v>
      </c>
      <c r="C4224" s="414" t="s">
        <v>7379</v>
      </c>
      <c r="D4224" s="414" t="s">
        <v>2938</v>
      </c>
      <c r="E4224" s="414" t="s">
        <v>7380</v>
      </c>
      <c r="F4224" s="414" t="s">
        <v>7381</v>
      </c>
      <c r="G4224" s="418">
        <v>46388</v>
      </c>
      <c r="H4224" s="414" t="s">
        <v>606</v>
      </c>
      <c r="I4224" s="419">
        <v>105</v>
      </c>
      <c r="J4224" s="419">
        <v>214</v>
      </c>
      <c r="K4224" s="419">
        <v>98</v>
      </c>
      <c r="L4224" s="419">
        <v>8367</v>
      </c>
      <c r="M4224" s="414" t="s">
        <v>115</v>
      </c>
      <c r="N4224" s="414" t="s">
        <v>116</v>
      </c>
      <c r="O4224" s="103"/>
      <c r="P4224" s="103"/>
      <c r="Q4224" s="103"/>
      <c r="R4224" s="103"/>
      <c r="S4224" s="103" t="s">
        <v>1768</v>
      </c>
    </row>
    <row r="4225" spans="1:19" ht="14.5" customHeight="1">
      <c r="A4225" s="82" t="str">
        <f t="shared" si="65"/>
        <v>C7008</v>
      </c>
      <c r="B4225" s="410" t="s">
        <v>1008</v>
      </c>
      <c r="C4225" s="410" t="s">
        <v>7382</v>
      </c>
      <c r="D4225" s="410" t="s">
        <v>2938</v>
      </c>
      <c r="E4225" s="410" t="s">
        <v>7383</v>
      </c>
      <c r="F4225" s="410" t="s">
        <v>7384</v>
      </c>
      <c r="G4225" s="416">
        <v>46508</v>
      </c>
      <c r="H4225" s="410" t="s">
        <v>606</v>
      </c>
      <c r="I4225" s="417">
        <v>36</v>
      </c>
      <c r="J4225" s="417">
        <v>26</v>
      </c>
      <c r="K4225" s="417">
        <v>26</v>
      </c>
      <c r="L4225" s="417">
        <v>210</v>
      </c>
      <c r="M4225" s="410"/>
      <c r="N4225" s="410">
        <v>7</v>
      </c>
      <c r="O4225" s="85"/>
      <c r="P4225" s="85"/>
      <c r="Q4225" s="85"/>
      <c r="R4225" s="85"/>
      <c r="S4225" s="85" t="s">
        <v>1768</v>
      </c>
    </row>
    <row r="4226" spans="1:19" ht="14.5" customHeight="1">
      <c r="A4226" s="103" t="str">
        <f t="shared" ref="A4226:A4289" si="66">LEFT(B4226,5)</f>
        <v>C7008</v>
      </c>
      <c r="B4226" s="414" t="s">
        <v>1008</v>
      </c>
      <c r="C4226" s="414" t="s">
        <v>7382</v>
      </c>
      <c r="D4226" s="414" t="s">
        <v>2938</v>
      </c>
      <c r="E4226" s="414" t="s">
        <v>7383</v>
      </c>
      <c r="F4226" s="414" t="s">
        <v>7384</v>
      </c>
      <c r="G4226" s="418">
        <v>46508</v>
      </c>
      <c r="H4226" s="414" t="s">
        <v>606</v>
      </c>
      <c r="I4226" s="419">
        <v>26</v>
      </c>
      <c r="J4226" s="419">
        <v>36</v>
      </c>
      <c r="K4226" s="419">
        <v>26</v>
      </c>
      <c r="L4226" s="419">
        <v>210</v>
      </c>
      <c r="M4226" s="414"/>
      <c r="N4226" s="414">
        <v>7</v>
      </c>
      <c r="O4226" s="103"/>
      <c r="P4226" s="103"/>
      <c r="Q4226" s="103"/>
      <c r="R4226" s="103"/>
      <c r="S4226" s="103" t="s">
        <v>1768</v>
      </c>
    </row>
    <row r="4227" spans="1:19" ht="14.5" customHeight="1">
      <c r="A4227" s="82" t="str">
        <f t="shared" si="66"/>
        <v>C7009</v>
      </c>
      <c r="B4227" s="410" t="s">
        <v>7385</v>
      </c>
      <c r="C4227" s="410" t="s">
        <v>7386</v>
      </c>
      <c r="D4227" s="410" t="s">
        <v>2938</v>
      </c>
      <c r="E4227" s="410"/>
      <c r="F4227" s="410"/>
      <c r="G4227" s="416">
        <v>51014</v>
      </c>
      <c r="H4227" s="410" t="s">
        <v>627</v>
      </c>
      <c r="I4227" s="417">
        <v>240</v>
      </c>
      <c r="J4227" s="417">
        <v>96</v>
      </c>
      <c r="K4227" s="417">
        <v>96</v>
      </c>
      <c r="L4227" s="417">
        <v>14000</v>
      </c>
      <c r="M4227" s="410"/>
      <c r="N4227" s="410"/>
      <c r="O4227" s="85"/>
      <c r="P4227" s="85"/>
      <c r="Q4227" s="85"/>
      <c r="R4227" s="85"/>
      <c r="S4227" s="85"/>
    </row>
    <row r="4228" spans="1:19" ht="14.5" customHeight="1">
      <c r="A4228" s="103" t="str">
        <f t="shared" si="66"/>
        <v>C7009</v>
      </c>
      <c r="B4228" s="414" t="s">
        <v>7385</v>
      </c>
      <c r="C4228" s="414" t="s">
        <v>7386</v>
      </c>
      <c r="D4228" s="414" t="s">
        <v>2938</v>
      </c>
      <c r="E4228" s="414"/>
      <c r="F4228" s="414"/>
      <c r="G4228" s="418">
        <v>51014</v>
      </c>
      <c r="H4228" s="414" t="s">
        <v>627</v>
      </c>
      <c r="I4228" s="419">
        <v>96</v>
      </c>
      <c r="J4228" s="419">
        <v>240</v>
      </c>
      <c r="K4228" s="419">
        <v>96</v>
      </c>
      <c r="L4228" s="419">
        <v>14000</v>
      </c>
      <c r="M4228" s="414"/>
      <c r="N4228" s="414"/>
      <c r="O4228" s="103"/>
      <c r="P4228" s="103"/>
      <c r="Q4228" s="103"/>
      <c r="R4228" s="103"/>
      <c r="S4228" s="103"/>
    </row>
    <row r="4229" spans="1:19" ht="14.5" customHeight="1">
      <c r="A4229" s="82" t="str">
        <f t="shared" si="66"/>
        <v>C7016</v>
      </c>
      <c r="B4229" s="410" t="s">
        <v>7387</v>
      </c>
      <c r="C4229" s="410" t="s">
        <v>7388</v>
      </c>
      <c r="D4229" s="410" t="s">
        <v>2938</v>
      </c>
      <c r="E4229" s="410" t="s">
        <v>7389</v>
      </c>
      <c r="F4229" s="410" t="s">
        <v>7390</v>
      </c>
      <c r="G4229" s="416">
        <v>43952</v>
      </c>
      <c r="H4229" s="410" t="s">
        <v>606</v>
      </c>
      <c r="I4229" s="417">
        <v>108</v>
      </c>
      <c r="J4229" s="417">
        <v>48</v>
      </c>
      <c r="K4229" s="417">
        <v>56</v>
      </c>
      <c r="L4229" s="417">
        <v>30000</v>
      </c>
      <c r="M4229" s="410" t="s">
        <v>115</v>
      </c>
      <c r="N4229" s="410" t="s">
        <v>116</v>
      </c>
      <c r="O4229" s="85"/>
      <c r="P4229" s="85" t="s">
        <v>116</v>
      </c>
      <c r="Q4229" s="85" t="s">
        <v>116</v>
      </c>
      <c r="R4229" s="85" t="s">
        <v>2766</v>
      </c>
      <c r="S4229" s="85" t="s">
        <v>1768</v>
      </c>
    </row>
    <row r="4230" spans="1:19" ht="14.5" customHeight="1">
      <c r="A4230" s="82" t="str">
        <f t="shared" si="66"/>
        <v>C7016</v>
      </c>
      <c r="B4230" s="410" t="s">
        <v>7387</v>
      </c>
      <c r="C4230" s="410" t="s">
        <v>7391</v>
      </c>
      <c r="D4230" s="410" t="s">
        <v>2938</v>
      </c>
      <c r="E4230" s="410" t="s">
        <v>7392</v>
      </c>
      <c r="F4230" s="410" t="s">
        <v>7393</v>
      </c>
      <c r="G4230" s="416">
        <v>49827</v>
      </c>
      <c r="H4230" s="410" t="s">
        <v>606</v>
      </c>
      <c r="I4230" s="417">
        <v>108</v>
      </c>
      <c r="J4230" s="417">
        <v>48</v>
      </c>
      <c r="K4230" s="417">
        <v>56</v>
      </c>
      <c r="L4230" s="417">
        <v>7000</v>
      </c>
      <c r="M4230" s="410" t="s">
        <v>115</v>
      </c>
      <c r="N4230" s="410" t="s">
        <v>116</v>
      </c>
      <c r="O4230" s="85"/>
      <c r="P4230" s="85" t="s">
        <v>116</v>
      </c>
      <c r="Q4230" s="85" t="s">
        <v>116</v>
      </c>
      <c r="R4230" s="85" t="s">
        <v>2766</v>
      </c>
      <c r="S4230" s="85" t="s">
        <v>1768</v>
      </c>
    </row>
    <row r="4231" spans="1:19" ht="14.5" customHeight="1">
      <c r="A4231" s="103" t="str">
        <f t="shared" si="66"/>
        <v>C7016</v>
      </c>
      <c r="B4231" s="414" t="s">
        <v>7387</v>
      </c>
      <c r="C4231" s="414" t="s">
        <v>7388</v>
      </c>
      <c r="D4231" s="414" t="s">
        <v>2938</v>
      </c>
      <c r="E4231" s="414" t="s">
        <v>7389</v>
      </c>
      <c r="F4231" s="414" t="s">
        <v>7390</v>
      </c>
      <c r="G4231" s="418">
        <v>43952</v>
      </c>
      <c r="H4231" s="414" t="s">
        <v>606</v>
      </c>
      <c r="I4231" s="419">
        <v>56</v>
      </c>
      <c r="J4231" s="419">
        <v>108</v>
      </c>
      <c r="K4231" s="419">
        <v>48</v>
      </c>
      <c r="L4231" s="419">
        <v>30000</v>
      </c>
      <c r="M4231" s="414" t="s">
        <v>115</v>
      </c>
      <c r="N4231" s="414" t="s">
        <v>116</v>
      </c>
      <c r="O4231" s="103"/>
      <c r="P4231" s="103" t="s">
        <v>116</v>
      </c>
      <c r="Q4231" s="103" t="s">
        <v>116</v>
      </c>
      <c r="R4231" s="103" t="s">
        <v>2766</v>
      </c>
      <c r="S4231" s="103" t="s">
        <v>1768</v>
      </c>
    </row>
    <row r="4232" spans="1:19" ht="14.5" customHeight="1">
      <c r="A4232" s="103" t="str">
        <f t="shared" si="66"/>
        <v>C7016</v>
      </c>
      <c r="B4232" s="414" t="s">
        <v>7387</v>
      </c>
      <c r="C4232" s="414" t="s">
        <v>7391</v>
      </c>
      <c r="D4232" s="414" t="s">
        <v>2938</v>
      </c>
      <c r="E4232" s="414" t="s">
        <v>7392</v>
      </c>
      <c r="F4232" s="414" t="s">
        <v>7393</v>
      </c>
      <c r="G4232" s="418">
        <v>49827</v>
      </c>
      <c r="H4232" s="414" t="s">
        <v>606</v>
      </c>
      <c r="I4232" s="419">
        <v>56</v>
      </c>
      <c r="J4232" s="419">
        <v>108</v>
      </c>
      <c r="K4232" s="419">
        <v>48</v>
      </c>
      <c r="L4232" s="419">
        <v>7000</v>
      </c>
      <c r="M4232" s="414" t="s">
        <v>115</v>
      </c>
      <c r="N4232" s="414" t="s">
        <v>116</v>
      </c>
      <c r="O4232" s="103"/>
      <c r="P4232" s="103" t="s">
        <v>116</v>
      </c>
      <c r="Q4232" s="103" t="s">
        <v>116</v>
      </c>
      <c r="R4232" s="103" t="s">
        <v>2766</v>
      </c>
      <c r="S4232" s="103" t="s">
        <v>1768</v>
      </c>
    </row>
    <row r="4233" spans="1:19" ht="14.5" customHeight="1">
      <c r="A4233" s="82" t="str">
        <f t="shared" si="66"/>
        <v>C7017</v>
      </c>
      <c r="B4233" s="410" t="s">
        <v>7394</v>
      </c>
      <c r="C4233" s="410" t="s">
        <v>7395</v>
      </c>
      <c r="D4233" s="410" t="s">
        <v>2938</v>
      </c>
      <c r="E4233" s="410" t="s">
        <v>7396</v>
      </c>
      <c r="F4233" s="410" t="s">
        <v>7397</v>
      </c>
      <c r="G4233" s="416">
        <v>42705</v>
      </c>
      <c r="H4233" s="410" t="s">
        <v>606</v>
      </c>
      <c r="I4233" s="417">
        <v>203</v>
      </c>
      <c r="J4233" s="417">
        <v>45</v>
      </c>
      <c r="K4233" s="417">
        <v>76</v>
      </c>
      <c r="L4233" s="417">
        <v>17180</v>
      </c>
      <c r="M4233" s="410" t="s">
        <v>115</v>
      </c>
      <c r="N4233" s="410" t="s">
        <v>116</v>
      </c>
      <c r="O4233" s="85"/>
      <c r="P4233" s="85" t="s">
        <v>1882</v>
      </c>
      <c r="Q4233" s="85" t="s">
        <v>1882</v>
      </c>
      <c r="R4233" s="85" t="s">
        <v>1883</v>
      </c>
      <c r="S4233" s="85" t="s">
        <v>1768</v>
      </c>
    </row>
    <row r="4234" spans="1:19" ht="14.5" customHeight="1">
      <c r="A4234" s="103" t="str">
        <f t="shared" si="66"/>
        <v>C7017</v>
      </c>
      <c r="B4234" s="414" t="s">
        <v>7394</v>
      </c>
      <c r="C4234" s="414" t="s">
        <v>7395</v>
      </c>
      <c r="D4234" s="414" t="s">
        <v>2938</v>
      </c>
      <c r="E4234" s="414" t="s">
        <v>7396</v>
      </c>
      <c r="F4234" s="414" t="s">
        <v>7397</v>
      </c>
      <c r="G4234" s="418">
        <v>42705</v>
      </c>
      <c r="H4234" s="414" t="s">
        <v>606</v>
      </c>
      <c r="I4234" s="419">
        <v>76</v>
      </c>
      <c r="J4234" s="419">
        <v>203</v>
      </c>
      <c r="K4234" s="419">
        <v>45</v>
      </c>
      <c r="L4234" s="419">
        <v>17180</v>
      </c>
      <c r="M4234" s="414" t="s">
        <v>115</v>
      </c>
      <c r="N4234" s="414" t="s">
        <v>116</v>
      </c>
      <c r="O4234" s="103"/>
      <c r="P4234" s="103" t="s">
        <v>1882</v>
      </c>
      <c r="Q4234" s="103" t="s">
        <v>1882</v>
      </c>
      <c r="R4234" s="103" t="s">
        <v>1883</v>
      </c>
      <c r="S4234" s="103" t="s">
        <v>1768</v>
      </c>
    </row>
    <row r="4235" spans="1:19" ht="14.5" customHeight="1">
      <c r="A4235" s="82" t="str">
        <f t="shared" si="66"/>
        <v>C7021</v>
      </c>
      <c r="B4235" s="410" t="s">
        <v>7398</v>
      </c>
      <c r="C4235" s="410" t="s">
        <v>7399</v>
      </c>
      <c r="D4235" s="410" t="s">
        <v>2938</v>
      </c>
      <c r="E4235" s="410" t="s">
        <v>7400</v>
      </c>
      <c r="F4235" s="410" t="s">
        <v>7401</v>
      </c>
      <c r="G4235" s="416">
        <v>42856</v>
      </c>
      <c r="H4235" s="410" t="s">
        <v>606</v>
      </c>
      <c r="I4235" s="417">
        <v>240</v>
      </c>
      <c r="J4235" s="417">
        <v>96</v>
      </c>
      <c r="K4235" s="417">
        <v>96</v>
      </c>
      <c r="L4235" s="417">
        <v>9600</v>
      </c>
      <c r="M4235" s="410" t="s">
        <v>115</v>
      </c>
      <c r="N4235" s="410" t="s">
        <v>116</v>
      </c>
      <c r="O4235" s="85"/>
      <c r="P4235" s="85" t="s">
        <v>1882</v>
      </c>
      <c r="Q4235" s="85" t="s">
        <v>1882</v>
      </c>
      <c r="R4235" s="85" t="s">
        <v>1883</v>
      </c>
      <c r="S4235" s="85" t="s">
        <v>1768</v>
      </c>
    </row>
    <row r="4236" spans="1:19" ht="14.5" customHeight="1">
      <c r="A4236" s="82" t="str">
        <f t="shared" si="66"/>
        <v>C7021</v>
      </c>
      <c r="B4236" s="410" t="s">
        <v>7398</v>
      </c>
      <c r="C4236" s="410" t="s">
        <v>7402</v>
      </c>
      <c r="D4236" s="410" t="s">
        <v>2938</v>
      </c>
      <c r="E4236" s="410" t="s">
        <v>7403</v>
      </c>
      <c r="F4236" s="410" t="s">
        <v>7404</v>
      </c>
      <c r="G4236" s="416">
        <v>49827</v>
      </c>
      <c r="H4236" s="410" t="s">
        <v>606</v>
      </c>
      <c r="I4236" s="417">
        <v>240</v>
      </c>
      <c r="J4236" s="417">
        <v>96</v>
      </c>
      <c r="K4236" s="417">
        <v>96</v>
      </c>
      <c r="L4236" s="417">
        <v>7000</v>
      </c>
      <c r="M4236" s="410" t="s">
        <v>115</v>
      </c>
      <c r="N4236" s="410" t="s">
        <v>116</v>
      </c>
      <c r="O4236" s="85"/>
      <c r="P4236" s="85" t="s">
        <v>1882</v>
      </c>
      <c r="Q4236" s="85" t="s">
        <v>1882</v>
      </c>
      <c r="R4236" s="85" t="s">
        <v>1883</v>
      </c>
      <c r="S4236" s="85" t="s">
        <v>1768</v>
      </c>
    </row>
    <row r="4237" spans="1:19" ht="14.5" customHeight="1">
      <c r="A4237" s="103" t="str">
        <f t="shared" si="66"/>
        <v>C7021</v>
      </c>
      <c r="B4237" s="414" t="s">
        <v>7398</v>
      </c>
      <c r="C4237" s="414" t="s">
        <v>7399</v>
      </c>
      <c r="D4237" s="414" t="s">
        <v>2938</v>
      </c>
      <c r="E4237" s="414" t="s">
        <v>7400</v>
      </c>
      <c r="F4237" s="414" t="s">
        <v>7401</v>
      </c>
      <c r="G4237" s="418">
        <v>42856</v>
      </c>
      <c r="H4237" s="414" t="s">
        <v>606</v>
      </c>
      <c r="I4237" s="419">
        <v>96</v>
      </c>
      <c r="J4237" s="419">
        <v>240</v>
      </c>
      <c r="K4237" s="419">
        <v>96</v>
      </c>
      <c r="L4237" s="419">
        <v>9600</v>
      </c>
      <c r="M4237" s="414" t="s">
        <v>115</v>
      </c>
      <c r="N4237" s="414" t="s">
        <v>116</v>
      </c>
      <c r="O4237" s="103"/>
      <c r="P4237" s="103" t="s">
        <v>1882</v>
      </c>
      <c r="Q4237" s="103" t="s">
        <v>1882</v>
      </c>
      <c r="R4237" s="103" t="s">
        <v>1883</v>
      </c>
      <c r="S4237" s="103" t="s">
        <v>1768</v>
      </c>
    </row>
    <row r="4238" spans="1:19" ht="14.5" customHeight="1">
      <c r="A4238" s="103" t="str">
        <f t="shared" si="66"/>
        <v>C7021</v>
      </c>
      <c r="B4238" s="414" t="s">
        <v>7398</v>
      </c>
      <c r="C4238" s="414" t="s">
        <v>7402</v>
      </c>
      <c r="D4238" s="414" t="s">
        <v>2938</v>
      </c>
      <c r="E4238" s="414" t="s">
        <v>7403</v>
      </c>
      <c r="F4238" s="414" t="s">
        <v>7404</v>
      </c>
      <c r="G4238" s="418">
        <v>49827</v>
      </c>
      <c r="H4238" s="414" t="s">
        <v>606</v>
      </c>
      <c r="I4238" s="419">
        <v>96</v>
      </c>
      <c r="J4238" s="419">
        <v>240</v>
      </c>
      <c r="K4238" s="419">
        <v>96</v>
      </c>
      <c r="L4238" s="419">
        <v>7000</v>
      </c>
      <c r="M4238" s="414" t="s">
        <v>115</v>
      </c>
      <c r="N4238" s="414" t="s">
        <v>116</v>
      </c>
      <c r="O4238" s="103"/>
      <c r="P4238" s="103" t="s">
        <v>1882</v>
      </c>
      <c r="Q4238" s="103" t="s">
        <v>1882</v>
      </c>
      <c r="R4238" s="103" t="s">
        <v>1883</v>
      </c>
      <c r="S4238" s="103" t="s">
        <v>1768</v>
      </c>
    </row>
    <row r="4239" spans="1:19" ht="14.5" customHeight="1">
      <c r="A4239" s="82" t="str">
        <f t="shared" si="66"/>
        <v>C7022</v>
      </c>
      <c r="B4239" s="410" t="s">
        <v>7405</v>
      </c>
      <c r="C4239" s="410" t="s">
        <v>7399</v>
      </c>
      <c r="D4239" s="410" t="s">
        <v>2938</v>
      </c>
      <c r="E4239" s="410"/>
      <c r="F4239" s="410"/>
      <c r="G4239" s="416">
        <v>44593</v>
      </c>
      <c r="H4239" s="410" t="s">
        <v>627</v>
      </c>
      <c r="I4239" s="417">
        <v>0</v>
      </c>
      <c r="J4239" s="417">
        <v>0</v>
      </c>
      <c r="K4239" s="417">
        <v>0</v>
      </c>
      <c r="L4239" s="417">
        <v>0</v>
      </c>
      <c r="M4239" s="410" t="s">
        <v>115</v>
      </c>
      <c r="N4239" s="410"/>
      <c r="O4239" s="85"/>
      <c r="P4239" s="85"/>
      <c r="Q4239" s="85"/>
      <c r="R4239" s="85"/>
      <c r="S4239" s="85"/>
    </row>
    <row r="4240" spans="1:19" ht="14.5" customHeight="1">
      <c r="A4240" s="103" t="str">
        <f t="shared" si="66"/>
        <v>C7022</v>
      </c>
      <c r="B4240" s="414" t="s">
        <v>7405</v>
      </c>
      <c r="C4240" s="414" t="s">
        <v>7399</v>
      </c>
      <c r="D4240" s="414" t="s">
        <v>2938</v>
      </c>
      <c r="E4240" s="414"/>
      <c r="F4240" s="414"/>
      <c r="G4240" s="418">
        <v>44593</v>
      </c>
      <c r="H4240" s="414" t="s">
        <v>627</v>
      </c>
      <c r="I4240" s="419">
        <v>0</v>
      </c>
      <c r="J4240" s="419">
        <v>0</v>
      </c>
      <c r="K4240" s="419">
        <v>0</v>
      </c>
      <c r="L4240" s="419">
        <v>0</v>
      </c>
      <c r="M4240" s="414" t="s">
        <v>115</v>
      </c>
      <c r="N4240" s="414"/>
      <c r="O4240" s="103"/>
      <c r="P4240" s="103"/>
      <c r="Q4240" s="103"/>
      <c r="R4240" s="103"/>
      <c r="S4240" s="103"/>
    </row>
    <row r="4241" spans="1:19" ht="14.5" customHeight="1">
      <c r="A4241" s="82" t="str">
        <f t="shared" si="66"/>
        <v>C7023</v>
      </c>
      <c r="B4241" s="410" t="s">
        <v>7406</v>
      </c>
      <c r="C4241" s="410" t="s">
        <v>7407</v>
      </c>
      <c r="D4241" s="410" t="s">
        <v>2938</v>
      </c>
      <c r="E4241" s="410" t="s">
        <v>7408</v>
      </c>
      <c r="F4241" s="410" t="s">
        <v>7409</v>
      </c>
      <c r="G4241" s="416">
        <v>45292</v>
      </c>
      <c r="H4241" s="410" t="s">
        <v>606</v>
      </c>
      <c r="I4241" s="417">
        <v>75</v>
      </c>
      <c r="J4241" s="417">
        <v>45</v>
      </c>
      <c r="K4241" s="417">
        <v>81</v>
      </c>
      <c r="L4241" s="417">
        <v>2140</v>
      </c>
      <c r="M4241" s="410" t="s">
        <v>115</v>
      </c>
      <c r="N4241" s="410" t="s">
        <v>116</v>
      </c>
      <c r="O4241" s="85"/>
      <c r="P4241" s="85" t="s">
        <v>1882</v>
      </c>
      <c r="Q4241" s="85" t="s">
        <v>1882</v>
      </c>
      <c r="R4241" s="85" t="s">
        <v>1883</v>
      </c>
      <c r="S4241" s="85" t="s">
        <v>1768</v>
      </c>
    </row>
    <row r="4242" spans="1:19" ht="14.5" customHeight="1">
      <c r="A4242" s="82" t="str">
        <f t="shared" si="66"/>
        <v>C7023</v>
      </c>
      <c r="B4242" s="410" t="s">
        <v>7406</v>
      </c>
      <c r="C4242" s="410" t="s">
        <v>7407</v>
      </c>
      <c r="D4242" s="410" t="s">
        <v>2938</v>
      </c>
      <c r="E4242" s="410" t="s">
        <v>7410</v>
      </c>
      <c r="F4242" s="410" t="s">
        <v>7411</v>
      </c>
      <c r="G4242" s="416">
        <v>45292</v>
      </c>
      <c r="H4242" s="410" t="s">
        <v>627</v>
      </c>
      <c r="I4242" s="417">
        <v>75</v>
      </c>
      <c r="J4242" s="417">
        <v>45</v>
      </c>
      <c r="K4242" s="417">
        <v>81</v>
      </c>
      <c r="L4242" s="417">
        <v>2140</v>
      </c>
      <c r="M4242" s="410" t="s">
        <v>115</v>
      </c>
      <c r="N4242" s="410" t="s">
        <v>116</v>
      </c>
      <c r="O4242" s="85"/>
      <c r="P4242" s="85" t="s">
        <v>1882</v>
      </c>
      <c r="Q4242" s="85" t="s">
        <v>1882</v>
      </c>
      <c r="R4242" s="85" t="s">
        <v>1883</v>
      </c>
      <c r="S4242" s="85" t="s">
        <v>1768</v>
      </c>
    </row>
    <row r="4243" spans="1:19" ht="14.5" customHeight="1">
      <c r="A4243" s="103" t="str">
        <f t="shared" si="66"/>
        <v>C7023</v>
      </c>
      <c r="B4243" s="414" t="s">
        <v>7406</v>
      </c>
      <c r="C4243" s="414" t="s">
        <v>7407</v>
      </c>
      <c r="D4243" s="414" t="s">
        <v>2938</v>
      </c>
      <c r="E4243" s="414" t="s">
        <v>7408</v>
      </c>
      <c r="F4243" s="414" t="s">
        <v>7409</v>
      </c>
      <c r="G4243" s="418">
        <v>45292</v>
      </c>
      <c r="H4243" s="414" t="s">
        <v>606</v>
      </c>
      <c r="I4243" s="419">
        <v>81</v>
      </c>
      <c r="J4243" s="419">
        <v>75</v>
      </c>
      <c r="K4243" s="419">
        <v>45</v>
      </c>
      <c r="L4243" s="419">
        <v>2140</v>
      </c>
      <c r="M4243" s="414" t="s">
        <v>115</v>
      </c>
      <c r="N4243" s="414" t="s">
        <v>116</v>
      </c>
      <c r="O4243" s="103"/>
      <c r="P4243" s="103" t="s">
        <v>1882</v>
      </c>
      <c r="Q4243" s="103" t="s">
        <v>1882</v>
      </c>
      <c r="R4243" s="103" t="s">
        <v>1883</v>
      </c>
      <c r="S4243" s="103" t="s">
        <v>1768</v>
      </c>
    </row>
    <row r="4244" spans="1:19" ht="14.5" customHeight="1">
      <c r="A4244" s="103" t="str">
        <f t="shared" si="66"/>
        <v>C7023</v>
      </c>
      <c r="B4244" s="414" t="s">
        <v>7406</v>
      </c>
      <c r="C4244" s="414" t="s">
        <v>7407</v>
      </c>
      <c r="D4244" s="414" t="s">
        <v>2938</v>
      </c>
      <c r="E4244" s="414" t="s">
        <v>7410</v>
      </c>
      <c r="F4244" s="414" t="s">
        <v>7411</v>
      </c>
      <c r="G4244" s="418">
        <v>45292</v>
      </c>
      <c r="H4244" s="414" t="s">
        <v>627</v>
      </c>
      <c r="I4244" s="419">
        <v>81</v>
      </c>
      <c r="J4244" s="419">
        <v>75</v>
      </c>
      <c r="K4244" s="419">
        <v>45</v>
      </c>
      <c r="L4244" s="419">
        <v>2140</v>
      </c>
      <c r="M4244" s="414" t="s">
        <v>115</v>
      </c>
      <c r="N4244" s="414" t="s">
        <v>116</v>
      </c>
      <c r="O4244" s="103"/>
      <c r="P4244" s="103" t="s">
        <v>1882</v>
      </c>
      <c r="Q4244" s="103" t="s">
        <v>1882</v>
      </c>
      <c r="R4244" s="103" t="s">
        <v>1883</v>
      </c>
      <c r="S4244" s="103" t="s">
        <v>1768</v>
      </c>
    </row>
    <row r="4245" spans="1:19" ht="14.5" customHeight="1">
      <c r="A4245" s="82" t="str">
        <f t="shared" si="66"/>
        <v>C7025</v>
      </c>
      <c r="B4245" s="410" t="s">
        <v>7412</v>
      </c>
      <c r="C4245" s="410" t="s">
        <v>7413</v>
      </c>
      <c r="D4245" s="410" t="s">
        <v>2949</v>
      </c>
      <c r="E4245" s="410"/>
      <c r="F4245" s="410"/>
      <c r="G4245" s="416">
        <v>40634</v>
      </c>
      <c r="H4245" s="410" t="s">
        <v>1777</v>
      </c>
      <c r="I4245" s="417">
        <v>20</v>
      </c>
      <c r="J4245" s="417">
        <v>16</v>
      </c>
      <c r="K4245" s="417">
        <v>9</v>
      </c>
      <c r="L4245" s="417">
        <v>35</v>
      </c>
      <c r="M4245" s="410"/>
      <c r="N4245" s="410" t="s">
        <v>116</v>
      </c>
      <c r="O4245" s="85"/>
      <c r="P4245" s="85"/>
      <c r="Q4245" s="85"/>
      <c r="R4245" s="85"/>
      <c r="S4245" s="85" t="s">
        <v>1768</v>
      </c>
    </row>
    <row r="4246" spans="1:19" ht="14.5" customHeight="1">
      <c r="A4246" s="82" t="str">
        <f t="shared" si="66"/>
        <v>C7025</v>
      </c>
      <c r="B4246" s="410" t="s">
        <v>7412</v>
      </c>
      <c r="C4246" s="410" t="s">
        <v>7413</v>
      </c>
      <c r="D4246" s="410" t="s">
        <v>2949</v>
      </c>
      <c r="E4246" s="410" t="s">
        <v>7414</v>
      </c>
      <c r="F4246" s="410" t="s">
        <v>7415</v>
      </c>
      <c r="G4246" s="416">
        <v>41030</v>
      </c>
      <c r="H4246" s="410" t="s">
        <v>1777</v>
      </c>
      <c r="I4246" s="417">
        <v>20</v>
      </c>
      <c r="J4246" s="417">
        <v>16</v>
      </c>
      <c r="K4246" s="417">
        <v>9</v>
      </c>
      <c r="L4246" s="417">
        <v>35</v>
      </c>
      <c r="M4246" s="410" t="s">
        <v>115</v>
      </c>
      <c r="N4246" s="410" t="s">
        <v>116</v>
      </c>
      <c r="O4246" s="85"/>
      <c r="P4246" s="85"/>
      <c r="Q4246" s="85"/>
      <c r="R4246" s="85"/>
      <c r="S4246" s="85" t="s">
        <v>1768</v>
      </c>
    </row>
    <row r="4247" spans="1:19" ht="14.5" customHeight="1">
      <c r="A4247" s="82" t="str">
        <f t="shared" si="66"/>
        <v>C7025</v>
      </c>
      <c r="B4247" s="410" t="s">
        <v>7412</v>
      </c>
      <c r="C4247" s="410" t="s">
        <v>7413</v>
      </c>
      <c r="D4247" s="410" t="s">
        <v>2938</v>
      </c>
      <c r="E4247" s="410" t="s">
        <v>7416</v>
      </c>
      <c r="F4247" s="410" t="s">
        <v>7417</v>
      </c>
      <c r="G4247" s="416">
        <v>45992</v>
      </c>
      <c r="H4247" s="410" t="s">
        <v>606</v>
      </c>
      <c r="I4247" s="417">
        <v>20</v>
      </c>
      <c r="J4247" s="417">
        <v>16</v>
      </c>
      <c r="K4247" s="417">
        <v>9</v>
      </c>
      <c r="L4247" s="417">
        <v>35</v>
      </c>
      <c r="M4247" s="410" t="s">
        <v>115</v>
      </c>
      <c r="N4247" s="410" t="s">
        <v>116</v>
      </c>
      <c r="O4247" s="85"/>
      <c r="P4247" s="85"/>
      <c r="Q4247" s="85"/>
      <c r="R4247" s="85"/>
      <c r="S4247" s="85" t="s">
        <v>1768</v>
      </c>
    </row>
    <row r="4248" spans="1:19" ht="14.5" customHeight="1">
      <c r="A4248" s="103" t="str">
        <f t="shared" si="66"/>
        <v>C7025</v>
      </c>
      <c r="B4248" s="414" t="s">
        <v>7412</v>
      </c>
      <c r="C4248" s="414" t="s">
        <v>7413</v>
      </c>
      <c r="D4248" s="414" t="s">
        <v>2949</v>
      </c>
      <c r="E4248" s="414"/>
      <c r="F4248" s="414"/>
      <c r="G4248" s="418">
        <v>40634</v>
      </c>
      <c r="H4248" s="414" t="s">
        <v>1777</v>
      </c>
      <c r="I4248" s="419">
        <v>9</v>
      </c>
      <c r="J4248" s="419">
        <v>20</v>
      </c>
      <c r="K4248" s="419">
        <v>16</v>
      </c>
      <c r="L4248" s="419">
        <v>35</v>
      </c>
      <c r="M4248" s="414"/>
      <c r="N4248" s="414" t="s">
        <v>116</v>
      </c>
      <c r="O4248" s="103"/>
      <c r="P4248" s="103"/>
      <c r="Q4248" s="103"/>
      <c r="R4248" s="103"/>
      <c r="S4248" s="103" t="s">
        <v>1768</v>
      </c>
    </row>
    <row r="4249" spans="1:19" ht="14.5" customHeight="1">
      <c r="A4249" s="103" t="str">
        <f t="shared" si="66"/>
        <v>C7025</v>
      </c>
      <c r="B4249" s="414" t="s">
        <v>7412</v>
      </c>
      <c r="C4249" s="414" t="s">
        <v>7413</v>
      </c>
      <c r="D4249" s="414" t="s">
        <v>2949</v>
      </c>
      <c r="E4249" s="414" t="s">
        <v>7414</v>
      </c>
      <c r="F4249" s="414" t="s">
        <v>7415</v>
      </c>
      <c r="G4249" s="418">
        <v>41030</v>
      </c>
      <c r="H4249" s="414" t="s">
        <v>1777</v>
      </c>
      <c r="I4249" s="419">
        <v>9</v>
      </c>
      <c r="J4249" s="419">
        <v>20</v>
      </c>
      <c r="K4249" s="419">
        <v>16</v>
      </c>
      <c r="L4249" s="419">
        <v>35</v>
      </c>
      <c r="M4249" s="414" t="s">
        <v>115</v>
      </c>
      <c r="N4249" s="414" t="s">
        <v>116</v>
      </c>
      <c r="O4249" s="103"/>
      <c r="P4249" s="103"/>
      <c r="Q4249" s="103"/>
      <c r="R4249" s="103"/>
      <c r="S4249" s="103" t="s">
        <v>1768</v>
      </c>
    </row>
    <row r="4250" spans="1:19" ht="14.5" customHeight="1">
      <c r="A4250" s="103" t="str">
        <f t="shared" si="66"/>
        <v>C7025</v>
      </c>
      <c r="B4250" s="414" t="s">
        <v>7412</v>
      </c>
      <c r="C4250" s="414" t="s">
        <v>7413</v>
      </c>
      <c r="D4250" s="414" t="s">
        <v>2938</v>
      </c>
      <c r="E4250" s="414" t="s">
        <v>7416</v>
      </c>
      <c r="F4250" s="414" t="s">
        <v>7417</v>
      </c>
      <c r="G4250" s="418">
        <v>45992</v>
      </c>
      <c r="H4250" s="414" t="s">
        <v>606</v>
      </c>
      <c r="I4250" s="419">
        <v>9</v>
      </c>
      <c r="J4250" s="419">
        <v>20</v>
      </c>
      <c r="K4250" s="419">
        <v>16</v>
      </c>
      <c r="L4250" s="419">
        <v>35</v>
      </c>
      <c r="M4250" s="414" t="s">
        <v>115</v>
      </c>
      <c r="N4250" s="414" t="s">
        <v>116</v>
      </c>
      <c r="O4250" s="103"/>
      <c r="P4250" s="103"/>
      <c r="Q4250" s="103"/>
      <c r="R4250" s="103"/>
      <c r="S4250" s="103" t="s">
        <v>1768</v>
      </c>
    </row>
    <row r="4251" spans="1:19" ht="14.5" customHeight="1">
      <c r="A4251" s="82" t="str">
        <f t="shared" si="66"/>
        <v>C7028</v>
      </c>
      <c r="B4251" s="410" t="s">
        <v>7418</v>
      </c>
      <c r="C4251" s="410" t="s">
        <v>7419</v>
      </c>
      <c r="D4251" s="410" t="s">
        <v>2938</v>
      </c>
      <c r="E4251" s="410" t="s">
        <v>7420</v>
      </c>
      <c r="F4251" s="410" t="s">
        <v>7421</v>
      </c>
      <c r="G4251" s="416">
        <v>45383</v>
      </c>
      <c r="H4251" s="410" t="s">
        <v>606</v>
      </c>
      <c r="I4251" s="417">
        <v>32</v>
      </c>
      <c r="J4251" s="417">
        <v>45</v>
      </c>
      <c r="K4251" s="417">
        <v>57</v>
      </c>
      <c r="L4251" s="417">
        <v>1500</v>
      </c>
      <c r="M4251" s="410" t="s">
        <v>115</v>
      </c>
      <c r="N4251" s="410" t="s">
        <v>116</v>
      </c>
      <c r="O4251" s="85"/>
      <c r="P4251" s="85" t="s">
        <v>1882</v>
      </c>
      <c r="Q4251" s="85" t="s">
        <v>1882</v>
      </c>
      <c r="R4251" s="85" t="s">
        <v>1883</v>
      </c>
      <c r="S4251" s="85" t="s">
        <v>1768</v>
      </c>
    </row>
    <row r="4252" spans="1:19" ht="14.5" customHeight="1">
      <c r="A4252" s="82" t="str">
        <f t="shared" si="66"/>
        <v>C7028</v>
      </c>
      <c r="B4252" s="410" t="s">
        <v>7418</v>
      </c>
      <c r="C4252" s="410" t="s">
        <v>7419</v>
      </c>
      <c r="D4252" s="410" t="s">
        <v>2949</v>
      </c>
      <c r="E4252" s="410" t="s">
        <v>7422</v>
      </c>
      <c r="F4252" s="410" t="s">
        <v>7423</v>
      </c>
      <c r="G4252" s="416">
        <v>40238</v>
      </c>
      <c r="H4252" s="410" t="s">
        <v>1777</v>
      </c>
      <c r="I4252" s="67">
        <v>32</v>
      </c>
      <c r="J4252" s="67">
        <v>45</v>
      </c>
      <c r="K4252" s="67">
        <v>57</v>
      </c>
      <c r="L4252" s="67">
        <v>1500</v>
      </c>
      <c r="M4252" s="410" t="s">
        <v>115</v>
      </c>
      <c r="N4252" s="410" t="s">
        <v>116</v>
      </c>
      <c r="O4252" s="85"/>
      <c r="P4252" s="85" t="s">
        <v>1882</v>
      </c>
      <c r="Q4252" s="85" t="s">
        <v>1882</v>
      </c>
      <c r="R4252" s="85" t="s">
        <v>1883</v>
      </c>
      <c r="S4252" s="85" t="s">
        <v>1768</v>
      </c>
    </row>
    <row r="4253" spans="1:19" ht="14.5" customHeight="1">
      <c r="A4253" s="103" t="str">
        <f t="shared" si="66"/>
        <v>C7028</v>
      </c>
      <c r="B4253" s="414" t="s">
        <v>7418</v>
      </c>
      <c r="C4253" s="414" t="s">
        <v>7419</v>
      </c>
      <c r="D4253" s="414" t="s">
        <v>2938</v>
      </c>
      <c r="E4253" s="414" t="s">
        <v>7420</v>
      </c>
      <c r="F4253" s="414" t="s">
        <v>7421</v>
      </c>
      <c r="G4253" s="418">
        <v>45383</v>
      </c>
      <c r="H4253" s="414" t="s">
        <v>606</v>
      </c>
      <c r="I4253" s="68">
        <v>57</v>
      </c>
      <c r="J4253" s="68">
        <v>32</v>
      </c>
      <c r="K4253" s="68">
        <v>45</v>
      </c>
      <c r="L4253" s="68">
        <v>1500</v>
      </c>
      <c r="M4253" s="414" t="s">
        <v>115</v>
      </c>
      <c r="N4253" s="414" t="s">
        <v>116</v>
      </c>
      <c r="O4253" s="103"/>
      <c r="P4253" s="103" t="s">
        <v>1882</v>
      </c>
      <c r="Q4253" s="103" t="s">
        <v>1882</v>
      </c>
      <c r="R4253" s="103" t="s">
        <v>1883</v>
      </c>
      <c r="S4253" s="103" t="s">
        <v>1768</v>
      </c>
    </row>
    <row r="4254" spans="1:19" ht="14.5" customHeight="1">
      <c r="A4254" s="103" t="str">
        <f t="shared" si="66"/>
        <v>C7028</v>
      </c>
      <c r="B4254" s="414" t="s">
        <v>7418</v>
      </c>
      <c r="C4254" s="414" t="s">
        <v>7419</v>
      </c>
      <c r="D4254" s="414" t="s">
        <v>2949</v>
      </c>
      <c r="E4254" s="414" t="s">
        <v>7422</v>
      </c>
      <c r="F4254" s="414" t="s">
        <v>7423</v>
      </c>
      <c r="G4254" s="418">
        <v>40238</v>
      </c>
      <c r="H4254" s="414" t="s">
        <v>1777</v>
      </c>
      <c r="I4254" s="419">
        <v>57</v>
      </c>
      <c r="J4254" s="419">
        <v>32</v>
      </c>
      <c r="K4254" s="419">
        <v>45</v>
      </c>
      <c r="L4254" s="419">
        <v>1500</v>
      </c>
      <c r="M4254" s="414" t="s">
        <v>115</v>
      </c>
      <c r="N4254" s="414" t="s">
        <v>116</v>
      </c>
      <c r="O4254" s="103"/>
      <c r="P4254" s="103" t="s">
        <v>1882</v>
      </c>
      <c r="Q4254" s="103" t="s">
        <v>1882</v>
      </c>
      <c r="R4254" s="103" t="s">
        <v>1883</v>
      </c>
      <c r="S4254" s="103" t="s">
        <v>1768</v>
      </c>
    </row>
    <row r="4255" spans="1:19" ht="14.5" customHeight="1">
      <c r="A4255" s="82" t="str">
        <f t="shared" si="66"/>
        <v>C7029</v>
      </c>
      <c r="B4255" s="410" t="s">
        <v>7424</v>
      </c>
      <c r="C4255" s="410" t="s">
        <v>7425</v>
      </c>
      <c r="D4255" s="410" t="s">
        <v>2938</v>
      </c>
      <c r="E4255" s="410" t="s">
        <v>7426</v>
      </c>
      <c r="F4255" s="410" t="s">
        <v>7427</v>
      </c>
      <c r="G4255" s="416">
        <v>44531</v>
      </c>
      <c r="H4255" s="410" t="s">
        <v>627</v>
      </c>
      <c r="I4255" s="417">
        <v>12</v>
      </c>
      <c r="J4255" s="417">
        <v>12</v>
      </c>
      <c r="K4255" s="417">
        <v>3</v>
      </c>
      <c r="L4255" s="417">
        <v>37</v>
      </c>
      <c r="M4255" s="410"/>
      <c r="N4255" s="410" t="s">
        <v>116</v>
      </c>
      <c r="O4255" s="85"/>
      <c r="P4255" s="85"/>
      <c r="Q4255" s="85"/>
      <c r="R4255" s="85"/>
      <c r="S4255" s="85" t="s">
        <v>1768</v>
      </c>
    </row>
    <row r="4256" spans="1:19" ht="14.5" customHeight="1">
      <c r="A4256" s="103" t="str">
        <f t="shared" si="66"/>
        <v>C7029</v>
      </c>
      <c r="B4256" s="414" t="s">
        <v>7424</v>
      </c>
      <c r="C4256" s="414" t="s">
        <v>7425</v>
      </c>
      <c r="D4256" s="414" t="s">
        <v>2938</v>
      </c>
      <c r="E4256" s="414" t="s">
        <v>7426</v>
      </c>
      <c r="F4256" s="414" t="s">
        <v>7427</v>
      </c>
      <c r="G4256" s="418">
        <v>44531</v>
      </c>
      <c r="H4256" s="414" t="s">
        <v>627</v>
      </c>
      <c r="I4256" s="68">
        <v>3</v>
      </c>
      <c r="J4256" s="68">
        <v>12</v>
      </c>
      <c r="K4256" s="68">
        <v>12</v>
      </c>
      <c r="L4256" s="68">
        <v>37</v>
      </c>
      <c r="M4256" s="414"/>
      <c r="N4256" s="414" t="s">
        <v>116</v>
      </c>
      <c r="O4256" s="103"/>
      <c r="P4256" s="103"/>
      <c r="Q4256" s="103"/>
      <c r="R4256" s="103"/>
      <c r="S4256" s="103" t="s">
        <v>1768</v>
      </c>
    </row>
    <row r="4257" spans="1:19" ht="14.5" customHeight="1">
      <c r="A4257" s="82" t="str">
        <f t="shared" si="66"/>
        <v>C7030</v>
      </c>
      <c r="B4257" s="410" t="s">
        <v>7428</v>
      </c>
      <c r="C4257" s="410" t="s">
        <v>7429</v>
      </c>
      <c r="D4257" s="410" t="s">
        <v>2938</v>
      </c>
      <c r="E4257" s="410" t="s">
        <v>7430</v>
      </c>
      <c r="F4257" s="410" t="s">
        <v>7431</v>
      </c>
      <c r="G4257" s="416">
        <v>45474</v>
      </c>
      <c r="H4257" s="410" t="s">
        <v>606</v>
      </c>
      <c r="I4257" s="417">
        <v>74</v>
      </c>
      <c r="J4257" s="417">
        <v>82</v>
      </c>
      <c r="K4257" s="417">
        <v>52</v>
      </c>
      <c r="L4257" s="417">
        <v>2000</v>
      </c>
      <c r="M4257" s="410" t="s">
        <v>115</v>
      </c>
      <c r="N4257" s="410" t="s">
        <v>116</v>
      </c>
      <c r="O4257" s="85"/>
      <c r="P4257" s="85"/>
      <c r="Q4257" s="85"/>
      <c r="R4257" s="85"/>
      <c r="S4257" s="85" t="s">
        <v>1768</v>
      </c>
    </row>
    <row r="4258" spans="1:19" ht="14.5" customHeight="1">
      <c r="A4258" s="103" t="str">
        <f t="shared" si="66"/>
        <v>C7030</v>
      </c>
      <c r="B4258" s="414" t="s">
        <v>7428</v>
      </c>
      <c r="C4258" s="414" t="s">
        <v>7429</v>
      </c>
      <c r="D4258" s="414" t="s">
        <v>2938</v>
      </c>
      <c r="E4258" s="414" t="s">
        <v>7430</v>
      </c>
      <c r="F4258" s="414" t="s">
        <v>7431</v>
      </c>
      <c r="G4258" s="418">
        <v>45474</v>
      </c>
      <c r="H4258" s="414" t="s">
        <v>606</v>
      </c>
      <c r="I4258" s="419">
        <v>52</v>
      </c>
      <c r="J4258" s="419">
        <v>74</v>
      </c>
      <c r="K4258" s="419">
        <v>82</v>
      </c>
      <c r="L4258" s="419">
        <v>2000</v>
      </c>
      <c r="M4258" s="414" t="s">
        <v>115</v>
      </c>
      <c r="N4258" s="414" t="s">
        <v>116</v>
      </c>
      <c r="O4258" s="103"/>
      <c r="P4258" s="103"/>
      <c r="Q4258" s="103"/>
      <c r="R4258" s="103"/>
      <c r="S4258" s="103" t="s">
        <v>1768</v>
      </c>
    </row>
    <row r="4259" spans="1:19" ht="14.5" customHeight="1">
      <c r="A4259" s="82" t="str">
        <f t="shared" si="66"/>
        <v>C7032</v>
      </c>
      <c r="B4259" s="410" t="s">
        <v>7432</v>
      </c>
      <c r="C4259" s="410" t="s">
        <v>7433</v>
      </c>
      <c r="D4259" s="410" t="s">
        <v>2938</v>
      </c>
      <c r="E4259" s="410" t="s">
        <v>7434</v>
      </c>
      <c r="F4259" s="410" t="s">
        <v>7435</v>
      </c>
      <c r="G4259" s="416">
        <v>45292</v>
      </c>
      <c r="H4259" s="410" t="s">
        <v>606</v>
      </c>
      <c r="I4259" s="417">
        <v>72</v>
      </c>
      <c r="J4259" s="417">
        <v>43</v>
      </c>
      <c r="K4259" s="417">
        <v>62</v>
      </c>
      <c r="L4259" s="417">
        <v>4100</v>
      </c>
      <c r="M4259" s="410" t="s">
        <v>115</v>
      </c>
      <c r="N4259" s="410" t="s">
        <v>116</v>
      </c>
      <c r="O4259" s="85"/>
      <c r="P4259" s="85" t="s">
        <v>1882</v>
      </c>
      <c r="Q4259" s="85" t="s">
        <v>1882</v>
      </c>
      <c r="R4259" s="85" t="s">
        <v>1883</v>
      </c>
      <c r="S4259" s="85" t="s">
        <v>1768</v>
      </c>
    </row>
    <row r="4260" spans="1:19" ht="14.5" customHeight="1">
      <c r="A4260" s="103" t="str">
        <f t="shared" si="66"/>
        <v>C7032</v>
      </c>
      <c r="B4260" s="414" t="s">
        <v>7432</v>
      </c>
      <c r="C4260" s="414" t="s">
        <v>7433</v>
      </c>
      <c r="D4260" s="414" t="s">
        <v>2938</v>
      </c>
      <c r="E4260" s="414" t="s">
        <v>7434</v>
      </c>
      <c r="F4260" s="414" t="s">
        <v>7435</v>
      </c>
      <c r="G4260" s="418">
        <v>45292</v>
      </c>
      <c r="H4260" s="414" t="s">
        <v>606</v>
      </c>
      <c r="I4260" s="419">
        <v>62</v>
      </c>
      <c r="J4260" s="419">
        <v>72</v>
      </c>
      <c r="K4260" s="419">
        <v>43</v>
      </c>
      <c r="L4260" s="419">
        <v>4100</v>
      </c>
      <c r="M4260" s="414" t="s">
        <v>115</v>
      </c>
      <c r="N4260" s="414" t="s">
        <v>116</v>
      </c>
      <c r="O4260" s="103"/>
      <c r="P4260" s="103" t="s">
        <v>1882</v>
      </c>
      <c r="Q4260" s="103" t="s">
        <v>1882</v>
      </c>
      <c r="R4260" s="103" t="s">
        <v>1883</v>
      </c>
      <c r="S4260" s="103" t="s">
        <v>1768</v>
      </c>
    </row>
    <row r="4261" spans="1:19" ht="14.5" customHeight="1">
      <c r="A4261" s="82" t="str">
        <f t="shared" si="66"/>
        <v>C7033</v>
      </c>
      <c r="B4261" s="410" t="s">
        <v>1011</v>
      </c>
      <c r="C4261" s="410" t="s">
        <v>7436</v>
      </c>
      <c r="D4261" s="410" t="s">
        <v>2938</v>
      </c>
      <c r="E4261" s="410" t="s">
        <v>7437</v>
      </c>
      <c r="F4261" s="410" t="s">
        <v>7438</v>
      </c>
      <c r="G4261" s="416">
        <v>45778</v>
      </c>
      <c r="H4261" s="410" t="s">
        <v>606</v>
      </c>
      <c r="I4261" s="417">
        <v>191</v>
      </c>
      <c r="J4261" s="417">
        <v>86</v>
      </c>
      <c r="K4261" s="417">
        <v>72</v>
      </c>
      <c r="L4261" s="417">
        <v>10300</v>
      </c>
      <c r="M4261" s="410" t="s">
        <v>115</v>
      </c>
      <c r="N4261" s="410" t="s">
        <v>113</v>
      </c>
      <c r="O4261" s="85"/>
      <c r="P4261" s="85" t="s">
        <v>1882</v>
      </c>
      <c r="Q4261" s="85" t="s">
        <v>1882</v>
      </c>
      <c r="R4261" s="85" t="s">
        <v>1883</v>
      </c>
      <c r="S4261" s="85" t="s">
        <v>1768</v>
      </c>
    </row>
    <row r="4262" spans="1:19" ht="14.5" customHeight="1">
      <c r="A4262" s="82" t="str">
        <f t="shared" si="66"/>
        <v>C7033</v>
      </c>
      <c r="B4262" s="410" t="s">
        <v>1011</v>
      </c>
      <c r="C4262" s="410" t="s">
        <v>7439</v>
      </c>
      <c r="D4262" s="410" t="s">
        <v>2949</v>
      </c>
      <c r="E4262" s="410" t="s">
        <v>7440</v>
      </c>
      <c r="F4262" s="410" t="s">
        <v>7441</v>
      </c>
      <c r="G4262" s="416">
        <v>40634</v>
      </c>
      <c r="H4262" s="410" t="s">
        <v>1777</v>
      </c>
      <c r="I4262" s="417">
        <v>191</v>
      </c>
      <c r="J4262" s="417">
        <v>86</v>
      </c>
      <c r="K4262" s="417">
        <v>72</v>
      </c>
      <c r="L4262" s="417">
        <v>10300</v>
      </c>
      <c r="M4262" s="410" t="s">
        <v>115</v>
      </c>
      <c r="N4262" s="410" t="s">
        <v>113</v>
      </c>
      <c r="O4262" s="85"/>
      <c r="P4262" s="85" t="s">
        <v>1882</v>
      </c>
      <c r="Q4262" s="85" t="s">
        <v>1882</v>
      </c>
      <c r="R4262" s="85" t="s">
        <v>1883</v>
      </c>
      <c r="S4262" s="85" t="s">
        <v>1768</v>
      </c>
    </row>
    <row r="4263" spans="1:19" ht="14.5" customHeight="1">
      <c r="A4263" s="103" t="str">
        <f t="shared" si="66"/>
        <v>C7033</v>
      </c>
      <c r="B4263" s="414" t="s">
        <v>1011</v>
      </c>
      <c r="C4263" s="414" t="s">
        <v>7436</v>
      </c>
      <c r="D4263" s="414" t="s">
        <v>2938</v>
      </c>
      <c r="E4263" s="414" t="s">
        <v>7437</v>
      </c>
      <c r="F4263" s="414" t="s">
        <v>7438</v>
      </c>
      <c r="G4263" s="418">
        <v>45778</v>
      </c>
      <c r="H4263" s="414" t="s">
        <v>606</v>
      </c>
      <c r="I4263" s="419">
        <v>72</v>
      </c>
      <c r="J4263" s="419">
        <v>191</v>
      </c>
      <c r="K4263" s="419">
        <v>86</v>
      </c>
      <c r="L4263" s="419">
        <v>10300</v>
      </c>
      <c r="M4263" s="414" t="s">
        <v>115</v>
      </c>
      <c r="N4263" s="414" t="s">
        <v>113</v>
      </c>
      <c r="O4263" s="103"/>
      <c r="P4263" s="103" t="s">
        <v>1882</v>
      </c>
      <c r="Q4263" s="103" t="s">
        <v>1882</v>
      </c>
      <c r="R4263" s="103" t="s">
        <v>1883</v>
      </c>
      <c r="S4263" s="103" t="s">
        <v>1768</v>
      </c>
    </row>
    <row r="4264" spans="1:19" ht="14.5" customHeight="1">
      <c r="A4264" s="103" t="str">
        <f t="shared" si="66"/>
        <v>C7033</v>
      </c>
      <c r="B4264" s="414" t="s">
        <v>1011</v>
      </c>
      <c r="C4264" s="414" t="s">
        <v>7439</v>
      </c>
      <c r="D4264" s="414" t="s">
        <v>2949</v>
      </c>
      <c r="E4264" s="414" t="s">
        <v>7440</v>
      </c>
      <c r="F4264" s="414" t="s">
        <v>7441</v>
      </c>
      <c r="G4264" s="418">
        <v>40634</v>
      </c>
      <c r="H4264" s="414" t="s">
        <v>1777</v>
      </c>
      <c r="I4264" s="419">
        <v>72</v>
      </c>
      <c r="J4264" s="419">
        <v>191</v>
      </c>
      <c r="K4264" s="419">
        <v>86</v>
      </c>
      <c r="L4264" s="419">
        <v>10300</v>
      </c>
      <c r="M4264" s="414" t="s">
        <v>115</v>
      </c>
      <c r="N4264" s="414" t="s">
        <v>113</v>
      </c>
      <c r="O4264" s="103"/>
      <c r="P4264" s="103" t="s">
        <v>1882</v>
      </c>
      <c r="Q4264" s="103" t="s">
        <v>1882</v>
      </c>
      <c r="R4264" s="103" t="s">
        <v>1883</v>
      </c>
      <c r="S4264" s="103" t="s">
        <v>1768</v>
      </c>
    </row>
    <row r="4265" spans="1:19" ht="14.5" customHeight="1">
      <c r="A4265" s="82" t="str">
        <f t="shared" si="66"/>
        <v>C7038</v>
      </c>
      <c r="B4265" s="410" t="s">
        <v>7442</v>
      </c>
      <c r="C4265" s="410" t="s">
        <v>7443</v>
      </c>
      <c r="D4265" s="410" t="s">
        <v>2938</v>
      </c>
      <c r="E4265" s="410" t="s">
        <v>7444</v>
      </c>
      <c r="F4265" s="410" t="s">
        <v>7445</v>
      </c>
      <c r="G4265" s="416">
        <v>46784</v>
      </c>
      <c r="H4265" s="410" t="s">
        <v>627</v>
      </c>
      <c r="I4265" s="67">
        <v>240</v>
      </c>
      <c r="J4265" s="67">
        <v>96</v>
      </c>
      <c r="K4265" s="67">
        <v>96</v>
      </c>
      <c r="L4265" s="67">
        <v>14000</v>
      </c>
      <c r="M4265" s="410" t="s">
        <v>115</v>
      </c>
      <c r="N4265" s="410" t="s">
        <v>116</v>
      </c>
      <c r="O4265" s="85"/>
      <c r="P4265" s="85"/>
      <c r="Q4265" s="85"/>
      <c r="R4265" s="85"/>
      <c r="S4265" s="85" t="s">
        <v>1768</v>
      </c>
    </row>
    <row r="4266" spans="1:19" ht="14.5" customHeight="1">
      <c r="A4266" s="103" t="str">
        <f t="shared" si="66"/>
        <v>C7038</v>
      </c>
      <c r="B4266" s="414" t="s">
        <v>7442</v>
      </c>
      <c r="C4266" s="414" t="s">
        <v>7443</v>
      </c>
      <c r="D4266" s="414" t="s">
        <v>2938</v>
      </c>
      <c r="E4266" s="414" t="s">
        <v>7444</v>
      </c>
      <c r="F4266" s="414" t="s">
        <v>7445</v>
      </c>
      <c r="G4266" s="418">
        <v>46784</v>
      </c>
      <c r="H4266" s="414" t="s">
        <v>627</v>
      </c>
      <c r="I4266" s="68">
        <v>96</v>
      </c>
      <c r="J4266" s="68">
        <v>240</v>
      </c>
      <c r="K4266" s="68">
        <v>96</v>
      </c>
      <c r="L4266" s="68">
        <v>14000</v>
      </c>
      <c r="M4266" s="414" t="s">
        <v>115</v>
      </c>
      <c r="N4266" s="414" t="s">
        <v>116</v>
      </c>
      <c r="O4266" s="103"/>
      <c r="P4266" s="103"/>
      <c r="Q4266" s="103"/>
      <c r="R4266" s="103"/>
      <c r="S4266" s="103" t="s">
        <v>1768</v>
      </c>
    </row>
    <row r="4267" spans="1:19" ht="14.5" customHeight="1">
      <c r="A4267" s="82" t="str">
        <f t="shared" si="66"/>
        <v>C7039</v>
      </c>
      <c r="B4267" s="410" t="s">
        <v>7446</v>
      </c>
      <c r="C4267" s="410" t="s">
        <v>7447</v>
      </c>
      <c r="D4267" s="410" t="s">
        <v>2938</v>
      </c>
      <c r="E4267" s="410"/>
      <c r="F4267" s="410"/>
      <c r="G4267" s="416">
        <v>46784</v>
      </c>
      <c r="H4267" s="410" t="s">
        <v>627</v>
      </c>
      <c r="I4267" s="67">
        <v>240</v>
      </c>
      <c r="J4267" s="67">
        <v>96</v>
      </c>
      <c r="K4267" s="67">
        <v>96</v>
      </c>
      <c r="L4267" s="67">
        <v>15000</v>
      </c>
      <c r="M4267" s="410" t="s">
        <v>115</v>
      </c>
      <c r="N4267" s="410" t="s">
        <v>116</v>
      </c>
      <c r="O4267" s="85"/>
      <c r="P4267" s="85"/>
      <c r="Q4267" s="85"/>
      <c r="R4267" s="85"/>
      <c r="S4267" s="85" t="s">
        <v>1768</v>
      </c>
    </row>
    <row r="4268" spans="1:19" ht="14.5" customHeight="1">
      <c r="A4268" s="103" t="str">
        <f t="shared" si="66"/>
        <v>C7039</v>
      </c>
      <c r="B4268" s="414" t="s">
        <v>7446</v>
      </c>
      <c r="C4268" s="414" t="s">
        <v>7447</v>
      </c>
      <c r="D4268" s="414" t="s">
        <v>2938</v>
      </c>
      <c r="E4268" s="414"/>
      <c r="F4268" s="414"/>
      <c r="G4268" s="418">
        <v>46784</v>
      </c>
      <c r="H4268" s="414" t="s">
        <v>627</v>
      </c>
      <c r="I4268" s="68">
        <v>96</v>
      </c>
      <c r="J4268" s="68">
        <v>240</v>
      </c>
      <c r="K4268" s="68">
        <v>96</v>
      </c>
      <c r="L4268" s="68">
        <v>15000</v>
      </c>
      <c r="M4268" s="414" t="s">
        <v>115</v>
      </c>
      <c r="N4268" s="414" t="s">
        <v>116</v>
      </c>
      <c r="O4268" s="103"/>
      <c r="P4268" s="103"/>
      <c r="Q4268" s="103"/>
      <c r="R4268" s="103"/>
      <c r="S4268" s="103" t="s">
        <v>1768</v>
      </c>
    </row>
    <row r="4269" spans="1:19" ht="14.5" customHeight="1">
      <c r="A4269" s="82" t="str">
        <f t="shared" si="66"/>
        <v>C7042</v>
      </c>
      <c r="B4269" s="410" t="s">
        <v>7448</v>
      </c>
      <c r="C4269" s="410" t="s">
        <v>7449</v>
      </c>
      <c r="D4269" s="410" t="s">
        <v>2938</v>
      </c>
      <c r="E4269" s="410" t="s">
        <v>7450</v>
      </c>
      <c r="F4269" s="410" t="s">
        <v>7451</v>
      </c>
      <c r="G4269" s="416">
        <v>43070</v>
      </c>
      <c r="H4269" s="410" t="s">
        <v>606</v>
      </c>
      <c r="I4269" s="67">
        <v>37</v>
      </c>
      <c r="J4269" s="67">
        <v>23</v>
      </c>
      <c r="K4269" s="67">
        <v>19</v>
      </c>
      <c r="L4269" s="67">
        <v>106</v>
      </c>
      <c r="M4269" s="410" t="s">
        <v>115</v>
      </c>
      <c r="N4269" s="410" t="s">
        <v>116</v>
      </c>
      <c r="O4269" s="85"/>
      <c r="P4269" s="85" t="s">
        <v>1882</v>
      </c>
      <c r="Q4269" s="85" t="s">
        <v>1882</v>
      </c>
      <c r="R4269" s="85" t="s">
        <v>1883</v>
      </c>
      <c r="S4269" s="85" t="s">
        <v>1768</v>
      </c>
    </row>
    <row r="4270" spans="1:19" ht="14.5" customHeight="1">
      <c r="A4270" s="103" t="str">
        <f t="shared" si="66"/>
        <v>C7042</v>
      </c>
      <c r="B4270" s="414" t="s">
        <v>7448</v>
      </c>
      <c r="C4270" s="414" t="s">
        <v>7449</v>
      </c>
      <c r="D4270" s="414" t="s">
        <v>2938</v>
      </c>
      <c r="E4270" s="414" t="s">
        <v>7450</v>
      </c>
      <c r="F4270" s="414" t="s">
        <v>7451</v>
      </c>
      <c r="G4270" s="418">
        <v>43070</v>
      </c>
      <c r="H4270" s="414" t="s">
        <v>606</v>
      </c>
      <c r="I4270" s="68">
        <v>19</v>
      </c>
      <c r="J4270" s="68">
        <v>37</v>
      </c>
      <c r="K4270" s="68">
        <v>23</v>
      </c>
      <c r="L4270" s="68">
        <v>106</v>
      </c>
      <c r="M4270" s="414" t="s">
        <v>115</v>
      </c>
      <c r="N4270" s="414" t="s">
        <v>116</v>
      </c>
      <c r="O4270" s="103"/>
      <c r="P4270" s="103" t="s">
        <v>1882</v>
      </c>
      <c r="Q4270" s="103" t="s">
        <v>1882</v>
      </c>
      <c r="R4270" s="103" t="s">
        <v>1883</v>
      </c>
      <c r="S4270" s="103" t="s">
        <v>1768</v>
      </c>
    </row>
    <row r="4271" spans="1:19" ht="14.5" customHeight="1">
      <c r="A4271" s="82" t="str">
        <f t="shared" si="66"/>
        <v>C7061</v>
      </c>
      <c r="B4271" s="410" t="s">
        <v>7452</v>
      </c>
      <c r="C4271" s="410" t="s">
        <v>7453</v>
      </c>
      <c r="D4271" s="410" t="s">
        <v>2938</v>
      </c>
      <c r="E4271" s="410" t="s">
        <v>7454</v>
      </c>
      <c r="F4271" s="410" t="s">
        <v>7455</v>
      </c>
      <c r="G4271" s="416">
        <v>43983</v>
      </c>
      <c r="H4271" s="410" t="s">
        <v>606</v>
      </c>
      <c r="I4271" s="67">
        <v>50</v>
      </c>
      <c r="J4271" s="67">
        <v>30</v>
      </c>
      <c r="K4271" s="67">
        <v>56</v>
      </c>
      <c r="L4271" s="67">
        <v>1200</v>
      </c>
      <c r="M4271" s="410" t="s">
        <v>115</v>
      </c>
      <c r="N4271" s="410" t="s">
        <v>116</v>
      </c>
      <c r="O4271" s="85"/>
      <c r="P4271" s="85"/>
      <c r="Q4271" s="85"/>
      <c r="R4271" s="85"/>
      <c r="S4271" s="85" t="s">
        <v>1768</v>
      </c>
    </row>
    <row r="4272" spans="1:19" ht="14.5" customHeight="1">
      <c r="A4272" s="103" t="str">
        <f t="shared" si="66"/>
        <v>C7061</v>
      </c>
      <c r="B4272" s="414" t="s">
        <v>7452</v>
      </c>
      <c r="C4272" s="414" t="s">
        <v>7453</v>
      </c>
      <c r="D4272" s="414" t="s">
        <v>2938</v>
      </c>
      <c r="E4272" s="414" t="s">
        <v>7454</v>
      </c>
      <c r="F4272" s="414" t="s">
        <v>7455</v>
      </c>
      <c r="G4272" s="418">
        <v>43983</v>
      </c>
      <c r="H4272" s="414" t="s">
        <v>606</v>
      </c>
      <c r="I4272" s="68">
        <v>56</v>
      </c>
      <c r="J4272" s="68">
        <v>50</v>
      </c>
      <c r="K4272" s="68">
        <v>30</v>
      </c>
      <c r="L4272" s="68">
        <v>1200</v>
      </c>
      <c r="M4272" s="414" t="s">
        <v>115</v>
      </c>
      <c r="N4272" s="414" t="s">
        <v>116</v>
      </c>
      <c r="O4272" s="103"/>
      <c r="P4272" s="103"/>
      <c r="Q4272" s="103"/>
      <c r="R4272" s="103"/>
      <c r="S4272" s="103" t="s">
        <v>1768</v>
      </c>
    </row>
    <row r="4273" spans="1:19" ht="14.5" customHeight="1">
      <c r="A4273" s="82" t="str">
        <f t="shared" si="66"/>
        <v>C7065</v>
      </c>
      <c r="B4273" s="410" t="s">
        <v>7456</v>
      </c>
      <c r="C4273" s="410" t="s">
        <v>7457</v>
      </c>
      <c r="D4273" s="410" t="s">
        <v>2938</v>
      </c>
      <c r="E4273" s="410" t="s">
        <v>7458</v>
      </c>
      <c r="F4273" s="410" t="s">
        <v>7459</v>
      </c>
      <c r="G4273" s="416">
        <v>42309</v>
      </c>
      <c r="H4273" s="410" t="s">
        <v>606</v>
      </c>
      <c r="I4273" s="417">
        <v>13</v>
      </c>
      <c r="J4273" s="417">
        <v>11</v>
      </c>
      <c r="K4273" s="417">
        <v>12</v>
      </c>
      <c r="L4273" s="417">
        <v>30</v>
      </c>
      <c r="M4273" s="410"/>
      <c r="N4273" s="410" t="s">
        <v>116</v>
      </c>
      <c r="O4273" s="85"/>
      <c r="P4273" s="85"/>
      <c r="Q4273" s="85"/>
      <c r="R4273" s="85"/>
      <c r="S4273" s="85" t="s">
        <v>1768</v>
      </c>
    </row>
    <row r="4274" spans="1:19" ht="14.5" customHeight="1">
      <c r="A4274" s="103" t="str">
        <f t="shared" si="66"/>
        <v>C7065</v>
      </c>
      <c r="B4274" s="414" t="s">
        <v>7456</v>
      </c>
      <c r="C4274" s="414" t="s">
        <v>7457</v>
      </c>
      <c r="D4274" s="414" t="s">
        <v>2938</v>
      </c>
      <c r="E4274" s="414" t="s">
        <v>7458</v>
      </c>
      <c r="F4274" s="414" t="s">
        <v>7459</v>
      </c>
      <c r="G4274" s="418">
        <v>42309</v>
      </c>
      <c r="H4274" s="414" t="s">
        <v>606</v>
      </c>
      <c r="I4274" s="419">
        <v>12</v>
      </c>
      <c r="J4274" s="419">
        <v>13</v>
      </c>
      <c r="K4274" s="419">
        <v>11</v>
      </c>
      <c r="L4274" s="419">
        <v>30</v>
      </c>
      <c r="M4274" s="414"/>
      <c r="N4274" s="414" t="s">
        <v>116</v>
      </c>
      <c r="O4274" s="103"/>
      <c r="P4274" s="103"/>
      <c r="Q4274" s="103"/>
      <c r="R4274" s="103"/>
      <c r="S4274" s="103" t="s">
        <v>1768</v>
      </c>
    </row>
    <row r="4275" spans="1:19" ht="14.5" customHeight="1">
      <c r="A4275" s="82" t="str">
        <f t="shared" si="66"/>
        <v>C7072</v>
      </c>
      <c r="B4275" s="410" t="s">
        <v>7460</v>
      </c>
      <c r="C4275" s="410" t="s">
        <v>7461</v>
      </c>
      <c r="D4275" s="410" t="s">
        <v>2938</v>
      </c>
      <c r="E4275" s="410" t="s">
        <v>7462</v>
      </c>
      <c r="F4275" s="410" t="s">
        <v>7463</v>
      </c>
      <c r="G4275" s="416">
        <v>49644</v>
      </c>
      <c r="H4275" s="410" t="s">
        <v>606</v>
      </c>
      <c r="I4275" s="417">
        <v>135</v>
      </c>
      <c r="J4275" s="417">
        <v>78</v>
      </c>
      <c r="K4275" s="417">
        <v>68</v>
      </c>
      <c r="L4275" s="417">
        <v>6300</v>
      </c>
      <c r="M4275" s="410" t="s">
        <v>115</v>
      </c>
      <c r="N4275" s="410" t="s">
        <v>116</v>
      </c>
      <c r="O4275" s="85"/>
      <c r="P4275" s="85"/>
      <c r="Q4275" s="85"/>
      <c r="R4275" s="85"/>
      <c r="S4275" s="85" t="s">
        <v>1768</v>
      </c>
    </row>
    <row r="4276" spans="1:19" ht="14.5" customHeight="1">
      <c r="A4276" s="82" t="str">
        <f t="shared" si="66"/>
        <v>C7072</v>
      </c>
      <c r="B4276" s="410" t="s">
        <v>7460</v>
      </c>
      <c r="C4276" s="410" t="s">
        <v>7461</v>
      </c>
      <c r="D4276" s="410" t="s">
        <v>2938</v>
      </c>
      <c r="E4276" s="410" t="s">
        <v>7464</v>
      </c>
      <c r="F4276" s="410" t="s">
        <v>7465</v>
      </c>
      <c r="G4276" s="416">
        <v>42005</v>
      </c>
      <c r="H4276" s="410" t="s">
        <v>623</v>
      </c>
      <c r="I4276" s="417">
        <v>104</v>
      </c>
      <c r="J4276" s="417">
        <v>49</v>
      </c>
      <c r="K4276" s="417">
        <v>69</v>
      </c>
      <c r="L4276" s="417">
        <v>4500</v>
      </c>
      <c r="M4276" s="410" t="s">
        <v>115</v>
      </c>
      <c r="N4276" s="410" t="s">
        <v>116</v>
      </c>
      <c r="O4276" s="85"/>
      <c r="P4276" s="85"/>
      <c r="Q4276" s="85"/>
      <c r="R4276" s="85"/>
      <c r="S4276" s="85" t="s">
        <v>1768</v>
      </c>
    </row>
    <row r="4277" spans="1:19" ht="14.5" customHeight="1">
      <c r="A4277" s="103" t="str">
        <f t="shared" si="66"/>
        <v>C7072</v>
      </c>
      <c r="B4277" s="414" t="s">
        <v>7460</v>
      </c>
      <c r="C4277" s="414" t="s">
        <v>7461</v>
      </c>
      <c r="D4277" s="414" t="s">
        <v>2938</v>
      </c>
      <c r="E4277" s="414" t="s">
        <v>7462</v>
      </c>
      <c r="F4277" s="414" t="s">
        <v>7463</v>
      </c>
      <c r="G4277" s="418">
        <v>49644</v>
      </c>
      <c r="H4277" s="414" t="s">
        <v>606</v>
      </c>
      <c r="I4277" s="419">
        <v>68</v>
      </c>
      <c r="J4277" s="419">
        <v>135</v>
      </c>
      <c r="K4277" s="419">
        <v>78</v>
      </c>
      <c r="L4277" s="419">
        <v>6300</v>
      </c>
      <c r="M4277" s="414" t="s">
        <v>115</v>
      </c>
      <c r="N4277" s="414" t="s">
        <v>116</v>
      </c>
      <c r="O4277" s="103"/>
      <c r="P4277" s="103"/>
      <c r="Q4277" s="103"/>
      <c r="R4277" s="103"/>
      <c r="S4277" s="103" t="s">
        <v>1768</v>
      </c>
    </row>
    <row r="4278" spans="1:19" ht="14.5" customHeight="1">
      <c r="A4278" s="103" t="str">
        <f t="shared" si="66"/>
        <v>C7072</v>
      </c>
      <c r="B4278" s="414" t="s">
        <v>7460</v>
      </c>
      <c r="C4278" s="414" t="s">
        <v>7461</v>
      </c>
      <c r="D4278" s="414" t="s">
        <v>2938</v>
      </c>
      <c r="E4278" s="414" t="s">
        <v>7464</v>
      </c>
      <c r="F4278" s="414" t="s">
        <v>7465</v>
      </c>
      <c r="G4278" s="418">
        <v>42005</v>
      </c>
      <c r="H4278" s="414" t="s">
        <v>623</v>
      </c>
      <c r="I4278" s="419">
        <v>69</v>
      </c>
      <c r="J4278" s="419">
        <v>104</v>
      </c>
      <c r="K4278" s="419">
        <v>49</v>
      </c>
      <c r="L4278" s="419">
        <v>4500</v>
      </c>
      <c r="M4278" s="414" t="s">
        <v>115</v>
      </c>
      <c r="N4278" s="414" t="s">
        <v>116</v>
      </c>
      <c r="O4278" s="103"/>
      <c r="P4278" s="103"/>
      <c r="Q4278" s="103"/>
      <c r="R4278" s="103"/>
      <c r="S4278" s="103" t="s">
        <v>1768</v>
      </c>
    </row>
    <row r="4279" spans="1:19" ht="14.5" customHeight="1">
      <c r="A4279" s="82" t="str">
        <f t="shared" si="66"/>
        <v>C7080</v>
      </c>
      <c r="B4279" s="410" t="s">
        <v>7466</v>
      </c>
      <c r="C4279" s="410" t="s">
        <v>7467</v>
      </c>
      <c r="D4279" s="410" t="s">
        <v>2938</v>
      </c>
      <c r="E4279" s="410" t="s">
        <v>7468</v>
      </c>
      <c r="F4279" s="410" t="s">
        <v>7469</v>
      </c>
      <c r="G4279" s="416">
        <v>44317</v>
      </c>
      <c r="H4279" s="410" t="s">
        <v>623</v>
      </c>
      <c r="I4279" s="417">
        <v>32</v>
      </c>
      <c r="J4279" s="417">
        <v>19</v>
      </c>
      <c r="K4279" s="417">
        <v>25</v>
      </c>
      <c r="L4279" s="417">
        <v>146</v>
      </c>
      <c r="M4279" s="410" t="s">
        <v>115</v>
      </c>
      <c r="N4279" s="410" t="s">
        <v>116</v>
      </c>
      <c r="O4279" s="85" t="s">
        <v>1882</v>
      </c>
      <c r="P4279" s="85" t="s">
        <v>1882</v>
      </c>
      <c r="Q4279" s="85" t="s">
        <v>1882</v>
      </c>
      <c r="R4279" s="85" t="s">
        <v>1883</v>
      </c>
      <c r="S4279" s="85" t="s">
        <v>1768</v>
      </c>
    </row>
    <row r="4280" spans="1:19" ht="14.5" customHeight="1">
      <c r="A4280" s="82" t="str">
        <f t="shared" si="66"/>
        <v>C7080</v>
      </c>
      <c r="B4280" s="410" t="s">
        <v>7466</v>
      </c>
      <c r="C4280" s="410" t="s">
        <v>7467</v>
      </c>
      <c r="D4280" s="410" t="s">
        <v>2938</v>
      </c>
      <c r="E4280" s="410" t="s">
        <v>7470</v>
      </c>
      <c r="F4280" s="410" t="s">
        <v>7471</v>
      </c>
      <c r="G4280" s="416">
        <v>44986</v>
      </c>
      <c r="H4280" s="410" t="s">
        <v>606</v>
      </c>
      <c r="I4280" s="417">
        <v>32</v>
      </c>
      <c r="J4280" s="417">
        <v>19</v>
      </c>
      <c r="K4280" s="417">
        <v>25</v>
      </c>
      <c r="L4280" s="417">
        <v>146</v>
      </c>
      <c r="M4280" s="410"/>
      <c r="N4280" s="410" t="s">
        <v>116</v>
      </c>
      <c r="O4280" s="85" t="s">
        <v>1882</v>
      </c>
      <c r="P4280" s="85" t="s">
        <v>1882</v>
      </c>
      <c r="Q4280" s="85" t="s">
        <v>1882</v>
      </c>
      <c r="R4280" s="85" t="s">
        <v>1883</v>
      </c>
      <c r="S4280" s="85" t="s">
        <v>1768</v>
      </c>
    </row>
    <row r="4281" spans="1:19" ht="14.5" customHeight="1">
      <c r="A4281" s="103" t="str">
        <f t="shared" si="66"/>
        <v>C7080</v>
      </c>
      <c r="B4281" s="414" t="s">
        <v>7466</v>
      </c>
      <c r="C4281" s="414" t="s">
        <v>7467</v>
      </c>
      <c r="D4281" s="414" t="s">
        <v>2938</v>
      </c>
      <c r="E4281" s="414" t="s">
        <v>7468</v>
      </c>
      <c r="F4281" s="414" t="s">
        <v>7469</v>
      </c>
      <c r="G4281" s="418">
        <v>44317</v>
      </c>
      <c r="H4281" s="414" t="s">
        <v>623</v>
      </c>
      <c r="I4281" s="419">
        <v>25</v>
      </c>
      <c r="J4281" s="419">
        <v>32</v>
      </c>
      <c r="K4281" s="419">
        <v>19</v>
      </c>
      <c r="L4281" s="419">
        <v>146</v>
      </c>
      <c r="M4281" s="414" t="s">
        <v>115</v>
      </c>
      <c r="N4281" s="414" t="s">
        <v>116</v>
      </c>
      <c r="O4281" s="103" t="s">
        <v>1882</v>
      </c>
      <c r="P4281" s="103" t="s">
        <v>1882</v>
      </c>
      <c r="Q4281" s="103" t="s">
        <v>1882</v>
      </c>
      <c r="R4281" s="103" t="s">
        <v>1883</v>
      </c>
      <c r="S4281" s="103" t="s">
        <v>1768</v>
      </c>
    </row>
    <row r="4282" spans="1:19" ht="14.5" customHeight="1">
      <c r="A4282" s="103" t="str">
        <f t="shared" si="66"/>
        <v>C7080</v>
      </c>
      <c r="B4282" s="414" t="s">
        <v>7466</v>
      </c>
      <c r="C4282" s="414" t="s">
        <v>7467</v>
      </c>
      <c r="D4282" s="414" t="s">
        <v>2938</v>
      </c>
      <c r="E4282" s="414" t="s">
        <v>7470</v>
      </c>
      <c r="F4282" s="414" t="s">
        <v>7471</v>
      </c>
      <c r="G4282" s="418">
        <v>44986</v>
      </c>
      <c r="H4282" s="414" t="s">
        <v>606</v>
      </c>
      <c r="I4282" s="419">
        <v>25</v>
      </c>
      <c r="J4282" s="419">
        <v>32</v>
      </c>
      <c r="K4282" s="419">
        <v>19</v>
      </c>
      <c r="L4282" s="419">
        <v>146</v>
      </c>
      <c r="M4282" s="414"/>
      <c r="N4282" s="414" t="s">
        <v>116</v>
      </c>
      <c r="O4282" s="103" t="s">
        <v>1882</v>
      </c>
      <c r="P4282" s="103" t="s">
        <v>1882</v>
      </c>
      <c r="Q4282" s="103" t="s">
        <v>1882</v>
      </c>
      <c r="R4282" s="103" t="s">
        <v>1883</v>
      </c>
      <c r="S4282" s="103" t="s">
        <v>1768</v>
      </c>
    </row>
    <row r="4283" spans="1:19" ht="14.5" customHeight="1">
      <c r="A4283" s="82" t="str">
        <f t="shared" si="66"/>
        <v>C7085</v>
      </c>
      <c r="B4283" s="410" t="s">
        <v>7472</v>
      </c>
      <c r="C4283" s="410" t="s">
        <v>7473</v>
      </c>
      <c r="D4283" s="410" t="s">
        <v>2938</v>
      </c>
      <c r="E4283" s="410" t="s">
        <v>7474</v>
      </c>
      <c r="F4283" s="410" t="s">
        <v>7475</v>
      </c>
      <c r="G4283" s="416">
        <v>42309</v>
      </c>
      <c r="H4283" s="410" t="s">
        <v>606</v>
      </c>
      <c r="I4283" s="417">
        <v>41</v>
      </c>
      <c r="J4283" s="417">
        <v>29</v>
      </c>
      <c r="K4283" s="417">
        <v>56</v>
      </c>
      <c r="L4283" s="417">
        <v>829</v>
      </c>
      <c r="M4283" s="410"/>
      <c r="N4283" s="410" t="s">
        <v>116</v>
      </c>
      <c r="O4283" s="85"/>
      <c r="P4283" s="85"/>
      <c r="Q4283" s="85"/>
      <c r="R4283" s="85"/>
      <c r="S4283" s="85" t="s">
        <v>1768</v>
      </c>
    </row>
    <row r="4284" spans="1:19" ht="14.5" customHeight="1">
      <c r="A4284" s="103" t="str">
        <f t="shared" si="66"/>
        <v>C7085</v>
      </c>
      <c r="B4284" s="414" t="s">
        <v>7472</v>
      </c>
      <c r="C4284" s="414" t="s">
        <v>7473</v>
      </c>
      <c r="D4284" s="414" t="s">
        <v>2938</v>
      </c>
      <c r="E4284" s="414" t="s">
        <v>7474</v>
      </c>
      <c r="F4284" s="414" t="s">
        <v>7475</v>
      </c>
      <c r="G4284" s="418">
        <v>42309</v>
      </c>
      <c r="H4284" s="414" t="s">
        <v>606</v>
      </c>
      <c r="I4284" s="419">
        <v>56</v>
      </c>
      <c r="J4284" s="419">
        <v>41</v>
      </c>
      <c r="K4284" s="419">
        <v>29</v>
      </c>
      <c r="L4284" s="419">
        <v>829</v>
      </c>
      <c r="M4284" s="414"/>
      <c r="N4284" s="414" t="s">
        <v>116</v>
      </c>
      <c r="O4284" s="103"/>
      <c r="P4284" s="103"/>
      <c r="Q4284" s="103"/>
      <c r="R4284" s="103"/>
      <c r="S4284" s="103" t="s">
        <v>1768</v>
      </c>
    </row>
    <row r="4285" spans="1:19" ht="14.5" customHeight="1">
      <c r="A4285" s="82" t="str">
        <f t="shared" si="66"/>
        <v>C7110</v>
      </c>
      <c r="B4285" s="410" t="s">
        <v>7476</v>
      </c>
      <c r="C4285" s="410" t="s">
        <v>7477</v>
      </c>
      <c r="D4285" s="410" t="s">
        <v>3164</v>
      </c>
      <c r="E4285" s="410" t="s">
        <v>7478</v>
      </c>
      <c r="F4285" s="410" t="s">
        <v>7479</v>
      </c>
      <c r="G4285" s="416">
        <v>45931</v>
      </c>
      <c r="H4285" s="410" t="s">
        <v>606</v>
      </c>
      <c r="I4285" s="417">
        <v>427.96</v>
      </c>
      <c r="J4285" s="417">
        <v>96</v>
      </c>
      <c r="K4285" s="417">
        <v>96</v>
      </c>
      <c r="L4285" s="417">
        <v>20901</v>
      </c>
      <c r="M4285" s="410" t="s">
        <v>115</v>
      </c>
      <c r="N4285" s="410">
        <v>7</v>
      </c>
      <c r="O4285" s="85"/>
      <c r="P4285" s="85"/>
      <c r="Q4285" s="85"/>
      <c r="R4285" s="85"/>
      <c r="S4285" s="85" t="s">
        <v>1768</v>
      </c>
    </row>
    <row r="4286" spans="1:19" ht="14.5" customHeight="1">
      <c r="A4286" s="82" t="str">
        <f t="shared" si="66"/>
        <v>C7110</v>
      </c>
      <c r="B4286" s="410" t="s">
        <v>7476</v>
      </c>
      <c r="C4286" s="410" t="s">
        <v>7480</v>
      </c>
      <c r="D4286" s="410" t="s">
        <v>3164</v>
      </c>
      <c r="E4286" s="410" t="s">
        <v>7481</v>
      </c>
      <c r="F4286" s="410" t="s">
        <v>7482</v>
      </c>
      <c r="G4286" s="416">
        <v>44440</v>
      </c>
      <c r="H4286" s="410" t="s">
        <v>606</v>
      </c>
      <c r="I4286" s="417">
        <v>239</v>
      </c>
      <c r="J4286" s="417">
        <v>96</v>
      </c>
      <c r="K4286" s="417">
        <v>96</v>
      </c>
      <c r="L4286" s="417">
        <v>60506</v>
      </c>
      <c r="M4286" s="410" t="s">
        <v>115</v>
      </c>
      <c r="N4286" s="410">
        <v>7</v>
      </c>
      <c r="O4286" s="85"/>
      <c r="P4286" s="85"/>
      <c r="Q4286" s="85"/>
      <c r="R4286" s="85"/>
      <c r="S4286" s="85" t="s">
        <v>1768</v>
      </c>
    </row>
    <row r="4287" spans="1:19" ht="14.5" customHeight="1">
      <c r="A4287" s="103" t="str">
        <f t="shared" si="66"/>
        <v>C7110</v>
      </c>
      <c r="B4287" s="414" t="s">
        <v>7476</v>
      </c>
      <c r="C4287" s="414" t="s">
        <v>7477</v>
      </c>
      <c r="D4287" s="414" t="s">
        <v>3164</v>
      </c>
      <c r="E4287" s="414" t="s">
        <v>7478</v>
      </c>
      <c r="F4287" s="414" t="s">
        <v>7479</v>
      </c>
      <c r="G4287" s="418">
        <v>45931</v>
      </c>
      <c r="H4287" s="414" t="s">
        <v>606</v>
      </c>
      <c r="I4287" s="419">
        <v>96</v>
      </c>
      <c r="J4287" s="419">
        <v>427.96</v>
      </c>
      <c r="K4287" s="419">
        <v>96</v>
      </c>
      <c r="L4287" s="419">
        <v>20901</v>
      </c>
      <c r="M4287" s="414" t="s">
        <v>115</v>
      </c>
      <c r="N4287" s="414">
        <v>7</v>
      </c>
      <c r="O4287" s="103"/>
      <c r="P4287" s="103"/>
      <c r="Q4287" s="103"/>
      <c r="R4287" s="103"/>
      <c r="S4287" s="103" t="s">
        <v>1768</v>
      </c>
    </row>
    <row r="4288" spans="1:19" ht="14.5" customHeight="1">
      <c r="A4288" s="103" t="str">
        <f t="shared" si="66"/>
        <v>C7110</v>
      </c>
      <c r="B4288" s="414" t="s">
        <v>7476</v>
      </c>
      <c r="C4288" s="414" t="s">
        <v>7480</v>
      </c>
      <c r="D4288" s="414" t="s">
        <v>3164</v>
      </c>
      <c r="E4288" s="414" t="s">
        <v>7481</v>
      </c>
      <c r="F4288" s="414" t="s">
        <v>7482</v>
      </c>
      <c r="G4288" s="418">
        <v>44440</v>
      </c>
      <c r="H4288" s="414" t="s">
        <v>606</v>
      </c>
      <c r="I4288" s="419">
        <v>96</v>
      </c>
      <c r="J4288" s="419">
        <v>239</v>
      </c>
      <c r="K4288" s="419">
        <v>96</v>
      </c>
      <c r="L4288" s="419">
        <v>60506</v>
      </c>
      <c r="M4288" s="414" t="s">
        <v>115</v>
      </c>
      <c r="N4288" s="414">
        <v>7</v>
      </c>
      <c r="O4288" s="103"/>
      <c r="P4288" s="103"/>
      <c r="Q4288" s="103"/>
      <c r="R4288" s="103"/>
      <c r="S4288" s="103" t="s">
        <v>1768</v>
      </c>
    </row>
    <row r="4289" spans="1:19" ht="14.5" customHeight="1">
      <c r="A4289" s="82" t="str">
        <f t="shared" si="66"/>
        <v>C7110</v>
      </c>
      <c r="B4289" s="410" t="s">
        <v>7483</v>
      </c>
      <c r="C4289" s="410" t="s">
        <v>7480</v>
      </c>
      <c r="D4289" s="410" t="s">
        <v>3164</v>
      </c>
      <c r="E4289" s="410" t="s">
        <v>7484</v>
      </c>
      <c r="F4289" s="410" t="s">
        <v>7485</v>
      </c>
      <c r="G4289" s="416">
        <v>41214</v>
      </c>
      <c r="H4289" s="410" t="s">
        <v>1777</v>
      </c>
      <c r="I4289" s="417">
        <v>0</v>
      </c>
      <c r="J4289" s="417">
        <v>0</v>
      </c>
      <c r="K4289" s="417">
        <v>0</v>
      </c>
      <c r="L4289" s="417">
        <v>0</v>
      </c>
      <c r="M4289" s="410" t="s">
        <v>115</v>
      </c>
      <c r="N4289" s="410">
        <v>7</v>
      </c>
      <c r="O4289" s="85"/>
      <c r="P4289" s="85"/>
      <c r="Q4289" s="85"/>
      <c r="R4289" s="85"/>
      <c r="S4289" s="85" t="s">
        <v>1768</v>
      </c>
    </row>
    <row r="4290" spans="1:19" ht="14.5" customHeight="1">
      <c r="A4290" s="82" t="str">
        <f t="shared" ref="A4290:A4353" si="67">LEFT(B4290,5)</f>
        <v>C7110</v>
      </c>
      <c r="B4290" s="410" t="s">
        <v>7483</v>
      </c>
      <c r="C4290" s="410" t="s">
        <v>7480</v>
      </c>
      <c r="D4290" s="410" t="s">
        <v>3164</v>
      </c>
      <c r="E4290" s="410" t="s">
        <v>7486</v>
      </c>
      <c r="F4290" s="410" t="s">
        <v>7487</v>
      </c>
      <c r="G4290" s="416">
        <v>41214</v>
      </c>
      <c r="H4290" s="410" t="s">
        <v>1777</v>
      </c>
      <c r="I4290" s="417">
        <v>0</v>
      </c>
      <c r="J4290" s="417">
        <v>0</v>
      </c>
      <c r="K4290" s="417">
        <v>0</v>
      </c>
      <c r="L4290" s="417">
        <v>0</v>
      </c>
      <c r="M4290" s="410" t="s">
        <v>115</v>
      </c>
      <c r="N4290" s="410">
        <v>7</v>
      </c>
      <c r="O4290" s="85"/>
      <c r="P4290" s="85"/>
      <c r="Q4290" s="85"/>
      <c r="R4290" s="85"/>
      <c r="S4290" s="85" t="s">
        <v>1768</v>
      </c>
    </row>
    <row r="4291" spans="1:19" ht="14.5" customHeight="1">
      <c r="A4291" s="103" t="str">
        <f t="shared" si="67"/>
        <v>C7110</v>
      </c>
      <c r="B4291" s="414" t="s">
        <v>7483</v>
      </c>
      <c r="C4291" s="414" t="s">
        <v>7480</v>
      </c>
      <c r="D4291" s="414" t="s">
        <v>3164</v>
      </c>
      <c r="E4291" s="414" t="s">
        <v>7484</v>
      </c>
      <c r="F4291" s="414" t="s">
        <v>7485</v>
      </c>
      <c r="G4291" s="418">
        <v>41214</v>
      </c>
      <c r="H4291" s="414" t="s">
        <v>1777</v>
      </c>
      <c r="I4291" s="419">
        <v>0</v>
      </c>
      <c r="J4291" s="419">
        <v>0</v>
      </c>
      <c r="K4291" s="419">
        <v>0</v>
      </c>
      <c r="L4291" s="419">
        <v>0</v>
      </c>
      <c r="M4291" s="414" t="s">
        <v>115</v>
      </c>
      <c r="N4291" s="414">
        <v>7</v>
      </c>
      <c r="O4291" s="103"/>
      <c r="P4291" s="103"/>
      <c r="Q4291" s="103"/>
      <c r="R4291" s="103"/>
      <c r="S4291" s="103" t="s">
        <v>1768</v>
      </c>
    </row>
    <row r="4292" spans="1:19" ht="14.5" customHeight="1">
      <c r="A4292" s="103" t="str">
        <f t="shared" si="67"/>
        <v>C7110</v>
      </c>
      <c r="B4292" s="414" t="s">
        <v>7483</v>
      </c>
      <c r="C4292" s="414" t="s">
        <v>7480</v>
      </c>
      <c r="D4292" s="414" t="s">
        <v>3164</v>
      </c>
      <c r="E4292" s="414" t="s">
        <v>7486</v>
      </c>
      <c r="F4292" s="414" t="s">
        <v>7487</v>
      </c>
      <c r="G4292" s="418">
        <v>41214</v>
      </c>
      <c r="H4292" s="414" t="s">
        <v>1777</v>
      </c>
      <c r="I4292" s="419">
        <v>0</v>
      </c>
      <c r="J4292" s="419">
        <v>0</v>
      </c>
      <c r="K4292" s="419">
        <v>0</v>
      </c>
      <c r="L4292" s="419">
        <v>0</v>
      </c>
      <c r="M4292" s="414" t="s">
        <v>115</v>
      </c>
      <c r="N4292" s="414">
        <v>7</v>
      </c>
      <c r="O4292" s="103"/>
      <c r="P4292" s="103"/>
      <c r="Q4292" s="103"/>
      <c r="R4292" s="103"/>
      <c r="S4292" s="103" t="s">
        <v>1768</v>
      </c>
    </row>
    <row r="4293" spans="1:19" ht="14.5" customHeight="1">
      <c r="A4293" s="82" t="str">
        <f t="shared" si="67"/>
        <v>C7900</v>
      </c>
      <c r="B4293" s="410" t="s">
        <v>1017</v>
      </c>
      <c r="C4293" s="410" t="s">
        <v>7488</v>
      </c>
      <c r="D4293" s="410" t="s">
        <v>2938</v>
      </c>
      <c r="E4293" s="410" t="s">
        <v>7489</v>
      </c>
      <c r="F4293" s="410" t="s">
        <v>7490</v>
      </c>
      <c r="G4293" s="416">
        <v>45809</v>
      </c>
      <c r="H4293" s="410" t="s">
        <v>606</v>
      </c>
      <c r="I4293" s="417">
        <v>61</v>
      </c>
      <c r="J4293" s="417">
        <v>40</v>
      </c>
      <c r="K4293" s="417">
        <v>65</v>
      </c>
      <c r="L4293" s="417">
        <v>1165</v>
      </c>
      <c r="M4293" s="410"/>
      <c r="N4293" s="410" t="s">
        <v>113</v>
      </c>
      <c r="O4293" s="85"/>
      <c r="P4293" s="85" t="s">
        <v>1882</v>
      </c>
      <c r="Q4293" s="85" t="s">
        <v>1882</v>
      </c>
      <c r="R4293" s="85" t="s">
        <v>1883</v>
      </c>
      <c r="S4293" s="85" t="s">
        <v>1768</v>
      </c>
    </row>
    <row r="4294" spans="1:19" ht="14.5" customHeight="1">
      <c r="A4294" s="103" t="str">
        <f t="shared" si="67"/>
        <v>C7900</v>
      </c>
      <c r="B4294" s="414" t="s">
        <v>1017</v>
      </c>
      <c r="C4294" s="414" t="s">
        <v>7488</v>
      </c>
      <c r="D4294" s="414" t="s">
        <v>2938</v>
      </c>
      <c r="E4294" s="414" t="s">
        <v>7489</v>
      </c>
      <c r="F4294" s="414" t="s">
        <v>7490</v>
      </c>
      <c r="G4294" s="418">
        <v>45809</v>
      </c>
      <c r="H4294" s="414" t="s">
        <v>606</v>
      </c>
      <c r="I4294" s="419">
        <v>65</v>
      </c>
      <c r="J4294" s="419">
        <v>61</v>
      </c>
      <c r="K4294" s="419">
        <v>40</v>
      </c>
      <c r="L4294" s="419">
        <v>1165</v>
      </c>
      <c r="M4294" s="414"/>
      <c r="N4294" s="414" t="s">
        <v>113</v>
      </c>
      <c r="O4294" s="103"/>
      <c r="P4294" s="103" t="s">
        <v>1882</v>
      </c>
      <c r="Q4294" s="103" t="s">
        <v>1882</v>
      </c>
      <c r="R4294" s="103" t="s">
        <v>1883</v>
      </c>
      <c r="S4294" s="103" t="s">
        <v>1768</v>
      </c>
    </row>
    <row r="4295" spans="1:19" ht="14.5" customHeight="1">
      <c r="A4295" s="82" t="str">
        <f t="shared" si="67"/>
        <v>C7901</v>
      </c>
      <c r="B4295" s="410" t="s">
        <v>7491</v>
      </c>
      <c r="C4295" s="410" t="s">
        <v>7492</v>
      </c>
      <c r="D4295" s="410" t="s">
        <v>2949</v>
      </c>
      <c r="E4295" s="410" t="s">
        <v>7493</v>
      </c>
      <c r="F4295" s="410" t="s">
        <v>7494</v>
      </c>
      <c r="G4295" s="416">
        <v>40787</v>
      </c>
      <c r="H4295" s="410" t="s">
        <v>1777</v>
      </c>
      <c r="I4295" s="417">
        <v>240</v>
      </c>
      <c r="J4295" s="417">
        <v>96</v>
      </c>
      <c r="K4295" s="417">
        <v>96</v>
      </c>
      <c r="L4295" s="417">
        <v>20600</v>
      </c>
      <c r="M4295" s="410" t="s">
        <v>115</v>
      </c>
      <c r="N4295" s="410" t="s">
        <v>116</v>
      </c>
      <c r="O4295" s="85"/>
      <c r="P4295" s="85"/>
      <c r="Q4295" s="85"/>
      <c r="R4295" s="85"/>
      <c r="S4295" s="85" t="s">
        <v>1768</v>
      </c>
    </row>
    <row r="4296" spans="1:19" ht="14.5" customHeight="1">
      <c r="A4296" s="82" t="str">
        <f t="shared" si="67"/>
        <v>C7901</v>
      </c>
      <c r="B4296" s="410" t="s">
        <v>7491</v>
      </c>
      <c r="C4296" s="410" t="s">
        <v>7492</v>
      </c>
      <c r="D4296" s="410" t="s">
        <v>2938</v>
      </c>
      <c r="E4296" s="410" t="s">
        <v>7495</v>
      </c>
      <c r="F4296" s="410" t="s">
        <v>7496</v>
      </c>
      <c r="G4296" s="416">
        <v>46600</v>
      </c>
      <c r="H4296" s="410" t="s">
        <v>606</v>
      </c>
      <c r="I4296" s="417">
        <v>240</v>
      </c>
      <c r="J4296" s="417">
        <v>96</v>
      </c>
      <c r="K4296" s="417">
        <v>96</v>
      </c>
      <c r="L4296" s="417">
        <v>20600</v>
      </c>
      <c r="M4296" s="410" t="s">
        <v>115</v>
      </c>
      <c r="N4296" s="410" t="s">
        <v>116</v>
      </c>
      <c r="O4296" s="85"/>
      <c r="P4296" s="85"/>
      <c r="Q4296" s="85"/>
      <c r="R4296" s="85"/>
      <c r="S4296" s="85" t="s">
        <v>1768</v>
      </c>
    </row>
    <row r="4297" spans="1:19" ht="14.5" customHeight="1">
      <c r="A4297" s="82" t="str">
        <f t="shared" si="67"/>
        <v>C7901</v>
      </c>
      <c r="B4297" s="410" t="s">
        <v>7491</v>
      </c>
      <c r="C4297" s="410" t="s">
        <v>7492</v>
      </c>
      <c r="D4297" s="410" t="s">
        <v>2938</v>
      </c>
      <c r="E4297" s="410" t="s">
        <v>7497</v>
      </c>
      <c r="F4297" s="410" t="s">
        <v>7498</v>
      </c>
      <c r="G4297" s="416">
        <v>43586</v>
      </c>
      <c r="H4297" s="410" t="s">
        <v>606</v>
      </c>
      <c r="I4297" s="417">
        <v>240</v>
      </c>
      <c r="J4297" s="417">
        <v>96</v>
      </c>
      <c r="K4297" s="417">
        <v>96</v>
      </c>
      <c r="L4297" s="417">
        <v>20600</v>
      </c>
      <c r="M4297" s="410" t="s">
        <v>115</v>
      </c>
      <c r="N4297" s="410" t="s">
        <v>116</v>
      </c>
      <c r="O4297" s="85"/>
      <c r="P4297" s="85"/>
      <c r="Q4297" s="85"/>
      <c r="R4297" s="85"/>
      <c r="S4297" s="85" t="s">
        <v>1768</v>
      </c>
    </row>
    <row r="4298" spans="1:19" ht="14.5" customHeight="1">
      <c r="A4298" s="82" t="str">
        <f t="shared" si="67"/>
        <v>C7901</v>
      </c>
      <c r="B4298" s="410" t="s">
        <v>7491</v>
      </c>
      <c r="C4298" s="410" t="s">
        <v>7492</v>
      </c>
      <c r="D4298" s="410" t="s">
        <v>2938</v>
      </c>
      <c r="E4298" s="410" t="s">
        <v>7499</v>
      </c>
      <c r="F4298" s="410" t="s">
        <v>7500</v>
      </c>
      <c r="G4298" s="416">
        <v>49522</v>
      </c>
      <c r="H4298" s="410" t="s">
        <v>627</v>
      </c>
      <c r="I4298" s="417">
        <v>240</v>
      </c>
      <c r="J4298" s="417">
        <v>96</v>
      </c>
      <c r="K4298" s="417">
        <v>96</v>
      </c>
      <c r="L4298" s="417">
        <v>20600</v>
      </c>
      <c r="M4298" s="410" t="s">
        <v>115</v>
      </c>
      <c r="N4298" s="410" t="s">
        <v>116</v>
      </c>
      <c r="O4298" s="85"/>
      <c r="P4298" s="85"/>
      <c r="Q4298" s="85"/>
      <c r="R4298" s="85"/>
      <c r="S4298" s="85" t="s">
        <v>1768</v>
      </c>
    </row>
    <row r="4299" spans="1:19" ht="14.5" customHeight="1">
      <c r="A4299" s="103" t="str">
        <f t="shared" si="67"/>
        <v>C7901</v>
      </c>
      <c r="B4299" s="414" t="s">
        <v>7491</v>
      </c>
      <c r="C4299" s="414" t="s">
        <v>7492</v>
      </c>
      <c r="D4299" s="414" t="s">
        <v>2949</v>
      </c>
      <c r="E4299" s="414" t="s">
        <v>7493</v>
      </c>
      <c r="F4299" s="414" t="s">
        <v>7494</v>
      </c>
      <c r="G4299" s="418">
        <v>40787</v>
      </c>
      <c r="H4299" s="414" t="s">
        <v>1777</v>
      </c>
      <c r="I4299" s="419">
        <v>96</v>
      </c>
      <c r="J4299" s="419">
        <v>240</v>
      </c>
      <c r="K4299" s="419">
        <v>96</v>
      </c>
      <c r="L4299" s="419">
        <v>20600</v>
      </c>
      <c r="M4299" s="414" t="s">
        <v>115</v>
      </c>
      <c r="N4299" s="414" t="s">
        <v>116</v>
      </c>
      <c r="O4299" s="103"/>
      <c r="P4299" s="103"/>
      <c r="Q4299" s="103"/>
      <c r="R4299" s="103"/>
      <c r="S4299" s="103" t="s">
        <v>1768</v>
      </c>
    </row>
    <row r="4300" spans="1:19" ht="14.5" customHeight="1">
      <c r="A4300" s="103" t="str">
        <f t="shared" si="67"/>
        <v>C7901</v>
      </c>
      <c r="B4300" s="414" t="s">
        <v>7491</v>
      </c>
      <c r="C4300" s="414" t="s">
        <v>7492</v>
      </c>
      <c r="D4300" s="414" t="s">
        <v>2938</v>
      </c>
      <c r="E4300" s="414" t="s">
        <v>7495</v>
      </c>
      <c r="F4300" s="414" t="s">
        <v>7496</v>
      </c>
      <c r="G4300" s="418">
        <v>46600</v>
      </c>
      <c r="H4300" s="414" t="s">
        <v>606</v>
      </c>
      <c r="I4300" s="419">
        <v>96</v>
      </c>
      <c r="J4300" s="419">
        <v>240</v>
      </c>
      <c r="K4300" s="419">
        <v>96</v>
      </c>
      <c r="L4300" s="419">
        <v>20600</v>
      </c>
      <c r="M4300" s="414" t="s">
        <v>115</v>
      </c>
      <c r="N4300" s="414" t="s">
        <v>116</v>
      </c>
      <c r="O4300" s="103"/>
      <c r="P4300" s="103"/>
      <c r="Q4300" s="103"/>
      <c r="R4300" s="103"/>
      <c r="S4300" s="103" t="s">
        <v>1768</v>
      </c>
    </row>
    <row r="4301" spans="1:19" ht="14.5" customHeight="1">
      <c r="A4301" s="103" t="str">
        <f t="shared" si="67"/>
        <v>C7901</v>
      </c>
      <c r="B4301" s="414" t="s">
        <v>7491</v>
      </c>
      <c r="C4301" s="414" t="s">
        <v>7492</v>
      </c>
      <c r="D4301" s="414" t="s">
        <v>2938</v>
      </c>
      <c r="E4301" s="414" t="s">
        <v>7497</v>
      </c>
      <c r="F4301" s="414" t="s">
        <v>7498</v>
      </c>
      <c r="G4301" s="418">
        <v>43586</v>
      </c>
      <c r="H4301" s="414" t="s">
        <v>606</v>
      </c>
      <c r="I4301" s="419">
        <v>96</v>
      </c>
      <c r="J4301" s="419">
        <v>240</v>
      </c>
      <c r="K4301" s="419">
        <v>96</v>
      </c>
      <c r="L4301" s="419">
        <v>20600</v>
      </c>
      <c r="M4301" s="414" t="s">
        <v>115</v>
      </c>
      <c r="N4301" s="414" t="s">
        <v>116</v>
      </c>
      <c r="O4301" s="103"/>
      <c r="P4301" s="103"/>
      <c r="Q4301" s="103"/>
      <c r="R4301" s="103"/>
      <c r="S4301" s="103" t="s">
        <v>1768</v>
      </c>
    </row>
    <row r="4302" spans="1:19" ht="14.5" customHeight="1">
      <c r="A4302" s="103" t="str">
        <f t="shared" si="67"/>
        <v>C7901</v>
      </c>
      <c r="B4302" s="414" t="s">
        <v>7491</v>
      </c>
      <c r="C4302" s="414" t="s">
        <v>7492</v>
      </c>
      <c r="D4302" s="414" t="s">
        <v>2938</v>
      </c>
      <c r="E4302" s="414" t="s">
        <v>7499</v>
      </c>
      <c r="F4302" s="414" t="s">
        <v>7500</v>
      </c>
      <c r="G4302" s="418">
        <v>49522</v>
      </c>
      <c r="H4302" s="414" t="s">
        <v>627</v>
      </c>
      <c r="I4302" s="419">
        <v>96</v>
      </c>
      <c r="J4302" s="419">
        <v>240</v>
      </c>
      <c r="K4302" s="419">
        <v>96</v>
      </c>
      <c r="L4302" s="419">
        <v>20600</v>
      </c>
      <c r="M4302" s="414" t="s">
        <v>115</v>
      </c>
      <c r="N4302" s="414" t="s">
        <v>116</v>
      </c>
      <c r="O4302" s="103"/>
      <c r="P4302" s="103"/>
      <c r="Q4302" s="103"/>
      <c r="R4302" s="103"/>
      <c r="S4302" s="103" t="s">
        <v>1768</v>
      </c>
    </row>
    <row r="4303" spans="1:19" ht="14.5" customHeight="1">
      <c r="A4303" s="82" t="str">
        <f t="shared" si="67"/>
        <v>C7903</v>
      </c>
      <c r="B4303" s="410" t="s">
        <v>1022</v>
      </c>
      <c r="C4303" s="410" t="s">
        <v>7501</v>
      </c>
      <c r="D4303" s="410" t="s">
        <v>2938</v>
      </c>
      <c r="E4303" s="410" t="s">
        <v>7502</v>
      </c>
      <c r="F4303" s="410" t="s">
        <v>7503</v>
      </c>
      <c r="G4303" s="416">
        <v>45931</v>
      </c>
      <c r="H4303" s="410" t="s">
        <v>606</v>
      </c>
      <c r="I4303" s="417">
        <v>25</v>
      </c>
      <c r="J4303" s="417">
        <v>20</v>
      </c>
      <c r="K4303" s="417">
        <v>12</v>
      </c>
      <c r="L4303" s="417">
        <v>38</v>
      </c>
      <c r="M4303" s="410" t="s">
        <v>115</v>
      </c>
      <c r="N4303" s="410" t="s">
        <v>116</v>
      </c>
      <c r="O4303" s="85"/>
      <c r="P4303" s="85"/>
      <c r="Q4303" s="85"/>
      <c r="R4303" s="85"/>
      <c r="S4303" s="85" t="s">
        <v>1768</v>
      </c>
    </row>
    <row r="4304" spans="1:19" ht="14.5" customHeight="1">
      <c r="A4304" s="103" t="str">
        <f t="shared" si="67"/>
        <v>C7903</v>
      </c>
      <c r="B4304" s="414" t="s">
        <v>1022</v>
      </c>
      <c r="C4304" s="414" t="s">
        <v>7501</v>
      </c>
      <c r="D4304" s="414" t="s">
        <v>2938</v>
      </c>
      <c r="E4304" s="414" t="s">
        <v>7502</v>
      </c>
      <c r="F4304" s="414" t="s">
        <v>7503</v>
      </c>
      <c r="G4304" s="418">
        <v>45931</v>
      </c>
      <c r="H4304" s="414" t="s">
        <v>606</v>
      </c>
      <c r="I4304" s="419">
        <v>12</v>
      </c>
      <c r="J4304" s="419">
        <v>25</v>
      </c>
      <c r="K4304" s="419">
        <v>20</v>
      </c>
      <c r="L4304" s="419">
        <v>38</v>
      </c>
      <c r="M4304" s="414" t="s">
        <v>115</v>
      </c>
      <c r="N4304" s="414" t="s">
        <v>116</v>
      </c>
      <c r="O4304" s="103"/>
      <c r="P4304" s="103"/>
      <c r="Q4304" s="103"/>
      <c r="R4304" s="103"/>
      <c r="S4304" s="103" t="s">
        <v>1768</v>
      </c>
    </row>
    <row r="4305" spans="1:19" ht="14.5" customHeight="1">
      <c r="A4305" s="82" t="str">
        <f t="shared" si="67"/>
        <v>C7904</v>
      </c>
      <c r="B4305" s="410" t="s">
        <v>1024</v>
      </c>
      <c r="C4305" s="410" t="s">
        <v>7504</v>
      </c>
      <c r="D4305" s="410" t="s">
        <v>2938</v>
      </c>
      <c r="E4305" s="410" t="s">
        <v>7505</v>
      </c>
      <c r="F4305" s="410" t="s">
        <v>7506</v>
      </c>
      <c r="G4305" s="416">
        <v>47635</v>
      </c>
      <c r="H4305" s="410" t="s">
        <v>606</v>
      </c>
      <c r="I4305" s="417">
        <v>58</v>
      </c>
      <c r="J4305" s="417">
        <v>96</v>
      </c>
      <c r="K4305" s="417">
        <v>82</v>
      </c>
      <c r="L4305" s="417">
        <v>2500</v>
      </c>
      <c r="M4305" s="410" t="s">
        <v>115</v>
      </c>
      <c r="N4305" s="410" t="s">
        <v>113</v>
      </c>
      <c r="O4305" s="85"/>
      <c r="P4305" s="85"/>
      <c r="Q4305" s="85"/>
      <c r="R4305" s="85"/>
      <c r="S4305" s="85" t="s">
        <v>1768</v>
      </c>
    </row>
    <row r="4306" spans="1:19" ht="14.5" customHeight="1">
      <c r="A4306" s="103" t="str">
        <f t="shared" si="67"/>
        <v>C7904</v>
      </c>
      <c r="B4306" s="414" t="s">
        <v>1024</v>
      </c>
      <c r="C4306" s="414" t="s">
        <v>7504</v>
      </c>
      <c r="D4306" s="414" t="s">
        <v>2938</v>
      </c>
      <c r="E4306" s="414" t="s">
        <v>7505</v>
      </c>
      <c r="F4306" s="414" t="s">
        <v>7506</v>
      </c>
      <c r="G4306" s="418">
        <v>47635</v>
      </c>
      <c r="H4306" s="414" t="s">
        <v>606</v>
      </c>
      <c r="I4306" s="419">
        <v>82</v>
      </c>
      <c r="J4306" s="419">
        <v>58</v>
      </c>
      <c r="K4306" s="419">
        <v>96</v>
      </c>
      <c r="L4306" s="419">
        <v>2500</v>
      </c>
      <c r="M4306" s="414" t="s">
        <v>115</v>
      </c>
      <c r="N4306" s="414" t="s">
        <v>113</v>
      </c>
      <c r="O4306" s="103"/>
      <c r="P4306" s="103"/>
      <c r="Q4306" s="103"/>
      <c r="R4306" s="103"/>
      <c r="S4306" s="103" t="s">
        <v>1768</v>
      </c>
    </row>
    <row r="4307" spans="1:19" ht="14.5" customHeight="1">
      <c r="A4307" s="82" t="str">
        <f t="shared" si="67"/>
        <v>C7905</v>
      </c>
      <c r="B4307" s="410" t="s">
        <v>1027</v>
      </c>
      <c r="C4307" s="410" t="s">
        <v>7507</v>
      </c>
      <c r="D4307" s="410" t="s">
        <v>2938</v>
      </c>
      <c r="E4307" s="410" t="s">
        <v>7508</v>
      </c>
      <c r="F4307" s="410" t="s">
        <v>7509</v>
      </c>
      <c r="G4307" s="416">
        <v>45992</v>
      </c>
      <c r="H4307" s="410" t="s">
        <v>606</v>
      </c>
      <c r="I4307" s="417">
        <v>128</v>
      </c>
      <c r="J4307" s="417">
        <v>84</v>
      </c>
      <c r="K4307" s="417">
        <v>81</v>
      </c>
      <c r="L4307" s="417">
        <v>4200</v>
      </c>
      <c r="M4307" s="410"/>
      <c r="N4307" s="410" t="s">
        <v>116</v>
      </c>
      <c r="O4307" s="85"/>
      <c r="P4307" s="85"/>
      <c r="Q4307" s="85"/>
      <c r="R4307" s="85"/>
      <c r="S4307" s="85" t="s">
        <v>1768</v>
      </c>
    </row>
    <row r="4308" spans="1:19" ht="14.5" customHeight="1">
      <c r="A4308" s="103" t="str">
        <f t="shared" si="67"/>
        <v>C7905</v>
      </c>
      <c r="B4308" s="414" t="s">
        <v>1027</v>
      </c>
      <c r="C4308" s="414" t="s">
        <v>7507</v>
      </c>
      <c r="D4308" s="414" t="s">
        <v>2938</v>
      </c>
      <c r="E4308" s="414" t="s">
        <v>7508</v>
      </c>
      <c r="F4308" s="414" t="s">
        <v>7509</v>
      </c>
      <c r="G4308" s="418">
        <v>45992</v>
      </c>
      <c r="H4308" s="414" t="s">
        <v>606</v>
      </c>
      <c r="I4308" s="419">
        <v>81</v>
      </c>
      <c r="J4308" s="419">
        <v>128</v>
      </c>
      <c r="K4308" s="419">
        <v>84</v>
      </c>
      <c r="L4308" s="419">
        <v>4200</v>
      </c>
      <c r="M4308" s="414"/>
      <c r="N4308" s="414" t="s">
        <v>116</v>
      </c>
      <c r="O4308" s="103"/>
      <c r="P4308" s="103"/>
      <c r="Q4308" s="103"/>
      <c r="R4308" s="103"/>
      <c r="S4308" s="103" t="s">
        <v>1768</v>
      </c>
    </row>
    <row r="4309" spans="1:19" ht="14.5" customHeight="1">
      <c r="A4309" s="82" t="str">
        <f t="shared" si="67"/>
        <v>C7906</v>
      </c>
      <c r="B4309" s="422" t="s">
        <v>7510</v>
      </c>
      <c r="C4309" s="422" t="s">
        <v>7511</v>
      </c>
      <c r="D4309" s="423"/>
      <c r="E4309" s="423"/>
      <c r="F4309" s="423"/>
      <c r="G4309" s="423"/>
      <c r="H4309" s="423"/>
      <c r="I4309" s="423">
        <v>0</v>
      </c>
      <c r="J4309" s="423">
        <v>0</v>
      </c>
      <c r="K4309" s="423">
        <v>0</v>
      </c>
      <c r="L4309" s="412"/>
      <c r="M4309" s="412"/>
      <c r="N4309" s="412"/>
      <c r="O4309" s="85"/>
      <c r="P4309" s="85"/>
      <c r="Q4309" s="85"/>
      <c r="R4309" s="85"/>
      <c r="S4309" s="85"/>
    </row>
    <row r="4310" spans="1:19" ht="14.5" customHeight="1">
      <c r="A4310" s="103" t="str">
        <f t="shared" si="67"/>
        <v>C7906</v>
      </c>
      <c r="B4310" s="426" t="s">
        <v>7510</v>
      </c>
      <c r="C4310" s="426" t="s">
        <v>7511</v>
      </c>
      <c r="D4310" s="427"/>
      <c r="E4310" s="427"/>
      <c r="F4310" s="427"/>
      <c r="G4310" s="427"/>
      <c r="H4310" s="427"/>
      <c r="I4310" s="427">
        <v>0</v>
      </c>
      <c r="J4310" s="427">
        <v>0</v>
      </c>
      <c r="K4310" s="427">
        <v>0</v>
      </c>
      <c r="L4310" s="413"/>
      <c r="M4310" s="413"/>
      <c r="N4310" s="413"/>
      <c r="O4310" s="103"/>
      <c r="P4310" s="103"/>
      <c r="Q4310" s="103"/>
      <c r="R4310" s="103"/>
      <c r="S4310" s="103"/>
    </row>
    <row r="4311" spans="1:19" ht="14.5" customHeight="1">
      <c r="A4311" s="82" t="str">
        <f t="shared" si="67"/>
        <v>C7906</v>
      </c>
      <c r="B4311" s="410" t="s">
        <v>7512</v>
      </c>
      <c r="C4311" s="410" t="s">
        <v>7513</v>
      </c>
      <c r="D4311" s="410" t="s">
        <v>2386</v>
      </c>
      <c r="E4311" s="410" t="s">
        <v>7514</v>
      </c>
      <c r="F4311" s="410" t="s">
        <v>7515</v>
      </c>
      <c r="G4311" s="416">
        <v>44470</v>
      </c>
      <c r="H4311" s="410" t="s">
        <v>606</v>
      </c>
      <c r="I4311" s="411"/>
      <c r="J4311" s="411"/>
      <c r="K4311" s="411"/>
      <c r="L4311" s="417">
        <v>25</v>
      </c>
      <c r="M4311" s="410" t="s">
        <v>2977</v>
      </c>
      <c r="N4311" s="410" t="s">
        <v>116</v>
      </c>
      <c r="O4311" s="85"/>
      <c r="P4311" s="85"/>
      <c r="Q4311" s="85"/>
      <c r="R4311" s="85"/>
      <c r="S4311" s="85" t="s">
        <v>1768</v>
      </c>
    </row>
    <row r="4312" spans="1:19" ht="14.5" customHeight="1">
      <c r="A4312" s="103" t="str">
        <f t="shared" si="67"/>
        <v>C7906</v>
      </c>
      <c r="B4312" s="414" t="s">
        <v>7512</v>
      </c>
      <c r="C4312" s="414" t="s">
        <v>7513</v>
      </c>
      <c r="D4312" s="414" t="s">
        <v>2386</v>
      </c>
      <c r="E4312" s="414" t="s">
        <v>7514</v>
      </c>
      <c r="F4312" s="414" t="s">
        <v>7515</v>
      </c>
      <c r="G4312" s="418">
        <v>44470</v>
      </c>
      <c r="H4312" s="414" t="s">
        <v>606</v>
      </c>
      <c r="I4312" s="415"/>
      <c r="J4312" s="415"/>
      <c r="K4312" s="415"/>
      <c r="L4312" s="419">
        <v>25</v>
      </c>
      <c r="M4312" s="414" t="s">
        <v>2977</v>
      </c>
      <c r="N4312" s="414" t="s">
        <v>116</v>
      </c>
      <c r="O4312" s="103"/>
      <c r="P4312" s="103"/>
      <c r="Q4312" s="103"/>
      <c r="R4312" s="103"/>
      <c r="S4312" s="103" t="s">
        <v>1768</v>
      </c>
    </row>
    <row r="4313" spans="1:19" ht="14.5" customHeight="1">
      <c r="A4313" s="82" t="str">
        <f t="shared" si="67"/>
        <v>C7907</v>
      </c>
      <c r="B4313" s="410" t="s">
        <v>1030</v>
      </c>
      <c r="C4313" s="410" t="s">
        <v>7516</v>
      </c>
      <c r="D4313" s="410" t="s">
        <v>2938</v>
      </c>
      <c r="E4313" s="410" t="s">
        <v>7517</v>
      </c>
      <c r="F4313" s="410" t="s">
        <v>7518</v>
      </c>
      <c r="G4313" s="416">
        <v>47635</v>
      </c>
      <c r="H4313" s="410" t="s">
        <v>606</v>
      </c>
      <c r="I4313" s="417">
        <v>58</v>
      </c>
      <c r="J4313" s="417">
        <v>96</v>
      </c>
      <c r="K4313" s="417">
        <v>82</v>
      </c>
      <c r="L4313" s="417">
        <v>2500</v>
      </c>
      <c r="M4313" s="410"/>
      <c r="N4313" s="410" t="s">
        <v>113</v>
      </c>
      <c r="O4313" s="85"/>
      <c r="P4313" s="85"/>
      <c r="Q4313" s="85"/>
      <c r="R4313" s="85"/>
      <c r="S4313" s="85" t="s">
        <v>1768</v>
      </c>
    </row>
    <row r="4314" spans="1:19" ht="14.5" customHeight="1">
      <c r="A4314" s="103" t="str">
        <f t="shared" si="67"/>
        <v>C7907</v>
      </c>
      <c r="B4314" s="414" t="s">
        <v>1030</v>
      </c>
      <c r="C4314" s="414" t="s">
        <v>7516</v>
      </c>
      <c r="D4314" s="414" t="s">
        <v>2938</v>
      </c>
      <c r="E4314" s="414" t="s">
        <v>7517</v>
      </c>
      <c r="F4314" s="414" t="s">
        <v>7518</v>
      </c>
      <c r="G4314" s="418">
        <v>47635</v>
      </c>
      <c r="H4314" s="414" t="s">
        <v>606</v>
      </c>
      <c r="I4314" s="419">
        <v>82</v>
      </c>
      <c r="J4314" s="419">
        <v>58</v>
      </c>
      <c r="K4314" s="419">
        <v>96</v>
      </c>
      <c r="L4314" s="419">
        <v>2500</v>
      </c>
      <c r="M4314" s="414"/>
      <c r="N4314" s="414" t="s">
        <v>113</v>
      </c>
      <c r="O4314" s="103"/>
      <c r="P4314" s="103"/>
      <c r="Q4314" s="103"/>
      <c r="R4314" s="103"/>
      <c r="S4314" s="103" t="s">
        <v>1768</v>
      </c>
    </row>
    <row r="4315" spans="1:19" ht="14.5" customHeight="1">
      <c r="A4315" s="82" t="str">
        <f t="shared" si="67"/>
        <v>C7908</v>
      </c>
      <c r="B4315" s="410" t="s">
        <v>1033</v>
      </c>
      <c r="C4315" s="410" t="s">
        <v>7519</v>
      </c>
      <c r="D4315" s="410" t="s">
        <v>2938</v>
      </c>
      <c r="E4315" s="410" t="s">
        <v>7520</v>
      </c>
      <c r="F4315" s="410" t="s">
        <v>7521</v>
      </c>
      <c r="G4315" s="416">
        <v>45992</v>
      </c>
      <c r="H4315" s="410" t="s">
        <v>606</v>
      </c>
      <c r="I4315" s="417">
        <v>159</v>
      </c>
      <c r="J4315" s="417">
        <v>96</v>
      </c>
      <c r="K4315" s="417">
        <v>80</v>
      </c>
      <c r="L4315" s="417">
        <v>10740</v>
      </c>
      <c r="M4315" s="410"/>
      <c r="N4315" s="410" t="s">
        <v>116</v>
      </c>
      <c r="O4315" s="85"/>
      <c r="P4315" s="85"/>
      <c r="Q4315" s="85"/>
      <c r="R4315" s="85"/>
      <c r="S4315" s="85" t="s">
        <v>1768</v>
      </c>
    </row>
    <row r="4316" spans="1:19" ht="14.5" customHeight="1">
      <c r="A4316" s="103" t="str">
        <f t="shared" si="67"/>
        <v>C7908</v>
      </c>
      <c r="B4316" s="414" t="s">
        <v>1033</v>
      </c>
      <c r="C4316" s="414" t="s">
        <v>7519</v>
      </c>
      <c r="D4316" s="414" t="s">
        <v>2938</v>
      </c>
      <c r="E4316" s="414" t="s">
        <v>7520</v>
      </c>
      <c r="F4316" s="414" t="s">
        <v>7521</v>
      </c>
      <c r="G4316" s="418">
        <v>45992</v>
      </c>
      <c r="H4316" s="414" t="s">
        <v>606</v>
      </c>
      <c r="I4316" s="419">
        <v>80</v>
      </c>
      <c r="J4316" s="419">
        <v>159</v>
      </c>
      <c r="K4316" s="419">
        <v>96</v>
      </c>
      <c r="L4316" s="419">
        <v>10740</v>
      </c>
      <c r="M4316" s="414"/>
      <c r="N4316" s="414" t="s">
        <v>116</v>
      </c>
      <c r="O4316" s="103"/>
      <c r="P4316" s="103"/>
      <c r="Q4316" s="103"/>
      <c r="R4316" s="103"/>
      <c r="S4316" s="103" t="s">
        <v>1768</v>
      </c>
    </row>
    <row r="4317" spans="1:19" ht="14.5" customHeight="1">
      <c r="A4317" s="82" t="str">
        <f t="shared" si="67"/>
        <v>C7909</v>
      </c>
      <c r="B4317" s="410" t="s">
        <v>7522</v>
      </c>
      <c r="C4317" s="410" t="s">
        <v>7523</v>
      </c>
      <c r="D4317" s="410" t="s">
        <v>2938</v>
      </c>
      <c r="E4317" s="410" t="s">
        <v>7524</v>
      </c>
      <c r="F4317" s="410" t="s">
        <v>7525</v>
      </c>
      <c r="G4317" s="416">
        <v>47515</v>
      </c>
      <c r="H4317" s="410" t="s">
        <v>606</v>
      </c>
      <c r="I4317" s="417">
        <v>240</v>
      </c>
      <c r="J4317" s="417">
        <v>96</v>
      </c>
      <c r="K4317" s="417">
        <v>96</v>
      </c>
      <c r="L4317" s="417">
        <v>18000</v>
      </c>
      <c r="M4317" s="410" t="s">
        <v>115</v>
      </c>
      <c r="N4317" s="410" t="s">
        <v>113</v>
      </c>
      <c r="O4317" s="85"/>
      <c r="P4317" s="85"/>
      <c r="Q4317" s="85"/>
      <c r="R4317" s="85"/>
      <c r="S4317" s="85" t="s">
        <v>1768</v>
      </c>
    </row>
    <row r="4318" spans="1:19" ht="14.5" customHeight="1">
      <c r="A4318" s="103" t="str">
        <f t="shared" si="67"/>
        <v>C7909</v>
      </c>
      <c r="B4318" s="414" t="s">
        <v>7522</v>
      </c>
      <c r="C4318" s="414" t="s">
        <v>7523</v>
      </c>
      <c r="D4318" s="414" t="s">
        <v>2938</v>
      </c>
      <c r="E4318" s="414" t="s">
        <v>7524</v>
      </c>
      <c r="F4318" s="414" t="s">
        <v>7525</v>
      </c>
      <c r="G4318" s="418">
        <v>47515</v>
      </c>
      <c r="H4318" s="414" t="s">
        <v>606</v>
      </c>
      <c r="I4318" s="419">
        <v>96</v>
      </c>
      <c r="J4318" s="419">
        <v>240</v>
      </c>
      <c r="K4318" s="419">
        <v>96</v>
      </c>
      <c r="L4318" s="419">
        <v>18000</v>
      </c>
      <c r="M4318" s="414" t="s">
        <v>115</v>
      </c>
      <c r="N4318" s="414" t="s">
        <v>113</v>
      </c>
      <c r="O4318" s="103"/>
      <c r="P4318" s="103"/>
      <c r="Q4318" s="103"/>
      <c r="R4318" s="103"/>
      <c r="S4318" s="103" t="s">
        <v>1768</v>
      </c>
    </row>
    <row r="4319" spans="1:19" ht="14.5" customHeight="1">
      <c r="A4319" s="82" t="str">
        <f t="shared" si="67"/>
        <v>C7911</v>
      </c>
      <c r="B4319" s="410" t="s">
        <v>1036</v>
      </c>
      <c r="C4319" s="410" t="s">
        <v>7526</v>
      </c>
      <c r="D4319" s="410" t="s">
        <v>2938</v>
      </c>
      <c r="E4319" s="410" t="s">
        <v>7527</v>
      </c>
      <c r="F4319" s="410" t="s">
        <v>7528</v>
      </c>
      <c r="G4319" s="416">
        <v>47515</v>
      </c>
      <c r="H4319" s="410" t="s">
        <v>606</v>
      </c>
      <c r="I4319" s="417">
        <v>58</v>
      </c>
      <c r="J4319" s="417">
        <v>33</v>
      </c>
      <c r="K4319" s="417">
        <v>65</v>
      </c>
      <c r="L4319" s="417">
        <v>3728</v>
      </c>
      <c r="M4319" s="410"/>
      <c r="N4319" s="410" t="s">
        <v>113</v>
      </c>
      <c r="O4319" s="85"/>
      <c r="P4319" s="85"/>
      <c r="Q4319" s="85"/>
      <c r="R4319" s="85"/>
      <c r="S4319" s="85" t="s">
        <v>1768</v>
      </c>
    </row>
    <row r="4320" spans="1:19" ht="14.5" customHeight="1">
      <c r="A4320" s="103" t="str">
        <f t="shared" si="67"/>
        <v>C7911</v>
      </c>
      <c r="B4320" s="414" t="s">
        <v>1036</v>
      </c>
      <c r="C4320" s="414" t="s">
        <v>7526</v>
      </c>
      <c r="D4320" s="414" t="s">
        <v>2938</v>
      </c>
      <c r="E4320" s="414" t="s">
        <v>7527</v>
      </c>
      <c r="F4320" s="414" t="s">
        <v>7528</v>
      </c>
      <c r="G4320" s="418">
        <v>47515</v>
      </c>
      <c r="H4320" s="414" t="s">
        <v>606</v>
      </c>
      <c r="I4320" s="419">
        <v>65</v>
      </c>
      <c r="J4320" s="419">
        <v>58</v>
      </c>
      <c r="K4320" s="419">
        <v>33</v>
      </c>
      <c r="L4320" s="419">
        <v>3728</v>
      </c>
      <c r="M4320" s="414"/>
      <c r="N4320" s="414" t="s">
        <v>113</v>
      </c>
      <c r="O4320" s="103"/>
      <c r="P4320" s="103"/>
      <c r="Q4320" s="103"/>
      <c r="R4320" s="103"/>
      <c r="S4320" s="103" t="s">
        <v>1768</v>
      </c>
    </row>
    <row r="4321" spans="1:19" ht="14.5" customHeight="1">
      <c r="A4321" s="82" t="str">
        <f t="shared" si="67"/>
        <v>C7912</v>
      </c>
      <c r="B4321" s="410" t="s">
        <v>7529</v>
      </c>
      <c r="C4321" s="410" t="s">
        <v>7530</v>
      </c>
      <c r="D4321" s="410" t="s">
        <v>2938</v>
      </c>
      <c r="E4321" s="410" t="s">
        <v>7531</v>
      </c>
      <c r="F4321" s="410" t="s">
        <v>7532</v>
      </c>
      <c r="G4321" s="416">
        <v>47665</v>
      </c>
      <c r="H4321" s="410" t="s">
        <v>606</v>
      </c>
      <c r="I4321" s="417">
        <v>240</v>
      </c>
      <c r="J4321" s="417">
        <v>96</v>
      </c>
      <c r="K4321" s="417">
        <v>96</v>
      </c>
      <c r="L4321" s="417">
        <v>25320</v>
      </c>
      <c r="M4321" s="410"/>
      <c r="N4321" s="410" t="s">
        <v>116</v>
      </c>
      <c r="O4321" s="85"/>
      <c r="P4321" s="85"/>
      <c r="Q4321" s="85"/>
      <c r="R4321" s="85"/>
      <c r="S4321" s="85" t="s">
        <v>1768</v>
      </c>
    </row>
    <row r="4322" spans="1:19" ht="14.5" customHeight="1">
      <c r="A4322" s="103" t="str">
        <f t="shared" si="67"/>
        <v>C7912</v>
      </c>
      <c r="B4322" s="414" t="s">
        <v>7529</v>
      </c>
      <c r="C4322" s="414" t="s">
        <v>7530</v>
      </c>
      <c r="D4322" s="414" t="s">
        <v>2938</v>
      </c>
      <c r="E4322" s="414" t="s">
        <v>7531</v>
      </c>
      <c r="F4322" s="414" t="s">
        <v>7532</v>
      </c>
      <c r="G4322" s="418">
        <v>47665</v>
      </c>
      <c r="H4322" s="414" t="s">
        <v>606</v>
      </c>
      <c r="I4322" s="419">
        <v>96</v>
      </c>
      <c r="J4322" s="419">
        <v>240</v>
      </c>
      <c r="K4322" s="419">
        <v>96</v>
      </c>
      <c r="L4322" s="419">
        <v>25320</v>
      </c>
      <c r="M4322" s="414"/>
      <c r="N4322" s="414" t="s">
        <v>116</v>
      </c>
      <c r="O4322" s="103"/>
      <c r="P4322" s="103"/>
      <c r="Q4322" s="103"/>
      <c r="R4322" s="103"/>
      <c r="S4322" s="103" t="s">
        <v>1768</v>
      </c>
    </row>
    <row r="4323" spans="1:19" ht="14.5" customHeight="1">
      <c r="A4323" s="82" t="str">
        <f t="shared" si="67"/>
        <v>C7913</v>
      </c>
      <c r="B4323" s="410" t="s">
        <v>7533</v>
      </c>
      <c r="C4323" s="410" t="s">
        <v>7534</v>
      </c>
      <c r="D4323" s="410" t="s">
        <v>2938</v>
      </c>
      <c r="E4323" s="410" t="s">
        <v>7535</v>
      </c>
      <c r="F4323" s="410" t="s">
        <v>7536</v>
      </c>
      <c r="G4323" s="416">
        <v>47818</v>
      </c>
      <c r="H4323" s="410" t="s">
        <v>606</v>
      </c>
      <c r="I4323" s="417">
        <v>96</v>
      </c>
      <c r="J4323" s="417">
        <v>32</v>
      </c>
      <c r="K4323" s="417">
        <v>80</v>
      </c>
      <c r="L4323" s="417">
        <v>6080</v>
      </c>
      <c r="M4323" s="410" t="s">
        <v>115</v>
      </c>
      <c r="N4323" s="410" t="s">
        <v>113</v>
      </c>
      <c r="O4323" s="85"/>
      <c r="P4323" s="85"/>
      <c r="Q4323" s="85"/>
      <c r="R4323" s="85"/>
      <c r="S4323" s="85" t="s">
        <v>1768</v>
      </c>
    </row>
    <row r="4324" spans="1:19" ht="14.5" customHeight="1">
      <c r="A4324" s="103" t="str">
        <f t="shared" si="67"/>
        <v>C7913</v>
      </c>
      <c r="B4324" s="414" t="s">
        <v>7533</v>
      </c>
      <c r="C4324" s="414" t="s">
        <v>7534</v>
      </c>
      <c r="D4324" s="414" t="s">
        <v>2938</v>
      </c>
      <c r="E4324" s="414" t="s">
        <v>7535</v>
      </c>
      <c r="F4324" s="414" t="s">
        <v>7536</v>
      </c>
      <c r="G4324" s="418">
        <v>47818</v>
      </c>
      <c r="H4324" s="414" t="s">
        <v>606</v>
      </c>
      <c r="I4324" s="419">
        <v>80</v>
      </c>
      <c r="J4324" s="419">
        <v>96</v>
      </c>
      <c r="K4324" s="419">
        <v>32</v>
      </c>
      <c r="L4324" s="419">
        <v>6080</v>
      </c>
      <c r="M4324" s="414" t="s">
        <v>115</v>
      </c>
      <c r="N4324" s="414" t="s">
        <v>113</v>
      </c>
      <c r="O4324" s="103"/>
      <c r="P4324" s="103"/>
      <c r="Q4324" s="103"/>
      <c r="R4324" s="103"/>
      <c r="S4324" s="103" t="s">
        <v>1768</v>
      </c>
    </row>
    <row r="4325" spans="1:19" ht="14.5" customHeight="1">
      <c r="A4325" s="82" t="str">
        <f t="shared" si="67"/>
        <v>C7915</v>
      </c>
      <c r="B4325" s="410" t="s">
        <v>1039</v>
      </c>
      <c r="C4325" s="410" t="s">
        <v>7537</v>
      </c>
      <c r="D4325" s="410" t="s">
        <v>2938</v>
      </c>
      <c r="E4325" s="410" t="s">
        <v>7538</v>
      </c>
      <c r="F4325" s="410" t="s">
        <v>7539</v>
      </c>
      <c r="G4325" s="416">
        <v>47635</v>
      </c>
      <c r="H4325" s="410" t="s">
        <v>606</v>
      </c>
      <c r="I4325" s="417">
        <v>24</v>
      </c>
      <c r="J4325" s="417">
        <v>18</v>
      </c>
      <c r="K4325" s="417">
        <v>15</v>
      </c>
      <c r="L4325" s="417">
        <v>120</v>
      </c>
      <c r="M4325" s="410"/>
      <c r="N4325" s="410" t="s">
        <v>116</v>
      </c>
      <c r="O4325" s="85" t="s">
        <v>1882</v>
      </c>
      <c r="P4325" s="85" t="s">
        <v>1882</v>
      </c>
      <c r="Q4325" s="85" t="s">
        <v>1882</v>
      </c>
      <c r="R4325" s="85" t="s">
        <v>1883</v>
      </c>
      <c r="S4325" s="85" t="s">
        <v>1768</v>
      </c>
    </row>
    <row r="4326" spans="1:19" ht="14.5" customHeight="1">
      <c r="A4326" s="103" t="str">
        <f t="shared" si="67"/>
        <v>C7915</v>
      </c>
      <c r="B4326" s="414" t="s">
        <v>1039</v>
      </c>
      <c r="C4326" s="414" t="s">
        <v>7537</v>
      </c>
      <c r="D4326" s="414" t="s">
        <v>2938</v>
      </c>
      <c r="E4326" s="414" t="s">
        <v>7538</v>
      </c>
      <c r="F4326" s="414" t="s">
        <v>7539</v>
      </c>
      <c r="G4326" s="418">
        <v>47635</v>
      </c>
      <c r="H4326" s="414" t="s">
        <v>606</v>
      </c>
      <c r="I4326" s="419">
        <v>15</v>
      </c>
      <c r="J4326" s="419">
        <v>24</v>
      </c>
      <c r="K4326" s="419">
        <v>18</v>
      </c>
      <c r="L4326" s="419">
        <v>120</v>
      </c>
      <c r="M4326" s="414"/>
      <c r="N4326" s="414" t="s">
        <v>116</v>
      </c>
      <c r="O4326" s="103" t="s">
        <v>1882</v>
      </c>
      <c r="P4326" s="103" t="s">
        <v>1882</v>
      </c>
      <c r="Q4326" s="103" t="s">
        <v>1882</v>
      </c>
      <c r="R4326" s="103" t="s">
        <v>1883</v>
      </c>
      <c r="S4326" s="103" t="s">
        <v>1768</v>
      </c>
    </row>
    <row r="4327" spans="1:19" ht="14.5" customHeight="1">
      <c r="A4327" s="82" t="str">
        <f t="shared" si="67"/>
        <v>C7917</v>
      </c>
      <c r="B4327" s="410" t="s">
        <v>7540</v>
      </c>
      <c r="C4327" s="410" t="s">
        <v>7541</v>
      </c>
      <c r="D4327" s="410" t="s">
        <v>2938</v>
      </c>
      <c r="E4327" s="410" t="s">
        <v>7542</v>
      </c>
      <c r="F4327" s="410" t="s">
        <v>7543</v>
      </c>
      <c r="G4327" s="416">
        <v>49888</v>
      </c>
      <c r="H4327" s="410" t="s">
        <v>606</v>
      </c>
      <c r="I4327" s="417">
        <v>240</v>
      </c>
      <c r="J4327" s="417">
        <v>96</v>
      </c>
      <c r="K4327" s="417">
        <v>96</v>
      </c>
      <c r="L4327" s="417">
        <v>14000</v>
      </c>
      <c r="M4327" s="410"/>
      <c r="N4327" s="410" t="s">
        <v>116</v>
      </c>
      <c r="O4327" s="85"/>
      <c r="P4327" s="85"/>
      <c r="Q4327" s="85"/>
      <c r="R4327" s="85"/>
      <c r="S4327" s="85" t="s">
        <v>1768</v>
      </c>
    </row>
    <row r="4328" spans="1:19" ht="14.5" customHeight="1">
      <c r="A4328" s="103" t="str">
        <f t="shared" si="67"/>
        <v>C7917</v>
      </c>
      <c r="B4328" s="414" t="s">
        <v>7540</v>
      </c>
      <c r="C4328" s="414" t="s">
        <v>7541</v>
      </c>
      <c r="D4328" s="414" t="s">
        <v>2938</v>
      </c>
      <c r="E4328" s="414" t="s">
        <v>7542</v>
      </c>
      <c r="F4328" s="414" t="s">
        <v>7543</v>
      </c>
      <c r="G4328" s="418">
        <v>49888</v>
      </c>
      <c r="H4328" s="414" t="s">
        <v>606</v>
      </c>
      <c r="I4328" s="419">
        <v>96</v>
      </c>
      <c r="J4328" s="419">
        <v>240</v>
      </c>
      <c r="K4328" s="419">
        <v>96</v>
      </c>
      <c r="L4328" s="419">
        <v>14000</v>
      </c>
      <c r="M4328" s="414"/>
      <c r="N4328" s="414" t="s">
        <v>116</v>
      </c>
      <c r="O4328" s="103"/>
      <c r="P4328" s="103"/>
      <c r="Q4328" s="103"/>
      <c r="R4328" s="103"/>
      <c r="S4328" s="103" t="s">
        <v>1768</v>
      </c>
    </row>
    <row r="4329" spans="1:19" ht="14.5" customHeight="1">
      <c r="A4329" s="82" t="str">
        <f t="shared" si="67"/>
        <v>C7918</v>
      </c>
      <c r="B4329" s="410" t="s">
        <v>7544</v>
      </c>
      <c r="C4329" s="410" t="s">
        <v>7545</v>
      </c>
      <c r="D4329" s="410" t="s">
        <v>2938</v>
      </c>
      <c r="E4329" s="410" t="s">
        <v>7546</v>
      </c>
      <c r="F4329" s="410" t="s">
        <v>7547</v>
      </c>
      <c r="G4329" s="416">
        <v>49430</v>
      </c>
      <c r="H4329" s="410" t="s">
        <v>606</v>
      </c>
      <c r="I4329" s="417">
        <v>135</v>
      </c>
      <c r="J4329" s="417">
        <v>87</v>
      </c>
      <c r="K4329" s="417">
        <v>85</v>
      </c>
      <c r="L4329" s="417">
        <v>4000</v>
      </c>
      <c r="M4329" s="410" t="s">
        <v>115</v>
      </c>
      <c r="N4329" s="410" t="s">
        <v>113</v>
      </c>
      <c r="O4329" s="85"/>
      <c r="P4329" s="85"/>
      <c r="Q4329" s="85"/>
      <c r="R4329" s="85"/>
      <c r="S4329" s="85" t="s">
        <v>1768</v>
      </c>
    </row>
    <row r="4330" spans="1:19" ht="14.5" customHeight="1">
      <c r="A4330" s="103" t="str">
        <f t="shared" si="67"/>
        <v>C7918</v>
      </c>
      <c r="B4330" s="414" t="s">
        <v>7544</v>
      </c>
      <c r="C4330" s="414" t="s">
        <v>7545</v>
      </c>
      <c r="D4330" s="414" t="s">
        <v>2938</v>
      </c>
      <c r="E4330" s="414" t="s">
        <v>7546</v>
      </c>
      <c r="F4330" s="414" t="s">
        <v>7547</v>
      </c>
      <c r="G4330" s="418">
        <v>49430</v>
      </c>
      <c r="H4330" s="414" t="s">
        <v>606</v>
      </c>
      <c r="I4330" s="419">
        <v>85</v>
      </c>
      <c r="J4330" s="419">
        <v>135</v>
      </c>
      <c r="K4330" s="419">
        <v>87</v>
      </c>
      <c r="L4330" s="419">
        <v>4000</v>
      </c>
      <c r="M4330" s="414" t="s">
        <v>115</v>
      </c>
      <c r="N4330" s="414" t="s">
        <v>113</v>
      </c>
      <c r="O4330" s="103"/>
      <c r="P4330" s="103"/>
      <c r="Q4330" s="103"/>
      <c r="R4330" s="103"/>
      <c r="S4330" s="103" t="s">
        <v>1768</v>
      </c>
    </row>
    <row r="4331" spans="1:19" ht="14.5" customHeight="1">
      <c r="A4331" s="82" t="str">
        <f t="shared" si="67"/>
        <v>C7920</v>
      </c>
      <c r="B4331" s="410" t="s">
        <v>7548</v>
      </c>
      <c r="C4331" s="410" t="s">
        <v>7549</v>
      </c>
      <c r="D4331" s="410" t="s">
        <v>2938</v>
      </c>
      <c r="E4331" s="410" t="s">
        <v>7550</v>
      </c>
      <c r="F4331" s="410" t="s">
        <v>7551</v>
      </c>
      <c r="G4331" s="416">
        <v>41609</v>
      </c>
      <c r="H4331" s="410" t="s">
        <v>623</v>
      </c>
      <c r="I4331" s="417">
        <v>25</v>
      </c>
      <c r="J4331" s="417">
        <v>31</v>
      </c>
      <c r="K4331" s="417">
        <v>10</v>
      </c>
      <c r="L4331" s="417">
        <v>85</v>
      </c>
      <c r="M4331" s="410" t="s">
        <v>115</v>
      </c>
      <c r="N4331" s="410" t="s">
        <v>1838</v>
      </c>
      <c r="O4331" s="85"/>
      <c r="P4331" s="85" t="s">
        <v>1882</v>
      </c>
      <c r="Q4331" s="85" t="s">
        <v>1882</v>
      </c>
      <c r="R4331" s="85" t="s">
        <v>1883</v>
      </c>
      <c r="S4331" s="85" t="s">
        <v>1768</v>
      </c>
    </row>
    <row r="4332" spans="1:19" ht="14.5" customHeight="1">
      <c r="A4332" s="82" t="str">
        <f t="shared" si="67"/>
        <v>C7920</v>
      </c>
      <c r="B4332" s="410" t="s">
        <v>7548</v>
      </c>
      <c r="C4332" s="410" t="s">
        <v>7549</v>
      </c>
      <c r="D4332" s="410" t="s">
        <v>2938</v>
      </c>
      <c r="E4332" s="410" t="s">
        <v>7552</v>
      </c>
      <c r="F4332" s="410" t="s">
        <v>7553</v>
      </c>
      <c r="G4332" s="416">
        <v>45901</v>
      </c>
      <c r="H4332" s="410" t="s">
        <v>606</v>
      </c>
      <c r="I4332" s="417">
        <v>25</v>
      </c>
      <c r="J4332" s="417">
        <v>31</v>
      </c>
      <c r="K4332" s="417">
        <v>10</v>
      </c>
      <c r="L4332" s="417">
        <v>85</v>
      </c>
      <c r="M4332" s="410" t="s">
        <v>115</v>
      </c>
      <c r="N4332" s="410" t="s">
        <v>116</v>
      </c>
      <c r="O4332" s="85"/>
      <c r="P4332" s="85" t="s">
        <v>115</v>
      </c>
      <c r="Q4332" s="85" t="s">
        <v>115</v>
      </c>
      <c r="R4332" s="85" t="s">
        <v>1767</v>
      </c>
      <c r="S4332" s="85" t="s">
        <v>1768</v>
      </c>
    </row>
    <row r="4333" spans="1:19" ht="14.5" customHeight="1">
      <c r="A4333" s="82" t="str">
        <f t="shared" si="67"/>
        <v>C7920</v>
      </c>
      <c r="B4333" s="410" t="s">
        <v>7548</v>
      </c>
      <c r="C4333" s="410" t="s">
        <v>7549</v>
      </c>
      <c r="D4333" s="410" t="s">
        <v>2938</v>
      </c>
      <c r="E4333" s="410" t="s">
        <v>7554</v>
      </c>
      <c r="F4333" s="410" t="s">
        <v>7555</v>
      </c>
      <c r="G4333" s="416">
        <v>45901</v>
      </c>
      <c r="H4333" s="410" t="s">
        <v>623</v>
      </c>
      <c r="I4333" s="417">
        <v>25</v>
      </c>
      <c r="J4333" s="417">
        <v>31</v>
      </c>
      <c r="K4333" s="417">
        <v>10</v>
      </c>
      <c r="L4333" s="417">
        <v>85</v>
      </c>
      <c r="M4333" s="410" t="s">
        <v>115</v>
      </c>
      <c r="N4333" s="410" t="s">
        <v>116</v>
      </c>
      <c r="O4333" s="85"/>
      <c r="P4333" s="85" t="s">
        <v>115</v>
      </c>
      <c r="Q4333" s="85" t="s">
        <v>115</v>
      </c>
      <c r="R4333" s="85" t="s">
        <v>1767</v>
      </c>
      <c r="S4333" s="85" t="s">
        <v>1768</v>
      </c>
    </row>
    <row r="4334" spans="1:19" ht="14.5" customHeight="1">
      <c r="A4334" s="103" t="str">
        <f t="shared" si="67"/>
        <v>C7920</v>
      </c>
      <c r="B4334" s="414" t="s">
        <v>7548</v>
      </c>
      <c r="C4334" s="414" t="s">
        <v>7549</v>
      </c>
      <c r="D4334" s="414" t="s">
        <v>2938</v>
      </c>
      <c r="E4334" s="414" t="s">
        <v>7550</v>
      </c>
      <c r="F4334" s="414" t="s">
        <v>7551</v>
      </c>
      <c r="G4334" s="418">
        <v>41609</v>
      </c>
      <c r="H4334" s="414" t="s">
        <v>623</v>
      </c>
      <c r="I4334" s="419">
        <v>10</v>
      </c>
      <c r="J4334" s="419">
        <v>25</v>
      </c>
      <c r="K4334" s="419">
        <v>31</v>
      </c>
      <c r="L4334" s="419">
        <v>85</v>
      </c>
      <c r="M4334" s="414" t="s">
        <v>115</v>
      </c>
      <c r="N4334" s="414" t="s">
        <v>1838</v>
      </c>
      <c r="O4334" s="103"/>
      <c r="P4334" s="103" t="s">
        <v>1882</v>
      </c>
      <c r="Q4334" s="103" t="s">
        <v>1882</v>
      </c>
      <c r="R4334" s="103" t="s">
        <v>1883</v>
      </c>
      <c r="S4334" s="103" t="s">
        <v>1768</v>
      </c>
    </row>
    <row r="4335" spans="1:19" ht="14.5" customHeight="1">
      <c r="A4335" s="103" t="str">
        <f t="shared" si="67"/>
        <v>C7920</v>
      </c>
      <c r="B4335" s="414" t="s">
        <v>7548</v>
      </c>
      <c r="C4335" s="414" t="s">
        <v>7549</v>
      </c>
      <c r="D4335" s="414" t="s">
        <v>2938</v>
      </c>
      <c r="E4335" s="414" t="s">
        <v>7552</v>
      </c>
      <c r="F4335" s="414" t="s">
        <v>7553</v>
      </c>
      <c r="G4335" s="418">
        <v>45901</v>
      </c>
      <c r="H4335" s="414" t="s">
        <v>606</v>
      </c>
      <c r="I4335" s="419">
        <v>10</v>
      </c>
      <c r="J4335" s="419">
        <v>25</v>
      </c>
      <c r="K4335" s="419">
        <v>31</v>
      </c>
      <c r="L4335" s="419">
        <v>85</v>
      </c>
      <c r="M4335" s="414" t="s">
        <v>115</v>
      </c>
      <c r="N4335" s="414" t="s">
        <v>116</v>
      </c>
      <c r="O4335" s="103"/>
      <c r="P4335" s="103" t="s">
        <v>115</v>
      </c>
      <c r="Q4335" s="103" t="s">
        <v>115</v>
      </c>
      <c r="R4335" s="103" t="s">
        <v>1767</v>
      </c>
      <c r="S4335" s="103" t="s">
        <v>1768</v>
      </c>
    </row>
    <row r="4336" spans="1:19" ht="14.5" customHeight="1">
      <c r="A4336" s="103" t="str">
        <f t="shared" si="67"/>
        <v>C7920</v>
      </c>
      <c r="B4336" s="414" t="s">
        <v>7548</v>
      </c>
      <c r="C4336" s="414" t="s">
        <v>7549</v>
      </c>
      <c r="D4336" s="414" t="s">
        <v>2938</v>
      </c>
      <c r="E4336" s="414" t="s">
        <v>7554</v>
      </c>
      <c r="F4336" s="414" t="s">
        <v>7555</v>
      </c>
      <c r="G4336" s="418">
        <v>45901</v>
      </c>
      <c r="H4336" s="414" t="s">
        <v>623</v>
      </c>
      <c r="I4336" s="419">
        <v>10</v>
      </c>
      <c r="J4336" s="419">
        <v>25</v>
      </c>
      <c r="K4336" s="419">
        <v>31</v>
      </c>
      <c r="L4336" s="419">
        <v>85</v>
      </c>
      <c r="M4336" s="414" t="s">
        <v>115</v>
      </c>
      <c r="N4336" s="414" t="s">
        <v>116</v>
      </c>
      <c r="O4336" s="103"/>
      <c r="P4336" s="103" t="s">
        <v>115</v>
      </c>
      <c r="Q4336" s="103" t="s">
        <v>115</v>
      </c>
      <c r="R4336" s="103" t="s">
        <v>1767</v>
      </c>
      <c r="S4336" s="103" t="s">
        <v>1768</v>
      </c>
    </row>
    <row r="4337" spans="1:19" ht="14.5" customHeight="1">
      <c r="A4337" s="82" t="str">
        <f t="shared" si="67"/>
        <v>C7930</v>
      </c>
      <c r="B4337" s="410" t="s">
        <v>7556</v>
      </c>
      <c r="C4337" s="410" t="s">
        <v>7557</v>
      </c>
      <c r="D4337" s="410" t="s">
        <v>2938</v>
      </c>
      <c r="E4337" s="410" t="s">
        <v>7558</v>
      </c>
      <c r="F4337" s="410" t="s">
        <v>7559</v>
      </c>
      <c r="G4337" s="416">
        <v>47635</v>
      </c>
      <c r="H4337" s="410" t="s">
        <v>606</v>
      </c>
      <c r="I4337" s="417">
        <v>240</v>
      </c>
      <c r="J4337" s="417">
        <v>96</v>
      </c>
      <c r="K4337" s="417">
        <v>96</v>
      </c>
      <c r="L4337" s="417">
        <v>23680</v>
      </c>
      <c r="M4337" s="410" t="s">
        <v>115</v>
      </c>
      <c r="N4337" s="410" t="s">
        <v>113</v>
      </c>
      <c r="O4337" s="85"/>
      <c r="P4337" s="85"/>
      <c r="Q4337" s="85"/>
      <c r="R4337" s="85"/>
      <c r="S4337" s="85" t="s">
        <v>1768</v>
      </c>
    </row>
    <row r="4338" spans="1:19" ht="14.5" customHeight="1">
      <c r="A4338" s="103" t="str">
        <f t="shared" si="67"/>
        <v>C7930</v>
      </c>
      <c r="B4338" s="414" t="s">
        <v>7556</v>
      </c>
      <c r="C4338" s="414" t="s">
        <v>7557</v>
      </c>
      <c r="D4338" s="414" t="s">
        <v>2938</v>
      </c>
      <c r="E4338" s="414" t="s">
        <v>7558</v>
      </c>
      <c r="F4338" s="414" t="s">
        <v>7559</v>
      </c>
      <c r="G4338" s="418">
        <v>47635</v>
      </c>
      <c r="H4338" s="414" t="s">
        <v>606</v>
      </c>
      <c r="I4338" s="419">
        <v>96</v>
      </c>
      <c r="J4338" s="419">
        <v>240</v>
      </c>
      <c r="K4338" s="419">
        <v>96</v>
      </c>
      <c r="L4338" s="419">
        <v>23680</v>
      </c>
      <c r="M4338" s="414" t="s">
        <v>115</v>
      </c>
      <c r="N4338" s="414" t="s">
        <v>113</v>
      </c>
      <c r="O4338" s="103"/>
      <c r="P4338" s="103"/>
      <c r="Q4338" s="103"/>
      <c r="R4338" s="103"/>
      <c r="S4338" s="103" t="s">
        <v>1768</v>
      </c>
    </row>
    <row r="4339" spans="1:19" ht="14.5" customHeight="1">
      <c r="A4339" s="82" t="str">
        <f t="shared" si="67"/>
        <v>C8000</v>
      </c>
      <c r="B4339" s="428" t="s">
        <v>7560</v>
      </c>
      <c r="C4339" s="429" t="s">
        <v>7561</v>
      </c>
      <c r="D4339" s="422"/>
      <c r="E4339" s="422"/>
      <c r="F4339" s="422"/>
      <c r="G4339" s="422"/>
      <c r="H4339" s="422"/>
      <c r="I4339" s="423">
        <v>93</v>
      </c>
      <c r="J4339" s="423">
        <v>87.22</v>
      </c>
      <c r="K4339" s="423">
        <v>86</v>
      </c>
      <c r="L4339" s="412"/>
      <c r="M4339" s="412"/>
      <c r="N4339" s="412"/>
      <c r="O4339" s="85"/>
      <c r="P4339" s="85"/>
      <c r="Q4339" s="85"/>
      <c r="R4339" s="85"/>
      <c r="S4339" s="85"/>
    </row>
    <row r="4340" spans="1:19" ht="14.5" customHeight="1">
      <c r="A4340" s="103" t="str">
        <f t="shared" si="67"/>
        <v>C8000</v>
      </c>
      <c r="B4340" s="430" t="s">
        <v>7560</v>
      </c>
      <c r="C4340" s="431" t="s">
        <v>7561</v>
      </c>
      <c r="D4340" s="426"/>
      <c r="E4340" s="426"/>
      <c r="F4340" s="426"/>
      <c r="G4340" s="426"/>
      <c r="H4340" s="426"/>
      <c r="I4340" s="427">
        <v>86</v>
      </c>
      <c r="J4340" s="427">
        <v>93</v>
      </c>
      <c r="K4340" s="427">
        <v>87.22</v>
      </c>
      <c r="L4340" s="413"/>
      <c r="M4340" s="413"/>
      <c r="N4340" s="413"/>
      <c r="O4340" s="103"/>
      <c r="P4340" s="103"/>
      <c r="Q4340" s="103"/>
      <c r="R4340" s="103"/>
      <c r="S4340" s="103"/>
    </row>
    <row r="4341" spans="1:19" ht="14.5" customHeight="1">
      <c r="A4341" s="82" t="str">
        <f t="shared" si="67"/>
        <v>C8004</v>
      </c>
      <c r="B4341" s="410" t="s">
        <v>7562</v>
      </c>
      <c r="C4341" s="410" t="s">
        <v>7563</v>
      </c>
      <c r="D4341" s="410" t="s">
        <v>1844</v>
      </c>
      <c r="E4341" s="410" t="s">
        <v>7564</v>
      </c>
      <c r="F4341" s="410" t="s">
        <v>7565</v>
      </c>
      <c r="G4341" s="416">
        <v>45597</v>
      </c>
      <c r="H4341" s="410" t="s">
        <v>606</v>
      </c>
      <c r="I4341" s="417">
        <v>34</v>
      </c>
      <c r="J4341" s="417">
        <v>21</v>
      </c>
      <c r="K4341" s="417">
        <v>49</v>
      </c>
      <c r="L4341" s="417">
        <v>244</v>
      </c>
      <c r="M4341" s="410"/>
      <c r="N4341" s="410" t="s">
        <v>116</v>
      </c>
      <c r="O4341" s="85"/>
      <c r="P4341" s="85"/>
      <c r="Q4341" s="85"/>
      <c r="R4341" s="85"/>
      <c r="S4341" s="85" t="s">
        <v>1768</v>
      </c>
    </row>
    <row r="4342" spans="1:19" ht="14.5" customHeight="1">
      <c r="A4342" s="103" t="str">
        <f t="shared" si="67"/>
        <v>C8004</v>
      </c>
      <c r="B4342" s="414" t="s">
        <v>7562</v>
      </c>
      <c r="C4342" s="414" t="s">
        <v>7563</v>
      </c>
      <c r="D4342" s="414" t="s">
        <v>1844</v>
      </c>
      <c r="E4342" s="414" t="s">
        <v>7564</v>
      </c>
      <c r="F4342" s="414" t="s">
        <v>7565</v>
      </c>
      <c r="G4342" s="418">
        <v>45597</v>
      </c>
      <c r="H4342" s="414" t="s">
        <v>606</v>
      </c>
      <c r="I4342" s="419">
        <v>49</v>
      </c>
      <c r="J4342" s="419">
        <v>34</v>
      </c>
      <c r="K4342" s="419">
        <v>21</v>
      </c>
      <c r="L4342" s="419">
        <v>244</v>
      </c>
      <c r="M4342" s="414"/>
      <c r="N4342" s="414" t="s">
        <v>116</v>
      </c>
      <c r="O4342" s="103"/>
      <c r="P4342" s="103"/>
      <c r="Q4342" s="103"/>
      <c r="R4342" s="103"/>
      <c r="S4342" s="103" t="s">
        <v>1768</v>
      </c>
    </row>
    <row r="4343" spans="1:19" ht="14.5" customHeight="1">
      <c r="A4343" s="82" t="str">
        <f t="shared" si="67"/>
        <v>C8006</v>
      </c>
      <c r="B4343" s="428" t="s">
        <v>7566</v>
      </c>
      <c r="C4343" s="429" t="s">
        <v>7567</v>
      </c>
      <c r="D4343" s="422"/>
      <c r="E4343" s="422"/>
      <c r="F4343" s="422"/>
      <c r="G4343" s="422"/>
      <c r="H4343" s="422"/>
      <c r="I4343" s="423">
        <v>69</v>
      </c>
      <c r="J4343" s="423">
        <v>53</v>
      </c>
      <c r="K4343" s="423">
        <v>48</v>
      </c>
      <c r="L4343" s="412"/>
      <c r="M4343" s="412"/>
      <c r="N4343" s="412"/>
      <c r="O4343" s="85"/>
      <c r="P4343" s="85"/>
      <c r="Q4343" s="85"/>
      <c r="R4343" s="85"/>
      <c r="S4343" s="85"/>
    </row>
    <row r="4344" spans="1:19" ht="14.5" customHeight="1">
      <c r="A4344" s="103" t="str">
        <f t="shared" si="67"/>
        <v>C8006</v>
      </c>
      <c r="B4344" s="430" t="s">
        <v>7566</v>
      </c>
      <c r="C4344" s="431" t="s">
        <v>7567</v>
      </c>
      <c r="D4344" s="426"/>
      <c r="E4344" s="426"/>
      <c r="F4344" s="426"/>
      <c r="G4344" s="426"/>
      <c r="H4344" s="426"/>
      <c r="I4344" s="427">
        <v>48</v>
      </c>
      <c r="J4344" s="427">
        <v>69</v>
      </c>
      <c r="K4344" s="427">
        <v>53</v>
      </c>
      <c r="L4344" s="413"/>
      <c r="M4344" s="413"/>
      <c r="N4344" s="413"/>
      <c r="O4344" s="103"/>
      <c r="P4344" s="103"/>
      <c r="Q4344" s="103"/>
      <c r="R4344" s="103"/>
      <c r="S4344" s="103"/>
    </row>
    <row r="4345" spans="1:19" ht="14.5" customHeight="1">
      <c r="A4345" s="82" t="str">
        <f t="shared" si="67"/>
        <v>C8007</v>
      </c>
      <c r="B4345" s="428" t="s">
        <v>7568</v>
      </c>
      <c r="C4345" s="429" t="s">
        <v>7569</v>
      </c>
      <c r="D4345" s="422"/>
      <c r="E4345" s="422"/>
      <c r="F4345" s="422"/>
      <c r="G4345" s="422"/>
      <c r="H4345" s="422"/>
      <c r="I4345" s="423">
        <v>101</v>
      </c>
      <c r="J4345" s="423">
        <v>74</v>
      </c>
      <c r="K4345" s="423">
        <v>66</v>
      </c>
      <c r="L4345" s="412"/>
      <c r="M4345" s="412"/>
      <c r="N4345" s="412"/>
      <c r="O4345" s="85"/>
      <c r="P4345" s="85"/>
      <c r="Q4345" s="85"/>
      <c r="R4345" s="85"/>
      <c r="S4345" s="85"/>
    </row>
    <row r="4346" spans="1:19" ht="14.5" customHeight="1">
      <c r="A4346" s="103" t="str">
        <f t="shared" si="67"/>
        <v>C8007</v>
      </c>
      <c r="B4346" s="430" t="s">
        <v>7568</v>
      </c>
      <c r="C4346" s="431" t="s">
        <v>7569</v>
      </c>
      <c r="D4346" s="426"/>
      <c r="E4346" s="426"/>
      <c r="F4346" s="426"/>
      <c r="G4346" s="426"/>
      <c r="H4346" s="426"/>
      <c r="I4346" s="427">
        <v>66</v>
      </c>
      <c r="J4346" s="427">
        <v>101</v>
      </c>
      <c r="K4346" s="427">
        <v>74</v>
      </c>
      <c r="L4346" s="413"/>
      <c r="M4346" s="413"/>
      <c r="N4346" s="413"/>
      <c r="O4346" s="103"/>
      <c r="P4346" s="103"/>
      <c r="Q4346" s="103"/>
      <c r="R4346" s="103"/>
      <c r="S4346" s="103"/>
    </row>
    <row r="4347" spans="1:19" ht="14.5" customHeight="1">
      <c r="A4347" s="82" t="str">
        <f t="shared" si="67"/>
        <v>C8008</v>
      </c>
      <c r="B4347" s="410" t="s">
        <v>7570</v>
      </c>
      <c r="C4347" s="410" t="s">
        <v>7571</v>
      </c>
      <c r="D4347" s="410" t="s">
        <v>1844</v>
      </c>
      <c r="E4347" s="410" t="s">
        <v>7572</v>
      </c>
      <c r="F4347" s="410" t="s">
        <v>7573</v>
      </c>
      <c r="G4347" s="416">
        <v>46296</v>
      </c>
      <c r="H4347" s="410" t="s">
        <v>606</v>
      </c>
      <c r="I4347" s="417">
        <v>14</v>
      </c>
      <c r="J4347" s="417">
        <v>11</v>
      </c>
      <c r="K4347" s="417">
        <v>6</v>
      </c>
      <c r="L4347" s="417">
        <v>7</v>
      </c>
      <c r="M4347" s="410"/>
      <c r="N4347" s="410" t="s">
        <v>116</v>
      </c>
      <c r="O4347" s="85"/>
      <c r="P4347" s="85"/>
      <c r="Q4347" s="85"/>
      <c r="R4347" s="85"/>
      <c r="S4347" s="85" t="s">
        <v>1768</v>
      </c>
    </row>
    <row r="4348" spans="1:19" ht="14.5" customHeight="1">
      <c r="A4348" s="103" t="str">
        <f t="shared" si="67"/>
        <v>C8008</v>
      </c>
      <c r="B4348" s="414" t="s">
        <v>7570</v>
      </c>
      <c r="C4348" s="414" t="s">
        <v>7571</v>
      </c>
      <c r="D4348" s="414" t="s">
        <v>1844</v>
      </c>
      <c r="E4348" s="414" t="s">
        <v>7572</v>
      </c>
      <c r="F4348" s="414" t="s">
        <v>7573</v>
      </c>
      <c r="G4348" s="418">
        <v>46296</v>
      </c>
      <c r="H4348" s="414" t="s">
        <v>606</v>
      </c>
      <c r="I4348" s="419">
        <v>6</v>
      </c>
      <c r="J4348" s="419">
        <v>14</v>
      </c>
      <c r="K4348" s="419">
        <v>11</v>
      </c>
      <c r="L4348" s="419">
        <v>7</v>
      </c>
      <c r="M4348" s="414"/>
      <c r="N4348" s="414" t="s">
        <v>116</v>
      </c>
      <c r="O4348" s="103"/>
      <c r="P4348" s="103"/>
      <c r="Q4348" s="103"/>
      <c r="R4348" s="103"/>
      <c r="S4348" s="103" t="s">
        <v>1768</v>
      </c>
    </row>
    <row r="4349" spans="1:19" ht="14.5" customHeight="1">
      <c r="A4349" s="82" t="str">
        <f t="shared" si="67"/>
        <v>C8600</v>
      </c>
      <c r="B4349" s="410" t="s">
        <v>7574</v>
      </c>
      <c r="C4349" s="410" t="s">
        <v>7575</v>
      </c>
      <c r="D4349" s="410" t="s">
        <v>1844</v>
      </c>
      <c r="E4349" s="410" t="s">
        <v>7576</v>
      </c>
      <c r="F4349" s="410" t="s">
        <v>7577</v>
      </c>
      <c r="G4349" s="416">
        <v>46296</v>
      </c>
      <c r="H4349" s="410" t="s">
        <v>606</v>
      </c>
      <c r="I4349" s="417">
        <v>67</v>
      </c>
      <c r="J4349" s="417">
        <v>42</v>
      </c>
      <c r="K4349" s="417">
        <v>58</v>
      </c>
      <c r="L4349" s="417">
        <v>1125</v>
      </c>
      <c r="M4349" s="410" t="s">
        <v>115</v>
      </c>
      <c r="N4349" s="410" t="s">
        <v>116</v>
      </c>
      <c r="O4349" s="85"/>
      <c r="P4349" s="85"/>
      <c r="Q4349" s="85"/>
      <c r="R4349" s="85"/>
      <c r="S4349" s="85" t="s">
        <v>1768</v>
      </c>
    </row>
    <row r="4350" spans="1:19" ht="14.5" customHeight="1">
      <c r="A4350" s="103" t="str">
        <f t="shared" si="67"/>
        <v>C8600</v>
      </c>
      <c r="B4350" s="414" t="s">
        <v>7574</v>
      </c>
      <c r="C4350" s="414" t="s">
        <v>7575</v>
      </c>
      <c r="D4350" s="414" t="s">
        <v>1844</v>
      </c>
      <c r="E4350" s="414" t="s">
        <v>7576</v>
      </c>
      <c r="F4350" s="414" t="s">
        <v>7577</v>
      </c>
      <c r="G4350" s="418">
        <v>46296</v>
      </c>
      <c r="H4350" s="414" t="s">
        <v>606</v>
      </c>
      <c r="I4350" s="419">
        <v>58</v>
      </c>
      <c r="J4350" s="419">
        <v>67</v>
      </c>
      <c r="K4350" s="419">
        <v>42</v>
      </c>
      <c r="L4350" s="419">
        <v>1125</v>
      </c>
      <c r="M4350" s="414" t="s">
        <v>115</v>
      </c>
      <c r="N4350" s="414" t="s">
        <v>116</v>
      </c>
      <c r="O4350" s="103"/>
      <c r="P4350" s="103"/>
      <c r="Q4350" s="103"/>
      <c r="R4350" s="103"/>
      <c r="S4350" s="103" t="s">
        <v>1768</v>
      </c>
    </row>
    <row r="4351" spans="1:19" ht="14.5" customHeight="1">
      <c r="A4351" s="82" t="str">
        <f t="shared" si="67"/>
        <v>C8604</v>
      </c>
      <c r="B4351" s="410" t="s">
        <v>7578</v>
      </c>
      <c r="C4351" s="410" t="s">
        <v>7579</v>
      </c>
      <c r="D4351" s="410" t="s">
        <v>1844</v>
      </c>
      <c r="E4351" s="410" t="s">
        <v>7580</v>
      </c>
      <c r="F4351" s="410" t="s">
        <v>7581</v>
      </c>
      <c r="G4351" s="416">
        <v>46296</v>
      </c>
      <c r="H4351" s="410" t="s">
        <v>606</v>
      </c>
      <c r="I4351" s="417">
        <v>50</v>
      </c>
      <c r="J4351" s="417">
        <v>40</v>
      </c>
      <c r="K4351" s="417">
        <v>42</v>
      </c>
      <c r="L4351" s="417">
        <v>480</v>
      </c>
      <c r="M4351" s="410" t="s">
        <v>115</v>
      </c>
      <c r="N4351" s="410" t="s">
        <v>116</v>
      </c>
      <c r="O4351" s="85"/>
      <c r="P4351" s="85"/>
      <c r="Q4351" s="85"/>
      <c r="R4351" s="85"/>
      <c r="S4351" s="85" t="s">
        <v>1768</v>
      </c>
    </row>
    <row r="4352" spans="1:19" ht="14.5" customHeight="1">
      <c r="A4352" s="103" t="str">
        <f t="shared" si="67"/>
        <v>C8604</v>
      </c>
      <c r="B4352" s="414" t="s">
        <v>7578</v>
      </c>
      <c r="C4352" s="414" t="s">
        <v>7579</v>
      </c>
      <c r="D4352" s="414" t="s">
        <v>1844</v>
      </c>
      <c r="E4352" s="414" t="s">
        <v>7580</v>
      </c>
      <c r="F4352" s="414" t="s">
        <v>7581</v>
      </c>
      <c r="G4352" s="418">
        <v>46296</v>
      </c>
      <c r="H4352" s="414" t="s">
        <v>606</v>
      </c>
      <c r="I4352" s="419">
        <v>42</v>
      </c>
      <c r="J4352" s="419">
        <v>50</v>
      </c>
      <c r="K4352" s="419">
        <v>40</v>
      </c>
      <c r="L4352" s="419">
        <v>480</v>
      </c>
      <c r="M4352" s="414" t="s">
        <v>115</v>
      </c>
      <c r="N4352" s="414" t="s">
        <v>116</v>
      </c>
      <c r="O4352" s="103"/>
      <c r="P4352" s="103"/>
      <c r="Q4352" s="103"/>
      <c r="R4352" s="103"/>
      <c r="S4352" s="103" t="s">
        <v>1768</v>
      </c>
    </row>
    <row r="4353" spans="1:19" ht="14.5" customHeight="1">
      <c r="A4353" s="82" t="str">
        <f t="shared" si="67"/>
        <v>C8614</v>
      </c>
      <c r="B4353" s="410" t="s">
        <v>7582</v>
      </c>
      <c r="C4353" s="410" t="s">
        <v>7583</v>
      </c>
      <c r="D4353" s="410" t="s">
        <v>1844</v>
      </c>
      <c r="E4353" s="410" t="s">
        <v>7584</v>
      </c>
      <c r="F4353" s="410" t="s">
        <v>7585</v>
      </c>
      <c r="G4353" s="416">
        <v>45566</v>
      </c>
      <c r="H4353" s="410" t="s">
        <v>606</v>
      </c>
      <c r="I4353" s="417">
        <v>67</v>
      </c>
      <c r="J4353" s="417">
        <v>29</v>
      </c>
      <c r="K4353" s="417">
        <v>28</v>
      </c>
      <c r="L4353" s="417">
        <v>440</v>
      </c>
      <c r="M4353" s="410"/>
      <c r="N4353" s="410" t="s">
        <v>116</v>
      </c>
      <c r="O4353" s="85"/>
      <c r="P4353" s="85"/>
      <c r="Q4353" s="85"/>
      <c r="R4353" s="85"/>
      <c r="S4353" s="85" t="s">
        <v>1768</v>
      </c>
    </row>
    <row r="4354" spans="1:19" ht="14.5" customHeight="1">
      <c r="A4354" s="103" t="str">
        <f t="shared" ref="A4354:A4417" si="68">LEFT(B4354,5)</f>
        <v>C8614</v>
      </c>
      <c r="B4354" s="414" t="s">
        <v>7582</v>
      </c>
      <c r="C4354" s="414" t="s">
        <v>7583</v>
      </c>
      <c r="D4354" s="414" t="s">
        <v>1844</v>
      </c>
      <c r="E4354" s="414" t="s">
        <v>7584</v>
      </c>
      <c r="F4354" s="414" t="s">
        <v>7585</v>
      </c>
      <c r="G4354" s="418">
        <v>45566</v>
      </c>
      <c r="H4354" s="414" t="s">
        <v>606</v>
      </c>
      <c r="I4354" s="419">
        <v>28</v>
      </c>
      <c r="J4354" s="419">
        <v>67</v>
      </c>
      <c r="K4354" s="419">
        <v>29</v>
      </c>
      <c r="L4354" s="419">
        <v>440</v>
      </c>
      <c r="M4354" s="414"/>
      <c r="N4354" s="414" t="s">
        <v>116</v>
      </c>
      <c r="O4354" s="103"/>
      <c r="P4354" s="103"/>
      <c r="Q4354" s="103"/>
      <c r="R4354" s="103"/>
      <c r="S4354" s="103" t="s">
        <v>1768</v>
      </c>
    </row>
    <row r="4355" spans="1:19" ht="14.5" customHeight="1">
      <c r="A4355" s="82" t="str">
        <f t="shared" si="68"/>
        <v>C8624</v>
      </c>
      <c r="B4355" s="410" t="s">
        <v>7586</v>
      </c>
      <c r="C4355" s="410" t="s">
        <v>7587</v>
      </c>
      <c r="D4355" s="410" t="s">
        <v>1844</v>
      </c>
      <c r="E4355" s="410" t="s">
        <v>7588</v>
      </c>
      <c r="F4355" s="410" t="s">
        <v>7589</v>
      </c>
      <c r="G4355" s="416">
        <v>46296</v>
      </c>
      <c r="H4355" s="410" t="s">
        <v>606</v>
      </c>
      <c r="I4355" s="417">
        <v>96</v>
      </c>
      <c r="J4355" s="417">
        <v>55</v>
      </c>
      <c r="K4355" s="417">
        <v>60</v>
      </c>
      <c r="L4355" s="417">
        <v>2746</v>
      </c>
      <c r="M4355" s="410" t="s">
        <v>115</v>
      </c>
      <c r="N4355" s="410" t="s">
        <v>116</v>
      </c>
      <c r="O4355" s="85"/>
      <c r="P4355" s="85"/>
      <c r="Q4355" s="85"/>
      <c r="R4355" s="85"/>
      <c r="S4355" s="85" t="s">
        <v>1768</v>
      </c>
    </row>
    <row r="4356" spans="1:19" ht="14.5" customHeight="1">
      <c r="A4356" s="103" t="str">
        <f t="shared" si="68"/>
        <v>C8624</v>
      </c>
      <c r="B4356" s="414" t="s">
        <v>7586</v>
      </c>
      <c r="C4356" s="414" t="s">
        <v>7587</v>
      </c>
      <c r="D4356" s="414" t="s">
        <v>1844</v>
      </c>
      <c r="E4356" s="414" t="s">
        <v>7588</v>
      </c>
      <c r="F4356" s="414" t="s">
        <v>7589</v>
      </c>
      <c r="G4356" s="418">
        <v>46296</v>
      </c>
      <c r="H4356" s="414" t="s">
        <v>606</v>
      </c>
      <c r="I4356" s="419">
        <v>60</v>
      </c>
      <c r="J4356" s="419">
        <v>96</v>
      </c>
      <c r="K4356" s="419">
        <v>55</v>
      </c>
      <c r="L4356" s="419">
        <v>2746</v>
      </c>
      <c r="M4356" s="414" t="s">
        <v>115</v>
      </c>
      <c r="N4356" s="414" t="s">
        <v>116</v>
      </c>
      <c r="O4356" s="103"/>
      <c r="P4356" s="103"/>
      <c r="Q4356" s="103"/>
      <c r="R4356" s="103"/>
      <c r="S4356" s="103" t="s">
        <v>1768</v>
      </c>
    </row>
    <row r="4357" spans="1:19" ht="14.5" customHeight="1">
      <c r="A4357" s="82" t="str">
        <f t="shared" si="68"/>
        <v>C8628</v>
      </c>
      <c r="B4357" s="410" t="s">
        <v>7590</v>
      </c>
      <c r="C4357" s="410" t="s">
        <v>7591</v>
      </c>
      <c r="D4357" s="410" t="s">
        <v>1844</v>
      </c>
      <c r="E4357" s="410" t="s">
        <v>7592</v>
      </c>
      <c r="F4357" s="410" t="s">
        <v>7593</v>
      </c>
      <c r="G4357" s="416">
        <v>46296</v>
      </c>
      <c r="H4357" s="410" t="s">
        <v>606</v>
      </c>
      <c r="I4357" s="417">
        <v>108</v>
      </c>
      <c r="J4357" s="417">
        <v>88</v>
      </c>
      <c r="K4357" s="417">
        <v>66</v>
      </c>
      <c r="L4357" s="417">
        <v>2545</v>
      </c>
      <c r="M4357" s="410" t="s">
        <v>115</v>
      </c>
      <c r="N4357" s="410" t="s">
        <v>116</v>
      </c>
      <c r="O4357" s="85"/>
      <c r="P4357" s="85"/>
      <c r="Q4357" s="85"/>
      <c r="R4357" s="85"/>
      <c r="S4357" s="85" t="s">
        <v>1768</v>
      </c>
    </row>
    <row r="4358" spans="1:19" ht="14.5" customHeight="1">
      <c r="A4358" s="103" t="str">
        <f t="shared" si="68"/>
        <v>C8628</v>
      </c>
      <c r="B4358" s="414" t="s">
        <v>7590</v>
      </c>
      <c r="C4358" s="414" t="s">
        <v>7591</v>
      </c>
      <c r="D4358" s="414" t="s">
        <v>1844</v>
      </c>
      <c r="E4358" s="414" t="s">
        <v>7592</v>
      </c>
      <c r="F4358" s="414" t="s">
        <v>7593</v>
      </c>
      <c r="G4358" s="418">
        <v>46296</v>
      </c>
      <c r="H4358" s="414" t="s">
        <v>606</v>
      </c>
      <c r="I4358" s="419">
        <v>66</v>
      </c>
      <c r="J4358" s="419">
        <v>108</v>
      </c>
      <c r="K4358" s="419">
        <v>88</v>
      </c>
      <c r="L4358" s="419">
        <v>2545</v>
      </c>
      <c r="M4358" s="414" t="s">
        <v>115</v>
      </c>
      <c r="N4358" s="414" t="s">
        <v>116</v>
      </c>
      <c r="O4358" s="103"/>
      <c r="P4358" s="103"/>
      <c r="Q4358" s="103"/>
      <c r="R4358" s="103"/>
      <c r="S4358" s="103" t="s">
        <v>1768</v>
      </c>
    </row>
    <row r="4359" spans="1:19" ht="14.5" customHeight="1">
      <c r="A4359" s="82" t="str">
        <f t="shared" si="68"/>
        <v>C8630</v>
      </c>
      <c r="B4359" s="410" t="s">
        <v>7594</v>
      </c>
      <c r="C4359" s="410" t="s">
        <v>7595</v>
      </c>
      <c r="D4359" s="410" t="s">
        <v>1844</v>
      </c>
      <c r="E4359" s="410" t="s">
        <v>7596</v>
      </c>
      <c r="F4359" s="410" t="s">
        <v>7597</v>
      </c>
      <c r="G4359" s="416">
        <v>46296</v>
      </c>
      <c r="H4359" s="410" t="s">
        <v>606</v>
      </c>
      <c r="I4359" s="417">
        <v>78</v>
      </c>
      <c r="J4359" s="417">
        <v>78</v>
      </c>
      <c r="K4359" s="417">
        <v>75</v>
      </c>
      <c r="L4359" s="417">
        <v>2313</v>
      </c>
      <c r="M4359" s="410" t="s">
        <v>115</v>
      </c>
      <c r="N4359" s="410" t="s">
        <v>116</v>
      </c>
      <c r="O4359" s="85"/>
      <c r="P4359" s="85"/>
      <c r="Q4359" s="85"/>
      <c r="R4359" s="85"/>
      <c r="S4359" s="85" t="s">
        <v>1768</v>
      </c>
    </row>
    <row r="4360" spans="1:19" ht="14.5" customHeight="1">
      <c r="A4360" s="103" t="str">
        <f t="shared" si="68"/>
        <v>C8630</v>
      </c>
      <c r="B4360" s="414" t="s">
        <v>7594</v>
      </c>
      <c r="C4360" s="414" t="s">
        <v>7595</v>
      </c>
      <c r="D4360" s="414" t="s">
        <v>1844</v>
      </c>
      <c r="E4360" s="414" t="s">
        <v>7596</v>
      </c>
      <c r="F4360" s="414" t="s">
        <v>7597</v>
      </c>
      <c r="G4360" s="418">
        <v>46296</v>
      </c>
      <c r="H4360" s="414" t="s">
        <v>606</v>
      </c>
      <c r="I4360" s="419">
        <v>75</v>
      </c>
      <c r="J4360" s="419">
        <v>78</v>
      </c>
      <c r="K4360" s="419">
        <v>78</v>
      </c>
      <c r="L4360" s="419">
        <v>2313</v>
      </c>
      <c r="M4360" s="414" t="s">
        <v>115</v>
      </c>
      <c r="N4360" s="414" t="s">
        <v>116</v>
      </c>
      <c r="O4360" s="103"/>
      <c r="P4360" s="103"/>
      <c r="Q4360" s="103"/>
      <c r="R4360" s="103"/>
      <c r="S4360" s="103" t="s">
        <v>1768</v>
      </c>
    </row>
    <row r="4361" spans="1:19" ht="14.5" customHeight="1">
      <c r="A4361" s="82" t="str">
        <f t="shared" si="68"/>
        <v>C8634</v>
      </c>
      <c r="B4361" s="410" t="s">
        <v>7598</v>
      </c>
      <c r="C4361" s="410" t="s">
        <v>7599</v>
      </c>
      <c r="D4361" s="410" t="s">
        <v>1844</v>
      </c>
      <c r="E4361" s="410" t="s">
        <v>7600</v>
      </c>
      <c r="F4361" s="410" t="s">
        <v>7601</v>
      </c>
      <c r="G4361" s="416">
        <v>46296</v>
      </c>
      <c r="H4361" s="410" t="s">
        <v>606</v>
      </c>
      <c r="I4361" s="417">
        <v>54</v>
      </c>
      <c r="J4361" s="417">
        <v>140</v>
      </c>
      <c r="K4361" s="417">
        <v>51</v>
      </c>
      <c r="L4361" s="417">
        <v>2015</v>
      </c>
      <c r="M4361" s="410" t="s">
        <v>115</v>
      </c>
      <c r="N4361" s="410" t="s">
        <v>116</v>
      </c>
      <c r="O4361" s="85"/>
      <c r="P4361" s="85"/>
      <c r="Q4361" s="85"/>
      <c r="R4361" s="85"/>
      <c r="S4361" s="85" t="s">
        <v>1768</v>
      </c>
    </row>
    <row r="4362" spans="1:19" ht="14.5" customHeight="1">
      <c r="A4362" s="103" t="str">
        <f t="shared" si="68"/>
        <v>C8634</v>
      </c>
      <c r="B4362" s="414" t="s">
        <v>7598</v>
      </c>
      <c r="C4362" s="414" t="s">
        <v>7599</v>
      </c>
      <c r="D4362" s="414" t="s">
        <v>1844</v>
      </c>
      <c r="E4362" s="414" t="s">
        <v>7600</v>
      </c>
      <c r="F4362" s="414" t="s">
        <v>7601</v>
      </c>
      <c r="G4362" s="418">
        <v>46296</v>
      </c>
      <c r="H4362" s="414" t="s">
        <v>606</v>
      </c>
      <c r="I4362" s="419">
        <v>51</v>
      </c>
      <c r="J4362" s="419">
        <v>54</v>
      </c>
      <c r="K4362" s="419">
        <v>140</v>
      </c>
      <c r="L4362" s="419">
        <v>2015</v>
      </c>
      <c r="M4362" s="414" t="s">
        <v>115</v>
      </c>
      <c r="N4362" s="414" t="s">
        <v>116</v>
      </c>
      <c r="O4362" s="103"/>
      <c r="P4362" s="103"/>
      <c r="Q4362" s="103"/>
      <c r="R4362" s="103"/>
      <c r="S4362" s="103" t="s">
        <v>1768</v>
      </c>
    </row>
    <row r="4363" spans="1:19" ht="14.5" customHeight="1">
      <c r="A4363" s="82" t="str">
        <f t="shared" si="68"/>
        <v>C8638</v>
      </c>
      <c r="B4363" s="410" t="s">
        <v>7602</v>
      </c>
      <c r="C4363" s="410" t="s">
        <v>7603</v>
      </c>
      <c r="D4363" s="410" t="s">
        <v>1844</v>
      </c>
      <c r="E4363" s="410" t="s">
        <v>7604</v>
      </c>
      <c r="F4363" s="410" t="s">
        <v>7605</v>
      </c>
      <c r="G4363" s="416">
        <v>46296</v>
      </c>
      <c r="H4363" s="410" t="s">
        <v>606</v>
      </c>
      <c r="I4363" s="417">
        <v>68</v>
      </c>
      <c r="J4363" s="417">
        <v>80</v>
      </c>
      <c r="K4363" s="417">
        <v>27</v>
      </c>
      <c r="L4363" s="417">
        <v>720</v>
      </c>
      <c r="M4363" s="410"/>
      <c r="N4363" s="410" t="s">
        <v>116</v>
      </c>
      <c r="O4363" s="85"/>
      <c r="P4363" s="85"/>
      <c r="Q4363" s="85"/>
      <c r="R4363" s="85"/>
      <c r="S4363" s="85" t="s">
        <v>1768</v>
      </c>
    </row>
    <row r="4364" spans="1:19" ht="14.5" customHeight="1">
      <c r="A4364" s="103" t="str">
        <f t="shared" si="68"/>
        <v>C8638</v>
      </c>
      <c r="B4364" s="414" t="s">
        <v>7602</v>
      </c>
      <c r="C4364" s="414" t="s">
        <v>7603</v>
      </c>
      <c r="D4364" s="414" t="s">
        <v>1844</v>
      </c>
      <c r="E4364" s="414" t="s">
        <v>7604</v>
      </c>
      <c r="F4364" s="414" t="s">
        <v>7605</v>
      </c>
      <c r="G4364" s="418">
        <v>46296</v>
      </c>
      <c r="H4364" s="414" t="s">
        <v>606</v>
      </c>
      <c r="I4364" s="419">
        <v>27</v>
      </c>
      <c r="J4364" s="419">
        <v>68</v>
      </c>
      <c r="K4364" s="419">
        <v>80</v>
      </c>
      <c r="L4364" s="419">
        <v>720</v>
      </c>
      <c r="M4364" s="414"/>
      <c r="N4364" s="414" t="s">
        <v>116</v>
      </c>
      <c r="O4364" s="103"/>
      <c r="P4364" s="103"/>
      <c r="Q4364" s="103"/>
      <c r="R4364" s="103"/>
      <c r="S4364" s="103" t="s">
        <v>1768</v>
      </c>
    </row>
    <row r="4365" spans="1:19" ht="14.5" customHeight="1">
      <c r="A4365" s="82" t="str">
        <f t="shared" si="68"/>
        <v>C8640</v>
      </c>
      <c r="B4365" s="410" t="s">
        <v>7606</v>
      </c>
      <c r="C4365" s="410" t="s">
        <v>7607</v>
      </c>
      <c r="D4365" s="410" t="s">
        <v>1844</v>
      </c>
      <c r="E4365" s="410" t="s">
        <v>7608</v>
      </c>
      <c r="F4365" s="410" t="s">
        <v>7609</v>
      </c>
      <c r="G4365" s="416">
        <v>46296</v>
      </c>
      <c r="H4365" s="410" t="s">
        <v>606</v>
      </c>
      <c r="I4365" s="417">
        <v>72</v>
      </c>
      <c r="J4365" s="417">
        <v>66</v>
      </c>
      <c r="K4365" s="417">
        <v>62</v>
      </c>
      <c r="L4365" s="417">
        <v>1600</v>
      </c>
      <c r="M4365" s="410"/>
      <c r="N4365" s="410" t="s">
        <v>116</v>
      </c>
      <c r="O4365" s="85"/>
      <c r="P4365" s="85"/>
      <c r="Q4365" s="85"/>
      <c r="R4365" s="85"/>
      <c r="S4365" s="85" t="s">
        <v>1768</v>
      </c>
    </row>
    <row r="4366" spans="1:19" ht="14.5" customHeight="1">
      <c r="A4366" s="103" t="str">
        <f t="shared" si="68"/>
        <v>C8640</v>
      </c>
      <c r="B4366" s="414" t="s">
        <v>7606</v>
      </c>
      <c r="C4366" s="414" t="s">
        <v>7607</v>
      </c>
      <c r="D4366" s="414" t="s">
        <v>1844</v>
      </c>
      <c r="E4366" s="414" t="s">
        <v>7608</v>
      </c>
      <c r="F4366" s="414" t="s">
        <v>7609</v>
      </c>
      <c r="G4366" s="418">
        <v>46296</v>
      </c>
      <c r="H4366" s="414" t="s">
        <v>606</v>
      </c>
      <c r="I4366" s="419">
        <v>62</v>
      </c>
      <c r="J4366" s="419">
        <v>72</v>
      </c>
      <c r="K4366" s="419">
        <v>66</v>
      </c>
      <c r="L4366" s="419">
        <v>1600</v>
      </c>
      <c r="M4366" s="414"/>
      <c r="N4366" s="414" t="s">
        <v>116</v>
      </c>
      <c r="O4366" s="103"/>
      <c r="P4366" s="103"/>
      <c r="Q4366" s="103"/>
      <c r="R4366" s="103"/>
      <c r="S4366" s="103" t="s">
        <v>1768</v>
      </c>
    </row>
    <row r="4367" spans="1:19" ht="14.5" customHeight="1">
      <c r="A4367" s="82" t="str">
        <f t="shared" si="68"/>
        <v>C8644</v>
      </c>
      <c r="B4367" s="410" t="s">
        <v>7610</v>
      </c>
      <c r="C4367" s="410" t="s">
        <v>7611</v>
      </c>
      <c r="D4367" s="410" t="s">
        <v>1844</v>
      </c>
      <c r="E4367" s="410" t="s">
        <v>7612</v>
      </c>
      <c r="F4367" s="410" t="s">
        <v>7613</v>
      </c>
      <c r="G4367" s="416">
        <v>46296</v>
      </c>
      <c r="H4367" s="410" t="s">
        <v>606</v>
      </c>
      <c r="I4367" s="417">
        <v>21</v>
      </c>
      <c r="J4367" s="417">
        <v>33</v>
      </c>
      <c r="K4367" s="417">
        <v>12</v>
      </c>
      <c r="L4367" s="417">
        <v>53</v>
      </c>
      <c r="M4367" s="410" t="s">
        <v>115</v>
      </c>
      <c r="N4367" s="410" t="s">
        <v>116</v>
      </c>
      <c r="O4367" s="85"/>
      <c r="P4367" s="85"/>
      <c r="Q4367" s="85"/>
      <c r="R4367" s="85"/>
      <c r="S4367" s="85" t="s">
        <v>1768</v>
      </c>
    </row>
    <row r="4368" spans="1:19" ht="14.5" customHeight="1">
      <c r="A4368" s="103" t="str">
        <f t="shared" si="68"/>
        <v>C8644</v>
      </c>
      <c r="B4368" s="414" t="s">
        <v>7610</v>
      </c>
      <c r="C4368" s="414" t="s">
        <v>7611</v>
      </c>
      <c r="D4368" s="414" t="s">
        <v>1844</v>
      </c>
      <c r="E4368" s="414" t="s">
        <v>7612</v>
      </c>
      <c r="F4368" s="414" t="s">
        <v>7613</v>
      </c>
      <c r="G4368" s="418">
        <v>46296</v>
      </c>
      <c r="H4368" s="414" t="s">
        <v>606</v>
      </c>
      <c r="I4368" s="419">
        <v>12</v>
      </c>
      <c r="J4368" s="419">
        <v>21</v>
      </c>
      <c r="K4368" s="419">
        <v>33</v>
      </c>
      <c r="L4368" s="419">
        <v>53</v>
      </c>
      <c r="M4368" s="414" t="s">
        <v>115</v>
      </c>
      <c r="N4368" s="414" t="s">
        <v>116</v>
      </c>
      <c r="O4368" s="103"/>
      <c r="P4368" s="103"/>
      <c r="Q4368" s="103"/>
      <c r="R4368" s="103"/>
      <c r="S4368" s="103" t="s">
        <v>1768</v>
      </c>
    </row>
    <row r="4369" spans="1:19" ht="14.5" customHeight="1">
      <c r="A4369" s="82" t="str">
        <f t="shared" si="68"/>
        <v>C8648</v>
      </c>
      <c r="B4369" s="410" t="s">
        <v>7614</v>
      </c>
      <c r="C4369" s="410" t="s">
        <v>7615</v>
      </c>
      <c r="D4369" s="410" t="s">
        <v>1844</v>
      </c>
      <c r="E4369" s="410" t="s">
        <v>7616</v>
      </c>
      <c r="F4369" s="410" t="s">
        <v>7617</v>
      </c>
      <c r="G4369" s="416">
        <v>46296</v>
      </c>
      <c r="H4369" s="410" t="s">
        <v>606</v>
      </c>
      <c r="I4369" s="417">
        <v>55</v>
      </c>
      <c r="J4369" s="417">
        <v>46</v>
      </c>
      <c r="K4369" s="417">
        <v>66</v>
      </c>
      <c r="L4369" s="417">
        <v>810</v>
      </c>
      <c r="M4369" s="410" t="s">
        <v>115</v>
      </c>
      <c r="N4369" s="410" t="s">
        <v>116</v>
      </c>
      <c r="O4369" s="85"/>
      <c r="P4369" s="85"/>
      <c r="Q4369" s="85"/>
      <c r="R4369" s="85"/>
      <c r="S4369" s="85" t="s">
        <v>1768</v>
      </c>
    </row>
    <row r="4370" spans="1:19" ht="14.5" customHeight="1">
      <c r="A4370" s="103" t="str">
        <f t="shared" si="68"/>
        <v>C8648</v>
      </c>
      <c r="B4370" s="414" t="s">
        <v>7614</v>
      </c>
      <c r="C4370" s="414" t="s">
        <v>7615</v>
      </c>
      <c r="D4370" s="414" t="s">
        <v>1844</v>
      </c>
      <c r="E4370" s="414" t="s">
        <v>7616</v>
      </c>
      <c r="F4370" s="414" t="s">
        <v>7617</v>
      </c>
      <c r="G4370" s="418">
        <v>46296</v>
      </c>
      <c r="H4370" s="414" t="s">
        <v>606</v>
      </c>
      <c r="I4370" s="419">
        <v>66</v>
      </c>
      <c r="J4370" s="419">
        <v>55</v>
      </c>
      <c r="K4370" s="419">
        <v>46</v>
      </c>
      <c r="L4370" s="419">
        <v>810</v>
      </c>
      <c r="M4370" s="414" t="s">
        <v>115</v>
      </c>
      <c r="N4370" s="414" t="s">
        <v>116</v>
      </c>
      <c r="O4370" s="103"/>
      <c r="P4370" s="103"/>
      <c r="Q4370" s="103"/>
      <c r="R4370" s="103"/>
      <c r="S4370" s="103" t="s">
        <v>1768</v>
      </c>
    </row>
    <row r="4371" spans="1:19" ht="14.5" customHeight="1">
      <c r="A4371" s="82" t="str">
        <f t="shared" si="68"/>
        <v>C8650</v>
      </c>
      <c r="B4371" s="410" t="s">
        <v>7618</v>
      </c>
      <c r="C4371" s="410" t="s">
        <v>7619</v>
      </c>
      <c r="D4371" s="410" t="s">
        <v>1844</v>
      </c>
      <c r="E4371" s="410" t="s">
        <v>7620</v>
      </c>
      <c r="F4371" s="410" t="s">
        <v>7621</v>
      </c>
      <c r="G4371" s="416">
        <v>46296</v>
      </c>
      <c r="H4371" s="410" t="s">
        <v>606</v>
      </c>
      <c r="I4371" s="417">
        <v>68</v>
      </c>
      <c r="J4371" s="417">
        <v>55</v>
      </c>
      <c r="K4371" s="417">
        <v>69</v>
      </c>
      <c r="L4371" s="417">
        <v>4984</v>
      </c>
      <c r="M4371" s="410" t="s">
        <v>115</v>
      </c>
      <c r="N4371" s="410" t="s">
        <v>116</v>
      </c>
      <c r="O4371" s="85"/>
      <c r="P4371" s="85"/>
      <c r="Q4371" s="85"/>
      <c r="R4371" s="85"/>
      <c r="S4371" s="85" t="s">
        <v>1768</v>
      </c>
    </row>
    <row r="4372" spans="1:19" ht="14.5" customHeight="1">
      <c r="A4372" s="103" t="str">
        <f t="shared" si="68"/>
        <v>C8650</v>
      </c>
      <c r="B4372" s="414" t="s">
        <v>7618</v>
      </c>
      <c r="C4372" s="414" t="s">
        <v>7619</v>
      </c>
      <c r="D4372" s="414" t="s">
        <v>1844</v>
      </c>
      <c r="E4372" s="414" t="s">
        <v>7620</v>
      </c>
      <c r="F4372" s="414" t="s">
        <v>7621</v>
      </c>
      <c r="G4372" s="418">
        <v>46296</v>
      </c>
      <c r="H4372" s="414" t="s">
        <v>606</v>
      </c>
      <c r="I4372" s="419">
        <v>69</v>
      </c>
      <c r="J4372" s="419">
        <v>68</v>
      </c>
      <c r="K4372" s="419">
        <v>55</v>
      </c>
      <c r="L4372" s="419">
        <v>4984</v>
      </c>
      <c r="M4372" s="414" t="s">
        <v>115</v>
      </c>
      <c r="N4372" s="414" t="s">
        <v>116</v>
      </c>
      <c r="O4372" s="103"/>
      <c r="P4372" s="103"/>
      <c r="Q4372" s="103"/>
      <c r="R4372" s="103"/>
      <c r="S4372" s="103" t="s">
        <v>1768</v>
      </c>
    </row>
    <row r="4373" spans="1:19" ht="14.5" customHeight="1">
      <c r="A4373" s="82" t="str">
        <f t="shared" si="68"/>
        <v>C8654</v>
      </c>
      <c r="B4373" s="410" t="s">
        <v>7622</v>
      </c>
      <c r="C4373" s="410" t="s">
        <v>7623</v>
      </c>
      <c r="D4373" s="410" t="s">
        <v>1844</v>
      </c>
      <c r="E4373" s="410" t="s">
        <v>7624</v>
      </c>
      <c r="F4373" s="410" t="s">
        <v>7625</v>
      </c>
      <c r="G4373" s="416">
        <v>46296</v>
      </c>
      <c r="H4373" s="410" t="s">
        <v>606</v>
      </c>
      <c r="I4373" s="417">
        <v>138</v>
      </c>
      <c r="J4373" s="417">
        <v>94</v>
      </c>
      <c r="K4373" s="417">
        <v>54</v>
      </c>
      <c r="L4373" s="417">
        <v>2696</v>
      </c>
      <c r="M4373" s="410" t="s">
        <v>115</v>
      </c>
      <c r="N4373" s="410" t="s">
        <v>116</v>
      </c>
      <c r="O4373" s="85"/>
      <c r="P4373" s="85"/>
      <c r="Q4373" s="85"/>
      <c r="R4373" s="85"/>
      <c r="S4373" s="85" t="s">
        <v>1768</v>
      </c>
    </row>
    <row r="4374" spans="1:19" ht="14.5" customHeight="1">
      <c r="A4374" s="103" t="str">
        <f t="shared" si="68"/>
        <v>C8654</v>
      </c>
      <c r="B4374" s="414" t="s">
        <v>7622</v>
      </c>
      <c r="C4374" s="414" t="s">
        <v>7623</v>
      </c>
      <c r="D4374" s="414" t="s">
        <v>1844</v>
      </c>
      <c r="E4374" s="414" t="s">
        <v>7624</v>
      </c>
      <c r="F4374" s="414" t="s">
        <v>7625</v>
      </c>
      <c r="G4374" s="310">
        <v>46296</v>
      </c>
      <c r="H4374" s="414" t="s">
        <v>606</v>
      </c>
      <c r="I4374" s="68">
        <v>54</v>
      </c>
      <c r="J4374" s="68">
        <v>138</v>
      </c>
      <c r="K4374" s="68">
        <v>94</v>
      </c>
      <c r="L4374" s="68">
        <v>2696</v>
      </c>
      <c r="M4374" s="414" t="s">
        <v>115</v>
      </c>
      <c r="N4374" s="414" t="s">
        <v>116</v>
      </c>
      <c r="O4374" s="103"/>
      <c r="P4374" s="103"/>
      <c r="Q4374" s="103"/>
      <c r="R4374" s="103"/>
      <c r="S4374" s="103" t="s">
        <v>1768</v>
      </c>
    </row>
    <row r="4375" spans="1:19" ht="14.5" customHeight="1">
      <c r="A4375" s="82" t="str">
        <f t="shared" si="68"/>
        <v>C8656</v>
      </c>
      <c r="B4375" s="410" t="s">
        <v>7626</v>
      </c>
      <c r="C4375" s="410" t="s">
        <v>7627</v>
      </c>
      <c r="D4375" s="410" t="s">
        <v>1844</v>
      </c>
      <c r="E4375" s="410" t="s">
        <v>7628</v>
      </c>
      <c r="F4375" s="410" t="s">
        <v>7629</v>
      </c>
      <c r="G4375" s="416">
        <v>46296</v>
      </c>
      <c r="H4375" s="410" t="s">
        <v>606</v>
      </c>
      <c r="I4375" s="417">
        <v>50</v>
      </c>
      <c r="J4375" s="417">
        <v>333</v>
      </c>
      <c r="K4375" s="417">
        <v>48</v>
      </c>
      <c r="L4375" s="417">
        <v>2910</v>
      </c>
      <c r="M4375" s="410" t="s">
        <v>115</v>
      </c>
      <c r="N4375" s="410" t="s">
        <v>116</v>
      </c>
      <c r="O4375" s="85"/>
      <c r="P4375" s="85"/>
      <c r="Q4375" s="85"/>
      <c r="R4375" s="85"/>
      <c r="S4375" s="85" t="s">
        <v>1768</v>
      </c>
    </row>
    <row r="4376" spans="1:19" ht="14.5" customHeight="1">
      <c r="A4376" s="103" t="str">
        <f t="shared" si="68"/>
        <v>C8656</v>
      </c>
      <c r="B4376" s="414" t="s">
        <v>7626</v>
      </c>
      <c r="C4376" s="414" t="s">
        <v>7627</v>
      </c>
      <c r="D4376" s="414" t="s">
        <v>1844</v>
      </c>
      <c r="E4376" s="414" t="s">
        <v>7628</v>
      </c>
      <c r="F4376" s="414" t="s">
        <v>7629</v>
      </c>
      <c r="G4376" s="418">
        <v>46296</v>
      </c>
      <c r="H4376" s="414" t="s">
        <v>606</v>
      </c>
      <c r="I4376" s="419">
        <v>48</v>
      </c>
      <c r="J4376" s="419">
        <v>50</v>
      </c>
      <c r="K4376" s="419">
        <v>333</v>
      </c>
      <c r="L4376" s="419">
        <v>2910</v>
      </c>
      <c r="M4376" s="414" t="s">
        <v>115</v>
      </c>
      <c r="N4376" s="414" t="s">
        <v>116</v>
      </c>
      <c r="O4376" s="103"/>
      <c r="P4376" s="103"/>
      <c r="Q4376" s="103"/>
      <c r="R4376" s="103"/>
      <c r="S4376" s="103" t="s">
        <v>1768</v>
      </c>
    </row>
    <row r="4377" spans="1:19" ht="14.5" customHeight="1">
      <c r="A4377" s="82" t="str">
        <f t="shared" si="68"/>
        <v>C8685</v>
      </c>
      <c r="B4377" s="410" t="s">
        <v>7630</v>
      </c>
      <c r="C4377" s="410" t="s">
        <v>7631</v>
      </c>
      <c r="D4377" s="410" t="s">
        <v>1844</v>
      </c>
      <c r="E4377" s="410" t="s">
        <v>7632</v>
      </c>
      <c r="F4377" s="410" t="s">
        <v>7633</v>
      </c>
      <c r="G4377" s="416">
        <v>46296</v>
      </c>
      <c r="H4377" s="410" t="s">
        <v>606</v>
      </c>
      <c r="I4377" s="417">
        <v>35</v>
      </c>
      <c r="J4377" s="417">
        <v>41</v>
      </c>
      <c r="K4377" s="417">
        <v>60</v>
      </c>
      <c r="L4377" s="417">
        <v>110</v>
      </c>
      <c r="M4377" s="410" t="s">
        <v>115</v>
      </c>
      <c r="N4377" s="410" t="s">
        <v>116</v>
      </c>
      <c r="O4377" s="85"/>
      <c r="P4377" s="85"/>
      <c r="Q4377" s="85"/>
      <c r="R4377" s="85"/>
      <c r="S4377" s="85" t="s">
        <v>1768</v>
      </c>
    </row>
    <row r="4378" spans="1:19" ht="14.5" customHeight="1">
      <c r="A4378" s="103" t="str">
        <f t="shared" si="68"/>
        <v>C8685</v>
      </c>
      <c r="B4378" s="414" t="s">
        <v>7630</v>
      </c>
      <c r="C4378" s="414" t="s">
        <v>7631</v>
      </c>
      <c r="D4378" s="414" t="s">
        <v>1844</v>
      </c>
      <c r="E4378" s="414" t="s">
        <v>7632</v>
      </c>
      <c r="F4378" s="414" t="s">
        <v>7633</v>
      </c>
      <c r="G4378" s="418">
        <v>46296</v>
      </c>
      <c r="H4378" s="414" t="s">
        <v>606</v>
      </c>
      <c r="I4378" s="419">
        <v>60</v>
      </c>
      <c r="J4378" s="419">
        <v>35</v>
      </c>
      <c r="K4378" s="419">
        <v>41</v>
      </c>
      <c r="L4378" s="419">
        <v>110</v>
      </c>
      <c r="M4378" s="414" t="s">
        <v>115</v>
      </c>
      <c r="N4378" s="414" t="s">
        <v>116</v>
      </c>
      <c r="O4378" s="103"/>
      <c r="P4378" s="103"/>
      <c r="Q4378" s="103"/>
      <c r="R4378" s="103"/>
      <c r="S4378" s="103" t="s">
        <v>1768</v>
      </c>
    </row>
    <row r="4379" spans="1:19" ht="14.5" customHeight="1">
      <c r="A4379" s="82" t="str">
        <f t="shared" si="68"/>
        <v>C8686</v>
      </c>
      <c r="B4379" s="410" t="s">
        <v>7634</v>
      </c>
      <c r="C4379" s="410" t="s">
        <v>7635</v>
      </c>
      <c r="D4379" s="410" t="s">
        <v>1844</v>
      </c>
      <c r="E4379" s="410" t="s">
        <v>7636</v>
      </c>
      <c r="F4379" s="410" t="s">
        <v>7637</v>
      </c>
      <c r="G4379" s="416">
        <v>46296</v>
      </c>
      <c r="H4379" s="410" t="s">
        <v>606</v>
      </c>
      <c r="I4379" s="417">
        <v>37</v>
      </c>
      <c r="J4379" s="417">
        <v>46</v>
      </c>
      <c r="K4379" s="417">
        <v>68</v>
      </c>
      <c r="L4379" s="417">
        <v>130</v>
      </c>
      <c r="M4379" s="410" t="s">
        <v>115</v>
      </c>
      <c r="N4379" s="410" t="s">
        <v>116</v>
      </c>
      <c r="O4379" s="85"/>
      <c r="P4379" s="85"/>
      <c r="Q4379" s="85"/>
      <c r="R4379" s="85"/>
      <c r="S4379" s="85" t="s">
        <v>1768</v>
      </c>
    </row>
    <row r="4380" spans="1:19" ht="14.5" customHeight="1">
      <c r="A4380" s="103" t="str">
        <f t="shared" si="68"/>
        <v>C8686</v>
      </c>
      <c r="B4380" s="414" t="s">
        <v>7634</v>
      </c>
      <c r="C4380" s="414" t="s">
        <v>7635</v>
      </c>
      <c r="D4380" s="414" t="s">
        <v>1844</v>
      </c>
      <c r="E4380" s="414" t="s">
        <v>7636</v>
      </c>
      <c r="F4380" s="414" t="s">
        <v>7637</v>
      </c>
      <c r="G4380" s="418">
        <v>46296</v>
      </c>
      <c r="H4380" s="414" t="s">
        <v>606</v>
      </c>
      <c r="I4380" s="419">
        <v>68</v>
      </c>
      <c r="J4380" s="419">
        <v>37</v>
      </c>
      <c r="K4380" s="419">
        <v>46</v>
      </c>
      <c r="L4380" s="419">
        <v>130</v>
      </c>
      <c r="M4380" s="414" t="s">
        <v>115</v>
      </c>
      <c r="N4380" s="414" t="s">
        <v>116</v>
      </c>
      <c r="O4380" s="103"/>
      <c r="P4380" s="103"/>
      <c r="Q4380" s="103"/>
      <c r="R4380" s="103"/>
      <c r="S4380" s="103" t="s">
        <v>1768</v>
      </c>
    </row>
    <row r="4381" spans="1:19" ht="14.5" customHeight="1">
      <c r="A4381" s="82" t="str">
        <f t="shared" si="68"/>
        <v>C8687</v>
      </c>
      <c r="B4381" s="410" t="s">
        <v>7638</v>
      </c>
      <c r="C4381" s="410" t="s">
        <v>7639</v>
      </c>
      <c r="D4381" s="410" t="s">
        <v>1844</v>
      </c>
      <c r="E4381" s="410" t="s">
        <v>7640</v>
      </c>
      <c r="F4381" s="410" t="s">
        <v>7641</v>
      </c>
      <c r="G4381" s="416">
        <v>46296</v>
      </c>
      <c r="H4381" s="410" t="s">
        <v>606</v>
      </c>
      <c r="I4381" s="417">
        <v>80</v>
      </c>
      <c r="J4381" s="417">
        <v>44</v>
      </c>
      <c r="K4381" s="417">
        <v>80</v>
      </c>
      <c r="L4381" s="417">
        <v>1600</v>
      </c>
      <c r="M4381" s="410" t="s">
        <v>115</v>
      </c>
      <c r="N4381" s="410" t="s">
        <v>116</v>
      </c>
      <c r="O4381" s="85"/>
      <c r="P4381" s="85"/>
      <c r="Q4381" s="85"/>
      <c r="R4381" s="85"/>
      <c r="S4381" s="85" t="s">
        <v>1768</v>
      </c>
    </row>
    <row r="4382" spans="1:19" ht="14.5" customHeight="1">
      <c r="A4382" s="103" t="str">
        <f t="shared" si="68"/>
        <v>C8687</v>
      </c>
      <c r="B4382" s="414" t="s">
        <v>7638</v>
      </c>
      <c r="C4382" s="414" t="s">
        <v>7639</v>
      </c>
      <c r="D4382" s="414" t="s">
        <v>1844</v>
      </c>
      <c r="E4382" s="414" t="s">
        <v>7640</v>
      </c>
      <c r="F4382" s="414" t="s">
        <v>7641</v>
      </c>
      <c r="G4382" s="418">
        <v>46296</v>
      </c>
      <c r="H4382" s="414" t="s">
        <v>606</v>
      </c>
      <c r="I4382" s="419">
        <v>80</v>
      </c>
      <c r="J4382" s="419">
        <v>80</v>
      </c>
      <c r="K4382" s="419">
        <v>44</v>
      </c>
      <c r="L4382" s="419">
        <v>1600</v>
      </c>
      <c r="M4382" s="414" t="s">
        <v>115</v>
      </c>
      <c r="N4382" s="414" t="s">
        <v>116</v>
      </c>
      <c r="O4382" s="103"/>
      <c r="P4382" s="103"/>
      <c r="Q4382" s="103"/>
      <c r="R4382" s="103"/>
      <c r="S4382" s="103" t="s">
        <v>1768</v>
      </c>
    </row>
    <row r="4383" spans="1:19" ht="14.5" customHeight="1">
      <c r="A4383" s="82" t="str">
        <f t="shared" si="68"/>
        <v>C8688</v>
      </c>
      <c r="B4383" s="410" t="s">
        <v>7642</v>
      </c>
      <c r="C4383" s="410" t="s">
        <v>7643</v>
      </c>
      <c r="D4383" s="410" t="s">
        <v>1844</v>
      </c>
      <c r="E4383" s="410" t="s">
        <v>7644</v>
      </c>
      <c r="F4383" s="410" t="s">
        <v>7645</v>
      </c>
      <c r="G4383" s="416">
        <v>46296</v>
      </c>
      <c r="H4383" s="410" t="s">
        <v>606</v>
      </c>
      <c r="I4383" s="417">
        <v>85</v>
      </c>
      <c r="J4383" s="417">
        <v>84</v>
      </c>
      <c r="K4383" s="417">
        <v>86</v>
      </c>
      <c r="L4383" s="417">
        <v>3129</v>
      </c>
      <c r="M4383" s="410" t="s">
        <v>115</v>
      </c>
      <c r="N4383" s="410" t="s">
        <v>116</v>
      </c>
      <c r="O4383" s="85"/>
      <c r="P4383" s="85"/>
      <c r="Q4383" s="85"/>
      <c r="R4383" s="85"/>
      <c r="S4383" s="85" t="s">
        <v>1768</v>
      </c>
    </row>
    <row r="4384" spans="1:19" ht="14.5" customHeight="1">
      <c r="A4384" s="103" t="str">
        <f t="shared" si="68"/>
        <v>C8688</v>
      </c>
      <c r="B4384" s="414" t="s">
        <v>7642</v>
      </c>
      <c r="C4384" s="414" t="s">
        <v>7643</v>
      </c>
      <c r="D4384" s="414" t="s">
        <v>1844</v>
      </c>
      <c r="E4384" s="414" t="s">
        <v>7644</v>
      </c>
      <c r="F4384" s="414" t="s">
        <v>7645</v>
      </c>
      <c r="G4384" s="418">
        <v>46296</v>
      </c>
      <c r="H4384" s="414" t="s">
        <v>606</v>
      </c>
      <c r="I4384" s="419">
        <v>86</v>
      </c>
      <c r="J4384" s="419">
        <v>85</v>
      </c>
      <c r="K4384" s="419">
        <v>84</v>
      </c>
      <c r="L4384" s="419">
        <v>3129</v>
      </c>
      <c r="M4384" s="414" t="s">
        <v>115</v>
      </c>
      <c r="N4384" s="414" t="s">
        <v>116</v>
      </c>
      <c r="O4384" s="103"/>
      <c r="P4384" s="103"/>
      <c r="Q4384" s="103"/>
      <c r="R4384" s="103"/>
      <c r="S4384" s="103" t="s">
        <v>1768</v>
      </c>
    </row>
    <row r="4385" spans="1:19" ht="14.5" customHeight="1">
      <c r="A4385" s="82" t="str">
        <f t="shared" si="68"/>
        <v>C8694</v>
      </c>
      <c r="B4385" s="410" t="s">
        <v>7646</v>
      </c>
      <c r="C4385" s="410" t="s">
        <v>7647</v>
      </c>
      <c r="D4385" s="410" t="s">
        <v>1844</v>
      </c>
      <c r="E4385" s="410" t="s">
        <v>7648</v>
      </c>
      <c r="F4385" s="410" t="s">
        <v>7649</v>
      </c>
      <c r="G4385" s="416">
        <v>46296</v>
      </c>
      <c r="H4385" s="410" t="s">
        <v>606</v>
      </c>
      <c r="I4385" s="417">
        <v>71</v>
      </c>
      <c r="J4385" s="417">
        <v>33</v>
      </c>
      <c r="K4385" s="417">
        <v>83</v>
      </c>
      <c r="L4385" s="417">
        <v>979</v>
      </c>
      <c r="M4385" s="410" t="s">
        <v>115</v>
      </c>
      <c r="N4385" s="410" t="s">
        <v>116</v>
      </c>
      <c r="O4385" s="85"/>
      <c r="P4385" s="85"/>
      <c r="Q4385" s="85"/>
      <c r="R4385" s="85"/>
      <c r="S4385" s="85" t="s">
        <v>1768</v>
      </c>
    </row>
    <row r="4386" spans="1:19" ht="14.5" customHeight="1">
      <c r="A4386" s="103" t="str">
        <f t="shared" si="68"/>
        <v>C8694</v>
      </c>
      <c r="B4386" s="414" t="s">
        <v>7646</v>
      </c>
      <c r="C4386" s="414" t="s">
        <v>7647</v>
      </c>
      <c r="D4386" s="414" t="s">
        <v>1844</v>
      </c>
      <c r="E4386" s="414" t="s">
        <v>7648</v>
      </c>
      <c r="F4386" s="414" t="s">
        <v>7649</v>
      </c>
      <c r="G4386" s="418">
        <v>46296</v>
      </c>
      <c r="H4386" s="414" t="s">
        <v>606</v>
      </c>
      <c r="I4386" s="419">
        <v>83</v>
      </c>
      <c r="J4386" s="419">
        <v>71</v>
      </c>
      <c r="K4386" s="419">
        <v>33</v>
      </c>
      <c r="L4386" s="419">
        <v>979</v>
      </c>
      <c r="M4386" s="414" t="s">
        <v>115</v>
      </c>
      <c r="N4386" s="414" t="s">
        <v>116</v>
      </c>
      <c r="O4386" s="103"/>
      <c r="P4386" s="103"/>
      <c r="Q4386" s="103"/>
      <c r="R4386" s="103"/>
      <c r="S4386" s="103" t="s">
        <v>1768</v>
      </c>
    </row>
    <row r="4387" spans="1:19" ht="14.5" customHeight="1">
      <c r="A4387" s="82" t="str">
        <f t="shared" si="68"/>
        <v>C8698</v>
      </c>
      <c r="B4387" s="410" t="s">
        <v>7650</v>
      </c>
      <c r="C4387" s="410" t="s">
        <v>7651</v>
      </c>
      <c r="D4387" s="410" t="s">
        <v>1844</v>
      </c>
      <c r="E4387" s="410" t="s">
        <v>7652</v>
      </c>
      <c r="F4387" s="410" t="s">
        <v>7653</v>
      </c>
      <c r="G4387" s="416">
        <v>46296</v>
      </c>
      <c r="H4387" s="410" t="s">
        <v>606</v>
      </c>
      <c r="I4387" s="417">
        <v>48</v>
      </c>
      <c r="J4387" s="417">
        <v>57</v>
      </c>
      <c r="K4387" s="417">
        <v>57</v>
      </c>
      <c r="L4387" s="417">
        <v>680</v>
      </c>
      <c r="M4387" s="410" t="s">
        <v>115</v>
      </c>
      <c r="N4387" s="410" t="s">
        <v>116</v>
      </c>
      <c r="O4387" s="85"/>
      <c r="P4387" s="85"/>
      <c r="Q4387" s="85"/>
      <c r="R4387" s="85"/>
      <c r="S4387" s="85" t="s">
        <v>1768</v>
      </c>
    </row>
    <row r="4388" spans="1:19" ht="14.5" customHeight="1">
      <c r="A4388" s="103" t="str">
        <f t="shared" si="68"/>
        <v>C8698</v>
      </c>
      <c r="B4388" s="414" t="s">
        <v>7650</v>
      </c>
      <c r="C4388" s="414" t="s">
        <v>7651</v>
      </c>
      <c r="D4388" s="414" t="s">
        <v>1844</v>
      </c>
      <c r="E4388" s="414" t="s">
        <v>7652</v>
      </c>
      <c r="F4388" s="414" t="s">
        <v>7653</v>
      </c>
      <c r="G4388" s="418">
        <v>46296</v>
      </c>
      <c r="H4388" s="414" t="s">
        <v>606</v>
      </c>
      <c r="I4388" s="419">
        <v>57</v>
      </c>
      <c r="J4388" s="419">
        <v>48</v>
      </c>
      <c r="K4388" s="419">
        <v>57</v>
      </c>
      <c r="L4388" s="419">
        <v>680</v>
      </c>
      <c r="M4388" s="414" t="s">
        <v>115</v>
      </c>
      <c r="N4388" s="414" t="s">
        <v>116</v>
      </c>
      <c r="O4388" s="103"/>
      <c r="P4388" s="103"/>
      <c r="Q4388" s="103"/>
      <c r="R4388" s="103"/>
      <c r="S4388" s="103" t="s">
        <v>1768</v>
      </c>
    </row>
    <row r="4389" spans="1:19" ht="14.5" customHeight="1">
      <c r="A4389" s="82" t="str">
        <f t="shared" si="68"/>
        <v>C8700</v>
      </c>
      <c r="B4389" s="410" t="s">
        <v>7654</v>
      </c>
      <c r="C4389" s="410" t="s">
        <v>7655</v>
      </c>
      <c r="D4389" s="410" t="s">
        <v>1844</v>
      </c>
      <c r="E4389" s="410" t="s">
        <v>7656</v>
      </c>
      <c r="F4389" s="410" t="s">
        <v>7657</v>
      </c>
      <c r="G4389" s="416">
        <v>47300</v>
      </c>
      <c r="H4389" s="410" t="s">
        <v>606</v>
      </c>
      <c r="I4389" s="417">
        <v>48</v>
      </c>
      <c r="J4389" s="417">
        <v>55</v>
      </c>
      <c r="K4389" s="417">
        <v>59</v>
      </c>
      <c r="L4389" s="417">
        <v>731</v>
      </c>
      <c r="M4389" s="410" t="s">
        <v>115</v>
      </c>
      <c r="N4389" s="410" t="s">
        <v>116</v>
      </c>
      <c r="O4389" s="85"/>
      <c r="P4389" s="85"/>
      <c r="Q4389" s="85"/>
      <c r="R4389" s="85"/>
      <c r="S4389" s="85" t="s">
        <v>1768</v>
      </c>
    </row>
    <row r="4390" spans="1:19" ht="14.5" customHeight="1">
      <c r="A4390" s="103" t="str">
        <f t="shared" si="68"/>
        <v>C8700</v>
      </c>
      <c r="B4390" s="414" t="s">
        <v>7654</v>
      </c>
      <c r="C4390" s="414" t="s">
        <v>7655</v>
      </c>
      <c r="D4390" s="414" t="s">
        <v>1844</v>
      </c>
      <c r="E4390" s="414" t="s">
        <v>7656</v>
      </c>
      <c r="F4390" s="414" t="s">
        <v>7657</v>
      </c>
      <c r="G4390" s="418">
        <v>47300</v>
      </c>
      <c r="H4390" s="414" t="s">
        <v>606</v>
      </c>
      <c r="I4390" s="419">
        <v>59</v>
      </c>
      <c r="J4390" s="419">
        <v>48</v>
      </c>
      <c r="K4390" s="419">
        <v>55</v>
      </c>
      <c r="L4390" s="419">
        <v>731</v>
      </c>
      <c r="M4390" s="414" t="s">
        <v>115</v>
      </c>
      <c r="N4390" s="414" t="s">
        <v>116</v>
      </c>
      <c r="O4390" s="103"/>
      <c r="P4390" s="103"/>
      <c r="Q4390" s="103"/>
      <c r="R4390" s="103"/>
      <c r="S4390" s="103" t="s">
        <v>1768</v>
      </c>
    </row>
    <row r="4391" spans="1:19" ht="14.5" customHeight="1">
      <c r="A4391" s="82" t="str">
        <f t="shared" si="68"/>
        <v>C8715</v>
      </c>
      <c r="B4391" s="410" t="s">
        <v>7658</v>
      </c>
      <c r="C4391" s="410" t="s">
        <v>7659</v>
      </c>
      <c r="D4391" s="410" t="s">
        <v>1844</v>
      </c>
      <c r="E4391" s="410" t="s">
        <v>7660</v>
      </c>
      <c r="F4391" s="410" t="s">
        <v>7661</v>
      </c>
      <c r="G4391" s="416">
        <v>46296</v>
      </c>
      <c r="H4391" s="410" t="s">
        <v>606</v>
      </c>
      <c r="I4391" s="417">
        <v>67</v>
      </c>
      <c r="J4391" s="417">
        <v>89</v>
      </c>
      <c r="K4391" s="417">
        <v>29</v>
      </c>
      <c r="L4391" s="417">
        <v>755</v>
      </c>
      <c r="M4391" s="410"/>
      <c r="N4391" s="410" t="s">
        <v>116</v>
      </c>
      <c r="O4391" s="85"/>
      <c r="P4391" s="85"/>
      <c r="Q4391" s="85"/>
      <c r="R4391" s="85"/>
      <c r="S4391" s="85" t="s">
        <v>1768</v>
      </c>
    </row>
    <row r="4392" spans="1:19" ht="14.5" customHeight="1">
      <c r="A4392" s="103" t="str">
        <f t="shared" si="68"/>
        <v>C8715</v>
      </c>
      <c r="B4392" s="414" t="s">
        <v>7658</v>
      </c>
      <c r="C4392" s="414" t="s">
        <v>7659</v>
      </c>
      <c r="D4392" s="414" t="s">
        <v>1844</v>
      </c>
      <c r="E4392" s="414" t="s">
        <v>7660</v>
      </c>
      <c r="F4392" s="414" t="s">
        <v>7661</v>
      </c>
      <c r="G4392" s="418">
        <v>46296</v>
      </c>
      <c r="H4392" s="414" t="s">
        <v>606</v>
      </c>
      <c r="I4392" s="419">
        <v>29</v>
      </c>
      <c r="J4392" s="419">
        <v>67</v>
      </c>
      <c r="K4392" s="419">
        <v>89</v>
      </c>
      <c r="L4392" s="419">
        <v>755</v>
      </c>
      <c r="M4392" s="414"/>
      <c r="N4392" s="414" t="s">
        <v>116</v>
      </c>
      <c r="O4392" s="103"/>
      <c r="P4392" s="103"/>
      <c r="Q4392" s="103"/>
      <c r="R4392" s="103"/>
      <c r="S4392" s="103" t="s">
        <v>1768</v>
      </c>
    </row>
    <row r="4393" spans="1:19" ht="14.5" customHeight="1">
      <c r="A4393" s="82" t="str">
        <f t="shared" si="68"/>
        <v>C8740</v>
      </c>
      <c r="B4393" s="410" t="s">
        <v>7662</v>
      </c>
      <c r="C4393" s="410" t="s">
        <v>7663</v>
      </c>
      <c r="D4393" s="410" t="s">
        <v>1844</v>
      </c>
      <c r="E4393" s="410" t="s">
        <v>7664</v>
      </c>
      <c r="F4393" s="410" t="s">
        <v>7665</v>
      </c>
      <c r="G4393" s="416">
        <v>47392</v>
      </c>
      <c r="H4393" s="410" t="s">
        <v>606</v>
      </c>
      <c r="I4393" s="417">
        <v>47</v>
      </c>
      <c r="J4393" s="417">
        <v>45</v>
      </c>
      <c r="K4393" s="417">
        <v>66</v>
      </c>
      <c r="L4393" s="417">
        <v>878</v>
      </c>
      <c r="M4393" s="410"/>
      <c r="N4393" s="410" t="s">
        <v>116</v>
      </c>
      <c r="O4393" s="85"/>
      <c r="P4393" s="85"/>
      <c r="Q4393" s="85"/>
      <c r="R4393" s="85"/>
      <c r="S4393" s="85" t="s">
        <v>1768</v>
      </c>
    </row>
    <row r="4394" spans="1:19" ht="14.5" customHeight="1">
      <c r="A4394" s="103" t="str">
        <f t="shared" si="68"/>
        <v>C8740</v>
      </c>
      <c r="B4394" s="414" t="s">
        <v>7662</v>
      </c>
      <c r="C4394" s="414" t="s">
        <v>7663</v>
      </c>
      <c r="D4394" s="414" t="s">
        <v>1844</v>
      </c>
      <c r="E4394" s="414" t="s">
        <v>7664</v>
      </c>
      <c r="F4394" s="414" t="s">
        <v>7665</v>
      </c>
      <c r="G4394" s="418">
        <v>47392</v>
      </c>
      <c r="H4394" s="414" t="s">
        <v>606</v>
      </c>
      <c r="I4394" s="419">
        <v>66</v>
      </c>
      <c r="J4394" s="419">
        <v>47</v>
      </c>
      <c r="K4394" s="419">
        <v>45</v>
      </c>
      <c r="L4394" s="419">
        <v>878</v>
      </c>
      <c r="M4394" s="414"/>
      <c r="N4394" s="414" t="s">
        <v>116</v>
      </c>
      <c r="O4394" s="103"/>
      <c r="P4394" s="103"/>
      <c r="Q4394" s="103"/>
      <c r="R4394" s="103"/>
      <c r="S4394" s="103" t="s">
        <v>1768</v>
      </c>
    </row>
    <row r="4395" spans="1:19" ht="14.5" customHeight="1">
      <c r="A4395" s="82" t="str">
        <f t="shared" si="68"/>
        <v>C8745</v>
      </c>
      <c r="B4395" s="410" t="s">
        <v>7666</v>
      </c>
      <c r="C4395" s="410" t="s">
        <v>7667</v>
      </c>
      <c r="D4395" s="410" t="s">
        <v>1844</v>
      </c>
      <c r="E4395" s="410" t="s">
        <v>7668</v>
      </c>
      <c r="F4395" s="410" t="s">
        <v>7669</v>
      </c>
      <c r="G4395" s="416">
        <v>46296</v>
      </c>
      <c r="H4395" s="410" t="s">
        <v>606</v>
      </c>
      <c r="I4395" s="417">
        <v>51</v>
      </c>
      <c r="J4395" s="417">
        <v>457</v>
      </c>
      <c r="K4395" s="417">
        <v>48</v>
      </c>
      <c r="L4395" s="417">
        <v>8510</v>
      </c>
      <c r="M4395" s="410"/>
      <c r="N4395" s="410" t="s">
        <v>116</v>
      </c>
      <c r="O4395" s="85"/>
      <c r="P4395" s="85"/>
      <c r="Q4395" s="85"/>
      <c r="R4395" s="85"/>
      <c r="S4395" s="85" t="s">
        <v>1768</v>
      </c>
    </row>
    <row r="4396" spans="1:19" ht="14.5" customHeight="1">
      <c r="A4396" s="103" t="str">
        <f t="shared" si="68"/>
        <v>C8745</v>
      </c>
      <c r="B4396" s="414" t="s">
        <v>7666</v>
      </c>
      <c r="C4396" s="414" t="s">
        <v>7667</v>
      </c>
      <c r="D4396" s="414" t="s">
        <v>1844</v>
      </c>
      <c r="E4396" s="414" t="s">
        <v>7668</v>
      </c>
      <c r="F4396" s="414" t="s">
        <v>7669</v>
      </c>
      <c r="G4396" s="418">
        <v>46296</v>
      </c>
      <c r="H4396" s="414" t="s">
        <v>606</v>
      </c>
      <c r="I4396" s="419">
        <v>48</v>
      </c>
      <c r="J4396" s="419">
        <v>51</v>
      </c>
      <c r="K4396" s="419">
        <v>457</v>
      </c>
      <c r="L4396" s="419">
        <v>8510</v>
      </c>
      <c r="M4396" s="414"/>
      <c r="N4396" s="414" t="s">
        <v>116</v>
      </c>
      <c r="O4396" s="103"/>
      <c r="P4396" s="103"/>
      <c r="Q4396" s="103"/>
      <c r="R4396" s="103"/>
      <c r="S4396" s="103" t="s">
        <v>1768</v>
      </c>
    </row>
    <row r="4397" spans="1:19" ht="14.5" customHeight="1">
      <c r="A4397" s="82" t="str">
        <f t="shared" si="68"/>
        <v>C9657</v>
      </c>
      <c r="B4397" s="410" t="s">
        <v>7670</v>
      </c>
      <c r="C4397" s="410" t="s">
        <v>7671</v>
      </c>
      <c r="D4397" s="410" t="s">
        <v>2938</v>
      </c>
      <c r="E4397" s="410" t="s">
        <v>7672</v>
      </c>
      <c r="F4397" s="410" t="s">
        <v>7673</v>
      </c>
      <c r="G4397" s="416">
        <v>45992</v>
      </c>
      <c r="H4397" s="410" t="s">
        <v>606</v>
      </c>
      <c r="I4397" s="417">
        <v>56</v>
      </c>
      <c r="J4397" s="417">
        <v>48</v>
      </c>
      <c r="K4397" s="417">
        <v>34</v>
      </c>
      <c r="L4397" s="417">
        <v>350</v>
      </c>
      <c r="M4397" s="410" t="s">
        <v>115</v>
      </c>
      <c r="N4397" s="410" t="s">
        <v>116</v>
      </c>
      <c r="O4397" s="85" t="s">
        <v>1882</v>
      </c>
      <c r="P4397" s="85" t="s">
        <v>1882</v>
      </c>
      <c r="Q4397" s="85" t="s">
        <v>1882</v>
      </c>
      <c r="R4397" s="85" t="s">
        <v>1883</v>
      </c>
      <c r="S4397" s="85" t="s">
        <v>1768</v>
      </c>
    </row>
    <row r="4398" spans="1:19" ht="14.5" customHeight="1">
      <c r="A4398" s="103" t="str">
        <f t="shared" si="68"/>
        <v>C9657</v>
      </c>
      <c r="B4398" s="414" t="s">
        <v>7670</v>
      </c>
      <c r="C4398" s="414" t="s">
        <v>7671</v>
      </c>
      <c r="D4398" s="414" t="s">
        <v>2938</v>
      </c>
      <c r="E4398" s="414" t="s">
        <v>7672</v>
      </c>
      <c r="F4398" s="414" t="s">
        <v>7673</v>
      </c>
      <c r="G4398" s="418">
        <v>45992</v>
      </c>
      <c r="H4398" s="414" t="s">
        <v>606</v>
      </c>
      <c r="I4398" s="419">
        <v>34</v>
      </c>
      <c r="J4398" s="419">
        <v>56</v>
      </c>
      <c r="K4398" s="419">
        <v>48</v>
      </c>
      <c r="L4398" s="419">
        <v>350</v>
      </c>
      <c r="M4398" s="414" t="s">
        <v>115</v>
      </c>
      <c r="N4398" s="414" t="s">
        <v>116</v>
      </c>
      <c r="O4398" s="103" t="s">
        <v>1882</v>
      </c>
      <c r="P4398" s="103" t="s">
        <v>1882</v>
      </c>
      <c r="Q4398" s="103" t="s">
        <v>1882</v>
      </c>
      <c r="R4398" s="103" t="s">
        <v>1883</v>
      </c>
      <c r="S4398" s="103" t="s">
        <v>1768</v>
      </c>
    </row>
    <row r="4399" spans="1:19" ht="14.5" customHeight="1">
      <c r="A4399" s="82" t="str">
        <f t="shared" si="68"/>
        <v>D0002</v>
      </c>
      <c r="B4399" s="410" t="s">
        <v>7674</v>
      </c>
      <c r="C4399" s="410" t="s">
        <v>7675</v>
      </c>
      <c r="D4399" s="410" t="s">
        <v>7676</v>
      </c>
      <c r="E4399" s="410" t="s">
        <v>7677</v>
      </c>
      <c r="F4399" s="410" t="s">
        <v>7678</v>
      </c>
      <c r="G4399" s="416">
        <v>47604</v>
      </c>
      <c r="H4399" s="410" t="s">
        <v>606</v>
      </c>
      <c r="I4399" s="417">
        <v>507</v>
      </c>
      <c r="J4399" s="417">
        <v>120</v>
      </c>
      <c r="K4399" s="417">
        <v>48</v>
      </c>
      <c r="L4399" s="417">
        <v>23360</v>
      </c>
      <c r="M4399" s="410" t="s">
        <v>115</v>
      </c>
      <c r="N4399" s="410" t="s">
        <v>116</v>
      </c>
      <c r="O4399" s="85"/>
      <c r="P4399" s="85"/>
      <c r="Q4399" s="85"/>
      <c r="R4399" s="85"/>
      <c r="S4399" s="85" t="s">
        <v>1768</v>
      </c>
    </row>
    <row r="4400" spans="1:19" ht="14.5" customHeight="1">
      <c r="A4400" s="103" t="str">
        <f t="shared" si="68"/>
        <v>D0002</v>
      </c>
      <c r="B4400" s="414" t="s">
        <v>7674</v>
      </c>
      <c r="C4400" s="414" t="s">
        <v>7675</v>
      </c>
      <c r="D4400" s="414" t="s">
        <v>7676</v>
      </c>
      <c r="E4400" s="414" t="s">
        <v>7677</v>
      </c>
      <c r="F4400" s="414" t="s">
        <v>7678</v>
      </c>
      <c r="G4400" s="418">
        <v>47604</v>
      </c>
      <c r="H4400" s="414" t="s">
        <v>606</v>
      </c>
      <c r="I4400" s="419">
        <v>48</v>
      </c>
      <c r="J4400" s="419">
        <v>507</v>
      </c>
      <c r="K4400" s="419">
        <v>120</v>
      </c>
      <c r="L4400" s="419">
        <v>23360</v>
      </c>
      <c r="M4400" s="414" t="s">
        <v>115</v>
      </c>
      <c r="N4400" s="414" t="s">
        <v>116</v>
      </c>
      <c r="O4400" s="103"/>
      <c r="P4400" s="103"/>
      <c r="Q4400" s="103"/>
      <c r="R4400" s="103"/>
      <c r="S4400" s="103" t="s">
        <v>1768</v>
      </c>
    </row>
    <row r="4401" spans="1:19" ht="14.5" customHeight="1">
      <c r="A4401" s="82" t="str">
        <f t="shared" si="68"/>
        <v>D0003</v>
      </c>
      <c r="B4401" s="410" t="s">
        <v>1382</v>
      </c>
      <c r="C4401" s="410" t="s">
        <v>7679</v>
      </c>
      <c r="D4401" s="410" t="s">
        <v>7680</v>
      </c>
      <c r="E4401" s="410" t="s">
        <v>7681</v>
      </c>
      <c r="F4401" s="410" t="s">
        <v>7682</v>
      </c>
      <c r="G4401" s="416">
        <v>45017</v>
      </c>
      <c r="H4401" s="410" t="s">
        <v>606</v>
      </c>
      <c r="I4401" s="417">
        <v>315</v>
      </c>
      <c r="J4401" s="417">
        <v>98</v>
      </c>
      <c r="K4401" s="417">
        <v>142</v>
      </c>
      <c r="L4401" s="417">
        <v>33380</v>
      </c>
      <c r="M4401" s="410" t="s">
        <v>115</v>
      </c>
      <c r="N4401" s="410">
        <v>7</v>
      </c>
      <c r="O4401" s="85"/>
      <c r="P4401" s="85"/>
      <c r="Q4401" s="85"/>
      <c r="R4401" s="85"/>
      <c r="S4401" s="85" t="s">
        <v>1768</v>
      </c>
    </row>
    <row r="4402" spans="1:19" ht="14.5" customHeight="1">
      <c r="A4402" s="82" t="str">
        <f t="shared" si="68"/>
        <v>D0003</v>
      </c>
      <c r="B4402" s="410" t="s">
        <v>1382</v>
      </c>
      <c r="C4402" s="410" t="s">
        <v>7683</v>
      </c>
      <c r="D4402" s="410" t="s">
        <v>7680</v>
      </c>
      <c r="E4402" s="410" t="s">
        <v>7684</v>
      </c>
      <c r="F4402" s="410" t="s">
        <v>7685</v>
      </c>
      <c r="G4402" s="416">
        <v>45017</v>
      </c>
      <c r="H4402" s="410" t="s">
        <v>606</v>
      </c>
      <c r="I4402" s="417">
        <v>315</v>
      </c>
      <c r="J4402" s="417">
        <v>98</v>
      </c>
      <c r="K4402" s="417">
        <v>142</v>
      </c>
      <c r="L4402" s="417">
        <v>33380</v>
      </c>
      <c r="M4402" s="410" t="s">
        <v>115</v>
      </c>
      <c r="N4402" s="410">
        <v>7</v>
      </c>
      <c r="O4402" s="85"/>
      <c r="P4402" s="85"/>
      <c r="Q4402" s="85"/>
      <c r="R4402" s="85"/>
      <c r="S4402" s="85" t="s">
        <v>1768</v>
      </c>
    </row>
    <row r="4403" spans="1:19" ht="14.5" customHeight="1">
      <c r="A4403" s="82" t="str">
        <f t="shared" si="68"/>
        <v>D0003</v>
      </c>
      <c r="B4403" s="410" t="s">
        <v>1382</v>
      </c>
      <c r="C4403" s="410" t="s">
        <v>7686</v>
      </c>
      <c r="D4403" s="410" t="s">
        <v>7680</v>
      </c>
      <c r="E4403" s="410" t="s">
        <v>7687</v>
      </c>
      <c r="F4403" s="410" t="s">
        <v>7688</v>
      </c>
      <c r="G4403" s="416">
        <v>45017</v>
      </c>
      <c r="H4403" s="410" t="s">
        <v>606</v>
      </c>
      <c r="I4403" s="417">
        <v>314.89999999999998</v>
      </c>
      <c r="J4403" s="417">
        <v>98</v>
      </c>
      <c r="K4403" s="417">
        <v>141.19999999999999</v>
      </c>
      <c r="L4403" s="417">
        <v>278000</v>
      </c>
      <c r="M4403" s="410" t="s">
        <v>115</v>
      </c>
      <c r="N4403" s="410">
        <v>7</v>
      </c>
      <c r="O4403" s="85"/>
      <c r="P4403" s="85"/>
      <c r="Q4403" s="85"/>
      <c r="R4403" s="85"/>
      <c r="S4403" s="85" t="s">
        <v>1768</v>
      </c>
    </row>
    <row r="4404" spans="1:19" ht="14.5" customHeight="1">
      <c r="A4404" s="82" t="str">
        <f t="shared" si="68"/>
        <v>D0003</v>
      </c>
      <c r="B4404" s="410" t="s">
        <v>1382</v>
      </c>
      <c r="C4404" s="410" t="s">
        <v>7689</v>
      </c>
      <c r="D4404" s="410" t="s">
        <v>7680</v>
      </c>
      <c r="E4404" s="410" t="s">
        <v>7690</v>
      </c>
      <c r="F4404" s="410" t="s">
        <v>7691</v>
      </c>
      <c r="G4404" s="416">
        <v>45017</v>
      </c>
      <c r="H4404" s="410" t="s">
        <v>606</v>
      </c>
      <c r="I4404" s="417">
        <v>314.89999999999998</v>
      </c>
      <c r="J4404" s="417">
        <v>98</v>
      </c>
      <c r="K4404" s="417">
        <v>141.19999999999999</v>
      </c>
      <c r="L4404" s="417">
        <v>278000</v>
      </c>
      <c r="M4404" s="410" t="s">
        <v>115</v>
      </c>
      <c r="N4404" s="410">
        <v>7</v>
      </c>
      <c r="O4404" s="85"/>
      <c r="P4404" s="85"/>
      <c r="Q4404" s="85"/>
      <c r="R4404" s="85"/>
      <c r="S4404" s="85" t="s">
        <v>1768</v>
      </c>
    </row>
    <row r="4405" spans="1:19" ht="14.5" customHeight="1">
      <c r="A4405" s="82" t="str">
        <f t="shared" si="68"/>
        <v>D0003</v>
      </c>
      <c r="B4405" s="410" t="s">
        <v>1382</v>
      </c>
      <c r="C4405" s="410" t="s">
        <v>7692</v>
      </c>
      <c r="D4405" s="410" t="s">
        <v>7680</v>
      </c>
      <c r="E4405" s="410" t="s">
        <v>7693</v>
      </c>
      <c r="F4405" s="410" t="s">
        <v>7694</v>
      </c>
      <c r="G4405" s="416">
        <v>45017</v>
      </c>
      <c r="H4405" s="410" t="s">
        <v>606</v>
      </c>
      <c r="I4405" s="417">
        <v>315</v>
      </c>
      <c r="J4405" s="417">
        <v>98</v>
      </c>
      <c r="K4405" s="417">
        <v>142</v>
      </c>
      <c r="L4405" s="417">
        <v>33380</v>
      </c>
      <c r="M4405" s="410" t="s">
        <v>115</v>
      </c>
      <c r="N4405" s="410">
        <v>7</v>
      </c>
      <c r="O4405" s="85"/>
      <c r="P4405" s="85"/>
      <c r="Q4405" s="85"/>
      <c r="R4405" s="85"/>
      <c r="S4405" s="85" t="s">
        <v>1768</v>
      </c>
    </row>
    <row r="4406" spans="1:19" ht="14.5" customHeight="1">
      <c r="A4406" s="82" t="str">
        <f t="shared" si="68"/>
        <v>D0003</v>
      </c>
      <c r="B4406" s="410" t="s">
        <v>1382</v>
      </c>
      <c r="C4406" s="410" t="s">
        <v>7695</v>
      </c>
      <c r="D4406" s="410" t="s">
        <v>7680</v>
      </c>
      <c r="E4406" s="410" t="s">
        <v>7696</v>
      </c>
      <c r="F4406" s="410" t="s">
        <v>7697</v>
      </c>
      <c r="G4406" s="416">
        <v>45017</v>
      </c>
      <c r="H4406" s="410" t="s">
        <v>606</v>
      </c>
      <c r="I4406" s="417">
        <v>315</v>
      </c>
      <c r="J4406" s="417">
        <v>98</v>
      </c>
      <c r="K4406" s="417">
        <v>142</v>
      </c>
      <c r="L4406" s="417">
        <v>33380</v>
      </c>
      <c r="M4406" s="410" t="s">
        <v>115</v>
      </c>
      <c r="N4406" s="410">
        <v>7</v>
      </c>
      <c r="O4406" s="85"/>
      <c r="P4406" s="85"/>
      <c r="Q4406" s="85"/>
      <c r="R4406" s="85"/>
      <c r="S4406" s="85" t="s">
        <v>1768</v>
      </c>
    </row>
    <row r="4407" spans="1:19" ht="14.5" customHeight="1">
      <c r="A4407" s="82" t="str">
        <f t="shared" si="68"/>
        <v>D0003</v>
      </c>
      <c r="B4407" s="410" t="s">
        <v>1382</v>
      </c>
      <c r="C4407" s="410" t="s">
        <v>7698</v>
      </c>
      <c r="D4407" s="410" t="s">
        <v>7680</v>
      </c>
      <c r="E4407" s="410" t="s">
        <v>7699</v>
      </c>
      <c r="F4407" s="410" t="s">
        <v>7700</v>
      </c>
      <c r="G4407" s="416">
        <v>45017</v>
      </c>
      <c r="H4407" s="410" t="s">
        <v>606</v>
      </c>
      <c r="I4407" s="417">
        <v>315</v>
      </c>
      <c r="J4407" s="417">
        <v>98</v>
      </c>
      <c r="K4407" s="417">
        <v>142</v>
      </c>
      <c r="L4407" s="417">
        <v>33380</v>
      </c>
      <c r="M4407" s="410" t="s">
        <v>115</v>
      </c>
      <c r="N4407" s="410">
        <v>7</v>
      </c>
      <c r="O4407" s="85"/>
      <c r="P4407" s="85"/>
      <c r="Q4407" s="85"/>
      <c r="R4407" s="85"/>
      <c r="S4407" s="85" t="s">
        <v>1768</v>
      </c>
    </row>
    <row r="4408" spans="1:19" ht="14.5" customHeight="1">
      <c r="A4408" s="82" t="str">
        <f t="shared" si="68"/>
        <v>D0003</v>
      </c>
      <c r="B4408" s="410" t="s">
        <v>1382</v>
      </c>
      <c r="C4408" s="410" t="s">
        <v>7701</v>
      </c>
      <c r="D4408" s="410" t="s">
        <v>7680</v>
      </c>
      <c r="E4408" s="410" t="s">
        <v>7702</v>
      </c>
      <c r="F4408" s="410" t="s">
        <v>7703</v>
      </c>
      <c r="G4408" s="416">
        <v>45017</v>
      </c>
      <c r="H4408" s="410" t="s">
        <v>606</v>
      </c>
      <c r="I4408" s="417">
        <v>315</v>
      </c>
      <c r="J4408" s="417">
        <v>98</v>
      </c>
      <c r="K4408" s="417">
        <v>142</v>
      </c>
      <c r="L4408" s="417">
        <v>33380</v>
      </c>
      <c r="M4408" s="410" t="s">
        <v>115</v>
      </c>
      <c r="N4408" s="410">
        <v>7</v>
      </c>
      <c r="O4408" s="85"/>
      <c r="P4408" s="85"/>
      <c r="Q4408" s="85"/>
      <c r="R4408" s="85"/>
      <c r="S4408" s="85" t="s">
        <v>1768</v>
      </c>
    </row>
    <row r="4409" spans="1:19" ht="14.5" customHeight="1">
      <c r="A4409" s="103" t="str">
        <f t="shared" si="68"/>
        <v>D0003</v>
      </c>
      <c r="B4409" s="414" t="s">
        <v>1382</v>
      </c>
      <c r="C4409" s="414" t="s">
        <v>7679</v>
      </c>
      <c r="D4409" s="414" t="s">
        <v>7680</v>
      </c>
      <c r="E4409" s="414" t="s">
        <v>7681</v>
      </c>
      <c r="F4409" s="414" t="s">
        <v>7682</v>
      </c>
      <c r="G4409" s="418">
        <v>45017</v>
      </c>
      <c r="H4409" s="414" t="s">
        <v>606</v>
      </c>
      <c r="I4409" s="419">
        <v>142</v>
      </c>
      <c r="J4409" s="419">
        <v>315</v>
      </c>
      <c r="K4409" s="419">
        <v>98</v>
      </c>
      <c r="L4409" s="419">
        <v>33380</v>
      </c>
      <c r="M4409" s="414" t="s">
        <v>115</v>
      </c>
      <c r="N4409" s="414">
        <v>7</v>
      </c>
      <c r="O4409" s="103"/>
      <c r="P4409" s="103"/>
      <c r="Q4409" s="103"/>
      <c r="R4409" s="103"/>
      <c r="S4409" s="103" t="s">
        <v>1768</v>
      </c>
    </row>
    <row r="4410" spans="1:19" ht="14.5" customHeight="1">
      <c r="A4410" s="103" t="str">
        <f t="shared" si="68"/>
        <v>D0003</v>
      </c>
      <c r="B4410" s="414" t="s">
        <v>1382</v>
      </c>
      <c r="C4410" s="414" t="s">
        <v>7683</v>
      </c>
      <c r="D4410" s="414" t="s">
        <v>7680</v>
      </c>
      <c r="E4410" s="414" t="s">
        <v>7684</v>
      </c>
      <c r="F4410" s="414" t="s">
        <v>7685</v>
      </c>
      <c r="G4410" s="418">
        <v>45017</v>
      </c>
      <c r="H4410" s="414" t="s">
        <v>606</v>
      </c>
      <c r="I4410" s="419">
        <v>142</v>
      </c>
      <c r="J4410" s="419">
        <v>315</v>
      </c>
      <c r="K4410" s="419">
        <v>98</v>
      </c>
      <c r="L4410" s="419">
        <v>33380</v>
      </c>
      <c r="M4410" s="414" t="s">
        <v>115</v>
      </c>
      <c r="N4410" s="414">
        <v>7</v>
      </c>
      <c r="O4410" s="103"/>
      <c r="P4410" s="103"/>
      <c r="Q4410" s="103"/>
      <c r="R4410" s="103"/>
      <c r="S4410" s="103" t="s">
        <v>1768</v>
      </c>
    </row>
    <row r="4411" spans="1:19" ht="14.5" customHeight="1">
      <c r="A4411" s="103" t="str">
        <f t="shared" si="68"/>
        <v>D0003</v>
      </c>
      <c r="B4411" s="414" t="s">
        <v>1382</v>
      </c>
      <c r="C4411" s="414" t="s">
        <v>7686</v>
      </c>
      <c r="D4411" s="414" t="s">
        <v>7680</v>
      </c>
      <c r="E4411" s="414" t="s">
        <v>7687</v>
      </c>
      <c r="F4411" s="414" t="s">
        <v>7688</v>
      </c>
      <c r="G4411" s="418">
        <v>45017</v>
      </c>
      <c r="H4411" s="414" t="s">
        <v>606</v>
      </c>
      <c r="I4411" s="419">
        <v>141.19999999999999</v>
      </c>
      <c r="J4411" s="419">
        <v>314.89999999999998</v>
      </c>
      <c r="K4411" s="419">
        <v>98</v>
      </c>
      <c r="L4411" s="419">
        <v>278000</v>
      </c>
      <c r="M4411" s="414" t="s">
        <v>115</v>
      </c>
      <c r="N4411" s="414">
        <v>7</v>
      </c>
      <c r="O4411" s="103"/>
      <c r="P4411" s="103"/>
      <c r="Q4411" s="103"/>
      <c r="R4411" s="103"/>
      <c r="S4411" s="103" t="s">
        <v>1768</v>
      </c>
    </row>
    <row r="4412" spans="1:19" ht="14.5" customHeight="1">
      <c r="A4412" s="103" t="str">
        <f t="shared" si="68"/>
        <v>D0003</v>
      </c>
      <c r="B4412" s="414" t="s">
        <v>1382</v>
      </c>
      <c r="C4412" s="414" t="s">
        <v>7689</v>
      </c>
      <c r="D4412" s="414" t="s">
        <v>7680</v>
      </c>
      <c r="E4412" s="414" t="s">
        <v>7690</v>
      </c>
      <c r="F4412" s="414" t="s">
        <v>7691</v>
      </c>
      <c r="G4412" s="418">
        <v>45017</v>
      </c>
      <c r="H4412" s="414" t="s">
        <v>606</v>
      </c>
      <c r="I4412" s="419">
        <v>141.19999999999999</v>
      </c>
      <c r="J4412" s="419">
        <v>314.89999999999998</v>
      </c>
      <c r="K4412" s="419">
        <v>98</v>
      </c>
      <c r="L4412" s="419">
        <v>278000</v>
      </c>
      <c r="M4412" s="414" t="s">
        <v>115</v>
      </c>
      <c r="N4412" s="414">
        <v>7</v>
      </c>
      <c r="O4412" s="103"/>
      <c r="P4412" s="103"/>
      <c r="Q4412" s="103"/>
      <c r="R4412" s="103"/>
      <c r="S4412" s="103" t="s">
        <v>1768</v>
      </c>
    </row>
    <row r="4413" spans="1:19" ht="14.5" customHeight="1">
      <c r="A4413" s="103" t="str">
        <f t="shared" si="68"/>
        <v>D0003</v>
      </c>
      <c r="B4413" s="414" t="s">
        <v>1382</v>
      </c>
      <c r="C4413" s="414" t="s">
        <v>7692</v>
      </c>
      <c r="D4413" s="414" t="s">
        <v>7680</v>
      </c>
      <c r="E4413" s="414" t="s">
        <v>7693</v>
      </c>
      <c r="F4413" s="414" t="s">
        <v>7694</v>
      </c>
      <c r="G4413" s="418">
        <v>45017</v>
      </c>
      <c r="H4413" s="414" t="s">
        <v>606</v>
      </c>
      <c r="I4413" s="419">
        <v>142</v>
      </c>
      <c r="J4413" s="419">
        <v>315</v>
      </c>
      <c r="K4413" s="419">
        <v>98</v>
      </c>
      <c r="L4413" s="419">
        <v>33380</v>
      </c>
      <c r="M4413" s="414" t="s">
        <v>115</v>
      </c>
      <c r="N4413" s="414">
        <v>7</v>
      </c>
      <c r="O4413" s="103"/>
      <c r="P4413" s="103"/>
      <c r="Q4413" s="103"/>
      <c r="R4413" s="103"/>
      <c r="S4413" s="103" t="s">
        <v>1768</v>
      </c>
    </row>
    <row r="4414" spans="1:19" ht="14.5" customHeight="1">
      <c r="A4414" s="103" t="str">
        <f t="shared" si="68"/>
        <v>D0003</v>
      </c>
      <c r="B4414" s="414" t="s">
        <v>1382</v>
      </c>
      <c r="C4414" s="414" t="s">
        <v>7695</v>
      </c>
      <c r="D4414" s="414" t="s">
        <v>7680</v>
      </c>
      <c r="E4414" s="414" t="s">
        <v>7696</v>
      </c>
      <c r="F4414" s="414" t="s">
        <v>7697</v>
      </c>
      <c r="G4414" s="418">
        <v>45017</v>
      </c>
      <c r="H4414" s="414" t="s">
        <v>606</v>
      </c>
      <c r="I4414" s="419">
        <v>142</v>
      </c>
      <c r="J4414" s="419">
        <v>315</v>
      </c>
      <c r="K4414" s="419">
        <v>98</v>
      </c>
      <c r="L4414" s="419">
        <v>33380</v>
      </c>
      <c r="M4414" s="414" t="s">
        <v>115</v>
      </c>
      <c r="N4414" s="414">
        <v>7</v>
      </c>
      <c r="O4414" s="103"/>
      <c r="P4414" s="103"/>
      <c r="Q4414" s="103"/>
      <c r="R4414" s="103"/>
      <c r="S4414" s="103" t="s">
        <v>1768</v>
      </c>
    </row>
    <row r="4415" spans="1:19" ht="14.5" customHeight="1">
      <c r="A4415" s="103" t="str">
        <f t="shared" si="68"/>
        <v>D0003</v>
      </c>
      <c r="B4415" s="414" t="s">
        <v>1382</v>
      </c>
      <c r="C4415" s="414" t="s">
        <v>7698</v>
      </c>
      <c r="D4415" s="414" t="s">
        <v>7680</v>
      </c>
      <c r="E4415" s="414" t="s">
        <v>7699</v>
      </c>
      <c r="F4415" s="414" t="s">
        <v>7700</v>
      </c>
      <c r="G4415" s="418">
        <v>45017</v>
      </c>
      <c r="H4415" s="414" t="s">
        <v>606</v>
      </c>
      <c r="I4415" s="419">
        <v>142</v>
      </c>
      <c r="J4415" s="419">
        <v>315</v>
      </c>
      <c r="K4415" s="419">
        <v>98</v>
      </c>
      <c r="L4415" s="419">
        <v>33380</v>
      </c>
      <c r="M4415" s="414" t="s">
        <v>115</v>
      </c>
      <c r="N4415" s="414">
        <v>7</v>
      </c>
      <c r="O4415" s="103"/>
      <c r="P4415" s="103"/>
      <c r="Q4415" s="103"/>
      <c r="R4415" s="103"/>
      <c r="S4415" s="103" t="s">
        <v>1768</v>
      </c>
    </row>
    <row r="4416" spans="1:19" ht="14.5" customHeight="1">
      <c r="A4416" s="103" t="str">
        <f t="shared" si="68"/>
        <v>D0003</v>
      </c>
      <c r="B4416" s="414" t="s">
        <v>1382</v>
      </c>
      <c r="C4416" s="414" t="s">
        <v>7701</v>
      </c>
      <c r="D4416" s="414" t="s">
        <v>7680</v>
      </c>
      <c r="E4416" s="414" t="s">
        <v>7702</v>
      </c>
      <c r="F4416" s="414" t="s">
        <v>7703</v>
      </c>
      <c r="G4416" s="418">
        <v>45017</v>
      </c>
      <c r="H4416" s="414" t="s">
        <v>606</v>
      </c>
      <c r="I4416" s="419">
        <v>142</v>
      </c>
      <c r="J4416" s="419">
        <v>315</v>
      </c>
      <c r="K4416" s="419">
        <v>98</v>
      </c>
      <c r="L4416" s="419">
        <v>33380</v>
      </c>
      <c r="M4416" s="414" t="s">
        <v>115</v>
      </c>
      <c r="N4416" s="414">
        <v>7</v>
      </c>
      <c r="O4416" s="103"/>
      <c r="P4416" s="103"/>
      <c r="Q4416" s="103"/>
      <c r="R4416" s="103"/>
      <c r="S4416" s="103" t="s">
        <v>1768</v>
      </c>
    </row>
    <row r="4417" spans="1:19" ht="14.5" customHeight="1">
      <c r="A4417" s="82" t="str">
        <f t="shared" si="68"/>
        <v>D0005</v>
      </c>
      <c r="B4417" s="410" t="s">
        <v>7704</v>
      </c>
      <c r="C4417" s="410" t="s">
        <v>7705</v>
      </c>
      <c r="D4417" s="410" t="s">
        <v>7680</v>
      </c>
      <c r="E4417" s="410" t="s">
        <v>7706</v>
      </c>
      <c r="F4417" s="410" t="s">
        <v>7707</v>
      </c>
      <c r="G4417" s="416">
        <v>45748</v>
      </c>
      <c r="H4417" s="410" t="s">
        <v>606</v>
      </c>
      <c r="I4417" s="417">
        <v>367</v>
      </c>
      <c r="J4417" s="417">
        <v>78</v>
      </c>
      <c r="K4417" s="417">
        <v>141</v>
      </c>
      <c r="L4417" s="417">
        <v>62200</v>
      </c>
      <c r="M4417" s="410" t="s">
        <v>115</v>
      </c>
      <c r="N4417" s="410">
        <v>7</v>
      </c>
      <c r="O4417" s="85"/>
      <c r="P4417" s="85"/>
      <c r="Q4417" s="85"/>
      <c r="R4417" s="85"/>
      <c r="S4417" s="85" t="s">
        <v>1768</v>
      </c>
    </row>
    <row r="4418" spans="1:19" ht="14.5" customHeight="1">
      <c r="A4418" s="82" t="str">
        <f t="shared" ref="A4418:A4481" si="69">LEFT(B4418,5)</f>
        <v>D0005</v>
      </c>
      <c r="B4418" s="410" t="s">
        <v>7704</v>
      </c>
      <c r="C4418" s="410" t="s">
        <v>7708</v>
      </c>
      <c r="D4418" s="410" t="s">
        <v>7680</v>
      </c>
      <c r="E4418" s="410" t="s">
        <v>7709</v>
      </c>
      <c r="F4418" s="410" t="s">
        <v>7710</v>
      </c>
      <c r="G4418" s="416">
        <v>45748</v>
      </c>
      <c r="H4418" s="410" t="s">
        <v>606</v>
      </c>
      <c r="I4418" s="417">
        <v>387</v>
      </c>
      <c r="J4418" s="417">
        <v>98</v>
      </c>
      <c r="K4418" s="417">
        <v>125</v>
      </c>
      <c r="L4418" s="417">
        <v>62200</v>
      </c>
      <c r="M4418" s="410" t="s">
        <v>115</v>
      </c>
      <c r="N4418" s="410">
        <v>7</v>
      </c>
      <c r="O4418" s="85"/>
      <c r="P4418" s="85"/>
      <c r="Q4418" s="85"/>
      <c r="R4418" s="85"/>
      <c r="S4418" s="85" t="s">
        <v>1768</v>
      </c>
    </row>
    <row r="4419" spans="1:19" ht="14.5" customHeight="1">
      <c r="A4419" s="82" t="str">
        <f t="shared" si="69"/>
        <v>D0005</v>
      </c>
      <c r="B4419" s="410" t="s">
        <v>7704</v>
      </c>
      <c r="C4419" s="410" t="s">
        <v>7711</v>
      </c>
      <c r="D4419" s="410" t="s">
        <v>7680</v>
      </c>
      <c r="E4419" s="410" t="s">
        <v>7712</v>
      </c>
      <c r="F4419" s="410" t="s">
        <v>7713</v>
      </c>
      <c r="G4419" s="416">
        <v>45748</v>
      </c>
      <c r="H4419" s="410" t="s">
        <v>606</v>
      </c>
      <c r="I4419" s="417">
        <v>387</v>
      </c>
      <c r="J4419" s="417">
        <v>98</v>
      </c>
      <c r="K4419" s="417">
        <v>125</v>
      </c>
      <c r="L4419" s="417">
        <v>62200</v>
      </c>
      <c r="M4419" s="410" t="s">
        <v>115</v>
      </c>
      <c r="N4419" s="410">
        <v>7</v>
      </c>
      <c r="O4419" s="85"/>
      <c r="P4419" s="85"/>
      <c r="Q4419" s="85"/>
      <c r="R4419" s="85"/>
      <c r="S4419" s="85" t="s">
        <v>1768</v>
      </c>
    </row>
    <row r="4420" spans="1:19" ht="14.5" customHeight="1">
      <c r="A4420" s="82" t="str">
        <f t="shared" si="69"/>
        <v>D0005</v>
      </c>
      <c r="B4420" s="410" t="s">
        <v>7704</v>
      </c>
      <c r="C4420" s="410" t="s">
        <v>7714</v>
      </c>
      <c r="D4420" s="410" t="s">
        <v>7680</v>
      </c>
      <c r="E4420" s="410" t="s">
        <v>7715</v>
      </c>
      <c r="F4420" s="410" t="s">
        <v>7716</v>
      </c>
      <c r="G4420" s="416">
        <v>45748</v>
      </c>
      <c r="H4420" s="410" t="s">
        <v>606</v>
      </c>
      <c r="I4420" s="417">
        <v>367</v>
      </c>
      <c r="J4420" s="417">
        <v>78</v>
      </c>
      <c r="K4420" s="417">
        <v>141</v>
      </c>
      <c r="L4420" s="417">
        <v>62200</v>
      </c>
      <c r="M4420" s="410" t="s">
        <v>115</v>
      </c>
      <c r="N4420" s="410">
        <v>7</v>
      </c>
      <c r="O4420" s="85"/>
      <c r="P4420" s="85"/>
      <c r="Q4420" s="85"/>
      <c r="R4420" s="85"/>
      <c r="S4420" s="85" t="s">
        <v>1768</v>
      </c>
    </row>
    <row r="4421" spans="1:19" ht="14.5" customHeight="1">
      <c r="A4421" s="103" t="str">
        <f t="shared" si="69"/>
        <v>D0005</v>
      </c>
      <c r="B4421" s="414" t="s">
        <v>7704</v>
      </c>
      <c r="C4421" s="414" t="s">
        <v>7705</v>
      </c>
      <c r="D4421" s="414" t="s">
        <v>7680</v>
      </c>
      <c r="E4421" s="414" t="s">
        <v>7706</v>
      </c>
      <c r="F4421" s="414" t="s">
        <v>7707</v>
      </c>
      <c r="G4421" s="418">
        <v>45748</v>
      </c>
      <c r="H4421" s="414" t="s">
        <v>606</v>
      </c>
      <c r="I4421" s="419">
        <v>141</v>
      </c>
      <c r="J4421" s="419">
        <v>367</v>
      </c>
      <c r="K4421" s="419">
        <v>78</v>
      </c>
      <c r="L4421" s="419">
        <v>62200</v>
      </c>
      <c r="M4421" s="414" t="s">
        <v>115</v>
      </c>
      <c r="N4421" s="414">
        <v>7</v>
      </c>
      <c r="O4421" s="103"/>
      <c r="P4421" s="103"/>
      <c r="Q4421" s="103"/>
      <c r="R4421" s="103"/>
      <c r="S4421" s="103" t="s">
        <v>1768</v>
      </c>
    </row>
    <row r="4422" spans="1:19" ht="14.5" customHeight="1">
      <c r="A4422" s="103" t="str">
        <f t="shared" si="69"/>
        <v>D0005</v>
      </c>
      <c r="B4422" s="414" t="s">
        <v>7704</v>
      </c>
      <c r="C4422" s="414" t="s">
        <v>7708</v>
      </c>
      <c r="D4422" s="414" t="s">
        <v>7680</v>
      </c>
      <c r="E4422" s="414" t="s">
        <v>7709</v>
      </c>
      <c r="F4422" s="414" t="s">
        <v>7710</v>
      </c>
      <c r="G4422" s="418">
        <v>45748</v>
      </c>
      <c r="H4422" s="414" t="s">
        <v>606</v>
      </c>
      <c r="I4422" s="419">
        <v>125</v>
      </c>
      <c r="J4422" s="419">
        <v>387</v>
      </c>
      <c r="K4422" s="419">
        <v>98</v>
      </c>
      <c r="L4422" s="419">
        <v>62200</v>
      </c>
      <c r="M4422" s="414" t="s">
        <v>115</v>
      </c>
      <c r="N4422" s="414">
        <v>7</v>
      </c>
      <c r="O4422" s="103"/>
      <c r="P4422" s="103"/>
      <c r="Q4422" s="103"/>
      <c r="R4422" s="103"/>
      <c r="S4422" s="103" t="s">
        <v>1768</v>
      </c>
    </row>
    <row r="4423" spans="1:19" ht="14.5" customHeight="1">
      <c r="A4423" s="103" t="str">
        <f t="shared" si="69"/>
        <v>D0005</v>
      </c>
      <c r="B4423" s="414" t="s">
        <v>7704</v>
      </c>
      <c r="C4423" s="414" t="s">
        <v>7711</v>
      </c>
      <c r="D4423" s="414" t="s">
        <v>7680</v>
      </c>
      <c r="E4423" s="414" t="s">
        <v>7712</v>
      </c>
      <c r="F4423" s="414" t="s">
        <v>7713</v>
      </c>
      <c r="G4423" s="418">
        <v>45748</v>
      </c>
      <c r="H4423" s="414" t="s">
        <v>606</v>
      </c>
      <c r="I4423" s="419">
        <v>125</v>
      </c>
      <c r="J4423" s="419">
        <v>387</v>
      </c>
      <c r="K4423" s="419">
        <v>98</v>
      </c>
      <c r="L4423" s="419">
        <v>62200</v>
      </c>
      <c r="M4423" s="414" t="s">
        <v>115</v>
      </c>
      <c r="N4423" s="414">
        <v>7</v>
      </c>
      <c r="O4423" s="103"/>
      <c r="P4423" s="103"/>
      <c r="Q4423" s="103"/>
      <c r="R4423" s="103"/>
      <c r="S4423" s="103" t="s">
        <v>1768</v>
      </c>
    </row>
    <row r="4424" spans="1:19" ht="14.5" customHeight="1">
      <c r="A4424" s="103" t="str">
        <f t="shared" si="69"/>
        <v>D0005</v>
      </c>
      <c r="B4424" s="414" t="s">
        <v>7704</v>
      </c>
      <c r="C4424" s="414" t="s">
        <v>7714</v>
      </c>
      <c r="D4424" s="414" t="s">
        <v>7680</v>
      </c>
      <c r="E4424" s="414" t="s">
        <v>7715</v>
      </c>
      <c r="F4424" s="414" t="s">
        <v>7716</v>
      </c>
      <c r="G4424" s="418">
        <v>45748</v>
      </c>
      <c r="H4424" s="414" t="s">
        <v>606</v>
      </c>
      <c r="I4424" s="419">
        <v>141</v>
      </c>
      <c r="J4424" s="419">
        <v>367</v>
      </c>
      <c r="K4424" s="419">
        <v>78</v>
      </c>
      <c r="L4424" s="419">
        <v>62200</v>
      </c>
      <c r="M4424" s="414" t="s">
        <v>115</v>
      </c>
      <c r="N4424" s="414">
        <v>7</v>
      </c>
      <c r="O4424" s="103"/>
      <c r="P4424" s="103"/>
      <c r="Q4424" s="103"/>
      <c r="R4424" s="103"/>
      <c r="S4424" s="103" t="s">
        <v>1768</v>
      </c>
    </row>
    <row r="4425" spans="1:19" ht="14.5" customHeight="1">
      <c r="A4425" s="82" t="str">
        <f t="shared" si="69"/>
        <v>D0007</v>
      </c>
      <c r="B4425" s="410" t="s">
        <v>7717</v>
      </c>
      <c r="C4425" s="410" t="s">
        <v>7718</v>
      </c>
      <c r="D4425" s="410" t="s">
        <v>7680</v>
      </c>
      <c r="E4425" s="410" t="s">
        <v>7719</v>
      </c>
      <c r="F4425" s="410" t="s">
        <v>7720</v>
      </c>
      <c r="G4425" s="416">
        <v>45017</v>
      </c>
      <c r="H4425" s="410" t="s">
        <v>606</v>
      </c>
      <c r="I4425" s="417">
        <v>316</v>
      </c>
      <c r="J4425" s="417">
        <v>98</v>
      </c>
      <c r="K4425" s="417">
        <v>140</v>
      </c>
      <c r="L4425" s="417">
        <v>62200</v>
      </c>
      <c r="M4425" s="410" t="s">
        <v>115</v>
      </c>
      <c r="N4425" s="410">
        <v>7</v>
      </c>
      <c r="O4425" s="85"/>
      <c r="P4425" s="85"/>
      <c r="Q4425" s="85"/>
      <c r="R4425" s="85"/>
      <c r="S4425" s="85" t="s">
        <v>1768</v>
      </c>
    </row>
    <row r="4426" spans="1:19" ht="14.5" customHeight="1">
      <c r="A4426" s="82" t="str">
        <f t="shared" si="69"/>
        <v>D0007</v>
      </c>
      <c r="B4426" s="410" t="s">
        <v>7717</v>
      </c>
      <c r="C4426" s="410" t="s">
        <v>7721</v>
      </c>
      <c r="D4426" s="410" t="s">
        <v>7680</v>
      </c>
      <c r="E4426" s="410" t="s">
        <v>7722</v>
      </c>
      <c r="F4426" s="410" t="s">
        <v>7723</v>
      </c>
      <c r="G4426" s="416">
        <v>45017</v>
      </c>
      <c r="H4426" s="410" t="s">
        <v>606</v>
      </c>
      <c r="I4426" s="417">
        <v>317</v>
      </c>
      <c r="J4426" s="417">
        <v>98</v>
      </c>
      <c r="K4426" s="417">
        <v>140</v>
      </c>
      <c r="L4426" s="417">
        <v>62200</v>
      </c>
      <c r="M4426" s="410" t="s">
        <v>115</v>
      </c>
      <c r="N4426" s="410">
        <v>7</v>
      </c>
      <c r="O4426" s="85"/>
      <c r="P4426" s="85"/>
      <c r="Q4426" s="85"/>
      <c r="R4426" s="85"/>
      <c r="S4426" s="85" t="s">
        <v>1768</v>
      </c>
    </row>
    <row r="4427" spans="1:19" ht="14.5" customHeight="1">
      <c r="A4427" s="82" t="str">
        <f t="shared" si="69"/>
        <v>D0007</v>
      </c>
      <c r="B4427" s="410" t="s">
        <v>7717</v>
      </c>
      <c r="C4427" s="410" t="s">
        <v>7724</v>
      </c>
      <c r="D4427" s="410" t="s">
        <v>7680</v>
      </c>
      <c r="E4427" s="410" t="s">
        <v>7725</v>
      </c>
      <c r="F4427" s="410" t="s">
        <v>7726</v>
      </c>
      <c r="G4427" s="416">
        <v>45017</v>
      </c>
      <c r="H4427" s="410" t="s">
        <v>606</v>
      </c>
      <c r="I4427" s="417">
        <v>317</v>
      </c>
      <c r="J4427" s="417">
        <v>98</v>
      </c>
      <c r="K4427" s="417">
        <v>140</v>
      </c>
      <c r="L4427" s="417">
        <v>62200</v>
      </c>
      <c r="M4427" s="410" t="s">
        <v>115</v>
      </c>
      <c r="N4427" s="410">
        <v>7</v>
      </c>
      <c r="O4427" s="85"/>
      <c r="P4427" s="85"/>
      <c r="Q4427" s="85"/>
      <c r="R4427" s="85"/>
      <c r="S4427" s="85" t="s">
        <v>1768</v>
      </c>
    </row>
    <row r="4428" spans="1:19" ht="14.5" customHeight="1">
      <c r="A4428" s="82" t="str">
        <f t="shared" si="69"/>
        <v>D0007</v>
      </c>
      <c r="B4428" s="410" t="s">
        <v>7717</v>
      </c>
      <c r="C4428" s="410" t="s">
        <v>7727</v>
      </c>
      <c r="D4428" s="410" t="s">
        <v>7680</v>
      </c>
      <c r="E4428" s="410" t="s">
        <v>7728</v>
      </c>
      <c r="F4428" s="410" t="s">
        <v>7729</v>
      </c>
      <c r="G4428" s="416">
        <v>45017</v>
      </c>
      <c r="H4428" s="410" t="s">
        <v>606</v>
      </c>
      <c r="I4428" s="417">
        <v>316</v>
      </c>
      <c r="J4428" s="417">
        <v>98</v>
      </c>
      <c r="K4428" s="417">
        <v>140</v>
      </c>
      <c r="L4428" s="417">
        <v>62200</v>
      </c>
      <c r="M4428" s="410" t="s">
        <v>115</v>
      </c>
      <c r="N4428" s="410">
        <v>7</v>
      </c>
      <c r="O4428" s="85"/>
      <c r="P4428" s="85"/>
      <c r="Q4428" s="85"/>
      <c r="R4428" s="85"/>
      <c r="S4428" s="85" t="s">
        <v>1768</v>
      </c>
    </row>
    <row r="4429" spans="1:19" ht="14.5" customHeight="1">
      <c r="A4429" s="103" t="str">
        <f t="shared" si="69"/>
        <v>D0007</v>
      </c>
      <c r="B4429" s="414" t="s">
        <v>7717</v>
      </c>
      <c r="C4429" s="414" t="s">
        <v>7718</v>
      </c>
      <c r="D4429" s="414" t="s">
        <v>7680</v>
      </c>
      <c r="E4429" s="414" t="s">
        <v>7719</v>
      </c>
      <c r="F4429" s="414" t="s">
        <v>7720</v>
      </c>
      <c r="G4429" s="418">
        <v>45017</v>
      </c>
      <c r="H4429" s="414" t="s">
        <v>606</v>
      </c>
      <c r="I4429" s="419">
        <v>140</v>
      </c>
      <c r="J4429" s="419">
        <v>316</v>
      </c>
      <c r="K4429" s="419">
        <v>98</v>
      </c>
      <c r="L4429" s="419">
        <v>62200</v>
      </c>
      <c r="M4429" s="414" t="s">
        <v>115</v>
      </c>
      <c r="N4429" s="414">
        <v>7</v>
      </c>
      <c r="O4429" s="103"/>
      <c r="P4429" s="103"/>
      <c r="Q4429" s="103"/>
      <c r="R4429" s="103"/>
      <c r="S4429" s="103" t="s">
        <v>1768</v>
      </c>
    </row>
    <row r="4430" spans="1:19" ht="14.5" customHeight="1">
      <c r="A4430" s="103" t="str">
        <f t="shared" si="69"/>
        <v>D0007</v>
      </c>
      <c r="B4430" s="414" t="s">
        <v>7717</v>
      </c>
      <c r="C4430" s="414" t="s">
        <v>7721</v>
      </c>
      <c r="D4430" s="414" t="s">
        <v>7680</v>
      </c>
      <c r="E4430" s="414" t="s">
        <v>7722</v>
      </c>
      <c r="F4430" s="414" t="s">
        <v>7723</v>
      </c>
      <c r="G4430" s="418">
        <v>45017</v>
      </c>
      <c r="H4430" s="414" t="s">
        <v>606</v>
      </c>
      <c r="I4430" s="419">
        <v>140</v>
      </c>
      <c r="J4430" s="419">
        <v>317</v>
      </c>
      <c r="K4430" s="419">
        <v>98</v>
      </c>
      <c r="L4430" s="419">
        <v>62200</v>
      </c>
      <c r="M4430" s="414" t="s">
        <v>115</v>
      </c>
      <c r="N4430" s="414">
        <v>7</v>
      </c>
      <c r="O4430" s="103"/>
      <c r="P4430" s="103"/>
      <c r="Q4430" s="103"/>
      <c r="R4430" s="103"/>
      <c r="S4430" s="103" t="s">
        <v>1768</v>
      </c>
    </row>
    <row r="4431" spans="1:19" ht="14.5" customHeight="1">
      <c r="A4431" s="103" t="str">
        <f t="shared" si="69"/>
        <v>D0007</v>
      </c>
      <c r="B4431" s="414" t="s">
        <v>7717</v>
      </c>
      <c r="C4431" s="414" t="s">
        <v>7724</v>
      </c>
      <c r="D4431" s="414" t="s">
        <v>7680</v>
      </c>
      <c r="E4431" s="414" t="s">
        <v>7725</v>
      </c>
      <c r="F4431" s="414" t="s">
        <v>7726</v>
      </c>
      <c r="G4431" s="418">
        <v>45017</v>
      </c>
      <c r="H4431" s="414" t="s">
        <v>606</v>
      </c>
      <c r="I4431" s="419">
        <v>140</v>
      </c>
      <c r="J4431" s="419">
        <v>317</v>
      </c>
      <c r="K4431" s="419">
        <v>98</v>
      </c>
      <c r="L4431" s="419">
        <v>62200</v>
      </c>
      <c r="M4431" s="414" t="s">
        <v>115</v>
      </c>
      <c r="N4431" s="414">
        <v>7</v>
      </c>
      <c r="O4431" s="103"/>
      <c r="P4431" s="103"/>
      <c r="Q4431" s="103"/>
      <c r="R4431" s="103"/>
      <c r="S4431" s="103" t="s">
        <v>1768</v>
      </c>
    </row>
    <row r="4432" spans="1:19" ht="14.5" customHeight="1">
      <c r="A4432" s="103" t="str">
        <f t="shared" si="69"/>
        <v>D0007</v>
      </c>
      <c r="B4432" s="414" t="s">
        <v>7717</v>
      </c>
      <c r="C4432" s="414" t="s">
        <v>7727</v>
      </c>
      <c r="D4432" s="414" t="s">
        <v>7680</v>
      </c>
      <c r="E4432" s="414" t="s">
        <v>7728</v>
      </c>
      <c r="F4432" s="414" t="s">
        <v>7729</v>
      </c>
      <c r="G4432" s="418">
        <v>45017</v>
      </c>
      <c r="H4432" s="414" t="s">
        <v>606</v>
      </c>
      <c r="I4432" s="419">
        <v>140</v>
      </c>
      <c r="J4432" s="419">
        <v>316</v>
      </c>
      <c r="K4432" s="419">
        <v>98</v>
      </c>
      <c r="L4432" s="419">
        <v>62200</v>
      </c>
      <c r="M4432" s="414" t="s">
        <v>115</v>
      </c>
      <c r="N4432" s="414">
        <v>7</v>
      </c>
      <c r="O4432" s="103"/>
      <c r="P4432" s="103"/>
      <c r="Q4432" s="103"/>
      <c r="R4432" s="103"/>
      <c r="S4432" s="103" t="s">
        <v>1768</v>
      </c>
    </row>
    <row r="4433" spans="1:19" ht="14.5" customHeight="1">
      <c r="A4433" s="82" t="str">
        <f t="shared" si="69"/>
        <v>D0009</v>
      </c>
      <c r="B4433" s="410" t="s">
        <v>7730</v>
      </c>
      <c r="C4433" s="410" t="s">
        <v>7731</v>
      </c>
      <c r="D4433" s="410" t="s">
        <v>7732</v>
      </c>
      <c r="E4433" s="410" t="s">
        <v>7733</v>
      </c>
      <c r="F4433" s="410" t="s">
        <v>7734</v>
      </c>
      <c r="G4433" s="416">
        <v>39921</v>
      </c>
      <c r="H4433" s="410" t="s">
        <v>1777</v>
      </c>
      <c r="I4433" s="417">
        <v>297.39999999999998</v>
      </c>
      <c r="J4433" s="417">
        <v>98</v>
      </c>
      <c r="K4433" s="417">
        <v>140</v>
      </c>
      <c r="L4433" s="417">
        <v>26500</v>
      </c>
      <c r="M4433" s="410" t="s">
        <v>115</v>
      </c>
      <c r="N4433" s="410" t="s">
        <v>116</v>
      </c>
      <c r="O4433" s="85"/>
      <c r="P4433" s="85"/>
      <c r="Q4433" s="85"/>
      <c r="R4433" s="85"/>
      <c r="S4433" s="85" t="s">
        <v>1768</v>
      </c>
    </row>
    <row r="4434" spans="1:19" ht="14.5" customHeight="1">
      <c r="A4434" s="82" t="str">
        <f t="shared" si="69"/>
        <v>D0009</v>
      </c>
      <c r="B4434" s="410" t="s">
        <v>7730</v>
      </c>
      <c r="C4434" s="410" t="s">
        <v>7735</v>
      </c>
      <c r="D4434" s="410" t="s">
        <v>7680</v>
      </c>
      <c r="E4434" s="410" t="s">
        <v>7736</v>
      </c>
      <c r="F4434" s="410" t="s">
        <v>7737</v>
      </c>
      <c r="G4434" s="416">
        <v>45778</v>
      </c>
      <c r="H4434" s="410" t="s">
        <v>606</v>
      </c>
      <c r="I4434" s="417">
        <v>297.39999999999998</v>
      </c>
      <c r="J4434" s="417">
        <v>98</v>
      </c>
      <c r="K4434" s="417">
        <v>140</v>
      </c>
      <c r="L4434" s="417">
        <v>26500</v>
      </c>
      <c r="M4434" s="410" t="s">
        <v>115</v>
      </c>
      <c r="N4434" s="410" t="s">
        <v>116</v>
      </c>
      <c r="O4434" s="85"/>
      <c r="P4434" s="85"/>
      <c r="Q4434" s="85"/>
      <c r="R4434" s="85"/>
      <c r="S4434" s="85" t="s">
        <v>1768</v>
      </c>
    </row>
    <row r="4435" spans="1:19" ht="14.5" customHeight="1">
      <c r="A4435" s="82" t="str">
        <f t="shared" si="69"/>
        <v>D0009</v>
      </c>
      <c r="B4435" s="410" t="s">
        <v>7730</v>
      </c>
      <c r="C4435" s="410" t="s">
        <v>7738</v>
      </c>
      <c r="D4435" s="410" t="s">
        <v>7680</v>
      </c>
      <c r="E4435" s="410" t="s">
        <v>7739</v>
      </c>
      <c r="F4435" s="410" t="s">
        <v>7740</v>
      </c>
      <c r="G4435" s="416">
        <v>47245</v>
      </c>
      <c r="H4435" s="410" t="s">
        <v>606</v>
      </c>
      <c r="I4435" s="417">
        <v>298</v>
      </c>
      <c r="J4435" s="417">
        <v>98</v>
      </c>
      <c r="K4435" s="417">
        <v>140</v>
      </c>
      <c r="L4435" s="417">
        <v>26500</v>
      </c>
      <c r="M4435" s="410" t="s">
        <v>115</v>
      </c>
      <c r="N4435" s="410" t="s">
        <v>116</v>
      </c>
      <c r="O4435" s="85"/>
      <c r="P4435" s="85"/>
      <c r="Q4435" s="85"/>
      <c r="R4435" s="85"/>
      <c r="S4435" s="85" t="s">
        <v>1768</v>
      </c>
    </row>
    <row r="4436" spans="1:19" ht="14.5" customHeight="1">
      <c r="A4436" s="103" t="str">
        <f t="shared" si="69"/>
        <v>D0009</v>
      </c>
      <c r="B4436" s="414" t="s">
        <v>7730</v>
      </c>
      <c r="C4436" s="414" t="s">
        <v>7731</v>
      </c>
      <c r="D4436" s="414" t="s">
        <v>7732</v>
      </c>
      <c r="E4436" s="414" t="s">
        <v>7733</v>
      </c>
      <c r="F4436" s="414" t="s">
        <v>7734</v>
      </c>
      <c r="G4436" s="418">
        <v>39921</v>
      </c>
      <c r="H4436" s="414" t="s">
        <v>1777</v>
      </c>
      <c r="I4436" s="419">
        <v>140</v>
      </c>
      <c r="J4436" s="419">
        <v>297.39999999999998</v>
      </c>
      <c r="K4436" s="419">
        <v>98</v>
      </c>
      <c r="L4436" s="419">
        <v>26500</v>
      </c>
      <c r="M4436" s="414" t="s">
        <v>115</v>
      </c>
      <c r="N4436" s="414" t="s">
        <v>116</v>
      </c>
      <c r="O4436" s="103"/>
      <c r="P4436" s="103"/>
      <c r="Q4436" s="103"/>
      <c r="R4436" s="103"/>
      <c r="S4436" s="103" t="s">
        <v>1768</v>
      </c>
    </row>
    <row r="4437" spans="1:19" ht="14.5" customHeight="1">
      <c r="A4437" s="103" t="str">
        <f t="shared" si="69"/>
        <v>D0009</v>
      </c>
      <c r="B4437" s="414" t="s">
        <v>7730</v>
      </c>
      <c r="C4437" s="414" t="s">
        <v>7735</v>
      </c>
      <c r="D4437" s="414" t="s">
        <v>7680</v>
      </c>
      <c r="E4437" s="414" t="s">
        <v>7736</v>
      </c>
      <c r="F4437" s="414" t="s">
        <v>7737</v>
      </c>
      <c r="G4437" s="418">
        <v>45778</v>
      </c>
      <c r="H4437" s="414" t="s">
        <v>606</v>
      </c>
      <c r="I4437" s="419">
        <v>140</v>
      </c>
      <c r="J4437" s="419">
        <v>297.39999999999998</v>
      </c>
      <c r="K4437" s="419">
        <v>98</v>
      </c>
      <c r="L4437" s="419">
        <v>26500</v>
      </c>
      <c r="M4437" s="414" t="s">
        <v>115</v>
      </c>
      <c r="N4437" s="414" t="s">
        <v>116</v>
      </c>
      <c r="O4437" s="103"/>
      <c r="P4437" s="103"/>
      <c r="Q4437" s="103"/>
      <c r="R4437" s="103"/>
      <c r="S4437" s="103" t="s">
        <v>1768</v>
      </c>
    </row>
    <row r="4438" spans="1:19" ht="14.5" customHeight="1">
      <c r="A4438" s="103" t="str">
        <f t="shared" si="69"/>
        <v>D0009</v>
      </c>
      <c r="B4438" s="414" t="s">
        <v>7730</v>
      </c>
      <c r="C4438" s="414" t="s">
        <v>7738</v>
      </c>
      <c r="D4438" s="414" t="s">
        <v>7680</v>
      </c>
      <c r="E4438" s="414" t="s">
        <v>7739</v>
      </c>
      <c r="F4438" s="414" t="s">
        <v>7740</v>
      </c>
      <c r="G4438" s="418">
        <v>47245</v>
      </c>
      <c r="H4438" s="414" t="s">
        <v>606</v>
      </c>
      <c r="I4438" s="419">
        <v>140</v>
      </c>
      <c r="J4438" s="419">
        <v>298</v>
      </c>
      <c r="K4438" s="419">
        <v>98</v>
      </c>
      <c r="L4438" s="419">
        <v>26500</v>
      </c>
      <c r="M4438" s="414" t="s">
        <v>115</v>
      </c>
      <c r="N4438" s="414" t="s">
        <v>116</v>
      </c>
      <c r="O4438" s="103"/>
      <c r="P4438" s="103"/>
      <c r="Q4438" s="103"/>
      <c r="R4438" s="103"/>
      <c r="S4438" s="103" t="s">
        <v>1768</v>
      </c>
    </row>
    <row r="4439" spans="1:19" ht="14.5" customHeight="1">
      <c r="A4439" s="82" t="str">
        <f t="shared" si="69"/>
        <v>D0010</v>
      </c>
      <c r="B4439" s="410" t="s">
        <v>7741</v>
      </c>
      <c r="C4439" s="410" t="s">
        <v>7742</v>
      </c>
      <c r="D4439" s="410" t="s">
        <v>7680</v>
      </c>
      <c r="E4439" s="410" t="s">
        <v>7743</v>
      </c>
      <c r="F4439" s="410" t="s">
        <v>7744</v>
      </c>
      <c r="G4439" s="416">
        <v>46204</v>
      </c>
      <c r="H4439" s="410" t="s">
        <v>606</v>
      </c>
      <c r="I4439" s="417">
        <v>27</v>
      </c>
      <c r="J4439" s="417">
        <v>13</v>
      </c>
      <c r="K4439" s="417">
        <v>14</v>
      </c>
      <c r="L4439" s="417">
        <v>40</v>
      </c>
      <c r="M4439" s="410" t="s">
        <v>1838</v>
      </c>
      <c r="N4439" s="410" t="s">
        <v>116</v>
      </c>
      <c r="O4439" s="85"/>
      <c r="P4439" s="85"/>
      <c r="Q4439" s="85"/>
      <c r="R4439" s="85"/>
      <c r="S4439" s="85" t="s">
        <v>1768</v>
      </c>
    </row>
    <row r="4440" spans="1:19" ht="14.5" customHeight="1">
      <c r="A4440" s="103" t="str">
        <f t="shared" si="69"/>
        <v>D0010</v>
      </c>
      <c r="B4440" s="414" t="s">
        <v>7741</v>
      </c>
      <c r="C4440" s="414" t="s">
        <v>7742</v>
      </c>
      <c r="D4440" s="414" t="s">
        <v>7680</v>
      </c>
      <c r="E4440" s="414" t="s">
        <v>7743</v>
      </c>
      <c r="F4440" s="414" t="s">
        <v>7744</v>
      </c>
      <c r="G4440" s="418">
        <v>46204</v>
      </c>
      <c r="H4440" s="414" t="s">
        <v>606</v>
      </c>
      <c r="I4440" s="419">
        <v>14</v>
      </c>
      <c r="J4440" s="419">
        <v>27</v>
      </c>
      <c r="K4440" s="419">
        <v>13</v>
      </c>
      <c r="L4440" s="419">
        <v>40</v>
      </c>
      <c r="M4440" s="414" t="s">
        <v>1838</v>
      </c>
      <c r="N4440" s="414" t="s">
        <v>116</v>
      </c>
      <c r="O4440" s="103"/>
      <c r="P4440" s="103"/>
      <c r="Q4440" s="103"/>
      <c r="R4440" s="103"/>
      <c r="S4440" s="103" t="s">
        <v>1768</v>
      </c>
    </row>
    <row r="4441" spans="1:19" ht="14.5" customHeight="1">
      <c r="A4441" s="82" t="str">
        <f t="shared" si="69"/>
        <v>D0011</v>
      </c>
      <c r="B4441" s="410" t="s">
        <v>1385</v>
      </c>
      <c r="C4441" s="410" t="s">
        <v>7745</v>
      </c>
      <c r="D4441" s="410" t="s">
        <v>7680</v>
      </c>
      <c r="E4441" s="410" t="s">
        <v>7746</v>
      </c>
      <c r="F4441" s="410" t="s">
        <v>7747</v>
      </c>
      <c r="G4441" s="416">
        <v>45017</v>
      </c>
      <c r="H4441" s="410" t="s">
        <v>606</v>
      </c>
      <c r="I4441" s="417">
        <v>175</v>
      </c>
      <c r="J4441" s="417">
        <v>98</v>
      </c>
      <c r="K4441" s="417">
        <v>82</v>
      </c>
      <c r="L4441" s="417">
        <v>8600</v>
      </c>
      <c r="M4441" s="410" t="s">
        <v>115</v>
      </c>
      <c r="N4441" s="410">
        <v>7</v>
      </c>
      <c r="O4441" s="85"/>
      <c r="P4441" s="85"/>
      <c r="Q4441" s="85"/>
      <c r="R4441" s="85"/>
      <c r="S4441" s="85" t="s">
        <v>1768</v>
      </c>
    </row>
    <row r="4442" spans="1:19" ht="14.5" customHeight="1">
      <c r="A4442" s="82" t="str">
        <f t="shared" si="69"/>
        <v>D0011</v>
      </c>
      <c r="B4442" s="410" t="s">
        <v>1385</v>
      </c>
      <c r="C4442" s="410" t="s">
        <v>7748</v>
      </c>
      <c r="D4442" s="410" t="s">
        <v>7680</v>
      </c>
      <c r="E4442" s="410" t="s">
        <v>7749</v>
      </c>
      <c r="F4442" s="410" t="s">
        <v>7750</v>
      </c>
      <c r="G4442" s="416">
        <v>45017</v>
      </c>
      <c r="H4442" s="410" t="s">
        <v>606</v>
      </c>
      <c r="I4442" s="417">
        <v>175</v>
      </c>
      <c r="J4442" s="417">
        <v>98</v>
      </c>
      <c r="K4442" s="417">
        <v>82</v>
      </c>
      <c r="L4442" s="417">
        <v>8600</v>
      </c>
      <c r="M4442" s="410" t="s">
        <v>115</v>
      </c>
      <c r="N4442" s="410">
        <v>7</v>
      </c>
      <c r="O4442" s="85"/>
      <c r="P4442" s="85"/>
      <c r="Q4442" s="85"/>
      <c r="R4442" s="85"/>
      <c r="S4442" s="85" t="s">
        <v>1768</v>
      </c>
    </row>
    <row r="4443" spans="1:19" ht="14.5" customHeight="1">
      <c r="A4443" s="103" t="str">
        <f t="shared" si="69"/>
        <v>D0011</v>
      </c>
      <c r="B4443" s="414" t="s">
        <v>1385</v>
      </c>
      <c r="C4443" s="414" t="s">
        <v>7745</v>
      </c>
      <c r="D4443" s="414" t="s">
        <v>7680</v>
      </c>
      <c r="E4443" s="414" t="s">
        <v>7746</v>
      </c>
      <c r="F4443" s="414" t="s">
        <v>7747</v>
      </c>
      <c r="G4443" s="418">
        <v>45017</v>
      </c>
      <c r="H4443" s="414" t="s">
        <v>606</v>
      </c>
      <c r="I4443" s="419">
        <v>82</v>
      </c>
      <c r="J4443" s="419">
        <v>175</v>
      </c>
      <c r="K4443" s="419">
        <v>98</v>
      </c>
      <c r="L4443" s="419">
        <v>8600</v>
      </c>
      <c r="M4443" s="414" t="s">
        <v>115</v>
      </c>
      <c r="N4443" s="414">
        <v>7</v>
      </c>
      <c r="O4443" s="103"/>
      <c r="P4443" s="103"/>
      <c r="Q4443" s="103"/>
      <c r="R4443" s="103"/>
      <c r="S4443" s="103" t="s">
        <v>1768</v>
      </c>
    </row>
    <row r="4444" spans="1:19" ht="14.5" customHeight="1">
      <c r="A4444" s="103" t="str">
        <f t="shared" si="69"/>
        <v>D0011</v>
      </c>
      <c r="B4444" s="414" t="s">
        <v>1385</v>
      </c>
      <c r="C4444" s="414" t="s">
        <v>7748</v>
      </c>
      <c r="D4444" s="414" t="s">
        <v>7680</v>
      </c>
      <c r="E4444" s="414" t="s">
        <v>7749</v>
      </c>
      <c r="F4444" s="414" t="s">
        <v>7750</v>
      </c>
      <c r="G4444" s="418">
        <v>45017</v>
      </c>
      <c r="H4444" s="414" t="s">
        <v>606</v>
      </c>
      <c r="I4444" s="419">
        <v>82</v>
      </c>
      <c r="J4444" s="419">
        <v>175</v>
      </c>
      <c r="K4444" s="419">
        <v>98</v>
      </c>
      <c r="L4444" s="419">
        <v>8600</v>
      </c>
      <c r="M4444" s="414" t="s">
        <v>115</v>
      </c>
      <c r="N4444" s="414">
        <v>7</v>
      </c>
      <c r="O4444" s="103"/>
      <c r="P4444" s="103"/>
      <c r="Q4444" s="103"/>
      <c r="R4444" s="103"/>
      <c r="S4444" s="103" t="s">
        <v>1768</v>
      </c>
    </row>
    <row r="4445" spans="1:19" ht="14.5" customHeight="1">
      <c r="A4445" s="82" t="str">
        <f t="shared" si="69"/>
        <v>D0012</v>
      </c>
      <c r="B4445" s="410" t="s">
        <v>7751</v>
      </c>
      <c r="C4445" s="410" t="s">
        <v>7752</v>
      </c>
      <c r="D4445" s="410" t="s">
        <v>7680</v>
      </c>
      <c r="E4445" s="410" t="s">
        <v>7753</v>
      </c>
      <c r="F4445" s="410" t="s">
        <v>7754</v>
      </c>
      <c r="G4445" s="416">
        <v>46174</v>
      </c>
      <c r="H4445" s="410" t="s">
        <v>606</v>
      </c>
      <c r="I4445" s="417">
        <v>27</v>
      </c>
      <c r="J4445" s="417">
        <v>13</v>
      </c>
      <c r="K4445" s="417">
        <v>14</v>
      </c>
      <c r="L4445" s="417">
        <v>40</v>
      </c>
      <c r="M4445" s="410"/>
      <c r="N4445" s="410" t="s">
        <v>116</v>
      </c>
      <c r="O4445" s="85"/>
      <c r="P4445" s="85"/>
      <c r="Q4445" s="85"/>
      <c r="R4445" s="85"/>
      <c r="S4445" s="85" t="s">
        <v>1768</v>
      </c>
    </row>
    <row r="4446" spans="1:19" ht="14.5" customHeight="1">
      <c r="A4446" s="103" t="str">
        <f t="shared" si="69"/>
        <v>D0012</v>
      </c>
      <c r="B4446" s="414" t="s">
        <v>7751</v>
      </c>
      <c r="C4446" s="414" t="s">
        <v>7752</v>
      </c>
      <c r="D4446" s="414" t="s">
        <v>7680</v>
      </c>
      <c r="E4446" s="414" t="s">
        <v>7753</v>
      </c>
      <c r="F4446" s="414" t="s">
        <v>7754</v>
      </c>
      <c r="G4446" s="418">
        <v>46174</v>
      </c>
      <c r="H4446" s="414" t="s">
        <v>606</v>
      </c>
      <c r="I4446" s="419">
        <v>14</v>
      </c>
      <c r="J4446" s="419">
        <v>27</v>
      </c>
      <c r="K4446" s="419">
        <v>13</v>
      </c>
      <c r="L4446" s="419">
        <v>40</v>
      </c>
      <c r="M4446" s="414"/>
      <c r="N4446" s="414" t="s">
        <v>116</v>
      </c>
      <c r="O4446" s="103"/>
      <c r="P4446" s="103"/>
      <c r="Q4446" s="103"/>
      <c r="R4446" s="103"/>
      <c r="S4446" s="103" t="s">
        <v>1768</v>
      </c>
    </row>
    <row r="4447" spans="1:19" ht="14.5" customHeight="1">
      <c r="A4447" s="82" t="str">
        <f t="shared" si="69"/>
        <v>D0013</v>
      </c>
      <c r="B4447" s="410" t="s">
        <v>7755</v>
      </c>
      <c r="C4447" s="410" t="s">
        <v>7756</v>
      </c>
      <c r="D4447" s="410" t="s">
        <v>7680</v>
      </c>
      <c r="E4447" s="410" t="s">
        <v>7757</v>
      </c>
      <c r="F4447" s="410" t="s">
        <v>7758</v>
      </c>
      <c r="G4447" s="416">
        <v>46508</v>
      </c>
      <c r="H4447" s="410" t="s">
        <v>606</v>
      </c>
      <c r="I4447" s="417">
        <v>298</v>
      </c>
      <c r="J4447" s="417">
        <v>98</v>
      </c>
      <c r="K4447" s="417">
        <v>121</v>
      </c>
      <c r="L4447" s="417">
        <v>30500</v>
      </c>
      <c r="M4447" s="410" t="s">
        <v>115</v>
      </c>
      <c r="N4447" s="410">
        <v>7</v>
      </c>
      <c r="O4447" s="85"/>
      <c r="P4447" s="85"/>
      <c r="Q4447" s="85"/>
      <c r="R4447" s="85"/>
      <c r="S4447" s="85" t="s">
        <v>1768</v>
      </c>
    </row>
    <row r="4448" spans="1:19" ht="14.5" customHeight="1">
      <c r="A4448" s="82" t="str">
        <f t="shared" si="69"/>
        <v>D0013</v>
      </c>
      <c r="B4448" s="410" t="s">
        <v>7755</v>
      </c>
      <c r="C4448" s="410" t="s">
        <v>7759</v>
      </c>
      <c r="D4448" s="410" t="s">
        <v>7680</v>
      </c>
      <c r="E4448" s="410" t="s">
        <v>7760</v>
      </c>
      <c r="F4448" s="410" t="s">
        <v>7761</v>
      </c>
      <c r="G4448" s="416">
        <v>46508</v>
      </c>
      <c r="H4448" s="410" t="s">
        <v>606</v>
      </c>
      <c r="I4448" s="417">
        <v>298</v>
      </c>
      <c r="J4448" s="417">
        <v>98</v>
      </c>
      <c r="K4448" s="417">
        <v>141</v>
      </c>
      <c r="L4448" s="417">
        <v>30500</v>
      </c>
      <c r="M4448" s="410" t="s">
        <v>115</v>
      </c>
      <c r="N4448" s="410">
        <v>7</v>
      </c>
      <c r="O4448" s="85"/>
      <c r="P4448" s="85"/>
      <c r="Q4448" s="85"/>
      <c r="R4448" s="85"/>
      <c r="S4448" s="85" t="s">
        <v>1768</v>
      </c>
    </row>
    <row r="4449" spans="1:19" ht="14.5" customHeight="1">
      <c r="A4449" s="103" t="str">
        <f t="shared" si="69"/>
        <v>D0013</v>
      </c>
      <c r="B4449" s="414" t="s">
        <v>7755</v>
      </c>
      <c r="C4449" s="414" t="s">
        <v>7756</v>
      </c>
      <c r="D4449" s="414" t="s">
        <v>7680</v>
      </c>
      <c r="E4449" s="414" t="s">
        <v>7757</v>
      </c>
      <c r="F4449" s="414" t="s">
        <v>7758</v>
      </c>
      <c r="G4449" s="418">
        <v>46508</v>
      </c>
      <c r="H4449" s="414" t="s">
        <v>606</v>
      </c>
      <c r="I4449" s="419">
        <v>121</v>
      </c>
      <c r="J4449" s="419">
        <v>298</v>
      </c>
      <c r="K4449" s="419">
        <v>98</v>
      </c>
      <c r="L4449" s="419">
        <v>30500</v>
      </c>
      <c r="M4449" s="414" t="s">
        <v>115</v>
      </c>
      <c r="N4449" s="414">
        <v>7</v>
      </c>
      <c r="O4449" s="103"/>
      <c r="P4449" s="103"/>
      <c r="Q4449" s="103"/>
      <c r="R4449" s="103"/>
      <c r="S4449" s="103" t="s">
        <v>1768</v>
      </c>
    </row>
    <row r="4450" spans="1:19" ht="14.5" customHeight="1">
      <c r="A4450" s="103" t="str">
        <f t="shared" si="69"/>
        <v>D0013</v>
      </c>
      <c r="B4450" s="414" t="s">
        <v>7755</v>
      </c>
      <c r="C4450" s="414" t="s">
        <v>7759</v>
      </c>
      <c r="D4450" s="414" t="s">
        <v>7680</v>
      </c>
      <c r="E4450" s="414" t="s">
        <v>7760</v>
      </c>
      <c r="F4450" s="414" t="s">
        <v>7761</v>
      </c>
      <c r="G4450" s="418">
        <v>46508</v>
      </c>
      <c r="H4450" s="414" t="s">
        <v>606</v>
      </c>
      <c r="I4450" s="419">
        <v>141</v>
      </c>
      <c r="J4450" s="419">
        <v>298</v>
      </c>
      <c r="K4450" s="419">
        <v>98</v>
      </c>
      <c r="L4450" s="419">
        <v>30500</v>
      </c>
      <c r="M4450" s="414" t="s">
        <v>115</v>
      </c>
      <c r="N4450" s="414">
        <v>7</v>
      </c>
      <c r="O4450" s="103"/>
      <c r="P4450" s="103"/>
      <c r="Q4450" s="103"/>
      <c r="R4450" s="103"/>
      <c r="S4450" s="103" t="s">
        <v>1768</v>
      </c>
    </row>
    <row r="4451" spans="1:19" ht="14.5" customHeight="1">
      <c r="A4451" s="82" t="str">
        <f t="shared" si="69"/>
        <v>D0015</v>
      </c>
      <c r="B4451" s="410" t="s">
        <v>1388</v>
      </c>
      <c r="C4451" s="410" t="s">
        <v>7762</v>
      </c>
      <c r="D4451" s="410" t="s">
        <v>7680</v>
      </c>
      <c r="E4451" s="410" t="s">
        <v>7763</v>
      </c>
      <c r="F4451" s="410" t="s">
        <v>7764</v>
      </c>
      <c r="G4451" s="416">
        <v>46539</v>
      </c>
      <c r="H4451" s="410" t="s">
        <v>606</v>
      </c>
      <c r="I4451" s="417">
        <v>388</v>
      </c>
      <c r="J4451" s="417">
        <v>98</v>
      </c>
      <c r="K4451" s="417">
        <v>141</v>
      </c>
      <c r="L4451" s="417">
        <v>48800</v>
      </c>
      <c r="M4451" s="410" t="s">
        <v>115</v>
      </c>
      <c r="N4451" s="410">
        <v>7</v>
      </c>
      <c r="O4451" s="85"/>
      <c r="P4451" s="85"/>
      <c r="Q4451" s="85"/>
      <c r="R4451" s="85"/>
      <c r="S4451" s="85" t="s">
        <v>1768</v>
      </c>
    </row>
    <row r="4452" spans="1:19" ht="14.5" customHeight="1">
      <c r="A4452" s="82" t="str">
        <f t="shared" si="69"/>
        <v>D0015</v>
      </c>
      <c r="B4452" s="410" t="s">
        <v>1388</v>
      </c>
      <c r="C4452" s="410" t="s">
        <v>7765</v>
      </c>
      <c r="D4452" s="410" t="s">
        <v>7680</v>
      </c>
      <c r="E4452" s="410" t="s">
        <v>7766</v>
      </c>
      <c r="F4452" s="410" t="s">
        <v>7767</v>
      </c>
      <c r="G4452" s="416">
        <v>46478</v>
      </c>
      <c r="H4452" s="410" t="s">
        <v>606</v>
      </c>
      <c r="I4452" s="417">
        <v>388</v>
      </c>
      <c r="J4452" s="417">
        <v>98</v>
      </c>
      <c r="K4452" s="417">
        <v>121</v>
      </c>
      <c r="L4452" s="417">
        <v>53600</v>
      </c>
      <c r="M4452" s="410" t="s">
        <v>115</v>
      </c>
      <c r="N4452" s="410">
        <v>7</v>
      </c>
      <c r="O4452" s="85"/>
      <c r="P4452" s="85"/>
      <c r="Q4452" s="85"/>
      <c r="R4452" s="85"/>
      <c r="S4452" s="85" t="s">
        <v>1768</v>
      </c>
    </row>
    <row r="4453" spans="1:19" ht="14.5" customHeight="1">
      <c r="A4453" s="82" t="str">
        <f t="shared" si="69"/>
        <v>D0015</v>
      </c>
      <c r="B4453" s="410" t="s">
        <v>1388</v>
      </c>
      <c r="C4453" s="410" t="s">
        <v>7762</v>
      </c>
      <c r="D4453" s="410" t="s">
        <v>7680</v>
      </c>
      <c r="E4453" s="410" t="s">
        <v>7768</v>
      </c>
      <c r="F4453" s="410" t="s">
        <v>7769</v>
      </c>
      <c r="G4453" s="416">
        <v>46478</v>
      </c>
      <c r="H4453" s="410" t="s">
        <v>606</v>
      </c>
      <c r="I4453" s="417">
        <v>388</v>
      </c>
      <c r="J4453" s="417">
        <v>98</v>
      </c>
      <c r="K4453" s="417">
        <v>141</v>
      </c>
      <c r="L4453" s="417">
        <v>48800</v>
      </c>
      <c r="M4453" s="410" t="s">
        <v>115</v>
      </c>
      <c r="N4453" s="410">
        <v>7</v>
      </c>
      <c r="O4453" s="85"/>
      <c r="P4453" s="85"/>
      <c r="Q4453" s="85"/>
      <c r="R4453" s="85"/>
      <c r="S4453" s="85" t="s">
        <v>1768</v>
      </c>
    </row>
    <row r="4454" spans="1:19" ht="14.5" customHeight="1">
      <c r="A4454" s="103" t="str">
        <f t="shared" si="69"/>
        <v>D0015</v>
      </c>
      <c r="B4454" s="414" t="s">
        <v>1388</v>
      </c>
      <c r="C4454" s="414" t="s">
        <v>7762</v>
      </c>
      <c r="D4454" s="414" t="s">
        <v>7680</v>
      </c>
      <c r="E4454" s="414" t="s">
        <v>7763</v>
      </c>
      <c r="F4454" s="414" t="s">
        <v>7764</v>
      </c>
      <c r="G4454" s="418">
        <v>46539</v>
      </c>
      <c r="H4454" s="414" t="s">
        <v>606</v>
      </c>
      <c r="I4454" s="419">
        <v>141</v>
      </c>
      <c r="J4454" s="419">
        <v>388</v>
      </c>
      <c r="K4454" s="419">
        <v>98</v>
      </c>
      <c r="L4454" s="419">
        <v>48800</v>
      </c>
      <c r="M4454" s="414" t="s">
        <v>115</v>
      </c>
      <c r="N4454" s="414">
        <v>7</v>
      </c>
      <c r="O4454" s="103"/>
      <c r="P4454" s="103"/>
      <c r="Q4454" s="103"/>
      <c r="R4454" s="103"/>
      <c r="S4454" s="103" t="s">
        <v>1768</v>
      </c>
    </row>
    <row r="4455" spans="1:19" ht="14.5" customHeight="1">
      <c r="A4455" s="103" t="str">
        <f t="shared" si="69"/>
        <v>D0015</v>
      </c>
      <c r="B4455" s="414" t="s">
        <v>1388</v>
      </c>
      <c r="C4455" s="414" t="s">
        <v>7765</v>
      </c>
      <c r="D4455" s="414" t="s">
        <v>7680</v>
      </c>
      <c r="E4455" s="414" t="s">
        <v>7766</v>
      </c>
      <c r="F4455" s="414" t="s">
        <v>7767</v>
      </c>
      <c r="G4455" s="418">
        <v>46478</v>
      </c>
      <c r="H4455" s="414" t="s">
        <v>606</v>
      </c>
      <c r="I4455" s="419">
        <v>121</v>
      </c>
      <c r="J4455" s="419">
        <v>388</v>
      </c>
      <c r="K4455" s="419">
        <v>98</v>
      </c>
      <c r="L4455" s="419">
        <v>53600</v>
      </c>
      <c r="M4455" s="414" t="s">
        <v>115</v>
      </c>
      <c r="N4455" s="414">
        <v>7</v>
      </c>
      <c r="O4455" s="103"/>
      <c r="P4455" s="103"/>
      <c r="Q4455" s="103"/>
      <c r="R4455" s="103"/>
      <c r="S4455" s="103" t="s">
        <v>1768</v>
      </c>
    </row>
    <row r="4456" spans="1:19" ht="14.5" customHeight="1">
      <c r="A4456" s="103" t="str">
        <f t="shared" si="69"/>
        <v>D0015</v>
      </c>
      <c r="B4456" s="414" t="s">
        <v>1388</v>
      </c>
      <c r="C4456" s="414" t="s">
        <v>7762</v>
      </c>
      <c r="D4456" s="414" t="s">
        <v>7680</v>
      </c>
      <c r="E4456" s="414" t="s">
        <v>7768</v>
      </c>
      <c r="F4456" s="414" t="s">
        <v>7769</v>
      </c>
      <c r="G4456" s="418">
        <v>46478</v>
      </c>
      <c r="H4456" s="414" t="s">
        <v>606</v>
      </c>
      <c r="I4456" s="419">
        <v>141</v>
      </c>
      <c r="J4456" s="419">
        <v>388</v>
      </c>
      <c r="K4456" s="419">
        <v>98</v>
      </c>
      <c r="L4456" s="419">
        <v>48800</v>
      </c>
      <c r="M4456" s="414" t="s">
        <v>115</v>
      </c>
      <c r="N4456" s="414">
        <v>7</v>
      </c>
      <c r="O4456" s="103"/>
      <c r="P4456" s="103"/>
      <c r="Q4456" s="103"/>
      <c r="R4456" s="103"/>
      <c r="S4456" s="103" t="s">
        <v>1768</v>
      </c>
    </row>
    <row r="4457" spans="1:19" ht="14.5" customHeight="1">
      <c r="A4457" s="82" t="str">
        <f t="shared" si="69"/>
        <v>D0016</v>
      </c>
      <c r="B4457" s="410" t="s">
        <v>7770</v>
      </c>
      <c r="C4457" s="410" t="s">
        <v>7771</v>
      </c>
      <c r="D4457" s="410" t="s">
        <v>7772</v>
      </c>
      <c r="E4457" s="410" t="s">
        <v>7773</v>
      </c>
      <c r="F4457" s="410" t="s">
        <v>7774</v>
      </c>
      <c r="G4457" s="416">
        <v>47818</v>
      </c>
      <c r="H4457" s="410" t="s">
        <v>606</v>
      </c>
      <c r="I4457" s="417">
        <v>135</v>
      </c>
      <c r="J4457" s="417">
        <v>88</v>
      </c>
      <c r="K4457" s="417">
        <v>53</v>
      </c>
      <c r="L4457" s="417">
        <v>1460</v>
      </c>
      <c r="M4457" s="410" t="s">
        <v>115</v>
      </c>
      <c r="N4457" s="410" t="s">
        <v>116</v>
      </c>
      <c r="O4457" s="85"/>
      <c r="P4457" s="85" t="s">
        <v>116</v>
      </c>
      <c r="Q4457" s="85" t="s">
        <v>116</v>
      </c>
      <c r="R4457" s="85" t="s">
        <v>2766</v>
      </c>
      <c r="S4457" s="85" t="s">
        <v>1768</v>
      </c>
    </row>
    <row r="4458" spans="1:19" ht="14.5" customHeight="1">
      <c r="A4458" s="103" t="str">
        <f t="shared" si="69"/>
        <v>D0016</v>
      </c>
      <c r="B4458" s="414" t="s">
        <v>7770</v>
      </c>
      <c r="C4458" s="414" t="s">
        <v>7771</v>
      </c>
      <c r="D4458" s="414" t="s">
        <v>7772</v>
      </c>
      <c r="E4458" s="414" t="s">
        <v>7773</v>
      </c>
      <c r="F4458" s="414" t="s">
        <v>7774</v>
      </c>
      <c r="G4458" s="418">
        <v>47818</v>
      </c>
      <c r="H4458" s="414" t="s">
        <v>606</v>
      </c>
      <c r="I4458" s="419">
        <v>53</v>
      </c>
      <c r="J4458" s="419">
        <v>135</v>
      </c>
      <c r="K4458" s="419">
        <v>88</v>
      </c>
      <c r="L4458" s="419">
        <v>1460</v>
      </c>
      <c r="M4458" s="414" t="s">
        <v>115</v>
      </c>
      <c r="N4458" s="414" t="s">
        <v>116</v>
      </c>
      <c r="O4458" s="103"/>
      <c r="P4458" s="103" t="s">
        <v>116</v>
      </c>
      <c r="Q4458" s="103" t="s">
        <v>116</v>
      </c>
      <c r="R4458" s="103" t="s">
        <v>2766</v>
      </c>
      <c r="S4458" s="103" t="s">
        <v>1768</v>
      </c>
    </row>
    <row r="4459" spans="1:19" ht="14.5" customHeight="1">
      <c r="A4459" s="82" t="str">
        <f t="shared" si="69"/>
        <v>D0017</v>
      </c>
      <c r="B4459" s="410" t="s">
        <v>7775</v>
      </c>
      <c r="C4459" s="410" t="s">
        <v>7776</v>
      </c>
      <c r="D4459" s="410" t="s">
        <v>7772</v>
      </c>
      <c r="E4459" s="410" t="s">
        <v>7777</v>
      </c>
      <c r="F4459" s="410" t="s">
        <v>7778</v>
      </c>
      <c r="G4459" s="416">
        <v>47818</v>
      </c>
      <c r="H4459" s="410" t="s">
        <v>606</v>
      </c>
      <c r="I4459" s="417">
        <v>135</v>
      </c>
      <c r="J4459" s="417">
        <v>88</v>
      </c>
      <c r="K4459" s="417">
        <v>41</v>
      </c>
      <c r="L4459" s="417">
        <v>1175</v>
      </c>
      <c r="M4459" s="410" t="s">
        <v>115</v>
      </c>
      <c r="N4459" s="410" t="s">
        <v>116</v>
      </c>
      <c r="O4459" s="85"/>
      <c r="P4459" s="85"/>
      <c r="Q4459" s="85"/>
      <c r="R4459" s="85"/>
      <c r="S4459" s="85" t="s">
        <v>1768</v>
      </c>
    </row>
    <row r="4460" spans="1:19" ht="14.5" customHeight="1">
      <c r="A4460" s="82" t="str">
        <f t="shared" si="69"/>
        <v>D0017</v>
      </c>
      <c r="B4460" s="410" t="s">
        <v>7775</v>
      </c>
      <c r="C4460" s="410" t="s">
        <v>7779</v>
      </c>
      <c r="D4460" s="410" t="s">
        <v>7772</v>
      </c>
      <c r="E4460" s="410"/>
      <c r="F4460" s="410"/>
      <c r="G4460" s="416">
        <v>47818</v>
      </c>
      <c r="H4460" s="410" t="s">
        <v>606</v>
      </c>
      <c r="I4460" s="417">
        <v>149.30000000000001</v>
      </c>
      <c r="J4460" s="417">
        <v>83.5</v>
      </c>
      <c r="K4460" s="417">
        <v>37</v>
      </c>
      <c r="L4460" s="417">
        <v>1580</v>
      </c>
      <c r="M4460" s="410" t="s">
        <v>115</v>
      </c>
      <c r="N4460" s="410" t="s">
        <v>116</v>
      </c>
      <c r="O4460" s="85"/>
      <c r="P4460" s="85"/>
      <c r="Q4460" s="85"/>
      <c r="R4460" s="85"/>
      <c r="S4460" s="85" t="s">
        <v>1768</v>
      </c>
    </row>
    <row r="4461" spans="1:19" ht="14.5" customHeight="1">
      <c r="A4461" s="103" t="str">
        <f t="shared" si="69"/>
        <v>D0017</v>
      </c>
      <c r="B4461" s="414" t="s">
        <v>7775</v>
      </c>
      <c r="C4461" s="414" t="s">
        <v>7776</v>
      </c>
      <c r="D4461" s="414" t="s">
        <v>7772</v>
      </c>
      <c r="E4461" s="414" t="s">
        <v>7777</v>
      </c>
      <c r="F4461" s="414" t="s">
        <v>7778</v>
      </c>
      <c r="G4461" s="418">
        <v>47818</v>
      </c>
      <c r="H4461" s="414" t="s">
        <v>606</v>
      </c>
      <c r="I4461" s="419">
        <v>41</v>
      </c>
      <c r="J4461" s="419">
        <v>135</v>
      </c>
      <c r="K4461" s="419">
        <v>88</v>
      </c>
      <c r="L4461" s="419">
        <v>1175</v>
      </c>
      <c r="M4461" s="414" t="s">
        <v>115</v>
      </c>
      <c r="N4461" s="414" t="s">
        <v>116</v>
      </c>
      <c r="O4461" s="103"/>
      <c r="P4461" s="103"/>
      <c r="Q4461" s="103"/>
      <c r="R4461" s="103"/>
      <c r="S4461" s="103" t="s">
        <v>1768</v>
      </c>
    </row>
    <row r="4462" spans="1:19" ht="14.5" customHeight="1">
      <c r="A4462" s="103" t="str">
        <f t="shared" si="69"/>
        <v>D0017</v>
      </c>
      <c r="B4462" s="414" t="s">
        <v>7775</v>
      </c>
      <c r="C4462" s="414" t="s">
        <v>7779</v>
      </c>
      <c r="D4462" s="414" t="s">
        <v>7772</v>
      </c>
      <c r="E4462" s="414"/>
      <c r="F4462" s="414"/>
      <c r="G4462" s="418">
        <v>47818</v>
      </c>
      <c r="H4462" s="414" t="s">
        <v>606</v>
      </c>
      <c r="I4462" s="419">
        <v>37</v>
      </c>
      <c r="J4462" s="419">
        <v>149.30000000000001</v>
      </c>
      <c r="K4462" s="419">
        <v>83.5</v>
      </c>
      <c r="L4462" s="419">
        <v>1580</v>
      </c>
      <c r="M4462" s="414" t="s">
        <v>115</v>
      </c>
      <c r="N4462" s="414" t="s">
        <v>116</v>
      </c>
      <c r="O4462" s="103"/>
      <c r="P4462" s="103"/>
      <c r="Q4462" s="103"/>
      <c r="R4462" s="103"/>
      <c r="S4462" s="103" t="s">
        <v>1768</v>
      </c>
    </row>
    <row r="4463" spans="1:19" ht="13" customHeight="1">
      <c r="A4463" s="82" t="str">
        <f t="shared" si="69"/>
        <v>D0018</v>
      </c>
      <c r="B4463" s="412" t="s">
        <v>7780</v>
      </c>
      <c r="C4463" s="412" t="s">
        <v>7781</v>
      </c>
      <c r="D4463" s="412"/>
      <c r="E4463" s="412"/>
      <c r="F4463" s="412"/>
      <c r="G4463" s="412"/>
      <c r="H4463" s="412"/>
      <c r="I4463" s="412">
        <v>24</v>
      </c>
      <c r="J4463" s="412">
        <v>12</v>
      </c>
      <c r="K4463" s="412">
        <v>24</v>
      </c>
      <c r="L4463" s="412"/>
      <c r="M4463" s="412"/>
      <c r="N4463" s="412"/>
      <c r="O4463" s="85"/>
      <c r="P4463" s="85"/>
      <c r="Q4463" s="85"/>
      <c r="R4463" s="85"/>
      <c r="S4463" s="85"/>
    </row>
    <row r="4464" spans="1:19" ht="13" customHeight="1">
      <c r="A4464" s="103" t="str">
        <f t="shared" si="69"/>
        <v>D0018</v>
      </c>
      <c r="B4464" s="413" t="s">
        <v>7780</v>
      </c>
      <c r="C4464" s="413" t="s">
        <v>7781</v>
      </c>
      <c r="D4464" s="413"/>
      <c r="E4464" s="413"/>
      <c r="F4464" s="413"/>
      <c r="G4464" s="413"/>
      <c r="H4464" s="413"/>
      <c r="I4464" s="413">
        <v>24</v>
      </c>
      <c r="J4464" s="413">
        <v>24</v>
      </c>
      <c r="K4464" s="413">
        <v>12</v>
      </c>
      <c r="L4464" s="413"/>
      <c r="M4464" s="413"/>
      <c r="N4464" s="413"/>
      <c r="O4464" s="103"/>
      <c r="P4464" s="103"/>
      <c r="Q4464" s="103"/>
      <c r="R4464" s="103"/>
      <c r="S4464" s="103"/>
    </row>
    <row r="4465" spans="1:19" ht="14.5" customHeight="1">
      <c r="A4465" s="82" t="str">
        <f t="shared" si="69"/>
        <v>D0018</v>
      </c>
      <c r="B4465" s="410" t="s">
        <v>7782</v>
      </c>
      <c r="C4465" s="410" t="s">
        <v>7783</v>
      </c>
      <c r="D4465" s="410" t="s">
        <v>7680</v>
      </c>
      <c r="E4465" s="410" t="s">
        <v>7784</v>
      </c>
      <c r="F4465" s="410" t="s">
        <v>7785</v>
      </c>
      <c r="G4465" s="416">
        <v>47788</v>
      </c>
      <c r="H4465" s="410" t="s">
        <v>606</v>
      </c>
      <c r="I4465" s="417">
        <v>0</v>
      </c>
      <c r="J4465" s="417">
        <v>0</v>
      </c>
      <c r="K4465" s="417">
        <v>0</v>
      </c>
      <c r="L4465" s="417">
        <v>0</v>
      </c>
      <c r="M4465" s="410"/>
      <c r="N4465" s="410" t="s">
        <v>116</v>
      </c>
      <c r="O4465" s="85"/>
      <c r="P4465" s="85"/>
      <c r="Q4465" s="85"/>
      <c r="R4465" s="85"/>
      <c r="S4465" s="85" t="s">
        <v>1768</v>
      </c>
    </row>
    <row r="4466" spans="1:19" ht="14.5" customHeight="1">
      <c r="A4466" s="103" t="str">
        <f t="shared" si="69"/>
        <v>D0018</v>
      </c>
      <c r="B4466" s="414" t="s">
        <v>7782</v>
      </c>
      <c r="C4466" s="414" t="s">
        <v>7783</v>
      </c>
      <c r="D4466" s="414" t="s">
        <v>7680</v>
      </c>
      <c r="E4466" s="414" t="s">
        <v>7784</v>
      </c>
      <c r="F4466" s="414" t="s">
        <v>7785</v>
      </c>
      <c r="G4466" s="418">
        <v>47788</v>
      </c>
      <c r="H4466" s="414" t="s">
        <v>606</v>
      </c>
      <c r="I4466" s="419">
        <v>0</v>
      </c>
      <c r="J4466" s="419">
        <v>0</v>
      </c>
      <c r="K4466" s="419">
        <v>0</v>
      </c>
      <c r="L4466" s="419">
        <v>0</v>
      </c>
      <c r="M4466" s="414"/>
      <c r="N4466" s="414" t="s">
        <v>116</v>
      </c>
      <c r="O4466" s="103"/>
      <c r="P4466" s="103"/>
      <c r="Q4466" s="103"/>
      <c r="R4466" s="103"/>
      <c r="S4466" s="103" t="s">
        <v>1768</v>
      </c>
    </row>
    <row r="4467" spans="1:19" ht="14.5" customHeight="1">
      <c r="A4467" s="82" t="str">
        <f t="shared" si="69"/>
        <v>D0022</v>
      </c>
      <c r="B4467" s="410" t="s">
        <v>7786</v>
      </c>
      <c r="C4467" s="410" t="s">
        <v>7787</v>
      </c>
      <c r="D4467" s="410" t="s">
        <v>7772</v>
      </c>
      <c r="E4467" s="410" t="s">
        <v>7788</v>
      </c>
      <c r="F4467" s="410" t="s">
        <v>7789</v>
      </c>
      <c r="G4467" s="416">
        <v>47818</v>
      </c>
      <c r="H4467" s="410" t="s">
        <v>606</v>
      </c>
      <c r="I4467" s="417">
        <v>194</v>
      </c>
      <c r="J4467" s="417">
        <v>91</v>
      </c>
      <c r="K4467" s="417">
        <v>75</v>
      </c>
      <c r="L4467" s="417">
        <v>8760</v>
      </c>
      <c r="M4467" s="410" t="s">
        <v>115</v>
      </c>
      <c r="N4467" s="410">
        <v>7</v>
      </c>
      <c r="O4467" s="85" t="s">
        <v>116</v>
      </c>
      <c r="P4467" s="85" t="s">
        <v>116</v>
      </c>
      <c r="Q4467" s="85" t="s">
        <v>116</v>
      </c>
      <c r="R4467" s="85" t="s">
        <v>2766</v>
      </c>
      <c r="S4467" s="85" t="s">
        <v>1768</v>
      </c>
    </row>
    <row r="4468" spans="1:19" ht="14.5" customHeight="1">
      <c r="A4468" s="82" t="str">
        <f t="shared" si="69"/>
        <v>D0022</v>
      </c>
      <c r="B4468" s="410" t="s">
        <v>7786</v>
      </c>
      <c r="C4468" s="410" t="s">
        <v>7787</v>
      </c>
      <c r="D4468" s="410" t="s">
        <v>7772</v>
      </c>
      <c r="E4468" s="410" t="s">
        <v>7790</v>
      </c>
      <c r="F4468" s="410" t="s">
        <v>7791</v>
      </c>
      <c r="G4468" s="416">
        <v>47818</v>
      </c>
      <c r="H4468" s="410" t="s">
        <v>606</v>
      </c>
      <c r="I4468" s="417">
        <v>194</v>
      </c>
      <c r="J4468" s="417">
        <v>91</v>
      </c>
      <c r="K4468" s="417">
        <v>75</v>
      </c>
      <c r="L4468" s="417">
        <v>7100</v>
      </c>
      <c r="M4468" s="410" t="s">
        <v>115</v>
      </c>
      <c r="N4468" s="410">
        <v>7</v>
      </c>
      <c r="O4468" s="85" t="s">
        <v>116</v>
      </c>
      <c r="P4468" s="85" t="s">
        <v>116</v>
      </c>
      <c r="Q4468" s="85" t="s">
        <v>116</v>
      </c>
      <c r="R4468" s="85" t="s">
        <v>2766</v>
      </c>
      <c r="S4468" s="85" t="s">
        <v>1768</v>
      </c>
    </row>
    <row r="4469" spans="1:19" ht="14.5" customHeight="1">
      <c r="A4469" s="103" t="str">
        <f t="shared" si="69"/>
        <v>D0022</v>
      </c>
      <c r="B4469" s="414" t="s">
        <v>7786</v>
      </c>
      <c r="C4469" s="414" t="s">
        <v>7787</v>
      </c>
      <c r="D4469" s="414" t="s">
        <v>7772</v>
      </c>
      <c r="E4469" s="414" t="s">
        <v>7788</v>
      </c>
      <c r="F4469" s="414" t="s">
        <v>7789</v>
      </c>
      <c r="G4469" s="418">
        <v>47818</v>
      </c>
      <c r="H4469" s="414" t="s">
        <v>606</v>
      </c>
      <c r="I4469" s="419">
        <v>75</v>
      </c>
      <c r="J4469" s="419">
        <v>194</v>
      </c>
      <c r="K4469" s="419">
        <v>91</v>
      </c>
      <c r="L4469" s="419">
        <v>8760</v>
      </c>
      <c r="M4469" s="414" t="s">
        <v>115</v>
      </c>
      <c r="N4469" s="414">
        <v>7</v>
      </c>
      <c r="O4469" s="103" t="s">
        <v>116</v>
      </c>
      <c r="P4469" s="103" t="s">
        <v>116</v>
      </c>
      <c r="Q4469" s="103" t="s">
        <v>116</v>
      </c>
      <c r="R4469" s="103" t="s">
        <v>2766</v>
      </c>
      <c r="S4469" s="103" t="s">
        <v>1768</v>
      </c>
    </row>
    <row r="4470" spans="1:19" ht="14.5" customHeight="1">
      <c r="A4470" s="103" t="str">
        <f t="shared" si="69"/>
        <v>D0022</v>
      </c>
      <c r="B4470" s="414" t="s">
        <v>7786</v>
      </c>
      <c r="C4470" s="414" t="s">
        <v>7787</v>
      </c>
      <c r="D4470" s="414" t="s">
        <v>7772</v>
      </c>
      <c r="E4470" s="414" t="s">
        <v>7790</v>
      </c>
      <c r="F4470" s="414" t="s">
        <v>7791</v>
      </c>
      <c r="G4470" s="418">
        <v>47818</v>
      </c>
      <c r="H4470" s="414" t="s">
        <v>606</v>
      </c>
      <c r="I4470" s="419">
        <v>75</v>
      </c>
      <c r="J4470" s="419">
        <v>194</v>
      </c>
      <c r="K4470" s="419">
        <v>91</v>
      </c>
      <c r="L4470" s="419">
        <v>7100</v>
      </c>
      <c r="M4470" s="414" t="s">
        <v>115</v>
      </c>
      <c r="N4470" s="414">
        <v>7</v>
      </c>
      <c r="O4470" s="103" t="s">
        <v>116</v>
      </c>
      <c r="P4470" s="103" t="s">
        <v>116</v>
      </c>
      <c r="Q4470" s="103" t="s">
        <v>116</v>
      </c>
      <c r="R4470" s="103" t="s">
        <v>2766</v>
      </c>
      <c r="S4470" s="103" t="s">
        <v>1768</v>
      </c>
    </row>
    <row r="4471" spans="1:19" ht="14.5" customHeight="1">
      <c r="A4471" s="82" t="str">
        <f t="shared" si="69"/>
        <v>D0025</v>
      </c>
      <c r="B4471" s="410" t="s">
        <v>7792</v>
      </c>
      <c r="C4471" s="410" t="s">
        <v>7793</v>
      </c>
      <c r="D4471" s="410" t="s">
        <v>3860</v>
      </c>
      <c r="E4471" s="410" t="s">
        <v>7794</v>
      </c>
      <c r="F4471" s="410" t="s">
        <v>7795</v>
      </c>
      <c r="G4471" s="416">
        <v>40513</v>
      </c>
      <c r="H4471" s="410" t="s">
        <v>1777</v>
      </c>
      <c r="I4471" s="417">
        <v>228</v>
      </c>
      <c r="J4471" s="417">
        <v>104</v>
      </c>
      <c r="K4471" s="417">
        <v>103</v>
      </c>
      <c r="L4471" s="417">
        <v>36000</v>
      </c>
      <c r="M4471" s="410" t="s">
        <v>115</v>
      </c>
      <c r="N4471" s="410">
        <v>7</v>
      </c>
      <c r="O4471" s="85" t="s">
        <v>116</v>
      </c>
      <c r="P4471" s="85" t="s">
        <v>116</v>
      </c>
      <c r="Q4471" s="85" t="s">
        <v>116</v>
      </c>
      <c r="R4471" s="85" t="s">
        <v>2766</v>
      </c>
      <c r="S4471" s="85" t="s">
        <v>1768</v>
      </c>
    </row>
    <row r="4472" spans="1:19" ht="14.5" customHeight="1">
      <c r="A4472" s="82" t="str">
        <f t="shared" si="69"/>
        <v>D0025</v>
      </c>
      <c r="B4472" s="410" t="s">
        <v>7792</v>
      </c>
      <c r="C4472" s="410" t="s">
        <v>7796</v>
      </c>
      <c r="D4472" s="410" t="s">
        <v>3860</v>
      </c>
      <c r="E4472" s="410" t="s">
        <v>7797</v>
      </c>
      <c r="F4472" s="410" t="s">
        <v>7798</v>
      </c>
      <c r="G4472" s="416">
        <v>42095</v>
      </c>
      <c r="H4472" s="410" t="s">
        <v>1777</v>
      </c>
      <c r="I4472" s="417">
        <v>228</v>
      </c>
      <c r="J4472" s="417">
        <v>104</v>
      </c>
      <c r="K4472" s="417">
        <v>103</v>
      </c>
      <c r="L4472" s="417">
        <v>36000</v>
      </c>
      <c r="M4472" s="410" t="s">
        <v>115</v>
      </c>
      <c r="N4472" s="410">
        <v>7</v>
      </c>
      <c r="O4472" s="85" t="s">
        <v>1882</v>
      </c>
      <c r="P4472" s="85"/>
      <c r="Q4472" s="85" t="s">
        <v>1882</v>
      </c>
      <c r="R4472" s="85" t="s">
        <v>1883</v>
      </c>
      <c r="S4472" s="85" t="s">
        <v>1768</v>
      </c>
    </row>
    <row r="4473" spans="1:19" ht="14.5" customHeight="1">
      <c r="A4473" s="82" t="str">
        <f t="shared" si="69"/>
        <v>D0025</v>
      </c>
      <c r="B4473" s="410" t="s">
        <v>7792</v>
      </c>
      <c r="C4473" s="410" t="s">
        <v>7799</v>
      </c>
      <c r="D4473" s="410" t="s">
        <v>3860</v>
      </c>
      <c r="E4473" s="410" t="s">
        <v>7800</v>
      </c>
      <c r="F4473" s="410" t="s">
        <v>7801</v>
      </c>
      <c r="G4473" s="416">
        <v>42339</v>
      </c>
      <c r="H4473" s="410" t="s">
        <v>606</v>
      </c>
      <c r="I4473" s="417">
        <v>249</v>
      </c>
      <c r="J4473" s="417">
        <v>106</v>
      </c>
      <c r="K4473" s="417">
        <v>130</v>
      </c>
      <c r="L4473" s="417">
        <v>32000</v>
      </c>
      <c r="M4473" s="410" t="s">
        <v>115</v>
      </c>
      <c r="N4473" s="410">
        <v>7</v>
      </c>
      <c r="O4473" s="85" t="s">
        <v>1882</v>
      </c>
      <c r="P4473" s="85"/>
      <c r="Q4473" s="85" t="s">
        <v>1882</v>
      </c>
      <c r="R4473" s="85" t="s">
        <v>1883</v>
      </c>
      <c r="S4473" s="85" t="s">
        <v>1768</v>
      </c>
    </row>
    <row r="4474" spans="1:19" ht="14.5" customHeight="1">
      <c r="A4474" s="82" t="str">
        <f t="shared" si="69"/>
        <v>D0025</v>
      </c>
      <c r="B4474" s="410" t="s">
        <v>7792</v>
      </c>
      <c r="C4474" s="410" t="s">
        <v>7802</v>
      </c>
      <c r="D4474" s="410" t="s">
        <v>3860</v>
      </c>
      <c r="E4474" s="410" t="s">
        <v>7803</v>
      </c>
      <c r="F4474" s="410" t="s">
        <v>7804</v>
      </c>
      <c r="G4474" s="416">
        <v>42339</v>
      </c>
      <c r="H4474" s="410" t="s">
        <v>623</v>
      </c>
      <c r="I4474" s="417">
        <v>228</v>
      </c>
      <c r="J4474" s="417">
        <v>104</v>
      </c>
      <c r="K4474" s="417">
        <v>103</v>
      </c>
      <c r="L4474" s="417">
        <v>36000</v>
      </c>
      <c r="M4474" s="410" t="s">
        <v>115</v>
      </c>
      <c r="N4474" s="410">
        <v>7</v>
      </c>
      <c r="O4474" s="85" t="s">
        <v>1882</v>
      </c>
      <c r="P4474" s="85"/>
      <c r="Q4474" s="85" t="s">
        <v>1882</v>
      </c>
      <c r="R4474" s="85" t="s">
        <v>1883</v>
      </c>
      <c r="S4474" s="85" t="s">
        <v>1768</v>
      </c>
    </row>
    <row r="4475" spans="1:19" ht="14.5" customHeight="1">
      <c r="A4475" s="82" t="str">
        <f t="shared" si="69"/>
        <v>D0025</v>
      </c>
      <c r="B4475" s="410" t="s">
        <v>7792</v>
      </c>
      <c r="C4475" s="410" t="s">
        <v>7805</v>
      </c>
      <c r="D4475" s="410" t="s">
        <v>3860</v>
      </c>
      <c r="E4475" s="410" t="s">
        <v>7806</v>
      </c>
      <c r="F4475" s="410" t="s">
        <v>7807</v>
      </c>
      <c r="G4475" s="416">
        <v>42064</v>
      </c>
      <c r="H4475" s="410" t="s">
        <v>606</v>
      </c>
      <c r="I4475" s="417">
        <v>228</v>
      </c>
      <c r="J4475" s="417">
        <v>104</v>
      </c>
      <c r="K4475" s="417">
        <v>103</v>
      </c>
      <c r="L4475" s="417">
        <v>36000</v>
      </c>
      <c r="M4475" s="410" t="s">
        <v>115</v>
      </c>
      <c r="N4475" s="410">
        <v>7</v>
      </c>
      <c r="O4475" s="85" t="s">
        <v>1882</v>
      </c>
      <c r="P4475" s="85"/>
      <c r="Q4475" s="85" t="s">
        <v>1882</v>
      </c>
      <c r="R4475" s="85" t="s">
        <v>1883</v>
      </c>
      <c r="S4475" s="85" t="s">
        <v>1768</v>
      </c>
    </row>
    <row r="4476" spans="1:19" ht="14.5" customHeight="1">
      <c r="A4476" s="82" t="str">
        <f t="shared" si="69"/>
        <v>D0025</v>
      </c>
      <c r="B4476" s="410" t="s">
        <v>7792</v>
      </c>
      <c r="C4476" s="410" t="s">
        <v>7808</v>
      </c>
      <c r="D4476" s="410" t="s">
        <v>7809</v>
      </c>
      <c r="E4476" s="410" t="s">
        <v>7810</v>
      </c>
      <c r="F4476" s="410" t="s">
        <v>7811</v>
      </c>
      <c r="G4476" s="416">
        <v>40756</v>
      </c>
      <c r="H4476" s="410" t="s">
        <v>1777</v>
      </c>
      <c r="I4476" s="417">
        <v>228</v>
      </c>
      <c r="J4476" s="417">
        <v>104</v>
      </c>
      <c r="K4476" s="417">
        <v>103</v>
      </c>
      <c r="L4476" s="417">
        <v>36000</v>
      </c>
      <c r="M4476" s="410" t="s">
        <v>115</v>
      </c>
      <c r="N4476" s="410">
        <v>7</v>
      </c>
      <c r="O4476" s="85" t="s">
        <v>1882</v>
      </c>
      <c r="P4476" s="85"/>
      <c r="Q4476" s="85" t="s">
        <v>1882</v>
      </c>
      <c r="R4476" s="85" t="s">
        <v>1883</v>
      </c>
      <c r="S4476" s="85" t="s">
        <v>1768</v>
      </c>
    </row>
    <row r="4477" spans="1:19" ht="14.5" customHeight="1">
      <c r="A4477" s="82" t="str">
        <f t="shared" si="69"/>
        <v>D0025</v>
      </c>
      <c r="B4477" s="410" t="s">
        <v>7792</v>
      </c>
      <c r="C4477" s="410" t="s">
        <v>7812</v>
      </c>
      <c r="D4477" s="410" t="s">
        <v>3860</v>
      </c>
      <c r="E4477" s="410" t="s">
        <v>7813</v>
      </c>
      <c r="F4477" s="410" t="s">
        <v>7814</v>
      </c>
      <c r="G4477" s="416">
        <v>42339</v>
      </c>
      <c r="H4477" s="410" t="s">
        <v>606</v>
      </c>
      <c r="I4477" s="417">
        <v>250</v>
      </c>
      <c r="J4477" s="417">
        <v>107</v>
      </c>
      <c r="K4477" s="417">
        <v>148</v>
      </c>
      <c r="L4477" s="417">
        <v>39750</v>
      </c>
      <c r="M4477" s="410" t="s">
        <v>115</v>
      </c>
      <c r="N4477" s="410">
        <v>7</v>
      </c>
      <c r="O4477" s="85" t="s">
        <v>1882</v>
      </c>
      <c r="P4477" s="85"/>
      <c r="Q4477" s="85" t="s">
        <v>1882</v>
      </c>
      <c r="R4477" s="85" t="s">
        <v>1883</v>
      </c>
      <c r="S4477" s="85" t="s">
        <v>1768</v>
      </c>
    </row>
    <row r="4478" spans="1:19" ht="14.5" customHeight="1">
      <c r="A4478" s="82" t="str">
        <f t="shared" si="69"/>
        <v>D0025</v>
      </c>
      <c r="B4478" s="410" t="s">
        <v>7792</v>
      </c>
      <c r="C4478" s="410" t="s">
        <v>7815</v>
      </c>
      <c r="D4478" s="410" t="s">
        <v>3860</v>
      </c>
      <c r="E4478" s="410" t="s">
        <v>7816</v>
      </c>
      <c r="F4478" s="410" t="s">
        <v>7817</v>
      </c>
      <c r="G4478" s="416">
        <v>44896</v>
      </c>
      <c r="H4478" s="410" t="s">
        <v>606</v>
      </c>
      <c r="I4478" s="417">
        <v>249</v>
      </c>
      <c r="J4478" s="417">
        <v>106</v>
      </c>
      <c r="K4478" s="417">
        <v>135</v>
      </c>
      <c r="L4478" s="417">
        <v>38380</v>
      </c>
      <c r="M4478" s="410" t="s">
        <v>115</v>
      </c>
      <c r="N4478" s="410">
        <v>7</v>
      </c>
      <c r="O4478" s="85" t="s">
        <v>1882</v>
      </c>
      <c r="P4478" s="85"/>
      <c r="Q4478" s="85" t="s">
        <v>1882</v>
      </c>
      <c r="R4478" s="85" t="s">
        <v>1883</v>
      </c>
      <c r="S4478" s="85" t="s">
        <v>1768</v>
      </c>
    </row>
    <row r="4479" spans="1:19" ht="14.5" customHeight="1">
      <c r="A4479" s="82" t="str">
        <f t="shared" si="69"/>
        <v>D0025</v>
      </c>
      <c r="B4479" s="410" t="s">
        <v>7792</v>
      </c>
      <c r="C4479" s="410" t="s">
        <v>7818</v>
      </c>
      <c r="D4479" s="410" t="s">
        <v>3860</v>
      </c>
      <c r="E4479" s="410" t="s">
        <v>7819</v>
      </c>
      <c r="F4479" s="410" t="s">
        <v>7820</v>
      </c>
      <c r="G4479" s="416">
        <v>42339</v>
      </c>
      <c r="H4479" s="410" t="s">
        <v>606</v>
      </c>
      <c r="I4479" s="417">
        <v>250</v>
      </c>
      <c r="J4479" s="417">
        <v>107</v>
      </c>
      <c r="K4479" s="417">
        <v>130</v>
      </c>
      <c r="L4479" s="417">
        <v>34000</v>
      </c>
      <c r="M4479" s="410" t="s">
        <v>115</v>
      </c>
      <c r="N4479" s="410">
        <v>7</v>
      </c>
      <c r="O4479" s="85" t="s">
        <v>1882</v>
      </c>
      <c r="P4479" s="85"/>
      <c r="Q4479" s="85" t="s">
        <v>1882</v>
      </c>
      <c r="R4479" s="85" t="s">
        <v>1883</v>
      </c>
      <c r="S4479" s="85" t="s">
        <v>1768</v>
      </c>
    </row>
    <row r="4480" spans="1:19" ht="14.5" customHeight="1">
      <c r="A4480" s="82" t="str">
        <f t="shared" si="69"/>
        <v>D0025</v>
      </c>
      <c r="B4480" s="410" t="s">
        <v>7792</v>
      </c>
      <c r="C4480" s="410" t="s">
        <v>7821</v>
      </c>
      <c r="D4480" s="410" t="s">
        <v>3860</v>
      </c>
      <c r="E4480" s="410" t="s">
        <v>7822</v>
      </c>
      <c r="F4480" s="410" t="s">
        <v>7823</v>
      </c>
      <c r="G4480" s="416">
        <v>42339</v>
      </c>
      <c r="H4480" s="410" t="s">
        <v>623</v>
      </c>
      <c r="I4480" s="417">
        <v>228</v>
      </c>
      <c r="J4480" s="417">
        <v>104</v>
      </c>
      <c r="K4480" s="417">
        <v>103</v>
      </c>
      <c r="L4480" s="417">
        <v>36000</v>
      </c>
      <c r="M4480" s="410" t="s">
        <v>115</v>
      </c>
      <c r="N4480" s="410">
        <v>7</v>
      </c>
      <c r="O4480" s="85" t="s">
        <v>1882</v>
      </c>
      <c r="P4480" s="85"/>
      <c r="Q4480" s="85" t="s">
        <v>1882</v>
      </c>
      <c r="R4480" s="85" t="s">
        <v>1883</v>
      </c>
      <c r="S4480" s="85" t="s">
        <v>1768</v>
      </c>
    </row>
    <row r="4481" spans="1:19" ht="14.5" customHeight="1">
      <c r="A4481" s="103" t="str">
        <f t="shared" si="69"/>
        <v>D0025</v>
      </c>
      <c r="B4481" s="414" t="s">
        <v>7792</v>
      </c>
      <c r="C4481" s="414" t="s">
        <v>7793</v>
      </c>
      <c r="D4481" s="414" t="s">
        <v>3860</v>
      </c>
      <c r="E4481" s="414" t="s">
        <v>7794</v>
      </c>
      <c r="F4481" s="414" t="s">
        <v>7795</v>
      </c>
      <c r="G4481" s="418">
        <v>40513</v>
      </c>
      <c r="H4481" s="414" t="s">
        <v>1777</v>
      </c>
      <c r="I4481" s="419">
        <v>103</v>
      </c>
      <c r="J4481" s="419">
        <v>228</v>
      </c>
      <c r="K4481" s="419">
        <v>104</v>
      </c>
      <c r="L4481" s="419">
        <v>36000</v>
      </c>
      <c r="M4481" s="414" t="s">
        <v>115</v>
      </c>
      <c r="N4481" s="414">
        <v>7</v>
      </c>
      <c r="O4481" s="103" t="s">
        <v>116</v>
      </c>
      <c r="P4481" s="103" t="s">
        <v>116</v>
      </c>
      <c r="Q4481" s="103" t="s">
        <v>116</v>
      </c>
      <c r="R4481" s="103" t="s">
        <v>2766</v>
      </c>
      <c r="S4481" s="103" t="s">
        <v>1768</v>
      </c>
    </row>
    <row r="4482" spans="1:19" ht="14.5" customHeight="1">
      <c r="A4482" s="103" t="str">
        <f t="shared" ref="A4482:A4545" si="70">LEFT(B4482,5)</f>
        <v>D0025</v>
      </c>
      <c r="B4482" s="414" t="s">
        <v>7792</v>
      </c>
      <c r="C4482" s="414" t="s">
        <v>7796</v>
      </c>
      <c r="D4482" s="414" t="s">
        <v>3860</v>
      </c>
      <c r="E4482" s="414" t="s">
        <v>7797</v>
      </c>
      <c r="F4482" s="414" t="s">
        <v>7798</v>
      </c>
      <c r="G4482" s="418">
        <v>42095</v>
      </c>
      <c r="H4482" s="414" t="s">
        <v>1777</v>
      </c>
      <c r="I4482" s="419">
        <v>103</v>
      </c>
      <c r="J4482" s="419">
        <v>228</v>
      </c>
      <c r="K4482" s="419">
        <v>104</v>
      </c>
      <c r="L4482" s="419">
        <v>36000</v>
      </c>
      <c r="M4482" s="414" t="s">
        <v>115</v>
      </c>
      <c r="N4482" s="414">
        <v>7</v>
      </c>
      <c r="O4482" s="103" t="s">
        <v>1882</v>
      </c>
      <c r="P4482" s="103"/>
      <c r="Q4482" s="103" t="s">
        <v>1882</v>
      </c>
      <c r="R4482" s="103" t="s">
        <v>1883</v>
      </c>
      <c r="S4482" s="103" t="s">
        <v>1768</v>
      </c>
    </row>
    <row r="4483" spans="1:19" ht="14.5" customHeight="1">
      <c r="A4483" s="103" t="str">
        <f t="shared" si="70"/>
        <v>D0025</v>
      </c>
      <c r="B4483" s="414" t="s">
        <v>7792</v>
      </c>
      <c r="C4483" s="414" t="s">
        <v>7799</v>
      </c>
      <c r="D4483" s="414" t="s">
        <v>3860</v>
      </c>
      <c r="E4483" s="414" t="s">
        <v>7800</v>
      </c>
      <c r="F4483" s="414" t="s">
        <v>7801</v>
      </c>
      <c r="G4483" s="418">
        <v>42339</v>
      </c>
      <c r="H4483" s="414" t="s">
        <v>606</v>
      </c>
      <c r="I4483" s="419">
        <v>130</v>
      </c>
      <c r="J4483" s="419">
        <v>249</v>
      </c>
      <c r="K4483" s="419">
        <v>106</v>
      </c>
      <c r="L4483" s="419">
        <v>32000</v>
      </c>
      <c r="M4483" s="414" t="s">
        <v>115</v>
      </c>
      <c r="N4483" s="414">
        <v>7</v>
      </c>
      <c r="O4483" s="103" t="s">
        <v>1882</v>
      </c>
      <c r="P4483" s="103"/>
      <c r="Q4483" s="103" t="s">
        <v>1882</v>
      </c>
      <c r="R4483" s="103" t="s">
        <v>1883</v>
      </c>
      <c r="S4483" s="103" t="s">
        <v>1768</v>
      </c>
    </row>
    <row r="4484" spans="1:19" ht="14.5" customHeight="1">
      <c r="A4484" s="103" t="str">
        <f t="shared" si="70"/>
        <v>D0025</v>
      </c>
      <c r="B4484" s="414" t="s">
        <v>7792</v>
      </c>
      <c r="C4484" s="414" t="s">
        <v>7802</v>
      </c>
      <c r="D4484" s="414" t="s">
        <v>3860</v>
      </c>
      <c r="E4484" s="414" t="s">
        <v>7803</v>
      </c>
      <c r="F4484" s="414" t="s">
        <v>7804</v>
      </c>
      <c r="G4484" s="418">
        <v>42339</v>
      </c>
      <c r="H4484" s="414" t="s">
        <v>623</v>
      </c>
      <c r="I4484" s="419">
        <v>103</v>
      </c>
      <c r="J4484" s="419">
        <v>228</v>
      </c>
      <c r="K4484" s="419">
        <v>104</v>
      </c>
      <c r="L4484" s="419">
        <v>36000</v>
      </c>
      <c r="M4484" s="414" t="s">
        <v>115</v>
      </c>
      <c r="N4484" s="414">
        <v>7</v>
      </c>
      <c r="O4484" s="103" t="s">
        <v>1882</v>
      </c>
      <c r="P4484" s="103"/>
      <c r="Q4484" s="103" t="s">
        <v>1882</v>
      </c>
      <c r="R4484" s="103" t="s">
        <v>1883</v>
      </c>
      <c r="S4484" s="103" t="s">
        <v>1768</v>
      </c>
    </row>
    <row r="4485" spans="1:19" ht="14.5" customHeight="1">
      <c r="A4485" s="103" t="str">
        <f t="shared" si="70"/>
        <v>D0025</v>
      </c>
      <c r="B4485" s="414" t="s">
        <v>7792</v>
      </c>
      <c r="C4485" s="414" t="s">
        <v>7805</v>
      </c>
      <c r="D4485" s="414" t="s">
        <v>3860</v>
      </c>
      <c r="E4485" s="414" t="s">
        <v>7806</v>
      </c>
      <c r="F4485" s="414" t="s">
        <v>7807</v>
      </c>
      <c r="G4485" s="418">
        <v>42064</v>
      </c>
      <c r="H4485" s="414" t="s">
        <v>606</v>
      </c>
      <c r="I4485" s="419">
        <v>103</v>
      </c>
      <c r="J4485" s="419">
        <v>228</v>
      </c>
      <c r="K4485" s="419">
        <v>104</v>
      </c>
      <c r="L4485" s="419">
        <v>36000</v>
      </c>
      <c r="M4485" s="414" t="s">
        <v>115</v>
      </c>
      <c r="N4485" s="414">
        <v>7</v>
      </c>
      <c r="O4485" s="103" t="s">
        <v>1882</v>
      </c>
      <c r="P4485" s="103"/>
      <c r="Q4485" s="103" t="s">
        <v>1882</v>
      </c>
      <c r="R4485" s="103" t="s">
        <v>1883</v>
      </c>
      <c r="S4485" s="103" t="s">
        <v>1768</v>
      </c>
    </row>
    <row r="4486" spans="1:19" ht="14.5" customHeight="1">
      <c r="A4486" s="103" t="str">
        <f t="shared" si="70"/>
        <v>D0025</v>
      </c>
      <c r="B4486" s="414" t="s">
        <v>7792</v>
      </c>
      <c r="C4486" s="414" t="s">
        <v>7808</v>
      </c>
      <c r="D4486" s="414" t="s">
        <v>7809</v>
      </c>
      <c r="E4486" s="414" t="s">
        <v>7810</v>
      </c>
      <c r="F4486" s="414" t="s">
        <v>7811</v>
      </c>
      <c r="G4486" s="418">
        <v>40756</v>
      </c>
      <c r="H4486" s="414" t="s">
        <v>1777</v>
      </c>
      <c r="I4486" s="419">
        <v>103</v>
      </c>
      <c r="J4486" s="419">
        <v>228</v>
      </c>
      <c r="K4486" s="419">
        <v>104</v>
      </c>
      <c r="L4486" s="419">
        <v>36000</v>
      </c>
      <c r="M4486" s="414" t="s">
        <v>115</v>
      </c>
      <c r="N4486" s="414">
        <v>7</v>
      </c>
      <c r="O4486" s="103" t="s">
        <v>1882</v>
      </c>
      <c r="P4486" s="103"/>
      <c r="Q4486" s="103" t="s">
        <v>1882</v>
      </c>
      <c r="R4486" s="103" t="s">
        <v>1883</v>
      </c>
      <c r="S4486" s="103" t="s">
        <v>1768</v>
      </c>
    </row>
    <row r="4487" spans="1:19" ht="14.5" customHeight="1">
      <c r="A4487" s="103" t="str">
        <f t="shared" si="70"/>
        <v>D0025</v>
      </c>
      <c r="B4487" s="414" t="s">
        <v>7792</v>
      </c>
      <c r="C4487" s="414" t="s">
        <v>7812</v>
      </c>
      <c r="D4487" s="414" t="s">
        <v>3860</v>
      </c>
      <c r="E4487" s="414" t="s">
        <v>7813</v>
      </c>
      <c r="F4487" s="414" t="s">
        <v>7814</v>
      </c>
      <c r="G4487" s="418">
        <v>42339</v>
      </c>
      <c r="H4487" s="414" t="s">
        <v>606</v>
      </c>
      <c r="I4487" s="419">
        <v>148</v>
      </c>
      <c r="J4487" s="419">
        <v>250</v>
      </c>
      <c r="K4487" s="419">
        <v>107</v>
      </c>
      <c r="L4487" s="419">
        <v>39750</v>
      </c>
      <c r="M4487" s="414" t="s">
        <v>115</v>
      </c>
      <c r="N4487" s="414">
        <v>7</v>
      </c>
      <c r="O4487" s="103" t="s">
        <v>1882</v>
      </c>
      <c r="P4487" s="103"/>
      <c r="Q4487" s="103" t="s">
        <v>1882</v>
      </c>
      <c r="R4487" s="103" t="s">
        <v>1883</v>
      </c>
      <c r="S4487" s="103" t="s">
        <v>1768</v>
      </c>
    </row>
    <row r="4488" spans="1:19" ht="14.5" customHeight="1">
      <c r="A4488" s="103" t="str">
        <f t="shared" si="70"/>
        <v>D0025</v>
      </c>
      <c r="B4488" s="414" t="s">
        <v>7792</v>
      </c>
      <c r="C4488" s="414" t="s">
        <v>7815</v>
      </c>
      <c r="D4488" s="414" t="s">
        <v>3860</v>
      </c>
      <c r="E4488" s="414" t="s">
        <v>7816</v>
      </c>
      <c r="F4488" s="414" t="s">
        <v>7817</v>
      </c>
      <c r="G4488" s="418">
        <v>44896</v>
      </c>
      <c r="H4488" s="414" t="s">
        <v>606</v>
      </c>
      <c r="I4488" s="419">
        <v>135</v>
      </c>
      <c r="J4488" s="419">
        <v>249</v>
      </c>
      <c r="K4488" s="419">
        <v>106</v>
      </c>
      <c r="L4488" s="419">
        <v>38380</v>
      </c>
      <c r="M4488" s="414" t="s">
        <v>115</v>
      </c>
      <c r="N4488" s="414">
        <v>7</v>
      </c>
      <c r="O4488" s="103" t="s">
        <v>1882</v>
      </c>
      <c r="P4488" s="103"/>
      <c r="Q4488" s="103" t="s">
        <v>1882</v>
      </c>
      <c r="R4488" s="103" t="s">
        <v>1883</v>
      </c>
      <c r="S4488" s="103" t="s">
        <v>1768</v>
      </c>
    </row>
    <row r="4489" spans="1:19" ht="14.5" customHeight="1">
      <c r="A4489" s="103" t="str">
        <f t="shared" si="70"/>
        <v>D0025</v>
      </c>
      <c r="B4489" s="414" t="s">
        <v>7792</v>
      </c>
      <c r="C4489" s="414" t="s">
        <v>7818</v>
      </c>
      <c r="D4489" s="414" t="s">
        <v>3860</v>
      </c>
      <c r="E4489" s="414" t="s">
        <v>7819</v>
      </c>
      <c r="F4489" s="414" t="s">
        <v>7820</v>
      </c>
      <c r="G4489" s="418">
        <v>42339</v>
      </c>
      <c r="H4489" s="414" t="s">
        <v>606</v>
      </c>
      <c r="I4489" s="419">
        <v>130</v>
      </c>
      <c r="J4489" s="419">
        <v>250</v>
      </c>
      <c r="K4489" s="419">
        <v>107</v>
      </c>
      <c r="L4489" s="419">
        <v>34000</v>
      </c>
      <c r="M4489" s="414" t="s">
        <v>115</v>
      </c>
      <c r="N4489" s="414">
        <v>7</v>
      </c>
      <c r="O4489" s="103" t="s">
        <v>1882</v>
      </c>
      <c r="P4489" s="103"/>
      <c r="Q4489" s="103" t="s">
        <v>1882</v>
      </c>
      <c r="R4489" s="103" t="s">
        <v>1883</v>
      </c>
      <c r="S4489" s="103" t="s">
        <v>1768</v>
      </c>
    </row>
    <row r="4490" spans="1:19" ht="14.5" customHeight="1">
      <c r="A4490" s="103" t="str">
        <f t="shared" si="70"/>
        <v>D0025</v>
      </c>
      <c r="B4490" s="414" t="s">
        <v>7792</v>
      </c>
      <c r="C4490" s="414" t="s">
        <v>7821</v>
      </c>
      <c r="D4490" s="414" t="s">
        <v>3860</v>
      </c>
      <c r="E4490" s="414" t="s">
        <v>7822</v>
      </c>
      <c r="F4490" s="414" t="s">
        <v>7823</v>
      </c>
      <c r="G4490" s="418">
        <v>42339</v>
      </c>
      <c r="H4490" s="414" t="s">
        <v>623</v>
      </c>
      <c r="I4490" s="419">
        <v>103</v>
      </c>
      <c r="J4490" s="419">
        <v>228</v>
      </c>
      <c r="K4490" s="419">
        <v>104</v>
      </c>
      <c r="L4490" s="419">
        <v>36000</v>
      </c>
      <c r="M4490" s="414" t="s">
        <v>115</v>
      </c>
      <c r="N4490" s="414">
        <v>7</v>
      </c>
      <c r="O4490" s="103" t="s">
        <v>1882</v>
      </c>
      <c r="P4490" s="103"/>
      <c r="Q4490" s="103" t="s">
        <v>1882</v>
      </c>
      <c r="R4490" s="103" t="s">
        <v>1883</v>
      </c>
      <c r="S4490" s="103" t="s">
        <v>1768</v>
      </c>
    </row>
    <row r="4491" spans="1:19" ht="14.5" customHeight="1">
      <c r="A4491" s="82" t="str">
        <f t="shared" si="70"/>
        <v>D0027</v>
      </c>
      <c r="B4491" s="410" t="s">
        <v>7824</v>
      </c>
      <c r="C4491" s="410" t="s">
        <v>7825</v>
      </c>
      <c r="D4491" s="410" t="s">
        <v>3860</v>
      </c>
      <c r="E4491" s="410" t="s">
        <v>7826</v>
      </c>
      <c r="F4491" s="410" t="s">
        <v>7827</v>
      </c>
      <c r="G4491" s="416">
        <v>40756</v>
      </c>
      <c r="H4491" s="410" t="s">
        <v>1777</v>
      </c>
      <c r="I4491" s="417">
        <v>108</v>
      </c>
      <c r="J4491" s="417">
        <v>294</v>
      </c>
      <c r="K4491" s="417">
        <v>130</v>
      </c>
      <c r="L4491" s="417">
        <v>52000</v>
      </c>
      <c r="M4491" s="410" t="s">
        <v>115</v>
      </c>
      <c r="N4491" s="410">
        <v>7</v>
      </c>
      <c r="O4491" s="85" t="s">
        <v>116</v>
      </c>
      <c r="P4491" s="85" t="s">
        <v>116</v>
      </c>
      <c r="Q4491" s="85" t="s">
        <v>116</v>
      </c>
      <c r="R4491" s="85" t="s">
        <v>2766</v>
      </c>
      <c r="S4491" s="85" t="s">
        <v>1768</v>
      </c>
    </row>
    <row r="4492" spans="1:19" ht="14.5" customHeight="1">
      <c r="A4492" s="82" t="str">
        <f t="shared" si="70"/>
        <v>D0027</v>
      </c>
      <c r="B4492" s="410" t="s">
        <v>7824</v>
      </c>
      <c r="C4492" s="410" t="s">
        <v>7828</v>
      </c>
      <c r="D4492" s="410" t="s">
        <v>3860</v>
      </c>
      <c r="E4492" s="410" t="s">
        <v>7829</v>
      </c>
      <c r="F4492" s="410" t="s">
        <v>7830</v>
      </c>
      <c r="G4492" s="416">
        <v>43070</v>
      </c>
      <c r="H4492" s="410" t="s">
        <v>606</v>
      </c>
      <c r="I4492" s="417">
        <v>295.8</v>
      </c>
      <c r="J4492" s="417">
        <v>106</v>
      </c>
      <c r="K4492" s="417">
        <v>128</v>
      </c>
      <c r="L4492" s="417">
        <v>40000</v>
      </c>
      <c r="M4492" s="410" t="s">
        <v>115</v>
      </c>
      <c r="N4492" s="410">
        <v>7</v>
      </c>
      <c r="O4492" s="85" t="s">
        <v>116</v>
      </c>
      <c r="P4492" s="85" t="s">
        <v>116</v>
      </c>
      <c r="Q4492" s="85" t="s">
        <v>116</v>
      </c>
      <c r="R4492" s="85" t="s">
        <v>2766</v>
      </c>
      <c r="S4492" s="85" t="s">
        <v>1768</v>
      </c>
    </row>
    <row r="4493" spans="1:19" ht="14.5" customHeight="1">
      <c r="A4493" s="82" t="str">
        <f t="shared" si="70"/>
        <v>D0027</v>
      </c>
      <c r="B4493" s="410" t="s">
        <v>7824</v>
      </c>
      <c r="C4493" s="410" t="s">
        <v>7831</v>
      </c>
      <c r="D4493" s="410" t="s">
        <v>3860</v>
      </c>
      <c r="E4493" s="410" t="s">
        <v>7832</v>
      </c>
      <c r="F4493" s="410" t="s">
        <v>7833</v>
      </c>
      <c r="G4493" s="416">
        <v>45627</v>
      </c>
      <c r="H4493" s="410" t="s">
        <v>623</v>
      </c>
      <c r="I4493" s="417">
        <v>294</v>
      </c>
      <c r="J4493" s="417">
        <v>108</v>
      </c>
      <c r="K4493" s="417">
        <v>130</v>
      </c>
      <c r="L4493" s="417">
        <v>52000</v>
      </c>
      <c r="M4493" s="410" t="s">
        <v>115</v>
      </c>
      <c r="N4493" s="410">
        <v>7</v>
      </c>
      <c r="O4493" s="85" t="s">
        <v>116</v>
      </c>
      <c r="P4493" s="85" t="s">
        <v>116</v>
      </c>
      <c r="Q4493" s="85" t="s">
        <v>116</v>
      </c>
      <c r="R4493" s="85" t="s">
        <v>2766</v>
      </c>
      <c r="S4493" s="85" t="s">
        <v>1768</v>
      </c>
    </row>
    <row r="4494" spans="1:19" ht="14.5" customHeight="1">
      <c r="A4494" s="82" t="str">
        <f t="shared" si="70"/>
        <v>D0027</v>
      </c>
      <c r="B4494" s="410" t="s">
        <v>7824</v>
      </c>
      <c r="C4494" s="410" t="s">
        <v>7834</v>
      </c>
      <c r="D4494" s="410" t="s">
        <v>3860</v>
      </c>
      <c r="E4494" s="410" t="s">
        <v>7835</v>
      </c>
      <c r="F4494" s="410" t="s">
        <v>7836</v>
      </c>
      <c r="G4494" s="416">
        <v>42005</v>
      </c>
      <c r="H4494" s="410" t="s">
        <v>1777</v>
      </c>
      <c r="I4494" s="417">
        <v>294</v>
      </c>
      <c r="J4494" s="417">
        <v>108</v>
      </c>
      <c r="K4494" s="417">
        <v>130</v>
      </c>
      <c r="L4494" s="417">
        <v>52000</v>
      </c>
      <c r="M4494" s="410" t="s">
        <v>115</v>
      </c>
      <c r="N4494" s="410">
        <v>7</v>
      </c>
      <c r="O4494" s="85" t="s">
        <v>116</v>
      </c>
      <c r="P4494" s="85" t="s">
        <v>116</v>
      </c>
      <c r="Q4494" s="85" t="s">
        <v>116</v>
      </c>
      <c r="R4494" s="85" t="s">
        <v>2766</v>
      </c>
      <c r="S4494" s="85" t="s">
        <v>1768</v>
      </c>
    </row>
    <row r="4495" spans="1:19" ht="14.5" customHeight="1">
      <c r="A4495" s="82" t="str">
        <f t="shared" si="70"/>
        <v>D0027</v>
      </c>
      <c r="B4495" s="410" t="s">
        <v>7824</v>
      </c>
      <c r="C4495" s="410" t="s">
        <v>7837</v>
      </c>
      <c r="D4495" s="410" t="s">
        <v>3860</v>
      </c>
      <c r="E4495" s="410" t="s">
        <v>7838</v>
      </c>
      <c r="F4495" s="410" t="s">
        <v>7839</v>
      </c>
      <c r="G4495" s="416">
        <v>41487</v>
      </c>
      <c r="H4495" s="410" t="s">
        <v>1777</v>
      </c>
      <c r="I4495" s="417">
        <v>108</v>
      </c>
      <c r="J4495" s="417">
        <v>294</v>
      </c>
      <c r="K4495" s="417">
        <v>130</v>
      </c>
      <c r="L4495" s="417">
        <v>52000</v>
      </c>
      <c r="M4495" s="410" t="s">
        <v>115</v>
      </c>
      <c r="N4495" s="410">
        <v>7</v>
      </c>
      <c r="O4495" s="85" t="s">
        <v>116</v>
      </c>
      <c r="P4495" s="85" t="s">
        <v>116</v>
      </c>
      <c r="Q4495" s="85" t="s">
        <v>116</v>
      </c>
      <c r="R4495" s="85" t="s">
        <v>2766</v>
      </c>
      <c r="S4495" s="85" t="s">
        <v>1768</v>
      </c>
    </row>
    <row r="4496" spans="1:19" ht="14.5" customHeight="1">
      <c r="A4496" s="82" t="str">
        <f t="shared" si="70"/>
        <v>D0027</v>
      </c>
      <c r="B4496" s="410" t="s">
        <v>7824</v>
      </c>
      <c r="C4496" s="410" t="s">
        <v>7840</v>
      </c>
      <c r="D4496" s="410" t="s">
        <v>3860</v>
      </c>
      <c r="E4496" s="410" t="s">
        <v>7841</v>
      </c>
      <c r="F4496" s="410" t="s">
        <v>7842</v>
      </c>
      <c r="G4496" s="416">
        <v>44896</v>
      </c>
      <c r="H4496" s="410" t="s">
        <v>606</v>
      </c>
      <c r="I4496" s="417">
        <v>296.2</v>
      </c>
      <c r="J4496" s="417">
        <v>106</v>
      </c>
      <c r="K4496" s="417">
        <v>135</v>
      </c>
      <c r="L4496" s="417">
        <v>47080</v>
      </c>
      <c r="M4496" s="410" t="s">
        <v>115</v>
      </c>
      <c r="N4496" s="410">
        <v>7</v>
      </c>
      <c r="O4496" s="85" t="s">
        <v>116</v>
      </c>
      <c r="P4496" s="85" t="s">
        <v>116</v>
      </c>
      <c r="Q4496" s="85" t="s">
        <v>116</v>
      </c>
      <c r="R4496" s="85" t="s">
        <v>2766</v>
      </c>
      <c r="S4496" s="85" t="s">
        <v>1768</v>
      </c>
    </row>
    <row r="4497" spans="1:19" ht="14.5" customHeight="1">
      <c r="A4497" s="82" t="str">
        <f t="shared" si="70"/>
        <v>D0027</v>
      </c>
      <c r="B4497" s="410" t="s">
        <v>7824</v>
      </c>
      <c r="C4497" s="410" t="s">
        <v>7843</v>
      </c>
      <c r="D4497" s="410" t="s">
        <v>3860</v>
      </c>
      <c r="E4497" s="410" t="s">
        <v>7844</v>
      </c>
      <c r="F4497" s="410" t="s">
        <v>7845</v>
      </c>
      <c r="G4497" s="416">
        <v>43070</v>
      </c>
      <c r="H4497" s="410" t="s">
        <v>606</v>
      </c>
      <c r="I4497" s="417">
        <v>296.2</v>
      </c>
      <c r="J4497" s="417">
        <v>107</v>
      </c>
      <c r="K4497" s="417">
        <v>148</v>
      </c>
      <c r="L4497" s="417">
        <v>51500</v>
      </c>
      <c r="M4497" s="410" t="s">
        <v>115</v>
      </c>
      <c r="N4497" s="410">
        <v>7</v>
      </c>
      <c r="O4497" s="85" t="s">
        <v>116</v>
      </c>
      <c r="P4497" s="85" t="s">
        <v>116</v>
      </c>
      <c r="Q4497" s="85" t="s">
        <v>116</v>
      </c>
      <c r="R4497" s="85" t="s">
        <v>2766</v>
      </c>
      <c r="S4497" s="85" t="s">
        <v>1768</v>
      </c>
    </row>
    <row r="4498" spans="1:19" ht="14.5" customHeight="1">
      <c r="A4498" s="82" t="str">
        <f t="shared" si="70"/>
        <v>D0027</v>
      </c>
      <c r="B4498" s="410" t="s">
        <v>7824</v>
      </c>
      <c r="C4498" s="410" t="s">
        <v>7846</v>
      </c>
      <c r="D4498" s="410" t="s">
        <v>3860</v>
      </c>
      <c r="E4498" s="410" t="s">
        <v>7847</v>
      </c>
      <c r="F4498" s="410" t="s">
        <v>7848</v>
      </c>
      <c r="G4498" s="416">
        <v>42064</v>
      </c>
      <c r="H4498" s="410" t="s">
        <v>1777</v>
      </c>
      <c r="I4498" s="417">
        <v>108</v>
      </c>
      <c r="J4498" s="417">
        <v>294</v>
      </c>
      <c r="K4498" s="417">
        <v>130</v>
      </c>
      <c r="L4498" s="417">
        <v>52000</v>
      </c>
      <c r="M4498" s="410" t="s">
        <v>115</v>
      </c>
      <c r="N4498" s="410">
        <v>7</v>
      </c>
      <c r="O4498" s="85" t="s">
        <v>116</v>
      </c>
      <c r="P4498" s="85" t="s">
        <v>116</v>
      </c>
      <c r="Q4498" s="85" t="s">
        <v>116</v>
      </c>
      <c r="R4498" s="85" t="s">
        <v>2766</v>
      </c>
      <c r="S4498" s="85" t="s">
        <v>1768</v>
      </c>
    </row>
    <row r="4499" spans="1:19" ht="14.5" customHeight="1">
      <c r="A4499" s="82" t="str">
        <f t="shared" si="70"/>
        <v>D0027</v>
      </c>
      <c r="B4499" s="410" t="s">
        <v>7824</v>
      </c>
      <c r="C4499" s="410" t="s">
        <v>7849</v>
      </c>
      <c r="D4499" s="410" t="s">
        <v>3860</v>
      </c>
      <c r="E4499" s="410" t="s">
        <v>7850</v>
      </c>
      <c r="F4499" s="410" t="s">
        <v>7851</v>
      </c>
      <c r="G4499" s="416">
        <v>43070</v>
      </c>
      <c r="H4499" s="410" t="s">
        <v>606</v>
      </c>
      <c r="I4499" s="417">
        <v>296</v>
      </c>
      <c r="J4499" s="417">
        <v>107</v>
      </c>
      <c r="K4499" s="417">
        <v>135</v>
      </c>
      <c r="L4499" s="417">
        <v>43000</v>
      </c>
      <c r="M4499" s="410" t="s">
        <v>115</v>
      </c>
      <c r="N4499" s="410">
        <v>7</v>
      </c>
      <c r="O4499" s="85" t="s">
        <v>116</v>
      </c>
      <c r="P4499" s="85" t="s">
        <v>116</v>
      </c>
      <c r="Q4499" s="85" t="s">
        <v>116</v>
      </c>
      <c r="R4499" s="85" t="s">
        <v>2766</v>
      </c>
      <c r="S4499" s="85" t="s">
        <v>1768</v>
      </c>
    </row>
    <row r="4500" spans="1:19" ht="14.5" customHeight="1">
      <c r="A4500" s="103" t="str">
        <f t="shared" si="70"/>
        <v>D0027</v>
      </c>
      <c r="B4500" s="414" t="s">
        <v>7824</v>
      </c>
      <c r="C4500" s="414" t="s">
        <v>7825</v>
      </c>
      <c r="D4500" s="414" t="s">
        <v>3860</v>
      </c>
      <c r="E4500" s="414" t="s">
        <v>7826</v>
      </c>
      <c r="F4500" s="414" t="s">
        <v>7827</v>
      </c>
      <c r="G4500" s="418">
        <v>40756</v>
      </c>
      <c r="H4500" s="414" t="s">
        <v>1777</v>
      </c>
      <c r="I4500" s="419">
        <v>130</v>
      </c>
      <c r="J4500" s="419">
        <v>108</v>
      </c>
      <c r="K4500" s="419">
        <v>294</v>
      </c>
      <c r="L4500" s="419">
        <v>52000</v>
      </c>
      <c r="M4500" s="414" t="s">
        <v>115</v>
      </c>
      <c r="N4500" s="414">
        <v>7</v>
      </c>
      <c r="O4500" s="103" t="s">
        <v>116</v>
      </c>
      <c r="P4500" s="103" t="s">
        <v>116</v>
      </c>
      <c r="Q4500" s="103" t="s">
        <v>116</v>
      </c>
      <c r="R4500" s="103" t="s">
        <v>2766</v>
      </c>
      <c r="S4500" s="103" t="s">
        <v>1768</v>
      </c>
    </row>
    <row r="4501" spans="1:19" ht="14.5" customHeight="1">
      <c r="A4501" s="103" t="str">
        <f t="shared" si="70"/>
        <v>D0027</v>
      </c>
      <c r="B4501" s="414" t="s">
        <v>7824</v>
      </c>
      <c r="C4501" s="414" t="s">
        <v>7828</v>
      </c>
      <c r="D4501" s="414" t="s">
        <v>3860</v>
      </c>
      <c r="E4501" s="414" t="s">
        <v>7829</v>
      </c>
      <c r="F4501" s="414" t="s">
        <v>7830</v>
      </c>
      <c r="G4501" s="418">
        <v>43070</v>
      </c>
      <c r="H4501" s="414" t="s">
        <v>606</v>
      </c>
      <c r="I4501" s="419">
        <v>128</v>
      </c>
      <c r="J4501" s="419">
        <v>295.8</v>
      </c>
      <c r="K4501" s="419">
        <v>106</v>
      </c>
      <c r="L4501" s="419">
        <v>40000</v>
      </c>
      <c r="M4501" s="414" t="s">
        <v>115</v>
      </c>
      <c r="N4501" s="414">
        <v>7</v>
      </c>
      <c r="O4501" s="103" t="s">
        <v>116</v>
      </c>
      <c r="P4501" s="103" t="s">
        <v>116</v>
      </c>
      <c r="Q4501" s="103" t="s">
        <v>116</v>
      </c>
      <c r="R4501" s="103" t="s">
        <v>2766</v>
      </c>
      <c r="S4501" s="103" t="s">
        <v>1768</v>
      </c>
    </row>
    <row r="4502" spans="1:19" ht="14.5" customHeight="1">
      <c r="A4502" s="103" t="str">
        <f t="shared" si="70"/>
        <v>D0027</v>
      </c>
      <c r="B4502" s="414" t="s">
        <v>7824</v>
      </c>
      <c r="C4502" s="414" t="s">
        <v>7831</v>
      </c>
      <c r="D4502" s="414" t="s">
        <v>3860</v>
      </c>
      <c r="E4502" s="414" t="s">
        <v>7832</v>
      </c>
      <c r="F4502" s="414" t="s">
        <v>7833</v>
      </c>
      <c r="G4502" s="418">
        <v>45627</v>
      </c>
      <c r="H4502" s="414" t="s">
        <v>623</v>
      </c>
      <c r="I4502" s="419">
        <v>130</v>
      </c>
      <c r="J4502" s="419">
        <v>294</v>
      </c>
      <c r="K4502" s="419">
        <v>108</v>
      </c>
      <c r="L4502" s="419">
        <v>52000</v>
      </c>
      <c r="M4502" s="414" t="s">
        <v>115</v>
      </c>
      <c r="N4502" s="414">
        <v>7</v>
      </c>
      <c r="O4502" s="103" t="s">
        <v>116</v>
      </c>
      <c r="P4502" s="103" t="s">
        <v>116</v>
      </c>
      <c r="Q4502" s="103" t="s">
        <v>116</v>
      </c>
      <c r="R4502" s="103" t="s">
        <v>2766</v>
      </c>
      <c r="S4502" s="103" t="s">
        <v>1768</v>
      </c>
    </row>
    <row r="4503" spans="1:19" ht="14.5" customHeight="1">
      <c r="A4503" s="103" t="str">
        <f t="shared" si="70"/>
        <v>D0027</v>
      </c>
      <c r="B4503" s="414" t="s">
        <v>7824</v>
      </c>
      <c r="C4503" s="414" t="s">
        <v>7834</v>
      </c>
      <c r="D4503" s="414" t="s">
        <v>3860</v>
      </c>
      <c r="E4503" s="414" t="s">
        <v>7835</v>
      </c>
      <c r="F4503" s="414" t="s">
        <v>7836</v>
      </c>
      <c r="G4503" s="418">
        <v>42005</v>
      </c>
      <c r="H4503" s="414" t="s">
        <v>1777</v>
      </c>
      <c r="I4503" s="419">
        <v>130</v>
      </c>
      <c r="J4503" s="419">
        <v>294</v>
      </c>
      <c r="K4503" s="419">
        <v>108</v>
      </c>
      <c r="L4503" s="419">
        <v>52000</v>
      </c>
      <c r="M4503" s="414" t="s">
        <v>115</v>
      </c>
      <c r="N4503" s="414">
        <v>7</v>
      </c>
      <c r="O4503" s="103" t="s">
        <v>116</v>
      </c>
      <c r="P4503" s="103" t="s">
        <v>116</v>
      </c>
      <c r="Q4503" s="103" t="s">
        <v>116</v>
      </c>
      <c r="R4503" s="103" t="s">
        <v>2766</v>
      </c>
      <c r="S4503" s="103" t="s">
        <v>1768</v>
      </c>
    </row>
    <row r="4504" spans="1:19" ht="14.5" customHeight="1">
      <c r="A4504" s="103" t="str">
        <f t="shared" si="70"/>
        <v>D0027</v>
      </c>
      <c r="B4504" s="414" t="s">
        <v>7824</v>
      </c>
      <c r="C4504" s="414" t="s">
        <v>7837</v>
      </c>
      <c r="D4504" s="414" t="s">
        <v>3860</v>
      </c>
      <c r="E4504" s="414" t="s">
        <v>7838</v>
      </c>
      <c r="F4504" s="414" t="s">
        <v>7839</v>
      </c>
      <c r="G4504" s="418">
        <v>41487</v>
      </c>
      <c r="H4504" s="414" t="s">
        <v>1777</v>
      </c>
      <c r="I4504" s="419">
        <v>130</v>
      </c>
      <c r="J4504" s="419">
        <v>108</v>
      </c>
      <c r="K4504" s="419">
        <v>294</v>
      </c>
      <c r="L4504" s="419">
        <v>52000</v>
      </c>
      <c r="M4504" s="414" t="s">
        <v>115</v>
      </c>
      <c r="N4504" s="414">
        <v>7</v>
      </c>
      <c r="O4504" s="103" t="s">
        <v>116</v>
      </c>
      <c r="P4504" s="103" t="s">
        <v>116</v>
      </c>
      <c r="Q4504" s="103" t="s">
        <v>116</v>
      </c>
      <c r="R4504" s="103" t="s">
        <v>2766</v>
      </c>
      <c r="S4504" s="103" t="s">
        <v>1768</v>
      </c>
    </row>
    <row r="4505" spans="1:19" ht="14.5" customHeight="1">
      <c r="A4505" s="103" t="str">
        <f t="shared" si="70"/>
        <v>D0027</v>
      </c>
      <c r="B4505" s="414" t="s">
        <v>7824</v>
      </c>
      <c r="C4505" s="414" t="s">
        <v>7840</v>
      </c>
      <c r="D4505" s="414" t="s">
        <v>3860</v>
      </c>
      <c r="E4505" s="414" t="s">
        <v>7841</v>
      </c>
      <c r="F4505" s="414" t="s">
        <v>7842</v>
      </c>
      <c r="G4505" s="418">
        <v>44896</v>
      </c>
      <c r="H4505" s="414" t="s">
        <v>606</v>
      </c>
      <c r="I4505" s="419">
        <v>135</v>
      </c>
      <c r="J4505" s="419">
        <v>296.2</v>
      </c>
      <c r="K4505" s="419">
        <v>106</v>
      </c>
      <c r="L4505" s="419">
        <v>47080</v>
      </c>
      <c r="M4505" s="414" t="s">
        <v>115</v>
      </c>
      <c r="N4505" s="414">
        <v>7</v>
      </c>
      <c r="O4505" s="103" t="s">
        <v>116</v>
      </c>
      <c r="P4505" s="103" t="s">
        <v>116</v>
      </c>
      <c r="Q4505" s="103" t="s">
        <v>116</v>
      </c>
      <c r="R4505" s="103" t="s">
        <v>2766</v>
      </c>
      <c r="S4505" s="103" t="s">
        <v>1768</v>
      </c>
    </row>
    <row r="4506" spans="1:19" ht="14.5" customHeight="1">
      <c r="A4506" s="103" t="str">
        <f t="shared" si="70"/>
        <v>D0027</v>
      </c>
      <c r="B4506" s="414" t="s">
        <v>7824</v>
      </c>
      <c r="C4506" s="414" t="s">
        <v>7843</v>
      </c>
      <c r="D4506" s="414" t="s">
        <v>3860</v>
      </c>
      <c r="E4506" s="414" t="s">
        <v>7844</v>
      </c>
      <c r="F4506" s="414" t="s">
        <v>7845</v>
      </c>
      <c r="G4506" s="418">
        <v>43070</v>
      </c>
      <c r="H4506" s="414" t="s">
        <v>606</v>
      </c>
      <c r="I4506" s="419">
        <v>148</v>
      </c>
      <c r="J4506" s="419">
        <v>296.2</v>
      </c>
      <c r="K4506" s="419">
        <v>107</v>
      </c>
      <c r="L4506" s="419">
        <v>51500</v>
      </c>
      <c r="M4506" s="414" t="s">
        <v>115</v>
      </c>
      <c r="N4506" s="414">
        <v>7</v>
      </c>
      <c r="O4506" s="103" t="s">
        <v>116</v>
      </c>
      <c r="P4506" s="103" t="s">
        <v>116</v>
      </c>
      <c r="Q4506" s="103" t="s">
        <v>116</v>
      </c>
      <c r="R4506" s="103" t="s">
        <v>2766</v>
      </c>
      <c r="S4506" s="103" t="s">
        <v>1768</v>
      </c>
    </row>
    <row r="4507" spans="1:19" ht="14.5" customHeight="1">
      <c r="A4507" s="103" t="str">
        <f t="shared" si="70"/>
        <v>D0027</v>
      </c>
      <c r="B4507" s="414" t="s">
        <v>7824</v>
      </c>
      <c r="C4507" s="414" t="s">
        <v>7846</v>
      </c>
      <c r="D4507" s="414" t="s">
        <v>3860</v>
      </c>
      <c r="E4507" s="414" t="s">
        <v>7847</v>
      </c>
      <c r="F4507" s="414" t="s">
        <v>7848</v>
      </c>
      <c r="G4507" s="418">
        <v>42064</v>
      </c>
      <c r="H4507" s="414" t="s">
        <v>1777</v>
      </c>
      <c r="I4507" s="419">
        <v>130</v>
      </c>
      <c r="J4507" s="419">
        <v>108</v>
      </c>
      <c r="K4507" s="419">
        <v>294</v>
      </c>
      <c r="L4507" s="419">
        <v>52000</v>
      </c>
      <c r="M4507" s="414" t="s">
        <v>115</v>
      </c>
      <c r="N4507" s="414">
        <v>7</v>
      </c>
      <c r="O4507" s="103" t="s">
        <v>116</v>
      </c>
      <c r="P4507" s="103" t="s">
        <v>116</v>
      </c>
      <c r="Q4507" s="103" t="s">
        <v>116</v>
      </c>
      <c r="R4507" s="103" t="s">
        <v>2766</v>
      </c>
      <c r="S4507" s="103" t="s">
        <v>1768</v>
      </c>
    </row>
    <row r="4508" spans="1:19" ht="14.5" customHeight="1">
      <c r="A4508" s="103" t="str">
        <f t="shared" si="70"/>
        <v>D0027</v>
      </c>
      <c r="B4508" s="414" t="s">
        <v>7824</v>
      </c>
      <c r="C4508" s="414" t="s">
        <v>7849</v>
      </c>
      <c r="D4508" s="414" t="s">
        <v>3860</v>
      </c>
      <c r="E4508" s="414" t="s">
        <v>7850</v>
      </c>
      <c r="F4508" s="414" t="s">
        <v>7851</v>
      </c>
      <c r="G4508" s="418">
        <v>43070</v>
      </c>
      <c r="H4508" s="414" t="s">
        <v>606</v>
      </c>
      <c r="I4508" s="419">
        <v>135</v>
      </c>
      <c r="J4508" s="419">
        <v>296</v>
      </c>
      <c r="K4508" s="419">
        <v>107</v>
      </c>
      <c r="L4508" s="419">
        <v>43000</v>
      </c>
      <c r="M4508" s="414" t="s">
        <v>115</v>
      </c>
      <c r="N4508" s="414">
        <v>7</v>
      </c>
      <c r="O4508" s="103" t="s">
        <v>116</v>
      </c>
      <c r="P4508" s="103" t="s">
        <v>116</v>
      </c>
      <c r="Q4508" s="103" t="s">
        <v>116</v>
      </c>
      <c r="R4508" s="103" t="s">
        <v>2766</v>
      </c>
      <c r="S4508" s="103" t="s">
        <v>1768</v>
      </c>
    </row>
    <row r="4509" spans="1:19" ht="14.5" customHeight="1">
      <c r="A4509" s="82" t="str">
        <f t="shared" si="70"/>
        <v>D0028</v>
      </c>
      <c r="B4509" s="410" t="s">
        <v>7852</v>
      </c>
      <c r="C4509" s="410" t="s">
        <v>7853</v>
      </c>
      <c r="D4509" s="410" t="s">
        <v>7676</v>
      </c>
      <c r="E4509" s="410" t="s">
        <v>7854</v>
      </c>
      <c r="F4509" s="410" t="s">
        <v>7855</v>
      </c>
      <c r="G4509" s="416">
        <v>45017</v>
      </c>
      <c r="H4509" s="410" t="s">
        <v>606</v>
      </c>
      <c r="I4509" s="417">
        <v>0</v>
      </c>
      <c r="J4509" s="417">
        <v>0</v>
      </c>
      <c r="K4509" s="417">
        <v>0</v>
      </c>
      <c r="L4509" s="417">
        <v>0</v>
      </c>
      <c r="M4509" s="410"/>
      <c r="N4509" s="410" t="s">
        <v>116</v>
      </c>
      <c r="O4509" s="85"/>
      <c r="P4509" s="85"/>
      <c r="Q4509" s="85"/>
      <c r="R4509" s="85"/>
      <c r="S4509" s="85" t="s">
        <v>1768</v>
      </c>
    </row>
    <row r="4510" spans="1:19" ht="14.5" customHeight="1">
      <c r="A4510" s="103" t="str">
        <f t="shared" si="70"/>
        <v>D0028</v>
      </c>
      <c r="B4510" s="414" t="s">
        <v>7852</v>
      </c>
      <c r="C4510" s="414" t="s">
        <v>7853</v>
      </c>
      <c r="D4510" s="414" t="s">
        <v>7676</v>
      </c>
      <c r="E4510" s="414" t="s">
        <v>7854</v>
      </c>
      <c r="F4510" s="414" t="s">
        <v>7855</v>
      </c>
      <c r="G4510" s="418">
        <v>45017</v>
      </c>
      <c r="H4510" s="414" t="s">
        <v>606</v>
      </c>
      <c r="I4510" s="419">
        <v>0</v>
      </c>
      <c r="J4510" s="419">
        <v>0</v>
      </c>
      <c r="K4510" s="419">
        <v>0</v>
      </c>
      <c r="L4510" s="419">
        <v>0</v>
      </c>
      <c r="M4510" s="414"/>
      <c r="N4510" s="414" t="s">
        <v>116</v>
      </c>
      <c r="O4510" s="103"/>
      <c r="P4510" s="103"/>
      <c r="Q4510" s="103"/>
      <c r="R4510" s="103"/>
      <c r="S4510" s="103" t="s">
        <v>1768</v>
      </c>
    </row>
    <row r="4511" spans="1:19" ht="14.5" customHeight="1">
      <c r="A4511" s="82" t="str">
        <f t="shared" si="70"/>
        <v>D0029</v>
      </c>
      <c r="B4511" s="410" t="s">
        <v>7856</v>
      </c>
      <c r="C4511" s="410" t="s">
        <v>7857</v>
      </c>
      <c r="D4511" s="410" t="s">
        <v>7772</v>
      </c>
      <c r="E4511" s="410" t="s">
        <v>7858</v>
      </c>
      <c r="F4511" s="410" t="s">
        <v>7859</v>
      </c>
      <c r="G4511" s="416">
        <v>45261</v>
      </c>
      <c r="H4511" s="410" t="s">
        <v>606</v>
      </c>
      <c r="I4511" s="417">
        <v>0</v>
      </c>
      <c r="J4511" s="417">
        <v>0</v>
      </c>
      <c r="K4511" s="417">
        <v>0</v>
      </c>
      <c r="L4511" s="417">
        <v>0</v>
      </c>
      <c r="M4511" s="410"/>
      <c r="N4511" s="410">
        <v>7</v>
      </c>
      <c r="O4511" s="85"/>
      <c r="P4511" s="85"/>
      <c r="Q4511" s="85"/>
      <c r="R4511" s="85"/>
      <c r="S4511" s="85" t="s">
        <v>1768</v>
      </c>
    </row>
    <row r="4512" spans="1:19" ht="14.5" customHeight="1">
      <c r="A4512" s="103" t="str">
        <f t="shared" si="70"/>
        <v>D0029</v>
      </c>
      <c r="B4512" s="414" t="s">
        <v>7856</v>
      </c>
      <c r="C4512" s="414" t="s">
        <v>7857</v>
      </c>
      <c r="D4512" s="414" t="s">
        <v>7772</v>
      </c>
      <c r="E4512" s="414" t="s">
        <v>7858</v>
      </c>
      <c r="F4512" s="414" t="s">
        <v>7859</v>
      </c>
      <c r="G4512" s="418">
        <v>45261</v>
      </c>
      <c r="H4512" s="414" t="s">
        <v>606</v>
      </c>
      <c r="I4512" s="419">
        <v>0</v>
      </c>
      <c r="J4512" s="419">
        <v>0</v>
      </c>
      <c r="K4512" s="419">
        <v>0</v>
      </c>
      <c r="L4512" s="419">
        <v>0</v>
      </c>
      <c r="M4512" s="414"/>
      <c r="N4512" s="414">
        <v>7</v>
      </c>
      <c r="O4512" s="103"/>
      <c r="P4512" s="103"/>
      <c r="Q4512" s="103"/>
      <c r="R4512" s="103"/>
      <c r="S4512" s="103" t="s">
        <v>1768</v>
      </c>
    </row>
    <row r="4513" spans="1:19" ht="14.5" customHeight="1">
      <c r="A4513" s="82" t="str">
        <f t="shared" si="70"/>
        <v>D0030</v>
      </c>
      <c r="B4513" s="410" t="s">
        <v>7860</v>
      </c>
      <c r="C4513" s="410" t="s">
        <v>7861</v>
      </c>
      <c r="D4513" s="410" t="s">
        <v>7862</v>
      </c>
      <c r="E4513" s="410" t="s">
        <v>7863</v>
      </c>
      <c r="F4513" s="410" t="s">
        <v>7864</v>
      </c>
      <c r="G4513" s="416">
        <v>41275</v>
      </c>
      <c r="H4513" s="410" t="s">
        <v>1777</v>
      </c>
      <c r="I4513" s="417">
        <v>194</v>
      </c>
      <c r="J4513" s="417">
        <v>91</v>
      </c>
      <c r="K4513" s="417">
        <v>74</v>
      </c>
      <c r="L4513" s="417">
        <v>10500</v>
      </c>
      <c r="M4513" s="410" t="s">
        <v>115</v>
      </c>
      <c r="N4513" s="410">
        <v>7</v>
      </c>
      <c r="O4513" s="85" t="s">
        <v>116</v>
      </c>
      <c r="P4513" s="85" t="s">
        <v>116</v>
      </c>
      <c r="Q4513" s="85" t="s">
        <v>116</v>
      </c>
      <c r="R4513" s="85" t="s">
        <v>2766</v>
      </c>
      <c r="S4513" s="85" t="s">
        <v>1768</v>
      </c>
    </row>
    <row r="4514" spans="1:19" ht="14.5" customHeight="1">
      <c r="A4514" s="82" t="str">
        <f t="shared" si="70"/>
        <v>D0030</v>
      </c>
      <c r="B4514" s="410" t="s">
        <v>7860</v>
      </c>
      <c r="C4514" s="410" t="s">
        <v>7865</v>
      </c>
      <c r="D4514" s="410" t="s">
        <v>7772</v>
      </c>
      <c r="E4514" s="410" t="s">
        <v>7866</v>
      </c>
      <c r="F4514" s="410" t="s">
        <v>7867</v>
      </c>
      <c r="G4514" s="416">
        <v>47818</v>
      </c>
      <c r="H4514" s="410" t="s">
        <v>606</v>
      </c>
      <c r="I4514" s="417">
        <v>196.5</v>
      </c>
      <c r="J4514" s="417">
        <v>105</v>
      </c>
      <c r="K4514" s="417">
        <v>75.099999999999994</v>
      </c>
      <c r="L4514" s="417">
        <v>11700</v>
      </c>
      <c r="M4514" s="410" t="s">
        <v>115</v>
      </c>
      <c r="N4514" s="410">
        <v>7</v>
      </c>
      <c r="O4514" s="85" t="s">
        <v>1882</v>
      </c>
      <c r="P4514" s="85" t="s">
        <v>1882</v>
      </c>
      <c r="Q4514" s="85" t="s">
        <v>1882</v>
      </c>
      <c r="R4514" s="85" t="s">
        <v>1883</v>
      </c>
      <c r="S4514" s="85" t="s">
        <v>1768</v>
      </c>
    </row>
    <row r="4515" spans="1:19" ht="14.5" customHeight="1">
      <c r="A4515" s="82" t="str">
        <f t="shared" si="70"/>
        <v>D0030</v>
      </c>
      <c r="B4515" s="410" t="s">
        <v>7860</v>
      </c>
      <c r="C4515" s="410" t="s">
        <v>7865</v>
      </c>
      <c r="D4515" s="410" t="s">
        <v>7772</v>
      </c>
      <c r="E4515" s="410" t="s">
        <v>7868</v>
      </c>
      <c r="F4515" s="410" t="s">
        <v>7869</v>
      </c>
      <c r="G4515" s="416">
        <v>47818</v>
      </c>
      <c r="H4515" s="410" t="s">
        <v>606</v>
      </c>
      <c r="I4515" s="417">
        <v>195.9</v>
      </c>
      <c r="J4515" s="417">
        <v>105</v>
      </c>
      <c r="K4515" s="417">
        <v>74.599999999999994</v>
      </c>
      <c r="L4515" s="417">
        <v>11860</v>
      </c>
      <c r="M4515" s="410" t="s">
        <v>115</v>
      </c>
      <c r="N4515" s="410">
        <v>7</v>
      </c>
      <c r="O4515" s="85" t="s">
        <v>1882</v>
      </c>
      <c r="P4515" s="85" t="s">
        <v>1882</v>
      </c>
      <c r="Q4515" s="85" t="s">
        <v>1882</v>
      </c>
      <c r="R4515" s="85" t="s">
        <v>1883</v>
      </c>
      <c r="S4515" s="85" t="s">
        <v>1768</v>
      </c>
    </row>
    <row r="4516" spans="1:19" ht="14.5" customHeight="1">
      <c r="A4516" s="103" t="str">
        <f t="shared" si="70"/>
        <v>D0030</v>
      </c>
      <c r="B4516" s="414" t="s">
        <v>7860</v>
      </c>
      <c r="C4516" s="414" t="s">
        <v>7861</v>
      </c>
      <c r="D4516" s="414" t="s">
        <v>7862</v>
      </c>
      <c r="E4516" s="414" t="s">
        <v>7863</v>
      </c>
      <c r="F4516" s="414" t="s">
        <v>7864</v>
      </c>
      <c r="G4516" s="418">
        <v>41275</v>
      </c>
      <c r="H4516" s="414" t="s">
        <v>1777</v>
      </c>
      <c r="I4516" s="419">
        <v>74</v>
      </c>
      <c r="J4516" s="419">
        <v>194</v>
      </c>
      <c r="K4516" s="419">
        <v>91</v>
      </c>
      <c r="L4516" s="419">
        <v>10500</v>
      </c>
      <c r="M4516" s="414" t="s">
        <v>115</v>
      </c>
      <c r="N4516" s="414">
        <v>7</v>
      </c>
      <c r="O4516" s="103" t="s">
        <v>116</v>
      </c>
      <c r="P4516" s="103" t="s">
        <v>116</v>
      </c>
      <c r="Q4516" s="103" t="s">
        <v>116</v>
      </c>
      <c r="R4516" s="103" t="s">
        <v>2766</v>
      </c>
      <c r="S4516" s="103" t="s">
        <v>1768</v>
      </c>
    </row>
    <row r="4517" spans="1:19" ht="14.5" customHeight="1">
      <c r="A4517" s="103" t="str">
        <f t="shared" si="70"/>
        <v>D0030</v>
      </c>
      <c r="B4517" s="414" t="s">
        <v>7860</v>
      </c>
      <c r="C4517" s="414" t="s">
        <v>7865</v>
      </c>
      <c r="D4517" s="414" t="s">
        <v>7772</v>
      </c>
      <c r="E4517" s="414" t="s">
        <v>7866</v>
      </c>
      <c r="F4517" s="414" t="s">
        <v>7867</v>
      </c>
      <c r="G4517" s="418">
        <v>47818</v>
      </c>
      <c r="H4517" s="414" t="s">
        <v>606</v>
      </c>
      <c r="I4517" s="419">
        <v>75.099999999999994</v>
      </c>
      <c r="J4517" s="419">
        <v>196.5</v>
      </c>
      <c r="K4517" s="419">
        <v>105</v>
      </c>
      <c r="L4517" s="419">
        <v>11700</v>
      </c>
      <c r="M4517" s="414" t="s">
        <v>115</v>
      </c>
      <c r="N4517" s="414">
        <v>7</v>
      </c>
      <c r="O4517" s="103" t="s">
        <v>1882</v>
      </c>
      <c r="P4517" s="103" t="s">
        <v>1882</v>
      </c>
      <c r="Q4517" s="103" t="s">
        <v>1882</v>
      </c>
      <c r="R4517" s="103" t="s">
        <v>1883</v>
      </c>
      <c r="S4517" s="103" t="s">
        <v>1768</v>
      </c>
    </row>
    <row r="4518" spans="1:19" ht="14.5" customHeight="1">
      <c r="A4518" s="103" t="str">
        <f t="shared" si="70"/>
        <v>D0030</v>
      </c>
      <c r="B4518" s="414" t="s">
        <v>7860</v>
      </c>
      <c r="C4518" s="414" t="s">
        <v>7865</v>
      </c>
      <c r="D4518" s="414" t="s">
        <v>7772</v>
      </c>
      <c r="E4518" s="414" t="s">
        <v>7868</v>
      </c>
      <c r="F4518" s="414" t="s">
        <v>7869</v>
      </c>
      <c r="G4518" s="418">
        <v>47818</v>
      </c>
      <c r="H4518" s="414" t="s">
        <v>606</v>
      </c>
      <c r="I4518" s="419">
        <v>74.599999999999994</v>
      </c>
      <c r="J4518" s="419">
        <v>195.9</v>
      </c>
      <c r="K4518" s="419">
        <v>105</v>
      </c>
      <c r="L4518" s="419">
        <v>11860</v>
      </c>
      <c r="M4518" s="414" t="s">
        <v>115</v>
      </c>
      <c r="N4518" s="414">
        <v>7</v>
      </c>
      <c r="O4518" s="103" t="s">
        <v>1882</v>
      </c>
      <c r="P4518" s="103" t="s">
        <v>1882</v>
      </c>
      <c r="Q4518" s="103" t="s">
        <v>1882</v>
      </c>
      <c r="R4518" s="103" t="s">
        <v>1883</v>
      </c>
      <c r="S4518" s="103" t="s">
        <v>1768</v>
      </c>
    </row>
    <row r="4519" spans="1:19" ht="14.5" customHeight="1">
      <c r="A4519" s="82" t="str">
        <f t="shared" si="70"/>
        <v>D0031</v>
      </c>
      <c r="B4519" s="410" t="s">
        <v>7870</v>
      </c>
      <c r="C4519" s="410" t="s">
        <v>7871</v>
      </c>
      <c r="D4519" s="410" t="s">
        <v>7772</v>
      </c>
      <c r="E4519" s="410" t="s">
        <v>7872</v>
      </c>
      <c r="F4519" s="410" t="s">
        <v>7873</v>
      </c>
      <c r="G4519" s="416">
        <v>47818</v>
      </c>
      <c r="H4519" s="410" t="s">
        <v>606</v>
      </c>
      <c r="I4519" s="417">
        <v>194</v>
      </c>
      <c r="J4519" s="417">
        <v>86</v>
      </c>
      <c r="K4519" s="417">
        <v>76</v>
      </c>
      <c r="L4519" s="417">
        <v>11500</v>
      </c>
      <c r="M4519" s="410" t="s">
        <v>115</v>
      </c>
      <c r="N4519" s="410">
        <v>7</v>
      </c>
      <c r="O4519" s="85" t="s">
        <v>116</v>
      </c>
      <c r="P4519" s="85" t="s">
        <v>116</v>
      </c>
      <c r="Q4519" s="85" t="s">
        <v>116</v>
      </c>
      <c r="R4519" s="85" t="s">
        <v>2766</v>
      </c>
      <c r="S4519" s="85" t="s">
        <v>1768</v>
      </c>
    </row>
    <row r="4520" spans="1:19" ht="14.5" customHeight="1">
      <c r="A4520" s="82" t="str">
        <f t="shared" si="70"/>
        <v>D0031</v>
      </c>
      <c r="B4520" s="410" t="s">
        <v>7870</v>
      </c>
      <c r="C4520" s="410" t="s">
        <v>7871</v>
      </c>
      <c r="D4520" s="410" t="s">
        <v>7772</v>
      </c>
      <c r="E4520" s="410" t="s">
        <v>7874</v>
      </c>
      <c r="F4520" s="410" t="s">
        <v>7875</v>
      </c>
      <c r="G4520" s="416">
        <v>47818</v>
      </c>
      <c r="H4520" s="410" t="s">
        <v>606</v>
      </c>
      <c r="I4520" s="417">
        <v>194</v>
      </c>
      <c r="J4520" s="417">
        <v>86</v>
      </c>
      <c r="K4520" s="417">
        <v>76</v>
      </c>
      <c r="L4520" s="417">
        <v>11500</v>
      </c>
      <c r="M4520" s="410" t="s">
        <v>115</v>
      </c>
      <c r="N4520" s="410">
        <v>7</v>
      </c>
      <c r="O4520" s="85" t="s">
        <v>116</v>
      </c>
      <c r="P4520" s="85" t="s">
        <v>116</v>
      </c>
      <c r="Q4520" s="85" t="s">
        <v>116</v>
      </c>
      <c r="R4520" s="85" t="s">
        <v>2766</v>
      </c>
      <c r="S4520" s="85" t="s">
        <v>1768</v>
      </c>
    </row>
    <row r="4521" spans="1:19" ht="14.5" customHeight="1">
      <c r="A4521" s="103" t="str">
        <f t="shared" si="70"/>
        <v>D0031</v>
      </c>
      <c r="B4521" s="414" t="s">
        <v>7870</v>
      </c>
      <c r="C4521" s="414" t="s">
        <v>7871</v>
      </c>
      <c r="D4521" s="414" t="s">
        <v>7772</v>
      </c>
      <c r="E4521" s="414" t="s">
        <v>7872</v>
      </c>
      <c r="F4521" s="414" t="s">
        <v>7873</v>
      </c>
      <c r="G4521" s="418">
        <v>47818</v>
      </c>
      <c r="H4521" s="414" t="s">
        <v>606</v>
      </c>
      <c r="I4521" s="419">
        <v>76</v>
      </c>
      <c r="J4521" s="419">
        <v>194</v>
      </c>
      <c r="K4521" s="419">
        <v>86</v>
      </c>
      <c r="L4521" s="419">
        <v>11500</v>
      </c>
      <c r="M4521" s="414" t="s">
        <v>115</v>
      </c>
      <c r="N4521" s="414">
        <v>7</v>
      </c>
      <c r="O4521" s="103" t="s">
        <v>116</v>
      </c>
      <c r="P4521" s="103" t="s">
        <v>116</v>
      </c>
      <c r="Q4521" s="103" t="s">
        <v>116</v>
      </c>
      <c r="R4521" s="103" t="s">
        <v>2766</v>
      </c>
      <c r="S4521" s="103" t="s">
        <v>1768</v>
      </c>
    </row>
    <row r="4522" spans="1:19" ht="14.5" customHeight="1">
      <c r="A4522" s="103" t="str">
        <f t="shared" si="70"/>
        <v>D0031</v>
      </c>
      <c r="B4522" s="414" t="s">
        <v>7870</v>
      </c>
      <c r="C4522" s="414" t="s">
        <v>7871</v>
      </c>
      <c r="D4522" s="414" t="s">
        <v>7772</v>
      </c>
      <c r="E4522" s="414" t="s">
        <v>7874</v>
      </c>
      <c r="F4522" s="414" t="s">
        <v>7875</v>
      </c>
      <c r="G4522" s="418">
        <v>47818</v>
      </c>
      <c r="H4522" s="414" t="s">
        <v>606</v>
      </c>
      <c r="I4522" s="419">
        <v>76</v>
      </c>
      <c r="J4522" s="419">
        <v>194</v>
      </c>
      <c r="K4522" s="419">
        <v>86</v>
      </c>
      <c r="L4522" s="419">
        <v>11500</v>
      </c>
      <c r="M4522" s="414" t="s">
        <v>115</v>
      </c>
      <c r="N4522" s="414">
        <v>7</v>
      </c>
      <c r="O4522" s="103" t="s">
        <v>116</v>
      </c>
      <c r="P4522" s="103" t="s">
        <v>116</v>
      </c>
      <c r="Q4522" s="103" t="s">
        <v>116</v>
      </c>
      <c r="R4522" s="103" t="s">
        <v>2766</v>
      </c>
      <c r="S4522" s="103" t="s">
        <v>1768</v>
      </c>
    </row>
    <row r="4523" spans="1:19" ht="14.5" customHeight="1">
      <c r="A4523" s="82" t="str">
        <f t="shared" si="70"/>
        <v>D0032</v>
      </c>
      <c r="B4523" s="410" t="s">
        <v>7876</v>
      </c>
      <c r="C4523" s="410" t="s">
        <v>7877</v>
      </c>
      <c r="D4523" s="410" t="s">
        <v>7772</v>
      </c>
      <c r="E4523" s="410" t="s">
        <v>7878</v>
      </c>
      <c r="F4523" s="410" t="s">
        <v>7879</v>
      </c>
      <c r="G4523" s="416">
        <v>47818</v>
      </c>
      <c r="H4523" s="410" t="s">
        <v>606</v>
      </c>
      <c r="I4523" s="417">
        <v>183</v>
      </c>
      <c r="J4523" s="417">
        <v>86</v>
      </c>
      <c r="K4523" s="417">
        <v>76</v>
      </c>
      <c r="L4523" s="417">
        <v>5900</v>
      </c>
      <c r="M4523" s="410" t="s">
        <v>115</v>
      </c>
      <c r="N4523" s="410">
        <v>7</v>
      </c>
      <c r="O4523" s="85" t="s">
        <v>116</v>
      </c>
      <c r="P4523" s="85" t="s">
        <v>116</v>
      </c>
      <c r="Q4523" s="85" t="s">
        <v>116</v>
      </c>
      <c r="R4523" s="85" t="s">
        <v>2766</v>
      </c>
      <c r="S4523" s="85" t="s">
        <v>1768</v>
      </c>
    </row>
    <row r="4524" spans="1:19" ht="14.5" customHeight="1">
      <c r="A4524" s="103" t="str">
        <f t="shared" si="70"/>
        <v>D0032</v>
      </c>
      <c r="B4524" s="414" t="s">
        <v>7876</v>
      </c>
      <c r="C4524" s="414" t="s">
        <v>7877</v>
      </c>
      <c r="D4524" s="414" t="s">
        <v>7772</v>
      </c>
      <c r="E4524" s="414" t="s">
        <v>7878</v>
      </c>
      <c r="F4524" s="414" t="s">
        <v>7879</v>
      </c>
      <c r="G4524" s="418">
        <v>47818</v>
      </c>
      <c r="H4524" s="414" t="s">
        <v>606</v>
      </c>
      <c r="I4524" s="419">
        <v>76</v>
      </c>
      <c r="J4524" s="419">
        <v>183</v>
      </c>
      <c r="K4524" s="419">
        <v>86</v>
      </c>
      <c r="L4524" s="419">
        <v>5900</v>
      </c>
      <c r="M4524" s="414" t="s">
        <v>115</v>
      </c>
      <c r="N4524" s="414">
        <v>7</v>
      </c>
      <c r="O4524" s="103" t="s">
        <v>116</v>
      </c>
      <c r="P4524" s="103" t="s">
        <v>116</v>
      </c>
      <c r="Q4524" s="103" t="s">
        <v>116</v>
      </c>
      <c r="R4524" s="103" t="s">
        <v>2766</v>
      </c>
      <c r="S4524" s="103" t="s">
        <v>1768</v>
      </c>
    </row>
    <row r="4525" spans="1:19" ht="14.5" customHeight="1">
      <c r="A4525" s="82" t="str">
        <f t="shared" si="70"/>
        <v>D0033</v>
      </c>
      <c r="B4525" s="410" t="s">
        <v>7880</v>
      </c>
      <c r="C4525" s="410" t="s">
        <v>7881</v>
      </c>
      <c r="D4525" s="410" t="s">
        <v>7772</v>
      </c>
      <c r="E4525" s="410" t="s">
        <v>7882</v>
      </c>
      <c r="F4525" s="410" t="s">
        <v>7883</v>
      </c>
      <c r="G4525" s="416">
        <v>47818</v>
      </c>
      <c r="H4525" s="410" t="s">
        <v>606</v>
      </c>
      <c r="I4525" s="417">
        <v>188</v>
      </c>
      <c r="J4525" s="417">
        <v>101</v>
      </c>
      <c r="K4525" s="417">
        <v>72</v>
      </c>
      <c r="L4525" s="417">
        <v>9760</v>
      </c>
      <c r="M4525" s="410" t="s">
        <v>115</v>
      </c>
      <c r="N4525" s="410">
        <v>7</v>
      </c>
      <c r="O4525" s="85"/>
      <c r="P4525" s="85"/>
      <c r="Q4525" s="85"/>
      <c r="R4525" s="85"/>
      <c r="S4525" s="85" t="s">
        <v>1768</v>
      </c>
    </row>
    <row r="4526" spans="1:19" ht="14.5" customHeight="1">
      <c r="A4526" s="103" t="str">
        <f t="shared" si="70"/>
        <v>D0033</v>
      </c>
      <c r="B4526" s="414" t="s">
        <v>7880</v>
      </c>
      <c r="C4526" s="414" t="s">
        <v>7881</v>
      </c>
      <c r="D4526" s="414" t="s">
        <v>7772</v>
      </c>
      <c r="E4526" s="414" t="s">
        <v>7882</v>
      </c>
      <c r="F4526" s="414" t="s">
        <v>7883</v>
      </c>
      <c r="G4526" s="418">
        <v>47818</v>
      </c>
      <c r="H4526" s="414" t="s">
        <v>606</v>
      </c>
      <c r="I4526" s="419">
        <v>72</v>
      </c>
      <c r="J4526" s="419">
        <v>188</v>
      </c>
      <c r="K4526" s="419">
        <v>101</v>
      </c>
      <c r="L4526" s="419">
        <v>9760</v>
      </c>
      <c r="M4526" s="414" t="s">
        <v>115</v>
      </c>
      <c r="N4526" s="414">
        <v>7</v>
      </c>
      <c r="O4526" s="103"/>
      <c r="P4526" s="103"/>
      <c r="Q4526" s="103"/>
      <c r="R4526" s="103"/>
      <c r="S4526" s="103" t="s">
        <v>1768</v>
      </c>
    </row>
    <row r="4527" spans="1:19" ht="14.5" customHeight="1">
      <c r="A4527" s="82" t="str">
        <f t="shared" si="70"/>
        <v>D0034</v>
      </c>
      <c r="B4527" s="410" t="s">
        <v>7884</v>
      </c>
      <c r="C4527" s="410" t="s">
        <v>7885</v>
      </c>
      <c r="D4527" s="410" t="s">
        <v>7862</v>
      </c>
      <c r="E4527" s="410"/>
      <c r="F4527" s="410"/>
      <c r="G4527" s="416">
        <v>41244</v>
      </c>
      <c r="H4527" s="410" t="s">
        <v>1777</v>
      </c>
      <c r="I4527" s="417">
        <v>194</v>
      </c>
      <c r="J4527" s="417">
        <v>86</v>
      </c>
      <c r="K4527" s="417">
        <v>76</v>
      </c>
      <c r="L4527" s="417">
        <v>12100</v>
      </c>
      <c r="M4527" s="410" t="s">
        <v>115</v>
      </c>
      <c r="N4527" s="410">
        <v>7</v>
      </c>
      <c r="O4527" s="85"/>
      <c r="P4527" s="85"/>
      <c r="Q4527" s="85"/>
      <c r="R4527" s="85"/>
      <c r="S4527" s="85" t="s">
        <v>1768</v>
      </c>
    </row>
    <row r="4528" spans="1:19" ht="14.5" customHeight="1">
      <c r="A4528" s="82" t="str">
        <f t="shared" si="70"/>
        <v>D0034</v>
      </c>
      <c r="B4528" s="410" t="s">
        <v>7884</v>
      </c>
      <c r="C4528" s="410" t="s">
        <v>7886</v>
      </c>
      <c r="D4528" s="410" t="s">
        <v>7772</v>
      </c>
      <c r="E4528" s="410" t="s">
        <v>7887</v>
      </c>
      <c r="F4528" s="410" t="s">
        <v>7888</v>
      </c>
      <c r="G4528" s="416">
        <v>47818</v>
      </c>
      <c r="H4528" s="410" t="s">
        <v>606</v>
      </c>
      <c r="I4528" s="417">
        <v>194</v>
      </c>
      <c r="J4528" s="417">
        <v>86</v>
      </c>
      <c r="K4528" s="417">
        <v>76</v>
      </c>
      <c r="L4528" s="417">
        <v>12100</v>
      </c>
      <c r="M4528" s="410" t="s">
        <v>115</v>
      </c>
      <c r="N4528" s="410" t="s">
        <v>1877</v>
      </c>
      <c r="O4528" s="85"/>
      <c r="P4528" s="85"/>
      <c r="Q4528" s="85"/>
      <c r="R4528" s="85"/>
      <c r="S4528" s="85" t="s">
        <v>1768</v>
      </c>
    </row>
    <row r="4529" spans="1:19" ht="14.5" customHeight="1">
      <c r="A4529" s="82" t="str">
        <f t="shared" si="70"/>
        <v>D0034</v>
      </c>
      <c r="B4529" s="410" t="s">
        <v>7884</v>
      </c>
      <c r="C4529" s="410" t="s">
        <v>7889</v>
      </c>
      <c r="D4529" s="410" t="s">
        <v>7772</v>
      </c>
      <c r="E4529" s="410" t="s">
        <v>7890</v>
      </c>
      <c r="F4529" s="410" t="s">
        <v>7891</v>
      </c>
      <c r="G4529" s="416">
        <v>47818</v>
      </c>
      <c r="H4529" s="410" t="s">
        <v>606</v>
      </c>
      <c r="I4529" s="417">
        <v>188</v>
      </c>
      <c r="J4529" s="417">
        <v>101</v>
      </c>
      <c r="K4529" s="417">
        <v>72</v>
      </c>
      <c r="L4529" s="417">
        <v>11640</v>
      </c>
      <c r="M4529" s="410" t="s">
        <v>115</v>
      </c>
      <c r="N4529" s="410">
        <v>7</v>
      </c>
      <c r="O4529" s="85"/>
      <c r="P4529" s="85"/>
      <c r="Q4529" s="85"/>
      <c r="R4529" s="85"/>
      <c r="S4529" s="85" t="s">
        <v>1768</v>
      </c>
    </row>
    <row r="4530" spans="1:19" ht="14.5" customHeight="1">
      <c r="A4530" s="103" t="str">
        <f t="shared" si="70"/>
        <v>D0034</v>
      </c>
      <c r="B4530" s="414" t="s">
        <v>7884</v>
      </c>
      <c r="C4530" s="414" t="s">
        <v>7885</v>
      </c>
      <c r="D4530" s="414" t="s">
        <v>7862</v>
      </c>
      <c r="E4530" s="414"/>
      <c r="F4530" s="414"/>
      <c r="G4530" s="418">
        <v>41244</v>
      </c>
      <c r="H4530" s="414" t="s">
        <v>1777</v>
      </c>
      <c r="I4530" s="419">
        <v>76</v>
      </c>
      <c r="J4530" s="419">
        <v>194</v>
      </c>
      <c r="K4530" s="419">
        <v>86</v>
      </c>
      <c r="L4530" s="419">
        <v>12100</v>
      </c>
      <c r="M4530" s="414" t="s">
        <v>115</v>
      </c>
      <c r="N4530" s="414">
        <v>7</v>
      </c>
      <c r="O4530" s="103"/>
      <c r="P4530" s="103"/>
      <c r="Q4530" s="103"/>
      <c r="R4530" s="103"/>
      <c r="S4530" s="103" t="s">
        <v>1768</v>
      </c>
    </row>
    <row r="4531" spans="1:19" ht="14.5" customHeight="1">
      <c r="A4531" s="103" t="str">
        <f t="shared" si="70"/>
        <v>D0034</v>
      </c>
      <c r="B4531" s="414" t="s">
        <v>7884</v>
      </c>
      <c r="C4531" s="414" t="s">
        <v>7886</v>
      </c>
      <c r="D4531" s="414" t="s">
        <v>7772</v>
      </c>
      <c r="E4531" s="414" t="s">
        <v>7887</v>
      </c>
      <c r="F4531" s="414" t="s">
        <v>7888</v>
      </c>
      <c r="G4531" s="418">
        <v>47818</v>
      </c>
      <c r="H4531" s="414" t="s">
        <v>606</v>
      </c>
      <c r="I4531" s="419">
        <v>76</v>
      </c>
      <c r="J4531" s="419">
        <v>194</v>
      </c>
      <c r="K4531" s="419">
        <v>86</v>
      </c>
      <c r="L4531" s="419">
        <v>12100</v>
      </c>
      <c r="M4531" s="414" t="s">
        <v>115</v>
      </c>
      <c r="N4531" s="414" t="s">
        <v>1877</v>
      </c>
      <c r="O4531" s="103"/>
      <c r="P4531" s="103"/>
      <c r="Q4531" s="103"/>
      <c r="R4531" s="103"/>
      <c r="S4531" s="103" t="s">
        <v>1768</v>
      </c>
    </row>
    <row r="4532" spans="1:19" ht="14.5" customHeight="1">
      <c r="A4532" s="103" t="str">
        <f t="shared" si="70"/>
        <v>D0034</v>
      </c>
      <c r="B4532" s="414" t="s">
        <v>7884</v>
      </c>
      <c r="C4532" s="414" t="s">
        <v>7889</v>
      </c>
      <c r="D4532" s="414" t="s">
        <v>7772</v>
      </c>
      <c r="E4532" s="414" t="s">
        <v>7890</v>
      </c>
      <c r="F4532" s="414" t="s">
        <v>7891</v>
      </c>
      <c r="G4532" s="418">
        <v>47818</v>
      </c>
      <c r="H4532" s="414" t="s">
        <v>606</v>
      </c>
      <c r="I4532" s="419">
        <v>72</v>
      </c>
      <c r="J4532" s="419">
        <v>188</v>
      </c>
      <c r="K4532" s="419">
        <v>101</v>
      </c>
      <c r="L4532" s="419">
        <v>11640</v>
      </c>
      <c r="M4532" s="414" t="s">
        <v>115</v>
      </c>
      <c r="N4532" s="414">
        <v>7</v>
      </c>
      <c r="O4532" s="103"/>
      <c r="P4532" s="103"/>
      <c r="Q4532" s="103"/>
      <c r="R4532" s="103"/>
      <c r="S4532" s="103" t="s">
        <v>1768</v>
      </c>
    </row>
    <row r="4533" spans="1:19" ht="14.5" customHeight="1">
      <c r="A4533" s="82" t="str">
        <f t="shared" si="70"/>
        <v>D0035</v>
      </c>
      <c r="B4533" s="410" t="s">
        <v>1391</v>
      </c>
      <c r="C4533" s="410" t="s">
        <v>7892</v>
      </c>
      <c r="D4533" s="410" t="s">
        <v>7676</v>
      </c>
      <c r="E4533" s="410" t="s">
        <v>7893</v>
      </c>
      <c r="F4533" s="410" t="s">
        <v>7894</v>
      </c>
      <c r="G4533" s="416">
        <v>47392</v>
      </c>
      <c r="H4533" s="410" t="s">
        <v>606</v>
      </c>
      <c r="I4533" s="417">
        <v>327.39999999999998</v>
      </c>
      <c r="J4533" s="417">
        <v>95.7</v>
      </c>
      <c r="K4533" s="417">
        <v>60</v>
      </c>
      <c r="L4533" s="417">
        <v>16520</v>
      </c>
      <c r="M4533" s="410" t="s">
        <v>115</v>
      </c>
      <c r="N4533" s="410" t="s">
        <v>116</v>
      </c>
      <c r="O4533" s="85" t="s">
        <v>116</v>
      </c>
      <c r="P4533" s="85" t="s">
        <v>116</v>
      </c>
      <c r="Q4533" s="85" t="s">
        <v>116</v>
      </c>
      <c r="R4533" s="85" t="s">
        <v>2766</v>
      </c>
      <c r="S4533" s="85" t="s">
        <v>1768</v>
      </c>
    </row>
    <row r="4534" spans="1:19" ht="14.5" customHeight="1">
      <c r="A4534" s="103" t="str">
        <f t="shared" si="70"/>
        <v>D0035</v>
      </c>
      <c r="B4534" s="414" t="s">
        <v>1391</v>
      </c>
      <c r="C4534" s="414" t="s">
        <v>7892</v>
      </c>
      <c r="D4534" s="414" t="s">
        <v>7676</v>
      </c>
      <c r="E4534" s="414" t="s">
        <v>7893</v>
      </c>
      <c r="F4534" s="414" t="s">
        <v>7894</v>
      </c>
      <c r="G4534" s="418">
        <v>47392</v>
      </c>
      <c r="H4534" s="414" t="s">
        <v>606</v>
      </c>
      <c r="I4534" s="419">
        <v>60</v>
      </c>
      <c r="J4534" s="419">
        <v>327.39999999999998</v>
      </c>
      <c r="K4534" s="419">
        <v>95.7</v>
      </c>
      <c r="L4534" s="419">
        <v>16520</v>
      </c>
      <c r="M4534" s="414" t="s">
        <v>115</v>
      </c>
      <c r="N4534" s="414" t="s">
        <v>116</v>
      </c>
      <c r="O4534" s="103" t="s">
        <v>116</v>
      </c>
      <c r="P4534" s="103" t="s">
        <v>116</v>
      </c>
      <c r="Q4534" s="103" t="s">
        <v>116</v>
      </c>
      <c r="R4534" s="103" t="s">
        <v>2766</v>
      </c>
      <c r="S4534" s="103" t="s">
        <v>1768</v>
      </c>
    </row>
    <row r="4535" spans="1:19" ht="14.5" customHeight="1">
      <c r="A4535" s="82" t="str">
        <f t="shared" si="70"/>
        <v>D0036</v>
      </c>
      <c r="B4535" s="410" t="s">
        <v>7895</v>
      </c>
      <c r="C4535" s="410" t="s">
        <v>7896</v>
      </c>
      <c r="D4535" s="410" t="s">
        <v>3860</v>
      </c>
      <c r="E4535" s="410" t="s">
        <v>7897</v>
      </c>
      <c r="F4535" s="410" t="s">
        <v>7898</v>
      </c>
      <c r="G4535" s="416">
        <v>45992</v>
      </c>
      <c r="H4535" s="410" t="s">
        <v>606</v>
      </c>
      <c r="I4535" s="417">
        <v>233.8</v>
      </c>
      <c r="J4535" s="417">
        <v>98.1</v>
      </c>
      <c r="K4535" s="417">
        <v>123.9</v>
      </c>
      <c r="L4535" s="417">
        <v>24500</v>
      </c>
      <c r="M4535" s="410" t="s">
        <v>115</v>
      </c>
      <c r="N4535" s="410">
        <v>7</v>
      </c>
      <c r="O4535" s="85"/>
      <c r="P4535" s="85"/>
      <c r="Q4535" s="85"/>
      <c r="R4535" s="85"/>
      <c r="S4535" s="85" t="s">
        <v>1768</v>
      </c>
    </row>
    <row r="4536" spans="1:19" ht="14.5" customHeight="1">
      <c r="A4536" s="82" t="str">
        <f t="shared" si="70"/>
        <v>D0036</v>
      </c>
      <c r="B4536" s="410" t="s">
        <v>7895</v>
      </c>
      <c r="C4536" s="410" t="s">
        <v>7899</v>
      </c>
      <c r="D4536" s="410" t="s">
        <v>3860</v>
      </c>
      <c r="E4536" s="410" t="s">
        <v>7900</v>
      </c>
      <c r="F4536" s="410" t="s">
        <v>7901</v>
      </c>
      <c r="G4536" s="416">
        <v>45992</v>
      </c>
      <c r="H4536" s="410" t="s">
        <v>606</v>
      </c>
      <c r="I4536" s="417">
        <v>246.8</v>
      </c>
      <c r="J4536" s="417">
        <v>123</v>
      </c>
      <c r="K4536" s="417">
        <v>123.9</v>
      </c>
      <c r="L4536" s="417">
        <v>37000</v>
      </c>
      <c r="M4536" s="410" t="s">
        <v>115</v>
      </c>
      <c r="N4536" s="410">
        <v>7</v>
      </c>
      <c r="O4536" s="85"/>
      <c r="P4536" s="85"/>
      <c r="Q4536" s="85"/>
      <c r="R4536" s="85"/>
      <c r="S4536" s="85" t="s">
        <v>1768</v>
      </c>
    </row>
    <row r="4537" spans="1:19" ht="14.5" customHeight="1">
      <c r="A4537" s="103" t="str">
        <f t="shared" si="70"/>
        <v>D0036</v>
      </c>
      <c r="B4537" s="414" t="s">
        <v>7895</v>
      </c>
      <c r="C4537" s="414" t="s">
        <v>7896</v>
      </c>
      <c r="D4537" s="414" t="s">
        <v>3860</v>
      </c>
      <c r="E4537" s="414" t="s">
        <v>7897</v>
      </c>
      <c r="F4537" s="414" t="s">
        <v>7898</v>
      </c>
      <c r="G4537" s="418">
        <v>45992</v>
      </c>
      <c r="H4537" s="414" t="s">
        <v>606</v>
      </c>
      <c r="I4537" s="419">
        <v>123.9</v>
      </c>
      <c r="J4537" s="419">
        <v>233.8</v>
      </c>
      <c r="K4537" s="419">
        <v>98.1</v>
      </c>
      <c r="L4537" s="419">
        <v>24500</v>
      </c>
      <c r="M4537" s="414" t="s">
        <v>115</v>
      </c>
      <c r="N4537" s="414">
        <v>7</v>
      </c>
      <c r="O4537" s="103"/>
      <c r="P4537" s="103"/>
      <c r="Q4537" s="103"/>
      <c r="R4537" s="103"/>
      <c r="S4537" s="103" t="s">
        <v>1768</v>
      </c>
    </row>
    <row r="4538" spans="1:19" ht="14.5" customHeight="1">
      <c r="A4538" s="103" t="str">
        <f t="shared" si="70"/>
        <v>D0036</v>
      </c>
      <c r="B4538" s="414" t="s">
        <v>7895</v>
      </c>
      <c r="C4538" s="414" t="s">
        <v>7899</v>
      </c>
      <c r="D4538" s="414" t="s">
        <v>3860</v>
      </c>
      <c r="E4538" s="414" t="s">
        <v>7900</v>
      </c>
      <c r="F4538" s="414" t="s">
        <v>7901</v>
      </c>
      <c r="G4538" s="418">
        <v>45992</v>
      </c>
      <c r="H4538" s="414" t="s">
        <v>606</v>
      </c>
      <c r="I4538" s="419">
        <v>123.9</v>
      </c>
      <c r="J4538" s="419">
        <v>246.8</v>
      </c>
      <c r="K4538" s="419">
        <v>123</v>
      </c>
      <c r="L4538" s="419">
        <v>37000</v>
      </c>
      <c r="M4538" s="414" t="s">
        <v>115</v>
      </c>
      <c r="N4538" s="414">
        <v>7</v>
      </c>
      <c r="O4538" s="103"/>
      <c r="P4538" s="103"/>
      <c r="Q4538" s="103"/>
      <c r="R4538" s="103"/>
      <c r="S4538" s="103" t="s">
        <v>1768</v>
      </c>
    </row>
    <row r="4539" spans="1:19" ht="14.5" customHeight="1">
      <c r="A4539" s="82" t="str">
        <f t="shared" si="70"/>
        <v>D0038</v>
      </c>
      <c r="B4539" s="410" t="s">
        <v>7902</v>
      </c>
      <c r="C4539" s="410" t="s">
        <v>7903</v>
      </c>
      <c r="D4539" s="410" t="s">
        <v>1797</v>
      </c>
      <c r="E4539" s="410" t="s">
        <v>7904</v>
      </c>
      <c r="F4539" s="410" t="s">
        <v>7905</v>
      </c>
      <c r="G4539" s="416">
        <v>47027</v>
      </c>
      <c r="H4539" s="410" t="s">
        <v>606</v>
      </c>
      <c r="I4539" s="417">
        <v>36</v>
      </c>
      <c r="J4539" s="417">
        <v>18</v>
      </c>
      <c r="K4539" s="417">
        <v>24</v>
      </c>
      <c r="L4539" s="417">
        <v>110</v>
      </c>
      <c r="M4539" s="410"/>
      <c r="N4539" s="410" t="s">
        <v>116</v>
      </c>
      <c r="O4539" s="85" t="s">
        <v>1882</v>
      </c>
      <c r="P4539" s="85"/>
      <c r="Q4539" s="85" t="s">
        <v>1882</v>
      </c>
      <c r="R4539" s="85" t="s">
        <v>1883</v>
      </c>
      <c r="S4539" s="85" t="s">
        <v>1768</v>
      </c>
    </row>
    <row r="4540" spans="1:19" ht="14.5" customHeight="1">
      <c r="A4540" s="103" t="str">
        <f t="shared" si="70"/>
        <v>D0038</v>
      </c>
      <c r="B4540" s="414" t="s">
        <v>7902</v>
      </c>
      <c r="C4540" s="414" t="s">
        <v>7903</v>
      </c>
      <c r="D4540" s="414" t="s">
        <v>1797</v>
      </c>
      <c r="E4540" s="414" t="s">
        <v>7904</v>
      </c>
      <c r="F4540" s="414" t="s">
        <v>7905</v>
      </c>
      <c r="G4540" s="418">
        <v>47027</v>
      </c>
      <c r="H4540" s="414" t="s">
        <v>606</v>
      </c>
      <c r="I4540" s="419">
        <v>24</v>
      </c>
      <c r="J4540" s="419">
        <v>36</v>
      </c>
      <c r="K4540" s="419">
        <v>18</v>
      </c>
      <c r="L4540" s="419">
        <v>110</v>
      </c>
      <c r="M4540" s="414"/>
      <c r="N4540" s="414" t="s">
        <v>116</v>
      </c>
      <c r="O4540" s="103" t="s">
        <v>1882</v>
      </c>
      <c r="P4540" s="103"/>
      <c r="Q4540" s="103" t="s">
        <v>1882</v>
      </c>
      <c r="R4540" s="103" t="s">
        <v>1883</v>
      </c>
      <c r="S4540" s="103" t="s">
        <v>1768</v>
      </c>
    </row>
    <row r="4541" spans="1:19" ht="14.5" customHeight="1">
      <c r="A4541" s="82" t="str">
        <f t="shared" si="70"/>
        <v>D0041</v>
      </c>
      <c r="B4541" s="410" t="s">
        <v>7906</v>
      </c>
      <c r="C4541" s="410" t="s">
        <v>7907</v>
      </c>
      <c r="D4541" s="410" t="s">
        <v>7676</v>
      </c>
      <c r="E4541" s="410" t="s">
        <v>7908</v>
      </c>
      <c r="F4541" s="410" t="s">
        <v>7909</v>
      </c>
      <c r="G4541" s="416">
        <v>45658</v>
      </c>
      <c r="H4541" s="410" t="s">
        <v>627</v>
      </c>
      <c r="I4541" s="417">
        <v>395</v>
      </c>
      <c r="J4541" s="417">
        <v>117</v>
      </c>
      <c r="K4541" s="417">
        <v>126</v>
      </c>
      <c r="L4541" s="417">
        <v>47219</v>
      </c>
      <c r="M4541" s="410" t="s">
        <v>115</v>
      </c>
      <c r="N4541" s="410" t="s">
        <v>116</v>
      </c>
      <c r="O4541" s="85"/>
      <c r="P4541" s="85"/>
      <c r="Q4541" s="85"/>
      <c r="R4541" s="85"/>
      <c r="S4541" s="85" t="s">
        <v>1768</v>
      </c>
    </row>
    <row r="4542" spans="1:19" ht="14.5" customHeight="1">
      <c r="A4542" s="103" t="str">
        <f t="shared" si="70"/>
        <v>D0041</v>
      </c>
      <c r="B4542" s="414" t="s">
        <v>7906</v>
      </c>
      <c r="C4542" s="414" t="s">
        <v>7907</v>
      </c>
      <c r="D4542" s="414" t="s">
        <v>7676</v>
      </c>
      <c r="E4542" s="414" t="s">
        <v>7908</v>
      </c>
      <c r="F4542" s="414" t="s">
        <v>7909</v>
      </c>
      <c r="G4542" s="418">
        <v>45658</v>
      </c>
      <c r="H4542" s="414" t="s">
        <v>627</v>
      </c>
      <c r="I4542" s="419">
        <v>126</v>
      </c>
      <c r="J4542" s="419">
        <v>395</v>
      </c>
      <c r="K4542" s="419">
        <v>117</v>
      </c>
      <c r="L4542" s="419">
        <v>47219</v>
      </c>
      <c r="M4542" s="414" t="s">
        <v>115</v>
      </c>
      <c r="N4542" s="414" t="s">
        <v>116</v>
      </c>
      <c r="O4542" s="103"/>
      <c r="P4542" s="103"/>
      <c r="Q4542" s="103"/>
      <c r="R4542" s="103"/>
      <c r="S4542" s="103" t="s">
        <v>1768</v>
      </c>
    </row>
    <row r="4543" spans="1:19" ht="13" customHeight="1">
      <c r="A4543" s="82" t="str">
        <f t="shared" si="70"/>
        <v>D0042</v>
      </c>
      <c r="B4543" s="412" t="s">
        <v>7910</v>
      </c>
      <c r="C4543" s="412" t="s">
        <v>7911</v>
      </c>
      <c r="D4543" s="412"/>
      <c r="E4543" s="412"/>
      <c r="F4543" s="412"/>
      <c r="G4543" s="412"/>
      <c r="H4543" s="412"/>
      <c r="I4543" s="436">
        <v>3</v>
      </c>
      <c r="J4543" s="436">
        <v>2</v>
      </c>
      <c r="K4543" s="412">
        <v>3</v>
      </c>
      <c r="L4543" s="412"/>
      <c r="M4543" s="412"/>
      <c r="N4543" s="412"/>
      <c r="O4543" s="85"/>
      <c r="P4543" s="85"/>
      <c r="Q4543" s="85"/>
      <c r="R4543" s="85"/>
      <c r="S4543" s="85"/>
    </row>
    <row r="4544" spans="1:19" ht="13" customHeight="1">
      <c r="A4544" s="103" t="str">
        <f t="shared" si="70"/>
        <v>D0042</v>
      </c>
      <c r="B4544" s="413" t="s">
        <v>7910</v>
      </c>
      <c r="C4544" s="413" t="s">
        <v>7911</v>
      </c>
      <c r="D4544" s="413"/>
      <c r="E4544" s="413"/>
      <c r="F4544" s="413"/>
      <c r="G4544" s="413"/>
      <c r="H4544" s="413"/>
      <c r="I4544" s="413">
        <v>3</v>
      </c>
      <c r="J4544" s="437">
        <v>3</v>
      </c>
      <c r="K4544" s="437">
        <v>2</v>
      </c>
      <c r="L4544" s="413"/>
      <c r="M4544" s="413"/>
      <c r="N4544" s="413"/>
      <c r="O4544" s="103"/>
      <c r="P4544" s="103"/>
      <c r="Q4544" s="103"/>
      <c r="R4544" s="103"/>
      <c r="S4544" s="103"/>
    </row>
    <row r="4545" spans="1:19" ht="14.5" customHeight="1">
      <c r="A4545" s="82" t="str">
        <f t="shared" si="70"/>
        <v>D0042</v>
      </c>
      <c r="B4545" s="410" t="s">
        <v>7912</v>
      </c>
      <c r="C4545" s="410" t="s">
        <v>7913</v>
      </c>
      <c r="D4545" s="410" t="s">
        <v>7676</v>
      </c>
      <c r="E4545" s="410" t="s">
        <v>7914</v>
      </c>
      <c r="F4545" s="410" t="s">
        <v>7915</v>
      </c>
      <c r="G4545" s="416">
        <v>45200</v>
      </c>
      <c r="H4545" s="410" t="s">
        <v>606</v>
      </c>
      <c r="I4545" s="411"/>
      <c r="J4545" s="411"/>
      <c r="K4545" s="411"/>
      <c r="L4545" s="411"/>
      <c r="M4545" s="410"/>
      <c r="N4545" s="410" t="s">
        <v>116</v>
      </c>
      <c r="O4545" s="85"/>
      <c r="P4545" s="85"/>
      <c r="Q4545" s="85"/>
      <c r="R4545" s="85"/>
      <c r="S4545" s="85" t="s">
        <v>1768</v>
      </c>
    </row>
    <row r="4546" spans="1:19" ht="14.5" customHeight="1">
      <c r="A4546" s="103" t="str">
        <f t="shared" ref="A4546:A4609" si="71">LEFT(B4546,5)</f>
        <v>D0042</v>
      </c>
      <c r="B4546" s="414" t="s">
        <v>7912</v>
      </c>
      <c r="C4546" s="414" t="s">
        <v>7913</v>
      </c>
      <c r="D4546" s="414" t="s">
        <v>7676</v>
      </c>
      <c r="E4546" s="414" t="s">
        <v>7914</v>
      </c>
      <c r="F4546" s="414" t="s">
        <v>7915</v>
      </c>
      <c r="G4546" s="418">
        <v>45200</v>
      </c>
      <c r="H4546" s="414" t="s">
        <v>606</v>
      </c>
      <c r="I4546" s="415"/>
      <c r="J4546" s="415"/>
      <c r="K4546" s="415"/>
      <c r="L4546" s="415"/>
      <c r="M4546" s="414"/>
      <c r="N4546" s="414" t="s">
        <v>116</v>
      </c>
      <c r="O4546" s="103"/>
      <c r="P4546" s="103"/>
      <c r="Q4546" s="103"/>
      <c r="R4546" s="103"/>
      <c r="S4546" s="103" t="s">
        <v>1768</v>
      </c>
    </row>
    <row r="4547" spans="1:19" ht="13" customHeight="1">
      <c r="A4547" s="82" t="str">
        <f t="shared" si="71"/>
        <v>D0043</v>
      </c>
      <c r="B4547" s="412" t="s">
        <v>7916</v>
      </c>
      <c r="C4547" s="412" t="s">
        <v>7917</v>
      </c>
      <c r="D4547" s="412"/>
      <c r="E4547" s="412"/>
      <c r="F4547" s="412"/>
      <c r="G4547" s="412"/>
      <c r="H4547" s="412"/>
      <c r="I4547" s="436">
        <v>6</v>
      </c>
      <c r="J4547" s="436">
        <v>6</v>
      </c>
      <c r="K4547" s="412">
        <v>12</v>
      </c>
      <c r="L4547" s="412"/>
      <c r="M4547" s="412"/>
      <c r="N4547" s="412"/>
      <c r="O4547" s="85"/>
      <c r="P4547" s="85"/>
      <c r="Q4547" s="85"/>
      <c r="R4547" s="85"/>
      <c r="S4547" s="85"/>
    </row>
    <row r="4548" spans="1:19" ht="13" customHeight="1">
      <c r="A4548" s="103" t="str">
        <f t="shared" si="71"/>
        <v>D0043</v>
      </c>
      <c r="B4548" s="413" t="s">
        <v>7916</v>
      </c>
      <c r="C4548" s="413" t="s">
        <v>7917</v>
      </c>
      <c r="D4548" s="413"/>
      <c r="E4548" s="413"/>
      <c r="F4548" s="413"/>
      <c r="G4548" s="413"/>
      <c r="H4548" s="413"/>
      <c r="I4548" s="413">
        <v>12</v>
      </c>
      <c r="J4548" s="437">
        <v>6</v>
      </c>
      <c r="K4548" s="437">
        <v>6</v>
      </c>
      <c r="L4548" s="413"/>
      <c r="M4548" s="413"/>
      <c r="N4548" s="413"/>
      <c r="O4548" s="103"/>
      <c r="P4548" s="103"/>
      <c r="Q4548" s="103"/>
      <c r="R4548" s="103"/>
      <c r="S4548" s="103"/>
    </row>
    <row r="4549" spans="1:19" ht="14.5" customHeight="1">
      <c r="A4549" s="82" t="str">
        <f t="shared" si="71"/>
        <v>D0043</v>
      </c>
      <c r="B4549" s="410" t="s">
        <v>7918</v>
      </c>
      <c r="C4549" s="410" t="s">
        <v>7919</v>
      </c>
      <c r="D4549" s="410" t="s">
        <v>7676</v>
      </c>
      <c r="E4549" s="410" t="s">
        <v>7920</v>
      </c>
      <c r="F4549" s="410" t="s">
        <v>7921</v>
      </c>
      <c r="G4549" s="416">
        <v>45200</v>
      </c>
      <c r="H4549" s="410" t="s">
        <v>606</v>
      </c>
      <c r="I4549" s="411"/>
      <c r="J4549" s="411"/>
      <c r="K4549" s="411"/>
      <c r="L4549" s="411"/>
      <c r="M4549" s="410"/>
      <c r="N4549" s="410" t="s">
        <v>116</v>
      </c>
      <c r="O4549" s="85"/>
      <c r="P4549" s="85"/>
      <c r="Q4549" s="85"/>
      <c r="R4549" s="85"/>
      <c r="S4549" s="85" t="s">
        <v>1768</v>
      </c>
    </row>
    <row r="4550" spans="1:19" ht="14.5" customHeight="1">
      <c r="A4550" s="103" t="str">
        <f t="shared" si="71"/>
        <v>D0043</v>
      </c>
      <c r="B4550" s="414" t="s">
        <v>7918</v>
      </c>
      <c r="C4550" s="414" t="s">
        <v>7919</v>
      </c>
      <c r="D4550" s="414" t="s">
        <v>7676</v>
      </c>
      <c r="E4550" s="414" t="s">
        <v>7920</v>
      </c>
      <c r="F4550" s="414" t="s">
        <v>7921</v>
      </c>
      <c r="G4550" s="418">
        <v>45200</v>
      </c>
      <c r="H4550" s="414" t="s">
        <v>606</v>
      </c>
      <c r="I4550" s="415"/>
      <c r="J4550" s="415"/>
      <c r="K4550" s="415"/>
      <c r="L4550" s="415"/>
      <c r="M4550" s="414"/>
      <c r="N4550" s="414" t="s">
        <v>116</v>
      </c>
      <c r="O4550" s="103"/>
      <c r="P4550" s="103"/>
      <c r="Q4550" s="103"/>
      <c r="R4550" s="103"/>
      <c r="S4550" s="103" t="s">
        <v>1768</v>
      </c>
    </row>
    <row r="4551" spans="1:19" ht="14.5" customHeight="1">
      <c r="A4551" s="82" t="str">
        <f t="shared" si="71"/>
        <v>D0044</v>
      </c>
      <c r="B4551" s="410" t="s">
        <v>7922</v>
      </c>
      <c r="C4551" s="410" t="s">
        <v>7923</v>
      </c>
      <c r="D4551" s="410" t="s">
        <v>7680</v>
      </c>
      <c r="E4551" s="410" t="s">
        <v>7924</v>
      </c>
      <c r="F4551" s="410" t="s">
        <v>7925</v>
      </c>
      <c r="G4551" s="416">
        <v>45200</v>
      </c>
      <c r="H4551" s="410" t="s">
        <v>606</v>
      </c>
      <c r="I4551" s="411"/>
      <c r="J4551" s="411"/>
      <c r="K4551" s="411"/>
      <c r="L4551" s="411"/>
      <c r="M4551" s="410"/>
      <c r="N4551" s="410" t="s">
        <v>116</v>
      </c>
      <c r="O4551" s="85"/>
      <c r="P4551" s="85"/>
      <c r="Q4551" s="85"/>
      <c r="R4551" s="85"/>
      <c r="S4551" s="85" t="s">
        <v>1768</v>
      </c>
    </row>
    <row r="4552" spans="1:19" ht="14.5" customHeight="1">
      <c r="A4552" s="103" t="str">
        <f t="shared" si="71"/>
        <v>D0044</v>
      </c>
      <c r="B4552" s="414" t="s">
        <v>7922</v>
      </c>
      <c r="C4552" s="414" t="s">
        <v>7923</v>
      </c>
      <c r="D4552" s="414" t="s">
        <v>7680</v>
      </c>
      <c r="E4552" s="414" t="s">
        <v>7924</v>
      </c>
      <c r="F4552" s="414" t="s">
        <v>7925</v>
      </c>
      <c r="G4552" s="418">
        <v>45200</v>
      </c>
      <c r="H4552" s="414" t="s">
        <v>606</v>
      </c>
      <c r="I4552" s="415"/>
      <c r="J4552" s="415"/>
      <c r="K4552" s="415"/>
      <c r="L4552" s="415"/>
      <c r="M4552" s="414"/>
      <c r="N4552" s="414" t="s">
        <v>116</v>
      </c>
      <c r="O4552" s="103"/>
      <c r="P4552" s="103"/>
      <c r="Q4552" s="103"/>
      <c r="R4552" s="103"/>
      <c r="S4552" s="103" t="s">
        <v>1768</v>
      </c>
    </row>
    <row r="4553" spans="1:19" ht="14.5" customHeight="1">
      <c r="A4553" s="82" t="str">
        <f t="shared" si="71"/>
        <v>D0045</v>
      </c>
      <c r="B4553" s="410" t="s">
        <v>1074</v>
      </c>
      <c r="C4553" s="410" t="s">
        <v>7926</v>
      </c>
      <c r="D4553" s="410" t="s">
        <v>7772</v>
      </c>
      <c r="E4553" s="410" t="s">
        <v>7927</v>
      </c>
      <c r="F4553" s="410" t="s">
        <v>7928</v>
      </c>
      <c r="G4553" s="416">
        <v>51867</v>
      </c>
      <c r="H4553" s="410" t="s">
        <v>627</v>
      </c>
      <c r="I4553" s="411">
        <v>246.12</v>
      </c>
      <c r="J4553" s="411">
        <v>98.4</v>
      </c>
      <c r="K4553" s="411">
        <v>102.36</v>
      </c>
      <c r="L4553" s="411"/>
      <c r="M4553" s="410" t="s">
        <v>115</v>
      </c>
      <c r="N4553" s="410">
        <v>7</v>
      </c>
      <c r="O4553" s="85"/>
      <c r="P4553" s="85"/>
      <c r="Q4553" s="85"/>
      <c r="R4553" s="85"/>
      <c r="S4553" s="85" t="s">
        <v>1768</v>
      </c>
    </row>
    <row r="4554" spans="1:19" ht="14.5" customHeight="1">
      <c r="A4554" s="82" t="str">
        <f t="shared" si="71"/>
        <v>D0045</v>
      </c>
      <c r="B4554" s="410" t="s">
        <v>1074</v>
      </c>
      <c r="C4554" s="410" t="s">
        <v>7926</v>
      </c>
      <c r="D4554" s="410" t="s">
        <v>7772</v>
      </c>
      <c r="E4554" s="410" t="s">
        <v>7929</v>
      </c>
      <c r="F4554" s="410" t="s">
        <v>7930</v>
      </c>
      <c r="G4554" s="416">
        <v>42522</v>
      </c>
      <c r="H4554" s="410" t="s">
        <v>1777</v>
      </c>
      <c r="I4554" s="411">
        <v>246.12</v>
      </c>
      <c r="J4554" s="411">
        <v>8.4</v>
      </c>
      <c r="K4554" s="411">
        <v>102.36</v>
      </c>
      <c r="L4554" s="411"/>
      <c r="M4554" s="410" t="s">
        <v>115</v>
      </c>
      <c r="N4554" s="410">
        <v>7</v>
      </c>
      <c r="O4554" s="85"/>
      <c r="P4554" s="85"/>
      <c r="Q4554" s="85"/>
      <c r="R4554" s="85"/>
      <c r="S4554" s="85" t="s">
        <v>1768</v>
      </c>
    </row>
    <row r="4555" spans="1:19" ht="14.5" customHeight="1">
      <c r="A4555" s="103" t="str">
        <f t="shared" si="71"/>
        <v>D0045</v>
      </c>
      <c r="B4555" s="414" t="s">
        <v>1074</v>
      </c>
      <c r="C4555" s="414" t="s">
        <v>7926</v>
      </c>
      <c r="D4555" s="414" t="s">
        <v>7772</v>
      </c>
      <c r="E4555" s="414" t="s">
        <v>7927</v>
      </c>
      <c r="F4555" s="414" t="s">
        <v>7928</v>
      </c>
      <c r="G4555" s="418">
        <v>51867</v>
      </c>
      <c r="H4555" s="414" t="s">
        <v>627</v>
      </c>
      <c r="I4555" s="415">
        <v>102.36</v>
      </c>
      <c r="J4555" s="415">
        <v>246.12</v>
      </c>
      <c r="K4555" s="415">
        <v>98.4</v>
      </c>
      <c r="L4555" s="415"/>
      <c r="M4555" s="414" t="s">
        <v>115</v>
      </c>
      <c r="N4555" s="414">
        <v>7</v>
      </c>
      <c r="O4555" s="103"/>
      <c r="P4555" s="103"/>
      <c r="Q4555" s="103"/>
      <c r="R4555" s="103"/>
      <c r="S4555" s="103" t="s">
        <v>1768</v>
      </c>
    </row>
    <row r="4556" spans="1:19" ht="14.5" customHeight="1">
      <c r="A4556" s="103" t="str">
        <f t="shared" si="71"/>
        <v>D0045</v>
      </c>
      <c r="B4556" s="414" t="s">
        <v>1074</v>
      </c>
      <c r="C4556" s="414" t="s">
        <v>7926</v>
      </c>
      <c r="D4556" s="414" t="s">
        <v>7772</v>
      </c>
      <c r="E4556" s="414" t="s">
        <v>7929</v>
      </c>
      <c r="F4556" s="414" t="s">
        <v>7930</v>
      </c>
      <c r="G4556" s="418">
        <v>42522</v>
      </c>
      <c r="H4556" s="414" t="s">
        <v>1777</v>
      </c>
      <c r="I4556" s="415">
        <v>102.36</v>
      </c>
      <c r="J4556" s="415">
        <v>246.12</v>
      </c>
      <c r="K4556" s="415">
        <v>8.4</v>
      </c>
      <c r="L4556" s="415"/>
      <c r="M4556" s="414" t="s">
        <v>115</v>
      </c>
      <c r="N4556" s="414">
        <v>7</v>
      </c>
      <c r="O4556" s="103"/>
      <c r="P4556" s="103"/>
      <c r="Q4556" s="103"/>
      <c r="R4556" s="103"/>
      <c r="S4556" s="103" t="s">
        <v>1768</v>
      </c>
    </row>
    <row r="4557" spans="1:19" ht="14.5" customHeight="1">
      <c r="A4557" s="82" t="str">
        <f t="shared" si="71"/>
        <v>D0046</v>
      </c>
      <c r="B4557" s="410" t="s">
        <v>1394</v>
      </c>
      <c r="C4557" s="410" t="s">
        <v>7931</v>
      </c>
      <c r="D4557" s="410" t="s">
        <v>7772</v>
      </c>
      <c r="E4557" s="410" t="s">
        <v>7932</v>
      </c>
      <c r="F4557" s="410" t="s">
        <v>7933</v>
      </c>
      <c r="G4557" s="311">
        <v>51867</v>
      </c>
      <c r="H4557" s="410" t="s">
        <v>627</v>
      </c>
      <c r="I4557" s="101">
        <v>246.12</v>
      </c>
      <c r="J4557" s="101">
        <v>8.4</v>
      </c>
      <c r="K4557" s="101">
        <v>102.36</v>
      </c>
      <c r="L4557" s="101"/>
      <c r="M4557" s="410"/>
      <c r="N4557" s="410">
        <v>7</v>
      </c>
      <c r="O4557" s="85"/>
      <c r="P4557" s="85"/>
      <c r="Q4557" s="85"/>
      <c r="R4557" s="85"/>
      <c r="S4557" s="85" t="s">
        <v>1768</v>
      </c>
    </row>
    <row r="4558" spans="1:19" ht="14.5" customHeight="1">
      <c r="A4558" s="82" t="str">
        <f t="shared" si="71"/>
        <v>D0046</v>
      </c>
      <c r="B4558" s="410" t="s">
        <v>1394</v>
      </c>
      <c r="C4558" s="410" t="s">
        <v>7931</v>
      </c>
      <c r="D4558" s="410" t="s">
        <v>7772</v>
      </c>
      <c r="E4558" s="410" t="s">
        <v>7934</v>
      </c>
      <c r="F4558" s="410" t="s">
        <v>7935</v>
      </c>
      <c r="G4558" s="416">
        <v>42522</v>
      </c>
      <c r="H4558" s="410" t="s">
        <v>1777</v>
      </c>
      <c r="I4558" s="411">
        <v>246.12</v>
      </c>
      <c r="J4558" s="411">
        <v>8.4</v>
      </c>
      <c r="K4558" s="411">
        <v>102.36</v>
      </c>
      <c r="L4558" s="411"/>
      <c r="M4558" s="410"/>
      <c r="N4558" s="410">
        <v>7</v>
      </c>
      <c r="O4558" s="85"/>
      <c r="P4558" s="85"/>
      <c r="Q4558" s="85"/>
      <c r="R4558" s="85"/>
      <c r="S4558" s="85" t="s">
        <v>1768</v>
      </c>
    </row>
    <row r="4559" spans="1:19" ht="14.5" customHeight="1">
      <c r="A4559" s="103" t="str">
        <f t="shared" si="71"/>
        <v>D0046</v>
      </c>
      <c r="B4559" s="414" t="s">
        <v>1394</v>
      </c>
      <c r="C4559" s="414" t="s">
        <v>7931</v>
      </c>
      <c r="D4559" s="414" t="s">
        <v>7772</v>
      </c>
      <c r="E4559" s="414" t="s">
        <v>7932</v>
      </c>
      <c r="F4559" s="414" t="s">
        <v>7933</v>
      </c>
      <c r="G4559" s="418">
        <v>51867</v>
      </c>
      <c r="H4559" s="414" t="s">
        <v>627</v>
      </c>
      <c r="I4559" s="415">
        <v>102.36</v>
      </c>
      <c r="J4559" s="415">
        <v>246.12</v>
      </c>
      <c r="K4559" s="415">
        <v>8.4</v>
      </c>
      <c r="L4559" s="415"/>
      <c r="M4559" s="414"/>
      <c r="N4559" s="414">
        <v>7</v>
      </c>
      <c r="O4559" s="103"/>
      <c r="P4559" s="103"/>
      <c r="Q4559" s="103"/>
      <c r="R4559" s="103"/>
      <c r="S4559" s="103" t="s">
        <v>1768</v>
      </c>
    </row>
    <row r="4560" spans="1:19" ht="14.5" customHeight="1">
      <c r="A4560" s="103" t="str">
        <f t="shared" si="71"/>
        <v>D0046</v>
      </c>
      <c r="B4560" s="414" t="s">
        <v>1394</v>
      </c>
      <c r="C4560" s="414" t="s">
        <v>7931</v>
      </c>
      <c r="D4560" s="414" t="s">
        <v>7772</v>
      </c>
      <c r="E4560" s="414" t="s">
        <v>7934</v>
      </c>
      <c r="F4560" s="414" t="s">
        <v>7935</v>
      </c>
      <c r="G4560" s="418">
        <v>42522</v>
      </c>
      <c r="H4560" s="414" t="s">
        <v>1777</v>
      </c>
      <c r="I4560" s="415">
        <v>102.36</v>
      </c>
      <c r="J4560" s="415">
        <v>246.12</v>
      </c>
      <c r="K4560" s="415">
        <v>8.4</v>
      </c>
      <c r="L4560" s="415"/>
      <c r="M4560" s="414"/>
      <c r="N4560" s="414">
        <v>7</v>
      </c>
      <c r="O4560" s="103"/>
      <c r="P4560" s="103"/>
      <c r="Q4560" s="103"/>
      <c r="R4560" s="103"/>
      <c r="S4560" s="103" t="s">
        <v>1768</v>
      </c>
    </row>
    <row r="4561" spans="1:19" ht="14.5" customHeight="1">
      <c r="A4561" s="82" t="str">
        <f t="shared" si="71"/>
        <v>D0047</v>
      </c>
      <c r="B4561" s="410" t="s">
        <v>7936</v>
      </c>
      <c r="C4561" s="410" t="s">
        <v>7937</v>
      </c>
      <c r="D4561" s="410" t="s">
        <v>7772</v>
      </c>
      <c r="E4561" s="410" t="s">
        <v>7938</v>
      </c>
      <c r="F4561" s="410" t="s">
        <v>7939</v>
      </c>
      <c r="G4561" s="416">
        <v>42522</v>
      </c>
      <c r="H4561" s="410" t="s">
        <v>1777</v>
      </c>
      <c r="I4561" s="411">
        <v>246.12</v>
      </c>
      <c r="J4561" s="411">
        <v>8.4</v>
      </c>
      <c r="K4561" s="411">
        <v>102.36</v>
      </c>
      <c r="L4561" s="411"/>
      <c r="M4561" s="410"/>
      <c r="N4561" s="410">
        <v>7</v>
      </c>
      <c r="O4561" s="85"/>
      <c r="P4561" s="85"/>
      <c r="Q4561" s="85"/>
      <c r="R4561" s="85"/>
      <c r="S4561" s="85" t="s">
        <v>1768</v>
      </c>
    </row>
    <row r="4562" spans="1:19" ht="14.5" customHeight="1">
      <c r="A4562" s="82" t="str">
        <f t="shared" si="71"/>
        <v>D0047</v>
      </c>
      <c r="B4562" s="410" t="s">
        <v>7936</v>
      </c>
      <c r="C4562" s="410" t="s">
        <v>7937</v>
      </c>
      <c r="D4562" s="410" t="s">
        <v>7772</v>
      </c>
      <c r="E4562" s="410" t="s">
        <v>7940</v>
      </c>
      <c r="F4562" s="410" t="s">
        <v>7941</v>
      </c>
      <c r="G4562" s="416">
        <v>51867</v>
      </c>
      <c r="H4562" s="410" t="s">
        <v>627</v>
      </c>
      <c r="I4562" s="411">
        <v>246.12</v>
      </c>
      <c r="J4562" s="411">
        <v>8.4</v>
      </c>
      <c r="K4562" s="411">
        <v>102.36</v>
      </c>
      <c r="L4562" s="411"/>
      <c r="M4562" s="410"/>
      <c r="N4562" s="410">
        <v>7</v>
      </c>
      <c r="O4562" s="85"/>
      <c r="P4562" s="85"/>
      <c r="Q4562" s="85"/>
      <c r="R4562" s="85"/>
      <c r="S4562" s="85" t="s">
        <v>1768</v>
      </c>
    </row>
    <row r="4563" spans="1:19" ht="14.5" customHeight="1">
      <c r="A4563" s="103" t="str">
        <f t="shared" si="71"/>
        <v>D0047</v>
      </c>
      <c r="B4563" s="414" t="s">
        <v>7936</v>
      </c>
      <c r="C4563" s="414" t="s">
        <v>7937</v>
      </c>
      <c r="D4563" s="414" t="s">
        <v>7772</v>
      </c>
      <c r="E4563" s="414" t="s">
        <v>7938</v>
      </c>
      <c r="F4563" s="414" t="s">
        <v>7939</v>
      </c>
      <c r="G4563" s="418">
        <v>42522</v>
      </c>
      <c r="H4563" s="414" t="s">
        <v>1777</v>
      </c>
      <c r="I4563" s="415">
        <v>102.36</v>
      </c>
      <c r="J4563" s="415">
        <v>246.12</v>
      </c>
      <c r="K4563" s="415">
        <v>8.4</v>
      </c>
      <c r="L4563" s="415"/>
      <c r="M4563" s="414"/>
      <c r="N4563" s="414">
        <v>7</v>
      </c>
      <c r="O4563" s="103"/>
      <c r="P4563" s="103"/>
      <c r="Q4563" s="103"/>
      <c r="R4563" s="103"/>
      <c r="S4563" s="103" t="s">
        <v>1768</v>
      </c>
    </row>
    <row r="4564" spans="1:19" ht="14.5" customHeight="1">
      <c r="A4564" s="103" t="str">
        <f t="shared" si="71"/>
        <v>D0047</v>
      </c>
      <c r="B4564" s="414" t="s">
        <v>7936</v>
      </c>
      <c r="C4564" s="414" t="s">
        <v>7937</v>
      </c>
      <c r="D4564" s="414" t="s">
        <v>7772</v>
      </c>
      <c r="E4564" s="414" t="s">
        <v>7940</v>
      </c>
      <c r="F4564" s="414" t="s">
        <v>7941</v>
      </c>
      <c r="G4564" s="418">
        <v>51867</v>
      </c>
      <c r="H4564" s="414" t="s">
        <v>627</v>
      </c>
      <c r="I4564" s="415">
        <v>102.36</v>
      </c>
      <c r="J4564" s="415">
        <v>246.12</v>
      </c>
      <c r="K4564" s="415">
        <v>8.4</v>
      </c>
      <c r="L4564" s="415"/>
      <c r="M4564" s="414"/>
      <c r="N4564" s="414">
        <v>7</v>
      </c>
      <c r="O4564" s="103"/>
      <c r="P4564" s="103"/>
      <c r="Q4564" s="103"/>
      <c r="R4564" s="103"/>
      <c r="S4564" s="103" t="s">
        <v>1768</v>
      </c>
    </row>
    <row r="4565" spans="1:19" ht="14.5" customHeight="1">
      <c r="A4565" s="82" t="str">
        <f t="shared" si="71"/>
        <v>D0048</v>
      </c>
      <c r="B4565" s="410" t="s">
        <v>7942</v>
      </c>
      <c r="C4565" s="410" t="s">
        <v>7943</v>
      </c>
      <c r="D4565" s="410" t="s">
        <v>7772</v>
      </c>
      <c r="E4565" s="410" t="s">
        <v>7944</v>
      </c>
      <c r="F4565" s="410" t="s">
        <v>7945</v>
      </c>
      <c r="G4565" s="416">
        <v>42522</v>
      </c>
      <c r="H4565" s="410" t="s">
        <v>1777</v>
      </c>
      <c r="I4565" s="411"/>
      <c r="J4565" s="411"/>
      <c r="K4565" s="411"/>
      <c r="L4565" s="411"/>
      <c r="M4565" s="410"/>
      <c r="N4565" s="410">
        <v>7</v>
      </c>
      <c r="O4565" s="85"/>
      <c r="P4565" s="85"/>
      <c r="Q4565" s="85"/>
      <c r="R4565" s="85"/>
      <c r="S4565" s="85" t="s">
        <v>1768</v>
      </c>
    </row>
    <row r="4566" spans="1:19" ht="14.5" customHeight="1">
      <c r="A4566" s="82" t="str">
        <f t="shared" si="71"/>
        <v>D0048</v>
      </c>
      <c r="B4566" s="410" t="s">
        <v>7942</v>
      </c>
      <c r="C4566" s="410" t="s">
        <v>7943</v>
      </c>
      <c r="D4566" s="410" t="s">
        <v>7772</v>
      </c>
      <c r="E4566" s="410" t="s">
        <v>7946</v>
      </c>
      <c r="F4566" s="410" t="s">
        <v>7947</v>
      </c>
      <c r="G4566" s="416">
        <v>51867</v>
      </c>
      <c r="H4566" s="410" t="s">
        <v>627</v>
      </c>
      <c r="I4566" s="411"/>
      <c r="J4566" s="411"/>
      <c r="K4566" s="411"/>
      <c r="L4566" s="411"/>
      <c r="M4566" s="410"/>
      <c r="N4566" s="410">
        <v>7</v>
      </c>
      <c r="O4566" s="85"/>
      <c r="P4566" s="85"/>
      <c r="Q4566" s="85"/>
      <c r="R4566" s="85"/>
      <c r="S4566" s="85" t="s">
        <v>1768</v>
      </c>
    </row>
    <row r="4567" spans="1:19" ht="14.5" customHeight="1">
      <c r="A4567" s="103" t="str">
        <f t="shared" si="71"/>
        <v>D0048</v>
      </c>
      <c r="B4567" s="414" t="s">
        <v>7942</v>
      </c>
      <c r="C4567" s="414" t="s">
        <v>7943</v>
      </c>
      <c r="D4567" s="414" t="s">
        <v>7772</v>
      </c>
      <c r="E4567" s="414" t="s">
        <v>7944</v>
      </c>
      <c r="F4567" s="414" t="s">
        <v>7945</v>
      </c>
      <c r="G4567" s="418">
        <v>42522</v>
      </c>
      <c r="H4567" s="414" t="s">
        <v>1777</v>
      </c>
      <c r="I4567" s="415"/>
      <c r="J4567" s="415"/>
      <c r="K4567" s="415"/>
      <c r="L4567" s="415"/>
      <c r="M4567" s="414"/>
      <c r="N4567" s="414">
        <v>7</v>
      </c>
      <c r="O4567" s="103"/>
      <c r="P4567" s="103"/>
      <c r="Q4567" s="103"/>
      <c r="R4567" s="103"/>
      <c r="S4567" s="103" t="s">
        <v>1768</v>
      </c>
    </row>
    <row r="4568" spans="1:19" ht="14.5" customHeight="1">
      <c r="A4568" s="103" t="str">
        <f t="shared" si="71"/>
        <v>D0048</v>
      </c>
      <c r="B4568" s="414" t="s">
        <v>7942</v>
      </c>
      <c r="C4568" s="414" t="s">
        <v>7943</v>
      </c>
      <c r="D4568" s="414" t="s">
        <v>7772</v>
      </c>
      <c r="E4568" s="414" t="s">
        <v>7946</v>
      </c>
      <c r="F4568" s="414" t="s">
        <v>7947</v>
      </c>
      <c r="G4568" s="418">
        <v>51867</v>
      </c>
      <c r="H4568" s="414" t="s">
        <v>627</v>
      </c>
      <c r="I4568" s="415"/>
      <c r="J4568" s="415"/>
      <c r="K4568" s="415"/>
      <c r="L4568" s="415"/>
      <c r="M4568" s="414"/>
      <c r="N4568" s="414">
        <v>7</v>
      </c>
      <c r="O4568" s="103"/>
      <c r="P4568" s="103"/>
      <c r="Q4568" s="103"/>
      <c r="R4568" s="103"/>
      <c r="S4568" s="103" t="s">
        <v>1768</v>
      </c>
    </row>
    <row r="4569" spans="1:19" ht="14.5" customHeight="1">
      <c r="A4569" s="82" t="str">
        <f t="shared" si="71"/>
        <v>D0049</v>
      </c>
      <c r="B4569" s="410" t="s">
        <v>7948</v>
      </c>
      <c r="C4569" s="410" t="s">
        <v>7949</v>
      </c>
      <c r="D4569" s="410" t="s">
        <v>1797</v>
      </c>
      <c r="E4569" s="410" t="s">
        <v>7950</v>
      </c>
      <c r="F4569" s="410" t="s">
        <v>7951</v>
      </c>
      <c r="G4569" s="416">
        <v>47027</v>
      </c>
      <c r="H4569" s="410" t="s">
        <v>606</v>
      </c>
      <c r="I4569" s="417">
        <v>36</v>
      </c>
      <c r="J4569" s="417">
        <v>36</v>
      </c>
      <c r="K4569" s="417">
        <v>48</v>
      </c>
      <c r="L4569" s="417">
        <v>140</v>
      </c>
      <c r="M4569" s="410"/>
      <c r="N4569" s="410" t="s">
        <v>116</v>
      </c>
      <c r="O4569" s="85" t="s">
        <v>1882</v>
      </c>
      <c r="P4569" s="85"/>
      <c r="Q4569" s="85" t="s">
        <v>1882</v>
      </c>
      <c r="R4569" s="85" t="s">
        <v>1883</v>
      </c>
      <c r="S4569" s="85" t="s">
        <v>1768</v>
      </c>
    </row>
    <row r="4570" spans="1:19" ht="14.5" customHeight="1">
      <c r="A4570" s="103" t="str">
        <f t="shared" si="71"/>
        <v>D0049</v>
      </c>
      <c r="B4570" s="414" t="s">
        <v>7948</v>
      </c>
      <c r="C4570" s="414" t="s">
        <v>7949</v>
      </c>
      <c r="D4570" s="414" t="s">
        <v>1797</v>
      </c>
      <c r="E4570" s="414" t="s">
        <v>7950</v>
      </c>
      <c r="F4570" s="414" t="s">
        <v>7951</v>
      </c>
      <c r="G4570" s="418">
        <v>47027</v>
      </c>
      <c r="H4570" s="414" t="s">
        <v>606</v>
      </c>
      <c r="I4570" s="419">
        <v>48</v>
      </c>
      <c r="J4570" s="419">
        <v>36</v>
      </c>
      <c r="K4570" s="419">
        <v>36</v>
      </c>
      <c r="L4570" s="419">
        <v>140</v>
      </c>
      <c r="M4570" s="414"/>
      <c r="N4570" s="414" t="s">
        <v>116</v>
      </c>
      <c r="O4570" s="103" t="s">
        <v>1882</v>
      </c>
      <c r="P4570" s="103"/>
      <c r="Q4570" s="103" t="s">
        <v>1882</v>
      </c>
      <c r="R4570" s="103" t="s">
        <v>1883</v>
      </c>
      <c r="S4570" s="103" t="s">
        <v>1768</v>
      </c>
    </row>
    <row r="4571" spans="1:19" ht="14.5" customHeight="1">
      <c r="A4571" s="82" t="str">
        <f t="shared" si="71"/>
        <v>D0051</v>
      </c>
      <c r="B4571" s="410" t="s">
        <v>7952</v>
      </c>
      <c r="C4571" s="410" t="s">
        <v>7953</v>
      </c>
      <c r="D4571" s="410" t="s">
        <v>3860</v>
      </c>
      <c r="E4571" s="410" t="s">
        <v>7954</v>
      </c>
      <c r="F4571" s="410" t="s">
        <v>7955</v>
      </c>
      <c r="G4571" s="416">
        <v>44896</v>
      </c>
      <c r="H4571" s="410" t="s">
        <v>627</v>
      </c>
      <c r="I4571" s="411"/>
      <c r="J4571" s="411"/>
      <c r="K4571" s="411"/>
      <c r="L4571" s="411"/>
      <c r="M4571" s="410" t="s">
        <v>115</v>
      </c>
      <c r="N4571" s="410">
        <v>7</v>
      </c>
      <c r="O4571" s="85"/>
      <c r="P4571" s="85"/>
      <c r="Q4571" s="85"/>
      <c r="R4571" s="85"/>
      <c r="S4571" s="85" t="s">
        <v>1768</v>
      </c>
    </row>
    <row r="4572" spans="1:19" ht="14.5" customHeight="1">
      <c r="A4572" s="103" t="str">
        <f t="shared" si="71"/>
        <v>D0051</v>
      </c>
      <c r="B4572" s="414" t="s">
        <v>7952</v>
      </c>
      <c r="C4572" s="414" t="s">
        <v>7953</v>
      </c>
      <c r="D4572" s="414" t="s">
        <v>3860</v>
      </c>
      <c r="E4572" s="414" t="s">
        <v>7954</v>
      </c>
      <c r="F4572" s="414" t="s">
        <v>7955</v>
      </c>
      <c r="G4572" s="418">
        <v>44896</v>
      </c>
      <c r="H4572" s="414" t="s">
        <v>627</v>
      </c>
      <c r="I4572" s="415"/>
      <c r="J4572" s="415"/>
      <c r="K4572" s="415"/>
      <c r="L4572" s="415"/>
      <c r="M4572" s="414" t="s">
        <v>115</v>
      </c>
      <c r="N4572" s="414">
        <v>7</v>
      </c>
      <c r="O4572" s="103"/>
      <c r="P4572" s="103"/>
      <c r="Q4572" s="103"/>
      <c r="R4572" s="103"/>
      <c r="S4572" s="103" t="s">
        <v>1768</v>
      </c>
    </row>
    <row r="4573" spans="1:19" ht="14.5" customHeight="1">
      <c r="A4573" s="82" t="str">
        <f t="shared" si="71"/>
        <v>D0052</v>
      </c>
      <c r="B4573" s="410" t="s">
        <v>1397</v>
      </c>
      <c r="C4573" s="410" t="s">
        <v>7956</v>
      </c>
      <c r="D4573" s="410" t="s">
        <v>7676</v>
      </c>
      <c r="E4573" s="410" t="s">
        <v>7957</v>
      </c>
      <c r="F4573" s="410" t="s">
        <v>7958</v>
      </c>
      <c r="G4573" s="416">
        <v>49218</v>
      </c>
      <c r="H4573" s="410" t="s">
        <v>606</v>
      </c>
      <c r="I4573" s="417">
        <v>428</v>
      </c>
      <c r="J4573" s="417">
        <v>98</v>
      </c>
      <c r="K4573" s="417">
        <v>161</v>
      </c>
      <c r="L4573" s="417">
        <v>56520</v>
      </c>
      <c r="M4573" s="410" t="s">
        <v>115</v>
      </c>
      <c r="N4573" s="410">
        <v>7</v>
      </c>
      <c r="O4573" s="85"/>
      <c r="P4573" s="85"/>
      <c r="Q4573" s="85"/>
      <c r="R4573" s="85"/>
      <c r="S4573" s="85" t="s">
        <v>1768</v>
      </c>
    </row>
    <row r="4574" spans="1:19" ht="14.5" customHeight="1">
      <c r="A4574" s="103" t="str">
        <f t="shared" si="71"/>
        <v>D0052</v>
      </c>
      <c r="B4574" s="414" t="s">
        <v>1397</v>
      </c>
      <c r="C4574" s="414" t="s">
        <v>7956</v>
      </c>
      <c r="D4574" s="414" t="s">
        <v>7676</v>
      </c>
      <c r="E4574" s="414" t="s">
        <v>7957</v>
      </c>
      <c r="F4574" s="414" t="s">
        <v>7958</v>
      </c>
      <c r="G4574" s="418">
        <v>49218</v>
      </c>
      <c r="H4574" s="414" t="s">
        <v>606</v>
      </c>
      <c r="I4574" s="419">
        <v>161</v>
      </c>
      <c r="J4574" s="419">
        <v>428</v>
      </c>
      <c r="K4574" s="419">
        <v>98</v>
      </c>
      <c r="L4574" s="419">
        <v>56520</v>
      </c>
      <c r="M4574" s="414" t="s">
        <v>115</v>
      </c>
      <c r="N4574" s="414">
        <v>7</v>
      </c>
      <c r="O4574" s="103"/>
      <c r="P4574" s="103"/>
      <c r="Q4574" s="103"/>
      <c r="R4574" s="103"/>
      <c r="S4574" s="103" t="s">
        <v>1768</v>
      </c>
    </row>
    <row r="4575" spans="1:19" ht="14.5" customHeight="1">
      <c r="A4575" s="82" t="str">
        <f t="shared" si="71"/>
        <v>D0053</v>
      </c>
      <c r="B4575" s="410" t="s">
        <v>7959</v>
      </c>
      <c r="C4575" s="410" t="s">
        <v>7960</v>
      </c>
      <c r="D4575" s="410" t="s">
        <v>7676</v>
      </c>
      <c r="E4575" s="410" t="s">
        <v>7961</v>
      </c>
      <c r="F4575" s="410" t="s">
        <v>7962</v>
      </c>
      <c r="G4575" s="416">
        <v>49218</v>
      </c>
      <c r="H4575" s="410" t="s">
        <v>606</v>
      </c>
      <c r="I4575" s="417">
        <v>416</v>
      </c>
      <c r="J4575" s="417">
        <v>98</v>
      </c>
      <c r="K4575" s="417">
        <v>124</v>
      </c>
      <c r="L4575" s="417">
        <v>54510</v>
      </c>
      <c r="M4575" s="410" t="s">
        <v>115</v>
      </c>
      <c r="N4575" s="410">
        <v>7</v>
      </c>
      <c r="O4575" s="85"/>
      <c r="P4575" s="85"/>
      <c r="Q4575" s="85"/>
      <c r="R4575" s="85"/>
      <c r="S4575" s="85" t="s">
        <v>1768</v>
      </c>
    </row>
    <row r="4576" spans="1:19" ht="14.5" customHeight="1">
      <c r="A4576" s="103" t="str">
        <f t="shared" si="71"/>
        <v>D0053</v>
      </c>
      <c r="B4576" s="414" t="s">
        <v>7959</v>
      </c>
      <c r="C4576" s="414" t="s">
        <v>7960</v>
      </c>
      <c r="D4576" s="414" t="s">
        <v>7676</v>
      </c>
      <c r="E4576" s="414" t="s">
        <v>7961</v>
      </c>
      <c r="F4576" s="414" t="s">
        <v>7962</v>
      </c>
      <c r="G4576" s="418">
        <v>49218</v>
      </c>
      <c r="H4576" s="414" t="s">
        <v>606</v>
      </c>
      <c r="I4576" s="419">
        <v>124</v>
      </c>
      <c r="J4576" s="419">
        <v>416</v>
      </c>
      <c r="K4576" s="419">
        <v>98</v>
      </c>
      <c r="L4576" s="419">
        <v>54510</v>
      </c>
      <c r="M4576" s="414" t="s">
        <v>115</v>
      </c>
      <c r="N4576" s="414">
        <v>7</v>
      </c>
      <c r="O4576" s="103"/>
      <c r="P4576" s="103"/>
      <c r="Q4576" s="103"/>
      <c r="R4576" s="103"/>
      <c r="S4576" s="103" t="s">
        <v>1768</v>
      </c>
    </row>
    <row r="4577" spans="1:19" ht="14.5" customHeight="1">
      <c r="A4577" s="82" t="str">
        <f t="shared" si="71"/>
        <v>D0054</v>
      </c>
      <c r="B4577" s="410" t="s">
        <v>1400</v>
      </c>
      <c r="C4577" s="410" t="s">
        <v>7963</v>
      </c>
      <c r="D4577" s="410" t="s">
        <v>7676</v>
      </c>
      <c r="E4577" s="410" t="s">
        <v>7964</v>
      </c>
      <c r="F4577" s="410" t="s">
        <v>7965</v>
      </c>
      <c r="G4577" s="416">
        <v>49218</v>
      </c>
      <c r="H4577" s="410" t="s">
        <v>606</v>
      </c>
      <c r="I4577" s="417">
        <v>451</v>
      </c>
      <c r="J4577" s="417">
        <v>98</v>
      </c>
      <c r="K4577" s="417">
        <v>124</v>
      </c>
      <c r="L4577" s="417">
        <v>75300</v>
      </c>
      <c r="M4577" s="410" t="s">
        <v>115</v>
      </c>
      <c r="N4577" s="410">
        <v>7</v>
      </c>
      <c r="O4577" s="85"/>
      <c r="P4577" s="85"/>
      <c r="Q4577" s="85"/>
      <c r="R4577" s="85"/>
      <c r="S4577" s="85" t="s">
        <v>1768</v>
      </c>
    </row>
    <row r="4578" spans="1:19" ht="14.5" customHeight="1">
      <c r="A4578" s="103" t="str">
        <f t="shared" si="71"/>
        <v>D0054</v>
      </c>
      <c r="B4578" s="414" t="s">
        <v>1400</v>
      </c>
      <c r="C4578" s="414" t="s">
        <v>7963</v>
      </c>
      <c r="D4578" s="414" t="s">
        <v>7676</v>
      </c>
      <c r="E4578" s="414" t="s">
        <v>7964</v>
      </c>
      <c r="F4578" s="414" t="s">
        <v>7965</v>
      </c>
      <c r="G4578" s="418">
        <v>49218</v>
      </c>
      <c r="H4578" s="414" t="s">
        <v>606</v>
      </c>
      <c r="I4578" s="419">
        <v>124</v>
      </c>
      <c r="J4578" s="419">
        <v>451</v>
      </c>
      <c r="K4578" s="419">
        <v>98</v>
      </c>
      <c r="L4578" s="419">
        <v>75300</v>
      </c>
      <c r="M4578" s="414" t="s">
        <v>115</v>
      </c>
      <c r="N4578" s="414">
        <v>7</v>
      </c>
      <c r="O4578" s="103"/>
      <c r="P4578" s="103"/>
      <c r="Q4578" s="103"/>
      <c r="R4578" s="103"/>
      <c r="S4578" s="103" t="s">
        <v>1768</v>
      </c>
    </row>
    <row r="4579" spans="1:19" ht="14.5" customHeight="1">
      <c r="A4579" s="82" t="str">
        <f t="shared" si="71"/>
        <v>D0055</v>
      </c>
      <c r="B4579" s="410" t="s">
        <v>7966</v>
      </c>
      <c r="C4579" s="410" t="s">
        <v>7967</v>
      </c>
      <c r="D4579" s="410" t="s">
        <v>7680</v>
      </c>
      <c r="E4579" s="410" t="s">
        <v>7968</v>
      </c>
      <c r="F4579" s="410" t="s">
        <v>7969</v>
      </c>
      <c r="G4579" s="416">
        <v>47484</v>
      </c>
      <c r="H4579" s="410" t="s">
        <v>606</v>
      </c>
      <c r="I4579" s="417">
        <v>366</v>
      </c>
      <c r="J4579" s="417">
        <v>97</v>
      </c>
      <c r="K4579" s="417">
        <v>105</v>
      </c>
      <c r="L4579" s="417">
        <v>15300</v>
      </c>
      <c r="M4579" s="410" t="s">
        <v>115</v>
      </c>
      <c r="N4579" s="410" t="s">
        <v>116</v>
      </c>
      <c r="O4579" s="85"/>
      <c r="P4579" s="85"/>
      <c r="Q4579" s="85"/>
      <c r="R4579" s="85"/>
      <c r="S4579" s="85" t="s">
        <v>1768</v>
      </c>
    </row>
    <row r="4580" spans="1:19" ht="14.5" customHeight="1">
      <c r="A4580" s="103" t="str">
        <f t="shared" si="71"/>
        <v>D0055</v>
      </c>
      <c r="B4580" s="414" t="s">
        <v>7966</v>
      </c>
      <c r="C4580" s="414" t="s">
        <v>7967</v>
      </c>
      <c r="D4580" s="414" t="s">
        <v>7680</v>
      </c>
      <c r="E4580" s="414" t="s">
        <v>7968</v>
      </c>
      <c r="F4580" s="414" t="s">
        <v>7969</v>
      </c>
      <c r="G4580" s="418">
        <v>47484</v>
      </c>
      <c r="H4580" s="414" t="s">
        <v>606</v>
      </c>
      <c r="I4580" s="419">
        <v>105</v>
      </c>
      <c r="J4580" s="419">
        <v>366</v>
      </c>
      <c r="K4580" s="419">
        <v>97</v>
      </c>
      <c r="L4580" s="419">
        <v>15300</v>
      </c>
      <c r="M4580" s="414" t="s">
        <v>115</v>
      </c>
      <c r="N4580" s="414" t="s">
        <v>116</v>
      </c>
      <c r="O4580" s="103"/>
      <c r="P4580" s="103"/>
      <c r="Q4580" s="103"/>
      <c r="R4580" s="103"/>
      <c r="S4580" s="103" t="s">
        <v>1768</v>
      </c>
    </row>
    <row r="4581" spans="1:19" ht="14.5" customHeight="1">
      <c r="A4581" s="82" t="str">
        <f t="shared" si="71"/>
        <v>D0080</v>
      </c>
      <c r="B4581" s="410" t="s">
        <v>7970</v>
      </c>
      <c r="C4581" s="410" t="s">
        <v>7971</v>
      </c>
      <c r="D4581" s="410" t="s">
        <v>7680</v>
      </c>
      <c r="E4581" s="410" t="s">
        <v>7972</v>
      </c>
      <c r="F4581" s="410" t="s">
        <v>7973</v>
      </c>
      <c r="G4581" s="416">
        <v>43831</v>
      </c>
      <c r="H4581" s="410" t="s">
        <v>606</v>
      </c>
      <c r="I4581" s="417">
        <v>188</v>
      </c>
      <c r="J4581" s="417">
        <v>96</v>
      </c>
      <c r="K4581" s="417">
        <v>49</v>
      </c>
      <c r="L4581" s="417">
        <v>2650</v>
      </c>
      <c r="M4581" s="410" t="s">
        <v>115</v>
      </c>
      <c r="N4581" s="410" t="s">
        <v>116</v>
      </c>
      <c r="O4581" s="85" t="s">
        <v>116</v>
      </c>
      <c r="P4581" s="85" t="s">
        <v>116</v>
      </c>
      <c r="Q4581" s="85" t="s">
        <v>116</v>
      </c>
      <c r="R4581" s="85" t="s">
        <v>2766</v>
      </c>
      <c r="S4581" s="85" t="s">
        <v>1768</v>
      </c>
    </row>
    <row r="4582" spans="1:19" ht="14.5" customHeight="1">
      <c r="A4582" s="103" t="str">
        <f t="shared" si="71"/>
        <v>D0080</v>
      </c>
      <c r="B4582" s="414" t="s">
        <v>7970</v>
      </c>
      <c r="C4582" s="414" t="s">
        <v>7971</v>
      </c>
      <c r="D4582" s="414" t="s">
        <v>7680</v>
      </c>
      <c r="E4582" s="414" t="s">
        <v>7972</v>
      </c>
      <c r="F4582" s="414" t="s">
        <v>7973</v>
      </c>
      <c r="G4582" s="418">
        <v>43831</v>
      </c>
      <c r="H4582" s="414" t="s">
        <v>606</v>
      </c>
      <c r="I4582" s="419">
        <v>49</v>
      </c>
      <c r="J4582" s="419">
        <v>188</v>
      </c>
      <c r="K4582" s="419">
        <v>96</v>
      </c>
      <c r="L4582" s="419">
        <v>2650</v>
      </c>
      <c r="M4582" s="414" t="s">
        <v>115</v>
      </c>
      <c r="N4582" s="414" t="s">
        <v>116</v>
      </c>
      <c r="O4582" s="103" t="s">
        <v>116</v>
      </c>
      <c r="P4582" s="103" t="s">
        <v>116</v>
      </c>
      <c r="Q4582" s="103" t="s">
        <v>116</v>
      </c>
      <c r="R4582" s="103" t="s">
        <v>2766</v>
      </c>
      <c r="S4582" s="103" t="s">
        <v>1768</v>
      </c>
    </row>
    <row r="4583" spans="1:19" ht="14.5" customHeight="1">
      <c r="A4583" s="82" t="str">
        <f t="shared" si="71"/>
        <v>D0187</v>
      </c>
      <c r="B4583" s="420" t="s">
        <v>7974</v>
      </c>
      <c r="C4583" s="421" t="s">
        <v>1088</v>
      </c>
      <c r="D4583" s="422"/>
      <c r="E4583" s="422"/>
      <c r="F4583" s="422"/>
      <c r="G4583" s="422"/>
      <c r="H4583" s="422"/>
      <c r="I4583" s="423">
        <v>190.5</v>
      </c>
      <c r="J4583" s="423">
        <v>86</v>
      </c>
      <c r="K4583" s="423">
        <v>74</v>
      </c>
      <c r="L4583" s="412"/>
      <c r="M4583" s="412"/>
      <c r="N4583" s="412"/>
      <c r="O4583" s="85"/>
      <c r="P4583" s="85"/>
      <c r="Q4583" s="85"/>
      <c r="R4583" s="85"/>
      <c r="S4583" s="85"/>
    </row>
    <row r="4584" spans="1:19" ht="14.5" customHeight="1">
      <c r="A4584" s="103" t="str">
        <f t="shared" si="71"/>
        <v>D0187</v>
      </c>
      <c r="B4584" s="424" t="s">
        <v>7974</v>
      </c>
      <c r="C4584" s="425" t="s">
        <v>1088</v>
      </c>
      <c r="D4584" s="426"/>
      <c r="E4584" s="426"/>
      <c r="F4584" s="426"/>
      <c r="G4584" s="426"/>
      <c r="H4584" s="426"/>
      <c r="I4584" s="427">
        <v>74</v>
      </c>
      <c r="J4584" s="427">
        <v>190.5</v>
      </c>
      <c r="K4584" s="427">
        <v>86</v>
      </c>
      <c r="L4584" s="413"/>
      <c r="M4584" s="413"/>
      <c r="N4584" s="413"/>
      <c r="O4584" s="103"/>
      <c r="P4584" s="103"/>
      <c r="Q4584" s="103"/>
      <c r="R4584" s="103"/>
      <c r="S4584" s="103"/>
    </row>
    <row r="4585" spans="1:19" ht="14.5" customHeight="1">
      <c r="A4585" s="82" t="str">
        <f t="shared" si="71"/>
        <v>D0195</v>
      </c>
      <c r="B4585" s="432" t="s">
        <v>7975</v>
      </c>
      <c r="C4585" s="433" t="s">
        <v>1404</v>
      </c>
      <c r="D4585" s="422"/>
      <c r="E4585" s="422"/>
      <c r="F4585" s="422"/>
      <c r="G4585" s="422"/>
      <c r="H4585" s="422"/>
      <c r="I4585" s="423">
        <v>63</v>
      </c>
      <c r="J4585" s="423">
        <v>96</v>
      </c>
      <c r="K4585" s="411">
        <v>63</v>
      </c>
      <c r="L4585" s="412"/>
      <c r="M4585" s="412"/>
      <c r="N4585" s="412"/>
      <c r="O4585" s="85"/>
      <c r="P4585" s="85"/>
      <c r="Q4585" s="85"/>
      <c r="R4585" s="85"/>
      <c r="S4585" s="85"/>
    </row>
    <row r="4586" spans="1:19" ht="14.5" customHeight="1">
      <c r="A4586" s="103" t="str">
        <f t="shared" si="71"/>
        <v>D0195</v>
      </c>
      <c r="B4586" s="434" t="s">
        <v>7975</v>
      </c>
      <c r="C4586" s="435" t="s">
        <v>1404</v>
      </c>
      <c r="D4586" s="426"/>
      <c r="E4586" s="426"/>
      <c r="F4586" s="426"/>
      <c r="G4586" s="426"/>
      <c r="H4586" s="426"/>
      <c r="I4586" s="415">
        <v>63</v>
      </c>
      <c r="J4586" s="427">
        <v>63</v>
      </c>
      <c r="K4586" s="427">
        <v>96</v>
      </c>
      <c r="L4586" s="413"/>
      <c r="M4586" s="413"/>
      <c r="N4586" s="413"/>
      <c r="O4586" s="103"/>
      <c r="P4586" s="103"/>
      <c r="Q4586" s="103"/>
      <c r="R4586" s="103"/>
      <c r="S4586" s="103"/>
    </row>
    <row r="4587" spans="1:19" ht="14.5" customHeight="1">
      <c r="A4587" s="82" t="str">
        <f t="shared" si="71"/>
        <v>D0198</v>
      </c>
      <c r="B4587" s="410" t="s">
        <v>1406</v>
      </c>
      <c r="C4587" s="410" t="s">
        <v>7976</v>
      </c>
      <c r="D4587" s="410" t="s">
        <v>7680</v>
      </c>
      <c r="E4587" s="410" t="s">
        <v>7977</v>
      </c>
      <c r="F4587" s="410" t="s">
        <v>7978</v>
      </c>
      <c r="G4587" s="416">
        <v>45200</v>
      </c>
      <c r="H4587" s="410" t="s">
        <v>606</v>
      </c>
      <c r="I4587" s="417">
        <v>315</v>
      </c>
      <c r="J4587" s="417">
        <v>98</v>
      </c>
      <c r="K4587" s="417">
        <v>142</v>
      </c>
      <c r="L4587" s="417">
        <v>27753</v>
      </c>
      <c r="M4587" s="410" t="s">
        <v>115</v>
      </c>
      <c r="N4587" s="410">
        <v>7</v>
      </c>
      <c r="O4587" s="85"/>
      <c r="P4587" s="85" t="s">
        <v>116</v>
      </c>
      <c r="Q4587" s="85" t="s">
        <v>116</v>
      </c>
      <c r="R4587" s="85" t="s">
        <v>2766</v>
      </c>
      <c r="S4587" s="85" t="s">
        <v>1768</v>
      </c>
    </row>
    <row r="4588" spans="1:19" ht="14.5" customHeight="1">
      <c r="A4588" s="82" t="str">
        <f t="shared" si="71"/>
        <v>D0198</v>
      </c>
      <c r="B4588" s="410" t="s">
        <v>1406</v>
      </c>
      <c r="C4588" s="410" t="s">
        <v>7979</v>
      </c>
      <c r="D4588" s="410" t="s">
        <v>7680</v>
      </c>
      <c r="E4588" s="410" t="s">
        <v>7980</v>
      </c>
      <c r="F4588" s="410" t="s">
        <v>7981</v>
      </c>
      <c r="G4588" s="416">
        <v>45200</v>
      </c>
      <c r="H4588" s="410" t="s">
        <v>606</v>
      </c>
      <c r="I4588" s="417">
        <v>315</v>
      </c>
      <c r="J4588" s="417">
        <v>98</v>
      </c>
      <c r="K4588" s="417">
        <v>142</v>
      </c>
      <c r="L4588" s="417">
        <v>28642</v>
      </c>
      <c r="M4588" s="410" t="s">
        <v>115</v>
      </c>
      <c r="N4588" s="410">
        <v>7</v>
      </c>
      <c r="O4588" s="85"/>
      <c r="P4588" s="85" t="s">
        <v>116</v>
      </c>
      <c r="Q4588" s="85" t="s">
        <v>116</v>
      </c>
      <c r="R4588" s="85" t="s">
        <v>2766</v>
      </c>
      <c r="S4588" s="85" t="s">
        <v>1768</v>
      </c>
    </row>
    <row r="4589" spans="1:19" ht="14.5" customHeight="1">
      <c r="A4589" s="82" t="str">
        <f t="shared" si="71"/>
        <v>D0198</v>
      </c>
      <c r="B4589" s="410" t="s">
        <v>1406</v>
      </c>
      <c r="C4589" s="410" t="s">
        <v>7982</v>
      </c>
      <c r="D4589" s="410" t="s">
        <v>7680</v>
      </c>
      <c r="E4589" s="410" t="s">
        <v>7983</v>
      </c>
      <c r="F4589" s="410" t="s">
        <v>7984</v>
      </c>
      <c r="G4589" s="416">
        <v>45200</v>
      </c>
      <c r="H4589" s="410" t="s">
        <v>606</v>
      </c>
      <c r="I4589" s="417">
        <v>315</v>
      </c>
      <c r="J4589" s="417">
        <v>98</v>
      </c>
      <c r="K4589" s="417">
        <v>142</v>
      </c>
      <c r="L4589" s="417">
        <v>28642</v>
      </c>
      <c r="M4589" s="410" t="s">
        <v>115</v>
      </c>
      <c r="N4589" s="410">
        <v>7</v>
      </c>
      <c r="O4589" s="85"/>
      <c r="P4589" s="85" t="s">
        <v>116</v>
      </c>
      <c r="Q4589" s="85" t="s">
        <v>116</v>
      </c>
      <c r="R4589" s="85" t="s">
        <v>2766</v>
      </c>
      <c r="S4589" s="85" t="s">
        <v>1768</v>
      </c>
    </row>
    <row r="4590" spans="1:19" ht="14.5" customHeight="1">
      <c r="A4590" s="82" t="str">
        <f t="shared" si="71"/>
        <v>D0198</v>
      </c>
      <c r="B4590" s="410" t="s">
        <v>1406</v>
      </c>
      <c r="C4590" s="410" t="s">
        <v>7985</v>
      </c>
      <c r="D4590" s="410" t="s">
        <v>7680</v>
      </c>
      <c r="E4590" s="410" t="s">
        <v>7986</v>
      </c>
      <c r="F4590" s="410" t="s">
        <v>7987</v>
      </c>
      <c r="G4590" s="416">
        <v>45200</v>
      </c>
      <c r="H4590" s="410" t="s">
        <v>606</v>
      </c>
      <c r="I4590" s="417">
        <v>315</v>
      </c>
      <c r="J4590" s="417">
        <v>98</v>
      </c>
      <c r="K4590" s="417">
        <v>142</v>
      </c>
      <c r="L4590" s="417">
        <v>28642</v>
      </c>
      <c r="M4590" s="410" t="s">
        <v>115</v>
      </c>
      <c r="N4590" s="410">
        <v>7</v>
      </c>
      <c r="O4590" s="85"/>
      <c r="P4590" s="85" t="s">
        <v>116</v>
      </c>
      <c r="Q4590" s="85" t="s">
        <v>116</v>
      </c>
      <c r="R4590" s="85" t="s">
        <v>2766</v>
      </c>
      <c r="S4590" s="85" t="s">
        <v>1768</v>
      </c>
    </row>
    <row r="4591" spans="1:19" ht="14.5" customHeight="1">
      <c r="A4591" s="82" t="str">
        <f t="shared" si="71"/>
        <v>D0198</v>
      </c>
      <c r="B4591" s="410" t="s">
        <v>1406</v>
      </c>
      <c r="C4591" s="410" t="s">
        <v>7988</v>
      </c>
      <c r="D4591" s="410" t="s">
        <v>7680</v>
      </c>
      <c r="E4591" s="410" t="s">
        <v>7989</v>
      </c>
      <c r="F4591" s="410" t="s">
        <v>7990</v>
      </c>
      <c r="G4591" s="416">
        <v>45200</v>
      </c>
      <c r="H4591" s="410" t="s">
        <v>606</v>
      </c>
      <c r="I4591" s="417">
        <v>315</v>
      </c>
      <c r="J4591" s="417">
        <v>98</v>
      </c>
      <c r="K4591" s="417">
        <v>142</v>
      </c>
      <c r="L4591" s="417">
        <v>28642</v>
      </c>
      <c r="M4591" s="410" t="s">
        <v>115</v>
      </c>
      <c r="N4591" s="410">
        <v>7</v>
      </c>
      <c r="O4591" s="85"/>
      <c r="P4591" s="85" t="s">
        <v>116</v>
      </c>
      <c r="Q4591" s="85" t="s">
        <v>116</v>
      </c>
      <c r="R4591" s="85" t="s">
        <v>2766</v>
      </c>
      <c r="S4591" s="85" t="s">
        <v>1768</v>
      </c>
    </row>
    <row r="4592" spans="1:19" ht="14.5" customHeight="1">
      <c r="A4592" s="82" t="str">
        <f t="shared" si="71"/>
        <v>D0198</v>
      </c>
      <c r="B4592" s="410" t="s">
        <v>1406</v>
      </c>
      <c r="C4592" s="410" t="s">
        <v>7991</v>
      </c>
      <c r="D4592" s="410" t="s">
        <v>7680</v>
      </c>
      <c r="E4592" s="410" t="s">
        <v>7992</v>
      </c>
      <c r="F4592" s="410" t="s">
        <v>7993</v>
      </c>
      <c r="G4592" s="416">
        <v>42461</v>
      </c>
      <c r="H4592" s="410" t="s">
        <v>606</v>
      </c>
      <c r="I4592" s="417">
        <v>315</v>
      </c>
      <c r="J4592" s="417">
        <v>98</v>
      </c>
      <c r="K4592" s="417">
        <v>142</v>
      </c>
      <c r="L4592" s="417">
        <v>28642</v>
      </c>
      <c r="M4592" s="410" t="s">
        <v>115</v>
      </c>
      <c r="N4592" s="410">
        <v>7</v>
      </c>
      <c r="O4592" s="85"/>
      <c r="P4592" s="85" t="s">
        <v>116</v>
      </c>
      <c r="Q4592" s="85" t="s">
        <v>116</v>
      </c>
      <c r="R4592" s="85" t="s">
        <v>2766</v>
      </c>
      <c r="S4592" s="85" t="s">
        <v>1768</v>
      </c>
    </row>
    <row r="4593" spans="1:19" ht="14.5" customHeight="1">
      <c r="A4593" s="82" t="str">
        <f t="shared" si="71"/>
        <v>D0198</v>
      </c>
      <c r="B4593" s="410" t="s">
        <v>1406</v>
      </c>
      <c r="C4593" s="410" t="s">
        <v>7994</v>
      </c>
      <c r="D4593" s="410" t="s">
        <v>7680</v>
      </c>
      <c r="E4593" s="410" t="s">
        <v>7995</v>
      </c>
      <c r="F4593" s="410" t="s">
        <v>7996</v>
      </c>
      <c r="G4593" s="416">
        <v>42461</v>
      </c>
      <c r="H4593" s="410" t="s">
        <v>606</v>
      </c>
      <c r="I4593" s="417">
        <v>315</v>
      </c>
      <c r="J4593" s="417">
        <v>98</v>
      </c>
      <c r="K4593" s="417">
        <v>142</v>
      </c>
      <c r="L4593" s="417">
        <v>28642</v>
      </c>
      <c r="M4593" s="410" t="s">
        <v>115</v>
      </c>
      <c r="N4593" s="410">
        <v>7</v>
      </c>
      <c r="O4593" s="85"/>
      <c r="P4593" s="85" t="s">
        <v>116</v>
      </c>
      <c r="Q4593" s="85" t="s">
        <v>116</v>
      </c>
      <c r="R4593" s="85" t="s">
        <v>2766</v>
      </c>
      <c r="S4593" s="85" t="s">
        <v>1768</v>
      </c>
    </row>
    <row r="4594" spans="1:19" ht="14.5" customHeight="1">
      <c r="A4594" s="82" t="str">
        <f t="shared" si="71"/>
        <v>D0198</v>
      </c>
      <c r="B4594" s="410" t="s">
        <v>1406</v>
      </c>
      <c r="C4594" s="410" t="s">
        <v>7997</v>
      </c>
      <c r="D4594" s="410" t="s">
        <v>7680</v>
      </c>
      <c r="E4594" s="410" t="s">
        <v>7998</v>
      </c>
      <c r="F4594" s="410" t="s">
        <v>7999</v>
      </c>
      <c r="G4594" s="416">
        <v>45200</v>
      </c>
      <c r="H4594" s="410" t="s">
        <v>606</v>
      </c>
      <c r="I4594" s="417">
        <v>315</v>
      </c>
      <c r="J4594" s="417">
        <v>98</v>
      </c>
      <c r="K4594" s="417">
        <v>142</v>
      </c>
      <c r="L4594" s="417">
        <v>28642</v>
      </c>
      <c r="M4594" s="410" t="s">
        <v>115</v>
      </c>
      <c r="N4594" s="410">
        <v>7</v>
      </c>
      <c r="O4594" s="85"/>
      <c r="P4594" s="85" t="s">
        <v>116</v>
      </c>
      <c r="Q4594" s="85" t="s">
        <v>116</v>
      </c>
      <c r="R4594" s="85" t="s">
        <v>2766</v>
      </c>
      <c r="S4594" s="85" t="s">
        <v>1768</v>
      </c>
    </row>
    <row r="4595" spans="1:19" ht="14.5" customHeight="1">
      <c r="A4595" s="103" t="str">
        <f t="shared" si="71"/>
        <v>D0198</v>
      </c>
      <c r="B4595" s="414" t="s">
        <v>1406</v>
      </c>
      <c r="C4595" s="414" t="s">
        <v>7976</v>
      </c>
      <c r="D4595" s="414" t="s">
        <v>7680</v>
      </c>
      <c r="E4595" s="414" t="s">
        <v>7977</v>
      </c>
      <c r="F4595" s="414" t="s">
        <v>7978</v>
      </c>
      <c r="G4595" s="418">
        <v>45200</v>
      </c>
      <c r="H4595" s="414" t="s">
        <v>606</v>
      </c>
      <c r="I4595" s="419">
        <v>142</v>
      </c>
      <c r="J4595" s="419">
        <v>315</v>
      </c>
      <c r="K4595" s="419">
        <v>98</v>
      </c>
      <c r="L4595" s="419">
        <v>27753</v>
      </c>
      <c r="M4595" s="414" t="s">
        <v>115</v>
      </c>
      <c r="N4595" s="414">
        <v>7</v>
      </c>
      <c r="O4595" s="103"/>
      <c r="P4595" s="103" t="s">
        <v>116</v>
      </c>
      <c r="Q4595" s="103" t="s">
        <v>116</v>
      </c>
      <c r="R4595" s="103" t="s">
        <v>2766</v>
      </c>
      <c r="S4595" s="103" t="s">
        <v>1768</v>
      </c>
    </row>
    <row r="4596" spans="1:19" ht="14.5" customHeight="1">
      <c r="A4596" s="103" t="str">
        <f t="shared" si="71"/>
        <v>D0198</v>
      </c>
      <c r="B4596" s="414" t="s">
        <v>1406</v>
      </c>
      <c r="C4596" s="414" t="s">
        <v>7979</v>
      </c>
      <c r="D4596" s="414" t="s">
        <v>7680</v>
      </c>
      <c r="E4596" s="414" t="s">
        <v>7980</v>
      </c>
      <c r="F4596" s="414" t="s">
        <v>7981</v>
      </c>
      <c r="G4596" s="418">
        <v>45200</v>
      </c>
      <c r="H4596" s="414" t="s">
        <v>606</v>
      </c>
      <c r="I4596" s="419">
        <v>142</v>
      </c>
      <c r="J4596" s="419">
        <v>315</v>
      </c>
      <c r="K4596" s="419">
        <v>98</v>
      </c>
      <c r="L4596" s="419">
        <v>28642</v>
      </c>
      <c r="M4596" s="414" t="s">
        <v>115</v>
      </c>
      <c r="N4596" s="414">
        <v>7</v>
      </c>
      <c r="O4596" s="103"/>
      <c r="P4596" s="103" t="s">
        <v>116</v>
      </c>
      <c r="Q4596" s="103" t="s">
        <v>116</v>
      </c>
      <c r="R4596" s="103" t="s">
        <v>2766</v>
      </c>
      <c r="S4596" s="103" t="s">
        <v>1768</v>
      </c>
    </row>
    <row r="4597" spans="1:19" ht="14.5" customHeight="1">
      <c r="A4597" s="103" t="str">
        <f t="shared" si="71"/>
        <v>D0198</v>
      </c>
      <c r="B4597" s="414" t="s">
        <v>1406</v>
      </c>
      <c r="C4597" s="414" t="s">
        <v>7982</v>
      </c>
      <c r="D4597" s="414" t="s">
        <v>7680</v>
      </c>
      <c r="E4597" s="414" t="s">
        <v>7983</v>
      </c>
      <c r="F4597" s="414" t="s">
        <v>7984</v>
      </c>
      <c r="G4597" s="418">
        <v>45200</v>
      </c>
      <c r="H4597" s="414" t="s">
        <v>606</v>
      </c>
      <c r="I4597" s="419">
        <v>142</v>
      </c>
      <c r="J4597" s="419">
        <v>315</v>
      </c>
      <c r="K4597" s="419">
        <v>98</v>
      </c>
      <c r="L4597" s="419">
        <v>28642</v>
      </c>
      <c r="M4597" s="414" t="s">
        <v>115</v>
      </c>
      <c r="N4597" s="414">
        <v>7</v>
      </c>
      <c r="O4597" s="103"/>
      <c r="P4597" s="103" t="s">
        <v>116</v>
      </c>
      <c r="Q4597" s="103" t="s">
        <v>116</v>
      </c>
      <c r="R4597" s="103" t="s">
        <v>2766</v>
      </c>
      <c r="S4597" s="103" t="s">
        <v>1768</v>
      </c>
    </row>
    <row r="4598" spans="1:19" ht="14.5" customHeight="1">
      <c r="A4598" s="103" t="str">
        <f t="shared" si="71"/>
        <v>D0198</v>
      </c>
      <c r="B4598" s="414" t="s">
        <v>1406</v>
      </c>
      <c r="C4598" s="414" t="s">
        <v>7985</v>
      </c>
      <c r="D4598" s="414" t="s">
        <v>7680</v>
      </c>
      <c r="E4598" s="414" t="s">
        <v>7986</v>
      </c>
      <c r="F4598" s="414" t="s">
        <v>7987</v>
      </c>
      <c r="G4598" s="418">
        <v>45200</v>
      </c>
      <c r="H4598" s="414" t="s">
        <v>606</v>
      </c>
      <c r="I4598" s="419">
        <v>142</v>
      </c>
      <c r="J4598" s="419">
        <v>315</v>
      </c>
      <c r="K4598" s="419">
        <v>98</v>
      </c>
      <c r="L4598" s="419">
        <v>28642</v>
      </c>
      <c r="M4598" s="414" t="s">
        <v>115</v>
      </c>
      <c r="N4598" s="414">
        <v>7</v>
      </c>
      <c r="O4598" s="103"/>
      <c r="P4598" s="103" t="s">
        <v>116</v>
      </c>
      <c r="Q4598" s="103" t="s">
        <v>116</v>
      </c>
      <c r="R4598" s="103" t="s">
        <v>2766</v>
      </c>
      <c r="S4598" s="103" t="s">
        <v>1768</v>
      </c>
    </row>
    <row r="4599" spans="1:19" ht="14.5" customHeight="1">
      <c r="A4599" s="103" t="str">
        <f t="shared" si="71"/>
        <v>D0198</v>
      </c>
      <c r="B4599" s="414" t="s">
        <v>1406</v>
      </c>
      <c r="C4599" s="414" t="s">
        <v>7988</v>
      </c>
      <c r="D4599" s="414" t="s">
        <v>7680</v>
      </c>
      <c r="E4599" s="414" t="s">
        <v>7989</v>
      </c>
      <c r="F4599" s="414" t="s">
        <v>7990</v>
      </c>
      <c r="G4599" s="418">
        <v>45200</v>
      </c>
      <c r="H4599" s="414" t="s">
        <v>606</v>
      </c>
      <c r="I4599" s="419">
        <v>142</v>
      </c>
      <c r="J4599" s="419">
        <v>315</v>
      </c>
      <c r="K4599" s="419">
        <v>98</v>
      </c>
      <c r="L4599" s="419">
        <v>28642</v>
      </c>
      <c r="M4599" s="414" t="s">
        <v>115</v>
      </c>
      <c r="N4599" s="414">
        <v>7</v>
      </c>
      <c r="O4599" s="103"/>
      <c r="P4599" s="103" t="s">
        <v>116</v>
      </c>
      <c r="Q4599" s="103" t="s">
        <v>116</v>
      </c>
      <c r="R4599" s="103" t="s">
        <v>2766</v>
      </c>
      <c r="S4599" s="103" t="s">
        <v>1768</v>
      </c>
    </row>
    <row r="4600" spans="1:19" ht="14.5" customHeight="1">
      <c r="A4600" s="103" t="str">
        <f t="shared" si="71"/>
        <v>D0198</v>
      </c>
      <c r="B4600" s="414" t="s">
        <v>1406</v>
      </c>
      <c r="C4600" s="414" t="s">
        <v>7991</v>
      </c>
      <c r="D4600" s="414" t="s">
        <v>7680</v>
      </c>
      <c r="E4600" s="414" t="s">
        <v>7992</v>
      </c>
      <c r="F4600" s="414" t="s">
        <v>7993</v>
      </c>
      <c r="G4600" s="418">
        <v>42461</v>
      </c>
      <c r="H4600" s="414" t="s">
        <v>606</v>
      </c>
      <c r="I4600" s="419">
        <v>142</v>
      </c>
      <c r="J4600" s="419">
        <v>315</v>
      </c>
      <c r="K4600" s="419">
        <v>98</v>
      </c>
      <c r="L4600" s="419">
        <v>28642</v>
      </c>
      <c r="M4600" s="414" t="s">
        <v>115</v>
      </c>
      <c r="N4600" s="414">
        <v>7</v>
      </c>
      <c r="O4600" s="103"/>
      <c r="P4600" s="103" t="s">
        <v>116</v>
      </c>
      <c r="Q4600" s="103" t="s">
        <v>116</v>
      </c>
      <c r="R4600" s="103" t="s">
        <v>2766</v>
      </c>
      <c r="S4600" s="103" t="s">
        <v>1768</v>
      </c>
    </row>
    <row r="4601" spans="1:19" ht="14.5" customHeight="1">
      <c r="A4601" s="103" t="str">
        <f t="shared" si="71"/>
        <v>D0198</v>
      </c>
      <c r="B4601" s="414" t="s">
        <v>1406</v>
      </c>
      <c r="C4601" s="414" t="s">
        <v>7994</v>
      </c>
      <c r="D4601" s="414" t="s">
        <v>7680</v>
      </c>
      <c r="E4601" s="414" t="s">
        <v>7995</v>
      </c>
      <c r="F4601" s="414" t="s">
        <v>7996</v>
      </c>
      <c r="G4601" s="418">
        <v>42461</v>
      </c>
      <c r="H4601" s="414" t="s">
        <v>606</v>
      </c>
      <c r="I4601" s="419">
        <v>142</v>
      </c>
      <c r="J4601" s="419">
        <v>315</v>
      </c>
      <c r="K4601" s="419">
        <v>98</v>
      </c>
      <c r="L4601" s="419">
        <v>28642</v>
      </c>
      <c r="M4601" s="414" t="s">
        <v>115</v>
      </c>
      <c r="N4601" s="414">
        <v>7</v>
      </c>
      <c r="O4601" s="103"/>
      <c r="P4601" s="103" t="s">
        <v>116</v>
      </c>
      <c r="Q4601" s="103" t="s">
        <v>116</v>
      </c>
      <c r="R4601" s="103" t="s">
        <v>2766</v>
      </c>
      <c r="S4601" s="103" t="s">
        <v>1768</v>
      </c>
    </row>
    <row r="4602" spans="1:19" ht="14.5" customHeight="1">
      <c r="A4602" s="103" t="str">
        <f t="shared" si="71"/>
        <v>D0198</v>
      </c>
      <c r="B4602" s="414" t="s">
        <v>1406</v>
      </c>
      <c r="C4602" s="414" t="s">
        <v>7997</v>
      </c>
      <c r="D4602" s="414" t="s">
        <v>7680</v>
      </c>
      <c r="E4602" s="414" t="s">
        <v>7998</v>
      </c>
      <c r="F4602" s="414" t="s">
        <v>7999</v>
      </c>
      <c r="G4602" s="418">
        <v>45200</v>
      </c>
      <c r="H4602" s="414" t="s">
        <v>606</v>
      </c>
      <c r="I4602" s="419">
        <v>142</v>
      </c>
      <c r="J4602" s="419">
        <v>315</v>
      </c>
      <c r="K4602" s="419">
        <v>98</v>
      </c>
      <c r="L4602" s="419">
        <v>28642</v>
      </c>
      <c r="M4602" s="414" t="s">
        <v>115</v>
      </c>
      <c r="N4602" s="414">
        <v>7</v>
      </c>
      <c r="O4602" s="103"/>
      <c r="P4602" s="103" t="s">
        <v>116</v>
      </c>
      <c r="Q4602" s="103" t="s">
        <v>116</v>
      </c>
      <c r="R4602" s="103" t="s">
        <v>2766</v>
      </c>
      <c r="S4602" s="103" t="s">
        <v>1768</v>
      </c>
    </row>
    <row r="4603" spans="1:19" ht="14.5" customHeight="1">
      <c r="A4603" s="82" t="str">
        <f t="shared" si="71"/>
        <v>D0211</v>
      </c>
      <c r="B4603" s="410" t="s">
        <v>1409</v>
      </c>
      <c r="C4603" s="410" t="s">
        <v>8000</v>
      </c>
      <c r="D4603" s="410" t="s">
        <v>7676</v>
      </c>
      <c r="E4603" s="410" t="s">
        <v>8001</v>
      </c>
      <c r="F4603" s="410" t="s">
        <v>8002</v>
      </c>
      <c r="G4603" s="416">
        <v>47574</v>
      </c>
      <c r="H4603" s="410" t="s">
        <v>606</v>
      </c>
      <c r="I4603" s="417">
        <v>240</v>
      </c>
      <c r="J4603" s="417">
        <v>96</v>
      </c>
      <c r="K4603" s="417">
        <v>96</v>
      </c>
      <c r="L4603" s="417">
        <v>12900</v>
      </c>
      <c r="M4603" s="410" t="s">
        <v>115</v>
      </c>
      <c r="N4603" s="410" t="s">
        <v>116</v>
      </c>
      <c r="O4603" s="85"/>
      <c r="P4603" s="85"/>
      <c r="Q4603" s="85"/>
      <c r="R4603" s="85"/>
      <c r="S4603" s="85" t="s">
        <v>1768</v>
      </c>
    </row>
    <row r="4604" spans="1:19" ht="14.5" customHeight="1">
      <c r="A4604" s="103" t="str">
        <f t="shared" si="71"/>
        <v>D0211</v>
      </c>
      <c r="B4604" s="414" t="s">
        <v>1409</v>
      </c>
      <c r="C4604" s="414" t="s">
        <v>8000</v>
      </c>
      <c r="D4604" s="414" t="s">
        <v>7676</v>
      </c>
      <c r="E4604" s="414" t="s">
        <v>8001</v>
      </c>
      <c r="F4604" s="414" t="s">
        <v>8002</v>
      </c>
      <c r="G4604" s="418">
        <v>47574</v>
      </c>
      <c r="H4604" s="414" t="s">
        <v>606</v>
      </c>
      <c r="I4604" s="419">
        <v>96</v>
      </c>
      <c r="J4604" s="419">
        <v>240</v>
      </c>
      <c r="K4604" s="419">
        <v>96</v>
      </c>
      <c r="L4604" s="419">
        <v>12900</v>
      </c>
      <c r="M4604" s="414" t="s">
        <v>115</v>
      </c>
      <c r="N4604" s="414" t="s">
        <v>116</v>
      </c>
      <c r="O4604" s="103"/>
      <c r="P4604" s="103"/>
      <c r="Q4604" s="103"/>
      <c r="R4604" s="103"/>
      <c r="S4604" s="103" t="s">
        <v>1768</v>
      </c>
    </row>
    <row r="4605" spans="1:19" ht="14.5" customHeight="1">
      <c r="A4605" s="82" t="str">
        <f t="shared" si="71"/>
        <v>D0215</v>
      </c>
      <c r="B4605" s="410" t="s">
        <v>8003</v>
      </c>
      <c r="C4605" s="410" t="s">
        <v>8004</v>
      </c>
      <c r="D4605" s="410" t="s">
        <v>7732</v>
      </c>
      <c r="E4605" s="410" t="s">
        <v>8005</v>
      </c>
      <c r="F4605" s="410" t="s">
        <v>8006</v>
      </c>
      <c r="G4605" s="416">
        <v>39508</v>
      </c>
      <c r="H4605" s="410" t="s">
        <v>1777</v>
      </c>
      <c r="I4605" s="417">
        <v>366</v>
      </c>
      <c r="J4605" s="417">
        <v>96</v>
      </c>
      <c r="K4605" s="417">
        <v>105</v>
      </c>
      <c r="L4605" s="417">
        <v>15300</v>
      </c>
      <c r="M4605" s="410" t="s">
        <v>115</v>
      </c>
      <c r="N4605" s="410" t="s">
        <v>116</v>
      </c>
      <c r="O4605" s="85" t="s">
        <v>116</v>
      </c>
      <c r="P4605" s="85" t="s">
        <v>116</v>
      </c>
      <c r="Q4605" s="85" t="s">
        <v>116</v>
      </c>
      <c r="R4605" s="85" t="s">
        <v>2766</v>
      </c>
      <c r="S4605" s="85" t="s">
        <v>1768</v>
      </c>
    </row>
    <row r="4606" spans="1:19" ht="14.5" customHeight="1">
      <c r="A4606" s="82" t="str">
        <f t="shared" si="71"/>
        <v>D0215</v>
      </c>
      <c r="B4606" s="410" t="s">
        <v>8003</v>
      </c>
      <c r="C4606" s="410" t="s">
        <v>8004</v>
      </c>
      <c r="D4606" s="410" t="s">
        <v>7680</v>
      </c>
      <c r="E4606" s="410"/>
      <c r="F4606" s="410"/>
      <c r="G4606" s="416">
        <v>47484</v>
      </c>
      <c r="H4606" s="410" t="s">
        <v>606</v>
      </c>
      <c r="I4606" s="417">
        <v>366</v>
      </c>
      <c r="J4606" s="417">
        <v>97</v>
      </c>
      <c r="K4606" s="417">
        <v>105</v>
      </c>
      <c r="L4606" s="417">
        <v>15300</v>
      </c>
      <c r="M4606" s="410" t="s">
        <v>115</v>
      </c>
      <c r="N4606" s="410" t="s">
        <v>116</v>
      </c>
      <c r="O4606" s="85" t="s">
        <v>116</v>
      </c>
      <c r="P4606" s="85" t="s">
        <v>116</v>
      </c>
      <c r="Q4606" s="85" t="s">
        <v>116</v>
      </c>
      <c r="R4606" s="85" t="s">
        <v>2766</v>
      </c>
      <c r="S4606" s="85" t="s">
        <v>1768</v>
      </c>
    </row>
    <row r="4607" spans="1:19" ht="14.5" customHeight="1">
      <c r="A4607" s="82" t="str">
        <f t="shared" si="71"/>
        <v>D0215</v>
      </c>
      <c r="B4607" s="410" t="s">
        <v>8003</v>
      </c>
      <c r="C4607" s="410" t="s">
        <v>8004</v>
      </c>
      <c r="D4607" s="410" t="s">
        <v>7680</v>
      </c>
      <c r="E4607" s="410" t="s">
        <v>8007</v>
      </c>
      <c r="F4607" s="410" t="s">
        <v>8008</v>
      </c>
      <c r="G4607" s="416">
        <v>47543</v>
      </c>
      <c r="H4607" s="410" t="s">
        <v>606</v>
      </c>
      <c r="I4607" s="417">
        <v>366</v>
      </c>
      <c r="J4607" s="417">
        <v>97</v>
      </c>
      <c r="K4607" s="417">
        <v>105</v>
      </c>
      <c r="L4607" s="417">
        <v>15300</v>
      </c>
      <c r="M4607" s="410" t="s">
        <v>115</v>
      </c>
      <c r="N4607" s="410" t="s">
        <v>116</v>
      </c>
      <c r="O4607" s="85" t="s">
        <v>116</v>
      </c>
      <c r="P4607" s="85" t="s">
        <v>116</v>
      </c>
      <c r="Q4607" s="85" t="s">
        <v>116</v>
      </c>
      <c r="R4607" s="85" t="s">
        <v>2766</v>
      </c>
      <c r="S4607" s="85" t="s">
        <v>1768</v>
      </c>
    </row>
    <row r="4608" spans="1:19" ht="14.5" customHeight="1">
      <c r="A4608" s="103" t="str">
        <f t="shared" si="71"/>
        <v>D0215</v>
      </c>
      <c r="B4608" s="414" t="s">
        <v>8003</v>
      </c>
      <c r="C4608" s="414" t="s">
        <v>8004</v>
      </c>
      <c r="D4608" s="414" t="s">
        <v>7732</v>
      </c>
      <c r="E4608" s="414" t="s">
        <v>8005</v>
      </c>
      <c r="F4608" s="414" t="s">
        <v>8006</v>
      </c>
      <c r="G4608" s="418">
        <v>39508</v>
      </c>
      <c r="H4608" s="414" t="s">
        <v>1777</v>
      </c>
      <c r="I4608" s="419">
        <v>105</v>
      </c>
      <c r="J4608" s="419">
        <v>366</v>
      </c>
      <c r="K4608" s="419">
        <v>96</v>
      </c>
      <c r="L4608" s="419">
        <v>15300</v>
      </c>
      <c r="M4608" s="414" t="s">
        <v>115</v>
      </c>
      <c r="N4608" s="414" t="s">
        <v>116</v>
      </c>
      <c r="O4608" s="103" t="s">
        <v>116</v>
      </c>
      <c r="P4608" s="103" t="s">
        <v>116</v>
      </c>
      <c r="Q4608" s="103" t="s">
        <v>116</v>
      </c>
      <c r="R4608" s="103" t="s">
        <v>2766</v>
      </c>
      <c r="S4608" s="103" t="s">
        <v>1768</v>
      </c>
    </row>
    <row r="4609" spans="1:19" ht="14.5" customHeight="1">
      <c r="A4609" s="103" t="str">
        <f t="shared" si="71"/>
        <v>D0215</v>
      </c>
      <c r="B4609" s="414" t="s">
        <v>8003</v>
      </c>
      <c r="C4609" s="414" t="s">
        <v>8004</v>
      </c>
      <c r="D4609" s="414" t="s">
        <v>7680</v>
      </c>
      <c r="E4609" s="414"/>
      <c r="F4609" s="414"/>
      <c r="G4609" s="418">
        <v>47484</v>
      </c>
      <c r="H4609" s="414" t="s">
        <v>606</v>
      </c>
      <c r="I4609" s="419">
        <v>105</v>
      </c>
      <c r="J4609" s="419">
        <v>366</v>
      </c>
      <c r="K4609" s="419">
        <v>97</v>
      </c>
      <c r="L4609" s="419">
        <v>15300</v>
      </c>
      <c r="M4609" s="414" t="s">
        <v>115</v>
      </c>
      <c r="N4609" s="414" t="s">
        <v>116</v>
      </c>
      <c r="O4609" s="103" t="s">
        <v>116</v>
      </c>
      <c r="P4609" s="103" t="s">
        <v>116</v>
      </c>
      <c r="Q4609" s="103" t="s">
        <v>116</v>
      </c>
      <c r="R4609" s="103" t="s">
        <v>2766</v>
      </c>
      <c r="S4609" s="103" t="s">
        <v>1768</v>
      </c>
    </row>
    <row r="4610" spans="1:19" ht="14.5" customHeight="1">
      <c r="A4610" s="103" t="str">
        <f t="shared" ref="A4610:A4673" si="72">LEFT(B4610,5)</f>
        <v>D0215</v>
      </c>
      <c r="B4610" s="414" t="s">
        <v>8003</v>
      </c>
      <c r="C4610" s="414" t="s">
        <v>8004</v>
      </c>
      <c r="D4610" s="414" t="s">
        <v>7680</v>
      </c>
      <c r="E4610" s="414" t="s">
        <v>8007</v>
      </c>
      <c r="F4610" s="414" t="s">
        <v>8008</v>
      </c>
      <c r="G4610" s="418">
        <v>47543</v>
      </c>
      <c r="H4610" s="414" t="s">
        <v>606</v>
      </c>
      <c r="I4610" s="419">
        <v>105</v>
      </c>
      <c r="J4610" s="419">
        <v>366</v>
      </c>
      <c r="K4610" s="419">
        <v>97</v>
      </c>
      <c r="L4610" s="419">
        <v>15300</v>
      </c>
      <c r="M4610" s="414" t="s">
        <v>115</v>
      </c>
      <c r="N4610" s="414" t="s">
        <v>116</v>
      </c>
      <c r="O4610" s="103" t="s">
        <v>116</v>
      </c>
      <c r="P4610" s="103" t="s">
        <v>116</v>
      </c>
      <c r="Q4610" s="103" t="s">
        <v>116</v>
      </c>
      <c r="R4610" s="103" t="s">
        <v>2766</v>
      </c>
      <c r="S4610" s="103" t="s">
        <v>1768</v>
      </c>
    </row>
    <row r="4611" spans="1:19" ht="14.5" customHeight="1">
      <c r="A4611" s="82" t="str">
        <f t="shared" si="72"/>
        <v>D0216</v>
      </c>
      <c r="B4611" s="410" t="s">
        <v>8009</v>
      </c>
      <c r="C4611" s="410" t="s">
        <v>8010</v>
      </c>
      <c r="D4611" s="410" t="s">
        <v>7676</v>
      </c>
      <c r="E4611" s="410" t="s">
        <v>8011</v>
      </c>
      <c r="F4611" s="410" t="s">
        <v>8012</v>
      </c>
      <c r="G4611" s="416">
        <v>43800</v>
      </c>
      <c r="H4611" s="410" t="s">
        <v>606</v>
      </c>
      <c r="I4611" s="417">
        <v>47</v>
      </c>
      <c r="J4611" s="417">
        <v>47</v>
      </c>
      <c r="K4611" s="417">
        <v>75</v>
      </c>
      <c r="L4611" s="417">
        <v>25</v>
      </c>
      <c r="M4611" s="410"/>
      <c r="N4611" s="410" t="s">
        <v>116</v>
      </c>
      <c r="O4611" s="85"/>
      <c r="P4611" s="85"/>
      <c r="Q4611" s="85"/>
      <c r="R4611" s="85"/>
      <c r="S4611" s="85" t="s">
        <v>1768</v>
      </c>
    </row>
    <row r="4612" spans="1:19" ht="14.5" customHeight="1">
      <c r="A4612" s="103" t="str">
        <f t="shared" si="72"/>
        <v>D0216</v>
      </c>
      <c r="B4612" s="414" t="s">
        <v>8009</v>
      </c>
      <c r="C4612" s="414" t="s">
        <v>8010</v>
      </c>
      <c r="D4612" s="414" t="s">
        <v>7676</v>
      </c>
      <c r="E4612" s="414" t="s">
        <v>8011</v>
      </c>
      <c r="F4612" s="414" t="s">
        <v>8012</v>
      </c>
      <c r="G4612" s="418">
        <v>43800</v>
      </c>
      <c r="H4612" s="414" t="s">
        <v>606</v>
      </c>
      <c r="I4612" s="419">
        <v>75</v>
      </c>
      <c r="J4612" s="419">
        <v>47</v>
      </c>
      <c r="K4612" s="419">
        <v>47</v>
      </c>
      <c r="L4612" s="419">
        <v>25</v>
      </c>
      <c r="M4612" s="414"/>
      <c r="N4612" s="414" t="s">
        <v>116</v>
      </c>
      <c r="O4612" s="103"/>
      <c r="P4612" s="103"/>
      <c r="Q4612" s="103"/>
      <c r="R4612" s="103"/>
      <c r="S4612" s="103" t="s">
        <v>1768</v>
      </c>
    </row>
    <row r="4613" spans="1:19" ht="14.5" customHeight="1">
      <c r="A4613" s="82" t="str">
        <f t="shared" si="72"/>
        <v>D0235</v>
      </c>
      <c r="B4613" s="410" t="s">
        <v>1412</v>
      </c>
      <c r="C4613" s="410" t="s">
        <v>8013</v>
      </c>
      <c r="D4613" s="410" t="s">
        <v>7862</v>
      </c>
      <c r="E4613" s="410" t="s">
        <v>8014</v>
      </c>
      <c r="F4613" s="410" t="s">
        <v>8015</v>
      </c>
      <c r="G4613" s="416">
        <v>41122</v>
      </c>
      <c r="H4613" s="410" t="s">
        <v>1777</v>
      </c>
      <c r="I4613" s="417">
        <v>510</v>
      </c>
      <c r="J4613" s="417">
        <v>96</v>
      </c>
      <c r="K4613" s="417">
        <v>64</v>
      </c>
      <c r="L4613" s="417">
        <v>16500</v>
      </c>
      <c r="M4613" s="410" t="s">
        <v>115</v>
      </c>
      <c r="N4613" s="410" t="s">
        <v>116</v>
      </c>
      <c r="O4613" s="85" t="s">
        <v>116</v>
      </c>
      <c r="P4613" s="85" t="s">
        <v>116</v>
      </c>
      <c r="Q4613" s="85" t="s">
        <v>116</v>
      </c>
      <c r="R4613" s="85" t="s">
        <v>2766</v>
      </c>
      <c r="S4613" s="85" t="s">
        <v>1768</v>
      </c>
    </row>
    <row r="4614" spans="1:19" ht="14.5" customHeight="1">
      <c r="A4614" s="82" t="str">
        <f t="shared" si="72"/>
        <v>D0235</v>
      </c>
      <c r="B4614" s="410" t="s">
        <v>1412</v>
      </c>
      <c r="C4614" s="410" t="s">
        <v>8013</v>
      </c>
      <c r="D4614" s="410" t="s">
        <v>7862</v>
      </c>
      <c r="E4614" s="410" t="s">
        <v>8016</v>
      </c>
      <c r="F4614" s="410" t="s">
        <v>8017</v>
      </c>
      <c r="G4614" s="416">
        <v>36495</v>
      </c>
      <c r="H4614" s="410" t="s">
        <v>1777</v>
      </c>
      <c r="I4614" s="417">
        <v>503</v>
      </c>
      <c r="J4614" s="417">
        <v>96</v>
      </c>
      <c r="K4614" s="417">
        <v>64</v>
      </c>
      <c r="L4614" s="417">
        <v>16500</v>
      </c>
      <c r="M4614" s="410" t="s">
        <v>115</v>
      </c>
      <c r="N4614" s="410" t="s">
        <v>116</v>
      </c>
      <c r="O4614" s="85" t="s">
        <v>116</v>
      </c>
      <c r="P4614" s="85" t="s">
        <v>116</v>
      </c>
      <c r="Q4614" s="85" t="s">
        <v>116</v>
      </c>
      <c r="R4614" s="85" t="s">
        <v>2766</v>
      </c>
      <c r="S4614" s="85" t="s">
        <v>1768</v>
      </c>
    </row>
    <row r="4615" spans="1:19" ht="14.5" customHeight="1">
      <c r="A4615" s="82" t="str">
        <f t="shared" si="72"/>
        <v>D0235</v>
      </c>
      <c r="B4615" s="410" t="s">
        <v>1412</v>
      </c>
      <c r="C4615" s="410" t="s">
        <v>8013</v>
      </c>
      <c r="D4615" s="410" t="s">
        <v>7676</v>
      </c>
      <c r="E4615" s="410" t="s">
        <v>8018</v>
      </c>
      <c r="F4615" s="410" t="s">
        <v>8019</v>
      </c>
      <c r="G4615" s="416">
        <v>41699</v>
      </c>
      <c r="H4615" s="410" t="s">
        <v>1777</v>
      </c>
      <c r="I4615" s="417">
        <v>620</v>
      </c>
      <c r="J4615" s="417">
        <v>101</v>
      </c>
      <c r="K4615" s="417">
        <v>85</v>
      </c>
      <c r="L4615" s="417">
        <v>99600</v>
      </c>
      <c r="M4615" s="410" t="s">
        <v>115</v>
      </c>
      <c r="N4615" s="410" t="s">
        <v>116</v>
      </c>
      <c r="O4615" s="85" t="s">
        <v>116</v>
      </c>
      <c r="P4615" s="85" t="s">
        <v>116</v>
      </c>
      <c r="Q4615" s="85" t="s">
        <v>116</v>
      </c>
      <c r="R4615" s="85" t="s">
        <v>2766</v>
      </c>
      <c r="S4615" s="85" t="s">
        <v>1768</v>
      </c>
    </row>
    <row r="4616" spans="1:19" ht="14.5" customHeight="1">
      <c r="A4616" s="82" t="str">
        <f t="shared" si="72"/>
        <v>D0235</v>
      </c>
      <c r="B4616" s="410" t="s">
        <v>1412</v>
      </c>
      <c r="C4616" s="410" t="s">
        <v>8013</v>
      </c>
      <c r="D4616" s="410" t="s">
        <v>7676</v>
      </c>
      <c r="E4616" s="410" t="s">
        <v>8020</v>
      </c>
      <c r="F4616" s="410" t="s">
        <v>8021</v>
      </c>
      <c r="G4616" s="416">
        <v>47880</v>
      </c>
      <c r="H4616" s="410" t="s">
        <v>606</v>
      </c>
      <c r="I4616" s="417">
        <v>560</v>
      </c>
      <c r="J4616" s="417">
        <v>101</v>
      </c>
      <c r="K4616" s="417">
        <v>63</v>
      </c>
      <c r="L4616" s="417">
        <v>20000</v>
      </c>
      <c r="M4616" s="410" t="s">
        <v>115</v>
      </c>
      <c r="N4616" s="410" t="s">
        <v>116</v>
      </c>
      <c r="O4616" s="85" t="s">
        <v>116</v>
      </c>
      <c r="P4616" s="85" t="s">
        <v>116</v>
      </c>
      <c r="Q4616" s="85" t="s">
        <v>116</v>
      </c>
      <c r="R4616" s="85" t="s">
        <v>2766</v>
      </c>
      <c r="S4616" s="85" t="s">
        <v>1768</v>
      </c>
    </row>
    <row r="4617" spans="1:19" ht="14.5" customHeight="1">
      <c r="A4617" s="103" t="str">
        <f t="shared" si="72"/>
        <v>D0235</v>
      </c>
      <c r="B4617" s="414" t="s">
        <v>1412</v>
      </c>
      <c r="C4617" s="414" t="s">
        <v>8013</v>
      </c>
      <c r="D4617" s="414" t="s">
        <v>7862</v>
      </c>
      <c r="E4617" s="414" t="s">
        <v>8014</v>
      </c>
      <c r="F4617" s="414" t="s">
        <v>8015</v>
      </c>
      <c r="G4617" s="418">
        <v>41122</v>
      </c>
      <c r="H4617" s="414" t="s">
        <v>1777</v>
      </c>
      <c r="I4617" s="419">
        <v>64</v>
      </c>
      <c r="J4617" s="419">
        <v>510</v>
      </c>
      <c r="K4617" s="419">
        <v>96</v>
      </c>
      <c r="L4617" s="419">
        <v>16500</v>
      </c>
      <c r="M4617" s="414" t="s">
        <v>115</v>
      </c>
      <c r="N4617" s="414" t="s">
        <v>116</v>
      </c>
      <c r="O4617" s="103" t="s">
        <v>116</v>
      </c>
      <c r="P4617" s="103" t="s">
        <v>116</v>
      </c>
      <c r="Q4617" s="103" t="s">
        <v>116</v>
      </c>
      <c r="R4617" s="103" t="s">
        <v>2766</v>
      </c>
      <c r="S4617" s="103" t="s">
        <v>1768</v>
      </c>
    </row>
    <row r="4618" spans="1:19" ht="14.5" customHeight="1">
      <c r="A4618" s="103" t="str">
        <f t="shared" si="72"/>
        <v>D0235</v>
      </c>
      <c r="B4618" s="414" t="s">
        <v>1412</v>
      </c>
      <c r="C4618" s="414" t="s">
        <v>8013</v>
      </c>
      <c r="D4618" s="414" t="s">
        <v>7862</v>
      </c>
      <c r="E4618" s="414" t="s">
        <v>8016</v>
      </c>
      <c r="F4618" s="414" t="s">
        <v>8017</v>
      </c>
      <c r="G4618" s="418">
        <v>36495</v>
      </c>
      <c r="H4618" s="414" t="s">
        <v>1777</v>
      </c>
      <c r="I4618" s="419">
        <v>64</v>
      </c>
      <c r="J4618" s="419">
        <v>503</v>
      </c>
      <c r="K4618" s="419">
        <v>96</v>
      </c>
      <c r="L4618" s="419">
        <v>16500</v>
      </c>
      <c r="M4618" s="414" t="s">
        <v>115</v>
      </c>
      <c r="N4618" s="414" t="s">
        <v>116</v>
      </c>
      <c r="O4618" s="103" t="s">
        <v>116</v>
      </c>
      <c r="P4618" s="103" t="s">
        <v>116</v>
      </c>
      <c r="Q4618" s="103" t="s">
        <v>116</v>
      </c>
      <c r="R4618" s="103" t="s">
        <v>2766</v>
      </c>
      <c r="S4618" s="103" t="s">
        <v>1768</v>
      </c>
    </row>
    <row r="4619" spans="1:19" ht="14.5" customHeight="1">
      <c r="A4619" s="103" t="str">
        <f t="shared" si="72"/>
        <v>D0235</v>
      </c>
      <c r="B4619" s="414" t="s">
        <v>1412</v>
      </c>
      <c r="C4619" s="414" t="s">
        <v>8013</v>
      </c>
      <c r="D4619" s="414" t="s">
        <v>7676</v>
      </c>
      <c r="E4619" s="414" t="s">
        <v>8018</v>
      </c>
      <c r="F4619" s="414" t="s">
        <v>8019</v>
      </c>
      <c r="G4619" s="418">
        <v>41699</v>
      </c>
      <c r="H4619" s="414" t="s">
        <v>1777</v>
      </c>
      <c r="I4619" s="419">
        <v>85</v>
      </c>
      <c r="J4619" s="419">
        <v>620</v>
      </c>
      <c r="K4619" s="419">
        <v>101</v>
      </c>
      <c r="L4619" s="419">
        <v>99600</v>
      </c>
      <c r="M4619" s="414" t="s">
        <v>115</v>
      </c>
      <c r="N4619" s="414" t="s">
        <v>116</v>
      </c>
      <c r="O4619" s="103" t="s">
        <v>116</v>
      </c>
      <c r="P4619" s="103" t="s">
        <v>116</v>
      </c>
      <c r="Q4619" s="103" t="s">
        <v>116</v>
      </c>
      <c r="R4619" s="103" t="s">
        <v>2766</v>
      </c>
      <c r="S4619" s="103" t="s">
        <v>1768</v>
      </c>
    </row>
    <row r="4620" spans="1:19" ht="14.5" customHeight="1">
      <c r="A4620" s="103" t="str">
        <f t="shared" si="72"/>
        <v>D0235</v>
      </c>
      <c r="B4620" s="414" t="s">
        <v>1412</v>
      </c>
      <c r="C4620" s="414" t="s">
        <v>8013</v>
      </c>
      <c r="D4620" s="414" t="s">
        <v>7676</v>
      </c>
      <c r="E4620" s="414" t="s">
        <v>8020</v>
      </c>
      <c r="F4620" s="414" t="s">
        <v>8021</v>
      </c>
      <c r="G4620" s="418">
        <v>47880</v>
      </c>
      <c r="H4620" s="414" t="s">
        <v>606</v>
      </c>
      <c r="I4620" s="419">
        <v>63</v>
      </c>
      <c r="J4620" s="419">
        <v>560</v>
      </c>
      <c r="K4620" s="419">
        <v>101</v>
      </c>
      <c r="L4620" s="419">
        <v>20000</v>
      </c>
      <c r="M4620" s="414" t="s">
        <v>115</v>
      </c>
      <c r="N4620" s="414" t="s">
        <v>116</v>
      </c>
      <c r="O4620" s="103" t="s">
        <v>116</v>
      </c>
      <c r="P4620" s="103" t="s">
        <v>116</v>
      </c>
      <c r="Q4620" s="103" t="s">
        <v>116</v>
      </c>
      <c r="R4620" s="103" t="s">
        <v>2766</v>
      </c>
      <c r="S4620" s="103" t="s">
        <v>1768</v>
      </c>
    </row>
    <row r="4621" spans="1:19" ht="14.5" customHeight="1">
      <c r="A4621" s="82" t="str">
        <f t="shared" si="72"/>
        <v>D0461</v>
      </c>
      <c r="B4621" s="410" t="s">
        <v>8022</v>
      </c>
      <c r="C4621" s="410" t="s">
        <v>8023</v>
      </c>
      <c r="D4621" s="410" t="s">
        <v>7676</v>
      </c>
      <c r="E4621" s="410" t="s">
        <v>8024</v>
      </c>
      <c r="F4621" s="410" t="s">
        <v>8025</v>
      </c>
      <c r="G4621" s="416">
        <v>43800</v>
      </c>
      <c r="H4621" s="410" t="s">
        <v>606</v>
      </c>
      <c r="I4621" s="417">
        <v>0</v>
      </c>
      <c r="J4621" s="417">
        <v>0</v>
      </c>
      <c r="K4621" s="417">
        <v>0</v>
      </c>
      <c r="L4621" s="417">
        <v>0</v>
      </c>
      <c r="M4621" s="410"/>
      <c r="N4621" s="410" t="s">
        <v>116</v>
      </c>
      <c r="O4621" s="85"/>
      <c r="P4621" s="85"/>
      <c r="Q4621" s="85"/>
      <c r="R4621" s="85"/>
      <c r="S4621" s="85" t="s">
        <v>1768</v>
      </c>
    </row>
    <row r="4622" spans="1:19" ht="14.5" customHeight="1">
      <c r="A4622" s="103" t="str">
        <f t="shared" si="72"/>
        <v>D0461</v>
      </c>
      <c r="B4622" s="414" t="s">
        <v>8022</v>
      </c>
      <c r="C4622" s="414" t="s">
        <v>8023</v>
      </c>
      <c r="D4622" s="414" t="s">
        <v>7676</v>
      </c>
      <c r="E4622" s="414" t="s">
        <v>8024</v>
      </c>
      <c r="F4622" s="414" t="s">
        <v>8025</v>
      </c>
      <c r="G4622" s="418">
        <v>43800</v>
      </c>
      <c r="H4622" s="414" t="s">
        <v>606</v>
      </c>
      <c r="I4622" s="419">
        <v>0</v>
      </c>
      <c r="J4622" s="419">
        <v>0</v>
      </c>
      <c r="K4622" s="419">
        <v>0</v>
      </c>
      <c r="L4622" s="419">
        <v>0</v>
      </c>
      <c r="M4622" s="414"/>
      <c r="N4622" s="414" t="s">
        <v>116</v>
      </c>
      <c r="O4622" s="103"/>
      <c r="P4622" s="103"/>
      <c r="Q4622" s="103"/>
      <c r="R4622" s="103"/>
      <c r="S4622" s="103" t="s">
        <v>1768</v>
      </c>
    </row>
    <row r="4623" spans="1:19" ht="14.5" customHeight="1">
      <c r="A4623" s="82" t="str">
        <f t="shared" si="72"/>
        <v>D0462</v>
      </c>
      <c r="B4623" s="410" t="s">
        <v>8026</v>
      </c>
      <c r="C4623" s="410" t="s">
        <v>8027</v>
      </c>
      <c r="D4623" s="410" t="s">
        <v>7676</v>
      </c>
      <c r="E4623" s="410" t="s">
        <v>8028</v>
      </c>
      <c r="F4623" s="410" t="s">
        <v>8029</v>
      </c>
      <c r="G4623" s="416">
        <v>43800</v>
      </c>
      <c r="H4623" s="410" t="s">
        <v>606</v>
      </c>
      <c r="I4623" s="417">
        <v>0</v>
      </c>
      <c r="J4623" s="417">
        <v>0</v>
      </c>
      <c r="K4623" s="417">
        <v>0</v>
      </c>
      <c r="L4623" s="417">
        <v>0</v>
      </c>
      <c r="M4623" s="410"/>
      <c r="N4623" s="410"/>
      <c r="O4623" s="85"/>
      <c r="P4623" s="85"/>
      <c r="Q4623" s="85"/>
      <c r="R4623" s="85"/>
      <c r="S4623" s="85"/>
    </row>
    <row r="4624" spans="1:19" ht="14.5" customHeight="1">
      <c r="A4624" s="103" t="str">
        <f t="shared" si="72"/>
        <v>D0462</v>
      </c>
      <c r="B4624" s="414" t="s">
        <v>8026</v>
      </c>
      <c r="C4624" s="414" t="s">
        <v>8027</v>
      </c>
      <c r="D4624" s="414" t="s">
        <v>7676</v>
      </c>
      <c r="E4624" s="414" t="s">
        <v>8028</v>
      </c>
      <c r="F4624" s="414" t="s">
        <v>8029</v>
      </c>
      <c r="G4624" s="418">
        <v>43800</v>
      </c>
      <c r="H4624" s="414" t="s">
        <v>606</v>
      </c>
      <c r="I4624" s="419">
        <v>0</v>
      </c>
      <c r="J4624" s="419">
        <v>0</v>
      </c>
      <c r="K4624" s="419">
        <v>0</v>
      </c>
      <c r="L4624" s="419">
        <v>0</v>
      </c>
      <c r="M4624" s="414"/>
      <c r="N4624" s="414"/>
      <c r="O4624" s="103"/>
      <c r="P4624" s="103"/>
      <c r="Q4624" s="103"/>
      <c r="R4624" s="103"/>
      <c r="S4624" s="103"/>
    </row>
    <row r="4625" spans="1:19" ht="14.5" customHeight="1">
      <c r="A4625" s="82" t="str">
        <f t="shared" si="72"/>
        <v>D0475</v>
      </c>
      <c r="B4625" s="410" t="s">
        <v>1090</v>
      </c>
      <c r="C4625" s="410" t="s">
        <v>8030</v>
      </c>
      <c r="D4625" s="410" t="s">
        <v>7772</v>
      </c>
      <c r="E4625" s="410" t="s">
        <v>8031</v>
      </c>
      <c r="F4625" s="410" t="s">
        <v>8032</v>
      </c>
      <c r="G4625" s="416">
        <v>47818</v>
      </c>
      <c r="H4625" s="410" t="s">
        <v>606</v>
      </c>
      <c r="I4625" s="417">
        <v>21</v>
      </c>
      <c r="J4625" s="417">
        <v>8.5</v>
      </c>
      <c r="K4625" s="417">
        <v>7.4</v>
      </c>
      <c r="L4625" s="417">
        <v>50</v>
      </c>
      <c r="M4625" s="410"/>
      <c r="N4625" s="410" t="s">
        <v>116</v>
      </c>
      <c r="O4625" s="85"/>
      <c r="P4625" s="85"/>
      <c r="Q4625" s="85"/>
      <c r="R4625" s="85"/>
      <c r="S4625" s="85" t="s">
        <v>1768</v>
      </c>
    </row>
    <row r="4626" spans="1:19" ht="14.5" customHeight="1">
      <c r="A4626" s="103" t="str">
        <f t="shared" si="72"/>
        <v>D0475</v>
      </c>
      <c r="B4626" s="414" t="s">
        <v>1090</v>
      </c>
      <c r="C4626" s="414" t="s">
        <v>8030</v>
      </c>
      <c r="D4626" s="414" t="s">
        <v>7772</v>
      </c>
      <c r="E4626" s="414" t="s">
        <v>8031</v>
      </c>
      <c r="F4626" s="414" t="s">
        <v>8032</v>
      </c>
      <c r="G4626" s="418">
        <v>47818</v>
      </c>
      <c r="H4626" s="414" t="s">
        <v>606</v>
      </c>
      <c r="I4626" s="419">
        <v>7.4</v>
      </c>
      <c r="J4626" s="419">
        <v>21</v>
      </c>
      <c r="K4626" s="419">
        <v>8.5</v>
      </c>
      <c r="L4626" s="419">
        <v>50</v>
      </c>
      <c r="M4626" s="414"/>
      <c r="N4626" s="414" t="s">
        <v>116</v>
      </c>
      <c r="O4626" s="103"/>
      <c r="P4626" s="103"/>
      <c r="Q4626" s="103"/>
      <c r="R4626" s="103"/>
      <c r="S4626" s="103" t="s">
        <v>1768</v>
      </c>
    </row>
    <row r="4627" spans="1:19" ht="14.5" customHeight="1">
      <c r="A4627" s="82" t="str">
        <f t="shared" si="72"/>
        <v>D0475</v>
      </c>
      <c r="B4627" s="410" t="s">
        <v>8033</v>
      </c>
      <c r="C4627" s="410" t="s">
        <v>8034</v>
      </c>
      <c r="D4627" s="410" t="s">
        <v>7772</v>
      </c>
      <c r="E4627" s="410" t="s">
        <v>8035</v>
      </c>
      <c r="F4627" s="410" t="s">
        <v>8036</v>
      </c>
      <c r="G4627" s="416">
        <v>47818</v>
      </c>
      <c r="H4627" s="410" t="s">
        <v>606</v>
      </c>
      <c r="I4627" s="417">
        <v>0</v>
      </c>
      <c r="J4627" s="417">
        <v>0</v>
      </c>
      <c r="K4627" s="417">
        <v>0</v>
      </c>
      <c r="L4627" s="417">
        <v>0</v>
      </c>
      <c r="M4627" s="410"/>
      <c r="N4627" s="410" t="s">
        <v>113</v>
      </c>
      <c r="O4627" s="85"/>
      <c r="P4627" s="85"/>
      <c r="Q4627" s="85"/>
      <c r="R4627" s="85"/>
      <c r="S4627" s="85" t="s">
        <v>1768</v>
      </c>
    </row>
    <row r="4628" spans="1:19" ht="14.5" customHeight="1">
      <c r="A4628" s="103" t="str">
        <f t="shared" si="72"/>
        <v>D0475</v>
      </c>
      <c r="B4628" s="414" t="s">
        <v>8033</v>
      </c>
      <c r="C4628" s="414" t="s">
        <v>8034</v>
      </c>
      <c r="D4628" s="414" t="s">
        <v>7772</v>
      </c>
      <c r="E4628" s="414" t="s">
        <v>8035</v>
      </c>
      <c r="F4628" s="414" t="s">
        <v>8036</v>
      </c>
      <c r="G4628" s="418">
        <v>47818</v>
      </c>
      <c r="H4628" s="414" t="s">
        <v>606</v>
      </c>
      <c r="I4628" s="419">
        <v>0</v>
      </c>
      <c r="J4628" s="419">
        <v>0</v>
      </c>
      <c r="K4628" s="419">
        <v>0</v>
      </c>
      <c r="L4628" s="419">
        <v>0</v>
      </c>
      <c r="M4628" s="414"/>
      <c r="N4628" s="414" t="s">
        <v>113</v>
      </c>
      <c r="O4628" s="103"/>
      <c r="P4628" s="103"/>
      <c r="Q4628" s="103"/>
      <c r="R4628" s="103"/>
      <c r="S4628" s="103" t="s">
        <v>1768</v>
      </c>
    </row>
    <row r="4629" spans="1:19" ht="13" customHeight="1">
      <c r="A4629" s="82" t="str">
        <f t="shared" si="72"/>
        <v>D0476</v>
      </c>
      <c r="B4629" s="412" t="s">
        <v>1093</v>
      </c>
      <c r="C4629" s="412" t="s">
        <v>7781</v>
      </c>
      <c r="D4629" s="412"/>
      <c r="E4629" s="412"/>
      <c r="F4629" s="412"/>
      <c r="G4629" s="412"/>
      <c r="H4629" s="412"/>
      <c r="I4629" s="436">
        <v>24</v>
      </c>
      <c r="J4629" s="436">
        <v>36</v>
      </c>
      <c r="K4629" s="412">
        <v>36</v>
      </c>
      <c r="L4629" s="412"/>
      <c r="M4629" s="412"/>
      <c r="N4629" s="412"/>
      <c r="O4629" s="85"/>
      <c r="P4629" s="85"/>
      <c r="Q4629" s="85"/>
      <c r="R4629" s="85"/>
      <c r="S4629" s="85"/>
    </row>
    <row r="4630" spans="1:19" ht="13" customHeight="1">
      <c r="A4630" s="103" t="str">
        <f t="shared" si="72"/>
        <v>D0476</v>
      </c>
      <c r="B4630" s="413" t="s">
        <v>1093</v>
      </c>
      <c r="C4630" s="413" t="s">
        <v>7781</v>
      </c>
      <c r="D4630" s="413"/>
      <c r="E4630" s="413"/>
      <c r="F4630" s="413"/>
      <c r="G4630" s="413"/>
      <c r="H4630" s="413"/>
      <c r="I4630" s="413">
        <v>36</v>
      </c>
      <c r="J4630" s="437">
        <v>24</v>
      </c>
      <c r="K4630" s="437">
        <v>36</v>
      </c>
      <c r="L4630" s="413"/>
      <c r="M4630" s="413"/>
      <c r="N4630" s="413"/>
      <c r="O4630" s="103"/>
      <c r="P4630" s="103"/>
      <c r="Q4630" s="103"/>
      <c r="R4630" s="103"/>
      <c r="S4630" s="103"/>
    </row>
    <row r="4631" spans="1:19" ht="14.5" customHeight="1">
      <c r="A4631" s="82" t="str">
        <f t="shared" si="72"/>
        <v>D0476</v>
      </c>
      <c r="B4631" s="410" t="s">
        <v>8037</v>
      </c>
      <c r="C4631" s="410" t="s">
        <v>8038</v>
      </c>
      <c r="D4631" s="410" t="s">
        <v>7862</v>
      </c>
      <c r="E4631" s="410" t="s">
        <v>8039</v>
      </c>
      <c r="F4631" s="410" t="s">
        <v>8040</v>
      </c>
      <c r="G4631" s="416">
        <v>40148</v>
      </c>
      <c r="H4631" s="410" t="s">
        <v>1777</v>
      </c>
      <c r="I4631" s="417">
        <v>0</v>
      </c>
      <c r="J4631" s="417">
        <v>0</v>
      </c>
      <c r="K4631" s="417">
        <v>0</v>
      </c>
      <c r="L4631" s="417">
        <v>0</v>
      </c>
      <c r="M4631" s="410"/>
      <c r="N4631" s="410" t="s">
        <v>113</v>
      </c>
      <c r="O4631" s="85" t="s">
        <v>1882</v>
      </c>
      <c r="P4631" s="85" t="s">
        <v>1882</v>
      </c>
      <c r="Q4631" s="85" t="s">
        <v>1882</v>
      </c>
      <c r="R4631" s="85" t="s">
        <v>1883</v>
      </c>
      <c r="S4631" s="85" t="s">
        <v>1768</v>
      </c>
    </row>
    <row r="4632" spans="1:19" ht="14.5" customHeight="1">
      <c r="A4632" s="82" t="str">
        <f t="shared" si="72"/>
        <v>D0476</v>
      </c>
      <c r="B4632" s="410" t="s">
        <v>8037</v>
      </c>
      <c r="C4632" s="410" t="s">
        <v>8041</v>
      </c>
      <c r="D4632" s="410" t="s">
        <v>7772</v>
      </c>
      <c r="E4632" s="410" t="s">
        <v>8042</v>
      </c>
      <c r="F4632" s="410" t="s">
        <v>8043</v>
      </c>
      <c r="G4632" s="416">
        <v>47818</v>
      </c>
      <c r="H4632" s="410" t="s">
        <v>606</v>
      </c>
      <c r="I4632" s="417">
        <v>0</v>
      </c>
      <c r="J4632" s="417">
        <v>0</v>
      </c>
      <c r="K4632" s="417">
        <v>0</v>
      </c>
      <c r="L4632" s="417">
        <v>0</v>
      </c>
      <c r="M4632" s="410"/>
      <c r="N4632" s="410" t="s">
        <v>116</v>
      </c>
      <c r="O4632" s="85" t="s">
        <v>1882</v>
      </c>
      <c r="P4632" s="85" t="s">
        <v>1882</v>
      </c>
      <c r="Q4632" s="85" t="s">
        <v>1882</v>
      </c>
      <c r="R4632" s="85" t="s">
        <v>1883</v>
      </c>
      <c r="S4632" s="85" t="s">
        <v>1768</v>
      </c>
    </row>
    <row r="4633" spans="1:19" ht="14.5" customHeight="1">
      <c r="A4633" s="103" t="str">
        <f t="shared" si="72"/>
        <v>D0476</v>
      </c>
      <c r="B4633" s="414" t="s">
        <v>8037</v>
      </c>
      <c r="C4633" s="414" t="s">
        <v>8038</v>
      </c>
      <c r="D4633" s="414" t="s">
        <v>7862</v>
      </c>
      <c r="E4633" s="414" t="s">
        <v>8039</v>
      </c>
      <c r="F4633" s="414" t="s">
        <v>8040</v>
      </c>
      <c r="G4633" s="418">
        <v>40148</v>
      </c>
      <c r="H4633" s="414" t="s">
        <v>1777</v>
      </c>
      <c r="I4633" s="419">
        <v>0</v>
      </c>
      <c r="J4633" s="419">
        <v>0</v>
      </c>
      <c r="K4633" s="419">
        <v>0</v>
      </c>
      <c r="L4633" s="419">
        <v>0</v>
      </c>
      <c r="M4633" s="414"/>
      <c r="N4633" s="414" t="s">
        <v>113</v>
      </c>
      <c r="O4633" s="103" t="s">
        <v>1882</v>
      </c>
      <c r="P4633" s="103" t="s">
        <v>1882</v>
      </c>
      <c r="Q4633" s="103" t="s">
        <v>1882</v>
      </c>
      <c r="R4633" s="103" t="s">
        <v>1883</v>
      </c>
      <c r="S4633" s="103" t="s">
        <v>1768</v>
      </c>
    </row>
    <row r="4634" spans="1:19" ht="14.5" customHeight="1">
      <c r="A4634" s="103" t="str">
        <f t="shared" si="72"/>
        <v>D0476</v>
      </c>
      <c r="B4634" s="414" t="s">
        <v>8037</v>
      </c>
      <c r="C4634" s="414" t="s">
        <v>8041</v>
      </c>
      <c r="D4634" s="414" t="s">
        <v>7772</v>
      </c>
      <c r="E4634" s="414" t="s">
        <v>8042</v>
      </c>
      <c r="F4634" s="414" t="s">
        <v>8043</v>
      </c>
      <c r="G4634" s="418">
        <v>47818</v>
      </c>
      <c r="H4634" s="414" t="s">
        <v>606</v>
      </c>
      <c r="I4634" s="419">
        <v>0</v>
      </c>
      <c r="J4634" s="419">
        <v>0</v>
      </c>
      <c r="K4634" s="419">
        <v>0</v>
      </c>
      <c r="L4634" s="419">
        <v>0</v>
      </c>
      <c r="M4634" s="414"/>
      <c r="N4634" s="414" t="s">
        <v>116</v>
      </c>
      <c r="O4634" s="103" t="s">
        <v>1882</v>
      </c>
      <c r="P4634" s="103" t="s">
        <v>1882</v>
      </c>
      <c r="Q4634" s="103" t="s">
        <v>1882</v>
      </c>
      <c r="R4634" s="103" t="s">
        <v>1883</v>
      </c>
      <c r="S4634" s="103" t="s">
        <v>1768</v>
      </c>
    </row>
    <row r="4635" spans="1:19" ht="14.5" customHeight="1">
      <c r="A4635" s="82" t="str">
        <f t="shared" si="72"/>
        <v>D0477</v>
      </c>
      <c r="B4635" s="410" t="s">
        <v>8044</v>
      </c>
      <c r="C4635" s="410" t="s">
        <v>8045</v>
      </c>
      <c r="D4635" s="410" t="s">
        <v>7772</v>
      </c>
      <c r="E4635" s="410" t="s">
        <v>8046</v>
      </c>
      <c r="F4635" s="410" t="s">
        <v>8047</v>
      </c>
      <c r="G4635" s="416">
        <v>47818</v>
      </c>
      <c r="H4635" s="410" t="s">
        <v>606</v>
      </c>
      <c r="I4635" s="417">
        <v>0</v>
      </c>
      <c r="J4635" s="417">
        <v>0</v>
      </c>
      <c r="K4635" s="417">
        <v>0</v>
      </c>
      <c r="L4635" s="417">
        <v>0</v>
      </c>
      <c r="M4635" s="410"/>
      <c r="N4635" s="410" t="s">
        <v>113</v>
      </c>
      <c r="O4635" s="85" t="s">
        <v>1882</v>
      </c>
      <c r="P4635" s="85" t="s">
        <v>1882</v>
      </c>
      <c r="Q4635" s="85" t="s">
        <v>1882</v>
      </c>
      <c r="R4635" s="85" t="s">
        <v>1883</v>
      </c>
      <c r="S4635" s="85" t="s">
        <v>1768</v>
      </c>
    </row>
    <row r="4636" spans="1:19" ht="14.5" customHeight="1">
      <c r="A4636" s="82" t="str">
        <f t="shared" si="72"/>
        <v>D0477</v>
      </c>
      <c r="B4636" s="410" t="s">
        <v>8044</v>
      </c>
      <c r="C4636" s="410" t="s">
        <v>8048</v>
      </c>
      <c r="D4636" s="410" t="s">
        <v>7772</v>
      </c>
      <c r="E4636" s="410" t="s">
        <v>8049</v>
      </c>
      <c r="F4636" s="410" t="s">
        <v>8050</v>
      </c>
      <c r="G4636" s="416">
        <v>40148</v>
      </c>
      <c r="H4636" s="410" t="s">
        <v>1777</v>
      </c>
      <c r="I4636" s="417">
        <v>0</v>
      </c>
      <c r="J4636" s="417">
        <v>0</v>
      </c>
      <c r="K4636" s="417">
        <v>0</v>
      </c>
      <c r="L4636" s="417">
        <v>0</v>
      </c>
      <c r="M4636" s="410"/>
      <c r="N4636" s="410" t="s">
        <v>113</v>
      </c>
      <c r="O4636" s="85" t="s">
        <v>1882</v>
      </c>
      <c r="P4636" s="85" t="s">
        <v>1882</v>
      </c>
      <c r="Q4636" s="85" t="s">
        <v>1882</v>
      </c>
      <c r="R4636" s="85" t="s">
        <v>1883</v>
      </c>
      <c r="S4636" s="85" t="s">
        <v>1768</v>
      </c>
    </row>
    <row r="4637" spans="1:19" ht="14.5" customHeight="1">
      <c r="A4637" s="103" t="str">
        <f t="shared" si="72"/>
        <v>D0477</v>
      </c>
      <c r="B4637" s="414" t="s">
        <v>8044</v>
      </c>
      <c r="C4637" s="414" t="s">
        <v>8045</v>
      </c>
      <c r="D4637" s="414" t="s">
        <v>7772</v>
      </c>
      <c r="E4637" s="414" t="s">
        <v>8046</v>
      </c>
      <c r="F4637" s="414" t="s">
        <v>8047</v>
      </c>
      <c r="G4637" s="418">
        <v>47818</v>
      </c>
      <c r="H4637" s="414" t="s">
        <v>606</v>
      </c>
      <c r="I4637" s="419">
        <v>0</v>
      </c>
      <c r="J4637" s="419">
        <v>0</v>
      </c>
      <c r="K4637" s="419">
        <v>0</v>
      </c>
      <c r="L4637" s="419">
        <v>0</v>
      </c>
      <c r="M4637" s="414"/>
      <c r="N4637" s="414" t="s">
        <v>113</v>
      </c>
      <c r="O4637" s="103" t="s">
        <v>1882</v>
      </c>
      <c r="P4637" s="103" t="s">
        <v>1882</v>
      </c>
      <c r="Q4637" s="103" t="s">
        <v>1882</v>
      </c>
      <c r="R4637" s="103" t="s">
        <v>1883</v>
      </c>
      <c r="S4637" s="103" t="s">
        <v>1768</v>
      </c>
    </row>
    <row r="4638" spans="1:19" ht="14.5" customHeight="1">
      <c r="A4638" s="103" t="str">
        <f t="shared" si="72"/>
        <v>D0477</v>
      </c>
      <c r="B4638" s="414" t="s">
        <v>8044</v>
      </c>
      <c r="C4638" s="414" t="s">
        <v>8048</v>
      </c>
      <c r="D4638" s="414" t="s">
        <v>7772</v>
      </c>
      <c r="E4638" s="414" t="s">
        <v>8049</v>
      </c>
      <c r="F4638" s="414" t="s">
        <v>8050</v>
      </c>
      <c r="G4638" s="418">
        <v>40148</v>
      </c>
      <c r="H4638" s="414" t="s">
        <v>1777</v>
      </c>
      <c r="I4638" s="419">
        <v>0</v>
      </c>
      <c r="J4638" s="419">
        <v>0</v>
      </c>
      <c r="K4638" s="419">
        <v>0</v>
      </c>
      <c r="L4638" s="419">
        <v>0</v>
      </c>
      <c r="M4638" s="414"/>
      <c r="N4638" s="414" t="s">
        <v>113</v>
      </c>
      <c r="O4638" s="103" t="s">
        <v>1882</v>
      </c>
      <c r="P4638" s="103" t="s">
        <v>1882</v>
      </c>
      <c r="Q4638" s="103" t="s">
        <v>1882</v>
      </c>
      <c r="R4638" s="103" t="s">
        <v>1883</v>
      </c>
      <c r="S4638" s="103" t="s">
        <v>1768</v>
      </c>
    </row>
    <row r="4639" spans="1:19" ht="13" customHeight="1">
      <c r="A4639" s="82" t="str">
        <f t="shared" si="72"/>
        <v>D0751</v>
      </c>
      <c r="B4639" s="412" t="s">
        <v>1096</v>
      </c>
      <c r="C4639" s="412" t="s">
        <v>8051</v>
      </c>
      <c r="D4639" s="412"/>
      <c r="E4639" s="412"/>
      <c r="F4639" s="412"/>
      <c r="G4639" s="412"/>
      <c r="H4639" s="412"/>
      <c r="I4639" s="436">
        <v>24</v>
      </c>
      <c r="J4639" s="436">
        <v>36</v>
      </c>
      <c r="K4639" s="412">
        <v>36</v>
      </c>
      <c r="L4639" s="412"/>
      <c r="M4639" s="412"/>
      <c r="N4639" s="412"/>
      <c r="O4639" s="85"/>
      <c r="P4639" s="85"/>
      <c r="Q4639" s="85"/>
      <c r="R4639" s="85"/>
      <c r="S4639" s="85"/>
    </row>
    <row r="4640" spans="1:19" ht="13" customHeight="1">
      <c r="A4640" s="82" t="str">
        <f t="shared" si="72"/>
        <v>D0751</v>
      </c>
      <c r="B4640" s="412" t="s">
        <v>1096</v>
      </c>
      <c r="C4640" s="412" t="s">
        <v>8051</v>
      </c>
      <c r="D4640" s="412"/>
      <c r="E4640" s="412"/>
      <c r="F4640" s="412"/>
      <c r="G4640" s="412"/>
      <c r="H4640" s="412"/>
      <c r="I4640" s="412">
        <v>36</v>
      </c>
      <c r="J4640" s="412">
        <v>24</v>
      </c>
      <c r="K4640" s="412">
        <v>36</v>
      </c>
      <c r="L4640" s="412"/>
      <c r="M4640" s="412"/>
      <c r="N4640" s="412"/>
      <c r="O4640" s="85"/>
      <c r="P4640" s="85"/>
      <c r="Q4640" s="85"/>
      <c r="R4640" s="85"/>
      <c r="S4640" s="85"/>
    </row>
    <row r="4641" spans="1:19" ht="13" customHeight="1">
      <c r="A4641" s="103" t="str">
        <f t="shared" si="72"/>
        <v>D0751</v>
      </c>
      <c r="B4641" s="413" t="s">
        <v>1096</v>
      </c>
      <c r="C4641" s="413" t="s">
        <v>8051</v>
      </c>
      <c r="D4641" s="413"/>
      <c r="E4641" s="413"/>
      <c r="F4641" s="413"/>
      <c r="G4641" s="413"/>
      <c r="H4641" s="413"/>
      <c r="I4641" s="413">
        <v>36</v>
      </c>
      <c r="J4641" s="437">
        <v>24</v>
      </c>
      <c r="K4641" s="437">
        <v>36</v>
      </c>
      <c r="L4641" s="413"/>
      <c r="M4641" s="413"/>
      <c r="N4641" s="413"/>
      <c r="O4641" s="103"/>
      <c r="P4641" s="103"/>
      <c r="Q4641" s="103"/>
      <c r="R4641" s="103"/>
      <c r="S4641" s="103"/>
    </row>
    <row r="4642" spans="1:19" ht="13" customHeight="1">
      <c r="A4642" s="103" t="str">
        <f t="shared" si="72"/>
        <v>D0751</v>
      </c>
      <c r="B4642" s="413" t="s">
        <v>1096</v>
      </c>
      <c r="C4642" s="413" t="s">
        <v>8051</v>
      </c>
      <c r="D4642" s="413"/>
      <c r="E4642" s="413"/>
      <c r="F4642" s="413"/>
      <c r="G4642" s="413"/>
      <c r="H4642" s="413"/>
      <c r="I4642" s="413">
        <v>36</v>
      </c>
      <c r="J4642" s="413">
        <v>36</v>
      </c>
      <c r="K4642" s="413">
        <v>24</v>
      </c>
      <c r="L4642" s="413"/>
      <c r="M4642" s="413"/>
      <c r="N4642" s="413"/>
      <c r="O4642" s="103"/>
      <c r="P4642" s="103"/>
      <c r="Q4642" s="103"/>
      <c r="R4642" s="103"/>
      <c r="S4642" s="103"/>
    </row>
    <row r="4643" spans="1:19" ht="14.5" customHeight="1">
      <c r="A4643" s="82" t="str">
        <f t="shared" si="72"/>
        <v>D0751</v>
      </c>
      <c r="B4643" s="410" t="s">
        <v>8052</v>
      </c>
      <c r="C4643" s="410" t="s">
        <v>8053</v>
      </c>
      <c r="D4643" s="410" t="s">
        <v>7680</v>
      </c>
      <c r="E4643" s="410" t="s">
        <v>8054</v>
      </c>
      <c r="F4643" s="410" t="s">
        <v>8055</v>
      </c>
      <c r="G4643" s="416">
        <v>45200</v>
      </c>
      <c r="H4643" s="410" t="s">
        <v>606</v>
      </c>
      <c r="I4643" s="417">
        <v>0</v>
      </c>
      <c r="J4643" s="417">
        <v>0</v>
      </c>
      <c r="K4643" s="417">
        <v>0</v>
      </c>
      <c r="L4643" s="417">
        <v>0</v>
      </c>
      <c r="M4643" s="410"/>
      <c r="N4643" s="410" t="s">
        <v>116</v>
      </c>
      <c r="O4643" s="85"/>
      <c r="P4643" s="85"/>
      <c r="Q4643" s="85"/>
      <c r="R4643" s="85"/>
      <c r="S4643" s="85" t="s">
        <v>1768</v>
      </c>
    </row>
    <row r="4644" spans="1:19" ht="14.5" customHeight="1">
      <c r="A4644" s="103" t="str">
        <f t="shared" si="72"/>
        <v>D0751</v>
      </c>
      <c r="B4644" s="414" t="s">
        <v>8052</v>
      </c>
      <c r="C4644" s="414" t="s">
        <v>8053</v>
      </c>
      <c r="D4644" s="414" t="s">
        <v>7680</v>
      </c>
      <c r="E4644" s="414" t="s">
        <v>8054</v>
      </c>
      <c r="F4644" s="414" t="s">
        <v>8055</v>
      </c>
      <c r="G4644" s="418">
        <v>45200</v>
      </c>
      <c r="H4644" s="414" t="s">
        <v>606</v>
      </c>
      <c r="I4644" s="419">
        <v>0</v>
      </c>
      <c r="J4644" s="419">
        <v>0</v>
      </c>
      <c r="K4644" s="419">
        <v>0</v>
      </c>
      <c r="L4644" s="419">
        <v>0</v>
      </c>
      <c r="M4644" s="414"/>
      <c r="N4644" s="414" t="s">
        <v>116</v>
      </c>
      <c r="O4644" s="103"/>
      <c r="P4644" s="103"/>
      <c r="Q4644" s="103"/>
      <c r="R4644" s="103"/>
      <c r="S4644" s="103" t="s">
        <v>1768</v>
      </c>
    </row>
    <row r="4645" spans="1:19" ht="14.5" customHeight="1">
      <c r="A4645" s="82" t="str">
        <f t="shared" si="72"/>
        <v>D0752</v>
      </c>
      <c r="B4645" s="410" t="s">
        <v>8056</v>
      </c>
      <c r="C4645" s="410" t="s">
        <v>8057</v>
      </c>
      <c r="D4645" s="410" t="s">
        <v>7680</v>
      </c>
      <c r="E4645" s="410" t="s">
        <v>8058</v>
      </c>
      <c r="F4645" s="410" t="s">
        <v>8059</v>
      </c>
      <c r="G4645" s="416">
        <v>45200</v>
      </c>
      <c r="H4645" s="410" t="s">
        <v>606</v>
      </c>
      <c r="I4645" s="417">
        <v>0</v>
      </c>
      <c r="J4645" s="417">
        <v>0</v>
      </c>
      <c r="K4645" s="417">
        <v>0</v>
      </c>
      <c r="L4645" s="417">
        <v>0</v>
      </c>
      <c r="M4645" s="410"/>
      <c r="N4645" s="410" t="s">
        <v>116</v>
      </c>
      <c r="O4645" s="85"/>
      <c r="P4645" s="85"/>
      <c r="Q4645" s="85"/>
      <c r="R4645" s="85"/>
      <c r="S4645" s="85" t="s">
        <v>1768</v>
      </c>
    </row>
    <row r="4646" spans="1:19" ht="14.5" customHeight="1">
      <c r="A4646" s="103" t="str">
        <f t="shared" si="72"/>
        <v>D0752</v>
      </c>
      <c r="B4646" s="414" t="s">
        <v>8056</v>
      </c>
      <c r="C4646" s="414" t="s">
        <v>8057</v>
      </c>
      <c r="D4646" s="414" t="s">
        <v>7680</v>
      </c>
      <c r="E4646" s="414" t="s">
        <v>8058</v>
      </c>
      <c r="F4646" s="414" t="s">
        <v>8059</v>
      </c>
      <c r="G4646" s="418">
        <v>45200</v>
      </c>
      <c r="H4646" s="414" t="s">
        <v>606</v>
      </c>
      <c r="I4646" s="419">
        <v>0</v>
      </c>
      <c r="J4646" s="419">
        <v>0</v>
      </c>
      <c r="K4646" s="419">
        <v>0</v>
      </c>
      <c r="L4646" s="419">
        <v>0</v>
      </c>
      <c r="M4646" s="414"/>
      <c r="N4646" s="414" t="s">
        <v>116</v>
      </c>
      <c r="O4646" s="103"/>
      <c r="P4646" s="103"/>
      <c r="Q4646" s="103"/>
      <c r="R4646" s="103"/>
      <c r="S4646" s="103" t="s">
        <v>1768</v>
      </c>
    </row>
    <row r="4647" spans="1:19" ht="14.5" customHeight="1">
      <c r="A4647" s="82" t="str">
        <f t="shared" si="72"/>
        <v>D0840</v>
      </c>
      <c r="B4647" s="410" t="s">
        <v>8060</v>
      </c>
      <c r="C4647" s="410" t="s">
        <v>8061</v>
      </c>
      <c r="D4647" s="410" t="s">
        <v>7862</v>
      </c>
      <c r="E4647" s="410" t="s">
        <v>8062</v>
      </c>
      <c r="F4647" s="410" t="s">
        <v>8063</v>
      </c>
      <c r="G4647" s="416">
        <v>40422</v>
      </c>
      <c r="H4647" s="410" t="s">
        <v>1777</v>
      </c>
      <c r="I4647" s="417">
        <v>72</v>
      </c>
      <c r="J4647" s="417">
        <v>60</v>
      </c>
      <c r="K4647" s="417">
        <v>61</v>
      </c>
      <c r="L4647" s="417">
        <v>669</v>
      </c>
      <c r="M4647" s="410" t="s">
        <v>115</v>
      </c>
      <c r="N4647" s="410" t="s">
        <v>116</v>
      </c>
      <c r="O4647" s="85" t="s">
        <v>116</v>
      </c>
      <c r="P4647" s="85" t="s">
        <v>116</v>
      </c>
      <c r="Q4647" s="85" t="s">
        <v>116</v>
      </c>
      <c r="R4647" s="85" t="s">
        <v>2766</v>
      </c>
      <c r="S4647" s="85" t="s">
        <v>1768</v>
      </c>
    </row>
    <row r="4648" spans="1:19" ht="14.5" customHeight="1">
      <c r="A4648" s="82" t="str">
        <f t="shared" si="72"/>
        <v>D0840</v>
      </c>
      <c r="B4648" s="410" t="s">
        <v>8060</v>
      </c>
      <c r="C4648" s="410" t="s">
        <v>8061</v>
      </c>
      <c r="D4648" s="410" t="s">
        <v>7772</v>
      </c>
      <c r="E4648" s="410" t="s">
        <v>8064</v>
      </c>
      <c r="F4648" s="410" t="s">
        <v>8065</v>
      </c>
      <c r="G4648" s="416">
        <v>47818</v>
      </c>
      <c r="H4648" s="410" t="s">
        <v>606</v>
      </c>
      <c r="I4648" s="417">
        <v>72</v>
      </c>
      <c r="J4648" s="417">
        <v>60</v>
      </c>
      <c r="K4648" s="417">
        <v>61</v>
      </c>
      <c r="L4648" s="417">
        <v>669</v>
      </c>
      <c r="M4648" s="410" t="s">
        <v>115</v>
      </c>
      <c r="N4648" s="410">
        <v>7</v>
      </c>
      <c r="O4648" s="85" t="s">
        <v>116</v>
      </c>
      <c r="P4648" s="85" t="s">
        <v>116</v>
      </c>
      <c r="Q4648" s="85" t="s">
        <v>116</v>
      </c>
      <c r="R4648" s="85" t="s">
        <v>2766</v>
      </c>
      <c r="S4648" s="85" t="s">
        <v>1768</v>
      </c>
    </row>
    <row r="4649" spans="1:19" ht="14.5" customHeight="1">
      <c r="A4649" s="103" t="str">
        <f t="shared" si="72"/>
        <v>D0840</v>
      </c>
      <c r="B4649" s="414" t="s">
        <v>8060</v>
      </c>
      <c r="C4649" s="414" t="s">
        <v>8061</v>
      </c>
      <c r="D4649" s="414" t="s">
        <v>7862</v>
      </c>
      <c r="E4649" s="414" t="s">
        <v>8062</v>
      </c>
      <c r="F4649" s="414" t="s">
        <v>8063</v>
      </c>
      <c r="G4649" s="418">
        <v>40422</v>
      </c>
      <c r="H4649" s="414" t="s">
        <v>1777</v>
      </c>
      <c r="I4649" s="419">
        <v>61</v>
      </c>
      <c r="J4649" s="419">
        <v>72</v>
      </c>
      <c r="K4649" s="419">
        <v>60</v>
      </c>
      <c r="L4649" s="419">
        <v>669</v>
      </c>
      <c r="M4649" s="414" t="s">
        <v>115</v>
      </c>
      <c r="N4649" s="414" t="s">
        <v>116</v>
      </c>
      <c r="O4649" s="103" t="s">
        <v>116</v>
      </c>
      <c r="P4649" s="103" t="s">
        <v>116</v>
      </c>
      <c r="Q4649" s="103" t="s">
        <v>116</v>
      </c>
      <c r="R4649" s="103" t="s">
        <v>2766</v>
      </c>
      <c r="S4649" s="103" t="s">
        <v>1768</v>
      </c>
    </row>
    <row r="4650" spans="1:19" ht="14.5" customHeight="1">
      <c r="A4650" s="103" t="str">
        <f t="shared" si="72"/>
        <v>D0840</v>
      </c>
      <c r="B4650" s="414" t="s">
        <v>8060</v>
      </c>
      <c r="C4650" s="414" t="s">
        <v>8061</v>
      </c>
      <c r="D4650" s="414" t="s">
        <v>7772</v>
      </c>
      <c r="E4650" s="414" t="s">
        <v>8064</v>
      </c>
      <c r="F4650" s="414" t="s">
        <v>8065</v>
      </c>
      <c r="G4650" s="418">
        <v>47818</v>
      </c>
      <c r="H4650" s="414" t="s">
        <v>606</v>
      </c>
      <c r="I4650" s="419">
        <v>61</v>
      </c>
      <c r="J4650" s="419">
        <v>72</v>
      </c>
      <c r="K4650" s="419">
        <v>60</v>
      </c>
      <c r="L4650" s="419">
        <v>669</v>
      </c>
      <c r="M4650" s="414" t="s">
        <v>115</v>
      </c>
      <c r="N4650" s="414">
        <v>7</v>
      </c>
      <c r="O4650" s="103" t="s">
        <v>116</v>
      </c>
      <c r="P4650" s="103" t="s">
        <v>116</v>
      </c>
      <c r="Q4650" s="103" t="s">
        <v>116</v>
      </c>
      <c r="R4650" s="103" t="s">
        <v>2766</v>
      </c>
      <c r="S4650" s="103" t="s">
        <v>1768</v>
      </c>
    </row>
    <row r="4651" spans="1:19" ht="14.5" customHeight="1">
      <c r="A4651" s="82" t="str">
        <f t="shared" si="72"/>
        <v>D0860</v>
      </c>
      <c r="B4651" s="410" t="s">
        <v>8066</v>
      </c>
      <c r="C4651" s="410" t="s">
        <v>8067</v>
      </c>
      <c r="D4651" s="410" t="s">
        <v>7680</v>
      </c>
      <c r="E4651" s="410" t="s">
        <v>8068</v>
      </c>
      <c r="F4651" s="410" t="s">
        <v>8069</v>
      </c>
      <c r="G4651" s="416">
        <v>42278</v>
      </c>
      <c r="H4651" s="410" t="s">
        <v>623</v>
      </c>
      <c r="I4651" s="417">
        <v>167</v>
      </c>
      <c r="J4651" s="417">
        <v>83</v>
      </c>
      <c r="K4651" s="417">
        <v>98</v>
      </c>
      <c r="L4651" s="417">
        <v>2750</v>
      </c>
      <c r="M4651" s="410" t="s">
        <v>115</v>
      </c>
      <c r="N4651" s="410" t="s">
        <v>116</v>
      </c>
      <c r="O4651" s="85" t="s">
        <v>116</v>
      </c>
      <c r="P4651" s="85" t="s">
        <v>116</v>
      </c>
      <c r="Q4651" s="85" t="s">
        <v>116</v>
      </c>
      <c r="R4651" s="85" t="s">
        <v>2766</v>
      </c>
      <c r="S4651" s="85" t="s">
        <v>1768</v>
      </c>
    </row>
    <row r="4652" spans="1:19" ht="14.5" customHeight="1">
      <c r="A4652" s="103" t="str">
        <f t="shared" si="72"/>
        <v>D0860</v>
      </c>
      <c r="B4652" s="414" t="s">
        <v>8066</v>
      </c>
      <c r="C4652" s="414" t="s">
        <v>8067</v>
      </c>
      <c r="D4652" s="414" t="s">
        <v>7680</v>
      </c>
      <c r="E4652" s="414" t="s">
        <v>8068</v>
      </c>
      <c r="F4652" s="414" t="s">
        <v>8069</v>
      </c>
      <c r="G4652" s="418">
        <v>42278</v>
      </c>
      <c r="H4652" s="414" t="s">
        <v>623</v>
      </c>
      <c r="I4652" s="419">
        <v>98</v>
      </c>
      <c r="J4652" s="419">
        <v>167</v>
      </c>
      <c r="K4652" s="419">
        <v>83</v>
      </c>
      <c r="L4652" s="419">
        <v>2750</v>
      </c>
      <c r="M4652" s="414" t="s">
        <v>115</v>
      </c>
      <c r="N4652" s="414" t="s">
        <v>116</v>
      </c>
      <c r="O4652" s="103" t="s">
        <v>116</v>
      </c>
      <c r="P4652" s="103" t="s">
        <v>116</v>
      </c>
      <c r="Q4652" s="103" t="s">
        <v>116</v>
      </c>
      <c r="R4652" s="103" t="s">
        <v>2766</v>
      </c>
      <c r="S4652" s="103" t="s">
        <v>1768</v>
      </c>
    </row>
    <row r="4653" spans="1:19" ht="14.5" customHeight="1">
      <c r="A4653" s="82" t="str">
        <f t="shared" si="72"/>
        <v>D0861</v>
      </c>
      <c r="B4653" s="410" t="s">
        <v>8070</v>
      </c>
      <c r="C4653" s="410" t="s">
        <v>8071</v>
      </c>
      <c r="D4653" s="410" t="s">
        <v>7680</v>
      </c>
      <c r="E4653" s="410" t="s">
        <v>8072</v>
      </c>
      <c r="F4653" s="410" t="s">
        <v>8073</v>
      </c>
      <c r="G4653" s="416">
        <v>47786</v>
      </c>
      <c r="H4653" s="410" t="s">
        <v>606</v>
      </c>
      <c r="I4653" s="417">
        <v>315</v>
      </c>
      <c r="J4653" s="417">
        <v>98</v>
      </c>
      <c r="K4653" s="417">
        <v>83</v>
      </c>
      <c r="L4653" s="417">
        <v>22000</v>
      </c>
      <c r="M4653" s="410" t="s">
        <v>115</v>
      </c>
      <c r="N4653" s="410" t="s">
        <v>116</v>
      </c>
      <c r="O4653" s="85"/>
      <c r="P4653" s="85" t="s">
        <v>116</v>
      </c>
      <c r="Q4653" s="85" t="s">
        <v>116</v>
      </c>
      <c r="R4653" s="85" t="s">
        <v>2766</v>
      </c>
      <c r="S4653" s="85" t="s">
        <v>1768</v>
      </c>
    </row>
    <row r="4654" spans="1:19" ht="14.5" customHeight="1">
      <c r="A4654" s="103" t="str">
        <f t="shared" si="72"/>
        <v>D0861</v>
      </c>
      <c r="B4654" s="414" t="s">
        <v>8070</v>
      </c>
      <c r="C4654" s="414" t="s">
        <v>8071</v>
      </c>
      <c r="D4654" s="414" t="s">
        <v>7680</v>
      </c>
      <c r="E4654" s="414" t="s">
        <v>8072</v>
      </c>
      <c r="F4654" s="414" t="s">
        <v>8073</v>
      </c>
      <c r="G4654" s="418">
        <v>47786</v>
      </c>
      <c r="H4654" s="414" t="s">
        <v>606</v>
      </c>
      <c r="I4654" s="419">
        <v>83</v>
      </c>
      <c r="J4654" s="419">
        <v>315</v>
      </c>
      <c r="K4654" s="419">
        <v>98</v>
      </c>
      <c r="L4654" s="419">
        <v>22000</v>
      </c>
      <c r="M4654" s="414" t="s">
        <v>115</v>
      </c>
      <c r="N4654" s="414" t="s">
        <v>116</v>
      </c>
      <c r="O4654" s="103"/>
      <c r="P4654" s="103" t="s">
        <v>116</v>
      </c>
      <c r="Q4654" s="103" t="s">
        <v>116</v>
      </c>
      <c r="R4654" s="103" t="s">
        <v>2766</v>
      </c>
      <c r="S4654" s="103" t="s">
        <v>1768</v>
      </c>
    </row>
    <row r="4655" spans="1:19" ht="14.5" customHeight="1">
      <c r="A4655" s="82" t="str">
        <f t="shared" si="72"/>
        <v>D0862</v>
      </c>
      <c r="B4655" s="410" t="s">
        <v>1415</v>
      </c>
      <c r="C4655" s="410" t="s">
        <v>8074</v>
      </c>
      <c r="D4655" s="410" t="s">
        <v>7680</v>
      </c>
      <c r="E4655" s="410" t="s">
        <v>8075</v>
      </c>
      <c r="F4655" s="410" t="s">
        <v>8076</v>
      </c>
      <c r="G4655" s="416">
        <v>47300</v>
      </c>
      <c r="H4655" s="410" t="s">
        <v>627</v>
      </c>
      <c r="I4655" s="417">
        <v>198</v>
      </c>
      <c r="J4655" s="417">
        <v>98</v>
      </c>
      <c r="K4655" s="417">
        <v>125.5</v>
      </c>
      <c r="L4655" s="417">
        <v>10500</v>
      </c>
      <c r="M4655" s="410" t="s">
        <v>115</v>
      </c>
      <c r="N4655" s="410" t="s">
        <v>116</v>
      </c>
      <c r="O4655" s="85"/>
      <c r="P4655" s="85" t="s">
        <v>1877</v>
      </c>
      <c r="Q4655" s="85" t="s">
        <v>1877</v>
      </c>
      <c r="R4655" s="85" t="s">
        <v>2803</v>
      </c>
      <c r="S4655" s="85" t="s">
        <v>1768</v>
      </c>
    </row>
    <row r="4656" spans="1:19" ht="14.5" customHeight="1">
      <c r="A4656" s="82" t="str">
        <f t="shared" si="72"/>
        <v>D0862</v>
      </c>
      <c r="B4656" s="410" t="s">
        <v>1415</v>
      </c>
      <c r="C4656" s="410" t="s">
        <v>8077</v>
      </c>
      <c r="D4656" s="410" t="s">
        <v>7680</v>
      </c>
      <c r="E4656" s="410" t="s">
        <v>8078</v>
      </c>
      <c r="F4656" s="410" t="s">
        <v>8079</v>
      </c>
      <c r="G4656" s="416">
        <v>47300</v>
      </c>
      <c r="H4656" s="410" t="s">
        <v>606</v>
      </c>
      <c r="I4656" s="417">
        <v>198</v>
      </c>
      <c r="J4656" s="417">
        <v>98</v>
      </c>
      <c r="K4656" s="417">
        <v>126</v>
      </c>
      <c r="L4656" s="417">
        <v>10500</v>
      </c>
      <c r="M4656" s="410" t="s">
        <v>115</v>
      </c>
      <c r="N4656" s="410" t="s">
        <v>116</v>
      </c>
      <c r="O4656" s="85"/>
      <c r="P4656" s="85" t="s">
        <v>1877</v>
      </c>
      <c r="Q4656" s="85" t="s">
        <v>1877</v>
      </c>
      <c r="R4656" s="85" t="s">
        <v>2803</v>
      </c>
      <c r="S4656" s="85" t="s">
        <v>1768</v>
      </c>
    </row>
    <row r="4657" spans="1:19" ht="14.5" customHeight="1">
      <c r="A4657" s="103" t="str">
        <f t="shared" si="72"/>
        <v>D0862</v>
      </c>
      <c r="B4657" s="414" t="s">
        <v>1415</v>
      </c>
      <c r="C4657" s="414" t="s">
        <v>8074</v>
      </c>
      <c r="D4657" s="414" t="s">
        <v>7680</v>
      </c>
      <c r="E4657" s="414" t="s">
        <v>8075</v>
      </c>
      <c r="F4657" s="414" t="s">
        <v>8076</v>
      </c>
      <c r="G4657" s="418">
        <v>47300</v>
      </c>
      <c r="H4657" s="414" t="s">
        <v>627</v>
      </c>
      <c r="I4657" s="419">
        <v>125.5</v>
      </c>
      <c r="J4657" s="419">
        <v>198</v>
      </c>
      <c r="K4657" s="419">
        <v>98</v>
      </c>
      <c r="L4657" s="419">
        <v>10500</v>
      </c>
      <c r="M4657" s="414" t="s">
        <v>115</v>
      </c>
      <c r="N4657" s="414" t="s">
        <v>116</v>
      </c>
      <c r="O4657" s="103"/>
      <c r="P4657" s="103" t="s">
        <v>1877</v>
      </c>
      <c r="Q4657" s="103" t="s">
        <v>1877</v>
      </c>
      <c r="R4657" s="103" t="s">
        <v>2803</v>
      </c>
      <c r="S4657" s="103" t="s">
        <v>1768</v>
      </c>
    </row>
    <row r="4658" spans="1:19" ht="14.5" customHeight="1">
      <c r="A4658" s="103" t="str">
        <f t="shared" si="72"/>
        <v>D0862</v>
      </c>
      <c r="B4658" s="414" t="s">
        <v>1415</v>
      </c>
      <c r="C4658" s="414" t="s">
        <v>8077</v>
      </c>
      <c r="D4658" s="414" t="s">
        <v>7680</v>
      </c>
      <c r="E4658" s="414" t="s">
        <v>8078</v>
      </c>
      <c r="F4658" s="414" t="s">
        <v>8079</v>
      </c>
      <c r="G4658" s="418">
        <v>47300</v>
      </c>
      <c r="H4658" s="414" t="s">
        <v>606</v>
      </c>
      <c r="I4658" s="419">
        <v>126</v>
      </c>
      <c r="J4658" s="419">
        <v>198</v>
      </c>
      <c r="K4658" s="419">
        <v>98</v>
      </c>
      <c r="L4658" s="419">
        <v>10500</v>
      </c>
      <c r="M4658" s="414" t="s">
        <v>115</v>
      </c>
      <c r="N4658" s="414" t="s">
        <v>116</v>
      </c>
      <c r="O4658" s="103"/>
      <c r="P4658" s="103" t="s">
        <v>1877</v>
      </c>
      <c r="Q4658" s="103" t="s">
        <v>1877</v>
      </c>
      <c r="R4658" s="103" t="s">
        <v>2803</v>
      </c>
      <c r="S4658" s="103" t="s">
        <v>1768</v>
      </c>
    </row>
    <row r="4659" spans="1:19" ht="14.5" customHeight="1">
      <c r="A4659" s="82" t="str">
        <f t="shared" si="72"/>
        <v>D0880</v>
      </c>
      <c r="B4659" s="410" t="s">
        <v>1418</v>
      </c>
      <c r="C4659" s="410" t="s">
        <v>8080</v>
      </c>
      <c r="D4659" s="410" t="s">
        <v>7680</v>
      </c>
      <c r="E4659" s="410" t="s">
        <v>8081</v>
      </c>
      <c r="F4659" s="410" t="s">
        <v>8082</v>
      </c>
      <c r="G4659" s="416">
        <v>42339</v>
      </c>
      <c r="H4659" s="410" t="s">
        <v>623</v>
      </c>
      <c r="I4659" s="417">
        <v>162</v>
      </c>
      <c r="J4659" s="417">
        <v>81</v>
      </c>
      <c r="K4659" s="417">
        <v>80</v>
      </c>
      <c r="L4659" s="417">
        <v>2530</v>
      </c>
      <c r="M4659" s="410" t="s">
        <v>115</v>
      </c>
      <c r="N4659" s="410" t="s">
        <v>116</v>
      </c>
      <c r="O4659" s="85" t="s">
        <v>116</v>
      </c>
      <c r="P4659" s="85" t="s">
        <v>116</v>
      </c>
      <c r="Q4659" s="85" t="s">
        <v>116</v>
      </c>
      <c r="R4659" s="85" t="s">
        <v>2766</v>
      </c>
      <c r="S4659" s="85" t="s">
        <v>1768</v>
      </c>
    </row>
    <row r="4660" spans="1:19" ht="14.5" customHeight="1">
      <c r="A4660" s="82" t="str">
        <f t="shared" si="72"/>
        <v>D0880</v>
      </c>
      <c r="B4660" s="410" t="s">
        <v>1418</v>
      </c>
      <c r="C4660" s="410" t="s">
        <v>8080</v>
      </c>
      <c r="D4660" s="410" t="s">
        <v>7680</v>
      </c>
      <c r="E4660" s="410" t="s">
        <v>8083</v>
      </c>
      <c r="F4660" s="410" t="s">
        <v>8084</v>
      </c>
      <c r="G4660" s="416">
        <v>42339</v>
      </c>
      <c r="H4660" s="410" t="s">
        <v>623</v>
      </c>
      <c r="I4660" s="417">
        <v>162</v>
      </c>
      <c r="J4660" s="417">
        <v>80</v>
      </c>
      <c r="K4660" s="417">
        <v>80</v>
      </c>
      <c r="L4660" s="417">
        <v>2500</v>
      </c>
      <c r="M4660" s="410" t="s">
        <v>115</v>
      </c>
      <c r="N4660" s="410" t="s">
        <v>116</v>
      </c>
      <c r="O4660" s="85" t="s">
        <v>116</v>
      </c>
      <c r="P4660" s="85" t="s">
        <v>116</v>
      </c>
      <c r="Q4660" s="85" t="s">
        <v>116</v>
      </c>
      <c r="R4660" s="85" t="s">
        <v>2766</v>
      </c>
      <c r="S4660" s="85" t="s">
        <v>1768</v>
      </c>
    </row>
    <row r="4661" spans="1:19" ht="14.5" customHeight="1">
      <c r="A4661" s="82" t="str">
        <f t="shared" si="72"/>
        <v>D0880</v>
      </c>
      <c r="B4661" s="410" t="s">
        <v>1418</v>
      </c>
      <c r="C4661" s="410" t="s">
        <v>8080</v>
      </c>
      <c r="D4661" s="410" t="s">
        <v>7680</v>
      </c>
      <c r="E4661" s="410" t="s">
        <v>8085</v>
      </c>
      <c r="F4661" s="410" t="s">
        <v>8086</v>
      </c>
      <c r="G4661" s="416">
        <v>43070</v>
      </c>
      <c r="H4661" s="410" t="s">
        <v>623</v>
      </c>
      <c r="I4661" s="417">
        <v>161</v>
      </c>
      <c r="J4661" s="417">
        <v>83</v>
      </c>
      <c r="K4661" s="417">
        <v>79</v>
      </c>
      <c r="L4661" s="417">
        <v>2800</v>
      </c>
      <c r="M4661" s="410" t="s">
        <v>115</v>
      </c>
      <c r="N4661" s="410" t="s">
        <v>116</v>
      </c>
      <c r="O4661" s="85" t="s">
        <v>116</v>
      </c>
      <c r="P4661" s="85" t="s">
        <v>116</v>
      </c>
      <c r="Q4661" s="85" t="s">
        <v>116</v>
      </c>
      <c r="R4661" s="85" t="s">
        <v>2766</v>
      </c>
      <c r="S4661" s="85" t="s">
        <v>1768</v>
      </c>
    </row>
    <row r="4662" spans="1:19" ht="14.5" customHeight="1">
      <c r="A4662" s="103" t="str">
        <f t="shared" si="72"/>
        <v>D0880</v>
      </c>
      <c r="B4662" s="414" t="s">
        <v>1418</v>
      </c>
      <c r="C4662" s="414" t="s">
        <v>8080</v>
      </c>
      <c r="D4662" s="414" t="s">
        <v>7680</v>
      </c>
      <c r="E4662" s="414" t="s">
        <v>8081</v>
      </c>
      <c r="F4662" s="414" t="s">
        <v>8082</v>
      </c>
      <c r="G4662" s="418">
        <v>42339</v>
      </c>
      <c r="H4662" s="414" t="s">
        <v>623</v>
      </c>
      <c r="I4662" s="419">
        <v>80</v>
      </c>
      <c r="J4662" s="419">
        <v>162</v>
      </c>
      <c r="K4662" s="419">
        <v>81</v>
      </c>
      <c r="L4662" s="419">
        <v>2530</v>
      </c>
      <c r="M4662" s="414" t="s">
        <v>115</v>
      </c>
      <c r="N4662" s="414" t="s">
        <v>116</v>
      </c>
      <c r="O4662" s="103" t="s">
        <v>116</v>
      </c>
      <c r="P4662" s="103" t="s">
        <v>116</v>
      </c>
      <c r="Q4662" s="103" t="s">
        <v>116</v>
      </c>
      <c r="R4662" s="103" t="s">
        <v>2766</v>
      </c>
      <c r="S4662" s="103" t="s">
        <v>1768</v>
      </c>
    </row>
    <row r="4663" spans="1:19" ht="14.5" customHeight="1">
      <c r="A4663" s="103" t="str">
        <f t="shared" si="72"/>
        <v>D0880</v>
      </c>
      <c r="B4663" s="414" t="s">
        <v>1418</v>
      </c>
      <c r="C4663" s="414" t="s">
        <v>8080</v>
      </c>
      <c r="D4663" s="414" t="s">
        <v>7680</v>
      </c>
      <c r="E4663" s="414" t="s">
        <v>8083</v>
      </c>
      <c r="F4663" s="414" t="s">
        <v>8084</v>
      </c>
      <c r="G4663" s="418">
        <v>42339</v>
      </c>
      <c r="H4663" s="414" t="s">
        <v>623</v>
      </c>
      <c r="I4663" s="419">
        <v>80</v>
      </c>
      <c r="J4663" s="419">
        <v>162</v>
      </c>
      <c r="K4663" s="419">
        <v>80</v>
      </c>
      <c r="L4663" s="419">
        <v>2500</v>
      </c>
      <c r="M4663" s="414" t="s">
        <v>115</v>
      </c>
      <c r="N4663" s="414" t="s">
        <v>116</v>
      </c>
      <c r="O4663" s="103" t="s">
        <v>116</v>
      </c>
      <c r="P4663" s="103" t="s">
        <v>116</v>
      </c>
      <c r="Q4663" s="103" t="s">
        <v>116</v>
      </c>
      <c r="R4663" s="103" t="s">
        <v>2766</v>
      </c>
      <c r="S4663" s="103" t="s">
        <v>1768</v>
      </c>
    </row>
    <row r="4664" spans="1:19" ht="14.5" customHeight="1">
      <c r="A4664" s="103" t="str">
        <f t="shared" si="72"/>
        <v>D0880</v>
      </c>
      <c r="B4664" s="414" t="s">
        <v>1418</v>
      </c>
      <c r="C4664" s="414" t="s">
        <v>8080</v>
      </c>
      <c r="D4664" s="414" t="s">
        <v>7680</v>
      </c>
      <c r="E4664" s="414" t="s">
        <v>8085</v>
      </c>
      <c r="F4664" s="414" t="s">
        <v>8086</v>
      </c>
      <c r="G4664" s="418">
        <v>43070</v>
      </c>
      <c r="H4664" s="414" t="s">
        <v>623</v>
      </c>
      <c r="I4664" s="419">
        <v>79</v>
      </c>
      <c r="J4664" s="419">
        <v>161</v>
      </c>
      <c r="K4664" s="419">
        <v>83</v>
      </c>
      <c r="L4664" s="419">
        <v>2800</v>
      </c>
      <c r="M4664" s="414" t="s">
        <v>115</v>
      </c>
      <c r="N4664" s="414" t="s">
        <v>116</v>
      </c>
      <c r="O4664" s="103" t="s">
        <v>116</v>
      </c>
      <c r="P4664" s="103" t="s">
        <v>116</v>
      </c>
      <c r="Q4664" s="103" t="s">
        <v>116</v>
      </c>
      <c r="R4664" s="103" t="s">
        <v>2766</v>
      </c>
      <c r="S4664" s="103" t="s">
        <v>1768</v>
      </c>
    </row>
    <row r="4665" spans="1:19" ht="14.5" customHeight="1">
      <c r="A4665" s="82" t="str">
        <f t="shared" si="72"/>
        <v>D0886</v>
      </c>
      <c r="B4665" s="410" t="s">
        <v>1421</v>
      </c>
      <c r="C4665" s="410" t="s">
        <v>8087</v>
      </c>
      <c r="D4665" s="410" t="s">
        <v>7676</v>
      </c>
      <c r="E4665" s="410" t="s">
        <v>8088</v>
      </c>
      <c r="F4665" s="410" t="s">
        <v>8089</v>
      </c>
      <c r="G4665" s="416">
        <v>49218</v>
      </c>
      <c r="H4665" s="410" t="s">
        <v>606</v>
      </c>
      <c r="I4665" s="417">
        <v>427</v>
      </c>
      <c r="J4665" s="417">
        <v>98</v>
      </c>
      <c r="K4665" s="417">
        <v>102</v>
      </c>
      <c r="L4665" s="417">
        <v>53000</v>
      </c>
      <c r="M4665" s="410" t="s">
        <v>115</v>
      </c>
      <c r="N4665" s="410">
        <v>7</v>
      </c>
      <c r="O4665" s="85"/>
      <c r="P4665" s="85"/>
      <c r="Q4665" s="85"/>
      <c r="R4665" s="85"/>
      <c r="S4665" s="85" t="s">
        <v>1768</v>
      </c>
    </row>
    <row r="4666" spans="1:19" ht="14.5" customHeight="1">
      <c r="A4666" s="103" t="str">
        <f t="shared" si="72"/>
        <v>D0886</v>
      </c>
      <c r="B4666" s="414" t="s">
        <v>1421</v>
      </c>
      <c r="C4666" s="414" t="s">
        <v>8087</v>
      </c>
      <c r="D4666" s="414" t="s">
        <v>7676</v>
      </c>
      <c r="E4666" s="414" t="s">
        <v>8088</v>
      </c>
      <c r="F4666" s="414" t="s">
        <v>8089</v>
      </c>
      <c r="G4666" s="418">
        <v>49218</v>
      </c>
      <c r="H4666" s="414" t="s">
        <v>606</v>
      </c>
      <c r="I4666" s="419">
        <v>102</v>
      </c>
      <c r="J4666" s="419">
        <v>427</v>
      </c>
      <c r="K4666" s="419">
        <v>98</v>
      </c>
      <c r="L4666" s="419">
        <v>53000</v>
      </c>
      <c r="M4666" s="414" t="s">
        <v>115</v>
      </c>
      <c r="N4666" s="414">
        <v>7</v>
      </c>
      <c r="O4666" s="103"/>
      <c r="P4666" s="103"/>
      <c r="Q4666" s="103"/>
      <c r="R4666" s="103"/>
      <c r="S4666" s="103" t="s">
        <v>1768</v>
      </c>
    </row>
    <row r="4667" spans="1:19" ht="14.5" customHeight="1">
      <c r="A4667" s="82" t="str">
        <f t="shared" si="72"/>
        <v>D0887</v>
      </c>
      <c r="B4667" s="410" t="s">
        <v>1424</v>
      </c>
      <c r="C4667" s="410" t="s">
        <v>8090</v>
      </c>
      <c r="D4667" s="410" t="s">
        <v>7676</v>
      </c>
      <c r="E4667" s="410" t="s">
        <v>8091</v>
      </c>
      <c r="F4667" s="410" t="s">
        <v>8092</v>
      </c>
      <c r="G4667" s="416">
        <v>48122</v>
      </c>
      <c r="H4667" s="410" t="s">
        <v>606</v>
      </c>
      <c r="I4667" s="417">
        <v>409</v>
      </c>
      <c r="J4667" s="417">
        <v>98</v>
      </c>
      <c r="K4667" s="417">
        <v>121</v>
      </c>
      <c r="L4667" s="417">
        <v>41500</v>
      </c>
      <c r="M4667" s="410" t="s">
        <v>115</v>
      </c>
      <c r="N4667" s="410">
        <v>7</v>
      </c>
      <c r="O4667" s="85"/>
      <c r="P4667" s="85"/>
      <c r="Q4667" s="85"/>
      <c r="R4667" s="85"/>
      <c r="S4667" s="85" t="s">
        <v>1768</v>
      </c>
    </row>
    <row r="4668" spans="1:19" ht="14.5" customHeight="1">
      <c r="A4668" s="103" t="str">
        <f t="shared" si="72"/>
        <v>D0887</v>
      </c>
      <c r="B4668" s="414" t="s">
        <v>1424</v>
      </c>
      <c r="C4668" s="414" t="s">
        <v>8090</v>
      </c>
      <c r="D4668" s="414" t="s">
        <v>7676</v>
      </c>
      <c r="E4668" s="414" t="s">
        <v>8091</v>
      </c>
      <c r="F4668" s="414" t="s">
        <v>8092</v>
      </c>
      <c r="G4668" s="418">
        <v>48122</v>
      </c>
      <c r="H4668" s="414" t="s">
        <v>606</v>
      </c>
      <c r="I4668" s="419">
        <v>121</v>
      </c>
      <c r="J4668" s="419">
        <v>409</v>
      </c>
      <c r="K4668" s="419">
        <v>98</v>
      </c>
      <c r="L4668" s="419">
        <v>41500</v>
      </c>
      <c r="M4668" s="414" t="s">
        <v>115</v>
      </c>
      <c r="N4668" s="414">
        <v>7</v>
      </c>
      <c r="O4668" s="103"/>
      <c r="P4668" s="103"/>
      <c r="Q4668" s="103"/>
      <c r="R4668" s="103"/>
      <c r="S4668" s="103" t="s">
        <v>1768</v>
      </c>
    </row>
    <row r="4669" spans="1:19" ht="14.5" customHeight="1">
      <c r="A4669" s="82" t="str">
        <f t="shared" si="72"/>
        <v>D1001</v>
      </c>
      <c r="B4669" s="410" t="s">
        <v>8093</v>
      </c>
      <c r="C4669" s="410" t="s">
        <v>8094</v>
      </c>
      <c r="D4669" s="410" t="s">
        <v>7772</v>
      </c>
      <c r="E4669" s="410" t="s">
        <v>8095</v>
      </c>
      <c r="F4669" s="410" t="s">
        <v>8096</v>
      </c>
      <c r="G4669" s="416">
        <v>47818</v>
      </c>
      <c r="H4669" s="410" t="s">
        <v>606</v>
      </c>
      <c r="I4669" s="417">
        <v>205</v>
      </c>
      <c r="J4669" s="417">
        <v>86</v>
      </c>
      <c r="K4669" s="417">
        <v>102</v>
      </c>
      <c r="L4669" s="417">
        <v>7660</v>
      </c>
      <c r="M4669" s="410" t="s">
        <v>115</v>
      </c>
      <c r="N4669" s="410">
        <v>7</v>
      </c>
      <c r="O4669" s="85" t="s">
        <v>116</v>
      </c>
      <c r="P4669" s="85" t="s">
        <v>116</v>
      </c>
      <c r="Q4669" s="85" t="s">
        <v>116</v>
      </c>
      <c r="R4669" s="85" t="s">
        <v>2766</v>
      </c>
      <c r="S4669" s="85" t="s">
        <v>1768</v>
      </c>
    </row>
    <row r="4670" spans="1:19" ht="14.5" customHeight="1">
      <c r="A4670" s="82" t="str">
        <f t="shared" si="72"/>
        <v>D1001</v>
      </c>
      <c r="B4670" s="410" t="s">
        <v>8093</v>
      </c>
      <c r="C4670" s="410" t="s">
        <v>8094</v>
      </c>
      <c r="D4670" s="410" t="s">
        <v>7862</v>
      </c>
      <c r="E4670" s="410" t="s">
        <v>8097</v>
      </c>
      <c r="F4670" s="410" t="s">
        <v>8098</v>
      </c>
      <c r="G4670" s="416">
        <v>40513</v>
      </c>
      <c r="H4670" s="410" t="s">
        <v>1777</v>
      </c>
      <c r="I4670" s="417">
        <v>205</v>
      </c>
      <c r="J4670" s="417">
        <v>86</v>
      </c>
      <c r="K4670" s="417">
        <v>102</v>
      </c>
      <c r="L4670" s="417">
        <v>7660</v>
      </c>
      <c r="M4670" s="410" t="s">
        <v>115</v>
      </c>
      <c r="N4670" s="410">
        <v>7</v>
      </c>
      <c r="O4670" s="85" t="s">
        <v>116</v>
      </c>
      <c r="P4670" s="85" t="s">
        <v>116</v>
      </c>
      <c r="Q4670" s="85" t="s">
        <v>116</v>
      </c>
      <c r="R4670" s="85" t="s">
        <v>2766</v>
      </c>
      <c r="S4670" s="85" t="s">
        <v>1768</v>
      </c>
    </row>
    <row r="4671" spans="1:19" ht="14.5" customHeight="1">
      <c r="A4671" s="82" t="str">
        <f t="shared" si="72"/>
        <v>D1001</v>
      </c>
      <c r="B4671" s="410" t="s">
        <v>8093</v>
      </c>
      <c r="C4671" s="410" t="s">
        <v>8094</v>
      </c>
      <c r="D4671" s="410" t="s">
        <v>7862</v>
      </c>
      <c r="E4671" s="410" t="s">
        <v>8099</v>
      </c>
      <c r="F4671" s="410" t="s">
        <v>8100</v>
      </c>
      <c r="G4671" s="416">
        <v>40513</v>
      </c>
      <c r="H4671" s="410" t="s">
        <v>1777</v>
      </c>
      <c r="I4671" s="417">
        <v>202</v>
      </c>
      <c r="J4671" s="417">
        <v>85</v>
      </c>
      <c r="K4671" s="417">
        <v>102</v>
      </c>
      <c r="L4671" s="417">
        <v>9280</v>
      </c>
      <c r="M4671" s="410" t="s">
        <v>115</v>
      </c>
      <c r="N4671" s="410">
        <v>7</v>
      </c>
      <c r="O4671" s="85" t="s">
        <v>116</v>
      </c>
      <c r="P4671" s="85" t="s">
        <v>116</v>
      </c>
      <c r="Q4671" s="85" t="s">
        <v>116</v>
      </c>
      <c r="R4671" s="85" t="s">
        <v>2766</v>
      </c>
      <c r="S4671" s="85" t="s">
        <v>1768</v>
      </c>
    </row>
    <row r="4672" spans="1:19" ht="14.5" customHeight="1">
      <c r="A4672" s="103" t="str">
        <f t="shared" si="72"/>
        <v>D1001</v>
      </c>
      <c r="B4672" s="414" t="s">
        <v>8093</v>
      </c>
      <c r="C4672" s="414" t="s">
        <v>8094</v>
      </c>
      <c r="D4672" s="414" t="s">
        <v>7772</v>
      </c>
      <c r="E4672" s="414" t="s">
        <v>8095</v>
      </c>
      <c r="F4672" s="414" t="s">
        <v>8096</v>
      </c>
      <c r="G4672" s="418">
        <v>47818</v>
      </c>
      <c r="H4672" s="414" t="s">
        <v>606</v>
      </c>
      <c r="I4672" s="419">
        <v>102</v>
      </c>
      <c r="J4672" s="419">
        <v>205</v>
      </c>
      <c r="K4672" s="419">
        <v>86</v>
      </c>
      <c r="L4672" s="419">
        <v>7660</v>
      </c>
      <c r="M4672" s="414" t="s">
        <v>115</v>
      </c>
      <c r="N4672" s="414">
        <v>7</v>
      </c>
      <c r="O4672" s="103" t="s">
        <v>116</v>
      </c>
      <c r="P4672" s="103" t="s">
        <v>116</v>
      </c>
      <c r="Q4672" s="103" t="s">
        <v>116</v>
      </c>
      <c r="R4672" s="103" t="s">
        <v>2766</v>
      </c>
      <c r="S4672" s="103" t="s">
        <v>1768</v>
      </c>
    </row>
    <row r="4673" spans="1:19" ht="14.5" customHeight="1">
      <c r="A4673" s="103" t="str">
        <f t="shared" si="72"/>
        <v>D1001</v>
      </c>
      <c r="B4673" s="414" t="s">
        <v>8093</v>
      </c>
      <c r="C4673" s="414" t="s">
        <v>8094</v>
      </c>
      <c r="D4673" s="414" t="s">
        <v>7862</v>
      </c>
      <c r="E4673" s="414" t="s">
        <v>8097</v>
      </c>
      <c r="F4673" s="414" t="s">
        <v>8098</v>
      </c>
      <c r="G4673" s="418">
        <v>40513</v>
      </c>
      <c r="H4673" s="414" t="s">
        <v>1777</v>
      </c>
      <c r="I4673" s="419">
        <v>102</v>
      </c>
      <c r="J4673" s="419">
        <v>205</v>
      </c>
      <c r="K4673" s="419">
        <v>86</v>
      </c>
      <c r="L4673" s="419">
        <v>7660</v>
      </c>
      <c r="M4673" s="414" t="s">
        <v>115</v>
      </c>
      <c r="N4673" s="414">
        <v>7</v>
      </c>
      <c r="O4673" s="103" t="s">
        <v>116</v>
      </c>
      <c r="P4673" s="103" t="s">
        <v>116</v>
      </c>
      <c r="Q4673" s="103" t="s">
        <v>116</v>
      </c>
      <c r="R4673" s="103" t="s">
        <v>2766</v>
      </c>
      <c r="S4673" s="103" t="s">
        <v>1768</v>
      </c>
    </row>
    <row r="4674" spans="1:19" ht="14.5" customHeight="1">
      <c r="A4674" s="103" t="str">
        <f t="shared" ref="A4674:A4737" si="73">LEFT(B4674,5)</f>
        <v>D1001</v>
      </c>
      <c r="B4674" s="414" t="s">
        <v>8093</v>
      </c>
      <c r="C4674" s="414" t="s">
        <v>8094</v>
      </c>
      <c r="D4674" s="414" t="s">
        <v>7862</v>
      </c>
      <c r="E4674" s="414" t="s">
        <v>8099</v>
      </c>
      <c r="F4674" s="414" t="s">
        <v>8100</v>
      </c>
      <c r="G4674" s="418">
        <v>40513</v>
      </c>
      <c r="H4674" s="414" t="s">
        <v>1777</v>
      </c>
      <c r="I4674" s="419">
        <v>102</v>
      </c>
      <c r="J4674" s="419">
        <v>202</v>
      </c>
      <c r="K4674" s="419">
        <v>85</v>
      </c>
      <c r="L4674" s="419">
        <v>9280</v>
      </c>
      <c r="M4674" s="414" t="s">
        <v>115</v>
      </c>
      <c r="N4674" s="414">
        <v>7</v>
      </c>
      <c r="O4674" s="103" t="s">
        <v>116</v>
      </c>
      <c r="P4674" s="103" t="s">
        <v>116</v>
      </c>
      <c r="Q4674" s="103" t="s">
        <v>116</v>
      </c>
      <c r="R4674" s="103" t="s">
        <v>2766</v>
      </c>
      <c r="S4674" s="103" t="s">
        <v>1768</v>
      </c>
    </row>
    <row r="4675" spans="1:19" ht="14.5" customHeight="1">
      <c r="A4675" s="82" t="str">
        <f t="shared" si="73"/>
        <v>D1002</v>
      </c>
      <c r="B4675" s="410" t="s">
        <v>8101</v>
      </c>
      <c r="C4675" s="410" t="s">
        <v>8102</v>
      </c>
      <c r="D4675" s="410" t="s">
        <v>7772</v>
      </c>
      <c r="E4675" s="410" t="s">
        <v>8103</v>
      </c>
      <c r="F4675" s="410" t="s">
        <v>8104</v>
      </c>
      <c r="G4675" s="416">
        <v>47818</v>
      </c>
      <c r="H4675" s="410" t="s">
        <v>606</v>
      </c>
      <c r="I4675" s="417">
        <v>180</v>
      </c>
      <c r="J4675" s="417">
        <v>86</v>
      </c>
      <c r="K4675" s="417">
        <v>72</v>
      </c>
      <c r="L4675" s="417">
        <v>5900</v>
      </c>
      <c r="M4675" s="410" t="s">
        <v>115</v>
      </c>
      <c r="N4675" s="410">
        <v>7</v>
      </c>
      <c r="O4675" s="85" t="s">
        <v>116</v>
      </c>
      <c r="P4675" s="85" t="s">
        <v>116</v>
      </c>
      <c r="Q4675" s="85" t="s">
        <v>116</v>
      </c>
      <c r="R4675" s="85" t="s">
        <v>2766</v>
      </c>
      <c r="S4675" s="85" t="s">
        <v>1768</v>
      </c>
    </row>
    <row r="4676" spans="1:19" ht="14.5" customHeight="1">
      <c r="A4676" s="82" t="str">
        <f t="shared" si="73"/>
        <v>D1002</v>
      </c>
      <c r="B4676" s="410" t="s">
        <v>8101</v>
      </c>
      <c r="C4676" s="410" t="s">
        <v>8102</v>
      </c>
      <c r="D4676" s="410" t="s">
        <v>7862</v>
      </c>
      <c r="E4676" s="410" t="s">
        <v>8105</v>
      </c>
      <c r="F4676" s="410" t="s">
        <v>8106</v>
      </c>
      <c r="G4676" s="416">
        <v>40026</v>
      </c>
      <c r="H4676" s="410" t="s">
        <v>1777</v>
      </c>
      <c r="I4676" s="417">
        <v>180</v>
      </c>
      <c r="J4676" s="417">
        <v>86</v>
      </c>
      <c r="K4676" s="417">
        <v>72</v>
      </c>
      <c r="L4676" s="417">
        <v>6100</v>
      </c>
      <c r="M4676" s="410" t="s">
        <v>115</v>
      </c>
      <c r="N4676" s="410">
        <v>7</v>
      </c>
      <c r="O4676" s="85" t="s">
        <v>116</v>
      </c>
      <c r="P4676" s="85" t="s">
        <v>116</v>
      </c>
      <c r="Q4676" s="85" t="s">
        <v>116</v>
      </c>
      <c r="R4676" s="85" t="s">
        <v>2766</v>
      </c>
      <c r="S4676" s="85" t="s">
        <v>1768</v>
      </c>
    </row>
    <row r="4677" spans="1:19" ht="14.5" customHeight="1">
      <c r="A4677" s="82" t="str">
        <f t="shared" si="73"/>
        <v>D1002</v>
      </c>
      <c r="B4677" s="410" t="s">
        <v>8101</v>
      </c>
      <c r="C4677" s="410" t="s">
        <v>8102</v>
      </c>
      <c r="D4677" s="410" t="s">
        <v>7862</v>
      </c>
      <c r="E4677" s="410" t="s">
        <v>8107</v>
      </c>
      <c r="F4677" s="410" t="s">
        <v>8108</v>
      </c>
      <c r="G4677" s="416">
        <v>40026</v>
      </c>
      <c r="H4677" s="410" t="s">
        <v>1777</v>
      </c>
      <c r="I4677" s="417">
        <v>180</v>
      </c>
      <c r="J4677" s="417">
        <v>86</v>
      </c>
      <c r="K4677" s="417">
        <v>72</v>
      </c>
      <c r="L4677" s="417">
        <v>6100</v>
      </c>
      <c r="M4677" s="410" t="s">
        <v>115</v>
      </c>
      <c r="N4677" s="410">
        <v>7</v>
      </c>
      <c r="O4677" s="85" t="s">
        <v>116</v>
      </c>
      <c r="P4677" s="85" t="s">
        <v>116</v>
      </c>
      <c r="Q4677" s="85" t="s">
        <v>116</v>
      </c>
      <c r="R4677" s="85" t="s">
        <v>2766</v>
      </c>
      <c r="S4677" s="85" t="s">
        <v>1768</v>
      </c>
    </row>
    <row r="4678" spans="1:19" ht="14.5" customHeight="1">
      <c r="A4678" s="103" t="str">
        <f t="shared" si="73"/>
        <v>D1002</v>
      </c>
      <c r="B4678" s="414" t="s">
        <v>8101</v>
      </c>
      <c r="C4678" s="414" t="s">
        <v>8102</v>
      </c>
      <c r="D4678" s="414" t="s">
        <v>7772</v>
      </c>
      <c r="E4678" s="414" t="s">
        <v>8103</v>
      </c>
      <c r="F4678" s="414" t="s">
        <v>8104</v>
      </c>
      <c r="G4678" s="418">
        <v>47818</v>
      </c>
      <c r="H4678" s="414" t="s">
        <v>606</v>
      </c>
      <c r="I4678" s="419">
        <v>72</v>
      </c>
      <c r="J4678" s="419">
        <v>180</v>
      </c>
      <c r="K4678" s="419">
        <v>86</v>
      </c>
      <c r="L4678" s="419">
        <v>5900</v>
      </c>
      <c r="M4678" s="414" t="s">
        <v>115</v>
      </c>
      <c r="N4678" s="414">
        <v>7</v>
      </c>
      <c r="O4678" s="103" t="s">
        <v>116</v>
      </c>
      <c r="P4678" s="103" t="s">
        <v>116</v>
      </c>
      <c r="Q4678" s="103" t="s">
        <v>116</v>
      </c>
      <c r="R4678" s="103" t="s">
        <v>2766</v>
      </c>
      <c r="S4678" s="103" t="s">
        <v>1768</v>
      </c>
    </row>
    <row r="4679" spans="1:19" ht="14.5" customHeight="1">
      <c r="A4679" s="103" t="str">
        <f t="shared" si="73"/>
        <v>D1002</v>
      </c>
      <c r="B4679" s="414" t="s">
        <v>8101</v>
      </c>
      <c r="C4679" s="414" t="s">
        <v>8102</v>
      </c>
      <c r="D4679" s="414" t="s">
        <v>7862</v>
      </c>
      <c r="E4679" s="414" t="s">
        <v>8105</v>
      </c>
      <c r="F4679" s="414" t="s">
        <v>8106</v>
      </c>
      <c r="G4679" s="418">
        <v>40026</v>
      </c>
      <c r="H4679" s="414" t="s">
        <v>1777</v>
      </c>
      <c r="I4679" s="419">
        <v>72</v>
      </c>
      <c r="J4679" s="419">
        <v>180</v>
      </c>
      <c r="K4679" s="419">
        <v>86</v>
      </c>
      <c r="L4679" s="419">
        <v>6100</v>
      </c>
      <c r="M4679" s="414" t="s">
        <v>115</v>
      </c>
      <c r="N4679" s="414">
        <v>7</v>
      </c>
      <c r="O4679" s="103" t="s">
        <v>116</v>
      </c>
      <c r="P4679" s="103" t="s">
        <v>116</v>
      </c>
      <c r="Q4679" s="103" t="s">
        <v>116</v>
      </c>
      <c r="R4679" s="103" t="s">
        <v>2766</v>
      </c>
      <c r="S4679" s="103" t="s">
        <v>1768</v>
      </c>
    </row>
    <row r="4680" spans="1:19" ht="14.5" customHeight="1">
      <c r="A4680" s="103" t="str">
        <f t="shared" si="73"/>
        <v>D1002</v>
      </c>
      <c r="B4680" s="414" t="s">
        <v>8101</v>
      </c>
      <c r="C4680" s="414" t="s">
        <v>8102</v>
      </c>
      <c r="D4680" s="414" t="s">
        <v>7862</v>
      </c>
      <c r="E4680" s="414" t="s">
        <v>8107</v>
      </c>
      <c r="F4680" s="414" t="s">
        <v>8108</v>
      </c>
      <c r="G4680" s="418">
        <v>40026</v>
      </c>
      <c r="H4680" s="414" t="s">
        <v>1777</v>
      </c>
      <c r="I4680" s="419">
        <v>72</v>
      </c>
      <c r="J4680" s="419">
        <v>180</v>
      </c>
      <c r="K4680" s="419">
        <v>86</v>
      </c>
      <c r="L4680" s="419">
        <v>6100</v>
      </c>
      <c r="M4680" s="414" t="s">
        <v>115</v>
      </c>
      <c r="N4680" s="414">
        <v>7</v>
      </c>
      <c r="O4680" s="103" t="s">
        <v>116</v>
      </c>
      <c r="P4680" s="103" t="s">
        <v>116</v>
      </c>
      <c r="Q4680" s="103" t="s">
        <v>116</v>
      </c>
      <c r="R4680" s="103" t="s">
        <v>2766</v>
      </c>
      <c r="S4680" s="103" t="s">
        <v>1768</v>
      </c>
    </row>
    <row r="4681" spans="1:19" ht="14.5" customHeight="1">
      <c r="A4681" s="82" t="str">
        <f t="shared" si="73"/>
        <v>D1062</v>
      </c>
      <c r="B4681" s="410" t="s">
        <v>8109</v>
      </c>
      <c r="C4681" s="410" t="s">
        <v>8110</v>
      </c>
      <c r="D4681" s="410" t="s">
        <v>7680</v>
      </c>
      <c r="E4681" s="410" t="s">
        <v>8111</v>
      </c>
      <c r="F4681" s="410" t="s">
        <v>8112</v>
      </c>
      <c r="G4681" s="416">
        <v>45200</v>
      </c>
      <c r="H4681" s="410" t="s">
        <v>606</v>
      </c>
      <c r="I4681" s="417">
        <v>387</v>
      </c>
      <c r="J4681" s="417">
        <v>98</v>
      </c>
      <c r="K4681" s="417">
        <v>140</v>
      </c>
      <c r="L4681" s="417">
        <v>30067</v>
      </c>
      <c r="M4681" s="410" t="s">
        <v>115</v>
      </c>
      <c r="N4681" s="410" t="s">
        <v>116</v>
      </c>
      <c r="O4681" s="85"/>
      <c r="P4681" s="85" t="s">
        <v>116</v>
      </c>
      <c r="Q4681" s="85" t="s">
        <v>116</v>
      </c>
      <c r="R4681" s="85" t="s">
        <v>2766</v>
      </c>
      <c r="S4681" s="85" t="s">
        <v>1768</v>
      </c>
    </row>
    <row r="4682" spans="1:19" ht="14.5" customHeight="1">
      <c r="A4682" s="82" t="str">
        <f t="shared" si="73"/>
        <v>D1062</v>
      </c>
      <c r="B4682" s="410" t="s">
        <v>8109</v>
      </c>
      <c r="C4682" s="410" t="s">
        <v>8113</v>
      </c>
      <c r="D4682" s="410" t="s">
        <v>7680</v>
      </c>
      <c r="E4682" s="410" t="s">
        <v>8114</v>
      </c>
      <c r="F4682" s="410" t="s">
        <v>8115</v>
      </c>
      <c r="G4682" s="416">
        <v>45200</v>
      </c>
      <c r="H4682" s="410" t="s">
        <v>606</v>
      </c>
      <c r="I4682" s="417">
        <v>387</v>
      </c>
      <c r="J4682" s="417">
        <v>98</v>
      </c>
      <c r="K4682" s="417">
        <v>140</v>
      </c>
      <c r="L4682" s="417">
        <v>30955</v>
      </c>
      <c r="M4682" s="410" t="s">
        <v>115</v>
      </c>
      <c r="N4682" s="410" t="s">
        <v>116</v>
      </c>
      <c r="O4682" s="85"/>
      <c r="P4682" s="85" t="s">
        <v>116</v>
      </c>
      <c r="Q4682" s="85" t="s">
        <v>116</v>
      </c>
      <c r="R4682" s="85" t="s">
        <v>2766</v>
      </c>
      <c r="S4682" s="85" t="s">
        <v>1768</v>
      </c>
    </row>
    <row r="4683" spans="1:19" ht="14.5" customHeight="1">
      <c r="A4683" s="82" t="str">
        <f t="shared" si="73"/>
        <v>D1062</v>
      </c>
      <c r="B4683" s="410" t="s">
        <v>8109</v>
      </c>
      <c r="C4683" s="410" t="s">
        <v>8116</v>
      </c>
      <c r="D4683" s="410" t="s">
        <v>7680</v>
      </c>
      <c r="E4683" s="410" t="s">
        <v>8117</v>
      </c>
      <c r="F4683" s="410" t="s">
        <v>8118</v>
      </c>
      <c r="G4683" s="416">
        <v>45200</v>
      </c>
      <c r="H4683" s="410" t="s">
        <v>606</v>
      </c>
      <c r="I4683" s="417">
        <v>387</v>
      </c>
      <c r="J4683" s="417">
        <v>98</v>
      </c>
      <c r="K4683" s="417">
        <v>140</v>
      </c>
      <c r="L4683" s="417">
        <v>30955</v>
      </c>
      <c r="M4683" s="410" t="s">
        <v>115</v>
      </c>
      <c r="N4683" s="410">
        <v>7</v>
      </c>
      <c r="O4683" s="85"/>
      <c r="P4683" s="85" t="s">
        <v>116</v>
      </c>
      <c r="Q4683" s="85" t="s">
        <v>116</v>
      </c>
      <c r="R4683" s="85" t="s">
        <v>2766</v>
      </c>
      <c r="S4683" s="85" t="s">
        <v>1768</v>
      </c>
    </row>
    <row r="4684" spans="1:19" ht="14.5" customHeight="1">
      <c r="A4684" s="82" t="str">
        <f t="shared" si="73"/>
        <v>D1062</v>
      </c>
      <c r="B4684" s="410" t="s">
        <v>8109</v>
      </c>
      <c r="C4684" s="410" t="s">
        <v>8119</v>
      </c>
      <c r="D4684" s="410" t="s">
        <v>7732</v>
      </c>
      <c r="E4684" s="410" t="s">
        <v>8120</v>
      </c>
      <c r="F4684" s="410" t="s">
        <v>8121</v>
      </c>
      <c r="G4684" s="416">
        <v>40634</v>
      </c>
      <c r="H4684" s="410" t="s">
        <v>1777</v>
      </c>
      <c r="I4684" s="417">
        <v>387</v>
      </c>
      <c r="J4684" s="417">
        <v>98</v>
      </c>
      <c r="K4684" s="417">
        <v>140</v>
      </c>
      <c r="L4684" s="417">
        <v>30178</v>
      </c>
      <c r="M4684" s="410" t="s">
        <v>115</v>
      </c>
      <c r="N4684" s="410" t="s">
        <v>116</v>
      </c>
      <c r="O4684" s="85"/>
      <c r="P4684" s="85" t="s">
        <v>116</v>
      </c>
      <c r="Q4684" s="85" t="s">
        <v>116</v>
      </c>
      <c r="R4684" s="85" t="s">
        <v>2766</v>
      </c>
      <c r="S4684" s="85" t="s">
        <v>1768</v>
      </c>
    </row>
    <row r="4685" spans="1:19" ht="14.5" customHeight="1">
      <c r="A4685" s="82" t="str">
        <f t="shared" si="73"/>
        <v>D1062</v>
      </c>
      <c r="B4685" s="410" t="s">
        <v>8109</v>
      </c>
      <c r="C4685" s="410" t="s">
        <v>8122</v>
      </c>
      <c r="D4685" s="410" t="s">
        <v>7680</v>
      </c>
      <c r="E4685" s="410" t="s">
        <v>8123</v>
      </c>
      <c r="F4685" s="410" t="s">
        <v>8124</v>
      </c>
      <c r="G4685" s="416">
        <v>45200</v>
      </c>
      <c r="H4685" s="410" t="s">
        <v>606</v>
      </c>
      <c r="I4685" s="417">
        <v>387</v>
      </c>
      <c r="J4685" s="417">
        <v>98</v>
      </c>
      <c r="K4685" s="417">
        <v>142</v>
      </c>
      <c r="L4685" s="417">
        <v>30955</v>
      </c>
      <c r="M4685" s="410" t="s">
        <v>115</v>
      </c>
      <c r="N4685" s="410">
        <v>7</v>
      </c>
      <c r="O4685" s="85"/>
      <c r="P4685" s="85" t="s">
        <v>116</v>
      </c>
      <c r="Q4685" s="85" t="s">
        <v>116</v>
      </c>
      <c r="R4685" s="85" t="s">
        <v>2766</v>
      </c>
      <c r="S4685" s="85" t="s">
        <v>1768</v>
      </c>
    </row>
    <row r="4686" spans="1:19" ht="14.5" customHeight="1">
      <c r="A4686" s="82" t="str">
        <f t="shared" si="73"/>
        <v>D1062</v>
      </c>
      <c r="B4686" s="410" t="s">
        <v>8109</v>
      </c>
      <c r="C4686" s="410" t="s">
        <v>8125</v>
      </c>
      <c r="D4686" s="410" t="s">
        <v>7732</v>
      </c>
      <c r="E4686" s="410" t="s">
        <v>8126</v>
      </c>
      <c r="F4686" s="410" t="s">
        <v>8127</v>
      </c>
      <c r="G4686" s="416">
        <v>40634</v>
      </c>
      <c r="H4686" s="410" t="s">
        <v>1777</v>
      </c>
      <c r="I4686" s="417">
        <v>387</v>
      </c>
      <c r="J4686" s="417">
        <v>98</v>
      </c>
      <c r="K4686" s="417">
        <v>140</v>
      </c>
      <c r="L4686" s="417">
        <v>30178</v>
      </c>
      <c r="M4686" s="410" t="s">
        <v>115</v>
      </c>
      <c r="N4686" s="410" t="s">
        <v>116</v>
      </c>
      <c r="O4686" s="85"/>
      <c r="P4686" s="85" t="s">
        <v>116</v>
      </c>
      <c r="Q4686" s="85" t="s">
        <v>116</v>
      </c>
      <c r="R4686" s="85" t="s">
        <v>2766</v>
      </c>
      <c r="S4686" s="85" t="s">
        <v>1768</v>
      </c>
    </row>
    <row r="4687" spans="1:19" ht="14.5" customHeight="1">
      <c r="A4687" s="103" t="str">
        <f t="shared" si="73"/>
        <v>D1062</v>
      </c>
      <c r="B4687" s="414" t="s">
        <v>8109</v>
      </c>
      <c r="C4687" s="414" t="s">
        <v>8110</v>
      </c>
      <c r="D4687" s="414" t="s">
        <v>7680</v>
      </c>
      <c r="E4687" s="414" t="s">
        <v>8111</v>
      </c>
      <c r="F4687" s="414" t="s">
        <v>8112</v>
      </c>
      <c r="G4687" s="418">
        <v>45200</v>
      </c>
      <c r="H4687" s="414" t="s">
        <v>606</v>
      </c>
      <c r="I4687" s="419">
        <v>140</v>
      </c>
      <c r="J4687" s="419">
        <v>387</v>
      </c>
      <c r="K4687" s="419">
        <v>98</v>
      </c>
      <c r="L4687" s="419">
        <v>30067</v>
      </c>
      <c r="M4687" s="414" t="s">
        <v>115</v>
      </c>
      <c r="N4687" s="414" t="s">
        <v>116</v>
      </c>
      <c r="O4687" s="103"/>
      <c r="P4687" s="103" t="s">
        <v>116</v>
      </c>
      <c r="Q4687" s="103" t="s">
        <v>116</v>
      </c>
      <c r="R4687" s="103" t="s">
        <v>2766</v>
      </c>
      <c r="S4687" s="103" t="s">
        <v>1768</v>
      </c>
    </row>
    <row r="4688" spans="1:19" ht="14.5" customHeight="1">
      <c r="A4688" s="103" t="str">
        <f t="shared" si="73"/>
        <v>D1062</v>
      </c>
      <c r="B4688" s="414" t="s">
        <v>8109</v>
      </c>
      <c r="C4688" s="414" t="s">
        <v>8113</v>
      </c>
      <c r="D4688" s="414" t="s">
        <v>7680</v>
      </c>
      <c r="E4688" s="414" t="s">
        <v>8114</v>
      </c>
      <c r="F4688" s="414" t="s">
        <v>8115</v>
      </c>
      <c r="G4688" s="418">
        <v>45200</v>
      </c>
      <c r="H4688" s="414" t="s">
        <v>606</v>
      </c>
      <c r="I4688" s="419">
        <v>140</v>
      </c>
      <c r="J4688" s="419">
        <v>387</v>
      </c>
      <c r="K4688" s="419">
        <v>98</v>
      </c>
      <c r="L4688" s="419">
        <v>30955</v>
      </c>
      <c r="M4688" s="414" t="s">
        <v>115</v>
      </c>
      <c r="N4688" s="414" t="s">
        <v>116</v>
      </c>
      <c r="O4688" s="103"/>
      <c r="P4688" s="103" t="s">
        <v>116</v>
      </c>
      <c r="Q4688" s="103" t="s">
        <v>116</v>
      </c>
      <c r="R4688" s="103" t="s">
        <v>2766</v>
      </c>
      <c r="S4688" s="103" t="s">
        <v>1768</v>
      </c>
    </row>
    <row r="4689" spans="1:19" ht="14.5" customHeight="1">
      <c r="A4689" s="103" t="str">
        <f t="shared" si="73"/>
        <v>D1062</v>
      </c>
      <c r="B4689" s="414" t="s">
        <v>8109</v>
      </c>
      <c r="C4689" s="414" t="s">
        <v>8116</v>
      </c>
      <c r="D4689" s="414" t="s">
        <v>7680</v>
      </c>
      <c r="E4689" s="414" t="s">
        <v>8117</v>
      </c>
      <c r="F4689" s="414" t="s">
        <v>8118</v>
      </c>
      <c r="G4689" s="418">
        <v>45200</v>
      </c>
      <c r="H4689" s="414" t="s">
        <v>606</v>
      </c>
      <c r="I4689" s="419">
        <v>140</v>
      </c>
      <c r="J4689" s="419">
        <v>387</v>
      </c>
      <c r="K4689" s="419">
        <v>98</v>
      </c>
      <c r="L4689" s="419">
        <v>30955</v>
      </c>
      <c r="M4689" s="414" t="s">
        <v>115</v>
      </c>
      <c r="N4689" s="414">
        <v>7</v>
      </c>
      <c r="O4689" s="103"/>
      <c r="P4689" s="103" t="s">
        <v>116</v>
      </c>
      <c r="Q4689" s="103" t="s">
        <v>116</v>
      </c>
      <c r="R4689" s="103" t="s">
        <v>2766</v>
      </c>
      <c r="S4689" s="103" t="s">
        <v>1768</v>
      </c>
    </row>
    <row r="4690" spans="1:19" ht="14.5" customHeight="1">
      <c r="A4690" s="103" t="str">
        <f t="shared" si="73"/>
        <v>D1062</v>
      </c>
      <c r="B4690" s="414" t="s">
        <v>8109</v>
      </c>
      <c r="C4690" s="414" t="s">
        <v>8119</v>
      </c>
      <c r="D4690" s="414" t="s">
        <v>7732</v>
      </c>
      <c r="E4690" s="414" t="s">
        <v>8120</v>
      </c>
      <c r="F4690" s="414" t="s">
        <v>8121</v>
      </c>
      <c r="G4690" s="418">
        <v>40634</v>
      </c>
      <c r="H4690" s="414" t="s">
        <v>1777</v>
      </c>
      <c r="I4690" s="419">
        <v>140</v>
      </c>
      <c r="J4690" s="419">
        <v>387</v>
      </c>
      <c r="K4690" s="419">
        <v>98</v>
      </c>
      <c r="L4690" s="419">
        <v>30178</v>
      </c>
      <c r="M4690" s="414" t="s">
        <v>115</v>
      </c>
      <c r="N4690" s="414" t="s">
        <v>116</v>
      </c>
      <c r="O4690" s="103"/>
      <c r="P4690" s="103" t="s">
        <v>116</v>
      </c>
      <c r="Q4690" s="103" t="s">
        <v>116</v>
      </c>
      <c r="R4690" s="103" t="s">
        <v>2766</v>
      </c>
      <c r="S4690" s="103" t="s">
        <v>1768</v>
      </c>
    </row>
    <row r="4691" spans="1:19" ht="14.5" customHeight="1">
      <c r="A4691" s="103" t="str">
        <f t="shared" si="73"/>
        <v>D1062</v>
      </c>
      <c r="B4691" s="414" t="s">
        <v>8109</v>
      </c>
      <c r="C4691" s="414" t="s">
        <v>8122</v>
      </c>
      <c r="D4691" s="414" t="s">
        <v>7680</v>
      </c>
      <c r="E4691" s="414" t="s">
        <v>8123</v>
      </c>
      <c r="F4691" s="414" t="s">
        <v>8124</v>
      </c>
      <c r="G4691" s="418">
        <v>45200</v>
      </c>
      <c r="H4691" s="414" t="s">
        <v>606</v>
      </c>
      <c r="I4691" s="419">
        <v>142</v>
      </c>
      <c r="J4691" s="419">
        <v>387</v>
      </c>
      <c r="K4691" s="419">
        <v>98</v>
      </c>
      <c r="L4691" s="419">
        <v>30955</v>
      </c>
      <c r="M4691" s="414" t="s">
        <v>115</v>
      </c>
      <c r="N4691" s="414">
        <v>7</v>
      </c>
      <c r="O4691" s="103"/>
      <c r="P4691" s="103" t="s">
        <v>116</v>
      </c>
      <c r="Q4691" s="103" t="s">
        <v>116</v>
      </c>
      <c r="R4691" s="103" t="s">
        <v>2766</v>
      </c>
      <c r="S4691" s="103" t="s">
        <v>1768</v>
      </c>
    </row>
    <row r="4692" spans="1:19" ht="14.5" customHeight="1">
      <c r="A4692" s="103" t="str">
        <f t="shared" si="73"/>
        <v>D1062</v>
      </c>
      <c r="B4692" s="414" t="s">
        <v>8109</v>
      </c>
      <c r="C4692" s="414" t="s">
        <v>8125</v>
      </c>
      <c r="D4692" s="414" t="s">
        <v>7732</v>
      </c>
      <c r="E4692" s="414" t="s">
        <v>8126</v>
      </c>
      <c r="F4692" s="414" t="s">
        <v>8127</v>
      </c>
      <c r="G4692" s="418">
        <v>40634</v>
      </c>
      <c r="H4692" s="414" t="s">
        <v>1777</v>
      </c>
      <c r="I4692" s="419">
        <v>140</v>
      </c>
      <c r="J4692" s="419">
        <v>387</v>
      </c>
      <c r="K4692" s="419">
        <v>98</v>
      </c>
      <c r="L4692" s="419">
        <v>30178</v>
      </c>
      <c r="M4692" s="414" t="s">
        <v>115</v>
      </c>
      <c r="N4692" s="414" t="s">
        <v>116</v>
      </c>
      <c r="O4692" s="103"/>
      <c r="P4692" s="103" t="s">
        <v>116</v>
      </c>
      <c r="Q4692" s="103" t="s">
        <v>116</v>
      </c>
      <c r="R4692" s="103" t="s">
        <v>2766</v>
      </c>
      <c r="S4692" s="103" t="s">
        <v>1768</v>
      </c>
    </row>
    <row r="4693" spans="1:19" ht="14.5" customHeight="1">
      <c r="A4693" s="82" t="str">
        <f t="shared" si="73"/>
        <v>D1063</v>
      </c>
      <c r="B4693" s="410" t="s">
        <v>8128</v>
      </c>
      <c r="C4693" s="410" t="s">
        <v>8129</v>
      </c>
      <c r="D4693" s="410" t="s">
        <v>7680</v>
      </c>
      <c r="E4693" s="410" t="s">
        <v>8130</v>
      </c>
      <c r="F4693" s="410" t="s">
        <v>8131</v>
      </c>
      <c r="G4693" s="416">
        <v>47786</v>
      </c>
      <c r="H4693" s="410" t="s">
        <v>606</v>
      </c>
      <c r="I4693" s="417">
        <v>360</v>
      </c>
      <c r="J4693" s="417">
        <v>98</v>
      </c>
      <c r="K4693" s="417">
        <v>142</v>
      </c>
      <c r="L4693" s="417">
        <v>34064</v>
      </c>
      <c r="M4693" s="410" t="s">
        <v>115</v>
      </c>
      <c r="N4693" s="410">
        <v>7</v>
      </c>
      <c r="O4693" s="85"/>
      <c r="P4693" s="85" t="s">
        <v>116</v>
      </c>
      <c r="Q4693" s="85" t="s">
        <v>116</v>
      </c>
      <c r="R4693" s="85" t="s">
        <v>2766</v>
      </c>
      <c r="S4693" s="85" t="s">
        <v>1768</v>
      </c>
    </row>
    <row r="4694" spans="1:19" ht="14.5" customHeight="1">
      <c r="A4694" s="82" t="str">
        <f t="shared" si="73"/>
        <v>D1063</v>
      </c>
      <c r="B4694" s="410" t="s">
        <v>8128</v>
      </c>
      <c r="C4694" s="410" t="s">
        <v>8132</v>
      </c>
      <c r="D4694" s="410" t="s">
        <v>7680</v>
      </c>
      <c r="E4694" s="410" t="s">
        <v>8133</v>
      </c>
      <c r="F4694" s="410" t="s">
        <v>8134</v>
      </c>
      <c r="G4694" s="416">
        <v>47786</v>
      </c>
      <c r="H4694" s="410" t="s">
        <v>606</v>
      </c>
      <c r="I4694" s="417">
        <v>360</v>
      </c>
      <c r="J4694" s="417">
        <v>98</v>
      </c>
      <c r="K4694" s="417">
        <v>142</v>
      </c>
      <c r="L4694" s="417">
        <v>40000</v>
      </c>
      <c r="M4694" s="410" t="s">
        <v>115</v>
      </c>
      <c r="N4694" s="410">
        <v>7</v>
      </c>
      <c r="O4694" s="85"/>
      <c r="P4694" s="85" t="s">
        <v>116</v>
      </c>
      <c r="Q4694" s="85" t="s">
        <v>116</v>
      </c>
      <c r="R4694" s="85" t="s">
        <v>2766</v>
      </c>
      <c r="S4694" s="85" t="s">
        <v>1768</v>
      </c>
    </row>
    <row r="4695" spans="1:19" ht="14.5" customHeight="1">
      <c r="A4695" s="82" t="str">
        <f t="shared" si="73"/>
        <v>D1063</v>
      </c>
      <c r="B4695" s="410" t="s">
        <v>8128</v>
      </c>
      <c r="C4695" s="410" t="s">
        <v>8135</v>
      </c>
      <c r="D4695" s="410" t="s">
        <v>7680</v>
      </c>
      <c r="E4695" s="410" t="s">
        <v>8136</v>
      </c>
      <c r="F4695" s="410" t="s">
        <v>8137</v>
      </c>
      <c r="G4695" s="416">
        <v>47786</v>
      </c>
      <c r="H4695" s="410" t="s">
        <v>606</v>
      </c>
      <c r="I4695" s="417">
        <v>360</v>
      </c>
      <c r="J4695" s="417">
        <v>98</v>
      </c>
      <c r="K4695" s="417">
        <v>142</v>
      </c>
      <c r="L4695" s="417">
        <v>34400</v>
      </c>
      <c r="M4695" s="410" t="s">
        <v>115</v>
      </c>
      <c r="N4695" s="410">
        <v>7</v>
      </c>
      <c r="O4695" s="85"/>
      <c r="P4695" s="85" t="s">
        <v>116</v>
      </c>
      <c r="Q4695" s="85" t="s">
        <v>116</v>
      </c>
      <c r="R4695" s="85" t="s">
        <v>2766</v>
      </c>
      <c r="S4695" s="85" t="s">
        <v>1768</v>
      </c>
    </row>
    <row r="4696" spans="1:19" ht="14.5" customHeight="1">
      <c r="A4696" s="103" t="str">
        <f t="shared" si="73"/>
        <v>D1063</v>
      </c>
      <c r="B4696" s="414" t="s">
        <v>8128</v>
      </c>
      <c r="C4696" s="414" t="s">
        <v>8129</v>
      </c>
      <c r="D4696" s="414" t="s">
        <v>7680</v>
      </c>
      <c r="E4696" s="414" t="s">
        <v>8130</v>
      </c>
      <c r="F4696" s="414" t="s">
        <v>8131</v>
      </c>
      <c r="G4696" s="418">
        <v>47786</v>
      </c>
      <c r="H4696" s="414" t="s">
        <v>606</v>
      </c>
      <c r="I4696" s="419">
        <v>142</v>
      </c>
      <c r="J4696" s="419">
        <v>360</v>
      </c>
      <c r="K4696" s="419">
        <v>98</v>
      </c>
      <c r="L4696" s="419">
        <v>34064</v>
      </c>
      <c r="M4696" s="414" t="s">
        <v>115</v>
      </c>
      <c r="N4696" s="414">
        <v>7</v>
      </c>
      <c r="O4696" s="103"/>
      <c r="P4696" s="103" t="s">
        <v>116</v>
      </c>
      <c r="Q4696" s="103" t="s">
        <v>116</v>
      </c>
      <c r="R4696" s="103" t="s">
        <v>2766</v>
      </c>
      <c r="S4696" s="103" t="s">
        <v>1768</v>
      </c>
    </row>
    <row r="4697" spans="1:19" ht="14.5" customHeight="1">
      <c r="A4697" s="103" t="str">
        <f t="shared" si="73"/>
        <v>D1063</v>
      </c>
      <c r="B4697" s="414" t="s">
        <v>8128</v>
      </c>
      <c r="C4697" s="414" t="s">
        <v>8132</v>
      </c>
      <c r="D4697" s="414" t="s">
        <v>7680</v>
      </c>
      <c r="E4697" s="414" t="s">
        <v>8133</v>
      </c>
      <c r="F4697" s="414" t="s">
        <v>8134</v>
      </c>
      <c r="G4697" s="418">
        <v>47786</v>
      </c>
      <c r="H4697" s="414" t="s">
        <v>606</v>
      </c>
      <c r="I4697" s="419">
        <v>142</v>
      </c>
      <c r="J4697" s="419">
        <v>360</v>
      </c>
      <c r="K4697" s="419">
        <v>98</v>
      </c>
      <c r="L4697" s="419">
        <v>40000</v>
      </c>
      <c r="M4697" s="414" t="s">
        <v>115</v>
      </c>
      <c r="N4697" s="414">
        <v>7</v>
      </c>
      <c r="O4697" s="103"/>
      <c r="P4697" s="103" t="s">
        <v>116</v>
      </c>
      <c r="Q4697" s="103" t="s">
        <v>116</v>
      </c>
      <c r="R4697" s="103" t="s">
        <v>2766</v>
      </c>
      <c r="S4697" s="103" t="s">
        <v>1768</v>
      </c>
    </row>
    <row r="4698" spans="1:19" ht="14.5" customHeight="1">
      <c r="A4698" s="103" t="str">
        <f t="shared" si="73"/>
        <v>D1063</v>
      </c>
      <c r="B4698" s="414" t="s">
        <v>8128</v>
      </c>
      <c r="C4698" s="414" t="s">
        <v>8135</v>
      </c>
      <c r="D4698" s="414" t="s">
        <v>7680</v>
      </c>
      <c r="E4698" s="414" t="s">
        <v>8136</v>
      </c>
      <c r="F4698" s="414" t="s">
        <v>8137</v>
      </c>
      <c r="G4698" s="418">
        <v>47786</v>
      </c>
      <c r="H4698" s="414" t="s">
        <v>606</v>
      </c>
      <c r="I4698" s="419">
        <v>142</v>
      </c>
      <c r="J4698" s="419">
        <v>360</v>
      </c>
      <c r="K4698" s="419">
        <v>98</v>
      </c>
      <c r="L4698" s="419">
        <v>34400</v>
      </c>
      <c r="M4698" s="414" t="s">
        <v>115</v>
      </c>
      <c r="N4698" s="414">
        <v>7</v>
      </c>
      <c r="O4698" s="103"/>
      <c r="P4698" s="103" t="s">
        <v>116</v>
      </c>
      <c r="Q4698" s="103" t="s">
        <v>116</v>
      </c>
      <c r="R4698" s="103" t="s">
        <v>2766</v>
      </c>
      <c r="S4698" s="103" t="s">
        <v>1768</v>
      </c>
    </row>
    <row r="4699" spans="1:19" ht="14.5" customHeight="1">
      <c r="A4699" s="82" t="str">
        <f t="shared" si="73"/>
        <v>D1063</v>
      </c>
      <c r="B4699" s="410" t="s">
        <v>8138</v>
      </c>
      <c r="C4699" s="410" t="s">
        <v>8139</v>
      </c>
      <c r="D4699" s="410" t="s">
        <v>7732</v>
      </c>
      <c r="E4699" s="410" t="s">
        <v>8140</v>
      </c>
      <c r="F4699" s="410" t="s">
        <v>8141</v>
      </c>
      <c r="G4699" s="416">
        <v>40634</v>
      </c>
      <c r="H4699" s="410" t="s">
        <v>1777</v>
      </c>
      <c r="I4699" s="417">
        <v>0</v>
      </c>
      <c r="J4699" s="417">
        <v>0</v>
      </c>
      <c r="K4699" s="417">
        <v>0</v>
      </c>
      <c r="L4699" s="417">
        <v>0</v>
      </c>
      <c r="M4699" s="410" t="s">
        <v>115</v>
      </c>
      <c r="N4699" s="410">
        <v>7</v>
      </c>
      <c r="O4699" s="85"/>
      <c r="P4699" s="85" t="s">
        <v>116</v>
      </c>
      <c r="Q4699" s="85" t="s">
        <v>116</v>
      </c>
      <c r="R4699" s="85" t="s">
        <v>2766</v>
      </c>
      <c r="S4699" s="85" t="s">
        <v>1768</v>
      </c>
    </row>
    <row r="4700" spans="1:19" ht="14.5" customHeight="1">
      <c r="A4700" s="103" t="str">
        <f t="shared" si="73"/>
        <v>D1063</v>
      </c>
      <c r="B4700" s="414" t="s">
        <v>8138</v>
      </c>
      <c r="C4700" s="414" t="s">
        <v>8139</v>
      </c>
      <c r="D4700" s="414" t="s">
        <v>7732</v>
      </c>
      <c r="E4700" s="414" t="s">
        <v>8140</v>
      </c>
      <c r="F4700" s="414" t="s">
        <v>8141</v>
      </c>
      <c r="G4700" s="418">
        <v>40634</v>
      </c>
      <c r="H4700" s="414" t="s">
        <v>1777</v>
      </c>
      <c r="I4700" s="419">
        <v>0</v>
      </c>
      <c r="J4700" s="419">
        <v>0</v>
      </c>
      <c r="K4700" s="419">
        <v>0</v>
      </c>
      <c r="L4700" s="419">
        <v>0</v>
      </c>
      <c r="M4700" s="414" t="s">
        <v>115</v>
      </c>
      <c r="N4700" s="414">
        <v>7</v>
      </c>
      <c r="O4700" s="103"/>
      <c r="P4700" s="103" t="s">
        <v>116</v>
      </c>
      <c r="Q4700" s="103" t="s">
        <v>116</v>
      </c>
      <c r="R4700" s="103" t="s">
        <v>2766</v>
      </c>
      <c r="S4700" s="103" t="s">
        <v>1768</v>
      </c>
    </row>
    <row r="4701" spans="1:19" ht="14.5" customHeight="1">
      <c r="A4701" s="82" t="str">
        <f t="shared" si="73"/>
        <v>D1064</v>
      </c>
      <c r="B4701" s="410" t="s">
        <v>8142</v>
      </c>
      <c r="C4701" s="410" t="s">
        <v>8143</v>
      </c>
      <c r="D4701" s="410" t="s">
        <v>7676</v>
      </c>
      <c r="E4701" s="410" t="s">
        <v>8144</v>
      </c>
      <c r="F4701" s="410" t="s">
        <v>8145</v>
      </c>
      <c r="G4701" s="416">
        <v>44531</v>
      </c>
      <c r="H4701" s="410" t="s">
        <v>606</v>
      </c>
      <c r="I4701" s="417">
        <v>329</v>
      </c>
      <c r="J4701" s="417">
        <v>98</v>
      </c>
      <c r="K4701" s="417">
        <v>108</v>
      </c>
      <c r="L4701" s="417">
        <v>33600</v>
      </c>
      <c r="M4701" s="410" t="s">
        <v>115</v>
      </c>
      <c r="N4701" s="410" t="s">
        <v>116</v>
      </c>
      <c r="O4701" s="85"/>
      <c r="P4701" s="85" t="s">
        <v>116</v>
      </c>
      <c r="Q4701" s="85" t="s">
        <v>116</v>
      </c>
      <c r="R4701" s="85" t="s">
        <v>2766</v>
      </c>
      <c r="S4701" s="85" t="s">
        <v>1768</v>
      </c>
    </row>
    <row r="4702" spans="1:19" ht="14.5" customHeight="1">
      <c r="A4702" s="103" t="str">
        <f t="shared" si="73"/>
        <v>D1064</v>
      </c>
      <c r="B4702" s="414" t="s">
        <v>8142</v>
      </c>
      <c r="C4702" s="414" t="s">
        <v>8143</v>
      </c>
      <c r="D4702" s="414" t="s">
        <v>7676</v>
      </c>
      <c r="E4702" s="414" t="s">
        <v>8144</v>
      </c>
      <c r="F4702" s="414" t="s">
        <v>8145</v>
      </c>
      <c r="G4702" s="418">
        <v>44531</v>
      </c>
      <c r="H4702" s="414" t="s">
        <v>606</v>
      </c>
      <c r="I4702" s="419">
        <v>108</v>
      </c>
      <c r="J4702" s="419">
        <v>329</v>
      </c>
      <c r="K4702" s="419">
        <v>98</v>
      </c>
      <c r="L4702" s="419">
        <v>33600</v>
      </c>
      <c r="M4702" s="414" t="s">
        <v>115</v>
      </c>
      <c r="N4702" s="414" t="s">
        <v>116</v>
      </c>
      <c r="O4702" s="103"/>
      <c r="P4702" s="103" t="s">
        <v>116</v>
      </c>
      <c r="Q4702" s="103" t="s">
        <v>116</v>
      </c>
      <c r="R4702" s="103" t="s">
        <v>2766</v>
      </c>
      <c r="S4702" s="103" t="s">
        <v>1768</v>
      </c>
    </row>
    <row r="4703" spans="1:19" ht="14.5" customHeight="1">
      <c r="A4703" s="82" t="str">
        <f t="shared" si="73"/>
        <v>D1073</v>
      </c>
      <c r="B4703" s="410" t="s">
        <v>8146</v>
      </c>
      <c r="C4703" s="410" t="s">
        <v>8147</v>
      </c>
      <c r="D4703" s="410" t="s">
        <v>7680</v>
      </c>
      <c r="E4703" s="410" t="s">
        <v>8148</v>
      </c>
      <c r="F4703" s="410" t="s">
        <v>8149</v>
      </c>
      <c r="G4703" s="416">
        <v>45200</v>
      </c>
      <c r="H4703" s="410" t="s">
        <v>606</v>
      </c>
      <c r="I4703" s="417">
        <v>316</v>
      </c>
      <c r="J4703" s="417">
        <v>96</v>
      </c>
      <c r="K4703" s="417">
        <v>136</v>
      </c>
      <c r="L4703" s="417">
        <v>30224</v>
      </c>
      <c r="M4703" s="410" t="s">
        <v>115</v>
      </c>
      <c r="N4703" s="410" t="s">
        <v>116</v>
      </c>
      <c r="O4703" s="85"/>
      <c r="P4703" s="85" t="s">
        <v>116</v>
      </c>
      <c r="Q4703" s="85" t="s">
        <v>116</v>
      </c>
      <c r="R4703" s="85" t="s">
        <v>2766</v>
      </c>
      <c r="S4703" s="85" t="s">
        <v>1768</v>
      </c>
    </row>
    <row r="4704" spans="1:19" ht="14.5" customHeight="1">
      <c r="A4704" s="82" t="str">
        <f t="shared" si="73"/>
        <v>D1073</v>
      </c>
      <c r="B4704" s="410" t="s">
        <v>8146</v>
      </c>
      <c r="C4704" s="410" t="s">
        <v>8150</v>
      </c>
      <c r="D4704" s="410" t="s">
        <v>7680</v>
      </c>
      <c r="E4704" s="410" t="s">
        <v>8151</v>
      </c>
      <c r="F4704" s="410" t="s">
        <v>8152</v>
      </c>
      <c r="G4704" s="416">
        <v>45200</v>
      </c>
      <c r="H4704" s="410" t="s">
        <v>606</v>
      </c>
      <c r="I4704" s="417">
        <v>317</v>
      </c>
      <c r="J4704" s="417">
        <v>98</v>
      </c>
      <c r="K4704" s="417">
        <v>140</v>
      </c>
      <c r="L4704" s="417">
        <v>30000</v>
      </c>
      <c r="M4704" s="410" t="s">
        <v>115</v>
      </c>
      <c r="N4704" s="410" t="s">
        <v>116</v>
      </c>
      <c r="O4704" s="85"/>
      <c r="P4704" s="85" t="s">
        <v>116</v>
      </c>
      <c r="Q4704" s="85" t="s">
        <v>116</v>
      </c>
      <c r="R4704" s="85" t="s">
        <v>2766</v>
      </c>
      <c r="S4704" s="85" t="s">
        <v>1768</v>
      </c>
    </row>
    <row r="4705" spans="1:19" ht="14.5" customHeight="1">
      <c r="A4705" s="82" t="str">
        <f t="shared" si="73"/>
        <v>D1073</v>
      </c>
      <c r="B4705" s="410" t="s">
        <v>8146</v>
      </c>
      <c r="C4705" s="410" t="s">
        <v>8153</v>
      </c>
      <c r="D4705" s="410" t="s">
        <v>7680</v>
      </c>
      <c r="E4705" s="410" t="s">
        <v>8154</v>
      </c>
      <c r="F4705" s="410" t="s">
        <v>8155</v>
      </c>
      <c r="G4705" s="416">
        <v>45200</v>
      </c>
      <c r="H4705" s="410" t="s">
        <v>606</v>
      </c>
      <c r="I4705" s="417">
        <v>317</v>
      </c>
      <c r="J4705" s="417">
        <v>98</v>
      </c>
      <c r="K4705" s="417">
        <v>142</v>
      </c>
      <c r="L4705" s="417">
        <v>31904</v>
      </c>
      <c r="M4705" s="410" t="s">
        <v>115</v>
      </c>
      <c r="N4705" s="410">
        <v>7</v>
      </c>
      <c r="O4705" s="85"/>
      <c r="P4705" s="85" t="s">
        <v>116</v>
      </c>
      <c r="Q4705" s="85" t="s">
        <v>116</v>
      </c>
      <c r="R4705" s="85" t="s">
        <v>2766</v>
      </c>
      <c r="S4705" s="85" t="s">
        <v>1768</v>
      </c>
    </row>
    <row r="4706" spans="1:19" ht="14.5" customHeight="1">
      <c r="A4706" s="82" t="str">
        <f t="shared" si="73"/>
        <v>D1073</v>
      </c>
      <c r="B4706" s="410" t="s">
        <v>8146</v>
      </c>
      <c r="C4706" s="410" t="s">
        <v>8156</v>
      </c>
      <c r="D4706" s="410" t="s">
        <v>7680</v>
      </c>
      <c r="E4706" s="410" t="s">
        <v>8157</v>
      </c>
      <c r="F4706" s="410" t="s">
        <v>8158</v>
      </c>
      <c r="G4706" s="416">
        <v>45200</v>
      </c>
      <c r="H4706" s="410" t="s">
        <v>606</v>
      </c>
      <c r="I4706" s="417">
        <v>317</v>
      </c>
      <c r="J4706" s="417">
        <v>98</v>
      </c>
      <c r="K4706" s="417">
        <v>145</v>
      </c>
      <c r="L4706" s="417">
        <v>30224</v>
      </c>
      <c r="M4706" s="410" t="s">
        <v>115</v>
      </c>
      <c r="N4706" s="410">
        <v>7</v>
      </c>
      <c r="O4706" s="85"/>
      <c r="P4706" s="85" t="s">
        <v>116</v>
      </c>
      <c r="Q4706" s="85" t="s">
        <v>116</v>
      </c>
      <c r="R4706" s="85" t="s">
        <v>2766</v>
      </c>
      <c r="S4706" s="85" t="s">
        <v>1768</v>
      </c>
    </row>
    <row r="4707" spans="1:19" ht="14.5" customHeight="1">
      <c r="A4707" s="103" t="str">
        <f t="shared" si="73"/>
        <v>D1073</v>
      </c>
      <c r="B4707" s="414" t="s">
        <v>8146</v>
      </c>
      <c r="C4707" s="414" t="s">
        <v>8147</v>
      </c>
      <c r="D4707" s="414" t="s">
        <v>7680</v>
      </c>
      <c r="E4707" s="414" t="s">
        <v>8148</v>
      </c>
      <c r="F4707" s="414" t="s">
        <v>8149</v>
      </c>
      <c r="G4707" s="418">
        <v>45200</v>
      </c>
      <c r="H4707" s="414" t="s">
        <v>606</v>
      </c>
      <c r="I4707" s="419">
        <v>136</v>
      </c>
      <c r="J4707" s="419">
        <v>316</v>
      </c>
      <c r="K4707" s="419">
        <v>96</v>
      </c>
      <c r="L4707" s="419">
        <v>30224</v>
      </c>
      <c r="M4707" s="414" t="s">
        <v>115</v>
      </c>
      <c r="N4707" s="414" t="s">
        <v>116</v>
      </c>
      <c r="O4707" s="103"/>
      <c r="P4707" s="103" t="s">
        <v>116</v>
      </c>
      <c r="Q4707" s="103" t="s">
        <v>116</v>
      </c>
      <c r="R4707" s="103" t="s">
        <v>2766</v>
      </c>
      <c r="S4707" s="103" t="s">
        <v>1768</v>
      </c>
    </row>
    <row r="4708" spans="1:19" ht="14.5" customHeight="1">
      <c r="A4708" s="103" t="str">
        <f t="shared" si="73"/>
        <v>D1073</v>
      </c>
      <c r="B4708" s="414" t="s">
        <v>8146</v>
      </c>
      <c r="C4708" s="414" t="s">
        <v>8150</v>
      </c>
      <c r="D4708" s="414" t="s">
        <v>7680</v>
      </c>
      <c r="E4708" s="414" t="s">
        <v>8151</v>
      </c>
      <c r="F4708" s="414" t="s">
        <v>8152</v>
      </c>
      <c r="G4708" s="418">
        <v>45200</v>
      </c>
      <c r="H4708" s="414" t="s">
        <v>606</v>
      </c>
      <c r="I4708" s="419">
        <v>140</v>
      </c>
      <c r="J4708" s="419">
        <v>317</v>
      </c>
      <c r="K4708" s="419">
        <v>98</v>
      </c>
      <c r="L4708" s="419">
        <v>30000</v>
      </c>
      <c r="M4708" s="414" t="s">
        <v>115</v>
      </c>
      <c r="N4708" s="414" t="s">
        <v>116</v>
      </c>
      <c r="O4708" s="103"/>
      <c r="P4708" s="103" t="s">
        <v>116</v>
      </c>
      <c r="Q4708" s="103" t="s">
        <v>116</v>
      </c>
      <c r="R4708" s="103" t="s">
        <v>2766</v>
      </c>
      <c r="S4708" s="103" t="s">
        <v>1768</v>
      </c>
    </row>
    <row r="4709" spans="1:19" ht="14.5" customHeight="1">
      <c r="A4709" s="103" t="str">
        <f t="shared" si="73"/>
        <v>D1073</v>
      </c>
      <c r="B4709" s="414" t="s">
        <v>8146</v>
      </c>
      <c r="C4709" s="414" t="s">
        <v>8153</v>
      </c>
      <c r="D4709" s="414" t="s">
        <v>7680</v>
      </c>
      <c r="E4709" s="414" t="s">
        <v>8154</v>
      </c>
      <c r="F4709" s="414" t="s">
        <v>8155</v>
      </c>
      <c r="G4709" s="418">
        <v>45200</v>
      </c>
      <c r="H4709" s="414" t="s">
        <v>606</v>
      </c>
      <c r="I4709" s="419">
        <v>142</v>
      </c>
      <c r="J4709" s="419">
        <v>317</v>
      </c>
      <c r="K4709" s="419">
        <v>98</v>
      </c>
      <c r="L4709" s="419">
        <v>31904</v>
      </c>
      <c r="M4709" s="414" t="s">
        <v>115</v>
      </c>
      <c r="N4709" s="414">
        <v>7</v>
      </c>
      <c r="O4709" s="103"/>
      <c r="P4709" s="103" t="s">
        <v>116</v>
      </c>
      <c r="Q4709" s="103" t="s">
        <v>116</v>
      </c>
      <c r="R4709" s="103" t="s">
        <v>2766</v>
      </c>
      <c r="S4709" s="103" t="s">
        <v>1768</v>
      </c>
    </row>
    <row r="4710" spans="1:19" ht="14.5" customHeight="1">
      <c r="A4710" s="103" t="str">
        <f t="shared" si="73"/>
        <v>D1073</v>
      </c>
      <c r="B4710" s="414" t="s">
        <v>8146</v>
      </c>
      <c r="C4710" s="414" t="s">
        <v>8156</v>
      </c>
      <c r="D4710" s="414" t="s">
        <v>7680</v>
      </c>
      <c r="E4710" s="414" t="s">
        <v>8157</v>
      </c>
      <c r="F4710" s="414" t="s">
        <v>8158</v>
      </c>
      <c r="G4710" s="418">
        <v>45200</v>
      </c>
      <c r="H4710" s="414" t="s">
        <v>606</v>
      </c>
      <c r="I4710" s="419">
        <v>145</v>
      </c>
      <c r="J4710" s="419">
        <v>317</v>
      </c>
      <c r="K4710" s="419">
        <v>98</v>
      </c>
      <c r="L4710" s="419">
        <v>30224</v>
      </c>
      <c r="M4710" s="414" t="s">
        <v>115</v>
      </c>
      <c r="N4710" s="414">
        <v>7</v>
      </c>
      <c r="O4710" s="103"/>
      <c r="P4710" s="103" t="s">
        <v>116</v>
      </c>
      <c r="Q4710" s="103" t="s">
        <v>116</v>
      </c>
      <c r="R4710" s="103" t="s">
        <v>2766</v>
      </c>
      <c r="S4710" s="103" t="s">
        <v>1768</v>
      </c>
    </row>
    <row r="4711" spans="1:19" ht="14.5" customHeight="1">
      <c r="A4711" s="82" t="str">
        <f t="shared" si="73"/>
        <v>D1125</v>
      </c>
      <c r="B4711" s="410" t="s">
        <v>8159</v>
      </c>
      <c r="C4711" s="410" t="s">
        <v>8160</v>
      </c>
      <c r="D4711" s="410" t="s">
        <v>7862</v>
      </c>
      <c r="E4711" s="410" t="s">
        <v>8161</v>
      </c>
      <c r="F4711" s="410" t="s">
        <v>8162</v>
      </c>
      <c r="G4711" s="416">
        <v>40026</v>
      </c>
      <c r="H4711" s="410" t="s">
        <v>1777</v>
      </c>
      <c r="I4711" s="417">
        <v>180</v>
      </c>
      <c r="J4711" s="417">
        <v>85</v>
      </c>
      <c r="K4711" s="417">
        <v>76</v>
      </c>
      <c r="L4711" s="417">
        <v>7098</v>
      </c>
      <c r="M4711" s="410" t="s">
        <v>115</v>
      </c>
      <c r="N4711" s="410">
        <v>7</v>
      </c>
      <c r="O4711" s="85" t="s">
        <v>116</v>
      </c>
      <c r="P4711" s="85" t="s">
        <v>116</v>
      </c>
      <c r="Q4711" s="85" t="s">
        <v>116</v>
      </c>
      <c r="R4711" s="85" t="s">
        <v>2766</v>
      </c>
      <c r="S4711" s="85" t="s">
        <v>1768</v>
      </c>
    </row>
    <row r="4712" spans="1:19" ht="14.5" customHeight="1">
      <c r="A4712" s="82" t="str">
        <f t="shared" si="73"/>
        <v>D1125</v>
      </c>
      <c r="B4712" s="410" t="s">
        <v>8159</v>
      </c>
      <c r="C4712" s="410" t="s">
        <v>8160</v>
      </c>
      <c r="D4712" s="410" t="s">
        <v>7862</v>
      </c>
      <c r="E4712" s="410" t="s">
        <v>8163</v>
      </c>
      <c r="F4712" s="410" t="s">
        <v>8164</v>
      </c>
      <c r="G4712" s="416">
        <v>40422</v>
      </c>
      <c r="H4712" s="410" t="s">
        <v>1777</v>
      </c>
      <c r="I4712" s="417">
        <v>186</v>
      </c>
      <c r="J4712" s="417">
        <v>85</v>
      </c>
      <c r="K4712" s="417">
        <v>76</v>
      </c>
      <c r="L4712" s="417">
        <v>7178</v>
      </c>
      <c r="M4712" s="410" t="s">
        <v>115</v>
      </c>
      <c r="N4712" s="410">
        <v>7</v>
      </c>
      <c r="O4712" s="85" t="s">
        <v>116</v>
      </c>
      <c r="P4712" s="85" t="s">
        <v>116</v>
      </c>
      <c r="Q4712" s="85" t="s">
        <v>116</v>
      </c>
      <c r="R4712" s="85" t="s">
        <v>2766</v>
      </c>
      <c r="S4712" s="85" t="s">
        <v>1768</v>
      </c>
    </row>
    <row r="4713" spans="1:19" ht="14.5" customHeight="1">
      <c r="A4713" s="82" t="str">
        <f t="shared" si="73"/>
        <v>D1125</v>
      </c>
      <c r="B4713" s="410" t="s">
        <v>8159</v>
      </c>
      <c r="C4713" s="410" t="s">
        <v>8160</v>
      </c>
      <c r="D4713" s="410" t="s">
        <v>7862</v>
      </c>
      <c r="E4713" s="410" t="s">
        <v>8165</v>
      </c>
      <c r="F4713" s="410" t="s">
        <v>8166</v>
      </c>
      <c r="G4713" s="416">
        <v>40026</v>
      </c>
      <c r="H4713" s="410" t="s">
        <v>1777</v>
      </c>
      <c r="I4713" s="417">
        <v>180</v>
      </c>
      <c r="J4713" s="417">
        <v>85</v>
      </c>
      <c r="K4713" s="417">
        <v>76</v>
      </c>
      <c r="L4713" s="417">
        <v>7178</v>
      </c>
      <c r="M4713" s="410" t="s">
        <v>115</v>
      </c>
      <c r="N4713" s="410">
        <v>7</v>
      </c>
      <c r="O4713" s="85" t="s">
        <v>116</v>
      </c>
      <c r="P4713" s="85" t="s">
        <v>116</v>
      </c>
      <c r="Q4713" s="85" t="s">
        <v>116</v>
      </c>
      <c r="R4713" s="85" t="s">
        <v>2766</v>
      </c>
      <c r="S4713" s="85" t="s">
        <v>1768</v>
      </c>
    </row>
    <row r="4714" spans="1:19" ht="14.5" customHeight="1">
      <c r="A4714" s="82" t="str">
        <f t="shared" si="73"/>
        <v>D1125</v>
      </c>
      <c r="B4714" s="410" t="s">
        <v>8159</v>
      </c>
      <c r="C4714" s="410" t="s">
        <v>8160</v>
      </c>
      <c r="D4714" s="410" t="s">
        <v>7772</v>
      </c>
      <c r="E4714" s="410" t="s">
        <v>8167</v>
      </c>
      <c r="F4714" s="410" t="s">
        <v>8168</v>
      </c>
      <c r="G4714" s="416">
        <v>47818</v>
      </c>
      <c r="H4714" s="410" t="s">
        <v>606</v>
      </c>
      <c r="I4714" s="417">
        <v>183</v>
      </c>
      <c r="J4714" s="417">
        <v>86</v>
      </c>
      <c r="K4714" s="417">
        <v>76</v>
      </c>
      <c r="L4714" s="417">
        <v>7264</v>
      </c>
      <c r="M4714" s="410" t="s">
        <v>115</v>
      </c>
      <c r="N4714" s="410">
        <v>7</v>
      </c>
      <c r="O4714" s="85" t="s">
        <v>116</v>
      </c>
      <c r="P4714" s="85" t="s">
        <v>116</v>
      </c>
      <c r="Q4714" s="85" t="s">
        <v>116</v>
      </c>
      <c r="R4714" s="85" t="s">
        <v>2766</v>
      </c>
      <c r="S4714" s="85" t="s">
        <v>1768</v>
      </c>
    </row>
    <row r="4715" spans="1:19" ht="14.5" customHeight="1">
      <c r="A4715" s="82" t="str">
        <f t="shared" si="73"/>
        <v>D1125</v>
      </c>
      <c r="B4715" s="410" t="s">
        <v>8159</v>
      </c>
      <c r="C4715" s="410" t="s">
        <v>8160</v>
      </c>
      <c r="D4715" s="410" t="s">
        <v>7772</v>
      </c>
      <c r="E4715" s="410" t="s">
        <v>8169</v>
      </c>
      <c r="F4715" s="410" t="s">
        <v>8170</v>
      </c>
      <c r="G4715" s="416">
        <v>39873</v>
      </c>
      <c r="H4715" s="410" t="s">
        <v>623</v>
      </c>
      <c r="I4715" s="417">
        <v>183</v>
      </c>
      <c r="J4715" s="417">
        <v>86</v>
      </c>
      <c r="K4715" s="417">
        <v>76</v>
      </c>
      <c r="L4715" s="417">
        <v>7264</v>
      </c>
      <c r="M4715" s="410" t="s">
        <v>115</v>
      </c>
      <c r="N4715" s="410">
        <v>7</v>
      </c>
      <c r="O4715" s="85" t="s">
        <v>116</v>
      </c>
      <c r="P4715" s="85" t="s">
        <v>116</v>
      </c>
      <c r="Q4715" s="85" t="s">
        <v>116</v>
      </c>
      <c r="R4715" s="85" t="s">
        <v>2766</v>
      </c>
      <c r="S4715" s="85" t="s">
        <v>1768</v>
      </c>
    </row>
    <row r="4716" spans="1:19" ht="14.5" customHeight="1">
      <c r="A4716" s="103" t="str">
        <f t="shared" si="73"/>
        <v>D1125</v>
      </c>
      <c r="B4716" s="414" t="s">
        <v>8159</v>
      </c>
      <c r="C4716" s="414" t="s">
        <v>8160</v>
      </c>
      <c r="D4716" s="414" t="s">
        <v>7862</v>
      </c>
      <c r="E4716" s="414" t="s">
        <v>8161</v>
      </c>
      <c r="F4716" s="414" t="s">
        <v>8162</v>
      </c>
      <c r="G4716" s="418">
        <v>40026</v>
      </c>
      <c r="H4716" s="414" t="s">
        <v>1777</v>
      </c>
      <c r="I4716" s="419">
        <v>76</v>
      </c>
      <c r="J4716" s="419">
        <v>180</v>
      </c>
      <c r="K4716" s="419">
        <v>85</v>
      </c>
      <c r="L4716" s="419">
        <v>7098</v>
      </c>
      <c r="M4716" s="414" t="s">
        <v>115</v>
      </c>
      <c r="N4716" s="414">
        <v>7</v>
      </c>
      <c r="O4716" s="103" t="s">
        <v>116</v>
      </c>
      <c r="P4716" s="103" t="s">
        <v>116</v>
      </c>
      <c r="Q4716" s="103" t="s">
        <v>116</v>
      </c>
      <c r="R4716" s="103" t="s">
        <v>2766</v>
      </c>
      <c r="S4716" s="103" t="s">
        <v>1768</v>
      </c>
    </row>
    <row r="4717" spans="1:19" ht="14.5" customHeight="1">
      <c r="A4717" s="103" t="str">
        <f t="shared" si="73"/>
        <v>D1125</v>
      </c>
      <c r="B4717" s="414" t="s">
        <v>8159</v>
      </c>
      <c r="C4717" s="414" t="s">
        <v>8160</v>
      </c>
      <c r="D4717" s="414" t="s">
        <v>7862</v>
      </c>
      <c r="E4717" s="414" t="s">
        <v>8163</v>
      </c>
      <c r="F4717" s="414" t="s">
        <v>8164</v>
      </c>
      <c r="G4717" s="418">
        <v>40422</v>
      </c>
      <c r="H4717" s="414" t="s">
        <v>1777</v>
      </c>
      <c r="I4717" s="419">
        <v>76</v>
      </c>
      <c r="J4717" s="419">
        <v>186</v>
      </c>
      <c r="K4717" s="419">
        <v>85</v>
      </c>
      <c r="L4717" s="419">
        <v>7178</v>
      </c>
      <c r="M4717" s="414" t="s">
        <v>115</v>
      </c>
      <c r="N4717" s="414">
        <v>7</v>
      </c>
      <c r="O4717" s="103" t="s">
        <v>116</v>
      </c>
      <c r="P4717" s="103" t="s">
        <v>116</v>
      </c>
      <c r="Q4717" s="103" t="s">
        <v>116</v>
      </c>
      <c r="R4717" s="103" t="s">
        <v>2766</v>
      </c>
      <c r="S4717" s="103" t="s">
        <v>1768</v>
      </c>
    </row>
    <row r="4718" spans="1:19" ht="14.5" customHeight="1">
      <c r="A4718" s="103" t="str">
        <f t="shared" si="73"/>
        <v>D1125</v>
      </c>
      <c r="B4718" s="414" t="s">
        <v>8159</v>
      </c>
      <c r="C4718" s="414" t="s">
        <v>8160</v>
      </c>
      <c r="D4718" s="414" t="s">
        <v>7862</v>
      </c>
      <c r="E4718" s="414" t="s">
        <v>8165</v>
      </c>
      <c r="F4718" s="414" t="s">
        <v>8166</v>
      </c>
      <c r="G4718" s="418">
        <v>40026</v>
      </c>
      <c r="H4718" s="414" t="s">
        <v>1777</v>
      </c>
      <c r="I4718" s="419">
        <v>76</v>
      </c>
      <c r="J4718" s="419">
        <v>180</v>
      </c>
      <c r="K4718" s="419">
        <v>85</v>
      </c>
      <c r="L4718" s="419">
        <v>7178</v>
      </c>
      <c r="M4718" s="414" t="s">
        <v>115</v>
      </c>
      <c r="N4718" s="414">
        <v>7</v>
      </c>
      <c r="O4718" s="103" t="s">
        <v>116</v>
      </c>
      <c r="P4718" s="103" t="s">
        <v>116</v>
      </c>
      <c r="Q4718" s="103" t="s">
        <v>116</v>
      </c>
      <c r="R4718" s="103" t="s">
        <v>2766</v>
      </c>
      <c r="S4718" s="103" t="s">
        <v>1768</v>
      </c>
    </row>
    <row r="4719" spans="1:19" ht="14.5" customHeight="1">
      <c r="A4719" s="103" t="str">
        <f t="shared" si="73"/>
        <v>D1125</v>
      </c>
      <c r="B4719" s="414" t="s">
        <v>8159</v>
      </c>
      <c r="C4719" s="414" t="s">
        <v>8160</v>
      </c>
      <c r="D4719" s="414" t="s">
        <v>7772</v>
      </c>
      <c r="E4719" s="414" t="s">
        <v>8167</v>
      </c>
      <c r="F4719" s="414" t="s">
        <v>8168</v>
      </c>
      <c r="G4719" s="418">
        <v>47818</v>
      </c>
      <c r="H4719" s="414" t="s">
        <v>606</v>
      </c>
      <c r="I4719" s="419">
        <v>76</v>
      </c>
      <c r="J4719" s="419">
        <v>183</v>
      </c>
      <c r="K4719" s="419">
        <v>86</v>
      </c>
      <c r="L4719" s="419">
        <v>7264</v>
      </c>
      <c r="M4719" s="414" t="s">
        <v>115</v>
      </c>
      <c r="N4719" s="414">
        <v>7</v>
      </c>
      <c r="O4719" s="103" t="s">
        <v>116</v>
      </c>
      <c r="P4719" s="103" t="s">
        <v>116</v>
      </c>
      <c r="Q4719" s="103" t="s">
        <v>116</v>
      </c>
      <c r="R4719" s="103" t="s">
        <v>2766</v>
      </c>
      <c r="S4719" s="103" t="s">
        <v>1768</v>
      </c>
    </row>
    <row r="4720" spans="1:19" ht="14.5" customHeight="1">
      <c r="A4720" s="103" t="str">
        <f t="shared" si="73"/>
        <v>D1125</v>
      </c>
      <c r="B4720" s="414" t="s">
        <v>8159</v>
      </c>
      <c r="C4720" s="414" t="s">
        <v>8160</v>
      </c>
      <c r="D4720" s="414" t="s">
        <v>7772</v>
      </c>
      <c r="E4720" s="414" t="s">
        <v>8169</v>
      </c>
      <c r="F4720" s="414" t="s">
        <v>8170</v>
      </c>
      <c r="G4720" s="418">
        <v>39873</v>
      </c>
      <c r="H4720" s="414" t="s">
        <v>623</v>
      </c>
      <c r="I4720" s="419">
        <v>76</v>
      </c>
      <c r="J4720" s="419">
        <v>183</v>
      </c>
      <c r="K4720" s="419">
        <v>86</v>
      </c>
      <c r="L4720" s="419">
        <v>7264</v>
      </c>
      <c r="M4720" s="414" t="s">
        <v>115</v>
      </c>
      <c r="N4720" s="414">
        <v>7</v>
      </c>
      <c r="O4720" s="103" t="s">
        <v>116</v>
      </c>
      <c r="P4720" s="103" t="s">
        <v>116</v>
      </c>
      <c r="Q4720" s="103" t="s">
        <v>116</v>
      </c>
      <c r="R4720" s="103" t="s">
        <v>2766</v>
      </c>
      <c r="S4720" s="103" t="s">
        <v>1768</v>
      </c>
    </row>
    <row r="4721" spans="1:19" ht="14.5" customHeight="1">
      <c r="A4721" s="82" t="str">
        <f t="shared" si="73"/>
        <v>D1158</v>
      </c>
      <c r="B4721" s="410" t="s">
        <v>8171</v>
      </c>
      <c r="C4721" s="410" t="s">
        <v>8172</v>
      </c>
      <c r="D4721" s="410" t="s">
        <v>7862</v>
      </c>
      <c r="E4721" s="410" t="s">
        <v>8173</v>
      </c>
      <c r="F4721" s="410" t="s">
        <v>8174</v>
      </c>
      <c r="G4721" s="416">
        <v>40422</v>
      </c>
      <c r="H4721" s="410" t="s">
        <v>1777</v>
      </c>
      <c r="I4721" s="417">
        <v>180</v>
      </c>
      <c r="J4721" s="417">
        <v>85</v>
      </c>
      <c r="K4721" s="417">
        <v>69</v>
      </c>
      <c r="L4721" s="417">
        <v>5060</v>
      </c>
      <c r="M4721" s="410" t="s">
        <v>115</v>
      </c>
      <c r="N4721" s="410" t="s">
        <v>1877</v>
      </c>
      <c r="O4721" s="85" t="s">
        <v>116</v>
      </c>
      <c r="P4721" s="85" t="s">
        <v>116</v>
      </c>
      <c r="Q4721" s="85" t="s">
        <v>116</v>
      </c>
      <c r="R4721" s="85" t="s">
        <v>2766</v>
      </c>
      <c r="S4721" s="85" t="s">
        <v>1768</v>
      </c>
    </row>
    <row r="4722" spans="1:19" ht="14.5" customHeight="1">
      <c r="A4722" s="82" t="str">
        <f t="shared" si="73"/>
        <v>D1158</v>
      </c>
      <c r="B4722" s="410" t="s">
        <v>8171</v>
      </c>
      <c r="C4722" s="410" t="s">
        <v>8172</v>
      </c>
      <c r="D4722" s="410" t="s">
        <v>7862</v>
      </c>
      <c r="E4722" s="410" t="s">
        <v>8175</v>
      </c>
      <c r="F4722" s="410" t="s">
        <v>8176</v>
      </c>
      <c r="G4722" s="416">
        <v>40422</v>
      </c>
      <c r="H4722" s="410" t="s">
        <v>1777</v>
      </c>
      <c r="I4722" s="417">
        <v>180</v>
      </c>
      <c r="J4722" s="417">
        <v>85</v>
      </c>
      <c r="K4722" s="417">
        <v>69</v>
      </c>
      <c r="L4722" s="417">
        <v>7880</v>
      </c>
      <c r="M4722" s="410" t="s">
        <v>115</v>
      </c>
      <c r="N4722" s="410" t="s">
        <v>1877</v>
      </c>
      <c r="O4722" s="85" t="s">
        <v>116</v>
      </c>
      <c r="P4722" s="85" t="s">
        <v>116</v>
      </c>
      <c r="Q4722" s="85" t="s">
        <v>116</v>
      </c>
      <c r="R4722" s="85" t="s">
        <v>2766</v>
      </c>
      <c r="S4722" s="85" t="s">
        <v>1768</v>
      </c>
    </row>
    <row r="4723" spans="1:19" ht="14.5" customHeight="1">
      <c r="A4723" s="82" t="str">
        <f t="shared" si="73"/>
        <v>D1158</v>
      </c>
      <c r="B4723" s="410" t="s">
        <v>8171</v>
      </c>
      <c r="C4723" s="410" t="s">
        <v>8172</v>
      </c>
      <c r="D4723" s="410" t="s">
        <v>7862</v>
      </c>
      <c r="E4723" s="410" t="s">
        <v>8177</v>
      </c>
      <c r="F4723" s="410" t="s">
        <v>8178</v>
      </c>
      <c r="G4723" s="416">
        <v>40422</v>
      </c>
      <c r="H4723" s="410" t="s">
        <v>1777</v>
      </c>
      <c r="I4723" s="417">
        <v>185</v>
      </c>
      <c r="J4723" s="417">
        <v>85</v>
      </c>
      <c r="K4723" s="417">
        <v>69</v>
      </c>
      <c r="L4723" s="417">
        <v>7700</v>
      </c>
      <c r="M4723" s="410" t="s">
        <v>115</v>
      </c>
      <c r="N4723" s="410">
        <v>7</v>
      </c>
      <c r="O4723" s="85" t="s">
        <v>116</v>
      </c>
      <c r="P4723" s="85" t="s">
        <v>116</v>
      </c>
      <c r="Q4723" s="85" t="s">
        <v>116</v>
      </c>
      <c r="R4723" s="85" t="s">
        <v>2766</v>
      </c>
      <c r="S4723" s="85" t="s">
        <v>1768</v>
      </c>
    </row>
    <row r="4724" spans="1:19" ht="14.5" customHeight="1">
      <c r="A4724" s="82" t="str">
        <f t="shared" si="73"/>
        <v>D1158</v>
      </c>
      <c r="B4724" s="410" t="s">
        <v>8171</v>
      </c>
      <c r="C4724" s="410" t="s">
        <v>8172</v>
      </c>
      <c r="D4724" s="410" t="s">
        <v>7862</v>
      </c>
      <c r="E4724" s="410" t="s">
        <v>8179</v>
      </c>
      <c r="F4724" s="410" t="s">
        <v>8180</v>
      </c>
      <c r="G4724" s="416">
        <v>40422</v>
      </c>
      <c r="H4724" s="410" t="s">
        <v>1777</v>
      </c>
      <c r="I4724" s="417">
        <v>185</v>
      </c>
      <c r="J4724" s="417">
        <v>85</v>
      </c>
      <c r="K4724" s="417">
        <v>69</v>
      </c>
      <c r="L4724" s="417">
        <v>5140</v>
      </c>
      <c r="M4724" s="410" t="s">
        <v>115</v>
      </c>
      <c r="N4724" s="410" t="s">
        <v>1877</v>
      </c>
      <c r="O4724" s="85"/>
      <c r="P4724" s="85" t="s">
        <v>116</v>
      </c>
      <c r="Q4724" s="85" t="s">
        <v>116</v>
      </c>
      <c r="R4724" s="85" t="s">
        <v>2766</v>
      </c>
      <c r="S4724" s="85" t="s">
        <v>1768</v>
      </c>
    </row>
    <row r="4725" spans="1:19" ht="14.5" customHeight="1">
      <c r="A4725" s="82" t="str">
        <f t="shared" si="73"/>
        <v>D1158</v>
      </c>
      <c r="B4725" s="410" t="s">
        <v>8171</v>
      </c>
      <c r="C4725" s="410" t="s">
        <v>8172</v>
      </c>
      <c r="D4725" s="410" t="s">
        <v>7772</v>
      </c>
      <c r="E4725" s="410" t="s">
        <v>8181</v>
      </c>
      <c r="F4725" s="410" t="s">
        <v>8182</v>
      </c>
      <c r="G4725" s="416">
        <v>47818</v>
      </c>
      <c r="H4725" s="410" t="s">
        <v>606</v>
      </c>
      <c r="I4725" s="417">
        <v>183</v>
      </c>
      <c r="J4725" s="417">
        <v>86</v>
      </c>
      <c r="K4725" s="417">
        <v>72</v>
      </c>
      <c r="L4725" s="417">
        <v>5580</v>
      </c>
      <c r="M4725" s="410" t="s">
        <v>115</v>
      </c>
      <c r="N4725" s="410" t="s">
        <v>1877</v>
      </c>
      <c r="O4725" s="85"/>
      <c r="P4725" s="85" t="s">
        <v>115</v>
      </c>
      <c r="Q4725" s="85" t="s">
        <v>115</v>
      </c>
      <c r="R4725" s="85" t="s">
        <v>1767</v>
      </c>
      <c r="S4725" s="85" t="s">
        <v>1768</v>
      </c>
    </row>
    <row r="4726" spans="1:19" ht="14.5" customHeight="1">
      <c r="A4726" s="103" t="str">
        <f t="shared" si="73"/>
        <v>D1158</v>
      </c>
      <c r="B4726" s="414" t="s">
        <v>8171</v>
      </c>
      <c r="C4726" s="414" t="s">
        <v>8172</v>
      </c>
      <c r="D4726" s="414" t="s">
        <v>7862</v>
      </c>
      <c r="E4726" s="414" t="s">
        <v>8173</v>
      </c>
      <c r="F4726" s="414" t="s">
        <v>8174</v>
      </c>
      <c r="G4726" s="418">
        <v>40422</v>
      </c>
      <c r="H4726" s="414" t="s">
        <v>1777</v>
      </c>
      <c r="I4726" s="419">
        <v>69</v>
      </c>
      <c r="J4726" s="419">
        <v>180</v>
      </c>
      <c r="K4726" s="419">
        <v>85</v>
      </c>
      <c r="L4726" s="419">
        <v>5060</v>
      </c>
      <c r="M4726" s="414" t="s">
        <v>115</v>
      </c>
      <c r="N4726" s="414" t="s">
        <v>1877</v>
      </c>
      <c r="O4726" s="103" t="s">
        <v>116</v>
      </c>
      <c r="P4726" s="103" t="s">
        <v>116</v>
      </c>
      <c r="Q4726" s="103" t="s">
        <v>116</v>
      </c>
      <c r="R4726" s="103" t="s">
        <v>2766</v>
      </c>
      <c r="S4726" s="103" t="s">
        <v>1768</v>
      </c>
    </row>
    <row r="4727" spans="1:19" ht="14.5" customHeight="1">
      <c r="A4727" s="103" t="str">
        <f t="shared" si="73"/>
        <v>D1158</v>
      </c>
      <c r="B4727" s="414" t="s">
        <v>8171</v>
      </c>
      <c r="C4727" s="414" t="s">
        <v>8172</v>
      </c>
      <c r="D4727" s="414" t="s">
        <v>7862</v>
      </c>
      <c r="E4727" s="414" t="s">
        <v>8175</v>
      </c>
      <c r="F4727" s="414" t="s">
        <v>8176</v>
      </c>
      <c r="G4727" s="418">
        <v>40422</v>
      </c>
      <c r="H4727" s="414" t="s">
        <v>1777</v>
      </c>
      <c r="I4727" s="419">
        <v>69</v>
      </c>
      <c r="J4727" s="419">
        <v>180</v>
      </c>
      <c r="K4727" s="419">
        <v>85</v>
      </c>
      <c r="L4727" s="419">
        <v>7880</v>
      </c>
      <c r="M4727" s="414" t="s">
        <v>115</v>
      </c>
      <c r="N4727" s="414" t="s">
        <v>1877</v>
      </c>
      <c r="O4727" s="103" t="s">
        <v>116</v>
      </c>
      <c r="P4727" s="103" t="s">
        <v>116</v>
      </c>
      <c r="Q4727" s="103" t="s">
        <v>116</v>
      </c>
      <c r="R4727" s="103" t="s">
        <v>2766</v>
      </c>
      <c r="S4727" s="103" t="s">
        <v>1768</v>
      </c>
    </row>
    <row r="4728" spans="1:19" ht="14.5" customHeight="1">
      <c r="A4728" s="103" t="str">
        <f t="shared" si="73"/>
        <v>D1158</v>
      </c>
      <c r="B4728" s="414" t="s">
        <v>8171</v>
      </c>
      <c r="C4728" s="414" t="s">
        <v>8172</v>
      </c>
      <c r="D4728" s="414" t="s">
        <v>7862</v>
      </c>
      <c r="E4728" s="414" t="s">
        <v>8177</v>
      </c>
      <c r="F4728" s="414" t="s">
        <v>8178</v>
      </c>
      <c r="G4728" s="418">
        <v>40422</v>
      </c>
      <c r="H4728" s="414" t="s">
        <v>1777</v>
      </c>
      <c r="I4728" s="419">
        <v>69</v>
      </c>
      <c r="J4728" s="419">
        <v>185</v>
      </c>
      <c r="K4728" s="419">
        <v>85</v>
      </c>
      <c r="L4728" s="419">
        <v>7700</v>
      </c>
      <c r="M4728" s="414" t="s">
        <v>115</v>
      </c>
      <c r="N4728" s="414">
        <v>7</v>
      </c>
      <c r="O4728" s="103" t="s">
        <v>116</v>
      </c>
      <c r="P4728" s="103" t="s">
        <v>116</v>
      </c>
      <c r="Q4728" s="103" t="s">
        <v>116</v>
      </c>
      <c r="R4728" s="103" t="s">
        <v>2766</v>
      </c>
      <c r="S4728" s="103" t="s">
        <v>1768</v>
      </c>
    </row>
    <row r="4729" spans="1:19" ht="14.5" customHeight="1">
      <c r="A4729" s="103" t="str">
        <f t="shared" si="73"/>
        <v>D1158</v>
      </c>
      <c r="B4729" s="414" t="s">
        <v>8171</v>
      </c>
      <c r="C4729" s="414" t="s">
        <v>8172</v>
      </c>
      <c r="D4729" s="414" t="s">
        <v>7862</v>
      </c>
      <c r="E4729" s="414" t="s">
        <v>8179</v>
      </c>
      <c r="F4729" s="414" t="s">
        <v>8180</v>
      </c>
      <c r="G4729" s="418">
        <v>40422</v>
      </c>
      <c r="H4729" s="414" t="s">
        <v>1777</v>
      </c>
      <c r="I4729" s="419">
        <v>69</v>
      </c>
      <c r="J4729" s="419">
        <v>185</v>
      </c>
      <c r="K4729" s="419">
        <v>85</v>
      </c>
      <c r="L4729" s="419">
        <v>5140</v>
      </c>
      <c r="M4729" s="414" t="s">
        <v>115</v>
      </c>
      <c r="N4729" s="414" t="s">
        <v>1877</v>
      </c>
      <c r="O4729" s="103"/>
      <c r="P4729" s="103" t="s">
        <v>116</v>
      </c>
      <c r="Q4729" s="103" t="s">
        <v>116</v>
      </c>
      <c r="R4729" s="103" t="s">
        <v>2766</v>
      </c>
      <c r="S4729" s="103" t="s">
        <v>1768</v>
      </c>
    </row>
    <row r="4730" spans="1:19" ht="14.5" customHeight="1">
      <c r="A4730" s="103" t="str">
        <f t="shared" si="73"/>
        <v>D1158</v>
      </c>
      <c r="B4730" s="414" t="s">
        <v>8171</v>
      </c>
      <c r="C4730" s="414" t="s">
        <v>8172</v>
      </c>
      <c r="D4730" s="414" t="s">
        <v>7772</v>
      </c>
      <c r="E4730" s="414" t="s">
        <v>8181</v>
      </c>
      <c r="F4730" s="414" t="s">
        <v>8182</v>
      </c>
      <c r="G4730" s="418">
        <v>47818</v>
      </c>
      <c r="H4730" s="414" t="s">
        <v>606</v>
      </c>
      <c r="I4730" s="419">
        <v>72</v>
      </c>
      <c r="J4730" s="419">
        <v>183</v>
      </c>
      <c r="K4730" s="419">
        <v>86</v>
      </c>
      <c r="L4730" s="419">
        <v>5580</v>
      </c>
      <c r="M4730" s="414" t="s">
        <v>115</v>
      </c>
      <c r="N4730" s="414" t="s">
        <v>1877</v>
      </c>
      <c r="O4730" s="103"/>
      <c r="P4730" s="103" t="s">
        <v>115</v>
      </c>
      <c r="Q4730" s="103" t="s">
        <v>115</v>
      </c>
      <c r="R4730" s="103" t="s">
        <v>1767</v>
      </c>
      <c r="S4730" s="103" t="s">
        <v>1768</v>
      </c>
    </row>
    <row r="4731" spans="1:19" ht="14.5" customHeight="1">
      <c r="A4731" s="82" t="str">
        <f t="shared" si="73"/>
        <v>D1161</v>
      </c>
      <c r="B4731" s="410" t="s">
        <v>8183</v>
      </c>
      <c r="C4731" s="410" t="s">
        <v>8184</v>
      </c>
      <c r="D4731" s="410" t="s">
        <v>7772</v>
      </c>
      <c r="E4731" s="410" t="s">
        <v>8185</v>
      </c>
      <c r="F4731" s="410" t="s">
        <v>8186</v>
      </c>
      <c r="G4731" s="416">
        <v>45261</v>
      </c>
      <c r="H4731" s="410" t="s">
        <v>627</v>
      </c>
      <c r="I4731" s="417">
        <v>161</v>
      </c>
      <c r="J4731" s="417">
        <v>60</v>
      </c>
      <c r="K4731" s="417">
        <v>77</v>
      </c>
      <c r="L4731" s="417">
        <v>4787</v>
      </c>
      <c r="M4731" s="410" t="s">
        <v>115</v>
      </c>
      <c r="N4731" s="410">
        <v>7</v>
      </c>
      <c r="O4731" s="85"/>
      <c r="P4731" s="85"/>
      <c r="Q4731" s="85"/>
      <c r="R4731" s="85"/>
      <c r="S4731" s="85" t="s">
        <v>1768</v>
      </c>
    </row>
    <row r="4732" spans="1:19" ht="14.5" customHeight="1">
      <c r="A4732" s="82" t="str">
        <f t="shared" si="73"/>
        <v>D1161</v>
      </c>
      <c r="B4732" s="410" t="s">
        <v>8183</v>
      </c>
      <c r="C4732" s="410" t="s">
        <v>8184</v>
      </c>
      <c r="D4732" s="410" t="s">
        <v>7772</v>
      </c>
      <c r="E4732" s="410" t="s">
        <v>8187</v>
      </c>
      <c r="F4732" s="410" t="s">
        <v>8188</v>
      </c>
      <c r="G4732" s="416">
        <v>47818</v>
      </c>
      <c r="H4732" s="410" t="s">
        <v>606</v>
      </c>
      <c r="I4732" s="417">
        <v>161</v>
      </c>
      <c r="J4732" s="417">
        <v>60</v>
      </c>
      <c r="K4732" s="417">
        <v>77</v>
      </c>
      <c r="L4732" s="417">
        <v>4787</v>
      </c>
      <c r="M4732" s="410" t="s">
        <v>115</v>
      </c>
      <c r="N4732" s="410">
        <v>7</v>
      </c>
      <c r="O4732" s="85"/>
      <c r="P4732" s="85"/>
      <c r="Q4732" s="85"/>
      <c r="R4732" s="85"/>
      <c r="S4732" s="85" t="s">
        <v>1768</v>
      </c>
    </row>
    <row r="4733" spans="1:19" ht="14.5" customHeight="1">
      <c r="A4733" s="103" t="str">
        <f t="shared" si="73"/>
        <v>D1161</v>
      </c>
      <c r="B4733" s="414" t="s">
        <v>8183</v>
      </c>
      <c r="C4733" s="414" t="s">
        <v>8184</v>
      </c>
      <c r="D4733" s="414" t="s">
        <v>7772</v>
      </c>
      <c r="E4733" s="414" t="s">
        <v>8185</v>
      </c>
      <c r="F4733" s="414" t="s">
        <v>8186</v>
      </c>
      <c r="G4733" s="418">
        <v>45261</v>
      </c>
      <c r="H4733" s="414" t="s">
        <v>627</v>
      </c>
      <c r="I4733" s="419">
        <v>77</v>
      </c>
      <c r="J4733" s="419">
        <v>161</v>
      </c>
      <c r="K4733" s="419">
        <v>60</v>
      </c>
      <c r="L4733" s="419">
        <v>4787</v>
      </c>
      <c r="M4733" s="414" t="s">
        <v>115</v>
      </c>
      <c r="N4733" s="414">
        <v>7</v>
      </c>
      <c r="O4733" s="103"/>
      <c r="P4733" s="103"/>
      <c r="Q4733" s="103"/>
      <c r="R4733" s="103"/>
      <c r="S4733" s="103" t="s">
        <v>1768</v>
      </c>
    </row>
    <row r="4734" spans="1:19" ht="14.5" customHeight="1">
      <c r="A4734" s="103" t="str">
        <f t="shared" si="73"/>
        <v>D1161</v>
      </c>
      <c r="B4734" s="414" t="s">
        <v>8183</v>
      </c>
      <c r="C4734" s="414" t="s">
        <v>8184</v>
      </c>
      <c r="D4734" s="414" t="s">
        <v>7772</v>
      </c>
      <c r="E4734" s="414" t="s">
        <v>8187</v>
      </c>
      <c r="F4734" s="414" t="s">
        <v>8188</v>
      </c>
      <c r="G4734" s="418">
        <v>47818</v>
      </c>
      <c r="H4734" s="414" t="s">
        <v>606</v>
      </c>
      <c r="I4734" s="419">
        <v>77</v>
      </c>
      <c r="J4734" s="419">
        <v>161</v>
      </c>
      <c r="K4734" s="419">
        <v>60</v>
      </c>
      <c r="L4734" s="419">
        <v>4787</v>
      </c>
      <c r="M4734" s="414" t="s">
        <v>115</v>
      </c>
      <c r="N4734" s="414">
        <v>7</v>
      </c>
      <c r="O4734" s="103"/>
      <c r="P4734" s="103"/>
      <c r="Q4734" s="103"/>
      <c r="R4734" s="103"/>
      <c r="S4734" s="103" t="s">
        <v>1768</v>
      </c>
    </row>
    <row r="4735" spans="1:19" ht="14.5" customHeight="1">
      <c r="A4735" s="82" t="str">
        <f t="shared" si="73"/>
        <v>D1162</v>
      </c>
      <c r="B4735" s="410" t="s">
        <v>8189</v>
      </c>
      <c r="C4735" s="410" t="s">
        <v>8190</v>
      </c>
      <c r="D4735" s="410" t="s">
        <v>7772</v>
      </c>
      <c r="E4735" s="410" t="s">
        <v>8191</v>
      </c>
      <c r="F4735" s="410" t="s">
        <v>8192</v>
      </c>
      <c r="G4735" s="416">
        <v>47818</v>
      </c>
      <c r="H4735" s="410" t="s">
        <v>606</v>
      </c>
      <c r="I4735" s="417">
        <v>122</v>
      </c>
      <c r="J4735" s="417">
        <v>59</v>
      </c>
      <c r="K4735" s="417">
        <v>75</v>
      </c>
      <c r="L4735" s="417">
        <v>3975</v>
      </c>
      <c r="M4735" s="410" t="s">
        <v>115</v>
      </c>
      <c r="N4735" s="410">
        <v>7</v>
      </c>
      <c r="O4735" s="85"/>
      <c r="P4735" s="85"/>
      <c r="Q4735" s="85"/>
      <c r="R4735" s="85"/>
      <c r="S4735" s="85" t="s">
        <v>1768</v>
      </c>
    </row>
    <row r="4736" spans="1:19" ht="14.5" customHeight="1">
      <c r="A4736" s="82" t="str">
        <f t="shared" si="73"/>
        <v>D1162</v>
      </c>
      <c r="B4736" s="410" t="s">
        <v>8189</v>
      </c>
      <c r="C4736" s="410" t="s">
        <v>8190</v>
      </c>
      <c r="D4736" s="410" t="s">
        <v>7772</v>
      </c>
      <c r="E4736" s="410" t="s">
        <v>8193</v>
      </c>
      <c r="F4736" s="410" t="s">
        <v>8194</v>
      </c>
      <c r="G4736" s="416">
        <v>47818</v>
      </c>
      <c r="H4736" s="410" t="s">
        <v>627</v>
      </c>
      <c r="I4736" s="417">
        <v>122</v>
      </c>
      <c r="J4736" s="417">
        <v>59</v>
      </c>
      <c r="K4736" s="417">
        <v>75</v>
      </c>
      <c r="L4736" s="417">
        <v>3975</v>
      </c>
      <c r="M4736" s="410" t="s">
        <v>115</v>
      </c>
      <c r="N4736" s="410">
        <v>7</v>
      </c>
      <c r="O4736" s="85"/>
      <c r="P4736" s="85"/>
      <c r="Q4736" s="85"/>
      <c r="R4736" s="85"/>
      <c r="S4736" s="85" t="s">
        <v>1768</v>
      </c>
    </row>
    <row r="4737" spans="1:19" ht="14.5" customHeight="1">
      <c r="A4737" s="82" t="str">
        <f t="shared" si="73"/>
        <v>D1162</v>
      </c>
      <c r="B4737" s="410" t="s">
        <v>8189</v>
      </c>
      <c r="C4737" s="410" t="s">
        <v>8190</v>
      </c>
      <c r="D4737" s="410" t="s">
        <v>7772</v>
      </c>
      <c r="E4737" s="410" t="s">
        <v>8195</v>
      </c>
      <c r="F4737" s="410" t="s">
        <v>8196</v>
      </c>
      <c r="G4737" s="416">
        <v>42064</v>
      </c>
      <c r="H4737" s="410" t="s">
        <v>1777</v>
      </c>
      <c r="I4737" s="417">
        <v>122</v>
      </c>
      <c r="J4737" s="417">
        <v>59</v>
      </c>
      <c r="K4737" s="417">
        <v>75</v>
      </c>
      <c r="L4737" s="417">
        <v>3975</v>
      </c>
      <c r="M4737" s="410" t="s">
        <v>115</v>
      </c>
      <c r="N4737" s="410">
        <v>7</v>
      </c>
      <c r="O4737" s="85"/>
      <c r="P4737" s="85"/>
      <c r="Q4737" s="85"/>
      <c r="R4737" s="85"/>
      <c r="S4737" s="85" t="s">
        <v>1768</v>
      </c>
    </row>
    <row r="4738" spans="1:19" ht="14.5" customHeight="1">
      <c r="A4738" s="103" t="str">
        <f t="shared" ref="A4738:A4801" si="74">LEFT(B4738,5)</f>
        <v>D1162</v>
      </c>
      <c r="B4738" s="414" t="s">
        <v>8189</v>
      </c>
      <c r="C4738" s="414" t="s">
        <v>8190</v>
      </c>
      <c r="D4738" s="414" t="s">
        <v>7772</v>
      </c>
      <c r="E4738" s="414" t="s">
        <v>8191</v>
      </c>
      <c r="F4738" s="414" t="s">
        <v>8192</v>
      </c>
      <c r="G4738" s="418">
        <v>47818</v>
      </c>
      <c r="H4738" s="414" t="s">
        <v>606</v>
      </c>
      <c r="I4738" s="419">
        <v>75</v>
      </c>
      <c r="J4738" s="419">
        <v>122</v>
      </c>
      <c r="K4738" s="419">
        <v>59</v>
      </c>
      <c r="L4738" s="419">
        <v>3975</v>
      </c>
      <c r="M4738" s="414" t="s">
        <v>115</v>
      </c>
      <c r="N4738" s="414">
        <v>7</v>
      </c>
      <c r="O4738" s="103"/>
      <c r="P4738" s="103"/>
      <c r="Q4738" s="103"/>
      <c r="R4738" s="103"/>
      <c r="S4738" s="103" t="s">
        <v>1768</v>
      </c>
    </row>
    <row r="4739" spans="1:19" ht="14.5" customHeight="1">
      <c r="A4739" s="103" t="str">
        <f t="shared" si="74"/>
        <v>D1162</v>
      </c>
      <c r="B4739" s="414" t="s">
        <v>8189</v>
      </c>
      <c r="C4739" s="414" t="s">
        <v>8190</v>
      </c>
      <c r="D4739" s="414" t="s">
        <v>7772</v>
      </c>
      <c r="E4739" s="414" t="s">
        <v>8193</v>
      </c>
      <c r="F4739" s="414" t="s">
        <v>8194</v>
      </c>
      <c r="G4739" s="418">
        <v>47818</v>
      </c>
      <c r="H4739" s="414" t="s">
        <v>627</v>
      </c>
      <c r="I4739" s="419">
        <v>75</v>
      </c>
      <c r="J4739" s="419">
        <v>122</v>
      </c>
      <c r="K4739" s="419">
        <v>59</v>
      </c>
      <c r="L4739" s="419">
        <v>3975</v>
      </c>
      <c r="M4739" s="414" t="s">
        <v>115</v>
      </c>
      <c r="N4739" s="414">
        <v>7</v>
      </c>
      <c r="O4739" s="103"/>
      <c r="P4739" s="103"/>
      <c r="Q4739" s="103"/>
      <c r="R4739" s="103"/>
      <c r="S4739" s="103" t="s">
        <v>1768</v>
      </c>
    </row>
    <row r="4740" spans="1:19" ht="14.5" customHeight="1">
      <c r="A4740" s="103" t="str">
        <f t="shared" si="74"/>
        <v>D1162</v>
      </c>
      <c r="B4740" s="414" t="s">
        <v>8189</v>
      </c>
      <c r="C4740" s="414" t="s">
        <v>8190</v>
      </c>
      <c r="D4740" s="414" t="s">
        <v>7772</v>
      </c>
      <c r="E4740" s="414" t="s">
        <v>8195</v>
      </c>
      <c r="F4740" s="414" t="s">
        <v>8196</v>
      </c>
      <c r="G4740" s="418">
        <v>42064</v>
      </c>
      <c r="H4740" s="414" t="s">
        <v>1777</v>
      </c>
      <c r="I4740" s="419">
        <v>75</v>
      </c>
      <c r="J4740" s="419">
        <v>122</v>
      </c>
      <c r="K4740" s="419">
        <v>59</v>
      </c>
      <c r="L4740" s="419">
        <v>3975</v>
      </c>
      <c r="M4740" s="414" t="s">
        <v>115</v>
      </c>
      <c r="N4740" s="414">
        <v>7</v>
      </c>
      <c r="O4740" s="103"/>
      <c r="P4740" s="103"/>
      <c r="Q4740" s="103"/>
      <c r="R4740" s="103"/>
      <c r="S4740" s="103" t="s">
        <v>1768</v>
      </c>
    </row>
    <row r="4741" spans="1:19" ht="14.5" customHeight="1">
      <c r="A4741" s="82" t="str">
        <f t="shared" si="74"/>
        <v>D1214</v>
      </c>
      <c r="B4741" s="410" t="s">
        <v>1427</v>
      </c>
      <c r="C4741" s="410" t="s">
        <v>8197</v>
      </c>
      <c r="D4741" s="410" t="s">
        <v>7676</v>
      </c>
      <c r="E4741" s="410" t="s">
        <v>8198</v>
      </c>
      <c r="F4741" s="410" t="s">
        <v>8199</v>
      </c>
      <c r="G4741" s="416">
        <v>48122</v>
      </c>
      <c r="H4741" s="410" t="s">
        <v>606</v>
      </c>
      <c r="I4741" s="417">
        <v>451</v>
      </c>
      <c r="J4741" s="417">
        <v>98</v>
      </c>
      <c r="K4741" s="417">
        <v>122.3</v>
      </c>
      <c r="L4741" s="417">
        <v>67800</v>
      </c>
      <c r="M4741" s="410" t="s">
        <v>115</v>
      </c>
      <c r="N4741" s="410">
        <v>7</v>
      </c>
      <c r="O4741" s="85"/>
      <c r="P4741" s="85"/>
      <c r="Q4741" s="85"/>
      <c r="R4741" s="85"/>
      <c r="S4741" s="85" t="s">
        <v>1768</v>
      </c>
    </row>
    <row r="4742" spans="1:19" ht="14.5" customHeight="1">
      <c r="A4742" s="103" t="str">
        <f t="shared" si="74"/>
        <v>D1214</v>
      </c>
      <c r="B4742" s="414" t="s">
        <v>1427</v>
      </c>
      <c r="C4742" s="414" t="s">
        <v>8197</v>
      </c>
      <c r="D4742" s="414" t="s">
        <v>7676</v>
      </c>
      <c r="E4742" s="414" t="s">
        <v>8198</v>
      </c>
      <c r="F4742" s="414" t="s">
        <v>8199</v>
      </c>
      <c r="G4742" s="418">
        <v>48122</v>
      </c>
      <c r="H4742" s="414" t="s">
        <v>606</v>
      </c>
      <c r="I4742" s="419">
        <v>122.3</v>
      </c>
      <c r="J4742" s="419">
        <v>451</v>
      </c>
      <c r="K4742" s="419">
        <v>98</v>
      </c>
      <c r="L4742" s="419">
        <v>67800</v>
      </c>
      <c r="M4742" s="414" t="s">
        <v>115</v>
      </c>
      <c r="N4742" s="414">
        <v>7</v>
      </c>
      <c r="O4742" s="103"/>
      <c r="P4742" s="103"/>
      <c r="Q4742" s="103"/>
      <c r="R4742" s="103"/>
      <c r="S4742" s="103" t="s">
        <v>1768</v>
      </c>
    </row>
    <row r="4743" spans="1:19" ht="14.5" customHeight="1">
      <c r="A4743" s="82" t="str">
        <f t="shared" si="74"/>
        <v>D7000</v>
      </c>
      <c r="B4743" s="410" t="s">
        <v>1102</v>
      </c>
      <c r="C4743" s="410" t="s">
        <v>8200</v>
      </c>
      <c r="D4743" s="410" t="s">
        <v>2938</v>
      </c>
      <c r="E4743" s="410" t="s">
        <v>8201</v>
      </c>
      <c r="F4743" s="410" t="s">
        <v>8202</v>
      </c>
      <c r="G4743" s="416">
        <v>47969</v>
      </c>
      <c r="H4743" s="410" t="s">
        <v>606</v>
      </c>
      <c r="I4743" s="67">
        <v>38</v>
      </c>
      <c r="J4743" s="417">
        <v>28</v>
      </c>
      <c r="K4743" s="417">
        <v>15</v>
      </c>
      <c r="L4743" s="417">
        <v>92</v>
      </c>
      <c r="M4743" s="410"/>
      <c r="N4743" s="410" t="s">
        <v>113</v>
      </c>
      <c r="O4743" s="85"/>
      <c r="P4743" s="85"/>
      <c r="Q4743" s="85"/>
      <c r="R4743" s="85"/>
      <c r="S4743" s="85" t="s">
        <v>1768</v>
      </c>
    </row>
    <row r="4744" spans="1:19" ht="14.5" customHeight="1">
      <c r="A4744" s="103" t="str">
        <f t="shared" si="74"/>
        <v>D7000</v>
      </c>
      <c r="B4744" s="414" t="s">
        <v>1102</v>
      </c>
      <c r="C4744" s="414" t="s">
        <v>8200</v>
      </c>
      <c r="D4744" s="414" t="s">
        <v>2938</v>
      </c>
      <c r="E4744" s="414" t="s">
        <v>8201</v>
      </c>
      <c r="F4744" s="414" t="s">
        <v>8202</v>
      </c>
      <c r="G4744" s="418">
        <v>47969</v>
      </c>
      <c r="H4744" s="414" t="s">
        <v>606</v>
      </c>
      <c r="I4744" s="419">
        <v>15</v>
      </c>
      <c r="J4744" s="419">
        <v>38</v>
      </c>
      <c r="K4744" s="419">
        <v>28</v>
      </c>
      <c r="L4744" s="419">
        <v>92</v>
      </c>
      <c r="M4744" s="414"/>
      <c r="N4744" s="414" t="s">
        <v>113</v>
      </c>
      <c r="O4744" s="103"/>
      <c r="P4744" s="103"/>
      <c r="Q4744" s="103"/>
      <c r="R4744" s="103"/>
      <c r="S4744" s="103" t="s">
        <v>1768</v>
      </c>
    </row>
    <row r="4745" spans="1:19" ht="14.5" customHeight="1">
      <c r="A4745" s="82" t="str">
        <f t="shared" si="74"/>
        <v>E0000</v>
      </c>
      <c r="B4745" s="410" t="s">
        <v>8203</v>
      </c>
      <c r="C4745" s="410"/>
      <c r="D4745" s="410"/>
      <c r="E4745" s="410"/>
      <c r="F4745" s="410"/>
      <c r="G4745" s="411"/>
      <c r="H4745" s="410"/>
      <c r="I4745" s="411"/>
      <c r="J4745" s="411"/>
      <c r="K4745" s="411"/>
      <c r="L4745" s="411"/>
      <c r="M4745" s="410"/>
      <c r="N4745" s="410"/>
      <c r="O4745" s="85"/>
      <c r="P4745" s="85"/>
      <c r="Q4745" s="85"/>
      <c r="R4745" s="85"/>
      <c r="S4745" s="85"/>
    </row>
    <row r="4746" spans="1:19" ht="14.5" customHeight="1">
      <c r="A4746" s="103" t="str">
        <f t="shared" si="74"/>
        <v>E0000</v>
      </c>
      <c r="B4746" s="414" t="s">
        <v>8203</v>
      </c>
      <c r="C4746" s="414"/>
      <c r="D4746" s="414"/>
      <c r="E4746" s="414"/>
      <c r="F4746" s="414"/>
      <c r="G4746" s="415"/>
      <c r="H4746" s="414"/>
      <c r="I4746" s="415"/>
      <c r="J4746" s="415"/>
      <c r="K4746" s="415"/>
      <c r="L4746" s="415"/>
      <c r="M4746" s="414"/>
      <c r="N4746" s="414"/>
      <c r="O4746" s="103"/>
      <c r="P4746" s="103"/>
      <c r="Q4746" s="103"/>
      <c r="R4746" s="103"/>
      <c r="S4746" s="103"/>
    </row>
    <row r="4747" spans="1:19" ht="14.5" customHeight="1">
      <c r="A4747" s="82" t="str">
        <f t="shared" si="74"/>
        <v>E0001</v>
      </c>
      <c r="B4747" s="410" t="s">
        <v>8204</v>
      </c>
      <c r="C4747" s="410" t="s">
        <v>8205</v>
      </c>
      <c r="D4747" s="410" t="s">
        <v>1797</v>
      </c>
      <c r="E4747" s="410" t="s">
        <v>8206</v>
      </c>
      <c r="F4747" s="410" t="s">
        <v>8207</v>
      </c>
      <c r="G4747" s="416">
        <v>44713</v>
      </c>
      <c r="H4747" s="410" t="s">
        <v>606</v>
      </c>
      <c r="I4747" s="417">
        <v>14</v>
      </c>
      <c r="J4747" s="417">
        <v>10</v>
      </c>
      <c r="K4747" s="417">
        <v>4</v>
      </c>
      <c r="L4747" s="417">
        <v>8</v>
      </c>
      <c r="M4747" s="410" t="s">
        <v>115</v>
      </c>
      <c r="N4747" s="410">
        <v>7</v>
      </c>
      <c r="O4747" s="85"/>
      <c r="P4747" s="85"/>
      <c r="Q4747" s="85"/>
      <c r="R4747" s="85"/>
      <c r="S4747" s="85" t="s">
        <v>1768</v>
      </c>
    </row>
    <row r="4748" spans="1:19" ht="14.5" customHeight="1">
      <c r="A4748" s="103" t="str">
        <f t="shared" si="74"/>
        <v>E0001</v>
      </c>
      <c r="B4748" s="414" t="s">
        <v>8204</v>
      </c>
      <c r="C4748" s="414" t="s">
        <v>8205</v>
      </c>
      <c r="D4748" s="414" t="s">
        <v>1797</v>
      </c>
      <c r="E4748" s="414" t="s">
        <v>8206</v>
      </c>
      <c r="F4748" s="414" t="s">
        <v>8207</v>
      </c>
      <c r="G4748" s="418">
        <v>44713</v>
      </c>
      <c r="H4748" s="414" t="s">
        <v>606</v>
      </c>
      <c r="I4748" s="419">
        <v>4</v>
      </c>
      <c r="J4748" s="419">
        <v>14</v>
      </c>
      <c r="K4748" s="419">
        <v>10</v>
      </c>
      <c r="L4748" s="419">
        <v>8</v>
      </c>
      <c r="M4748" s="414" t="s">
        <v>115</v>
      </c>
      <c r="N4748" s="414">
        <v>7</v>
      </c>
      <c r="O4748" s="103"/>
      <c r="P4748" s="103"/>
      <c r="Q4748" s="103"/>
      <c r="R4748" s="103"/>
      <c r="S4748" s="103" t="s">
        <v>1768</v>
      </c>
    </row>
    <row r="4749" spans="1:19" ht="14.5" customHeight="1">
      <c r="A4749" s="82" t="str">
        <f t="shared" si="74"/>
        <v>E0005</v>
      </c>
      <c r="B4749" s="410" t="s">
        <v>8208</v>
      </c>
      <c r="C4749" s="410" t="s">
        <v>8209</v>
      </c>
      <c r="D4749" s="410" t="s">
        <v>4862</v>
      </c>
      <c r="E4749" s="410" t="s">
        <v>8210</v>
      </c>
      <c r="F4749" s="410" t="s">
        <v>8211</v>
      </c>
      <c r="G4749" s="416">
        <v>42675</v>
      </c>
      <c r="H4749" s="410" t="s">
        <v>606</v>
      </c>
      <c r="I4749" s="417">
        <v>14</v>
      </c>
      <c r="J4749" s="417">
        <v>10</v>
      </c>
      <c r="K4749" s="417">
        <v>8</v>
      </c>
      <c r="L4749" s="417">
        <v>3</v>
      </c>
      <c r="M4749" s="410" t="s">
        <v>115</v>
      </c>
      <c r="N4749" s="410">
        <v>7</v>
      </c>
      <c r="O4749" s="85"/>
      <c r="P4749" s="85" t="s">
        <v>115</v>
      </c>
      <c r="Q4749" s="85" t="s">
        <v>115</v>
      </c>
      <c r="R4749" s="85" t="s">
        <v>1767</v>
      </c>
      <c r="S4749" s="85" t="s">
        <v>1768</v>
      </c>
    </row>
    <row r="4750" spans="1:19" ht="14.5" customHeight="1">
      <c r="A4750" s="103" t="str">
        <f t="shared" si="74"/>
        <v>E0005</v>
      </c>
      <c r="B4750" s="414" t="s">
        <v>8208</v>
      </c>
      <c r="C4750" s="414" t="s">
        <v>8209</v>
      </c>
      <c r="D4750" s="414" t="s">
        <v>4862</v>
      </c>
      <c r="E4750" s="414" t="s">
        <v>8210</v>
      </c>
      <c r="F4750" s="414" t="s">
        <v>8211</v>
      </c>
      <c r="G4750" s="418">
        <v>42675</v>
      </c>
      <c r="H4750" s="414" t="s">
        <v>606</v>
      </c>
      <c r="I4750" s="419">
        <v>8</v>
      </c>
      <c r="J4750" s="419">
        <v>14</v>
      </c>
      <c r="K4750" s="419">
        <v>10</v>
      </c>
      <c r="L4750" s="419">
        <v>3</v>
      </c>
      <c r="M4750" s="414" t="s">
        <v>115</v>
      </c>
      <c r="N4750" s="414">
        <v>7</v>
      </c>
      <c r="O4750" s="103"/>
      <c r="P4750" s="103" t="s">
        <v>115</v>
      </c>
      <c r="Q4750" s="103" t="s">
        <v>115</v>
      </c>
      <c r="R4750" s="103" t="s">
        <v>1767</v>
      </c>
      <c r="S4750" s="103" t="s">
        <v>1768</v>
      </c>
    </row>
    <row r="4751" spans="1:19" ht="14.5" customHeight="1">
      <c r="A4751" s="82" t="str">
        <f t="shared" si="74"/>
        <v>E0006</v>
      </c>
      <c r="B4751" s="410" t="s">
        <v>8212</v>
      </c>
      <c r="C4751" s="410" t="s">
        <v>8213</v>
      </c>
      <c r="D4751" s="410" t="s">
        <v>4862</v>
      </c>
      <c r="E4751" s="410" t="s">
        <v>8214</v>
      </c>
      <c r="F4751" s="410" t="s">
        <v>8215</v>
      </c>
      <c r="G4751" s="416">
        <v>45658</v>
      </c>
      <c r="H4751" s="410" t="s">
        <v>606</v>
      </c>
      <c r="I4751" s="417">
        <v>11</v>
      </c>
      <c r="J4751" s="417">
        <v>2</v>
      </c>
      <c r="K4751" s="417">
        <v>3</v>
      </c>
      <c r="L4751" s="417">
        <v>2</v>
      </c>
      <c r="M4751" s="410"/>
      <c r="N4751" s="410">
        <v>7</v>
      </c>
      <c r="O4751" s="85"/>
      <c r="P4751" s="85"/>
      <c r="Q4751" s="85"/>
      <c r="R4751" s="85"/>
      <c r="S4751" s="85" t="s">
        <v>1768</v>
      </c>
    </row>
    <row r="4752" spans="1:19" ht="14.5" customHeight="1">
      <c r="A4752" s="103" t="str">
        <f t="shared" si="74"/>
        <v>E0006</v>
      </c>
      <c r="B4752" s="414" t="s">
        <v>8212</v>
      </c>
      <c r="C4752" s="414" t="s">
        <v>8213</v>
      </c>
      <c r="D4752" s="414" t="s">
        <v>4862</v>
      </c>
      <c r="E4752" s="414" t="s">
        <v>8214</v>
      </c>
      <c r="F4752" s="414" t="s">
        <v>8215</v>
      </c>
      <c r="G4752" s="418">
        <v>45658</v>
      </c>
      <c r="H4752" s="414" t="s">
        <v>606</v>
      </c>
      <c r="I4752" s="419">
        <v>3</v>
      </c>
      <c r="J4752" s="419">
        <v>11</v>
      </c>
      <c r="K4752" s="419">
        <v>2</v>
      </c>
      <c r="L4752" s="419">
        <v>2</v>
      </c>
      <c r="M4752" s="414"/>
      <c r="N4752" s="414">
        <v>7</v>
      </c>
      <c r="O4752" s="103"/>
      <c r="P4752" s="103"/>
      <c r="Q4752" s="103"/>
      <c r="R4752" s="103"/>
      <c r="S4752" s="103" t="s">
        <v>1768</v>
      </c>
    </row>
    <row r="4753" spans="1:19" ht="14.5" customHeight="1">
      <c r="A4753" s="82" t="str">
        <f t="shared" si="74"/>
        <v>E0007</v>
      </c>
      <c r="B4753" s="432" t="s">
        <v>8216</v>
      </c>
      <c r="C4753" s="433" t="s">
        <v>8217</v>
      </c>
      <c r="D4753" s="422"/>
      <c r="E4753" s="422"/>
      <c r="F4753" s="422"/>
      <c r="G4753" s="422"/>
      <c r="H4753" s="422"/>
      <c r="I4753" s="423">
        <v>0</v>
      </c>
      <c r="J4753" s="423">
        <v>0</v>
      </c>
      <c r="K4753" s="423">
        <v>0</v>
      </c>
      <c r="L4753" s="412"/>
      <c r="M4753" s="412"/>
      <c r="N4753" s="412"/>
      <c r="O4753" s="85"/>
      <c r="P4753" s="85"/>
      <c r="Q4753" s="85"/>
      <c r="R4753" s="85"/>
      <c r="S4753" s="85"/>
    </row>
    <row r="4754" spans="1:19" ht="14.5" customHeight="1">
      <c r="A4754" s="103" t="str">
        <f t="shared" si="74"/>
        <v>E0007</v>
      </c>
      <c r="B4754" s="434" t="s">
        <v>8216</v>
      </c>
      <c r="C4754" s="435" t="s">
        <v>8217</v>
      </c>
      <c r="D4754" s="426"/>
      <c r="E4754" s="426"/>
      <c r="F4754" s="426"/>
      <c r="G4754" s="426"/>
      <c r="H4754" s="426"/>
      <c r="I4754" s="427">
        <v>0</v>
      </c>
      <c r="J4754" s="427">
        <v>0</v>
      </c>
      <c r="K4754" s="427">
        <v>0</v>
      </c>
      <c r="L4754" s="413"/>
      <c r="M4754" s="413"/>
      <c r="N4754" s="413"/>
      <c r="O4754" s="103"/>
      <c r="P4754" s="103"/>
      <c r="Q4754" s="103"/>
      <c r="R4754" s="103"/>
      <c r="S4754" s="103"/>
    </row>
    <row r="4755" spans="1:19" ht="14.5" customHeight="1">
      <c r="A4755" s="82" t="str">
        <f t="shared" si="74"/>
        <v>E0008</v>
      </c>
      <c r="B4755" s="410" t="s">
        <v>8218</v>
      </c>
      <c r="C4755" s="410" t="s">
        <v>8219</v>
      </c>
      <c r="D4755" s="410" t="s">
        <v>4862</v>
      </c>
      <c r="E4755" s="410" t="s">
        <v>8220</v>
      </c>
      <c r="F4755" s="410" t="s">
        <v>8221</v>
      </c>
      <c r="G4755" s="416">
        <v>45658</v>
      </c>
      <c r="H4755" s="410" t="s">
        <v>606</v>
      </c>
      <c r="I4755" s="417">
        <v>6</v>
      </c>
      <c r="J4755" s="417">
        <v>4</v>
      </c>
      <c r="K4755" s="417">
        <v>4</v>
      </c>
      <c r="L4755" s="417">
        <v>2</v>
      </c>
      <c r="M4755" s="410" t="s">
        <v>115</v>
      </c>
      <c r="N4755" s="410">
        <v>7</v>
      </c>
      <c r="O4755" s="85"/>
      <c r="P4755" s="85"/>
      <c r="Q4755" s="85"/>
      <c r="R4755" s="85"/>
      <c r="S4755" s="85" t="s">
        <v>1768</v>
      </c>
    </row>
    <row r="4756" spans="1:19" ht="14.5" customHeight="1">
      <c r="A4756" s="103" t="str">
        <f t="shared" si="74"/>
        <v>E0008</v>
      </c>
      <c r="B4756" s="414" t="s">
        <v>8218</v>
      </c>
      <c r="C4756" s="414" t="s">
        <v>8219</v>
      </c>
      <c r="D4756" s="414" t="s">
        <v>4862</v>
      </c>
      <c r="E4756" s="414" t="s">
        <v>8220</v>
      </c>
      <c r="F4756" s="414" t="s">
        <v>8221</v>
      </c>
      <c r="G4756" s="418">
        <v>45658</v>
      </c>
      <c r="H4756" s="414" t="s">
        <v>606</v>
      </c>
      <c r="I4756" s="419">
        <v>4</v>
      </c>
      <c r="J4756" s="419">
        <v>6</v>
      </c>
      <c r="K4756" s="419">
        <v>4</v>
      </c>
      <c r="L4756" s="419">
        <v>2</v>
      </c>
      <c r="M4756" s="414" t="s">
        <v>115</v>
      </c>
      <c r="N4756" s="414">
        <v>7</v>
      </c>
      <c r="O4756" s="103"/>
      <c r="P4756" s="103"/>
      <c r="Q4756" s="103"/>
      <c r="R4756" s="103"/>
      <c r="S4756" s="103" t="s">
        <v>1768</v>
      </c>
    </row>
    <row r="4757" spans="1:19" ht="14.5" customHeight="1">
      <c r="A4757" s="82" t="str">
        <f t="shared" si="74"/>
        <v>E0012</v>
      </c>
      <c r="B4757" s="410" t="s">
        <v>1430</v>
      </c>
      <c r="C4757" s="410" t="s">
        <v>8222</v>
      </c>
      <c r="D4757" s="410" t="s">
        <v>4862</v>
      </c>
      <c r="E4757" s="410" t="s">
        <v>8223</v>
      </c>
      <c r="F4757" s="410" t="s">
        <v>8224</v>
      </c>
      <c r="G4757" s="416">
        <v>42248</v>
      </c>
      <c r="H4757" s="410" t="s">
        <v>606</v>
      </c>
      <c r="I4757" s="417">
        <v>13</v>
      </c>
      <c r="J4757" s="417">
        <v>7</v>
      </c>
      <c r="K4757" s="417">
        <v>4</v>
      </c>
      <c r="L4757" s="417">
        <v>4</v>
      </c>
      <c r="M4757" s="410"/>
      <c r="N4757" s="410">
        <v>7</v>
      </c>
      <c r="O4757" s="85"/>
      <c r="P4757" s="85"/>
      <c r="Q4757" s="85"/>
      <c r="R4757" s="85"/>
      <c r="S4757" s="85" t="s">
        <v>1768</v>
      </c>
    </row>
    <row r="4758" spans="1:19" ht="14.5" customHeight="1">
      <c r="A4758" s="82" t="str">
        <f t="shared" si="74"/>
        <v>E0012</v>
      </c>
      <c r="B4758" s="410" t="s">
        <v>1430</v>
      </c>
      <c r="C4758" s="410" t="s">
        <v>8225</v>
      </c>
      <c r="D4758" s="410" t="s">
        <v>4862</v>
      </c>
      <c r="E4758" s="410" t="s">
        <v>8226</v>
      </c>
      <c r="F4758" s="410" t="s">
        <v>8227</v>
      </c>
      <c r="G4758" s="416">
        <v>47362</v>
      </c>
      <c r="H4758" s="410" t="s">
        <v>606</v>
      </c>
      <c r="I4758" s="417">
        <v>13</v>
      </c>
      <c r="J4758" s="417">
        <v>7</v>
      </c>
      <c r="K4758" s="417">
        <v>4</v>
      </c>
      <c r="L4758" s="417">
        <v>4</v>
      </c>
      <c r="M4758" s="410"/>
      <c r="N4758" s="410" t="s">
        <v>1838</v>
      </c>
      <c r="O4758" s="85"/>
      <c r="P4758" s="85"/>
      <c r="Q4758" s="85"/>
      <c r="R4758" s="85"/>
      <c r="S4758" s="85" t="s">
        <v>1768</v>
      </c>
    </row>
    <row r="4759" spans="1:19" ht="14.5" customHeight="1">
      <c r="A4759" s="103" t="str">
        <f t="shared" si="74"/>
        <v>E0012</v>
      </c>
      <c r="B4759" s="414" t="s">
        <v>1430</v>
      </c>
      <c r="C4759" s="414" t="s">
        <v>8222</v>
      </c>
      <c r="D4759" s="414" t="s">
        <v>4862</v>
      </c>
      <c r="E4759" s="414" t="s">
        <v>8223</v>
      </c>
      <c r="F4759" s="414" t="s">
        <v>8224</v>
      </c>
      <c r="G4759" s="418">
        <v>42248</v>
      </c>
      <c r="H4759" s="414" t="s">
        <v>606</v>
      </c>
      <c r="I4759" s="419">
        <v>4</v>
      </c>
      <c r="J4759" s="419">
        <v>13</v>
      </c>
      <c r="K4759" s="419">
        <v>7</v>
      </c>
      <c r="L4759" s="419">
        <v>4</v>
      </c>
      <c r="M4759" s="414"/>
      <c r="N4759" s="414">
        <v>7</v>
      </c>
      <c r="O4759" s="103"/>
      <c r="P4759" s="103"/>
      <c r="Q4759" s="103"/>
      <c r="R4759" s="103"/>
      <c r="S4759" s="103" t="s">
        <v>1768</v>
      </c>
    </row>
    <row r="4760" spans="1:19" ht="14.5" customHeight="1">
      <c r="A4760" s="103" t="str">
        <f t="shared" si="74"/>
        <v>E0012</v>
      </c>
      <c r="B4760" s="414" t="s">
        <v>1430</v>
      </c>
      <c r="C4760" s="414" t="s">
        <v>8225</v>
      </c>
      <c r="D4760" s="414" t="s">
        <v>4862</v>
      </c>
      <c r="E4760" s="414" t="s">
        <v>8226</v>
      </c>
      <c r="F4760" s="414" t="s">
        <v>8227</v>
      </c>
      <c r="G4760" s="418">
        <v>47362</v>
      </c>
      <c r="H4760" s="414" t="s">
        <v>606</v>
      </c>
      <c r="I4760" s="419">
        <v>4</v>
      </c>
      <c r="J4760" s="419">
        <v>13</v>
      </c>
      <c r="K4760" s="419">
        <v>7</v>
      </c>
      <c r="L4760" s="419">
        <v>4</v>
      </c>
      <c r="M4760" s="414"/>
      <c r="N4760" s="414" t="s">
        <v>1838</v>
      </c>
      <c r="O4760" s="103"/>
      <c r="P4760" s="103"/>
      <c r="Q4760" s="103"/>
      <c r="R4760" s="103"/>
      <c r="S4760" s="103" t="s">
        <v>1768</v>
      </c>
    </row>
    <row r="4761" spans="1:19" ht="14.5" customHeight="1">
      <c r="A4761" s="82" t="str">
        <f t="shared" si="74"/>
        <v>E0013</v>
      </c>
      <c r="B4761" s="410" t="s">
        <v>8228</v>
      </c>
      <c r="C4761" s="410" t="s">
        <v>8229</v>
      </c>
      <c r="D4761" s="410" t="s">
        <v>4862</v>
      </c>
      <c r="E4761" s="410" t="s">
        <v>8230</v>
      </c>
      <c r="F4761" s="410" t="s">
        <v>8231</v>
      </c>
      <c r="G4761" s="416">
        <v>46661</v>
      </c>
      <c r="H4761" s="410" t="s">
        <v>606</v>
      </c>
      <c r="I4761" s="417">
        <v>14</v>
      </c>
      <c r="J4761" s="417">
        <v>3</v>
      </c>
      <c r="K4761" s="417">
        <v>3</v>
      </c>
      <c r="L4761" s="417">
        <v>1</v>
      </c>
      <c r="M4761" s="410" t="s">
        <v>115</v>
      </c>
      <c r="N4761" s="410" t="s">
        <v>1778</v>
      </c>
      <c r="O4761" s="85"/>
      <c r="P4761" s="85" t="s">
        <v>1877</v>
      </c>
      <c r="Q4761" s="85" t="s">
        <v>1877</v>
      </c>
      <c r="R4761" s="85" t="s">
        <v>2803</v>
      </c>
      <c r="S4761" s="85" t="s">
        <v>1768</v>
      </c>
    </row>
    <row r="4762" spans="1:19" ht="14.5" customHeight="1">
      <c r="A4762" s="82" t="str">
        <f t="shared" si="74"/>
        <v>E0013</v>
      </c>
      <c r="B4762" s="410" t="s">
        <v>8228</v>
      </c>
      <c r="C4762" s="410" t="s">
        <v>8229</v>
      </c>
      <c r="D4762" s="410" t="s">
        <v>4862</v>
      </c>
      <c r="E4762" s="410" t="s">
        <v>8232</v>
      </c>
      <c r="F4762" s="410" t="s">
        <v>8233</v>
      </c>
      <c r="G4762" s="416">
        <v>44013</v>
      </c>
      <c r="H4762" s="410" t="s">
        <v>606</v>
      </c>
      <c r="I4762" s="417">
        <v>14</v>
      </c>
      <c r="J4762" s="417">
        <v>4</v>
      </c>
      <c r="K4762" s="417">
        <v>3</v>
      </c>
      <c r="L4762" s="417">
        <v>1</v>
      </c>
      <c r="M4762" s="410" t="s">
        <v>115</v>
      </c>
      <c r="N4762" s="410" t="s">
        <v>1778</v>
      </c>
      <c r="O4762" s="85"/>
      <c r="P4762" s="85" t="s">
        <v>1877</v>
      </c>
      <c r="Q4762" s="85" t="s">
        <v>1877</v>
      </c>
      <c r="R4762" s="85" t="s">
        <v>2803</v>
      </c>
      <c r="S4762" s="85" t="s">
        <v>1768</v>
      </c>
    </row>
    <row r="4763" spans="1:19" ht="14.5" customHeight="1">
      <c r="A4763" s="103" t="str">
        <f t="shared" si="74"/>
        <v>E0013</v>
      </c>
      <c r="B4763" s="414" t="s">
        <v>8228</v>
      </c>
      <c r="C4763" s="414" t="s">
        <v>8229</v>
      </c>
      <c r="D4763" s="414" t="s">
        <v>4862</v>
      </c>
      <c r="E4763" s="414" t="s">
        <v>8230</v>
      </c>
      <c r="F4763" s="414" t="s">
        <v>8231</v>
      </c>
      <c r="G4763" s="418">
        <v>46661</v>
      </c>
      <c r="H4763" s="414" t="s">
        <v>606</v>
      </c>
      <c r="I4763" s="419">
        <v>3</v>
      </c>
      <c r="J4763" s="419">
        <v>14</v>
      </c>
      <c r="K4763" s="419">
        <v>3</v>
      </c>
      <c r="L4763" s="419">
        <v>1</v>
      </c>
      <c r="M4763" s="414" t="s">
        <v>115</v>
      </c>
      <c r="N4763" s="414" t="s">
        <v>1778</v>
      </c>
      <c r="O4763" s="103"/>
      <c r="P4763" s="103" t="s">
        <v>1877</v>
      </c>
      <c r="Q4763" s="103" t="s">
        <v>1877</v>
      </c>
      <c r="R4763" s="103" t="s">
        <v>2803</v>
      </c>
      <c r="S4763" s="103" t="s">
        <v>1768</v>
      </c>
    </row>
    <row r="4764" spans="1:19" ht="14.5" customHeight="1">
      <c r="A4764" s="103" t="str">
        <f t="shared" si="74"/>
        <v>E0013</v>
      </c>
      <c r="B4764" s="414" t="s">
        <v>8228</v>
      </c>
      <c r="C4764" s="414" t="s">
        <v>8229</v>
      </c>
      <c r="D4764" s="414" t="s">
        <v>4862</v>
      </c>
      <c r="E4764" s="414" t="s">
        <v>8232</v>
      </c>
      <c r="F4764" s="414" t="s">
        <v>8233</v>
      </c>
      <c r="G4764" s="418">
        <v>44013</v>
      </c>
      <c r="H4764" s="414" t="s">
        <v>606</v>
      </c>
      <c r="I4764" s="419">
        <v>3</v>
      </c>
      <c r="J4764" s="419">
        <v>14</v>
      </c>
      <c r="K4764" s="419">
        <v>4</v>
      </c>
      <c r="L4764" s="419">
        <v>1</v>
      </c>
      <c r="M4764" s="414" t="s">
        <v>115</v>
      </c>
      <c r="N4764" s="414" t="s">
        <v>1778</v>
      </c>
      <c r="O4764" s="103"/>
      <c r="P4764" s="103" t="s">
        <v>1877</v>
      </c>
      <c r="Q4764" s="103" t="s">
        <v>1877</v>
      </c>
      <c r="R4764" s="103" t="s">
        <v>2803</v>
      </c>
      <c r="S4764" s="103" t="s">
        <v>1768</v>
      </c>
    </row>
    <row r="4765" spans="1:19" ht="14.5" customHeight="1">
      <c r="A4765" s="82" t="str">
        <f t="shared" si="74"/>
        <v>E0016</v>
      </c>
      <c r="B4765" s="410" t="s">
        <v>8234</v>
      </c>
      <c r="C4765" s="410" t="s">
        <v>8235</v>
      </c>
      <c r="D4765" s="410" t="s">
        <v>4862</v>
      </c>
      <c r="E4765" s="410" t="s">
        <v>8236</v>
      </c>
      <c r="F4765" s="410" t="s">
        <v>8237</v>
      </c>
      <c r="G4765" s="416">
        <v>46174</v>
      </c>
      <c r="H4765" s="410" t="s">
        <v>606</v>
      </c>
      <c r="I4765" s="417">
        <v>20</v>
      </c>
      <c r="J4765" s="417">
        <v>17</v>
      </c>
      <c r="K4765" s="417">
        <v>6</v>
      </c>
      <c r="L4765" s="417">
        <v>21</v>
      </c>
      <c r="M4765" s="410" t="s">
        <v>115</v>
      </c>
      <c r="N4765" s="410">
        <v>7</v>
      </c>
      <c r="O4765" s="85"/>
      <c r="P4765" s="85"/>
      <c r="Q4765" s="85"/>
      <c r="R4765" s="85"/>
      <c r="S4765" s="85" t="s">
        <v>1768</v>
      </c>
    </row>
    <row r="4766" spans="1:19" ht="14.5" customHeight="1">
      <c r="A4766" s="103" t="str">
        <f t="shared" si="74"/>
        <v>E0016</v>
      </c>
      <c r="B4766" s="414" t="s">
        <v>8234</v>
      </c>
      <c r="C4766" s="414" t="s">
        <v>8235</v>
      </c>
      <c r="D4766" s="414" t="s">
        <v>4862</v>
      </c>
      <c r="E4766" s="414" t="s">
        <v>8236</v>
      </c>
      <c r="F4766" s="414" t="s">
        <v>8237</v>
      </c>
      <c r="G4766" s="418">
        <v>46174</v>
      </c>
      <c r="H4766" s="414" t="s">
        <v>606</v>
      </c>
      <c r="I4766" s="419">
        <v>6</v>
      </c>
      <c r="J4766" s="419">
        <v>20</v>
      </c>
      <c r="K4766" s="419">
        <v>17</v>
      </c>
      <c r="L4766" s="419">
        <v>21</v>
      </c>
      <c r="M4766" s="414" t="s">
        <v>115</v>
      </c>
      <c r="N4766" s="414">
        <v>7</v>
      </c>
      <c r="O4766" s="103"/>
      <c r="P4766" s="103"/>
      <c r="Q4766" s="103"/>
      <c r="R4766" s="103"/>
      <c r="S4766" s="103" t="s">
        <v>1768</v>
      </c>
    </row>
    <row r="4767" spans="1:19" ht="14.5" customHeight="1">
      <c r="A4767" s="82" t="str">
        <f t="shared" si="74"/>
        <v>E0017</v>
      </c>
      <c r="B4767" s="410" t="s">
        <v>8238</v>
      </c>
      <c r="C4767" s="410" t="s">
        <v>8239</v>
      </c>
      <c r="D4767" s="410" t="s">
        <v>4862</v>
      </c>
      <c r="E4767" s="410" t="s">
        <v>8240</v>
      </c>
      <c r="F4767" s="410" t="s">
        <v>8241</v>
      </c>
      <c r="G4767" s="416">
        <v>45901</v>
      </c>
      <c r="H4767" s="410" t="s">
        <v>606</v>
      </c>
      <c r="I4767" s="417">
        <v>6</v>
      </c>
      <c r="J4767" s="417">
        <v>2</v>
      </c>
      <c r="K4767" s="417">
        <v>4</v>
      </c>
      <c r="L4767" s="417">
        <v>1</v>
      </c>
      <c r="M4767" s="410"/>
      <c r="N4767" s="410">
        <v>7</v>
      </c>
      <c r="O4767" s="85"/>
      <c r="P4767" s="85" t="s">
        <v>1882</v>
      </c>
      <c r="Q4767" s="85" t="s">
        <v>1882</v>
      </c>
      <c r="R4767" s="85" t="s">
        <v>1883</v>
      </c>
      <c r="S4767" s="85" t="s">
        <v>1768</v>
      </c>
    </row>
    <row r="4768" spans="1:19" ht="14.5" customHeight="1">
      <c r="A4768" s="82" t="str">
        <f t="shared" si="74"/>
        <v>E0017</v>
      </c>
      <c r="B4768" s="410" t="s">
        <v>8238</v>
      </c>
      <c r="C4768" s="410" t="s">
        <v>8242</v>
      </c>
      <c r="D4768" s="410" t="s">
        <v>4862</v>
      </c>
      <c r="E4768" s="410" t="s">
        <v>8243</v>
      </c>
      <c r="F4768" s="410" t="s">
        <v>8244</v>
      </c>
      <c r="G4768" s="416">
        <v>45901</v>
      </c>
      <c r="H4768" s="410" t="s">
        <v>606</v>
      </c>
      <c r="I4768" s="417">
        <v>6</v>
      </c>
      <c r="J4768" s="417">
        <v>2</v>
      </c>
      <c r="K4768" s="417">
        <v>4</v>
      </c>
      <c r="L4768" s="417">
        <v>1</v>
      </c>
      <c r="M4768" s="410"/>
      <c r="N4768" s="410">
        <v>7</v>
      </c>
      <c r="O4768" s="85" t="s">
        <v>1882</v>
      </c>
      <c r="P4768" s="85" t="s">
        <v>1882</v>
      </c>
      <c r="Q4768" s="85" t="s">
        <v>1882</v>
      </c>
      <c r="R4768" s="85" t="s">
        <v>1883</v>
      </c>
      <c r="S4768" s="85" t="s">
        <v>1768</v>
      </c>
    </row>
    <row r="4769" spans="1:19" ht="14.5" customHeight="1">
      <c r="A4769" s="82" t="str">
        <f t="shared" si="74"/>
        <v>E0017</v>
      </c>
      <c r="B4769" s="410" t="s">
        <v>8238</v>
      </c>
      <c r="C4769" s="410" t="s">
        <v>8245</v>
      </c>
      <c r="D4769" s="410" t="s">
        <v>4862</v>
      </c>
      <c r="E4769" s="410" t="s">
        <v>8246</v>
      </c>
      <c r="F4769" s="410" t="s">
        <v>8247</v>
      </c>
      <c r="G4769" s="416">
        <v>45901</v>
      </c>
      <c r="H4769" s="410" t="s">
        <v>606</v>
      </c>
      <c r="I4769" s="417">
        <v>6</v>
      </c>
      <c r="J4769" s="417">
        <v>2</v>
      </c>
      <c r="K4769" s="417">
        <v>4</v>
      </c>
      <c r="L4769" s="417">
        <v>1</v>
      </c>
      <c r="M4769" s="410" t="s">
        <v>115</v>
      </c>
      <c r="N4769" s="410">
        <v>7</v>
      </c>
      <c r="O4769" s="85" t="s">
        <v>1882</v>
      </c>
      <c r="P4769" s="85" t="s">
        <v>1882</v>
      </c>
      <c r="Q4769" s="85" t="s">
        <v>1882</v>
      </c>
      <c r="R4769" s="85" t="s">
        <v>1883</v>
      </c>
      <c r="S4769" s="85" t="s">
        <v>1768</v>
      </c>
    </row>
    <row r="4770" spans="1:19" ht="14.5" customHeight="1">
      <c r="A4770" s="103" t="str">
        <f t="shared" si="74"/>
        <v>E0017</v>
      </c>
      <c r="B4770" s="414" t="s">
        <v>8238</v>
      </c>
      <c r="C4770" s="414" t="s">
        <v>8239</v>
      </c>
      <c r="D4770" s="414" t="s">
        <v>4862</v>
      </c>
      <c r="E4770" s="414" t="s">
        <v>8240</v>
      </c>
      <c r="F4770" s="414" t="s">
        <v>8241</v>
      </c>
      <c r="G4770" s="418">
        <v>45901</v>
      </c>
      <c r="H4770" s="414" t="s">
        <v>606</v>
      </c>
      <c r="I4770" s="419">
        <v>4</v>
      </c>
      <c r="J4770" s="419">
        <v>6</v>
      </c>
      <c r="K4770" s="419">
        <v>2</v>
      </c>
      <c r="L4770" s="419">
        <v>1</v>
      </c>
      <c r="M4770" s="414"/>
      <c r="N4770" s="414">
        <v>7</v>
      </c>
      <c r="O4770" s="103"/>
      <c r="P4770" s="103" t="s">
        <v>1882</v>
      </c>
      <c r="Q4770" s="103" t="s">
        <v>1882</v>
      </c>
      <c r="R4770" s="103" t="s">
        <v>1883</v>
      </c>
      <c r="S4770" s="103" t="s">
        <v>1768</v>
      </c>
    </row>
    <row r="4771" spans="1:19" ht="14.5" customHeight="1">
      <c r="A4771" s="103" t="str">
        <f t="shared" si="74"/>
        <v>E0017</v>
      </c>
      <c r="B4771" s="414" t="s">
        <v>8238</v>
      </c>
      <c r="C4771" s="414" t="s">
        <v>8242</v>
      </c>
      <c r="D4771" s="414" t="s">
        <v>4862</v>
      </c>
      <c r="E4771" s="414" t="s">
        <v>8243</v>
      </c>
      <c r="F4771" s="414" t="s">
        <v>8244</v>
      </c>
      <c r="G4771" s="418">
        <v>45901</v>
      </c>
      <c r="H4771" s="414" t="s">
        <v>606</v>
      </c>
      <c r="I4771" s="419">
        <v>4</v>
      </c>
      <c r="J4771" s="419">
        <v>6</v>
      </c>
      <c r="K4771" s="419">
        <v>2</v>
      </c>
      <c r="L4771" s="419">
        <v>1</v>
      </c>
      <c r="M4771" s="414"/>
      <c r="N4771" s="414">
        <v>7</v>
      </c>
      <c r="O4771" s="103" t="s">
        <v>1882</v>
      </c>
      <c r="P4771" s="103" t="s">
        <v>1882</v>
      </c>
      <c r="Q4771" s="103" t="s">
        <v>1882</v>
      </c>
      <c r="R4771" s="103" t="s">
        <v>1883</v>
      </c>
      <c r="S4771" s="103" t="s">
        <v>1768</v>
      </c>
    </row>
    <row r="4772" spans="1:19" ht="14.5" customHeight="1">
      <c r="A4772" s="103" t="str">
        <f t="shared" si="74"/>
        <v>E0017</v>
      </c>
      <c r="B4772" s="414" t="s">
        <v>8238</v>
      </c>
      <c r="C4772" s="414" t="s">
        <v>8245</v>
      </c>
      <c r="D4772" s="414" t="s">
        <v>4862</v>
      </c>
      <c r="E4772" s="414" t="s">
        <v>8246</v>
      </c>
      <c r="F4772" s="414" t="s">
        <v>8247</v>
      </c>
      <c r="G4772" s="418">
        <v>45901</v>
      </c>
      <c r="H4772" s="414" t="s">
        <v>606</v>
      </c>
      <c r="I4772" s="419">
        <v>4</v>
      </c>
      <c r="J4772" s="419">
        <v>6</v>
      </c>
      <c r="K4772" s="419">
        <v>2</v>
      </c>
      <c r="L4772" s="419">
        <v>1</v>
      </c>
      <c r="M4772" s="414" t="s">
        <v>115</v>
      </c>
      <c r="N4772" s="414">
        <v>7</v>
      </c>
      <c r="O4772" s="103" t="s">
        <v>1882</v>
      </c>
      <c r="P4772" s="103" t="s">
        <v>1882</v>
      </c>
      <c r="Q4772" s="103" t="s">
        <v>1882</v>
      </c>
      <c r="R4772" s="103" t="s">
        <v>1883</v>
      </c>
      <c r="S4772" s="103" t="s">
        <v>1768</v>
      </c>
    </row>
    <row r="4773" spans="1:19" ht="14.5" customHeight="1">
      <c r="A4773" s="82" t="str">
        <f t="shared" si="74"/>
        <v>E0018</v>
      </c>
      <c r="B4773" s="410" t="s">
        <v>8248</v>
      </c>
      <c r="C4773" s="410" t="s">
        <v>8249</v>
      </c>
      <c r="D4773" s="410" t="s">
        <v>4862</v>
      </c>
      <c r="E4773" s="410" t="s">
        <v>8250</v>
      </c>
      <c r="F4773" s="410" t="s">
        <v>8251</v>
      </c>
      <c r="G4773" s="416">
        <v>45992</v>
      </c>
      <c r="H4773" s="410" t="s">
        <v>606</v>
      </c>
      <c r="I4773" s="417">
        <v>30</v>
      </c>
      <c r="J4773" s="417">
        <v>14</v>
      </c>
      <c r="K4773" s="417">
        <v>14</v>
      </c>
      <c r="L4773" s="417">
        <v>43</v>
      </c>
      <c r="M4773" s="410"/>
      <c r="N4773" s="410">
        <v>7</v>
      </c>
      <c r="O4773" s="85"/>
      <c r="P4773" s="85"/>
      <c r="Q4773" s="85"/>
      <c r="R4773" s="85"/>
      <c r="S4773" s="85" t="s">
        <v>1768</v>
      </c>
    </row>
    <row r="4774" spans="1:19" ht="14.5" customHeight="1">
      <c r="A4774" s="103" t="str">
        <f t="shared" si="74"/>
        <v>E0018</v>
      </c>
      <c r="B4774" s="414" t="s">
        <v>8248</v>
      </c>
      <c r="C4774" s="414" t="s">
        <v>8249</v>
      </c>
      <c r="D4774" s="414" t="s">
        <v>4862</v>
      </c>
      <c r="E4774" s="414" t="s">
        <v>8250</v>
      </c>
      <c r="F4774" s="414" t="s">
        <v>8251</v>
      </c>
      <c r="G4774" s="418">
        <v>45992</v>
      </c>
      <c r="H4774" s="414" t="s">
        <v>606</v>
      </c>
      <c r="I4774" s="419">
        <v>14</v>
      </c>
      <c r="J4774" s="419">
        <v>30</v>
      </c>
      <c r="K4774" s="419">
        <v>14</v>
      </c>
      <c r="L4774" s="419">
        <v>43</v>
      </c>
      <c r="M4774" s="414"/>
      <c r="N4774" s="414">
        <v>7</v>
      </c>
      <c r="O4774" s="103"/>
      <c r="P4774" s="103"/>
      <c r="Q4774" s="103"/>
      <c r="R4774" s="103"/>
      <c r="S4774" s="103" t="s">
        <v>1768</v>
      </c>
    </row>
    <row r="4775" spans="1:19" ht="14.5" customHeight="1">
      <c r="A4775" s="82" t="str">
        <f t="shared" si="74"/>
        <v>E0020</v>
      </c>
      <c r="B4775" s="410" t="s">
        <v>8252</v>
      </c>
      <c r="C4775" s="410" t="s">
        <v>8253</v>
      </c>
      <c r="D4775" s="410" t="s">
        <v>4862</v>
      </c>
      <c r="E4775" s="410" t="s">
        <v>8254</v>
      </c>
      <c r="F4775" s="410" t="s">
        <v>8255</v>
      </c>
      <c r="G4775" s="416">
        <v>46661</v>
      </c>
      <c r="H4775" s="410" t="s">
        <v>606</v>
      </c>
      <c r="I4775" s="417">
        <v>9</v>
      </c>
      <c r="J4775" s="417">
        <v>3</v>
      </c>
      <c r="K4775" s="417">
        <v>5</v>
      </c>
      <c r="L4775" s="417">
        <v>4</v>
      </c>
      <c r="M4775" s="410" t="s">
        <v>115</v>
      </c>
      <c r="N4775" s="410">
        <v>7</v>
      </c>
      <c r="O4775" s="85"/>
      <c r="P4775" s="85"/>
      <c r="Q4775" s="85"/>
      <c r="R4775" s="85"/>
      <c r="S4775" s="85" t="s">
        <v>1768</v>
      </c>
    </row>
    <row r="4776" spans="1:19" ht="14.5" customHeight="1">
      <c r="A4776" s="103" t="str">
        <f t="shared" si="74"/>
        <v>E0020</v>
      </c>
      <c r="B4776" s="414" t="s">
        <v>8252</v>
      </c>
      <c r="C4776" s="414" t="s">
        <v>8253</v>
      </c>
      <c r="D4776" s="414" t="s">
        <v>4862</v>
      </c>
      <c r="E4776" s="414" t="s">
        <v>8254</v>
      </c>
      <c r="F4776" s="414" t="s">
        <v>8255</v>
      </c>
      <c r="G4776" s="418">
        <v>46661</v>
      </c>
      <c r="H4776" s="414" t="s">
        <v>606</v>
      </c>
      <c r="I4776" s="419">
        <v>5</v>
      </c>
      <c r="J4776" s="419">
        <v>9</v>
      </c>
      <c r="K4776" s="419">
        <v>3</v>
      </c>
      <c r="L4776" s="419">
        <v>4</v>
      </c>
      <c r="M4776" s="414" t="s">
        <v>115</v>
      </c>
      <c r="N4776" s="414">
        <v>7</v>
      </c>
      <c r="O4776" s="103"/>
      <c r="P4776" s="103"/>
      <c r="Q4776" s="103"/>
      <c r="R4776" s="103"/>
      <c r="S4776" s="103" t="s">
        <v>1768</v>
      </c>
    </row>
    <row r="4777" spans="1:19" ht="14.5" customHeight="1">
      <c r="A4777" s="82" t="str">
        <f t="shared" si="74"/>
        <v>E0023</v>
      </c>
      <c r="B4777" s="410" t="s">
        <v>8256</v>
      </c>
      <c r="C4777" s="410" t="s">
        <v>8257</v>
      </c>
      <c r="D4777" s="410" t="s">
        <v>1797</v>
      </c>
      <c r="E4777" s="410" t="s">
        <v>8258</v>
      </c>
      <c r="F4777" s="410" t="s">
        <v>8259</v>
      </c>
      <c r="G4777" s="416">
        <v>47027</v>
      </c>
      <c r="H4777" s="410" t="s">
        <v>606</v>
      </c>
      <c r="I4777" s="417">
        <v>33</v>
      </c>
      <c r="J4777" s="417">
        <v>21</v>
      </c>
      <c r="K4777" s="417">
        <v>19</v>
      </c>
      <c r="L4777" s="417">
        <v>137</v>
      </c>
      <c r="M4777" s="410" t="s">
        <v>115</v>
      </c>
      <c r="N4777" s="410" t="s">
        <v>116</v>
      </c>
      <c r="O4777" s="85"/>
      <c r="P4777" s="85"/>
      <c r="Q4777" s="85"/>
      <c r="R4777" s="85"/>
      <c r="S4777" s="85" t="s">
        <v>1768</v>
      </c>
    </row>
    <row r="4778" spans="1:19" ht="14.5" customHeight="1">
      <c r="A4778" s="103" t="str">
        <f t="shared" si="74"/>
        <v>E0023</v>
      </c>
      <c r="B4778" s="414" t="s">
        <v>8256</v>
      </c>
      <c r="C4778" s="414" t="s">
        <v>8257</v>
      </c>
      <c r="D4778" s="414" t="s">
        <v>1797</v>
      </c>
      <c r="E4778" s="414" t="s">
        <v>8258</v>
      </c>
      <c r="F4778" s="414" t="s">
        <v>8259</v>
      </c>
      <c r="G4778" s="418">
        <v>47027</v>
      </c>
      <c r="H4778" s="414" t="s">
        <v>606</v>
      </c>
      <c r="I4778" s="419">
        <v>19</v>
      </c>
      <c r="J4778" s="419">
        <v>33</v>
      </c>
      <c r="K4778" s="419">
        <v>21</v>
      </c>
      <c r="L4778" s="419">
        <v>137</v>
      </c>
      <c r="M4778" s="414" t="s">
        <v>115</v>
      </c>
      <c r="N4778" s="414" t="s">
        <v>116</v>
      </c>
      <c r="O4778" s="103"/>
      <c r="P4778" s="103"/>
      <c r="Q4778" s="103"/>
      <c r="R4778" s="103"/>
      <c r="S4778" s="103" t="s">
        <v>1768</v>
      </c>
    </row>
    <row r="4779" spans="1:19" ht="14.5" customHeight="1">
      <c r="A4779" s="82" t="str">
        <f t="shared" si="74"/>
        <v>E0025</v>
      </c>
      <c r="B4779" s="410" t="s">
        <v>1433</v>
      </c>
      <c r="C4779" s="410" t="s">
        <v>8260</v>
      </c>
      <c r="D4779" s="410" t="s">
        <v>5116</v>
      </c>
      <c r="E4779" s="410" t="s">
        <v>8261</v>
      </c>
      <c r="F4779" s="410" t="s">
        <v>8262</v>
      </c>
      <c r="G4779" s="416">
        <v>42675</v>
      </c>
      <c r="H4779" s="410" t="s">
        <v>606</v>
      </c>
      <c r="I4779" s="417">
        <v>31</v>
      </c>
      <c r="J4779" s="417">
        <v>7</v>
      </c>
      <c r="K4779" s="417">
        <v>11</v>
      </c>
      <c r="L4779" s="417">
        <v>16</v>
      </c>
      <c r="M4779" s="410" t="s">
        <v>115</v>
      </c>
      <c r="N4779" s="410">
        <v>7</v>
      </c>
      <c r="O4779" s="85"/>
      <c r="P4779" s="85"/>
      <c r="Q4779" s="85"/>
      <c r="R4779" s="85"/>
      <c r="S4779" s="85" t="s">
        <v>1768</v>
      </c>
    </row>
    <row r="4780" spans="1:19" ht="14.5" customHeight="1">
      <c r="A4780" s="82" t="str">
        <f t="shared" si="74"/>
        <v>E0025</v>
      </c>
      <c r="B4780" s="410" t="s">
        <v>1433</v>
      </c>
      <c r="C4780" s="410" t="s">
        <v>8260</v>
      </c>
      <c r="D4780" s="410" t="s">
        <v>5116</v>
      </c>
      <c r="E4780" s="410" t="s">
        <v>8263</v>
      </c>
      <c r="F4780" s="410" t="s">
        <v>8264</v>
      </c>
      <c r="G4780" s="416">
        <v>45962</v>
      </c>
      <c r="H4780" s="410" t="s">
        <v>606</v>
      </c>
      <c r="I4780" s="417">
        <v>31</v>
      </c>
      <c r="J4780" s="417">
        <v>7</v>
      </c>
      <c r="K4780" s="417">
        <v>11</v>
      </c>
      <c r="L4780" s="417">
        <v>16</v>
      </c>
      <c r="M4780" s="410" t="s">
        <v>115</v>
      </c>
      <c r="N4780" s="410">
        <v>2</v>
      </c>
      <c r="O4780" s="85"/>
      <c r="P4780" s="85"/>
      <c r="Q4780" s="85"/>
      <c r="R4780" s="85"/>
      <c r="S4780" s="85" t="s">
        <v>1768</v>
      </c>
    </row>
    <row r="4781" spans="1:19" ht="14.5" customHeight="1">
      <c r="A4781" s="103" t="str">
        <f t="shared" si="74"/>
        <v>E0025</v>
      </c>
      <c r="B4781" s="414" t="s">
        <v>1433</v>
      </c>
      <c r="C4781" s="414" t="s">
        <v>8260</v>
      </c>
      <c r="D4781" s="414" t="s">
        <v>5116</v>
      </c>
      <c r="E4781" s="414" t="s">
        <v>8261</v>
      </c>
      <c r="F4781" s="414" t="s">
        <v>8262</v>
      </c>
      <c r="G4781" s="418">
        <v>42675</v>
      </c>
      <c r="H4781" s="414" t="s">
        <v>606</v>
      </c>
      <c r="I4781" s="419">
        <v>11</v>
      </c>
      <c r="J4781" s="419">
        <v>31</v>
      </c>
      <c r="K4781" s="419">
        <v>7</v>
      </c>
      <c r="L4781" s="419">
        <v>16</v>
      </c>
      <c r="M4781" s="414" t="s">
        <v>115</v>
      </c>
      <c r="N4781" s="414">
        <v>7</v>
      </c>
      <c r="O4781" s="103"/>
      <c r="P4781" s="103"/>
      <c r="Q4781" s="103"/>
      <c r="R4781" s="103"/>
      <c r="S4781" s="103" t="s">
        <v>1768</v>
      </c>
    </row>
    <row r="4782" spans="1:19" ht="14.5" customHeight="1">
      <c r="A4782" s="103" t="str">
        <f t="shared" si="74"/>
        <v>E0025</v>
      </c>
      <c r="B4782" s="414" t="s">
        <v>1433</v>
      </c>
      <c r="C4782" s="414" t="s">
        <v>8260</v>
      </c>
      <c r="D4782" s="414" t="s">
        <v>5116</v>
      </c>
      <c r="E4782" s="414" t="s">
        <v>8263</v>
      </c>
      <c r="F4782" s="414" t="s">
        <v>8264</v>
      </c>
      <c r="G4782" s="418">
        <v>45962</v>
      </c>
      <c r="H4782" s="414" t="s">
        <v>606</v>
      </c>
      <c r="I4782" s="419">
        <v>11</v>
      </c>
      <c r="J4782" s="419">
        <v>31</v>
      </c>
      <c r="K4782" s="419">
        <v>7</v>
      </c>
      <c r="L4782" s="419">
        <v>16</v>
      </c>
      <c r="M4782" s="414" t="s">
        <v>115</v>
      </c>
      <c r="N4782" s="414">
        <v>2</v>
      </c>
      <c r="O4782" s="103"/>
      <c r="P4782" s="103"/>
      <c r="Q4782" s="103"/>
      <c r="R4782" s="103"/>
      <c r="S4782" s="103" t="s">
        <v>1768</v>
      </c>
    </row>
    <row r="4783" spans="1:19" ht="13" customHeight="1">
      <c r="A4783" s="82" t="str">
        <f t="shared" si="74"/>
        <v>E0027</v>
      </c>
      <c r="B4783" s="412" t="s">
        <v>8265</v>
      </c>
      <c r="C4783" s="412" t="s">
        <v>8266</v>
      </c>
      <c r="D4783" s="412"/>
      <c r="E4783" s="412"/>
      <c r="F4783" s="412"/>
      <c r="G4783" s="412"/>
      <c r="H4783" s="412"/>
      <c r="I4783" s="436">
        <v>6</v>
      </c>
      <c r="J4783" s="436">
        <v>4</v>
      </c>
      <c r="K4783" s="412">
        <v>12</v>
      </c>
      <c r="L4783" s="412"/>
      <c r="M4783" s="412"/>
      <c r="N4783" s="412"/>
      <c r="O4783" s="85"/>
      <c r="P4783" s="85"/>
      <c r="Q4783" s="85"/>
      <c r="R4783" s="85"/>
      <c r="S4783" s="85"/>
    </row>
    <row r="4784" spans="1:19" ht="13" customHeight="1">
      <c r="A4784" s="103" t="str">
        <f t="shared" si="74"/>
        <v>E0027</v>
      </c>
      <c r="B4784" s="413" t="s">
        <v>8265</v>
      </c>
      <c r="C4784" s="413" t="s">
        <v>8266</v>
      </c>
      <c r="D4784" s="413"/>
      <c r="E4784" s="413"/>
      <c r="F4784" s="413"/>
      <c r="G4784" s="413"/>
      <c r="H4784" s="413"/>
      <c r="I4784" s="413">
        <v>12</v>
      </c>
      <c r="J4784" s="437">
        <v>6</v>
      </c>
      <c r="K4784" s="437">
        <v>4</v>
      </c>
      <c r="L4784" s="413"/>
      <c r="M4784" s="413"/>
      <c r="N4784" s="413"/>
      <c r="O4784" s="103"/>
      <c r="P4784" s="103"/>
      <c r="Q4784" s="103"/>
      <c r="R4784" s="103"/>
      <c r="S4784" s="103"/>
    </row>
    <row r="4785" spans="1:19" ht="14.5" customHeight="1">
      <c r="A4785" s="82" t="str">
        <f t="shared" si="74"/>
        <v>E0029</v>
      </c>
      <c r="B4785" s="410" t="s">
        <v>8267</v>
      </c>
      <c r="C4785" s="410" t="s">
        <v>8268</v>
      </c>
      <c r="D4785" s="410" t="s">
        <v>8269</v>
      </c>
      <c r="E4785" s="410" t="s">
        <v>8270</v>
      </c>
      <c r="F4785" s="410" t="s">
        <v>8271</v>
      </c>
      <c r="G4785" s="416">
        <v>47757</v>
      </c>
      <c r="H4785" s="410" t="s">
        <v>606</v>
      </c>
      <c r="I4785" s="417">
        <v>96</v>
      </c>
      <c r="J4785" s="417">
        <v>96</v>
      </c>
      <c r="K4785" s="417">
        <v>240</v>
      </c>
      <c r="L4785" s="417">
        <v>9000</v>
      </c>
      <c r="M4785" s="410" t="s">
        <v>115</v>
      </c>
      <c r="N4785" s="410" t="s">
        <v>1877</v>
      </c>
      <c r="O4785" s="85"/>
      <c r="P4785" s="85" t="s">
        <v>1882</v>
      </c>
      <c r="Q4785" s="85" t="s">
        <v>1882</v>
      </c>
      <c r="R4785" s="85" t="s">
        <v>1883</v>
      </c>
      <c r="S4785" s="85" t="s">
        <v>1768</v>
      </c>
    </row>
    <row r="4786" spans="1:19" ht="14.5" customHeight="1">
      <c r="A4786" s="103" t="str">
        <f t="shared" si="74"/>
        <v>E0029</v>
      </c>
      <c r="B4786" s="414" t="s">
        <v>8267</v>
      </c>
      <c r="C4786" s="414" t="s">
        <v>8268</v>
      </c>
      <c r="D4786" s="414" t="s">
        <v>8269</v>
      </c>
      <c r="E4786" s="414" t="s">
        <v>8270</v>
      </c>
      <c r="F4786" s="414" t="s">
        <v>8271</v>
      </c>
      <c r="G4786" s="418">
        <v>47757</v>
      </c>
      <c r="H4786" s="414" t="s">
        <v>606</v>
      </c>
      <c r="I4786" s="419">
        <v>240</v>
      </c>
      <c r="J4786" s="419">
        <v>96</v>
      </c>
      <c r="K4786" s="419">
        <v>96</v>
      </c>
      <c r="L4786" s="419">
        <v>9000</v>
      </c>
      <c r="M4786" s="414" t="s">
        <v>115</v>
      </c>
      <c r="N4786" s="414" t="s">
        <v>1877</v>
      </c>
      <c r="O4786" s="103"/>
      <c r="P4786" s="103" t="s">
        <v>1882</v>
      </c>
      <c r="Q4786" s="103" t="s">
        <v>1882</v>
      </c>
      <c r="R4786" s="103" t="s">
        <v>1883</v>
      </c>
      <c r="S4786" s="103" t="s">
        <v>1768</v>
      </c>
    </row>
    <row r="4787" spans="1:19" ht="13" customHeight="1">
      <c r="A4787" s="82" t="str">
        <f t="shared" si="74"/>
        <v>E0031</v>
      </c>
      <c r="B4787" s="412" t="s">
        <v>8272</v>
      </c>
      <c r="C4787" s="412" t="s">
        <v>8273</v>
      </c>
      <c r="D4787" s="412"/>
      <c r="E4787" s="412"/>
      <c r="F4787" s="412"/>
      <c r="G4787" s="412"/>
      <c r="H4787" s="412"/>
      <c r="I4787" s="436">
        <v>2</v>
      </c>
      <c r="J4787" s="436">
        <v>2</v>
      </c>
      <c r="K4787" s="412">
        <v>6</v>
      </c>
      <c r="L4787" s="412"/>
      <c r="M4787" s="412"/>
      <c r="N4787" s="412"/>
      <c r="O4787" s="85"/>
      <c r="P4787" s="85"/>
      <c r="Q4787" s="85"/>
      <c r="R4787" s="85"/>
      <c r="S4787" s="85"/>
    </row>
    <row r="4788" spans="1:19" ht="13" customHeight="1">
      <c r="A4788" s="103" t="str">
        <f t="shared" si="74"/>
        <v>E0031</v>
      </c>
      <c r="B4788" s="413" t="s">
        <v>8272</v>
      </c>
      <c r="C4788" s="413" t="s">
        <v>8273</v>
      </c>
      <c r="D4788" s="413"/>
      <c r="E4788" s="413"/>
      <c r="F4788" s="413"/>
      <c r="G4788" s="413"/>
      <c r="H4788" s="413"/>
      <c r="I4788" s="413">
        <v>6</v>
      </c>
      <c r="J4788" s="437">
        <v>2</v>
      </c>
      <c r="K4788" s="437">
        <v>2</v>
      </c>
      <c r="L4788" s="413"/>
      <c r="M4788" s="413"/>
      <c r="N4788" s="413"/>
      <c r="O4788" s="103"/>
      <c r="P4788" s="103"/>
      <c r="Q4788" s="103"/>
      <c r="R4788" s="103"/>
      <c r="S4788" s="103"/>
    </row>
    <row r="4789" spans="1:19" ht="14.5" customHeight="1">
      <c r="A4789" s="82" t="str">
        <f t="shared" si="74"/>
        <v>E0032</v>
      </c>
      <c r="B4789" s="410" t="s">
        <v>8274</v>
      </c>
      <c r="C4789" s="410" t="s">
        <v>8275</v>
      </c>
      <c r="D4789" s="410" t="s">
        <v>4862</v>
      </c>
      <c r="E4789" s="410"/>
      <c r="F4789" s="410"/>
      <c r="G4789" s="416">
        <v>44713</v>
      </c>
      <c r="H4789" s="410" t="s">
        <v>627</v>
      </c>
      <c r="I4789" s="417">
        <v>0</v>
      </c>
      <c r="J4789" s="417">
        <v>0</v>
      </c>
      <c r="K4789" s="417">
        <v>0</v>
      </c>
      <c r="L4789" s="417">
        <v>0</v>
      </c>
      <c r="M4789" s="410" t="s">
        <v>115</v>
      </c>
      <c r="N4789" s="410"/>
      <c r="O4789" s="85"/>
      <c r="P4789" s="85"/>
      <c r="Q4789" s="85"/>
      <c r="R4789" s="85"/>
      <c r="S4789" s="85"/>
    </row>
    <row r="4790" spans="1:19" ht="14.5" customHeight="1">
      <c r="A4790" s="103" t="str">
        <f t="shared" si="74"/>
        <v>E0032</v>
      </c>
      <c r="B4790" s="414" t="s">
        <v>8274</v>
      </c>
      <c r="C4790" s="414" t="s">
        <v>8275</v>
      </c>
      <c r="D4790" s="414" t="s">
        <v>4862</v>
      </c>
      <c r="E4790" s="414"/>
      <c r="F4790" s="414"/>
      <c r="G4790" s="418">
        <v>44713</v>
      </c>
      <c r="H4790" s="414" t="s">
        <v>627</v>
      </c>
      <c r="I4790" s="419">
        <v>0</v>
      </c>
      <c r="J4790" s="419">
        <v>0</v>
      </c>
      <c r="K4790" s="419">
        <v>0</v>
      </c>
      <c r="L4790" s="419">
        <v>0</v>
      </c>
      <c r="M4790" s="414" t="s">
        <v>115</v>
      </c>
      <c r="N4790" s="414"/>
      <c r="O4790" s="103"/>
      <c r="P4790" s="103"/>
      <c r="Q4790" s="103"/>
      <c r="R4790" s="103"/>
      <c r="S4790" s="103"/>
    </row>
    <row r="4791" spans="1:19" ht="14.5" customHeight="1">
      <c r="A4791" s="82" t="str">
        <f t="shared" si="74"/>
        <v>E0036</v>
      </c>
      <c r="B4791" s="410" t="s">
        <v>8276</v>
      </c>
      <c r="C4791" s="410" t="s">
        <v>8277</v>
      </c>
      <c r="D4791" s="410" t="s">
        <v>1797</v>
      </c>
      <c r="E4791" s="410" t="s">
        <v>8278</v>
      </c>
      <c r="F4791" s="410" t="s">
        <v>8279</v>
      </c>
      <c r="G4791" s="416">
        <v>44713</v>
      </c>
      <c r="H4791" s="410" t="s">
        <v>606</v>
      </c>
      <c r="I4791" s="417">
        <v>194</v>
      </c>
      <c r="J4791" s="417">
        <v>90.5</v>
      </c>
      <c r="K4791" s="417">
        <v>76</v>
      </c>
      <c r="L4791" s="417">
        <v>12100</v>
      </c>
      <c r="M4791" s="410" t="s">
        <v>115</v>
      </c>
      <c r="N4791" s="410">
        <v>7</v>
      </c>
      <c r="O4791" s="85"/>
      <c r="P4791" s="85"/>
      <c r="Q4791" s="85"/>
      <c r="R4791" s="85"/>
      <c r="S4791" s="85" t="s">
        <v>1768</v>
      </c>
    </row>
    <row r="4792" spans="1:19" ht="14.5" customHeight="1">
      <c r="A4792" s="103" t="str">
        <f t="shared" si="74"/>
        <v>E0036</v>
      </c>
      <c r="B4792" s="414" t="s">
        <v>8276</v>
      </c>
      <c r="C4792" s="414" t="s">
        <v>8277</v>
      </c>
      <c r="D4792" s="414" t="s">
        <v>1797</v>
      </c>
      <c r="E4792" s="414" t="s">
        <v>8278</v>
      </c>
      <c r="F4792" s="414" t="s">
        <v>8279</v>
      </c>
      <c r="G4792" s="418">
        <v>44713</v>
      </c>
      <c r="H4792" s="414" t="s">
        <v>606</v>
      </c>
      <c r="I4792" s="419">
        <v>76</v>
      </c>
      <c r="J4792" s="419">
        <v>194</v>
      </c>
      <c r="K4792" s="419">
        <v>90.5</v>
      </c>
      <c r="L4792" s="419">
        <v>12100</v>
      </c>
      <c r="M4792" s="414" t="s">
        <v>115</v>
      </c>
      <c r="N4792" s="414">
        <v>7</v>
      </c>
      <c r="O4792" s="103"/>
      <c r="P4792" s="103"/>
      <c r="Q4792" s="103"/>
      <c r="R4792" s="103"/>
      <c r="S4792" s="103" t="s">
        <v>1768</v>
      </c>
    </row>
    <row r="4793" spans="1:19" ht="14.5" customHeight="1">
      <c r="A4793" s="82" t="str">
        <f t="shared" si="74"/>
        <v>E0039</v>
      </c>
      <c r="B4793" s="410" t="s">
        <v>8280</v>
      </c>
      <c r="C4793" s="410" t="s">
        <v>8281</v>
      </c>
      <c r="D4793" s="410" t="s">
        <v>2018</v>
      </c>
      <c r="E4793" s="410" t="s">
        <v>8282</v>
      </c>
      <c r="F4793" s="410" t="s">
        <v>8283</v>
      </c>
      <c r="G4793" s="416">
        <v>45658</v>
      </c>
      <c r="H4793" s="410" t="s">
        <v>606</v>
      </c>
      <c r="I4793" s="417">
        <v>20</v>
      </c>
      <c r="J4793" s="417">
        <v>16</v>
      </c>
      <c r="K4793" s="417">
        <v>10</v>
      </c>
      <c r="L4793" s="417">
        <v>18</v>
      </c>
      <c r="M4793" s="410" t="s">
        <v>115</v>
      </c>
      <c r="N4793" s="410" t="s">
        <v>116</v>
      </c>
      <c r="O4793" s="85"/>
      <c r="P4793" s="85"/>
      <c r="Q4793" s="85"/>
      <c r="R4793" s="85"/>
      <c r="S4793" s="85" t="s">
        <v>1768</v>
      </c>
    </row>
    <row r="4794" spans="1:19" ht="14.5" customHeight="1">
      <c r="A4794" s="103" t="str">
        <f t="shared" si="74"/>
        <v>E0039</v>
      </c>
      <c r="B4794" s="414" t="s">
        <v>8280</v>
      </c>
      <c r="C4794" s="414" t="s">
        <v>8281</v>
      </c>
      <c r="D4794" s="414" t="s">
        <v>2018</v>
      </c>
      <c r="E4794" s="414" t="s">
        <v>8282</v>
      </c>
      <c r="F4794" s="414" t="s">
        <v>8283</v>
      </c>
      <c r="G4794" s="418">
        <v>45658</v>
      </c>
      <c r="H4794" s="414" t="s">
        <v>606</v>
      </c>
      <c r="I4794" s="419">
        <v>10</v>
      </c>
      <c r="J4794" s="419">
        <v>20</v>
      </c>
      <c r="K4794" s="419">
        <v>16</v>
      </c>
      <c r="L4794" s="419">
        <v>18</v>
      </c>
      <c r="M4794" s="414" t="s">
        <v>115</v>
      </c>
      <c r="N4794" s="414" t="s">
        <v>116</v>
      </c>
      <c r="O4794" s="103"/>
      <c r="P4794" s="103"/>
      <c r="Q4794" s="103"/>
      <c r="R4794" s="103"/>
      <c r="S4794" s="103" t="s">
        <v>1768</v>
      </c>
    </row>
    <row r="4795" spans="1:19" ht="14.5" customHeight="1">
      <c r="A4795" s="82" t="str">
        <f t="shared" si="74"/>
        <v>E0042</v>
      </c>
      <c r="B4795" s="410" t="s">
        <v>8284</v>
      </c>
      <c r="C4795" s="410" t="s">
        <v>8285</v>
      </c>
      <c r="D4795" s="410" t="s">
        <v>1797</v>
      </c>
      <c r="E4795" s="410" t="s">
        <v>8286</v>
      </c>
      <c r="F4795" s="410" t="s">
        <v>8287</v>
      </c>
      <c r="G4795" s="416">
        <v>44562</v>
      </c>
      <c r="H4795" s="410" t="s">
        <v>606</v>
      </c>
      <c r="I4795" s="417">
        <v>22</v>
      </c>
      <c r="J4795" s="417">
        <v>18</v>
      </c>
      <c r="K4795" s="417">
        <v>12</v>
      </c>
      <c r="L4795" s="417">
        <v>20</v>
      </c>
      <c r="M4795" s="410" t="s">
        <v>115</v>
      </c>
      <c r="N4795" s="410">
        <v>7</v>
      </c>
      <c r="O4795" s="85"/>
      <c r="P4795" s="85"/>
      <c r="Q4795" s="85"/>
      <c r="R4795" s="85"/>
      <c r="S4795" s="85" t="s">
        <v>1768</v>
      </c>
    </row>
    <row r="4796" spans="1:19" ht="14.5" customHeight="1">
      <c r="A4796" s="103" t="str">
        <f t="shared" si="74"/>
        <v>E0042</v>
      </c>
      <c r="B4796" s="414" t="s">
        <v>8284</v>
      </c>
      <c r="C4796" s="414" t="s">
        <v>8285</v>
      </c>
      <c r="D4796" s="414" t="s">
        <v>1797</v>
      </c>
      <c r="E4796" s="414" t="s">
        <v>8286</v>
      </c>
      <c r="F4796" s="414" t="s">
        <v>8287</v>
      </c>
      <c r="G4796" s="418">
        <v>44562</v>
      </c>
      <c r="H4796" s="414" t="s">
        <v>606</v>
      </c>
      <c r="I4796" s="419">
        <v>12</v>
      </c>
      <c r="J4796" s="419">
        <v>22</v>
      </c>
      <c r="K4796" s="419">
        <v>18</v>
      </c>
      <c r="L4796" s="419">
        <v>20</v>
      </c>
      <c r="M4796" s="414" t="s">
        <v>115</v>
      </c>
      <c r="N4796" s="414">
        <v>7</v>
      </c>
      <c r="O4796" s="103"/>
      <c r="P4796" s="103"/>
      <c r="Q4796" s="103"/>
      <c r="R4796" s="103"/>
      <c r="S4796" s="103" t="s">
        <v>1768</v>
      </c>
    </row>
    <row r="4797" spans="1:19" ht="14.5" customHeight="1">
      <c r="A4797" s="82" t="str">
        <f t="shared" si="74"/>
        <v>E0043</v>
      </c>
      <c r="B4797" s="410" t="s">
        <v>8288</v>
      </c>
      <c r="C4797" s="410" t="s">
        <v>8289</v>
      </c>
      <c r="D4797" s="410" t="s">
        <v>1797</v>
      </c>
      <c r="E4797" s="410" t="s">
        <v>8290</v>
      </c>
      <c r="F4797" s="410" t="s">
        <v>8291</v>
      </c>
      <c r="G4797" s="416">
        <v>47027</v>
      </c>
      <c r="H4797" s="410" t="s">
        <v>606</v>
      </c>
      <c r="I4797" s="417">
        <v>330</v>
      </c>
      <c r="J4797" s="417">
        <v>125.04</v>
      </c>
      <c r="K4797" s="417">
        <v>103.92</v>
      </c>
      <c r="L4797" s="417">
        <v>15480</v>
      </c>
      <c r="M4797" s="410" t="s">
        <v>115</v>
      </c>
      <c r="N4797" s="410">
        <v>7</v>
      </c>
      <c r="O4797" s="85"/>
      <c r="P4797" s="85"/>
      <c r="Q4797" s="85"/>
      <c r="R4797" s="85"/>
      <c r="S4797" s="85" t="s">
        <v>1768</v>
      </c>
    </row>
    <row r="4798" spans="1:19" ht="14.5" customHeight="1">
      <c r="A4798" s="103" t="str">
        <f t="shared" si="74"/>
        <v>E0043</v>
      </c>
      <c r="B4798" s="414" t="s">
        <v>8288</v>
      </c>
      <c r="C4798" s="414" t="s">
        <v>8289</v>
      </c>
      <c r="D4798" s="414" t="s">
        <v>1797</v>
      </c>
      <c r="E4798" s="414" t="s">
        <v>8290</v>
      </c>
      <c r="F4798" s="414" t="s">
        <v>8291</v>
      </c>
      <c r="G4798" s="418">
        <v>47027</v>
      </c>
      <c r="H4798" s="414" t="s">
        <v>606</v>
      </c>
      <c r="I4798" s="419">
        <v>103.92</v>
      </c>
      <c r="J4798" s="419">
        <v>330</v>
      </c>
      <c r="K4798" s="419">
        <v>125.04</v>
      </c>
      <c r="L4798" s="419">
        <v>15480</v>
      </c>
      <c r="M4798" s="414" t="s">
        <v>115</v>
      </c>
      <c r="N4798" s="414">
        <v>7</v>
      </c>
      <c r="O4798" s="103"/>
      <c r="P4798" s="103"/>
      <c r="Q4798" s="103"/>
      <c r="R4798" s="103"/>
      <c r="S4798" s="103" t="s">
        <v>1768</v>
      </c>
    </row>
    <row r="4799" spans="1:19" ht="14.5" customHeight="1">
      <c r="A4799" s="82" t="str">
        <f t="shared" si="74"/>
        <v>E0044</v>
      </c>
      <c r="B4799" s="410" t="s">
        <v>8292</v>
      </c>
      <c r="C4799" s="410" t="s">
        <v>8293</v>
      </c>
      <c r="D4799" s="410" t="s">
        <v>2018</v>
      </c>
      <c r="E4799" s="410" t="s">
        <v>8294</v>
      </c>
      <c r="F4799" s="410" t="s">
        <v>8295</v>
      </c>
      <c r="G4799" s="416">
        <v>45992</v>
      </c>
      <c r="H4799" s="410" t="s">
        <v>606</v>
      </c>
      <c r="I4799" s="417">
        <v>36</v>
      </c>
      <c r="J4799" s="417">
        <v>36</v>
      </c>
      <c r="K4799" s="417">
        <v>24</v>
      </c>
      <c r="L4799" s="417">
        <v>265</v>
      </c>
      <c r="M4799" s="410" t="s">
        <v>115</v>
      </c>
      <c r="N4799" s="410">
        <v>7</v>
      </c>
      <c r="O4799" s="85"/>
      <c r="P4799" s="85"/>
      <c r="Q4799" s="85"/>
      <c r="R4799" s="85"/>
      <c r="S4799" s="85" t="s">
        <v>1768</v>
      </c>
    </row>
    <row r="4800" spans="1:19" ht="14.5" customHeight="1">
      <c r="A4800" s="103" t="str">
        <f t="shared" si="74"/>
        <v>E0044</v>
      </c>
      <c r="B4800" s="414" t="s">
        <v>8292</v>
      </c>
      <c r="C4800" s="414" t="s">
        <v>8293</v>
      </c>
      <c r="D4800" s="414" t="s">
        <v>2018</v>
      </c>
      <c r="E4800" s="414" t="s">
        <v>8294</v>
      </c>
      <c r="F4800" s="414" t="s">
        <v>8295</v>
      </c>
      <c r="G4800" s="418">
        <v>45992</v>
      </c>
      <c r="H4800" s="414" t="s">
        <v>606</v>
      </c>
      <c r="I4800" s="419">
        <v>24</v>
      </c>
      <c r="J4800" s="419">
        <v>36</v>
      </c>
      <c r="K4800" s="419">
        <v>36</v>
      </c>
      <c r="L4800" s="419">
        <v>265</v>
      </c>
      <c r="M4800" s="414" t="s">
        <v>115</v>
      </c>
      <c r="N4800" s="414">
        <v>7</v>
      </c>
      <c r="O4800" s="103"/>
      <c r="P4800" s="103"/>
      <c r="Q4800" s="103"/>
      <c r="R4800" s="103"/>
      <c r="S4800" s="103" t="s">
        <v>1768</v>
      </c>
    </row>
    <row r="4801" spans="1:19" ht="14.5" customHeight="1">
      <c r="A4801" s="82" t="str">
        <f t="shared" si="74"/>
        <v>E0045</v>
      </c>
      <c r="B4801" s="410" t="s">
        <v>8296</v>
      </c>
      <c r="C4801" s="410" t="s">
        <v>8297</v>
      </c>
      <c r="D4801" s="410" t="s">
        <v>2018</v>
      </c>
      <c r="E4801" s="410" t="s">
        <v>8298</v>
      </c>
      <c r="F4801" s="410" t="s">
        <v>8299</v>
      </c>
      <c r="G4801" s="416">
        <v>45992</v>
      </c>
      <c r="H4801" s="410" t="s">
        <v>606</v>
      </c>
      <c r="I4801" s="417">
        <v>24</v>
      </c>
      <c r="J4801" s="417">
        <v>18</v>
      </c>
      <c r="K4801" s="417">
        <v>18</v>
      </c>
      <c r="L4801" s="417">
        <v>100</v>
      </c>
      <c r="M4801" s="410"/>
      <c r="N4801" s="410" t="s">
        <v>116</v>
      </c>
      <c r="O4801" s="85"/>
      <c r="P4801" s="85"/>
      <c r="Q4801" s="85"/>
      <c r="R4801" s="85"/>
      <c r="S4801" s="85" t="s">
        <v>1768</v>
      </c>
    </row>
    <row r="4802" spans="1:19" ht="14.5" customHeight="1">
      <c r="A4802" s="103" t="str">
        <f t="shared" ref="A4802:A4865" si="75">LEFT(B4802,5)</f>
        <v>E0045</v>
      </c>
      <c r="B4802" s="414" t="s">
        <v>8296</v>
      </c>
      <c r="C4802" s="414" t="s">
        <v>8297</v>
      </c>
      <c r="D4802" s="414" t="s">
        <v>2018</v>
      </c>
      <c r="E4802" s="414" t="s">
        <v>8298</v>
      </c>
      <c r="F4802" s="414" t="s">
        <v>8299</v>
      </c>
      <c r="G4802" s="418">
        <v>45992</v>
      </c>
      <c r="H4802" s="414" t="s">
        <v>606</v>
      </c>
      <c r="I4802" s="419">
        <v>18</v>
      </c>
      <c r="J4802" s="419">
        <v>24</v>
      </c>
      <c r="K4802" s="419">
        <v>18</v>
      </c>
      <c r="L4802" s="419">
        <v>100</v>
      </c>
      <c r="M4802" s="414"/>
      <c r="N4802" s="414" t="s">
        <v>116</v>
      </c>
      <c r="O4802" s="103"/>
      <c r="P4802" s="103"/>
      <c r="Q4802" s="103"/>
      <c r="R4802" s="103"/>
      <c r="S4802" s="103" t="s">
        <v>1768</v>
      </c>
    </row>
    <row r="4803" spans="1:19" ht="14.5" customHeight="1">
      <c r="A4803" s="82" t="str">
        <f t="shared" si="75"/>
        <v>E0046</v>
      </c>
      <c r="B4803" s="410" t="s">
        <v>8300</v>
      </c>
      <c r="C4803" s="410" t="s">
        <v>8301</v>
      </c>
      <c r="D4803" s="410" t="s">
        <v>2018</v>
      </c>
      <c r="E4803" s="410" t="s">
        <v>8302</v>
      </c>
      <c r="F4803" s="410" t="s">
        <v>8303</v>
      </c>
      <c r="G4803" s="416">
        <v>45992</v>
      </c>
      <c r="H4803" s="410" t="s">
        <v>606</v>
      </c>
      <c r="I4803" s="417">
        <v>48</v>
      </c>
      <c r="J4803" s="417">
        <v>40</v>
      </c>
      <c r="K4803" s="417">
        <v>48</v>
      </c>
      <c r="L4803" s="417">
        <v>630</v>
      </c>
      <c r="M4803" s="410" t="s">
        <v>115</v>
      </c>
      <c r="N4803" s="410" t="s">
        <v>116</v>
      </c>
      <c r="O4803" s="85"/>
      <c r="P4803" s="85"/>
      <c r="Q4803" s="85"/>
      <c r="R4803" s="85"/>
      <c r="S4803" s="85" t="s">
        <v>1768</v>
      </c>
    </row>
    <row r="4804" spans="1:19" ht="14.5" customHeight="1">
      <c r="A4804" s="103" t="str">
        <f t="shared" si="75"/>
        <v>E0046</v>
      </c>
      <c r="B4804" s="414" t="s">
        <v>8300</v>
      </c>
      <c r="C4804" s="414" t="s">
        <v>8301</v>
      </c>
      <c r="D4804" s="414" t="s">
        <v>2018</v>
      </c>
      <c r="E4804" s="414" t="s">
        <v>8302</v>
      </c>
      <c r="F4804" s="414" t="s">
        <v>8303</v>
      </c>
      <c r="G4804" s="418">
        <v>45992</v>
      </c>
      <c r="H4804" s="414" t="s">
        <v>606</v>
      </c>
      <c r="I4804" s="419">
        <v>48</v>
      </c>
      <c r="J4804" s="419">
        <v>48</v>
      </c>
      <c r="K4804" s="419">
        <v>40</v>
      </c>
      <c r="L4804" s="419">
        <v>630</v>
      </c>
      <c r="M4804" s="414" t="s">
        <v>115</v>
      </c>
      <c r="N4804" s="414" t="s">
        <v>116</v>
      </c>
      <c r="O4804" s="103"/>
      <c r="P4804" s="103"/>
      <c r="Q4804" s="103"/>
      <c r="R4804" s="103"/>
      <c r="S4804" s="103" t="s">
        <v>1768</v>
      </c>
    </row>
    <row r="4805" spans="1:19" ht="14.5" customHeight="1">
      <c r="A4805" s="82" t="str">
        <f t="shared" si="75"/>
        <v>E0047</v>
      </c>
      <c r="B4805" s="410" t="s">
        <v>8304</v>
      </c>
      <c r="C4805" s="410" t="s">
        <v>8305</v>
      </c>
      <c r="D4805" s="410" t="s">
        <v>2018</v>
      </c>
      <c r="E4805" s="410" t="s">
        <v>8306</v>
      </c>
      <c r="F4805" s="410" t="s">
        <v>8307</v>
      </c>
      <c r="G4805" s="416">
        <v>45992</v>
      </c>
      <c r="H4805" s="410" t="s">
        <v>606</v>
      </c>
      <c r="I4805" s="417">
        <v>48</v>
      </c>
      <c r="J4805" s="417">
        <v>40</v>
      </c>
      <c r="K4805" s="417">
        <v>60</v>
      </c>
      <c r="L4805" s="417">
        <v>720</v>
      </c>
      <c r="M4805" s="410" t="s">
        <v>115</v>
      </c>
      <c r="N4805" s="410" t="s">
        <v>116</v>
      </c>
      <c r="O4805" s="85"/>
      <c r="P4805" s="85"/>
      <c r="Q4805" s="85"/>
      <c r="R4805" s="85"/>
      <c r="S4805" s="85" t="s">
        <v>1768</v>
      </c>
    </row>
    <row r="4806" spans="1:19" ht="14.5" customHeight="1">
      <c r="A4806" s="103" t="str">
        <f t="shared" si="75"/>
        <v>E0047</v>
      </c>
      <c r="B4806" s="414" t="s">
        <v>8304</v>
      </c>
      <c r="C4806" s="414" t="s">
        <v>8305</v>
      </c>
      <c r="D4806" s="414" t="s">
        <v>2018</v>
      </c>
      <c r="E4806" s="414" t="s">
        <v>8306</v>
      </c>
      <c r="F4806" s="414" t="s">
        <v>8307</v>
      </c>
      <c r="G4806" s="418">
        <v>45992</v>
      </c>
      <c r="H4806" s="414" t="s">
        <v>606</v>
      </c>
      <c r="I4806" s="419">
        <v>60</v>
      </c>
      <c r="J4806" s="419">
        <v>48</v>
      </c>
      <c r="K4806" s="419">
        <v>40</v>
      </c>
      <c r="L4806" s="419">
        <v>720</v>
      </c>
      <c r="M4806" s="414" t="s">
        <v>115</v>
      </c>
      <c r="N4806" s="414" t="s">
        <v>116</v>
      </c>
      <c r="O4806" s="103"/>
      <c r="P4806" s="103"/>
      <c r="Q4806" s="103"/>
      <c r="R4806" s="103"/>
      <c r="S4806" s="103" t="s">
        <v>1768</v>
      </c>
    </row>
    <row r="4807" spans="1:19" ht="14.5" customHeight="1">
      <c r="A4807" s="82" t="str">
        <f t="shared" si="75"/>
        <v>E0048</v>
      </c>
      <c r="B4807" s="410" t="s">
        <v>8308</v>
      </c>
      <c r="C4807" s="410" t="s">
        <v>8309</v>
      </c>
      <c r="D4807" s="410" t="s">
        <v>1813</v>
      </c>
      <c r="E4807" s="410" t="s">
        <v>8310</v>
      </c>
      <c r="F4807" s="410" t="s">
        <v>8311</v>
      </c>
      <c r="G4807" s="416">
        <v>44348</v>
      </c>
      <c r="H4807" s="410" t="s">
        <v>606</v>
      </c>
      <c r="I4807" s="417">
        <v>136</v>
      </c>
      <c r="J4807" s="417">
        <v>51</v>
      </c>
      <c r="K4807" s="417">
        <v>45</v>
      </c>
      <c r="L4807" s="417">
        <v>371</v>
      </c>
      <c r="M4807" s="410" t="s">
        <v>115</v>
      </c>
      <c r="N4807" s="410" t="s">
        <v>116</v>
      </c>
      <c r="O4807" s="85"/>
      <c r="P4807" s="85"/>
      <c r="Q4807" s="85"/>
      <c r="R4807" s="85"/>
      <c r="S4807" s="85" t="s">
        <v>1768</v>
      </c>
    </row>
    <row r="4808" spans="1:19" ht="14.5" customHeight="1">
      <c r="A4808" s="103" t="str">
        <f t="shared" si="75"/>
        <v>E0048</v>
      </c>
      <c r="B4808" s="414" t="s">
        <v>8308</v>
      </c>
      <c r="C4808" s="414" t="s">
        <v>8309</v>
      </c>
      <c r="D4808" s="414" t="s">
        <v>1813</v>
      </c>
      <c r="E4808" s="414" t="s">
        <v>8310</v>
      </c>
      <c r="F4808" s="414" t="s">
        <v>8311</v>
      </c>
      <c r="G4808" s="418">
        <v>44348</v>
      </c>
      <c r="H4808" s="414" t="s">
        <v>606</v>
      </c>
      <c r="I4808" s="419">
        <v>45</v>
      </c>
      <c r="J4808" s="419">
        <v>136</v>
      </c>
      <c r="K4808" s="419">
        <v>51</v>
      </c>
      <c r="L4808" s="419">
        <v>371</v>
      </c>
      <c r="M4808" s="414" t="s">
        <v>115</v>
      </c>
      <c r="N4808" s="414" t="s">
        <v>116</v>
      </c>
      <c r="O4808" s="103"/>
      <c r="P4808" s="103"/>
      <c r="Q4808" s="103"/>
      <c r="R4808" s="103"/>
      <c r="S4808" s="103" t="s">
        <v>1768</v>
      </c>
    </row>
    <row r="4809" spans="1:19" ht="14.5" customHeight="1">
      <c r="A4809" s="82" t="str">
        <f t="shared" si="75"/>
        <v>E0049</v>
      </c>
      <c r="B4809" s="410" t="s">
        <v>8312</v>
      </c>
      <c r="C4809" s="410" t="s">
        <v>8313</v>
      </c>
      <c r="D4809" s="410" t="s">
        <v>2018</v>
      </c>
      <c r="E4809" s="410" t="s">
        <v>8314</v>
      </c>
      <c r="F4809" s="410" t="s">
        <v>8315</v>
      </c>
      <c r="G4809" s="416">
        <v>45992</v>
      </c>
      <c r="H4809" s="410" t="s">
        <v>606</v>
      </c>
      <c r="I4809" s="417">
        <v>36</v>
      </c>
      <c r="J4809" s="417">
        <v>20</v>
      </c>
      <c r="K4809" s="417">
        <v>15</v>
      </c>
      <c r="L4809" s="417">
        <v>125</v>
      </c>
      <c r="M4809" s="410"/>
      <c r="N4809" s="410" t="s">
        <v>116</v>
      </c>
      <c r="O4809" s="85"/>
      <c r="P4809" s="85"/>
      <c r="Q4809" s="85"/>
      <c r="R4809" s="85"/>
      <c r="S4809" s="85" t="s">
        <v>1768</v>
      </c>
    </row>
    <row r="4810" spans="1:19" ht="14.5" customHeight="1">
      <c r="A4810" s="103" t="str">
        <f t="shared" si="75"/>
        <v>E0049</v>
      </c>
      <c r="B4810" s="414" t="s">
        <v>8312</v>
      </c>
      <c r="C4810" s="414" t="s">
        <v>8313</v>
      </c>
      <c r="D4810" s="414" t="s">
        <v>2018</v>
      </c>
      <c r="E4810" s="414" t="s">
        <v>8314</v>
      </c>
      <c r="F4810" s="414" t="s">
        <v>8315</v>
      </c>
      <c r="G4810" s="418">
        <v>45992</v>
      </c>
      <c r="H4810" s="414" t="s">
        <v>606</v>
      </c>
      <c r="I4810" s="419">
        <v>15</v>
      </c>
      <c r="J4810" s="419">
        <v>36</v>
      </c>
      <c r="K4810" s="419">
        <v>20</v>
      </c>
      <c r="L4810" s="419">
        <v>125</v>
      </c>
      <c r="M4810" s="414"/>
      <c r="N4810" s="414" t="s">
        <v>116</v>
      </c>
      <c r="O4810" s="103"/>
      <c r="P4810" s="103"/>
      <c r="Q4810" s="103"/>
      <c r="R4810" s="103"/>
      <c r="S4810" s="103" t="s">
        <v>1768</v>
      </c>
    </row>
    <row r="4811" spans="1:19" ht="14.5" customHeight="1">
      <c r="A4811" s="82" t="str">
        <f t="shared" si="75"/>
        <v>E0050</v>
      </c>
      <c r="B4811" s="410" t="s">
        <v>1117</v>
      </c>
      <c r="C4811" s="410" t="s">
        <v>8316</v>
      </c>
      <c r="D4811" s="410" t="s">
        <v>1813</v>
      </c>
      <c r="E4811" s="410" t="s">
        <v>8317</v>
      </c>
      <c r="F4811" s="410" t="s">
        <v>8318</v>
      </c>
      <c r="G4811" s="416">
        <v>41579</v>
      </c>
      <c r="H4811" s="410" t="s">
        <v>606</v>
      </c>
      <c r="I4811" s="417">
        <v>13</v>
      </c>
      <c r="J4811" s="417">
        <v>3</v>
      </c>
      <c r="K4811" s="417">
        <v>2</v>
      </c>
      <c r="L4811" s="417">
        <v>1</v>
      </c>
      <c r="M4811" s="410"/>
      <c r="N4811" s="410" t="s">
        <v>1778</v>
      </c>
      <c r="O4811" s="85" t="s">
        <v>1882</v>
      </c>
      <c r="P4811" s="85" t="s">
        <v>1882</v>
      </c>
      <c r="Q4811" s="85" t="s">
        <v>1882</v>
      </c>
      <c r="R4811" s="85" t="s">
        <v>1883</v>
      </c>
      <c r="S4811" s="85" t="s">
        <v>1768</v>
      </c>
    </row>
    <row r="4812" spans="1:19" ht="14.5" customHeight="1">
      <c r="A4812" s="82" t="str">
        <f t="shared" si="75"/>
        <v>E0050</v>
      </c>
      <c r="B4812" s="410" t="s">
        <v>1117</v>
      </c>
      <c r="C4812" s="410" t="s">
        <v>8316</v>
      </c>
      <c r="D4812" s="410" t="s">
        <v>1813</v>
      </c>
      <c r="E4812" s="410" t="s">
        <v>8319</v>
      </c>
      <c r="F4812" s="410" t="s">
        <v>8320</v>
      </c>
      <c r="G4812" s="416">
        <v>41579</v>
      </c>
      <c r="H4812" s="410" t="s">
        <v>1777</v>
      </c>
      <c r="I4812" s="417">
        <v>13</v>
      </c>
      <c r="J4812" s="417">
        <v>3</v>
      </c>
      <c r="K4812" s="417">
        <v>2</v>
      </c>
      <c r="L4812" s="417">
        <v>1</v>
      </c>
      <c r="M4812" s="410"/>
      <c r="N4812" s="410" t="s">
        <v>116</v>
      </c>
      <c r="O4812" s="85" t="s">
        <v>1882</v>
      </c>
      <c r="P4812" s="85" t="s">
        <v>1882</v>
      </c>
      <c r="Q4812" s="85" t="s">
        <v>1882</v>
      </c>
      <c r="R4812" s="85" t="s">
        <v>1883</v>
      </c>
      <c r="S4812" s="85" t="s">
        <v>1768</v>
      </c>
    </row>
    <row r="4813" spans="1:19" ht="14.5" customHeight="1">
      <c r="A4813" s="82" t="str">
        <f t="shared" si="75"/>
        <v>E0050</v>
      </c>
      <c r="B4813" s="410" t="s">
        <v>1117</v>
      </c>
      <c r="C4813" s="410" t="s">
        <v>8316</v>
      </c>
      <c r="D4813" s="410" t="s">
        <v>1813</v>
      </c>
      <c r="E4813" s="410" t="s">
        <v>8321</v>
      </c>
      <c r="F4813" s="410" t="s">
        <v>8322</v>
      </c>
      <c r="G4813" s="416">
        <v>45658</v>
      </c>
      <c r="H4813" s="410" t="s">
        <v>606</v>
      </c>
      <c r="I4813" s="417">
        <v>13</v>
      </c>
      <c r="J4813" s="417">
        <v>3</v>
      </c>
      <c r="K4813" s="417">
        <v>2</v>
      </c>
      <c r="L4813" s="417">
        <v>1</v>
      </c>
      <c r="M4813" s="410"/>
      <c r="N4813" s="410" t="s">
        <v>116</v>
      </c>
      <c r="O4813" s="85" t="s">
        <v>1882</v>
      </c>
      <c r="P4813" s="85" t="s">
        <v>1882</v>
      </c>
      <c r="Q4813" s="85" t="s">
        <v>1882</v>
      </c>
      <c r="R4813" s="85" t="s">
        <v>1883</v>
      </c>
      <c r="S4813" s="85" t="s">
        <v>1768</v>
      </c>
    </row>
    <row r="4814" spans="1:19" ht="14.5" customHeight="1">
      <c r="A4814" s="103" t="str">
        <f t="shared" si="75"/>
        <v>E0050</v>
      </c>
      <c r="B4814" s="414" t="s">
        <v>1117</v>
      </c>
      <c r="C4814" s="414" t="s">
        <v>8316</v>
      </c>
      <c r="D4814" s="414" t="s">
        <v>1813</v>
      </c>
      <c r="E4814" s="414" t="s">
        <v>8317</v>
      </c>
      <c r="F4814" s="414" t="s">
        <v>8318</v>
      </c>
      <c r="G4814" s="418">
        <v>41579</v>
      </c>
      <c r="H4814" s="414" t="s">
        <v>606</v>
      </c>
      <c r="I4814" s="419">
        <v>2</v>
      </c>
      <c r="J4814" s="419">
        <v>13</v>
      </c>
      <c r="K4814" s="419">
        <v>3</v>
      </c>
      <c r="L4814" s="419">
        <v>1</v>
      </c>
      <c r="M4814" s="414"/>
      <c r="N4814" s="414" t="s">
        <v>1778</v>
      </c>
      <c r="O4814" s="103" t="s">
        <v>1882</v>
      </c>
      <c r="P4814" s="103" t="s">
        <v>1882</v>
      </c>
      <c r="Q4814" s="103" t="s">
        <v>1882</v>
      </c>
      <c r="R4814" s="103" t="s">
        <v>1883</v>
      </c>
      <c r="S4814" s="103" t="s">
        <v>1768</v>
      </c>
    </row>
    <row r="4815" spans="1:19" ht="14.5" customHeight="1">
      <c r="A4815" s="103" t="str">
        <f t="shared" si="75"/>
        <v>E0050</v>
      </c>
      <c r="B4815" s="414" t="s">
        <v>1117</v>
      </c>
      <c r="C4815" s="414" t="s">
        <v>8316</v>
      </c>
      <c r="D4815" s="414" t="s">
        <v>1813</v>
      </c>
      <c r="E4815" s="414" t="s">
        <v>8319</v>
      </c>
      <c r="F4815" s="414" t="s">
        <v>8320</v>
      </c>
      <c r="G4815" s="418">
        <v>41579</v>
      </c>
      <c r="H4815" s="414" t="s">
        <v>1777</v>
      </c>
      <c r="I4815" s="419">
        <v>2</v>
      </c>
      <c r="J4815" s="419">
        <v>13</v>
      </c>
      <c r="K4815" s="419">
        <v>3</v>
      </c>
      <c r="L4815" s="419">
        <v>1</v>
      </c>
      <c r="M4815" s="414"/>
      <c r="N4815" s="414" t="s">
        <v>116</v>
      </c>
      <c r="O4815" s="103" t="s">
        <v>1882</v>
      </c>
      <c r="P4815" s="103" t="s">
        <v>1882</v>
      </c>
      <c r="Q4815" s="103" t="s">
        <v>1882</v>
      </c>
      <c r="R4815" s="103" t="s">
        <v>1883</v>
      </c>
      <c r="S4815" s="103" t="s">
        <v>1768</v>
      </c>
    </row>
    <row r="4816" spans="1:19" ht="14.5" customHeight="1">
      <c r="A4816" s="103" t="str">
        <f t="shared" si="75"/>
        <v>E0050</v>
      </c>
      <c r="B4816" s="414" t="s">
        <v>1117</v>
      </c>
      <c r="C4816" s="414" t="s">
        <v>8316</v>
      </c>
      <c r="D4816" s="414" t="s">
        <v>1813</v>
      </c>
      <c r="E4816" s="414" t="s">
        <v>8321</v>
      </c>
      <c r="F4816" s="414" t="s">
        <v>8322</v>
      </c>
      <c r="G4816" s="418">
        <v>45658</v>
      </c>
      <c r="H4816" s="414" t="s">
        <v>606</v>
      </c>
      <c r="I4816" s="419">
        <v>2</v>
      </c>
      <c r="J4816" s="419">
        <v>13</v>
      </c>
      <c r="K4816" s="419">
        <v>3</v>
      </c>
      <c r="L4816" s="419">
        <v>1</v>
      </c>
      <c r="M4816" s="414"/>
      <c r="N4816" s="414" t="s">
        <v>116</v>
      </c>
      <c r="O4816" s="103" t="s">
        <v>1882</v>
      </c>
      <c r="P4816" s="103" t="s">
        <v>1882</v>
      </c>
      <c r="Q4816" s="103" t="s">
        <v>1882</v>
      </c>
      <c r="R4816" s="103" t="s">
        <v>1883</v>
      </c>
      <c r="S4816" s="103" t="s">
        <v>1768</v>
      </c>
    </row>
    <row r="4817" spans="1:19" ht="14.5" customHeight="1">
      <c r="A4817" s="82" t="str">
        <f t="shared" si="75"/>
        <v>E0051</v>
      </c>
      <c r="B4817" s="410" t="s">
        <v>8323</v>
      </c>
      <c r="C4817" s="410" t="s">
        <v>8324</v>
      </c>
      <c r="D4817" s="410" t="s">
        <v>5116</v>
      </c>
      <c r="E4817" s="410" t="s">
        <v>8325</v>
      </c>
      <c r="F4817" s="410" t="s">
        <v>8326</v>
      </c>
      <c r="G4817" s="416">
        <v>41671</v>
      </c>
      <c r="H4817" s="410" t="s">
        <v>623</v>
      </c>
      <c r="I4817" s="417">
        <v>38</v>
      </c>
      <c r="J4817" s="417">
        <v>3</v>
      </c>
      <c r="K4817" s="417">
        <v>7</v>
      </c>
      <c r="L4817" s="417">
        <v>11</v>
      </c>
      <c r="M4817" s="410" t="s">
        <v>115</v>
      </c>
      <c r="N4817" s="410">
        <v>4</v>
      </c>
      <c r="O4817" s="85"/>
      <c r="P4817" s="85"/>
      <c r="Q4817" s="85"/>
      <c r="R4817" s="85"/>
      <c r="S4817" s="85" t="s">
        <v>1800</v>
      </c>
    </row>
    <row r="4818" spans="1:19" ht="14.5" customHeight="1">
      <c r="A4818" s="103" t="str">
        <f t="shared" si="75"/>
        <v>E0051</v>
      </c>
      <c r="B4818" s="414" t="s">
        <v>8323</v>
      </c>
      <c r="C4818" s="414" t="s">
        <v>8324</v>
      </c>
      <c r="D4818" s="414" t="s">
        <v>5116</v>
      </c>
      <c r="E4818" s="414" t="s">
        <v>8325</v>
      </c>
      <c r="F4818" s="414" t="s">
        <v>8326</v>
      </c>
      <c r="G4818" s="418">
        <v>41671</v>
      </c>
      <c r="H4818" s="414" t="s">
        <v>623</v>
      </c>
      <c r="I4818" s="419">
        <v>7</v>
      </c>
      <c r="J4818" s="419">
        <v>38</v>
      </c>
      <c r="K4818" s="419">
        <v>3</v>
      </c>
      <c r="L4818" s="419">
        <v>11</v>
      </c>
      <c r="M4818" s="414" t="s">
        <v>115</v>
      </c>
      <c r="N4818" s="414">
        <v>4</v>
      </c>
      <c r="O4818" s="103"/>
      <c r="P4818" s="103"/>
      <c r="Q4818" s="103"/>
      <c r="R4818" s="103"/>
      <c r="S4818" s="103" t="s">
        <v>1800</v>
      </c>
    </row>
    <row r="4819" spans="1:19" ht="14.5" customHeight="1">
      <c r="A4819" s="82" t="str">
        <f t="shared" si="75"/>
        <v>E0053</v>
      </c>
      <c r="B4819" s="410" t="s">
        <v>8327</v>
      </c>
      <c r="C4819" s="410" t="s">
        <v>8328</v>
      </c>
      <c r="D4819" s="410" t="s">
        <v>4862</v>
      </c>
      <c r="E4819" s="410" t="s">
        <v>8329</v>
      </c>
      <c r="F4819" s="410" t="s">
        <v>8330</v>
      </c>
      <c r="G4819" s="416">
        <v>44621</v>
      </c>
      <c r="H4819" s="410" t="s">
        <v>606</v>
      </c>
      <c r="I4819" s="417">
        <v>11</v>
      </c>
      <c r="J4819" s="417">
        <v>2</v>
      </c>
      <c r="K4819" s="417">
        <v>3</v>
      </c>
      <c r="L4819" s="417">
        <v>1</v>
      </c>
      <c r="M4819" s="410" t="s">
        <v>115</v>
      </c>
      <c r="N4819" s="410">
        <v>7</v>
      </c>
      <c r="O4819" s="85"/>
      <c r="P4819" s="85"/>
      <c r="Q4819" s="85"/>
      <c r="R4819" s="85"/>
      <c r="S4819" s="85" t="s">
        <v>1768</v>
      </c>
    </row>
    <row r="4820" spans="1:19" ht="14.5" customHeight="1">
      <c r="A4820" s="82" t="str">
        <f t="shared" si="75"/>
        <v>E0053</v>
      </c>
      <c r="B4820" s="410" t="s">
        <v>8327</v>
      </c>
      <c r="C4820" s="410" t="s">
        <v>8328</v>
      </c>
      <c r="D4820" s="410" t="s">
        <v>4862</v>
      </c>
      <c r="E4820" s="410" t="s">
        <v>8331</v>
      </c>
      <c r="F4820" s="410" t="s">
        <v>8332</v>
      </c>
      <c r="G4820" s="416">
        <v>43891</v>
      </c>
      <c r="H4820" s="410" t="s">
        <v>606</v>
      </c>
      <c r="I4820" s="417">
        <v>11</v>
      </c>
      <c r="J4820" s="417">
        <v>1</v>
      </c>
      <c r="K4820" s="417">
        <v>3</v>
      </c>
      <c r="L4820" s="417">
        <v>1</v>
      </c>
      <c r="M4820" s="410" t="s">
        <v>115</v>
      </c>
      <c r="N4820" s="410">
        <v>7</v>
      </c>
      <c r="O4820" s="85"/>
      <c r="P4820" s="85"/>
      <c r="Q4820" s="85"/>
      <c r="R4820" s="85"/>
      <c r="S4820" s="85" t="s">
        <v>1768</v>
      </c>
    </row>
    <row r="4821" spans="1:19" ht="14.5" customHeight="1">
      <c r="A4821" s="103" t="str">
        <f t="shared" si="75"/>
        <v>E0053</v>
      </c>
      <c r="B4821" s="414" t="s">
        <v>8327</v>
      </c>
      <c r="C4821" s="414" t="s">
        <v>8328</v>
      </c>
      <c r="D4821" s="414" t="s">
        <v>4862</v>
      </c>
      <c r="E4821" s="414" t="s">
        <v>8329</v>
      </c>
      <c r="F4821" s="414" t="s">
        <v>8330</v>
      </c>
      <c r="G4821" s="418">
        <v>44621</v>
      </c>
      <c r="H4821" s="414" t="s">
        <v>606</v>
      </c>
      <c r="I4821" s="419">
        <v>3</v>
      </c>
      <c r="J4821" s="419">
        <v>11</v>
      </c>
      <c r="K4821" s="419">
        <v>2</v>
      </c>
      <c r="L4821" s="419">
        <v>1</v>
      </c>
      <c r="M4821" s="414" t="s">
        <v>115</v>
      </c>
      <c r="N4821" s="414">
        <v>7</v>
      </c>
      <c r="O4821" s="103"/>
      <c r="P4821" s="103"/>
      <c r="Q4821" s="103"/>
      <c r="R4821" s="103"/>
      <c r="S4821" s="103" t="s">
        <v>1768</v>
      </c>
    </row>
    <row r="4822" spans="1:19" ht="14.5" customHeight="1">
      <c r="A4822" s="103" t="str">
        <f t="shared" si="75"/>
        <v>E0053</v>
      </c>
      <c r="B4822" s="414" t="s">
        <v>8327</v>
      </c>
      <c r="C4822" s="414" t="s">
        <v>8328</v>
      </c>
      <c r="D4822" s="414" t="s">
        <v>4862</v>
      </c>
      <c r="E4822" s="414" t="s">
        <v>8331</v>
      </c>
      <c r="F4822" s="414" t="s">
        <v>8332</v>
      </c>
      <c r="G4822" s="418">
        <v>43891</v>
      </c>
      <c r="H4822" s="414" t="s">
        <v>606</v>
      </c>
      <c r="I4822" s="419">
        <v>3</v>
      </c>
      <c r="J4822" s="419">
        <v>11</v>
      </c>
      <c r="K4822" s="419">
        <v>1</v>
      </c>
      <c r="L4822" s="419">
        <v>1</v>
      </c>
      <c r="M4822" s="414" t="s">
        <v>115</v>
      </c>
      <c r="N4822" s="414">
        <v>7</v>
      </c>
      <c r="O4822" s="103"/>
      <c r="P4822" s="103"/>
      <c r="Q4822" s="103"/>
      <c r="R4822" s="103"/>
      <c r="S4822" s="103" t="s">
        <v>1768</v>
      </c>
    </row>
    <row r="4823" spans="1:19" ht="14.5" customHeight="1">
      <c r="A4823" s="82" t="str">
        <f t="shared" si="75"/>
        <v>E0054</v>
      </c>
      <c r="B4823" s="420" t="s">
        <v>8333</v>
      </c>
      <c r="C4823" s="421" t="s">
        <v>8334</v>
      </c>
      <c r="D4823" s="422"/>
      <c r="E4823" s="422"/>
      <c r="F4823" s="422"/>
      <c r="G4823" s="422"/>
      <c r="H4823" s="422"/>
      <c r="I4823" s="423">
        <v>20</v>
      </c>
      <c r="J4823" s="423">
        <v>12</v>
      </c>
      <c r="K4823" s="411">
        <v>10</v>
      </c>
      <c r="L4823" s="412"/>
      <c r="M4823" s="412"/>
      <c r="N4823" s="412"/>
      <c r="O4823" s="85"/>
      <c r="P4823" s="85"/>
      <c r="Q4823" s="85"/>
      <c r="R4823" s="85"/>
      <c r="S4823" s="85"/>
    </row>
    <row r="4824" spans="1:19" ht="14.5" customHeight="1">
      <c r="A4824" s="82" t="str">
        <f t="shared" si="75"/>
        <v>E0055</v>
      </c>
      <c r="B4824" s="410" t="s">
        <v>8335</v>
      </c>
      <c r="C4824" s="410" t="s">
        <v>8336</v>
      </c>
      <c r="D4824" s="410" t="s">
        <v>1928</v>
      </c>
      <c r="E4824" s="410" t="s">
        <v>8337</v>
      </c>
      <c r="F4824" s="410" t="s">
        <v>8338</v>
      </c>
      <c r="G4824" s="416">
        <v>45839</v>
      </c>
      <c r="H4824" s="410" t="s">
        <v>606</v>
      </c>
      <c r="I4824" s="417">
        <v>72</v>
      </c>
      <c r="J4824" s="417">
        <v>41</v>
      </c>
      <c r="K4824" s="417">
        <v>34</v>
      </c>
      <c r="L4824" s="417">
        <v>443</v>
      </c>
      <c r="M4824" s="410" t="s">
        <v>115</v>
      </c>
      <c r="N4824" s="410">
        <v>3</v>
      </c>
      <c r="O4824" s="85"/>
      <c r="P4824" s="85"/>
      <c r="Q4824" s="85"/>
      <c r="R4824" s="85"/>
      <c r="S4824" s="85" t="s">
        <v>1800</v>
      </c>
    </row>
    <row r="4825" spans="1:19" ht="14.5" customHeight="1">
      <c r="A4825" s="82" t="str">
        <f t="shared" si="75"/>
        <v>E0055</v>
      </c>
      <c r="B4825" s="410" t="s">
        <v>8335</v>
      </c>
      <c r="C4825" s="410" t="s">
        <v>8336</v>
      </c>
      <c r="D4825" s="410" t="s">
        <v>1928</v>
      </c>
      <c r="E4825" s="410" t="s">
        <v>8339</v>
      </c>
      <c r="F4825" s="410" t="s">
        <v>8340</v>
      </c>
      <c r="G4825" s="416">
        <v>45839</v>
      </c>
      <c r="H4825" s="410" t="s">
        <v>606</v>
      </c>
      <c r="I4825" s="417">
        <v>72</v>
      </c>
      <c r="J4825" s="417">
        <v>41</v>
      </c>
      <c r="K4825" s="417">
        <v>34</v>
      </c>
      <c r="L4825" s="417">
        <v>443</v>
      </c>
      <c r="M4825" s="410" t="s">
        <v>115</v>
      </c>
      <c r="N4825" s="410">
        <v>3</v>
      </c>
      <c r="O4825" s="85"/>
      <c r="P4825" s="85"/>
      <c r="Q4825" s="85"/>
      <c r="R4825" s="85"/>
      <c r="S4825" s="85" t="s">
        <v>1800</v>
      </c>
    </row>
    <row r="4826" spans="1:19" ht="14.5" customHeight="1">
      <c r="A4826" s="103" t="str">
        <f t="shared" si="75"/>
        <v>E0055</v>
      </c>
      <c r="B4826" s="414" t="s">
        <v>8335</v>
      </c>
      <c r="C4826" s="414" t="s">
        <v>8336</v>
      </c>
      <c r="D4826" s="414" t="s">
        <v>1928</v>
      </c>
      <c r="E4826" s="414" t="s">
        <v>8337</v>
      </c>
      <c r="F4826" s="414" t="s">
        <v>8338</v>
      </c>
      <c r="G4826" s="418">
        <v>45839</v>
      </c>
      <c r="H4826" s="414" t="s">
        <v>606</v>
      </c>
      <c r="I4826" s="419">
        <v>34</v>
      </c>
      <c r="J4826" s="419">
        <v>72</v>
      </c>
      <c r="K4826" s="419">
        <v>41</v>
      </c>
      <c r="L4826" s="419">
        <v>443</v>
      </c>
      <c r="M4826" s="414" t="s">
        <v>115</v>
      </c>
      <c r="N4826" s="414">
        <v>3</v>
      </c>
      <c r="O4826" s="103"/>
      <c r="P4826" s="103"/>
      <c r="Q4826" s="103"/>
      <c r="R4826" s="103"/>
      <c r="S4826" s="103" t="s">
        <v>1800</v>
      </c>
    </row>
    <row r="4827" spans="1:19" ht="14.5" customHeight="1">
      <c r="A4827" s="103" t="str">
        <f t="shared" si="75"/>
        <v>E0055</v>
      </c>
      <c r="B4827" s="414" t="s">
        <v>8335</v>
      </c>
      <c r="C4827" s="414" t="s">
        <v>8336</v>
      </c>
      <c r="D4827" s="414" t="s">
        <v>1928</v>
      </c>
      <c r="E4827" s="414" t="s">
        <v>8339</v>
      </c>
      <c r="F4827" s="414" t="s">
        <v>8340</v>
      </c>
      <c r="G4827" s="418">
        <v>45839</v>
      </c>
      <c r="H4827" s="414" t="s">
        <v>606</v>
      </c>
      <c r="I4827" s="419">
        <v>34</v>
      </c>
      <c r="J4827" s="419">
        <v>72</v>
      </c>
      <c r="K4827" s="419">
        <v>41</v>
      </c>
      <c r="L4827" s="419">
        <v>443</v>
      </c>
      <c r="M4827" s="414" t="s">
        <v>115</v>
      </c>
      <c r="N4827" s="414">
        <v>3</v>
      </c>
      <c r="O4827" s="103"/>
      <c r="P4827" s="103"/>
      <c r="Q4827" s="103"/>
      <c r="R4827" s="103"/>
      <c r="S4827" s="103" t="s">
        <v>1800</v>
      </c>
    </row>
    <row r="4828" spans="1:19" ht="14.5" customHeight="1">
      <c r="A4828" s="82" t="str">
        <f t="shared" si="75"/>
        <v>E0056</v>
      </c>
      <c r="B4828" s="410" t="s">
        <v>8341</v>
      </c>
      <c r="C4828" s="410" t="s">
        <v>8342</v>
      </c>
      <c r="D4828" s="410" t="s">
        <v>2018</v>
      </c>
      <c r="E4828" s="410" t="s">
        <v>8343</v>
      </c>
      <c r="F4828" s="410" t="s">
        <v>8344</v>
      </c>
      <c r="G4828" s="416">
        <v>43405</v>
      </c>
      <c r="H4828" s="410" t="s">
        <v>606</v>
      </c>
      <c r="I4828" s="417">
        <v>30</v>
      </c>
      <c r="J4828" s="417">
        <v>22</v>
      </c>
      <c r="K4828" s="417">
        <v>12</v>
      </c>
      <c r="L4828" s="417">
        <v>99</v>
      </c>
      <c r="M4828" s="410" t="s">
        <v>115</v>
      </c>
      <c r="N4828" s="410" t="s">
        <v>116</v>
      </c>
      <c r="O4828" s="85"/>
      <c r="P4828" s="85"/>
      <c r="Q4828" s="85"/>
      <c r="R4828" s="85"/>
      <c r="S4828" s="85" t="s">
        <v>1768</v>
      </c>
    </row>
    <row r="4829" spans="1:19" ht="14.5" customHeight="1">
      <c r="A4829" s="103" t="str">
        <f t="shared" si="75"/>
        <v>E0056</v>
      </c>
      <c r="B4829" s="414" t="s">
        <v>8341</v>
      </c>
      <c r="C4829" s="414" t="s">
        <v>8342</v>
      </c>
      <c r="D4829" s="414" t="s">
        <v>2018</v>
      </c>
      <c r="E4829" s="414" t="s">
        <v>8343</v>
      </c>
      <c r="F4829" s="414" t="s">
        <v>8344</v>
      </c>
      <c r="G4829" s="418">
        <v>43405</v>
      </c>
      <c r="H4829" s="414" t="s">
        <v>606</v>
      </c>
      <c r="I4829" s="419">
        <v>12</v>
      </c>
      <c r="J4829" s="419">
        <v>30</v>
      </c>
      <c r="K4829" s="419">
        <v>22</v>
      </c>
      <c r="L4829" s="419">
        <v>99</v>
      </c>
      <c r="M4829" s="414" t="s">
        <v>115</v>
      </c>
      <c r="N4829" s="414" t="s">
        <v>116</v>
      </c>
      <c r="O4829" s="103"/>
      <c r="P4829" s="103"/>
      <c r="Q4829" s="103"/>
      <c r="R4829" s="103"/>
      <c r="S4829" s="103" t="s">
        <v>1768</v>
      </c>
    </row>
    <row r="4830" spans="1:19" ht="14.5" customHeight="1">
      <c r="A4830" s="82" t="str">
        <f t="shared" si="75"/>
        <v>E0058</v>
      </c>
      <c r="B4830" s="410" t="s">
        <v>8345</v>
      </c>
      <c r="C4830" s="410" t="s">
        <v>8346</v>
      </c>
      <c r="D4830" s="410" t="s">
        <v>4862</v>
      </c>
      <c r="E4830" s="410" t="s">
        <v>8347</v>
      </c>
      <c r="F4830" s="410" t="s">
        <v>8348</v>
      </c>
      <c r="G4830" s="416">
        <v>45689</v>
      </c>
      <c r="H4830" s="410" t="s">
        <v>606</v>
      </c>
      <c r="I4830" s="417">
        <v>6</v>
      </c>
      <c r="J4830" s="417">
        <v>3</v>
      </c>
      <c r="K4830" s="417">
        <v>2</v>
      </c>
      <c r="L4830" s="417">
        <v>1</v>
      </c>
      <c r="M4830" s="410" t="s">
        <v>115</v>
      </c>
      <c r="N4830" s="410">
        <v>7</v>
      </c>
      <c r="O4830" s="85" t="s">
        <v>1882</v>
      </c>
      <c r="P4830" s="85" t="s">
        <v>1882</v>
      </c>
      <c r="Q4830" s="85" t="s">
        <v>1882</v>
      </c>
      <c r="R4830" s="85" t="s">
        <v>1883</v>
      </c>
      <c r="S4830" s="85" t="s">
        <v>1768</v>
      </c>
    </row>
    <row r="4831" spans="1:19" ht="14.5" customHeight="1">
      <c r="A4831" s="82" t="str">
        <f t="shared" si="75"/>
        <v>E0058</v>
      </c>
      <c r="B4831" s="410" t="s">
        <v>8345</v>
      </c>
      <c r="C4831" s="410" t="s">
        <v>8346</v>
      </c>
      <c r="D4831" s="410" t="s">
        <v>4862</v>
      </c>
      <c r="E4831" s="410" t="s">
        <v>8349</v>
      </c>
      <c r="F4831" s="410" t="s">
        <v>8350</v>
      </c>
      <c r="G4831" s="416">
        <v>43862</v>
      </c>
      <c r="H4831" s="410" t="s">
        <v>606</v>
      </c>
      <c r="I4831" s="417">
        <v>6</v>
      </c>
      <c r="J4831" s="417">
        <v>3</v>
      </c>
      <c r="K4831" s="417">
        <v>2</v>
      </c>
      <c r="L4831" s="417">
        <v>1</v>
      </c>
      <c r="M4831" s="410" t="s">
        <v>115</v>
      </c>
      <c r="N4831" s="410">
        <v>7</v>
      </c>
      <c r="O4831" s="85" t="s">
        <v>1882</v>
      </c>
      <c r="P4831" s="85" t="s">
        <v>1882</v>
      </c>
      <c r="Q4831" s="85" t="s">
        <v>1882</v>
      </c>
      <c r="R4831" s="85" t="s">
        <v>1883</v>
      </c>
      <c r="S4831" s="85" t="s">
        <v>1768</v>
      </c>
    </row>
    <row r="4832" spans="1:19" ht="14.5" customHeight="1">
      <c r="A4832" s="82" t="str">
        <f t="shared" si="75"/>
        <v>E0058</v>
      </c>
      <c r="B4832" s="410" t="s">
        <v>8345</v>
      </c>
      <c r="C4832" s="410" t="s">
        <v>8346</v>
      </c>
      <c r="D4832" s="410" t="s">
        <v>4862</v>
      </c>
      <c r="E4832" s="410" t="s">
        <v>8351</v>
      </c>
      <c r="F4832" s="410" t="s">
        <v>8352</v>
      </c>
      <c r="G4832" s="416">
        <v>42767</v>
      </c>
      <c r="H4832" s="410" t="s">
        <v>627</v>
      </c>
      <c r="I4832" s="417">
        <v>6</v>
      </c>
      <c r="J4832" s="417">
        <v>3</v>
      </c>
      <c r="K4832" s="417">
        <v>2</v>
      </c>
      <c r="L4832" s="417">
        <v>1</v>
      </c>
      <c r="M4832" s="410" t="s">
        <v>115</v>
      </c>
      <c r="N4832" s="410">
        <v>7</v>
      </c>
      <c r="O4832" s="85" t="s">
        <v>1882</v>
      </c>
      <c r="P4832" s="85" t="s">
        <v>1882</v>
      </c>
      <c r="Q4832" s="85" t="s">
        <v>1882</v>
      </c>
      <c r="R4832" s="85" t="s">
        <v>1883</v>
      </c>
      <c r="S4832" s="85" t="s">
        <v>1768</v>
      </c>
    </row>
    <row r="4833" spans="1:19" ht="14.5" customHeight="1">
      <c r="A4833" s="103" t="str">
        <f t="shared" si="75"/>
        <v>E0058</v>
      </c>
      <c r="B4833" s="414" t="s">
        <v>8345</v>
      </c>
      <c r="C4833" s="414" t="s">
        <v>8346</v>
      </c>
      <c r="D4833" s="414" t="s">
        <v>4862</v>
      </c>
      <c r="E4833" s="414" t="s">
        <v>8347</v>
      </c>
      <c r="F4833" s="414" t="s">
        <v>8348</v>
      </c>
      <c r="G4833" s="418">
        <v>45689</v>
      </c>
      <c r="H4833" s="414" t="s">
        <v>606</v>
      </c>
      <c r="I4833" s="419">
        <v>2</v>
      </c>
      <c r="J4833" s="419">
        <v>6</v>
      </c>
      <c r="K4833" s="419">
        <v>3</v>
      </c>
      <c r="L4833" s="419">
        <v>1</v>
      </c>
      <c r="M4833" s="414" t="s">
        <v>115</v>
      </c>
      <c r="N4833" s="414">
        <v>7</v>
      </c>
      <c r="O4833" s="103" t="s">
        <v>1882</v>
      </c>
      <c r="P4833" s="103" t="s">
        <v>1882</v>
      </c>
      <c r="Q4833" s="103" t="s">
        <v>1882</v>
      </c>
      <c r="R4833" s="103" t="s">
        <v>1883</v>
      </c>
      <c r="S4833" s="103" t="s">
        <v>1768</v>
      </c>
    </row>
    <row r="4834" spans="1:19" ht="14.5" customHeight="1">
      <c r="A4834" s="103" t="str">
        <f t="shared" si="75"/>
        <v>E0058</v>
      </c>
      <c r="B4834" s="414" t="s">
        <v>8345</v>
      </c>
      <c r="C4834" s="414" t="s">
        <v>8346</v>
      </c>
      <c r="D4834" s="414" t="s">
        <v>4862</v>
      </c>
      <c r="E4834" s="414" t="s">
        <v>8349</v>
      </c>
      <c r="F4834" s="414" t="s">
        <v>8350</v>
      </c>
      <c r="G4834" s="418">
        <v>43862</v>
      </c>
      <c r="H4834" s="414" t="s">
        <v>606</v>
      </c>
      <c r="I4834" s="419">
        <v>2</v>
      </c>
      <c r="J4834" s="419">
        <v>6</v>
      </c>
      <c r="K4834" s="419">
        <v>3</v>
      </c>
      <c r="L4834" s="419">
        <v>1</v>
      </c>
      <c r="M4834" s="414" t="s">
        <v>115</v>
      </c>
      <c r="N4834" s="414">
        <v>7</v>
      </c>
      <c r="O4834" s="103" t="s">
        <v>1882</v>
      </c>
      <c r="P4834" s="103" t="s">
        <v>1882</v>
      </c>
      <c r="Q4834" s="103" t="s">
        <v>1882</v>
      </c>
      <c r="R4834" s="103" t="s">
        <v>1883</v>
      </c>
      <c r="S4834" s="103" t="s">
        <v>1768</v>
      </c>
    </row>
    <row r="4835" spans="1:19" ht="14.5" customHeight="1">
      <c r="A4835" s="103" t="str">
        <f t="shared" si="75"/>
        <v>E0058</v>
      </c>
      <c r="B4835" s="414" t="s">
        <v>8345</v>
      </c>
      <c r="C4835" s="414" t="s">
        <v>8346</v>
      </c>
      <c r="D4835" s="414" t="s">
        <v>4862</v>
      </c>
      <c r="E4835" s="414" t="s">
        <v>8351</v>
      </c>
      <c r="F4835" s="414" t="s">
        <v>8352</v>
      </c>
      <c r="G4835" s="418">
        <v>42767</v>
      </c>
      <c r="H4835" s="414" t="s">
        <v>627</v>
      </c>
      <c r="I4835" s="419">
        <v>2</v>
      </c>
      <c r="J4835" s="419">
        <v>6</v>
      </c>
      <c r="K4835" s="419">
        <v>3</v>
      </c>
      <c r="L4835" s="419">
        <v>1</v>
      </c>
      <c r="M4835" s="414" t="s">
        <v>115</v>
      </c>
      <c r="N4835" s="414">
        <v>7</v>
      </c>
      <c r="O4835" s="103" t="s">
        <v>1882</v>
      </c>
      <c r="P4835" s="103" t="s">
        <v>1882</v>
      </c>
      <c r="Q4835" s="103" t="s">
        <v>1882</v>
      </c>
      <c r="R4835" s="103" t="s">
        <v>1883</v>
      </c>
      <c r="S4835" s="103" t="s">
        <v>1768</v>
      </c>
    </row>
    <row r="4836" spans="1:19" ht="14.5" customHeight="1">
      <c r="A4836" s="82" t="str">
        <f t="shared" si="75"/>
        <v>E0059</v>
      </c>
      <c r="B4836" s="410" t="s">
        <v>8353</v>
      </c>
      <c r="C4836" s="410" t="s">
        <v>8354</v>
      </c>
      <c r="D4836" s="410" t="s">
        <v>1797</v>
      </c>
      <c r="E4836" s="410" t="s">
        <v>8355</v>
      </c>
      <c r="F4836" s="410" t="s">
        <v>8356</v>
      </c>
      <c r="G4836" s="416">
        <v>45809</v>
      </c>
      <c r="H4836" s="410" t="s">
        <v>606</v>
      </c>
      <c r="I4836" s="417">
        <v>15.41</v>
      </c>
      <c r="J4836" s="417">
        <v>11.1</v>
      </c>
      <c r="K4836" s="417">
        <v>3.09</v>
      </c>
      <c r="L4836" s="417">
        <v>13</v>
      </c>
      <c r="M4836" s="410" t="s">
        <v>115</v>
      </c>
      <c r="N4836" s="410" t="s">
        <v>116</v>
      </c>
      <c r="O4836" s="85"/>
      <c r="P4836" s="85"/>
      <c r="Q4836" s="85"/>
      <c r="R4836" s="85"/>
      <c r="S4836" s="85" t="s">
        <v>1768</v>
      </c>
    </row>
    <row r="4837" spans="1:19" ht="14.5" customHeight="1">
      <c r="A4837" s="103" t="str">
        <f t="shared" si="75"/>
        <v>E0059</v>
      </c>
      <c r="B4837" s="414" t="s">
        <v>8353</v>
      </c>
      <c r="C4837" s="414" t="s">
        <v>8354</v>
      </c>
      <c r="D4837" s="414" t="s">
        <v>1797</v>
      </c>
      <c r="E4837" s="414" t="s">
        <v>8355</v>
      </c>
      <c r="F4837" s="414" t="s">
        <v>8356</v>
      </c>
      <c r="G4837" s="418">
        <v>45809</v>
      </c>
      <c r="H4837" s="414" t="s">
        <v>606</v>
      </c>
      <c r="I4837" s="419">
        <v>3.09</v>
      </c>
      <c r="J4837" s="419">
        <v>15.41</v>
      </c>
      <c r="K4837" s="419">
        <v>11.1</v>
      </c>
      <c r="L4837" s="419">
        <v>13</v>
      </c>
      <c r="M4837" s="414" t="s">
        <v>115</v>
      </c>
      <c r="N4837" s="414" t="s">
        <v>116</v>
      </c>
      <c r="O4837" s="103"/>
      <c r="P4837" s="103"/>
      <c r="Q4837" s="103"/>
      <c r="R4837" s="103"/>
      <c r="S4837" s="103" t="s">
        <v>1768</v>
      </c>
    </row>
    <row r="4838" spans="1:19" ht="14.5" customHeight="1">
      <c r="A4838" s="82" t="str">
        <f t="shared" si="75"/>
        <v>E0060</v>
      </c>
      <c r="B4838" s="410" t="s">
        <v>8357</v>
      </c>
      <c r="C4838" s="410" t="s">
        <v>8358</v>
      </c>
      <c r="D4838" s="410" t="s">
        <v>1928</v>
      </c>
      <c r="E4838" s="410" t="s">
        <v>8359</v>
      </c>
      <c r="F4838" s="410" t="s">
        <v>8360</v>
      </c>
      <c r="G4838" s="416">
        <v>45839</v>
      </c>
      <c r="H4838" s="410" t="s">
        <v>606</v>
      </c>
      <c r="I4838" s="417">
        <v>55</v>
      </c>
      <c r="J4838" s="417">
        <v>22</v>
      </c>
      <c r="K4838" s="417">
        <v>17</v>
      </c>
      <c r="L4838" s="417">
        <v>115</v>
      </c>
      <c r="M4838" s="410" t="s">
        <v>115</v>
      </c>
      <c r="N4838" s="410" t="s">
        <v>116</v>
      </c>
      <c r="O4838" s="85"/>
      <c r="P4838" s="85"/>
      <c r="Q4838" s="85"/>
      <c r="R4838" s="85"/>
      <c r="S4838" s="85" t="s">
        <v>1768</v>
      </c>
    </row>
    <row r="4839" spans="1:19" ht="14.5" customHeight="1">
      <c r="A4839" s="103" t="str">
        <f t="shared" si="75"/>
        <v>E0060</v>
      </c>
      <c r="B4839" s="414" t="s">
        <v>8357</v>
      </c>
      <c r="C4839" s="414" t="s">
        <v>8358</v>
      </c>
      <c r="D4839" s="414" t="s">
        <v>1928</v>
      </c>
      <c r="E4839" s="414" t="s">
        <v>8359</v>
      </c>
      <c r="F4839" s="414" t="s">
        <v>8360</v>
      </c>
      <c r="G4839" s="418">
        <v>45839</v>
      </c>
      <c r="H4839" s="414" t="s">
        <v>606</v>
      </c>
      <c r="I4839" s="419">
        <v>17</v>
      </c>
      <c r="J4839" s="419">
        <v>55</v>
      </c>
      <c r="K4839" s="419">
        <v>22</v>
      </c>
      <c r="L4839" s="419">
        <v>115</v>
      </c>
      <c r="M4839" s="414" t="s">
        <v>115</v>
      </c>
      <c r="N4839" s="414" t="s">
        <v>116</v>
      </c>
      <c r="O4839" s="103"/>
      <c r="P4839" s="103"/>
      <c r="Q4839" s="103"/>
      <c r="R4839" s="103"/>
      <c r="S4839" s="103" t="s">
        <v>1768</v>
      </c>
    </row>
    <row r="4840" spans="1:19" ht="14.5" customHeight="1">
      <c r="A4840" s="82" t="str">
        <f t="shared" si="75"/>
        <v>E0063</v>
      </c>
      <c r="B4840" s="432" t="s">
        <v>8361</v>
      </c>
      <c r="C4840" s="433" t="s">
        <v>8362</v>
      </c>
      <c r="D4840" s="422"/>
      <c r="E4840" s="422"/>
      <c r="F4840" s="422"/>
      <c r="G4840" s="422"/>
      <c r="H4840" s="422"/>
      <c r="I4840" s="423">
        <v>5</v>
      </c>
      <c r="J4840" s="423">
        <v>3</v>
      </c>
      <c r="K4840" s="411">
        <v>3</v>
      </c>
      <c r="L4840" s="412"/>
      <c r="M4840" s="412"/>
      <c r="N4840" s="412"/>
      <c r="O4840" s="85"/>
      <c r="P4840" s="85"/>
      <c r="Q4840" s="85"/>
      <c r="R4840" s="85"/>
      <c r="S4840" s="85"/>
    </row>
    <row r="4841" spans="1:19" ht="14.5" customHeight="1">
      <c r="A4841" s="103" t="str">
        <f t="shared" si="75"/>
        <v>E0063</v>
      </c>
      <c r="B4841" s="434" t="s">
        <v>8361</v>
      </c>
      <c r="C4841" s="435" t="s">
        <v>8362</v>
      </c>
      <c r="D4841" s="426"/>
      <c r="E4841" s="426"/>
      <c r="F4841" s="426"/>
      <c r="G4841" s="426"/>
      <c r="H4841" s="426"/>
      <c r="I4841" s="415">
        <v>3</v>
      </c>
      <c r="J4841" s="427">
        <v>5</v>
      </c>
      <c r="K4841" s="427">
        <v>3</v>
      </c>
      <c r="L4841" s="413"/>
      <c r="M4841" s="413"/>
      <c r="N4841" s="413"/>
      <c r="O4841" s="103"/>
      <c r="P4841" s="103"/>
      <c r="Q4841" s="103"/>
      <c r="R4841" s="103"/>
      <c r="S4841" s="103"/>
    </row>
    <row r="4842" spans="1:19" ht="14.5" customHeight="1">
      <c r="A4842" s="82" t="str">
        <f t="shared" si="75"/>
        <v>E0064</v>
      </c>
      <c r="B4842" s="410" t="s">
        <v>8363</v>
      </c>
      <c r="C4842" s="410" t="s">
        <v>8364</v>
      </c>
      <c r="D4842" s="410" t="s">
        <v>2018</v>
      </c>
      <c r="E4842" s="410" t="s">
        <v>8365</v>
      </c>
      <c r="F4842" s="410" t="s">
        <v>8366</v>
      </c>
      <c r="G4842" s="416">
        <v>44835</v>
      </c>
      <c r="H4842" s="410" t="s">
        <v>606</v>
      </c>
      <c r="I4842" s="417">
        <v>252</v>
      </c>
      <c r="J4842" s="417">
        <v>96</v>
      </c>
      <c r="K4842" s="417">
        <v>106</v>
      </c>
      <c r="L4842" s="417">
        <v>9600</v>
      </c>
      <c r="M4842" s="410" t="s">
        <v>115</v>
      </c>
      <c r="N4842" s="410">
        <v>7</v>
      </c>
      <c r="O4842" s="85"/>
      <c r="P4842" s="85"/>
      <c r="Q4842" s="85"/>
      <c r="R4842" s="85"/>
      <c r="S4842" s="85" t="s">
        <v>1768</v>
      </c>
    </row>
    <row r="4843" spans="1:19" ht="14.5" customHeight="1">
      <c r="A4843" s="103" t="str">
        <f t="shared" si="75"/>
        <v>E0064</v>
      </c>
      <c r="B4843" s="414" t="s">
        <v>8363</v>
      </c>
      <c r="C4843" s="414" t="s">
        <v>8364</v>
      </c>
      <c r="D4843" s="414" t="s">
        <v>2018</v>
      </c>
      <c r="E4843" s="414" t="s">
        <v>8365</v>
      </c>
      <c r="F4843" s="414" t="s">
        <v>8366</v>
      </c>
      <c r="G4843" s="418">
        <v>44835</v>
      </c>
      <c r="H4843" s="414" t="s">
        <v>606</v>
      </c>
      <c r="I4843" s="419">
        <v>106</v>
      </c>
      <c r="J4843" s="419">
        <v>252</v>
      </c>
      <c r="K4843" s="419">
        <v>96</v>
      </c>
      <c r="L4843" s="419">
        <v>9600</v>
      </c>
      <c r="M4843" s="414" t="s">
        <v>115</v>
      </c>
      <c r="N4843" s="414">
        <v>7</v>
      </c>
      <c r="O4843" s="103"/>
      <c r="P4843" s="103"/>
      <c r="Q4843" s="103"/>
      <c r="R4843" s="103"/>
      <c r="S4843" s="103" t="s">
        <v>1768</v>
      </c>
    </row>
    <row r="4844" spans="1:19" ht="14.5" customHeight="1">
      <c r="A4844" s="82" t="str">
        <f t="shared" si="75"/>
        <v>E0066</v>
      </c>
      <c r="B4844" s="410" t="s">
        <v>8367</v>
      </c>
      <c r="C4844" s="410" t="s">
        <v>8368</v>
      </c>
      <c r="D4844" s="410" t="s">
        <v>2018</v>
      </c>
      <c r="E4844" s="410" t="s">
        <v>8369</v>
      </c>
      <c r="F4844" s="410" t="s">
        <v>8370</v>
      </c>
      <c r="G4844" s="416">
        <v>44835</v>
      </c>
      <c r="H4844" s="410" t="s">
        <v>606</v>
      </c>
      <c r="I4844" s="417">
        <v>39</v>
      </c>
      <c r="J4844" s="417">
        <v>28</v>
      </c>
      <c r="K4844" s="417">
        <v>40</v>
      </c>
      <c r="L4844" s="417">
        <v>291</v>
      </c>
      <c r="M4844" s="410" t="s">
        <v>115</v>
      </c>
      <c r="N4844" s="410">
        <v>7</v>
      </c>
      <c r="O4844" s="85"/>
      <c r="P4844" s="85"/>
      <c r="Q4844" s="85"/>
      <c r="R4844" s="85"/>
      <c r="S4844" s="85" t="s">
        <v>1768</v>
      </c>
    </row>
    <row r="4845" spans="1:19" ht="14.5" customHeight="1">
      <c r="A4845" s="82" t="str">
        <f t="shared" si="75"/>
        <v>E0066</v>
      </c>
      <c r="B4845" s="410" t="s">
        <v>8367</v>
      </c>
      <c r="C4845" s="410" t="s">
        <v>8368</v>
      </c>
      <c r="D4845" s="410" t="s">
        <v>2018</v>
      </c>
      <c r="E4845" s="410" t="s">
        <v>8371</v>
      </c>
      <c r="F4845" s="410" t="s">
        <v>8372</v>
      </c>
      <c r="G4845" s="416">
        <v>44835</v>
      </c>
      <c r="H4845" s="410" t="s">
        <v>627</v>
      </c>
      <c r="I4845" s="417">
        <v>39</v>
      </c>
      <c r="J4845" s="417">
        <v>28</v>
      </c>
      <c r="K4845" s="417">
        <v>40</v>
      </c>
      <c r="L4845" s="417">
        <v>291</v>
      </c>
      <c r="M4845" s="410" t="s">
        <v>115</v>
      </c>
      <c r="N4845" s="410">
        <v>7</v>
      </c>
      <c r="O4845" s="85"/>
      <c r="P4845" s="85"/>
      <c r="Q4845" s="85"/>
      <c r="R4845" s="85"/>
      <c r="S4845" s="85" t="s">
        <v>1768</v>
      </c>
    </row>
    <row r="4846" spans="1:19" ht="14.5" customHeight="1">
      <c r="A4846" s="103" t="str">
        <f t="shared" si="75"/>
        <v>E0066</v>
      </c>
      <c r="B4846" s="414" t="s">
        <v>8367</v>
      </c>
      <c r="C4846" s="414" t="s">
        <v>8368</v>
      </c>
      <c r="D4846" s="414" t="s">
        <v>2018</v>
      </c>
      <c r="E4846" s="414" t="s">
        <v>8369</v>
      </c>
      <c r="F4846" s="414" t="s">
        <v>8370</v>
      </c>
      <c r="G4846" s="418">
        <v>44835</v>
      </c>
      <c r="H4846" s="414" t="s">
        <v>606</v>
      </c>
      <c r="I4846" s="419">
        <v>40</v>
      </c>
      <c r="J4846" s="419">
        <v>39</v>
      </c>
      <c r="K4846" s="419">
        <v>28</v>
      </c>
      <c r="L4846" s="419">
        <v>291</v>
      </c>
      <c r="M4846" s="414" t="s">
        <v>115</v>
      </c>
      <c r="N4846" s="414">
        <v>7</v>
      </c>
      <c r="O4846" s="103"/>
      <c r="P4846" s="103"/>
      <c r="Q4846" s="103"/>
      <c r="R4846" s="103"/>
      <c r="S4846" s="103" t="s">
        <v>1768</v>
      </c>
    </row>
    <row r="4847" spans="1:19" ht="14.5" customHeight="1">
      <c r="A4847" s="103" t="str">
        <f t="shared" si="75"/>
        <v>E0066</v>
      </c>
      <c r="B4847" s="414" t="s">
        <v>8367</v>
      </c>
      <c r="C4847" s="414" t="s">
        <v>8368</v>
      </c>
      <c r="D4847" s="414" t="s">
        <v>2018</v>
      </c>
      <c r="E4847" s="414" t="s">
        <v>8371</v>
      </c>
      <c r="F4847" s="414" t="s">
        <v>8372</v>
      </c>
      <c r="G4847" s="418">
        <v>44835</v>
      </c>
      <c r="H4847" s="414" t="s">
        <v>627</v>
      </c>
      <c r="I4847" s="419">
        <v>40</v>
      </c>
      <c r="J4847" s="419">
        <v>39</v>
      </c>
      <c r="K4847" s="419">
        <v>28</v>
      </c>
      <c r="L4847" s="419">
        <v>291</v>
      </c>
      <c r="M4847" s="414" t="s">
        <v>115</v>
      </c>
      <c r="N4847" s="414">
        <v>7</v>
      </c>
      <c r="O4847" s="103"/>
      <c r="P4847" s="103"/>
      <c r="Q4847" s="103"/>
      <c r="R4847" s="103"/>
      <c r="S4847" s="103" t="s">
        <v>1768</v>
      </c>
    </row>
    <row r="4848" spans="1:19" ht="14.5" customHeight="1">
      <c r="A4848" s="82" t="str">
        <f t="shared" si="75"/>
        <v>E0067</v>
      </c>
      <c r="B4848" s="410" t="s">
        <v>8373</v>
      </c>
      <c r="C4848" s="410" t="s">
        <v>8374</v>
      </c>
      <c r="D4848" s="410" t="s">
        <v>4862</v>
      </c>
      <c r="E4848" s="410" t="s">
        <v>8375</v>
      </c>
      <c r="F4848" s="410" t="s">
        <v>8376</v>
      </c>
      <c r="G4848" s="416">
        <v>46844</v>
      </c>
      <c r="H4848" s="410" t="s">
        <v>606</v>
      </c>
      <c r="I4848" s="417">
        <v>239</v>
      </c>
      <c r="J4848" s="417">
        <v>96</v>
      </c>
      <c r="K4848" s="417">
        <v>96</v>
      </c>
      <c r="L4848" s="417">
        <v>35980</v>
      </c>
      <c r="M4848" s="410" t="s">
        <v>115</v>
      </c>
      <c r="N4848" s="410">
        <v>7</v>
      </c>
      <c r="O4848" s="85"/>
      <c r="P4848" s="85"/>
      <c r="Q4848" s="85"/>
      <c r="R4848" s="85"/>
      <c r="S4848" s="85" t="s">
        <v>1768</v>
      </c>
    </row>
    <row r="4849" spans="1:19" ht="14.5" customHeight="1">
      <c r="A4849" s="103" t="str">
        <f t="shared" si="75"/>
        <v>E0067</v>
      </c>
      <c r="B4849" s="414" t="s">
        <v>8373</v>
      </c>
      <c r="C4849" s="414" t="s">
        <v>8374</v>
      </c>
      <c r="D4849" s="414" t="s">
        <v>4862</v>
      </c>
      <c r="E4849" s="414" t="s">
        <v>8375</v>
      </c>
      <c r="F4849" s="414" t="s">
        <v>8376</v>
      </c>
      <c r="G4849" s="418">
        <v>46844</v>
      </c>
      <c r="H4849" s="414" t="s">
        <v>606</v>
      </c>
      <c r="I4849" s="419">
        <v>96</v>
      </c>
      <c r="J4849" s="419">
        <v>239</v>
      </c>
      <c r="K4849" s="419">
        <v>96</v>
      </c>
      <c r="L4849" s="419">
        <v>35980</v>
      </c>
      <c r="M4849" s="414" t="s">
        <v>115</v>
      </c>
      <c r="N4849" s="414">
        <v>7</v>
      </c>
      <c r="O4849" s="103"/>
      <c r="P4849" s="103"/>
      <c r="Q4849" s="103"/>
      <c r="R4849" s="103"/>
      <c r="S4849" s="103" t="s">
        <v>1768</v>
      </c>
    </row>
    <row r="4850" spans="1:19" ht="14.5" customHeight="1">
      <c r="A4850" s="82" t="str">
        <f t="shared" si="75"/>
        <v>E0069</v>
      </c>
      <c r="B4850" s="410" t="s">
        <v>8377</v>
      </c>
      <c r="C4850" s="410" t="s">
        <v>8378</v>
      </c>
      <c r="D4850" s="410" t="s">
        <v>3164</v>
      </c>
      <c r="E4850" s="410" t="s">
        <v>8379</v>
      </c>
      <c r="F4850" s="410" t="s">
        <v>8380</v>
      </c>
      <c r="G4850" s="416">
        <v>54789</v>
      </c>
      <c r="H4850" s="410" t="s">
        <v>606</v>
      </c>
      <c r="I4850" s="417">
        <v>240</v>
      </c>
      <c r="J4850" s="417">
        <v>96</v>
      </c>
      <c r="K4850" s="417">
        <v>96</v>
      </c>
      <c r="L4850" s="417">
        <v>17000</v>
      </c>
      <c r="M4850" s="410" t="s">
        <v>108</v>
      </c>
      <c r="N4850" s="410" t="s">
        <v>116</v>
      </c>
      <c r="O4850" s="85"/>
      <c r="P4850" s="85"/>
      <c r="Q4850" s="85"/>
      <c r="R4850" s="85"/>
      <c r="S4850" s="85" t="s">
        <v>1768</v>
      </c>
    </row>
    <row r="4851" spans="1:19" ht="14.5" customHeight="1">
      <c r="A4851" s="103" t="str">
        <f t="shared" si="75"/>
        <v>E0069</v>
      </c>
      <c r="B4851" s="414" t="s">
        <v>8377</v>
      </c>
      <c r="C4851" s="414" t="s">
        <v>8378</v>
      </c>
      <c r="D4851" s="414" t="s">
        <v>3164</v>
      </c>
      <c r="E4851" s="414" t="s">
        <v>8379</v>
      </c>
      <c r="F4851" s="414" t="s">
        <v>8380</v>
      </c>
      <c r="G4851" s="418">
        <v>54789</v>
      </c>
      <c r="H4851" s="414" t="s">
        <v>606</v>
      </c>
      <c r="I4851" s="419">
        <v>96</v>
      </c>
      <c r="J4851" s="419">
        <v>240</v>
      </c>
      <c r="K4851" s="419">
        <v>96</v>
      </c>
      <c r="L4851" s="419">
        <v>17000</v>
      </c>
      <c r="M4851" s="414" t="s">
        <v>108</v>
      </c>
      <c r="N4851" s="414" t="s">
        <v>116</v>
      </c>
      <c r="O4851" s="103"/>
      <c r="P4851" s="103"/>
      <c r="Q4851" s="103"/>
      <c r="R4851" s="103"/>
      <c r="S4851" s="103" t="s">
        <v>1768</v>
      </c>
    </row>
    <row r="4852" spans="1:19" ht="14.5" customHeight="1">
      <c r="A4852" s="82" t="str">
        <f t="shared" si="75"/>
        <v>E0070</v>
      </c>
      <c r="B4852" s="410" t="s">
        <v>8381</v>
      </c>
      <c r="C4852" s="410" t="s">
        <v>8382</v>
      </c>
      <c r="D4852" s="410" t="s">
        <v>3164</v>
      </c>
      <c r="E4852" s="410" t="s">
        <v>8383</v>
      </c>
      <c r="F4852" s="410" t="s">
        <v>8384</v>
      </c>
      <c r="G4852" s="416">
        <v>54789</v>
      </c>
      <c r="H4852" s="410" t="s">
        <v>606</v>
      </c>
      <c r="I4852" s="417">
        <v>361</v>
      </c>
      <c r="J4852" s="417">
        <v>97</v>
      </c>
      <c r="K4852" s="417">
        <v>47</v>
      </c>
      <c r="L4852" s="417">
        <v>8380</v>
      </c>
      <c r="M4852" s="410" t="s">
        <v>108</v>
      </c>
      <c r="N4852" s="410">
        <v>7</v>
      </c>
      <c r="O4852" s="85"/>
      <c r="P4852" s="85"/>
      <c r="Q4852" s="85"/>
      <c r="R4852" s="85"/>
      <c r="S4852" s="85" t="s">
        <v>1768</v>
      </c>
    </row>
    <row r="4853" spans="1:19" ht="14.5" customHeight="1">
      <c r="A4853" s="103" t="str">
        <f t="shared" si="75"/>
        <v>E0070</v>
      </c>
      <c r="B4853" s="414" t="s">
        <v>8381</v>
      </c>
      <c r="C4853" s="414" t="s">
        <v>8382</v>
      </c>
      <c r="D4853" s="414" t="s">
        <v>3164</v>
      </c>
      <c r="E4853" s="414" t="s">
        <v>8383</v>
      </c>
      <c r="F4853" s="414" t="s">
        <v>8384</v>
      </c>
      <c r="G4853" s="418">
        <v>54789</v>
      </c>
      <c r="H4853" s="414" t="s">
        <v>606</v>
      </c>
      <c r="I4853" s="419">
        <v>47</v>
      </c>
      <c r="J4853" s="419">
        <v>361</v>
      </c>
      <c r="K4853" s="419">
        <v>97</v>
      </c>
      <c r="L4853" s="419">
        <v>8380</v>
      </c>
      <c r="M4853" s="414" t="s">
        <v>108</v>
      </c>
      <c r="N4853" s="414">
        <v>7</v>
      </c>
      <c r="O4853" s="103"/>
      <c r="P4853" s="103"/>
      <c r="Q4853" s="103"/>
      <c r="R4853" s="103"/>
      <c r="S4853" s="103" t="s">
        <v>1768</v>
      </c>
    </row>
    <row r="4854" spans="1:19" ht="14.5" customHeight="1">
      <c r="A4854" s="82" t="str">
        <f t="shared" si="75"/>
        <v>E0071</v>
      </c>
      <c r="B4854" s="420" t="s">
        <v>8385</v>
      </c>
      <c r="C4854" s="421" t="s">
        <v>1439</v>
      </c>
      <c r="D4854" s="422"/>
      <c r="E4854" s="422"/>
      <c r="F4854" s="422"/>
      <c r="G4854" s="422"/>
      <c r="H4854" s="422"/>
      <c r="I4854" s="423">
        <v>0</v>
      </c>
      <c r="J4854" s="423">
        <v>0</v>
      </c>
      <c r="K4854" s="411">
        <v>0</v>
      </c>
      <c r="L4854" s="412"/>
      <c r="M4854" s="412"/>
      <c r="N4854" s="412"/>
      <c r="O4854" s="85"/>
      <c r="P4854" s="85"/>
      <c r="Q4854" s="85"/>
      <c r="R4854" s="85"/>
      <c r="S4854" s="85"/>
    </row>
    <row r="4855" spans="1:19" ht="14.5" customHeight="1">
      <c r="A4855" s="103" t="str">
        <f t="shared" si="75"/>
        <v>E0071</v>
      </c>
      <c r="B4855" s="424" t="s">
        <v>8385</v>
      </c>
      <c r="C4855" s="425" t="s">
        <v>1439</v>
      </c>
      <c r="D4855" s="426"/>
      <c r="E4855" s="426"/>
      <c r="F4855" s="426"/>
      <c r="G4855" s="426"/>
      <c r="H4855" s="426"/>
      <c r="I4855" s="415">
        <v>0</v>
      </c>
      <c r="J4855" s="427">
        <v>0</v>
      </c>
      <c r="K4855" s="427">
        <v>0</v>
      </c>
      <c r="L4855" s="413"/>
      <c r="M4855" s="413"/>
      <c r="N4855" s="413"/>
      <c r="O4855" s="103"/>
      <c r="P4855" s="103"/>
      <c r="Q4855" s="103"/>
      <c r="R4855" s="103"/>
      <c r="S4855" s="103"/>
    </row>
    <row r="4856" spans="1:19" ht="14.5" customHeight="1">
      <c r="A4856" s="82" t="str">
        <f t="shared" si="75"/>
        <v>E0076</v>
      </c>
      <c r="B4856" s="410" t="s">
        <v>8386</v>
      </c>
      <c r="C4856" s="410" t="s">
        <v>8387</v>
      </c>
      <c r="D4856" s="410" t="s">
        <v>3164</v>
      </c>
      <c r="E4856" s="410" t="s">
        <v>8388</v>
      </c>
      <c r="F4856" s="410" t="s">
        <v>8389</v>
      </c>
      <c r="G4856" s="416">
        <v>54789</v>
      </c>
      <c r="H4856" s="410" t="s">
        <v>606</v>
      </c>
      <c r="I4856" s="417">
        <v>145</v>
      </c>
      <c r="J4856" s="417">
        <v>65</v>
      </c>
      <c r="K4856" s="417">
        <v>51</v>
      </c>
      <c r="L4856" s="417">
        <v>6600</v>
      </c>
      <c r="M4856" s="410" t="s">
        <v>115</v>
      </c>
      <c r="N4856" s="410" t="s">
        <v>116</v>
      </c>
      <c r="O4856" s="85"/>
      <c r="P4856" s="85" t="s">
        <v>1882</v>
      </c>
      <c r="Q4856" s="85" t="s">
        <v>1882</v>
      </c>
      <c r="R4856" s="85" t="s">
        <v>1883</v>
      </c>
      <c r="S4856" s="85" t="s">
        <v>1768</v>
      </c>
    </row>
    <row r="4857" spans="1:19" ht="14.5" customHeight="1">
      <c r="A4857" s="103" t="str">
        <f t="shared" si="75"/>
        <v>E0076</v>
      </c>
      <c r="B4857" s="414" t="s">
        <v>8386</v>
      </c>
      <c r="C4857" s="414" t="s">
        <v>8387</v>
      </c>
      <c r="D4857" s="414" t="s">
        <v>3164</v>
      </c>
      <c r="E4857" s="414" t="s">
        <v>8388</v>
      </c>
      <c r="F4857" s="414" t="s">
        <v>8389</v>
      </c>
      <c r="G4857" s="418">
        <v>54789</v>
      </c>
      <c r="H4857" s="414" t="s">
        <v>606</v>
      </c>
      <c r="I4857" s="419">
        <v>51</v>
      </c>
      <c r="J4857" s="419">
        <v>145</v>
      </c>
      <c r="K4857" s="419">
        <v>65</v>
      </c>
      <c r="L4857" s="419">
        <v>6600</v>
      </c>
      <c r="M4857" s="414" t="s">
        <v>115</v>
      </c>
      <c r="N4857" s="414" t="s">
        <v>116</v>
      </c>
      <c r="O4857" s="103"/>
      <c r="P4857" s="103" t="s">
        <v>1882</v>
      </c>
      <c r="Q4857" s="103" t="s">
        <v>1882</v>
      </c>
      <c r="R4857" s="103" t="s">
        <v>1883</v>
      </c>
      <c r="S4857" s="103" t="s">
        <v>1768</v>
      </c>
    </row>
    <row r="4858" spans="1:19" ht="14.5" customHeight="1">
      <c r="A4858" s="82" t="str">
        <f t="shared" si="75"/>
        <v>E0077</v>
      </c>
      <c r="B4858" s="410" t="s">
        <v>8390</v>
      </c>
      <c r="C4858" s="410" t="s">
        <v>8391</v>
      </c>
      <c r="D4858" s="410" t="s">
        <v>2018</v>
      </c>
      <c r="E4858" s="410" t="s">
        <v>8392</v>
      </c>
      <c r="F4858" s="410" t="s">
        <v>8393</v>
      </c>
      <c r="G4858" s="416">
        <v>45352</v>
      </c>
      <c r="H4858" s="410" t="s">
        <v>606</v>
      </c>
      <c r="I4858" s="417">
        <v>24</v>
      </c>
      <c r="J4858" s="417">
        <v>20</v>
      </c>
      <c r="K4858" s="417">
        <v>12</v>
      </c>
      <c r="L4858" s="417">
        <v>33</v>
      </c>
      <c r="M4858" s="410"/>
      <c r="N4858" s="410" t="s">
        <v>1778</v>
      </c>
      <c r="O4858" s="85" t="s">
        <v>1882</v>
      </c>
      <c r="P4858" s="85" t="s">
        <v>1882</v>
      </c>
      <c r="Q4858" s="85" t="s">
        <v>1882</v>
      </c>
      <c r="R4858" s="85" t="s">
        <v>1883</v>
      </c>
      <c r="S4858" s="85" t="s">
        <v>1768</v>
      </c>
    </row>
    <row r="4859" spans="1:19" ht="14.5" customHeight="1">
      <c r="A4859" s="103" t="str">
        <f t="shared" si="75"/>
        <v>E0077</v>
      </c>
      <c r="B4859" s="414" t="s">
        <v>8390</v>
      </c>
      <c r="C4859" s="414" t="s">
        <v>8391</v>
      </c>
      <c r="D4859" s="414" t="s">
        <v>2018</v>
      </c>
      <c r="E4859" s="414" t="s">
        <v>8392</v>
      </c>
      <c r="F4859" s="414" t="s">
        <v>8393</v>
      </c>
      <c r="G4859" s="418">
        <v>45352</v>
      </c>
      <c r="H4859" s="414" t="s">
        <v>606</v>
      </c>
      <c r="I4859" s="419">
        <v>12</v>
      </c>
      <c r="J4859" s="419">
        <v>24</v>
      </c>
      <c r="K4859" s="419">
        <v>20</v>
      </c>
      <c r="L4859" s="419">
        <v>33</v>
      </c>
      <c r="M4859" s="414"/>
      <c r="N4859" s="414" t="s">
        <v>1778</v>
      </c>
      <c r="O4859" s="103" t="s">
        <v>1882</v>
      </c>
      <c r="P4859" s="103" t="s">
        <v>1882</v>
      </c>
      <c r="Q4859" s="103" t="s">
        <v>1882</v>
      </c>
      <c r="R4859" s="103" t="s">
        <v>1883</v>
      </c>
      <c r="S4859" s="103" t="s">
        <v>1768</v>
      </c>
    </row>
    <row r="4860" spans="1:19" ht="14.5" customHeight="1">
      <c r="A4860" s="82" t="str">
        <f t="shared" si="75"/>
        <v>E0078</v>
      </c>
      <c r="B4860" s="410" t="s">
        <v>8394</v>
      </c>
      <c r="C4860" s="410" t="s">
        <v>8395</v>
      </c>
      <c r="D4860" s="410" t="s">
        <v>4862</v>
      </c>
      <c r="E4860" s="410" t="s">
        <v>8396</v>
      </c>
      <c r="F4860" s="410" t="s">
        <v>8397</v>
      </c>
      <c r="G4860" s="416">
        <v>45717</v>
      </c>
      <c r="H4860" s="410" t="s">
        <v>606</v>
      </c>
      <c r="I4860" s="417">
        <v>240</v>
      </c>
      <c r="J4860" s="417">
        <v>96</v>
      </c>
      <c r="K4860" s="417">
        <v>96</v>
      </c>
      <c r="L4860" s="417">
        <v>6720</v>
      </c>
      <c r="M4860" s="410" t="s">
        <v>115</v>
      </c>
      <c r="N4860" s="410" t="s">
        <v>116</v>
      </c>
      <c r="O4860" s="85"/>
      <c r="P4860" s="85"/>
      <c r="Q4860" s="85"/>
      <c r="R4860" s="85"/>
      <c r="S4860" s="85" t="s">
        <v>1768</v>
      </c>
    </row>
    <row r="4861" spans="1:19" ht="14.5" customHeight="1">
      <c r="A4861" s="103" t="str">
        <f t="shared" si="75"/>
        <v>E0078</v>
      </c>
      <c r="B4861" s="414" t="s">
        <v>8394</v>
      </c>
      <c r="C4861" s="414" t="s">
        <v>8395</v>
      </c>
      <c r="D4861" s="414" t="s">
        <v>4862</v>
      </c>
      <c r="E4861" s="414" t="s">
        <v>8396</v>
      </c>
      <c r="F4861" s="414" t="s">
        <v>8397</v>
      </c>
      <c r="G4861" s="418">
        <v>45717</v>
      </c>
      <c r="H4861" s="414" t="s">
        <v>606</v>
      </c>
      <c r="I4861" s="419">
        <v>96</v>
      </c>
      <c r="J4861" s="419">
        <v>240</v>
      </c>
      <c r="K4861" s="419">
        <v>96</v>
      </c>
      <c r="L4861" s="419">
        <v>6720</v>
      </c>
      <c r="M4861" s="414" t="s">
        <v>115</v>
      </c>
      <c r="N4861" s="414" t="s">
        <v>116</v>
      </c>
      <c r="O4861" s="103"/>
      <c r="P4861" s="103"/>
      <c r="Q4861" s="103"/>
      <c r="R4861" s="103"/>
      <c r="S4861" s="103" t="s">
        <v>1768</v>
      </c>
    </row>
    <row r="4862" spans="1:19" ht="14.5" customHeight="1">
      <c r="A4862" s="82" t="str">
        <f t="shared" si="75"/>
        <v>E0079</v>
      </c>
      <c r="B4862" s="410" t="s">
        <v>8398</v>
      </c>
      <c r="C4862" s="410" t="s">
        <v>8399</v>
      </c>
      <c r="D4862" s="410" t="s">
        <v>4862</v>
      </c>
      <c r="E4862" s="410" t="s">
        <v>8400</v>
      </c>
      <c r="F4862" s="410" t="s">
        <v>8401</v>
      </c>
      <c r="G4862" s="416">
        <v>45717</v>
      </c>
      <c r="H4862" s="410" t="s">
        <v>606</v>
      </c>
      <c r="I4862" s="417">
        <v>384</v>
      </c>
      <c r="J4862" s="417">
        <v>312</v>
      </c>
      <c r="K4862" s="417">
        <v>96</v>
      </c>
      <c r="L4862" s="417">
        <v>35980</v>
      </c>
      <c r="M4862" s="410" t="s">
        <v>115</v>
      </c>
      <c r="N4862" s="410" t="s">
        <v>116</v>
      </c>
      <c r="O4862" s="85"/>
      <c r="P4862" s="85"/>
      <c r="Q4862" s="85"/>
      <c r="R4862" s="85"/>
      <c r="S4862" s="85" t="s">
        <v>1768</v>
      </c>
    </row>
    <row r="4863" spans="1:19" ht="14.5" customHeight="1">
      <c r="A4863" s="103" t="str">
        <f t="shared" si="75"/>
        <v>E0079</v>
      </c>
      <c r="B4863" s="414" t="s">
        <v>8398</v>
      </c>
      <c r="C4863" s="414" t="s">
        <v>8399</v>
      </c>
      <c r="D4863" s="414" t="s">
        <v>4862</v>
      </c>
      <c r="E4863" s="414" t="s">
        <v>8400</v>
      </c>
      <c r="F4863" s="414" t="s">
        <v>8401</v>
      </c>
      <c r="G4863" s="418">
        <v>45717</v>
      </c>
      <c r="H4863" s="414" t="s">
        <v>606</v>
      </c>
      <c r="I4863" s="419">
        <v>96</v>
      </c>
      <c r="J4863" s="419">
        <v>384</v>
      </c>
      <c r="K4863" s="419">
        <v>312</v>
      </c>
      <c r="L4863" s="419">
        <v>35980</v>
      </c>
      <c r="M4863" s="414" t="s">
        <v>115</v>
      </c>
      <c r="N4863" s="414" t="s">
        <v>116</v>
      </c>
      <c r="O4863" s="103"/>
      <c r="P4863" s="103"/>
      <c r="Q4863" s="103"/>
      <c r="R4863" s="103"/>
      <c r="S4863" s="103" t="s">
        <v>1768</v>
      </c>
    </row>
    <row r="4864" spans="1:19" ht="14.5" customHeight="1">
      <c r="A4864" s="82" t="str">
        <f t="shared" si="75"/>
        <v>E0080</v>
      </c>
      <c r="B4864" s="410" t="s">
        <v>8402</v>
      </c>
      <c r="C4864" s="410" t="s">
        <v>8403</v>
      </c>
      <c r="D4864" s="410" t="s">
        <v>4862</v>
      </c>
      <c r="E4864" s="410" t="s">
        <v>8404</v>
      </c>
      <c r="F4864" s="410" t="s">
        <v>8405</v>
      </c>
      <c r="G4864" s="416">
        <v>45717</v>
      </c>
      <c r="H4864" s="410" t="s">
        <v>606</v>
      </c>
      <c r="I4864" s="417">
        <v>11</v>
      </c>
      <c r="J4864" s="417">
        <v>12</v>
      </c>
      <c r="K4864" s="417">
        <v>32</v>
      </c>
      <c r="L4864" s="417">
        <v>75</v>
      </c>
      <c r="M4864" s="410" t="s">
        <v>115</v>
      </c>
      <c r="N4864" s="410" t="s">
        <v>116</v>
      </c>
      <c r="O4864" s="85"/>
      <c r="P4864" s="85"/>
      <c r="Q4864" s="85"/>
      <c r="R4864" s="85"/>
      <c r="S4864" s="85" t="s">
        <v>1768</v>
      </c>
    </row>
    <row r="4865" spans="1:19" ht="14.5" customHeight="1">
      <c r="A4865" s="103" t="str">
        <f t="shared" si="75"/>
        <v>E0080</v>
      </c>
      <c r="B4865" s="414" t="s">
        <v>8402</v>
      </c>
      <c r="C4865" s="414" t="s">
        <v>8403</v>
      </c>
      <c r="D4865" s="414" t="s">
        <v>4862</v>
      </c>
      <c r="E4865" s="414" t="s">
        <v>8404</v>
      </c>
      <c r="F4865" s="414" t="s">
        <v>8405</v>
      </c>
      <c r="G4865" s="418">
        <v>45717</v>
      </c>
      <c r="H4865" s="414" t="s">
        <v>606</v>
      </c>
      <c r="I4865" s="419">
        <v>32</v>
      </c>
      <c r="J4865" s="419">
        <v>11</v>
      </c>
      <c r="K4865" s="419">
        <v>12</v>
      </c>
      <c r="L4865" s="419">
        <v>75</v>
      </c>
      <c r="M4865" s="414" t="s">
        <v>115</v>
      </c>
      <c r="N4865" s="414" t="s">
        <v>116</v>
      </c>
      <c r="O4865" s="103"/>
      <c r="P4865" s="103"/>
      <c r="Q4865" s="103"/>
      <c r="R4865" s="103"/>
      <c r="S4865" s="103" t="s">
        <v>1768</v>
      </c>
    </row>
    <row r="4866" spans="1:19" ht="14.5" customHeight="1">
      <c r="A4866" s="82" t="str">
        <f t="shared" ref="A4866:A4929" si="76">LEFT(B4866,5)</f>
        <v>E0081</v>
      </c>
      <c r="B4866" s="410" t="s">
        <v>1120</v>
      </c>
      <c r="C4866" s="410" t="s">
        <v>8406</v>
      </c>
      <c r="D4866" s="410" t="s">
        <v>5116</v>
      </c>
      <c r="E4866" s="410" t="s">
        <v>8407</v>
      </c>
      <c r="F4866" s="410" t="s">
        <v>8408</v>
      </c>
      <c r="G4866" s="416">
        <v>41791</v>
      </c>
      <c r="H4866" s="410" t="s">
        <v>623</v>
      </c>
      <c r="I4866" s="417">
        <v>15.12</v>
      </c>
      <c r="J4866" s="417">
        <v>16.62</v>
      </c>
      <c r="K4866" s="417">
        <v>10</v>
      </c>
      <c r="L4866" s="417">
        <v>13.7</v>
      </c>
      <c r="M4866" s="410"/>
      <c r="N4866" s="410">
        <v>7</v>
      </c>
      <c r="O4866" s="85"/>
      <c r="P4866" s="85"/>
      <c r="Q4866" s="85"/>
      <c r="R4866" s="85"/>
      <c r="S4866" s="85" t="s">
        <v>1768</v>
      </c>
    </row>
    <row r="4867" spans="1:19" ht="14.5" customHeight="1">
      <c r="A4867" s="82" t="str">
        <f t="shared" si="76"/>
        <v>E0081</v>
      </c>
      <c r="B4867" s="410" t="s">
        <v>1120</v>
      </c>
      <c r="C4867" s="410" t="s">
        <v>8409</v>
      </c>
      <c r="D4867" s="410" t="s">
        <v>5116</v>
      </c>
      <c r="E4867" s="410" t="s">
        <v>8410</v>
      </c>
      <c r="F4867" s="410" t="s">
        <v>8411</v>
      </c>
      <c r="G4867" s="416">
        <v>46661</v>
      </c>
      <c r="H4867" s="410" t="s">
        <v>606</v>
      </c>
      <c r="I4867" s="417">
        <v>13</v>
      </c>
      <c r="J4867" s="417">
        <v>17</v>
      </c>
      <c r="K4867" s="417">
        <v>8</v>
      </c>
      <c r="L4867" s="417">
        <v>13</v>
      </c>
      <c r="M4867" s="410"/>
      <c r="N4867" s="410">
        <v>7</v>
      </c>
      <c r="O4867" s="85"/>
      <c r="P4867" s="85"/>
      <c r="Q4867" s="85"/>
      <c r="R4867" s="85"/>
      <c r="S4867" s="85" t="s">
        <v>1768</v>
      </c>
    </row>
    <row r="4868" spans="1:19" ht="14.5" customHeight="1">
      <c r="A4868" s="103" t="str">
        <f t="shared" si="76"/>
        <v>E0081</v>
      </c>
      <c r="B4868" s="414" t="s">
        <v>1120</v>
      </c>
      <c r="C4868" s="414" t="s">
        <v>8406</v>
      </c>
      <c r="D4868" s="414" t="s">
        <v>5116</v>
      </c>
      <c r="E4868" s="414" t="s">
        <v>8407</v>
      </c>
      <c r="F4868" s="414" t="s">
        <v>8408</v>
      </c>
      <c r="G4868" s="418">
        <v>41791</v>
      </c>
      <c r="H4868" s="414" t="s">
        <v>623</v>
      </c>
      <c r="I4868" s="419">
        <v>10</v>
      </c>
      <c r="J4868" s="419">
        <v>15.12</v>
      </c>
      <c r="K4868" s="419">
        <v>16.62</v>
      </c>
      <c r="L4868" s="419">
        <v>13.7</v>
      </c>
      <c r="M4868" s="414"/>
      <c r="N4868" s="414">
        <v>7</v>
      </c>
      <c r="O4868" s="103"/>
      <c r="P4868" s="103"/>
      <c r="Q4868" s="103"/>
      <c r="R4868" s="103"/>
      <c r="S4868" s="103" t="s">
        <v>1768</v>
      </c>
    </row>
    <row r="4869" spans="1:19" ht="14.5" customHeight="1">
      <c r="A4869" s="103" t="str">
        <f t="shared" si="76"/>
        <v>E0081</v>
      </c>
      <c r="B4869" s="414" t="s">
        <v>1120</v>
      </c>
      <c r="C4869" s="414" t="s">
        <v>8409</v>
      </c>
      <c r="D4869" s="414" t="s">
        <v>5116</v>
      </c>
      <c r="E4869" s="414" t="s">
        <v>8410</v>
      </c>
      <c r="F4869" s="414" t="s">
        <v>8411</v>
      </c>
      <c r="G4869" s="418">
        <v>46661</v>
      </c>
      <c r="H4869" s="414" t="s">
        <v>606</v>
      </c>
      <c r="I4869" s="419">
        <v>8</v>
      </c>
      <c r="J4869" s="419">
        <v>13</v>
      </c>
      <c r="K4869" s="419">
        <v>17</v>
      </c>
      <c r="L4869" s="419">
        <v>13</v>
      </c>
      <c r="M4869" s="414"/>
      <c r="N4869" s="414">
        <v>7</v>
      </c>
      <c r="O4869" s="103"/>
      <c r="P4869" s="103"/>
      <c r="Q4869" s="103"/>
      <c r="R4869" s="103"/>
      <c r="S4869" s="103" t="s">
        <v>1768</v>
      </c>
    </row>
    <row r="4870" spans="1:19" ht="14.5" customHeight="1">
      <c r="A4870" s="82" t="str">
        <f t="shared" si="76"/>
        <v>E0082</v>
      </c>
      <c r="B4870" s="410" t="s">
        <v>8412</v>
      </c>
      <c r="C4870" s="410" t="s">
        <v>8413</v>
      </c>
      <c r="D4870" s="410" t="s">
        <v>4862</v>
      </c>
      <c r="E4870" s="410" t="s">
        <v>8414</v>
      </c>
      <c r="F4870" s="410" t="s">
        <v>8415</v>
      </c>
      <c r="G4870" s="416">
        <v>45047</v>
      </c>
      <c r="H4870" s="410" t="s">
        <v>606</v>
      </c>
      <c r="I4870" s="417">
        <v>10</v>
      </c>
      <c r="J4870" s="417">
        <v>5</v>
      </c>
      <c r="K4870" s="417">
        <v>4</v>
      </c>
      <c r="L4870" s="417">
        <v>2</v>
      </c>
      <c r="M4870" s="410" t="s">
        <v>115</v>
      </c>
      <c r="N4870" s="410">
        <v>7</v>
      </c>
      <c r="O4870" s="85"/>
      <c r="P4870" s="85" t="s">
        <v>1882</v>
      </c>
      <c r="Q4870" s="85" t="s">
        <v>1882</v>
      </c>
      <c r="R4870" s="85" t="s">
        <v>1883</v>
      </c>
      <c r="S4870" s="85" t="s">
        <v>1768</v>
      </c>
    </row>
    <row r="4871" spans="1:19" ht="14.5" customHeight="1">
      <c r="A4871" s="103" t="str">
        <f t="shared" si="76"/>
        <v>E0082</v>
      </c>
      <c r="B4871" s="414" t="s">
        <v>8412</v>
      </c>
      <c r="C4871" s="414" t="s">
        <v>8413</v>
      </c>
      <c r="D4871" s="414" t="s">
        <v>4862</v>
      </c>
      <c r="E4871" s="414" t="s">
        <v>8414</v>
      </c>
      <c r="F4871" s="414" t="s">
        <v>8415</v>
      </c>
      <c r="G4871" s="418">
        <v>45047</v>
      </c>
      <c r="H4871" s="414" t="s">
        <v>606</v>
      </c>
      <c r="I4871" s="419">
        <v>4</v>
      </c>
      <c r="J4871" s="419">
        <v>10</v>
      </c>
      <c r="K4871" s="419">
        <v>5</v>
      </c>
      <c r="L4871" s="419">
        <v>2</v>
      </c>
      <c r="M4871" s="414" t="s">
        <v>115</v>
      </c>
      <c r="N4871" s="414">
        <v>7</v>
      </c>
      <c r="O4871" s="103"/>
      <c r="P4871" s="103" t="s">
        <v>1882</v>
      </c>
      <c r="Q4871" s="103" t="s">
        <v>1882</v>
      </c>
      <c r="R4871" s="103" t="s">
        <v>1883</v>
      </c>
      <c r="S4871" s="103" t="s">
        <v>1768</v>
      </c>
    </row>
    <row r="4872" spans="1:19" ht="14.5" customHeight="1">
      <c r="A4872" s="82" t="str">
        <f t="shared" si="76"/>
        <v>E0083</v>
      </c>
      <c r="B4872" s="410" t="s">
        <v>8416</v>
      </c>
      <c r="C4872" s="410" t="s">
        <v>8417</v>
      </c>
      <c r="D4872" s="410" t="s">
        <v>8418</v>
      </c>
      <c r="E4872" s="410" t="s">
        <v>8419</v>
      </c>
      <c r="F4872" s="410" t="s">
        <v>8420</v>
      </c>
      <c r="G4872" s="416">
        <v>49310</v>
      </c>
      <c r="H4872" s="410" t="s">
        <v>606</v>
      </c>
      <c r="I4872" s="417">
        <v>106</v>
      </c>
      <c r="J4872" s="417">
        <v>60</v>
      </c>
      <c r="K4872" s="411"/>
      <c r="L4872" s="417">
        <v>4500</v>
      </c>
      <c r="M4872" s="410"/>
      <c r="N4872" s="410">
        <v>7</v>
      </c>
      <c r="O4872" s="85"/>
      <c r="P4872" s="85"/>
      <c r="Q4872" s="85"/>
      <c r="R4872" s="85"/>
      <c r="S4872" s="85" t="s">
        <v>1768</v>
      </c>
    </row>
    <row r="4873" spans="1:19" ht="14.5" customHeight="1">
      <c r="A4873" s="103" t="str">
        <f t="shared" si="76"/>
        <v>E0083</v>
      </c>
      <c r="B4873" s="414" t="s">
        <v>8416</v>
      </c>
      <c r="C4873" s="414" t="s">
        <v>8417</v>
      </c>
      <c r="D4873" s="414" t="s">
        <v>8418</v>
      </c>
      <c r="E4873" s="414" t="s">
        <v>8419</v>
      </c>
      <c r="F4873" s="414" t="s">
        <v>8420</v>
      </c>
      <c r="G4873" s="418">
        <v>49310</v>
      </c>
      <c r="H4873" s="414" t="s">
        <v>606</v>
      </c>
      <c r="I4873" s="415"/>
      <c r="J4873" s="419">
        <v>106</v>
      </c>
      <c r="K4873" s="419">
        <v>60</v>
      </c>
      <c r="L4873" s="419">
        <v>4500</v>
      </c>
      <c r="M4873" s="414"/>
      <c r="N4873" s="414">
        <v>7</v>
      </c>
      <c r="O4873" s="103"/>
      <c r="P4873" s="103"/>
      <c r="Q4873" s="103"/>
      <c r="R4873" s="103"/>
      <c r="S4873" s="103" t="s">
        <v>1768</v>
      </c>
    </row>
    <row r="4874" spans="1:19" ht="14.5" customHeight="1">
      <c r="A4874" s="82" t="str">
        <f t="shared" si="76"/>
        <v>E0084</v>
      </c>
      <c r="B4874" s="410" t="s">
        <v>8421</v>
      </c>
      <c r="C4874" s="410" t="s">
        <v>8422</v>
      </c>
      <c r="D4874" s="410" t="s">
        <v>4862</v>
      </c>
      <c r="E4874" s="410" t="s">
        <v>8423</v>
      </c>
      <c r="F4874" s="410" t="s">
        <v>8424</v>
      </c>
      <c r="G4874" s="416">
        <v>43862</v>
      </c>
      <c r="H4874" s="410" t="s">
        <v>606</v>
      </c>
      <c r="I4874" s="417">
        <v>6</v>
      </c>
      <c r="J4874" s="417">
        <v>5</v>
      </c>
      <c r="K4874" s="417">
        <v>2</v>
      </c>
      <c r="L4874" s="417">
        <v>2</v>
      </c>
      <c r="M4874" s="410" t="s">
        <v>115</v>
      </c>
      <c r="N4874" s="410" t="s">
        <v>4095</v>
      </c>
      <c r="O4874" s="85"/>
      <c r="P4874" s="85"/>
      <c r="Q4874" s="85"/>
      <c r="R4874" s="85"/>
      <c r="S4874" s="85" t="s">
        <v>1768</v>
      </c>
    </row>
    <row r="4875" spans="1:19" ht="14.5" customHeight="1">
      <c r="A4875" s="103" t="str">
        <f t="shared" si="76"/>
        <v>E0084</v>
      </c>
      <c r="B4875" s="414" t="s">
        <v>8421</v>
      </c>
      <c r="C4875" s="414" t="s">
        <v>8422</v>
      </c>
      <c r="D4875" s="414" t="s">
        <v>4862</v>
      </c>
      <c r="E4875" s="414" t="s">
        <v>8423</v>
      </c>
      <c r="F4875" s="414" t="s">
        <v>8424</v>
      </c>
      <c r="G4875" s="418">
        <v>43862</v>
      </c>
      <c r="H4875" s="414" t="s">
        <v>606</v>
      </c>
      <c r="I4875" s="419">
        <v>2</v>
      </c>
      <c r="J4875" s="419">
        <v>6</v>
      </c>
      <c r="K4875" s="419">
        <v>5</v>
      </c>
      <c r="L4875" s="419">
        <v>2</v>
      </c>
      <c r="M4875" s="414" t="s">
        <v>115</v>
      </c>
      <c r="N4875" s="414" t="s">
        <v>4095</v>
      </c>
      <c r="O4875" s="103"/>
      <c r="P4875" s="103"/>
      <c r="Q4875" s="103"/>
      <c r="R4875" s="103"/>
      <c r="S4875" s="103" t="s">
        <v>1768</v>
      </c>
    </row>
    <row r="4876" spans="1:19" ht="14.5" customHeight="1">
      <c r="A4876" s="82" t="str">
        <f t="shared" si="76"/>
        <v>E0085</v>
      </c>
      <c r="B4876" s="410" t="s">
        <v>8425</v>
      </c>
      <c r="C4876" s="410" t="s">
        <v>8426</v>
      </c>
      <c r="D4876" s="410" t="s">
        <v>5116</v>
      </c>
      <c r="E4876" s="410" t="s">
        <v>8427</v>
      </c>
      <c r="F4876" s="410" t="s">
        <v>8428</v>
      </c>
      <c r="G4876" s="416">
        <v>45170</v>
      </c>
      <c r="H4876" s="410" t="s">
        <v>606</v>
      </c>
      <c r="I4876" s="417">
        <v>65</v>
      </c>
      <c r="J4876" s="417">
        <v>11</v>
      </c>
      <c r="K4876" s="417">
        <v>7</v>
      </c>
      <c r="L4876" s="417">
        <v>42</v>
      </c>
      <c r="M4876" s="410" t="s">
        <v>115</v>
      </c>
      <c r="N4876" s="410" t="s">
        <v>113</v>
      </c>
      <c r="O4876" s="85"/>
      <c r="P4876" s="85"/>
      <c r="Q4876" s="85"/>
      <c r="R4876" s="85"/>
      <c r="S4876" s="85" t="s">
        <v>1768</v>
      </c>
    </row>
    <row r="4877" spans="1:19" ht="14.5" customHeight="1">
      <c r="A4877" s="103" t="str">
        <f t="shared" si="76"/>
        <v>E0085</v>
      </c>
      <c r="B4877" s="414" t="s">
        <v>8425</v>
      </c>
      <c r="C4877" s="414" t="s">
        <v>8426</v>
      </c>
      <c r="D4877" s="414" t="s">
        <v>5116</v>
      </c>
      <c r="E4877" s="414" t="s">
        <v>8427</v>
      </c>
      <c r="F4877" s="414" t="s">
        <v>8428</v>
      </c>
      <c r="G4877" s="418">
        <v>45170</v>
      </c>
      <c r="H4877" s="414" t="s">
        <v>606</v>
      </c>
      <c r="I4877" s="419">
        <v>7</v>
      </c>
      <c r="J4877" s="419">
        <v>65</v>
      </c>
      <c r="K4877" s="419">
        <v>11</v>
      </c>
      <c r="L4877" s="419">
        <v>42</v>
      </c>
      <c r="M4877" s="414" t="s">
        <v>115</v>
      </c>
      <c r="N4877" s="414" t="s">
        <v>113</v>
      </c>
      <c r="O4877" s="103"/>
      <c r="P4877" s="103"/>
      <c r="Q4877" s="103"/>
      <c r="R4877" s="103"/>
      <c r="S4877" s="103" t="s">
        <v>1768</v>
      </c>
    </row>
    <row r="4878" spans="1:19" ht="14.5" customHeight="1">
      <c r="A4878" s="82" t="str">
        <f t="shared" si="76"/>
        <v>E0086</v>
      </c>
      <c r="B4878" s="432" t="s">
        <v>8429</v>
      </c>
      <c r="C4878" s="433" t="s">
        <v>8430</v>
      </c>
      <c r="D4878" s="422"/>
      <c r="E4878" s="422"/>
      <c r="F4878" s="422"/>
      <c r="G4878" s="422"/>
      <c r="H4878" s="422"/>
      <c r="I4878" s="423">
        <v>0</v>
      </c>
      <c r="J4878" s="423">
        <v>0</v>
      </c>
      <c r="K4878" s="423">
        <v>0</v>
      </c>
      <c r="L4878" s="412"/>
      <c r="M4878" s="412"/>
      <c r="N4878" s="412"/>
      <c r="O4878" s="85"/>
      <c r="P4878" s="85"/>
      <c r="Q4878" s="85"/>
      <c r="R4878" s="85"/>
      <c r="S4878" s="85"/>
    </row>
    <row r="4879" spans="1:19" ht="14.5" customHeight="1">
      <c r="A4879" s="103" t="str">
        <f t="shared" si="76"/>
        <v>E0086</v>
      </c>
      <c r="B4879" s="434" t="s">
        <v>8429</v>
      </c>
      <c r="C4879" s="435" t="s">
        <v>8430</v>
      </c>
      <c r="D4879" s="426"/>
      <c r="E4879" s="426"/>
      <c r="F4879" s="426"/>
      <c r="G4879" s="426"/>
      <c r="H4879" s="426"/>
      <c r="I4879" s="427">
        <v>8.4</v>
      </c>
      <c r="J4879" s="427">
        <v>21.48</v>
      </c>
      <c r="K4879" s="427">
        <v>16.32</v>
      </c>
      <c r="L4879" s="413"/>
      <c r="M4879" s="413"/>
      <c r="N4879" s="413"/>
      <c r="O4879" s="103"/>
      <c r="P4879" s="103"/>
      <c r="Q4879" s="103"/>
      <c r="R4879" s="103"/>
      <c r="S4879" s="103"/>
    </row>
    <row r="4880" spans="1:19" ht="14.5" customHeight="1">
      <c r="A4880" s="82" t="str">
        <f t="shared" si="76"/>
        <v>E0086</v>
      </c>
      <c r="B4880" s="410" t="s">
        <v>8431</v>
      </c>
      <c r="C4880" s="410" t="s">
        <v>8432</v>
      </c>
      <c r="D4880" s="410" t="s">
        <v>2018</v>
      </c>
      <c r="E4880" s="410" t="s">
        <v>8433</v>
      </c>
      <c r="F4880" s="410" t="s">
        <v>8434</v>
      </c>
      <c r="G4880" s="416">
        <v>45809</v>
      </c>
      <c r="H4880" s="410" t="s">
        <v>606</v>
      </c>
      <c r="I4880" s="417">
        <v>0</v>
      </c>
      <c r="J4880" s="417">
        <v>0</v>
      </c>
      <c r="K4880" s="417">
        <v>0</v>
      </c>
      <c r="L4880" s="417">
        <v>0</v>
      </c>
      <c r="M4880" s="410" t="s">
        <v>115</v>
      </c>
      <c r="N4880" s="410">
        <v>7</v>
      </c>
      <c r="O4880" s="85"/>
      <c r="P4880" s="85"/>
      <c r="Q4880" s="85"/>
      <c r="R4880" s="85"/>
      <c r="S4880" s="85" t="s">
        <v>1768</v>
      </c>
    </row>
    <row r="4881" spans="1:19" ht="14.5" customHeight="1">
      <c r="A4881" s="103" t="str">
        <f t="shared" si="76"/>
        <v>E0086</v>
      </c>
      <c r="B4881" s="414" t="s">
        <v>8431</v>
      </c>
      <c r="C4881" s="414" t="s">
        <v>8432</v>
      </c>
      <c r="D4881" s="414" t="s">
        <v>2018</v>
      </c>
      <c r="E4881" s="414" t="s">
        <v>8433</v>
      </c>
      <c r="F4881" s="414" t="s">
        <v>8434</v>
      </c>
      <c r="G4881" s="418">
        <v>45809</v>
      </c>
      <c r="H4881" s="414" t="s">
        <v>606</v>
      </c>
      <c r="I4881" s="419">
        <v>0</v>
      </c>
      <c r="J4881" s="419">
        <v>0</v>
      </c>
      <c r="K4881" s="419">
        <v>0</v>
      </c>
      <c r="L4881" s="419">
        <v>0</v>
      </c>
      <c r="M4881" s="414" t="s">
        <v>115</v>
      </c>
      <c r="N4881" s="414">
        <v>7</v>
      </c>
      <c r="O4881" s="103"/>
      <c r="P4881" s="103"/>
      <c r="Q4881" s="103"/>
      <c r="R4881" s="103"/>
      <c r="S4881" s="103" t="s">
        <v>1768</v>
      </c>
    </row>
    <row r="4882" spans="1:19" ht="14.5" customHeight="1">
      <c r="A4882" s="82" t="str">
        <f t="shared" si="76"/>
        <v>E0088</v>
      </c>
      <c r="B4882" s="410" t="s">
        <v>1126</v>
      </c>
      <c r="C4882" s="410" t="s">
        <v>8435</v>
      </c>
      <c r="D4882" s="410" t="s">
        <v>4862</v>
      </c>
      <c r="E4882" s="410" t="s">
        <v>8436</v>
      </c>
      <c r="F4882" s="410" t="s">
        <v>8437</v>
      </c>
      <c r="G4882" s="416">
        <v>45292</v>
      </c>
      <c r="H4882" s="410" t="s">
        <v>606</v>
      </c>
      <c r="I4882" s="417">
        <v>12</v>
      </c>
      <c r="J4882" s="417">
        <v>6</v>
      </c>
      <c r="K4882" s="417">
        <v>5</v>
      </c>
      <c r="L4882" s="417">
        <v>4</v>
      </c>
      <c r="M4882" s="410" t="s">
        <v>115</v>
      </c>
      <c r="N4882" s="410">
        <v>7</v>
      </c>
      <c r="O4882" s="85"/>
      <c r="P4882" s="85" t="s">
        <v>1882</v>
      </c>
      <c r="Q4882" s="85" t="s">
        <v>1882</v>
      </c>
      <c r="R4882" s="85" t="s">
        <v>1883</v>
      </c>
      <c r="S4882" s="85" t="s">
        <v>1768</v>
      </c>
    </row>
    <row r="4883" spans="1:19" ht="14.5" customHeight="1">
      <c r="A4883" s="103" t="str">
        <f t="shared" si="76"/>
        <v>E0088</v>
      </c>
      <c r="B4883" s="414" t="s">
        <v>1126</v>
      </c>
      <c r="C4883" s="414" t="s">
        <v>8435</v>
      </c>
      <c r="D4883" s="414" t="s">
        <v>4862</v>
      </c>
      <c r="E4883" s="414" t="s">
        <v>8436</v>
      </c>
      <c r="F4883" s="414" t="s">
        <v>8437</v>
      </c>
      <c r="G4883" s="418">
        <v>45292</v>
      </c>
      <c r="H4883" s="414" t="s">
        <v>606</v>
      </c>
      <c r="I4883" s="419">
        <v>5</v>
      </c>
      <c r="J4883" s="419">
        <v>12</v>
      </c>
      <c r="K4883" s="419">
        <v>6</v>
      </c>
      <c r="L4883" s="419">
        <v>4</v>
      </c>
      <c r="M4883" s="414" t="s">
        <v>115</v>
      </c>
      <c r="N4883" s="414">
        <v>7</v>
      </c>
      <c r="O4883" s="103"/>
      <c r="P4883" s="103" t="s">
        <v>1882</v>
      </c>
      <c r="Q4883" s="103" t="s">
        <v>1882</v>
      </c>
      <c r="R4883" s="103" t="s">
        <v>1883</v>
      </c>
      <c r="S4883" s="103" t="s">
        <v>1768</v>
      </c>
    </row>
    <row r="4884" spans="1:19" ht="14.5" customHeight="1">
      <c r="A4884" s="82" t="str">
        <f t="shared" si="76"/>
        <v>E0089</v>
      </c>
      <c r="B4884" s="410" t="s">
        <v>8438</v>
      </c>
      <c r="C4884" s="410" t="s">
        <v>8439</v>
      </c>
      <c r="D4884" s="410" t="s">
        <v>8418</v>
      </c>
      <c r="E4884" s="410" t="s">
        <v>8440</v>
      </c>
      <c r="F4884" s="410" t="s">
        <v>8441</v>
      </c>
      <c r="G4884" s="416">
        <v>49310</v>
      </c>
      <c r="H4884" s="410" t="s">
        <v>606</v>
      </c>
      <c r="I4884" s="417">
        <v>48</v>
      </c>
      <c r="J4884" s="417">
        <v>47</v>
      </c>
      <c r="K4884" s="417">
        <v>47</v>
      </c>
      <c r="L4884" s="417">
        <v>40</v>
      </c>
      <c r="M4884" s="410"/>
      <c r="N4884" s="410" t="s">
        <v>116</v>
      </c>
      <c r="O4884" s="85"/>
      <c r="P4884" s="85"/>
      <c r="Q4884" s="85"/>
      <c r="R4884" s="85"/>
      <c r="S4884" s="85" t="s">
        <v>1768</v>
      </c>
    </row>
    <row r="4885" spans="1:19" ht="14.5" customHeight="1">
      <c r="A4885" s="103" t="str">
        <f t="shared" si="76"/>
        <v>E0089</v>
      </c>
      <c r="B4885" s="414" t="s">
        <v>8438</v>
      </c>
      <c r="C4885" s="414" t="s">
        <v>8439</v>
      </c>
      <c r="D4885" s="414" t="s">
        <v>8418</v>
      </c>
      <c r="E4885" s="414" t="s">
        <v>8440</v>
      </c>
      <c r="F4885" s="414" t="s">
        <v>8441</v>
      </c>
      <c r="G4885" s="418">
        <v>49310</v>
      </c>
      <c r="H4885" s="414" t="s">
        <v>606</v>
      </c>
      <c r="I4885" s="419">
        <v>47</v>
      </c>
      <c r="J4885" s="419">
        <v>48</v>
      </c>
      <c r="K4885" s="419">
        <v>47</v>
      </c>
      <c r="L4885" s="419">
        <v>40</v>
      </c>
      <c r="M4885" s="414"/>
      <c r="N4885" s="414" t="s">
        <v>116</v>
      </c>
      <c r="O4885" s="103"/>
      <c r="P4885" s="103"/>
      <c r="Q4885" s="103"/>
      <c r="R4885" s="103"/>
      <c r="S4885" s="103" t="s">
        <v>1768</v>
      </c>
    </row>
    <row r="4886" spans="1:19" ht="14.5" customHeight="1">
      <c r="A4886" s="82" t="str">
        <f t="shared" si="76"/>
        <v>E0090</v>
      </c>
      <c r="B4886" s="410" t="s">
        <v>8442</v>
      </c>
      <c r="C4886" s="410" t="s">
        <v>8443</v>
      </c>
      <c r="D4886" s="410" t="s">
        <v>2018</v>
      </c>
      <c r="E4886" s="410" t="s">
        <v>8444</v>
      </c>
      <c r="F4886" s="410" t="s">
        <v>8445</v>
      </c>
      <c r="G4886" s="416">
        <v>44317</v>
      </c>
      <c r="H4886" s="410" t="s">
        <v>606</v>
      </c>
      <c r="I4886" s="417">
        <v>31</v>
      </c>
      <c r="J4886" s="417">
        <v>20</v>
      </c>
      <c r="K4886" s="417">
        <v>11</v>
      </c>
      <c r="L4886" s="417">
        <v>55</v>
      </c>
      <c r="M4886" s="410" t="s">
        <v>115</v>
      </c>
      <c r="N4886" s="410" t="s">
        <v>1838</v>
      </c>
      <c r="O4886" s="85" t="s">
        <v>115</v>
      </c>
      <c r="P4886" s="85" t="s">
        <v>115</v>
      </c>
      <c r="Q4886" s="85" t="s">
        <v>115</v>
      </c>
      <c r="R4886" s="85" t="s">
        <v>1767</v>
      </c>
      <c r="S4886" s="85" t="s">
        <v>1768</v>
      </c>
    </row>
    <row r="4887" spans="1:19" ht="14.5" customHeight="1">
      <c r="A4887" s="103" t="str">
        <f t="shared" si="76"/>
        <v>E0090</v>
      </c>
      <c r="B4887" s="414" t="s">
        <v>8442</v>
      </c>
      <c r="C4887" s="414" t="s">
        <v>8443</v>
      </c>
      <c r="D4887" s="414" t="s">
        <v>2018</v>
      </c>
      <c r="E4887" s="414" t="s">
        <v>8444</v>
      </c>
      <c r="F4887" s="414" t="s">
        <v>8445</v>
      </c>
      <c r="G4887" s="418">
        <v>44317</v>
      </c>
      <c r="H4887" s="414" t="s">
        <v>606</v>
      </c>
      <c r="I4887" s="419">
        <v>11</v>
      </c>
      <c r="J4887" s="419">
        <v>31</v>
      </c>
      <c r="K4887" s="419">
        <v>20</v>
      </c>
      <c r="L4887" s="419">
        <v>55</v>
      </c>
      <c r="M4887" s="414" t="s">
        <v>115</v>
      </c>
      <c r="N4887" s="414" t="s">
        <v>1838</v>
      </c>
      <c r="O4887" s="103" t="s">
        <v>115</v>
      </c>
      <c r="P4887" s="103" t="s">
        <v>115</v>
      </c>
      <c r="Q4887" s="103" t="s">
        <v>115</v>
      </c>
      <c r="R4887" s="103" t="s">
        <v>1767</v>
      </c>
      <c r="S4887" s="103" t="s">
        <v>1768</v>
      </c>
    </row>
    <row r="4888" spans="1:19" ht="14.5" customHeight="1">
      <c r="A4888" s="82" t="str">
        <f t="shared" si="76"/>
        <v>E0092</v>
      </c>
      <c r="B4888" s="410" t="s">
        <v>8446</v>
      </c>
      <c r="C4888" s="410" t="s">
        <v>8447</v>
      </c>
      <c r="D4888" s="410" t="s">
        <v>2018</v>
      </c>
      <c r="E4888" s="410" t="s">
        <v>8448</v>
      </c>
      <c r="F4888" s="410" t="s">
        <v>8449</v>
      </c>
      <c r="G4888" s="416">
        <v>44317</v>
      </c>
      <c r="H4888" s="410" t="s">
        <v>606</v>
      </c>
      <c r="I4888" s="417">
        <v>19</v>
      </c>
      <c r="J4888" s="417">
        <v>15</v>
      </c>
      <c r="K4888" s="417">
        <v>30</v>
      </c>
      <c r="L4888" s="417">
        <v>30</v>
      </c>
      <c r="M4888" s="410" t="s">
        <v>115</v>
      </c>
      <c r="N4888" s="410" t="s">
        <v>1838</v>
      </c>
      <c r="O4888" s="85"/>
      <c r="P4888" s="85"/>
      <c r="Q4888" s="85"/>
      <c r="R4888" s="85"/>
      <c r="S4888" s="85" t="s">
        <v>1768</v>
      </c>
    </row>
    <row r="4889" spans="1:19" ht="14.5" customHeight="1">
      <c r="A4889" s="103" t="str">
        <f t="shared" si="76"/>
        <v>E0092</v>
      </c>
      <c r="B4889" s="414" t="s">
        <v>8446</v>
      </c>
      <c r="C4889" s="414" t="s">
        <v>8447</v>
      </c>
      <c r="D4889" s="414" t="s">
        <v>2018</v>
      </c>
      <c r="E4889" s="414" t="s">
        <v>8448</v>
      </c>
      <c r="F4889" s="414" t="s">
        <v>8449</v>
      </c>
      <c r="G4889" s="418">
        <v>44317</v>
      </c>
      <c r="H4889" s="414" t="s">
        <v>606</v>
      </c>
      <c r="I4889" s="419">
        <v>30</v>
      </c>
      <c r="J4889" s="419">
        <v>19</v>
      </c>
      <c r="K4889" s="419">
        <v>15</v>
      </c>
      <c r="L4889" s="419">
        <v>30</v>
      </c>
      <c r="M4889" s="414" t="s">
        <v>115</v>
      </c>
      <c r="N4889" s="414" t="s">
        <v>1838</v>
      </c>
      <c r="O4889" s="103"/>
      <c r="P4889" s="103"/>
      <c r="Q4889" s="103"/>
      <c r="R4889" s="103"/>
      <c r="S4889" s="103" t="s">
        <v>1768</v>
      </c>
    </row>
    <row r="4890" spans="1:19" ht="14.5" customHeight="1">
      <c r="A4890" s="82" t="str">
        <f t="shared" si="76"/>
        <v>E0094</v>
      </c>
      <c r="B4890" s="432" t="s">
        <v>8450</v>
      </c>
      <c r="C4890" s="433" t="s">
        <v>8451</v>
      </c>
      <c r="D4890" s="422"/>
      <c r="E4890" s="422"/>
      <c r="F4890" s="422"/>
      <c r="G4890" s="422"/>
      <c r="H4890" s="422"/>
      <c r="I4890" s="423">
        <v>0</v>
      </c>
      <c r="J4890" s="423">
        <v>0</v>
      </c>
      <c r="K4890" s="423">
        <v>0</v>
      </c>
      <c r="L4890" s="412"/>
      <c r="M4890" s="412"/>
      <c r="N4890" s="412"/>
      <c r="O4890" s="85"/>
      <c r="P4890" s="85"/>
      <c r="Q4890" s="85"/>
      <c r="R4890" s="85"/>
      <c r="S4890" s="85"/>
    </row>
    <row r="4891" spans="1:19" ht="14.5" customHeight="1">
      <c r="A4891" s="103" t="str">
        <f t="shared" si="76"/>
        <v>E0094</v>
      </c>
      <c r="B4891" s="434" t="s">
        <v>8450</v>
      </c>
      <c r="C4891" s="435" t="s">
        <v>8451</v>
      </c>
      <c r="D4891" s="426"/>
      <c r="E4891" s="426"/>
      <c r="F4891" s="426"/>
      <c r="G4891" s="426"/>
      <c r="H4891" s="426"/>
      <c r="I4891" s="427">
        <v>0</v>
      </c>
      <c r="J4891" s="427">
        <v>0</v>
      </c>
      <c r="K4891" s="427">
        <v>0</v>
      </c>
      <c r="L4891" s="413"/>
      <c r="M4891" s="413"/>
      <c r="N4891" s="413"/>
      <c r="O4891" s="103"/>
      <c r="P4891" s="103"/>
      <c r="Q4891" s="103"/>
      <c r="R4891" s="103"/>
      <c r="S4891" s="103"/>
    </row>
    <row r="4892" spans="1:19" ht="14.5" customHeight="1">
      <c r="A4892" s="82" t="str">
        <f t="shared" si="76"/>
        <v>E0094</v>
      </c>
      <c r="B4892" s="410" t="s">
        <v>8452</v>
      </c>
      <c r="C4892" s="410" t="s">
        <v>8453</v>
      </c>
      <c r="D4892" s="410" t="s">
        <v>2018</v>
      </c>
      <c r="E4892" s="410" t="s">
        <v>8454</v>
      </c>
      <c r="F4892" s="410" t="s">
        <v>8455</v>
      </c>
      <c r="G4892" s="416">
        <v>46508</v>
      </c>
      <c r="H4892" s="410" t="s">
        <v>606</v>
      </c>
      <c r="I4892" s="417">
        <v>0</v>
      </c>
      <c r="J4892" s="417">
        <v>0</v>
      </c>
      <c r="K4892" s="417">
        <v>0</v>
      </c>
      <c r="L4892" s="417">
        <v>0</v>
      </c>
      <c r="M4892" s="410"/>
      <c r="N4892" s="410" t="s">
        <v>116</v>
      </c>
      <c r="O4892" s="85"/>
      <c r="P4892" s="85" t="s">
        <v>115</v>
      </c>
      <c r="Q4892" s="85" t="s">
        <v>115</v>
      </c>
      <c r="R4892" s="85" t="s">
        <v>1767</v>
      </c>
      <c r="S4892" s="85" t="s">
        <v>1768</v>
      </c>
    </row>
    <row r="4893" spans="1:19" ht="14.5" customHeight="1">
      <c r="A4893" s="103" t="str">
        <f t="shared" si="76"/>
        <v>E0094</v>
      </c>
      <c r="B4893" s="414" t="s">
        <v>8452</v>
      </c>
      <c r="C4893" s="414" t="s">
        <v>8453</v>
      </c>
      <c r="D4893" s="414" t="s">
        <v>2018</v>
      </c>
      <c r="E4893" s="414" t="s">
        <v>8454</v>
      </c>
      <c r="F4893" s="414" t="s">
        <v>8455</v>
      </c>
      <c r="G4893" s="418">
        <v>46508</v>
      </c>
      <c r="H4893" s="414" t="s">
        <v>606</v>
      </c>
      <c r="I4893" s="419">
        <v>0</v>
      </c>
      <c r="J4893" s="419">
        <v>0</v>
      </c>
      <c r="K4893" s="419">
        <v>0</v>
      </c>
      <c r="L4893" s="419">
        <v>0</v>
      </c>
      <c r="M4893" s="414"/>
      <c r="N4893" s="414" t="s">
        <v>116</v>
      </c>
      <c r="O4893" s="103"/>
      <c r="P4893" s="103" t="s">
        <v>115</v>
      </c>
      <c r="Q4893" s="103" t="s">
        <v>115</v>
      </c>
      <c r="R4893" s="103" t="s">
        <v>1767</v>
      </c>
      <c r="S4893" s="103" t="s">
        <v>1768</v>
      </c>
    </row>
    <row r="4894" spans="1:19" ht="14.5" customHeight="1">
      <c r="A4894" s="82" t="str">
        <f t="shared" si="76"/>
        <v>E0095</v>
      </c>
      <c r="B4894" s="410" t="s">
        <v>8456</v>
      </c>
      <c r="C4894" s="410" t="s">
        <v>8457</v>
      </c>
      <c r="D4894" s="410" t="s">
        <v>4862</v>
      </c>
      <c r="E4894" s="410" t="s">
        <v>8458</v>
      </c>
      <c r="F4894" s="410" t="s">
        <v>8459</v>
      </c>
      <c r="G4894" s="416">
        <v>45992</v>
      </c>
      <c r="H4894" s="410" t="s">
        <v>606</v>
      </c>
      <c r="I4894" s="417">
        <v>29</v>
      </c>
      <c r="J4894" s="417">
        <v>8</v>
      </c>
      <c r="K4894" s="417">
        <v>5</v>
      </c>
      <c r="L4894" s="417">
        <v>4</v>
      </c>
      <c r="M4894" s="410"/>
      <c r="N4894" s="410">
        <v>7</v>
      </c>
      <c r="O4894" s="85"/>
      <c r="P4894" s="85"/>
      <c r="Q4894" s="85"/>
      <c r="R4894" s="85"/>
      <c r="S4894" s="85" t="s">
        <v>1768</v>
      </c>
    </row>
    <row r="4895" spans="1:19" ht="14.5" customHeight="1">
      <c r="A4895" s="103" t="str">
        <f t="shared" si="76"/>
        <v>E0095</v>
      </c>
      <c r="B4895" s="414" t="s">
        <v>8456</v>
      </c>
      <c r="C4895" s="414" t="s">
        <v>8457</v>
      </c>
      <c r="D4895" s="414" t="s">
        <v>4862</v>
      </c>
      <c r="E4895" s="414" t="s">
        <v>8458</v>
      </c>
      <c r="F4895" s="414" t="s">
        <v>8459</v>
      </c>
      <c r="G4895" s="418">
        <v>45992</v>
      </c>
      <c r="H4895" s="414" t="s">
        <v>606</v>
      </c>
      <c r="I4895" s="419">
        <v>5</v>
      </c>
      <c r="J4895" s="419">
        <v>29</v>
      </c>
      <c r="K4895" s="419">
        <v>8</v>
      </c>
      <c r="L4895" s="419">
        <v>4</v>
      </c>
      <c r="M4895" s="414"/>
      <c r="N4895" s="414">
        <v>7</v>
      </c>
      <c r="O4895" s="103"/>
      <c r="P4895" s="103"/>
      <c r="Q4895" s="103"/>
      <c r="R4895" s="103"/>
      <c r="S4895" s="103" t="s">
        <v>1768</v>
      </c>
    </row>
    <row r="4896" spans="1:19" ht="14.5" customHeight="1">
      <c r="A4896" s="82" t="str">
        <f t="shared" si="76"/>
        <v>E0096</v>
      </c>
      <c r="B4896" s="410" t="s">
        <v>8460</v>
      </c>
      <c r="C4896" s="410" t="s">
        <v>8461</v>
      </c>
      <c r="D4896" s="410" t="s">
        <v>5116</v>
      </c>
      <c r="E4896" s="410" t="s">
        <v>8462</v>
      </c>
      <c r="F4896" s="410" t="s">
        <v>8463</v>
      </c>
      <c r="G4896" s="416">
        <v>42278</v>
      </c>
      <c r="H4896" s="410" t="s">
        <v>606</v>
      </c>
      <c r="I4896" s="417">
        <v>13</v>
      </c>
      <c r="J4896" s="417">
        <v>11</v>
      </c>
      <c r="K4896" s="417">
        <v>6</v>
      </c>
      <c r="L4896" s="417">
        <v>7</v>
      </c>
      <c r="M4896" s="410"/>
      <c r="N4896" s="410">
        <v>7</v>
      </c>
      <c r="O4896" s="85"/>
      <c r="P4896" s="85"/>
      <c r="Q4896" s="85"/>
      <c r="R4896" s="85"/>
      <c r="S4896" s="85" t="s">
        <v>1768</v>
      </c>
    </row>
    <row r="4897" spans="1:19" ht="14.5" customHeight="1">
      <c r="A4897" s="82" t="str">
        <f t="shared" si="76"/>
        <v>E0096</v>
      </c>
      <c r="B4897" s="410" t="s">
        <v>8460</v>
      </c>
      <c r="C4897" s="410" t="s">
        <v>8461</v>
      </c>
      <c r="D4897" s="410" t="s">
        <v>5116</v>
      </c>
      <c r="E4897" s="410" t="s">
        <v>8464</v>
      </c>
      <c r="F4897" s="410" t="s">
        <v>8465</v>
      </c>
      <c r="G4897" s="416">
        <v>44470</v>
      </c>
      <c r="H4897" s="410" t="s">
        <v>606</v>
      </c>
      <c r="I4897" s="417">
        <v>13</v>
      </c>
      <c r="J4897" s="417">
        <v>11</v>
      </c>
      <c r="K4897" s="417">
        <v>6</v>
      </c>
      <c r="L4897" s="417">
        <v>7</v>
      </c>
      <c r="M4897" s="410"/>
      <c r="N4897" s="410">
        <v>7</v>
      </c>
      <c r="O4897" s="85"/>
      <c r="P4897" s="85"/>
      <c r="Q4897" s="85"/>
      <c r="R4897" s="85"/>
      <c r="S4897" s="85" t="s">
        <v>1768</v>
      </c>
    </row>
    <row r="4898" spans="1:19" ht="14.5" customHeight="1">
      <c r="A4898" s="103" t="str">
        <f t="shared" si="76"/>
        <v>E0096</v>
      </c>
      <c r="B4898" s="414" t="s">
        <v>8460</v>
      </c>
      <c r="C4898" s="414" t="s">
        <v>8461</v>
      </c>
      <c r="D4898" s="414" t="s">
        <v>5116</v>
      </c>
      <c r="E4898" s="414" t="s">
        <v>8462</v>
      </c>
      <c r="F4898" s="414" t="s">
        <v>8463</v>
      </c>
      <c r="G4898" s="418">
        <v>42278</v>
      </c>
      <c r="H4898" s="414" t="s">
        <v>606</v>
      </c>
      <c r="I4898" s="419">
        <v>6</v>
      </c>
      <c r="J4898" s="419">
        <v>13</v>
      </c>
      <c r="K4898" s="419">
        <v>11</v>
      </c>
      <c r="L4898" s="419">
        <v>7</v>
      </c>
      <c r="M4898" s="414"/>
      <c r="N4898" s="414">
        <v>7</v>
      </c>
      <c r="O4898" s="103"/>
      <c r="P4898" s="103"/>
      <c r="Q4898" s="103"/>
      <c r="R4898" s="103"/>
      <c r="S4898" s="103" t="s">
        <v>1768</v>
      </c>
    </row>
    <row r="4899" spans="1:19" ht="14.5" customHeight="1">
      <c r="A4899" s="103" t="str">
        <f t="shared" si="76"/>
        <v>E0096</v>
      </c>
      <c r="B4899" s="414" t="s">
        <v>8460</v>
      </c>
      <c r="C4899" s="414" t="s">
        <v>8461</v>
      </c>
      <c r="D4899" s="414" t="s">
        <v>5116</v>
      </c>
      <c r="E4899" s="414" t="s">
        <v>8464</v>
      </c>
      <c r="F4899" s="414" t="s">
        <v>8465</v>
      </c>
      <c r="G4899" s="418">
        <v>44470</v>
      </c>
      <c r="H4899" s="414" t="s">
        <v>606</v>
      </c>
      <c r="I4899" s="419">
        <v>6</v>
      </c>
      <c r="J4899" s="419">
        <v>13</v>
      </c>
      <c r="K4899" s="419">
        <v>11</v>
      </c>
      <c r="L4899" s="419">
        <v>7</v>
      </c>
      <c r="M4899" s="414"/>
      <c r="N4899" s="414">
        <v>7</v>
      </c>
      <c r="O4899" s="103"/>
      <c r="P4899" s="103"/>
      <c r="Q4899" s="103"/>
      <c r="R4899" s="103"/>
      <c r="S4899" s="103" t="s">
        <v>1768</v>
      </c>
    </row>
    <row r="4900" spans="1:19" ht="14.5" customHeight="1">
      <c r="A4900" s="82" t="str">
        <f t="shared" si="76"/>
        <v>E0097</v>
      </c>
      <c r="B4900" s="410" t="s">
        <v>8466</v>
      </c>
      <c r="C4900" s="410" t="s">
        <v>8467</v>
      </c>
      <c r="D4900" s="410" t="s">
        <v>1928</v>
      </c>
      <c r="E4900" s="410" t="s">
        <v>8468</v>
      </c>
      <c r="F4900" s="410" t="s">
        <v>8469</v>
      </c>
      <c r="G4900" s="416">
        <v>45839</v>
      </c>
      <c r="H4900" s="410" t="s">
        <v>606</v>
      </c>
      <c r="I4900" s="417">
        <v>43.75</v>
      </c>
      <c r="J4900" s="417">
        <v>24</v>
      </c>
      <c r="K4900" s="417">
        <v>17.5</v>
      </c>
      <c r="L4900" s="417">
        <v>130</v>
      </c>
      <c r="M4900" s="410" t="s">
        <v>115</v>
      </c>
      <c r="N4900" s="410">
        <v>7</v>
      </c>
      <c r="O4900" s="85"/>
      <c r="P4900" s="85"/>
      <c r="Q4900" s="85"/>
      <c r="R4900" s="85"/>
      <c r="S4900" s="85" t="s">
        <v>1768</v>
      </c>
    </row>
    <row r="4901" spans="1:19" ht="14.5" customHeight="1">
      <c r="A4901" s="82" t="str">
        <f t="shared" si="76"/>
        <v>E0097</v>
      </c>
      <c r="B4901" s="410" t="s">
        <v>8466</v>
      </c>
      <c r="C4901" s="410" t="s">
        <v>8467</v>
      </c>
      <c r="D4901" s="410" t="s">
        <v>1928</v>
      </c>
      <c r="E4901" s="410" t="s">
        <v>8470</v>
      </c>
      <c r="F4901" s="410" t="s">
        <v>8471</v>
      </c>
      <c r="G4901" s="416">
        <v>45839</v>
      </c>
      <c r="H4901" s="410" t="s">
        <v>627</v>
      </c>
      <c r="I4901" s="417">
        <v>43.75</v>
      </c>
      <c r="J4901" s="417">
        <v>24</v>
      </c>
      <c r="K4901" s="417">
        <v>17.5</v>
      </c>
      <c r="L4901" s="417">
        <v>130</v>
      </c>
      <c r="M4901" s="410" t="s">
        <v>115</v>
      </c>
      <c r="N4901" s="410">
        <v>7</v>
      </c>
      <c r="O4901" s="85"/>
      <c r="P4901" s="85"/>
      <c r="Q4901" s="85"/>
      <c r="R4901" s="85"/>
      <c r="S4901" s="85" t="s">
        <v>1768</v>
      </c>
    </row>
    <row r="4902" spans="1:19" ht="14.5" customHeight="1">
      <c r="A4902" s="103" t="str">
        <f t="shared" si="76"/>
        <v>E0097</v>
      </c>
      <c r="B4902" s="414" t="s">
        <v>8466</v>
      </c>
      <c r="C4902" s="414" t="s">
        <v>8467</v>
      </c>
      <c r="D4902" s="414" t="s">
        <v>1928</v>
      </c>
      <c r="E4902" s="414" t="s">
        <v>8468</v>
      </c>
      <c r="F4902" s="414" t="s">
        <v>8469</v>
      </c>
      <c r="G4902" s="418">
        <v>45839</v>
      </c>
      <c r="H4902" s="414" t="s">
        <v>606</v>
      </c>
      <c r="I4902" s="419">
        <v>17.5</v>
      </c>
      <c r="J4902" s="419">
        <v>43.75</v>
      </c>
      <c r="K4902" s="419">
        <v>24</v>
      </c>
      <c r="L4902" s="419">
        <v>130</v>
      </c>
      <c r="M4902" s="414" t="s">
        <v>115</v>
      </c>
      <c r="N4902" s="414">
        <v>7</v>
      </c>
      <c r="O4902" s="103"/>
      <c r="P4902" s="103"/>
      <c r="Q4902" s="103"/>
      <c r="R4902" s="103"/>
      <c r="S4902" s="103" t="s">
        <v>1768</v>
      </c>
    </row>
    <row r="4903" spans="1:19" ht="14.5" customHeight="1">
      <c r="A4903" s="103" t="str">
        <f t="shared" si="76"/>
        <v>E0097</v>
      </c>
      <c r="B4903" s="414" t="s">
        <v>8466</v>
      </c>
      <c r="C4903" s="414" t="s">
        <v>8467</v>
      </c>
      <c r="D4903" s="414" t="s">
        <v>1928</v>
      </c>
      <c r="E4903" s="414" t="s">
        <v>8470</v>
      </c>
      <c r="F4903" s="414" t="s">
        <v>8471</v>
      </c>
      <c r="G4903" s="418">
        <v>45839</v>
      </c>
      <c r="H4903" s="414" t="s">
        <v>627</v>
      </c>
      <c r="I4903" s="419">
        <v>17.5</v>
      </c>
      <c r="J4903" s="419">
        <v>43.75</v>
      </c>
      <c r="K4903" s="419">
        <v>24</v>
      </c>
      <c r="L4903" s="419">
        <v>130</v>
      </c>
      <c r="M4903" s="414" t="s">
        <v>115</v>
      </c>
      <c r="N4903" s="414">
        <v>7</v>
      </c>
      <c r="O4903" s="103"/>
      <c r="P4903" s="103"/>
      <c r="Q4903" s="103"/>
      <c r="R4903" s="103"/>
      <c r="S4903" s="103" t="s">
        <v>1768</v>
      </c>
    </row>
    <row r="4904" spans="1:19" ht="14.5" customHeight="1">
      <c r="A4904" s="82" t="str">
        <f t="shared" si="76"/>
        <v>E0098</v>
      </c>
      <c r="B4904" s="410" t="s">
        <v>8472</v>
      </c>
      <c r="C4904" s="410" t="s">
        <v>8473</v>
      </c>
      <c r="D4904" s="410" t="s">
        <v>1928</v>
      </c>
      <c r="E4904" s="410" t="s">
        <v>8474</v>
      </c>
      <c r="F4904" s="410" t="s">
        <v>8475</v>
      </c>
      <c r="G4904" s="416">
        <v>41791</v>
      </c>
      <c r="H4904" s="410" t="s">
        <v>623</v>
      </c>
      <c r="I4904" s="417">
        <v>16</v>
      </c>
      <c r="J4904" s="417">
        <v>71</v>
      </c>
      <c r="K4904" s="417">
        <v>17</v>
      </c>
      <c r="L4904" s="417">
        <v>140</v>
      </c>
      <c r="M4904" s="410" t="s">
        <v>115</v>
      </c>
      <c r="N4904" s="410">
        <v>7</v>
      </c>
      <c r="O4904" s="85"/>
      <c r="P4904" s="85"/>
      <c r="Q4904" s="85"/>
      <c r="R4904" s="85"/>
      <c r="S4904" s="85" t="s">
        <v>1768</v>
      </c>
    </row>
    <row r="4905" spans="1:19" ht="14.5" customHeight="1">
      <c r="A4905" s="103" t="str">
        <f t="shared" si="76"/>
        <v>E0098</v>
      </c>
      <c r="B4905" s="414" t="s">
        <v>8472</v>
      </c>
      <c r="C4905" s="414" t="s">
        <v>8473</v>
      </c>
      <c r="D4905" s="414" t="s">
        <v>1928</v>
      </c>
      <c r="E4905" s="414" t="s">
        <v>8474</v>
      </c>
      <c r="F4905" s="414" t="s">
        <v>8475</v>
      </c>
      <c r="G4905" s="418">
        <v>41791</v>
      </c>
      <c r="H4905" s="414" t="s">
        <v>623</v>
      </c>
      <c r="I4905" s="68">
        <v>17</v>
      </c>
      <c r="J4905" s="68">
        <v>16</v>
      </c>
      <c r="K4905" s="68">
        <v>71</v>
      </c>
      <c r="L4905" s="419">
        <v>140</v>
      </c>
      <c r="M4905" s="414" t="s">
        <v>115</v>
      </c>
      <c r="N4905" s="414">
        <v>7</v>
      </c>
      <c r="O4905" s="103"/>
      <c r="P4905" s="103"/>
      <c r="Q4905" s="103"/>
      <c r="R4905" s="103"/>
      <c r="S4905" s="103" t="s">
        <v>1768</v>
      </c>
    </row>
    <row r="4906" spans="1:19" ht="14.5" customHeight="1">
      <c r="A4906" s="82" t="str">
        <f t="shared" si="76"/>
        <v>E0099</v>
      </c>
      <c r="B4906" s="410" t="s">
        <v>1129</v>
      </c>
      <c r="C4906" s="410" t="s">
        <v>8476</v>
      </c>
      <c r="D4906" s="410" t="s">
        <v>4862</v>
      </c>
      <c r="E4906" s="410" t="s">
        <v>8477</v>
      </c>
      <c r="F4906" s="410" t="s">
        <v>8478</v>
      </c>
      <c r="G4906" s="416">
        <v>45809</v>
      </c>
      <c r="H4906" s="410" t="s">
        <v>606</v>
      </c>
      <c r="I4906" s="417">
        <v>4</v>
      </c>
      <c r="J4906" s="417">
        <v>2</v>
      </c>
      <c r="K4906" s="417">
        <v>3</v>
      </c>
      <c r="L4906" s="417">
        <v>1</v>
      </c>
      <c r="M4906" s="410"/>
      <c r="N4906" s="410">
        <v>7</v>
      </c>
      <c r="O4906" s="85"/>
      <c r="P4906" s="85"/>
      <c r="Q4906" s="85"/>
      <c r="R4906" s="85"/>
      <c r="S4906" s="85" t="s">
        <v>1768</v>
      </c>
    </row>
    <row r="4907" spans="1:19" ht="14.5" customHeight="1">
      <c r="A4907" s="82" t="str">
        <f t="shared" si="76"/>
        <v>E0099</v>
      </c>
      <c r="B4907" s="410" t="s">
        <v>1129</v>
      </c>
      <c r="C4907" s="410" t="s">
        <v>8476</v>
      </c>
      <c r="D4907" s="410" t="s">
        <v>4862</v>
      </c>
      <c r="E4907" s="410" t="s">
        <v>8479</v>
      </c>
      <c r="F4907" s="410" t="s">
        <v>8480</v>
      </c>
      <c r="G4907" s="416">
        <v>45809</v>
      </c>
      <c r="H4907" s="410" t="s">
        <v>606</v>
      </c>
      <c r="I4907" s="417">
        <v>4</v>
      </c>
      <c r="J4907" s="417">
        <v>2</v>
      </c>
      <c r="K4907" s="417">
        <v>3</v>
      </c>
      <c r="L4907" s="417">
        <v>1</v>
      </c>
      <c r="M4907" s="410"/>
      <c r="N4907" s="410">
        <v>7</v>
      </c>
      <c r="O4907" s="85"/>
      <c r="P4907" s="85"/>
      <c r="Q4907" s="85"/>
      <c r="R4907" s="85"/>
      <c r="S4907" s="85" t="s">
        <v>1768</v>
      </c>
    </row>
    <row r="4908" spans="1:19" ht="14.5" customHeight="1">
      <c r="A4908" s="103" t="str">
        <f t="shared" si="76"/>
        <v>E0099</v>
      </c>
      <c r="B4908" s="414" t="s">
        <v>1129</v>
      </c>
      <c r="C4908" s="414" t="s">
        <v>8476</v>
      </c>
      <c r="D4908" s="414" t="s">
        <v>4862</v>
      </c>
      <c r="E4908" s="414" t="s">
        <v>8477</v>
      </c>
      <c r="F4908" s="414" t="s">
        <v>8478</v>
      </c>
      <c r="G4908" s="418">
        <v>45809</v>
      </c>
      <c r="H4908" s="414" t="s">
        <v>606</v>
      </c>
      <c r="I4908" s="419">
        <v>3</v>
      </c>
      <c r="J4908" s="419">
        <v>4</v>
      </c>
      <c r="K4908" s="419">
        <v>2</v>
      </c>
      <c r="L4908" s="419">
        <v>1</v>
      </c>
      <c r="M4908" s="414"/>
      <c r="N4908" s="414">
        <v>7</v>
      </c>
      <c r="O4908" s="103"/>
      <c r="P4908" s="103"/>
      <c r="Q4908" s="103"/>
      <c r="R4908" s="103"/>
      <c r="S4908" s="103" t="s">
        <v>1768</v>
      </c>
    </row>
    <row r="4909" spans="1:19" ht="14.5" customHeight="1">
      <c r="A4909" s="103" t="str">
        <f t="shared" si="76"/>
        <v>E0099</v>
      </c>
      <c r="B4909" s="414" t="s">
        <v>1129</v>
      </c>
      <c r="C4909" s="414" t="s">
        <v>8476</v>
      </c>
      <c r="D4909" s="414" t="s">
        <v>4862</v>
      </c>
      <c r="E4909" s="414" t="s">
        <v>8479</v>
      </c>
      <c r="F4909" s="414" t="s">
        <v>8480</v>
      </c>
      <c r="G4909" s="418">
        <v>45809</v>
      </c>
      <c r="H4909" s="414" t="s">
        <v>606</v>
      </c>
      <c r="I4909" s="419">
        <v>3</v>
      </c>
      <c r="J4909" s="419">
        <v>4</v>
      </c>
      <c r="K4909" s="419">
        <v>2</v>
      </c>
      <c r="L4909" s="419">
        <v>1</v>
      </c>
      <c r="M4909" s="414"/>
      <c r="N4909" s="414">
        <v>7</v>
      </c>
      <c r="O4909" s="103"/>
      <c r="P4909" s="103"/>
      <c r="Q4909" s="103"/>
      <c r="R4909" s="103"/>
      <c r="S4909" s="103" t="s">
        <v>1768</v>
      </c>
    </row>
    <row r="4910" spans="1:19" ht="14.5" customHeight="1">
      <c r="A4910" s="82" t="str">
        <f t="shared" si="76"/>
        <v>E0100</v>
      </c>
      <c r="B4910" s="410" t="s">
        <v>1132</v>
      </c>
      <c r="C4910" s="410" t="s">
        <v>8481</v>
      </c>
      <c r="D4910" s="410" t="s">
        <v>5116</v>
      </c>
      <c r="E4910" s="410" t="s">
        <v>8482</v>
      </c>
      <c r="F4910" s="410" t="s">
        <v>8483</v>
      </c>
      <c r="G4910" s="416">
        <v>45658</v>
      </c>
      <c r="H4910" s="410" t="s">
        <v>606</v>
      </c>
      <c r="I4910" s="417">
        <v>33.659999999999997</v>
      </c>
      <c r="J4910" s="417">
        <v>11.25</v>
      </c>
      <c r="K4910" s="417">
        <v>3</v>
      </c>
      <c r="L4910" s="417">
        <v>7.9</v>
      </c>
      <c r="M4910" s="410" t="s">
        <v>115</v>
      </c>
      <c r="N4910" s="410">
        <v>2</v>
      </c>
      <c r="O4910" s="85"/>
      <c r="P4910" s="85"/>
      <c r="Q4910" s="85"/>
      <c r="R4910" s="85"/>
      <c r="S4910" s="85" t="s">
        <v>1800</v>
      </c>
    </row>
    <row r="4911" spans="1:19" ht="14.5" customHeight="1">
      <c r="A4911" s="103" t="str">
        <f t="shared" si="76"/>
        <v>E0100</v>
      </c>
      <c r="B4911" s="414" t="s">
        <v>1132</v>
      </c>
      <c r="C4911" s="414" t="s">
        <v>8481</v>
      </c>
      <c r="D4911" s="414" t="s">
        <v>5116</v>
      </c>
      <c r="E4911" s="414" t="s">
        <v>8482</v>
      </c>
      <c r="F4911" s="414" t="s">
        <v>8483</v>
      </c>
      <c r="G4911" s="418">
        <v>45658</v>
      </c>
      <c r="H4911" s="414" t="s">
        <v>606</v>
      </c>
      <c r="I4911" s="419">
        <v>3</v>
      </c>
      <c r="J4911" s="419">
        <v>33.659999999999997</v>
      </c>
      <c r="K4911" s="419">
        <v>11.25</v>
      </c>
      <c r="L4911" s="419">
        <v>7.9</v>
      </c>
      <c r="M4911" s="414" t="s">
        <v>115</v>
      </c>
      <c r="N4911" s="414">
        <v>2</v>
      </c>
      <c r="O4911" s="103"/>
      <c r="P4911" s="103"/>
      <c r="Q4911" s="103"/>
      <c r="R4911" s="103"/>
      <c r="S4911" s="103" t="s">
        <v>1800</v>
      </c>
    </row>
    <row r="4912" spans="1:19" ht="14.5" customHeight="1">
      <c r="A4912" s="82" t="str">
        <f t="shared" si="76"/>
        <v>E0103</v>
      </c>
      <c r="B4912" s="410" t="s">
        <v>8484</v>
      </c>
      <c r="C4912" s="410" t="s">
        <v>8485</v>
      </c>
      <c r="D4912" s="410" t="s">
        <v>5116</v>
      </c>
      <c r="E4912" s="410" t="s">
        <v>8486</v>
      </c>
      <c r="F4912" s="410" t="s">
        <v>8487</v>
      </c>
      <c r="G4912" s="416">
        <v>47178</v>
      </c>
      <c r="H4912" s="410" t="s">
        <v>606</v>
      </c>
      <c r="I4912" s="417">
        <v>51</v>
      </c>
      <c r="J4912" s="417">
        <v>17</v>
      </c>
      <c r="K4912" s="417">
        <v>13</v>
      </c>
      <c r="L4912" s="417">
        <v>66</v>
      </c>
      <c r="M4912" s="410" t="s">
        <v>115</v>
      </c>
      <c r="N4912" s="410">
        <v>4</v>
      </c>
      <c r="O4912" s="85"/>
      <c r="P4912" s="85"/>
      <c r="Q4912" s="85"/>
      <c r="R4912" s="85"/>
      <c r="S4912" s="85" t="s">
        <v>1800</v>
      </c>
    </row>
    <row r="4913" spans="1:19" ht="14.5" customHeight="1">
      <c r="A4913" s="103" t="str">
        <f t="shared" si="76"/>
        <v>E0103</v>
      </c>
      <c r="B4913" s="414" t="s">
        <v>8484</v>
      </c>
      <c r="C4913" s="414" t="s">
        <v>8485</v>
      </c>
      <c r="D4913" s="414" t="s">
        <v>5116</v>
      </c>
      <c r="E4913" s="414" t="s">
        <v>8486</v>
      </c>
      <c r="F4913" s="414" t="s">
        <v>8487</v>
      </c>
      <c r="G4913" s="418">
        <v>47178</v>
      </c>
      <c r="H4913" s="414" t="s">
        <v>606</v>
      </c>
      <c r="I4913" s="419">
        <v>13</v>
      </c>
      <c r="J4913" s="419">
        <v>51</v>
      </c>
      <c r="K4913" s="419">
        <v>17</v>
      </c>
      <c r="L4913" s="419">
        <v>66</v>
      </c>
      <c r="M4913" s="414" t="s">
        <v>115</v>
      </c>
      <c r="N4913" s="414">
        <v>4</v>
      </c>
      <c r="O4913" s="103"/>
      <c r="P4913" s="103"/>
      <c r="Q4913" s="103"/>
      <c r="R4913" s="103"/>
      <c r="S4913" s="103" t="s">
        <v>1800</v>
      </c>
    </row>
    <row r="4914" spans="1:19" ht="14.5" customHeight="1">
      <c r="A4914" s="82" t="str">
        <f t="shared" si="76"/>
        <v>E0104</v>
      </c>
      <c r="B4914" s="410" t="s">
        <v>8488</v>
      </c>
      <c r="C4914" s="410" t="s">
        <v>8489</v>
      </c>
      <c r="D4914" s="410" t="s">
        <v>3164</v>
      </c>
      <c r="E4914" s="410" t="s">
        <v>8490</v>
      </c>
      <c r="F4914" s="410" t="s">
        <v>8491</v>
      </c>
      <c r="G4914" s="416">
        <v>54789</v>
      </c>
      <c r="H4914" s="410" t="s">
        <v>606</v>
      </c>
      <c r="I4914" s="417">
        <v>36</v>
      </c>
      <c r="J4914" s="417">
        <v>24</v>
      </c>
      <c r="K4914" s="417">
        <v>36</v>
      </c>
      <c r="L4914" s="417">
        <v>350</v>
      </c>
      <c r="M4914" s="410" t="s">
        <v>115</v>
      </c>
      <c r="N4914" s="410" t="s">
        <v>116</v>
      </c>
      <c r="O4914" s="85" t="s">
        <v>1882</v>
      </c>
      <c r="P4914" s="85" t="s">
        <v>1882</v>
      </c>
      <c r="Q4914" s="85" t="s">
        <v>1882</v>
      </c>
      <c r="R4914" s="85" t="s">
        <v>1883</v>
      </c>
      <c r="S4914" s="85" t="s">
        <v>1768</v>
      </c>
    </row>
    <row r="4915" spans="1:19" ht="14.5" customHeight="1">
      <c r="A4915" s="103" t="str">
        <f t="shared" si="76"/>
        <v>E0104</v>
      </c>
      <c r="B4915" s="414" t="s">
        <v>8488</v>
      </c>
      <c r="C4915" s="414" t="s">
        <v>8489</v>
      </c>
      <c r="D4915" s="414" t="s">
        <v>3164</v>
      </c>
      <c r="E4915" s="414" t="s">
        <v>8490</v>
      </c>
      <c r="F4915" s="414" t="s">
        <v>8491</v>
      </c>
      <c r="G4915" s="418">
        <v>54789</v>
      </c>
      <c r="H4915" s="414" t="s">
        <v>606</v>
      </c>
      <c r="I4915" s="419">
        <v>36</v>
      </c>
      <c r="J4915" s="419">
        <v>36</v>
      </c>
      <c r="K4915" s="419">
        <v>24</v>
      </c>
      <c r="L4915" s="419">
        <v>350</v>
      </c>
      <c r="M4915" s="414" t="s">
        <v>115</v>
      </c>
      <c r="N4915" s="414" t="s">
        <v>116</v>
      </c>
      <c r="O4915" s="103" t="s">
        <v>1882</v>
      </c>
      <c r="P4915" s="103" t="s">
        <v>1882</v>
      </c>
      <c r="Q4915" s="103" t="s">
        <v>1882</v>
      </c>
      <c r="R4915" s="103" t="s">
        <v>1883</v>
      </c>
      <c r="S4915" s="103" t="s">
        <v>1768</v>
      </c>
    </row>
    <row r="4916" spans="1:19" ht="14.5" customHeight="1">
      <c r="A4916" s="82" t="str">
        <f t="shared" si="76"/>
        <v>E0105</v>
      </c>
      <c r="B4916" s="410" t="s">
        <v>8492</v>
      </c>
      <c r="C4916" s="410" t="s">
        <v>8493</v>
      </c>
      <c r="D4916" s="410" t="s">
        <v>1928</v>
      </c>
      <c r="E4916" s="410" t="s">
        <v>8494</v>
      </c>
      <c r="F4916" s="410" t="s">
        <v>8495</v>
      </c>
      <c r="G4916" s="416">
        <v>45839</v>
      </c>
      <c r="H4916" s="410" t="s">
        <v>606</v>
      </c>
      <c r="I4916" s="417">
        <v>16</v>
      </c>
      <c r="J4916" s="417">
        <v>19.75</v>
      </c>
      <c r="K4916" s="417">
        <v>7.5</v>
      </c>
      <c r="L4916" s="417">
        <v>20</v>
      </c>
      <c r="M4916" s="410" t="s">
        <v>115</v>
      </c>
      <c r="N4916" s="410">
        <v>7</v>
      </c>
      <c r="O4916" s="85"/>
      <c r="P4916" s="85"/>
      <c r="Q4916" s="85"/>
      <c r="R4916" s="85"/>
      <c r="S4916" s="85" t="s">
        <v>1768</v>
      </c>
    </row>
    <row r="4917" spans="1:19" ht="14.5" customHeight="1">
      <c r="A4917" s="82" t="str">
        <f t="shared" si="76"/>
        <v>E0105</v>
      </c>
      <c r="B4917" s="410" t="s">
        <v>8492</v>
      </c>
      <c r="C4917" s="410" t="s">
        <v>8493</v>
      </c>
      <c r="D4917" s="410" t="s">
        <v>1928</v>
      </c>
      <c r="E4917" s="410" t="s">
        <v>8496</v>
      </c>
      <c r="F4917" s="410" t="s">
        <v>8497</v>
      </c>
      <c r="G4917" s="416">
        <v>45839</v>
      </c>
      <c r="H4917" s="410" t="s">
        <v>627</v>
      </c>
      <c r="I4917" s="417">
        <v>16</v>
      </c>
      <c r="J4917" s="417">
        <v>19.75</v>
      </c>
      <c r="K4917" s="417">
        <v>7.5</v>
      </c>
      <c r="L4917" s="417">
        <v>20</v>
      </c>
      <c r="M4917" s="410"/>
      <c r="N4917" s="410">
        <v>7</v>
      </c>
      <c r="O4917" s="85"/>
      <c r="P4917" s="85"/>
      <c r="Q4917" s="85"/>
      <c r="R4917" s="85"/>
      <c r="S4917" s="85" t="s">
        <v>1768</v>
      </c>
    </row>
    <row r="4918" spans="1:19" ht="14.5" customHeight="1">
      <c r="A4918" s="103" t="str">
        <f t="shared" si="76"/>
        <v>E0105</v>
      </c>
      <c r="B4918" s="414" t="s">
        <v>8492</v>
      </c>
      <c r="C4918" s="414" t="s">
        <v>8493</v>
      </c>
      <c r="D4918" s="414" t="s">
        <v>1928</v>
      </c>
      <c r="E4918" s="414" t="s">
        <v>8494</v>
      </c>
      <c r="F4918" s="414" t="s">
        <v>8495</v>
      </c>
      <c r="G4918" s="418">
        <v>45839</v>
      </c>
      <c r="H4918" s="414" t="s">
        <v>606</v>
      </c>
      <c r="I4918" s="419">
        <v>7.5</v>
      </c>
      <c r="J4918" s="419">
        <v>16</v>
      </c>
      <c r="K4918" s="419">
        <v>19.75</v>
      </c>
      <c r="L4918" s="419">
        <v>20</v>
      </c>
      <c r="M4918" s="414" t="s">
        <v>115</v>
      </c>
      <c r="N4918" s="414">
        <v>7</v>
      </c>
      <c r="O4918" s="103"/>
      <c r="P4918" s="103"/>
      <c r="Q4918" s="103"/>
      <c r="R4918" s="103"/>
      <c r="S4918" s="103" t="s">
        <v>1768</v>
      </c>
    </row>
    <row r="4919" spans="1:19" ht="14.5" customHeight="1">
      <c r="A4919" s="103" t="str">
        <f t="shared" si="76"/>
        <v>E0105</v>
      </c>
      <c r="B4919" s="414" t="s">
        <v>8492</v>
      </c>
      <c r="C4919" s="414" t="s">
        <v>8493</v>
      </c>
      <c r="D4919" s="414" t="s">
        <v>1928</v>
      </c>
      <c r="E4919" s="414" t="s">
        <v>8496</v>
      </c>
      <c r="F4919" s="414" t="s">
        <v>8497</v>
      </c>
      <c r="G4919" s="418">
        <v>45839</v>
      </c>
      <c r="H4919" s="414" t="s">
        <v>627</v>
      </c>
      <c r="I4919" s="419">
        <v>7.5</v>
      </c>
      <c r="J4919" s="419">
        <v>16</v>
      </c>
      <c r="K4919" s="419">
        <v>19.75</v>
      </c>
      <c r="L4919" s="419">
        <v>20</v>
      </c>
      <c r="M4919" s="414"/>
      <c r="N4919" s="414">
        <v>7</v>
      </c>
      <c r="O4919" s="103"/>
      <c r="P4919" s="103"/>
      <c r="Q4919" s="103"/>
      <c r="R4919" s="103"/>
      <c r="S4919" s="103" t="s">
        <v>1768</v>
      </c>
    </row>
    <row r="4920" spans="1:19" ht="14.5" customHeight="1">
      <c r="A4920" s="82" t="str">
        <f t="shared" si="76"/>
        <v>E0106</v>
      </c>
      <c r="B4920" s="410" t="s">
        <v>8498</v>
      </c>
      <c r="C4920" s="410" t="s">
        <v>8499</v>
      </c>
      <c r="D4920" s="410" t="s">
        <v>1928</v>
      </c>
      <c r="E4920" s="410" t="s">
        <v>8500</v>
      </c>
      <c r="F4920" s="410" t="s">
        <v>8501</v>
      </c>
      <c r="G4920" s="416">
        <v>45839</v>
      </c>
      <c r="H4920" s="410" t="s">
        <v>606</v>
      </c>
      <c r="I4920" s="417">
        <v>40.770000000000003</v>
      </c>
      <c r="J4920" s="417">
        <v>28.77</v>
      </c>
      <c r="K4920" s="417">
        <v>15.7</v>
      </c>
      <c r="L4920" s="417">
        <v>140</v>
      </c>
      <c r="M4920" s="410" t="s">
        <v>115</v>
      </c>
      <c r="N4920" s="410">
        <v>7</v>
      </c>
      <c r="O4920" s="85"/>
      <c r="P4920" s="85"/>
      <c r="Q4920" s="85"/>
      <c r="R4920" s="85"/>
      <c r="S4920" s="85" t="s">
        <v>1768</v>
      </c>
    </row>
    <row r="4921" spans="1:19" ht="14.5" customHeight="1">
      <c r="A4921" s="103" t="str">
        <f t="shared" si="76"/>
        <v>E0106</v>
      </c>
      <c r="B4921" s="414" t="s">
        <v>8498</v>
      </c>
      <c r="C4921" s="414" t="s">
        <v>8499</v>
      </c>
      <c r="D4921" s="414" t="s">
        <v>1928</v>
      </c>
      <c r="E4921" s="414" t="s">
        <v>8500</v>
      </c>
      <c r="F4921" s="414" t="s">
        <v>8501</v>
      </c>
      <c r="G4921" s="418">
        <v>45839</v>
      </c>
      <c r="H4921" s="414" t="s">
        <v>606</v>
      </c>
      <c r="I4921" s="419">
        <v>15.7</v>
      </c>
      <c r="J4921" s="419">
        <v>40.770000000000003</v>
      </c>
      <c r="K4921" s="419">
        <v>28.77</v>
      </c>
      <c r="L4921" s="419">
        <v>140</v>
      </c>
      <c r="M4921" s="414" t="s">
        <v>115</v>
      </c>
      <c r="N4921" s="414">
        <v>7</v>
      </c>
      <c r="O4921" s="103"/>
      <c r="P4921" s="103"/>
      <c r="Q4921" s="103"/>
      <c r="R4921" s="103"/>
      <c r="S4921" s="103" t="s">
        <v>1768</v>
      </c>
    </row>
    <row r="4922" spans="1:19" ht="14.5" customHeight="1">
      <c r="A4922" s="82" t="str">
        <f t="shared" si="76"/>
        <v>E0108</v>
      </c>
      <c r="B4922" s="410" t="s">
        <v>8502</v>
      </c>
      <c r="C4922" s="410" t="s">
        <v>8503</v>
      </c>
      <c r="D4922" s="410" t="s">
        <v>4862</v>
      </c>
      <c r="E4922" s="410" t="s">
        <v>8504</v>
      </c>
      <c r="F4922" s="410" t="s">
        <v>8505</v>
      </c>
      <c r="G4922" s="416">
        <v>44621</v>
      </c>
      <c r="H4922" s="410" t="s">
        <v>606</v>
      </c>
      <c r="I4922" s="417">
        <v>8</v>
      </c>
      <c r="J4922" s="417">
        <v>2</v>
      </c>
      <c r="K4922" s="417">
        <v>2</v>
      </c>
      <c r="L4922" s="417">
        <v>1</v>
      </c>
      <c r="M4922" s="410"/>
      <c r="N4922" s="410">
        <v>7</v>
      </c>
      <c r="O4922" s="85"/>
      <c r="P4922" s="85"/>
      <c r="Q4922" s="85"/>
      <c r="R4922" s="85"/>
      <c r="S4922" s="85" t="s">
        <v>1768</v>
      </c>
    </row>
    <row r="4923" spans="1:19" ht="14.5" customHeight="1">
      <c r="A4923" s="82" t="str">
        <f t="shared" si="76"/>
        <v>E0108</v>
      </c>
      <c r="B4923" s="410" t="s">
        <v>8502</v>
      </c>
      <c r="C4923" s="410" t="s">
        <v>8506</v>
      </c>
      <c r="D4923" s="410" t="s">
        <v>8507</v>
      </c>
      <c r="E4923" s="410" t="s">
        <v>8508</v>
      </c>
      <c r="F4923" s="410" t="s">
        <v>8509</v>
      </c>
      <c r="G4923" s="416">
        <v>40513</v>
      </c>
      <c r="H4923" s="410" t="s">
        <v>1777</v>
      </c>
      <c r="I4923" s="417">
        <v>8</v>
      </c>
      <c r="J4923" s="417">
        <v>2</v>
      </c>
      <c r="K4923" s="417">
        <v>2</v>
      </c>
      <c r="L4923" s="417">
        <v>1</v>
      </c>
      <c r="M4923" s="410"/>
      <c r="N4923" s="410">
        <v>7</v>
      </c>
      <c r="O4923" s="85"/>
      <c r="P4923" s="85"/>
      <c r="Q4923" s="85"/>
      <c r="R4923" s="85"/>
      <c r="S4923" s="85" t="s">
        <v>1768</v>
      </c>
    </row>
    <row r="4924" spans="1:19" ht="14.5" customHeight="1">
      <c r="A4924" s="103" t="str">
        <f t="shared" si="76"/>
        <v>E0108</v>
      </c>
      <c r="B4924" s="414" t="s">
        <v>8502</v>
      </c>
      <c r="C4924" s="414" t="s">
        <v>8503</v>
      </c>
      <c r="D4924" s="414" t="s">
        <v>4862</v>
      </c>
      <c r="E4924" s="414" t="s">
        <v>8504</v>
      </c>
      <c r="F4924" s="414" t="s">
        <v>8505</v>
      </c>
      <c r="G4924" s="418">
        <v>44621</v>
      </c>
      <c r="H4924" s="414" t="s">
        <v>606</v>
      </c>
      <c r="I4924" s="419">
        <v>2</v>
      </c>
      <c r="J4924" s="419">
        <v>8</v>
      </c>
      <c r="K4924" s="419">
        <v>2</v>
      </c>
      <c r="L4924" s="419">
        <v>1</v>
      </c>
      <c r="M4924" s="414"/>
      <c r="N4924" s="414">
        <v>7</v>
      </c>
      <c r="O4924" s="103"/>
      <c r="P4924" s="103"/>
      <c r="Q4924" s="103"/>
      <c r="R4924" s="103"/>
      <c r="S4924" s="103" t="s">
        <v>1768</v>
      </c>
    </row>
    <row r="4925" spans="1:19" ht="14.5" customHeight="1">
      <c r="A4925" s="103" t="str">
        <f t="shared" si="76"/>
        <v>E0108</v>
      </c>
      <c r="B4925" s="414" t="s">
        <v>8502</v>
      </c>
      <c r="C4925" s="414" t="s">
        <v>8506</v>
      </c>
      <c r="D4925" s="414" t="s">
        <v>8507</v>
      </c>
      <c r="E4925" s="414" t="s">
        <v>8508</v>
      </c>
      <c r="F4925" s="414" t="s">
        <v>8509</v>
      </c>
      <c r="G4925" s="418">
        <v>40513</v>
      </c>
      <c r="H4925" s="414" t="s">
        <v>1777</v>
      </c>
      <c r="I4925" s="419">
        <v>2</v>
      </c>
      <c r="J4925" s="419">
        <v>8</v>
      </c>
      <c r="K4925" s="419">
        <v>2</v>
      </c>
      <c r="L4925" s="419">
        <v>1</v>
      </c>
      <c r="M4925" s="414"/>
      <c r="N4925" s="414">
        <v>7</v>
      </c>
      <c r="O4925" s="103"/>
      <c r="P4925" s="103"/>
      <c r="Q4925" s="103"/>
      <c r="R4925" s="103"/>
      <c r="S4925" s="103" t="s">
        <v>1768</v>
      </c>
    </row>
    <row r="4926" spans="1:19" ht="14.5" customHeight="1">
      <c r="A4926" s="82" t="str">
        <f t="shared" si="76"/>
        <v>E0109</v>
      </c>
      <c r="B4926" s="432" t="s">
        <v>8510</v>
      </c>
      <c r="C4926" s="433" t="s">
        <v>8511</v>
      </c>
      <c r="D4926" s="422"/>
      <c r="E4926" s="422"/>
      <c r="F4926" s="422"/>
      <c r="G4926" s="422"/>
      <c r="H4926" s="422"/>
      <c r="I4926" s="417">
        <v>5.25</v>
      </c>
      <c r="J4926" s="417">
        <v>2.875</v>
      </c>
      <c r="K4926" s="417">
        <v>1.875</v>
      </c>
      <c r="L4926" s="412"/>
      <c r="M4926" s="412"/>
      <c r="N4926" s="412"/>
      <c r="O4926" s="85"/>
      <c r="P4926" s="85"/>
      <c r="Q4926" s="85"/>
      <c r="R4926" s="85"/>
      <c r="S4926" s="85"/>
    </row>
    <row r="4927" spans="1:19" ht="14.5" customHeight="1">
      <c r="A4927" s="103" t="str">
        <f t="shared" si="76"/>
        <v>E0109</v>
      </c>
      <c r="B4927" s="434" t="s">
        <v>8510</v>
      </c>
      <c r="C4927" s="435" t="s">
        <v>8511</v>
      </c>
      <c r="D4927" s="426"/>
      <c r="E4927" s="426"/>
      <c r="F4927" s="426"/>
      <c r="G4927" s="426"/>
      <c r="H4927" s="426"/>
      <c r="I4927" s="427">
        <v>0</v>
      </c>
      <c r="J4927" s="427">
        <v>0</v>
      </c>
      <c r="K4927" s="427">
        <v>0</v>
      </c>
      <c r="L4927" s="413"/>
      <c r="M4927" s="413"/>
      <c r="N4927" s="413"/>
      <c r="O4927" s="103"/>
      <c r="P4927" s="103"/>
      <c r="Q4927" s="103"/>
      <c r="R4927" s="103"/>
      <c r="S4927" s="103"/>
    </row>
    <row r="4928" spans="1:19" ht="14.5" customHeight="1">
      <c r="A4928" s="82" t="str">
        <f t="shared" si="76"/>
        <v>E0109</v>
      </c>
      <c r="B4928" s="410" t="s">
        <v>8512</v>
      </c>
      <c r="C4928" s="410" t="s">
        <v>8513</v>
      </c>
      <c r="D4928" s="410" t="s">
        <v>4862</v>
      </c>
      <c r="E4928" s="410" t="s">
        <v>8514</v>
      </c>
      <c r="F4928" s="410" t="s">
        <v>8515</v>
      </c>
      <c r="G4928" s="416">
        <v>44986</v>
      </c>
      <c r="H4928" s="410" t="s">
        <v>627</v>
      </c>
      <c r="I4928" s="417">
        <v>5.25</v>
      </c>
      <c r="J4928" s="417">
        <v>2.875</v>
      </c>
      <c r="K4928" s="417">
        <v>1.875</v>
      </c>
      <c r="L4928" s="417">
        <v>0</v>
      </c>
      <c r="M4928" s="410"/>
      <c r="N4928" s="410">
        <v>7</v>
      </c>
      <c r="O4928" s="85"/>
      <c r="P4928" s="85"/>
      <c r="Q4928" s="85"/>
      <c r="R4928" s="85"/>
      <c r="S4928" s="85" t="s">
        <v>1768</v>
      </c>
    </row>
    <row r="4929" spans="1:19" ht="14.5" customHeight="1">
      <c r="A4929" s="103" t="str">
        <f t="shared" si="76"/>
        <v>E0109</v>
      </c>
      <c r="B4929" s="414" t="s">
        <v>8512</v>
      </c>
      <c r="C4929" s="414" t="s">
        <v>8513</v>
      </c>
      <c r="D4929" s="414" t="s">
        <v>4862</v>
      </c>
      <c r="E4929" s="414" t="s">
        <v>8514</v>
      </c>
      <c r="F4929" s="414" t="s">
        <v>8515</v>
      </c>
      <c r="G4929" s="418">
        <v>44986</v>
      </c>
      <c r="H4929" s="414" t="s">
        <v>627</v>
      </c>
      <c r="I4929" s="419">
        <v>0</v>
      </c>
      <c r="J4929" s="419">
        <v>0</v>
      </c>
      <c r="K4929" s="419">
        <v>0</v>
      </c>
      <c r="L4929" s="419">
        <v>0</v>
      </c>
      <c r="M4929" s="414"/>
      <c r="N4929" s="414">
        <v>7</v>
      </c>
      <c r="O4929" s="103"/>
      <c r="P4929" s="103"/>
      <c r="Q4929" s="103"/>
      <c r="R4929" s="103"/>
      <c r="S4929" s="103" t="s">
        <v>1768</v>
      </c>
    </row>
    <row r="4930" spans="1:19" ht="14.5" customHeight="1">
      <c r="A4930" s="82" t="str">
        <f t="shared" ref="A4930:A4993" si="77">LEFT(B4930,5)</f>
        <v>E0110</v>
      </c>
      <c r="B4930" s="432" t="s">
        <v>8516</v>
      </c>
      <c r="C4930" s="433" t="s">
        <v>8517</v>
      </c>
      <c r="D4930" s="422"/>
      <c r="E4930" s="422"/>
      <c r="F4930" s="422"/>
      <c r="G4930" s="422"/>
      <c r="H4930" s="422"/>
      <c r="I4930" s="423">
        <v>0</v>
      </c>
      <c r="J4930" s="423">
        <v>0</v>
      </c>
      <c r="K4930" s="423">
        <v>0</v>
      </c>
      <c r="L4930" s="412"/>
      <c r="M4930" s="412"/>
      <c r="N4930" s="412"/>
      <c r="O4930" s="85"/>
      <c r="P4930" s="85"/>
      <c r="Q4930" s="85"/>
      <c r="R4930" s="85"/>
      <c r="S4930" s="85"/>
    </row>
    <row r="4931" spans="1:19" ht="14.5" customHeight="1">
      <c r="A4931" s="103" t="str">
        <f t="shared" si="77"/>
        <v>E0110</v>
      </c>
      <c r="B4931" s="434" t="s">
        <v>8516</v>
      </c>
      <c r="C4931" s="435" t="s">
        <v>8517</v>
      </c>
      <c r="D4931" s="426"/>
      <c r="E4931" s="426"/>
      <c r="F4931" s="426"/>
      <c r="G4931" s="426"/>
      <c r="H4931" s="426"/>
      <c r="I4931" s="427">
        <v>28.92</v>
      </c>
      <c r="J4931" s="427">
        <v>31.44</v>
      </c>
      <c r="K4931" s="427">
        <v>22.92</v>
      </c>
      <c r="L4931" s="413"/>
      <c r="M4931" s="413"/>
      <c r="N4931" s="413"/>
      <c r="O4931" s="103"/>
      <c r="P4931" s="103"/>
      <c r="Q4931" s="103"/>
      <c r="R4931" s="103"/>
      <c r="S4931" s="103"/>
    </row>
    <row r="4932" spans="1:19" ht="14.5" customHeight="1">
      <c r="A4932" s="82" t="str">
        <f t="shared" si="77"/>
        <v>E0110</v>
      </c>
      <c r="B4932" s="410" t="s">
        <v>8518</v>
      </c>
      <c r="C4932" s="410" t="s">
        <v>8519</v>
      </c>
      <c r="D4932" s="410" t="s">
        <v>2018</v>
      </c>
      <c r="E4932" s="410" t="s">
        <v>8520</v>
      </c>
      <c r="F4932" s="410" t="s">
        <v>8521</v>
      </c>
      <c r="G4932" s="416">
        <v>44835</v>
      </c>
      <c r="H4932" s="410" t="s">
        <v>606</v>
      </c>
      <c r="I4932" s="417">
        <v>0</v>
      </c>
      <c r="J4932" s="417">
        <v>0</v>
      </c>
      <c r="K4932" s="417">
        <v>0</v>
      </c>
      <c r="L4932" s="417">
        <v>0</v>
      </c>
      <c r="M4932" s="410" t="s">
        <v>115</v>
      </c>
      <c r="N4932" s="410">
        <v>7</v>
      </c>
      <c r="O4932" s="85"/>
      <c r="P4932" s="85"/>
      <c r="Q4932" s="85"/>
      <c r="R4932" s="85"/>
      <c r="S4932" s="85" t="s">
        <v>1768</v>
      </c>
    </row>
    <row r="4933" spans="1:19" ht="14.5" customHeight="1">
      <c r="A4933" s="103" t="str">
        <f t="shared" si="77"/>
        <v>E0110</v>
      </c>
      <c r="B4933" s="414" t="s">
        <v>8518</v>
      </c>
      <c r="C4933" s="414" t="s">
        <v>8519</v>
      </c>
      <c r="D4933" s="414" t="s">
        <v>2018</v>
      </c>
      <c r="E4933" s="414" t="s">
        <v>8520</v>
      </c>
      <c r="F4933" s="414" t="s">
        <v>8521</v>
      </c>
      <c r="G4933" s="418">
        <v>44835</v>
      </c>
      <c r="H4933" s="414" t="s">
        <v>606</v>
      </c>
      <c r="I4933" s="419">
        <v>0</v>
      </c>
      <c r="J4933" s="419">
        <v>0</v>
      </c>
      <c r="K4933" s="419">
        <v>0</v>
      </c>
      <c r="L4933" s="419">
        <v>0</v>
      </c>
      <c r="M4933" s="414" t="s">
        <v>115</v>
      </c>
      <c r="N4933" s="414">
        <v>7</v>
      </c>
      <c r="O4933" s="103"/>
      <c r="P4933" s="103"/>
      <c r="Q4933" s="103"/>
      <c r="R4933" s="103"/>
      <c r="S4933" s="103" t="s">
        <v>1768</v>
      </c>
    </row>
    <row r="4934" spans="1:19" ht="14.5" customHeight="1">
      <c r="A4934" s="82" t="str">
        <f t="shared" si="77"/>
        <v>E0115</v>
      </c>
      <c r="B4934" s="410" t="s">
        <v>8522</v>
      </c>
      <c r="C4934" s="410" t="s">
        <v>8523</v>
      </c>
      <c r="D4934" s="410" t="s">
        <v>2018</v>
      </c>
      <c r="E4934" s="410" t="s">
        <v>8524</v>
      </c>
      <c r="F4934" s="410" t="s">
        <v>8525</v>
      </c>
      <c r="G4934" s="416">
        <v>45261</v>
      </c>
      <c r="H4934" s="410" t="s">
        <v>606</v>
      </c>
      <c r="I4934" s="417">
        <v>28</v>
      </c>
      <c r="J4934" s="417">
        <v>10</v>
      </c>
      <c r="K4934" s="417">
        <v>17</v>
      </c>
      <c r="L4934" s="417">
        <v>70</v>
      </c>
      <c r="M4934" s="410" t="s">
        <v>115</v>
      </c>
      <c r="N4934" s="410" t="s">
        <v>116</v>
      </c>
      <c r="O4934" s="85"/>
      <c r="P4934" s="85"/>
      <c r="Q4934" s="85"/>
      <c r="R4934" s="85"/>
      <c r="S4934" s="85" t="s">
        <v>1768</v>
      </c>
    </row>
    <row r="4935" spans="1:19" ht="14.5" customHeight="1">
      <c r="A4935" s="103" t="str">
        <f t="shared" si="77"/>
        <v>E0115</v>
      </c>
      <c r="B4935" s="414" t="s">
        <v>8522</v>
      </c>
      <c r="C4935" s="414" t="s">
        <v>8523</v>
      </c>
      <c r="D4935" s="414" t="s">
        <v>2018</v>
      </c>
      <c r="E4935" s="414" t="s">
        <v>8524</v>
      </c>
      <c r="F4935" s="414" t="s">
        <v>8525</v>
      </c>
      <c r="G4935" s="418">
        <v>45261</v>
      </c>
      <c r="H4935" s="414" t="s">
        <v>606</v>
      </c>
      <c r="I4935" s="419">
        <v>17</v>
      </c>
      <c r="J4935" s="419">
        <v>28</v>
      </c>
      <c r="K4935" s="419">
        <v>10</v>
      </c>
      <c r="L4935" s="419">
        <v>70</v>
      </c>
      <c r="M4935" s="414" t="s">
        <v>115</v>
      </c>
      <c r="N4935" s="414" t="s">
        <v>116</v>
      </c>
      <c r="O4935" s="103"/>
      <c r="P4935" s="103"/>
      <c r="Q4935" s="103"/>
      <c r="R4935" s="103"/>
      <c r="S4935" s="103" t="s">
        <v>1768</v>
      </c>
    </row>
    <row r="4936" spans="1:19" ht="14.5" customHeight="1">
      <c r="A4936" s="82" t="str">
        <f t="shared" si="77"/>
        <v>E0116</v>
      </c>
      <c r="B4936" s="422" t="s">
        <v>1141</v>
      </c>
      <c r="C4936" s="422" t="s">
        <v>1142</v>
      </c>
      <c r="D4936" s="423"/>
      <c r="E4936" s="423"/>
      <c r="F4936" s="423"/>
      <c r="G4936" s="423"/>
      <c r="H4936" s="423"/>
      <c r="I4936" s="423">
        <v>0</v>
      </c>
      <c r="J4936" s="423">
        <v>0</v>
      </c>
      <c r="K4936" s="423">
        <v>0</v>
      </c>
      <c r="L4936" s="412"/>
      <c r="M4936" s="412"/>
      <c r="N4936" s="412"/>
      <c r="O4936" s="85"/>
      <c r="P4936" s="85"/>
      <c r="Q4936" s="85"/>
      <c r="R4936" s="85"/>
      <c r="S4936" s="85"/>
    </row>
    <row r="4937" spans="1:19" ht="14.5" customHeight="1">
      <c r="A4937" s="103" t="str">
        <f t="shared" si="77"/>
        <v>E0116</v>
      </c>
      <c r="B4937" s="426" t="s">
        <v>1141</v>
      </c>
      <c r="C4937" s="426" t="s">
        <v>1142</v>
      </c>
      <c r="D4937" s="427"/>
      <c r="E4937" s="427"/>
      <c r="F4937" s="427"/>
      <c r="G4937" s="427"/>
      <c r="H4937" s="427"/>
      <c r="I4937" s="427">
        <v>6.85</v>
      </c>
      <c r="J4937" s="427">
        <v>16</v>
      </c>
      <c r="K4937" s="427">
        <v>13</v>
      </c>
      <c r="L4937" s="413"/>
      <c r="M4937" s="413"/>
      <c r="N4937" s="413"/>
      <c r="O4937" s="103"/>
      <c r="P4937" s="103"/>
      <c r="Q4937" s="103"/>
      <c r="R4937" s="103"/>
      <c r="S4937" s="103"/>
    </row>
    <row r="4938" spans="1:19" ht="14.5" customHeight="1">
      <c r="A4938" s="82" t="str">
        <f t="shared" si="77"/>
        <v>E0116</v>
      </c>
      <c r="B4938" s="410" t="s">
        <v>8526</v>
      </c>
      <c r="C4938" s="410" t="s">
        <v>8527</v>
      </c>
      <c r="D4938" s="410" t="s">
        <v>5116</v>
      </c>
      <c r="E4938" s="410" t="s">
        <v>8528</v>
      </c>
      <c r="F4938" s="410" t="s">
        <v>8529</v>
      </c>
      <c r="G4938" s="416">
        <v>45748</v>
      </c>
      <c r="H4938" s="410" t="s">
        <v>606</v>
      </c>
      <c r="I4938" s="411"/>
      <c r="J4938" s="411"/>
      <c r="K4938" s="411"/>
      <c r="L4938" s="411"/>
      <c r="M4938" s="410"/>
      <c r="N4938" s="410" t="s">
        <v>116</v>
      </c>
      <c r="O4938" s="85"/>
      <c r="P4938" s="85"/>
      <c r="Q4938" s="85"/>
      <c r="R4938" s="85"/>
      <c r="S4938" s="85" t="s">
        <v>1768</v>
      </c>
    </row>
    <row r="4939" spans="1:19" ht="14.5" customHeight="1">
      <c r="A4939" s="103" t="str">
        <f t="shared" si="77"/>
        <v>E0116</v>
      </c>
      <c r="B4939" s="414" t="s">
        <v>8526</v>
      </c>
      <c r="C4939" s="414" t="s">
        <v>8527</v>
      </c>
      <c r="D4939" s="414" t="s">
        <v>5116</v>
      </c>
      <c r="E4939" s="414" t="s">
        <v>8528</v>
      </c>
      <c r="F4939" s="414" t="s">
        <v>8529</v>
      </c>
      <c r="G4939" s="418">
        <v>45748</v>
      </c>
      <c r="H4939" s="414" t="s">
        <v>606</v>
      </c>
      <c r="I4939" s="415"/>
      <c r="J4939" s="415"/>
      <c r="K4939" s="415"/>
      <c r="L4939" s="415"/>
      <c r="M4939" s="414"/>
      <c r="N4939" s="414" t="s">
        <v>116</v>
      </c>
      <c r="O4939" s="103"/>
      <c r="P4939" s="103"/>
      <c r="Q4939" s="103"/>
      <c r="R4939" s="103"/>
      <c r="S4939" s="103" t="s">
        <v>1768</v>
      </c>
    </row>
    <row r="4940" spans="1:19" ht="14.5" customHeight="1">
      <c r="A4940" s="82" t="str">
        <f t="shared" si="77"/>
        <v>E0117</v>
      </c>
      <c r="B4940" s="410" t="s">
        <v>8530</v>
      </c>
      <c r="C4940" s="410" t="s">
        <v>8531</v>
      </c>
      <c r="D4940" s="410" t="s">
        <v>1797</v>
      </c>
      <c r="E4940" s="410" t="s">
        <v>8532</v>
      </c>
      <c r="F4940" s="410" t="s">
        <v>8533</v>
      </c>
      <c r="G4940" s="416">
        <v>44562</v>
      </c>
      <c r="H4940" s="410" t="s">
        <v>606</v>
      </c>
      <c r="I4940" s="417">
        <v>9</v>
      </c>
      <c r="J4940" s="417">
        <v>7</v>
      </c>
      <c r="K4940" s="417">
        <v>4</v>
      </c>
      <c r="L4940" s="417">
        <v>4</v>
      </c>
      <c r="M4940" s="410" t="s">
        <v>115</v>
      </c>
      <c r="N4940" s="410">
        <v>7</v>
      </c>
      <c r="O4940" s="85"/>
      <c r="P4940" s="85"/>
      <c r="Q4940" s="85"/>
      <c r="R4940" s="85"/>
      <c r="S4940" s="85" t="s">
        <v>1768</v>
      </c>
    </row>
    <row r="4941" spans="1:19" ht="14.5" customHeight="1">
      <c r="A4941" s="103" t="str">
        <f t="shared" si="77"/>
        <v>E0117</v>
      </c>
      <c r="B4941" s="414" t="s">
        <v>8530</v>
      </c>
      <c r="C4941" s="414" t="s">
        <v>8531</v>
      </c>
      <c r="D4941" s="414" t="s">
        <v>1797</v>
      </c>
      <c r="E4941" s="414" t="s">
        <v>8532</v>
      </c>
      <c r="F4941" s="414" t="s">
        <v>8533</v>
      </c>
      <c r="G4941" s="418">
        <v>44562</v>
      </c>
      <c r="H4941" s="414" t="s">
        <v>606</v>
      </c>
      <c r="I4941" s="419">
        <v>4</v>
      </c>
      <c r="J4941" s="419">
        <v>9</v>
      </c>
      <c r="K4941" s="419">
        <v>7</v>
      </c>
      <c r="L4941" s="419">
        <v>4</v>
      </c>
      <c r="M4941" s="414" t="s">
        <v>115</v>
      </c>
      <c r="N4941" s="414">
        <v>7</v>
      </c>
      <c r="O4941" s="103"/>
      <c r="P4941" s="103"/>
      <c r="Q4941" s="103"/>
      <c r="R4941" s="103"/>
      <c r="S4941" s="103" t="s">
        <v>1768</v>
      </c>
    </row>
    <row r="4942" spans="1:19" ht="14.5" customHeight="1">
      <c r="A4942" s="82" t="str">
        <f t="shared" si="77"/>
        <v>E0122</v>
      </c>
      <c r="B4942" s="410" t="s">
        <v>8534</v>
      </c>
      <c r="C4942" s="410" t="s">
        <v>8535</v>
      </c>
      <c r="D4942" s="410" t="s">
        <v>1797</v>
      </c>
      <c r="E4942" s="410" t="s">
        <v>8536</v>
      </c>
      <c r="F4942" s="410" t="s">
        <v>8537</v>
      </c>
      <c r="G4942" s="416">
        <v>46357</v>
      </c>
      <c r="H4942" s="410" t="s">
        <v>606</v>
      </c>
      <c r="I4942" s="417">
        <v>30</v>
      </c>
      <c r="J4942" s="417">
        <v>9</v>
      </c>
      <c r="K4942" s="417">
        <v>10</v>
      </c>
      <c r="L4942" s="417">
        <v>200</v>
      </c>
      <c r="M4942" s="410" t="s">
        <v>115</v>
      </c>
      <c r="N4942" s="410" t="s">
        <v>116</v>
      </c>
      <c r="O4942" s="85"/>
      <c r="P4942" s="85"/>
      <c r="Q4942" s="85"/>
      <c r="R4942" s="85"/>
      <c r="S4942" s="85" t="s">
        <v>1768</v>
      </c>
    </row>
    <row r="4943" spans="1:19" ht="14.5" customHeight="1">
      <c r="A4943" s="103" t="str">
        <f t="shared" si="77"/>
        <v>E0122</v>
      </c>
      <c r="B4943" s="414" t="s">
        <v>8534</v>
      </c>
      <c r="C4943" s="414" t="s">
        <v>8535</v>
      </c>
      <c r="D4943" s="414" t="s">
        <v>1797</v>
      </c>
      <c r="E4943" s="414" t="s">
        <v>8536</v>
      </c>
      <c r="F4943" s="414" t="s">
        <v>8537</v>
      </c>
      <c r="G4943" s="418">
        <v>46357</v>
      </c>
      <c r="H4943" s="414" t="s">
        <v>606</v>
      </c>
      <c r="I4943" s="419">
        <v>10</v>
      </c>
      <c r="J4943" s="419">
        <v>30</v>
      </c>
      <c r="K4943" s="419">
        <v>9</v>
      </c>
      <c r="L4943" s="419">
        <v>200</v>
      </c>
      <c r="M4943" s="414" t="s">
        <v>115</v>
      </c>
      <c r="N4943" s="414" t="s">
        <v>116</v>
      </c>
      <c r="O4943" s="103"/>
      <c r="P4943" s="103"/>
      <c r="Q4943" s="103"/>
      <c r="R4943" s="103"/>
      <c r="S4943" s="103" t="s">
        <v>1768</v>
      </c>
    </row>
    <row r="4944" spans="1:19" ht="14.5" customHeight="1">
      <c r="A4944" s="82" t="str">
        <f t="shared" si="77"/>
        <v>E0123</v>
      </c>
      <c r="B4944" s="410" t="s">
        <v>1441</v>
      </c>
      <c r="C4944" s="410" t="s">
        <v>8538</v>
      </c>
      <c r="D4944" s="410" t="s">
        <v>5116</v>
      </c>
      <c r="E4944" s="410" t="s">
        <v>8539</v>
      </c>
      <c r="F4944" s="410" t="s">
        <v>8540</v>
      </c>
      <c r="G4944" s="416">
        <v>45901</v>
      </c>
      <c r="H4944" s="410" t="s">
        <v>606</v>
      </c>
      <c r="I4944" s="417">
        <v>65</v>
      </c>
      <c r="J4944" s="417">
        <v>9</v>
      </c>
      <c r="K4944" s="417">
        <v>11</v>
      </c>
      <c r="L4944" s="417">
        <v>133</v>
      </c>
      <c r="M4944" s="410" t="s">
        <v>115</v>
      </c>
      <c r="N4944" s="410">
        <v>2</v>
      </c>
      <c r="O4944" s="85"/>
      <c r="P4944" s="85"/>
      <c r="Q4944" s="85"/>
      <c r="R4944" s="85"/>
      <c r="S4944" s="85" t="s">
        <v>1800</v>
      </c>
    </row>
    <row r="4945" spans="1:19" ht="14.5" customHeight="1">
      <c r="A4945" s="103" t="str">
        <f t="shared" si="77"/>
        <v>E0123</v>
      </c>
      <c r="B4945" s="414" t="s">
        <v>1441</v>
      </c>
      <c r="C4945" s="414" t="s">
        <v>8538</v>
      </c>
      <c r="D4945" s="414" t="s">
        <v>5116</v>
      </c>
      <c r="E4945" s="414" t="s">
        <v>8539</v>
      </c>
      <c r="F4945" s="414" t="s">
        <v>8540</v>
      </c>
      <c r="G4945" s="418">
        <v>45901</v>
      </c>
      <c r="H4945" s="414" t="s">
        <v>606</v>
      </c>
      <c r="I4945" s="419">
        <v>11</v>
      </c>
      <c r="J4945" s="419">
        <v>65</v>
      </c>
      <c r="K4945" s="419">
        <v>9</v>
      </c>
      <c r="L4945" s="419">
        <v>133</v>
      </c>
      <c r="M4945" s="414" t="s">
        <v>115</v>
      </c>
      <c r="N4945" s="414">
        <v>2</v>
      </c>
      <c r="O4945" s="103"/>
      <c r="P4945" s="103"/>
      <c r="Q4945" s="103"/>
      <c r="R4945" s="103"/>
      <c r="S4945" s="103" t="s">
        <v>1800</v>
      </c>
    </row>
    <row r="4946" spans="1:19" ht="13" customHeight="1">
      <c r="A4946" s="82" t="str">
        <f t="shared" si="77"/>
        <v>E0127</v>
      </c>
      <c r="B4946" s="412" t="s">
        <v>8541</v>
      </c>
      <c r="C4946" s="412" t="s">
        <v>8542</v>
      </c>
      <c r="D4946" s="412"/>
      <c r="E4946" s="412"/>
      <c r="F4946" s="412"/>
      <c r="G4946" s="412"/>
      <c r="H4946" s="412"/>
      <c r="I4946" s="436">
        <v>1</v>
      </c>
      <c r="J4946" s="436">
        <v>1</v>
      </c>
      <c r="K4946" s="412">
        <v>12</v>
      </c>
      <c r="L4946" s="412"/>
      <c r="M4946" s="412"/>
      <c r="N4946" s="412"/>
      <c r="O4946" s="85"/>
      <c r="P4946" s="85"/>
      <c r="Q4946" s="85"/>
      <c r="R4946" s="85"/>
      <c r="S4946" s="85"/>
    </row>
    <row r="4947" spans="1:19" ht="13" customHeight="1">
      <c r="A4947" s="103" t="str">
        <f t="shared" si="77"/>
        <v>E0127</v>
      </c>
      <c r="B4947" s="413" t="s">
        <v>8541</v>
      </c>
      <c r="C4947" s="413" t="s">
        <v>8542</v>
      </c>
      <c r="D4947" s="413"/>
      <c r="E4947" s="413"/>
      <c r="F4947" s="413"/>
      <c r="G4947" s="413"/>
      <c r="H4947" s="413"/>
      <c r="I4947" s="413">
        <v>12</v>
      </c>
      <c r="J4947" s="437">
        <v>1</v>
      </c>
      <c r="K4947" s="437">
        <v>1</v>
      </c>
      <c r="L4947" s="413"/>
      <c r="M4947" s="413"/>
      <c r="N4947" s="413"/>
      <c r="O4947" s="103"/>
      <c r="P4947" s="103"/>
      <c r="Q4947" s="103"/>
      <c r="R4947" s="103"/>
      <c r="S4947" s="103"/>
    </row>
    <row r="4948" spans="1:19" ht="14.5" customHeight="1">
      <c r="A4948" s="82" t="str">
        <f t="shared" si="77"/>
        <v>E0127</v>
      </c>
      <c r="B4948" s="410" t="s">
        <v>8543</v>
      </c>
      <c r="C4948" s="410" t="s">
        <v>8544</v>
      </c>
      <c r="D4948" s="410" t="s">
        <v>5116</v>
      </c>
      <c r="E4948" s="410" t="s">
        <v>8545</v>
      </c>
      <c r="F4948" s="410" t="s">
        <v>8546</v>
      </c>
      <c r="G4948" s="416">
        <v>45992</v>
      </c>
      <c r="H4948" s="410" t="s">
        <v>606</v>
      </c>
      <c r="I4948" s="411"/>
      <c r="J4948" s="411"/>
      <c r="K4948" s="411"/>
      <c r="L4948" s="411"/>
      <c r="M4948" s="410"/>
      <c r="N4948" s="410">
        <v>2</v>
      </c>
      <c r="O4948" s="85"/>
      <c r="P4948" s="85" t="s">
        <v>115</v>
      </c>
      <c r="Q4948" s="85" t="s">
        <v>115</v>
      </c>
      <c r="R4948" s="85" t="s">
        <v>1767</v>
      </c>
      <c r="S4948" s="85" t="s">
        <v>1800</v>
      </c>
    </row>
    <row r="4949" spans="1:19" ht="14.5" customHeight="1">
      <c r="A4949" s="103" t="str">
        <f t="shared" si="77"/>
        <v>E0127</v>
      </c>
      <c r="B4949" s="414" t="s">
        <v>8543</v>
      </c>
      <c r="C4949" s="414" t="s">
        <v>8544</v>
      </c>
      <c r="D4949" s="414" t="s">
        <v>5116</v>
      </c>
      <c r="E4949" s="414" t="s">
        <v>8545</v>
      </c>
      <c r="F4949" s="414" t="s">
        <v>8546</v>
      </c>
      <c r="G4949" s="418">
        <v>45992</v>
      </c>
      <c r="H4949" s="414" t="s">
        <v>606</v>
      </c>
      <c r="I4949" s="415"/>
      <c r="J4949" s="415"/>
      <c r="K4949" s="415"/>
      <c r="L4949" s="415"/>
      <c r="M4949" s="414"/>
      <c r="N4949" s="414">
        <v>2</v>
      </c>
      <c r="O4949" s="103"/>
      <c r="P4949" s="103" t="s">
        <v>115</v>
      </c>
      <c r="Q4949" s="103" t="s">
        <v>115</v>
      </c>
      <c r="R4949" s="103" t="s">
        <v>1767</v>
      </c>
      <c r="S4949" s="103" t="s">
        <v>1800</v>
      </c>
    </row>
    <row r="4950" spans="1:19" ht="14.5" customHeight="1">
      <c r="A4950" s="82" t="str">
        <f t="shared" si="77"/>
        <v>E0128</v>
      </c>
      <c r="B4950" s="422" t="s">
        <v>8547</v>
      </c>
      <c r="C4950" s="422" t="s">
        <v>8548</v>
      </c>
      <c r="D4950" s="423"/>
      <c r="E4950" s="423"/>
      <c r="F4950" s="423"/>
      <c r="G4950" s="423"/>
      <c r="H4950" s="423"/>
      <c r="I4950" s="423">
        <v>0</v>
      </c>
      <c r="J4950" s="423">
        <v>0</v>
      </c>
      <c r="K4950" s="423">
        <v>0</v>
      </c>
      <c r="L4950" s="412"/>
      <c r="M4950" s="412"/>
      <c r="N4950" s="412"/>
      <c r="O4950" s="85"/>
      <c r="P4950" s="85"/>
      <c r="Q4950" s="85"/>
      <c r="R4950" s="85"/>
      <c r="S4950" s="85"/>
    </row>
    <row r="4951" spans="1:19" ht="14.5" customHeight="1">
      <c r="A4951" s="103" t="str">
        <f t="shared" si="77"/>
        <v>E0128</v>
      </c>
      <c r="B4951" s="426" t="s">
        <v>8547</v>
      </c>
      <c r="C4951" s="426" t="s">
        <v>8548</v>
      </c>
      <c r="D4951" s="427"/>
      <c r="E4951" s="427"/>
      <c r="F4951" s="427"/>
      <c r="G4951" s="427"/>
      <c r="H4951" s="427"/>
      <c r="I4951" s="427">
        <v>0</v>
      </c>
      <c r="J4951" s="427">
        <v>0</v>
      </c>
      <c r="K4951" s="427">
        <v>0</v>
      </c>
      <c r="L4951" s="413"/>
      <c r="M4951" s="413"/>
      <c r="N4951" s="413"/>
      <c r="O4951" s="103"/>
      <c r="P4951" s="103"/>
      <c r="Q4951" s="103"/>
      <c r="R4951" s="103"/>
      <c r="S4951" s="103"/>
    </row>
    <row r="4952" spans="1:19" ht="14.5" customHeight="1">
      <c r="A4952" s="82" t="str">
        <f t="shared" si="77"/>
        <v>E0128</v>
      </c>
      <c r="B4952" s="410" t="s">
        <v>8549</v>
      </c>
      <c r="C4952" s="410" t="s">
        <v>8548</v>
      </c>
      <c r="D4952" s="410" t="s">
        <v>4862</v>
      </c>
      <c r="E4952" s="410"/>
      <c r="F4952" s="410"/>
      <c r="G4952" s="416">
        <v>45778</v>
      </c>
      <c r="H4952" s="410" t="s">
        <v>627</v>
      </c>
      <c r="I4952" s="417">
        <v>0</v>
      </c>
      <c r="J4952" s="417">
        <v>0</v>
      </c>
      <c r="K4952" s="417">
        <v>0</v>
      </c>
      <c r="L4952" s="417">
        <v>0</v>
      </c>
      <c r="M4952" s="410" t="s">
        <v>115</v>
      </c>
      <c r="N4952" s="410"/>
      <c r="O4952" s="85"/>
      <c r="P4952" s="85"/>
      <c r="Q4952" s="85"/>
      <c r="R4952" s="85"/>
      <c r="S4952" s="85"/>
    </row>
    <row r="4953" spans="1:19" ht="14.5" customHeight="1">
      <c r="A4953" s="103" t="str">
        <f t="shared" si="77"/>
        <v>E0128</v>
      </c>
      <c r="B4953" s="414" t="s">
        <v>8549</v>
      </c>
      <c r="C4953" s="414" t="s">
        <v>8548</v>
      </c>
      <c r="D4953" s="414" t="s">
        <v>4862</v>
      </c>
      <c r="E4953" s="414"/>
      <c r="F4953" s="414"/>
      <c r="G4953" s="418">
        <v>45778</v>
      </c>
      <c r="H4953" s="414" t="s">
        <v>627</v>
      </c>
      <c r="I4953" s="419">
        <v>0</v>
      </c>
      <c r="J4953" s="419">
        <v>0</v>
      </c>
      <c r="K4953" s="419">
        <v>0</v>
      </c>
      <c r="L4953" s="419">
        <v>0</v>
      </c>
      <c r="M4953" s="414" t="s">
        <v>115</v>
      </c>
      <c r="N4953" s="414"/>
      <c r="O4953" s="103"/>
      <c r="P4953" s="103"/>
      <c r="Q4953" s="103"/>
      <c r="R4953" s="103"/>
      <c r="S4953" s="103"/>
    </row>
    <row r="4954" spans="1:19" ht="14.5" customHeight="1">
      <c r="A4954" s="82" t="str">
        <f t="shared" si="77"/>
        <v>E0130</v>
      </c>
      <c r="B4954" s="410" t="s">
        <v>8550</v>
      </c>
      <c r="C4954" s="410" t="s">
        <v>8551</v>
      </c>
      <c r="D4954" s="410" t="s">
        <v>5116</v>
      </c>
      <c r="E4954" s="410" t="s">
        <v>8552</v>
      </c>
      <c r="F4954" s="410" t="s">
        <v>8553</v>
      </c>
      <c r="G4954" s="416">
        <v>41671</v>
      </c>
      <c r="H4954" s="410" t="s">
        <v>606</v>
      </c>
      <c r="I4954" s="411"/>
      <c r="J4954" s="411"/>
      <c r="K4954" s="411"/>
      <c r="L4954" s="411"/>
      <c r="M4954" s="410"/>
      <c r="N4954" s="410">
        <v>2</v>
      </c>
      <c r="O4954" s="85"/>
      <c r="P4954" s="85"/>
      <c r="Q4954" s="85"/>
      <c r="R4954" s="85"/>
      <c r="S4954" s="85" t="s">
        <v>1800</v>
      </c>
    </row>
    <row r="4955" spans="1:19" ht="14.5" customHeight="1">
      <c r="A4955" s="103" t="str">
        <f t="shared" si="77"/>
        <v>E0130</v>
      </c>
      <c r="B4955" s="414" t="s">
        <v>8550</v>
      </c>
      <c r="C4955" s="414" t="s">
        <v>8551</v>
      </c>
      <c r="D4955" s="414" t="s">
        <v>5116</v>
      </c>
      <c r="E4955" s="414" t="s">
        <v>8552</v>
      </c>
      <c r="F4955" s="414" t="s">
        <v>8553</v>
      </c>
      <c r="G4955" s="418">
        <v>41671</v>
      </c>
      <c r="H4955" s="414" t="s">
        <v>606</v>
      </c>
      <c r="I4955" s="415"/>
      <c r="J4955" s="415"/>
      <c r="K4955" s="415"/>
      <c r="L4955" s="415"/>
      <c r="M4955" s="414"/>
      <c r="N4955" s="414">
        <v>2</v>
      </c>
      <c r="O4955" s="103"/>
      <c r="P4955" s="103"/>
      <c r="Q4955" s="103"/>
      <c r="R4955" s="103"/>
      <c r="S4955" s="103" t="s">
        <v>1800</v>
      </c>
    </row>
    <row r="4956" spans="1:19" ht="13" customHeight="1">
      <c r="A4956" s="82" t="str">
        <f t="shared" si="77"/>
        <v>E0131</v>
      </c>
      <c r="B4956" s="420" t="s">
        <v>8554</v>
      </c>
      <c r="C4956" s="421" t="s">
        <v>8542</v>
      </c>
      <c r="D4956" s="423"/>
      <c r="E4956" s="423"/>
      <c r="F4956" s="423"/>
      <c r="G4956" s="423"/>
      <c r="H4956" s="423"/>
      <c r="I4956" s="423">
        <v>6.48</v>
      </c>
      <c r="J4956" s="423">
        <v>1.56</v>
      </c>
      <c r="K4956" s="423">
        <v>1.56</v>
      </c>
      <c r="L4956" s="412"/>
      <c r="M4956" s="412"/>
      <c r="N4956" s="412"/>
      <c r="O4956" s="85"/>
      <c r="P4956" s="85"/>
      <c r="Q4956" s="85"/>
      <c r="R4956" s="85"/>
      <c r="S4956" s="85"/>
    </row>
    <row r="4957" spans="1:19" ht="13" customHeight="1">
      <c r="A4957" s="103" t="str">
        <f t="shared" si="77"/>
        <v>E0131</v>
      </c>
      <c r="B4957" s="424" t="s">
        <v>8554</v>
      </c>
      <c r="C4957" s="425" t="s">
        <v>8542</v>
      </c>
      <c r="D4957" s="427"/>
      <c r="E4957" s="427"/>
      <c r="F4957" s="427"/>
      <c r="G4957" s="427"/>
      <c r="H4957" s="427"/>
      <c r="I4957" s="427">
        <v>1.56</v>
      </c>
      <c r="J4957" s="427">
        <v>6.48</v>
      </c>
      <c r="K4957" s="427">
        <v>1.56</v>
      </c>
      <c r="L4957" s="413"/>
      <c r="M4957" s="413"/>
      <c r="N4957" s="413"/>
      <c r="O4957" s="103"/>
      <c r="P4957" s="103"/>
      <c r="Q4957" s="103"/>
      <c r="R4957" s="103"/>
      <c r="S4957" s="103"/>
    </row>
    <row r="4958" spans="1:19" ht="14.5" customHeight="1">
      <c r="A4958" s="82" t="str">
        <f t="shared" si="77"/>
        <v>E0131</v>
      </c>
      <c r="B4958" s="410" t="s">
        <v>8555</v>
      </c>
      <c r="C4958" s="410" t="s">
        <v>8556</v>
      </c>
      <c r="D4958" s="410" t="s">
        <v>5116</v>
      </c>
      <c r="E4958" s="410" t="s">
        <v>8557</v>
      </c>
      <c r="F4958" s="410" t="s">
        <v>8558</v>
      </c>
      <c r="G4958" s="416">
        <v>47178</v>
      </c>
      <c r="H4958" s="410" t="s">
        <v>606</v>
      </c>
      <c r="I4958" s="411"/>
      <c r="J4958" s="411"/>
      <c r="K4958" s="411"/>
      <c r="L4958" s="411"/>
      <c r="M4958" s="410"/>
      <c r="N4958" s="410">
        <v>4</v>
      </c>
      <c r="O4958" s="85" t="s">
        <v>1882</v>
      </c>
      <c r="P4958" s="85"/>
      <c r="Q4958" s="85" t="s">
        <v>1882</v>
      </c>
      <c r="R4958" s="85" t="s">
        <v>1883</v>
      </c>
      <c r="S4958" s="85" t="s">
        <v>1800</v>
      </c>
    </row>
    <row r="4959" spans="1:19" ht="14.5" customHeight="1">
      <c r="A4959" s="103" t="str">
        <f t="shared" si="77"/>
        <v>E0131</v>
      </c>
      <c r="B4959" s="414" t="s">
        <v>8555</v>
      </c>
      <c r="C4959" s="414" t="s">
        <v>8556</v>
      </c>
      <c r="D4959" s="414" t="s">
        <v>5116</v>
      </c>
      <c r="E4959" s="414" t="s">
        <v>8557</v>
      </c>
      <c r="F4959" s="414" t="s">
        <v>8558</v>
      </c>
      <c r="G4959" s="418">
        <v>47178</v>
      </c>
      <c r="H4959" s="414" t="s">
        <v>606</v>
      </c>
      <c r="I4959" s="415"/>
      <c r="J4959" s="415"/>
      <c r="K4959" s="415"/>
      <c r="L4959" s="415"/>
      <c r="M4959" s="414"/>
      <c r="N4959" s="414">
        <v>4</v>
      </c>
      <c r="O4959" s="103" t="s">
        <v>1882</v>
      </c>
      <c r="P4959" s="103"/>
      <c r="Q4959" s="103" t="s">
        <v>1882</v>
      </c>
      <c r="R4959" s="103" t="s">
        <v>1883</v>
      </c>
      <c r="S4959" s="103" t="s">
        <v>1800</v>
      </c>
    </row>
    <row r="4960" spans="1:19" ht="13" customHeight="1">
      <c r="A4960" s="82" t="str">
        <f t="shared" si="77"/>
        <v>E0132</v>
      </c>
      <c r="B4960" s="420" t="s">
        <v>8559</v>
      </c>
      <c r="C4960" s="421" t="s">
        <v>8542</v>
      </c>
      <c r="D4960" s="423"/>
      <c r="E4960" s="423"/>
      <c r="F4960" s="423"/>
      <c r="G4960" s="423"/>
      <c r="H4960" s="423"/>
      <c r="I4960" s="423">
        <v>6.48</v>
      </c>
      <c r="J4960" s="423">
        <v>1.56</v>
      </c>
      <c r="K4960" s="423">
        <v>1.56</v>
      </c>
      <c r="L4960" s="412"/>
      <c r="M4960" s="412"/>
      <c r="N4960" s="412"/>
      <c r="O4960" s="85"/>
      <c r="P4960" s="85"/>
      <c r="Q4960" s="85"/>
      <c r="R4960" s="85"/>
      <c r="S4960" s="85"/>
    </row>
    <row r="4961" spans="1:19" ht="13" customHeight="1">
      <c r="A4961" s="103" t="str">
        <f t="shared" si="77"/>
        <v>E0132</v>
      </c>
      <c r="B4961" s="424" t="s">
        <v>8559</v>
      </c>
      <c r="C4961" s="425" t="s">
        <v>8542</v>
      </c>
      <c r="D4961" s="427"/>
      <c r="E4961" s="427"/>
      <c r="F4961" s="427"/>
      <c r="G4961" s="427"/>
      <c r="H4961" s="427"/>
      <c r="I4961" s="427">
        <v>1.56</v>
      </c>
      <c r="J4961" s="427">
        <v>6.48</v>
      </c>
      <c r="K4961" s="427">
        <v>1.56</v>
      </c>
      <c r="L4961" s="413"/>
      <c r="M4961" s="413"/>
      <c r="N4961" s="413"/>
      <c r="O4961" s="103"/>
      <c r="P4961" s="103"/>
      <c r="Q4961" s="103"/>
      <c r="R4961" s="103"/>
      <c r="S4961" s="103"/>
    </row>
    <row r="4962" spans="1:19" ht="14.5" customHeight="1">
      <c r="A4962" s="82" t="str">
        <f t="shared" si="77"/>
        <v>E0132</v>
      </c>
      <c r="B4962" s="410" t="s">
        <v>8560</v>
      </c>
      <c r="C4962" s="410" t="s">
        <v>8561</v>
      </c>
      <c r="D4962" s="410" t="s">
        <v>5116</v>
      </c>
      <c r="E4962" s="410" t="s">
        <v>8562</v>
      </c>
      <c r="F4962" s="410" t="s">
        <v>8563</v>
      </c>
      <c r="G4962" s="416">
        <v>46661</v>
      </c>
      <c r="H4962" s="410" t="s">
        <v>606</v>
      </c>
      <c r="I4962" s="411"/>
      <c r="J4962" s="411"/>
      <c r="K4962" s="411"/>
      <c r="L4962" s="411"/>
      <c r="M4962" s="410"/>
      <c r="N4962" s="410">
        <v>2</v>
      </c>
      <c r="O4962" s="85"/>
      <c r="P4962" s="85"/>
      <c r="Q4962" s="85"/>
      <c r="R4962" s="85"/>
      <c r="S4962" s="85" t="s">
        <v>1800</v>
      </c>
    </row>
    <row r="4963" spans="1:19" ht="14.5" customHeight="1">
      <c r="A4963" s="103" t="str">
        <f t="shared" si="77"/>
        <v>E0132</v>
      </c>
      <c r="B4963" s="414" t="s">
        <v>8560</v>
      </c>
      <c r="C4963" s="414" t="s">
        <v>8561</v>
      </c>
      <c r="D4963" s="414" t="s">
        <v>5116</v>
      </c>
      <c r="E4963" s="414" t="s">
        <v>8562</v>
      </c>
      <c r="F4963" s="414" t="s">
        <v>8563</v>
      </c>
      <c r="G4963" s="418">
        <v>46661</v>
      </c>
      <c r="H4963" s="414" t="s">
        <v>606</v>
      </c>
      <c r="I4963" s="415"/>
      <c r="J4963" s="415"/>
      <c r="K4963" s="415"/>
      <c r="L4963" s="415"/>
      <c r="M4963" s="414"/>
      <c r="N4963" s="414">
        <v>2</v>
      </c>
      <c r="O4963" s="103"/>
      <c r="P4963" s="103"/>
      <c r="Q4963" s="103"/>
      <c r="R4963" s="103"/>
      <c r="S4963" s="103" t="s">
        <v>1800</v>
      </c>
    </row>
    <row r="4964" spans="1:19" ht="13" customHeight="1">
      <c r="A4964" s="82" t="str">
        <f t="shared" si="77"/>
        <v>E0133</v>
      </c>
      <c r="B4964" s="432" t="s">
        <v>8564</v>
      </c>
      <c r="C4964" s="433" t="s">
        <v>8565</v>
      </c>
      <c r="D4964" s="412"/>
      <c r="E4964" s="412"/>
      <c r="F4964" s="412"/>
      <c r="G4964" s="412"/>
      <c r="H4964" s="412"/>
      <c r="I4964" s="411">
        <v>254.4</v>
      </c>
      <c r="J4964" s="411">
        <v>98.4</v>
      </c>
      <c r="K4964" s="411">
        <v>104.5</v>
      </c>
      <c r="L4964" s="412"/>
      <c r="M4964" s="412"/>
      <c r="N4964" s="412"/>
      <c r="O4964" s="85"/>
      <c r="P4964" s="85"/>
      <c r="Q4964" s="85"/>
      <c r="R4964" s="85"/>
      <c r="S4964" s="85"/>
    </row>
    <row r="4965" spans="1:19" ht="13" customHeight="1">
      <c r="A4965" s="103" t="str">
        <f t="shared" si="77"/>
        <v>E0133</v>
      </c>
      <c r="B4965" s="434" t="s">
        <v>8564</v>
      </c>
      <c r="C4965" s="435" t="s">
        <v>8565</v>
      </c>
      <c r="D4965" s="413"/>
      <c r="E4965" s="413"/>
      <c r="F4965" s="413"/>
      <c r="G4965" s="413"/>
      <c r="H4965" s="413"/>
      <c r="I4965" s="415">
        <v>104.5</v>
      </c>
      <c r="J4965" s="415">
        <v>254.4</v>
      </c>
      <c r="K4965" s="415">
        <v>98.4</v>
      </c>
      <c r="L4965" s="413"/>
      <c r="M4965" s="413"/>
      <c r="N4965" s="413"/>
      <c r="O4965" s="103"/>
      <c r="P4965" s="103"/>
      <c r="Q4965" s="103"/>
      <c r="R4965" s="103"/>
      <c r="S4965" s="103"/>
    </row>
    <row r="4966" spans="1:19" ht="14.5" customHeight="1">
      <c r="A4966" s="82" t="str">
        <f t="shared" si="77"/>
        <v>E0134</v>
      </c>
      <c r="B4966" s="410" t="s">
        <v>8566</v>
      </c>
      <c r="C4966" s="410" t="s">
        <v>8567</v>
      </c>
      <c r="D4966" s="410" t="s">
        <v>4862</v>
      </c>
      <c r="E4966" s="410" t="s">
        <v>8568</v>
      </c>
      <c r="F4966" s="410" t="s">
        <v>8569</v>
      </c>
      <c r="G4966" s="416">
        <v>46204</v>
      </c>
      <c r="H4966" s="410" t="s">
        <v>606</v>
      </c>
      <c r="I4966" s="417">
        <v>5</v>
      </c>
      <c r="J4966" s="417">
        <v>3</v>
      </c>
      <c r="K4966" s="417">
        <v>4</v>
      </c>
      <c r="L4966" s="417">
        <v>1</v>
      </c>
      <c r="M4966" s="410"/>
      <c r="N4966" s="410">
        <v>7</v>
      </c>
      <c r="O4966" s="85"/>
      <c r="P4966" s="85"/>
      <c r="Q4966" s="85"/>
      <c r="R4966" s="85"/>
      <c r="S4966" s="85" t="s">
        <v>1768</v>
      </c>
    </row>
    <row r="4967" spans="1:19" ht="14.5" customHeight="1">
      <c r="A4967" s="103" t="str">
        <f t="shared" si="77"/>
        <v>E0134</v>
      </c>
      <c r="B4967" s="414" t="s">
        <v>8566</v>
      </c>
      <c r="C4967" s="414" t="s">
        <v>8567</v>
      </c>
      <c r="D4967" s="414" t="s">
        <v>4862</v>
      </c>
      <c r="E4967" s="414" t="s">
        <v>8568</v>
      </c>
      <c r="F4967" s="414" t="s">
        <v>8569</v>
      </c>
      <c r="G4967" s="418">
        <v>46204</v>
      </c>
      <c r="H4967" s="414" t="s">
        <v>606</v>
      </c>
      <c r="I4967" s="419">
        <v>4</v>
      </c>
      <c r="J4967" s="419">
        <v>5</v>
      </c>
      <c r="K4967" s="419">
        <v>3</v>
      </c>
      <c r="L4967" s="419">
        <v>1</v>
      </c>
      <c r="M4967" s="414"/>
      <c r="N4967" s="414">
        <v>7</v>
      </c>
      <c r="O4967" s="103"/>
      <c r="P4967" s="103"/>
      <c r="Q4967" s="103"/>
      <c r="R4967" s="103"/>
      <c r="S4967" s="103" t="s">
        <v>1768</v>
      </c>
    </row>
    <row r="4968" spans="1:19" ht="14.5" customHeight="1">
      <c r="A4968" s="82" t="str">
        <f t="shared" si="77"/>
        <v>E0135</v>
      </c>
      <c r="B4968" s="422" t="s">
        <v>8570</v>
      </c>
      <c r="C4968" s="422" t="s">
        <v>8571</v>
      </c>
      <c r="D4968" s="423"/>
      <c r="E4968" s="423"/>
      <c r="F4968" s="423"/>
      <c r="G4968" s="423"/>
      <c r="H4968" s="423"/>
      <c r="I4968" s="423">
        <v>1.8</v>
      </c>
      <c r="J4968" s="423">
        <v>1.8</v>
      </c>
      <c r="K4968" s="423">
        <v>1.8</v>
      </c>
      <c r="L4968" s="412"/>
      <c r="M4968" s="412"/>
      <c r="N4968" s="412"/>
      <c r="O4968" s="85"/>
      <c r="P4968" s="85"/>
      <c r="Q4968" s="85"/>
      <c r="R4968" s="85"/>
      <c r="S4968" s="85"/>
    </row>
    <row r="4969" spans="1:19" ht="14.5" customHeight="1">
      <c r="A4969" s="103" t="str">
        <f t="shared" si="77"/>
        <v>E0135</v>
      </c>
      <c r="B4969" s="426" t="s">
        <v>8570</v>
      </c>
      <c r="C4969" s="426" t="s">
        <v>8571</v>
      </c>
      <c r="D4969" s="427"/>
      <c r="E4969" s="427"/>
      <c r="F4969" s="427"/>
      <c r="G4969" s="427"/>
      <c r="H4969" s="427"/>
      <c r="I4969" s="427">
        <v>1.8</v>
      </c>
      <c r="J4969" s="427">
        <v>1.8</v>
      </c>
      <c r="K4969" s="427">
        <v>1.8</v>
      </c>
      <c r="L4969" s="413"/>
      <c r="M4969" s="413"/>
      <c r="N4969" s="413"/>
      <c r="O4969" s="103"/>
      <c r="P4969" s="103"/>
      <c r="Q4969" s="103"/>
      <c r="R4969" s="103"/>
      <c r="S4969" s="103"/>
    </row>
    <row r="4970" spans="1:19" ht="14.5" customHeight="1">
      <c r="A4970" s="82" t="str">
        <f t="shared" si="77"/>
        <v>E0135</v>
      </c>
      <c r="B4970" s="410" t="s">
        <v>8572</v>
      </c>
      <c r="C4970" s="410" t="s">
        <v>8573</v>
      </c>
      <c r="D4970" s="410" t="s">
        <v>5116</v>
      </c>
      <c r="E4970" s="410" t="s">
        <v>8574</v>
      </c>
      <c r="F4970" s="410" t="s">
        <v>8575</v>
      </c>
      <c r="G4970" s="416">
        <v>45292</v>
      </c>
      <c r="H4970" s="410" t="s">
        <v>606</v>
      </c>
      <c r="I4970" s="411"/>
      <c r="J4970" s="411"/>
      <c r="K4970" s="411"/>
      <c r="L4970" s="411"/>
      <c r="M4970" s="410"/>
      <c r="N4970" s="410" t="s">
        <v>116</v>
      </c>
      <c r="O4970" s="85"/>
      <c r="P4970" s="85"/>
      <c r="Q4970" s="85"/>
      <c r="R4970" s="85"/>
      <c r="S4970" s="85" t="s">
        <v>1768</v>
      </c>
    </row>
    <row r="4971" spans="1:19" ht="14.5" customHeight="1">
      <c r="A4971" s="103" t="str">
        <f t="shared" si="77"/>
        <v>E0135</v>
      </c>
      <c r="B4971" s="414" t="s">
        <v>8572</v>
      </c>
      <c r="C4971" s="414" t="s">
        <v>8573</v>
      </c>
      <c r="D4971" s="414" t="s">
        <v>5116</v>
      </c>
      <c r="E4971" s="414" t="s">
        <v>8574</v>
      </c>
      <c r="F4971" s="414" t="s">
        <v>8575</v>
      </c>
      <c r="G4971" s="418">
        <v>45292</v>
      </c>
      <c r="H4971" s="414" t="s">
        <v>606</v>
      </c>
      <c r="I4971" s="415"/>
      <c r="J4971" s="415"/>
      <c r="K4971" s="415"/>
      <c r="L4971" s="415"/>
      <c r="M4971" s="414"/>
      <c r="N4971" s="414" t="s">
        <v>116</v>
      </c>
      <c r="O4971" s="103"/>
      <c r="P4971" s="103"/>
      <c r="Q4971" s="103"/>
      <c r="R4971" s="103"/>
      <c r="S4971" s="103" t="s">
        <v>1768</v>
      </c>
    </row>
    <row r="4972" spans="1:19" ht="14.5" customHeight="1">
      <c r="A4972" s="82" t="str">
        <f t="shared" si="77"/>
        <v>E0139</v>
      </c>
      <c r="B4972" s="410" t="s">
        <v>8576</v>
      </c>
      <c r="C4972" s="410" t="s">
        <v>8577</v>
      </c>
      <c r="D4972" s="410" t="s">
        <v>5116</v>
      </c>
      <c r="E4972" s="410" t="s">
        <v>8578</v>
      </c>
      <c r="F4972" s="410" t="s">
        <v>8579</v>
      </c>
      <c r="G4972" s="416">
        <v>45170</v>
      </c>
      <c r="H4972" s="410" t="s">
        <v>606</v>
      </c>
      <c r="I4972" s="417">
        <v>47</v>
      </c>
      <c r="J4972" s="417">
        <v>14</v>
      </c>
      <c r="K4972" s="417">
        <v>0</v>
      </c>
      <c r="L4972" s="417">
        <v>85</v>
      </c>
      <c r="M4972" s="410" t="s">
        <v>115</v>
      </c>
      <c r="N4972" s="410" t="s">
        <v>116</v>
      </c>
      <c r="O4972" s="85"/>
      <c r="P4972" s="85"/>
      <c r="Q4972" s="85"/>
      <c r="R4972" s="85"/>
      <c r="S4972" s="85" t="s">
        <v>1768</v>
      </c>
    </row>
    <row r="4973" spans="1:19" ht="14.5" customHeight="1">
      <c r="A4973" s="82" t="str">
        <f t="shared" si="77"/>
        <v>E0139</v>
      </c>
      <c r="B4973" s="410" t="s">
        <v>8576</v>
      </c>
      <c r="C4973" s="410" t="s">
        <v>8580</v>
      </c>
      <c r="D4973" s="410" t="s">
        <v>5116</v>
      </c>
      <c r="E4973" s="410"/>
      <c r="F4973" s="410"/>
      <c r="G4973" s="416">
        <v>42614</v>
      </c>
      <c r="H4973" s="410" t="s">
        <v>606</v>
      </c>
      <c r="I4973" s="417">
        <v>47</v>
      </c>
      <c r="J4973" s="417">
        <v>14</v>
      </c>
      <c r="K4973" s="417">
        <v>0</v>
      </c>
      <c r="L4973" s="417">
        <v>85</v>
      </c>
      <c r="M4973" s="410" t="s">
        <v>115</v>
      </c>
      <c r="N4973" s="410">
        <v>7</v>
      </c>
      <c r="O4973" s="85"/>
      <c r="P4973" s="85"/>
      <c r="Q4973" s="85"/>
      <c r="R4973" s="85"/>
      <c r="S4973" s="85" t="s">
        <v>1768</v>
      </c>
    </row>
    <row r="4974" spans="1:19" ht="14.5" customHeight="1">
      <c r="A4974" s="103" t="str">
        <f t="shared" si="77"/>
        <v>E0139</v>
      </c>
      <c r="B4974" s="414" t="s">
        <v>8576</v>
      </c>
      <c r="C4974" s="414" t="s">
        <v>8577</v>
      </c>
      <c r="D4974" s="414" t="s">
        <v>5116</v>
      </c>
      <c r="E4974" s="414" t="s">
        <v>8578</v>
      </c>
      <c r="F4974" s="414" t="s">
        <v>8579</v>
      </c>
      <c r="G4974" s="418">
        <v>45170</v>
      </c>
      <c r="H4974" s="414" t="s">
        <v>606</v>
      </c>
      <c r="I4974" s="419">
        <v>0</v>
      </c>
      <c r="J4974" s="419">
        <v>47</v>
      </c>
      <c r="K4974" s="419">
        <v>14</v>
      </c>
      <c r="L4974" s="419">
        <v>85</v>
      </c>
      <c r="M4974" s="414" t="s">
        <v>115</v>
      </c>
      <c r="N4974" s="414" t="s">
        <v>116</v>
      </c>
      <c r="O4974" s="103"/>
      <c r="P4974" s="103"/>
      <c r="Q4974" s="103"/>
      <c r="R4974" s="103"/>
      <c r="S4974" s="103" t="s">
        <v>1768</v>
      </c>
    </row>
    <row r="4975" spans="1:19" ht="14.5" customHeight="1">
      <c r="A4975" s="103" t="str">
        <f t="shared" si="77"/>
        <v>E0139</v>
      </c>
      <c r="B4975" s="414" t="s">
        <v>8576</v>
      </c>
      <c r="C4975" s="414" t="s">
        <v>8580</v>
      </c>
      <c r="D4975" s="414" t="s">
        <v>5116</v>
      </c>
      <c r="E4975" s="414"/>
      <c r="F4975" s="414"/>
      <c r="G4975" s="418">
        <v>42614</v>
      </c>
      <c r="H4975" s="414" t="s">
        <v>606</v>
      </c>
      <c r="I4975" s="419">
        <v>0</v>
      </c>
      <c r="J4975" s="419">
        <v>47</v>
      </c>
      <c r="K4975" s="419">
        <v>14</v>
      </c>
      <c r="L4975" s="419">
        <v>85</v>
      </c>
      <c r="M4975" s="414" t="s">
        <v>115</v>
      </c>
      <c r="N4975" s="414">
        <v>7</v>
      </c>
      <c r="O4975" s="103"/>
      <c r="P4975" s="103"/>
      <c r="Q4975" s="103"/>
      <c r="R4975" s="103"/>
      <c r="S4975" s="103" t="s">
        <v>1768</v>
      </c>
    </row>
    <row r="4976" spans="1:19" ht="14.5" customHeight="1">
      <c r="A4976" s="82" t="str">
        <f t="shared" si="77"/>
        <v>E0140</v>
      </c>
      <c r="B4976" s="410" t="s">
        <v>8581</v>
      </c>
      <c r="C4976" s="410" t="s">
        <v>8582</v>
      </c>
      <c r="D4976" s="410" t="s">
        <v>3164</v>
      </c>
      <c r="E4976" s="410" t="s">
        <v>8583</v>
      </c>
      <c r="F4976" s="410" t="s">
        <v>8584</v>
      </c>
      <c r="G4976" s="416">
        <v>54789</v>
      </c>
      <c r="H4976" s="410" t="s">
        <v>606</v>
      </c>
      <c r="I4976" s="417">
        <v>13</v>
      </c>
      <c r="J4976" s="417">
        <v>9.25</v>
      </c>
      <c r="K4976" s="417">
        <v>4</v>
      </c>
      <c r="L4976" s="417">
        <v>5</v>
      </c>
      <c r="M4976" s="410"/>
      <c r="N4976" s="410" t="s">
        <v>116</v>
      </c>
      <c r="O4976" s="85" t="s">
        <v>1882</v>
      </c>
      <c r="P4976" s="85"/>
      <c r="Q4976" s="85" t="s">
        <v>1882</v>
      </c>
      <c r="R4976" s="85" t="s">
        <v>1883</v>
      </c>
      <c r="S4976" s="85" t="s">
        <v>1768</v>
      </c>
    </row>
    <row r="4977" spans="1:19" ht="14.5" customHeight="1">
      <c r="A4977" s="103" t="str">
        <f t="shared" si="77"/>
        <v>E0140</v>
      </c>
      <c r="B4977" s="414" t="s">
        <v>8581</v>
      </c>
      <c r="C4977" s="414" t="s">
        <v>8582</v>
      </c>
      <c r="D4977" s="414" t="s">
        <v>3164</v>
      </c>
      <c r="E4977" s="414" t="s">
        <v>8583</v>
      </c>
      <c r="F4977" s="414" t="s">
        <v>8584</v>
      </c>
      <c r="G4977" s="418">
        <v>54789</v>
      </c>
      <c r="H4977" s="414" t="s">
        <v>606</v>
      </c>
      <c r="I4977" s="419">
        <v>4</v>
      </c>
      <c r="J4977" s="419">
        <v>13</v>
      </c>
      <c r="K4977" s="419">
        <v>9.25</v>
      </c>
      <c r="L4977" s="419">
        <v>5</v>
      </c>
      <c r="M4977" s="414"/>
      <c r="N4977" s="414" t="s">
        <v>116</v>
      </c>
      <c r="O4977" s="103" t="s">
        <v>1882</v>
      </c>
      <c r="P4977" s="103"/>
      <c r="Q4977" s="103" t="s">
        <v>1882</v>
      </c>
      <c r="R4977" s="103" t="s">
        <v>1883</v>
      </c>
      <c r="S4977" s="103" t="s">
        <v>1768</v>
      </c>
    </row>
    <row r="4978" spans="1:19" ht="14.5" customHeight="1">
      <c r="A4978" s="82" t="str">
        <f t="shared" si="77"/>
        <v>E0142</v>
      </c>
      <c r="B4978" s="410" t="s">
        <v>8585</v>
      </c>
      <c r="C4978" s="410" t="s">
        <v>8586</v>
      </c>
      <c r="D4978" s="410" t="s">
        <v>8269</v>
      </c>
      <c r="E4978" s="410" t="s">
        <v>8587</v>
      </c>
      <c r="F4978" s="410" t="s">
        <v>8588</v>
      </c>
      <c r="G4978" s="416">
        <v>49553</v>
      </c>
      <c r="H4978" s="410" t="s">
        <v>606</v>
      </c>
      <c r="I4978" s="417">
        <v>20</v>
      </c>
      <c r="J4978" s="417">
        <v>12</v>
      </c>
      <c r="K4978" s="417">
        <v>6</v>
      </c>
      <c r="L4978" s="417">
        <v>20</v>
      </c>
      <c r="M4978" s="410"/>
      <c r="N4978" s="410">
        <v>7</v>
      </c>
      <c r="O4978" s="85" t="s">
        <v>1882</v>
      </c>
      <c r="P4978" s="85"/>
      <c r="Q4978" s="85" t="s">
        <v>1882</v>
      </c>
      <c r="R4978" s="85" t="s">
        <v>1883</v>
      </c>
      <c r="S4978" s="85" t="s">
        <v>1768</v>
      </c>
    </row>
    <row r="4979" spans="1:19" ht="14.5" customHeight="1">
      <c r="A4979" s="103" t="str">
        <f t="shared" si="77"/>
        <v>E0142</v>
      </c>
      <c r="B4979" s="414" t="s">
        <v>8585</v>
      </c>
      <c r="C4979" s="414" t="s">
        <v>8586</v>
      </c>
      <c r="D4979" s="414" t="s">
        <v>8269</v>
      </c>
      <c r="E4979" s="414" t="s">
        <v>8587</v>
      </c>
      <c r="F4979" s="414" t="s">
        <v>8588</v>
      </c>
      <c r="G4979" s="418">
        <v>49553</v>
      </c>
      <c r="H4979" s="414" t="s">
        <v>606</v>
      </c>
      <c r="I4979" s="419">
        <v>6</v>
      </c>
      <c r="J4979" s="419">
        <v>20</v>
      </c>
      <c r="K4979" s="419">
        <v>12</v>
      </c>
      <c r="L4979" s="419">
        <v>20</v>
      </c>
      <c r="M4979" s="414"/>
      <c r="N4979" s="414">
        <v>7</v>
      </c>
      <c r="O4979" s="103" t="s">
        <v>1882</v>
      </c>
      <c r="P4979" s="103"/>
      <c r="Q4979" s="103" t="s">
        <v>1882</v>
      </c>
      <c r="R4979" s="103" t="s">
        <v>1883</v>
      </c>
      <c r="S4979" s="103" t="s">
        <v>1768</v>
      </c>
    </row>
    <row r="4980" spans="1:19" ht="14.5" customHeight="1">
      <c r="A4980" s="82" t="str">
        <f t="shared" si="77"/>
        <v>E0143</v>
      </c>
      <c r="B4980" s="410" t="s">
        <v>8589</v>
      </c>
      <c r="C4980" s="410" t="s">
        <v>8590</v>
      </c>
      <c r="D4980" s="410" t="s">
        <v>8418</v>
      </c>
      <c r="E4980" s="410" t="s">
        <v>8591</v>
      </c>
      <c r="F4980" s="410" t="s">
        <v>8592</v>
      </c>
      <c r="G4980" s="416">
        <v>41852</v>
      </c>
      <c r="H4980" s="410" t="s">
        <v>1777</v>
      </c>
      <c r="I4980" s="417">
        <v>0</v>
      </c>
      <c r="J4980" s="417">
        <v>0</v>
      </c>
      <c r="K4980" s="417">
        <v>0</v>
      </c>
      <c r="L4980" s="417">
        <v>13</v>
      </c>
      <c r="M4980" s="410"/>
      <c r="N4980" s="410" t="s">
        <v>116</v>
      </c>
      <c r="O4980" s="85" t="s">
        <v>1882</v>
      </c>
      <c r="P4980" s="85" t="s">
        <v>115</v>
      </c>
      <c r="Q4980" s="85" t="s">
        <v>1882</v>
      </c>
      <c r="R4980" s="85" t="s">
        <v>1883</v>
      </c>
      <c r="S4980" s="85" t="s">
        <v>1768</v>
      </c>
    </row>
    <row r="4981" spans="1:19" ht="14.5" customHeight="1">
      <c r="A4981" s="82" t="str">
        <f t="shared" si="77"/>
        <v>E0143</v>
      </c>
      <c r="B4981" s="410" t="s">
        <v>8589</v>
      </c>
      <c r="C4981" s="410" t="s">
        <v>8590</v>
      </c>
      <c r="D4981" s="410" t="s">
        <v>8418</v>
      </c>
      <c r="E4981" s="410" t="s">
        <v>8593</v>
      </c>
      <c r="F4981" s="410" t="s">
        <v>8594</v>
      </c>
      <c r="G4981" s="416">
        <v>49310</v>
      </c>
      <c r="H4981" s="410" t="s">
        <v>606</v>
      </c>
      <c r="I4981" s="417">
        <v>0</v>
      </c>
      <c r="J4981" s="417">
        <v>0</v>
      </c>
      <c r="K4981" s="417">
        <v>0</v>
      </c>
      <c r="L4981" s="417">
        <v>13</v>
      </c>
      <c r="M4981" s="410"/>
      <c r="N4981" s="410" t="s">
        <v>116</v>
      </c>
      <c r="O4981" s="85" t="s">
        <v>1882</v>
      </c>
      <c r="P4981" s="85"/>
      <c r="Q4981" s="85" t="s">
        <v>1882</v>
      </c>
      <c r="R4981" s="85" t="s">
        <v>1883</v>
      </c>
      <c r="S4981" s="85" t="s">
        <v>1768</v>
      </c>
    </row>
    <row r="4982" spans="1:19" ht="14.5" customHeight="1">
      <c r="A4982" s="103" t="str">
        <f t="shared" si="77"/>
        <v>E0143</v>
      </c>
      <c r="B4982" s="414" t="s">
        <v>8589</v>
      </c>
      <c r="C4982" s="414" t="s">
        <v>8590</v>
      </c>
      <c r="D4982" s="414" t="s">
        <v>8418</v>
      </c>
      <c r="E4982" s="414" t="s">
        <v>8591</v>
      </c>
      <c r="F4982" s="414" t="s">
        <v>8592</v>
      </c>
      <c r="G4982" s="418">
        <v>41852</v>
      </c>
      <c r="H4982" s="414" t="s">
        <v>1777</v>
      </c>
      <c r="I4982" s="419">
        <v>0</v>
      </c>
      <c r="J4982" s="419">
        <v>0</v>
      </c>
      <c r="K4982" s="419">
        <v>0</v>
      </c>
      <c r="L4982" s="419">
        <v>13</v>
      </c>
      <c r="M4982" s="414"/>
      <c r="N4982" s="414" t="s">
        <v>116</v>
      </c>
      <c r="O4982" s="103" t="s">
        <v>1882</v>
      </c>
      <c r="P4982" s="103" t="s">
        <v>115</v>
      </c>
      <c r="Q4982" s="103" t="s">
        <v>1882</v>
      </c>
      <c r="R4982" s="103" t="s">
        <v>1883</v>
      </c>
      <c r="S4982" s="103" t="s">
        <v>1768</v>
      </c>
    </row>
    <row r="4983" spans="1:19" ht="14.5" customHeight="1">
      <c r="A4983" s="103" t="str">
        <f t="shared" si="77"/>
        <v>E0143</v>
      </c>
      <c r="B4983" s="414" t="s">
        <v>8589</v>
      </c>
      <c r="C4983" s="414" t="s">
        <v>8590</v>
      </c>
      <c r="D4983" s="414" t="s">
        <v>8418</v>
      </c>
      <c r="E4983" s="414" t="s">
        <v>8593</v>
      </c>
      <c r="F4983" s="414" t="s">
        <v>8594</v>
      </c>
      <c r="G4983" s="418">
        <v>49310</v>
      </c>
      <c r="H4983" s="414" t="s">
        <v>606</v>
      </c>
      <c r="I4983" s="419">
        <v>0</v>
      </c>
      <c r="J4983" s="419">
        <v>0</v>
      </c>
      <c r="K4983" s="419">
        <v>0</v>
      </c>
      <c r="L4983" s="419">
        <v>13</v>
      </c>
      <c r="M4983" s="414"/>
      <c r="N4983" s="414" t="s">
        <v>116</v>
      </c>
      <c r="O4983" s="103" t="s">
        <v>1882</v>
      </c>
      <c r="P4983" s="103"/>
      <c r="Q4983" s="103" t="s">
        <v>1882</v>
      </c>
      <c r="R4983" s="103" t="s">
        <v>1883</v>
      </c>
      <c r="S4983" s="103" t="s">
        <v>1768</v>
      </c>
    </row>
    <row r="4984" spans="1:19" ht="14.5" customHeight="1">
      <c r="A4984" s="82" t="str">
        <f t="shared" si="77"/>
        <v>E0144</v>
      </c>
      <c r="B4984" s="410" t="s">
        <v>8595</v>
      </c>
      <c r="C4984" s="410" t="s">
        <v>8596</v>
      </c>
      <c r="D4984" s="410" t="s">
        <v>5116</v>
      </c>
      <c r="E4984" s="410" t="s">
        <v>8597</v>
      </c>
      <c r="F4984" s="410" t="s">
        <v>8598</v>
      </c>
      <c r="G4984" s="416">
        <v>45931</v>
      </c>
      <c r="H4984" s="410" t="s">
        <v>606</v>
      </c>
      <c r="I4984" s="417">
        <v>5</v>
      </c>
      <c r="J4984" s="417">
        <v>4</v>
      </c>
      <c r="K4984" s="417">
        <v>5</v>
      </c>
      <c r="L4984" s="417">
        <v>3</v>
      </c>
      <c r="M4984" s="410"/>
      <c r="N4984" s="410" t="s">
        <v>152</v>
      </c>
      <c r="O4984" s="85" t="s">
        <v>1882</v>
      </c>
      <c r="P4984" s="85"/>
      <c r="Q4984" s="85" t="s">
        <v>1882</v>
      </c>
      <c r="R4984" s="85" t="s">
        <v>1883</v>
      </c>
      <c r="S4984" s="85" t="s">
        <v>1800</v>
      </c>
    </row>
    <row r="4985" spans="1:19" ht="14.5" customHeight="1">
      <c r="A4985" s="103" t="str">
        <f t="shared" si="77"/>
        <v>E0144</v>
      </c>
      <c r="B4985" s="414" t="s">
        <v>8595</v>
      </c>
      <c r="C4985" s="414" t="s">
        <v>8596</v>
      </c>
      <c r="D4985" s="414" t="s">
        <v>5116</v>
      </c>
      <c r="E4985" s="414" t="s">
        <v>8597</v>
      </c>
      <c r="F4985" s="414" t="s">
        <v>8598</v>
      </c>
      <c r="G4985" s="418">
        <v>45931</v>
      </c>
      <c r="H4985" s="414" t="s">
        <v>606</v>
      </c>
      <c r="I4985" s="419">
        <v>5</v>
      </c>
      <c r="J4985" s="419">
        <v>5</v>
      </c>
      <c r="K4985" s="419">
        <v>4</v>
      </c>
      <c r="L4985" s="419">
        <v>3</v>
      </c>
      <c r="M4985" s="414"/>
      <c r="N4985" s="414" t="s">
        <v>152</v>
      </c>
      <c r="O4985" s="103" t="s">
        <v>1882</v>
      </c>
      <c r="P4985" s="103"/>
      <c r="Q4985" s="103" t="s">
        <v>1882</v>
      </c>
      <c r="R4985" s="103" t="s">
        <v>1883</v>
      </c>
      <c r="S4985" s="103" t="s">
        <v>1800</v>
      </c>
    </row>
    <row r="4986" spans="1:19" ht="14.5" customHeight="1">
      <c r="A4986" s="82" t="str">
        <f t="shared" si="77"/>
        <v>E0149</v>
      </c>
      <c r="B4986" s="410" t="s">
        <v>8599</v>
      </c>
      <c r="C4986" s="410" t="s">
        <v>8600</v>
      </c>
      <c r="D4986" s="410" t="s">
        <v>3164</v>
      </c>
      <c r="E4986" s="410" t="s">
        <v>8601</v>
      </c>
      <c r="F4986" s="410" t="s">
        <v>8602</v>
      </c>
      <c r="G4986" s="416">
        <v>45658</v>
      </c>
      <c r="H4986" s="410" t="s">
        <v>606</v>
      </c>
      <c r="I4986" s="417">
        <v>756</v>
      </c>
      <c r="J4986" s="417">
        <v>158</v>
      </c>
      <c r="K4986" s="417">
        <v>153</v>
      </c>
      <c r="L4986" s="417">
        <v>29300</v>
      </c>
      <c r="M4986" s="410" t="s">
        <v>115</v>
      </c>
      <c r="N4986" s="410" t="s">
        <v>1877</v>
      </c>
      <c r="O4986" s="85"/>
      <c r="P4986" s="85" t="s">
        <v>1882</v>
      </c>
      <c r="Q4986" s="85" t="s">
        <v>1882</v>
      </c>
      <c r="R4986" s="85" t="s">
        <v>1883</v>
      </c>
      <c r="S4986" s="85" t="s">
        <v>1768</v>
      </c>
    </row>
    <row r="4987" spans="1:19" ht="14.5" customHeight="1">
      <c r="A4987" s="82" t="str">
        <f t="shared" si="77"/>
        <v>E0149</v>
      </c>
      <c r="B4987" s="410" t="s">
        <v>8599</v>
      </c>
      <c r="C4987" s="410" t="s">
        <v>8600</v>
      </c>
      <c r="D4987" s="410" t="s">
        <v>3164</v>
      </c>
      <c r="E4987" s="410" t="s">
        <v>8603</v>
      </c>
      <c r="F4987" s="410" t="s">
        <v>8604</v>
      </c>
      <c r="G4987" s="416">
        <v>45658</v>
      </c>
      <c r="H4987" s="410" t="s">
        <v>606</v>
      </c>
      <c r="I4987" s="417">
        <v>399</v>
      </c>
      <c r="J4987" s="417">
        <v>158</v>
      </c>
      <c r="K4987" s="417">
        <v>73</v>
      </c>
      <c r="L4987" s="417">
        <v>29500</v>
      </c>
      <c r="M4987" s="410" t="s">
        <v>115</v>
      </c>
      <c r="N4987" s="410" t="s">
        <v>1877</v>
      </c>
      <c r="O4987" s="85" t="s">
        <v>1882</v>
      </c>
      <c r="P4987" s="85"/>
      <c r="Q4987" s="85" t="s">
        <v>1882</v>
      </c>
      <c r="R4987" s="85" t="s">
        <v>1883</v>
      </c>
      <c r="S4987" s="85" t="s">
        <v>1768</v>
      </c>
    </row>
    <row r="4988" spans="1:19" ht="14.5" customHeight="1">
      <c r="A4988" s="103" t="str">
        <f t="shared" si="77"/>
        <v>E0149</v>
      </c>
      <c r="B4988" s="414" t="s">
        <v>8599</v>
      </c>
      <c r="C4988" s="414" t="s">
        <v>8600</v>
      </c>
      <c r="D4988" s="414" t="s">
        <v>3164</v>
      </c>
      <c r="E4988" s="414" t="s">
        <v>8601</v>
      </c>
      <c r="F4988" s="414" t="s">
        <v>8602</v>
      </c>
      <c r="G4988" s="418">
        <v>45658</v>
      </c>
      <c r="H4988" s="414" t="s">
        <v>606</v>
      </c>
      <c r="I4988" s="419">
        <v>153</v>
      </c>
      <c r="J4988" s="419">
        <v>756</v>
      </c>
      <c r="K4988" s="419">
        <v>158</v>
      </c>
      <c r="L4988" s="419">
        <v>29300</v>
      </c>
      <c r="M4988" s="414" t="s">
        <v>115</v>
      </c>
      <c r="N4988" s="414" t="s">
        <v>1877</v>
      </c>
      <c r="O4988" s="103"/>
      <c r="P4988" s="103" t="s">
        <v>1882</v>
      </c>
      <c r="Q4988" s="103" t="s">
        <v>1882</v>
      </c>
      <c r="R4988" s="103" t="s">
        <v>1883</v>
      </c>
      <c r="S4988" s="103" t="s">
        <v>1768</v>
      </c>
    </row>
    <row r="4989" spans="1:19" ht="14.5" customHeight="1">
      <c r="A4989" s="103" t="str">
        <f t="shared" si="77"/>
        <v>E0149</v>
      </c>
      <c r="B4989" s="414" t="s">
        <v>8599</v>
      </c>
      <c r="C4989" s="414" t="s">
        <v>8600</v>
      </c>
      <c r="D4989" s="414" t="s">
        <v>3164</v>
      </c>
      <c r="E4989" s="414" t="s">
        <v>8603</v>
      </c>
      <c r="F4989" s="414" t="s">
        <v>8604</v>
      </c>
      <c r="G4989" s="418">
        <v>45658</v>
      </c>
      <c r="H4989" s="414" t="s">
        <v>606</v>
      </c>
      <c r="I4989" s="419">
        <v>73</v>
      </c>
      <c r="J4989" s="419">
        <v>399</v>
      </c>
      <c r="K4989" s="419">
        <v>158</v>
      </c>
      <c r="L4989" s="419">
        <v>29500</v>
      </c>
      <c r="M4989" s="414" t="s">
        <v>115</v>
      </c>
      <c r="N4989" s="414" t="s">
        <v>1877</v>
      </c>
      <c r="O4989" s="103" t="s">
        <v>1882</v>
      </c>
      <c r="P4989" s="103"/>
      <c r="Q4989" s="103" t="s">
        <v>1882</v>
      </c>
      <c r="R4989" s="103" t="s">
        <v>1883</v>
      </c>
      <c r="S4989" s="103" t="s">
        <v>1768</v>
      </c>
    </row>
    <row r="4990" spans="1:19" ht="14.5" customHeight="1">
      <c r="A4990" s="82" t="str">
        <f t="shared" si="77"/>
        <v>E0150</v>
      </c>
      <c r="B4990" s="410" t="s">
        <v>8605</v>
      </c>
      <c r="C4990" s="410" t="s">
        <v>8606</v>
      </c>
      <c r="D4990" s="410" t="s">
        <v>3164</v>
      </c>
      <c r="E4990" s="410" t="s">
        <v>8607</v>
      </c>
      <c r="F4990" s="410" t="s">
        <v>8608</v>
      </c>
      <c r="G4990" s="416">
        <v>45658</v>
      </c>
      <c r="H4990" s="410" t="s">
        <v>606</v>
      </c>
      <c r="I4990" s="417">
        <v>468</v>
      </c>
      <c r="J4990" s="417">
        <v>144</v>
      </c>
      <c r="K4990" s="417">
        <v>95</v>
      </c>
      <c r="L4990" s="417">
        <v>98000</v>
      </c>
      <c r="M4990" s="410" t="s">
        <v>115</v>
      </c>
      <c r="N4990" s="410">
        <v>7</v>
      </c>
      <c r="O4990" s="85"/>
      <c r="P4990" s="85" t="s">
        <v>1882</v>
      </c>
      <c r="Q4990" s="85" t="s">
        <v>1882</v>
      </c>
      <c r="R4990" s="85" t="s">
        <v>1883</v>
      </c>
      <c r="S4990" s="85" t="s">
        <v>1768</v>
      </c>
    </row>
    <row r="4991" spans="1:19" ht="14.5" customHeight="1">
      <c r="A4991" s="103" t="str">
        <f t="shared" si="77"/>
        <v>E0150</v>
      </c>
      <c r="B4991" s="414" t="s">
        <v>8605</v>
      </c>
      <c r="C4991" s="414" t="s">
        <v>8606</v>
      </c>
      <c r="D4991" s="414" t="s">
        <v>3164</v>
      </c>
      <c r="E4991" s="414" t="s">
        <v>8607</v>
      </c>
      <c r="F4991" s="414" t="s">
        <v>8608</v>
      </c>
      <c r="G4991" s="418">
        <v>45658</v>
      </c>
      <c r="H4991" s="414" t="s">
        <v>606</v>
      </c>
      <c r="I4991" s="419">
        <v>95</v>
      </c>
      <c r="J4991" s="419">
        <v>468</v>
      </c>
      <c r="K4991" s="419">
        <v>144</v>
      </c>
      <c r="L4991" s="419">
        <v>98000</v>
      </c>
      <c r="M4991" s="414" t="s">
        <v>115</v>
      </c>
      <c r="N4991" s="414">
        <v>7</v>
      </c>
      <c r="O4991" s="103"/>
      <c r="P4991" s="103" t="s">
        <v>1882</v>
      </c>
      <c r="Q4991" s="103" t="s">
        <v>1882</v>
      </c>
      <c r="R4991" s="103" t="s">
        <v>1883</v>
      </c>
      <c r="S4991" s="103" t="s">
        <v>1768</v>
      </c>
    </row>
    <row r="4992" spans="1:19" ht="14.5" customHeight="1">
      <c r="A4992" s="82" t="str">
        <f t="shared" si="77"/>
        <v>E0153</v>
      </c>
      <c r="B4992" s="410" t="s">
        <v>8609</v>
      </c>
      <c r="C4992" s="410" t="s">
        <v>8610</v>
      </c>
      <c r="D4992" s="410" t="s">
        <v>2018</v>
      </c>
      <c r="E4992" s="410" t="s">
        <v>8611</v>
      </c>
      <c r="F4992" s="410" t="s">
        <v>8612</v>
      </c>
      <c r="G4992" s="416">
        <v>45689</v>
      </c>
      <c r="H4992" s="410" t="s">
        <v>606</v>
      </c>
      <c r="I4992" s="417">
        <v>24</v>
      </c>
      <c r="J4992" s="417">
        <v>20</v>
      </c>
      <c r="K4992" s="417">
        <v>12</v>
      </c>
      <c r="L4992" s="417">
        <v>70</v>
      </c>
      <c r="M4992" s="410" t="s">
        <v>115</v>
      </c>
      <c r="N4992" s="410" t="s">
        <v>1778</v>
      </c>
      <c r="O4992" s="85"/>
      <c r="P4992" s="85"/>
      <c r="Q4992" s="85"/>
      <c r="R4992" s="85"/>
      <c r="S4992" s="85" t="s">
        <v>1768</v>
      </c>
    </row>
    <row r="4993" spans="1:19" ht="14.5" customHeight="1">
      <c r="A4993" s="103" t="str">
        <f t="shared" si="77"/>
        <v>E0153</v>
      </c>
      <c r="B4993" s="414" t="s">
        <v>8609</v>
      </c>
      <c r="C4993" s="414" t="s">
        <v>8610</v>
      </c>
      <c r="D4993" s="414" t="s">
        <v>2018</v>
      </c>
      <c r="E4993" s="414" t="s">
        <v>8611</v>
      </c>
      <c r="F4993" s="414" t="s">
        <v>8612</v>
      </c>
      <c r="G4993" s="418">
        <v>45689</v>
      </c>
      <c r="H4993" s="414" t="s">
        <v>606</v>
      </c>
      <c r="I4993" s="419">
        <v>12</v>
      </c>
      <c r="J4993" s="419">
        <v>24</v>
      </c>
      <c r="K4993" s="419">
        <v>20</v>
      </c>
      <c r="L4993" s="419">
        <v>70</v>
      </c>
      <c r="M4993" s="414" t="s">
        <v>115</v>
      </c>
      <c r="N4993" s="414" t="s">
        <v>1778</v>
      </c>
      <c r="O4993" s="103"/>
      <c r="P4993" s="103"/>
      <c r="Q4993" s="103"/>
      <c r="R4993" s="103"/>
      <c r="S4993" s="103" t="s">
        <v>1768</v>
      </c>
    </row>
    <row r="4994" spans="1:19" ht="14.5" customHeight="1">
      <c r="A4994" s="82" t="str">
        <f t="shared" ref="A4994:A5057" si="78">LEFT(B4994,5)</f>
        <v>E0154</v>
      </c>
      <c r="B4994" s="410" t="s">
        <v>8613</v>
      </c>
      <c r="C4994" s="410" t="s">
        <v>8614</v>
      </c>
      <c r="D4994" s="410" t="s">
        <v>4862</v>
      </c>
      <c r="E4994" s="410" t="s">
        <v>8615</v>
      </c>
      <c r="F4994" s="410" t="s">
        <v>8616</v>
      </c>
      <c r="G4994" s="416">
        <v>44621</v>
      </c>
      <c r="H4994" s="410" t="s">
        <v>606</v>
      </c>
      <c r="I4994" s="417">
        <v>9</v>
      </c>
      <c r="J4994" s="417">
        <v>4</v>
      </c>
      <c r="K4994" s="417">
        <v>6</v>
      </c>
      <c r="L4994" s="417">
        <v>3</v>
      </c>
      <c r="M4994" s="410"/>
      <c r="N4994" s="410">
        <v>7</v>
      </c>
      <c r="O4994" s="85"/>
      <c r="P4994" s="85"/>
      <c r="Q4994" s="85"/>
      <c r="R4994" s="85"/>
      <c r="S4994" s="85" t="s">
        <v>1768</v>
      </c>
    </row>
    <row r="4995" spans="1:19" ht="14.5" customHeight="1">
      <c r="A4995" s="103" t="str">
        <f t="shared" si="78"/>
        <v>E0154</v>
      </c>
      <c r="B4995" s="414" t="s">
        <v>8613</v>
      </c>
      <c r="C4995" s="414" t="s">
        <v>8614</v>
      </c>
      <c r="D4995" s="414" t="s">
        <v>4862</v>
      </c>
      <c r="E4995" s="414" t="s">
        <v>8615</v>
      </c>
      <c r="F4995" s="414" t="s">
        <v>8616</v>
      </c>
      <c r="G4995" s="418">
        <v>44621</v>
      </c>
      <c r="H4995" s="414" t="s">
        <v>606</v>
      </c>
      <c r="I4995" s="419">
        <v>6</v>
      </c>
      <c r="J4995" s="419">
        <v>9</v>
      </c>
      <c r="K4995" s="419">
        <v>4</v>
      </c>
      <c r="L4995" s="419">
        <v>3</v>
      </c>
      <c r="M4995" s="414"/>
      <c r="N4995" s="414">
        <v>7</v>
      </c>
      <c r="O4995" s="103"/>
      <c r="P4995" s="103"/>
      <c r="Q4995" s="103"/>
      <c r="R4995" s="103"/>
      <c r="S4995" s="103" t="s">
        <v>1768</v>
      </c>
    </row>
    <row r="4996" spans="1:19" ht="14.5" customHeight="1">
      <c r="A4996" s="82" t="str">
        <f t="shared" si="78"/>
        <v>E0155</v>
      </c>
      <c r="B4996" s="410" t="s">
        <v>8617</v>
      </c>
      <c r="C4996" s="410" t="s">
        <v>8618</v>
      </c>
      <c r="D4996" s="410" t="s">
        <v>5116</v>
      </c>
      <c r="E4996" s="410" t="s">
        <v>8619</v>
      </c>
      <c r="F4996" s="410" t="s">
        <v>8620</v>
      </c>
      <c r="G4996" s="416">
        <v>45901</v>
      </c>
      <c r="H4996" s="410" t="s">
        <v>606</v>
      </c>
      <c r="I4996" s="411"/>
      <c r="J4996" s="411"/>
      <c r="K4996" s="411"/>
      <c r="L4996" s="411"/>
      <c r="M4996" s="410"/>
      <c r="N4996" s="410" t="s">
        <v>116</v>
      </c>
      <c r="O4996" s="85"/>
      <c r="P4996" s="85"/>
      <c r="Q4996" s="85"/>
      <c r="R4996" s="85"/>
      <c r="S4996" s="85" t="s">
        <v>1768</v>
      </c>
    </row>
    <row r="4997" spans="1:19" ht="14.5" customHeight="1">
      <c r="A4997" s="103" t="str">
        <f t="shared" si="78"/>
        <v>E0155</v>
      </c>
      <c r="B4997" s="414" t="s">
        <v>8617</v>
      </c>
      <c r="C4997" s="414" t="s">
        <v>8618</v>
      </c>
      <c r="D4997" s="414" t="s">
        <v>5116</v>
      </c>
      <c r="E4997" s="414" t="s">
        <v>8619</v>
      </c>
      <c r="F4997" s="414" t="s">
        <v>8620</v>
      </c>
      <c r="G4997" s="418">
        <v>45901</v>
      </c>
      <c r="H4997" s="414" t="s">
        <v>606</v>
      </c>
      <c r="I4997" s="415"/>
      <c r="J4997" s="415"/>
      <c r="K4997" s="415"/>
      <c r="L4997" s="415"/>
      <c r="M4997" s="414"/>
      <c r="N4997" s="414" t="s">
        <v>116</v>
      </c>
      <c r="O4997" s="103"/>
      <c r="P4997" s="103"/>
      <c r="Q4997" s="103"/>
      <c r="R4997" s="103"/>
      <c r="S4997" s="103" t="s">
        <v>1768</v>
      </c>
    </row>
    <row r="4998" spans="1:19" ht="14.5" customHeight="1">
      <c r="A4998" s="82" t="str">
        <f t="shared" si="78"/>
        <v>E0156</v>
      </c>
      <c r="B4998" s="410" t="s">
        <v>8621</v>
      </c>
      <c r="C4998" s="410" t="s">
        <v>8622</v>
      </c>
      <c r="D4998" s="410" t="s">
        <v>4862</v>
      </c>
      <c r="E4998" s="410" t="s">
        <v>8623</v>
      </c>
      <c r="F4998" s="410" t="s">
        <v>8624</v>
      </c>
      <c r="G4998" s="416">
        <v>44927</v>
      </c>
      <c r="H4998" s="410" t="s">
        <v>606</v>
      </c>
      <c r="I4998" s="417">
        <v>14</v>
      </c>
      <c r="J4998" s="417">
        <v>12</v>
      </c>
      <c r="K4998" s="417">
        <v>7</v>
      </c>
      <c r="L4998" s="417">
        <v>4</v>
      </c>
      <c r="M4998" s="410" t="s">
        <v>108</v>
      </c>
      <c r="N4998" s="410">
        <v>4</v>
      </c>
      <c r="O4998" s="85"/>
      <c r="P4998" s="85"/>
      <c r="Q4998" s="85"/>
      <c r="R4998" s="85"/>
      <c r="S4998" s="85" t="s">
        <v>1800</v>
      </c>
    </row>
    <row r="4999" spans="1:19" ht="14.5" customHeight="1">
      <c r="A4999" s="103" t="str">
        <f t="shared" si="78"/>
        <v>E0156</v>
      </c>
      <c r="B4999" s="414" t="s">
        <v>8621</v>
      </c>
      <c r="C4999" s="414" t="s">
        <v>8622</v>
      </c>
      <c r="D4999" s="414" t="s">
        <v>4862</v>
      </c>
      <c r="E4999" s="414" t="s">
        <v>8623</v>
      </c>
      <c r="F4999" s="414" t="s">
        <v>8624</v>
      </c>
      <c r="G4999" s="418">
        <v>44927</v>
      </c>
      <c r="H4999" s="414" t="s">
        <v>606</v>
      </c>
      <c r="I4999" s="419">
        <v>7</v>
      </c>
      <c r="J4999" s="419">
        <v>14</v>
      </c>
      <c r="K4999" s="419">
        <v>12</v>
      </c>
      <c r="L4999" s="419">
        <v>4</v>
      </c>
      <c r="M4999" s="414" t="s">
        <v>108</v>
      </c>
      <c r="N4999" s="414">
        <v>4</v>
      </c>
      <c r="O4999" s="103"/>
      <c r="P4999" s="103"/>
      <c r="Q4999" s="103"/>
      <c r="R4999" s="103"/>
      <c r="S4999" s="103" t="s">
        <v>1800</v>
      </c>
    </row>
    <row r="5000" spans="1:19" ht="14.5" customHeight="1">
      <c r="A5000" s="82" t="str">
        <f t="shared" si="78"/>
        <v>E0157</v>
      </c>
      <c r="B5000" s="410" t="s">
        <v>8625</v>
      </c>
      <c r="C5000" s="410" t="s">
        <v>8626</v>
      </c>
      <c r="D5000" s="410" t="s">
        <v>8269</v>
      </c>
      <c r="E5000" s="410"/>
      <c r="F5000" s="410"/>
      <c r="G5000" s="416">
        <v>41548</v>
      </c>
      <c r="H5000" s="410" t="s">
        <v>627</v>
      </c>
      <c r="I5000" s="411"/>
      <c r="J5000" s="411"/>
      <c r="K5000" s="411"/>
      <c r="L5000" s="411"/>
      <c r="M5000" s="410" t="s">
        <v>115</v>
      </c>
      <c r="N5000" s="410"/>
      <c r="O5000" s="85"/>
      <c r="P5000" s="85"/>
      <c r="Q5000" s="85"/>
      <c r="R5000" s="85"/>
      <c r="S5000" s="85"/>
    </row>
    <row r="5001" spans="1:19" ht="14.5" customHeight="1">
      <c r="A5001" s="103" t="str">
        <f t="shared" si="78"/>
        <v>E0157</v>
      </c>
      <c r="B5001" s="414" t="s">
        <v>8625</v>
      </c>
      <c r="C5001" s="414" t="s">
        <v>8626</v>
      </c>
      <c r="D5001" s="414" t="s">
        <v>8269</v>
      </c>
      <c r="E5001" s="414"/>
      <c r="F5001" s="414"/>
      <c r="G5001" s="418">
        <v>41548</v>
      </c>
      <c r="H5001" s="414" t="s">
        <v>627</v>
      </c>
      <c r="I5001" s="415"/>
      <c r="J5001" s="415"/>
      <c r="K5001" s="415"/>
      <c r="L5001" s="415"/>
      <c r="M5001" s="414" t="s">
        <v>115</v>
      </c>
      <c r="N5001" s="414"/>
      <c r="O5001" s="103"/>
      <c r="P5001" s="103"/>
      <c r="Q5001" s="103"/>
      <c r="R5001" s="103"/>
      <c r="S5001" s="103"/>
    </row>
    <row r="5002" spans="1:19" ht="14.5" customHeight="1">
      <c r="A5002" s="82" t="str">
        <f t="shared" si="78"/>
        <v>E0158</v>
      </c>
      <c r="B5002" s="410" t="s">
        <v>8627</v>
      </c>
      <c r="C5002" s="410" t="s">
        <v>8628</v>
      </c>
      <c r="D5002" s="410" t="s">
        <v>2018</v>
      </c>
      <c r="E5002" s="410" t="s">
        <v>8629</v>
      </c>
      <c r="F5002" s="410" t="s">
        <v>8630</v>
      </c>
      <c r="G5002" s="416">
        <v>45992</v>
      </c>
      <c r="H5002" s="410" t="s">
        <v>606</v>
      </c>
      <c r="I5002" s="417">
        <v>21</v>
      </c>
      <c r="J5002" s="417">
        <v>20</v>
      </c>
      <c r="K5002" s="417">
        <v>10</v>
      </c>
      <c r="L5002" s="417">
        <v>30.8</v>
      </c>
      <c r="M5002" s="410" t="s">
        <v>115</v>
      </c>
      <c r="N5002" s="410" t="s">
        <v>116</v>
      </c>
      <c r="O5002" s="85"/>
      <c r="P5002" s="85"/>
      <c r="Q5002" s="85"/>
      <c r="R5002" s="85"/>
      <c r="S5002" s="85" t="s">
        <v>1768</v>
      </c>
    </row>
    <row r="5003" spans="1:19" ht="14.5" customHeight="1">
      <c r="A5003" s="103" t="str">
        <f t="shared" si="78"/>
        <v>E0158</v>
      </c>
      <c r="B5003" s="414" t="s">
        <v>8627</v>
      </c>
      <c r="C5003" s="414" t="s">
        <v>8628</v>
      </c>
      <c r="D5003" s="414" t="s">
        <v>2018</v>
      </c>
      <c r="E5003" s="414" t="s">
        <v>8629</v>
      </c>
      <c r="F5003" s="414" t="s">
        <v>8630</v>
      </c>
      <c r="G5003" s="418">
        <v>45992</v>
      </c>
      <c r="H5003" s="414" t="s">
        <v>606</v>
      </c>
      <c r="I5003" s="419">
        <v>10</v>
      </c>
      <c r="J5003" s="419">
        <v>21</v>
      </c>
      <c r="K5003" s="419">
        <v>20</v>
      </c>
      <c r="L5003" s="419">
        <v>30.8</v>
      </c>
      <c r="M5003" s="414" t="s">
        <v>115</v>
      </c>
      <c r="N5003" s="414" t="s">
        <v>116</v>
      </c>
      <c r="O5003" s="103"/>
      <c r="P5003" s="103"/>
      <c r="Q5003" s="103"/>
      <c r="R5003" s="103"/>
      <c r="S5003" s="103" t="s">
        <v>1768</v>
      </c>
    </row>
    <row r="5004" spans="1:19" ht="14.5" customHeight="1">
      <c r="A5004" s="82" t="str">
        <f t="shared" si="78"/>
        <v>E0159</v>
      </c>
      <c r="B5004" s="410" t="s">
        <v>8631</v>
      </c>
      <c r="C5004" s="410" t="s">
        <v>8632</v>
      </c>
      <c r="D5004" s="410" t="s">
        <v>2018</v>
      </c>
      <c r="E5004" s="410" t="s">
        <v>8633</v>
      </c>
      <c r="F5004" s="410" t="s">
        <v>8634</v>
      </c>
      <c r="G5004" s="416">
        <v>45261</v>
      </c>
      <c r="H5004" s="410" t="s">
        <v>627</v>
      </c>
      <c r="I5004" s="417">
        <v>33.299999999999997</v>
      </c>
      <c r="J5004" s="417">
        <v>24.4</v>
      </c>
      <c r="K5004" s="417">
        <v>19.3</v>
      </c>
      <c r="L5004" s="417">
        <v>66</v>
      </c>
      <c r="M5004" s="410" t="s">
        <v>115</v>
      </c>
      <c r="N5004" s="410" t="s">
        <v>1838</v>
      </c>
      <c r="O5004" s="85"/>
      <c r="P5004" s="85" t="s">
        <v>1882</v>
      </c>
      <c r="Q5004" s="85" t="s">
        <v>1882</v>
      </c>
      <c r="R5004" s="85" t="s">
        <v>1883</v>
      </c>
      <c r="S5004" s="85" t="s">
        <v>1768</v>
      </c>
    </row>
    <row r="5005" spans="1:19" ht="14.5" customHeight="1">
      <c r="A5005" s="103" t="str">
        <f t="shared" si="78"/>
        <v>E0159</v>
      </c>
      <c r="B5005" s="414" t="s">
        <v>8631</v>
      </c>
      <c r="C5005" s="414" t="s">
        <v>8632</v>
      </c>
      <c r="D5005" s="414" t="s">
        <v>2018</v>
      </c>
      <c r="E5005" s="414" t="s">
        <v>8633</v>
      </c>
      <c r="F5005" s="414" t="s">
        <v>8634</v>
      </c>
      <c r="G5005" s="418">
        <v>45261</v>
      </c>
      <c r="H5005" s="414" t="s">
        <v>627</v>
      </c>
      <c r="I5005" s="419">
        <v>19.3</v>
      </c>
      <c r="J5005" s="419">
        <v>33.299999999999997</v>
      </c>
      <c r="K5005" s="419">
        <v>24.4</v>
      </c>
      <c r="L5005" s="419">
        <v>66</v>
      </c>
      <c r="M5005" s="414" t="s">
        <v>115</v>
      </c>
      <c r="N5005" s="414" t="s">
        <v>1838</v>
      </c>
      <c r="O5005" s="103"/>
      <c r="P5005" s="103" t="s">
        <v>1882</v>
      </c>
      <c r="Q5005" s="103" t="s">
        <v>1882</v>
      </c>
      <c r="R5005" s="103" t="s">
        <v>1883</v>
      </c>
      <c r="S5005" s="103" t="s">
        <v>1768</v>
      </c>
    </row>
    <row r="5006" spans="1:19" ht="14.5" customHeight="1">
      <c r="A5006" s="82" t="str">
        <f t="shared" si="78"/>
        <v>E0160</v>
      </c>
      <c r="B5006" s="410" t="s">
        <v>8635</v>
      </c>
      <c r="C5006" s="410" t="s">
        <v>8636</v>
      </c>
      <c r="D5006" s="410" t="s">
        <v>2018</v>
      </c>
      <c r="E5006" s="410" t="s">
        <v>8637</v>
      </c>
      <c r="F5006" s="410" t="s">
        <v>8638</v>
      </c>
      <c r="G5006" s="416">
        <v>45261</v>
      </c>
      <c r="H5006" s="410" t="s">
        <v>627</v>
      </c>
      <c r="I5006" s="417">
        <v>24</v>
      </c>
      <c r="J5006" s="417">
        <v>20</v>
      </c>
      <c r="K5006" s="417">
        <v>9</v>
      </c>
      <c r="L5006" s="417">
        <v>44</v>
      </c>
      <c r="M5006" s="410"/>
      <c r="N5006" s="410">
        <v>7</v>
      </c>
      <c r="O5006" s="85"/>
      <c r="P5006" s="85"/>
      <c r="Q5006" s="85"/>
      <c r="R5006" s="85"/>
      <c r="S5006" s="85" t="s">
        <v>1768</v>
      </c>
    </row>
    <row r="5007" spans="1:19" ht="14.5" customHeight="1">
      <c r="A5007" s="103" t="str">
        <f t="shared" si="78"/>
        <v>E0160</v>
      </c>
      <c r="B5007" s="414" t="s">
        <v>8635</v>
      </c>
      <c r="C5007" s="414" t="s">
        <v>8636</v>
      </c>
      <c r="D5007" s="414" t="s">
        <v>2018</v>
      </c>
      <c r="E5007" s="414" t="s">
        <v>8637</v>
      </c>
      <c r="F5007" s="414" t="s">
        <v>8638</v>
      </c>
      <c r="G5007" s="418">
        <v>45261</v>
      </c>
      <c r="H5007" s="414" t="s">
        <v>627</v>
      </c>
      <c r="I5007" s="419">
        <v>9</v>
      </c>
      <c r="J5007" s="419">
        <v>24</v>
      </c>
      <c r="K5007" s="419">
        <v>20</v>
      </c>
      <c r="L5007" s="419">
        <v>44</v>
      </c>
      <c r="M5007" s="414"/>
      <c r="N5007" s="414">
        <v>7</v>
      </c>
      <c r="O5007" s="103"/>
      <c r="P5007" s="103"/>
      <c r="Q5007" s="103"/>
      <c r="R5007" s="103"/>
      <c r="S5007" s="103" t="s">
        <v>1768</v>
      </c>
    </row>
    <row r="5008" spans="1:19" ht="14.5" customHeight="1">
      <c r="A5008" s="82" t="str">
        <f t="shared" si="78"/>
        <v>E0161</v>
      </c>
      <c r="B5008" s="410" t="s">
        <v>8639</v>
      </c>
      <c r="C5008" s="410" t="s">
        <v>8640</v>
      </c>
      <c r="D5008" s="410" t="s">
        <v>1797</v>
      </c>
      <c r="E5008" s="410" t="s">
        <v>8641</v>
      </c>
      <c r="F5008" s="410" t="s">
        <v>8642</v>
      </c>
      <c r="G5008" s="416">
        <v>47515</v>
      </c>
      <c r="H5008" s="410" t="s">
        <v>627</v>
      </c>
      <c r="I5008" s="417">
        <v>24.58</v>
      </c>
      <c r="J5008" s="417">
        <v>19.62</v>
      </c>
      <c r="K5008" s="417">
        <v>8.57</v>
      </c>
      <c r="L5008" s="417">
        <v>23.25</v>
      </c>
      <c r="M5008" s="410" t="s">
        <v>115</v>
      </c>
      <c r="N5008" s="410">
        <v>7</v>
      </c>
      <c r="O5008" s="85"/>
      <c r="P5008" s="85"/>
      <c r="Q5008" s="85"/>
      <c r="R5008" s="85"/>
      <c r="S5008" s="85" t="s">
        <v>1768</v>
      </c>
    </row>
    <row r="5009" spans="1:19" ht="14.5" customHeight="1">
      <c r="A5009" s="103" t="str">
        <f t="shared" si="78"/>
        <v>E0161</v>
      </c>
      <c r="B5009" s="414" t="s">
        <v>8639</v>
      </c>
      <c r="C5009" s="414" t="s">
        <v>8640</v>
      </c>
      <c r="D5009" s="414" t="s">
        <v>1797</v>
      </c>
      <c r="E5009" s="414" t="s">
        <v>8641</v>
      </c>
      <c r="F5009" s="414" t="s">
        <v>8642</v>
      </c>
      <c r="G5009" s="418">
        <v>47515</v>
      </c>
      <c r="H5009" s="414" t="s">
        <v>627</v>
      </c>
      <c r="I5009" s="419">
        <v>8.57</v>
      </c>
      <c r="J5009" s="419">
        <v>24.58</v>
      </c>
      <c r="K5009" s="419">
        <v>19.62</v>
      </c>
      <c r="L5009" s="419">
        <v>23.25</v>
      </c>
      <c r="M5009" s="414" t="s">
        <v>115</v>
      </c>
      <c r="N5009" s="414">
        <v>7</v>
      </c>
      <c r="O5009" s="103"/>
      <c r="P5009" s="103"/>
      <c r="Q5009" s="103"/>
      <c r="R5009" s="103"/>
      <c r="S5009" s="103" t="s">
        <v>1768</v>
      </c>
    </row>
    <row r="5010" spans="1:19" ht="14.5" customHeight="1">
      <c r="A5010" s="82" t="str">
        <f t="shared" si="78"/>
        <v>E0163</v>
      </c>
      <c r="B5010" s="420" t="s">
        <v>8643</v>
      </c>
      <c r="C5010" s="421" t="s">
        <v>8644</v>
      </c>
      <c r="D5010" s="421"/>
      <c r="E5010" s="421"/>
      <c r="F5010" s="421"/>
      <c r="G5010" s="421"/>
      <c r="H5010" s="421"/>
      <c r="I5010" s="422">
        <v>0</v>
      </c>
      <c r="J5010" s="422">
        <v>0</v>
      </c>
      <c r="K5010" s="422">
        <v>0</v>
      </c>
      <c r="L5010" s="412"/>
      <c r="M5010" s="412"/>
      <c r="N5010" s="412"/>
      <c r="O5010" s="85"/>
      <c r="P5010" s="85"/>
      <c r="Q5010" s="85"/>
      <c r="R5010" s="85"/>
      <c r="S5010" s="85"/>
    </row>
    <row r="5011" spans="1:19" ht="14.5" customHeight="1">
      <c r="A5011" s="103" t="str">
        <f t="shared" si="78"/>
        <v>E0163</v>
      </c>
      <c r="B5011" s="424" t="s">
        <v>8643</v>
      </c>
      <c r="C5011" s="425" t="s">
        <v>8644</v>
      </c>
      <c r="D5011" s="425"/>
      <c r="E5011" s="425"/>
      <c r="F5011" s="425"/>
      <c r="G5011" s="425"/>
      <c r="H5011" s="425"/>
      <c r="I5011" s="426">
        <v>0</v>
      </c>
      <c r="J5011" s="426">
        <v>0</v>
      </c>
      <c r="K5011" s="426">
        <v>0</v>
      </c>
      <c r="L5011" s="413"/>
      <c r="M5011" s="413"/>
      <c r="N5011" s="413"/>
      <c r="O5011" s="103"/>
      <c r="P5011" s="103"/>
      <c r="Q5011" s="103"/>
      <c r="R5011" s="103"/>
      <c r="S5011" s="103"/>
    </row>
    <row r="5012" spans="1:19" ht="14.5" customHeight="1">
      <c r="A5012" s="82" t="str">
        <f t="shared" si="78"/>
        <v>E0163</v>
      </c>
      <c r="B5012" s="410" t="s">
        <v>8645</v>
      </c>
      <c r="C5012" s="410" t="s">
        <v>8646</v>
      </c>
      <c r="D5012" s="410" t="s">
        <v>1797</v>
      </c>
      <c r="E5012" s="410" t="s">
        <v>8647</v>
      </c>
      <c r="F5012" s="410" t="s">
        <v>8648</v>
      </c>
      <c r="G5012" s="416">
        <v>48549</v>
      </c>
      <c r="H5012" s="410" t="s">
        <v>627</v>
      </c>
      <c r="I5012" s="411"/>
      <c r="J5012" s="411"/>
      <c r="K5012" s="411"/>
      <c r="L5012" s="411"/>
      <c r="M5012" s="410"/>
      <c r="N5012" s="410">
        <v>7</v>
      </c>
      <c r="O5012" s="85"/>
      <c r="P5012" s="85"/>
      <c r="Q5012" s="85"/>
      <c r="R5012" s="85"/>
      <c r="S5012" s="85" t="s">
        <v>1768</v>
      </c>
    </row>
    <row r="5013" spans="1:19" ht="14.5" customHeight="1">
      <c r="A5013" s="103" t="str">
        <f t="shared" si="78"/>
        <v>E0163</v>
      </c>
      <c r="B5013" s="414" t="s">
        <v>8645</v>
      </c>
      <c r="C5013" s="414" t="s">
        <v>8646</v>
      </c>
      <c r="D5013" s="414" t="s">
        <v>1797</v>
      </c>
      <c r="E5013" s="414" t="s">
        <v>8647</v>
      </c>
      <c r="F5013" s="414" t="s">
        <v>8648</v>
      </c>
      <c r="G5013" s="418">
        <v>48549</v>
      </c>
      <c r="H5013" s="414" t="s">
        <v>627</v>
      </c>
      <c r="I5013" s="415"/>
      <c r="J5013" s="415"/>
      <c r="K5013" s="415"/>
      <c r="L5013" s="415"/>
      <c r="M5013" s="414"/>
      <c r="N5013" s="414">
        <v>7</v>
      </c>
      <c r="O5013" s="103"/>
      <c r="P5013" s="103"/>
      <c r="Q5013" s="103"/>
      <c r="R5013" s="103"/>
      <c r="S5013" s="103" t="s">
        <v>1768</v>
      </c>
    </row>
    <row r="5014" spans="1:19" ht="14.5" customHeight="1">
      <c r="A5014" s="82" t="str">
        <f t="shared" si="78"/>
        <v>E0165</v>
      </c>
      <c r="B5014" s="410" t="s">
        <v>8649</v>
      </c>
      <c r="C5014" s="410" t="s">
        <v>8650</v>
      </c>
      <c r="D5014" s="410" t="s">
        <v>1928</v>
      </c>
      <c r="E5014" s="410" t="s">
        <v>8651</v>
      </c>
      <c r="F5014" s="410" t="s">
        <v>8652</v>
      </c>
      <c r="G5014" s="416">
        <v>44105</v>
      </c>
      <c r="H5014" s="410" t="s">
        <v>606</v>
      </c>
      <c r="I5014" s="417">
        <v>26.12</v>
      </c>
      <c r="J5014" s="417">
        <v>16.12</v>
      </c>
      <c r="K5014" s="417">
        <v>15.42</v>
      </c>
      <c r="L5014" s="417">
        <v>93</v>
      </c>
      <c r="M5014" s="410"/>
      <c r="N5014" s="410" t="s">
        <v>116</v>
      </c>
      <c r="O5014" s="85" t="s">
        <v>1882</v>
      </c>
      <c r="P5014" s="85" t="s">
        <v>1882</v>
      </c>
      <c r="Q5014" s="85" t="s">
        <v>1882</v>
      </c>
      <c r="R5014" s="85" t="s">
        <v>1883</v>
      </c>
      <c r="S5014" s="85" t="s">
        <v>1768</v>
      </c>
    </row>
    <row r="5015" spans="1:19" ht="14.5" customHeight="1">
      <c r="A5015" s="103" t="str">
        <f t="shared" si="78"/>
        <v>E0165</v>
      </c>
      <c r="B5015" s="414" t="s">
        <v>8649</v>
      </c>
      <c r="C5015" s="414" t="s">
        <v>8650</v>
      </c>
      <c r="D5015" s="414" t="s">
        <v>1928</v>
      </c>
      <c r="E5015" s="414" t="s">
        <v>8651</v>
      </c>
      <c r="F5015" s="414" t="s">
        <v>8652</v>
      </c>
      <c r="G5015" s="418">
        <v>44105</v>
      </c>
      <c r="H5015" s="414" t="s">
        <v>606</v>
      </c>
      <c r="I5015" s="419">
        <v>15.42</v>
      </c>
      <c r="J5015" s="419">
        <v>26.12</v>
      </c>
      <c r="K5015" s="419">
        <v>16.12</v>
      </c>
      <c r="L5015" s="419">
        <v>93</v>
      </c>
      <c r="M5015" s="414"/>
      <c r="N5015" s="414" t="s">
        <v>116</v>
      </c>
      <c r="O5015" s="103" t="s">
        <v>1882</v>
      </c>
      <c r="P5015" s="103" t="s">
        <v>1882</v>
      </c>
      <c r="Q5015" s="103" t="s">
        <v>1882</v>
      </c>
      <c r="R5015" s="103" t="s">
        <v>1883</v>
      </c>
      <c r="S5015" s="103" t="s">
        <v>1768</v>
      </c>
    </row>
    <row r="5016" spans="1:19" ht="14.5" customHeight="1">
      <c r="A5016" s="82" t="str">
        <f t="shared" si="78"/>
        <v>E0166</v>
      </c>
      <c r="B5016" s="410" t="s">
        <v>8653</v>
      </c>
      <c r="C5016" s="410" t="s">
        <v>8654</v>
      </c>
      <c r="D5016" s="410" t="s">
        <v>2172</v>
      </c>
      <c r="E5016" s="410" t="s">
        <v>8655</v>
      </c>
      <c r="F5016" s="410" t="s">
        <v>8656</v>
      </c>
      <c r="G5016" s="416">
        <v>44896</v>
      </c>
      <c r="H5016" s="410" t="s">
        <v>606</v>
      </c>
      <c r="I5016" s="417">
        <v>19</v>
      </c>
      <c r="J5016" s="417">
        <v>11</v>
      </c>
      <c r="K5016" s="417">
        <v>14</v>
      </c>
      <c r="L5016" s="417">
        <v>28</v>
      </c>
      <c r="M5016" s="410" t="s">
        <v>115</v>
      </c>
      <c r="N5016" s="410" t="s">
        <v>116</v>
      </c>
      <c r="O5016" s="85" t="s">
        <v>1882</v>
      </c>
      <c r="P5016" s="85" t="s">
        <v>1882</v>
      </c>
      <c r="Q5016" s="85" t="s">
        <v>1882</v>
      </c>
      <c r="R5016" s="85" t="s">
        <v>1883</v>
      </c>
      <c r="S5016" s="85" t="s">
        <v>1768</v>
      </c>
    </row>
    <row r="5017" spans="1:19" ht="14.5" customHeight="1">
      <c r="A5017" s="82" t="str">
        <f t="shared" si="78"/>
        <v>E0166</v>
      </c>
      <c r="B5017" s="410" t="s">
        <v>8653</v>
      </c>
      <c r="C5017" s="410" t="s">
        <v>8654</v>
      </c>
      <c r="D5017" s="410" t="s">
        <v>2172</v>
      </c>
      <c r="E5017" s="410" t="s">
        <v>8657</v>
      </c>
      <c r="F5017" s="410" t="s">
        <v>8658</v>
      </c>
      <c r="G5017" s="416">
        <v>47088</v>
      </c>
      <c r="H5017" s="410" t="s">
        <v>606</v>
      </c>
      <c r="I5017" s="67">
        <v>29</v>
      </c>
      <c r="J5017" s="67">
        <v>29</v>
      </c>
      <c r="K5017" s="67">
        <v>18</v>
      </c>
      <c r="L5017" s="67">
        <v>50</v>
      </c>
      <c r="M5017" s="410" t="s">
        <v>115</v>
      </c>
      <c r="N5017" s="410" t="s">
        <v>116</v>
      </c>
      <c r="O5017" s="85" t="s">
        <v>1882</v>
      </c>
      <c r="P5017" s="85" t="s">
        <v>1882</v>
      </c>
      <c r="Q5017" s="85" t="s">
        <v>1882</v>
      </c>
      <c r="R5017" s="85" t="s">
        <v>1883</v>
      </c>
      <c r="S5017" s="85" t="s">
        <v>1768</v>
      </c>
    </row>
    <row r="5018" spans="1:19" ht="14.5" customHeight="1">
      <c r="A5018" s="103" t="str">
        <f t="shared" si="78"/>
        <v>E0166</v>
      </c>
      <c r="B5018" s="414" t="s">
        <v>8653</v>
      </c>
      <c r="C5018" s="414" t="s">
        <v>8654</v>
      </c>
      <c r="D5018" s="414" t="s">
        <v>2172</v>
      </c>
      <c r="E5018" s="414" t="s">
        <v>8655</v>
      </c>
      <c r="F5018" s="414" t="s">
        <v>8656</v>
      </c>
      <c r="G5018" s="418">
        <v>44896</v>
      </c>
      <c r="H5018" s="414" t="s">
        <v>606</v>
      </c>
      <c r="I5018" s="68">
        <v>14</v>
      </c>
      <c r="J5018" s="68">
        <v>19</v>
      </c>
      <c r="K5018" s="68">
        <v>11</v>
      </c>
      <c r="L5018" s="68">
        <v>28</v>
      </c>
      <c r="M5018" s="414" t="s">
        <v>115</v>
      </c>
      <c r="N5018" s="414" t="s">
        <v>116</v>
      </c>
      <c r="O5018" s="103" t="s">
        <v>1882</v>
      </c>
      <c r="P5018" s="103" t="s">
        <v>1882</v>
      </c>
      <c r="Q5018" s="103" t="s">
        <v>1882</v>
      </c>
      <c r="R5018" s="103" t="s">
        <v>1883</v>
      </c>
      <c r="S5018" s="103" t="s">
        <v>1768</v>
      </c>
    </row>
    <row r="5019" spans="1:19" ht="14.5" customHeight="1">
      <c r="A5019" s="103" t="str">
        <f t="shared" si="78"/>
        <v>E0166</v>
      </c>
      <c r="B5019" s="414" t="s">
        <v>8653</v>
      </c>
      <c r="C5019" s="414" t="s">
        <v>8654</v>
      </c>
      <c r="D5019" s="414" t="s">
        <v>2172</v>
      </c>
      <c r="E5019" s="414" t="s">
        <v>8657</v>
      </c>
      <c r="F5019" s="414" t="s">
        <v>8658</v>
      </c>
      <c r="G5019" s="418">
        <v>47088</v>
      </c>
      <c r="H5019" s="414" t="s">
        <v>606</v>
      </c>
      <c r="I5019" s="68">
        <v>18</v>
      </c>
      <c r="J5019" s="68">
        <v>29</v>
      </c>
      <c r="K5019" s="68">
        <v>29</v>
      </c>
      <c r="L5019" s="68">
        <v>50</v>
      </c>
      <c r="M5019" s="414" t="s">
        <v>115</v>
      </c>
      <c r="N5019" s="414" t="s">
        <v>116</v>
      </c>
      <c r="O5019" s="103" t="s">
        <v>1882</v>
      </c>
      <c r="P5019" s="103" t="s">
        <v>1882</v>
      </c>
      <c r="Q5019" s="103" t="s">
        <v>1882</v>
      </c>
      <c r="R5019" s="103" t="s">
        <v>1883</v>
      </c>
      <c r="S5019" s="103" t="s">
        <v>1768</v>
      </c>
    </row>
    <row r="5020" spans="1:19" ht="14.5" customHeight="1">
      <c r="A5020" s="82" t="str">
        <f t="shared" si="78"/>
        <v>E0168</v>
      </c>
      <c r="B5020" s="410" t="s">
        <v>8659</v>
      </c>
      <c r="C5020" s="410" t="s">
        <v>8660</v>
      </c>
      <c r="D5020" s="410" t="s">
        <v>4862</v>
      </c>
      <c r="E5020" s="410" t="s">
        <v>8661</v>
      </c>
      <c r="F5020" s="410" t="s">
        <v>8662</v>
      </c>
      <c r="G5020" s="416">
        <v>44986</v>
      </c>
      <c r="H5020" s="410" t="s">
        <v>606</v>
      </c>
      <c r="I5020" s="67">
        <v>4</v>
      </c>
      <c r="J5020" s="67">
        <v>2</v>
      </c>
      <c r="K5020" s="67">
        <v>2</v>
      </c>
      <c r="L5020" s="67">
        <v>1</v>
      </c>
      <c r="M5020" s="410" t="s">
        <v>115</v>
      </c>
      <c r="N5020" s="410" t="s">
        <v>116</v>
      </c>
      <c r="O5020" s="85"/>
      <c r="P5020" s="85"/>
      <c r="Q5020" s="85"/>
      <c r="R5020" s="85"/>
      <c r="S5020" s="85" t="s">
        <v>1768</v>
      </c>
    </row>
    <row r="5021" spans="1:19" ht="14.5" customHeight="1">
      <c r="A5021" s="103" t="str">
        <f t="shared" si="78"/>
        <v>E0168</v>
      </c>
      <c r="B5021" s="414" t="s">
        <v>8659</v>
      </c>
      <c r="C5021" s="414" t="s">
        <v>8660</v>
      </c>
      <c r="D5021" s="414" t="s">
        <v>4862</v>
      </c>
      <c r="E5021" s="414" t="s">
        <v>8661</v>
      </c>
      <c r="F5021" s="414" t="s">
        <v>8662</v>
      </c>
      <c r="G5021" s="418">
        <v>44986</v>
      </c>
      <c r="H5021" s="414" t="s">
        <v>606</v>
      </c>
      <c r="I5021" s="68">
        <v>2</v>
      </c>
      <c r="J5021" s="68">
        <v>4</v>
      </c>
      <c r="K5021" s="68">
        <v>2</v>
      </c>
      <c r="L5021" s="68">
        <v>1</v>
      </c>
      <c r="M5021" s="414" t="s">
        <v>115</v>
      </c>
      <c r="N5021" s="414" t="s">
        <v>116</v>
      </c>
      <c r="O5021" s="103"/>
      <c r="P5021" s="103"/>
      <c r="Q5021" s="103"/>
      <c r="R5021" s="103"/>
      <c r="S5021" s="103" t="s">
        <v>1768</v>
      </c>
    </row>
    <row r="5022" spans="1:19" ht="14.5" customHeight="1">
      <c r="A5022" s="82" t="str">
        <f t="shared" si="78"/>
        <v>E0169</v>
      </c>
      <c r="B5022" s="410" t="s">
        <v>8663</v>
      </c>
      <c r="C5022" s="410" t="s">
        <v>8664</v>
      </c>
      <c r="D5022" s="410" t="s">
        <v>3164</v>
      </c>
      <c r="E5022" s="410" t="s">
        <v>8665</v>
      </c>
      <c r="F5022" s="410" t="s">
        <v>8666</v>
      </c>
      <c r="G5022" s="416">
        <v>54789</v>
      </c>
      <c r="H5022" s="410" t="s">
        <v>606</v>
      </c>
      <c r="I5022" s="67">
        <v>129</v>
      </c>
      <c r="J5022" s="67">
        <v>194</v>
      </c>
      <c r="K5022" s="67">
        <v>105</v>
      </c>
      <c r="L5022" s="67">
        <v>773</v>
      </c>
      <c r="M5022" s="410"/>
      <c r="N5022" s="410" t="s">
        <v>116</v>
      </c>
      <c r="O5022" s="85" t="s">
        <v>1882</v>
      </c>
      <c r="P5022" s="85" t="s">
        <v>1882</v>
      </c>
      <c r="Q5022" s="85" t="s">
        <v>1882</v>
      </c>
      <c r="R5022" s="85" t="s">
        <v>1883</v>
      </c>
      <c r="S5022" s="85" t="s">
        <v>1768</v>
      </c>
    </row>
    <row r="5023" spans="1:19" ht="14.5" customHeight="1">
      <c r="A5023" s="103" t="str">
        <f t="shared" si="78"/>
        <v>E0169</v>
      </c>
      <c r="B5023" s="414" t="s">
        <v>8663</v>
      </c>
      <c r="C5023" s="414" t="s">
        <v>8664</v>
      </c>
      <c r="D5023" s="414" t="s">
        <v>3164</v>
      </c>
      <c r="E5023" s="414" t="s">
        <v>8665</v>
      </c>
      <c r="F5023" s="414" t="s">
        <v>8666</v>
      </c>
      <c r="G5023" s="418">
        <v>54789</v>
      </c>
      <c r="H5023" s="414" t="s">
        <v>606</v>
      </c>
      <c r="I5023" s="68">
        <v>105</v>
      </c>
      <c r="J5023" s="68">
        <v>129</v>
      </c>
      <c r="K5023" s="68">
        <v>194</v>
      </c>
      <c r="L5023" s="68">
        <v>773</v>
      </c>
      <c r="M5023" s="414"/>
      <c r="N5023" s="414" t="s">
        <v>116</v>
      </c>
      <c r="O5023" s="103" t="s">
        <v>1882</v>
      </c>
      <c r="P5023" s="103" t="s">
        <v>1882</v>
      </c>
      <c r="Q5023" s="103" t="s">
        <v>1882</v>
      </c>
      <c r="R5023" s="103" t="s">
        <v>1883</v>
      </c>
      <c r="S5023" s="103" t="s">
        <v>1768</v>
      </c>
    </row>
    <row r="5024" spans="1:19" ht="14.5" customHeight="1">
      <c r="A5024" s="82" t="str">
        <f t="shared" si="78"/>
        <v>E0170</v>
      </c>
      <c r="B5024" s="410" t="s">
        <v>8667</v>
      </c>
      <c r="C5024" s="410" t="s">
        <v>8668</v>
      </c>
      <c r="D5024" s="410" t="s">
        <v>3164</v>
      </c>
      <c r="E5024" s="410" t="s">
        <v>8669</v>
      </c>
      <c r="F5024" s="410" t="s">
        <v>8670</v>
      </c>
      <c r="G5024" s="416">
        <v>46357</v>
      </c>
      <c r="H5024" s="410" t="s">
        <v>606</v>
      </c>
      <c r="I5024" s="67">
        <v>24</v>
      </c>
      <c r="J5024" s="67">
        <v>24</v>
      </c>
      <c r="K5024" s="67">
        <v>18</v>
      </c>
      <c r="L5024" s="67">
        <v>105</v>
      </c>
      <c r="M5024" s="410"/>
      <c r="N5024" s="410" t="s">
        <v>116</v>
      </c>
      <c r="O5024" s="85"/>
      <c r="P5024" s="85"/>
      <c r="Q5024" s="85"/>
      <c r="R5024" s="85"/>
      <c r="S5024" s="85" t="s">
        <v>1768</v>
      </c>
    </row>
    <row r="5025" spans="1:19" ht="14.5" customHeight="1">
      <c r="A5025" s="103" t="str">
        <f t="shared" si="78"/>
        <v>E0170</v>
      </c>
      <c r="B5025" s="414" t="s">
        <v>8667</v>
      </c>
      <c r="C5025" s="414" t="s">
        <v>8668</v>
      </c>
      <c r="D5025" s="414" t="s">
        <v>3164</v>
      </c>
      <c r="E5025" s="414" t="s">
        <v>8669</v>
      </c>
      <c r="F5025" s="414" t="s">
        <v>8670</v>
      </c>
      <c r="G5025" s="418">
        <v>46357</v>
      </c>
      <c r="H5025" s="414" t="s">
        <v>606</v>
      </c>
      <c r="I5025" s="68">
        <v>18</v>
      </c>
      <c r="J5025" s="68">
        <v>24</v>
      </c>
      <c r="K5025" s="68">
        <v>24</v>
      </c>
      <c r="L5025" s="68">
        <v>105</v>
      </c>
      <c r="M5025" s="414"/>
      <c r="N5025" s="414" t="s">
        <v>116</v>
      </c>
      <c r="O5025" s="103"/>
      <c r="P5025" s="103"/>
      <c r="Q5025" s="103"/>
      <c r="R5025" s="103"/>
      <c r="S5025" s="103" t="s">
        <v>1768</v>
      </c>
    </row>
    <row r="5026" spans="1:19" ht="14.5" customHeight="1">
      <c r="A5026" s="82" t="str">
        <f t="shared" si="78"/>
        <v>E0171</v>
      </c>
      <c r="B5026" s="420" t="s">
        <v>8671</v>
      </c>
      <c r="C5026" s="421" t="s">
        <v>8672</v>
      </c>
      <c r="D5026" s="421"/>
      <c r="E5026" s="421"/>
      <c r="F5026" s="421"/>
      <c r="G5026" s="421"/>
      <c r="H5026" s="421"/>
      <c r="I5026" s="440">
        <v>30</v>
      </c>
      <c r="J5026" s="440">
        <v>66</v>
      </c>
      <c r="K5026" s="440">
        <v>18</v>
      </c>
      <c r="L5026" s="85"/>
      <c r="M5026" s="412"/>
      <c r="N5026" s="412"/>
      <c r="O5026" s="85"/>
      <c r="P5026" s="85"/>
      <c r="Q5026" s="85"/>
      <c r="R5026" s="85"/>
      <c r="S5026" s="85"/>
    </row>
    <row r="5027" spans="1:19" ht="14.5" customHeight="1">
      <c r="A5027" s="103" t="str">
        <f t="shared" si="78"/>
        <v>E0171</v>
      </c>
      <c r="B5027" s="424" t="s">
        <v>8671</v>
      </c>
      <c r="C5027" s="425" t="s">
        <v>8672</v>
      </c>
      <c r="D5027" s="425"/>
      <c r="E5027" s="425"/>
      <c r="F5027" s="425"/>
      <c r="G5027" s="425"/>
      <c r="H5027" s="425"/>
      <c r="I5027" s="441">
        <v>18</v>
      </c>
      <c r="J5027" s="441">
        <v>30</v>
      </c>
      <c r="K5027" s="441">
        <v>66</v>
      </c>
      <c r="L5027" s="103"/>
      <c r="M5027" s="413"/>
      <c r="N5027" s="413"/>
      <c r="O5027" s="103"/>
      <c r="P5027" s="103"/>
      <c r="Q5027" s="103"/>
      <c r="R5027" s="103"/>
      <c r="S5027" s="103"/>
    </row>
    <row r="5028" spans="1:19" ht="14.5" customHeight="1">
      <c r="A5028" s="82" t="str">
        <f t="shared" si="78"/>
        <v>E0171</v>
      </c>
      <c r="B5028" s="410" t="s">
        <v>8673</v>
      </c>
      <c r="C5028" s="410" t="s">
        <v>8674</v>
      </c>
      <c r="D5028" s="410" t="s">
        <v>1797</v>
      </c>
      <c r="E5028" s="410" t="s">
        <v>8675</v>
      </c>
      <c r="F5028" s="410" t="s">
        <v>8676</v>
      </c>
      <c r="G5028" s="416">
        <v>47757</v>
      </c>
      <c r="H5028" s="410" t="s">
        <v>627</v>
      </c>
      <c r="I5028" s="411"/>
      <c r="J5028" s="411"/>
      <c r="K5028" s="411"/>
      <c r="L5028" s="411"/>
      <c r="M5028" s="410" t="s">
        <v>115</v>
      </c>
      <c r="N5028" s="410">
        <v>7</v>
      </c>
      <c r="O5028" s="85" t="s">
        <v>1882</v>
      </c>
      <c r="P5028" s="85" t="s">
        <v>1882</v>
      </c>
      <c r="Q5028" s="85" t="s">
        <v>1882</v>
      </c>
      <c r="R5028" s="85" t="s">
        <v>1883</v>
      </c>
      <c r="S5028" s="85" t="s">
        <v>1768</v>
      </c>
    </row>
    <row r="5029" spans="1:19" ht="14.5" customHeight="1">
      <c r="A5029" s="103" t="str">
        <f t="shared" si="78"/>
        <v>E0171</v>
      </c>
      <c r="B5029" s="414" t="s">
        <v>8673</v>
      </c>
      <c r="C5029" s="414" t="s">
        <v>8674</v>
      </c>
      <c r="D5029" s="414" t="s">
        <v>1797</v>
      </c>
      <c r="E5029" s="414" t="s">
        <v>8675</v>
      </c>
      <c r="F5029" s="414" t="s">
        <v>8676</v>
      </c>
      <c r="G5029" s="418">
        <v>47757</v>
      </c>
      <c r="H5029" s="414" t="s">
        <v>627</v>
      </c>
      <c r="I5029" s="99"/>
      <c r="J5029" s="99"/>
      <c r="K5029" s="99"/>
      <c r="L5029" s="99"/>
      <c r="M5029" s="414" t="s">
        <v>115</v>
      </c>
      <c r="N5029" s="414">
        <v>7</v>
      </c>
      <c r="O5029" s="103" t="s">
        <v>1882</v>
      </c>
      <c r="P5029" s="103" t="s">
        <v>1882</v>
      </c>
      <c r="Q5029" s="103" t="s">
        <v>1882</v>
      </c>
      <c r="R5029" s="103" t="s">
        <v>1883</v>
      </c>
      <c r="S5029" s="103" t="s">
        <v>1768</v>
      </c>
    </row>
    <row r="5030" spans="1:19" ht="14.5" customHeight="1">
      <c r="A5030" s="82" t="str">
        <f t="shared" si="78"/>
        <v>E0173</v>
      </c>
      <c r="B5030" s="410" t="s">
        <v>8677</v>
      </c>
      <c r="C5030" s="410" t="s">
        <v>8678</v>
      </c>
      <c r="D5030" s="410" t="s">
        <v>4862</v>
      </c>
      <c r="E5030" s="410" t="s">
        <v>8679</v>
      </c>
      <c r="F5030" s="410" t="s">
        <v>8680</v>
      </c>
      <c r="G5030" s="416">
        <v>44986</v>
      </c>
      <c r="H5030" s="410" t="s">
        <v>606</v>
      </c>
      <c r="I5030" s="417">
        <v>7.3</v>
      </c>
      <c r="J5030" s="417">
        <v>3.5</v>
      </c>
      <c r="K5030" s="417">
        <v>1.9</v>
      </c>
      <c r="L5030" s="417">
        <v>1.3</v>
      </c>
      <c r="M5030" s="410" t="s">
        <v>115</v>
      </c>
      <c r="N5030" s="410">
        <v>7</v>
      </c>
      <c r="O5030" s="85"/>
      <c r="P5030" s="85"/>
      <c r="Q5030" s="85"/>
      <c r="R5030" s="85"/>
      <c r="S5030" s="85" t="s">
        <v>1768</v>
      </c>
    </row>
    <row r="5031" spans="1:19" ht="14.5" customHeight="1">
      <c r="A5031" s="103" t="str">
        <f t="shared" si="78"/>
        <v>E0173</v>
      </c>
      <c r="B5031" s="414" t="s">
        <v>8677</v>
      </c>
      <c r="C5031" s="414" t="s">
        <v>8678</v>
      </c>
      <c r="D5031" s="414" t="s">
        <v>4862</v>
      </c>
      <c r="E5031" s="414" t="s">
        <v>8679</v>
      </c>
      <c r="F5031" s="414" t="s">
        <v>8680</v>
      </c>
      <c r="G5031" s="418">
        <v>44986</v>
      </c>
      <c r="H5031" s="414" t="s">
        <v>606</v>
      </c>
      <c r="I5031" s="419">
        <v>1.9</v>
      </c>
      <c r="J5031" s="419">
        <v>7.3</v>
      </c>
      <c r="K5031" s="419">
        <v>3.5</v>
      </c>
      <c r="L5031" s="419">
        <v>1.3</v>
      </c>
      <c r="M5031" s="414" t="s">
        <v>115</v>
      </c>
      <c r="N5031" s="414">
        <v>7</v>
      </c>
      <c r="O5031" s="103"/>
      <c r="P5031" s="103"/>
      <c r="Q5031" s="103"/>
      <c r="R5031" s="103"/>
      <c r="S5031" s="103" t="s">
        <v>1768</v>
      </c>
    </row>
    <row r="5032" spans="1:19" ht="13" customHeight="1">
      <c r="A5032" s="82" t="str">
        <f t="shared" si="78"/>
        <v>E0174</v>
      </c>
      <c r="B5032" s="420" t="s">
        <v>8681</v>
      </c>
      <c r="C5032" s="421" t="s">
        <v>8682</v>
      </c>
      <c r="D5032" s="423"/>
      <c r="E5032" s="423"/>
      <c r="F5032" s="423"/>
      <c r="G5032" s="423"/>
      <c r="H5032" s="423"/>
      <c r="I5032" s="423">
        <v>17.823599999999999</v>
      </c>
      <c r="J5032" s="423">
        <v>3.1488</v>
      </c>
      <c r="K5032" s="423">
        <v>6.2988</v>
      </c>
      <c r="L5032" s="412"/>
      <c r="M5032" s="412"/>
      <c r="N5032" s="412"/>
      <c r="O5032" s="85"/>
      <c r="P5032" s="85"/>
      <c r="Q5032" s="85"/>
      <c r="R5032" s="85"/>
      <c r="S5032" s="85"/>
    </row>
    <row r="5033" spans="1:19" ht="13" customHeight="1">
      <c r="A5033" s="103" t="str">
        <f t="shared" si="78"/>
        <v>E0174</v>
      </c>
      <c r="B5033" s="424" t="s">
        <v>8681</v>
      </c>
      <c r="C5033" s="425" t="s">
        <v>8682</v>
      </c>
      <c r="D5033" s="427"/>
      <c r="E5033" s="427"/>
      <c r="F5033" s="427"/>
      <c r="G5033" s="427"/>
      <c r="H5033" s="427"/>
      <c r="I5033" s="427">
        <v>6.2988</v>
      </c>
      <c r="J5033" s="427">
        <v>17.823599999999999</v>
      </c>
      <c r="K5033" s="427">
        <v>3.1488</v>
      </c>
      <c r="L5033" s="413"/>
      <c r="M5033" s="413"/>
      <c r="N5033" s="413"/>
      <c r="O5033" s="103"/>
      <c r="P5033" s="103"/>
      <c r="Q5033" s="103"/>
      <c r="R5033" s="103"/>
      <c r="S5033" s="103"/>
    </row>
    <row r="5034" spans="1:19" ht="14.5" customHeight="1">
      <c r="A5034" s="82" t="str">
        <f t="shared" si="78"/>
        <v>E0174</v>
      </c>
      <c r="B5034" s="410" t="s">
        <v>8683</v>
      </c>
      <c r="C5034" s="410" t="s">
        <v>8682</v>
      </c>
      <c r="D5034" s="410" t="s">
        <v>4862</v>
      </c>
      <c r="E5034" s="410"/>
      <c r="F5034" s="410"/>
      <c r="G5034" s="416">
        <v>44986</v>
      </c>
      <c r="H5034" s="410" t="s">
        <v>627</v>
      </c>
      <c r="I5034" s="417">
        <v>0</v>
      </c>
      <c r="J5034" s="417">
        <v>0</v>
      </c>
      <c r="K5034" s="417">
        <v>0</v>
      </c>
      <c r="L5034" s="417">
        <v>0</v>
      </c>
      <c r="M5034" s="410" t="s">
        <v>115</v>
      </c>
      <c r="N5034" s="410"/>
      <c r="O5034" s="85"/>
      <c r="P5034" s="85"/>
      <c r="Q5034" s="85"/>
      <c r="R5034" s="85"/>
      <c r="S5034" s="85"/>
    </row>
    <row r="5035" spans="1:19" ht="14.5" customHeight="1">
      <c r="A5035" s="103" t="str">
        <f t="shared" si="78"/>
        <v>E0174</v>
      </c>
      <c r="B5035" s="414" t="s">
        <v>8683</v>
      </c>
      <c r="C5035" s="414" t="s">
        <v>8682</v>
      </c>
      <c r="D5035" s="414" t="s">
        <v>4862</v>
      </c>
      <c r="E5035" s="414"/>
      <c r="F5035" s="414"/>
      <c r="G5035" s="418">
        <v>44986</v>
      </c>
      <c r="H5035" s="414" t="s">
        <v>627</v>
      </c>
      <c r="I5035" s="419">
        <v>0</v>
      </c>
      <c r="J5035" s="419">
        <v>0</v>
      </c>
      <c r="K5035" s="419">
        <v>0</v>
      </c>
      <c r="L5035" s="419">
        <v>0</v>
      </c>
      <c r="M5035" s="414" t="s">
        <v>115</v>
      </c>
      <c r="N5035" s="414"/>
      <c r="O5035" s="103"/>
      <c r="P5035" s="103"/>
      <c r="Q5035" s="103"/>
      <c r="R5035" s="103"/>
      <c r="S5035" s="103"/>
    </row>
    <row r="5036" spans="1:19" ht="14.5" customHeight="1">
      <c r="A5036" s="82" t="str">
        <f t="shared" si="78"/>
        <v>E0175</v>
      </c>
      <c r="B5036" s="420" t="s">
        <v>8684</v>
      </c>
      <c r="C5036" s="421" t="s">
        <v>8685</v>
      </c>
      <c r="D5036" s="421"/>
      <c r="E5036" s="421"/>
      <c r="F5036" s="421"/>
      <c r="G5036" s="421"/>
      <c r="H5036" s="421"/>
      <c r="I5036" s="422">
        <v>0</v>
      </c>
      <c r="J5036" s="422">
        <v>0</v>
      </c>
      <c r="K5036" s="422">
        <v>0</v>
      </c>
      <c r="L5036" s="412"/>
      <c r="M5036" s="412"/>
      <c r="N5036" s="412"/>
      <c r="O5036" s="85"/>
      <c r="P5036" s="85"/>
      <c r="Q5036" s="85"/>
      <c r="R5036" s="85"/>
      <c r="S5036" s="85"/>
    </row>
    <row r="5037" spans="1:19" ht="14.5" customHeight="1">
      <c r="A5037" s="103" t="str">
        <f t="shared" si="78"/>
        <v>E0175</v>
      </c>
      <c r="B5037" s="424" t="s">
        <v>8684</v>
      </c>
      <c r="C5037" s="425" t="s">
        <v>8685</v>
      </c>
      <c r="D5037" s="425"/>
      <c r="E5037" s="425"/>
      <c r="F5037" s="425"/>
      <c r="G5037" s="425"/>
      <c r="H5037" s="425"/>
      <c r="I5037" s="426">
        <v>0</v>
      </c>
      <c r="J5037" s="426">
        <v>0</v>
      </c>
      <c r="K5037" s="426">
        <v>0</v>
      </c>
      <c r="L5037" s="413"/>
      <c r="M5037" s="413"/>
      <c r="N5037" s="413"/>
      <c r="O5037" s="103"/>
      <c r="P5037" s="103"/>
      <c r="Q5037" s="103"/>
      <c r="R5037" s="103"/>
      <c r="S5037" s="103"/>
    </row>
    <row r="5038" spans="1:19" ht="14.5" customHeight="1">
      <c r="A5038" s="82" t="str">
        <f t="shared" si="78"/>
        <v>E0175</v>
      </c>
      <c r="B5038" s="410" t="s">
        <v>8686</v>
      </c>
      <c r="C5038" s="410" t="s">
        <v>8687</v>
      </c>
      <c r="D5038" s="410" t="s">
        <v>1797</v>
      </c>
      <c r="E5038" s="410" t="s">
        <v>8688</v>
      </c>
      <c r="F5038" s="410" t="s">
        <v>8689</v>
      </c>
      <c r="G5038" s="416">
        <v>47027</v>
      </c>
      <c r="H5038" s="410" t="s">
        <v>606</v>
      </c>
      <c r="I5038" s="411"/>
      <c r="J5038" s="411"/>
      <c r="K5038" s="411"/>
      <c r="L5038" s="411"/>
      <c r="M5038" s="410" t="s">
        <v>115</v>
      </c>
      <c r="N5038" s="410" t="s">
        <v>116</v>
      </c>
      <c r="O5038" s="85"/>
      <c r="P5038" s="85"/>
      <c r="Q5038" s="85"/>
      <c r="R5038" s="85"/>
      <c r="S5038" s="85" t="s">
        <v>1768</v>
      </c>
    </row>
    <row r="5039" spans="1:19" ht="14.5" customHeight="1">
      <c r="A5039" s="103" t="str">
        <f t="shared" si="78"/>
        <v>E0175</v>
      </c>
      <c r="B5039" s="414" t="s">
        <v>8686</v>
      </c>
      <c r="C5039" s="414" t="s">
        <v>8687</v>
      </c>
      <c r="D5039" s="414" t="s">
        <v>1797</v>
      </c>
      <c r="E5039" s="414" t="s">
        <v>8688</v>
      </c>
      <c r="F5039" s="414" t="s">
        <v>8689</v>
      </c>
      <c r="G5039" s="418">
        <v>47027</v>
      </c>
      <c r="H5039" s="414" t="s">
        <v>606</v>
      </c>
      <c r="I5039" s="415"/>
      <c r="J5039" s="415"/>
      <c r="K5039" s="415"/>
      <c r="L5039" s="415"/>
      <c r="M5039" s="414" t="s">
        <v>115</v>
      </c>
      <c r="N5039" s="414" t="s">
        <v>116</v>
      </c>
      <c r="O5039" s="103"/>
      <c r="P5039" s="103"/>
      <c r="Q5039" s="103"/>
      <c r="R5039" s="103"/>
      <c r="S5039" s="103" t="s">
        <v>1768</v>
      </c>
    </row>
    <row r="5040" spans="1:19" ht="14.5" customHeight="1">
      <c r="A5040" s="82" t="str">
        <f t="shared" si="78"/>
        <v>E0177</v>
      </c>
      <c r="B5040" s="410" t="s">
        <v>8690</v>
      </c>
      <c r="C5040" s="410" t="s">
        <v>8691</v>
      </c>
      <c r="D5040" s="410" t="s">
        <v>4862</v>
      </c>
      <c r="E5040" s="410" t="s">
        <v>8692</v>
      </c>
      <c r="F5040" s="410" t="s">
        <v>8693</v>
      </c>
      <c r="G5040" s="416">
        <v>45536</v>
      </c>
      <c r="H5040" s="410" t="s">
        <v>606</v>
      </c>
      <c r="I5040" s="417">
        <v>5</v>
      </c>
      <c r="J5040" s="417">
        <v>4</v>
      </c>
      <c r="K5040" s="417">
        <v>2</v>
      </c>
      <c r="L5040" s="417">
        <v>2</v>
      </c>
      <c r="M5040" s="410"/>
      <c r="N5040" s="410" t="s">
        <v>4095</v>
      </c>
      <c r="O5040" s="85" t="s">
        <v>1882</v>
      </c>
      <c r="P5040" s="85"/>
      <c r="Q5040" s="85" t="s">
        <v>1882</v>
      </c>
      <c r="R5040" s="85" t="s">
        <v>1883</v>
      </c>
      <c r="S5040" s="85" t="s">
        <v>1768</v>
      </c>
    </row>
    <row r="5041" spans="1:19" ht="14.5" customHeight="1">
      <c r="A5041" s="82" t="str">
        <f t="shared" si="78"/>
        <v>E0177</v>
      </c>
      <c r="B5041" s="410" t="s">
        <v>8690</v>
      </c>
      <c r="C5041" s="410" t="s">
        <v>8691</v>
      </c>
      <c r="D5041" s="410" t="s">
        <v>4862</v>
      </c>
      <c r="E5041" s="410"/>
      <c r="F5041" s="410"/>
      <c r="G5041" s="416">
        <v>45536</v>
      </c>
      <c r="H5041" s="410" t="s">
        <v>627</v>
      </c>
      <c r="I5041" s="417">
        <v>5</v>
      </c>
      <c r="J5041" s="417">
        <v>4</v>
      </c>
      <c r="K5041" s="417">
        <v>2</v>
      </c>
      <c r="L5041" s="417">
        <v>2</v>
      </c>
      <c r="M5041" s="410"/>
      <c r="N5041" s="410" t="s">
        <v>4095</v>
      </c>
      <c r="O5041" s="85" t="s">
        <v>1882</v>
      </c>
      <c r="P5041" s="85"/>
      <c r="Q5041" s="85" t="s">
        <v>1882</v>
      </c>
      <c r="R5041" s="85" t="s">
        <v>1883</v>
      </c>
      <c r="S5041" s="85" t="s">
        <v>1768</v>
      </c>
    </row>
    <row r="5042" spans="1:19" ht="14.5" customHeight="1">
      <c r="A5042" s="103" t="str">
        <f t="shared" si="78"/>
        <v>E0177</v>
      </c>
      <c r="B5042" s="414" t="s">
        <v>8690</v>
      </c>
      <c r="C5042" s="414" t="s">
        <v>8691</v>
      </c>
      <c r="D5042" s="414" t="s">
        <v>4862</v>
      </c>
      <c r="E5042" s="414" t="s">
        <v>8692</v>
      </c>
      <c r="F5042" s="414" t="s">
        <v>8693</v>
      </c>
      <c r="G5042" s="418">
        <v>45536</v>
      </c>
      <c r="H5042" s="414" t="s">
        <v>606</v>
      </c>
      <c r="I5042" s="419">
        <v>2</v>
      </c>
      <c r="J5042" s="419">
        <v>5</v>
      </c>
      <c r="K5042" s="419">
        <v>4</v>
      </c>
      <c r="L5042" s="419">
        <v>2</v>
      </c>
      <c r="M5042" s="414"/>
      <c r="N5042" s="414" t="s">
        <v>4095</v>
      </c>
      <c r="O5042" s="103" t="s">
        <v>1882</v>
      </c>
      <c r="P5042" s="103"/>
      <c r="Q5042" s="103" t="s">
        <v>1882</v>
      </c>
      <c r="R5042" s="103" t="s">
        <v>1883</v>
      </c>
      <c r="S5042" s="103" t="s">
        <v>1768</v>
      </c>
    </row>
    <row r="5043" spans="1:19" ht="14.5" customHeight="1">
      <c r="A5043" s="103" t="str">
        <f t="shared" si="78"/>
        <v>E0177</v>
      </c>
      <c r="B5043" s="414" t="s">
        <v>8690</v>
      </c>
      <c r="C5043" s="414" t="s">
        <v>8691</v>
      </c>
      <c r="D5043" s="414" t="s">
        <v>4862</v>
      </c>
      <c r="E5043" s="414"/>
      <c r="F5043" s="414"/>
      <c r="G5043" s="418">
        <v>45536</v>
      </c>
      <c r="H5043" s="414" t="s">
        <v>627</v>
      </c>
      <c r="I5043" s="419">
        <v>2</v>
      </c>
      <c r="J5043" s="419">
        <v>5</v>
      </c>
      <c r="K5043" s="419">
        <v>4</v>
      </c>
      <c r="L5043" s="419">
        <v>2</v>
      </c>
      <c r="M5043" s="414"/>
      <c r="N5043" s="414" t="s">
        <v>4095</v>
      </c>
      <c r="O5043" s="103" t="s">
        <v>1882</v>
      </c>
      <c r="P5043" s="103"/>
      <c r="Q5043" s="103" t="s">
        <v>1882</v>
      </c>
      <c r="R5043" s="103" t="s">
        <v>1883</v>
      </c>
      <c r="S5043" s="103" t="s">
        <v>1768</v>
      </c>
    </row>
    <row r="5044" spans="1:19" ht="14.5" customHeight="1">
      <c r="A5044" s="82" t="str">
        <f t="shared" si="78"/>
        <v>E0180</v>
      </c>
      <c r="B5044" s="410" t="s">
        <v>8694</v>
      </c>
      <c r="C5044" s="410" t="s">
        <v>8695</v>
      </c>
      <c r="D5044" s="410" t="s">
        <v>1797</v>
      </c>
      <c r="E5044" s="410" t="s">
        <v>8696</v>
      </c>
      <c r="F5044" s="410" t="s">
        <v>8697</v>
      </c>
      <c r="G5044" s="416">
        <v>46357</v>
      </c>
      <c r="H5044" s="410" t="s">
        <v>606</v>
      </c>
      <c r="I5044" s="417">
        <v>39</v>
      </c>
      <c r="J5044" s="417">
        <v>17</v>
      </c>
      <c r="K5044" s="417">
        <v>10</v>
      </c>
      <c r="L5044" s="417">
        <v>21</v>
      </c>
      <c r="M5044" s="410" t="s">
        <v>115</v>
      </c>
      <c r="N5044" s="410" t="s">
        <v>1778</v>
      </c>
      <c r="O5044" s="85" t="s">
        <v>1882</v>
      </c>
      <c r="P5044" s="85" t="s">
        <v>1882</v>
      </c>
      <c r="Q5044" s="85" t="s">
        <v>1882</v>
      </c>
      <c r="R5044" s="85" t="s">
        <v>1883</v>
      </c>
      <c r="S5044" s="85" t="s">
        <v>1768</v>
      </c>
    </row>
    <row r="5045" spans="1:19" ht="14.5" customHeight="1">
      <c r="A5045" s="103" t="str">
        <f t="shared" si="78"/>
        <v>E0180</v>
      </c>
      <c r="B5045" s="414" t="s">
        <v>8694</v>
      </c>
      <c r="C5045" s="414" t="s">
        <v>8695</v>
      </c>
      <c r="D5045" s="414" t="s">
        <v>1797</v>
      </c>
      <c r="E5045" s="414" t="s">
        <v>8696</v>
      </c>
      <c r="F5045" s="414" t="s">
        <v>8697</v>
      </c>
      <c r="G5045" s="418">
        <v>46357</v>
      </c>
      <c r="H5045" s="414" t="s">
        <v>606</v>
      </c>
      <c r="I5045" s="419">
        <v>10</v>
      </c>
      <c r="J5045" s="419">
        <v>39</v>
      </c>
      <c r="K5045" s="419">
        <v>17</v>
      </c>
      <c r="L5045" s="419">
        <v>21</v>
      </c>
      <c r="M5045" s="414" t="s">
        <v>115</v>
      </c>
      <c r="N5045" s="414" t="s">
        <v>1778</v>
      </c>
      <c r="O5045" s="103" t="s">
        <v>1882</v>
      </c>
      <c r="P5045" s="103" t="s">
        <v>1882</v>
      </c>
      <c r="Q5045" s="103" t="s">
        <v>1882</v>
      </c>
      <c r="R5045" s="103" t="s">
        <v>1883</v>
      </c>
      <c r="S5045" s="103" t="s">
        <v>1768</v>
      </c>
    </row>
    <row r="5046" spans="1:19" ht="14.5" customHeight="1">
      <c r="A5046" s="82" t="str">
        <f t="shared" si="78"/>
        <v>E0181</v>
      </c>
      <c r="B5046" s="410" t="s">
        <v>8698</v>
      </c>
      <c r="C5046" s="410" t="s">
        <v>8699</v>
      </c>
      <c r="D5046" s="410" t="s">
        <v>3164</v>
      </c>
      <c r="E5046" s="410" t="s">
        <v>8700</v>
      </c>
      <c r="F5046" s="410" t="s">
        <v>8701</v>
      </c>
      <c r="G5046" s="416">
        <v>55123</v>
      </c>
      <c r="H5046" s="410" t="s">
        <v>606</v>
      </c>
      <c r="I5046" s="411"/>
      <c r="J5046" s="411"/>
      <c r="K5046" s="411"/>
      <c r="L5046" s="411"/>
      <c r="M5046" s="410" t="s">
        <v>115</v>
      </c>
      <c r="N5046" s="410">
        <v>4</v>
      </c>
      <c r="O5046" s="85"/>
      <c r="P5046" s="85"/>
      <c r="Q5046" s="85"/>
      <c r="R5046" s="85"/>
      <c r="S5046" s="85" t="s">
        <v>1800</v>
      </c>
    </row>
    <row r="5047" spans="1:19" ht="14.5" customHeight="1">
      <c r="A5047" s="103" t="str">
        <f t="shared" si="78"/>
        <v>E0181</v>
      </c>
      <c r="B5047" s="414" t="s">
        <v>8698</v>
      </c>
      <c r="C5047" s="414" t="s">
        <v>8699</v>
      </c>
      <c r="D5047" s="414" t="s">
        <v>3164</v>
      </c>
      <c r="E5047" s="414" t="s">
        <v>8700</v>
      </c>
      <c r="F5047" s="414" t="s">
        <v>8701</v>
      </c>
      <c r="G5047" s="418">
        <v>55123</v>
      </c>
      <c r="H5047" s="414" t="s">
        <v>606</v>
      </c>
      <c r="I5047" s="415"/>
      <c r="J5047" s="415"/>
      <c r="K5047" s="415"/>
      <c r="L5047" s="415"/>
      <c r="M5047" s="414" t="s">
        <v>115</v>
      </c>
      <c r="N5047" s="414">
        <v>4</v>
      </c>
      <c r="O5047" s="103"/>
      <c r="P5047" s="103"/>
      <c r="Q5047" s="103"/>
      <c r="R5047" s="103"/>
      <c r="S5047" s="103" t="s">
        <v>1800</v>
      </c>
    </row>
    <row r="5048" spans="1:19" ht="14.5" customHeight="1">
      <c r="A5048" s="82" t="str">
        <f t="shared" si="78"/>
        <v>E0190</v>
      </c>
      <c r="B5048" s="410" t="s">
        <v>8702</v>
      </c>
      <c r="C5048" s="410" t="s">
        <v>8703</v>
      </c>
      <c r="D5048" s="410" t="s">
        <v>5116</v>
      </c>
      <c r="E5048" s="410" t="s">
        <v>8704</v>
      </c>
      <c r="F5048" s="410" t="s">
        <v>8705</v>
      </c>
      <c r="G5048" s="416">
        <v>45992</v>
      </c>
      <c r="H5048" s="410" t="s">
        <v>606</v>
      </c>
      <c r="I5048" s="417">
        <v>33</v>
      </c>
      <c r="J5048" s="417">
        <v>2</v>
      </c>
      <c r="K5048" s="417">
        <v>0</v>
      </c>
      <c r="L5048" s="417">
        <v>6</v>
      </c>
      <c r="M5048" s="410" t="s">
        <v>115</v>
      </c>
      <c r="N5048" s="410">
        <v>2</v>
      </c>
      <c r="O5048" s="85" t="s">
        <v>1882</v>
      </c>
      <c r="P5048" s="85" t="s">
        <v>1882</v>
      </c>
      <c r="Q5048" s="85" t="s">
        <v>1882</v>
      </c>
      <c r="R5048" s="85" t="s">
        <v>1883</v>
      </c>
      <c r="S5048" s="85" t="s">
        <v>1800</v>
      </c>
    </row>
    <row r="5049" spans="1:19" ht="14.5" customHeight="1">
      <c r="A5049" s="103" t="str">
        <f t="shared" si="78"/>
        <v>E0190</v>
      </c>
      <c r="B5049" s="414" t="s">
        <v>8702</v>
      </c>
      <c r="C5049" s="414" t="s">
        <v>8703</v>
      </c>
      <c r="D5049" s="414" t="s">
        <v>5116</v>
      </c>
      <c r="E5049" s="414" t="s">
        <v>8704</v>
      </c>
      <c r="F5049" s="414" t="s">
        <v>8705</v>
      </c>
      <c r="G5049" s="418">
        <v>45992</v>
      </c>
      <c r="H5049" s="414" t="s">
        <v>606</v>
      </c>
      <c r="I5049" s="419">
        <v>0</v>
      </c>
      <c r="J5049" s="419">
        <v>33</v>
      </c>
      <c r="K5049" s="419">
        <v>2</v>
      </c>
      <c r="L5049" s="419">
        <v>6</v>
      </c>
      <c r="M5049" s="414" t="s">
        <v>115</v>
      </c>
      <c r="N5049" s="414">
        <v>2</v>
      </c>
      <c r="O5049" s="103" t="s">
        <v>1882</v>
      </c>
      <c r="P5049" s="103" t="s">
        <v>1882</v>
      </c>
      <c r="Q5049" s="103" t="s">
        <v>1882</v>
      </c>
      <c r="R5049" s="103" t="s">
        <v>1883</v>
      </c>
      <c r="S5049" s="103" t="s">
        <v>1800</v>
      </c>
    </row>
    <row r="5050" spans="1:19" ht="14.5" customHeight="1">
      <c r="A5050" s="82" t="str">
        <f t="shared" si="78"/>
        <v>E0195</v>
      </c>
      <c r="B5050" s="410" t="s">
        <v>8706</v>
      </c>
      <c r="C5050" s="410" t="s">
        <v>8707</v>
      </c>
      <c r="D5050" s="410" t="s">
        <v>5116</v>
      </c>
      <c r="E5050" s="410" t="s">
        <v>8708</v>
      </c>
      <c r="F5050" s="410" t="s">
        <v>8709</v>
      </c>
      <c r="G5050" s="416">
        <v>45658</v>
      </c>
      <c r="H5050" s="410" t="s">
        <v>606</v>
      </c>
      <c r="I5050" s="417">
        <v>33</v>
      </c>
      <c r="J5050" s="417">
        <v>4</v>
      </c>
      <c r="K5050" s="417">
        <v>0</v>
      </c>
      <c r="L5050" s="417">
        <v>7.5</v>
      </c>
      <c r="M5050" s="410" t="s">
        <v>115</v>
      </c>
      <c r="N5050" s="410">
        <v>2</v>
      </c>
      <c r="O5050" s="85" t="s">
        <v>1882</v>
      </c>
      <c r="P5050" s="85" t="s">
        <v>1882</v>
      </c>
      <c r="Q5050" s="85" t="s">
        <v>1882</v>
      </c>
      <c r="R5050" s="85" t="s">
        <v>1883</v>
      </c>
      <c r="S5050" s="85" t="s">
        <v>1800</v>
      </c>
    </row>
    <row r="5051" spans="1:19" ht="14.5" customHeight="1">
      <c r="A5051" s="103" t="str">
        <f t="shared" si="78"/>
        <v>E0195</v>
      </c>
      <c r="B5051" s="414" t="s">
        <v>8706</v>
      </c>
      <c r="C5051" s="414" t="s">
        <v>8707</v>
      </c>
      <c r="D5051" s="414" t="s">
        <v>5116</v>
      </c>
      <c r="E5051" s="414" t="s">
        <v>8708</v>
      </c>
      <c r="F5051" s="414" t="s">
        <v>8709</v>
      </c>
      <c r="G5051" s="418">
        <v>45658</v>
      </c>
      <c r="H5051" s="414" t="s">
        <v>606</v>
      </c>
      <c r="I5051" s="419">
        <v>0</v>
      </c>
      <c r="J5051" s="419">
        <v>33</v>
      </c>
      <c r="K5051" s="419">
        <v>4</v>
      </c>
      <c r="L5051" s="419">
        <v>7.5</v>
      </c>
      <c r="M5051" s="414" t="s">
        <v>115</v>
      </c>
      <c r="N5051" s="414">
        <v>2</v>
      </c>
      <c r="O5051" s="103" t="s">
        <v>1882</v>
      </c>
      <c r="P5051" s="103" t="s">
        <v>1882</v>
      </c>
      <c r="Q5051" s="103" t="s">
        <v>1882</v>
      </c>
      <c r="R5051" s="103" t="s">
        <v>1883</v>
      </c>
      <c r="S5051" s="103" t="s">
        <v>1800</v>
      </c>
    </row>
    <row r="5052" spans="1:19" ht="14.5" customHeight="1">
      <c r="A5052" s="82" t="str">
        <f t="shared" si="78"/>
        <v>E0205</v>
      </c>
      <c r="B5052" s="410" t="s">
        <v>8710</v>
      </c>
      <c r="C5052" s="410" t="s">
        <v>8711</v>
      </c>
      <c r="D5052" s="410" t="s">
        <v>1804</v>
      </c>
      <c r="E5052" s="410" t="s">
        <v>8712</v>
      </c>
      <c r="F5052" s="410" t="s">
        <v>8713</v>
      </c>
      <c r="G5052" s="416">
        <v>40148</v>
      </c>
      <c r="H5052" s="410" t="s">
        <v>1777</v>
      </c>
      <c r="I5052" s="417">
        <v>31</v>
      </c>
      <c r="J5052" s="417">
        <v>10</v>
      </c>
      <c r="K5052" s="417">
        <v>13</v>
      </c>
      <c r="L5052" s="417">
        <v>33</v>
      </c>
      <c r="M5052" s="410"/>
      <c r="N5052" s="410">
        <v>7</v>
      </c>
      <c r="O5052" s="85" t="s">
        <v>1882</v>
      </c>
      <c r="P5052" s="85" t="s">
        <v>1882</v>
      </c>
      <c r="Q5052" s="85" t="s">
        <v>1882</v>
      </c>
      <c r="R5052" s="85" t="s">
        <v>1883</v>
      </c>
      <c r="S5052" s="85" t="s">
        <v>1768</v>
      </c>
    </row>
    <row r="5053" spans="1:19" ht="14.5" customHeight="1">
      <c r="A5053" s="82" t="str">
        <f t="shared" si="78"/>
        <v>E0205</v>
      </c>
      <c r="B5053" s="410" t="s">
        <v>8710</v>
      </c>
      <c r="C5053" s="410" t="s">
        <v>8711</v>
      </c>
      <c r="D5053" s="410" t="s">
        <v>1797</v>
      </c>
      <c r="E5053" s="410" t="s">
        <v>8714</v>
      </c>
      <c r="F5053" s="410" t="s">
        <v>8715</v>
      </c>
      <c r="G5053" s="416">
        <v>46023</v>
      </c>
      <c r="H5053" s="410" t="s">
        <v>606</v>
      </c>
      <c r="I5053" s="417">
        <v>31</v>
      </c>
      <c r="J5053" s="417">
        <v>10</v>
      </c>
      <c r="K5053" s="417">
        <v>13</v>
      </c>
      <c r="L5053" s="417">
        <v>33</v>
      </c>
      <c r="M5053" s="410" t="s">
        <v>115</v>
      </c>
      <c r="N5053" s="410">
        <v>7</v>
      </c>
      <c r="O5053" s="85" t="s">
        <v>1882</v>
      </c>
      <c r="P5053" s="85" t="s">
        <v>1882</v>
      </c>
      <c r="Q5053" s="85" t="s">
        <v>1882</v>
      </c>
      <c r="R5053" s="85" t="s">
        <v>1883</v>
      </c>
      <c r="S5053" s="85" t="s">
        <v>1768</v>
      </c>
    </row>
    <row r="5054" spans="1:19" ht="14.5" customHeight="1">
      <c r="A5054" s="103" t="str">
        <f t="shared" si="78"/>
        <v>E0205</v>
      </c>
      <c r="B5054" s="414" t="s">
        <v>8710</v>
      </c>
      <c r="C5054" s="414" t="s">
        <v>8711</v>
      </c>
      <c r="D5054" s="414" t="s">
        <v>1804</v>
      </c>
      <c r="E5054" s="414" t="s">
        <v>8712</v>
      </c>
      <c r="F5054" s="414" t="s">
        <v>8713</v>
      </c>
      <c r="G5054" s="418">
        <v>40148</v>
      </c>
      <c r="H5054" s="414" t="s">
        <v>1777</v>
      </c>
      <c r="I5054" s="419">
        <v>13</v>
      </c>
      <c r="J5054" s="419">
        <v>31</v>
      </c>
      <c r="K5054" s="419">
        <v>10</v>
      </c>
      <c r="L5054" s="419">
        <v>33</v>
      </c>
      <c r="M5054" s="414"/>
      <c r="N5054" s="414">
        <v>7</v>
      </c>
      <c r="O5054" s="103" t="s">
        <v>1882</v>
      </c>
      <c r="P5054" s="103" t="s">
        <v>1882</v>
      </c>
      <c r="Q5054" s="103" t="s">
        <v>1882</v>
      </c>
      <c r="R5054" s="103" t="s">
        <v>1883</v>
      </c>
      <c r="S5054" s="103" t="s">
        <v>1768</v>
      </c>
    </row>
    <row r="5055" spans="1:19" ht="14.5" customHeight="1">
      <c r="A5055" s="103" t="str">
        <f t="shared" si="78"/>
        <v>E0205</v>
      </c>
      <c r="B5055" s="414" t="s">
        <v>8710</v>
      </c>
      <c r="C5055" s="414" t="s">
        <v>8711</v>
      </c>
      <c r="D5055" s="414" t="s">
        <v>1797</v>
      </c>
      <c r="E5055" s="414" t="s">
        <v>8714</v>
      </c>
      <c r="F5055" s="414" t="s">
        <v>8715</v>
      </c>
      <c r="G5055" s="418">
        <v>46023</v>
      </c>
      <c r="H5055" s="414" t="s">
        <v>606</v>
      </c>
      <c r="I5055" s="419">
        <v>13</v>
      </c>
      <c r="J5055" s="419">
        <v>31</v>
      </c>
      <c r="K5055" s="419">
        <v>10</v>
      </c>
      <c r="L5055" s="419">
        <v>33</v>
      </c>
      <c r="M5055" s="414" t="s">
        <v>115</v>
      </c>
      <c r="N5055" s="414">
        <v>7</v>
      </c>
      <c r="O5055" s="103" t="s">
        <v>1882</v>
      </c>
      <c r="P5055" s="103" t="s">
        <v>1882</v>
      </c>
      <c r="Q5055" s="103" t="s">
        <v>1882</v>
      </c>
      <c r="R5055" s="103" t="s">
        <v>1883</v>
      </c>
      <c r="S5055" s="103" t="s">
        <v>1768</v>
      </c>
    </row>
    <row r="5056" spans="1:19" ht="14.5" customHeight="1">
      <c r="A5056" s="82" t="str">
        <f t="shared" si="78"/>
        <v>E0207</v>
      </c>
      <c r="B5056" s="410" t="s">
        <v>8716</v>
      </c>
      <c r="C5056" s="410" t="s">
        <v>8717</v>
      </c>
      <c r="D5056" s="410" t="s">
        <v>1928</v>
      </c>
      <c r="E5056" s="410" t="s">
        <v>8718</v>
      </c>
      <c r="F5056" s="410" t="s">
        <v>8719</v>
      </c>
      <c r="G5056" s="416">
        <v>45992</v>
      </c>
      <c r="H5056" s="410" t="s">
        <v>606</v>
      </c>
      <c r="I5056" s="417">
        <v>28</v>
      </c>
      <c r="J5056" s="417">
        <v>22</v>
      </c>
      <c r="K5056" s="417">
        <v>17</v>
      </c>
      <c r="L5056" s="417">
        <v>41</v>
      </c>
      <c r="M5056" s="410" t="s">
        <v>115</v>
      </c>
      <c r="N5056" s="410">
        <v>3</v>
      </c>
      <c r="O5056" s="85" t="s">
        <v>1882</v>
      </c>
      <c r="P5056" s="85"/>
      <c r="Q5056" s="85" t="s">
        <v>1882</v>
      </c>
      <c r="R5056" s="85" t="s">
        <v>1883</v>
      </c>
      <c r="S5056" s="85" t="s">
        <v>1800</v>
      </c>
    </row>
    <row r="5057" spans="1:19" ht="14.5" customHeight="1">
      <c r="A5057" s="82" t="str">
        <f t="shared" si="78"/>
        <v>E0207</v>
      </c>
      <c r="B5057" s="410" t="s">
        <v>8716</v>
      </c>
      <c r="C5057" s="410" t="s">
        <v>8720</v>
      </c>
      <c r="D5057" s="410" t="s">
        <v>1924</v>
      </c>
      <c r="E5057" s="410" t="s">
        <v>8721</v>
      </c>
      <c r="F5057" s="410" t="s">
        <v>8722</v>
      </c>
      <c r="G5057" s="416">
        <v>40725</v>
      </c>
      <c r="H5057" s="410" t="s">
        <v>1777</v>
      </c>
      <c r="I5057" s="417">
        <v>28</v>
      </c>
      <c r="J5057" s="417">
        <v>22</v>
      </c>
      <c r="K5057" s="417">
        <v>17</v>
      </c>
      <c r="L5057" s="417">
        <v>41</v>
      </c>
      <c r="M5057" s="410" t="s">
        <v>115</v>
      </c>
      <c r="N5057" s="410">
        <v>3</v>
      </c>
      <c r="O5057" s="85" t="s">
        <v>1882</v>
      </c>
      <c r="P5057" s="85" t="s">
        <v>1882</v>
      </c>
      <c r="Q5057" s="85" t="s">
        <v>1882</v>
      </c>
      <c r="R5057" s="85" t="s">
        <v>1883</v>
      </c>
      <c r="S5057" s="85" t="s">
        <v>1800</v>
      </c>
    </row>
    <row r="5058" spans="1:19" ht="14.5" customHeight="1">
      <c r="A5058" s="82" t="str">
        <f t="shared" ref="A5058:A5121" si="79">LEFT(B5058,5)</f>
        <v>E0207</v>
      </c>
      <c r="B5058" s="410" t="s">
        <v>8716</v>
      </c>
      <c r="C5058" s="410" t="s">
        <v>8717</v>
      </c>
      <c r="D5058" s="410" t="s">
        <v>1928</v>
      </c>
      <c r="E5058" s="410" t="s">
        <v>8723</v>
      </c>
      <c r="F5058" s="410" t="s">
        <v>8724</v>
      </c>
      <c r="G5058" s="416">
        <v>40725</v>
      </c>
      <c r="H5058" s="410" t="s">
        <v>1777</v>
      </c>
      <c r="I5058" s="417">
        <v>28</v>
      </c>
      <c r="J5058" s="417">
        <v>22</v>
      </c>
      <c r="K5058" s="417">
        <v>17</v>
      </c>
      <c r="L5058" s="417">
        <v>41</v>
      </c>
      <c r="M5058" s="410" t="s">
        <v>115</v>
      </c>
      <c r="N5058" s="410">
        <v>3</v>
      </c>
      <c r="O5058" s="85" t="s">
        <v>1882</v>
      </c>
      <c r="P5058" s="85"/>
      <c r="Q5058" s="85" t="s">
        <v>1882</v>
      </c>
      <c r="R5058" s="85" t="s">
        <v>1883</v>
      </c>
      <c r="S5058" s="85" t="s">
        <v>1800</v>
      </c>
    </row>
    <row r="5059" spans="1:19" ht="14.5" customHeight="1">
      <c r="A5059" s="103" t="str">
        <f t="shared" si="79"/>
        <v>E0207</v>
      </c>
      <c r="B5059" s="414" t="s">
        <v>8716</v>
      </c>
      <c r="C5059" s="414" t="s">
        <v>8717</v>
      </c>
      <c r="D5059" s="414" t="s">
        <v>1928</v>
      </c>
      <c r="E5059" s="414" t="s">
        <v>8718</v>
      </c>
      <c r="F5059" s="414" t="s">
        <v>8719</v>
      </c>
      <c r="G5059" s="418">
        <v>45992</v>
      </c>
      <c r="H5059" s="414" t="s">
        <v>606</v>
      </c>
      <c r="I5059" s="419">
        <v>17</v>
      </c>
      <c r="J5059" s="419">
        <v>28</v>
      </c>
      <c r="K5059" s="419">
        <v>22</v>
      </c>
      <c r="L5059" s="419">
        <v>41</v>
      </c>
      <c r="M5059" s="414" t="s">
        <v>115</v>
      </c>
      <c r="N5059" s="414">
        <v>3</v>
      </c>
      <c r="O5059" s="103" t="s">
        <v>1882</v>
      </c>
      <c r="P5059" s="103"/>
      <c r="Q5059" s="103" t="s">
        <v>1882</v>
      </c>
      <c r="R5059" s="103" t="s">
        <v>1883</v>
      </c>
      <c r="S5059" s="103" t="s">
        <v>1800</v>
      </c>
    </row>
    <row r="5060" spans="1:19" ht="14.5" customHeight="1">
      <c r="A5060" s="103" t="str">
        <f t="shared" si="79"/>
        <v>E0207</v>
      </c>
      <c r="B5060" s="414" t="s">
        <v>8716</v>
      </c>
      <c r="C5060" s="414" t="s">
        <v>8720</v>
      </c>
      <c r="D5060" s="414" t="s">
        <v>1924</v>
      </c>
      <c r="E5060" s="414" t="s">
        <v>8721</v>
      </c>
      <c r="F5060" s="414" t="s">
        <v>8722</v>
      </c>
      <c r="G5060" s="418">
        <v>40725</v>
      </c>
      <c r="H5060" s="414" t="s">
        <v>1777</v>
      </c>
      <c r="I5060" s="419">
        <v>17</v>
      </c>
      <c r="J5060" s="419">
        <v>28</v>
      </c>
      <c r="K5060" s="419">
        <v>22</v>
      </c>
      <c r="L5060" s="419">
        <v>41</v>
      </c>
      <c r="M5060" s="414" t="s">
        <v>115</v>
      </c>
      <c r="N5060" s="414">
        <v>3</v>
      </c>
      <c r="O5060" s="103" t="s">
        <v>1882</v>
      </c>
      <c r="P5060" s="103" t="s">
        <v>1882</v>
      </c>
      <c r="Q5060" s="103" t="s">
        <v>1882</v>
      </c>
      <c r="R5060" s="103" t="s">
        <v>1883</v>
      </c>
      <c r="S5060" s="103" t="s">
        <v>1800</v>
      </c>
    </row>
    <row r="5061" spans="1:19" ht="14.5" customHeight="1">
      <c r="A5061" s="103" t="str">
        <f t="shared" si="79"/>
        <v>E0207</v>
      </c>
      <c r="B5061" s="414" t="s">
        <v>8716</v>
      </c>
      <c r="C5061" s="414" t="s">
        <v>8717</v>
      </c>
      <c r="D5061" s="414" t="s">
        <v>1928</v>
      </c>
      <c r="E5061" s="414" t="s">
        <v>8723</v>
      </c>
      <c r="F5061" s="414" t="s">
        <v>8724</v>
      </c>
      <c r="G5061" s="418">
        <v>40725</v>
      </c>
      <c r="H5061" s="414" t="s">
        <v>1777</v>
      </c>
      <c r="I5061" s="419">
        <v>17</v>
      </c>
      <c r="J5061" s="419">
        <v>28</v>
      </c>
      <c r="K5061" s="419">
        <v>22</v>
      </c>
      <c r="L5061" s="419">
        <v>41</v>
      </c>
      <c r="M5061" s="414" t="s">
        <v>115</v>
      </c>
      <c r="N5061" s="414">
        <v>3</v>
      </c>
      <c r="O5061" s="103" t="s">
        <v>1882</v>
      </c>
      <c r="P5061" s="103"/>
      <c r="Q5061" s="103" t="s">
        <v>1882</v>
      </c>
      <c r="R5061" s="103" t="s">
        <v>1883</v>
      </c>
      <c r="S5061" s="103" t="s">
        <v>1800</v>
      </c>
    </row>
    <row r="5062" spans="1:19" ht="14.5" customHeight="1">
      <c r="A5062" s="82" t="str">
        <f t="shared" si="79"/>
        <v>E0210</v>
      </c>
      <c r="B5062" s="410" t="s">
        <v>8725</v>
      </c>
      <c r="C5062" s="410" t="s">
        <v>8726</v>
      </c>
      <c r="D5062" s="410" t="s">
        <v>1813</v>
      </c>
      <c r="E5062" s="410" t="s">
        <v>8727</v>
      </c>
      <c r="F5062" s="410" t="s">
        <v>8728</v>
      </c>
      <c r="G5062" s="416">
        <v>47453</v>
      </c>
      <c r="H5062" s="410" t="s">
        <v>606</v>
      </c>
      <c r="I5062" s="417">
        <v>3</v>
      </c>
      <c r="J5062" s="417">
        <v>3</v>
      </c>
      <c r="K5062" s="417">
        <v>2</v>
      </c>
      <c r="L5062" s="417">
        <v>1</v>
      </c>
      <c r="M5062" s="410"/>
      <c r="N5062" s="410" t="s">
        <v>1778</v>
      </c>
      <c r="O5062" s="85" t="s">
        <v>1882</v>
      </c>
      <c r="P5062" s="85"/>
      <c r="Q5062" s="85" t="s">
        <v>1882</v>
      </c>
      <c r="R5062" s="85" t="s">
        <v>1883</v>
      </c>
      <c r="S5062" s="85" t="s">
        <v>1768</v>
      </c>
    </row>
    <row r="5063" spans="1:19" ht="14.5" customHeight="1">
      <c r="A5063" s="103" t="str">
        <f t="shared" si="79"/>
        <v>E0210</v>
      </c>
      <c r="B5063" s="414" t="s">
        <v>8725</v>
      </c>
      <c r="C5063" s="414" t="s">
        <v>8726</v>
      </c>
      <c r="D5063" s="414" t="s">
        <v>1813</v>
      </c>
      <c r="E5063" s="414" t="s">
        <v>8727</v>
      </c>
      <c r="F5063" s="414" t="s">
        <v>8728</v>
      </c>
      <c r="G5063" s="418">
        <v>47453</v>
      </c>
      <c r="H5063" s="414" t="s">
        <v>606</v>
      </c>
      <c r="I5063" s="419">
        <v>2</v>
      </c>
      <c r="J5063" s="419">
        <v>3</v>
      </c>
      <c r="K5063" s="419">
        <v>3</v>
      </c>
      <c r="L5063" s="419">
        <v>1</v>
      </c>
      <c r="M5063" s="414"/>
      <c r="N5063" s="414" t="s">
        <v>1778</v>
      </c>
      <c r="O5063" s="103" t="s">
        <v>1882</v>
      </c>
      <c r="P5063" s="103"/>
      <c r="Q5063" s="103" t="s">
        <v>1882</v>
      </c>
      <c r="R5063" s="103" t="s">
        <v>1883</v>
      </c>
      <c r="S5063" s="103" t="s">
        <v>1768</v>
      </c>
    </row>
    <row r="5064" spans="1:19" ht="14.5" customHeight="1">
      <c r="A5064" s="82" t="str">
        <f t="shared" si="79"/>
        <v>E0330</v>
      </c>
      <c r="B5064" s="410" t="s">
        <v>8729</v>
      </c>
      <c r="C5064" s="410" t="s">
        <v>8730</v>
      </c>
      <c r="D5064" s="410" t="s">
        <v>1928</v>
      </c>
      <c r="E5064" s="410" t="s">
        <v>8731</v>
      </c>
      <c r="F5064" s="410" t="s">
        <v>8732</v>
      </c>
      <c r="G5064" s="416">
        <v>44105</v>
      </c>
      <c r="H5064" s="410" t="s">
        <v>606</v>
      </c>
      <c r="I5064" s="417">
        <v>42</v>
      </c>
      <c r="J5064" s="417">
        <v>23</v>
      </c>
      <c r="K5064" s="417">
        <v>18</v>
      </c>
      <c r="L5064" s="417">
        <v>175</v>
      </c>
      <c r="M5064" s="410" t="s">
        <v>115</v>
      </c>
      <c r="N5064" s="410">
        <v>4</v>
      </c>
      <c r="O5064" s="85" t="s">
        <v>1882</v>
      </c>
      <c r="P5064" s="85" t="s">
        <v>1882</v>
      </c>
      <c r="Q5064" s="85" t="s">
        <v>1882</v>
      </c>
      <c r="R5064" s="85" t="s">
        <v>1883</v>
      </c>
      <c r="S5064" s="85" t="s">
        <v>1800</v>
      </c>
    </row>
    <row r="5065" spans="1:19" ht="14.5" customHeight="1">
      <c r="A5065" s="103" t="str">
        <f t="shared" si="79"/>
        <v>E0330</v>
      </c>
      <c r="B5065" s="414" t="s">
        <v>8729</v>
      </c>
      <c r="C5065" s="414" t="s">
        <v>8730</v>
      </c>
      <c r="D5065" s="414" t="s">
        <v>1928</v>
      </c>
      <c r="E5065" s="414" t="s">
        <v>8731</v>
      </c>
      <c r="F5065" s="414" t="s">
        <v>8732</v>
      </c>
      <c r="G5065" s="418">
        <v>44105</v>
      </c>
      <c r="H5065" s="414" t="s">
        <v>606</v>
      </c>
      <c r="I5065" s="419">
        <v>18</v>
      </c>
      <c r="J5065" s="419">
        <v>42</v>
      </c>
      <c r="K5065" s="419">
        <v>23</v>
      </c>
      <c r="L5065" s="419">
        <v>175</v>
      </c>
      <c r="M5065" s="414" t="s">
        <v>115</v>
      </c>
      <c r="N5065" s="414">
        <v>4</v>
      </c>
      <c r="O5065" s="103" t="s">
        <v>1882</v>
      </c>
      <c r="P5065" s="103" t="s">
        <v>1882</v>
      </c>
      <c r="Q5065" s="103" t="s">
        <v>1882</v>
      </c>
      <c r="R5065" s="103" t="s">
        <v>1883</v>
      </c>
      <c r="S5065" s="103" t="s">
        <v>1800</v>
      </c>
    </row>
    <row r="5066" spans="1:19" ht="14.5" customHeight="1">
      <c r="A5066" s="82" t="str">
        <f t="shared" si="79"/>
        <v>E0330</v>
      </c>
      <c r="B5066" s="410" t="s">
        <v>8733</v>
      </c>
      <c r="C5066" s="410" t="s">
        <v>8730</v>
      </c>
      <c r="D5066" s="410" t="s">
        <v>1928</v>
      </c>
      <c r="E5066" s="410" t="s">
        <v>8734</v>
      </c>
      <c r="F5066" s="410" t="s">
        <v>8735</v>
      </c>
      <c r="G5066" s="416">
        <v>39417</v>
      </c>
      <c r="H5066" s="410" t="s">
        <v>1777</v>
      </c>
      <c r="I5066" s="411"/>
      <c r="J5066" s="411"/>
      <c r="K5066" s="411"/>
      <c r="L5066" s="411"/>
      <c r="M5066" s="410" t="s">
        <v>115</v>
      </c>
      <c r="N5066" s="410">
        <v>4</v>
      </c>
      <c r="O5066" s="85" t="s">
        <v>1882</v>
      </c>
      <c r="P5066" s="85" t="s">
        <v>1882</v>
      </c>
      <c r="Q5066" s="85" t="s">
        <v>1882</v>
      </c>
      <c r="R5066" s="85" t="s">
        <v>1883</v>
      </c>
      <c r="S5066" s="85" t="s">
        <v>1800</v>
      </c>
    </row>
    <row r="5067" spans="1:19" ht="14.5" customHeight="1">
      <c r="A5067" s="103" t="str">
        <f t="shared" si="79"/>
        <v>E0330</v>
      </c>
      <c r="B5067" s="414" t="s">
        <v>8733</v>
      </c>
      <c r="C5067" s="414" t="s">
        <v>8730</v>
      </c>
      <c r="D5067" s="414" t="s">
        <v>1928</v>
      </c>
      <c r="E5067" s="414" t="s">
        <v>8734</v>
      </c>
      <c r="F5067" s="414" t="s">
        <v>8735</v>
      </c>
      <c r="G5067" s="418">
        <v>39417</v>
      </c>
      <c r="H5067" s="414" t="s">
        <v>1777</v>
      </c>
      <c r="I5067" s="415"/>
      <c r="J5067" s="415"/>
      <c r="K5067" s="415"/>
      <c r="L5067" s="415"/>
      <c r="M5067" s="414" t="s">
        <v>115</v>
      </c>
      <c r="N5067" s="414">
        <v>4</v>
      </c>
      <c r="O5067" s="103" t="s">
        <v>1882</v>
      </c>
      <c r="P5067" s="103" t="s">
        <v>1882</v>
      </c>
      <c r="Q5067" s="103" t="s">
        <v>1882</v>
      </c>
      <c r="R5067" s="103" t="s">
        <v>1883</v>
      </c>
      <c r="S5067" s="103" t="s">
        <v>1800</v>
      </c>
    </row>
    <row r="5068" spans="1:19" ht="14.5" customHeight="1">
      <c r="A5068" s="82" t="str">
        <f t="shared" si="79"/>
        <v>E0360</v>
      </c>
      <c r="B5068" s="410" t="s">
        <v>8736</v>
      </c>
      <c r="C5068" s="410" t="s">
        <v>8737</v>
      </c>
      <c r="D5068" s="410" t="s">
        <v>4862</v>
      </c>
      <c r="E5068" s="410" t="s">
        <v>8738</v>
      </c>
      <c r="F5068" s="410" t="s">
        <v>8739</v>
      </c>
      <c r="G5068" s="416">
        <v>47453</v>
      </c>
      <c r="H5068" s="410" t="s">
        <v>606</v>
      </c>
      <c r="I5068" s="417">
        <v>20</v>
      </c>
      <c r="J5068" s="417">
        <v>20</v>
      </c>
      <c r="K5068" s="417">
        <v>12</v>
      </c>
      <c r="L5068" s="417">
        <v>295</v>
      </c>
      <c r="M5068" s="410" t="s">
        <v>115</v>
      </c>
      <c r="N5068" s="410" t="s">
        <v>116</v>
      </c>
      <c r="O5068" s="85" t="s">
        <v>1882</v>
      </c>
      <c r="P5068" s="85" t="s">
        <v>1882</v>
      </c>
      <c r="Q5068" s="85" t="s">
        <v>1882</v>
      </c>
      <c r="R5068" s="85" t="s">
        <v>1883</v>
      </c>
      <c r="S5068" s="85" t="s">
        <v>1768</v>
      </c>
    </row>
    <row r="5069" spans="1:19" ht="14.5" customHeight="1">
      <c r="A5069" s="82" t="str">
        <f t="shared" si="79"/>
        <v>E0360</v>
      </c>
      <c r="B5069" s="410" t="s">
        <v>8736</v>
      </c>
      <c r="C5069" s="410" t="s">
        <v>8737</v>
      </c>
      <c r="D5069" s="410" t="s">
        <v>4862</v>
      </c>
      <c r="E5069" s="410" t="s">
        <v>8740</v>
      </c>
      <c r="F5069" s="410" t="s">
        <v>8741</v>
      </c>
      <c r="G5069" s="416">
        <v>43800</v>
      </c>
      <c r="H5069" s="410" t="s">
        <v>606</v>
      </c>
      <c r="I5069" s="417">
        <v>20</v>
      </c>
      <c r="J5069" s="417">
        <v>20</v>
      </c>
      <c r="K5069" s="417">
        <v>12</v>
      </c>
      <c r="L5069" s="417">
        <v>295</v>
      </c>
      <c r="M5069" s="410"/>
      <c r="N5069" s="410" t="s">
        <v>116</v>
      </c>
      <c r="O5069" s="85" t="s">
        <v>1882</v>
      </c>
      <c r="P5069" s="85" t="s">
        <v>1882</v>
      </c>
      <c r="Q5069" s="85" t="s">
        <v>1882</v>
      </c>
      <c r="R5069" s="85" t="s">
        <v>1883</v>
      </c>
      <c r="S5069" s="85" t="s">
        <v>1768</v>
      </c>
    </row>
    <row r="5070" spans="1:19" ht="14.5" customHeight="1">
      <c r="A5070" s="103" t="str">
        <f t="shared" si="79"/>
        <v>E0360</v>
      </c>
      <c r="B5070" s="414" t="s">
        <v>8736</v>
      </c>
      <c r="C5070" s="414" t="s">
        <v>8737</v>
      </c>
      <c r="D5070" s="414" t="s">
        <v>4862</v>
      </c>
      <c r="E5070" s="414" t="s">
        <v>8738</v>
      </c>
      <c r="F5070" s="414" t="s">
        <v>8739</v>
      </c>
      <c r="G5070" s="418">
        <v>47453</v>
      </c>
      <c r="H5070" s="414" t="s">
        <v>606</v>
      </c>
      <c r="I5070" s="419">
        <v>12</v>
      </c>
      <c r="J5070" s="419">
        <v>20</v>
      </c>
      <c r="K5070" s="419">
        <v>20</v>
      </c>
      <c r="L5070" s="419">
        <v>295</v>
      </c>
      <c r="M5070" s="414" t="s">
        <v>115</v>
      </c>
      <c r="N5070" s="414" t="s">
        <v>116</v>
      </c>
      <c r="O5070" s="103" t="s">
        <v>1882</v>
      </c>
      <c r="P5070" s="103" t="s">
        <v>1882</v>
      </c>
      <c r="Q5070" s="103" t="s">
        <v>1882</v>
      </c>
      <c r="R5070" s="103" t="s">
        <v>1883</v>
      </c>
      <c r="S5070" s="103" t="s">
        <v>1768</v>
      </c>
    </row>
    <row r="5071" spans="1:19" ht="14.5" customHeight="1">
      <c r="A5071" s="103" t="str">
        <f t="shared" si="79"/>
        <v>E0360</v>
      </c>
      <c r="B5071" s="414" t="s">
        <v>8736</v>
      </c>
      <c r="C5071" s="414" t="s">
        <v>8737</v>
      </c>
      <c r="D5071" s="414" t="s">
        <v>4862</v>
      </c>
      <c r="E5071" s="414" t="s">
        <v>8740</v>
      </c>
      <c r="F5071" s="414" t="s">
        <v>8741</v>
      </c>
      <c r="G5071" s="418">
        <v>43800</v>
      </c>
      <c r="H5071" s="414" t="s">
        <v>606</v>
      </c>
      <c r="I5071" s="419">
        <v>12</v>
      </c>
      <c r="J5071" s="419">
        <v>20</v>
      </c>
      <c r="K5071" s="419">
        <v>20</v>
      </c>
      <c r="L5071" s="419">
        <v>295</v>
      </c>
      <c r="M5071" s="414"/>
      <c r="N5071" s="414" t="s">
        <v>116</v>
      </c>
      <c r="O5071" s="103" t="s">
        <v>1882</v>
      </c>
      <c r="P5071" s="103" t="s">
        <v>1882</v>
      </c>
      <c r="Q5071" s="103" t="s">
        <v>1882</v>
      </c>
      <c r="R5071" s="103" t="s">
        <v>1883</v>
      </c>
      <c r="S5071" s="103" t="s">
        <v>1768</v>
      </c>
    </row>
    <row r="5072" spans="1:19" ht="14.5" customHeight="1">
      <c r="A5072" s="82" t="str">
        <f t="shared" si="79"/>
        <v>E0390</v>
      </c>
      <c r="B5072" s="410" t="s">
        <v>8742</v>
      </c>
      <c r="C5072" s="410" t="s">
        <v>8743</v>
      </c>
      <c r="D5072" s="410" t="s">
        <v>4862</v>
      </c>
      <c r="E5072" s="410" t="s">
        <v>8744</v>
      </c>
      <c r="F5072" s="410" t="s">
        <v>8745</v>
      </c>
      <c r="G5072" s="416">
        <v>46844</v>
      </c>
      <c r="H5072" s="410" t="s">
        <v>606</v>
      </c>
      <c r="I5072" s="417">
        <v>34</v>
      </c>
      <c r="J5072" s="417">
        <v>30</v>
      </c>
      <c r="K5072" s="417">
        <v>30</v>
      </c>
      <c r="L5072" s="417">
        <v>300</v>
      </c>
      <c r="M5072" s="410" t="s">
        <v>115</v>
      </c>
      <c r="N5072" s="410" t="s">
        <v>116</v>
      </c>
      <c r="O5072" s="85"/>
      <c r="P5072" s="85" t="s">
        <v>1882</v>
      </c>
      <c r="Q5072" s="85" t="s">
        <v>1882</v>
      </c>
      <c r="R5072" s="85" t="s">
        <v>1883</v>
      </c>
      <c r="S5072" s="85" t="s">
        <v>1768</v>
      </c>
    </row>
    <row r="5073" spans="1:19" ht="14.5" customHeight="1">
      <c r="A5073" s="103" t="str">
        <f t="shared" si="79"/>
        <v>E0390</v>
      </c>
      <c r="B5073" s="414" t="s">
        <v>8742</v>
      </c>
      <c r="C5073" s="414" t="s">
        <v>8743</v>
      </c>
      <c r="D5073" s="414" t="s">
        <v>4862</v>
      </c>
      <c r="E5073" s="414" t="s">
        <v>8744</v>
      </c>
      <c r="F5073" s="414" t="s">
        <v>8745</v>
      </c>
      <c r="G5073" s="418">
        <v>46844</v>
      </c>
      <c r="H5073" s="414" t="s">
        <v>606</v>
      </c>
      <c r="I5073" s="419">
        <v>30</v>
      </c>
      <c r="J5073" s="419">
        <v>34</v>
      </c>
      <c r="K5073" s="419">
        <v>30</v>
      </c>
      <c r="L5073" s="419">
        <v>300</v>
      </c>
      <c r="M5073" s="414" t="s">
        <v>115</v>
      </c>
      <c r="N5073" s="414" t="s">
        <v>116</v>
      </c>
      <c r="O5073" s="103"/>
      <c r="P5073" s="103" t="s">
        <v>1882</v>
      </c>
      <c r="Q5073" s="103" t="s">
        <v>1882</v>
      </c>
      <c r="R5073" s="103" t="s">
        <v>1883</v>
      </c>
      <c r="S5073" s="103" t="s">
        <v>1768</v>
      </c>
    </row>
    <row r="5074" spans="1:19" ht="14.5" customHeight="1">
      <c r="A5074" s="82" t="str">
        <f t="shared" si="79"/>
        <v>E0430</v>
      </c>
      <c r="B5074" s="410" t="s">
        <v>8746</v>
      </c>
      <c r="C5074" s="410" t="s">
        <v>8747</v>
      </c>
      <c r="D5074" s="410" t="s">
        <v>4862</v>
      </c>
      <c r="E5074" s="410" t="s">
        <v>8748</v>
      </c>
      <c r="F5074" s="410" t="s">
        <v>8749</v>
      </c>
      <c r="G5074" s="416">
        <v>47088</v>
      </c>
      <c r="H5074" s="410" t="s">
        <v>606</v>
      </c>
      <c r="I5074" s="417">
        <v>12</v>
      </c>
      <c r="J5074" s="417">
        <v>42</v>
      </c>
      <c r="K5074" s="417">
        <v>8</v>
      </c>
      <c r="L5074" s="417">
        <v>100</v>
      </c>
      <c r="M5074" s="410"/>
      <c r="N5074" s="410" t="s">
        <v>116</v>
      </c>
      <c r="O5074" s="85" t="s">
        <v>1882</v>
      </c>
      <c r="P5074" s="85"/>
      <c r="Q5074" s="85" t="s">
        <v>1882</v>
      </c>
      <c r="R5074" s="85" t="s">
        <v>1883</v>
      </c>
      <c r="S5074" s="85" t="s">
        <v>1768</v>
      </c>
    </row>
    <row r="5075" spans="1:19" ht="14.5" customHeight="1">
      <c r="A5075" s="103" t="str">
        <f t="shared" si="79"/>
        <v>E0430</v>
      </c>
      <c r="B5075" s="414" t="s">
        <v>8746</v>
      </c>
      <c r="C5075" s="414" t="s">
        <v>8747</v>
      </c>
      <c r="D5075" s="414" t="s">
        <v>4862</v>
      </c>
      <c r="E5075" s="414" t="s">
        <v>8748</v>
      </c>
      <c r="F5075" s="414" t="s">
        <v>8749</v>
      </c>
      <c r="G5075" s="418">
        <v>47088</v>
      </c>
      <c r="H5075" s="414" t="s">
        <v>606</v>
      </c>
      <c r="I5075" s="419">
        <v>8</v>
      </c>
      <c r="J5075" s="419">
        <v>12</v>
      </c>
      <c r="K5075" s="419">
        <v>42</v>
      </c>
      <c r="L5075" s="419">
        <v>100</v>
      </c>
      <c r="M5075" s="414"/>
      <c r="N5075" s="414" t="s">
        <v>116</v>
      </c>
      <c r="O5075" s="103" t="s">
        <v>1882</v>
      </c>
      <c r="P5075" s="103"/>
      <c r="Q5075" s="103" t="s">
        <v>1882</v>
      </c>
      <c r="R5075" s="103" t="s">
        <v>1883</v>
      </c>
      <c r="S5075" s="103" t="s">
        <v>1768</v>
      </c>
    </row>
    <row r="5076" spans="1:19" ht="14.5" customHeight="1">
      <c r="A5076" s="82" t="str">
        <f t="shared" si="79"/>
        <v>E0500</v>
      </c>
      <c r="B5076" s="410" t="s">
        <v>8750</v>
      </c>
      <c r="C5076" s="410" t="s">
        <v>8751</v>
      </c>
      <c r="D5076" s="410" t="s">
        <v>1797</v>
      </c>
      <c r="E5076" s="410" t="s">
        <v>8752</v>
      </c>
      <c r="F5076" s="410" t="s">
        <v>8753</v>
      </c>
      <c r="G5076" s="416">
        <v>46357</v>
      </c>
      <c r="H5076" s="410" t="s">
        <v>606</v>
      </c>
      <c r="I5076" s="417">
        <v>36</v>
      </c>
      <c r="J5076" s="417">
        <v>18</v>
      </c>
      <c r="K5076" s="417">
        <v>4</v>
      </c>
      <c r="L5076" s="417">
        <v>30</v>
      </c>
      <c r="M5076" s="410"/>
      <c r="N5076" s="410" t="s">
        <v>116</v>
      </c>
      <c r="O5076" s="85" t="s">
        <v>1882</v>
      </c>
      <c r="P5076" s="85"/>
      <c r="Q5076" s="85" t="s">
        <v>1882</v>
      </c>
      <c r="R5076" s="85" t="s">
        <v>1883</v>
      </c>
      <c r="S5076" s="85" t="s">
        <v>1768</v>
      </c>
    </row>
    <row r="5077" spans="1:19" ht="14.5" customHeight="1">
      <c r="A5077" s="103" t="str">
        <f t="shared" si="79"/>
        <v>E0500</v>
      </c>
      <c r="B5077" s="414" t="s">
        <v>8750</v>
      </c>
      <c r="C5077" s="414" t="s">
        <v>8751</v>
      </c>
      <c r="D5077" s="414" t="s">
        <v>1797</v>
      </c>
      <c r="E5077" s="414" t="s">
        <v>8752</v>
      </c>
      <c r="F5077" s="414" t="s">
        <v>8753</v>
      </c>
      <c r="G5077" s="418">
        <v>46357</v>
      </c>
      <c r="H5077" s="414" t="s">
        <v>606</v>
      </c>
      <c r="I5077" s="419">
        <v>4</v>
      </c>
      <c r="J5077" s="419">
        <v>36</v>
      </c>
      <c r="K5077" s="419">
        <v>18</v>
      </c>
      <c r="L5077" s="419">
        <v>30</v>
      </c>
      <c r="M5077" s="414"/>
      <c r="N5077" s="414" t="s">
        <v>116</v>
      </c>
      <c r="O5077" s="103" t="s">
        <v>1882</v>
      </c>
      <c r="P5077" s="103"/>
      <c r="Q5077" s="103" t="s">
        <v>1882</v>
      </c>
      <c r="R5077" s="103" t="s">
        <v>1883</v>
      </c>
      <c r="S5077" s="103" t="s">
        <v>1768</v>
      </c>
    </row>
    <row r="5078" spans="1:19" ht="14.5" customHeight="1">
      <c r="A5078" s="82" t="str">
        <f t="shared" si="79"/>
        <v>E0515</v>
      </c>
      <c r="B5078" s="410" t="s">
        <v>8754</v>
      </c>
      <c r="C5078" s="410" t="s">
        <v>8755</v>
      </c>
      <c r="D5078" s="410" t="s">
        <v>3931</v>
      </c>
      <c r="E5078" s="410" t="s">
        <v>8756</v>
      </c>
      <c r="F5078" s="410" t="s">
        <v>8757</v>
      </c>
      <c r="G5078" s="416">
        <v>40940</v>
      </c>
      <c r="H5078" s="410" t="s">
        <v>1777</v>
      </c>
      <c r="I5078" s="417">
        <v>57</v>
      </c>
      <c r="J5078" s="417">
        <v>52</v>
      </c>
      <c r="K5078" s="417">
        <v>43</v>
      </c>
      <c r="L5078" s="417">
        <v>440</v>
      </c>
      <c r="M5078" s="410" t="s">
        <v>115</v>
      </c>
      <c r="N5078" s="410" t="s">
        <v>116</v>
      </c>
      <c r="O5078" s="85"/>
      <c r="P5078" s="85" t="s">
        <v>115</v>
      </c>
      <c r="Q5078" s="85" t="s">
        <v>115</v>
      </c>
      <c r="R5078" s="85" t="s">
        <v>1767</v>
      </c>
      <c r="S5078" s="85" t="s">
        <v>1768</v>
      </c>
    </row>
    <row r="5079" spans="1:19" ht="14.5" customHeight="1">
      <c r="A5079" s="82" t="str">
        <f t="shared" si="79"/>
        <v>E0515</v>
      </c>
      <c r="B5079" s="410" t="s">
        <v>8754</v>
      </c>
      <c r="C5079" s="410" t="s">
        <v>8755</v>
      </c>
      <c r="D5079" s="410" t="s">
        <v>2018</v>
      </c>
      <c r="E5079" s="410" t="s">
        <v>8758</v>
      </c>
      <c r="F5079" s="410" t="s">
        <v>8759</v>
      </c>
      <c r="G5079" s="416">
        <v>44743</v>
      </c>
      <c r="H5079" s="410" t="s">
        <v>606</v>
      </c>
      <c r="I5079" s="417">
        <v>54</v>
      </c>
      <c r="J5079" s="417">
        <v>24</v>
      </c>
      <c r="K5079" s="417">
        <v>45</v>
      </c>
      <c r="L5079" s="417">
        <v>475</v>
      </c>
      <c r="M5079" s="410"/>
      <c r="N5079" s="410" t="s">
        <v>116</v>
      </c>
      <c r="O5079" s="85"/>
      <c r="P5079" s="85" t="s">
        <v>115</v>
      </c>
      <c r="Q5079" s="85" t="s">
        <v>115</v>
      </c>
      <c r="R5079" s="85" t="s">
        <v>1767</v>
      </c>
      <c r="S5079" s="85" t="s">
        <v>1768</v>
      </c>
    </row>
    <row r="5080" spans="1:19" ht="14.5" customHeight="1">
      <c r="A5080" s="103" t="str">
        <f t="shared" si="79"/>
        <v>E0515</v>
      </c>
      <c r="B5080" s="414" t="s">
        <v>8754</v>
      </c>
      <c r="C5080" s="414" t="s">
        <v>8755</v>
      </c>
      <c r="D5080" s="414" t="s">
        <v>3931</v>
      </c>
      <c r="E5080" s="414" t="s">
        <v>8756</v>
      </c>
      <c r="F5080" s="414" t="s">
        <v>8757</v>
      </c>
      <c r="G5080" s="418">
        <v>40940</v>
      </c>
      <c r="H5080" s="414" t="s">
        <v>1777</v>
      </c>
      <c r="I5080" s="419">
        <v>43</v>
      </c>
      <c r="J5080" s="419">
        <v>57</v>
      </c>
      <c r="K5080" s="419">
        <v>52</v>
      </c>
      <c r="L5080" s="419">
        <v>440</v>
      </c>
      <c r="M5080" s="414" t="s">
        <v>115</v>
      </c>
      <c r="N5080" s="414" t="s">
        <v>116</v>
      </c>
      <c r="O5080" s="103"/>
      <c r="P5080" s="103" t="s">
        <v>115</v>
      </c>
      <c r="Q5080" s="103" t="s">
        <v>115</v>
      </c>
      <c r="R5080" s="103" t="s">
        <v>1767</v>
      </c>
      <c r="S5080" s="103" t="s">
        <v>1768</v>
      </c>
    </row>
    <row r="5081" spans="1:19" ht="14.5" customHeight="1">
      <c r="A5081" s="103" t="str">
        <f t="shared" si="79"/>
        <v>E0515</v>
      </c>
      <c r="B5081" s="414" t="s">
        <v>8754</v>
      </c>
      <c r="C5081" s="414" t="s">
        <v>8755</v>
      </c>
      <c r="D5081" s="414" t="s">
        <v>2018</v>
      </c>
      <c r="E5081" s="414" t="s">
        <v>8758</v>
      </c>
      <c r="F5081" s="414" t="s">
        <v>8759</v>
      </c>
      <c r="G5081" s="418">
        <v>44743</v>
      </c>
      <c r="H5081" s="414" t="s">
        <v>606</v>
      </c>
      <c r="I5081" s="419">
        <v>45</v>
      </c>
      <c r="J5081" s="419">
        <v>54</v>
      </c>
      <c r="K5081" s="419">
        <v>24</v>
      </c>
      <c r="L5081" s="419">
        <v>475</v>
      </c>
      <c r="M5081" s="414"/>
      <c r="N5081" s="414" t="s">
        <v>116</v>
      </c>
      <c r="O5081" s="103"/>
      <c r="P5081" s="103" t="s">
        <v>115</v>
      </c>
      <c r="Q5081" s="103" t="s">
        <v>115</v>
      </c>
      <c r="R5081" s="103" t="s">
        <v>1767</v>
      </c>
      <c r="S5081" s="103" t="s">
        <v>1768</v>
      </c>
    </row>
    <row r="5082" spans="1:19" ht="14.5" customHeight="1">
      <c r="A5082" s="82" t="str">
        <f t="shared" si="79"/>
        <v>E0640</v>
      </c>
      <c r="B5082" s="410" t="s">
        <v>8760</v>
      </c>
      <c r="C5082" s="410" t="s">
        <v>8761</v>
      </c>
      <c r="D5082" s="410" t="s">
        <v>1797</v>
      </c>
      <c r="E5082" s="410" t="s">
        <v>8762</v>
      </c>
      <c r="F5082" s="410" t="s">
        <v>8763</v>
      </c>
      <c r="G5082" s="416">
        <v>44927</v>
      </c>
      <c r="H5082" s="410" t="s">
        <v>606</v>
      </c>
      <c r="I5082" s="417">
        <v>234</v>
      </c>
      <c r="J5082" s="417">
        <v>87</v>
      </c>
      <c r="K5082" s="417">
        <v>68</v>
      </c>
      <c r="L5082" s="417">
        <v>4980</v>
      </c>
      <c r="M5082" s="410" t="s">
        <v>115</v>
      </c>
      <c r="N5082" s="410">
        <v>7</v>
      </c>
      <c r="O5082" s="85" t="s">
        <v>8764</v>
      </c>
      <c r="P5082" s="85" t="s">
        <v>8764</v>
      </c>
      <c r="Q5082" s="85" t="s">
        <v>8764</v>
      </c>
      <c r="R5082" s="85" t="s">
        <v>4483</v>
      </c>
      <c r="S5082" s="85" t="s">
        <v>1768</v>
      </c>
    </row>
    <row r="5083" spans="1:19" ht="14.5" customHeight="1">
      <c r="A5083" s="103" t="str">
        <f t="shared" si="79"/>
        <v>E0640</v>
      </c>
      <c r="B5083" s="414" t="s">
        <v>8760</v>
      </c>
      <c r="C5083" s="414" t="s">
        <v>8761</v>
      </c>
      <c r="D5083" s="414" t="s">
        <v>1797</v>
      </c>
      <c r="E5083" s="414" t="s">
        <v>8762</v>
      </c>
      <c r="F5083" s="414" t="s">
        <v>8763</v>
      </c>
      <c r="G5083" s="418">
        <v>44927</v>
      </c>
      <c r="H5083" s="414" t="s">
        <v>606</v>
      </c>
      <c r="I5083" s="419">
        <v>68</v>
      </c>
      <c r="J5083" s="419">
        <v>234</v>
      </c>
      <c r="K5083" s="419">
        <v>87</v>
      </c>
      <c r="L5083" s="419">
        <v>4980</v>
      </c>
      <c r="M5083" s="414" t="s">
        <v>115</v>
      </c>
      <c r="N5083" s="414">
        <v>7</v>
      </c>
      <c r="O5083" s="103" t="s">
        <v>8764</v>
      </c>
      <c r="P5083" s="103" t="s">
        <v>8764</v>
      </c>
      <c r="Q5083" s="103" t="s">
        <v>8764</v>
      </c>
      <c r="R5083" s="103" t="s">
        <v>4483</v>
      </c>
      <c r="S5083" s="103" t="s">
        <v>1768</v>
      </c>
    </row>
    <row r="5084" spans="1:19" ht="14.5" customHeight="1">
      <c r="A5084" s="82" t="str">
        <f t="shared" si="79"/>
        <v>E0671</v>
      </c>
      <c r="B5084" s="410" t="s">
        <v>8765</v>
      </c>
      <c r="C5084" s="410" t="s">
        <v>8766</v>
      </c>
      <c r="D5084" s="410" t="s">
        <v>8767</v>
      </c>
      <c r="E5084" s="410" t="s">
        <v>8768</v>
      </c>
      <c r="F5084" s="410" t="s">
        <v>8769</v>
      </c>
      <c r="G5084" s="416">
        <v>40878</v>
      </c>
      <c r="H5084" s="410" t="s">
        <v>1777</v>
      </c>
      <c r="I5084" s="417">
        <v>374</v>
      </c>
      <c r="J5084" s="417">
        <v>102</v>
      </c>
      <c r="K5084" s="417">
        <v>0</v>
      </c>
      <c r="L5084" s="417">
        <v>9840</v>
      </c>
      <c r="M5084" s="410" t="s">
        <v>115</v>
      </c>
      <c r="N5084" s="410">
        <v>7</v>
      </c>
      <c r="O5084" s="85"/>
      <c r="P5084" s="85" t="s">
        <v>116</v>
      </c>
      <c r="Q5084" s="85" t="s">
        <v>116</v>
      </c>
      <c r="R5084" s="85" t="s">
        <v>2766</v>
      </c>
      <c r="S5084" s="85" t="s">
        <v>1768</v>
      </c>
    </row>
    <row r="5085" spans="1:19" ht="14.5" customHeight="1">
      <c r="A5085" s="82" t="str">
        <f t="shared" si="79"/>
        <v>E0671</v>
      </c>
      <c r="B5085" s="410" t="s">
        <v>8765</v>
      </c>
      <c r="C5085" s="410" t="s">
        <v>8766</v>
      </c>
      <c r="D5085" s="410" t="s">
        <v>8770</v>
      </c>
      <c r="E5085" s="410" t="s">
        <v>8771</v>
      </c>
      <c r="F5085" s="410" t="s">
        <v>8772</v>
      </c>
      <c r="G5085" s="416">
        <v>46023</v>
      </c>
      <c r="H5085" s="410" t="s">
        <v>606</v>
      </c>
      <c r="I5085" s="417">
        <v>383</v>
      </c>
      <c r="J5085" s="417">
        <v>102</v>
      </c>
      <c r="K5085" s="417">
        <v>73</v>
      </c>
      <c r="L5085" s="417">
        <v>9840</v>
      </c>
      <c r="M5085" s="410" t="s">
        <v>115</v>
      </c>
      <c r="N5085" s="410">
        <v>7</v>
      </c>
      <c r="O5085" s="85" t="s">
        <v>1882</v>
      </c>
      <c r="P5085" s="85" t="s">
        <v>1882</v>
      </c>
      <c r="Q5085" s="85" t="s">
        <v>1882</v>
      </c>
      <c r="R5085" s="85" t="s">
        <v>1883</v>
      </c>
      <c r="S5085" s="85" t="s">
        <v>1768</v>
      </c>
    </row>
    <row r="5086" spans="1:19" ht="14.5" customHeight="1">
      <c r="A5086" s="82" t="str">
        <f t="shared" si="79"/>
        <v>E0671</v>
      </c>
      <c r="B5086" s="410" t="s">
        <v>8765</v>
      </c>
      <c r="C5086" s="410" t="s">
        <v>8773</v>
      </c>
      <c r="D5086" s="410" t="s">
        <v>8767</v>
      </c>
      <c r="E5086" s="410" t="s">
        <v>8774</v>
      </c>
      <c r="F5086" s="410" t="s">
        <v>8775</v>
      </c>
      <c r="G5086" s="416">
        <v>40848</v>
      </c>
      <c r="H5086" s="410" t="s">
        <v>1777</v>
      </c>
      <c r="I5086" s="417">
        <v>374</v>
      </c>
      <c r="J5086" s="417">
        <v>102</v>
      </c>
      <c r="K5086" s="417">
        <v>0</v>
      </c>
      <c r="L5086" s="417">
        <v>9840</v>
      </c>
      <c r="M5086" s="410" t="s">
        <v>115</v>
      </c>
      <c r="N5086" s="410">
        <v>7</v>
      </c>
      <c r="O5086" s="85" t="s">
        <v>1882</v>
      </c>
      <c r="P5086" s="85" t="s">
        <v>1882</v>
      </c>
      <c r="Q5086" s="85" t="s">
        <v>1882</v>
      </c>
      <c r="R5086" s="85" t="s">
        <v>1883</v>
      </c>
      <c r="S5086" s="85" t="s">
        <v>1768</v>
      </c>
    </row>
    <row r="5087" spans="1:19" ht="14.5" customHeight="1">
      <c r="A5087" s="103" t="str">
        <f t="shared" si="79"/>
        <v>E0671</v>
      </c>
      <c r="B5087" s="414" t="s">
        <v>8765</v>
      </c>
      <c r="C5087" s="414" t="s">
        <v>8766</v>
      </c>
      <c r="D5087" s="414" t="s">
        <v>8767</v>
      </c>
      <c r="E5087" s="414" t="s">
        <v>8768</v>
      </c>
      <c r="F5087" s="414" t="s">
        <v>8769</v>
      </c>
      <c r="G5087" s="418">
        <v>40878</v>
      </c>
      <c r="H5087" s="414" t="s">
        <v>1777</v>
      </c>
      <c r="I5087" s="419">
        <v>0</v>
      </c>
      <c r="J5087" s="419">
        <v>374</v>
      </c>
      <c r="K5087" s="419">
        <v>102</v>
      </c>
      <c r="L5087" s="419">
        <v>9840</v>
      </c>
      <c r="M5087" s="414" t="s">
        <v>115</v>
      </c>
      <c r="N5087" s="414">
        <v>7</v>
      </c>
      <c r="O5087" s="103"/>
      <c r="P5087" s="103" t="s">
        <v>116</v>
      </c>
      <c r="Q5087" s="103" t="s">
        <v>116</v>
      </c>
      <c r="R5087" s="103" t="s">
        <v>2766</v>
      </c>
      <c r="S5087" s="103" t="s">
        <v>1768</v>
      </c>
    </row>
    <row r="5088" spans="1:19" ht="14.5" customHeight="1">
      <c r="A5088" s="103" t="str">
        <f t="shared" si="79"/>
        <v>E0671</v>
      </c>
      <c r="B5088" s="414" t="s">
        <v>8765</v>
      </c>
      <c r="C5088" s="414" t="s">
        <v>8766</v>
      </c>
      <c r="D5088" s="414" t="s">
        <v>8770</v>
      </c>
      <c r="E5088" s="414" t="s">
        <v>8771</v>
      </c>
      <c r="F5088" s="414" t="s">
        <v>8772</v>
      </c>
      <c r="G5088" s="418">
        <v>46023</v>
      </c>
      <c r="H5088" s="414" t="s">
        <v>606</v>
      </c>
      <c r="I5088" s="419">
        <v>73</v>
      </c>
      <c r="J5088" s="419">
        <v>383</v>
      </c>
      <c r="K5088" s="419">
        <v>102</v>
      </c>
      <c r="L5088" s="419">
        <v>9840</v>
      </c>
      <c r="M5088" s="414" t="s">
        <v>115</v>
      </c>
      <c r="N5088" s="414">
        <v>7</v>
      </c>
      <c r="O5088" s="103" t="s">
        <v>1882</v>
      </c>
      <c r="P5088" s="103" t="s">
        <v>1882</v>
      </c>
      <c r="Q5088" s="103" t="s">
        <v>1882</v>
      </c>
      <c r="R5088" s="103" t="s">
        <v>1883</v>
      </c>
      <c r="S5088" s="103" t="s">
        <v>1768</v>
      </c>
    </row>
    <row r="5089" spans="1:19" ht="14.5" customHeight="1">
      <c r="A5089" s="103" t="str">
        <f t="shared" si="79"/>
        <v>E0671</v>
      </c>
      <c r="B5089" s="414" t="s">
        <v>8765</v>
      </c>
      <c r="C5089" s="414" t="s">
        <v>8773</v>
      </c>
      <c r="D5089" s="414" t="s">
        <v>8767</v>
      </c>
      <c r="E5089" s="414" t="s">
        <v>8774</v>
      </c>
      <c r="F5089" s="414" t="s">
        <v>8775</v>
      </c>
      <c r="G5089" s="418">
        <v>40848</v>
      </c>
      <c r="H5089" s="414" t="s">
        <v>1777</v>
      </c>
      <c r="I5089" s="419">
        <v>0</v>
      </c>
      <c r="J5089" s="419">
        <v>374</v>
      </c>
      <c r="K5089" s="419">
        <v>102</v>
      </c>
      <c r="L5089" s="419">
        <v>9840</v>
      </c>
      <c r="M5089" s="414" t="s">
        <v>115</v>
      </c>
      <c r="N5089" s="414">
        <v>7</v>
      </c>
      <c r="O5089" s="103" t="s">
        <v>1882</v>
      </c>
      <c r="P5089" s="103" t="s">
        <v>1882</v>
      </c>
      <c r="Q5089" s="103" t="s">
        <v>1882</v>
      </c>
      <c r="R5089" s="103" t="s">
        <v>1883</v>
      </c>
      <c r="S5089" s="103" t="s">
        <v>1768</v>
      </c>
    </row>
    <row r="5090" spans="1:19" ht="14.5" customHeight="1">
      <c r="A5090" s="82" t="str">
        <f t="shared" si="79"/>
        <v>E0720</v>
      </c>
      <c r="B5090" s="410" t="s">
        <v>8776</v>
      </c>
      <c r="C5090" s="410" t="s">
        <v>8777</v>
      </c>
      <c r="D5090" s="410" t="s">
        <v>2018</v>
      </c>
      <c r="E5090" s="410" t="s">
        <v>8778</v>
      </c>
      <c r="F5090" s="410" t="s">
        <v>8779</v>
      </c>
      <c r="G5090" s="416">
        <v>45992</v>
      </c>
      <c r="H5090" s="410" t="s">
        <v>606</v>
      </c>
      <c r="I5090" s="417">
        <v>39.6</v>
      </c>
      <c r="J5090" s="417">
        <v>22</v>
      </c>
      <c r="K5090" s="417">
        <v>4.7</v>
      </c>
      <c r="L5090" s="417">
        <v>71</v>
      </c>
      <c r="M5090" s="410" t="s">
        <v>115</v>
      </c>
      <c r="N5090" s="410" t="s">
        <v>116</v>
      </c>
      <c r="O5090" s="85"/>
      <c r="P5090" s="85"/>
      <c r="Q5090" s="85"/>
      <c r="R5090" s="85"/>
      <c r="S5090" s="85" t="s">
        <v>1768</v>
      </c>
    </row>
    <row r="5091" spans="1:19" ht="14.5" customHeight="1">
      <c r="A5091" s="103" t="str">
        <f t="shared" si="79"/>
        <v>E0720</v>
      </c>
      <c r="B5091" s="414" t="s">
        <v>8776</v>
      </c>
      <c r="C5091" s="414" t="s">
        <v>8777</v>
      </c>
      <c r="D5091" s="414" t="s">
        <v>2018</v>
      </c>
      <c r="E5091" s="414" t="s">
        <v>8778</v>
      </c>
      <c r="F5091" s="414" t="s">
        <v>8779</v>
      </c>
      <c r="G5091" s="418">
        <v>45992</v>
      </c>
      <c r="H5091" s="414" t="s">
        <v>606</v>
      </c>
      <c r="I5091" s="419">
        <v>4.7</v>
      </c>
      <c r="J5091" s="419">
        <v>39.6</v>
      </c>
      <c r="K5091" s="419">
        <v>22</v>
      </c>
      <c r="L5091" s="419">
        <v>71</v>
      </c>
      <c r="M5091" s="414" t="s">
        <v>115</v>
      </c>
      <c r="N5091" s="414" t="s">
        <v>116</v>
      </c>
      <c r="O5091" s="103"/>
      <c r="P5091" s="103"/>
      <c r="Q5091" s="103"/>
      <c r="R5091" s="103"/>
      <c r="S5091" s="103" t="s">
        <v>1768</v>
      </c>
    </row>
    <row r="5092" spans="1:19" ht="14.5" customHeight="1">
      <c r="A5092" s="82" t="str">
        <f t="shared" si="79"/>
        <v>E0726</v>
      </c>
      <c r="B5092" s="410" t="s">
        <v>8780</v>
      </c>
      <c r="C5092" s="410" t="s">
        <v>8781</v>
      </c>
      <c r="D5092" s="410" t="s">
        <v>2172</v>
      </c>
      <c r="E5092" s="410" t="s">
        <v>8782</v>
      </c>
      <c r="F5092" s="410" t="s">
        <v>8783</v>
      </c>
      <c r="G5092" s="416">
        <v>47088</v>
      </c>
      <c r="H5092" s="410" t="s">
        <v>606</v>
      </c>
      <c r="I5092" s="417">
        <v>23</v>
      </c>
      <c r="J5092" s="417">
        <v>13</v>
      </c>
      <c r="K5092" s="417">
        <v>12</v>
      </c>
      <c r="L5092" s="417">
        <v>29</v>
      </c>
      <c r="M5092" s="410" t="s">
        <v>115</v>
      </c>
      <c r="N5092" s="410">
        <v>7</v>
      </c>
      <c r="O5092" s="85" t="s">
        <v>115</v>
      </c>
      <c r="P5092" s="85" t="s">
        <v>115</v>
      </c>
      <c r="Q5092" s="85" t="s">
        <v>115</v>
      </c>
      <c r="R5092" s="85" t="s">
        <v>1767</v>
      </c>
      <c r="S5092" s="85" t="s">
        <v>1768</v>
      </c>
    </row>
    <row r="5093" spans="1:19" ht="14.5" customHeight="1">
      <c r="A5093" s="82" t="str">
        <f t="shared" si="79"/>
        <v>E0726</v>
      </c>
      <c r="B5093" s="410" t="s">
        <v>8780</v>
      </c>
      <c r="C5093" s="410" t="s">
        <v>8781</v>
      </c>
      <c r="D5093" s="410" t="s">
        <v>2172</v>
      </c>
      <c r="E5093" s="410" t="s">
        <v>8784</v>
      </c>
      <c r="F5093" s="410" t="s">
        <v>8785</v>
      </c>
      <c r="G5093" s="416">
        <v>44896</v>
      </c>
      <c r="H5093" s="410" t="s">
        <v>623</v>
      </c>
      <c r="I5093" s="417">
        <v>23</v>
      </c>
      <c r="J5093" s="417">
        <v>13</v>
      </c>
      <c r="K5093" s="417">
        <v>12</v>
      </c>
      <c r="L5093" s="417">
        <v>0</v>
      </c>
      <c r="M5093" s="410" t="s">
        <v>115</v>
      </c>
      <c r="N5093" s="410">
        <v>7</v>
      </c>
      <c r="O5093" s="85" t="s">
        <v>115</v>
      </c>
      <c r="P5093" s="85" t="s">
        <v>115</v>
      </c>
      <c r="Q5093" s="85" t="s">
        <v>115</v>
      </c>
      <c r="R5093" s="85" t="s">
        <v>1767</v>
      </c>
      <c r="S5093" s="85" t="s">
        <v>1768</v>
      </c>
    </row>
    <row r="5094" spans="1:19" ht="14.5" customHeight="1">
      <c r="A5094" s="103" t="str">
        <f t="shared" si="79"/>
        <v>E0726</v>
      </c>
      <c r="B5094" s="414" t="s">
        <v>8780</v>
      </c>
      <c r="C5094" s="414" t="s">
        <v>8781</v>
      </c>
      <c r="D5094" s="414" t="s">
        <v>2172</v>
      </c>
      <c r="E5094" s="414" t="s">
        <v>8782</v>
      </c>
      <c r="F5094" s="414" t="s">
        <v>8783</v>
      </c>
      <c r="G5094" s="418">
        <v>47088</v>
      </c>
      <c r="H5094" s="414" t="s">
        <v>606</v>
      </c>
      <c r="I5094" s="419">
        <v>12</v>
      </c>
      <c r="J5094" s="419">
        <v>23</v>
      </c>
      <c r="K5094" s="419">
        <v>13</v>
      </c>
      <c r="L5094" s="419">
        <v>29</v>
      </c>
      <c r="M5094" s="414" t="s">
        <v>115</v>
      </c>
      <c r="N5094" s="414">
        <v>7</v>
      </c>
      <c r="O5094" s="103" t="s">
        <v>115</v>
      </c>
      <c r="P5094" s="103" t="s">
        <v>115</v>
      </c>
      <c r="Q5094" s="103" t="s">
        <v>115</v>
      </c>
      <c r="R5094" s="103" t="s">
        <v>1767</v>
      </c>
      <c r="S5094" s="103" t="s">
        <v>1768</v>
      </c>
    </row>
    <row r="5095" spans="1:19" ht="14.5" customHeight="1">
      <c r="A5095" s="103" t="str">
        <f t="shared" si="79"/>
        <v>E0726</v>
      </c>
      <c r="B5095" s="414" t="s">
        <v>8780</v>
      </c>
      <c r="C5095" s="414" t="s">
        <v>8781</v>
      </c>
      <c r="D5095" s="414" t="s">
        <v>2172</v>
      </c>
      <c r="E5095" s="414" t="s">
        <v>8784</v>
      </c>
      <c r="F5095" s="414" t="s">
        <v>8785</v>
      </c>
      <c r="G5095" s="418">
        <v>44896</v>
      </c>
      <c r="H5095" s="414" t="s">
        <v>623</v>
      </c>
      <c r="I5095" s="419">
        <v>12</v>
      </c>
      <c r="J5095" s="419">
        <v>23</v>
      </c>
      <c r="K5095" s="419">
        <v>13</v>
      </c>
      <c r="L5095" s="419">
        <v>0</v>
      </c>
      <c r="M5095" s="414" t="s">
        <v>115</v>
      </c>
      <c r="N5095" s="414">
        <v>7</v>
      </c>
      <c r="O5095" s="103" t="s">
        <v>115</v>
      </c>
      <c r="P5095" s="103" t="s">
        <v>115</v>
      </c>
      <c r="Q5095" s="103" t="s">
        <v>115</v>
      </c>
      <c r="R5095" s="103" t="s">
        <v>1767</v>
      </c>
      <c r="S5095" s="103" t="s">
        <v>1768</v>
      </c>
    </row>
    <row r="5096" spans="1:19" ht="14.5" customHeight="1">
      <c r="A5096" s="82" t="str">
        <f t="shared" si="79"/>
        <v>E0727</v>
      </c>
      <c r="B5096" s="410" t="s">
        <v>8786</v>
      </c>
      <c r="C5096" s="410" t="s">
        <v>8787</v>
      </c>
      <c r="D5096" s="410" t="s">
        <v>2172</v>
      </c>
      <c r="E5096" s="410" t="s">
        <v>8788</v>
      </c>
      <c r="F5096" s="410" t="s">
        <v>8789</v>
      </c>
      <c r="G5096" s="416">
        <v>47088</v>
      </c>
      <c r="H5096" s="410" t="s">
        <v>606</v>
      </c>
      <c r="I5096" s="417">
        <v>6</v>
      </c>
      <c r="J5096" s="417">
        <v>3</v>
      </c>
      <c r="K5096" s="417">
        <v>8</v>
      </c>
      <c r="L5096" s="417">
        <v>11</v>
      </c>
      <c r="M5096" s="410" t="s">
        <v>115</v>
      </c>
      <c r="N5096" s="410">
        <v>7</v>
      </c>
      <c r="O5096" s="85" t="s">
        <v>115</v>
      </c>
      <c r="P5096" s="85" t="s">
        <v>115</v>
      </c>
      <c r="Q5096" s="85" t="s">
        <v>115</v>
      </c>
      <c r="R5096" s="85" t="s">
        <v>1767</v>
      </c>
      <c r="S5096" s="85" t="s">
        <v>1768</v>
      </c>
    </row>
    <row r="5097" spans="1:19" ht="14.5" customHeight="1">
      <c r="A5097" s="82" t="str">
        <f t="shared" si="79"/>
        <v>E0727</v>
      </c>
      <c r="B5097" s="410" t="s">
        <v>8786</v>
      </c>
      <c r="C5097" s="410" t="s">
        <v>8787</v>
      </c>
      <c r="D5097" s="410" t="s">
        <v>2172</v>
      </c>
      <c r="E5097" s="410" t="s">
        <v>8790</v>
      </c>
      <c r="F5097" s="410" t="s">
        <v>8791</v>
      </c>
      <c r="G5097" s="416">
        <v>40695</v>
      </c>
      <c r="H5097" s="410" t="s">
        <v>623</v>
      </c>
      <c r="I5097" s="417">
        <v>6</v>
      </c>
      <c r="J5097" s="417">
        <v>3</v>
      </c>
      <c r="K5097" s="417">
        <v>8</v>
      </c>
      <c r="L5097" s="417">
        <v>11</v>
      </c>
      <c r="M5097" s="410" t="s">
        <v>115</v>
      </c>
      <c r="N5097" s="410" t="s">
        <v>56</v>
      </c>
      <c r="O5097" s="85" t="s">
        <v>115</v>
      </c>
      <c r="P5097" s="85" t="s">
        <v>115</v>
      </c>
      <c r="Q5097" s="85" t="s">
        <v>115</v>
      </c>
      <c r="R5097" s="85" t="s">
        <v>1767</v>
      </c>
      <c r="S5097" s="85" t="s">
        <v>1768</v>
      </c>
    </row>
    <row r="5098" spans="1:19" ht="14.5" customHeight="1">
      <c r="A5098" s="103" t="str">
        <f t="shared" si="79"/>
        <v>E0727</v>
      </c>
      <c r="B5098" s="414" t="s">
        <v>8786</v>
      </c>
      <c r="C5098" s="414" t="s">
        <v>8787</v>
      </c>
      <c r="D5098" s="414" t="s">
        <v>2172</v>
      </c>
      <c r="E5098" s="414" t="s">
        <v>8788</v>
      </c>
      <c r="F5098" s="414" t="s">
        <v>8789</v>
      </c>
      <c r="G5098" s="418">
        <v>47088</v>
      </c>
      <c r="H5098" s="414" t="s">
        <v>606</v>
      </c>
      <c r="I5098" s="419">
        <v>8</v>
      </c>
      <c r="J5098" s="419">
        <v>6</v>
      </c>
      <c r="K5098" s="419">
        <v>3</v>
      </c>
      <c r="L5098" s="419">
        <v>11</v>
      </c>
      <c r="M5098" s="414" t="s">
        <v>115</v>
      </c>
      <c r="N5098" s="414">
        <v>7</v>
      </c>
      <c r="O5098" s="103" t="s">
        <v>115</v>
      </c>
      <c r="P5098" s="103" t="s">
        <v>115</v>
      </c>
      <c r="Q5098" s="103" t="s">
        <v>115</v>
      </c>
      <c r="R5098" s="103" t="s">
        <v>1767</v>
      </c>
      <c r="S5098" s="103" t="s">
        <v>1768</v>
      </c>
    </row>
    <row r="5099" spans="1:19" ht="14.5" customHeight="1">
      <c r="A5099" s="103" t="str">
        <f t="shared" si="79"/>
        <v>E0727</v>
      </c>
      <c r="B5099" s="414" t="s">
        <v>8786</v>
      </c>
      <c r="C5099" s="414" t="s">
        <v>8787</v>
      </c>
      <c r="D5099" s="414" t="s">
        <v>2172</v>
      </c>
      <c r="E5099" s="414" t="s">
        <v>8790</v>
      </c>
      <c r="F5099" s="414" t="s">
        <v>8791</v>
      </c>
      <c r="G5099" s="418">
        <v>40695</v>
      </c>
      <c r="H5099" s="414" t="s">
        <v>623</v>
      </c>
      <c r="I5099" s="419">
        <v>8</v>
      </c>
      <c r="J5099" s="419">
        <v>6</v>
      </c>
      <c r="K5099" s="419">
        <v>3</v>
      </c>
      <c r="L5099" s="419">
        <v>11</v>
      </c>
      <c r="M5099" s="414" t="s">
        <v>115</v>
      </c>
      <c r="N5099" s="414" t="s">
        <v>56</v>
      </c>
      <c r="O5099" s="103" t="s">
        <v>115</v>
      </c>
      <c r="P5099" s="103" t="s">
        <v>115</v>
      </c>
      <c r="Q5099" s="103" t="s">
        <v>115</v>
      </c>
      <c r="R5099" s="103" t="s">
        <v>1767</v>
      </c>
      <c r="S5099" s="103" t="s">
        <v>1768</v>
      </c>
    </row>
    <row r="5100" spans="1:19" ht="14.5" customHeight="1">
      <c r="A5100" s="82" t="str">
        <f t="shared" si="79"/>
        <v>E0759</v>
      </c>
      <c r="B5100" s="410" t="s">
        <v>8792</v>
      </c>
      <c r="C5100" s="410" t="s">
        <v>8793</v>
      </c>
      <c r="D5100" s="410" t="s">
        <v>2018</v>
      </c>
      <c r="E5100" s="410" t="s">
        <v>8794</v>
      </c>
      <c r="F5100" s="410" t="s">
        <v>8795</v>
      </c>
      <c r="G5100" s="416">
        <v>41640</v>
      </c>
      <c r="H5100" s="410" t="s">
        <v>623</v>
      </c>
      <c r="I5100" s="417">
        <v>40</v>
      </c>
      <c r="J5100" s="417">
        <v>17</v>
      </c>
      <c r="K5100" s="417">
        <v>16</v>
      </c>
      <c r="L5100" s="417">
        <v>63</v>
      </c>
      <c r="M5100" s="410"/>
      <c r="N5100" s="410" t="s">
        <v>116</v>
      </c>
      <c r="O5100" s="85"/>
      <c r="P5100" s="85" t="s">
        <v>115</v>
      </c>
      <c r="Q5100" s="85" t="s">
        <v>115</v>
      </c>
      <c r="R5100" s="85" t="s">
        <v>1767</v>
      </c>
      <c r="S5100" s="85" t="s">
        <v>1768</v>
      </c>
    </row>
    <row r="5101" spans="1:19" ht="14.5" customHeight="1">
      <c r="A5101" s="82" t="str">
        <f t="shared" si="79"/>
        <v>E0759</v>
      </c>
      <c r="B5101" s="410" t="s">
        <v>8792</v>
      </c>
      <c r="C5101" s="410" t="s">
        <v>8796</v>
      </c>
      <c r="D5101" s="410" t="s">
        <v>2018</v>
      </c>
      <c r="E5101" s="410" t="s">
        <v>8797</v>
      </c>
      <c r="F5101" s="410" t="s">
        <v>8798</v>
      </c>
      <c r="G5101" s="416">
        <v>46388</v>
      </c>
      <c r="H5101" s="410" t="s">
        <v>606</v>
      </c>
      <c r="I5101" s="417">
        <v>61.31</v>
      </c>
      <c r="J5101" s="417">
        <v>37.25</v>
      </c>
      <c r="K5101" s="417">
        <v>29.24</v>
      </c>
      <c r="L5101" s="417">
        <v>1414</v>
      </c>
      <c r="M5101" s="410" t="s">
        <v>115</v>
      </c>
      <c r="N5101" s="410" t="s">
        <v>1838</v>
      </c>
      <c r="O5101" s="85"/>
      <c r="P5101" s="85" t="s">
        <v>115</v>
      </c>
      <c r="Q5101" s="85" t="s">
        <v>115</v>
      </c>
      <c r="R5101" s="85" t="s">
        <v>1767</v>
      </c>
      <c r="S5101" s="85" t="s">
        <v>1768</v>
      </c>
    </row>
    <row r="5102" spans="1:19" ht="14.5" customHeight="1">
      <c r="A5102" s="103" t="str">
        <f t="shared" si="79"/>
        <v>E0759</v>
      </c>
      <c r="B5102" s="414" t="s">
        <v>8792</v>
      </c>
      <c r="C5102" s="414" t="s">
        <v>8793</v>
      </c>
      <c r="D5102" s="414" t="s">
        <v>2018</v>
      </c>
      <c r="E5102" s="414" t="s">
        <v>8794</v>
      </c>
      <c r="F5102" s="414" t="s">
        <v>8795</v>
      </c>
      <c r="G5102" s="418">
        <v>41640</v>
      </c>
      <c r="H5102" s="414" t="s">
        <v>623</v>
      </c>
      <c r="I5102" s="419">
        <v>16</v>
      </c>
      <c r="J5102" s="419">
        <v>40</v>
      </c>
      <c r="K5102" s="419">
        <v>17</v>
      </c>
      <c r="L5102" s="419">
        <v>63</v>
      </c>
      <c r="M5102" s="414"/>
      <c r="N5102" s="414" t="s">
        <v>116</v>
      </c>
      <c r="O5102" s="103"/>
      <c r="P5102" s="103" t="s">
        <v>115</v>
      </c>
      <c r="Q5102" s="103" t="s">
        <v>115</v>
      </c>
      <c r="R5102" s="103" t="s">
        <v>1767</v>
      </c>
      <c r="S5102" s="103" t="s">
        <v>1768</v>
      </c>
    </row>
    <row r="5103" spans="1:19" ht="14.5" customHeight="1">
      <c r="A5103" s="103" t="str">
        <f t="shared" si="79"/>
        <v>E0759</v>
      </c>
      <c r="B5103" s="414" t="s">
        <v>8792</v>
      </c>
      <c r="C5103" s="414" t="s">
        <v>8796</v>
      </c>
      <c r="D5103" s="414" t="s">
        <v>2018</v>
      </c>
      <c r="E5103" s="414" t="s">
        <v>8797</v>
      </c>
      <c r="F5103" s="414" t="s">
        <v>8798</v>
      </c>
      <c r="G5103" s="418">
        <v>46388</v>
      </c>
      <c r="H5103" s="414" t="s">
        <v>606</v>
      </c>
      <c r="I5103" s="419">
        <v>29.24</v>
      </c>
      <c r="J5103" s="419">
        <v>61.31</v>
      </c>
      <c r="K5103" s="419">
        <v>37.25</v>
      </c>
      <c r="L5103" s="419">
        <v>1414</v>
      </c>
      <c r="M5103" s="414" t="s">
        <v>115</v>
      </c>
      <c r="N5103" s="414" t="s">
        <v>1838</v>
      </c>
      <c r="O5103" s="103"/>
      <c r="P5103" s="103" t="s">
        <v>115</v>
      </c>
      <c r="Q5103" s="103" t="s">
        <v>115</v>
      </c>
      <c r="R5103" s="103" t="s">
        <v>1767</v>
      </c>
      <c r="S5103" s="103" t="s">
        <v>1768</v>
      </c>
    </row>
    <row r="5104" spans="1:19" ht="14.5" customHeight="1">
      <c r="A5104" s="82" t="str">
        <f t="shared" si="79"/>
        <v>E0796</v>
      </c>
      <c r="B5104" s="410" t="s">
        <v>8799</v>
      </c>
      <c r="C5104" s="410" t="s">
        <v>8800</v>
      </c>
      <c r="D5104" s="410" t="s">
        <v>8269</v>
      </c>
      <c r="E5104" s="410" t="s">
        <v>8801</v>
      </c>
      <c r="F5104" s="410" t="s">
        <v>8802</v>
      </c>
      <c r="G5104" s="416">
        <v>42186</v>
      </c>
      <c r="H5104" s="410" t="s">
        <v>623</v>
      </c>
      <c r="I5104" s="417">
        <v>313</v>
      </c>
      <c r="J5104" s="417">
        <v>129</v>
      </c>
      <c r="K5104" s="417">
        <v>123</v>
      </c>
      <c r="L5104" s="417">
        <v>44232</v>
      </c>
      <c r="M5104" s="410" t="s">
        <v>115</v>
      </c>
      <c r="N5104" s="410">
        <v>7</v>
      </c>
      <c r="O5104" s="85"/>
      <c r="P5104" s="85" t="s">
        <v>116</v>
      </c>
      <c r="Q5104" s="85" t="s">
        <v>116</v>
      </c>
      <c r="R5104" s="85" t="s">
        <v>2766</v>
      </c>
      <c r="S5104" s="85" t="s">
        <v>1768</v>
      </c>
    </row>
    <row r="5105" spans="1:19" ht="14.5" customHeight="1">
      <c r="A5105" s="82" t="str">
        <f t="shared" si="79"/>
        <v>E0796</v>
      </c>
      <c r="B5105" s="410" t="s">
        <v>8799</v>
      </c>
      <c r="C5105" s="410" t="s">
        <v>8800</v>
      </c>
      <c r="D5105" s="410" t="s">
        <v>8269</v>
      </c>
      <c r="E5105" s="410" t="s">
        <v>8803</v>
      </c>
      <c r="F5105" s="410" t="s">
        <v>8804</v>
      </c>
      <c r="G5105" s="416">
        <v>49553</v>
      </c>
      <c r="H5105" s="410" t="s">
        <v>606</v>
      </c>
      <c r="I5105" s="417">
        <v>322</v>
      </c>
      <c r="J5105" s="417">
        <v>129</v>
      </c>
      <c r="K5105" s="417">
        <v>115</v>
      </c>
      <c r="L5105" s="417">
        <v>51360</v>
      </c>
      <c r="M5105" s="410" t="s">
        <v>115</v>
      </c>
      <c r="N5105" s="410">
        <v>7</v>
      </c>
      <c r="O5105" s="85"/>
      <c r="P5105" s="85" t="s">
        <v>116</v>
      </c>
      <c r="Q5105" s="85" t="s">
        <v>116</v>
      </c>
      <c r="R5105" s="85" t="s">
        <v>2766</v>
      </c>
      <c r="S5105" s="85" t="s">
        <v>1768</v>
      </c>
    </row>
    <row r="5106" spans="1:19" ht="14.5" customHeight="1">
      <c r="A5106" s="82" t="str">
        <f t="shared" si="79"/>
        <v>E0796</v>
      </c>
      <c r="B5106" s="410" t="s">
        <v>8799</v>
      </c>
      <c r="C5106" s="410" t="s">
        <v>8800</v>
      </c>
      <c r="D5106" s="410" t="s">
        <v>8269</v>
      </c>
      <c r="E5106" s="410" t="s">
        <v>8805</v>
      </c>
      <c r="F5106" s="410" t="s">
        <v>8806</v>
      </c>
      <c r="G5106" s="416">
        <v>41974</v>
      </c>
      <c r="H5106" s="410" t="s">
        <v>1777</v>
      </c>
      <c r="I5106" s="417">
        <v>313</v>
      </c>
      <c r="J5106" s="417">
        <v>129</v>
      </c>
      <c r="K5106" s="417">
        <v>129</v>
      </c>
      <c r="L5106" s="417">
        <v>43549</v>
      </c>
      <c r="M5106" s="410" t="s">
        <v>115</v>
      </c>
      <c r="N5106" s="410">
        <v>7</v>
      </c>
      <c r="O5106" s="85"/>
      <c r="P5106" s="85" t="s">
        <v>1882</v>
      </c>
      <c r="Q5106" s="85" t="s">
        <v>1882</v>
      </c>
      <c r="R5106" s="85" t="s">
        <v>1883</v>
      </c>
      <c r="S5106" s="85" t="s">
        <v>1768</v>
      </c>
    </row>
    <row r="5107" spans="1:19" ht="14.5" customHeight="1">
      <c r="A5107" s="103" t="str">
        <f t="shared" si="79"/>
        <v>E0796</v>
      </c>
      <c r="B5107" s="414" t="s">
        <v>8799</v>
      </c>
      <c r="C5107" s="414" t="s">
        <v>8800</v>
      </c>
      <c r="D5107" s="414" t="s">
        <v>8269</v>
      </c>
      <c r="E5107" s="414" t="s">
        <v>8801</v>
      </c>
      <c r="F5107" s="414" t="s">
        <v>8802</v>
      </c>
      <c r="G5107" s="418">
        <v>42186</v>
      </c>
      <c r="H5107" s="414" t="s">
        <v>623</v>
      </c>
      <c r="I5107" s="419">
        <v>123</v>
      </c>
      <c r="J5107" s="419">
        <v>313</v>
      </c>
      <c r="K5107" s="419">
        <v>129</v>
      </c>
      <c r="L5107" s="419">
        <v>44232</v>
      </c>
      <c r="M5107" s="414" t="s">
        <v>115</v>
      </c>
      <c r="N5107" s="414">
        <v>7</v>
      </c>
      <c r="O5107" s="103"/>
      <c r="P5107" s="103" t="s">
        <v>116</v>
      </c>
      <c r="Q5107" s="103" t="s">
        <v>116</v>
      </c>
      <c r="R5107" s="103" t="s">
        <v>2766</v>
      </c>
      <c r="S5107" s="103" t="s">
        <v>1768</v>
      </c>
    </row>
    <row r="5108" spans="1:19" ht="14.5" customHeight="1">
      <c r="A5108" s="103" t="str">
        <f t="shared" si="79"/>
        <v>E0796</v>
      </c>
      <c r="B5108" s="414" t="s">
        <v>8799</v>
      </c>
      <c r="C5108" s="414" t="s">
        <v>8800</v>
      </c>
      <c r="D5108" s="414" t="s">
        <v>8269</v>
      </c>
      <c r="E5108" s="414" t="s">
        <v>8803</v>
      </c>
      <c r="F5108" s="414" t="s">
        <v>8804</v>
      </c>
      <c r="G5108" s="418">
        <v>49553</v>
      </c>
      <c r="H5108" s="414" t="s">
        <v>606</v>
      </c>
      <c r="I5108" s="419">
        <v>115</v>
      </c>
      <c r="J5108" s="419">
        <v>322</v>
      </c>
      <c r="K5108" s="419">
        <v>129</v>
      </c>
      <c r="L5108" s="419">
        <v>51360</v>
      </c>
      <c r="M5108" s="414" t="s">
        <v>115</v>
      </c>
      <c r="N5108" s="414">
        <v>7</v>
      </c>
      <c r="O5108" s="103"/>
      <c r="P5108" s="103" t="s">
        <v>116</v>
      </c>
      <c r="Q5108" s="103" t="s">
        <v>116</v>
      </c>
      <c r="R5108" s="103" t="s">
        <v>2766</v>
      </c>
      <c r="S5108" s="103" t="s">
        <v>1768</v>
      </c>
    </row>
    <row r="5109" spans="1:19" ht="14.5" customHeight="1">
      <c r="A5109" s="103" t="str">
        <f t="shared" si="79"/>
        <v>E0796</v>
      </c>
      <c r="B5109" s="414" t="s">
        <v>8799</v>
      </c>
      <c r="C5109" s="414" t="s">
        <v>8800</v>
      </c>
      <c r="D5109" s="414" t="s">
        <v>8269</v>
      </c>
      <c r="E5109" s="414" t="s">
        <v>8805</v>
      </c>
      <c r="F5109" s="414" t="s">
        <v>8806</v>
      </c>
      <c r="G5109" s="310">
        <v>41974</v>
      </c>
      <c r="H5109" s="414" t="s">
        <v>1777</v>
      </c>
      <c r="I5109" s="68">
        <v>129</v>
      </c>
      <c r="J5109" s="68">
        <v>313</v>
      </c>
      <c r="K5109" s="68">
        <v>129</v>
      </c>
      <c r="L5109" s="68">
        <v>43549</v>
      </c>
      <c r="M5109" s="414" t="s">
        <v>115</v>
      </c>
      <c r="N5109" s="414">
        <v>7</v>
      </c>
      <c r="O5109" s="103"/>
      <c r="P5109" s="103" t="s">
        <v>1882</v>
      </c>
      <c r="Q5109" s="103" t="s">
        <v>1882</v>
      </c>
      <c r="R5109" s="103" t="s">
        <v>1883</v>
      </c>
      <c r="S5109" s="103" t="s">
        <v>1768</v>
      </c>
    </row>
    <row r="5110" spans="1:19" ht="14.5" customHeight="1">
      <c r="A5110" s="82" t="str">
        <f t="shared" si="79"/>
        <v>E0846</v>
      </c>
      <c r="B5110" s="410" t="s">
        <v>8807</v>
      </c>
      <c r="C5110" s="410" t="s">
        <v>8808</v>
      </c>
      <c r="D5110" s="410" t="s">
        <v>8269</v>
      </c>
      <c r="E5110" s="410" t="s">
        <v>8809</v>
      </c>
      <c r="F5110" s="410" t="s">
        <v>8810</v>
      </c>
      <c r="G5110" s="416">
        <v>42186</v>
      </c>
      <c r="H5110" s="410" t="s">
        <v>623</v>
      </c>
      <c r="I5110" s="417">
        <v>313</v>
      </c>
      <c r="J5110" s="417">
        <v>129</v>
      </c>
      <c r="K5110" s="417">
        <v>123</v>
      </c>
      <c r="L5110" s="417">
        <v>40932</v>
      </c>
      <c r="M5110" s="410" t="s">
        <v>115</v>
      </c>
      <c r="N5110" s="410">
        <v>7</v>
      </c>
      <c r="O5110" s="85"/>
      <c r="P5110" s="85" t="s">
        <v>116</v>
      </c>
      <c r="Q5110" s="85" t="s">
        <v>116</v>
      </c>
      <c r="R5110" s="85" t="s">
        <v>2766</v>
      </c>
      <c r="S5110" s="85" t="s">
        <v>1768</v>
      </c>
    </row>
    <row r="5111" spans="1:19" ht="14.5" customHeight="1">
      <c r="A5111" s="82" t="str">
        <f t="shared" si="79"/>
        <v>E0846</v>
      </c>
      <c r="B5111" s="410" t="s">
        <v>8807</v>
      </c>
      <c r="C5111" s="410" t="s">
        <v>8808</v>
      </c>
      <c r="D5111" s="410" t="s">
        <v>8269</v>
      </c>
      <c r="E5111" s="410" t="s">
        <v>8811</v>
      </c>
      <c r="F5111" s="410" t="s">
        <v>8812</v>
      </c>
      <c r="G5111" s="416">
        <v>49553</v>
      </c>
      <c r="H5111" s="410" t="s">
        <v>606</v>
      </c>
      <c r="I5111" s="417">
        <v>322</v>
      </c>
      <c r="J5111" s="417">
        <v>131</v>
      </c>
      <c r="K5111" s="417">
        <v>131</v>
      </c>
      <c r="L5111" s="417">
        <v>48060</v>
      </c>
      <c r="M5111" s="410" t="s">
        <v>115</v>
      </c>
      <c r="N5111" s="410">
        <v>7</v>
      </c>
      <c r="O5111" s="85"/>
      <c r="P5111" s="85" t="s">
        <v>4482</v>
      </c>
      <c r="Q5111" s="85" t="s">
        <v>4482</v>
      </c>
      <c r="R5111" s="85" t="s">
        <v>4483</v>
      </c>
      <c r="S5111" s="85" t="s">
        <v>1768</v>
      </c>
    </row>
    <row r="5112" spans="1:19" ht="14.5" customHeight="1">
      <c r="A5112" s="82" t="str">
        <f t="shared" si="79"/>
        <v>E0846</v>
      </c>
      <c r="B5112" s="410" t="s">
        <v>8807</v>
      </c>
      <c r="C5112" s="410" t="s">
        <v>8808</v>
      </c>
      <c r="D5112" s="410" t="s">
        <v>8269</v>
      </c>
      <c r="E5112" s="410" t="s">
        <v>8813</v>
      </c>
      <c r="F5112" s="410" t="s">
        <v>8814</v>
      </c>
      <c r="G5112" s="416">
        <v>41974</v>
      </c>
      <c r="H5112" s="410" t="s">
        <v>1777</v>
      </c>
      <c r="I5112" s="417">
        <v>313</v>
      </c>
      <c r="J5112" s="417">
        <v>129</v>
      </c>
      <c r="K5112" s="417">
        <v>129</v>
      </c>
      <c r="L5112" s="417">
        <v>40249</v>
      </c>
      <c r="M5112" s="410" t="s">
        <v>115</v>
      </c>
      <c r="N5112" s="410">
        <v>7</v>
      </c>
      <c r="O5112" s="85"/>
      <c r="P5112" s="85" t="s">
        <v>1882</v>
      </c>
      <c r="Q5112" s="85" t="s">
        <v>1882</v>
      </c>
      <c r="R5112" s="85" t="s">
        <v>1883</v>
      </c>
      <c r="S5112" s="85" t="s">
        <v>1768</v>
      </c>
    </row>
    <row r="5113" spans="1:19" ht="14.5" customHeight="1">
      <c r="A5113" s="103" t="str">
        <f t="shared" si="79"/>
        <v>E0846</v>
      </c>
      <c r="B5113" s="414" t="s">
        <v>8807</v>
      </c>
      <c r="C5113" s="414" t="s">
        <v>8808</v>
      </c>
      <c r="D5113" s="414" t="s">
        <v>8269</v>
      </c>
      <c r="E5113" s="414" t="s">
        <v>8809</v>
      </c>
      <c r="F5113" s="414" t="s">
        <v>8810</v>
      </c>
      <c r="G5113" s="418">
        <v>42186</v>
      </c>
      <c r="H5113" s="414" t="s">
        <v>623</v>
      </c>
      <c r="I5113" s="419">
        <v>123</v>
      </c>
      <c r="J5113" s="419">
        <v>313</v>
      </c>
      <c r="K5113" s="419">
        <v>129</v>
      </c>
      <c r="L5113" s="419">
        <v>40932</v>
      </c>
      <c r="M5113" s="414" t="s">
        <v>115</v>
      </c>
      <c r="N5113" s="414">
        <v>7</v>
      </c>
      <c r="O5113" s="103"/>
      <c r="P5113" s="103" t="s">
        <v>116</v>
      </c>
      <c r="Q5113" s="103" t="s">
        <v>116</v>
      </c>
      <c r="R5113" s="103" t="s">
        <v>2766</v>
      </c>
      <c r="S5113" s="103" t="s">
        <v>1768</v>
      </c>
    </row>
    <row r="5114" spans="1:19" ht="14.5" customHeight="1">
      <c r="A5114" s="103" t="str">
        <f t="shared" si="79"/>
        <v>E0846</v>
      </c>
      <c r="B5114" s="414" t="s">
        <v>8807</v>
      </c>
      <c r="C5114" s="414" t="s">
        <v>8808</v>
      </c>
      <c r="D5114" s="414" t="s">
        <v>8269</v>
      </c>
      <c r="E5114" s="414" t="s">
        <v>8811</v>
      </c>
      <c r="F5114" s="414" t="s">
        <v>8812</v>
      </c>
      <c r="G5114" s="418">
        <v>49553</v>
      </c>
      <c r="H5114" s="414" t="s">
        <v>606</v>
      </c>
      <c r="I5114" s="419">
        <v>131</v>
      </c>
      <c r="J5114" s="419">
        <v>322</v>
      </c>
      <c r="K5114" s="419">
        <v>131</v>
      </c>
      <c r="L5114" s="419">
        <v>48060</v>
      </c>
      <c r="M5114" s="414" t="s">
        <v>115</v>
      </c>
      <c r="N5114" s="414">
        <v>7</v>
      </c>
      <c r="O5114" s="103"/>
      <c r="P5114" s="103" t="s">
        <v>4482</v>
      </c>
      <c r="Q5114" s="103" t="s">
        <v>4482</v>
      </c>
      <c r="R5114" s="103" t="s">
        <v>4483</v>
      </c>
      <c r="S5114" s="103" t="s">
        <v>1768</v>
      </c>
    </row>
    <row r="5115" spans="1:19" ht="14.5" customHeight="1">
      <c r="A5115" s="103" t="str">
        <f t="shared" si="79"/>
        <v>E0846</v>
      </c>
      <c r="B5115" s="414" t="s">
        <v>8807</v>
      </c>
      <c r="C5115" s="414" t="s">
        <v>8808</v>
      </c>
      <c r="D5115" s="414" t="s">
        <v>8269</v>
      </c>
      <c r="E5115" s="414" t="s">
        <v>8813</v>
      </c>
      <c r="F5115" s="414" t="s">
        <v>8814</v>
      </c>
      <c r="G5115" s="418">
        <v>41974</v>
      </c>
      <c r="H5115" s="414" t="s">
        <v>1777</v>
      </c>
      <c r="I5115" s="419">
        <v>129</v>
      </c>
      <c r="J5115" s="419">
        <v>313</v>
      </c>
      <c r="K5115" s="419">
        <v>129</v>
      </c>
      <c r="L5115" s="419">
        <v>40249</v>
      </c>
      <c r="M5115" s="414" t="s">
        <v>115</v>
      </c>
      <c r="N5115" s="414">
        <v>7</v>
      </c>
      <c r="O5115" s="103"/>
      <c r="P5115" s="103" t="s">
        <v>1882</v>
      </c>
      <c r="Q5115" s="103" t="s">
        <v>1882</v>
      </c>
      <c r="R5115" s="103" t="s">
        <v>1883</v>
      </c>
      <c r="S5115" s="103" t="s">
        <v>1768</v>
      </c>
    </row>
    <row r="5116" spans="1:19" ht="14.5" customHeight="1">
      <c r="A5116" s="82" t="str">
        <f t="shared" si="79"/>
        <v>E0856</v>
      </c>
      <c r="B5116" s="410" t="s">
        <v>8815</v>
      </c>
      <c r="C5116" s="410" t="s">
        <v>8816</v>
      </c>
      <c r="D5116" s="410" t="s">
        <v>8269</v>
      </c>
      <c r="E5116" s="410" t="s">
        <v>8817</v>
      </c>
      <c r="F5116" s="410" t="s">
        <v>8818</v>
      </c>
      <c r="G5116" s="416">
        <v>49553</v>
      </c>
      <c r="H5116" s="410" t="s">
        <v>606</v>
      </c>
      <c r="I5116" s="417">
        <v>321</v>
      </c>
      <c r="J5116" s="417">
        <v>129</v>
      </c>
      <c r="K5116" s="417">
        <v>125</v>
      </c>
      <c r="L5116" s="417">
        <v>52059</v>
      </c>
      <c r="M5116" s="410" t="s">
        <v>115</v>
      </c>
      <c r="N5116" s="410">
        <v>7</v>
      </c>
      <c r="O5116" s="85"/>
      <c r="P5116" s="85" t="s">
        <v>116</v>
      </c>
      <c r="Q5116" s="85" t="s">
        <v>116</v>
      </c>
      <c r="R5116" s="85" t="s">
        <v>2766</v>
      </c>
      <c r="S5116" s="85" t="s">
        <v>1768</v>
      </c>
    </row>
    <row r="5117" spans="1:19" ht="14.5" customHeight="1">
      <c r="A5117" s="82" t="str">
        <f t="shared" si="79"/>
        <v>E0856</v>
      </c>
      <c r="B5117" s="410" t="s">
        <v>8815</v>
      </c>
      <c r="C5117" s="410" t="s">
        <v>8816</v>
      </c>
      <c r="D5117" s="410" t="s">
        <v>8269</v>
      </c>
      <c r="E5117" s="410" t="s">
        <v>8819</v>
      </c>
      <c r="F5117" s="410" t="s">
        <v>8820</v>
      </c>
      <c r="G5117" s="416">
        <v>42186</v>
      </c>
      <c r="H5117" s="410" t="s">
        <v>623</v>
      </c>
      <c r="I5117" s="417">
        <v>313</v>
      </c>
      <c r="J5117" s="417">
        <v>129</v>
      </c>
      <c r="K5117" s="417">
        <v>123</v>
      </c>
      <c r="L5117" s="417">
        <v>44932</v>
      </c>
      <c r="M5117" s="410" t="s">
        <v>115</v>
      </c>
      <c r="N5117" s="410">
        <v>7</v>
      </c>
      <c r="O5117" s="85"/>
      <c r="P5117" s="85" t="s">
        <v>116</v>
      </c>
      <c r="Q5117" s="85" t="s">
        <v>116</v>
      </c>
      <c r="R5117" s="85" t="s">
        <v>2766</v>
      </c>
      <c r="S5117" s="85" t="s">
        <v>1768</v>
      </c>
    </row>
    <row r="5118" spans="1:19" ht="14.5" customHeight="1">
      <c r="A5118" s="82" t="str">
        <f t="shared" si="79"/>
        <v>E0856</v>
      </c>
      <c r="B5118" s="410" t="s">
        <v>8815</v>
      </c>
      <c r="C5118" s="410" t="s">
        <v>8816</v>
      </c>
      <c r="D5118" s="410" t="s">
        <v>8269</v>
      </c>
      <c r="E5118" s="410" t="s">
        <v>8821</v>
      </c>
      <c r="F5118" s="410" t="s">
        <v>8822</v>
      </c>
      <c r="G5118" s="416">
        <v>41974</v>
      </c>
      <c r="H5118" s="410" t="s">
        <v>1777</v>
      </c>
      <c r="I5118" s="417">
        <v>313</v>
      </c>
      <c r="J5118" s="417">
        <v>129</v>
      </c>
      <c r="K5118" s="417">
        <v>123</v>
      </c>
      <c r="L5118" s="417">
        <v>44249</v>
      </c>
      <c r="M5118" s="410" t="s">
        <v>115</v>
      </c>
      <c r="N5118" s="410">
        <v>7</v>
      </c>
      <c r="O5118" s="85"/>
      <c r="P5118" s="85" t="s">
        <v>1882</v>
      </c>
      <c r="Q5118" s="85" t="s">
        <v>1882</v>
      </c>
      <c r="R5118" s="85" t="s">
        <v>1883</v>
      </c>
      <c r="S5118" s="85" t="s">
        <v>1768</v>
      </c>
    </row>
    <row r="5119" spans="1:19" ht="14.5" customHeight="1">
      <c r="A5119" s="103" t="str">
        <f t="shared" si="79"/>
        <v>E0856</v>
      </c>
      <c r="B5119" s="414" t="s">
        <v>8815</v>
      </c>
      <c r="C5119" s="414" t="s">
        <v>8816</v>
      </c>
      <c r="D5119" s="414" t="s">
        <v>8269</v>
      </c>
      <c r="E5119" s="414" t="s">
        <v>8817</v>
      </c>
      <c r="F5119" s="414" t="s">
        <v>8818</v>
      </c>
      <c r="G5119" s="418">
        <v>49553</v>
      </c>
      <c r="H5119" s="414" t="s">
        <v>606</v>
      </c>
      <c r="I5119" s="419">
        <v>125</v>
      </c>
      <c r="J5119" s="419">
        <v>321</v>
      </c>
      <c r="K5119" s="419">
        <v>129</v>
      </c>
      <c r="L5119" s="419">
        <v>52059</v>
      </c>
      <c r="M5119" s="414" t="s">
        <v>115</v>
      </c>
      <c r="N5119" s="414">
        <v>7</v>
      </c>
      <c r="O5119" s="103"/>
      <c r="P5119" s="103" t="s">
        <v>116</v>
      </c>
      <c r="Q5119" s="103" t="s">
        <v>116</v>
      </c>
      <c r="R5119" s="103" t="s">
        <v>2766</v>
      </c>
      <c r="S5119" s="103" t="s">
        <v>1768</v>
      </c>
    </row>
    <row r="5120" spans="1:19" ht="14.5" customHeight="1">
      <c r="A5120" s="103" t="str">
        <f t="shared" si="79"/>
        <v>E0856</v>
      </c>
      <c r="B5120" s="414" t="s">
        <v>8815</v>
      </c>
      <c r="C5120" s="414" t="s">
        <v>8816</v>
      </c>
      <c r="D5120" s="414" t="s">
        <v>8269</v>
      </c>
      <c r="E5120" s="414" t="s">
        <v>8819</v>
      </c>
      <c r="F5120" s="414" t="s">
        <v>8820</v>
      </c>
      <c r="G5120" s="418">
        <v>42186</v>
      </c>
      <c r="H5120" s="414" t="s">
        <v>623</v>
      </c>
      <c r="I5120" s="419">
        <v>123</v>
      </c>
      <c r="J5120" s="419">
        <v>313</v>
      </c>
      <c r="K5120" s="419">
        <v>129</v>
      </c>
      <c r="L5120" s="419">
        <v>44932</v>
      </c>
      <c r="M5120" s="414" t="s">
        <v>115</v>
      </c>
      <c r="N5120" s="414">
        <v>7</v>
      </c>
      <c r="O5120" s="103"/>
      <c r="P5120" s="103" t="s">
        <v>116</v>
      </c>
      <c r="Q5120" s="103" t="s">
        <v>116</v>
      </c>
      <c r="R5120" s="103" t="s">
        <v>2766</v>
      </c>
      <c r="S5120" s="103" t="s">
        <v>1768</v>
      </c>
    </row>
    <row r="5121" spans="1:19" ht="14.5" customHeight="1">
      <c r="A5121" s="103" t="str">
        <f t="shared" si="79"/>
        <v>E0856</v>
      </c>
      <c r="B5121" s="414" t="s">
        <v>8815</v>
      </c>
      <c r="C5121" s="414" t="s">
        <v>8816</v>
      </c>
      <c r="D5121" s="414" t="s">
        <v>8269</v>
      </c>
      <c r="E5121" s="414" t="s">
        <v>8821</v>
      </c>
      <c r="F5121" s="414" t="s">
        <v>8822</v>
      </c>
      <c r="G5121" s="418">
        <v>41974</v>
      </c>
      <c r="H5121" s="414" t="s">
        <v>1777</v>
      </c>
      <c r="I5121" s="419">
        <v>123</v>
      </c>
      <c r="J5121" s="419">
        <v>313</v>
      </c>
      <c r="K5121" s="419">
        <v>129</v>
      </c>
      <c r="L5121" s="419">
        <v>44249</v>
      </c>
      <c r="M5121" s="414" t="s">
        <v>115</v>
      </c>
      <c r="N5121" s="414">
        <v>7</v>
      </c>
      <c r="O5121" s="103"/>
      <c r="P5121" s="103" t="s">
        <v>1882</v>
      </c>
      <c r="Q5121" s="103" t="s">
        <v>1882</v>
      </c>
      <c r="R5121" s="103" t="s">
        <v>1883</v>
      </c>
      <c r="S5121" s="103" t="s">
        <v>1768</v>
      </c>
    </row>
    <row r="5122" spans="1:19" ht="14.5" customHeight="1">
      <c r="A5122" s="82" t="str">
        <f t="shared" ref="A5122:A5185" si="80">LEFT(B5122,5)</f>
        <v>E0892</v>
      </c>
      <c r="B5122" s="410" t="s">
        <v>8823</v>
      </c>
      <c r="C5122" s="410" t="s">
        <v>8824</v>
      </c>
      <c r="D5122" s="410" t="s">
        <v>5116</v>
      </c>
      <c r="E5122" s="410" t="s">
        <v>8825</v>
      </c>
      <c r="F5122" s="410" t="s">
        <v>8826</v>
      </c>
      <c r="G5122" s="416">
        <v>42339</v>
      </c>
      <c r="H5122" s="410" t="s">
        <v>606</v>
      </c>
      <c r="I5122" s="417">
        <v>15</v>
      </c>
      <c r="J5122" s="417">
        <v>6</v>
      </c>
      <c r="K5122" s="417">
        <v>0</v>
      </c>
      <c r="L5122" s="417">
        <v>3</v>
      </c>
      <c r="M5122" s="410" t="s">
        <v>115</v>
      </c>
      <c r="N5122" s="410">
        <v>3</v>
      </c>
      <c r="O5122" s="85" t="s">
        <v>1882</v>
      </c>
      <c r="P5122" s="85" t="s">
        <v>1882</v>
      </c>
      <c r="Q5122" s="85" t="s">
        <v>1882</v>
      </c>
      <c r="R5122" s="85" t="s">
        <v>1883</v>
      </c>
      <c r="S5122" s="85" t="s">
        <v>1800</v>
      </c>
    </row>
    <row r="5123" spans="1:19" ht="14.5" customHeight="1">
      <c r="A5123" s="82" t="str">
        <f t="shared" si="80"/>
        <v>E0892</v>
      </c>
      <c r="B5123" s="410" t="s">
        <v>8823</v>
      </c>
      <c r="C5123" s="410" t="s">
        <v>8824</v>
      </c>
      <c r="D5123" s="410" t="s">
        <v>5116</v>
      </c>
      <c r="E5123" s="410" t="s">
        <v>8827</v>
      </c>
      <c r="F5123" s="410" t="s">
        <v>8828</v>
      </c>
      <c r="G5123" s="416">
        <v>45992</v>
      </c>
      <c r="H5123" s="410" t="s">
        <v>606</v>
      </c>
      <c r="I5123" s="417">
        <v>15</v>
      </c>
      <c r="J5123" s="417">
        <v>6</v>
      </c>
      <c r="K5123" s="417">
        <v>0</v>
      </c>
      <c r="L5123" s="417">
        <v>3</v>
      </c>
      <c r="M5123" s="410" t="s">
        <v>115</v>
      </c>
      <c r="N5123" s="410">
        <v>3</v>
      </c>
      <c r="O5123" s="85" t="s">
        <v>1882</v>
      </c>
      <c r="P5123" s="85"/>
      <c r="Q5123" s="85" t="s">
        <v>1882</v>
      </c>
      <c r="R5123" s="85" t="s">
        <v>1883</v>
      </c>
      <c r="S5123" s="85" t="s">
        <v>1800</v>
      </c>
    </row>
    <row r="5124" spans="1:19" ht="14.5" customHeight="1">
      <c r="A5124" s="103" t="str">
        <f t="shared" si="80"/>
        <v>E0892</v>
      </c>
      <c r="B5124" s="414" t="s">
        <v>8823</v>
      </c>
      <c r="C5124" s="414" t="s">
        <v>8824</v>
      </c>
      <c r="D5124" s="414" t="s">
        <v>5116</v>
      </c>
      <c r="E5124" s="414" t="s">
        <v>8825</v>
      </c>
      <c r="F5124" s="414" t="s">
        <v>8826</v>
      </c>
      <c r="G5124" s="418">
        <v>42339</v>
      </c>
      <c r="H5124" s="414" t="s">
        <v>606</v>
      </c>
      <c r="I5124" s="419">
        <v>0</v>
      </c>
      <c r="J5124" s="419">
        <v>15</v>
      </c>
      <c r="K5124" s="419">
        <v>6</v>
      </c>
      <c r="L5124" s="419">
        <v>3</v>
      </c>
      <c r="M5124" s="414" t="s">
        <v>115</v>
      </c>
      <c r="N5124" s="414">
        <v>3</v>
      </c>
      <c r="O5124" s="103" t="s">
        <v>1882</v>
      </c>
      <c r="P5124" s="103" t="s">
        <v>1882</v>
      </c>
      <c r="Q5124" s="103" t="s">
        <v>1882</v>
      </c>
      <c r="R5124" s="103" t="s">
        <v>1883</v>
      </c>
      <c r="S5124" s="103" t="s">
        <v>1800</v>
      </c>
    </row>
    <row r="5125" spans="1:19" ht="14.5" customHeight="1">
      <c r="A5125" s="103" t="str">
        <f t="shared" si="80"/>
        <v>E0892</v>
      </c>
      <c r="B5125" s="414" t="s">
        <v>8823</v>
      </c>
      <c r="C5125" s="414" t="s">
        <v>8824</v>
      </c>
      <c r="D5125" s="414" t="s">
        <v>5116</v>
      </c>
      <c r="E5125" s="414" t="s">
        <v>8827</v>
      </c>
      <c r="F5125" s="414" t="s">
        <v>8828</v>
      </c>
      <c r="G5125" s="418">
        <v>45992</v>
      </c>
      <c r="H5125" s="414" t="s">
        <v>606</v>
      </c>
      <c r="I5125" s="419">
        <v>0</v>
      </c>
      <c r="J5125" s="419">
        <v>15</v>
      </c>
      <c r="K5125" s="419">
        <v>6</v>
      </c>
      <c r="L5125" s="419">
        <v>3</v>
      </c>
      <c r="M5125" s="414" t="s">
        <v>115</v>
      </c>
      <c r="N5125" s="414">
        <v>3</v>
      </c>
      <c r="O5125" s="103" t="s">
        <v>1882</v>
      </c>
      <c r="P5125" s="103"/>
      <c r="Q5125" s="103" t="s">
        <v>1882</v>
      </c>
      <c r="R5125" s="103" t="s">
        <v>1883</v>
      </c>
      <c r="S5125" s="103" t="s">
        <v>1800</v>
      </c>
    </row>
    <row r="5126" spans="1:19" ht="14.5" customHeight="1">
      <c r="A5126" s="82" t="str">
        <f t="shared" si="80"/>
        <v>E0915</v>
      </c>
      <c r="B5126" s="410" t="s">
        <v>8829</v>
      </c>
      <c r="C5126" s="410" t="s">
        <v>8830</v>
      </c>
      <c r="D5126" s="410" t="s">
        <v>1928</v>
      </c>
      <c r="E5126" s="410" t="s">
        <v>8831</v>
      </c>
      <c r="F5126" s="410" t="s">
        <v>8832</v>
      </c>
      <c r="G5126" s="416">
        <v>45992</v>
      </c>
      <c r="H5126" s="410" t="s">
        <v>606</v>
      </c>
      <c r="I5126" s="417">
        <v>54</v>
      </c>
      <c r="J5126" s="417">
        <v>14</v>
      </c>
      <c r="K5126" s="417">
        <v>9</v>
      </c>
      <c r="L5126" s="417">
        <v>30</v>
      </c>
      <c r="M5126" s="410" t="s">
        <v>115</v>
      </c>
      <c r="N5126" s="410">
        <v>3</v>
      </c>
      <c r="O5126" s="85" t="s">
        <v>1882</v>
      </c>
      <c r="P5126" s="85" t="s">
        <v>1882</v>
      </c>
      <c r="Q5126" s="85" t="s">
        <v>1882</v>
      </c>
      <c r="R5126" s="85" t="s">
        <v>1883</v>
      </c>
      <c r="S5126" s="85" t="s">
        <v>1800</v>
      </c>
    </row>
    <row r="5127" spans="1:19" ht="14.5" customHeight="1">
      <c r="A5127" s="82" t="str">
        <f t="shared" si="80"/>
        <v>E0915</v>
      </c>
      <c r="B5127" s="410" t="s">
        <v>8829</v>
      </c>
      <c r="C5127" s="410" t="s">
        <v>8830</v>
      </c>
      <c r="D5127" s="410" t="s">
        <v>1928</v>
      </c>
      <c r="E5127" s="410" t="s">
        <v>8833</v>
      </c>
      <c r="F5127" s="410" t="s">
        <v>8834</v>
      </c>
      <c r="G5127" s="416">
        <v>45992</v>
      </c>
      <c r="H5127" s="410" t="s">
        <v>606</v>
      </c>
      <c r="I5127" s="417">
        <v>54</v>
      </c>
      <c r="J5127" s="417">
        <v>14</v>
      </c>
      <c r="K5127" s="417">
        <v>9</v>
      </c>
      <c r="L5127" s="417">
        <v>29.34</v>
      </c>
      <c r="M5127" s="410" t="s">
        <v>115</v>
      </c>
      <c r="N5127" s="410">
        <v>7</v>
      </c>
      <c r="O5127" s="85"/>
      <c r="P5127" s="85" t="s">
        <v>1882</v>
      </c>
      <c r="Q5127" s="85" t="s">
        <v>1882</v>
      </c>
      <c r="R5127" s="85" t="s">
        <v>1883</v>
      </c>
      <c r="S5127" s="85" t="s">
        <v>1800</v>
      </c>
    </row>
    <row r="5128" spans="1:19" ht="14.5" customHeight="1">
      <c r="A5128" s="82" t="str">
        <f t="shared" si="80"/>
        <v>E0915</v>
      </c>
      <c r="B5128" s="410" t="s">
        <v>8829</v>
      </c>
      <c r="C5128" s="410" t="s">
        <v>8830</v>
      </c>
      <c r="D5128" s="410" t="s">
        <v>1928</v>
      </c>
      <c r="E5128" s="410" t="s">
        <v>8835</v>
      </c>
      <c r="F5128" s="410" t="s">
        <v>8836</v>
      </c>
      <c r="G5128" s="416">
        <v>49644</v>
      </c>
      <c r="H5128" s="410" t="s">
        <v>627</v>
      </c>
      <c r="I5128" s="417">
        <v>28.44</v>
      </c>
      <c r="J5128" s="417">
        <v>33.36</v>
      </c>
      <c r="K5128" s="417">
        <v>18.23</v>
      </c>
      <c r="L5128" s="417">
        <v>68.3</v>
      </c>
      <c r="M5128" s="410" t="s">
        <v>115</v>
      </c>
      <c r="N5128" s="410">
        <v>3</v>
      </c>
      <c r="O5128" s="85"/>
      <c r="P5128" s="85" t="s">
        <v>1882</v>
      </c>
      <c r="Q5128" s="85" t="s">
        <v>1882</v>
      </c>
      <c r="R5128" s="85" t="s">
        <v>1883</v>
      </c>
      <c r="S5128" s="85" t="s">
        <v>1800</v>
      </c>
    </row>
    <row r="5129" spans="1:19" ht="14.5" customHeight="1">
      <c r="A5129" s="103" t="str">
        <f t="shared" si="80"/>
        <v>E0915</v>
      </c>
      <c r="B5129" s="414" t="s">
        <v>8829</v>
      </c>
      <c r="C5129" s="414" t="s">
        <v>8830</v>
      </c>
      <c r="D5129" s="414" t="s">
        <v>1928</v>
      </c>
      <c r="E5129" s="414" t="s">
        <v>8831</v>
      </c>
      <c r="F5129" s="414" t="s">
        <v>8832</v>
      </c>
      <c r="G5129" s="418">
        <v>45992</v>
      </c>
      <c r="H5129" s="414" t="s">
        <v>606</v>
      </c>
      <c r="I5129" s="419">
        <v>9</v>
      </c>
      <c r="J5129" s="419">
        <v>54</v>
      </c>
      <c r="K5129" s="419">
        <v>14</v>
      </c>
      <c r="L5129" s="419">
        <v>30</v>
      </c>
      <c r="M5129" s="414" t="s">
        <v>115</v>
      </c>
      <c r="N5129" s="414">
        <v>3</v>
      </c>
      <c r="O5129" s="103" t="s">
        <v>1882</v>
      </c>
      <c r="P5129" s="103" t="s">
        <v>1882</v>
      </c>
      <c r="Q5129" s="103" t="s">
        <v>1882</v>
      </c>
      <c r="R5129" s="103" t="s">
        <v>1883</v>
      </c>
      <c r="S5129" s="103" t="s">
        <v>1800</v>
      </c>
    </row>
    <row r="5130" spans="1:19" ht="14.5" customHeight="1">
      <c r="A5130" s="103" t="str">
        <f t="shared" si="80"/>
        <v>E0915</v>
      </c>
      <c r="B5130" s="414" t="s">
        <v>8829</v>
      </c>
      <c r="C5130" s="414" t="s">
        <v>8830</v>
      </c>
      <c r="D5130" s="414" t="s">
        <v>1928</v>
      </c>
      <c r="E5130" s="414" t="s">
        <v>8833</v>
      </c>
      <c r="F5130" s="414" t="s">
        <v>8834</v>
      </c>
      <c r="G5130" s="418">
        <v>45992</v>
      </c>
      <c r="H5130" s="414" t="s">
        <v>606</v>
      </c>
      <c r="I5130" s="419">
        <v>9</v>
      </c>
      <c r="J5130" s="419">
        <v>54</v>
      </c>
      <c r="K5130" s="419">
        <v>14</v>
      </c>
      <c r="L5130" s="419">
        <v>29.34</v>
      </c>
      <c r="M5130" s="414" t="s">
        <v>115</v>
      </c>
      <c r="N5130" s="414">
        <v>7</v>
      </c>
      <c r="O5130" s="103"/>
      <c r="P5130" s="103" t="s">
        <v>1882</v>
      </c>
      <c r="Q5130" s="103" t="s">
        <v>1882</v>
      </c>
      <c r="R5130" s="103" t="s">
        <v>1883</v>
      </c>
      <c r="S5130" s="103" t="s">
        <v>1800</v>
      </c>
    </row>
    <row r="5131" spans="1:19" ht="14.5" customHeight="1">
      <c r="A5131" s="103" t="str">
        <f t="shared" si="80"/>
        <v>E0915</v>
      </c>
      <c r="B5131" s="414" t="s">
        <v>8829</v>
      </c>
      <c r="C5131" s="414" t="s">
        <v>8830</v>
      </c>
      <c r="D5131" s="414" t="s">
        <v>1928</v>
      </c>
      <c r="E5131" s="414" t="s">
        <v>8835</v>
      </c>
      <c r="F5131" s="414" t="s">
        <v>8836</v>
      </c>
      <c r="G5131" s="418">
        <v>49644</v>
      </c>
      <c r="H5131" s="414" t="s">
        <v>627</v>
      </c>
      <c r="I5131" s="419">
        <v>18.23</v>
      </c>
      <c r="J5131" s="419">
        <v>28.44</v>
      </c>
      <c r="K5131" s="419">
        <v>33.36</v>
      </c>
      <c r="L5131" s="419">
        <v>68.3</v>
      </c>
      <c r="M5131" s="414" t="s">
        <v>115</v>
      </c>
      <c r="N5131" s="414">
        <v>3</v>
      </c>
      <c r="O5131" s="103"/>
      <c r="P5131" s="103" t="s">
        <v>1882</v>
      </c>
      <c r="Q5131" s="103" t="s">
        <v>1882</v>
      </c>
      <c r="R5131" s="103" t="s">
        <v>1883</v>
      </c>
      <c r="S5131" s="103" t="s">
        <v>1800</v>
      </c>
    </row>
    <row r="5132" spans="1:19" ht="14.5" customHeight="1">
      <c r="A5132" s="82" t="str">
        <f t="shared" si="80"/>
        <v>E0930</v>
      </c>
      <c r="B5132" s="410" t="s">
        <v>8837</v>
      </c>
      <c r="C5132" s="410" t="s">
        <v>8838</v>
      </c>
      <c r="D5132" s="410" t="s">
        <v>2172</v>
      </c>
      <c r="E5132" s="410" t="s">
        <v>8839</v>
      </c>
      <c r="F5132" s="410" t="s">
        <v>8840</v>
      </c>
      <c r="G5132" s="416">
        <v>47088</v>
      </c>
      <c r="H5132" s="410" t="s">
        <v>606</v>
      </c>
      <c r="I5132" s="417">
        <v>62</v>
      </c>
      <c r="J5132" s="417">
        <v>8</v>
      </c>
      <c r="K5132" s="417">
        <v>10</v>
      </c>
      <c r="L5132" s="417">
        <v>40</v>
      </c>
      <c r="M5132" s="410" t="s">
        <v>115</v>
      </c>
      <c r="N5132" s="410">
        <v>7</v>
      </c>
      <c r="O5132" s="85" t="s">
        <v>1882</v>
      </c>
      <c r="P5132" s="85" t="s">
        <v>1882</v>
      </c>
      <c r="Q5132" s="85" t="s">
        <v>1882</v>
      </c>
      <c r="R5132" s="85" t="s">
        <v>1883</v>
      </c>
      <c r="S5132" s="85" t="s">
        <v>1768</v>
      </c>
    </row>
    <row r="5133" spans="1:19" ht="14.5" customHeight="1">
      <c r="A5133" s="82" t="str">
        <f t="shared" si="80"/>
        <v>E0930</v>
      </c>
      <c r="B5133" s="410" t="s">
        <v>8837</v>
      </c>
      <c r="C5133" s="410" t="s">
        <v>8838</v>
      </c>
      <c r="D5133" s="410" t="s">
        <v>2172</v>
      </c>
      <c r="E5133" s="410" t="s">
        <v>8841</v>
      </c>
      <c r="F5133" s="410" t="s">
        <v>8842</v>
      </c>
      <c r="G5133" s="416">
        <v>44896</v>
      </c>
      <c r="H5133" s="410" t="s">
        <v>606</v>
      </c>
      <c r="I5133" s="417">
        <v>60</v>
      </c>
      <c r="J5133" s="417">
        <v>10</v>
      </c>
      <c r="K5133" s="417">
        <v>12</v>
      </c>
      <c r="L5133" s="417">
        <v>30</v>
      </c>
      <c r="M5133" s="410" t="s">
        <v>115</v>
      </c>
      <c r="N5133" s="410" t="s">
        <v>1838</v>
      </c>
      <c r="O5133" s="85" t="s">
        <v>1882</v>
      </c>
      <c r="P5133" s="85" t="s">
        <v>1882</v>
      </c>
      <c r="Q5133" s="85" t="s">
        <v>1882</v>
      </c>
      <c r="R5133" s="85" t="s">
        <v>1883</v>
      </c>
      <c r="S5133" s="85" t="s">
        <v>1768</v>
      </c>
    </row>
    <row r="5134" spans="1:19" ht="14.5" customHeight="1">
      <c r="A5134" s="82" t="str">
        <f t="shared" si="80"/>
        <v>E0930</v>
      </c>
      <c r="B5134" s="410" t="s">
        <v>8837</v>
      </c>
      <c r="C5134" s="410" t="s">
        <v>8838</v>
      </c>
      <c r="D5134" s="410" t="s">
        <v>2172</v>
      </c>
      <c r="E5134" s="410" t="s">
        <v>8843</v>
      </c>
      <c r="F5134" s="410" t="s">
        <v>8844</v>
      </c>
      <c r="G5134" s="416">
        <v>44896</v>
      </c>
      <c r="H5134" s="410" t="s">
        <v>606</v>
      </c>
      <c r="I5134" s="417">
        <v>60</v>
      </c>
      <c r="J5134" s="417">
        <v>10</v>
      </c>
      <c r="K5134" s="417">
        <v>12</v>
      </c>
      <c r="L5134" s="417">
        <v>30</v>
      </c>
      <c r="M5134" s="410" t="s">
        <v>115</v>
      </c>
      <c r="N5134" s="410" t="s">
        <v>56</v>
      </c>
      <c r="O5134" s="85" t="s">
        <v>1882</v>
      </c>
      <c r="P5134" s="85" t="s">
        <v>1882</v>
      </c>
      <c r="Q5134" s="85" t="s">
        <v>1882</v>
      </c>
      <c r="R5134" s="85" t="s">
        <v>1883</v>
      </c>
      <c r="S5134" s="85" t="s">
        <v>1768</v>
      </c>
    </row>
    <row r="5135" spans="1:19" ht="14.5" customHeight="1">
      <c r="A5135" s="103" t="str">
        <f t="shared" si="80"/>
        <v>E0930</v>
      </c>
      <c r="B5135" s="414" t="s">
        <v>8837</v>
      </c>
      <c r="C5135" s="414" t="s">
        <v>8838</v>
      </c>
      <c r="D5135" s="414" t="s">
        <v>2172</v>
      </c>
      <c r="E5135" s="414" t="s">
        <v>8839</v>
      </c>
      <c r="F5135" s="414" t="s">
        <v>8840</v>
      </c>
      <c r="G5135" s="418">
        <v>47088</v>
      </c>
      <c r="H5135" s="414" t="s">
        <v>606</v>
      </c>
      <c r="I5135" s="419">
        <v>10</v>
      </c>
      <c r="J5135" s="419">
        <v>62</v>
      </c>
      <c r="K5135" s="419">
        <v>8</v>
      </c>
      <c r="L5135" s="419">
        <v>40</v>
      </c>
      <c r="M5135" s="414" t="s">
        <v>115</v>
      </c>
      <c r="N5135" s="414">
        <v>7</v>
      </c>
      <c r="O5135" s="103" t="s">
        <v>1882</v>
      </c>
      <c r="P5135" s="103" t="s">
        <v>1882</v>
      </c>
      <c r="Q5135" s="103" t="s">
        <v>1882</v>
      </c>
      <c r="R5135" s="103" t="s">
        <v>1883</v>
      </c>
      <c r="S5135" s="103" t="s">
        <v>1768</v>
      </c>
    </row>
    <row r="5136" spans="1:19" ht="14.5" customHeight="1">
      <c r="A5136" s="103" t="str">
        <f t="shared" si="80"/>
        <v>E0930</v>
      </c>
      <c r="B5136" s="414" t="s">
        <v>8837</v>
      </c>
      <c r="C5136" s="414" t="s">
        <v>8838</v>
      </c>
      <c r="D5136" s="414" t="s">
        <v>2172</v>
      </c>
      <c r="E5136" s="414" t="s">
        <v>8841</v>
      </c>
      <c r="F5136" s="414" t="s">
        <v>8842</v>
      </c>
      <c r="G5136" s="418">
        <v>44896</v>
      </c>
      <c r="H5136" s="414" t="s">
        <v>606</v>
      </c>
      <c r="I5136" s="419">
        <v>12</v>
      </c>
      <c r="J5136" s="419">
        <v>60</v>
      </c>
      <c r="K5136" s="419">
        <v>10</v>
      </c>
      <c r="L5136" s="419">
        <v>30</v>
      </c>
      <c r="M5136" s="414" t="s">
        <v>115</v>
      </c>
      <c r="N5136" s="414" t="s">
        <v>1838</v>
      </c>
      <c r="O5136" s="103" t="s">
        <v>1882</v>
      </c>
      <c r="P5136" s="103" t="s">
        <v>1882</v>
      </c>
      <c r="Q5136" s="103" t="s">
        <v>1882</v>
      </c>
      <c r="R5136" s="103" t="s">
        <v>1883</v>
      </c>
      <c r="S5136" s="103" t="s">
        <v>1768</v>
      </c>
    </row>
    <row r="5137" spans="1:19" ht="14.5" customHeight="1">
      <c r="A5137" s="103" t="str">
        <f t="shared" si="80"/>
        <v>E0930</v>
      </c>
      <c r="B5137" s="414" t="s">
        <v>8837</v>
      </c>
      <c r="C5137" s="414" t="s">
        <v>8838</v>
      </c>
      <c r="D5137" s="414" t="s">
        <v>2172</v>
      </c>
      <c r="E5137" s="414" t="s">
        <v>8843</v>
      </c>
      <c r="F5137" s="414" t="s">
        <v>8844</v>
      </c>
      <c r="G5137" s="418">
        <v>44896</v>
      </c>
      <c r="H5137" s="414" t="s">
        <v>606</v>
      </c>
      <c r="I5137" s="419">
        <v>12</v>
      </c>
      <c r="J5137" s="419">
        <v>60</v>
      </c>
      <c r="K5137" s="419">
        <v>10</v>
      </c>
      <c r="L5137" s="419">
        <v>30</v>
      </c>
      <c r="M5137" s="414" t="s">
        <v>115</v>
      </c>
      <c r="N5137" s="414" t="s">
        <v>56</v>
      </c>
      <c r="O5137" s="103" t="s">
        <v>1882</v>
      </c>
      <c r="P5137" s="103" t="s">
        <v>1882</v>
      </c>
      <c r="Q5137" s="103" t="s">
        <v>1882</v>
      </c>
      <c r="R5137" s="103" t="s">
        <v>1883</v>
      </c>
      <c r="S5137" s="103" t="s">
        <v>1768</v>
      </c>
    </row>
    <row r="5138" spans="1:19" ht="14.5" customHeight="1">
      <c r="A5138" s="82" t="str">
        <f t="shared" si="80"/>
        <v>E0935</v>
      </c>
      <c r="B5138" s="410" t="s">
        <v>8845</v>
      </c>
      <c r="C5138" s="410" t="s">
        <v>8846</v>
      </c>
      <c r="D5138" s="410" t="s">
        <v>1928</v>
      </c>
      <c r="E5138" s="410" t="s">
        <v>8847</v>
      </c>
      <c r="F5138" s="410" t="s">
        <v>8848</v>
      </c>
      <c r="G5138" s="416">
        <v>44105</v>
      </c>
      <c r="H5138" s="410" t="s">
        <v>606</v>
      </c>
      <c r="I5138" s="417">
        <v>75</v>
      </c>
      <c r="J5138" s="417">
        <v>41</v>
      </c>
      <c r="K5138" s="417">
        <v>34</v>
      </c>
      <c r="L5138" s="417">
        <v>550</v>
      </c>
      <c r="M5138" s="410" t="s">
        <v>115</v>
      </c>
      <c r="N5138" s="410">
        <v>3</v>
      </c>
      <c r="O5138" s="85" t="s">
        <v>1882</v>
      </c>
      <c r="P5138" s="85" t="s">
        <v>1882</v>
      </c>
      <c r="Q5138" s="85" t="s">
        <v>1882</v>
      </c>
      <c r="R5138" s="85" t="s">
        <v>1883</v>
      </c>
      <c r="S5138" s="85" t="s">
        <v>1800</v>
      </c>
    </row>
    <row r="5139" spans="1:19" ht="14.5" customHeight="1">
      <c r="A5139" s="82" t="str">
        <f t="shared" si="80"/>
        <v>E0935</v>
      </c>
      <c r="B5139" s="410" t="s">
        <v>8845</v>
      </c>
      <c r="C5139" s="410" t="s">
        <v>8846</v>
      </c>
      <c r="D5139" s="410" t="s">
        <v>1928</v>
      </c>
      <c r="E5139" s="410" t="s">
        <v>8849</v>
      </c>
      <c r="F5139" s="410" t="s">
        <v>8850</v>
      </c>
      <c r="G5139" s="416">
        <v>41214</v>
      </c>
      <c r="H5139" s="410" t="s">
        <v>1777</v>
      </c>
      <c r="I5139" s="417">
        <v>75</v>
      </c>
      <c r="J5139" s="417">
        <v>41</v>
      </c>
      <c r="K5139" s="417">
        <v>34</v>
      </c>
      <c r="L5139" s="417">
        <v>550</v>
      </c>
      <c r="M5139" s="410" t="s">
        <v>115</v>
      </c>
      <c r="N5139" s="410">
        <v>3</v>
      </c>
      <c r="O5139" s="85" t="s">
        <v>1882</v>
      </c>
      <c r="P5139" s="85" t="s">
        <v>1882</v>
      </c>
      <c r="Q5139" s="85" t="s">
        <v>1882</v>
      </c>
      <c r="R5139" s="85" t="s">
        <v>1883</v>
      </c>
      <c r="S5139" s="85" t="s">
        <v>1800</v>
      </c>
    </row>
    <row r="5140" spans="1:19" ht="14.5" customHeight="1">
      <c r="A5140" s="82" t="str">
        <f t="shared" si="80"/>
        <v>E0935</v>
      </c>
      <c r="B5140" s="410" t="s">
        <v>8845</v>
      </c>
      <c r="C5140" s="410" t="s">
        <v>8846</v>
      </c>
      <c r="D5140" s="410" t="s">
        <v>1928</v>
      </c>
      <c r="E5140" s="410" t="s">
        <v>8851</v>
      </c>
      <c r="F5140" s="410" t="s">
        <v>8852</v>
      </c>
      <c r="G5140" s="416">
        <v>41214</v>
      </c>
      <c r="H5140" s="410" t="s">
        <v>1777</v>
      </c>
      <c r="I5140" s="417">
        <v>75</v>
      </c>
      <c r="J5140" s="417">
        <v>41</v>
      </c>
      <c r="K5140" s="417">
        <v>34</v>
      </c>
      <c r="L5140" s="417">
        <v>550</v>
      </c>
      <c r="M5140" s="410" t="s">
        <v>115</v>
      </c>
      <c r="N5140" s="410">
        <v>3</v>
      </c>
      <c r="O5140" s="85" t="s">
        <v>1882</v>
      </c>
      <c r="P5140" s="85" t="s">
        <v>1882</v>
      </c>
      <c r="Q5140" s="85" t="s">
        <v>1882</v>
      </c>
      <c r="R5140" s="85" t="s">
        <v>1883</v>
      </c>
      <c r="S5140" s="85" t="s">
        <v>1800</v>
      </c>
    </row>
    <row r="5141" spans="1:19" ht="14.5" customHeight="1">
      <c r="A5141" s="82" t="str">
        <f t="shared" si="80"/>
        <v>E0935</v>
      </c>
      <c r="B5141" s="410" t="s">
        <v>8845</v>
      </c>
      <c r="C5141" s="410" t="s">
        <v>8846</v>
      </c>
      <c r="D5141" s="410" t="s">
        <v>1928</v>
      </c>
      <c r="E5141" s="410" t="s">
        <v>8853</v>
      </c>
      <c r="F5141" s="410" t="s">
        <v>8854</v>
      </c>
      <c r="G5141" s="416">
        <v>41214</v>
      </c>
      <c r="H5141" s="410" t="s">
        <v>1777</v>
      </c>
      <c r="I5141" s="417">
        <v>75</v>
      </c>
      <c r="J5141" s="417">
        <v>41</v>
      </c>
      <c r="K5141" s="417">
        <v>34</v>
      </c>
      <c r="L5141" s="417">
        <v>550</v>
      </c>
      <c r="M5141" s="410" t="s">
        <v>115</v>
      </c>
      <c r="N5141" s="410">
        <v>3</v>
      </c>
      <c r="O5141" s="85" t="s">
        <v>1882</v>
      </c>
      <c r="P5141" s="85"/>
      <c r="Q5141" s="85" t="s">
        <v>1882</v>
      </c>
      <c r="R5141" s="85" t="s">
        <v>1883</v>
      </c>
      <c r="S5141" s="85" t="s">
        <v>1800</v>
      </c>
    </row>
    <row r="5142" spans="1:19" ht="14.5" customHeight="1">
      <c r="A5142" s="82" t="str">
        <f t="shared" si="80"/>
        <v>E0935</v>
      </c>
      <c r="B5142" s="410" t="s">
        <v>8845</v>
      </c>
      <c r="C5142" s="410" t="s">
        <v>8846</v>
      </c>
      <c r="D5142" s="410" t="s">
        <v>1928</v>
      </c>
      <c r="E5142" s="410" t="s">
        <v>8855</v>
      </c>
      <c r="F5142" s="410" t="s">
        <v>8856</v>
      </c>
      <c r="G5142" s="416">
        <v>41214</v>
      </c>
      <c r="H5142" s="410" t="s">
        <v>1777</v>
      </c>
      <c r="I5142" s="417">
        <v>75</v>
      </c>
      <c r="J5142" s="417">
        <v>41</v>
      </c>
      <c r="K5142" s="417">
        <v>34</v>
      </c>
      <c r="L5142" s="417">
        <v>550</v>
      </c>
      <c r="M5142" s="410" t="s">
        <v>115</v>
      </c>
      <c r="N5142" s="410">
        <v>3</v>
      </c>
      <c r="O5142" s="85" t="s">
        <v>1882</v>
      </c>
      <c r="P5142" s="85" t="s">
        <v>1882</v>
      </c>
      <c r="Q5142" s="85" t="s">
        <v>1882</v>
      </c>
      <c r="R5142" s="85" t="s">
        <v>1883</v>
      </c>
      <c r="S5142" s="85" t="s">
        <v>1800</v>
      </c>
    </row>
    <row r="5143" spans="1:19" ht="14.5" customHeight="1">
      <c r="A5143" s="103" t="str">
        <f t="shared" si="80"/>
        <v>E0935</v>
      </c>
      <c r="B5143" s="414" t="s">
        <v>8845</v>
      </c>
      <c r="C5143" s="414" t="s">
        <v>8846</v>
      </c>
      <c r="D5143" s="414" t="s">
        <v>1928</v>
      </c>
      <c r="E5143" s="414" t="s">
        <v>8847</v>
      </c>
      <c r="F5143" s="414" t="s">
        <v>8848</v>
      </c>
      <c r="G5143" s="418">
        <v>44105</v>
      </c>
      <c r="H5143" s="414" t="s">
        <v>606</v>
      </c>
      <c r="I5143" s="419">
        <v>34</v>
      </c>
      <c r="J5143" s="419">
        <v>75</v>
      </c>
      <c r="K5143" s="419">
        <v>41</v>
      </c>
      <c r="L5143" s="419">
        <v>550</v>
      </c>
      <c r="M5143" s="414" t="s">
        <v>115</v>
      </c>
      <c r="N5143" s="414">
        <v>3</v>
      </c>
      <c r="O5143" s="103" t="s">
        <v>1882</v>
      </c>
      <c r="P5143" s="103" t="s">
        <v>1882</v>
      </c>
      <c r="Q5143" s="103" t="s">
        <v>1882</v>
      </c>
      <c r="R5143" s="103" t="s">
        <v>1883</v>
      </c>
      <c r="S5143" s="103" t="s">
        <v>1800</v>
      </c>
    </row>
    <row r="5144" spans="1:19" ht="14.5" customHeight="1">
      <c r="A5144" s="103" t="str">
        <f t="shared" si="80"/>
        <v>E0935</v>
      </c>
      <c r="B5144" s="414" t="s">
        <v>8845</v>
      </c>
      <c r="C5144" s="414" t="s">
        <v>8846</v>
      </c>
      <c r="D5144" s="414" t="s">
        <v>1928</v>
      </c>
      <c r="E5144" s="414" t="s">
        <v>8849</v>
      </c>
      <c r="F5144" s="414" t="s">
        <v>8850</v>
      </c>
      <c r="G5144" s="418">
        <v>41214</v>
      </c>
      <c r="H5144" s="414" t="s">
        <v>1777</v>
      </c>
      <c r="I5144" s="419">
        <v>34</v>
      </c>
      <c r="J5144" s="419">
        <v>75</v>
      </c>
      <c r="K5144" s="419">
        <v>41</v>
      </c>
      <c r="L5144" s="419">
        <v>550</v>
      </c>
      <c r="M5144" s="414" t="s">
        <v>115</v>
      </c>
      <c r="N5144" s="414">
        <v>3</v>
      </c>
      <c r="O5144" s="103" t="s">
        <v>1882</v>
      </c>
      <c r="P5144" s="103" t="s">
        <v>1882</v>
      </c>
      <c r="Q5144" s="103" t="s">
        <v>1882</v>
      </c>
      <c r="R5144" s="103" t="s">
        <v>1883</v>
      </c>
      <c r="S5144" s="103" t="s">
        <v>1800</v>
      </c>
    </row>
    <row r="5145" spans="1:19" ht="14.5" customHeight="1">
      <c r="A5145" s="103" t="str">
        <f t="shared" si="80"/>
        <v>E0935</v>
      </c>
      <c r="B5145" s="414" t="s">
        <v>8845</v>
      </c>
      <c r="C5145" s="414" t="s">
        <v>8846</v>
      </c>
      <c r="D5145" s="414" t="s">
        <v>1928</v>
      </c>
      <c r="E5145" s="414" t="s">
        <v>8851</v>
      </c>
      <c r="F5145" s="414" t="s">
        <v>8852</v>
      </c>
      <c r="G5145" s="418">
        <v>41214</v>
      </c>
      <c r="H5145" s="414" t="s">
        <v>1777</v>
      </c>
      <c r="I5145" s="419">
        <v>34</v>
      </c>
      <c r="J5145" s="419">
        <v>75</v>
      </c>
      <c r="K5145" s="419">
        <v>41</v>
      </c>
      <c r="L5145" s="419">
        <v>550</v>
      </c>
      <c r="M5145" s="414" t="s">
        <v>115</v>
      </c>
      <c r="N5145" s="414">
        <v>3</v>
      </c>
      <c r="O5145" s="103" t="s">
        <v>1882</v>
      </c>
      <c r="P5145" s="103" t="s">
        <v>1882</v>
      </c>
      <c r="Q5145" s="103" t="s">
        <v>1882</v>
      </c>
      <c r="R5145" s="103" t="s">
        <v>1883</v>
      </c>
      <c r="S5145" s="103" t="s">
        <v>1800</v>
      </c>
    </row>
    <row r="5146" spans="1:19" ht="14.5" customHeight="1">
      <c r="A5146" s="103" t="str">
        <f t="shared" si="80"/>
        <v>E0935</v>
      </c>
      <c r="B5146" s="414" t="s">
        <v>8845</v>
      </c>
      <c r="C5146" s="414" t="s">
        <v>8846</v>
      </c>
      <c r="D5146" s="414" t="s">
        <v>1928</v>
      </c>
      <c r="E5146" s="414" t="s">
        <v>8853</v>
      </c>
      <c r="F5146" s="414" t="s">
        <v>8854</v>
      </c>
      <c r="G5146" s="418">
        <v>41214</v>
      </c>
      <c r="H5146" s="414" t="s">
        <v>1777</v>
      </c>
      <c r="I5146" s="419">
        <v>34</v>
      </c>
      <c r="J5146" s="419">
        <v>75</v>
      </c>
      <c r="K5146" s="419">
        <v>41</v>
      </c>
      <c r="L5146" s="419">
        <v>550</v>
      </c>
      <c r="M5146" s="414" t="s">
        <v>115</v>
      </c>
      <c r="N5146" s="414">
        <v>3</v>
      </c>
      <c r="O5146" s="103" t="s">
        <v>1882</v>
      </c>
      <c r="P5146" s="103"/>
      <c r="Q5146" s="103" t="s">
        <v>1882</v>
      </c>
      <c r="R5146" s="103" t="s">
        <v>1883</v>
      </c>
      <c r="S5146" s="103" t="s">
        <v>1800</v>
      </c>
    </row>
    <row r="5147" spans="1:19" ht="14.5" customHeight="1">
      <c r="A5147" s="103" t="str">
        <f t="shared" si="80"/>
        <v>E0935</v>
      </c>
      <c r="B5147" s="414" t="s">
        <v>8845</v>
      </c>
      <c r="C5147" s="414" t="s">
        <v>8846</v>
      </c>
      <c r="D5147" s="414" t="s">
        <v>1928</v>
      </c>
      <c r="E5147" s="414" t="s">
        <v>8855</v>
      </c>
      <c r="F5147" s="414" t="s">
        <v>8856</v>
      </c>
      <c r="G5147" s="418">
        <v>41214</v>
      </c>
      <c r="H5147" s="414" t="s">
        <v>1777</v>
      </c>
      <c r="I5147" s="419">
        <v>34</v>
      </c>
      <c r="J5147" s="419">
        <v>75</v>
      </c>
      <c r="K5147" s="419">
        <v>41</v>
      </c>
      <c r="L5147" s="419">
        <v>550</v>
      </c>
      <c r="M5147" s="414" t="s">
        <v>115</v>
      </c>
      <c r="N5147" s="414">
        <v>3</v>
      </c>
      <c r="O5147" s="103" t="s">
        <v>1882</v>
      </c>
      <c r="P5147" s="103" t="s">
        <v>1882</v>
      </c>
      <c r="Q5147" s="103" t="s">
        <v>1882</v>
      </c>
      <c r="R5147" s="103" t="s">
        <v>1883</v>
      </c>
      <c r="S5147" s="103" t="s">
        <v>1800</v>
      </c>
    </row>
    <row r="5148" spans="1:19" ht="14.5" customHeight="1">
      <c r="A5148" s="82" t="str">
        <f t="shared" si="80"/>
        <v>E0942</v>
      </c>
      <c r="B5148" s="410" t="s">
        <v>8857</v>
      </c>
      <c r="C5148" s="410" t="s">
        <v>8858</v>
      </c>
      <c r="D5148" s="410" t="s">
        <v>8418</v>
      </c>
      <c r="E5148" s="410" t="s">
        <v>8859</v>
      </c>
      <c r="F5148" s="410" t="s">
        <v>8860</v>
      </c>
      <c r="G5148" s="416">
        <v>41426</v>
      </c>
      <c r="H5148" s="410" t="s">
        <v>1777</v>
      </c>
      <c r="I5148" s="417">
        <v>251.6</v>
      </c>
      <c r="J5148" s="417">
        <v>98.4</v>
      </c>
      <c r="K5148" s="417">
        <v>123</v>
      </c>
      <c r="L5148" s="417">
        <v>27650</v>
      </c>
      <c r="M5148" s="410" t="s">
        <v>115</v>
      </c>
      <c r="N5148" s="410">
        <v>7</v>
      </c>
      <c r="O5148" s="85"/>
      <c r="P5148" s="85" t="s">
        <v>1882</v>
      </c>
      <c r="Q5148" s="85" t="s">
        <v>1882</v>
      </c>
      <c r="R5148" s="85" t="s">
        <v>1883</v>
      </c>
      <c r="S5148" s="85" t="s">
        <v>1768</v>
      </c>
    </row>
    <row r="5149" spans="1:19" ht="14.5" customHeight="1">
      <c r="A5149" s="82" t="str">
        <f t="shared" si="80"/>
        <v>E0942</v>
      </c>
      <c r="B5149" s="410" t="s">
        <v>8857</v>
      </c>
      <c r="C5149" s="410" t="s">
        <v>8858</v>
      </c>
      <c r="D5149" s="410" t="s">
        <v>8418</v>
      </c>
      <c r="E5149" s="410" t="s">
        <v>8861</v>
      </c>
      <c r="F5149" s="410" t="s">
        <v>8862</v>
      </c>
      <c r="G5149" s="416">
        <v>49310</v>
      </c>
      <c r="H5149" s="410" t="s">
        <v>606</v>
      </c>
      <c r="I5149" s="417">
        <v>251.6</v>
      </c>
      <c r="J5149" s="417">
        <v>98.4</v>
      </c>
      <c r="K5149" s="417">
        <v>123</v>
      </c>
      <c r="L5149" s="417">
        <v>27650</v>
      </c>
      <c r="M5149" s="410" t="s">
        <v>115</v>
      </c>
      <c r="N5149" s="410">
        <v>7</v>
      </c>
      <c r="O5149" s="85"/>
      <c r="P5149" s="85" t="s">
        <v>1882</v>
      </c>
      <c r="Q5149" s="85" t="s">
        <v>1882</v>
      </c>
      <c r="R5149" s="85" t="s">
        <v>1883</v>
      </c>
      <c r="S5149" s="85" t="s">
        <v>1768</v>
      </c>
    </row>
    <row r="5150" spans="1:19" ht="14.5" customHeight="1">
      <c r="A5150" s="82" t="str">
        <f t="shared" si="80"/>
        <v>E0942</v>
      </c>
      <c r="B5150" s="410" t="s">
        <v>8857</v>
      </c>
      <c r="C5150" s="410" t="s">
        <v>8858</v>
      </c>
      <c r="D5150" s="410" t="s">
        <v>8863</v>
      </c>
      <c r="E5150" s="410" t="s">
        <v>8864</v>
      </c>
      <c r="F5150" s="410" t="s">
        <v>8865</v>
      </c>
      <c r="G5150" s="416">
        <v>39326</v>
      </c>
      <c r="H5150" s="410" t="s">
        <v>1777</v>
      </c>
      <c r="I5150" s="417">
        <v>251.6</v>
      </c>
      <c r="J5150" s="417">
        <v>98.4</v>
      </c>
      <c r="K5150" s="417">
        <v>123</v>
      </c>
      <c r="L5150" s="417">
        <v>27650</v>
      </c>
      <c r="M5150" s="410" t="s">
        <v>115</v>
      </c>
      <c r="N5150" s="410">
        <v>7</v>
      </c>
      <c r="O5150" s="85"/>
      <c r="P5150" s="85" t="s">
        <v>1882</v>
      </c>
      <c r="Q5150" s="85" t="s">
        <v>1882</v>
      </c>
      <c r="R5150" s="85" t="s">
        <v>1883</v>
      </c>
      <c r="S5150" s="85" t="s">
        <v>1768</v>
      </c>
    </row>
    <row r="5151" spans="1:19" ht="14.5" customHeight="1">
      <c r="A5151" s="82" t="str">
        <f t="shared" si="80"/>
        <v>E0942</v>
      </c>
      <c r="B5151" s="410" t="s">
        <v>8857</v>
      </c>
      <c r="C5151" s="410" t="s">
        <v>8858</v>
      </c>
      <c r="D5151" s="410" t="s">
        <v>8418</v>
      </c>
      <c r="E5151" s="410" t="s">
        <v>8866</v>
      </c>
      <c r="F5151" s="410" t="s">
        <v>8867</v>
      </c>
      <c r="G5151" s="416">
        <v>49310</v>
      </c>
      <c r="H5151" s="410" t="s">
        <v>627</v>
      </c>
      <c r="I5151" s="417">
        <v>251.6</v>
      </c>
      <c r="J5151" s="417">
        <v>98.4</v>
      </c>
      <c r="K5151" s="417">
        <v>123</v>
      </c>
      <c r="L5151" s="417">
        <v>27650</v>
      </c>
      <c r="M5151" s="410" t="s">
        <v>115</v>
      </c>
      <c r="N5151" s="410">
        <v>7</v>
      </c>
      <c r="O5151" s="85"/>
      <c r="P5151" s="85" t="s">
        <v>1882</v>
      </c>
      <c r="Q5151" s="85" t="s">
        <v>1882</v>
      </c>
      <c r="R5151" s="85" t="s">
        <v>1883</v>
      </c>
      <c r="S5151" s="85" t="s">
        <v>1768</v>
      </c>
    </row>
    <row r="5152" spans="1:19" ht="14.5" customHeight="1">
      <c r="A5152" s="103" t="str">
        <f t="shared" si="80"/>
        <v>E0942</v>
      </c>
      <c r="B5152" s="414" t="s">
        <v>8857</v>
      </c>
      <c r="C5152" s="414" t="s">
        <v>8858</v>
      </c>
      <c r="D5152" s="414" t="s">
        <v>8418</v>
      </c>
      <c r="E5152" s="414" t="s">
        <v>8859</v>
      </c>
      <c r="F5152" s="414" t="s">
        <v>8860</v>
      </c>
      <c r="G5152" s="418">
        <v>41426</v>
      </c>
      <c r="H5152" s="414" t="s">
        <v>1777</v>
      </c>
      <c r="I5152" s="419">
        <v>123</v>
      </c>
      <c r="J5152" s="419">
        <v>251.6</v>
      </c>
      <c r="K5152" s="419">
        <v>98.4</v>
      </c>
      <c r="L5152" s="419">
        <v>27650</v>
      </c>
      <c r="M5152" s="414" t="s">
        <v>115</v>
      </c>
      <c r="N5152" s="414">
        <v>7</v>
      </c>
      <c r="O5152" s="103"/>
      <c r="P5152" s="103" t="s">
        <v>1882</v>
      </c>
      <c r="Q5152" s="103" t="s">
        <v>1882</v>
      </c>
      <c r="R5152" s="103" t="s">
        <v>1883</v>
      </c>
      <c r="S5152" s="103" t="s">
        <v>1768</v>
      </c>
    </row>
    <row r="5153" spans="1:19" ht="14.5" customHeight="1">
      <c r="A5153" s="103" t="str">
        <f t="shared" si="80"/>
        <v>E0942</v>
      </c>
      <c r="B5153" s="414" t="s">
        <v>8857</v>
      </c>
      <c r="C5153" s="414" t="s">
        <v>8858</v>
      </c>
      <c r="D5153" s="414" t="s">
        <v>8418</v>
      </c>
      <c r="E5153" s="414" t="s">
        <v>8861</v>
      </c>
      <c r="F5153" s="414" t="s">
        <v>8862</v>
      </c>
      <c r="G5153" s="418">
        <v>49310</v>
      </c>
      <c r="H5153" s="414" t="s">
        <v>606</v>
      </c>
      <c r="I5153" s="419">
        <v>123</v>
      </c>
      <c r="J5153" s="419">
        <v>251.6</v>
      </c>
      <c r="K5153" s="419">
        <v>98.4</v>
      </c>
      <c r="L5153" s="419">
        <v>27650</v>
      </c>
      <c r="M5153" s="414" t="s">
        <v>115</v>
      </c>
      <c r="N5153" s="414">
        <v>7</v>
      </c>
      <c r="O5153" s="103"/>
      <c r="P5153" s="103" t="s">
        <v>1882</v>
      </c>
      <c r="Q5153" s="103" t="s">
        <v>1882</v>
      </c>
      <c r="R5153" s="103" t="s">
        <v>1883</v>
      </c>
      <c r="S5153" s="103" t="s">
        <v>1768</v>
      </c>
    </row>
    <row r="5154" spans="1:19" ht="14.5" customHeight="1">
      <c r="A5154" s="103" t="str">
        <f t="shared" si="80"/>
        <v>E0942</v>
      </c>
      <c r="B5154" s="414" t="s">
        <v>8857</v>
      </c>
      <c r="C5154" s="414" t="s">
        <v>8858</v>
      </c>
      <c r="D5154" s="414" t="s">
        <v>8863</v>
      </c>
      <c r="E5154" s="414" t="s">
        <v>8864</v>
      </c>
      <c r="F5154" s="414" t="s">
        <v>8865</v>
      </c>
      <c r="G5154" s="418">
        <v>39326</v>
      </c>
      <c r="H5154" s="414" t="s">
        <v>1777</v>
      </c>
      <c r="I5154" s="419">
        <v>123</v>
      </c>
      <c r="J5154" s="419">
        <v>251.6</v>
      </c>
      <c r="K5154" s="419">
        <v>98.4</v>
      </c>
      <c r="L5154" s="419">
        <v>27650</v>
      </c>
      <c r="M5154" s="414" t="s">
        <v>115</v>
      </c>
      <c r="N5154" s="414">
        <v>7</v>
      </c>
      <c r="O5154" s="103"/>
      <c r="P5154" s="103" t="s">
        <v>1882</v>
      </c>
      <c r="Q5154" s="103" t="s">
        <v>1882</v>
      </c>
      <c r="R5154" s="103" t="s">
        <v>1883</v>
      </c>
      <c r="S5154" s="103" t="s">
        <v>1768</v>
      </c>
    </row>
    <row r="5155" spans="1:19" ht="14.5" customHeight="1">
      <c r="A5155" s="103" t="str">
        <f t="shared" si="80"/>
        <v>E0942</v>
      </c>
      <c r="B5155" s="414" t="s">
        <v>8857</v>
      </c>
      <c r="C5155" s="414" t="s">
        <v>8858</v>
      </c>
      <c r="D5155" s="414" t="s">
        <v>8418</v>
      </c>
      <c r="E5155" s="414" t="s">
        <v>8866</v>
      </c>
      <c r="F5155" s="414" t="s">
        <v>8867</v>
      </c>
      <c r="G5155" s="418">
        <v>49310</v>
      </c>
      <c r="H5155" s="414" t="s">
        <v>627</v>
      </c>
      <c r="I5155" s="419">
        <v>123</v>
      </c>
      <c r="J5155" s="419">
        <v>251.6</v>
      </c>
      <c r="K5155" s="419">
        <v>98.4</v>
      </c>
      <c r="L5155" s="419">
        <v>27650</v>
      </c>
      <c r="M5155" s="414" t="s">
        <v>115</v>
      </c>
      <c r="N5155" s="414">
        <v>7</v>
      </c>
      <c r="O5155" s="103"/>
      <c r="P5155" s="103" t="s">
        <v>1882</v>
      </c>
      <c r="Q5155" s="103" t="s">
        <v>1882</v>
      </c>
      <c r="R5155" s="103" t="s">
        <v>1883</v>
      </c>
      <c r="S5155" s="103" t="s">
        <v>1768</v>
      </c>
    </row>
    <row r="5156" spans="1:19" ht="14.5" customHeight="1">
      <c r="A5156" s="82" t="str">
        <f t="shared" si="80"/>
        <v>E0946</v>
      </c>
      <c r="B5156" s="410" t="s">
        <v>8868</v>
      </c>
      <c r="C5156" s="410" t="s">
        <v>8869</v>
      </c>
      <c r="D5156" s="410" t="s">
        <v>8418</v>
      </c>
      <c r="E5156" s="410" t="s">
        <v>8870</v>
      </c>
      <c r="F5156" s="410" t="s">
        <v>8871</v>
      </c>
      <c r="G5156" s="416">
        <v>49310</v>
      </c>
      <c r="H5156" s="410" t="s">
        <v>606</v>
      </c>
      <c r="I5156" s="417">
        <v>260.8</v>
      </c>
      <c r="J5156" s="417">
        <v>102</v>
      </c>
      <c r="K5156" s="417">
        <v>109.92</v>
      </c>
      <c r="L5156" s="417">
        <v>27950</v>
      </c>
      <c r="M5156" s="410" t="s">
        <v>115</v>
      </c>
      <c r="N5156" s="410">
        <v>7</v>
      </c>
      <c r="O5156" s="85"/>
      <c r="P5156" s="85" t="s">
        <v>1882</v>
      </c>
      <c r="Q5156" s="85" t="s">
        <v>1882</v>
      </c>
      <c r="R5156" s="85" t="s">
        <v>1883</v>
      </c>
      <c r="S5156" s="85" t="s">
        <v>1768</v>
      </c>
    </row>
    <row r="5157" spans="1:19" ht="14.5" customHeight="1">
      <c r="A5157" s="82" t="str">
        <f t="shared" si="80"/>
        <v>E0946</v>
      </c>
      <c r="B5157" s="410" t="s">
        <v>8868</v>
      </c>
      <c r="C5157" s="410" t="s">
        <v>8869</v>
      </c>
      <c r="D5157" s="410" t="s">
        <v>8863</v>
      </c>
      <c r="E5157" s="410" t="s">
        <v>8872</v>
      </c>
      <c r="F5157" s="410" t="s">
        <v>8873</v>
      </c>
      <c r="G5157" s="416">
        <v>40391</v>
      </c>
      <c r="H5157" s="410" t="s">
        <v>1777</v>
      </c>
      <c r="I5157" s="417">
        <v>252.96</v>
      </c>
      <c r="J5157" s="417">
        <v>98.4</v>
      </c>
      <c r="K5157" s="417">
        <v>110</v>
      </c>
      <c r="L5157" s="417">
        <v>27060</v>
      </c>
      <c r="M5157" s="410" t="s">
        <v>115</v>
      </c>
      <c r="N5157" s="410">
        <v>7</v>
      </c>
      <c r="O5157" s="85"/>
      <c r="P5157" s="85" t="s">
        <v>1882</v>
      </c>
      <c r="Q5157" s="85" t="s">
        <v>1882</v>
      </c>
      <c r="R5157" s="85" t="s">
        <v>1883</v>
      </c>
      <c r="S5157" s="85" t="s">
        <v>1768</v>
      </c>
    </row>
    <row r="5158" spans="1:19" ht="14.5" customHeight="1">
      <c r="A5158" s="82" t="str">
        <f t="shared" si="80"/>
        <v>E0946</v>
      </c>
      <c r="B5158" s="410" t="s">
        <v>8868</v>
      </c>
      <c r="C5158" s="410" t="s">
        <v>8869</v>
      </c>
      <c r="D5158" s="410" t="s">
        <v>8418</v>
      </c>
      <c r="E5158" s="410" t="s">
        <v>8874</v>
      </c>
      <c r="F5158" s="410" t="s">
        <v>8875</v>
      </c>
      <c r="G5158" s="416">
        <v>41426</v>
      </c>
      <c r="H5158" s="410" t="s">
        <v>1777</v>
      </c>
      <c r="I5158" s="417">
        <v>252.96</v>
      </c>
      <c r="J5158" s="417">
        <v>98.4</v>
      </c>
      <c r="K5158" s="417">
        <v>109.92</v>
      </c>
      <c r="L5158" s="417">
        <v>27060</v>
      </c>
      <c r="M5158" s="410" t="s">
        <v>115</v>
      </c>
      <c r="N5158" s="410">
        <v>7</v>
      </c>
      <c r="O5158" s="85"/>
      <c r="P5158" s="85" t="s">
        <v>1882</v>
      </c>
      <c r="Q5158" s="85" t="s">
        <v>1882</v>
      </c>
      <c r="R5158" s="85" t="s">
        <v>1883</v>
      </c>
      <c r="S5158" s="85" t="s">
        <v>1768</v>
      </c>
    </row>
    <row r="5159" spans="1:19" ht="14.5" customHeight="1">
      <c r="A5159" s="82" t="str">
        <f t="shared" si="80"/>
        <v>E0946</v>
      </c>
      <c r="B5159" s="410" t="s">
        <v>8868</v>
      </c>
      <c r="C5159" s="410" t="s">
        <v>8869</v>
      </c>
      <c r="D5159" s="410" t="s">
        <v>8418</v>
      </c>
      <c r="E5159" s="410" t="s">
        <v>8876</v>
      </c>
      <c r="F5159" s="410" t="s">
        <v>8877</v>
      </c>
      <c r="G5159" s="416">
        <v>49310</v>
      </c>
      <c r="H5159" s="410" t="s">
        <v>627</v>
      </c>
      <c r="I5159" s="417">
        <v>260.8</v>
      </c>
      <c r="J5159" s="417">
        <v>102</v>
      </c>
      <c r="K5159" s="417">
        <v>109.92</v>
      </c>
      <c r="L5159" s="417">
        <v>27950</v>
      </c>
      <c r="M5159" s="410" t="s">
        <v>115</v>
      </c>
      <c r="N5159" s="410">
        <v>7</v>
      </c>
      <c r="O5159" s="85"/>
      <c r="P5159" s="85" t="s">
        <v>1882</v>
      </c>
      <c r="Q5159" s="85" t="s">
        <v>1882</v>
      </c>
      <c r="R5159" s="85" t="s">
        <v>1883</v>
      </c>
      <c r="S5159" s="85" t="s">
        <v>1768</v>
      </c>
    </row>
    <row r="5160" spans="1:19" ht="14.5" customHeight="1">
      <c r="A5160" s="103" t="str">
        <f t="shared" si="80"/>
        <v>E0946</v>
      </c>
      <c r="B5160" s="414" t="s">
        <v>8868</v>
      </c>
      <c r="C5160" s="414" t="s">
        <v>8869</v>
      </c>
      <c r="D5160" s="414" t="s">
        <v>8418</v>
      </c>
      <c r="E5160" s="414" t="s">
        <v>8870</v>
      </c>
      <c r="F5160" s="414" t="s">
        <v>8871</v>
      </c>
      <c r="G5160" s="418">
        <v>49310</v>
      </c>
      <c r="H5160" s="414" t="s">
        <v>606</v>
      </c>
      <c r="I5160" s="419">
        <v>109.92</v>
      </c>
      <c r="J5160" s="419">
        <v>260.8</v>
      </c>
      <c r="K5160" s="419">
        <v>102</v>
      </c>
      <c r="L5160" s="419">
        <v>27950</v>
      </c>
      <c r="M5160" s="414" t="s">
        <v>115</v>
      </c>
      <c r="N5160" s="414">
        <v>7</v>
      </c>
      <c r="O5160" s="103"/>
      <c r="P5160" s="103" t="s">
        <v>1882</v>
      </c>
      <c r="Q5160" s="103" t="s">
        <v>1882</v>
      </c>
      <c r="R5160" s="103" t="s">
        <v>1883</v>
      </c>
      <c r="S5160" s="103" t="s">
        <v>1768</v>
      </c>
    </row>
    <row r="5161" spans="1:19" ht="14.5" customHeight="1">
      <c r="A5161" s="103" t="str">
        <f t="shared" si="80"/>
        <v>E0946</v>
      </c>
      <c r="B5161" s="414" t="s">
        <v>8868</v>
      </c>
      <c r="C5161" s="414" t="s">
        <v>8869</v>
      </c>
      <c r="D5161" s="414" t="s">
        <v>8863</v>
      </c>
      <c r="E5161" s="414" t="s">
        <v>8872</v>
      </c>
      <c r="F5161" s="414" t="s">
        <v>8873</v>
      </c>
      <c r="G5161" s="418">
        <v>40391</v>
      </c>
      <c r="H5161" s="414" t="s">
        <v>1777</v>
      </c>
      <c r="I5161" s="419">
        <v>110</v>
      </c>
      <c r="J5161" s="419">
        <v>252.96</v>
      </c>
      <c r="K5161" s="419">
        <v>98.4</v>
      </c>
      <c r="L5161" s="419">
        <v>27060</v>
      </c>
      <c r="M5161" s="414" t="s">
        <v>115</v>
      </c>
      <c r="N5161" s="414">
        <v>7</v>
      </c>
      <c r="O5161" s="103"/>
      <c r="P5161" s="103" t="s">
        <v>1882</v>
      </c>
      <c r="Q5161" s="103" t="s">
        <v>1882</v>
      </c>
      <c r="R5161" s="103" t="s">
        <v>1883</v>
      </c>
      <c r="S5161" s="103" t="s">
        <v>1768</v>
      </c>
    </row>
    <row r="5162" spans="1:19" ht="14.5" customHeight="1">
      <c r="A5162" s="103" t="str">
        <f t="shared" si="80"/>
        <v>E0946</v>
      </c>
      <c r="B5162" s="414" t="s">
        <v>8868</v>
      </c>
      <c r="C5162" s="414" t="s">
        <v>8869</v>
      </c>
      <c r="D5162" s="414" t="s">
        <v>8418</v>
      </c>
      <c r="E5162" s="414" t="s">
        <v>8874</v>
      </c>
      <c r="F5162" s="414" t="s">
        <v>8875</v>
      </c>
      <c r="G5162" s="418">
        <v>41426</v>
      </c>
      <c r="H5162" s="414" t="s">
        <v>1777</v>
      </c>
      <c r="I5162" s="419">
        <v>109.92</v>
      </c>
      <c r="J5162" s="419">
        <v>252.96</v>
      </c>
      <c r="K5162" s="419">
        <v>98.4</v>
      </c>
      <c r="L5162" s="419">
        <v>27060</v>
      </c>
      <c r="M5162" s="414" t="s">
        <v>115</v>
      </c>
      <c r="N5162" s="414">
        <v>7</v>
      </c>
      <c r="O5162" s="103"/>
      <c r="P5162" s="103" t="s">
        <v>1882</v>
      </c>
      <c r="Q5162" s="103" t="s">
        <v>1882</v>
      </c>
      <c r="R5162" s="103" t="s">
        <v>1883</v>
      </c>
      <c r="S5162" s="103" t="s">
        <v>1768</v>
      </c>
    </row>
    <row r="5163" spans="1:19" ht="14.5" customHeight="1">
      <c r="A5163" s="103" t="str">
        <f t="shared" si="80"/>
        <v>E0946</v>
      </c>
      <c r="B5163" s="414" t="s">
        <v>8868</v>
      </c>
      <c r="C5163" s="414" t="s">
        <v>8869</v>
      </c>
      <c r="D5163" s="414" t="s">
        <v>8418</v>
      </c>
      <c r="E5163" s="414" t="s">
        <v>8876</v>
      </c>
      <c r="F5163" s="414" t="s">
        <v>8877</v>
      </c>
      <c r="G5163" s="418">
        <v>49310</v>
      </c>
      <c r="H5163" s="414" t="s">
        <v>627</v>
      </c>
      <c r="I5163" s="419">
        <v>109.92</v>
      </c>
      <c r="J5163" s="419">
        <v>260.8</v>
      </c>
      <c r="K5163" s="419">
        <v>102</v>
      </c>
      <c r="L5163" s="419">
        <v>27950</v>
      </c>
      <c r="M5163" s="414" t="s">
        <v>115</v>
      </c>
      <c r="N5163" s="414">
        <v>7</v>
      </c>
      <c r="O5163" s="103"/>
      <c r="P5163" s="103" t="s">
        <v>1882</v>
      </c>
      <c r="Q5163" s="103" t="s">
        <v>1882</v>
      </c>
      <c r="R5163" s="103" t="s">
        <v>1883</v>
      </c>
      <c r="S5163" s="103" t="s">
        <v>1768</v>
      </c>
    </row>
    <row r="5164" spans="1:19" ht="14.5" customHeight="1">
      <c r="A5164" s="82" t="str">
        <f t="shared" si="80"/>
        <v>E0947</v>
      </c>
      <c r="B5164" s="410" t="s">
        <v>8878</v>
      </c>
      <c r="C5164" s="410" t="s">
        <v>8879</v>
      </c>
      <c r="D5164" s="410" t="s">
        <v>8418</v>
      </c>
      <c r="E5164" s="410" t="s">
        <v>8880</v>
      </c>
      <c r="F5164" s="410" t="s">
        <v>8881</v>
      </c>
      <c r="G5164" s="416">
        <v>49310</v>
      </c>
      <c r="H5164" s="410" t="s">
        <v>606</v>
      </c>
      <c r="I5164" s="417">
        <v>256.60000000000002</v>
      </c>
      <c r="J5164" s="417">
        <v>102.4</v>
      </c>
      <c r="K5164" s="417">
        <v>102</v>
      </c>
      <c r="L5164" s="417">
        <v>27820</v>
      </c>
      <c r="M5164" s="410" t="s">
        <v>115</v>
      </c>
      <c r="N5164" s="410">
        <v>7</v>
      </c>
      <c r="O5164" s="85"/>
      <c r="P5164" s="85" t="s">
        <v>1882</v>
      </c>
      <c r="Q5164" s="85" t="s">
        <v>1882</v>
      </c>
      <c r="R5164" s="85" t="s">
        <v>1883</v>
      </c>
      <c r="S5164" s="85" t="s">
        <v>1768</v>
      </c>
    </row>
    <row r="5165" spans="1:19" ht="14.5" customHeight="1">
      <c r="A5165" s="82" t="str">
        <f t="shared" si="80"/>
        <v>E0947</v>
      </c>
      <c r="B5165" s="410" t="s">
        <v>8878</v>
      </c>
      <c r="C5165" s="410" t="s">
        <v>8879</v>
      </c>
      <c r="D5165" s="410" t="s">
        <v>8863</v>
      </c>
      <c r="E5165" s="410" t="s">
        <v>8882</v>
      </c>
      <c r="F5165" s="410" t="s">
        <v>8883</v>
      </c>
      <c r="G5165" s="416">
        <v>40391</v>
      </c>
      <c r="H5165" s="410" t="s">
        <v>1777</v>
      </c>
      <c r="I5165" s="417">
        <v>252</v>
      </c>
      <c r="J5165" s="417">
        <v>99</v>
      </c>
      <c r="K5165" s="417">
        <v>102</v>
      </c>
      <c r="L5165" s="417">
        <v>24470</v>
      </c>
      <c r="M5165" s="410" t="s">
        <v>115</v>
      </c>
      <c r="N5165" s="410">
        <v>7</v>
      </c>
      <c r="O5165" s="85"/>
      <c r="P5165" s="85" t="s">
        <v>1882</v>
      </c>
      <c r="Q5165" s="85" t="s">
        <v>1882</v>
      </c>
      <c r="R5165" s="85" t="s">
        <v>1883</v>
      </c>
      <c r="S5165" s="85" t="s">
        <v>1768</v>
      </c>
    </row>
    <row r="5166" spans="1:19" ht="14.5" customHeight="1">
      <c r="A5166" s="82" t="str">
        <f t="shared" si="80"/>
        <v>E0947</v>
      </c>
      <c r="B5166" s="410" t="s">
        <v>8878</v>
      </c>
      <c r="C5166" s="410" t="s">
        <v>8879</v>
      </c>
      <c r="D5166" s="410" t="s">
        <v>8418</v>
      </c>
      <c r="E5166" s="410" t="s">
        <v>8884</v>
      </c>
      <c r="F5166" s="410" t="s">
        <v>8885</v>
      </c>
      <c r="G5166" s="416">
        <v>41395</v>
      </c>
      <c r="H5166" s="410" t="s">
        <v>1777</v>
      </c>
      <c r="I5166" s="417">
        <v>253</v>
      </c>
      <c r="J5166" s="417">
        <v>99</v>
      </c>
      <c r="K5166" s="417">
        <v>101</v>
      </c>
      <c r="L5166" s="417">
        <v>24470</v>
      </c>
      <c r="M5166" s="410" t="s">
        <v>115</v>
      </c>
      <c r="N5166" s="410">
        <v>7</v>
      </c>
      <c r="O5166" s="85"/>
      <c r="P5166" s="85" t="s">
        <v>1882</v>
      </c>
      <c r="Q5166" s="85" t="s">
        <v>1882</v>
      </c>
      <c r="R5166" s="85" t="s">
        <v>1883</v>
      </c>
      <c r="S5166" s="85" t="s">
        <v>1768</v>
      </c>
    </row>
    <row r="5167" spans="1:19" ht="14.5" customHeight="1">
      <c r="A5167" s="82" t="str">
        <f t="shared" si="80"/>
        <v>E0947</v>
      </c>
      <c r="B5167" s="410" t="s">
        <v>8878</v>
      </c>
      <c r="C5167" s="410" t="s">
        <v>8879</v>
      </c>
      <c r="D5167" s="410" t="s">
        <v>8418</v>
      </c>
      <c r="E5167" s="410" t="s">
        <v>8886</v>
      </c>
      <c r="F5167" s="410" t="s">
        <v>8887</v>
      </c>
      <c r="G5167" s="416">
        <v>49310</v>
      </c>
      <c r="H5167" s="410" t="s">
        <v>627</v>
      </c>
      <c r="I5167" s="67">
        <v>256.60000000000002</v>
      </c>
      <c r="J5167" s="417">
        <v>102.4</v>
      </c>
      <c r="K5167" s="417">
        <v>102</v>
      </c>
      <c r="L5167" s="417">
        <v>27820</v>
      </c>
      <c r="M5167" s="410" t="s">
        <v>115</v>
      </c>
      <c r="N5167" s="410">
        <v>7</v>
      </c>
      <c r="O5167" s="85"/>
      <c r="P5167" s="85" t="s">
        <v>1882</v>
      </c>
      <c r="Q5167" s="85" t="s">
        <v>1882</v>
      </c>
      <c r="R5167" s="85" t="s">
        <v>1883</v>
      </c>
      <c r="S5167" s="85" t="s">
        <v>1768</v>
      </c>
    </row>
    <row r="5168" spans="1:19" ht="14.5" customHeight="1">
      <c r="A5168" s="103" t="str">
        <f t="shared" si="80"/>
        <v>E0947</v>
      </c>
      <c r="B5168" s="414" t="s">
        <v>8878</v>
      </c>
      <c r="C5168" s="414" t="s">
        <v>8879</v>
      </c>
      <c r="D5168" s="414" t="s">
        <v>8418</v>
      </c>
      <c r="E5168" s="414" t="s">
        <v>8880</v>
      </c>
      <c r="F5168" s="414" t="s">
        <v>8881</v>
      </c>
      <c r="G5168" s="418">
        <v>49310</v>
      </c>
      <c r="H5168" s="414" t="s">
        <v>606</v>
      </c>
      <c r="I5168" s="419">
        <v>102</v>
      </c>
      <c r="J5168" s="419">
        <v>256.60000000000002</v>
      </c>
      <c r="K5168" s="419">
        <v>102.4</v>
      </c>
      <c r="L5168" s="419">
        <v>27820</v>
      </c>
      <c r="M5168" s="414" t="s">
        <v>115</v>
      </c>
      <c r="N5168" s="414">
        <v>7</v>
      </c>
      <c r="O5168" s="103"/>
      <c r="P5168" s="103" t="s">
        <v>1882</v>
      </c>
      <c r="Q5168" s="103" t="s">
        <v>1882</v>
      </c>
      <c r="R5168" s="103" t="s">
        <v>1883</v>
      </c>
      <c r="S5168" s="103" t="s">
        <v>1768</v>
      </c>
    </row>
    <row r="5169" spans="1:19" ht="14.5" customHeight="1">
      <c r="A5169" s="103" t="str">
        <f t="shared" si="80"/>
        <v>E0947</v>
      </c>
      <c r="B5169" s="414" t="s">
        <v>8878</v>
      </c>
      <c r="C5169" s="414" t="s">
        <v>8879</v>
      </c>
      <c r="D5169" s="414" t="s">
        <v>8863</v>
      </c>
      <c r="E5169" s="414" t="s">
        <v>8882</v>
      </c>
      <c r="F5169" s="414" t="s">
        <v>8883</v>
      </c>
      <c r="G5169" s="418">
        <v>40391</v>
      </c>
      <c r="H5169" s="414" t="s">
        <v>1777</v>
      </c>
      <c r="I5169" s="419">
        <v>102</v>
      </c>
      <c r="J5169" s="419">
        <v>252</v>
      </c>
      <c r="K5169" s="419">
        <v>99</v>
      </c>
      <c r="L5169" s="419">
        <v>24470</v>
      </c>
      <c r="M5169" s="414" t="s">
        <v>115</v>
      </c>
      <c r="N5169" s="414">
        <v>7</v>
      </c>
      <c r="O5169" s="103"/>
      <c r="P5169" s="103" t="s">
        <v>1882</v>
      </c>
      <c r="Q5169" s="103" t="s">
        <v>1882</v>
      </c>
      <c r="R5169" s="103" t="s">
        <v>1883</v>
      </c>
      <c r="S5169" s="103" t="s">
        <v>1768</v>
      </c>
    </row>
    <row r="5170" spans="1:19" ht="14.5" customHeight="1">
      <c r="A5170" s="103" t="str">
        <f t="shared" si="80"/>
        <v>E0947</v>
      </c>
      <c r="B5170" s="414" t="s">
        <v>8878</v>
      </c>
      <c r="C5170" s="414" t="s">
        <v>8879</v>
      </c>
      <c r="D5170" s="414" t="s">
        <v>8418</v>
      </c>
      <c r="E5170" s="414" t="s">
        <v>8884</v>
      </c>
      <c r="F5170" s="414" t="s">
        <v>8885</v>
      </c>
      <c r="G5170" s="418">
        <v>41395</v>
      </c>
      <c r="H5170" s="414" t="s">
        <v>1777</v>
      </c>
      <c r="I5170" s="419">
        <v>101</v>
      </c>
      <c r="J5170" s="419">
        <v>253</v>
      </c>
      <c r="K5170" s="419">
        <v>99</v>
      </c>
      <c r="L5170" s="419">
        <v>24470</v>
      </c>
      <c r="M5170" s="414" t="s">
        <v>115</v>
      </c>
      <c r="N5170" s="414">
        <v>7</v>
      </c>
      <c r="O5170" s="103"/>
      <c r="P5170" s="103" t="s">
        <v>1882</v>
      </c>
      <c r="Q5170" s="103" t="s">
        <v>1882</v>
      </c>
      <c r="R5170" s="103" t="s">
        <v>1883</v>
      </c>
      <c r="S5170" s="103" t="s">
        <v>1768</v>
      </c>
    </row>
    <row r="5171" spans="1:19" ht="14.5" customHeight="1">
      <c r="A5171" s="103" t="str">
        <f t="shared" si="80"/>
        <v>E0947</v>
      </c>
      <c r="B5171" s="414" t="s">
        <v>8878</v>
      </c>
      <c r="C5171" s="414" t="s">
        <v>8879</v>
      </c>
      <c r="D5171" s="414" t="s">
        <v>8418</v>
      </c>
      <c r="E5171" s="414" t="s">
        <v>8886</v>
      </c>
      <c r="F5171" s="414" t="s">
        <v>8887</v>
      </c>
      <c r="G5171" s="418">
        <v>49310</v>
      </c>
      <c r="H5171" s="414" t="s">
        <v>627</v>
      </c>
      <c r="I5171" s="419">
        <v>102</v>
      </c>
      <c r="J5171" s="419">
        <v>256.60000000000002</v>
      </c>
      <c r="K5171" s="419">
        <v>102.4</v>
      </c>
      <c r="L5171" s="419">
        <v>27820</v>
      </c>
      <c r="M5171" s="414" t="s">
        <v>115</v>
      </c>
      <c r="N5171" s="414">
        <v>7</v>
      </c>
      <c r="O5171" s="103"/>
      <c r="P5171" s="103" t="s">
        <v>1882</v>
      </c>
      <c r="Q5171" s="103" t="s">
        <v>1882</v>
      </c>
      <c r="R5171" s="103" t="s">
        <v>1883</v>
      </c>
      <c r="S5171" s="103" t="s">
        <v>1768</v>
      </c>
    </row>
    <row r="5172" spans="1:19" ht="14.5" customHeight="1">
      <c r="A5172" s="82" t="str">
        <f t="shared" si="80"/>
        <v>E0948</v>
      </c>
      <c r="B5172" s="410" t="s">
        <v>8888</v>
      </c>
      <c r="C5172" s="410" t="s">
        <v>8889</v>
      </c>
      <c r="D5172" s="410" t="s">
        <v>8418</v>
      </c>
      <c r="E5172" s="410" t="s">
        <v>8890</v>
      </c>
      <c r="F5172" s="410" t="s">
        <v>8891</v>
      </c>
      <c r="G5172" s="416">
        <v>49310</v>
      </c>
      <c r="H5172" s="410" t="s">
        <v>606</v>
      </c>
      <c r="I5172" s="417">
        <v>254.52</v>
      </c>
      <c r="J5172" s="417">
        <v>98.4</v>
      </c>
      <c r="K5172" s="417">
        <v>109</v>
      </c>
      <c r="L5172" s="417">
        <v>28200</v>
      </c>
      <c r="M5172" s="410" t="s">
        <v>115</v>
      </c>
      <c r="N5172" s="410">
        <v>7</v>
      </c>
      <c r="O5172" s="85"/>
      <c r="P5172" s="85" t="s">
        <v>1882</v>
      </c>
      <c r="Q5172" s="85" t="s">
        <v>1882</v>
      </c>
      <c r="R5172" s="85" t="s">
        <v>1883</v>
      </c>
      <c r="S5172" s="85" t="s">
        <v>1768</v>
      </c>
    </row>
    <row r="5173" spans="1:19" ht="14.5" customHeight="1">
      <c r="A5173" s="82" t="str">
        <f t="shared" si="80"/>
        <v>E0948</v>
      </c>
      <c r="B5173" s="410" t="s">
        <v>8888</v>
      </c>
      <c r="C5173" s="410" t="s">
        <v>8889</v>
      </c>
      <c r="D5173" s="410" t="s">
        <v>8418</v>
      </c>
      <c r="E5173" s="410" t="s">
        <v>8892</v>
      </c>
      <c r="F5173" s="410" t="s">
        <v>8893</v>
      </c>
      <c r="G5173" s="416">
        <v>40391</v>
      </c>
      <c r="H5173" s="410" t="s">
        <v>1777</v>
      </c>
      <c r="I5173" s="417">
        <v>254.52</v>
      </c>
      <c r="J5173" s="417">
        <v>98.4</v>
      </c>
      <c r="K5173" s="417">
        <v>109</v>
      </c>
      <c r="L5173" s="417">
        <v>28200</v>
      </c>
      <c r="M5173" s="410" t="s">
        <v>115</v>
      </c>
      <c r="N5173" s="410">
        <v>7</v>
      </c>
      <c r="O5173" s="85"/>
      <c r="P5173" s="85" t="s">
        <v>1882</v>
      </c>
      <c r="Q5173" s="85" t="s">
        <v>1882</v>
      </c>
      <c r="R5173" s="85" t="s">
        <v>1883</v>
      </c>
      <c r="S5173" s="85" t="s">
        <v>1768</v>
      </c>
    </row>
    <row r="5174" spans="1:19" ht="14.5" customHeight="1">
      <c r="A5174" s="82" t="str">
        <f t="shared" si="80"/>
        <v>E0948</v>
      </c>
      <c r="B5174" s="410" t="s">
        <v>8888</v>
      </c>
      <c r="C5174" s="410" t="s">
        <v>8889</v>
      </c>
      <c r="D5174" s="410" t="s">
        <v>8418</v>
      </c>
      <c r="E5174" s="410" t="s">
        <v>8894</v>
      </c>
      <c r="F5174" s="410" t="s">
        <v>8895</v>
      </c>
      <c r="G5174" s="416">
        <v>41395</v>
      </c>
      <c r="H5174" s="410" t="s">
        <v>1777</v>
      </c>
      <c r="I5174" s="417">
        <v>254.6</v>
      </c>
      <c r="J5174" s="417">
        <v>98.4</v>
      </c>
      <c r="K5174" s="417">
        <v>109</v>
      </c>
      <c r="L5174" s="417">
        <v>28200</v>
      </c>
      <c r="M5174" s="410" t="s">
        <v>115</v>
      </c>
      <c r="N5174" s="410">
        <v>7</v>
      </c>
      <c r="O5174" s="85"/>
      <c r="P5174" s="85" t="s">
        <v>1882</v>
      </c>
      <c r="Q5174" s="85" t="s">
        <v>1882</v>
      </c>
      <c r="R5174" s="85" t="s">
        <v>1883</v>
      </c>
      <c r="S5174" s="85" t="s">
        <v>1768</v>
      </c>
    </row>
    <row r="5175" spans="1:19" ht="14.5" customHeight="1">
      <c r="A5175" s="82" t="str">
        <f t="shared" si="80"/>
        <v>E0948</v>
      </c>
      <c r="B5175" s="410" t="s">
        <v>8888</v>
      </c>
      <c r="C5175" s="410" t="s">
        <v>8889</v>
      </c>
      <c r="D5175" s="410" t="s">
        <v>8418</v>
      </c>
      <c r="E5175" s="410" t="s">
        <v>8896</v>
      </c>
      <c r="F5175" s="410" t="s">
        <v>8897</v>
      </c>
      <c r="G5175" s="416">
        <v>49310</v>
      </c>
      <c r="H5175" s="410" t="s">
        <v>627</v>
      </c>
      <c r="I5175" s="417">
        <v>254.52</v>
      </c>
      <c r="J5175" s="417">
        <v>98.4</v>
      </c>
      <c r="K5175" s="417">
        <v>109</v>
      </c>
      <c r="L5175" s="417">
        <v>28200</v>
      </c>
      <c r="M5175" s="410" t="s">
        <v>115</v>
      </c>
      <c r="N5175" s="410">
        <v>7</v>
      </c>
      <c r="O5175" s="85"/>
      <c r="P5175" s="85" t="s">
        <v>1882</v>
      </c>
      <c r="Q5175" s="85" t="s">
        <v>1882</v>
      </c>
      <c r="R5175" s="85" t="s">
        <v>1883</v>
      </c>
      <c r="S5175" s="85" t="s">
        <v>1768</v>
      </c>
    </row>
    <row r="5176" spans="1:19" ht="14.5" customHeight="1">
      <c r="A5176" s="103" t="str">
        <f t="shared" si="80"/>
        <v>E0948</v>
      </c>
      <c r="B5176" s="414" t="s">
        <v>8888</v>
      </c>
      <c r="C5176" s="414" t="s">
        <v>8889</v>
      </c>
      <c r="D5176" s="414" t="s">
        <v>8418</v>
      </c>
      <c r="E5176" s="414" t="s">
        <v>8890</v>
      </c>
      <c r="F5176" s="414" t="s">
        <v>8891</v>
      </c>
      <c r="G5176" s="418">
        <v>49310</v>
      </c>
      <c r="H5176" s="414" t="s">
        <v>606</v>
      </c>
      <c r="I5176" s="419">
        <v>109</v>
      </c>
      <c r="J5176" s="419">
        <v>254.52</v>
      </c>
      <c r="K5176" s="419">
        <v>98.4</v>
      </c>
      <c r="L5176" s="419">
        <v>28200</v>
      </c>
      <c r="M5176" s="414" t="s">
        <v>115</v>
      </c>
      <c r="N5176" s="414">
        <v>7</v>
      </c>
      <c r="O5176" s="103"/>
      <c r="P5176" s="103" t="s">
        <v>1882</v>
      </c>
      <c r="Q5176" s="103" t="s">
        <v>1882</v>
      </c>
      <c r="R5176" s="103" t="s">
        <v>1883</v>
      </c>
      <c r="S5176" s="103" t="s">
        <v>1768</v>
      </c>
    </row>
    <row r="5177" spans="1:19" ht="14.5" customHeight="1">
      <c r="A5177" s="103" t="str">
        <f t="shared" si="80"/>
        <v>E0948</v>
      </c>
      <c r="B5177" s="414" t="s">
        <v>8888</v>
      </c>
      <c r="C5177" s="414" t="s">
        <v>8889</v>
      </c>
      <c r="D5177" s="414" t="s">
        <v>8418</v>
      </c>
      <c r="E5177" s="414" t="s">
        <v>8892</v>
      </c>
      <c r="F5177" s="414" t="s">
        <v>8893</v>
      </c>
      <c r="G5177" s="418">
        <v>40391</v>
      </c>
      <c r="H5177" s="414" t="s">
        <v>1777</v>
      </c>
      <c r="I5177" s="419">
        <v>109</v>
      </c>
      <c r="J5177" s="419">
        <v>254.52</v>
      </c>
      <c r="K5177" s="419">
        <v>98.4</v>
      </c>
      <c r="L5177" s="419">
        <v>28200</v>
      </c>
      <c r="M5177" s="414" t="s">
        <v>115</v>
      </c>
      <c r="N5177" s="414">
        <v>7</v>
      </c>
      <c r="O5177" s="103"/>
      <c r="P5177" s="103" t="s">
        <v>1882</v>
      </c>
      <c r="Q5177" s="103" t="s">
        <v>1882</v>
      </c>
      <c r="R5177" s="103" t="s">
        <v>1883</v>
      </c>
      <c r="S5177" s="103" t="s">
        <v>1768</v>
      </c>
    </row>
    <row r="5178" spans="1:19" ht="14.5" customHeight="1">
      <c r="A5178" s="103" t="str">
        <f t="shared" si="80"/>
        <v>E0948</v>
      </c>
      <c r="B5178" s="414" t="s">
        <v>8888</v>
      </c>
      <c r="C5178" s="414" t="s">
        <v>8889</v>
      </c>
      <c r="D5178" s="414" t="s">
        <v>8418</v>
      </c>
      <c r="E5178" s="414" t="s">
        <v>8894</v>
      </c>
      <c r="F5178" s="414" t="s">
        <v>8895</v>
      </c>
      <c r="G5178" s="418">
        <v>41395</v>
      </c>
      <c r="H5178" s="414" t="s">
        <v>1777</v>
      </c>
      <c r="I5178" s="419">
        <v>109</v>
      </c>
      <c r="J5178" s="419">
        <v>254.6</v>
      </c>
      <c r="K5178" s="419">
        <v>98.4</v>
      </c>
      <c r="L5178" s="419">
        <v>28200</v>
      </c>
      <c r="M5178" s="414" t="s">
        <v>115</v>
      </c>
      <c r="N5178" s="414">
        <v>7</v>
      </c>
      <c r="O5178" s="103"/>
      <c r="P5178" s="103" t="s">
        <v>1882</v>
      </c>
      <c r="Q5178" s="103" t="s">
        <v>1882</v>
      </c>
      <c r="R5178" s="103" t="s">
        <v>1883</v>
      </c>
      <c r="S5178" s="103" t="s">
        <v>1768</v>
      </c>
    </row>
    <row r="5179" spans="1:19" ht="14.5" customHeight="1">
      <c r="A5179" s="103" t="str">
        <f t="shared" si="80"/>
        <v>E0948</v>
      </c>
      <c r="B5179" s="414" t="s">
        <v>8888</v>
      </c>
      <c r="C5179" s="414" t="s">
        <v>8889</v>
      </c>
      <c r="D5179" s="414" t="s">
        <v>8418</v>
      </c>
      <c r="E5179" s="414" t="s">
        <v>8896</v>
      </c>
      <c r="F5179" s="414" t="s">
        <v>8897</v>
      </c>
      <c r="G5179" s="418">
        <v>49310</v>
      </c>
      <c r="H5179" s="414" t="s">
        <v>627</v>
      </c>
      <c r="I5179" s="419">
        <v>109</v>
      </c>
      <c r="J5179" s="419">
        <v>254.52</v>
      </c>
      <c r="K5179" s="419">
        <v>98.4</v>
      </c>
      <c r="L5179" s="419">
        <v>28200</v>
      </c>
      <c r="M5179" s="414" t="s">
        <v>115</v>
      </c>
      <c r="N5179" s="414">
        <v>7</v>
      </c>
      <c r="O5179" s="103"/>
      <c r="P5179" s="103" t="s">
        <v>1882</v>
      </c>
      <c r="Q5179" s="103" t="s">
        <v>1882</v>
      </c>
      <c r="R5179" s="103" t="s">
        <v>1883</v>
      </c>
      <c r="S5179" s="103" t="s">
        <v>1768</v>
      </c>
    </row>
    <row r="5180" spans="1:19" ht="14.5" customHeight="1">
      <c r="A5180" s="82" t="str">
        <f t="shared" si="80"/>
        <v>E0949</v>
      </c>
      <c r="B5180" s="410" t="s">
        <v>8898</v>
      </c>
      <c r="C5180" s="410" t="s">
        <v>8899</v>
      </c>
      <c r="D5180" s="410" t="s">
        <v>8418</v>
      </c>
      <c r="E5180" s="410" t="s">
        <v>8900</v>
      </c>
      <c r="F5180" s="410" t="s">
        <v>8901</v>
      </c>
      <c r="G5180" s="416">
        <v>49310</v>
      </c>
      <c r="H5180" s="410" t="s">
        <v>606</v>
      </c>
      <c r="I5180" s="417">
        <v>255</v>
      </c>
      <c r="J5180" s="417">
        <v>102.4</v>
      </c>
      <c r="K5180" s="417">
        <v>86.4</v>
      </c>
      <c r="L5180" s="417">
        <v>27030</v>
      </c>
      <c r="M5180" s="410" t="s">
        <v>115</v>
      </c>
      <c r="N5180" s="410">
        <v>7</v>
      </c>
      <c r="O5180" s="85"/>
      <c r="P5180" s="85" t="s">
        <v>1882</v>
      </c>
      <c r="Q5180" s="85" t="s">
        <v>1882</v>
      </c>
      <c r="R5180" s="85" t="s">
        <v>1883</v>
      </c>
      <c r="S5180" s="85" t="s">
        <v>1768</v>
      </c>
    </row>
    <row r="5181" spans="1:19" ht="14.5" customHeight="1">
      <c r="A5181" s="82" t="str">
        <f t="shared" si="80"/>
        <v>E0949</v>
      </c>
      <c r="B5181" s="410" t="s">
        <v>8898</v>
      </c>
      <c r="C5181" s="410" t="s">
        <v>8899</v>
      </c>
      <c r="D5181" s="410" t="s">
        <v>8418</v>
      </c>
      <c r="E5181" s="410" t="s">
        <v>8902</v>
      </c>
      <c r="F5181" s="410" t="s">
        <v>8903</v>
      </c>
      <c r="G5181" s="416">
        <v>41395</v>
      </c>
      <c r="H5181" s="410" t="s">
        <v>1777</v>
      </c>
      <c r="I5181" s="417">
        <v>252</v>
      </c>
      <c r="J5181" s="417">
        <v>98.4</v>
      </c>
      <c r="K5181" s="417">
        <v>84.36</v>
      </c>
      <c r="L5181" s="417">
        <v>26720</v>
      </c>
      <c r="M5181" s="410" t="s">
        <v>115</v>
      </c>
      <c r="N5181" s="410">
        <v>7</v>
      </c>
      <c r="O5181" s="85"/>
      <c r="P5181" s="85" t="s">
        <v>1882</v>
      </c>
      <c r="Q5181" s="85" t="s">
        <v>1882</v>
      </c>
      <c r="R5181" s="85" t="s">
        <v>1883</v>
      </c>
      <c r="S5181" s="85" t="s">
        <v>1768</v>
      </c>
    </row>
    <row r="5182" spans="1:19" ht="14.5" customHeight="1">
      <c r="A5182" s="82" t="str">
        <f t="shared" si="80"/>
        <v>E0949</v>
      </c>
      <c r="B5182" s="410" t="s">
        <v>8898</v>
      </c>
      <c r="C5182" s="410" t="s">
        <v>8899</v>
      </c>
      <c r="D5182" s="410" t="s">
        <v>8418</v>
      </c>
      <c r="E5182" s="410" t="s">
        <v>8904</v>
      </c>
      <c r="F5182" s="410" t="s">
        <v>8905</v>
      </c>
      <c r="G5182" s="416">
        <v>40391</v>
      </c>
      <c r="H5182" s="410" t="s">
        <v>1777</v>
      </c>
      <c r="I5182" s="417">
        <v>252</v>
      </c>
      <c r="J5182" s="417">
        <v>98.4</v>
      </c>
      <c r="K5182" s="417">
        <v>84.36</v>
      </c>
      <c r="L5182" s="417">
        <v>26720</v>
      </c>
      <c r="M5182" s="410" t="s">
        <v>115</v>
      </c>
      <c r="N5182" s="410">
        <v>7</v>
      </c>
      <c r="O5182" s="85"/>
      <c r="P5182" s="85" t="s">
        <v>1882</v>
      </c>
      <c r="Q5182" s="85" t="s">
        <v>1882</v>
      </c>
      <c r="R5182" s="85" t="s">
        <v>1883</v>
      </c>
      <c r="S5182" s="85" t="s">
        <v>1768</v>
      </c>
    </row>
    <row r="5183" spans="1:19" ht="14.5" customHeight="1">
      <c r="A5183" s="82" t="str">
        <f t="shared" si="80"/>
        <v>E0949</v>
      </c>
      <c r="B5183" s="410" t="s">
        <v>8898</v>
      </c>
      <c r="C5183" s="410" t="s">
        <v>8899</v>
      </c>
      <c r="D5183" s="410" t="s">
        <v>8418</v>
      </c>
      <c r="E5183" s="410" t="s">
        <v>8906</v>
      </c>
      <c r="F5183" s="410" t="s">
        <v>8907</v>
      </c>
      <c r="G5183" s="416">
        <v>49310</v>
      </c>
      <c r="H5183" s="410" t="s">
        <v>627</v>
      </c>
      <c r="I5183" s="417">
        <v>255</v>
      </c>
      <c r="J5183" s="417">
        <v>102.4</v>
      </c>
      <c r="K5183" s="417">
        <v>86.4</v>
      </c>
      <c r="L5183" s="417">
        <v>27030</v>
      </c>
      <c r="M5183" s="410" t="s">
        <v>115</v>
      </c>
      <c r="N5183" s="410">
        <v>7</v>
      </c>
      <c r="O5183" s="85"/>
      <c r="P5183" s="85" t="s">
        <v>1882</v>
      </c>
      <c r="Q5183" s="85" t="s">
        <v>1882</v>
      </c>
      <c r="R5183" s="85" t="s">
        <v>1883</v>
      </c>
      <c r="S5183" s="85" t="s">
        <v>1768</v>
      </c>
    </row>
    <row r="5184" spans="1:19" ht="14.5" customHeight="1">
      <c r="A5184" s="103" t="str">
        <f t="shared" si="80"/>
        <v>E0949</v>
      </c>
      <c r="B5184" s="414" t="s">
        <v>8898</v>
      </c>
      <c r="C5184" s="414" t="s">
        <v>8899</v>
      </c>
      <c r="D5184" s="414" t="s">
        <v>8418</v>
      </c>
      <c r="E5184" s="414" t="s">
        <v>8900</v>
      </c>
      <c r="F5184" s="414" t="s">
        <v>8901</v>
      </c>
      <c r="G5184" s="418">
        <v>49310</v>
      </c>
      <c r="H5184" s="414" t="s">
        <v>606</v>
      </c>
      <c r="I5184" s="419">
        <v>86.4</v>
      </c>
      <c r="J5184" s="419">
        <v>255</v>
      </c>
      <c r="K5184" s="419">
        <v>102.4</v>
      </c>
      <c r="L5184" s="419">
        <v>27030</v>
      </c>
      <c r="M5184" s="414" t="s">
        <v>115</v>
      </c>
      <c r="N5184" s="414">
        <v>7</v>
      </c>
      <c r="O5184" s="103"/>
      <c r="P5184" s="103" t="s">
        <v>1882</v>
      </c>
      <c r="Q5184" s="103" t="s">
        <v>1882</v>
      </c>
      <c r="R5184" s="103" t="s">
        <v>1883</v>
      </c>
      <c r="S5184" s="103" t="s">
        <v>1768</v>
      </c>
    </row>
    <row r="5185" spans="1:19" ht="14.5" customHeight="1">
      <c r="A5185" s="103" t="str">
        <f t="shared" si="80"/>
        <v>E0949</v>
      </c>
      <c r="B5185" s="414" t="s">
        <v>8898</v>
      </c>
      <c r="C5185" s="414" t="s">
        <v>8899</v>
      </c>
      <c r="D5185" s="414" t="s">
        <v>8418</v>
      </c>
      <c r="E5185" s="414" t="s">
        <v>8902</v>
      </c>
      <c r="F5185" s="414" t="s">
        <v>8903</v>
      </c>
      <c r="G5185" s="418">
        <v>41395</v>
      </c>
      <c r="H5185" s="414" t="s">
        <v>1777</v>
      </c>
      <c r="I5185" s="419">
        <v>84.36</v>
      </c>
      <c r="J5185" s="419">
        <v>252</v>
      </c>
      <c r="K5185" s="419">
        <v>98.4</v>
      </c>
      <c r="L5185" s="419">
        <v>26720</v>
      </c>
      <c r="M5185" s="414" t="s">
        <v>115</v>
      </c>
      <c r="N5185" s="414">
        <v>7</v>
      </c>
      <c r="O5185" s="103"/>
      <c r="P5185" s="103" t="s">
        <v>1882</v>
      </c>
      <c r="Q5185" s="103" t="s">
        <v>1882</v>
      </c>
      <c r="R5185" s="103" t="s">
        <v>1883</v>
      </c>
      <c r="S5185" s="103" t="s">
        <v>1768</v>
      </c>
    </row>
    <row r="5186" spans="1:19" ht="14.5" customHeight="1">
      <c r="A5186" s="103" t="str">
        <f t="shared" ref="A5186:A5249" si="81">LEFT(B5186,5)</f>
        <v>E0949</v>
      </c>
      <c r="B5186" s="414" t="s">
        <v>8898</v>
      </c>
      <c r="C5186" s="414" t="s">
        <v>8899</v>
      </c>
      <c r="D5186" s="414" t="s">
        <v>8418</v>
      </c>
      <c r="E5186" s="414" t="s">
        <v>8904</v>
      </c>
      <c r="F5186" s="414" t="s">
        <v>8905</v>
      </c>
      <c r="G5186" s="418">
        <v>40391</v>
      </c>
      <c r="H5186" s="414" t="s">
        <v>1777</v>
      </c>
      <c r="I5186" s="419">
        <v>84.36</v>
      </c>
      <c r="J5186" s="419">
        <v>252</v>
      </c>
      <c r="K5186" s="419">
        <v>98.4</v>
      </c>
      <c r="L5186" s="419">
        <v>26720</v>
      </c>
      <c r="M5186" s="414" t="s">
        <v>115</v>
      </c>
      <c r="N5186" s="414">
        <v>7</v>
      </c>
      <c r="O5186" s="103"/>
      <c r="P5186" s="103" t="s">
        <v>1882</v>
      </c>
      <c r="Q5186" s="103" t="s">
        <v>1882</v>
      </c>
      <c r="R5186" s="103" t="s">
        <v>1883</v>
      </c>
      <c r="S5186" s="103" t="s">
        <v>1768</v>
      </c>
    </row>
    <row r="5187" spans="1:19" ht="14.5" customHeight="1">
      <c r="A5187" s="103" t="str">
        <f t="shared" si="81"/>
        <v>E0949</v>
      </c>
      <c r="B5187" s="414" t="s">
        <v>8898</v>
      </c>
      <c r="C5187" s="414" t="s">
        <v>8899</v>
      </c>
      <c r="D5187" s="414" t="s">
        <v>8418</v>
      </c>
      <c r="E5187" s="414" t="s">
        <v>8906</v>
      </c>
      <c r="F5187" s="414" t="s">
        <v>8907</v>
      </c>
      <c r="G5187" s="418">
        <v>49310</v>
      </c>
      <c r="H5187" s="414" t="s">
        <v>627</v>
      </c>
      <c r="I5187" s="419">
        <v>86.4</v>
      </c>
      <c r="J5187" s="419">
        <v>255</v>
      </c>
      <c r="K5187" s="419">
        <v>102.4</v>
      </c>
      <c r="L5187" s="419">
        <v>27030</v>
      </c>
      <c r="M5187" s="414" t="s">
        <v>115</v>
      </c>
      <c r="N5187" s="414">
        <v>7</v>
      </c>
      <c r="O5187" s="103"/>
      <c r="P5187" s="103" t="s">
        <v>1882</v>
      </c>
      <c r="Q5187" s="103" t="s">
        <v>1882</v>
      </c>
      <c r="R5187" s="103" t="s">
        <v>1883</v>
      </c>
      <c r="S5187" s="103" t="s">
        <v>1768</v>
      </c>
    </row>
    <row r="5188" spans="1:19" ht="14.5" customHeight="1">
      <c r="A5188" s="82" t="str">
        <f t="shared" si="81"/>
        <v>E0950</v>
      </c>
      <c r="B5188" s="410" t="s">
        <v>8908</v>
      </c>
      <c r="C5188" s="410" t="s">
        <v>8909</v>
      </c>
      <c r="D5188" s="410" t="s">
        <v>8418</v>
      </c>
      <c r="E5188" s="410" t="s">
        <v>8910</v>
      </c>
      <c r="F5188" s="410" t="s">
        <v>8911</v>
      </c>
      <c r="G5188" s="416">
        <v>49310</v>
      </c>
      <c r="H5188" s="410" t="s">
        <v>606</v>
      </c>
      <c r="I5188" s="417">
        <v>294</v>
      </c>
      <c r="J5188" s="417">
        <v>102.4</v>
      </c>
      <c r="K5188" s="417">
        <v>107.25</v>
      </c>
      <c r="L5188" s="417">
        <v>29814</v>
      </c>
      <c r="M5188" s="410" t="s">
        <v>115</v>
      </c>
      <c r="N5188" s="410">
        <v>7</v>
      </c>
      <c r="O5188" s="85"/>
      <c r="P5188" s="85" t="s">
        <v>1882</v>
      </c>
      <c r="Q5188" s="85" t="s">
        <v>1882</v>
      </c>
      <c r="R5188" s="85" t="s">
        <v>1883</v>
      </c>
      <c r="S5188" s="85" t="s">
        <v>1768</v>
      </c>
    </row>
    <row r="5189" spans="1:19" ht="14.5" customHeight="1">
      <c r="A5189" s="82" t="str">
        <f t="shared" si="81"/>
        <v>E0950</v>
      </c>
      <c r="B5189" s="410" t="s">
        <v>8908</v>
      </c>
      <c r="C5189" s="410" t="s">
        <v>8909</v>
      </c>
      <c r="D5189" s="410" t="s">
        <v>8418</v>
      </c>
      <c r="E5189" s="410" t="s">
        <v>8912</v>
      </c>
      <c r="F5189" s="410" t="s">
        <v>8913</v>
      </c>
      <c r="G5189" s="416">
        <v>41395</v>
      </c>
      <c r="H5189" s="410" t="s">
        <v>1777</v>
      </c>
      <c r="I5189" s="417">
        <v>251.52</v>
      </c>
      <c r="J5189" s="417">
        <v>98.4</v>
      </c>
      <c r="K5189" s="417">
        <v>102.96</v>
      </c>
      <c r="L5189" s="417">
        <v>28400</v>
      </c>
      <c r="M5189" s="410" t="s">
        <v>115</v>
      </c>
      <c r="N5189" s="410">
        <v>7</v>
      </c>
      <c r="O5189" s="85"/>
      <c r="P5189" s="85" t="s">
        <v>1882</v>
      </c>
      <c r="Q5189" s="85" t="s">
        <v>1882</v>
      </c>
      <c r="R5189" s="85" t="s">
        <v>1883</v>
      </c>
      <c r="S5189" s="85" t="s">
        <v>1768</v>
      </c>
    </row>
    <row r="5190" spans="1:19" ht="14.5" customHeight="1">
      <c r="A5190" s="82" t="str">
        <f t="shared" si="81"/>
        <v>E0950</v>
      </c>
      <c r="B5190" s="410" t="s">
        <v>8908</v>
      </c>
      <c r="C5190" s="410" t="s">
        <v>8909</v>
      </c>
      <c r="D5190" s="410" t="s">
        <v>8418</v>
      </c>
      <c r="E5190" s="410" t="s">
        <v>8914</v>
      </c>
      <c r="F5190" s="410" t="s">
        <v>8915</v>
      </c>
      <c r="G5190" s="416">
        <v>40391</v>
      </c>
      <c r="H5190" s="410" t="s">
        <v>1777</v>
      </c>
      <c r="I5190" s="417">
        <v>251.52</v>
      </c>
      <c r="J5190" s="417">
        <v>98.4</v>
      </c>
      <c r="K5190" s="417">
        <v>106</v>
      </c>
      <c r="L5190" s="417">
        <v>28400</v>
      </c>
      <c r="M5190" s="410" t="s">
        <v>115</v>
      </c>
      <c r="N5190" s="410">
        <v>7</v>
      </c>
      <c r="O5190" s="85"/>
      <c r="P5190" s="85" t="s">
        <v>1882</v>
      </c>
      <c r="Q5190" s="85" t="s">
        <v>1882</v>
      </c>
      <c r="R5190" s="85" t="s">
        <v>1883</v>
      </c>
      <c r="S5190" s="85" t="s">
        <v>1768</v>
      </c>
    </row>
    <row r="5191" spans="1:19" ht="14.5" customHeight="1">
      <c r="A5191" s="82" t="str">
        <f t="shared" si="81"/>
        <v>E0950</v>
      </c>
      <c r="B5191" s="410" t="s">
        <v>8908</v>
      </c>
      <c r="C5191" s="410" t="s">
        <v>8909</v>
      </c>
      <c r="D5191" s="410" t="s">
        <v>8418</v>
      </c>
      <c r="E5191" s="410" t="s">
        <v>8916</v>
      </c>
      <c r="F5191" s="410" t="s">
        <v>8917</v>
      </c>
      <c r="G5191" s="416">
        <v>49310</v>
      </c>
      <c r="H5191" s="410" t="s">
        <v>627</v>
      </c>
      <c r="I5191" s="417">
        <v>294</v>
      </c>
      <c r="J5191" s="417">
        <v>102.4</v>
      </c>
      <c r="K5191" s="417">
        <v>107.25</v>
      </c>
      <c r="L5191" s="417">
        <v>29814</v>
      </c>
      <c r="M5191" s="410" t="s">
        <v>115</v>
      </c>
      <c r="N5191" s="410">
        <v>7</v>
      </c>
      <c r="O5191" s="85"/>
      <c r="P5191" s="85" t="s">
        <v>1882</v>
      </c>
      <c r="Q5191" s="85" t="s">
        <v>1882</v>
      </c>
      <c r="R5191" s="85" t="s">
        <v>1883</v>
      </c>
      <c r="S5191" s="85" t="s">
        <v>1768</v>
      </c>
    </row>
    <row r="5192" spans="1:19" ht="14.5" customHeight="1">
      <c r="A5192" s="103" t="str">
        <f t="shared" si="81"/>
        <v>E0950</v>
      </c>
      <c r="B5192" s="414" t="s">
        <v>8908</v>
      </c>
      <c r="C5192" s="414" t="s">
        <v>8909</v>
      </c>
      <c r="D5192" s="414" t="s">
        <v>8418</v>
      </c>
      <c r="E5192" s="414" t="s">
        <v>8910</v>
      </c>
      <c r="F5192" s="414" t="s">
        <v>8911</v>
      </c>
      <c r="G5192" s="418">
        <v>49310</v>
      </c>
      <c r="H5192" s="414" t="s">
        <v>606</v>
      </c>
      <c r="I5192" s="419">
        <v>107.25</v>
      </c>
      <c r="J5192" s="419">
        <v>294</v>
      </c>
      <c r="K5192" s="419">
        <v>102.4</v>
      </c>
      <c r="L5192" s="419">
        <v>29814</v>
      </c>
      <c r="M5192" s="414" t="s">
        <v>115</v>
      </c>
      <c r="N5192" s="414">
        <v>7</v>
      </c>
      <c r="O5192" s="103"/>
      <c r="P5192" s="103" t="s">
        <v>1882</v>
      </c>
      <c r="Q5192" s="103" t="s">
        <v>1882</v>
      </c>
      <c r="R5192" s="103" t="s">
        <v>1883</v>
      </c>
      <c r="S5192" s="103" t="s">
        <v>1768</v>
      </c>
    </row>
    <row r="5193" spans="1:19" ht="14.5" customHeight="1">
      <c r="A5193" s="103" t="str">
        <f t="shared" si="81"/>
        <v>E0950</v>
      </c>
      <c r="B5193" s="414" t="s">
        <v>8908</v>
      </c>
      <c r="C5193" s="414" t="s">
        <v>8909</v>
      </c>
      <c r="D5193" s="414" t="s">
        <v>8418</v>
      </c>
      <c r="E5193" s="414" t="s">
        <v>8912</v>
      </c>
      <c r="F5193" s="414" t="s">
        <v>8913</v>
      </c>
      <c r="G5193" s="418">
        <v>41395</v>
      </c>
      <c r="H5193" s="414" t="s">
        <v>1777</v>
      </c>
      <c r="I5193" s="419">
        <v>102.96</v>
      </c>
      <c r="J5193" s="419">
        <v>251.52</v>
      </c>
      <c r="K5193" s="419">
        <v>98.4</v>
      </c>
      <c r="L5193" s="419">
        <v>28400</v>
      </c>
      <c r="M5193" s="414" t="s">
        <v>115</v>
      </c>
      <c r="N5193" s="414">
        <v>7</v>
      </c>
      <c r="O5193" s="103"/>
      <c r="P5193" s="103" t="s">
        <v>1882</v>
      </c>
      <c r="Q5193" s="103" t="s">
        <v>1882</v>
      </c>
      <c r="R5193" s="103" t="s">
        <v>1883</v>
      </c>
      <c r="S5193" s="103" t="s">
        <v>1768</v>
      </c>
    </row>
    <row r="5194" spans="1:19" ht="14.5" customHeight="1">
      <c r="A5194" s="103" t="str">
        <f t="shared" si="81"/>
        <v>E0950</v>
      </c>
      <c r="B5194" s="414" t="s">
        <v>8908</v>
      </c>
      <c r="C5194" s="414" t="s">
        <v>8909</v>
      </c>
      <c r="D5194" s="414" t="s">
        <v>8418</v>
      </c>
      <c r="E5194" s="414" t="s">
        <v>8914</v>
      </c>
      <c r="F5194" s="414" t="s">
        <v>8915</v>
      </c>
      <c r="G5194" s="418">
        <v>40391</v>
      </c>
      <c r="H5194" s="414" t="s">
        <v>1777</v>
      </c>
      <c r="I5194" s="419">
        <v>106</v>
      </c>
      <c r="J5194" s="419">
        <v>251.52</v>
      </c>
      <c r="K5194" s="419">
        <v>98.4</v>
      </c>
      <c r="L5194" s="419">
        <v>28400</v>
      </c>
      <c r="M5194" s="414" t="s">
        <v>115</v>
      </c>
      <c r="N5194" s="414">
        <v>7</v>
      </c>
      <c r="O5194" s="103"/>
      <c r="P5194" s="103" t="s">
        <v>1882</v>
      </c>
      <c r="Q5194" s="103" t="s">
        <v>1882</v>
      </c>
      <c r="R5194" s="103" t="s">
        <v>1883</v>
      </c>
      <c r="S5194" s="103" t="s">
        <v>1768</v>
      </c>
    </row>
    <row r="5195" spans="1:19" ht="14.5" customHeight="1">
      <c r="A5195" s="103" t="str">
        <f t="shared" si="81"/>
        <v>E0950</v>
      </c>
      <c r="B5195" s="414" t="s">
        <v>8908</v>
      </c>
      <c r="C5195" s="414" t="s">
        <v>8909</v>
      </c>
      <c r="D5195" s="414" t="s">
        <v>8418</v>
      </c>
      <c r="E5195" s="414" t="s">
        <v>8916</v>
      </c>
      <c r="F5195" s="414" t="s">
        <v>8917</v>
      </c>
      <c r="G5195" s="418">
        <v>49310</v>
      </c>
      <c r="H5195" s="414" t="s">
        <v>627</v>
      </c>
      <c r="I5195" s="68">
        <v>107.25</v>
      </c>
      <c r="J5195" s="68">
        <v>294</v>
      </c>
      <c r="K5195" s="68">
        <v>102.4</v>
      </c>
      <c r="L5195" s="68">
        <v>29814</v>
      </c>
      <c r="M5195" s="414" t="s">
        <v>115</v>
      </c>
      <c r="N5195" s="414">
        <v>7</v>
      </c>
      <c r="O5195" s="103"/>
      <c r="P5195" s="103" t="s">
        <v>1882</v>
      </c>
      <c r="Q5195" s="103" t="s">
        <v>1882</v>
      </c>
      <c r="R5195" s="103" t="s">
        <v>1883</v>
      </c>
      <c r="S5195" s="103" t="s">
        <v>1768</v>
      </c>
    </row>
    <row r="5196" spans="1:19" ht="14.5" customHeight="1">
      <c r="A5196" s="82" t="str">
        <f t="shared" si="81"/>
        <v>E0956</v>
      </c>
      <c r="B5196" s="410" t="s">
        <v>8918</v>
      </c>
      <c r="C5196" s="410" t="s">
        <v>8919</v>
      </c>
      <c r="D5196" s="410" t="s">
        <v>4862</v>
      </c>
      <c r="E5196" s="410" t="s">
        <v>8920</v>
      </c>
      <c r="F5196" s="410" t="s">
        <v>8921</v>
      </c>
      <c r="G5196" s="416">
        <v>45839</v>
      </c>
      <c r="H5196" s="410" t="s">
        <v>606</v>
      </c>
      <c r="I5196" s="417">
        <v>10</v>
      </c>
      <c r="J5196" s="417">
        <v>1</v>
      </c>
      <c r="K5196" s="417">
        <v>4</v>
      </c>
      <c r="L5196" s="417">
        <v>1</v>
      </c>
      <c r="M5196" s="410"/>
      <c r="N5196" s="410">
        <v>7</v>
      </c>
      <c r="O5196" s="85" t="s">
        <v>1882</v>
      </c>
      <c r="P5196" s="85" t="s">
        <v>1882</v>
      </c>
      <c r="Q5196" s="85" t="s">
        <v>1882</v>
      </c>
      <c r="R5196" s="85" t="s">
        <v>1883</v>
      </c>
      <c r="S5196" s="85" t="s">
        <v>1768</v>
      </c>
    </row>
    <row r="5197" spans="1:19" ht="14.5" customHeight="1">
      <c r="A5197" s="82" t="str">
        <f t="shared" si="81"/>
        <v>E0956</v>
      </c>
      <c r="B5197" s="410" t="s">
        <v>8918</v>
      </c>
      <c r="C5197" s="410" t="s">
        <v>8919</v>
      </c>
      <c r="D5197" s="410" t="s">
        <v>4862</v>
      </c>
      <c r="E5197" s="410" t="s">
        <v>8922</v>
      </c>
      <c r="F5197" s="410" t="s">
        <v>8923</v>
      </c>
      <c r="G5197" s="416">
        <v>43647</v>
      </c>
      <c r="H5197" s="410" t="s">
        <v>606</v>
      </c>
      <c r="I5197" s="417">
        <v>10</v>
      </c>
      <c r="J5197" s="417">
        <v>1</v>
      </c>
      <c r="K5197" s="417">
        <v>4</v>
      </c>
      <c r="L5197" s="417">
        <v>1</v>
      </c>
      <c r="M5197" s="410" t="s">
        <v>115</v>
      </c>
      <c r="N5197" s="410">
        <v>7</v>
      </c>
      <c r="O5197" s="85" t="s">
        <v>1882</v>
      </c>
      <c r="P5197" s="85" t="s">
        <v>1882</v>
      </c>
      <c r="Q5197" s="85" t="s">
        <v>1882</v>
      </c>
      <c r="R5197" s="85" t="s">
        <v>1883</v>
      </c>
      <c r="S5197" s="85" t="s">
        <v>1768</v>
      </c>
    </row>
    <row r="5198" spans="1:19" ht="14.5" customHeight="1">
      <c r="A5198" s="103" t="str">
        <f t="shared" si="81"/>
        <v>E0956</v>
      </c>
      <c r="B5198" s="414" t="s">
        <v>8918</v>
      </c>
      <c r="C5198" s="414" t="s">
        <v>8919</v>
      </c>
      <c r="D5198" s="414" t="s">
        <v>4862</v>
      </c>
      <c r="E5198" s="414" t="s">
        <v>8920</v>
      </c>
      <c r="F5198" s="414" t="s">
        <v>8921</v>
      </c>
      <c r="G5198" s="418">
        <v>45839</v>
      </c>
      <c r="H5198" s="414" t="s">
        <v>606</v>
      </c>
      <c r="I5198" s="419">
        <v>4</v>
      </c>
      <c r="J5198" s="419">
        <v>10</v>
      </c>
      <c r="K5198" s="419">
        <v>1</v>
      </c>
      <c r="L5198" s="419">
        <v>1</v>
      </c>
      <c r="M5198" s="414"/>
      <c r="N5198" s="414">
        <v>7</v>
      </c>
      <c r="O5198" s="103" t="s">
        <v>1882</v>
      </c>
      <c r="P5198" s="103" t="s">
        <v>1882</v>
      </c>
      <c r="Q5198" s="103" t="s">
        <v>1882</v>
      </c>
      <c r="R5198" s="103" t="s">
        <v>1883</v>
      </c>
      <c r="S5198" s="103" t="s">
        <v>1768</v>
      </c>
    </row>
    <row r="5199" spans="1:19" ht="14.5" customHeight="1">
      <c r="A5199" s="103" t="str">
        <f t="shared" si="81"/>
        <v>E0956</v>
      </c>
      <c r="B5199" s="414" t="s">
        <v>8918</v>
      </c>
      <c r="C5199" s="414" t="s">
        <v>8919</v>
      </c>
      <c r="D5199" s="414" t="s">
        <v>4862</v>
      </c>
      <c r="E5199" s="414" t="s">
        <v>8922</v>
      </c>
      <c r="F5199" s="414" t="s">
        <v>8923</v>
      </c>
      <c r="G5199" s="418">
        <v>43647</v>
      </c>
      <c r="H5199" s="414" t="s">
        <v>606</v>
      </c>
      <c r="I5199" s="68">
        <v>4</v>
      </c>
      <c r="J5199" s="68">
        <v>10</v>
      </c>
      <c r="K5199" s="68">
        <v>1</v>
      </c>
      <c r="L5199" s="68">
        <v>1</v>
      </c>
      <c r="M5199" s="414" t="s">
        <v>115</v>
      </c>
      <c r="N5199" s="414">
        <v>7</v>
      </c>
      <c r="O5199" s="103" t="s">
        <v>1882</v>
      </c>
      <c r="P5199" s="103" t="s">
        <v>1882</v>
      </c>
      <c r="Q5199" s="103" t="s">
        <v>1882</v>
      </c>
      <c r="R5199" s="103" t="s">
        <v>1883</v>
      </c>
      <c r="S5199" s="103" t="s">
        <v>1768</v>
      </c>
    </row>
    <row r="5200" spans="1:19" ht="14.5" customHeight="1">
      <c r="A5200" s="82" t="str">
        <f t="shared" si="81"/>
        <v>E0958</v>
      </c>
      <c r="B5200" s="410" t="s">
        <v>8924</v>
      </c>
      <c r="C5200" s="410" t="s">
        <v>8925</v>
      </c>
      <c r="D5200" s="410" t="s">
        <v>2018</v>
      </c>
      <c r="E5200" s="410" t="s">
        <v>8926</v>
      </c>
      <c r="F5200" s="410" t="s">
        <v>8927</v>
      </c>
      <c r="G5200" s="416">
        <v>45839</v>
      </c>
      <c r="H5200" s="410" t="s">
        <v>606</v>
      </c>
      <c r="I5200" s="417">
        <v>39</v>
      </c>
      <c r="J5200" s="417">
        <v>11</v>
      </c>
      <c r="K5200" s="417">
        <v>13</v>
      </c>
      <c r="L5200" s="417">
        <v>22</v>
      </c>
      <c r="M5200" s="410"/>
      <c r="N5200" s="410" t="s">
        <v>116</v>
      </c>
      <c r="O5200" s="85"/>
      <c r="P5200" s="85" t="s">
        <v>1882</v>
      </c>
      <c r="Q5200" s="85" t="s">
        <v>1882</v>
      </c>
      <c r="R5200" s="85" t="s">
        <v>1883</v>
      </c>
      <c r="S5200" s="85" t="s">
        <v>1768</v>
      </c>
    </row>
    <row r="5201" spans="1:19" ht="14.5" customHeight="1">
      <c r="A5201" s="82" t="str">
        <f t="shared" si="81"/>
        <v>E0958</v>
      </c>
      <c r="B5201" s="410" t="s">
        <v>8924</v>
      </c>
      <c r="C5201" s="410" t="s">
        <v>8925</v>
      </c>
      <c r="D5201" s="410" t="s">
        <v>3931</v>
      </c>
      <c r="E5201" s="410" t="s">
        <v>8928</v>
      </c>
      <c r="F5201" s="410" t="s">
        <v>8929</v>
      </c>
      <c r="G5201" s="416">
        <v>37865</v>
      </c>
      <c r="H5201" s="410" t="s">
        <v>1777</v>
      </c>
      <c r="I5201" s="67">
        <v>43</v>
      </c>
      <c r="J5201" s="67">
        <v>12</v>
      </c>
      <c r="K5201" s="67">
        <v>7</v>
      </c>
      <c r="L5201" s="67">
        <v>45</v>
      </c>
      <c r="M5201" s="410"/>
      <c r="N5201" s="410" t="s">
        <v>116</v>
      </c>
      <c r="O5201" s="85" t="s">
        <v>115</v>
      </c>
      <c r="P5201" s="85" t="s">
        <v>115</v>
      </c>
      <c r="Q5201" s="85" t="s">
        <v>115</v>
      </c>
      <c r="R5201" s="85" t="s">
        <v>1767</v>
      </c>
      <c r="S5201" s="85" t="s">
        <v>1768</v>
      </c>
    </row>
    <row r="5202" spans="1:19" ht="14.5" customHeight="1">
      <c r="A5202" s="103" t="str">
        <f t="shared" si="81"/>
        <v>E0958</v>
      </c>
      <c r="B5202" s="414" t="s">
        <v>8924</v>
      </c>
      <c r="C5202" s="414" t="s">
        <v>8925</v>
      </c>
      <c r="D5202" s="414" t="s">
        <v>2018</v>
      </c>
      <c r="E5202" s="414" t="s">
        <v>8926</v>
      </c>
      <c r="F5202" s="414" t="s">
        <v>8927</v>
      </c>
      <c r="G5202" s="418">
        <v>45839</v>
      </c>
      <c r="H5202" s="414" t="s">
        <v>606</v>
      </c>
      <c r="I5202" s="68">
        <v>13</v>
      </c>
      <c r="J5202" s="68">
        <v>39</v>
      </c>
      <c r="K5202" s="68">
        <v>11</v>
      </c>
      <c r="L5202" s="68">
        <v>22</v>
      </c>
      <c r="M5202" s="414"/>
      <c r="N5202" s="414" t="s">
        <v>116</v>
      </c>
      <c r="O5202" s="103"/>
      <c r="P5202" s="103" t="s">
        <v>1882</v>
      </c>
      <c r="Q5202" s="103" t="s">
        <v>1882</v>
      </c>
      <c r="R5202" s="103" t="s">
        <v>1883</v>
      </c>
      <c r="S5202" s="103" t="s">
        <v>1768</v>
      </c>
    </row>
    <row r="5203" spans="1:19" ht="14.5" customHeight="1">
      <c r="A5203" s="103" t="str">
        <f t="shared" si="81"/>
        <v>E0958</v>
      </c>
      <c r="B5203" s="414" t="s">
        <v>8924</v>
      </c>
      <c r="C5203" s="414" t="s">
        <v>8925</v>
      </c>
      <c r="D5203" s="414" t="s">
        <v>3931</v>
      </c>
      <c r="E5203" s="414" t="s">
        <v>8928</v>
      </c>
      <c r="F5203" s="414" t="s">
        <v>8929</v>
      </c>
      <c r="G5203" s="418">
        <v>37865</v>
      </c>
      <c r="H5203" s="414" t="s">
        <v>1777</v>
      </c>
      <c r="I5203" s="68">
        <v>7</v>
      </c>
      <c r="J5203" s="68">
        <v>43</v>
      </c>
      <c r="K5203" s="68">
        <v>12</v>
      </c>
      <c r="L5203" s="68">
        <v>45</v>
      </c>
      <c r="M5203" s="414"/>
      <c r="N5203" s="414" t="s">
        <v>116</v>
      </c>
      <c r="O5203" s="103" t="s">
        <v>115</v>
      </c>
      <c r="P5203" s="103" t="s">
        <v>115</v>
      </c>
      <c r="Q5203" s="103" t="s">
        <v>115</v>
      </c>
      <c r="R5203" s="103" t="s">
        <v>1767</v>
      </c>
      <c r="S5203" s="103" t="s">
        <v>1768</v>
      </c>
    </row>
    <row r="5204" spans="1:19" ht="14.5" customHeight="1">
      <c r="A5204" s="82" t="str">
        <f t="shared" si="81"/>
        <v>E0960</v>
      </c>
      <c r="B5204" s="410" t="s">
        <v>8930</v>
      </c>
      <c r="C5204" s="410" t="s">
        <v>8931</v>
      </c>
      <c r="D5204" s="410" t="s">
        <v>5116</v>
      </c>
      <c r="E5204" s="410" t="s">
        <v>8932</v>
      </c>
      <c r="F5204" s="410" t="s">
        <v>8933</v>
      </c>
      <c r="G5204" s="416">
        <v>45992</v>
      </c>
      <c r="H5204" s="410" t="s">
        <v>606</v>
      </c>
      <c r="I5204" s="417">
        <v>40.75</v>
      </c>
      <c r="J5204" s="417">
        <v>6</v>
      </c>
      <c r="K5204" s="417">
        <v>9</v>
      </c>
      <c r="L5204" s="417">
        <v>17</v>
      </c>
      <c r="M5204" s="410" t="s">
        <v>115</v>
      </c>
      <c r="N5204" s="410">
        <v>2</v>
      </c>
      <c r="O5204" s="85" t="s">
        <v>1882</v>
      </c>
      <c r="P5204" s="85" t="s">
        <v>1882</v>
      </c>
      <c r="Q5204" s="85" t="s">
        <v>1882</v>
      </c>
      <c r="R5204" s="85" t="s">
        <v>1883</v>
      </c>
      <c r="S5204" s="85" t="s">
        <v>1800</v>
      </c>
    </row>
    <row r="5205" spans="1:19" ht="14.5" customHeight="1">
      <c r="A5205" s="103" t="str">
        <f t="shared" si="81"/>
        <v>E0960</v>
      </c>
      <c r="B5205" s="414" t="s">
        <v>8930</v>
      </c>
      <c r="C5205" s="414" t="s">
        <v>8931</v>
      </c>
      <c r="D5205" s="414" t="s">
        <v>5116</v>
      </c>
      <c r="E5205" s="414" t="s">
        <v>8932</v>
      </c>
      <c r="F5205" s="414" t="s">
        <v>8933</v>
      </c>
      <c r="G5205" s="418">
        <v>45992</v>
      </c>
      <c r="H5205" s="414" t="s">
        <v>606</v>
      </c>
      <c r="I5205" s="68">
        <v>9</v>
      </c>
      <c r="J5205" s="68">
        <v>40.75</v>
      </c>
      <c r="K5205" s="68">
        <v>6</v>
      </c>
      <c r="L5205" s="68">
        <v>17</v>
      </c>
      <c r="M5205" s="414" t="s">
        <v>115</v>
      </c>
      <c r="N5205" s="414">
        <v>2</v>
      </c>
      <c r="O5205" s="103" t="s">
        <v>1882</v>
      </c>
      <c r="P5205" s="103" t="s">
        <v>1882</v>
      </c>
      <c r="Q5205" s="103" t="s">
        <v>1882</v>
      </c>
      <c r="R5205" s="103" t="s">
        <v>1883</v>
      </c>
      <c r="S5205" s="103" t="s">
        <v>1800</v>
      </c>
    </row>
    <row r="5206" spans="1:19" ht="14.5" customHeight="1">
      <c r="A5206" s="82" t="str">
        <f t="shared" si="81"/>
        <v>E0980</v>
      </c>
      <c r="B5206" s="410" t="s">
        <v>8934</v>
      </c>
      <c r="C5206" s="410" t="s">
        <v>8935</v>
      </c>
      <c r="D5206" s="410" t="s">
        <v>5116</v>
      </c>
      <c r="E5206" s="410" t="s">
        <v>8936</v>
      </c>
      <c r="F5206" s="410" t="s">
        <v>8937</v>
      </c>
      <c r="G5206" s="416">
        <v>42826</v>
      </c>
      <c r="H5206" s="410" t="s">
        <v>606</v>
      </c>
      <c r="I5206" s="417">
        <v>65</v>
      </c>
      <c r="J5206" s="417">
        <v>9</v>
      </c>
      <c r="K5206" s="417">
        <v>11</v>
      </c>
      <c r="L5206" s="417">
        <v>84</v>
      </c>
      <c r="M5206" s="410" t="s">
        <v>115</v>
      </c>
      <c r="N5206" s="410">
        <v>2</v>
      </c>
      <c r="O5206" s="85" t="s">
        <v>1882</v>
      </c>
      <c r="P5206" s="85" t="s">
        <v>1882</v>
      </c>
      <c r="Q5206" s="85" t="s">
        <v>1882</v>
      </c>
      <c r="R5206" s="85" t="s">
        <v>1883</v>
      </c>
      <c r="S5206" s="85" t="s">
        <v>1800</v>
      </c>
    </row>
    <row r="5207" spans="1:19" ht="14.5" customHeight="1">
      <c r="A5207" s="103" t="str">
        <f t="shared" si="81"/>
        <v>E0980</v>
      </c>
      <c r="B5207" s="414" t="s">
        <v>8934</v>
      </c>
      <c r="C5207" s="414" t="s">
        <v>8935</v>
      </c>
      <c r="D5207" s="414" t="s">
        <v>5116</v>
      </c>
      <c r="E5207" s="414" t="s">
        <v>8936</v>
      </c>
      <c r="F5207" s="414" t="s">
        <v>8937</v>
      </c>
      <c r="G5207" s="418">
        <v>42826</v>
      </c>
      <c r="H5207" s="414" t="s">
        <v>606</v>
      </c>
      <c r="I5207" s="419">
        <v>11</v>
      </c>
      <c r="J5207" s="419">
        <v>65</v>
      </c>
      <c r="K5207" s="419">
        <v>9</v>
      </c>
      <c r="L5207" s="419">
        <v>84</v>
      </c>
      <c r="M5207" s="414" t="s">
        <v>115</v>
      </c>
      <c r="N5207" s="414">
        <v>2</v>
      </c>
      <c r="O5207" s="103" t="s">
        <v>1882</v>
      </c>
      <c r="P5207" s="103" t="s">
        <v>1882</v>
      </c>
      <c r="Q5207" s="103" t="s">
        <v>1882</v>
      </c>
      <c r="R5207" s="103" t="s">
        <v>1883</v>
      </c>
      <c r="S5207" s="103" t="s">
        <v>1800</v>
      </c>
    </row>
    <row r="5208" spans="1:19" ht="14.5" customHeight="1">
      <c r="A5208" s="82" t="str">
        <f t="shared" si="81"/>
        <v>E0984</v>
      </c>
      <c r="B5208" s="410" t="s">
        <v>8938</v>
      </c>
      <c r="C5208" s="410" t="s">
        <v>8939</v>
      </c>
      <c r="D5208" s="410" t="s">
        <v>5116</v>
      </c>
      <c r="E5208" s="410" t="s">
        <v>8940</v>
      </c>
      <c r="F5208" s="410" t="s">
        <v>8941</v>
      </c>
      <c r="G5208" s="416">
        <v>44501</v>
      </c>
      <c r="H5208" s="410" t="s">
        <v>606</v>
      </c>
      <c r="I5208" s="417">
        <v>66</v>
      </c>
      <c r="J5208" s="417">
        <v>7</v>
      </c>
      <c r="K5208" s="417">
        <v>11</v>
      </c>
      <c r="L5208" s="417">
        <v>128</v>
      </c>
      <c r="M5208" s="410" t="s">
        <v>115</v>
      </c>
      <c r="N5208" s="410">
        <v>2</v>
      </c>
      <c r="O5208" s="85" t="s">
        <v>1882</v>
      </c>
      <c r="P5208" s="85" t="s">
        <v>1882</v>
      </c>
      <c r="Q5208" s="85" t="s">
        <v>1882</v>
      </c>
      <c r="R5208" s="85" t="s">
        <v>1883</v>
      </c>
      <c r="S5208" s="85" t="s">
        <v>1800</v>
      </c>
    </row>
    <row r="5209" spans="1:19" ht="14.5" customHeight="1">
      <c r="A5209" s="103" t="str">
        <f t="shared" si="81"/>
        <v>E0984</v>
      </c>
      <c r="B5209" s="414" t="s">
        <v>8938</v>
      </c>
      <c r="C5209" s="414" t="s">
        <v>8939</v>
      </c>
      <c r="D5209" s="414" t="s">
        <v>5116</v>
      </c>
      <c r="E5209" s="414" t="s">
        <v>8940</v>
      </c>
      <c r="F5209" s="414" t="s">
        <v>8941</v>
      </c>
      <c r="G5209" s="418">
        <v>44501</v>
      </c>
      <c r="H5209" s="414" t="s">
        <v>606</v>
      </c>
      <c r="I5209" s="419">
        <v>11</v>
      </c>
      <c r="J5209" s="419">
        <v>66</v>
      </c>
      <c r="K5209" s="419">
        <v>7</v>
      </c>
      <c r="L5209" s="419">
        <v>128</v>
      </c>
      <c r="M5209" s="414" t="s">
        <v>115</v>
      </c>
      <c r="N5209" s="414">
        <v>2</v>
      </c>
      <c r="O5209" s="103" t="s">
        <v>1882</v>
      </c>
      <c r="P5209" s="103" t="s">
        <v>1882</v>
      </c>
      <c r="Q5209" s="103" t="s">
        <v>1882</v>
      </c>
      <c r="R5209" s="103" t="s">
        <v>1883</v>
      </c>
      <c r="S5209" s="103" t="s">
        <v>1800</v>
      </c>
    </row>
    <row r="5210" spans="1:19" ht="14.5" customHeight="1">
      <c r="A5210" s="82" t="str">
        <f t="shared" si="81"/>
        <v>E0989</v>
      </c>
      <c r="B5210" s="410" t="s">
        <v>1174</v>
      </c>
      <c r="C5210" s="410" t="s">
        <v>8942</v>
      </c>
      <c r="D5210" s="410" t="s">
        <v>5116</v>
      </c>
      <c r="E5210" s="410" t="s">
        <v>8943</v>
      </c>
      <c r="F5210" s="410" t="s">
        <v>8944</v>
      </c>
      <c r="G5210" s="416">
        <v>41640</v>
      </c>
      <c r="H5210" s="410" t="s">
        <v>1777</v>
      </c>
      <c r="I5210" s="417">
        <v>48.5</v>
      </c>
      <c r="J5210" s="417">
        <v>6.25</v>
      </c>
      <c r="K5210" s="417">
        <v>9</v>
      </c>
      <c r="L5210" s="417">
        <v>27.21</v>
      </c>
      <c r="M5210" s="410" t="s">
        <v>115</v>
      </c>
      <c r="N5210" s="410">
        <v>2</v>
      </c>
      <c r="O5210" s="85" t="s">
        <v>1882</v>
      </c>
      <c r="P5210" s="85" t="s">
        <v>1882</v>
      </c>
      <c r="Q5210" s="85" t="s">
        <v>1882</v>
      </c>
      <c r="R5210" s="85" t="s">
        <v>1883</v>
      </c>
      <c r="S5210" s="85" t="s">
        <v>1800</v>
      </c>
    </row>
    <row r="5211" spans="1:19" ht="14.5" customHeight="1">
      <c r="A5211" s="82" t="str">
        <f t="shared" si="81"/>
        <v>E0989</v>
      </c>
      <c r="B5211" s="410" t="s">
        <v>1174</v>
      </c>
      <c r="C5211" s="410" t="s">
        <v>8942</v>
      </c>
      <c r="D5211" s="410" t="s">
        <v>5116</v>
      </c>
      <c r="E5211" s="410" t="s">
        <v>8945</v>
      </c>
      <c r="F5211" s="410" t="s">
        <v>8946</v>
      </c>
      <c r="G5211" s="416">
        <v>45962</v>
      </c>
      <c r="H5211" s="410" t="s">
        <v>606</v>
      </c>
      <c r="I5211" s="417">
        <v>48.5</v>
      </c>
      <c r="J5211" s="417">
        <v>6.25</v>
      </c>
      <c r="K5211" s="417">
        <v>9</v>
      </c>
      <c r="L5211" s="417">
        <v>27.1</v>
      </c>
      <c r="M5211" s="410" t="s">
        <v>115</v>
      </c>
      <c r="N5211" s="410">
        <v>2</v>
      </c>
      <c r="O5211" s="85" t="s">
        <v>1882</v>
      </c>
      <c r="P5211" s="85" t="s">
        <v>1882</v>
      </c>
      <c r="Q5211" s="85" t="s">
        <v>1882</v>
      </c>
      <c r="R5211" s="85" t="s">
        <v>1883</v>
      </c>
      <c r="S5211" s="85" t="s">
        <v>1800</v>
      </c>
    </row>
    <row r="5212" spans="1:19" ht="14.5" customHeight="1">
      <c r="A5212" s="103" t="str">
        <f t="shared" si="81"/>
        <v>E0989</v>
      </c>
      <c r="B5212" s="414" t="s">
        <v>1174</v>
      </c>
      <c r="C5212" s="414" t="s">
        <v>8942</v>
      </c>
      <c r="D5212" s="414" t="s">
        <v>5116</v>
      </c>
      <c r="E5212" s="414" t="s">
        <v>8943</v>
      </c>
      <c r="F5212" s="414" t="s">
        <v>8944</v>
      </c>
      <c r="G5212" s="418">
        <v>41640</v>
      </c>
      <c r="H5212" s="414" t="s">
        <v>1777</v>
      </c>
      <c r="I5212" s="419">
        <v>9</v>
      </c>
      <c r="J5212" s="419">
        <v>48.5</v>
      </c>
      <c r="K5212" s="419">
        <v>6.25</v>
      </c>
      <c r="L5212" s="419">
        <v>27.21</v>
      </c>
      <c r="M5212" s="414" t="s">
        <v>115</v>
      </c>
      <c r="N5212" s="414">
        <v>2</v>
      </c>
      <c r="O5212" s="103" t="s">
        <v>1882</v>
      </c>
      <c r="P5212" s="103" t="s">
        <v>1882</v>
      </c>
      <c r="Q5212" s="103" t="s">
        <v>1882</v>
      </c>
      <c r="R5212" s="103" t="s">
        <v>1883</v>
      </c>
      <c r="S5212" s="103" t="s">
        <v>1800</v>
      </c>
    </row>
    <row r="5213" spans="1:19" ht="14.5" customHeight="1">
      <c r="A5213" s="103" t="str">
        <f t="shared" si="81"/>
        <v>E0989</v>
      </c>
      <c r="B5213" s="414" t="s">
        <v>1174</v>
      </c>
      <c r="C5213" s="414" t="s">
        <v>8942</v>
      </c>
      <c r="D5213" s="414" t="s">
        <v>5116</v>
      </c>
      <c r="E5213" s="414" t="s">
        <v>8945</v>
      </c>
      <c r="F5213" s="414" t="s">
        <v>8946</v>
      </c>
      <c r="G5213" s="418">
        <v>45962</v>
      </c>
      <c r="H5213" s="414" t="s">
        <v>606</v>
      </c>
      <c r="I5213" s="419">
        <v>9</v>
      </c>
      <c r="J5213" s="419">
        <v>48.5</v>
      </c>
      <c r="K5213" s="419">
        <v>6.25</v>
      </c>
      <c r="L5213" s="419">
        <v>27.1</v>
      </c>
      <c r="M5213" s="414" t="s">
        <v>115</v>
      </c>
      <c r="N5213" s="414">
        <v>2</v>
      </c>
      <c r="O5213" s="103" t="s">
        <v>1882</v>
      </c>
      <c r="P5213" s="103" t="s">
        <v>1882</v>
      </c>
      <c r="Q5213" s="103" t="s">
        <v>1882</v>
      </c>
      <c r="R5213" s="103" t="s">
        <v>1883</v>
      </c>
      <c r="S5213" s="103" t="s">
        <v>1800</v>
      </c>
    </row>
    <row r="5214" spans="1:19" ht="14.5" customHeight="1">
      <c r="A5214" s="82" t="str">
        <f t="shared" si="81"/>
        <v>E0994</v>
      </c>
      <c r="B5214" s="410" t="s">
        <v>1177</v>
      </c>
      <c r="C5214" s="410" t="s">
        <v>8947</v>
      </c>
      <c r="D5214" s="410" t="s">
        <v>5116</v>
      </c>
      <c r="E5214" s="410" t="s">
        <v>8948</v>
      </c>
      <c r="F5214" s="410" t="s">
        <v>8949</v>
      </c>
      <c r="G5214" s="416">
        <v>45231</v>
      </c>
      <c r="H5214" s="410" t="s">
        <v>606</v>
      </c>
      <c r="I5214" s="417">
        <v>44</v>
      </c>
      <c r="J5214" s="417">
        <v>14</v>
      </c>
      <c r="K5214" s="417">
        <v>9</v>
      </c>
      <c r="L5214" s="417">
        <v>76</v>
      </c>
      <c r="M5214" s="410" t="s">
        <v>115</v>
      </c>
      <c r="N5214" s="410">
        <v>2</v>
      </c>
      <c r="O5214" s="85" t="s">
        <v>1882</v>
      </c>
      <c r="P5214" s="85"/>
      <c r="Q5214" s="85" t="s">
        <v>1882</v>
      </c>
      <c r="R5214" s="85" t="s">
        <v>1883</v>
      </c>
      <c r="S5214" s="85" t="s">
        <v>1800</v>
      </c>
    </row>
    <row r="5215" spans="1:19" ht="14.5" customHeight="1">
      <c r="A5215" s="82" t="str">
        <f t="shared" si="81"/>
        <v>E0994</v>
      </c>
      <c r="B5215" s="410" t="s">
        <v>1177</v>
      </c>
      <c r="C5215" s="410" t="s">
        <v>8950</v>
      </c>
      <c r="D5215" s="410" t="s">
        <v>5116</v>
      </c>
      <c r="E5215" s="410" t="s">
        <v>8951</v>
      </c>
      <c r="F5215" s="410" t="s">
        <v>8952</v>
      </c>
      <c r="G5215" s="416">
        <v>41609</v>
      </c>
      <c r="H5215" s="410" t="s">
        <v>1777</v>
      </c>
      <c r="I5215" s="417">
        <v>43.1</v>
      </c>
      <c r="J5215" s="417">
        <v>14</v>
      </c>
      <c r="K5215" s="417">
        <v>8.8000000000000007</v>
      </c>
      <c r="L5215" s="417">
        <v>77.599999999999994</v>
      </c>
      <c r="M5215" s="410" t="s">
        <v>115</v>
      </c>
      <c r="N5215" s="410">
        <v>2</v>
      </c>
      <c r="O5215" s="85" t="s">
        <v>1882</v>
      </c>
      <c r="P5215" s="85" t="s">
        <v>1882</v>
      </c>
      <c r="Q5215" s="85" t="s">
        <v>1882</v>
      </c>
      <c r="R5215" s="85" t="s">
        <v>1883</v>
      </c>
      <c r="S5215" s="85" t="s">
        <v>1800</v>
      </c>
    </row>
    <row r="5216" spans="1:19" ht="14.5" customHeight="1">
      <c r="A5216" s="103" t="str">
        <f t="shared" si="81"/>
        <v>E0994</v>
      </c>
      <c r="B5216" s="414" t="s">
        <v>1177</v>
      </c>
      <c r="C5216" s="414" t="s">
        <v>8947</v>
      </c>
      <c r="D5216" s="414" t="s">
        <v>5116</v>
      </c>
      <c r="E5216" s="414" t="s">
        <v>8948</v>
      </c>
      <c r="F5216" s="414" t="s">
        <v>8949</v>
      </c>
      <c r="G5216" s="418">
        <v>45231</v>
      </c>
      <c r="H5216" s="414" t="s">
        <v>606</v>
      </c>
      <c r="I5216" s="419">
        <v>9</v>
      </c>
      <c r="J5216" s="419">
        <v>44</v>
      </c>
      <c r="K5216" s="419">
        <v>14</v>
      </c>
      <c r="L5216" s="419">
        <v>76</v>
      </c>
      <c r="M5216" s="414" t="s">
        <v>115</v>
      </c>
      <c r="N5216" s="414">
        <v>2</v>
      </c>
      <c r="O5216" s="103" t="s">
        <v>1882</v>
      </c>
      <c r="P5216" s="103"/>
      <c r="Q5216" s="103" t="s">
        <v>1882</v>
      </c>
      <c r="R5216" s="103" t="s">
        <v>1883</v>
      </c>
      <c r="S5216" s="103" t="s">
        <v>1800</v>
      </c>
    </row>
    <row r="5217" spans="1:19" ht="14.5" customHeight="1">
      <c r="A5217" s="103" t="str">
        <f t="shared" si="81"/>
        <v>E0994</v>
      </c>
      <c r="B5217" s="414" t="s">
        <v>1177</v>
      </c>
      <c r="C5217" s="414" t="s">
        <v>8950</v>
      </c>
      <c r="D5217" s="414" t="s">
        <v>5116</v>
      </c>
      <c r="E5217" s="414" t="s">
        <v>8951</v>
      </c>
      <c r="F5217" s="414" t="s">
        <v>8952</v>
      </c>
      <c r="G5217" s="418">
        <v>41609</v>
      </c>
      <c r="H5217" s="414" t="s">
        <v>1777</v>
      </c>
      <c r="I5217" s="419">
        <v>8.8000000000000007</v>
      </c>
      <c r="J5217" s="419">
        <v>43.1</v>
      </c>
      <c r="K5217" s="419">
        <v>14</v>
      </c>
      <c r="L5217" s="419">
        <v>77.599999999999994</v>
      </c>
      <c r="M5217" s="414" t="s">
        <v>115</v>
      </c>
      <c r="N5217" s="414">
        <v>2</v>
      </c>
      <c r="O5217" s="103" t="s">
        <v>1882</v>
      </c>
      <c r="P5217" s="103" t="s">
        <v>1882</v>
      </c>
      <c r="Q5217" s="103" t="s">
        <v>1882</v>
      </c>
      <c r="R5217" s="103" t="s">
        <v>1883</v>
      </c>
      <c r="S5217" s="103" t="s">
        <v>1800</v>
      </c>
    </row>
    <row r="5218" spans="1:19" ht="14.5" customHeight="1">
      <c r="A5218" s="82" t="str">
        <f t="shared" si="81"/>
        <v>E0996</v>
      </c>
      <c r="B5218" s="410" t="s">
        <v>8953</v>
      </c>
      <c r="C5218" s="410" t="s">
        <v>4177</v>
      </c>
      <c r="D5218" s="410" t="s">
        <v>3164</v>
      </c>
      <c r="E5218" s="410" t="s">
        <v>8954</v>
      </c>
      <c r="F5218" s="410" t="s">
        <v>8955</v>
      </c>
      <c r="G5218" s="416">
        <v>54789</v>
      </c>
      <c r="H5218" s="410" t="s">
        <v>606</v>
      </c>
      <c r="I5218" s="67">
        <v>115</v>
      </c>
      <c r="J5218" s="67">
        <v>150</v>
      </c>
      <c r="K5218" s="67">
        <v>29</v>
      </c>
      <c r="L5218" s="67">
        <v>7260</v>
      </c>
      <c r="M5218" s="410" t="s">
        <v>115</v>
      </c>
      <c r="N5218" s="410">
        <v>7</v>
      </c>
      <c r="O5218" s="85" t="s">
        <v>1882</v>
      </c>
      <c r="P5218" s="85" t="s">
        <v>1882</v>
      </c>
      <c r="Q5218" s="85" t="s">
        <v>1882</v>
      </c>
      <c r="R5218" s="85" t="s">
        <v>1883</v>
      </c>
      <c r="S5218" s="85" t="s">
        <v>1768</v>
      </c>
    </row>
    <row r="5219" spans="1:19" ht="14.5" customHeight="1">
      <c r="A5219" s="103" t="str">
        <f t="shared" si="81"/>
        <v>E0996</v>
      </c>
      <c r="B5219" s="414" t="s">
        <v>8953</v>
      </c>
      <c r="C5219" s="414" t="s">
        <v>4177</v>
      </c>
      <c r="D5219" s="414" t="s">
        <v>3164</v>
      </c>
      <c r="E5219" s="414" t="s">
        <v>8954</v>
      </c>
      <c r="F5219" s="414" t="s">
        <v>8955</v>
      </c>
      <c r="G5219" s="418">
        <v>54789</v>
      </c>
      <c r="H5219" s="414" t="s">
        <v>606</v>
      </c>
      <c r="I5219" s="419">
        <v>29</v>
      </c>
      <c r="J5219" s="419">
        <v>115</v>
      </c>
      <c r="K5219" s="419">
        <v>150</v>
      </c>
      <c r="L5219" s="419">
        <v>7260</v>
      </c>
      <c r="M5219" s="414" t="s">
        <v>115</v>
      </c>
      <c r="N5219" s="414">
        <v>7</v>
      </c>
      <c r="O5219" s="103" t="s">
        <v>1882</v>
      </c>
      <c r="P5219" s="103" t="s">
        <v>1882</v>
      </c>
      <c r="Q5219" s="103" t="s">
        <v>1882</v>
      </c>
      <c r="R5219" s="103" t="s">
        <v>1883</v>
      </c>
      <c r="S5219" s="103" t="s">
        <v>1768</v>
      </c>
    </row>
    <row r="5220" spans="1:19" ht="14.5" customHeight="1">
      <c r="A5220" s="82" t="str">
        <f t="shared" si="81"/>
        <v>E0997</v>
      </c>
      <c r="B5220" s="410" t="s">
        <v>8956</v>
      </c>
      <c r="C5220" s="410" t="s">
        <v>8957</v>
      </c>
      <c r="D5220" s="410" t="s">
        <v>5116</v>
      </c>
      <c r="E5220" s="410" t="s">
        <v>8958</v>
      </c>
      <c r="F5220" s="410" t="s">
        <v>8959</v>
      </c>
      <c r="G5220" s="416">
        <v>45962</v>
      </c>
      <c r="H5220" s="410" t="s">
        <v>606</v>
      </c>
      <c r="I5220" s="67">
        <v>43</v>
      </c>
      <c r="J5220" s="67">
        <v>9</v>
      </c>
      <c r="K5220" s="67">
        <v>11</v>
      </c>
      <c r="L5220" s="67">
        <v>76</v>
      </c>
      <c r="M5220" s="410" t="s">
        <v>115</v>
      </c>
      <c r="N5220" s="410">
        <v>4</v>
      </c>
      <c r="O5220" s="85"/>
      <c r="P5220" s="85" t="s">
        <v>1882</v>
      </c>
      <c r="Q5220" s="85" t="s">
        <v>1882</v>
      </c>
      <c r="R5220" s="85" t="s">
        <v>1883</v>
      </c>
      <c r="S5220" s="85" t="s">
        <v>1800</v>
      </c>
    </row>
    <row r="5221" spans="1:19" ht="14.5" customHeight="1">
      <c r="A5221" s="103" t="str">
        <f t="shared" si="81"/>
        <v>E0997</v>
      </c>
      <c r="B5221" s="414" t="s">
        <v>8956</v>
      </c>
      <c r="C5221" s="414" t="s">
        <v>8957</v>
      </c>
      <c r="D5221" s="414" t="s">
        <v>5116</v>
      </c>
      <c r="E5221" s="414" t="s">
        <v>8958</v>
      </c>
      <c r="F5221" s="414" t="s">
        <v>8959</v>
      </c>
      <c r="G5221" s="418">
        <v>45962</v>
      </c>
      <c r="H5221" s="414" t="s">
        <v>606</v>
      </c>
      <c r="I5221" s="419">
        <v>11</v>
      </c>
      <c r="J5221" s="419">
        <v>43</v>
      </c>
      <c r="K5221" s="419">
        <v>9</v>
      </c>
      <c r="L5221" s="419">
        <v>76</v>
      </c>
      <c r="M5221" s="414" t="s">
        <v>115</v>
      </c>
      <c r="N5221" s="414">
        <v>4</v>
      </c>
      <c r="O5221" s="103"/>
      <c r="P5221" s="103" t="s">
        <v>1882</v>
      </c>
      <c r="Q5221" s="103" t="s">
        <v>1882</v>
      </c>
      <c r="R5221" s="103" t="s">
        <v>1883</v>
      </c>
      <c r="S5221" s="103" t="s">
        <v>1800</v>
      </c>
    </row>
    <row r="5222" spans="1:19" ht="14.5" customHeight="1">
      <c r="A5222" s="82" t="str">
        <f t="shared" si="81"/>
        <v>E0998</v>
      </c>
      <c r="B5222" s="410" t="s">
        <v>8960</v>
      </c>
      <c r="C5222" s="410" t="s">
        <v>8961</v>
      </c>
      <c r="D5222" s="410" t="s">
        <v>5116</v>
      </c>
      <c r="E5222" s="410" t="s">
        <v>8962</v>
      </c>
      <c r="F5222" s="410" t="s">
        <v>8963</v>
      </c>
      <c r="G5222" s="416">
        <v>44501</v>
      </c>
      <c r="H5222" s="410" t="s">
        <v>606</v>
      </c>
      <c r="I5222" s="417">
        <v>33</v>
      </c>
      <c r="J5222" s="417">
        <v>4</v>
      </c>
      <c r="K5222" s="417">
        <v>3</v>
      </c>
      <c r="L5222" s="417">
        <v>22.8</v>
      </c>
      <c r="M5222" s="410" t="s">
        <v>115</v>
      </c>
      <c r="N5222" s="410">
        <v>2</v>
      </c>
      <c r="O5222" s="85" t="s">
        <v>1882</v>
      </c>
      <c r="P5222" s="85" t="s">
        <v>1882</v>
      </c>
      <c r="Q5222" s="85" t="s">
        <v>1882</v>
      </c>
      <c r="R5222" s="85" t="s">
        <v>1883</v>
      </c>
      <c r="S5222" s="85" t="s">
        <v>1800</v>
      </c>
    </row>
    <row r="5223" spans="1:19" ht="14.5" customHeight="1">
      <c r="A5223" s="103" t="str">
        <f t="shared" si="81"/>
        <v>E0998</v>
      </c>
      <c r="B5223" s="414" t="s">
        <v>8960</v>
      </c>
      <c r="C5223" s="414" t="s">
        <v>8961</v>
      </c>
      <c r="D5223" s="414" t="s">
        <v>5116</v>
      </c>
      <c r="E5223" s="414" t="s">
        <v>8962</v>
      </c>
      <c r="F5223" s="414" t="s">
        <v>8963</v>
      </c>
      <c r="G5223" s="418">
        <v>44501</v>
      </c>
      <c r="H5223" s="414" t="s">
        <v>606</v>
      </c>
      <c r="I5223" s="419">
        <v>3</v>
      </c>
      <c r="J5223" s="419">
        <v>33</v>
      </c>
      <c r="K5223" s="419">
        <v>4</v>
      </c>
      <c r="L5223" s="419">
        <v>22.8</v>
      </c>
      <c r="M5223" s="414" t="s">
        <v>115</v>
      </c>
      <c r="N5223" s="414">
        <v>2</v>
      </c>
      <c r="O5223" s="103" t="s">
        <v>1882</v>
      </c>
      <c r="P5223" s="103" t="s">
        <v>1882</v>
      </c>
      <c r="Q5223" s="103" t="s">
        <v>1882</v>
      </c>
      <c r="R5223" s="103" t="s">
        <v>1883</v>
      </c>
      <c r="S5223" s="103" t="s">
        <v>1800</v>
      </c>
    </row>
    <row r="5224" spans="1:19" ht="14.5" customHeight="1">
      <c r="A5224" s="82" t="str">
        <f t="shared" si="81"/>
        <v>E0999</v>
      </c>
      <c r="B5224" s="410" t="s">
        <v>8964</v>
      </c>
      <c r="C5224" s="410" t="s">
        <v>8965</v>
      </c>
      <c r="D5224" s="410" t="s">
        <v>5116</v>
      </c>
      <c r="E5224" s="410" t="s">
        <v>8966</v>
      </c>
      <c r="F5224" s="410" t="s">
        <v>8967</v>
      </c>
      <c r="G5224" s="416">
        <v>45962</v>
      </c>
      <c r="H5224" s="410" t="s">
        <v>606</v>
      </c>
      <c r="I5224" s="417">
        <v>110</v>
      </c>
      <c r="J5224" s="417">
        <v>10</v>
      </c>
      <c r="K5224" s="417">
        <v>8</v>
      </c>
      <c r="L5224" s="417">
        <v>10</v>
      </c>
      <c r="M5224" s="410" t="s">
        <v>115</v>
      </c>
      <c r="N5224" s="410">
        <v>2</v>
      </c>
      <c r="O5224" s="85"/>
      <c r="P5224" s="85" t="s">
        <v>1882</v>
      </c>
      <c r="Q5224" s="85" t="s">
        <v>1882</v>
      </c>
      <c r="R5224" s="85" t="s">
        <v>1883</v>
      </c>
      <c r="S5224" s="85" t="s">
        <v>1800</v>
      </c>
    </row>
    <row r="5225" spans="1:19" ht="14.5" customHeight="1">
      <c r="A5225" s="103" t="str">
        <f t="shared" si="81"/>
        <v>E0999</v>
      </c>
      <c r="B5225" s="414" t="s">
        <v>8964</v>
      </c>
      <c r="C5225" s="414" t="s">
        <v>8965</v>
      </c>
      <c r="D5225" s="414" t="s">
        <v>5116</v>
      </c>
      <c r="E5225" s="414" t="s">
        <v>8966</v>
      </c>
      <c r="F5225" s="414" t="s">
        <v>8967</v>
      </c>
      <c r="G5225" s="418">
        <v>45962</v>
      </c>
      <c r="H5225" s="414" t="s">
        <v>606</v>
      </c>
      <c r="I5225" s="68">
        <v>8</v>
      </c>
      <c r="J5225" s="68">
        <v>110</v>
      </c>
      <c r="K5225" s="68">
        <v>10</v>
      </c>
      <c r="L5225" s="68">
        <v>10</v>
      </c>
      <c r="M5225" s="414" t="s">
        <v>115</v>
      </c>
      <c r="N5225" s="414">
        <v>2</v>
      </c>
      <c r="O5225" s="103"/>
      <c r="P5225" s="103" t="s">
        <v>1882</v>
      </c>
      <c r="Q5225" s="103" t="s">
        <v>1882</v>
      </c>
      <c r="R5225" s="103" t="s">
        <v>1883</v>
      </c>
      <c r="S5225" s="103" t="s">
        <v>1800</v>
      </c>
    </row>
    <row r="5226" spans="1:19" ht="14.5" customHeight="1">
      <c r="A5226" s="82" t="str">
        <f t="shared" si="81"/>
        <v>E1035</v>
      </c>
      <c r="B5226" s="410" t="s">
        <v>8968</v>
      </c>
      <c r="C5226" s="410" t="s">
        <v>8969</v>
      </c>
      <c r="D5226" s="410" t="s">
        <v>1797</v>
      </c>
      <c r="E5226" s="410" t="s">
        <v>8970</v>
      </c>
      <c r="F5226" s="410" t="s">
        <v>8971</v>
      </c>
      <c r="G5226" s="416">
        <v>42370</v>
      </c>
      <c r="H5226" s="410" t="s">
        <v>623</v>
      </c>
      <c r="I5226" s="417">
        <v>190</v>
      </c>
      <c r="J5226" s="417">
        <v>85</v>
      </c>
      <c r="K5226" s="417">
        <v>69</v>
      </c>
      <c r="L5226" s="417">
        <v>7760</v>
      </c>
      <c r="M5226" s="410" t="s">
        <v>115</v>
      </c>
      <c r="N5226" s="410" t="s">
        <v>1838</v>
      </c>
      <c r="O5226" s="85"/>
      <c r="P5226" s="85"/>
      <c r="Q5226" s="85"/>
      <c r="R5226" s="85"/>
      <c r="S5226" s="85" t="s">
        <v>1768</v>
      </c>
    </row>
    <row r="5227" spans="1:19" ht="14.5" customHeight="1">
      <c r="A5227" s="82" t="str">
        <f t="shared" si="81"/>
        <v>E1035</v>
      </c>
      <c r="B5227" s="410" t="s">
        <v>8968</v>
      </c>
      <c r="C5227" s="410" t="s">
        <v>8972</v>
      </c>
      <c r="D5227" s="410" t="s">
        <v>1797</v>
      </c>
      <c r="E5227" s="410" t="s">
        <v>8973</v>
      </c>
      <c r="F5227" s="410" t="s">
        <v>8974</v>
      </c>
      <c r="G5227" s="416">
        <v>45809</v>
      </c>
      <c r="H5227" s="410" t="s">
        <v>606</v>
      </c>
      <c r="I5227" s="417">
        <v>190</v>
      </c>
      <c r="J5227" s="417">
        <v>85</v>
      </c>
      <c r="K5227" s="417">
        <v>69</v>
      </c>
      <c r="L5227" s="417">
        <v>7760</v>
      </c>
      <c r="M5227" s="410" t="s">
        <v>115</v>
      </c>
      <c r="N5227" s="410" t="s">
        <v>1838</v>
      </c>
      <c r="O5227" s="85"/>
      <c r="P5227" s="85"/>
      <c r="Q5227" s="85"/>
      <c r="R5227" s="85"/>
      <c r="S5227" s="85" t="s">
        <v>1768</v>
      </c>
    </row>
    <row r="5228" spans="1:19" ht="14.5" customHeight="1">
      <c r="A5228" s="103" t="str">
        <f t="shared" si="81"/>
        <v>E1035</v>
      </c>
      <c r="B5228" s="414" t="s">
        <v>8968</v>
      </c>
      <c r="C5228" s="414" t="s">
        <v>8969</v>
      </c>
      <c r="D5228" s="414" t="s">
        <v>1797</v>
      </c>
      <c r="E5228" s="414" t="s">
        <v>8970</v>
      </c>
      <c r="F5228" s="414" t="s">
        <v>8971</v>
      </c>
      <c r="G5228" s="418">
        <v>42370</v>
      </c>
      <c r="H5228" s="414" t="s">
        <v>623</v>
      </c>
      <c r="I5228" s="419">
        <v>69</v>
      </c>
      <c r="J5228" s="419">
        <v>190</v>
      </c>
      <c r="K5228" s="419">
        <v>85</v>
      </c>
      <c r="L5228" s="419">
        <v>7760</v>
      </c>
      <c r="M5228" s="414" t="s">
        <v>115</v>
      </c>
      <c r="N5228" s="414" t="s">
        <v>1838</v>
      </c>
      <c r="O5228" s="103"/>
      <c r="P5228" s="103"/>
      <c r="Q5228" s="103"/>
      <c r="R5228" s="103"/>
      <c r="S5228" s="103" t="s">
        <v>1768</v>
      </c>
    </row>
    <row r="5229" spans="1:19" ht="14.5" customHeight="1">
      <c r="A5229" s="103" t="str">
        <f t="shared" si="81"/>
        <v>E1035</v>
      </c>
      <c r="B5229" s="414" t="s">
        <v>8968</v>
      </c>
      <c r="C5229" s="414" t="s">
        <v>8972</v>
      </c>
      <c r="D5229" s="414" t="s">
        <v>1797</v>
      </c>
      <c r="E5229" s="414" t="s">
        <v>8973</v>
      </c>
      <c r="F5229" s="414" t="s">
        <v>8974</v>
      </c>
      <c r="G5229" s="418">
        <v>45809</v>
      </c>
      <c r="H5229" s="414" t="s">
        <v>606</v>
      </c>
      <c r="I5229" s="419">
        <v>69</v>
      </c>
      <c r="J5229" s="419">
        <v>190</v>
      </c>
      <c r="K5229" s="419">
        <v>85</v>
      </c>
      <c r="L5229" s="419">
        <v>7760</v>
      </c>
      <c r="M5229" s="414" t="s">
        <v>115</v>
      </c>
      <c r="N5229" s="414" t="s">
        <v>1838</v>
      </c>
      <c r="O5229" s="103"/>
      <c r="P5229" s="103"/>
      <c r="Q5229" s="103"/>
      <c r="R5229" s="103"/>
      <c r="S5229" s="103" t="s">
        <v>1768</v>
      </c>
    </row>
    <row r="5230" spans="1:19" ht="14.5" customHeight="1">
      <c r="A5230" s="82" t="str">
        <f t="shared" si="81"/>
        <v>E1048</v>
      </c>
      <c r="B5230" s="410" t="s">
        <v>8975</v>
      </c>
      <c r="C5230" s="410" t="s">
        <v>8976</v>
      </c>
      <c r="D5230" s="410" t="s">
        <v>1797</v>
      </c>
      <c r="E5230" s="410" t="s">
        <v>8977</v>
      </c>
      <c r="F5230" s="410" t="s">
        <v>8978</v>
      </c>
      <c r="G5230" s="416">
        <v>44562</v>
      </c>
      <c r="H5230" s="410" t="s">
        <v>606</v>
      </c>
      <c r="I5230" s="417">
        <v>8</v>
      </c>
      <c r="J5230" s="417">
        <v>7</v>
      </c>
      <c r="K5230" s="417">
        <v>3</v>
      </c>
      <c r="L5230" s="417">
        <v>4</v>
      </c>
      <c r="M5230" s="410" t="s">
        <v>115</v>
      </c>
      <c r="N5230" s="410">
        <v>7</v>
      </c>
      <c r="O5230" s="85"/>
      <c r="P5230" s="85"/>
      <c r="Q5230" s="85"/>
      <c r="R5230" s="85"/>
      <c r="S5230" s="85" t="s">
        <v>1768</v>
      </c>
    </row>
    <row r="5231" spans="1:19" ht="14.5" customHeight="1">
      <c r="A5231" s="82" t="str">
        <f t="shared" si="81"/>
        <v>E1048</v>
      </c>
      <c r="B5231" s="410" t="s">
        <v>8975</v>
      </c>
      <c r="C5231" s="410" t="s">
        <v>8979</v>
      </c>
      <c r="D5231" s="410" t="s">
        <v>1804</v>
      </c>
      <c r="E5231" s="410" t="s">
        <v>8980</v>
      </c>
      <c r="F5231" s="410" t="s">
        <v>8981</v>
      </c>
      <c r="G5231" s="416">
        <v>41183</v>
      </c>
      <c r="H5231" s="410" t="s">
        <v>1777</v>
      </c>
      <c r="I5231" s="417">
        <v>8</v>
      </c>
      <c r="J5231" s="417">
        <v>7</v>
      </c>
      <c r="K5231" s="417">
        <v>3</v>
      </c>
      <c r="L5231" s="417">
        <v>4</v>
      </c>
      <c r="M5231" s="410" t="s">
        <v>115</v>
      </c>
      <c r="N5231" s="410">
        <v>7</v>
      </c>
      <c r="O5231" s="85"/>
      <c r="P5231" s="85"/>
      <c r="Q5231" s="85"/>
      <c r="R5231" s="85"/>
      <c r="S5231" s="85" t="s">
        <v>1768</v>
      </c>
    </row>
    <row r="5232" spans="1:19" ht="14.5" customHeight="1">
      <c r="A5232" s="103" t="str">
        <f t="shared" si="81"/>
        <v>E1048</v>
      </c>
      <c r="B5232" s="414" t="s">
        <v>8975</v>
      </c>
      <c r="C5232" s="414" t="s">
        <v>8976</v>
      </c>
      <c r="D5232" s="414" t="s">
        <v>1797</v>
      </c>
      <c r="E5232" s="414" t="s">
        <v>8977</v>
      </c>
      <c r="F5232" s="414" t="s">
        <v>8978</v>
      </c>
      <c r="G5232" s="418">
        <v>44562</v>
      </c>
      <c r="H5232" s="414" t="s">
        <v>606</v>
      </c>
      <c r="I5232" s="68">
        <v>3</v>
      </c>
      <c r="J5232" s="68">
        <v>8</v>
      </c>
      <c r="K5232" s="68">
        <v>7</v>
      </c>
      <c r="L5232" s="68">
        <v>4</v>
      </c>
      <c r="M5232" s="414" t="s">
        <v>115</v>
      </c>
      <c r="N5232" s="414">
        <v>7</v>
      </c>
      <c r="O5232" s="103"/>
      <c r="P5232" s="103"/>
      <c r="Q5232" s="103"/>
      <c r="R5232" s="103"/>
      <c r="S5232" s="103" t="s">
        <v>1768</v>
      </c>
    </row>
    <row r="5233" spans="1:19" ht="14.5" customHeight="1">
      <c r="A5233" s="103" t="str">
        <f t="shared" si="81"/>
        <v>E1048</v>
      </c>
      <c r="B5233" s="414" t="s">
        <v>8975</v>
      </c>
      <c r="C5233" s="414" t="s">
        <v>8979</v>
      </c>
      <c r="D5233" s="414" t="s">
        <v>1804</v>
      </c>
      <c r="E5233" s="414" t="s">
        <v>8980</v>
      </c>
      <c r="F5233" s="414" t="s">
        <v>8981</v>
      </c>
      <c r="G5233" s="418">
        <v>41183</v>
      </c>
      <c r="H5233" s="414" t="s">
        <v>1777</v>
      </c>
      <c r="I5233" s="419">
        <v>3</v>
      </c>
      <c r="J5233" s="419">
        <v>8</v>
      </c>
      <c r="K5233" s="419">
        <v>7</v>
      </c>
      <c r="L5233" s="419">
        <v>4</v>
      </c>
      <c r="M5233" s="414" t="s">
        <v>115</v>
      </c>
      <c r="N5233" s="414">
        <v>7</v>
      </c>
      <c r="O5233" s="103"/>
      <c r="P5233" s="103"/>
      <c r="Q5233" s="103"/>
      <c r="R5233" s="103"/>
      <c r="S5233" s="103" t="s">
        <v>1768</v>
      </c>
    </row>
    <row r="5234" spans="1:19" ht="14.5" customHeight="1">
      <c r="A5234" s="82" t="str">
        <f t="shared" si="81"/>
        <v>E1065</v>
      </c>
      <c r="B5234" s="410" t="s">
        <v>8982</v>
      </c>
      <c r="C5234" s="410" t="s">
        <v>8983</v>
      </c>
      <c r="D5234" s="410" t="s">
        <v>5116</v>
      </c>
      <c r="E5234" s="410" t="s">
        <v>8984</v>
      </c>
      <c r="F5234" s="410" t="s">
        <v>8985</v>
      </c>
      <c r="G5234" s="416">
        <v>47757</v>
      </c>
      <c r="H5234" s="410" t="s">
        <v>623</v>
      </c>
      <c r="I5234" s="417">
        <v>48</v>
      </c>
      <c r="J5234" s="417">
        <v>23</v>
      </c>
      <c r="K5234" s="417">
        <v>28</v>
      </c>
      <c r="L5234" s="417">
        <v>113</v>
      </c>
      <c r="M5234" s="410" t="s">
        <v>115</v>
      </c>
      <c r="N5234" s="410">
        <v>3</v>
      </c>
      <c r="O5234" s="85" t="s">
        <v>1882</v>
      </c>
      <c r="P5234" s="85" t="s">
        <v>1882</v>
      </c>
      <c r="Q5234" s="85" t="s">
        <v>1882</v>
      </c>
      <c r="R5234" s="85" t="s">
        <v>1883</v>
      </c>
      <c r="S5234" s="85" t="s">
        <v>1800</v>
      </c>
    </row>
    <row r="5235" spans="1:19" ht="14.5" customHeight="1">
      <c r="A5235" s="82" t="str">
        <f t="shared" si="81"/>
        <v>E1065</v>
      </c>
      <c r="B5235" s="410" t="s">
        <v>8982</v>
      </c>
      <c r="C5235" s="410" t="s">
        <v>8986</v>
      </c>
      <c r="D5235" s="410" t="s">
        <v>5116</v>
      </c>
      <c r="E5235" s="410" t="s">
        <v>8987</v>
      </c>
      <c r="F5235" s="410" t="s">
        <v>8988</v>
      </c>
      <c r="G5235" s="416">
        <v>47757</v>
      </c>
      <c r="H5235" s="410" t="s">
        <v>606</v>
      </c>
      <c r="I5235" s="67">
        <v>48</v>
      </c>
      <c r="J5235" s="67">
        <v>23</v>
      </c>
      <c r="K5235" s="67">
        <v>28</v>
      </c>
      <c r="L5235" s="67">
        <v>113</v>
      </c>
      <c r="M5235" s="410" t="s">
        <v>115</v>
      </c>
      <c r="N5235" s="410">
        <v>3</v>
      </c>
      <c r="O5235" s="85" t="s">
        <v>1882</v>
      </c>
      <c r="P5235" s="85" t="s">
        <v>1882</v>
      </c>
      <c r="Q5235" s="85" t="s">
        <v>1882</v>
      </c>
      <c r="R5235" s="85" t="s">
        <v>1883</v>
      </c>
      <c r="S5235" s="85" t="s">
        <v>1800</v>
      </c>
    </row>
    <row r="5236" spans="1:19" ht="14.5" customHeight="1">
      <c r="A5236" s="103" t="str">
        <f t="shared" si="81"/>
        <v>E1065</v>
      </c>
      <c r="B5236" s="414" t="s">
        <v>8982</v>
      </c>
      <c r="C5236" s="414" t="s">
        <v>8983</v>
      </c>
      <c r="D5236" s="414" t="s">
        <v>5116</v>
      </c>
      <c r="E5236" s="414" t="s">
        <v>8984</v>
      </c>
      <c r="F5236" s="414" t="s">
        <v>8985</v>
      </c>
      <c r="G5236" s="418">
        <v>47757</v>
      </c>
      <c r="H5236" s="414" t="s">
        <v>623</v>
      </c>
      <c r="I5236" s="419">
        <v>28</v>
      </c>
      <c r="J5236" s="419">
        <v>48</v>
      </c>
      <c r="K5236" s="419">
        <v>23</v>
      </c>
      <c r="L5236" s="419">
        <v>113</v>
      </c>
      <c r="M5236" s="414" t="s">
        <v>115</v>
      </c>
      <c r="N5236" s="414">
        <v>3</v>
      </c>
      <c r="O5236" s="103" t="s">
        <v>1882</v>
      </c>
      <c r="P5236" s="103" t="s">
        <v>1882</v>
      </c>
      <c r="Q5236" s="103" t="s">
        <v>1882</v>
      </c>
      <c r="R5236" s="103" t="s">
        <v>1883</v>
      </c>
      <c r="S5236" s="103" t="s">
        <v>1800</v>
      </c>
    </row>
    <row r="5237" spans="1:19" ht="14.5" customHeight="1">
      <c r="A5237" s="103" t="str">
        <f t="shared" si="81"/>
        <v>E1065</v>
      </c>
      <c r="B5237" s="414" t="s">
        <v>8982</v>
      </c>
      <c r="C5237" s="414" t="s">
        <v>8986</v>
      </c>
      <c r="D5237" s="414" t="s">
        <v>5116</v>
      </c>
      <c r="E5237" s="414" t="s">
        <v>8987</v>
      </c>
      <c r="F5237" s="414" t="s">
        <v>8988</v>
      </c>
      <c r="G5237" s="418">
        <v>47757</v>
      </c>
      <c r="H5237" s="414" t="s">
        <v>606</v>
      </c>
      <c r="I5237" s="419">
        <v>28</v>
      </c>
      <c r="J5237" s="419">
        <v>48</v>
      </c>
      <c r="K5237" s="419">
        <v>23</v>
      </c>
      <c r="L5237" s="419">
        <v>113</v>
      </c>
      <c r="M5237" s="414" t="s">
        <v>115</v>
      </c>
      <c r="N5237" s="414">
        <v>3</v>
      </c>
      <c r="O5237" s="103" t="s">
        <v>1882</v>
      </c>
      <c r="P5237" s="103" t="s">
        <v>1882</v>
      </c>
      <c r="Q5237" s="103" t="s">
        <v>1882</v>
      </c>
      <c r="R5237" s="103" t="s">
        <v>1883</v>
      </c>
      <c r="S5237" s="103" t="s">
        <v>1800</v>
      </c>
    </row>
    <row r="5238" spans="1:19" ht="14.5" customHeight="1">
      <c r="A5238" s="82" t="str">
        <f t="shared" si="81"/>
        <v>E1070</v>
      </c>
      <c r="B5238" s="410" t="s">
        <v>8989</v>
      </c>
      <c r="C5238" s="410" t="s">
        <v>8990</v>
      </c>
      <c r="D5238" s="410" t="s">
        <v>1797</v>
      </c>
      <c r="E5238" s="410" t="s">
        <v>8991</v>
      </c>
      <c r="F5238" s="410" t="s">
        <v>8992</v>
      </c>
      <c r="G5238" s="416">
        <v>46388</v>
      </c>
      <c r="H5238" s="410" t="s">
        <v>606</v>
      </c>
      <c r="I5238" s="417">
        <v>103</v>
      </c>
      <c r="J5238" s="417">
        <v>58</v>
      </c>
      <c r="K5238" s="417">
        <v>59</v>
      </c>
      <c r="L5238" s="417">
        <v>1600</v>
      </c>
      <c r="M5238" s="410" t="s">
        <v>115</v>
      </c>
      <c r="N5238" s="410">
        <v>7</v>
      </c>
      <c r="O5238" s="85"/>
      <c r="P5238" s="85"/>
      <c r="Q5238" s="85"/>
      <c r="R5238" s="85"/>
      <c r="S5238" s="85" t="s">
        <v>1768</v>
      </c>
    </row>
    <row r="5239" spans="1:19" ht="14.5" customHeight="1">
      <c r="A5239" s="103" t="str">
        <f t="shared" si="81"/>
        <v>E1070</v>
      </c>
      <c r="B5239" s="414" t="s">
        <v>8989</v>
      </c>
      <c r="C5239" s="414" t="s">
        <v>8990</v>
      </c>
      <c r="D5239" s="414" t="s">
        <v>1797</v>
      </c>
      <c r="E5239" s="414" t="s">
        <v>8991</v>
      </c>
      <c r="F5239" s="414" t="s">
        <v>8992</v>
      </c>
      <c r="G5239" s="418">
        <v>46388</v>
      </c>
      <c r="H5239" s="414" t="s">
        <v>606</v>
      </c>
      <c r="I5239" s="68">
        <v>59</v>
      </c>
      <c r="J5239" s="68">
        <v>103</v>
      </c>
      <c r="K5239" s="68">
        <v>58</v>
      </c>
      <c r="L5239" s="68">
        <v>1600</v>
      </c>
      <c r="M5239" s="414" t="s">
        <v>115</v>
      </c>
      <c r="N5239" s="414">
        <v>7</v>
      </c>
      <c r="O5239" s="103"/>
      <c r="P5239" s="103"/>
      <c r="Q5239" s="103"/>
      <c r="R5239" s="103"/>
      <c r="S5239" s="103" t="s">
        <v>1768</v>
      </c>
    </row>
    <row r="5240" spans="1:19" ht="14.5" customHeight="1">
      <c r="A5240" s="82" t="str">
        <f t="shared" si="81"/>
        <v>E1095</v>
      </c>
      <c r="B5240" s="410" t="s">
        <v>8993</v>
      </c>
      <c r="C5240" s="410" t="s">
        <v>8994</v>
      </c>
      <c r="D5240" s="410" t="s">
        <v>5116</v>
      </c>
      <c r="E5240" s="410" t="s">
        <v>8995</v>
      </c>
      <c r="F5240" s="410" t="s">
        <v>8996</v>
      </c>
      <c r="G5240" s="416">
        <v>42461</v>
      </c>
      <c r="H5240" s="410" t="s">
        <v>623</v>
      </c>
      <c r="I5240" s="417">
        <v>59</v>
      </c>
      <c r="J5240" s="417">
        <v>22</v>
      </c>
      <c r="K5240" s="417">
        <v>22</v>
      </c>
      <c r="L5240" s="417">
        <v>91</v>
      </c>
      <c r="M5240" s="410" t="s">
        <v>115</v>
      </c>
      <c r="N5240" s="410">
        <v>3</v>
      </c>
      <c r="O5240" s="85" t="s">
        <v>8764</v>
      </c>
      <c r="P5240" s="85" t="s">
        <v>8764</v>
      </c>
      <c r="Q5240" s="85" t="s">
        <v>8764</v>
      </c>
      <c r="R5240" s="85" t="s">
        <v>4483</v>
      </c>
      <c r="S5240" s="85" t="s">
        <v>1800</v>
      </c>
    </row>
    <row r="5241" spans="1:19" ht="14.5" customHeight="1">
      <c r="A5241" s="82" t="str">
        <f t="shared" si="81"/>
        <v>E1095</v>
      </c>
      <c r="B5241" s="410" t="s">
        <v>8993</v>
      </c>
      <c r="C5241" s="410" t="s">
        <v>8994</v>
      </c>
      <c r="D5241" s="410" t="s">
        <v>5116</v>
      </c>
      <c r="E5241" s="410" t="s">
        <v>8997</v>
      </c>
      <c r="F5241" s="410" t="s">
        <v>8998</v>
      </c>
      <c r="G5241" s="416">
        <v>47757</v>
      </c>
      <c r="H5241" s="410" t="s">
        <v>606</v>
      </c>
      <c r="I5241" s="417">
        <v>59</v>
      </c>
      <c r="J5241" s="417">
        <v>22</v>
      </c>
      <c r="K5241" s="417">
        <v>22</v>
      </c>
      <c r="L5241" s="417">
        <v>91</v>
      </c>
      <c r="M5241" s="410" t="s">
        <v>115</v>
      </c>
      <c r="N5241" s="410">
        <v>7</v>
      </c>
      <c r="O5241" s="85" t="s">
        <v>8764</v>
      </c>
      <c r="P5241" s="85" t="s">
        <v>8764</v>
      </c>
      <c r="Q5241" s="85" t="s">
        <v>8764</v>
      </c>
      <c r="R5241" s="85" t="s">
        <v>4483</v>
      </c>
      <c r="S5241" s="85" t="s">
        <v>1800</v>
      </c>
    </row>
    <row r="5242" spans="1:19" ht="14.5" customHeight="1">
      <c r="A5242" s="103" t="str">
        <f t="shared" si="81"/>
        <v>E1095</v>
      </c>
      <c r="B5242" s="414" t="s">
        <v>8993</v>
      </c>
      <c r="C5242" s="414" t="s">
        <v>8994</v>
      </c>
      <c r="D5242" s="414" t="s">
        <v>5116</v>
      </c>
      <c r="E5242" s="414" t="s">
        <v>8995</v>
      </c>
      <c r="F5242" s="414" t="s">
        <v>8996</v>
      </c>
      <c r="G5242" s="418">
        <v>42461</v>
      </c>
      <c r="H5242" s="414" t="s">
        <v>623</v>
      </c>
      <c r="I5242" s="419">
        <v>22</v>
      </c>
      <c r="J5242" s="419">
        <v>59</v>
      </c>
      <c r="K5242" s="419">
        <v>22</v>
      </c>
      <c r="L5242" s="419">
        <v>91</v>
      </c>
      <c r="M5242" s="414" t="s">
        <v>115</v>
      </c>
      <c r="N5242" s="414">
        <v>3</v>
      </c>
      <c r="O5242" s="103" t="s">
        <v>8764</v>
      </c>
      <c r="P5242" s="103" t="s">
        <v>8764</v>
      </c>
      <c r="Q5242" s="103" t="s">
        <v>8764</v>
      </c>
      <c r="R5242" s="103" t="s">
        <v>4483</v>
      </c>
      <c r="S5242" s="103" t="s">
        <v>1800</v>
      </c>
    </row>
    <row r="5243" spans="1:19" ht="14.5" customHeight="1">
      <c r="A5243" s="103" t="str">
        <f t="shared" si="81"/>
        <v>E1095</v>
      </c>
      <c r="B5243" s="414" t="s">
        <v>8993</v>
      </c>
      <c r="C5243" s="414" t="s">
        <v>8994</v>
      </c>
      <c r="D5243" s="414" t="s">
        <v>5116</v>
      </c>
      <c r="E5243" s="414" t="s">
        <v>8997</v>
      </c>
      <c r="F5243" s="414" t="s">
        <v>8998</v>
      </c>
      <c r="G5243" s="418">
        <v>47757</v>
      </c>
      <c r="H5243" s="414" t="s">
        <v>606</v>
      </c>
      <c r="I5243" s="419">
        <v>22</v>
      </c>
      <c r="J5243" s="419">
        <v>59</v>
      </c>
      <c r="K5243" s="419">
        <v>22</v>
      </c>
      <c r="L5243" s="419">
        <v>91</v>
      </c>
      <c r="M5243" s="414" t="s">
        <v>115</v>
      </c>
      <c r="N5243" s="414">
        <v>7</v>
      </c>
      <c r="O5243" s="103" t="s">
        <v>8764</v>
      </c>
      <c r="P5243" s="103" t="s">
        <v>8764</v>
      </c>
      <c r="Q5243" s="103" t="s">
        <v>8764</v>
      </c>
      <c r="R5243" s="103" t="s">
        <v>4483</v>
      </c>
      <c r="S5243" s="103" t="s">
        <v>1800</v>
      </c>
    </row>
    <row r="5244" spans="1:19" ht="14.5" customHeight="1">
      <c r="A5244" s="82" t="str">
        <f t="shared" si="81"/>
        <v>E1120</v>
      </c>
      <c r="B5244" s="410" t="s">
        <v>1180</v>
      </c>
      <c r="C5244" s="410" t="s">
        <v>8999</v>
      </c>
      <c r="D5244" s="410" t="s">
        <v>9000</v>
      </c>
      <c r="E5244" s="410" t="s">
        <v>9001</v>
      </c>
      <c r="F5244" s="410" t="s">
        <v>9002</v>
      </c>
      <c r="G5244" s="416">
        <v>38534</v>
      </c>
      <c r="H5244" s="410" t="s">
        <v>1777</v>
      </c>
      <c r="I5244" s="417">
        <v>40</v>
      </c>
      <c r="J5244" s="417">
        <v>15</v>
      </c>
      <c r="K5244" s="417">
        <v>15</v>
      </c>
      <c r="L5244" s="417">
        <v>15</v>
      </c>
      <c r="M5244" s="410"/>
      <c r="N5244" s="410">
        <v>7</v>
      </c>
      <c r="O5244" s="85" t="s">
        <v>1882</v>
      </c>
      <c r="P5244" s="85" t="s">
        <v>1882</v>
      </c>
      <c r="Q5244" s="85" t="s">
        <v>1882</v>
      </c>
      <c r="R5244" s="85" t="s">
        <v>1883</v>
      </c>
      <c r="S5244" s="85" t="s">
        <v>1768</v>
      </c>
    </row>
    <row r="5245" spans="1:19" ht="14.5" customHeight="1">
      <c r="A5245" s="82" t="str">
        <f t="shared" si="81"/>
        <v>E1120</v>
      </c>
      <c r="B5245" s="410" t="s">
        <v>1180</v>
      </c>
      <c r="C5245" s="410" t="s">
        <v>8999</v>
      </c>
      <c r="D5245" s="410" t="s">
        <v>5116</v>
      </c>
      <c r="E5245" s="410" t="s">
        <v>9003</v>
      </c>
      <c r="F5245" s="410" t="s">
        <v>9004</v>
      </c>
      <c r="G5245" s="416">
        <v>45566</v>
      </c>
      <c r="H5245" s="410" t="s">
        <v>606</v>
      </c>
      <c r="I5245" s="417">
        <v>40</v>
      </c>
      <c r="J5245" s="417">
        <v>15</v>
      </c>
      <c r="K5245" s="417">
        <v>15</v>
      </c>
      <c r="L5245" s="417">
        <v>15</v>
      </c>
      <c r="M5245" s="410"/>
      <c r="N5245" s="410">
        <v>7</v>
      </c>
      <c r="O5245" s="85" t="s">
        <v>1882</v>
      </c>
      <c r="P5245" s="85" t="s">
        <v>1882</v>
      </c>
      <c r="Q5245" s="85" t="s">
        <v>1882</v>
      </c>
      <c r="R5245" s="85" t="s">
        <v>1883</v>
      </c>
      <c r="S5245" s="85" t="s">
        <v>1768</v>
      </c>
    </row>
    <row r="5246" spans="1:19" ht="14.5" customHeight="1">
      <c r="A5246" s="103" t="str">
        <f t="shared" si="81"/>
        <v>E1120</v>
      </c>
      <c r="B5246" s="414" t="s">
        <v>1180</v>
      </c>
      <c r="C5246" s="414" t="s">
        <v>8999</v>
      </c>
      <c r="D5246" s="414" t="s">
        <v>9000</v>
      </c>
      <c r="E5246" s="414" t="s">
        <v>9001</v>
      </c>
      <c r="F5246" s="414" t="s">
        <v>9002</v>
      </c>
      <c r="G5246" s="418">
        <v>38534</v>
      </c>
      <c r="H5246" s="414" t="s">
        <v>1777</v>
      </c>
      <c r="I5246" s="419">
        <v>15</v>
      </c>
      <c r="J5246" s="419">
        <v>40</v>
      </c>
      <c r="K5246" s="419">
        <v>15</v>
      </c>
      <c r="L5246" s="419">
        <v>15</v>
      </c>
      <c r="M5246" s="414"/>
      <c r="N5246" s="414">
        <v>7</v>
      </c>
      <c r="O5246" s="103" t="s">
        <v>1882</v>
      </c>
      <c r="P5246" s="103" t="s">
        <v>1882</v>
      </c>
      <c r="Q5246" s="103" t="s">
        <v>1882</v>
      </c>
      <c r="R5246" s="103" t="s">
        <v>1883</v>
      </c>
      <c r="S5246" s="103" t="s">
        <v>1768</v>
      </c>
    </row>
    <row r="5247" spans="1:19" ht="14.5" customHeight="1">
      <c r="A5247" s="103" t="str">
        <f t="shared" si="81"/>
        <v>E1120</v>
      </c>
      <c r="B5247" s="414" t="s">
        <v>1180</v>
      </c>
      <c r="C5247" s="414" t="s">
        <v>8999</v>
      </c>
      <c r="D5247" s="414" t="s">
        <v>5116</v>
      </c>
      <c r="E5247" s="414" t="s">
        <v>9003</v>
      </c>
      <c r="F5247" s="414" t="s">
        <v>9004</v>
      </c>
      <c r="G5247" s="418">
        <v>45566</v>
      </c>
      <c r="H5247" s="414" t="s">
        <v>606</v>
      </c>
      <c r="I5247" s="419">
        <v>15</v>
      </c>
      <c r="J5247" s="419">
        <v>40</v>
      </c>
      <c r="K5247" s="419">
        <v>15</v>
      </c>
      <c r="L5247" s="419">
        <v>15</v>
      </c>
      <c r="M5247" s="414"/>
      <c r="N5247" s="414">
        <v>7</v>
      </c>
      <c r="O5247" s="103" t="s">
        <v>1882</v>
      </c>
      <c r="P5247" s="103" t="s">
        <v>1882</v>
      </c>
      <c r="Q5247" s="103" t="s">
        <v>1882</v>
      </c>
      <c r="R5247" s="103" t="s">
        <v>1883</v>
      </c>
      <c r="S5247" s="103" t="s">
        <v>1768</v>
      </c>
    </row>
    <row r="5248" spans="1:19" ht="14.5" customHeight="1">
      <c r="A5248" s="82" t="str">
        <f t="shared" si="81"/>
        <v>E1123</v>
      </c>
      <c r="B5248" s="410" t="s">
        <v>1444</v>
      </c>
      <c r="C5248" s="410" t="s">
        <v>9005</v>
      </c>
      <c r="D5248" s="410" t="s">
        <v>5116</v>
      </c>
      <c r="E5248" s="410" t="s">
        <v>9006</v>
      </c>
      <c r="F5248" s="410" t="s">
        <v>9007</v>
      </c>
      <c r="G5248" s="416">
        <v>41609</v>
      </c>
      <c r="H5248" s="410" t="s">
        <v>1777</v>
      </c>
      <c r="I5248" s="67">
        <v>18</v>
      </c>
      <c r="J5248" s="67">
        <v>10</v>
      </c>
      <c r="K5248" s="67">
        <v>10</v>
      </c>
      <c r="L5248" s="67">
        <v>8</v>
      </c>
      <c r="M5248" s="410"/>
      <c r="N5248" s="410">
        <v>7</v>
      </c>
      <c r="O5248" s="85" t="s">
        <v>1882</v>
      </c>
      <c r="P5248" s="85" t="s">
        <v>1882</v>
      </c>
      <c r="Q5248" s="85" t="s">
        <v>1882</v>
      </c>
      <c r="R5248" s="85" t="s">
        <v>1883</v>
      </c>
      <c r="S5248" s="85" t="s">
        <v>1768</v>
      </c>
    </row>
    <row r="5249" spans="1:19" ht="14.5" customHeight="1">
      <c r="A5249" s="82" t="str">
        <f t="shared" si="81"/>
        <v>E1123</v>
      </c>
      <c r="B5249" s="410" t="s">
        <v>1444</v>
      </c>
      <c r="C5249" s="410" t="s">
        <v>9008</v>
      </c>
      <c r="D5249" s="410" t="s">
        <v>5116</v>
      </c>
      <c r="E5249" s="410" t="s">
        <v>9009</v>
      </c>
      <c r="F5249" s="410" t="s">
        <v>9010</v>
      </c>
      <c r="G5249" s="416">
        <v>46997</v>
      </c>
      <c r="H5249" s="410" t="s">
        <v>606</v>
      </c>
      <c r="I5249" s="417">
        <v>18</v>
      </c>
      <c r="J5249" s="417">
        <v>10</v>
      </c>
      <c r="K5249" s="417">
        <v>10</v>
      </c>
      <c r="L5249" s="417">
        <v>8</v>
      </c>
      <c r="M5249" s="410"/>
      <c r="N5249" s="410">
        <v>7</v>
      </c>
      <c r="O5249" s="85" t="s">
        <v>1882</v>
      </c>
      <c r="P5249" s="85" t="s">
        <v>1882</v>
      </c>
      <c r="Q5249" s="85" t="s">
        <v>1882</v>
      </c>
      <c r="R5249" s="85" t="s">
        <v>1883</v>
      </c>
      <c r="S5249" s="85" t="s">
        <v>1768</v>
      </c>
    </row>
    <row r="5250" spans="1:19" ht="14.5" customHeight="1">
      <c r="A5250" s="103" t="str">
        <f t="shared" ref="A5250:A5313" si="82">LEFT(B5250,5)</f>
        <v>E1123</v>
      </c>
      <c r="B5250" s="414" t="s">
        <v>1444</v>
      </c>
      <c r="C5250" s="414" t="s">
        <v>9005</v>
      </c>
      <c r="D5250" s="414" t="s">
        <v>5116</v>
      </c>
      <c r="E5250" s="414" t="s">
        <v>9006</v>
      </c>
      <c r="F5250" s="414" t="s">
        <v>9007</v>
      </c>
      <c r="G5250" s="418">
        <v>41609</v>
      </c>
      <c r="H5250" s="414" t="s">
        <v>1777</v>
      </c>
      <c r="I5250" s="419">
        <v>10</v>
      </c>
      <c r="J5250" s="419">
        <v>18</v>
      </c>
      <c r="K5250" s="419">
        <v>10</v>
      </c>
      <c r="L5250" s="419">
        <v>8</v>
      </c>
      <c r="M5250" s="414"/>
      <c r="N5250" s="414">
        <v>7</v>
      </c>
      <c r="O5250" s="103" t="s">
        <v>1882</v>
      </c>
      <c r="P5250" s="103" t="s">
        <v>1882</v>
      </c>
      <c r="Q5250" s="103" t="s">
        <v>1882</v>
      </c>
      <c r="R5250" s="103" t="s">
        <v>1883</v>
      </c>
      <c r="S5250" s="103" t="s">
        <v>1768</v>
      </c>
    </row>
    <row r="5251" spans="1:19" ht="14.5" customHeight="1">
      <c r="A5251" s="103" t="str">
        <f t="shared" si="82"/>
        <v>E1123</v>
      </c>
      <c r="B5251" s="414" t="s">
        <v>1444</v>
      </c>
      <c r="C5251" s="414" t="s">
        <v>9008</v>
      </c>
      <c r="D5251" s="414" t="s">
        <v>5116</v>
      </c>
      <c r="E5251" s="414" t="s">
        <v>9009</v>
      </c>
      <c r="F5251" s="414" t="s">
        <v>9010</v>
      </c>
      <c r="G5251" s="418">
        <v>46997</v>
      </c>
      <c r="H5251" s="414" t="s">
        <v>606</v>
      </c>
      <c r="I5251" s="419">
        <v>10</v>
      </c>
      <c r="J5251" s="419">
        <v>18</v>
      </c>
      <c r="K5251" s="419">
        <v>10</v>
      </c>
      <c r="L5251" s="419">
        <v>8</v>
      </c>
      <c r="M5251" s="414"/>
      <c r="N5251" s="414">
        <v>7</v>
      </c>
      <c r="O5251" s="103" t="s">
        <v>1882</v>
      </c>
      <c r="P5251" s="103" t="s">
        <v>1882</v>
      </c>
      <c r="Q5251" s="103" t="s">
        <v>1882</v>
      </c>
      <c r="R5251" s="103" t="s">
        <v>1883</v>
      </c>
      <c r="S5251" s="103" t="s">
        <v>1768</v>
      </c>
    </row>
    <row r="5252" spans="1:19" ht="14.5" customHeight="1">
      <c r="A5252" s="82" t="str">
        <f t="shared" si="82"/>
        <v>E1126</v>
      </c>
      <c r="B5252" s="410" t="s">
        <v>1447</v>
      </c>
      <c r="C5252" s="410" t="s">
        <v>9011</v>
      </c>
      <c r="D5252" s="410" t="s">
        <v>5116</v>
      </c>
      <c r="E5252" s="410" t="s">
        <v>9012</v>
      </c>
      <c r="F5252" s="410" t="s">
        <v>9013</v>
      </c>
      <c r="G5252" s="416">
        <v>45658</v>
      </c>
      <c r="H5252" s="410" t="s">
        <v>606</v>
      </c>
      <c r="I5252" s="417">
        <v>76</v>
      </c>
      <c r="J5252" s="417">
        <v>62</v>
      </c>
      <c r="K5252" s="417">
        <v>14</v>
      </c>
      <c r="L5252" s="417">
        <v>44</v>
      </c>
      <c r="M5252" s="410"/>
      <c r="N5252" s="410">
        <v>7</v>
      </c>
      <c r="O5252" s="85" t="s">
        <v>1882</v>
      </c>
      <c r="P5252" s="85" t="s">
        <v>1882</v>
      </c>
      <c r="Q5252" s="85" t="s">
        <v>1882</v>
      </c>
      <c r="R5252" s="85" t="s">
        <v>1883</v>
      </c>
      <c r="S5252" s="85" t="s">
        <v>1768</v>
      </c>
    </row>
    <row r="5253" spans="1:19" ht="14.5" customHeight="1">
      <c r="A5253" s="103" t="str">
        <f t="shared" si="82"/>
        <v>E1126</v>
      </c>
      <c r="B5253" s="414" t="s">
        <v>1447</v>
      </c>
      <c r="C5253" s="414" t="s">
        <v>9011</v>
      </c>
      <c r="D5253" s="414" t="s">
        <v>5116</v>
      </c>
      <c r="E5253" s="414" t="s">
        <v>9012</v>
      </c>
      <c r="F5253" s="414" t="s">
        <v>9013</v>
      </c>
      <c r="G5253" s="418">
        <v>45658</v>
      </c>
      <c r="H5253" s="414" t="s">
        <v>606</v>
      </c>
      <c r="I5253" s="419">
        <v>14</v>
      </c>
      <c r="J5253" s="419">
        <v>76</v>
      </c>
      <c r="K5253" s="419">
        <v>62</v>
      </c>
      <c r="L5253" s="419">
        <v>44</v>
      </c>
      <c r="M5253" s="414"/>
      <c r="N5253" s="414">
        <v>7</v>
      </c>
      <c r="O5253" s="103" t="s">
        <v>1882</v>
      </c>
      <c r="P5253" s="103" t="s">
        <v>1882</v>
      </c>
      <c r="Q5253" s="103" t="s">
        <v>1882</v>
      </c>
      <c r="R5253" s="103" t="s">
        <v>1883</v>
      </c>
      <c r="S5253" s="103" t="s">
        <v>1768</v>
      </c>
    </row>
    <row r="5254" spans="1:19" ht="14.5" customHeight="1">
      <c r="A5254" s="82" t="str">
        <f t="shared" si="82"/>
        <v>E1145</v>
      </c>
      <c r="B5254" s="410" t="s">
        <v>9014</v>
      </c>
      <c r="C5254" s="410" t="s">
        <v>9015</v>
      </c>
      <c r="D5254" s="410" t="s">
        <v>1797</v>
      </c>
      <c r="E5254" s="410" t="s">
        <v>9016</v>
      </c>
      <c r="F5254" s="410" t="s">
        <v>9017</v>
      </c>
      <c r="G5254" s="416">
        <v>46023</v>
      </c>
      <c r="H5254" s="410" t="s">
        <v>606</v>
      </c>
      <c r="I5254" s="417">
        <v>17</v>
      </c>
      <c r="J5254" s="417">
        <v>17</v>
      </c>
      <c r="K5254" s="417">
        <v>13</v>
      </c>
      <c r="L5254" s="417">
        <v>11</v>
      </c>
      <c r="M5254" s="410" t="s">
        <v>115</v>
      </c>
      <c r="N5254" s="410" t="s">
        <v>1838</v>
      </c>
      <c r="O5254" s="85"/>
      <c r="P5254" s="85"/>
      <c r="Q5254" s="85"/>
      <c r="R5254" s="85"/>
      <c r="S5254" s="85" t="s">
        <v>1768</v>
      </c>
    </row>
    <row r="5255" spans="1:19" ht="14.5" customHeight="1">
      <c r="A5255" s="103" t="str">
        <f t="shared" si="82"/>
        <v>E1145</v>
      </c>
      <c r="B5255" s="414" t="s">
        <v>9014</v>
      </c>
      <c r="C5255" s="414" t="s">
        <v>9015</v>
      </c>
      <c r="D5255" s="414" t="s">
        <v>1797</v>
      </c>
      <c r="E5255" s="414" t="s">
        <v>9016</v>
      </c>
      <c r="F5255" s="414" t="s">
        <v>9017</v>
      </c>
      <c r="G5255" s="418">
        <v>46023</v>
      </c>
      <c r="H5255" s="414" t="s">
        <v>606</v>
      </c>
      <c r="I5255" s="419">
        <v>13</v>
      </c>
      <c r="J5255" s="419">
        <v>17</v>
      </c>
      <c r="K5255" s="419">
        <v>17</v>
      </c>
      <c r="L5255" s="419">
        <v>11</v>
      </c>
      <c r="M5255" s="414" t="s">
        <v>115</v>
      </c>
      <c r="N5255" s="414" t="s">
        <v>1838</v>
      </c>
      <c r="O5255" s="103"/>
      <c r="P5255" s="103"/>
      <c r="Q5255" s="103"/>
      <c r="R5255" s="103"/>
      <c r="S5255" s="103" t="s">
        <v>1768</v>
      </c>
    </row>
    <row r="5256" spans="1:19" ht="14.5" customHeight="1">
      <c r="A5256" s="82" t="str">
        <f t="shared" si="82"/>
        <v>E1154</v>
      </c>
      <c r="B5256" s="410" t="s">
        <v>1183</v>
      </c>
      <c r="C5256" s="410" t="s">
        <v>9018</v>
      </c>
      <c r="D5256" s="410" t="s">
        <v>4862</v>
      </c>
      <c r="E5256" s="410" t="s">
        <v>9019</v>
      </c>
      <c r="F5256" s="410" t="s">
        <v>9020</v>
      </c>
      <c r="G5256" s="416">
        <v>47484</v>
      </c>
      <c r="H5256" s="410" t="s">
        <v>606</v>
      </c>
      <c r="I5256" s="417">
        <v>14</v>
      </c>
      <c r="J5256" s="417">
        <v>10</v>
      </c>
      <c r="K5256" s="417">
        <v>8</v>
      </c>
      <c r="L5256" s="417">
        <v>1</v>
      </c>
      <c r="M5256" s="410" t="s">
        <v>115</v>
      </c>
      <c r="N5256" s="410">
        <v>4</v>
      </c>
      <c r="O5256" s="85" t="s">
        <v>115</v>
      </c>
      <c r="P5256" s="85" t="s">
        <v>115</v>
      </c>
      <c r="Q5256" s="85" t="s">
        <v>115</v>
      </c>
      <c r="R5256" s="85" t="s">
        <v>1767</v>
      </c>
      <c r="S5256" s="85" t="s">
        <v>1800</v>
      </c>
    </row>
    <row r="5257" spans="1:19" ht="14.5" customHeight="1">
      <c r="A5257" s="103" t="str">
        <f t="shared" si="82"/>
        <v>E1154</v>
      </c>
      <c r="B5257" s="414" t="s">
        <v>1183</v>
      </c>
      <c r="C5257" s="414" t="s">
        <v>9018</v>
      </c>
      <c r="D5257" s="414" t="s">
        <v>4862</v>
      </c>
      <c r="E5257" s="414" t="s">
        <v>9019</v>
      </c>
      <c r="F5257" s="414" t="s">
        <v>9020</v>
      </c>
      <c r="G5257" s="418">
        <v>47484</v>
      </c>
      <c r="H5257" s="414" t="s">
        <v>606</v>
      </c>
      <c r="I5257" s="419">
        <v>8</v>
      </c>
      <c r="J5257" s="419">
        <v>14</v>
      </c>
      <c r="K5257" s="419">
        <v>10</v>
      </c>
      <c r="L5257" s="419">
        <v>1</v>
      </c>
      <c r="M5257" s="414" t="s">
        <v>115</v>
      </c>
      <c r="N5257" s="414">
        <v>4</v>
      </c>
      <c r="O5257" s="103" t="s">
        <v>115</v>
      </c>
      <c r="P5257" s="103" t="s">
        <v>115</v>
      </c>
      <c r="Q5257" s="103" t="s">
        <v>115</v>
      </c>
      <c r="R5257" s="103" t="s">
        <v>1767</v>
      </c>
      <c r="S5257" s="103" t="s">
        <v>1800</v>
      </c>
    </row>
    <row r="5258" spans="1:19" ht="14.5" customHeight="1">
      <c r="A5258" s="82" t="str">
        <f t="shared" si="82"/>
        <v>E1160</v>
      </c>
      <c r="B5258" s="410" t="s">
        <v>1186</v>
      </c>
      <c r="C5258" s="410" t="s">
        <v>9021</v>
      </c>
      <c r="D5258" s="410" t="s">
        <v>4862</v>
      </c>
      <c r="E5258" s="410" t="s">
        <v>9022</v>
      </c>
      <c r="F5258" s="410" t="s">
        <v>9023</v>
      </c>
      <c r="G5258" s="416">
        <v>45992</v>
      </c>
      <c r="H5258" s="410" t="s">
        <v>606</v>
      </c>
      <c r="I5258" s="417">
        <v>10</v>
      </c>
      <c r="J5258" s="417">
        <v>2</v>
      </c>
      <c r="K5258" s="417">
        <v>4</v>
      </c>
      <c r="L5258" s="417">
        <v>2</v>
      </c>
      <c r="M5258" s="410" t="s">
        <v>115</v>
      </c>
      <c r="N5258" s="410">
        <v>7</v>
      </c>
      <c r="O5258" s="85"/>
      <c r="P5258" s="85" t="s">
        <v>1882</v>
      </c>
      <c r="Q5258" s="85" t="s">
        <v>1882</v>
      </c>
      <c r="R5258" s="85" t="s">
        <v>1883</v>
      </c>
      <c r="S5258" s="85" t="s">
        <v>1768</v>
      </c>
    </row>
    <row r="5259" spans="1:19" ht="14.5" customHeight="1">
      <c r="A5259" s="103" t="str">
        <f t="shared" si="82"/>
        <v>E1160</v>
      </c>
      <c r="B5259" s="414" t="s">
        <v>1186</v>
      </c>
      <c r="C5259" s="414" t="s">
        <v>9021</v>
      </c>
      <c r="D5259" s="414" t="s">
        <v>4862</v>
      </c>
      <c r="E5259" s="414" t="s">
        <v>9022</v>
      </c>
      <c r="F5259" s="414" t="s">
        <v>9023</v>
      </c>
      <c r="G5259" s="418">
        <v>45992</v>
      </c>
      <c r="H5259" s="414" t="s">
        <v>606</v>
      </c>
      <c r="I5259" s="419">
        <v>4</v>
      </c>
      <c r="J5259" s="419">
        <v>10</v>
      </c>
      <c r="K5259" s="419">
        <v>2</v>
      </c>
      <c r="L5259" s="419">
        <v>2</v>
      </c>
      <c r="M5259" s="414" t="s">
        <v>115</v>
      </c>
      <c r="N5259" s="414">
        <v>7</v>
      </c>
      <c r="O5259" s="103"/>
      <c r="P5259" s="103" t="s">
        <v>1882</v>
      </c>
      <c r="Q5259" s="103" t="s">
        <v>1882</v>
      </c>
      <c r="R5259" s="103" t="s">
        <v>1883</v>
      </c>
      <c r="S5259" s="103" t="s">
        <v>1768</v>
      </c>
    </row>
    <row r="5260" spans="1:19" ht="14.5" customHeight="1">
      <c r="A5260" s="82" t="str">
        <f t="shared" si="82"/>
        <v>E1161</v>
      </c>
      <c r="B5260" s="410" t="s">
        <v>9024</v>
      </c>
      <c r="C5260" s="410" t="s">
        <v>9025</v>
      </c>
      <c r="D5260" s="410" t="s">
        <v>3164</v>
      </c>
      <c r="E5260" s="410" t="s">
        <v>9026</v>
      </c>
      <c r="F5260" s="410" t="s">
        <v>9027</v>
      </c>
      <c r="G5260" s="416">
        <v>45658</v>
      </c>
      <c r="H5260" s="410" t="s">
        <v>606</v>
      </c>
      <c r="I5260" s="417">
        <v>36</v>
      </c>
      <c r="J5260" s="417">
        <v>25</v>
      </c>
      <c r="K5260" s="417">
        <v>44</v>
      </c>
      <c r="L5260" s="417">
        <v>315</v>
      </c>
      <c r="M5260" s="410" t="s">
        <v>115</v>
      </c>
      <c r="N5260" s="410" t="s">
        <v>116</v>
      </c>
      <c r="O5260" s="85"/>
      <c r="P5260" s="85" t="s">
        <v>1882</v>
      </c>
      <c r="Q5260" s="85" t="s">
        <v>1882</v>
      </c>
      <c r="R5260" s="85" t="s">
        <v>1883</v>
      </c>
      <c r="S5260" s="85" t="s">
        <v>1768</v>
      </c>
    </row>
    <row r="5261" spans="1:19" ht="14.5" customHeight="1">
      <c r="A5261" s="103" t="str">
        <f t="shared" si="82"/>
        <v>E1161</v>
      </c>
      <c r="B5261" s="414" t="s">
        <v>9024</v>
      </c>
      <c r="C5261" s="414" t="s">
        <v>9025</v>
      </c>
      <c r="D5261" s="414" t="s">
        <v>3164</v>
      </c>
      <c r="E5261" s="414" t="s">
        <v>9026</v>
      </c>
      <c r="F5261" s="414" t="s">
        <v>9027</v>
      </c>
      <c r="G5261" s="418">
        <v>45658</v>
      </c>
      <c r="H5261" s="414" t="s">
        <v>606</v>
      </c>
      <c r="I5261" s="419">
        <v>44</v>
      </c>
      <c r="J5261" s="419">
        <v>36</v>
      </c>
      <c r="K5261" s="419">
        <v>25</v>
      </c>
      <c r="L5261" s="419">
        <v>315</v>
      </c>
      <c r="M5261" s="414" t="s">
        <v>115</v>
      </c>
      <c r="N5261" s="414" t="s">
        <v>116</v>
      </c>
      <c r="O5261" s="103"/>
      <c r="P5261" s="103" t="s">
        <v>1882</v>
      </c>
      <c r="Q5261" s="103" t="s">
        <v>1882</v>
      </c>
      <c r="R5261" s="103" t="s">
        <v>1883</v>
      </c>
      <c r="S5261" s="103" t="s">
        <v>1768</v>
      </c>
    </row>
    <row r="5262" spans="1:19" ht="14.5" customHeight="1">
      <c r="A5262" s="82" t="str">
        <f t="shared" si="82"/>
        <v>E1205</v>
      </c>
      <c r="B5262" s="410" t="s">
        <v>9028</v>
      </c>
      <c r="C5262" s="410" t="s">
        <v>9029</v>
      </c>
      <c r="D5262" s="410" t="s">
        <v>5116</v>
      </c>
      <c r="E5262" s="410" t="s">
        <v>9030</v>
      </c>
      <c r="F5262" s="410" t="s">
        <v>9031</v>
      </c>
      <c r="G5262" s="416">
        <v>45962</v>
      </c>
      <c r="H5262" s="410" t="s">
        <v>606</v>
      </c>
      <c r="I5262" s="417">
        <v>19</v>
      </c>
      <c r="J5262" s="417">
        <v>14</v>
      </c>
      <c r="K5262" s="417">
        <v>7</v>
      </c>
      <c r="L5262" s="417">
        <v>15</v>
      </c>
      <c r="M5262" s="410"/>
      <c r="N5262" s="410" t="s">
        <v>1838</v>
      </c>
      <c r="O5262" s="85" t="s">
        <v>1882</v>
      </c>
      <c r="P5262" s="85"/>
      <c r="Q5262" s="85" t="s">
        <v>1882</v>
      </c>
      <c r="R5262" s="85" t="s">
        <v>1883</v>
      </c>
      <c r="S5262" s="85" t="s">
        <v>1768</v>
      </c>
    </row>
    <row r="5263" spans="1:19" ht="14.5" customHeight="1">
      <c r="A5263" s="82" t="str">
        <f t="shared" si="82"/>
        <v>E1205</v>
      </c>
      <c r="B5263" s="410" t="s">
        <v>9028</v>
      </c>
      <c r="C5263" s="410" t="s">
        <v>9029</v>
      </c>
      <c r="D5263" s="410" t="s">
        <v>5116</v>
      </c>
      <c r="E5263" s="410" t="s">
        <v>9032</v>
      </c>
      <c r="F5263" s="410" t="s">
        <v>9033</v>
      </c>
      <c r="G5263" s="416">
        <v>41791</v>
      </c>
      <c r="H5263" s="410" t="s">
        <v>1777</v>
      </c>
      <c r="I5263" s="417">
        <v>18.25</v>
      </c>
      <c r="J5263" s="417">
        <v>13.88</v>
      </c>
      <c r="K5263" s="417">
        <v>6.75</v>
      </c>
      <c r="L5263" s="417">
        <v>14.33</v>
      </c>
      <c r="M5263" s="410" t="s">
        <v>115</v>
      </c>
      <c r="N5263" s="410" t="s">
        <v>1838</v>
      </c>
      <c r="O5263" s="85" t="s">
        <v>1882</v>
      </c>
      <c r="P5263" s="85" t="s">
        <v>1882</v>
      </c>
      <c r="Q5263" s="85" t="s">
        <v>1882</v>
      </c>
      <c r="R5263" s="85" t="s">
        <v>1883</v>
      </c>
      <c r="S5263" s="85" t="s">
        <v>1768</v>
      </c>
    </row>
    <row r="5264" spans="1:19" ht="14.5" customHeight="1">
      <c r="A5264" s="103" t="str">
        <f t="shared" si="82"/>
        <v>E1205</v>
      </c>
      <c r="B5264" s="414" t="s">
        <v>9028</v>
      </c>
      <c r="C5264" s="414" t="s">
        <v>9029</v>
      </c>
      <c r="D5264" s="414" t="s">
        <v>5116</v>
      </c>
      <c r="E5264" s="414" t="s">
        <v>9030</v>
      </c>
      <c r="F5264" s="414" t="s">
        <v>9031</v>
      </c>
      <c r="G5264" s="418">
        <v>45962</v>
      </c>
      <c r="H5264" s="414" t="s">
        <v>606</v>
      </c>
      <c r="I5264" s="419">
        <v>7</v>
      </c>
      <c r="J5264" s="419">
        <v>19</v>
      </c>
      <c r="K5264" s="419">
        <v>14</v>
      </c>
      <c r="L5264" s="419">
        <v>15</v>
      </c>
      <c r="M5264" s="414"/>
      <c r="N5264" s="414" t="s">
        <v>1838</v>
      </c>
      <c r="O5264" s="103" t="s">
        <v>1882</v>
      </c>
      <c r="P5264" s="103"/>
      <c r="Q5264" s="103" t="s">
        <v>1882</v>
      </c>
      <c r="R5264" s="103" t="s">
        <v>1883</v>
      </c>
      <c r="S5264" s="103" t="s">
        <v>1768</v>
      </c>
    </row>
    <row r="5265" spans="1:19" ht="14.5" customHeight="1">
      <c r="A5265" s="103" t="str">
        <f t="shared" si="82"/>
        <v>E1205</v>
      </c>
      <c r="B5265" s="414" t="s">
        <v>9028</v>
      </c>
      <c r="C5265" s="414" t="s">
        <v>9029</v>
      </c>
      <c r="D5265" s="414" t="s">
        <v>5116</v>
      </c>
      <c r="E5265" s="414" t="s">
        <v>9032</v>
      </c>
      <c r="F5265" s="414" t="s">
        <v>9033</v>
      </c>
      <c r="G5265" s="418">
        <v>41791</v>
      </c>
      <c r="H5265" s="414" t="s">
        <v>1777</v>
      </c>
      <c r="I5265" s="419">
        <v>6.75</v>
      </c>
      <c r="J5265" s="419">
        <v>18.25</v>
      </c>
      <c r="K5265" s="419">
        <v>13.88</v>
      </c>
      <c r="L5265" s="419">
        <v>14.33</v>
      </c>
      <c r="M5265" s="414" t="s">
        <v>115</v>
      </c>
      <c r="N5265" s="414" t="s">
        <v>1838</v>
      </c>
      <c r="O5265" s="103" t="s">
        <v>1882</v>
      </c>
      <c r="P5265" s="103" t="s">
        <v>1882</v>
      </c>
      <c r="Q5265" s="103" t="s">
        <v>1882</v>
      </c>
      <c r="R5265" s="103" t="s">
        <v>1883</v>
      </c>
      <c r="S5265" s="103" t="s">
        <v>1768</v>
      </c>
    </row>
    <row r="5266" spans="1:19" ht="14.5" customHeight="1">
      <c r="A5266" s="82" t="str">
        <f t="shared" si="82"/>
        <v>E1245</v>
      </c>
      <c r="B5266" s="410" t="s">
        <v>9034</v>
      </c>
      <c r="C5266" s="410" t="s">
        <v>9035</v>
      </c>
      <c r="D5266" s="410" t="s">
        <v>5116</v>
      </c>
      <c r="E5266" s="410" t="s">
        <v>9036</v>
      </c>
      <c r="F5266" s="410" t="s">
        <v>9037</v>
      </c>
      <c r="G5266" s="416">
        <v>45962</v>
      </c>
      <c r="H5266" s="410" t="s">
        <v>606</v>
      </c>
      <c r="I5266" s="417">
        <v>9</v>
      </c>
      <c r="J5266" s="417">
        <v>2</v>
      </c>
      <c r="K5266" s="417">
        <v>6</v>
      </c>
      <c r="L5266" s="417">
        <v>3</v>
      </c>
      <c r="M5266" s="410"/>
      <c r="N5266" s="410">
        <v>4</v>
      </c>
      <c r="O5266" s="85"/>
      <c r="P5266" s="85"/>
      <c r="Q5266" s="85"/>
      <c r="R5266" s="85"/>
      <c r="S5266" s="85" t="s">
        <v>1800</v>
      </c>
    </row>
    <row r="5267" spans="1:19" ht="14.5" customHeight="1">
      <c r="A5267" s="103" t="str">
        <f t="shared" si="82"/>
        <v>E1245</v>
      </c>
      <c r="B5267" s="414" t="s">
        <v>9034</v>
      </c>
      <c r="C5267" s="414" t="s">
        <v>9035</v>
      </c>
      <c r="D5267" s="414" t="s">
        <v>5116</v>
      </c>
      <c r="E5267" s="414" t="s">
        <v>9036</v>
      </c>
      <c r="F5267" s="414" t="s">
        <v>9037</v>
      </c>
      <c r="G5267" s="418">
        <v>45962</v>
      </c>
      <c r="H5267" s="414" t="s">
        <v>606</v>
      </c>
      <c r="I5267" s="419">
        <v>6</v>
      </c>
      <c r="J5267" s="419">
        <v>9</v>
      </c>
      <c r="K5267" s="419">
        <v>2</v>
      </c>
      <c r="L5267" s="419">
        <v>3</v>
      </c>
      <c r="M5267" s="414"/>
      <c r="N5267" s="414">
        <v>4</v>
      </c>
      <c r="O5267" s="103"/>
      <c r="P5267" s="103"/>
      <c r="Q5267" s="103"/>
      <c r="R5267" s="103"/>
      <c r="S5267" s="103" t="s">
        <v>1800</v>
      </c>
    </row>
    <row r="5268" spans="1:19" ht="14.5" customHeight="1">
      <c r="A5268" s="82" t="str">
        <f t="shared" si="82"/>
        <v>E1250</v>
      </c>
      <c r="B5268" s="410" t="s">
        <v>9038</v>
      </c>
      <c r="C5268" s="410" t="s">
        <v>9039</v>
      </c>
      <c r="D5268" s="410" t="s">
        <v>5116</v>
      </c>
      <c r="E5268" s="410" t="s">
        <v>9040</v>
      </c>
      <c r="F5268" s="410" t="s">
        <v>9041</v>
      </c>
      <c r="G5268" s="416">
        <v>45962</v>
      </c>
      <c r="H5268" s="410" t="s">
        <v>606</v>
      </c>
      <c r="I5268" s="417">
        <v>9</v>
      </c>
      <c r="J5268" s="417">
        <v>2</v>
      </c>
      <c r="K5268" s="417">
        <v>0</v>
      </c>
      <c r="L5268" s="417">
        <v>3</v>
      </c>
      <c r="M5268" s="410" t="s">
        <v>115</v>
      </c>
      <c r="N5268" s="410">
        <v>4</v>
      </c>
      <c r="O5268" s="85" t="s">
        <v>1882</v>
      </c>
      <c r="P5268" s="85" t="s">
        <v>1882</v>
      </c>
      <c r="Q5268" s="85" t="s">
        <v>1882</v>
      </c>
      <c r="R5268" s="85" t="s">
        <v>1883</v>
      </c>
      <c r="S5268" s="85" t="s">
        <v>1800</v>
      </c>
    </row>
    <row r="5269" spans="1:19" ht="14.5" customHeight="1">
      <c r="A5269" s="103" t="str">
        <f t="shared" si="82"/>
        <v>E1250</v>
      </c>
      <c r="B5269" s="414" t="s">
        <v>9038</v>
      </c>
      <c r="C5269" s="414" t="s">
        <v>9039</v>
      </c>
      <c r="D5269" s="414" t="s">
        <v>5116</v>
      </c>
      <c r="E5269" s="414" t="s">
        <v>9040</v>
      </c>
      <c r="F5269" s="414" t="s">
        <v>9041</v>
      </c>
      <c r="G5269" s="418">
        <v>45962</v>
      </c>
      <c r="H5269" s="414" t="s">
        <v>606</v>
      </c>
      <c r="I5269" s="419">
        <v>0</v>
      </c>
      <c r="J5269" s="419">
        <v>9</v>
      </c>
      <c r="K5269" s="419">
        <v>2</v>
      </c>
      <c r="L5269" s="419">
        <v>3</v>
      </c>
      <c r="M5269" s="414" t="s">
        <v>115</v>
      </c>
      <c r="N5269" s="414">
        <v>4</v>
      </c>
      <c r="O5269" s="103" t="s">
        <v>1882</v>
      </c>
      <c r="P5269" s="103" t="s">
        <v>1882</v>
      </c>
      <c r="Q5269" s="103" t="s">
        <v>1882</v>
      </c>
      <c r="R5269" s="103" t="s">
        <v>1883</v>
      </c>
      <c r="S5269" s="103" t="s">
        <v>1800</v>
      </c>
    </row>
    <row r="5270" spans="1:19" ht="14.5" customHeight="1">
      <c r="A5270" s="82" t="str">
        <f t="shared" si="82"/>
        <v>E1251</v>
      </c>
      <c r="B5270" s="410" t="s">
        <v>9042</v>
      </c>
      <c r="C5270" s="410" t="s">
        <v>9043</v>
      </c>
      <c r="D5270" s="410" t="s">
        <v>5116</v>
      </c>
      <c r="E5270" s="410" t="s">
        <v>9044</v>
      </c>
      <c r="F5270" s="410" t="s">
        <v>9045</v>
      </c>
      <c r="G5270" s="416">
        <v>40695</v>
      </c>
      <c r="H5270" s="410" t="s">
        <v>1777</v>
      </c>
      <c r="I5270" s="417">
        <v>9</v>
      </c>
      <c r="J5270" s="417">
        <v>2</v>
      </c>
      <c r="K5270" s="417">
        <v>0</v>
      </c>
      <c r="L5270" s="417">
        <v>3</v>
      </c>
      <c r="M5270" s="410" t="s">
        <v>115</v>
      </c>
      <c r="N5270" s="410">
        <v>2</v>
      </c>
      <c r="O5270" s="85"/>
      <c r="P5270" s="85"/>
      <c r="Q5270" s="85"/>
      <c r="R5270" s="85"/>
      <c r="S5270" s="85" t="s">
        <v>1800</v>
      </c>
    </row>
    <row r="5271" spans="1:19" ht="14.5" customHeight="1">
      <c r="A5271" s="82" t="str">
        <f t="shared" si="82"/>
        <v>E1251</v>
      </c>
      <c r="B5271" s="410" t="s">
        <v>9042</v>
      </c>
      <c r="C5271" s="410" t="s">
        <v>9046</v>
      </c>
      <c r="D5271" s="410" t="s">
        <v>5116</v>
      </c>
      <c r="E5271" s="410" t="s">
        <v>9047</v>
      </c>
      <c r="F5271" s="410" t="s">
        <v>9048</v>
      </c>
      <c r="G5271" s="416">
        <v>45931</v>
      </c>
      <c r="H5271" s="410" t="s">
        <v>606</v>
      </c>
      <c r="I5271" s="417">
        <v>9</v>
      </c>
      <c r="J5271" s="417">
        <v>2</v>
      </c>
      <c r="K5271" s="417">
        <v>0</v>
      </c>
      <c r="L5271" s="417">
        <v>3</v>
      </c>
      <c r="M5271" s="410" t="s">
        <v>115</v>
      </c>
      <c r="N5271" s="410">
        <v>4</v>
      </c>
      <c r="O5271" s="85"/>
      <c r="P5271" s="85"/>
      <c r="Q5271" s="85"/>
      <c r="R5271" s="85"/>
      <c r="S5271" s="85" t="s">
        <v>1800</v>
      </c>
    </row>
    <row r="5272" spans="1:19" ht="14.5" customHeight="1">
      <c r="A5272" s="82" t="str">
        <f t="shared" si="82"/>
        <v>E1251</v>
      </c>
      <c r="B5272" s="410" t="s">
        <v>9042</v>
      </c>
      <c r="C5272" s="410" t="s">
        <v>9046</v>
      </c>
      <c r="D5272" s="410" t="s">
        <v>5116</v>
      </c>
      <c r="E5272" s="410" t="s">
        <v>9049</v>
      </c>
      <c r="F5272" s="410" t="s">
        <v>9050</v>
      </c>
      <c r="G5272" s="416">
        <v>45931</v>
      </c>
      <c r="H5272" s="410" t="s">
        <v>623</v>
      </c>
      <c r="I5272" s="417">
        <v>9</v>
      </c>
      <c r="J5272" s="417">
        <v>2</v>
      </c>
      <c r="K5272" s="417">
        <v>0</v>
      </c>
      <c r="L5272" s="417">
        <v>3</v>
      </c>
      <c r="M5272" s="410" t="s">
        <v>115</v>
      </c>
      <c r="N5272" s="410">
        <v>4</v>
      </c>
      <c r="O5272" s="85"/>
      <c r="P5272" s="85"/>
      <c r="Q5272" s="85"/>
      <c r="R5272" s="85"/>
      <c r="S5272" s="85" t="s">
        <v>1800</v>
      </c>
    </row>
    <row r="5273" spans="1:19" ht="14.5" customHeight="1">
      <c r="A5273" s="103" t="str">
        <f t="shared" si="82"/>
        <v>E1251</v>
      </c>
      <c r="B5273" s="414" t="s">
        <v>9042</v>
      </c>
      <c r="C5273" s="414" t="s">
        <v>9043</v>
      </c>
      <c r="D5273" s="414" t="s">
        <v>5116</v>
      </c>
      <c r="E5273" s="414" t="s">
        <v>9044</v>
      </c>
      <c r="F5273" s="414" t="s">
        <v>9045</v>
      </c>
      <c r="G5273" s="418">
        <v>40695</v>
      </c>
      <c r="H5273" s="414" t="s">
        <v>1777</v>
      </c>
      <c r="I5273" s="419">
        <v>0</v>
      </c>
      <c r="J5273" s="419">
        <v>9</v>
      </c>
      <c r="K5273" s="419">
        <v>2</v>
      </c>
      <c r="L5273" s="419">
        <v>3</v>
      </c>
      <c r="M5273" s="414" t="s">
        <v>115</v>
      </c>
      <c r="N5273" s="414">
        <v>2</v>
      </c>
      <c r="O5273" s="103"/>
      <c r="P5273" s="103"/>
      <c r="Q5273" s="103"/>
      <c r="R5273" s="103"/>
      <c r="S5273" s="103" t="s">
        <v>1800</v>
      </c>
    </row>
    <row r="5274" spans="1:19" ht="14.5" customHeight="1">
      <c r="A5274" s="103" t="str">
        <f t="shared" si="82"/>
        <v>E1251</v>
      </c>
      <c r="B5274" s="414" t="s">
        <v>9042</v>
      </c>
      <c r="C5274" s="414" t="s">
        <v>9046</v>
      </c>
      <c r="D5274" s="414" t="s">
        <v>5116</v>
      </c>
      <c r="E5274" s="414" t="s">
        <v>9047</v>
      </c>
      <c r="F5274" s="414" t="s">
        <v>9048</v>
      </c>
      <c r="G5274" s="418">
        <v>45931</v>
      </c>
      <c r="H5274" s="414" t="s">
        <v>606</v>
      </c>
      <c r="I5274" s="419">
        <v>0</v>
      </c>
      <c r="J5274" s="419">
        <v>9</v>
      </c>
      <c r="K5274" s="419">
        <v>2</v>
      </c>
      <c r="L5274" s="419">
        <v>3</v>
      </c>
      <c r="M5274" s="414" t="s">
        <v>115</v>
      </c>
      <c r="N5274" s="414">
        <v>4</v>
      </c>
      <c r="O5274" s="103"/>
      <c r="P5274" s="103"/>
      <c r="Q5274" s="103"/>
      <c r="R5274" s="103"/>
      <c r="S5274" s="103" t="s">
        <v>1800</v>
      </c>
    </row>
    <row r="5275" spans="1:19" ht="14.5" customHeight="1">
      <c r="A5275" s="103" t="str">
        <f t="shared" si="82"/>
        <v>E1251</v>
      </c>
      <c r="B5275" s="414" t="s">
        <v>9042</v>
      </c>
      <c r="C5275" s="414" t="s">
        <v>9046</v>
      </c>
      <c r="D5275" s="414" t="s">
        <v>5116</v>
      </c>
      <c r="E5275" s="414" t="s">
        <v>9049</v>
      </c>
      <c r="F5275" s="414" t="s">
        <v>9050</v>
      </c>
      <c r="G5275" s="418">
        <v>45931</v>
      </c>
      <c r="H5275" s="414" t="s">
        <v>623</v>
      </c>
      <c r="I5275" s="419">
        <v>0</v>
      </c>
      <c r="J5275" s="419">
        <v>9</v>
      </c>
      <c r="K5275" s="419">
        <v>2</v>
      </c>
      <c r="L5275" s="419">
        <v>3</v>
      </c>
      <c r="M5275" s="414" t="s">
        <v>115</v>
      </c>
      <c r="N5275" s="414">
        <v>4</v>
      </c>
      <c r="O5275" s="103"/>
      <c r="P5275" s="103"/>
      <c r="Q5275" s="103"/>
      <c r="R5275" s="103"/>
      <c r="S5275" s="103" t="s">
        <v>1800</v>
      </c>
    </row>
    <row r="5276" spans="1:19" ht="14.5" customHeight="1">
      <c r="A5276" s="82" t="str">
        <f t="shared" si="82"/>
        <v>E1254</v>
      </c>
      <c r="B5276" s="410" t="s">
        <v>9051</v>
      </c>
      <c r="C5276" s="410" t="s">
        <v>9052</v>
      </c>
      <c r="D5276" s="410" t="s">
        <v>2938</v>
      </c>
      <c r="E5276" s="410" t="s">
        <v>9053</v>
      </c>
      <c r="F5276" s="410" t="s">
        <v>9054</v>
      </c>
      <c r="G5276" s="416">
        <v>44166</v>
      </c>
      <c r="H5276" s="410" t="s">
        <v>606</v>
      </c>
      <c r="I5276" s="417">
        <v>73</v>
      </c>
      <c r="J5276" s="417">
        <v>21</v>
      </c>
      <c r="K5276" s="417">
        <v>18</v>
      </c>
      <c r="L5276" s="417">
        <v>200</v>
      </c>
      <c r="M5276" s="410" t="s">
        <v>115</v>
      </c>
      <c r="N5276" s="410" t="s">
        <v>116</v>
      </c>
      <c r="O5276" s="85"/>
      <c r="P5276" s="85"/>
      <c r="Q5276" s="85"/>
      <c r="R5276" s="85"/>
      <c r="S5276" s="85" t="s">
        <v>1768</v>
      </c>
    </row>
    <row r="5277" spans="1:19" ht="14.5" customHeight="1">
      <c r="A5277" s="103" t="str">
        <f t="shared" si="82"/>
        <v>E1254</v>
      </c>
      <c r="B5277" s="414" t="s">
        <v>9051</v>
      </c>
      <c r="C5277" s="414" t="s">
        <v>9052</v>
      </c>
      <c r="D5277" s="414" t="s">
        <v>2938</v>
      </c>
      <c r="E5277" s="414" t="s">
        <v>9053</v>
      </c>
      <c r="F5277" s="414" t="s">
        <v>9054</v>
      </c>
      <c r="G5277" s="418">
        <v>44166</v>
      </c>
      <c r="H5277" s="414" t="s">
        <v>606</v>
      </c>
      <c r="I5277" s="419">
        <v>18</v>
      </c>
      <c r="J5277" s="419">
        <v>73</v>
      </c>
      <c r="K5277" s="419">
        <v>21</v>
      </c>
      <c r="L5277" s="419">
        <v>200</v>
      </c>
      <c r="M5277" s="414" t="s">
        <v>115</v>
      </c>
      <c r="N5277" s="414" t="s">
        <v>116</v>
      </c>
      <c r="O5277" s="103"/>
      <c r="P5277" s="103"/>
      <c r="Q5277" s="103"/>
      <c r="R5277" s="103"/>
      <c r="S5277" s="103" t="s">
        <v>1768</v>
      </c>
    </row>
    <row r="5278" spans="1:19" ht="14.5" customHeight="1">
      <c r="A5278" s="82" t="str">
        <f t="shared" si="82"/>
        <v>E1255</v>
      </c>
      <c r="B5278" s="410" t="s">
        <v>9055</v>
      </c>
      <c r="C5278" s="410" t="s">
        <v>9056</v>
      </c>
      <c r="D5278" s="410" t="s">
        <v>4862</v>
      </c>
      <c r="E5278" s="410" t="s">
        <v>9057</v>
      </c>
      <c r="F5278" s="410" t="s">
        <v>9058</v>
      </c>
      <c r="G5278" s="416">
        <v>46844</v>
      </c>
      <c r="H5278" s="410" t="s">
        <v>606</v>
      </c>
      <c r="I5278" s="417">
        <v>17</v>
      </c>
      <c r="J5278" s="417">
        <v>12</v>
      </c>
      <c r="K5278" s="417">
        <v>7</v>
      </c>
      <c r="L5278" s="417">
        <v>16</v>
      </c>
      <c r="M5278" s="410"/>
      <c r="N5278" s="410" t="s">
        <v>116</v>
      </c>
      <c r="O5278" s="85" t="s">
        <v>1882</v>
      </c>
      <c r="P5278" s="85" t="s">
        <v>1882</v>
      </c>
      <c r="Q5278" s="85" t="s">
        <v>1882</v>
      </c>
      <c r="R5278" s="85" t="s">
        <v>1883</v>
      </c>
      <c r="S5278" s="85" t="s">
        <v>1768</v>
      </c>
    </row>
    <row r="5279" spans="1:19" ht="14.5" customHeight="1">
      <c r="A5279" s="103" t="str">
        <f t="shared" si="82"/>
        <v>E1255</v>
      </c>
      <c r="B5279" s="414" t="s">
        <v>9055</v>
      </c>
      <c r="C5279" s="414" t="s">
        <v>9056</v>
      </c>
      <c r="D5279" s="414" t="s">
        <v>4862</v>
      </c>
      <c r="E5279" s="414" t="s">
        <v>9057</v>
      </c>
      <c r="F5279" s="414" t="s">
        <v>9058</v>
      </c>
      <c r="G5279" s="418">
        <v>46844</v>
      </c>
      <c r="H5279" s="414" t="s">
        <v>606</v>
      </c>
      <c r="I5279" s="419">
        <v>7</v>
      </c>
      <c r="J5279" s="419">
        <v>17</v>
      </c>
      <c r="K5279" s="419">
        <v>12</v>
      </c>
      <c r="L5279" s="419">
        <v>16</v>
      </c>
      <c r="M5279" s="414"/>
      <c r="N5279" s="414" t="s">
        <v>116</v>
      </c>
      <c r="O5279" s="103" t="s">
        <v>1882</v>
      </c>
      <c r="P5279" s="103" t="s">
        <v>1882</v>
      </c>
      <c r="Q5279" s="103" t="s">
        <v>1882</v>
      </c>
      <c r="R5279" s="103" t="s">
        <v>1883</v>
      </c>
      <c r="S5279" s="103" t="s">
        <v>1768</v>
      </c>
    </row>
    <row r="5280" spans="1:19" ht="14.5" customHeight="1">
      <c r="A5280" s="82" t="str">
        <f t="shared" si="82"/>
        <v>E1257</v>
      </c>
      <c r="B5280" s="410" t="s">
        <v>9059</v>
      </c>
      <c r="C5280" s="410" t="s">
        <v>9060</v>
      </c>
      <c r="D5280" s="410" t="s">
        <v>4862</v>
      </c>
      <c r="E5280" s="410" t="s">
        <v>9061</v>
      </c>
      <c r="F5280" s="410" t="s">
        <v>9062</v>
      </c>
      <c r="G5280" s="416">
        <v>46813</v>
      </c>
      <c r="H5280" s="410" t="s">
        <v>606</v>
      </c>
      <c r="I5280" s="417">
        <v>10</v>
      </c>
      <c r="J5280" s="417">
        <v>2</v>
      </c>
      <c r="K5280" s="417">
        <v>2</v>
      </c>
      <c r="L5280" s="417">
        <v>1</v>
      </c>
      <c r="M5280" s="410"/>
      <c r="N5280" s="410">
        <v>7</v>
      </c>
      <c r="O5280" s="85" t="s">
        <v>115</v>
      </c>
      <c r="P5280" s="85" t="s">
        <v>115</v>
      </c>
      <c r="Q5280" s="85" t="s">
        <v>115</v>
      </c>
      <c r="R5280" s="85" t="s">
        <v>1767</v>
      </c>
      <c r="S5280" s="85" t="s">
        <v>1768</v>
      </c>
    </row>
    <row r="5281" spans="1:19" ht="14.5" customHeight="1">
      <c r="A5281" s="103" t="str">
        <f t="shared" si="82"/>
        <v>E1257</v>
      </c>
      <c r="B5281" s="414" t="s">
        <v>9059</v>
      </c>
      <c r="C5281" s="414" t="s">
        <v>9060</v>
      </c>
      <c r="D5281" s="414" t="s">
        <v>4862</v>
      </c>
      <c r="E5281" s="414" t="s">
        <v>9061</v>
      </c>
      <c r="F5281" s="414" t="s">
        <v>9062</v>
      </c>
      <c r="G5281" s="418">
        <v>46813</v>
      </c>
      <c r="H5281" s="414" t="s">
        <v>606</v>
      </c>
      <c r="I5281" s="419">
        <v>2</v>
      </c>
      <c r="J5281" s="419">
        <v>10</v>
      </c>
      <c r="K5281" s="419">
        <v>2</v>
      </c>
      <c r="L5281" s="419">
        <v>1</v>
      </c>
      <c r="M5281" s="414"/>
      <c r="N5281" s="414">
        <v>7</v>
      </c>
      <c r="O5281" s="103" t="s">
        <v>115</v>
      </c>
      <c r="P5281" s="103" t="s">
        <v>115</v>
      </c>
      <c r="Q5281" s="103" t="s">
        <v>115</v>
      </c>
      <c r="R5281" s="103" t="s">
        <v>1767</v>
      </c>
      <c r="S5281" s="103" t="s">
        <v>1768</v>
      </c>
    </row>
    <row r="5282" spans="1:19" ht="14.5" customHeight="1">
      <c r="A5282" s="82" t="str">
        <f t="shared" si="82"/>
        <v>E1260</v>
      </c>
      <c r="B5282" s="410" t="s">
        <v>9063</v>
      </c>
      <c r="C5282" s="410" t="s">
        <v>9064</v>
      </c>
      <c r="D5282" s="410" t="s">
        <v>1797</v>
      </c>
      <c r="E5282" s="410" t="s">
        <v>9065</v>
      </c>
      <c r="F5282" s="410" t="s">
        <v>9066</v>
      </c>
      <c r="G5282" s="416">
        <v>46357</v>
      </c>
      <c r="H5282" s="410" t="s">
        <v>606</v>
      </c>
      <c r="I5282" s="417">
        <v>7</v>
      </c>
      <c r="J5282" s="417">
        <v>1.06</v>
      </c>
      <c r="K5282" s="417">
        <v>6</v>
      </c>
      <c r="L5282" s="417">
        <v>2</v>
      </c>
      <c r="M5282" s="410"/>
      <c r="N5282" s="410">
        <v>7</v>
      </c>
      <c r="O5282" s="85" t="s">
        <v>1882</v>
      </c>
      <c r="P5282" s="85" t="s">
        <v>1882</v>
      </c>
      <c r="Q5282" s="85" t="s">
        <v>1882</v>
      </c>
      <c r="R5282" s="85" t="s">
        <v>1883</v>
      </c>
      <c r="S5282" s="85" t="s">
        <v>1768</v>
      </c>
    </row>
    <row r="5283" spans="1:19" ht="14.5" customHeight="1">
      <c r="A5283" s="103" t="str">
        <f t="shared" si="82"/>
        <v>E1260</v>
      </c>
      <c r="B5283" s="414" t="s">
        <v>9063</v>
      </c>
      <c r="C5283" s="414" t="s">
        <v>9064</v>
      </c>
      <c r="D5283" s="414" t="s">
        <v>1797</v>
      </c>
      <c r="E5283" s="414" t="s">
        <v>9065</v>
      </c>
      <c r="F5283" s="414" t="s">
        <v>9066</v>
      </c>
      <c r="G5283" s="418">
        <v>46357</v>
      </c>
      <c r="H5283" s="414" t="s">
        <v>606</v>
      </c>
      <c r="I5283" s="419">
        <v>6</v>
      </c>
      <c r="J5283" s="419">
        <v>7</v>
      </c>
      <c r="K5283" s="419">
        <v>1.06</v>
      </c>
      <c r="L5283" s="419">
        <v>2</v>
      </c>
      <c r="M5283" s="414"/>
      <c r="N5283" s="414">
        <v>7</v>
      </c>
      <c r="O5283" s="103" t="s">
        <v>1882</v>
      </c>
      <c r="P5283" s="103" t="s">
        <v>1882</v>
      </c>
      <c r="Q5283" s="103" t="s">
        <v>1882</v>
      </c>
      <c r="R5283" s="103" t="s">
        <v>1883</v>
      </c>
      <c r="S5283" s="103" t="s">
        <v>1768</v>
      </c>
    </row>
    <row r="5284" spans="1:19" ht="14.5" customHeight="1">
      <c r="A5284" s="82" t="str">
        <f t="shared" si="82"/>
        <v>E1356</v>
      </c>
      <c r="B5284" s="410" t="s">
        <v>9067</v>
      </c>
      <c r="C5284" s="410" t="s">
        <v>9068</v>
      </c>
      <c r="D5284" s="410" t="s">
        <v>2172</v>
      </c>
      <c r="E5284" s="410" t="s">
        <v>9069</v>
      </c>
      <c r="F5284" s="410" t="s">
        <v>9070</v>
      </c>
      <c r="G5284" s="416">
        <v>47088</v>
      </c>
      <c r="H5284" s="410" t="s">
        <v>606</v>
      </c>
      <c r="I5284" s="417">
        <v>40</v>
      </c>
      <c r="J5284" s="417">
        <v>45</v>
      </c>
      <c r="K5284" s="417">
        <v>30</v>
      </c>
      <c r="L5284" s="417">
        <v>370</v>
      </c>
      <c r="M5284" s="410" t="s">
        <v>115</v>
      </c>
      <c r="N5284" s="410" t="s">
        <v>116</v>
      </c>
      <c r="O5284" s="85" t="s">
        <v>1882</v>
      </c>
      <c r="P5284" s="85" t="s">
        <v>1882</v>
      </c>
      <c r="Q5284" s="85" t="s">
        <v>1882</v>
      </c>
      <c r="R5284" s="85" t="s">
        <v>1883</v>
      </c>
      <c r="S5284" s="85" t="s">
        <v>1768</v>
      </c>
    </row>
    <row r="5285" spans="1:19" ht="14.5" customHeight="1">
      <c r="A5285" s="103" t="str">
        <f t="shared" si="82"/>
        <v>E1356</v>
      </c>
      <c r="B5285" s="414" t="s">
        <v>9067</v>
      </c>
      <c r="C5285" s="414" t="s">
        <v>9068</v>
      </c>
      <c r="D5285" s="414" t="s">
        <v>2172</v>
      </c>
      <c r="E5285" s="414" t="s">
        <v>9069</v>
      </c>
      <c r="F5285" s="414" t="s">
        <v>9070</v>
      </c>
      <c r="G5285" s="418">
        <v>47088</v>
      </c>
      <c r="H5285" s="414" t="s">
        <v>606</v>
      </c>
      <c r="I5285" s="419">
        <v>30</v>
      </c>
      <c r="J5285" s="419">
        <v>40</v>
      </c>
      <c r="K5285" s="419">
        <v>45</v>
      </c>
      <c r="L5285" s="419">
        <v>370</v>
      </c>
      <c r="M5285" s="414" t="s">
        <v>115</v>
      </c>
      <c r="N5285" s="414" t="s">
        <v>116</v>
      </c>
      <c r="O5285" s="103" t="s">
        <v>1882</v>
      </c>
      <c r="P5285" s="103" t="s">
        <v>1882</v>
      </c>
      <c r="Q5285" s="103" t="s">
        <v>1882</v>
      </c>
      <c r="R5285" s="103" t="s">
        <v>1883</v>
      </c>
      <c r="S5285" s="103" t="s">
        <v>1768</v>
      </c>
    </row>
    <row r="5286" spans="1:19" ht="14.5" customHeight="1">
      <c r="A5286" s="82" t="str">
        <f t="shared" si="82"/>
        <v>E1357</v>
      </c>
      <c r="B5286" s="410" t="s">
        <v>9071</v>
      </c>
      <c r="C5286" s="410" t="s">
        <v>9072</v>
      </c>
      <c r="D5286" s="410" t="s">
        <v>2172</v>
      </c>
      <c r="E5286" s="410" t="s">
        <v>9073</v>
      </c>
      <c r="F5286" s="410" t="s">
        <v>9074</v>
      </c>
      <c r="G5286" s="416">
        <v>47088</v>
      </c>
      <c r="H5286" s="410" t="s">
        <v>606</v>
      </c>
      <c r="I5286" s="417">
        <v>18</v>
      </c>
      <c r="J5286" s="417">
        <v>13</v>
      </c>
      <c r="K5286" s="417">
        <v>23</v>
      </c>
      <c r="L5286" s="417">
        <v>116</v>
      </c>
      <c r="M5286" s="410" t="s">
        <v>115</v>
      </c>
      <c r="N5286" s="410" t="s">
        <v>116</v>
      </c>
      <c r="O5286" s="85"/>
      <c r="P5286" s="85" t="s">
        <v>1882</v>
      </c>
      <c r="Q5286" s="85" t="s">
        <v>1882</v>
      </c>
      <c r="R5286" s="85" t="s">
        <v>1883</v>
      </c>
      <c r="S5286" s="85" t="s">
        <v>1768</v>
      </c>
    </row>
    <row r="5287" spans="1:19" ht="14.5" customHeight="1">
      <c r="A5287" s="103" t="str">
        <f t="shared" si="82"/>
        <v>E1357</v>
      </c>
      <c r="B5287" s="414" t="s">
        <v>9071</v>
      </c>
      <c r="C5287" s="414" t="s">
        <v>9072</v>
      </c>
      <c r="D5287" s="414" t="s">
        <v>2172</v>
      </c>
      <c r="E5287" s="414" t="s">
        <v>9073</v>
      </c>
      <c r="F5287" s="414" t="s">
        <v>9074</v>
      </c>
      <c r="G5287" s="418">
        <v>47088</v>
      </c>
      <c r="H5287" s="414" t="s">
        <v>606</v>
      </c>
      <c r="I5287" s="419">
        <v>23</v>
      </c>
      <c r="J5287" s="419">
        <v>18</v>
      </c>
      <c r="K5287" s="419">
        <v>13</v>
      </c>
      <c r="L5287" s="419">
        <v>116</v>
      </c>
      <c r="M5287" s="414" t="s">
        <v>115</v>
      </c>
      <c r="N5287" s="414" t="s">
        <v>116</v>
      </c>
      <c r="O5287" s="103"/>
      <c r="P5287" s="103" t="s">
        <v>1882</v>
      </c>
      <c r="Q5287" s="103" t="s">
        <v>1882</v>
      </c>
      <c r="R5287" s="103" t="s">
        <v>1883</v>
      </c>
      <c r="S5287" s="103" t="s">
        <v>1768</v>
      </c>
    </row>
    <row r="5288" spans="1:19" ht="14.5" customHeight="1">
      <c r="A5288" s="82" t="str">
        <f t="shared" si="82"/>
        <v>E1378</v>
      </c>
      <c r="B5288" s="410" t="s">
        <v>9075</v>
      </c>
      <c r="C5288" s="410" t="s">
        <v>9076</v>
      </c>
      <c r="D5288" s="410" t="s">
        <v>3164</v>
      </c>
      <c r="E5288" s="410" t="s">
        <v>9077</v>
      </c>
      <c r="F5288" s="410" t="s">
        <v>9078</v>
      </c>
      <c r="G5288" s="416">
        <v>54789</v>
      </c>
      <c r="H5288" s="410" t="s">
        <v>606</v>
      </c>
      <c r="I5288" s="417">
        <v>337.8</v>
      </c>
      <c r="J5288" s="417">
        <v>144.6</v>
      </c>
      <c r="K5288" s="417">
        <v>123</v>
      </c>
      <c r="L5288" s="417">
        <v>139000</v>
      </c>
      <c r="M5288" s="410" t="s">
        <v>115</v>
      </c>
      <c r="N5288" s="410">
        <v>7</v>
      </c>
      <c r="O5288" s="85"/>
      <c r="P5288" s="85"/>
      <c r="Q5288" s="85"/>
      <c r="R5288" s="85"/>
      <c r="S5288" s="85" t="s">
        <v>1768</v>
      </c>
    </row>
    <row r="5289" spans="1:19" ht="14.5" customHeight="1">
      <c r="A5289" s="103" t="str">
        <f t="shared" si="82"/>
        <v>E1378</v>
      </c>
      <c r="B5289" s="414" t="s">
        <v>9075</v>
      </c>
      <c r="C5289" s="414" t="s">
        <v>9076</v>
      </c>
      <c r="D5289" s="414" t="s">
        <v>3164</v>
      </c>
      <c r="E5289" s="414" t="s">
        <v>9077</v>
      </c>
      <c r="F5289" s="414" t="s">
        <v>9078</v>
      </c>
      <c r="G5289" s="418">
        <v>54789</v>
      </c>
      <c r="H5289" s="414" t="s">
        <v>606</v>
      </c>
      <c r="I5289" s="419">
        <v>123</v>
      </c>
      <c r="J5289" s="419">
        <v>337.8</v>
      </c>
      <c r="K5289" s="419">
        <v>144.6</v>
      </c>
      <c r="L5289" s="419">
        <v>139000</v>
      </c>
      <c r="M5289" s="414" t="s">
        <v>115</v>
      </c>
      <c r="N5289" s="414">
        <v>7</v>
      </c>
      <c r="O5289" s="103"/>
      <c r="P5289" s="103"/>
      <c r="Q5289" s="103"/>
      <c r="R5289" s="103"/>
      <c r="S5289" s="103" t="s">
        <v>1768</v>
      </c>
    </row>
    <row r="5290" spans="1:19" ht="14.5" customHeight="1">
      <c r="A5290" s="82" t="str">
        <f t="shared" si="82"/>
        <v>E1379</v>
      </c>
      <c r="B5290" s="410" t="s">
        <v>9079</v>
      </c>
      <c r="C5290" s="410" t="s">
        <v>9080</v>
      </c>
      <c r="D5290" s="410" t="s">
        <v>3164</v>
      </c>
      <c r="E5290" s="410" t="s">
        <v>9081</v>
      </c>
      <c r="F5290" s="410" t="s">
        <v>9082</v>
      </c>
      <c r="G5290" s="416">
        <v>54789</v>
      </c>
      <c r="H5290" s="410" t="s">
        <v>606</v>
      </c>
      <c r="I5290" s="417">
        <v>24</v>
      </c>
      <c r="J5290" s="417">
        <v>8</v>
      </c>
      <c r="K5290" s="417">
        <v>6</v>
      </c>
      <c r="L5290" s="417">
        <v>55</v>
      </c>
      <c r="M5290" s="410"/>
      <c r="N5290" s="410" t="s">
        <v>116</v>
      </c>
      <c r="O5290" s="85" t="s">
        <v>1882</v>
      </c>
      <c r="P5290" s="85"/>
      <c r="Q5290" s="85" t="s">
        <v>1882</v>
      </c>
      <c r="R5290" s="85" t="s">
        <v>1883</v>
      </c>
      <c r="S5290" s="85" t="s">
        <v>1768</v>
      </c>
    </row>
    <row r="5291" spans="1:19" ht="14.5" customHeight="1">
      <c r="A5291" s="103" t="str">
        <f t="shared" si="82"/>
        <v>E1379</v>
      </c>
      <c r="B5291" s="414" t="s">
        <v>9079</v>
      </c>
      <c r="C5291" s="414" t="s">
        <v>9080</v>
      </c>
      <c r="D5291" s="414" t="s">
        <v>3164</v>
      </c>
      <c r="E5291" s="414" t="s">
        <v>9081</v>
      </c>
      <c r="F5291" s="414" t="s">
        <v>9082</v>
      </c>
      <c r="G5291" s="418">
        <v>54789</v>
      </c>
      <c r="H5291" s="414" t="s">
        <v>606</v>
      </c>
      <c r="I5291" s="419">
        <v>6</v>
      </c>
      <c r="J5291" s="419">
        <v>24</v>
      </c>
      <c r="K5291" s="419">
        <v>8</v>
      </c>
      <c r="L5291" s="419">
        <v>55</v>
      </c>
      <c r="M5291" s="414"/>
      <c r="N5291" s="414" t="s">
        <v>116</v>
      </c>
      <c r="O5291" s="103" t="s">
        <v>1882</v>
      </c>
      <c r="P5291" s="103"/>
      <c r="Q5291" s="103" t="s">
        <v>1882</v>
      </c>
      <c r="R5291" s="103" t="s">
        <v>1883</v>
      </c>
      <c r="S5291" s="103" t="s">
        <v>1768</v>
      </c>
    </row>
    <row r="5292" spans="1:19" ht="14.5" customHeight="1">
      <c r="A5292" s="82" t="str">
        <f t="shared" si="82"/>
        <v>E1385</v>
      </c>
      <c r="B5292" s="410" t="s">
        <v>9083</v>
      </c>
      <c r="C5292" s="410" t="s">
        <v>9084</v>
      </c>
      <c r="D5292" s="410" t="s">
        <v>2018</v>
      </c>
      <c r="E5292" s="410" t="s">
        <v>9085</v>
      </c>
      <c r="F5292" s="410" t="s">
        <v>9086</v>
      </c>
      <c r="G5292" s="416">
        <v>46419</v>
      </c>
      <c r="H5292" s="410" t="s">
        <v>606</v>
      </c>
      <c r="I5292" s="417">
        <v>66</v>
      </c>
      <c r="J5292" s="417">
        <v>52</v>
      </c>
      <c r="K5292" s="417">
        <v>48</v>
      </c>
      <c r="L5292" s="417">
        <v>1137</v>
      </c>
      <c r="M5292" s="410" t="s">
        <v>115</v>
      </c>
      <c r="N5292" s="410">
        <v>7</v>
      </c>
      <c r="O5292" s="85"/>
      <c r="P5292" s="85"/>
      <c r="Q5292" s="85"/>
      <c r="R5292" s="85"/>
      <c r="S5292" s="85" t="s">
        <v>1768</v>
      </c>
    </row>
    <row r="5293" spans="1:19" ht="14.5" customHeight="1">
      <c r="A5293" s="82" t="str">
        <f t="shared" si="82"/>
        <v>E1385</v>
      </c>
      <c r="B5293" s="410" t="s">
        <v>9083</v>
      </c>
      <c r="C5293" s="410" t="s">
        <v>9084</v>
      </c>
      <c r="D5293" s="410" t="s">
        <v>2018</v>
      </c>
      <c r="E5293" s="410" t="s">
        <v>9087</v>
      </c>
      <c r="F5293" s="410" t="s">
        <v>9088</v>
      </c>
      <c r="G5293" s="416">
        <v>46419</v>
      </c>
      <c r="H5293" s="410" t="s">
        <v>606</v>
      </c>
      <c r="I5293" s="417">
        <v>66</v>
      </c>
      <c r="J5293" s="417">
        <v>52</v>
      </c>
      <c r="K5293" s="417">
        <v>48</v>
      </c>
      <c r="L5293" s="417">
        <v>1137</v>
      </c>
      <c r="M5293" s="410" t="s">
        <v>115</v>
      </c>
      <c r="N5293" s="410" t="s">
        <v>116</v>
      </c>
      <c r="O5293" s="85"/>
      <c r="P5293" s="85"/>
      <c r="Q5293" s="85"/>
      <c r="R5293" s="85"/>
      <c r="S5293" s="85" t="s">
        <v>1768</v>
      </c>
    </row>
    <row r="5294" spans="1:19" ht="14.5" customHeight="1">
      <c r="A5294" s="103" t="str">
        <f t="shared" si="82"/>
        <v>E1385</v>
      </c>
      <c r="B5294" s="414" t="s">
        <v>9083</v>
      </c>
      <c r="C5294" s="414" t="s">
        <v>9084</v>
      </c>
      <c r="D5294" s="414" t="s">
        <v>2018</v>
      </c>
      <c r="E5294" s="414" t="s">
        <v>9085</v>
      </c>
      <c r="F5294" s="414" t="s">
        <v>9086</v>
      </c>
      <c r="G5294" s="418">
        <v>46419</v>
      </c>
      <c r="H5294" s="414" t="s">
        <v>606</v>
      </c>
      <c r="I5294" s="419">
        <v>48</v>
      </c>
      <c r="J5294" s="419">
        <v>66</v>
      </c>
      <c r="K5294" s="419">
        <v>52</v>
      </c>
      <c r="L5294" s="419">
        <v>1137</v>
      </c>
      <c r="M5294" s="414" t="s">
        <v>115</v>
      </c>
      <c r="N5294" s="414">
        <v>7</v>
      </c>
      <c r="O5294" s="103"/>
      <c r="P5294" s="103"/>
      <c r="Q5294" s="103"/>
      <c r="R5294" s="103"/>
      <c r="S5294" s="103" t="s">
        <v>1768</v>
      </c>
    </row>
    <row r="5295" spans="1:19" ht="14.5" customHeight="1">
      <c r="A5295" s="103" t="str">
        <f t="shared" si="82"/>
        <v>E1385</v>
      </c>
      <c r="B5295" s="414" t="s">
        <v>9083</v>
      </c>
      <c r="C5295" s="414" t="s">
        <v>9084</v>
      </c>
      <c r="D5295" s="414" t="s">
        <v>2018</v>
      </c>
      <c r="E5295" s="414" t="s">
        <v>9087</v>
      </c>
      <c r="F5295" s="414" t="s">
        <v>9088</v>
      </c>
      <c r="G5295" s="418">
        <v>46419</v>
      </c>
      <c r="H5295" s="414" t="s">
        <v>606</v>
      </c>
      <c r="I5295" s="419">
        <v>48</v>
      </c>
      <c r="J5295" s="419">
        <v>66</v>
      </c>
      <c r="K5295" s="419">
        <v>52</v>
      </c>
      <c r="L5295" s="419">
        <v>1137</v>
      </c>
      <c r="M5295" s="414" t="s">
        <v>115</v>
      </c>
      <c r="N5295" s="414" t="s">
        <v>116</v>
      </c>
      <c r="O5295" s="103"/>
      <c r="P5295" s="103"/>
      <c r="Q5295" s="103"/>
      <c r="R5295" s="103"/>
      <c r="S5295" s="103" t="s">
        <v>1768</v>
      </c>
    </row>
    <row r="5296" spans="1:19" ht="14.5" customHeight="1">
      <c r="A5296" s="82" t="str">
        <f t="shared" si="82"/>
        <v>E1442</v>
      </c>
      <c r="B5296" s="410" t="s">
        <v>1189</v>
      </c>
      <c r="C5296" s="410" t="s">
        <v>9089</v>
      </c>
      <c r="D5296" s="410" t="s">
        <v>5116</v>
      </c>
      <c r="E5296" s="410" t="s">
        <v>9090</v>
      </c>
      <c r="F5296" s="410" t="s">
        <v>9091</v>
      </c>
      <c r="G5296" s="416">
        <v>46722</v>
      </c>
      <c r="H5296" s="410" t="s">
        <v>606</v>
      </c>
      <c r="I5296" s="417">
        <v>39</v>
      </c>
      <c r="J5296" s="417">
        <v>2</v>
      </c>
      <c r="K5296" s="417">
        <v>9</v>
      </c>
      <c r="L5296" s="417">
        <v>9</v>
      </c>
      <c r="M5296" s="410" t="s">
        <v>115</v>
      </c>
      <c r="N5296" s="410">
        <v>2</v>
      </c>
      <c r="O5296" s="85" t="s">
        <v>1882</v>
      </c>
      <c r="P5296" s="85" t="s">
        <v>1882</v>
      </c>
      <c r="Q5296" s="85" t="s">
        <v>1882</v>
      </c>
      <c r="R5296" s="85" t="s">
        <v>1883</v>
      </c>
      <c r="S5296" s="85" t="s">
        <v>1800</v>
      </c>
    </row>
    <row r="5297" spans="1:19" ht="14.5" customHeight="1">
      <c r="A5297" s="103" t="str">
        <f t="shared" si="82"/>
        <v>E1442</v>
      </c>
      <c r="B5297" s="414" t="s">
        <v>1189</v>
      </c>
      <c r="C5297" s="414" t="s">
        <v>9089</v>
      </c>
      <c r="D5297" s="414" t="s">
        <v>5116</v>
      </c>
      <c r="E5297" s="414" t="s">
        <v>9090</v>
      </c>
      <c r="F5297" s="414" t="s">
        <v>9091</v>
      </c>
      <c r="G5297" s="418">
        <v>46722</v>
      </c>
      <c r="H5297" s="414" t="s">
        <v>606</v>
      </c>
      <c r="I5297" s="419">
        <v>9</v>
      </c>
      <c r="J5297" s="419">
        <v>39</v>
      </c>
      <c r="K5297" s="419">
        <v>2</v>
      </c>
      <c r="L5297" s="419">
        <v>9</v>
      </c>
      <c r="M5297" s="414" t="s">
        <v>115</v>
      </c>
      <c r="N5297" s="414">
        <v>2</v>
      </c>
      <c r="O5297" s="103" t="s">
        <v>1882</v>
      </c>
      <c r="P5297" s="103" t="s">
        <v>1882</v>
      </c>
      <c r="Q5297" s="103" t="s">
        <v>1882</v>
      </c>
      <c r="R5297" s="103" t="s">
        <v>1883</v>
      </c>
      <c r="S5297" s="103" t="s">
        <v>1800</v>
      </c>
    </row>
    <row r="5298" spans="1:19" ht="14.5" customHeight="1">
      <c r="A5298" s="82" t="str">
        <f t="shared" si="82"/>
        <v>E1460</v>
      </c>
      <c r="B5298" s="410" t="s">
        <v>9092</v>
      </c>
      <c r="C5298" s="410" t="s">
        <v>9093</v>
      </c>
      <c r="D5298" s="410" t="s">
        <v>5116</v>
      </c>
      <c r="E5298" s="410" t="s">
        <v>9094</v>
      </c>
      <c r="F5298" s="410" t="s">
        <v>9095</v>
      </c>
      <c r="G5298" s="416">
        <v>46722</v>
      </c>
      <c r="H5298" s="410" t="s">
        <v>606</v>
      </c>
      <c r="I5298" s="417">
        <v>44</v>
      </c>
      <c r="J5298" s="417">
        <v>11</v>
      </c>
      <c r="K5298" s="417">
        <v>4</v>
      </c>
      <c r="L5298" s="417">
        <v>20</v>
      </c>
      <c r="M5298" s="410" t="s">
        <v>115</v>
      </c>
      <c r="N5298" s="410">
        <v>4</v>
      </c>
      <c r="O5298" s="85"/>
      <c r="P5298" s="85"/>
      <c r="Q5298" s="85"/>
      <c r="R5298" s="85"/>
      <c r="S5298" s="85" t="s">
        <v>1800</v>
      </c>
    </row>
    <row r="5299" spans="1:19" ht="14.5" customHeight="1">
      <c r="A5299" s="82" t="str">
        <f t="shared" si="82"/>
        <v>E1460</v>
      </c>
      <c r="B5299" s="410" t="s">
        <v>9092</v>
      </c>
      <c r="C5299" s="410" t="s">
        <v>9096</v>
      </c>
      <c r="D5299" s="410" t="s">
        <v>5116</v>
      </c>
      <c r="E5299" s="410" t="s">
        <v>9097</v>
      </c>
      <c r="F5299" s="410" t="s">
        <v>9098</v>
      </c>
      <c r="G5299" s="416">
        <v>46661</v>
      </c>
      <c r="H5299" s="410" t="s">
        <v>606</v>
      </c>
      <c r="I5299" s="417">
        <v>44</v>
      </c>
      <c r="J5299" s="417">
        <v>11</v>
      </c>
      <c r="K5299" s="417">
        <v>4</v>
      </c>
      <c r="L5299" s="417">
        <v>20</v>
      </c>
      <c r="M5299" s="410" t="s">
        <v>115</v>
      </c>
      <c r="N5299" s="410">
        <v>4</v>
      </c>
      <c r="O5299" s="85"/>
      <c r="P5299" s="85"/>
      <c r="Q5299" s="85"/>
      <c r="R5299" s="85"/>
      <c r="S5299" s="85" t="s">
        <v>1800</v>
      </c>
    </row>
    <row r="5300" spans="1:19" ht="14.5" customHeight="1">
      <c r="A5300" s="82" t="str">
        <f t="shared" si="82"/>
        <v>E1460</v>
      </c>
      <c r="B5300" s="410" t="s">
        <v>9092</v>
      </c>
      <c r="C5300" s="410" t="s">
        <v>9099</v>
      </c>
      <c r="D5300" s="410" t="s">
        <v>5116</v>
      </c>
      <c r="E5300" s="410" t="s">
        <v>9100</v>
      </c>
      <c r="F5300" s="410" t="s">
        <v>9101</v>
      </c>
      <c r="G5300" s="416">
        <v>44896</v>
      </c>
      <c r="H5300" s="410" t="s">
        <v>606</v>
      </c>
      <c r="I5300" s="417">
        <v>50</v>
      </c>
      <c r="J5300" s="417">
        <v>11</v>
      </c>
      <c r="K5300" s="417">
        <v>4</v>
      </c>
      <c r="L5300" s="417">
        <v>20</v>
      </c>
      <c r="M5300" s="410" t="s">
        <v>115</v>
      </c>
      <c r="N5300" s="410">
        <v>2</v>
      </c>
      <c r="O5300" s="85"/>
      <c r="P5300" s="85"/>
      <c r="Q5300" s="85"/>
      <c r="R5300" s="85"/>
      <c r="S5300" s="85" t="s">
        <v>1800</v>
      </c>
    </row>
    <row r="5301" spans="1:19" ht="14.5" customHeight="1">
      <c r="A5301" s="82" t="str">
        <f t="shared" si="82"/>
        <v>E1460</v>
      </c>
      <c r="B5301" s="410" t="s">
        <v>9092</v>
      </c>
      <c r="C5301" s="410" t="s">
        <v>9099</v>
      </c>
      <c r="D5301" s="410" t="s">
        <v>5116</v>
      </c>
      <c r="E5301" s="410" t="s">
        <v>9102</v>
      </c>
      <c r="F5301" s="410" t="s">
        <v>9103</v>
      </c>
      <c r="G5301" s="416">
        <v>40148</v>
      </c>
      <c r="H5301" s="410" t="s">
        <v>1777</v>
      </c>
      <c r="I5301" s="417">
        <v>44</v>
      </c>
      <c r="J5301" s="417">
        <v>16</v>
      </c>
      <c r="K5301" s="417">
        <v>0</v>
      </c>
      <c r="L5301" s="417">
        <v>14.5</v>
      </c>
      <c r="M5301" s="410" t="s">
        <v>115</v>
      </c>
      <c r="N5301" s="410">
        <v>2</v>
      </c>
      <c r="O5301" s="85"/>
      <c r="P5301" s="85"/>
      <c r="Q5301" s="85"/>
      <c r="R5301" s="85"/>
      <c r="S5301" s="85" t="s">
        <v>1800</v>
      </c>
    </row>
    <row r="5302" spans="1:19" ht="14.5" customHeight="1">
      <c r="A5302" s="103" t="str">
        <f t="shared" si="82"/>
        <v>E1460</v>
      </c>
      <c r="B5302" s="414" t="s">
        <v>9092</v>
      </c>
      <c r="C5302" s="414" t="s">
        <v>9093</v>
      </c>
      <c r="D5302" s="414" t="s">
        <v>5116</v>
      </c>
      <c r="E5302" s="414" t="s">
        <v>9094</v>
      </c>
      <c r="F5302" s="414" t="s">
        <v>9095</v>
      </c>
      <c r="G5302" s="418">
        <v>46722</v>
      </c>
      <c r="H5302" s="414" t="s">
        <v>606</v>
      </c>
      <c r="I5302" s="419">
        <v>4</v>
      </c>
      <c r="J5302" s="419">
        <v>44</v>
      </c>
      <c r="K5302" s="419">
        <v>11</v>
      </c>
      <c r="L5302" s="419">
        <v>20</v>
      </c>
      <c r="M5302" s="414" t="s">
        <v>115</v>
      </c>
      <c r="N5302" s="414">
        <v>4</v>
      </c>
      <c r="O5302" s="103"/>
      <c r="P5302" s="103"/>
      <c r="Q5302" s="103"/>
      <c r="R5302" s="103"/>
      <c r="S5302" s="103" t="s">
        <v>1800</v>
      </c>
    </row>
    <row r="5303" spans="1:19" ht="14.5" customHeight="1">
      <c r="A5303" s="103" t="str">
        <f t="shared" si="82"/>
        <v>E1460</v>
      </c>
      <c r="B5303" s="414" t="s">
        <v>9092</v>
      </c>
      <c r="C5303" s="414" t="s">
        <v>9096</v>
      </c>
      <c r="D5303" s="414" t="s">
        <v>5116</v>
      </c>
      <c r="E5303" s="414" t="s">
        <v>9097</v>
      </c>
      <c r="F5303" s="414" t="s">
        <v>9098</v>
      </c>
      <c r="G5303" s="418">
        <v>46661</v>
      </c>
      <c r="H5303" s="414" t="s">
        <v>606</v>
      </c>
      <c r="I5303" s="419">
        <v>4</v>
      </c>
      <c r="J5303" s="419">
        <v>44</v>
      </c>
      <c r="K5303" s="419">
        <v>11</v>
      </c>
      <c r="L5303" s="419">
        <v>20</v>
      </c>
      <c r="M5303" s="414" t="s">
        <v>115</v>
      </c>
      <c r="N5303" s="414">
        <v>4</v>
      </c>
      <c r="O5303" s="103"/>
      <c r="P5303" s="103"/>
      <c r="Q5303" s="103"/>
      <c r="R5303" s="103"/>
      <c r="S5303" s="103" t="s">
        <v>1800</v>
      </c>
    </row>
    <row r="5304" spans="1:19" ht="14.5" customHeight="1">
      <c r="A5304" s="103" t="str">
        <f t="shared" si="82"/>
        <v>E1460</v>
      </c>
      <c r="B5304" s="414" t="s">
        <v>9092</v>
      </c>
      <c r="C5304" s="414" t="s">
        <v>9099</v>
      </c>
      <c r="D5304" s="414" t="s">
        <v>5116</v>
      </c>
      <c r="E5304" s="414" t="s">
        <v>9100</v>
      </c>
      <c r="F5304" s="414" t="s">
        <v>9101</v>
      </c>
      <c r="G5304" s="418">
        <v>44896</v>
      </c>
      <c r="H5304" s="414" t="s">
        <v>606</v>
      </c>
      <c r="I5304" s="419">
        <v>4</v>
      </c>
      <c r="J5304" s="419">
        <v>50</v>
      </c>
      <c r="K5304" s="419">
        <v>11</v>
      </c>
      <c r="L5304" s="419">
        <v>20</v>
      </c>
      <c r="M5304" s="414" t="s">
        <v>115</v>
      </c>
      <c r="N5304" s="414">
        <v>2</v>
      </c>
      <c r="O5304" s="103"/>
      <c r="P5304" s="103"/>
      <c r="Q5304" s="103"/>
      <c r="R5304" s="103"/>
      <c r="S5304" s="103" t="s">
        <v>1800</v>
      </c>
    </row>
    <row r="5305" spans="1:19" ht="14.5" customHeight="1">
      <c r="A5305" s="103" t="str">
        <f t="shared" si="82"/>
        <v>E1460</v>
      </c>
      <c r="B5305" s="414" t="s">
        <v>9092</v>
      </c>
      <c r="C5305" s="414" t="s">
        <v>9099</v>
      </c>
      <c r="D5305" s="414" t="s">
        <v>5116</v>
      </c>
      <c r="E5305" s="414" t="s">
        <v>9102</v>
      </c>
      <c r="F5305" s="414" t="s">
        <v>9103</v>
      </c>
      <c r="G5305" s="418">
        <v>40148</v>
      </c>
      <c r="H5305" s="414" t="s">
        <v>1777</v>
      </c>
      <c r="I5305" s="419">
        <v>0</v>
      </c>
      <c r="J5305" s="419">
        <v>44</v>
      </c>
      <c r="K5305" s="419">
        <v>16</v>
      </c>
      <c r="L5305" s="419">
        <v>14.5</v>
      </c>
      <c r="M5305" s="414" t="s">
        <v>115</v>
      </c>
      <c r="N5305" s="414">
        <v>2</v>
      </c>
      <c r="O5305" s="103"/>
      <c r="P5305" s="103"/>
      <c r="Q5305" s="103"/>
      <c r="R5305" s="103"/>
      <c r="S5305" s="103" t="s">
        <v>1800</v>
      </c>
    </row>
    <row r="5306" spans="1:19" ht="14.5" customHeight="1">
      <c r="A5306" s="82" t="str">
        <f t="shared" si="82"/>
        <v>E1475</v>
      </c>
      <c r="B5306" s="410" t="s">
        <v>9104</v>
      </c>
      <c r="C5306" s="410" t="s">
        <v>9105</v>
      </c>
      <c r="D5306" s="410" t="s">
        <v>5116</v>
      </c>
      <c r="E5306" s="410" t="s">
        <v>9106</v>
      </c>
      <c r="F5306" s="410" t="s">
        <v>9107</v>
      </c>
      <c r="G5306" s="416">
        <v>40179</v>
      </c>
      <c r="H5306" s="410" t="s">
        <v>623</v>
      </c>
      <c r="I5306" s="417">
        <v>58</v>
      </c>
      <c r="J5306" s="417">
        <v>3</v>
      </c>
      <c r="K5306" s="417">
        <v>58</v>
      </c>
      <c r="L5306" s="417">
        <v>34</v>
      </c>
      <c r="M5306" s="410" t="s">
        <v>115</v>
      </c>
      <c r="N5306" s="410">
        <v>4</v>
      </c>
      <c r="O5306" s="85"/>
      <c r="P5306" s="85" t="s">
        <v>1882</v>
      </c>
      <c r="Q5306" s="85" t="s">
        <v>1882</v>
      </c>
      <c r="R5306" s="85" t="s">
        <v>1883</v>
      </c>
      <c r="S5306" s="85" t="s">
        <v>1800</v>
      </c>
    </row>
    <row r="5307" spans="1:19" ht="14.5" customHeight="1">
      <c r="A5307" s="82" t="str">
        <f t="shared" si="82"/>
        <v>E1475</v>
      </c>
      <c r="B5307" s="410" t="s">
        <v>9104</v>
      </c>
      <c r="C5307" s="410" t="s">
        <v>9105</v>
      </c>
      <c r="D5307" s="410" t="s">
        <v>5116</v>
      </c>
      <c r="E5307" s="410" t="s">
        <v>9108</v>
      </c>
      <c r="F5307" s="410" t="s">
        <v>9109</v>
      </c>
      <c r="G5307" s="416">
        <v>42248</v>
      </c>
      <c r="H5307" s="410" t="s">
        <v>1777</v>
      </c>
      <c r="I5307" s="417">
        <v>57</v>
      </c>
      <c r="J5307" s="411"/>
      <c r="K5307" s="411"/>
      <c r="L5307" s="417">
        <v>31</v>
      </c>
      <c r="M5307" s="410" t="s">
        <v>115</v>
      </c>
      <c r="N5307" s="410">
        <v>4</v>
      </c>
      <c r="O5307" s="85"/>
      <c r="P5307" s="85" t="s">
        <v>1882</v>
      </c>
      <c r="Q5307" s="85" t="s">
        <v>1882</v>
      </c>
      <c r="R5307" s="85" t="s">
        <v>1883</v>
      </c>
      <c r="S5307" s="85" t="s">
        <v>1800</v>
      </c>
    </row>
    <row r="5308" spans="1:19" ht="14.5" customHeight="1">
      <c r="A5308" s="82" t="str">
        <f t="shared" si="82"/>
        <v>E1475</v>
      </c>
      <c r="B5308" s="410" t="s">
        <v>9104</v>
      </c>
      <c r="C5308" s="410" t="s">
        <v>9105</v>
      </c>
      <c r="D5308" s="410" t="s">
        <v>5116</v>
      </c>
      <c r="E5308" s="410" t="s">
        <v>9110</v>
      </c>
      <c r="F5308" s="410" t="s">
        <v>9111</v>
      </c>
      <c r="G5308" s="416">
        <v>46722</v>
      </c>
      <c r="H5308" s="410" t="s">
        <v>606</v>
      </c>
      <c r="I5308" s="417">
        <v>58</v>
      </c>
      <c r="J5308" s="417">
        <v>3</v>
      </c>
      <c r="K5308" s="417">
        <v>0</v>
      </c>
      <c r="L5308" s="417">
        <v>34</v>
      </c>
      <c r="M5308" s="410" t="s">
        <v>115</v>
      </c>
      <c r="N5308" s="410">
        <v>4</v>
      </c>
      <c r="O5308" s="85" t="s">
        <v>1882</v>
      </c>
      <c r="P5308" s="85" t="s">
        <v>1882</v>
      </c>
      <c r="Q5308" s="85" t="s">
        <v>1882</v>
      </c>
      <c r="R5308" s="85" t="s">
        <v>1883</v>
      </c>
      <c r="S5308" s="85" t="s">
        <v>1800</v>
      </c>
    </row>
    <row r="5309" spans="1:19" ht="14.5" customHeight="1">
      <c r="A5309" s="103" t="str">
        <f t="shared" si="82"/>
        <v>E1475</v>
      </c>
      <c r="B5309" s="414" t="s">
        <v>9104</v>
      </c>
      <c r="C5309" s="414" t="s">
        <v>9105</v>
      </c>
      <c r="D5309" s="414" t="s">
        <v>5116</v>
      </c>
      <c r="E5309" s="414" t="s">
        <v>9106</v>
      </c>
      <c r="F5309" s="414" t="s">
        <v>9107</v>
      </c>
      <c r="G5309" s="418">
        <v>40179</v>
      </c>
      <c r="H5309" s="414" t="s">
        <v>623</v>
      </c>
      <c r="I5309" s="419">
        <v>58</v>
      </c>
      <c r="J5309" s="419">
        <v>58</v>
      </c>
      <c r="K5309" s="419">
        <v>3</v>
      </c>
      <c r="L5309" s="419">
        <v>34</v>
      </c>
      <c r="M5309" s="414" t="s">
        <v>115</v>
      </c>
      <c r="N5309" s="414">
        <v>4</v>
      </c>
      <c r="O5309" s="103"/>
      <c r="P5309" s="103" t="s">
        <v>1882</v>
      </c>
      <c r="Q5309" s="103" t="s">
        <v>1882</v>
      </c>
      <c r="R5309" s="103" t="s">
        <v>1883</v>
      </c>
      <c r="S5309" s="103" t="s">
        <v>1800</v>
      </c>
    </row>
    <row r="5310" spans="1:19" ht="14.5" customHeight="1">
      <c r="A5310" s="103" t="str">
        <f t="shared" si="82"/>
        <v>E1475</v>
      </c>
      <c r="B5310" s="414" t="s">
        <v>9104</v>
      </c>
      <c r="C5310" s="414" t="s">
        <v>9105</v>
      </c>
      <c r="D5310" s="414" t="s">
        <v>5116</v>
      </c>
      <c r="E5310" s="414" t="s">
        <v>9108</v>
      </c>
      <c r="F5310" s="414" t="s">
        <v>9109</v>
      </c>
      <c r="G5310" s="418">
        <v>42248</v>
      </c>
      <c r="H5310" s="414" t="s">
        <v>1777</v>
      </c>
      <c r="I5310" s="415"/>
      <c r="J5310" s="419">
        <v>57</v>
      </c>
      <c r="K5310" s="415"/>
      <c r="L5310" s="419">
        <v>31</v>
      </c>
      <c r="M5310" s="414" t="s">
        <v>115</v>
      </c>
      <c r="N5310" s="414">
        <v>4</v>
      </c>
      <c r="O5310" s="103"/>
      <c r="P5310" s="103" t="s">
        <v>1882</v>
      </c>
      <c r="Q5310" s="103" t="s">
        <v>1882</v>
      </c>
      <c r="R5310" s="103" t="s">
        <v>1883</v>
      </c>
      <c r="S5310" s="103" t="s">
        <v>1800</v>
      </c>
    </row>
    <row r="5311" spans="1:19" ht="14.5" customHeight="1">
      <c r="A5311" s="103" t="str">
        <f t="shared" si="82"/>
        <v>E1475</v>
      </c>
      <c r="B5311" s="414" t="s">
        <v>9104</v>
      </c>
      <c r="C5311" s="414" t="s">
        <v>9105</v>
      </c>
      <c r="D5311" s="414" t="s">
        <v>5116</v>
      </c>
      <c r="E5311" s="414" t="s">
        <v>9110</v>
      </c>
      <c r="F5311" s="414" t="s">
        <v>9111</v>
      </c>
      <c r="G5311" s="418">
        <v>46722</v>
      </c>
      <c r="H5311" s="414" t="s">
        <v>606</v>
      </c>
      <c r="I5311" s="419">
        <v>0</v>
      </c>
      <c r="J5311" s="419">
        <v>58</v>
      </c>
      <c r="K5311" s="419">
        <v>3</v>
      </c>
      <c r="L5311" s="419">
        <v>34</v>
      </c>
      <c r="M5311" s="414" t="s">
        <v>115</v>
      </c>
      <c r="N5311" s="414">
        <v>4</v>
      </c>
      <c r="O5311" s="103" t="s">
        <v>1882</v>
      </c>
      <c r="P5311" s="103" t="s">
        <v>1882</v>
      </c>
      <c r="Q5311" s="103" t="s">
        <v>1882</v>
      </c>
      <c r="R5311" s="103" t="s">
        <v>1883</v>
      </c>
      <c r="S5311" s="103" t="s">
        <v>1800</v>
      </c>
    </row>
    <row r="5312" spans="1:19" ht="14.5" customHeight="1">
      <c r="A5312" s="82" t="str">
        <f t="shared" si="82"/>
        <v>E1500</v>
      </c>
      <c r="B5312" s="410" t="s">
        <v>9112</v>
      </c>
      <c r="C5312" s="410" t="s">
        <v>9113</v>
      </c>
      <c r="D5312" s="410" t="s">
        <v>1797</v>
      </c>
      <c r="E5312" s="410" t="s">
        <v>9114</v>
      </c>
      <c r="F5312" s="410" t="s">
        <v>9115</v>
      </c>
      <c r="G5312" s="416">
        <v>47027</v>
      </c>
      <c r="H5312" s="410" t="s">
        <v>606</v>
      </c>
      <c r="I5312" s="417">
        <v>349</v>
      </c>
      <c r="J5312" s="417">
        <v>96.83</v>
      </c>
      <c r="K5312" s="417">
        <v>123</v>
      </c>
      <c r="L5312" s="417">
        <v>37020</v>
      </c>
      <c r="M5312" s="410" t="s">
        <v>115</v>
      </c>
      <c r="N5312" s="410">
        <v>7</v>
      </c>
      <c r="O5312" s="85" t="s">
        <v>1882</v>
      </c>
      <c r="P5312" s="85" t="s">
        <v>1882</v>
      </c>
      <c r="Q5312" s="85" t="s">
        <v>1882</v>
      </c>
      <c r="R5312" s="85" t="s">
        <v>1883</v>
      </c>
      <c r="S5312" s="85" t="s">
        <v>1768</v>
      </c>
    </row>
    <row r="5313" spans="1:19" ht="14.5" customHeight="1">
      <c r="A5313" s="82" t="str">
        <f t="shared" si="82"/>
        <v>E1500</v>
      </c>
      <c r="B5313" s="410" t="s">
        <v>9112</v>
      </c>
      <c r="C5313" s="410" t="s">
        <v>9113</v>
      </c>
      <c r="D5313" s="410" t="s">
        <v>1804</v>
      </c>
      <c r="E5313" s="410" t="s">
        <v>9116</v>
      </c>
      <c r="F5313" s="410" t="s">
        <v>9117</v>
      </c>
      <c r="G5313" s="416">
        <v>41214</v>
      </c>
      <c r="H5313" s="410" t="s">
        <v>1777</v>
      </c>
      <c r="I5313" s="417">
        <v>349</v>
      </c>
      <c r="J5313" s="417">
        <v>97</v>
      </c>
      <c r="K5313" s="417">
        <v>106</v>
      </c>
      <c r="L5313" s="417">
        <v>35000</v>
      </c>
      <c r="M5313" s="410" t="s">
        <v>115</v>
      </c>
      <c r="N5313" s="410">
        <v>7</v>
      </c>
      <c r="O5313" s="85" t="s">
        <v>1882</v>
      </c>
      <c r="P5313" s="85" t="s">
        <v>1882</v>
      </c>
      <c r="Q5313" s="85" t="s">
        <v>1882</v>
      </c>
      <c r="R5313" s="85" t="s">
        <v>1883</v>
      </c>
      <c r="S5313" s="85" t="s">
        <v>1768</v>
      </c>
    </row>
    <row r="5314" spans="1:19" ht="14.5" customHeight="1">
      <c r="A5314" s="103" t="str">
        <f t="shared" ref="A5314:A5377" si="83">LEFT(B5314,5)</f>
        <v>E1500</v>
      </c>
      <c r="B5314" s="414" t="s">
        <v>9112</v>
      </c>
      <c r="C5314" s="414" t="s">
        <v>9113</v>
      </c>
      <c r="D5314" s="414" t="s">
        <v>1797</v>
      </c>
      <c r="E5314" s="414" t="s">
        <v>9114</v>
      </c>
      <c r="F5314" s="414" t="s">
        <v>9115</v>
      </c>
      <c r="G5314" s="418">
        <v>47027</v>
      </c>
      <c r="H5314" s="414" t="s">
        <v>606</v>
      </c>
      <c r="I5314" s="419">
        <v>123</v>
      </c>
      <c r="J5314" s="419">
        <v>349</v>
      </c>
      <c r="K5314" s="419">
        <v>96.83</v>
      </c>
      <c r="L5314" s="419">
        <v>37020</v>
      </c>
      <c r="M5314" s="414" t="s">
        <v>115</v>
      </c>
      <c r="N5314" s="414">
        <v>7</v>
      </c>
      <c r="O5314" s="103" t="s">
        <v>1882</v>
      </c>
      <c r="P5314" s="103" t="s">
        <v>1882</v>
      </c>
      <c r="Q5314" s="103" t="s">
        <v>1882</v>
      </c>
      <c r="R5314" s="103" t="s">
        <v>1883</v>
      </c>
      <c r="S5314" s="103" t="s">
        <v>1768</v>
      </c>
    </row>
    <row r="5315" spans="1:19" ht="14.5" customHeight="1">
      <c r="A5315" s="103" t="str">
        <f t="shared" si="83"/>
        <v>E1500</v>
      </c>
      <c r="B5315" s="414" t="s">
        <v>9112</v>
      </c>
      <c r="C5315" s="414" t="s">
        <v>9113</v>
      </c>
      <c r="D5315" s="414" t="s">
        <v>1804</v>
      </c>
      <c r="E5315" s="414" t="s">
        <v>9116</v>
      </c>
      <c r="F5315" s="414" t="s">
        <v>9117</v>
      </c>
      <c r="G5315" s="418">
        <v>41214</v>
      </c>
      <c r="H5315" s="414" t="s">
        <v>1777</v>
      </c>
      <c r="I5315" s="419">
        <v>106</v>
      </c>
      <c r="J5315" s="419">
        <v>349</v>
      </c>
      <c r="K5315" s="419">
        <v>97</v>
      </c>
      <c r="L5315" s="419">
        <v>35000</v>
      </c>
      <c r="M5315" s="414" t="s">
        <v>115</v>
      </c>
      <c r="N5315" s="414">
        <v>7</v>
      </c>
      <c r="O5315" s="103" t="s">
        <v>1882</v>
      </c>
      <c r="P5315" s="103" t="s">
        <v>1882</v>
      </c>
      <c r="Q5315" s="103" t="s">
        <v>1882</v>
      </c>
      <c r="R5315" s="103" t="s">
        <v>1883</v>
      </c>
      <c r="S5315" s="103" t="s">
        <v>1768</v>
      </c>
    </row>
    <row r="5316" spans="1:19" ht="14.5" customHeight="1">
      <c r="A5316" s="82" t="str">
        <f t="shared" si="83"/>
        <v>E1570</v>
      </c>
      <c r="B5316" s="410" t="s">
        <v>9118</v>
      </c>
      <c r="C5316" s="410" t="s">
        <v>9119</v>
      </c>
      <c r="D5316" s="410" t="s">
        <v>3164</v>
      </c>
      <c r="E5316" s="410" t="s">
        <v>9120</v>
      </c>
      <c r="F5316" s="410" t="s">
        <v>9121</v>
      </c>
      <c r="G5316" s="416">
        <v>54789</v>
      </c>
      <c r="H5316" s="410" t="s">
        <v>606</v>
      </c>
      <c r="I5316" s="417">
        <v>96</v>
      </c>
      <c r="J5316" s="417">
        <v>61</v>
      </c>
      <c r="K5316" s="417">
        <v>40</v>
      </c>
      <c r="L5316" s="417">
        <v>1154</v>
      </c>
      <c r="M5316" s="410" t="s">
        <v>115</v>
      </c>
      <c r="N5316" s="410" t="s">
        <v>1877</v>
      </c>
      <c r="O5316" s="85" t="s">
        <v>1882</v>
      </c>
      <c r="P5316" s="85" t="s">
        <v>1882</v>
      </c>
      <c r="Q5316" s="85" t="s">
        <v>1882</v>
      </c>
      <c r="R5316" s="85" t="s">
        <v>1883</v>
      </c>
      <c r="S5316" s="85" t="s">
        <v>1768</v>
      </c>
    </row>
    <row r="5317" spans="1:19" ht="14.5" customHeight="1">
      <c r="A5317" s="103" t="str">
        <f t="shared" si="83"/>
        <v>E1570</v>
      </c>
      <c r="B5317" s="414" t="s">
        <v>9118</v>
      </c>
      <c r="C5317" s="414" t="s">
        <v>9119</v>
      </c>
      <c r="D5317" s="414" t="s">
        <v>3164</v>
      </c>
      <c r="E5317" s="414" t="s">
        <v>9120</v>
      </c>
      <c r="F5317" s="414" t="s">
        <v>9121</v>
      </c>
      <c r="G5317" s="418">
        <v>54789</v>
      </c>
      <c r="H5317" s="414" t="s">
        <v>606</v>
      </c>
      <c r="I5317" s="419">
        <v>40</v>
      </c>
      <c r="J5317" s="419">
        <v>96</v>
      </c>
      <c r="K5317" s="419">
        <v>61</v>
      </c>
      <c r="L5317" s="419">
        <v>1154</v>
      </c>
      <c r="M5317" s="414" t="s">
        <v>115</v>
      </c>
      <c r="N5317" s="414" t="s">
        <v>1877</v>
      </c>
      <c r="O5317" s="103" t="s">
        <v>1882</v>
      </c>
      <c r="P5317" s="103" t="s">
        <v>1882</v>
      </c>
      <c r="Q5317" s="103" t="s">
        <v>1882</v>
      </c>
      <c r="R5317" s="103" t="s">
        <v>1883</v>
      </c>
      <c r="S5317" s="103" t="s">
        <v>1768</v>
      </c>
    </row>
    <row r="5318" spans="1:19" ht="14.5" customHeight="1">
      <c r="A5318" s="82" t="str">
        <f t="shared" si="83"/>
        <v>E1710</v>
      </c>
      <c r="B5318" s="410" t="s">
        <v>9122</v>
      </c>
      <c r="C5318" s="410" t="s">
        <v>8245</v>
      </c>
      <c r="D5318" s="410" t="s">
        <v>4862</v>
      </c>
      <c r="E5318" s="410"/>
      <c r="F5318" s="410"/>
      <c r="G5318" s="416">
        <v>47484</v>
      </c>
      <c r="H5318" s="410" t="s">
        <v>606</v>
      </c>
      <c r="I5318" s="417">
        <v>6</v>
      </c>
      <c r="J5318" s="417">
        <v>4</v>
      </c>
      <c r="K5318" s="417">
        <v>4</v>
      </c>
      <c r="L5318" s="417">
        <v>1</v>
      </c>
      <c r="M5318" s="410"/>
      <c r="N5318" s="410">
        <v>7</v>
      </c>
      <c r="O5318" s="85"/>
      <c r="P5318" s="85"/>
      <c r="Q5318" s="85"/>
      <c r="R5318" s="85"/>
      <c r="S5318" s="85" t="s">
        <v>1768</v>
      </c>
    </row>
    <row r="5319" spans="1:19" ht="14.5" customHeight="1">
      <c r="A5319" s="82" t="str">
        <f t="shared" si="83"/>
        <v>E1710</v>
      </c>
      <c r="B5319" s="410" t="s">
        <v>9122</v>
      </c>
      <c r="C5319" s="410" t="s">
        <v>9123</v>
      </c>
      <c r="D5319" s="410" t="s">
        <v>4862</v>
      </c>
      <c r="E5319" s="410"/>
      <c r="F5319" s="410"/>
      <c r="G5319" s="416">
        <v>47484</v>
      </c>
      <c r="H5319" s="410" t="s">
        <v>606</v>
      </c>
      <c r="I5319" s="417">
        <v>6</v>
      </c>
      <c r="J5319" s="417">
        <v>4</v>
      </c>
      <c r="K5319" s="417">
        <v>4</v>
      </c>
      <c r="L5319" s="417">
        <v>1</v>
      </c>
      <c r="M5319" s="410"/>
      <c r="N5319" s="410">
        <v>7</v>
      </c>
      <c r="O5319" s="85"/>
      <c r="P5319" s="85"/>
      <c r="Q5319" s="85"/>
      <c r="R5319" s="85"/>
      <c r="S5319" s="85" t="s">
        <v>1768</v>
      </c>
    </row>
    <row r="5320" spans="1:19" ht="14.5" customHeight="1">
      <c r="A5320" s="103" t="str">
        <f t="shared" si="83"/>
        <v>E1710</v>
      </c>
      <c r="B5320" s="414" t="s">
        <v>9122</v>
      </c>
      <c r="C5320" s="414" t="s">
        <v>8245</v>
      </c>
      <c r="D5320" s="414" t="s">
        <v>4862</v>
      </c>
      <c r="E5320" s="414"/>
      <c r="F5320" s="414"/>
      <c r="G5320" s="418">
        <v>47484</v>
      </c>
      <c r="H5320" s="414" t="s">
        <v>606</v>
      </c>
      <c r="I5320" s="419">
        <v>4</v>
      </c>
      <c r="J5320" s="419">
        <v>6</v>
      </c>
      <c r="K5320" s="419">
        <v>4</v>
      </c>
      <c r="L5320" s="419">
        <v>1</v>
      </c>
      <c r="M5320" s="414"/>
      <c r="N5320" s="414">
        <v>7</v>
      </c>
      <c r="O5320" s="103"/>
      <c r="P5320" s="103"/>
      <c r="Q5320" s="103"/>
      <c r="R5320" s="103"/>
      <c r="S5320" s="103" t="s">
        <v>1768</v>
      </c>
    </row>
    <row r="5321" spans="1:19" ht="14.5" customHeight="1">
      <c r="A5321" s="103" t="str">
        <f t="shared" si="83"/>
        <v>E1710</v>
      </c>
      <c r="B5321" s="414" t="s">
        <v>9122</v>
      </c>
      <c r="C5321" s="414" t="s">
        <v>9123</v>
      </c>
      <c r="D5321" s="414" t="s">
        <v>4862</v>
      </c>
      <c r="E5321" s="414"/>
      <c r="F5321" s="414"/>
      <c r="G5321" s="418">
        <v>47484</v>
      </c>
      <c r="H5321" s="414" t="s">
        <v>606</v>
      </c>
      <c r="I5321" s="419">
        <v>4</v>
      </c>
      <c r="J5321" s="419">
        <v>6</v>
      </c>
      <c r="K5321" s="419">
        <v>4</v>
      </c>
      <c r="L5321" s="419">
        <v>1</v>
      </c>
      <c r="M5321" s="414"/>
      <c r="N5321" s="414">
        <v>7</v>
      </c>
      <c r="O5321" s="103"/>
      <c r="P5321" s="103"/>
      <c r="Q5321" s="103"/>
      <c r="R5321" s="103"/>
      <c r="S5321" s="103" t="s">
        <v>1768</v>
      </c>
    </row>
    <row r="5322" spans="1:19" ht="14.5" customHeight="1">
      <c r="A5322" s="82" t="str">
        <f t="shared" si="83"/>
        <v>E1712</v>
      </c>
      <c r="B5322" s="410" t="s">
        <v>9124</v>
      </c>
      <c r="C5322" s="410" t="s">
        <v>9125</v>
      </c>
      <c r="D5322" s="410" t="s">
        <v>1797</v>
      </c>
      <c r="E5322" s="410" t="s">
        <v>9126</v>
      </c>
      <c r="F5322" s="410" t="s">
        <v>9127</v>
      </c>
      <c r="G5322" s="416">
        <v>46357</v>
      </c>
      <c r="H5322" s="410" t="s">
        <v>606</v>
      </c>
      <c r="I5322" s="417">
        <v>240</v>
      </c>
      <c r="J5322" s="417">
        <v>96</v>
      </c>
      <c r="K5322" s="417">
        <v>96</v>
      </c>
      <c r="L5322" s="417">
        <v>15000</v>
      </c>
      <c r="M5322" s="410" t="s">
        <v>115</v>
      </c>
      <c r="N5322" s="410" t="s">
        <v>116</v>
      </c>
      <c r="O5322" s="85"/>
      <c r="P5322" s="85"/>
      <c r="Q5322" s="85"/>
      <c r="R5322" s="85"/>
      <c r="S5322" s="85" t="s">
        <v>1768</v>
      </c>
    </row>
    <row r="5323" spans="1:19" ht="14.5" customHeight="1">
      <c r="A5323" s="82" t="str">
        <f t="shared" si="83"/>
        <v>E1712</v>
      </c>
      <c r="B5323" s="410" t="s">
        <v>9124</v>
      </c>
      <c r="C5323" s="410" t="s">
        <v>9125</v>
      </c>
      <c r="D5323" s="410" t="s">
        <v>1797</v>
      </c>
      <c r="E5323" s="410" t="s">
        <v>9128</v>
      </c>
      <c r="F5323" s="410" t="s">
        <v>9129</v>
      </c>
      <c r="G5323" s="416">
        <v>46023</v>
      </c>
      <c r="H5323" s="410" t="s">
        <v>606</v>
      </c>
      <c r="I5323" s="417">
        <v>240</v>
      </c>
      <c r="J5323" s="417">
        <v>96</v>
      </c>
      <c r="K5323" s="417">
        <v>96</v>
      </c>
      <c r="L5323" s="417">
        <v>15000</v>
      </c>
      <c r="M5323" s="410" t="s">
        <v>115</v>
      </c>
      <c r="N5323" s="410" t="s">
        <v>116</v>
      </c>
      <c r="O5323" s="85"/>
      <c r="P5323" s="85"/>
      <c r="Q5323" s="85"/>
      <c r="R5323" s="85"/>
      <c r="S5323" s="85" t="s">
        <v>1768</v>
      </c>
    </row>
    <row r="5324" spans="1:19" ht="14.5" customHeight="1">
      <c r="A5324" s="82" t="str">
        <f t="shared" si="83"/>
        <v>E1712</v>
      </c>
      <c r="B5324" s="410" t="s">
        <v>9124</v>
      </c>
      <c r="C5324" s="410" t="s">
        <v>9125</v>
      </c>
      <c r="D5324" s="410" t="s">
        <v>1804</v>
      </c>
      <c r="E5324" s="410" t="s">
        <v>9130</v>
      </c>
      <c r="F5324" s="410" t="s">
        <v>9131</v>
      </c>
      <c r="G5324" s="416">
        <v>39783</v>
      </c>
      <c r="H5324" s="410" t="s">
        <v>1777</v>
      </c>
      <c r="I5324" s="417">
        <v>240</v>
      </c>
      <c r="J5324" s="417">
        <v>96</v>
      </c>
      <c r="K5324" s="417">
        <v>96</v>
      </c>
      <c r="L5324" s="417">
        <v>15000</v>
      </c>
      <c r="M5324" s="410" t="s">
        <v>115</v>
      </c>
      <c r="N5324" s="410">
        <v>7</v>
      </c>
      <c r="O5324" s="85"/>
      <c r="P5324" s="85"/>
      <c r="Q5324" s="85"/>
      <c r="R5324" s="85"/>
      <c r="S5324" s="85" t="s">
        <v>1768</v>
      </c>
    </row>
    <row r="5325" spans="1:19" ht="14.5" customHeight="1">
      <c r="A5325" s="103" t="str">
        <f t="shared" si="83"/>
        <v>E1712</v>
      </c>
      <c r="B5325" s="414" t="s">
        <v>9124</v>
      </c>
      <c r="C5325" s="414" t="s">
        <v>9125</v>
      </c>
      <c r="D5325" s="414" t="s">
        <v>1797</v>
      </c>
      <c r="E5325" s="414" t="s">
        <v>9126</v>
      </c>
      <c r="F5325" s="414" t="s">
        <v>9127</v>
      </c>
      <c r="G5325" s="418">
        <v>46357</v>
      </c>
      <c r="H5325" s="414" t="s">
        <v>606</v>
      </c>
      <c r="I5325" s="419">
        <v>96</v>
      </c>
      <c r="J5325" s="419">
        <v>240</v>
      </c>
      <c r="K5325" s="419">
        <v>96</v>
      </c>
      <c r="L5325" s="419">
        <v>15000</v>
      </c>
      <c r="M5325" s="414" t="s">
        <v>115</v>
      </c>
      <c r="N5325" s="414" t="s">
        <v>116</v>
      </c>
      <c r="O5325" s="103"/>
      <c r="P5325" s="103"/>
      <c r="Q5325" s="103"/>
      <c r="R5325" s="103"/>
      <c r="S5325" s="103" t="s">
        <v>1768</v>
      </c>
    </row>
    <row r="5326" spans="1:19" ht="14.5" customHeight="1">
      <c r="A5326" s="103" t="str">
        <f t="shared" si="83"/>
        <v>E1712</v>
      </c>
      <c r="B5326" s="414" t="s">
        <v>9124</v>
      </c>
      <c r="C5326" s="414" t="s">
        <v>9125</v>
      </c>
      <c r="D5326" s="414" t="s">
        <v>1797</v>
      </c>
      <c r="E5326" s="414" t="s">
        <v>9128</v>
      </c>
      <c r="F5326" s="414" t="s">
        <v>9129</v>
      </c>
      <c r="G5326" s="418">
        <v>46023</v>
      </c>
      <c r="H5326" s="414" t="s">
        <v>606</v>
      </c>
      <c r="I5326" s="419">
        <v>96</v>
      </c>
      <c r="J5326" s="419">
        <v>240</v>
      </c>
      <c r="K5326" s="419">
        <v>96</v>
      </c>
      <c r="L5326" s="419">
        <v>15000</v>
      </c>
      <c r="M5326" s="414" t="s">
        <v>115</v>
      </c>
      <c r="N5326" s="414" t="s">
        <v>116</v>
      </c>
      <c r="O5326" s="103"/>
      <c r="P5326" s="103"/>
      <c r="Q5326" s="103"/>
      <c r="R5326" s="103"/>
      <c r="S5326" s="103" t="s">
        <v>1768</v>
      </c>
    </row>
    <row r="5327" spans="1:19" ht="14.5" customHeight="1">
      <c r="A5327" s="103" t="str">
        <f t="shared" si="83"/>
        <v>E1712</v>
      </c>
      <c r="B5327" s="414" t="s">
        <v>9124</v>
      </c>
      <c r="C5327" s="414" t="s">
        <v>9125</v>
      </c>
      <c r="D5327" s="414" t="s">
        <v>1804</v>
      </c>
      <c r="E5327" s="414" t="s">
        <v>9130</v>
      </c>
      <c r="F5327" s="414" t="s">
        <v>9131</v>
      </c>
      <c r="G5327" s="418">
        <v>39783</v>
      </c>
      <c r="H5327" s="414" t="s">
        <v>1777</v>
      </c>
      <c r="I5327" s="419">
        <v>96</v>
      </c>
      <c r="J5327" s="419">
        <v>240</v>
      </c>
      <c r="K5327" s="419">
        <v>96</v>
      </c>
      <c r="L5327" s="419">
        <v>15000</v>
      </c>
      <c r="M5327" s="414" t="s">
        <v>115</v>
      </c>
      <c r="N5327" s="414">
        <v>7</v>
      </c>
      <c r="O5327" s="103"/>
      <c r="P5327" s="103"/>
      <c r="Q5327" s="103"/>
      <c r="R5327" s="103"/>
      <c r="S5327" s="103" t="s">
        <v>1768</v>
      </c>
    </row>
    <row r="5328" spans="1:19" ht="14.5" customHeight="1">
      <c r="A5328" s="82" t="str">
        <f t="shared" si="83"/>
        <v>E1714</v>
      </c>
      <c r="B5328" s="410" t="s">
        <v>9132</v>
      </c>
      <c r="C5328" s="410" t="s">
        <v>9133</v>
      </c>
      <c r="D5328" s="410" t="s">
        <v>5116</v>
      </c>
      <c r="E5328" s="410" t="s">
        <v>9134</v>
      </c>
      <c r="F5328" s="410" t="s">
        <v>9135</v>
      </c>
      <c r="G5328" s="416">
        <v>46844</v>
      </c>
      <c r="H5328" s="410" t="s">
        <v>606</v>
      </c>
      <c r="I5328" s="417">
        <v>240</v>
      </c>
      <c r="J5328" s="417">
        <v>96</v>
      </c>
      <c r="K5328" s="417">
        <v>96</v>
      </c>
      <c r="L5328" s="417">
        <v>15000</v>
      </c>
      <c r="M5328" s="410" t="s">
        <v>115</v>
      </c>
      <c r="N5328" s="410" t="s">
        <v>113</v>
      </c>
      <c r="O5328" s="85"/>
      <c r="P5328" s="85"/>
      <c r="Q5328" s="85"/>
      <c r="R5328" s="85"/>
      <c r="S5328" s="85" t="s">
        <v>1768</v>
      </c>
    </row>
    <row r="5329" spans="1:19" ht="14.5" customHeight="1">
      <c r="A5329" s="82" t="str">
        <f t="shared" si="83"/>
        <v>E1714</v>
      </c>
      <c r="B5329" s="410" t="s">
        <v>9132</v>
      </c>
      <c r="C5329" s="410" t="s">
        <v>9136</v>
      </c>
      <c r="D5329" s="410" t="s">
        <v>5116</v>
      </c>
      <c r="E5329" s="410" t="s">
        <v>9137</v>
      </c>
      <c r="F5329" s="410" t="s">
        <v>9138</v>
      </c>
      <c r="G5329" s="416">
        <v>39083</v>
      </c>
      <c r="H5329" s="410" t="s">
        <v>623</v>
      </c>
      <c r="I5329" s="417">
        <v>240</v>
      </c>
      <c r="J5329" s="417">
        <v>96</v>
      </c>
      <c r="K5329" s="417">
        <v>96</v>
      </c>
      <c r="L5329" s="417">
        <v>15000</v>
      </c>
      <c r="M5329" s="410" t="s">
        <v>115</v>
      </c>
      <c r="N5329" s="410" t="s">
        <v>116</v>
      </c>
      <c r="O5329" s="85"/>
      <c r="P5329" s="85"/>
      <c r="Q5329" s="85"/>
      <c r="R5329" s="85"/>
      <c r="S5329" s="85" t="s">
        <v>1768</v>
      </c>
    </row>
    <row r="5330" spans="1:19" ht="14.5" customHeight="1">
      <c r="A5330" s="103" t="str">
        <f t="shared" si="83"/>
        <v>E1714</v>
      </c>
      <c r="B5330" s="414" t="s">
        <v>9132</v>
      </c>
      <c r="C5330" s="414" t="s">
        <v>9133</v>
      </c>
      <c r="D5330" s="414" t="s">
        <v>5116</v>
      </c>
      <c r="E5330" s="414" t="s">
        <v>9134</v>
      </c>
      <c r="F5330" s="414" t="s">
        <v>9135</v>
      </c>
      <c r="G5330" s="418">
        <v>46844</v>
      </c>
      <c r="H5330" s="414" t="s">
        <v>606</v>
      </c>
      <c r="I5330" s="419">
        <v>96</v>
      </c>
      <c r="J5330" s="419">
        <v>240</v>
      </c>
      <c r="K5330" s="419">
        <v>96</v>
      </c>
      <c r="L5330" s="419">
        <v>15000</v>
      </c>
      <c r="M5330" s="414" t="s">
        <v>115</v>
      </c>
      <c r="N5330" s="414" t="s">
        <v>113</v>
      </c>
      <c r="O5330" s="103"/>
      <c r="P5330" s="103"/>
      <c r="Q5330" s="103"/>
      <c r="R5330" s="103"/>
      <c r="S5330" s="103" t="s">
        <v>1768</v>
      </c>
    </row>
    <row r="5331" spans="1:19" ht="14.5" customHeight="1">
      <c r="A5331" s="103" t="str">
        <f t="shared" si="83"/>
        <v>E1714</v>
      </c>
      <c r="B5331" s="414" t="s">
        <v>9132</v>
      </c>
      <c r="C5331" s="414" t="s">
        <v>9136</v>
      </c>
      <c r="D5331" s="414" t="s">
        <v>5116</v>
      </c>
      <c r="E5331" s="414" t="s">
        <v>9137</v>
      </c>
      <c r="F5331" s="414" t="s">
        <v>9138</v>
      </c>
      <c r="G5331" s="418">
        <v>39083</v>
      </c>
      <c r="H5331" s="414" t="s">
        <v>623</v>
      </c>
      <c r="I5331" s="419">
        <v>96</v>
      </c>
      <c r="J5331" s="419">
        <v>240</v>
      </c>
      <c r="K5331" s="419">
        <v>96</v>
      </c>
      <c r="L5331" s="419">
        <v>15000</v>
      </c>
      <c r="M5331" s="414" t="s">
        <v>115</v>
      </c>
      <c r="N5331" s="414" t="s">
        <v>116</v>
      </c>
      <c r="O5331" s="103"/>
      <c r="P5331" s="103"/>
      <c r="Q5331" s="103"/>
      <c r="R5331" s="103"/>
      <c r="S5331" s="103" t="s">
        <v>1768</v>
      </c>
    </row>
    <row r="5332" spans="1:19" ht="14.5" customHeight="1">
      <c r="A5332" s="82" t="str">
        <f t="shared" si="83"/>
        <v>E1761</v>
      </c>
      <c r="B5332" s="410" t="s">
        <v>9139</v>
      </c>
      <c r="C5332" s="410" t="s">
        <v>9140</v>
      </c>
      <c r="D5332" s="410" t="s">
        <v>5116</v>
      </c>
      <c r="E5332" s="410" t="s">
        <v>9141</v>
      </c>
      <c r="F5332" s="410" t="s">
        <v>9142</v>
      </c>
      <c r="G5332" s="416">
        <v>45839</v>
      </c>
      <c r="H5332" s="410" t="s">
        <v>606</v>
      </c>
      <c r="I5332" s="417">
        <v>35</v>
      </c>
      <c r="J5332" s="417">
        <v>2</v>
      </c>
      <c r="K5332" s="417">
        <v>0</v>
      </c>
      <c r="L5332" s="417">
        <v>8</v>
      </c>
      <c r="M5332" s="410" t="s">
        <v>115</v>
      </c>
      <c r="N5332" s="410">
        <v>4</v>
      </c>
      <c r="O5332" s="85"/>
      <c r="P5332" s="85" t="s">
        <v>1882</v>
      </c>
      <c r="Q5332" s="85" t="s">
        <v>1882</v>
      </c>
      <c r="R5332" s="85" t="s">
        <v>1883</v>
      </c>
      <c r="S5332" s="85" t="s">
        <v>1800</v>
      </c>
    </row>
    <row r="5333" spans="1:19" ht="14.5" customHeight="1">
      <c r="A5333" s="103" t="str">
        <f t="shared" si="83"/>
        <v>E1761</v>
      </c>
      <c r="B5333" s="414" t="s">
        <v>9139</v>
      </c>
      <c r="C5333" s="414" t="s">
        <v>9140</v>
      </c>
      <c r="D5333" s="414" t="s">
        <v>5116</v>
      </c>
      <c r="E5333" s="414" t="s">
        <v>9141</v>
      </c>
      <c r="F5333" s="414" t="s">
        <v>9142</v>
      </c>
      <c r="G5333" s="418">
        <v>45839</v>
      </c>
      <c r="H5333" s="414" t="s">
        <v>606</v>
      </c>
      <c r="I5333" s="419">
        <v>0</v>
      </c>
      <c r="J5333" s="419">
        <v>35</v>
      </c>
      <c r="K5333" s="419">
        <v>2</v>
      </c>
      <c r="L5333" s="419">
        <v>8</v>
      </c>
      <c r="M5333" s="414" t="s">
        <v>115</v>
      </c>
      <c r="N5333" s="414">
        <v>4</v>
      </c>
      <c r="O5333" s="103"/>
      <c r="P5333" s="103" t="s">
        <v>1882</v>
      </c>
      <c r="Q5333" s="103" t="s">
        <v>1882</v>
      </c>
      <c r="R5333" s="103" t="s">
        <v>1883</v>
      </c>
      <c r="S5333" s="103" t="s">
        <v>1800</v>
      </c>
    </row>
    <row r="5334" spans="1:19" ht="14.5" customHeight="1">
      <c r="A5334" s="82" t="str">
        <f t="shared" si="83"/>
        <v>E1762</v>
      </c>
      <c r="B5334" s="410" t="s">
        <v>9143</v>
      </c>
      <c r="C5334" s="410" t="s">
        <v>9144</v>
      </c>
      <c r="D5334" s="410" t="s">
        <v>5116</v>
      </c>
      <c r="E5334" s="410" t="s">
        <v>9145</v>
      </c>
      <c r="F5334" s="410" t="s">
        <v>9146</v>
      </c>
      <c r="G5334" s="416">
        <v>40878</v>
      </c>
      <c r="H5334" s="410" t="s">
        <v>623</v>
      </c>
      <c r="I5334" s="417">
        <v>41</v>
      </c>
      <c r="J5334" s="417">
        <v>2</v>
      </c>
      <c r="K5334" s="417">
        <v>7</v>
      </c>
      <c r="L5334" s="417">
        <v>15</v>
      </c>
      <c r="M5334" s="410" t="s">
        <v>115</v>
      </c>
      <c r="N5334" s="410">
        <v>4</v>
      </c>
      <c r="O5334" s="85"/>
      <c r="P5334" s="85" t="s">
        <v>1882</v>
      </c>
      <c r="Q5334" s="85" t="s">
        <v>1882</v>
      </c>
      <c r="R5334" s="85" t="s">
        <v>1883</v>
      </c>
      <c r="S5334" s="85" t="s">
        <v>1800</v>
      </c>
    </row>
    <row r="5335" spans="1:19" ht="14.5" customHeight="1">
      <c r="A5335" s="82" t="str">
        <f t="shared" si="83"/>
        <v>E1762</v>
      </c>
      <c r="B5335" s="410" t="s">
        <v>9143</v>
      </c>
      <c r="C5335" s="410" t="s">
        <v>9144</v>
      </c>
      <c r="D5335" s="410" t="s">
        <v>5116</v>
      </c>
      <c r="E5335" s="410" t="s">
        <v>9147</v>
      </c>
      <c r="F5335" s="410" t="s">
        <v>9148</v>
      </c>
      <c r="G5335" s="416">
        <v>46600</v>
      </c>
      <c r="H5335" s="410" t="s">
        <v>606</v>
      </c>
      <c r="I5335" s="417">
        <v>41</v>
      </c>
      <c r="J5335" s="417">
        <v>2</v>
      </c>
      <c r="K5335" s="417">
        <v>7</v>
      </c>
      <c r="L5335" s="417">
        <v>8</v>
      </c>
      <c r="M5335" s="410" t="s">
        <v>115</v>
      </c>
      <c r="N5335" s="410">
        <v>4</v>
      </c>
      <c r="O5335" s="85"/>
      <c r="P5335" s="85" t="s">
        <v>1882</v>
      </c>
      <c r="Q5335" s="85" t="s">
        <v>1882</v>
      </c>
      <c r="R5335" s="85" t="s">
        <v>1883</v>
      </c>
      <c r="S5335" s="85" t="s">
        <v>1800</v>
      </c>
    </row>
    <row r="5336" spans="1:19" ht="14.5" customHeight="1">
      <c r="A5336" s="103" t="str">
        <f t="shared" si="83"/>
        <v>E1762</v>
      </c>
      <c r="B5336" s="414" t="s">
        <v>9143</v>
      </c>
      <c r="C5336" s="414" t="s">
        <v>9144</v>
      </c>
      <c r="D5336" s="414" t="s">
        <v>5116</v>
      </c>
      <c r="E5336" s="414" t="s">
        <v>9145</v>
      </c>
      <c r="F5336" s="414" t="s">
        <v>9146</v>
      </c>
      <c r="G5336" s="418">
        <v>40878</v>
      </c>
      <c r="H5336" s="414" t="s">
        <v>623</v>
      </c>
      <c r="I5336" s="419">
        <v>7</v>
      </c>
      <c r="J5336" s="419">
        <v>41</v>
      </c>
      <c r="K5336" s="419">
        <v>2</v>
      </c>
      <c r="L5336" s="419">
        <v>15</v>
      </c>
      <c r="M5336" s="414" t="s">
        <v>115</v>
      </c>
      <c r="N5336" s="414">
        <v>4</v>
      </c>
      <c r="O5336" s="103"/>
      <c r="P5336" s="103" t="s">
        <v>1882</v>
      </c>
      <c r="Q5336" s="103" t="s">
        <v>1882</v>
      </c>
      <c r="R5336" s="103" t="s">
        <v>1883</v>
      </c>
      <c r="S5336" s="103" t="s">
        <v>1800</v>
      </c>
    </row>
    <row r="5337" spans="1:19" ht="14.5" customHeight="1">
      <c r="A5337" s="103" t="str">
        <f t="shared" si="83"/>
        <v>E1762</v>
      </c>
      <c r="B5337" s="414" t="s">
        <v>9143</v>
      </c>
      <c r="C5337" s="414" t="s">
        <v>9144</v>
      </c>
      <c r="D5337" s="414" t="s">
        <v>5116</v>
      </c>
      <c r="E5337" s="414" t="s">
        <v>9147</v>
      </c>
      <c r="F5337" s="414" t="s">
        <v>9148</v>
      </c>
      <c r="G5337" s="418">
        <v>46600</v>
      </c>
      <c r="H5337" s="414" t="s">
        <v>606</v>
      </c>
      <c r="I5337" s="419">
        <v>7</v>
      </c>
      <c r="J5337" s="419">
        <v>41</v>
      </c>
      <c r="K5337" s="419">
        <v>2</v>
      </c>
      <c r="L5337" s="419">
        <v>8</v>
      </c>
      <c r="M5337" s="414" t="s">
        <v>115</v>
      </c>
      <c r="N5337" s="414">
        <v>4</v>
      </c>
      <c r="O5337" s="103"/>
      <c r="P5337" s="103" t="s">
        <v>1882</v>
      </c>
      <c r="Q5337" s="103" t="s">
        <v>1882</v>
      </c>
      <c r="R5337" s="103" t="s">
        <v>1883</v>
      </c>
      <c r="S5337" s="103" t="s">
        <v>1800</v>
      </c>
    </row>
    <row r="5338" spans="1:19" ht="14.5" customHeight="1">
      <c r="A5338" s="82" t="str">
        <f t="shared" si="83"/>
        <v>E1779</v>
      </c>
      <c r="B5338" s="410" t="s">
        <v>9149</v>
      </c>
      <c r="C5338" s="410" t="s">
        <v>9150</v>
      </c>
      <c r="D5338" s="410" t="s">
        <v>4862</v>
      </c>
      <c r="E5338" s="410" t="s">
        <v>9151</v>
      </c>
      <c r="F5338" s="410" t="s">
        <v>9152</v>
      </c>
      <c r="G5338" s="416">
        <v>43040</v>
      </c>
      <c r="H5338" s="410" t="s">
        <v>623</v>
      </c>
      <c r="I5338" s="417">
        <v>7</v>
      </c>
      <c r="J5338" s="417">
        <v>5</v>
      </c>
      <c r="K5338" s="417">
        <v>4</v>
      </c>
      <c r="L5338" s="417">
        <v>2</v>
      </c>
      <c r="M5338" s="410" t="s">
        <v>115</v>
      </c>
      <c r="N5338" s="410">
        <v>7</v>
      </c>
      <c r="O5338" s="85" t="s">
        <v>115</v>
      </c>
      <c r="P5338" s="85" t="s">
        <v>115</v>
      </c>
      <c r="Q5338" s="85" t="s">
        <v>115</v>
      </c>
      <c r="R5338" s="85" t="s">
        <v>1767</v>
      </c>
      <c r="S5338" s="85" t="s">
        <v>1768</v>
      </c>
    </row>
    <row r="5339" spans="1:19" ht="14.5" customHeight="1">
      <c r="A5339" s="103" t="str">
        <f t="shared" si="83"/>
        <v>E1779</v>
      </c>
      <c r="B5339" s="414" t="s">
        <v>9149</v>
      </c>
      <c r="C5339" s="414" t="s">
        <v>9150</v>
      </c>
      <c r="D5339" s="414" t="s">
        <v>4862</v>
      </c>
      <c r="E5339" s="414" t="s">
        <v>9151</v>
      </c>
      <c r="F5339" s="414" t="s">
        <v>9152</v>
      </c>
      <c r="G5339" s="418">
        <v>43040</v>
      </c>
      <c r="H5339" s="414" t="s">
        <v>623</v>
      </c>
      <c r="I5339" s="419">
        <v>4</v>
      </c>
      <c r="J5339" s="419">
        <v>7</v>
      </c>
      <c r="K5339" s="419">
        <v>5</v>
      </c>
      <c r="L5339" s="419">
        <v>2</v>
      </c>
      <c r="M5339" s="414" t="s">
        <v>115</v>
      </c>
      <c r="N5339" s="414">
        <v>7</v>
      </c>
      <c r="O5339" s="103" t="s">
        <v>115</v>
      </c>
      <c r="P5339" s="103" t="s">
        <v>115</v>
      </c>
      <c r="Q5339" s="103" t="s">
        <v>115</v>
      </c>
      <c r="R5339" s="103" t="s">
        <v>1767</v>
      </c>
      <c r="S5339" s="103" t="s">
        <v>1768</v>
      </c>
    </row>
    <row r="5340" spans="1:19" ht="14.5" customHeight="1">
      <c r="A5340" s="82" t="str">
        <f t="shared" si="83"/>
        <v>E1780</v>
      </c>
      <c r="B5340" s="410" t="s">
        <v>9153</v>
      </c>
      <c r="C5340" s="410" t="s">
        <v>9154</v>
      </c>
      <c r="D5340" s="410" t="s">
        <v>5116</v>
      </c>
      <c r="E5340" s="410" t="s">
        <v>9155</v>
      </c>
      <c r="F5340" s="410" t="s">
        <v>9156</v>
      </c>
      <c r="G5340" s="416">
        <v>45261</v>
      </c>
      <c r="H5340" s="410" t="s">
        <v>606</v>
      </c>
      <c r="I5340" s="417">
        <v>4.5</v>
      </c>
      <c r="J5340" s="417">
        <v>4</v>
      </c>
      <c r="K5340" s="417">
        <v>4.75</v>
      </c>
      <c r="L5340" s="417">
        <v>2.5</v>
      </c>
      <c r="M5340" s="410"/>
      <c r="N5340" s="410" t="s">
        <v>1778</v>
      </c>
      <c r="O5340" s="85" t="s">
        <v>1882</v>
      </c>
      <c r="P5340" s="85" t="s">
        <v>1882</v>
      </c>
      <c r="Q5340" s="85" t="s">
        <v>1882</v>
      </c>
      <c r="R5340" s="85" t="s">
        <v>1883</v>
      </c>
      <c r="S5340" s="85" t="s">
        <v>1768</v>
      </c>
    </row>
    <row r="5341" spans="1:19" ht="14.5" customHeight="1">
      <c r="A5341" s="82" t="str">
        <f t="shared" si="83"/>
        <v>E1780</v>
      </c>
      <c r="B5341" s="410" t="s">
        <v>9153</v>
      </c>
      <c r="C5341" s="410" t="s">
        <v>9154</v>
      </c>
      <c r="D5341" s="410" t="s">
        <v>5116</v>
      </c>
      <c r="E5341" s="410" t="s">
        <v>9157</v>
      </c>
      <c r="F5341" s="410" t="s">
        <v>9158</v>
      </c>
      <c r="G5341" s="416">
        <v>42339</v>
      </c>
      <c r="H5341" s="410" t="s">
        <v>623</v>
      </c>
      <c r="I5341" s="417">
        <v>4.5</v>
      </c>
      <c r="J5341" s="417">
        <v>4</v>
      </c>
      <c r="K5341" s="417">
        <v>7.75</v>
      </c>
      <c r="L5341" s="417">
        <v>2.5</v>
      </c>
      <c r="M5341" s="410"/>
      <c r="N5341" s="410">
        <v>7</v>
      </c>
      <c r="O5341" s="85" t="s">
        <v>1882</v>
      </c>
      <c r="P5341" s="85" t="s">
        <v>1882</v>
      </c>
      <c r="Q5341" s="85" t="s">
        <v>1882</v>
      </c>
      <c r="R5341" s="85" t="s">
        <v>1883</v>
      </c>
      <c r="S5341" s="85" t="s">
        <v>1768</v>
      </c>
    </row>
    <row r="5342" spans="1:19" ht="14.5" customHeight="1">
      <c r="A5342" s="103" t="str">
        <f t="shared" si="83"/>
        <v>E1780</v>
      </c>
      <c r="B5342" s="414" t="s">
        <v>9153</v>
      </c>
      <c r="C5342" s="414" t="s">
        <v>9154</v>
      </c>
      <c r="D5342" s="414" t="s">
        <v>5116</v>
      </c>
      <c r="E5342" s="414" t="s">
        <v>9155</v>
      </c>
      <c r="F5342" s="414" t="s">
        <v>9156</v>
      </c>
      <c r="G5342" s="418">
        <v>45261</v>
      </c>
      <c r="H5342" s="414" t="s">
        <v>606</v>
      </c>
      <c r="I5342" s="419">
        <v>4.75</v>
      </c>
      <c r="J5342" s="419">
        <v>4.5</v>
      </c>
      <c r="K5342" s="419">
        <v>4</v>
      </c>
      <c r="L5342" s="419">
        <v>2.5</v>
      </c>
      <c r="M5342" s="414"/>
      <c r="N5342" s="414" t="s">
        <v>1778</v>
      </c>
      <c r="O5342" s="103" t="s">
        <v>1882</v>
      </c>
      <c r="P5342" s="103" t="s">
        <v>1882</v>
      </c>
      <c r="Q5342" s="103" t="s">
        <v>1882</v>
      </c>
      <c r="R5342" s="103" t="s">
        <v>1883</v>
      </c>
      <c r="S5342" s="103" t="s">
        <v>1768</v>
      </c>
    </row>
    <row r="5343" spans="1:19" ht="14.5" customHeight="1">
      <c r="A5343" s="103" t="str">
        <f t="shared" si="83"/>
        <v>E1780</v>
      </c>
      <c r="B5343" s="414" t="s">
        <v>9153</v>
      </c>
      <c r="C5343" s="414" t="s">
        <v>9154</v>
      </c>
      <c r="D5343" s="414" t="s">
        <v>5116</v>
      </c>
      <c r="E5343" s="414" t="s">
        <v>9157</v>
      </c>
      <c r="F5343" s="414" t="s">
        <v>9158</v>
      </c>
      <c r="G5343" s="418">
        <v>42339</v>
      </c>
      <c r="H5343" s="414" t="s">
        <v>623</v>
      </c>
      <c r="I5343" s="419">
        <v>7.75</v>
      </c>
      <c r="J5343" s="419">
        <v>4.5</v>
      </c>
      <c r="K5343" s="419">
        <v>4</v>
      </c>
      <c r="L5343" s="419">
        <v>2.5</v>
      </c>
      <c r="M5343" s="414"/>
      <c r="N5343" s="414">
        <v>7</v>
      </c>
      <c r="O5343" s="103" t="s">
        <v>1882</v>
      </c>
      <c r="P5343" s="103" t="s">
        <v>1882</v>
      </c>
      <c r="Q5343" s="103" t="s">
        <v>1882</v>
      </c>
      <c r="R5343" s="103" t="s">
        <v>1883</v>
      </c>
      <c r="S5343" s="103" t="s">
        <v>1768</v>
      </c>
    </row>
    <row r="5344" spans="1:19" ht="14.5" customHeight="1">
      <c r="A5344" s="82" t="str">
        <f t="shared" si="83"/>
        <v>E1785</v>
      </c>
      <c r="B5344" s="410" t="s">
        <v>9159</v>
      </c>
      <c r="C5344" s="410" t="s">
        <v>9160</v>
      </c>
      <c r="D5344" s="410" t="s">
        <v>8863</v>
      </c>
      <c r="E5344" s="410" t="s">
        <v>9161</v>
      </c>
      <c r="F5344" s="410" t="s">
        <v>9162</v>
      </c>
      <c r="G5344" s="416">
        <v>40148</v>
      </c>
      <c r="H5344" s="410" t="s">
        <v>1777</v>
      </c>
      <c r="I5344" s="417">
        <v>42</v>
      </c>
      <c r="J5344" s="417">
        <v>26</v>
      </c>
      <c r="K5344" s="411"/>
      <c r="L5344" s="417">
        <v>82</v>
      </c>
      <c r="M5344" s="410"/>
      <c r="N5344" s="410"/>
      <c r="O5344" s="85"/>
      <c r="P5344" s="85" t="s">
        <v>1882</v>
      </c>
      <c r="Q5344" s="85" t="s">
        <v>1882</v>
      </c>
      <c r="R5344" s="85" t="s">
        <v>1883</v>
      </c>
      <c r="S5344" s="85"/>
    </row>
    <row r="5345" spans="1:19" ht="14.5" customHeight="1">
      <c r="A5345" s="82" t="str">
        <f t="shared" si="83"/>
        <v>E1785</v>
      </c>
      <c r="B5345" s="410" t="s">
        <v>9159</v>
      </c>
      <c r="C5345" s="410" t="s">
        <v>9160</v>
      </c>
      <c r="D5345" s="410" t="s">
        <v>8418</v>
      </c>
      <c r="E5345" s="410" t="s">
        <v>9163</v>
      </c>
      <c r="F5345" s="410" t="s">
        <v>9164</v>
      </c>
      <c r="G5345" s="416">
        <v>49310</v>
      </c>
      <c r="H5345" s="410" t="s">
        <v>606</v>
      </c>
      <c r="I5345" s="417">
        <v>42</v>
      </c>
      <c r="J5345" s="417">
        <v>26</v>
      </c>
      <c r="K5345" s="417">
        <v>15</v>
      </c>
      <c r="L5345" s="417">
        <v>82</v>
      </c>
      <c r="M5345" s="410" t="s">
        <v>115</v>
      </c>
      <c r="N5345" s="410" t="s">
        <v>116</v>
      </c>
      <c r="O5345" s="85"/>
      <c r="P5345" s="85" t="s">
        <v>1882</v>
      </c>
      <c r="Q5345" s="85" t="s">
        <v>1882</v>
      </c>
      <c r="R5345" s="85" t="s">
        <v>1883</v>
      </c>
      <c r="S5345" s="85"/>
    </row>
    <row r="5346" spans="1:19" ht="14.5" customHeight="1">
      <c r="A5346" s="103" t="str">
        <f t="shared" si="83"/>
        <v>E1785</v>
      </c>
      <c r="B5346" s="414" t="s">
        <v>9159</v>
      </c>
      <c r="C5346" s="414" t="s">
        <v>9160</v>
      </c>
      <c r="D5346" s="414" t="s">
        <v>8863</v>
      </c>
      <c r="E5346" s="414" t="s">
        <v>9161</v>
      </c>
      <c r="F5346" s="414" t="s">
        <v>9162</v>
      </c>
      <c r="G5346" s="418">
        <v>40148</v>
      </c>
      <c r="H5346" s="414" t="s">
        <v>1777</v>
      </c>
      <c r="I5346" s="415"/>
      <c r="J5346" s="419">
        <v>42</v>
      </c>
      <c r="K5346" s="419">
        <v>26</v>
      </c>
      <c r="L5346" s="419">
        <v>82</v>
      </c>
      <c r="M5346" s="414"/>
      <c r="N5346" s="414"/>
      <c r="O5346" s="103"/>
      <c r="P5346" s="103" t="s">
        <v>1882</v>
      </c>
      <c r="Q5346" s="103" t="s">
        <v>1882</v>
      </c>
      <c r="R5346" s="103" t="s">
        <v>1883</v>
      </c>
      <c r="S5346" s="103"/>
    </row>
    <row r="5347" spans="1:19" ht="14.5" customHeight="1">
      <c r="A5347" s="103" t="str">
        <f t="shared" si="83"/>
        <v>E1785</v>
      </c>
      <c r="B5347" s="414" t="s">
        <v>9159</v>
      </c>
      <c r="C5347" s="414" t="s">
        <v>9160</v>
      </c>
      <c r="D5347" s="414" t="s">
        <v>8418</v>
      </c>
      <c r="E5347" s="414" t="s">
        <v>9163</v>
      </c>
      <c r="F5347" s="414" t="s">
        <v>9164</v>
      </c>
      <c r="G5347" s="418">
        <v>49310</v>
      </c>
      <c r="H5347" s="414" t="s">
        <v>606</v>
      </c>
      <c r="I5347" s="419">
        <v>15</v>
      </c>
      <c r="J5347" s="419">
        <v>42</v>
      </c>
      <c r="K5347" s="419">
        <v>26</v>
      </c>
      <c r="L5347" s="419">
        <v>82</v>
      </c>
      <c r="M5347" s="414" t="s">
        <v>115</v>
      </c>
      <c r="N5347" s="414" t="s">
        <v>116</v>
      </c>
      <c r="O5347" s="103"/>
      <c r="P5347" s="103" t="s">
        <v>1882</v>
      </c>
      <c r="Q5347" s="103" t="s">
        <v>1882</v>
      </c>
      <c r="R5347" s="103" t="s">
        <v>1883</v>
      </c>
      <c r="S5347" s="103"/>
    </row>
    <row r="5348" spans="1:19" ht="14.5" customHeight="1">
      <c r="A5348" s="82" t="str">
        <f t="shared" si="83"/>
        <v>E1798</v>
      </c>
      <c r="B5348" s="410" t="s">
        <v>9165</v>
      </c>
      <c r="C5348" s="410" t="s">
        <v>9166</v>
      </c>
      <c r="D5348" s="410" t="s">
        <v>4862</v>
      </c>
      <c r="E5348" s="410" t="s">
        <v>9167</v>
      </c>
      <c r="F5348" s="410" t="s">
        <v>9168</v>
      </c>
      <c r="G5348" s="416">
        <v>45931</v>
      </c>
      <c r="H5348" s="410" t="s">
        <v>606</v>
      </c>
      <c r="I5348" s="417">
        <v>6</v>
      </c>
      <c r="J5348" s="417">
        <v>3</v>
      </c>
      <c r="K5348" s="417">
        <v>1</v>
      </c>
      <c r="L5348" s="417">
        <v>1</v>
      </c>
      <c r="M5348" s="410" t="s">
        <v>115</v>
      </c>
      <c r="N5348" s="410">
        <v>7</v>
      </c>
      <c r="O5348" s="85" t="s">
        <v>1882</v>
      </c>
      <c r="P5348" s="85" t="s">
        <v>1882</v>
      </c>
      <c r="Q5348" s="85" t="s">
        <v>1882</v>
      </c>
      <c r="R5348" s="85" t="s">
        <v>1883</v>
      </c>
      <c r="S5348" s="85" t="s">
        <v>1768</v>
      </c>
    </row>
    <row r="5349" spans="1:19" ht="14.5" customHeight="1">
      <c r="A5349" s="82" t="str">
        <f t="shared" si="83"/>
        <v>E1798</v>
      </c>
      <c r="B5349" s="410" t="s">
        <v>9165</v>
      </c>
      <c r="C5349" s="410" t="s">
        <v>9166</v>
      </c>
      <c r="D5349" s="410" t="s">
        <v>4862</v>
      </c>
      <c r="E5349" s="410" t="s">
        <v>9169</v>
      </c>
      <c r="F5349" s="410" t="s">
        <v>9170</v>
      </c>
      <c r="G5349" s="416">
        <v>45931</v>
      </c>
      <c r="H5349" s="410" t="s">
        <v>606</v>
      </c>
      <c r="I5349" s="417">
        <v>6</v>
      </c>
      <c r="J5349" s="417">
        <v>3</v>
      </c>
      <c r="K5349" s="417">
        <v>1</v>
      </c>
      <c r="L5349" s="417">
        <v>1</v>
      </c>
      <c r="M5349" s="410" t="s">
        <v>115</v>
      </c>
      <c r="N5349" s="410">
        <v>7</v>
      </c>
      <c r="O5349" s="85" t="s">
        <v>1882</v>
      </c>
      <c r="P5349" s="85" t="s">
        <v>1882</v>
      </c>
      <c r="Q5349" s="85" t="s">
        <v>1882</v>
      </c>
      <c r="R5349" s="85" t="s">
        <v>1883</v>
      </c>
      <c r="S5349" s="85" t="s">
        <v>1768</v>
      </c>
    </row>
    <row r="5350" spans="1:19" ht="14.5" customHeight="1">
      <c r="A5350" s="82" t="str">
        <f t="shared" si="83"/>
        <v>E1798</v>
      </c>
      <c r="B5350" s="410" t="s">
        <v>9165</v>
      </c>
      <c r="C5350" s="410" t="s">
        <v>9166</v>
      </c>
      <c r="D5350" s="410" t="s">
        <v>9171</v>
      </c>
      <c r="E5350" s="410" t="s">
        <v>9172</v>
      </c>
      <c r="F5350" s="410" t="s">
        <v>9173</v>
      </c>
      <c r="G5350" s="416">
        <v>40664</v>
      </c>
      <c r="H5350" s="410" t="s">
        <v>1777</v>
      </c>
      <c r="I5350" s="417">
        <v>6</v>
      </c>
      <c r="J5350" s="417">
        <v>3</v>
      </c>
      <c r="K5350" s="417">
        <v>1</v>
      </c>
      <c r="L5350" s="417">
        <v>1</v>
      </c>
      <c r="M5350" s="410" t="s">
        <v>115</v>
      </c>
      <c r="N5350" s="410">
        <v>7</v>
      </c>
      <c r="O5350" s="85" t="s">
        <v>1882</v>
      </c>
      <c r="P5350" s="85" t="s">
        <v>1882</v>
      </c>
      <c r="Q5350" s="85" t="s">
        <v>1882</v>
      </c>
      <c r="R5350" s="85" t="s">
        <v>1883</v>
      </c>
      <c r="S5350" s="85" t="s">
        <v>1768</v>
      </c>
    </row>
    <row r="5351" spans="1:19" ht="14.5" customHeight="1">
      <c r="A5351" s="103" t="str">
        <f t="shared" si="83"/>
        <v>E1798</v>
      </c>
      <c r="B5351" s="414" t="s">
        <v>9165</v>
      </c>
      <c r="C5351" s="414" t="s">
        <v>9166</v>
      </c>
      <c r="D5351" s="414" t="s">
        <v>4862</v>
      </c>
      <c r="E5351" s="414" t="s">
        <v>9167</v>
      </c>
      <c r="F5351" s="414" t="s">
        <v>9168</v>
      </c>
      <c r="G5351" s="418">
        <v>45931</v>
      </c>
      <c r="H5351" s="414" t="s">
        <v>606</v>
      </c>
      <c r="I5351" s="419">
        <v>1</v>
      </c>
      <c r="J5351" s="419">
        <v>6</v>
      </c>
      <c r="K5351" s="419">
        <v>3</v>
      </c>
      <c r="L5351" s="419">
        <v>1</v>
      </c>
      <c r="M5351" s="414" t="s">
        <v>115</v>
      </c>
      <c r="N5351" s="414">
        <v>7</v>
      </c>
      <c r="O5351" s="103" t="s">
        <v>1882</v>
      </c>
      <c r="P5351" s="103" t="s">
        <v>1882</v>
      </c>
      <c r="Q5351" s="103" t="s">
        <v>1882</v>
      </c>
      <c r="R5351" s="103" t="s">
        <v>1883</v>
      </c>
      <c r="S5351" s="103" t="s">
        <v>1768</v>
      </c>
    </row>
    <row r="5352" spans="1:19" ht="14.5" customHeight="1">
      <c r="A5352" s="103" t="str">
        <f t="shared" si="83"/>
        <v>E1798</v>
      </c>
      <c r="B5352" s="414" t="s">
        <v>9165</v>
      </c>
      <c r="C5352" s="414" t="s">
        <v>9166</v>
      </c>
      <c r="D5352" s="414" t="s">
        <v>4862</v>
      </c>
      <c r="E5352" s="414" t="s">
        <v>9169</v>
      </c>
      <c r="F5352" s="414" t="s">
        <v>9170</v>
      </c>
      <c r="G5352" s="418">
        <v>45931</v>
      </c>
      <c r="H5352" s="414" t="s">
        <v>606</v>
      </c>
      <c r="I5352" s="419">
        <v>1</v>
      </c>
      <c r="J5352" s="419">
        <v>6</v>
      </c>
      <c r="K5352" s="419">
        <v>3</v>
      </c>
      <c r="L5352" s="419">
        <v>1</v>
      </c>
      <c r="M5352" s="414" t="s">
        <v>115</v>
      </c>
      <c r="N5352" s="414">
        <v>7</v>
      </c>
      <c r="O5352" s="103" t="s">
        <v>1882</v>
      </c>
      <c r="P5352" s="103" t="s">
        <v>1882</v>
      </c>
      <c r="Q5352" s="103" t="s">
        <v>1882</v>
      </c>
      <c r="R5352" s="103" t="s">
        <v>1883</v>
      </c>
      <c r="S5352" s="103" t="s">
        <v>1768</v>
      </c>
    </row>
    <row r="5353" spans="1:19" ht="14.5" customHeight="1">
      <c r="A5353" s="103" t="str">
        <f t="shared" si="83"/>
        <v>E1798</v>
      </c>
      <c r="B5353" s="414" t="s">
        <v>9165</v>
      </c>
      <c r="C5353" s="414" t="s">
        <v>9166</v>
      </c>
      <c r="D5353" s="414" t="s">
        <v>9171</v>
      </c>
      <c r="E5353" s="414" t="s">
        <v>9172</v>
      </c>
      <c r="F5353" s="414" t="s">
        <v>9173</v>
      </c>
      <c r="G5353" s="418">
        <v>40664</v>
      </c>
      <c r="H5353" s="414" t="s">
        <v>1777</v>
      </c>
      <c r="I5353" s="419">
        <v>1</v>
      </c>
      <c r="J5353" s="419">
        <v>6</v>
      </c>
      <c r="K5353" s="419">
        <v>3</v>
      </c>
      <c r="L5353" s="419">
        <v>1</v>
      </c>
      <c r="M5353" s="414" t="s">
        <v>115</v>
      </c>
      <c r="N5353" s="414">
        <v>7</v>
      </c>
      <c r="O5353" s="103" t="s">
        <v>1882</v>
      </c>
      <c r="P5353" s="103" t="s">
        <v>1882</v>
      </c>
      <c r="Q5353" s="103" t="s">
        <v>1882</v>
      </c>
      <c r="R5353" s="103" t="s">
        <v>1883</v>
      </c>
      <c r="S5353" s="103" t="s">
        <v>1768</v>
      </c>
    </row>
    <row r="5354" spans="1:19" ht="14.5" customHeight="1">
      <c r="A5354" s="82" t="str">
        <f t="shared" si="83"/>
        <v>E1833</v>
      </c>
      <c r="B5354" s="410" t="s">
        <v>9174</v>
      </c>
      <c r="C5354" s="410" t="s">
        <v>9175</v>
      </c>
      <c r="D5354" s="410" t="s">
        <v>8269</v>
      </c>
      <c r="E5354" s="410" t="s">
        <v>9176</v>
      </c>
      <c r="F5354" s="410" t="s">
        <v>9177</v>
      </c>
      <c r="G5354" s="416">
        <v>49553</v>
      </c>
      <c r="H5354" s="410" t="s">
        <v>606</v>
      </c>
      <c r="I5354" s="417">
        <v>96</v>
      </c>
      <c r="J5354" s="417">
        <v>96</v>
      </c>
      <c r="K5354" s="417">
        <v>240</v>
      </c>
      <c r="L5354" s="417">
        <v>6000</v>
      </c>
      <c r="M5354" s="410" t="s">
        <v>115</v>
      </c>
      <c r="N5354" s="410" t="s">
        <v>116</v>
      </c>
      <c r="O5354" s="85"/>
      <c r="P5354" s="85" t="s">
        <v>1882</v>
      </c>
      <c r="Q5354" s="85" t="s">
        <v>1882</v>
      </c>
      <c r="R5354" s="85" t="s">
        <v>1883</v>
      </c>
      <c r="S5354" s="85" t="s">
        <v>1768</v>
      </c>
    </row>
    <row r="5355" spans="1:19" ht="14.5" customHeight="1">
      <c r="A5355" s="82" t="str">
        <f t="shared" si="83"/>
        <v>E1833</v>
      </c>
      <c r="B5355" s="410" t="s">
        <v>9174</v>
      </c>
      <c r="C5355" s="410" t="s">
        <v>9175</v>
      </c>
      <c r="D5355" s="410" t="s">
        <v>9178</v>
      </c>
      <c r="E5355" s="410" t="s">
        <v>9179</v>
      </c>
      <c r="F5355" s="410" t="s">
        <v>9180</v>
      </c>
      <c r="G5355" s="416">
        <v>40330</v>
      </c>
      <c r="H5355" s="410" t="s">
        <v>1777</v>
      </c>
      <c r="I5355" s="417">
        <v>96</v>
      </c>
      <c r="J5355" s="417">
        <v>96</v>
      </c>
      <c r="K5355" s="417">
        <v>240</v>
      </c>
      <c r="L5355" s="417">
        <v>6000</v>
      </c>
      <c r="M5355" s="410" t="s">
        <v>115</v>
      </c>
      <c r="N5355" s="410" t="s">
        <v>116</v>
      </c>
      <c r="O5355" s="85"/>
      <c r="P5355" s="85" t="s">
        <v>1882</v>
      </c>
      <c r="Q5355" s="85" t="s">
        <v>1882</v>
      </c>
      <c r="R5355" s="85" t="s">
        <v>1883</v>
      </c>
      <c r="S5355" s="85" t="s">
        <v>1768</v>
      </c>
    </row>
    <row r="5356" spans="1:19" ht="14.5" customHeight="1">
      <c r="A5356" s="103" t="str">
        <f t="shared" si="83"/>
        <v>E1833</v>
      </c>
      <c r="B5356" s="414" t="s">
        <v>9174</v>
      </c>
      <c r="C5356" s="414" t="s">
        <v>9175</v>
      </c>
      <c r="D5356" s="414" t="s">
        <v>8269</v>
      </c>
      <c r="E5356" s="414" t="s">
        <v>9176</v>
      </c>
      <c r="F5356" s="414" t="s">
        <v>9177</v>
      </c>
      <c r="G5356" s="418">
        <v>49553</v>
      </c>
      <c r="H5356" s="414" t="s">
        <v>606</v>
      </c>
      <c r="I5356" s="419">
        <v>240</v>
      </c>
      <c r="J5356" s="419">
        <v>96</v>
      </c>
      <c r="K5356" s="419">
        <v>96</v>
      </c>
      <c r="L5356" s="419">
        <v>6000</v>
      </c>
      <c r="M5356" s="414" t="s">
        <v>115</v>
      </c>
      <c r="N5356" s="414" t="s">
        <v>116</v>
      </c>
      <c r="O5356" s="103"/>
      <c r="P5356" s="103" t="s">
        <v>1882</v>
      </c>
      <c r="Q5356" s="103" t="s">
        <v>1882</v>
      </c>
      <c r="R5356" s="103" t="s">
        <v>1883</v>
      </c>
      <c r="S5356" s="103" t="s">
        <v>1768</v>
      </c>
    </row>
    <row r="5357" spans="1:19" ht="14.5" customHeight="1">
      <c r="A5357" s="103" t="str">
        <f t="shared" si="83"/>
        <v>E1833</v>
      </c>
      <c r="B5357" s="414" t="s">
        <v>9174</v>
      </c>
      <c r="C5357" s="414" t="s">
        <v>9175</v>
      </c>
      <c r="D5357" s="414" t="s">
        <v>9178</v>
      </c>
      <c r="E5357" s="414" t="s">
        <v>9179</v>
      </c>
      <c r="F5357" s="414" t="s">
        <v>9180</v>
      </c>
      <c r="G5357" s="418">
        <v>40330</v>
      </c>
      <c r="H5357" s="414" t="s">
        <v>1777</v>
      </c>
      <c r="I5357" s="419">
        <v>240</v>
      </c>
      <c r="J5357" s="419">
        <v>96</v>
      </c>
      <c r="K5357" s="419">
        <v>96</v>
      </c>
      <c r="L5357" s="419">
        <v>6000</v>
      </c>
      <c r="M5357" s="414" t="s">
        <v>115</v>
      </c>
      <c r="N5357" s="414" t="s">
        <v>116</v>
      </c>
      <c r="O5357" s="103"/>
      <c r="P5357" s="103" t="s">
        <v>1882</v>
      </c>
      <c r="Q5357" s="103" t="s">
        <v>1882</v>
      </c>
      <c r="R5357" s="103" t="s">
        <v>1883</v>
      </c>
      <c r="S5357" s="103" t="s">
        <v>1768</v>
      </c>
    </row>
    <row r="5358" spans="1:19" ht="14.5" customHeight="1">
      <c r="A5358" s="82" t="str">
        <f t="shared" si="83"/>
        <v>E1834</v>
      </c>
      <c r="B5358" s="410" t="s">
        <v>9181</v>
      </c>
      <c r="C5358" s="410" t="s">
        <v>9182</v>
      </c>
      <c r="D5358" s="410" t="s">
        <v>8418</v>
      </c>
      <c r="E5358" s="410" t="s">
        <v>9183</v>
      </c>
      <c r="F5358" s="410" t="s">
        <v>9184</v>
      </c>
      <c r="G5358" s="416">
        <v>44044</v>
      </c>
      <c r="H5358" s="410" t="s">
        <v>606</v>
      </c>
      <c r="I5358" s="417">
        <v>120</v>
      </c>
      <c r="J5358" s="417">
        <v>72</v>
      </c>
      <c r="K5358" s="417">
        <v>88</v>
      </c>
      <c r="L5358" s="417">
        <v>2600</v>
      </c>
      <c r="M5358" s="410" t="s">
        <v>115</v>
      </c>
      <c r="N5358" s="410" t="s">
        <v>116</v>
      </c>
      <c r="O5358" s="85"/>
      <c r="P5358" s="85" t="s">
        <v>1882</v>
      </c>
      <c r="Q5358" s="85" t="s">
        <v>1882</v>
      </c>
      <c r="R5358" s="85" t="s">
        <v>1883</v>
      </c>
      <c r="S5358" s="85" t="s">
        <v>1768</v>
      </c>
    </row>
    <row r="5359" spans="1:19" ht="14.5" customHeight="1">
      <c r="A5359" s="82" t="str">
        <f t="shared" si="83"/>
        <v>E1834</v>
      </c>
      <c r="B5359" s="410" t="s">
        <v>9181</v>
      </c>
      <c r="C5359" s="410" t="s">
        <v>9182</v>
      </c>
      <c r="D5359" s="410" t="s">
        <v>8418</v>
      </c>
      <c r="E5359" s="410"/>
      <c r="F5359" s="410"/>
      <c r="G5359" s="416">
        <v>44743</v>
      </c>
      <c r="H5359" s="410" t="s">
        <v>606</v>
      </c>
      <c r="I5359" s="417">
        <v>120</v>
      </c>
      <c r="J5359" s="417">
        <v>72</v>
      </c>
      <c r="K5359" s="417">
        <v>88</v>
      </c>
      <c r="L5359" s="417">
        <v>2600</v>
      </c>
      <c r="M5359" s="410" t="s">
        <v>115</v>
      </c>
      <c r="N5359" s="410" t="s">
        <v>116</v>
      </c>
      <c r="O5359" s="85"/>
      <c r="P5359" s="85" t="s">
        <v>1882</v>
      </c>
      <c r="Q5359" s="85" t="s">
        <v>1882</v>
      </c>
      <c r="R5359" s="85" t="s">
        <v>1883</v>
      </c>
      <c r="S5359" s="85" t="s">
        <v>1768</v>
      </c>
    </row>
    <row r="5360" spans="1:19" ht="14.5" customHeight="1">
      <c r="A5360" s="103" t="str">
        <f t="shared" si="83"/>
        <v>E1834</v>
      </c>
      <c r="B5360" s="414" t="s">
        <v>9181</v>
      </c>
      <c r="C5360" s="414" t="s">
        <v>9182</v>
      </c>
      <c r="D5360" s="414" t="s">
        <v>8418</v>
      </c>
      <c r="E5360" s="414" t="s">
        <v>9183</v>
      </c>
      <c r="F5360" s="414" t="s">
        <v>9184</v>
      </c>
      <c r="G5360" s="418">
        <v>44044</v>
      </c>
      <c r="H5360" s="414" t="s">
        <v>606</v>
      </c>
      <c r="I5360" s="419">
        <v>88</v>
      </c>
      <c r="J5360" s="419">
        <v>120</v>
      </c>
      <c r="K5360" s="419">
        <v>72</v>
      </c>
      <c r="L5360" s="419">
        <v>2600</v>
      </c>
      <c r="M5360" s="414" t="s">
        <v>115</v>
      </c>
      <c r="N5360" s="414" t="s">
        <v>116</v>
      </c>
      <c r="O5360" s="103"/>
      <c r="P5360" s="103" t="s">
        <v>1882</v>
      </c>
      <c r="Q5360" s="103" t="s">
        <v>1882</v>
      </c>
      <c r="R5360" s="103" t="s">
        <v>1883</v>
      </c>
      <c r="S5360" s="103" t="s">
        <v>1768</v>
      </c>
    </row>
    <row r="5361" spans="1:19" ht="14.5" customHeight="1">
      <c r="A5361" s="103" t="str">
        <f t="shared" si="83"/>
        <v>E1834</v>
      </c>
      <c r="B5361" s="414" t="s">
        <v>9181</v>
      </c>
      <c r="C5361" s="414" t="s">
        <v>9182</v>
      </c>
      <c r="D5361" s="414" t="s">
        <v>8418</v>
      </c>
      <c r="E5361" s="414"/>
      <c r="F5361" s="414"/>
      <c r="G5361" s="418">
        <v>44743</v>
      </c>
      <c r="H5361" s="414" t="s">
        <v>606</v>
      </c>
      <c r="I5361" s="419">
        <v>88</v>
      </c>
      <c r="J5361" s="419">
        <v>120</v>
      </c>
      <c r="K5361" s="419">
        <v>72</v>
      </c>
      <c r="L5361" s="419">
        <v>2600</v>
      </c>
      <c r="M5361" s="414" t="s">
        <v>115</v>
      </c>
      <c r="N5361" s="414" t="s">
        <v>116</v>
      </c>
      <c r="O5361" s="103"/>
      <c r="P5361" s="103" t="s">
        <v>1882</v>
      </c>
      <c r="Q5361" s="103" t="s">
        <v>1882</v>
      </c>
      <c r="R5361" s="103" t="s">
        <v>1883</v>
      </c>
      <c r="S5361" s="103" t="s">
        <v>1768</v>
      </c>
    </row>
    <row r="5362" spans="1:19" ht="14.5" customHeight="1">
      <c r="A5362" s="82" t="str">
        <f t="shared" si="83"/>
        <v>E1837</v>
      </c>
      <c r="B5362" s="410" t="s">
        <v>9185</v>
      </c>
      <c r="C5362" s="410" t="s">
        <v>9186</v>
      </c>
      <c r="D5362" s="410" t="s">
        <v>2172</v>
      </c>
      <c r="E5362" s="410" t="s">
        <v>9187</v>
      </c>
      <c r="F5362" s="410" t="s">
        <v>9188</v>
      </c>
      <c r="G5362" s="416">
        <v>47088</v>
      </c>
      <c r="H5362" s="410" t="s">
        <v>606</v>
      </c>
      <c r="I5362" s="417">
        <v>14</v>
      </c>
      <c r="J5362" s="417">
        <v>6</v>
      </c>
      <c r="K5362" s="417">
        <v>5</v>
      </c>
      <c r="L5362" s="417">
        <v>5</v>
      </c>
      <c r="M5362" s="410" t="s">
        <v>115</v>
      </c>
      <c r="N5362" s="410" t="s">
        <v>1838</v>
      </c>
      <c r="O5362" s="85"/>
      <c r="P5362" s="85" t="s">
        <v>1882</v>
      </c>
      <c r="Q5362" s="85" t="s">
        <v>1882</v>
      </c>
      <c r="R5362" s="85" t="s">
        <v>1883</v>
      </c>
      <c r="S5362" s="85" t="s">
        <v>1768</v>
      </c>
    </row>
    <row r="5363" spans="1:19" ht="14.5" customHeight="1">
      <c r="A5363" s="103" t="str">
        <f t="shared" si="83"/>
        <v>E1837</v>
      </c>
      <c r="B5363" s="414" t="s">
        <v>9185</v>
      </c>
      <c r="C5363" s="414" t="s">
        <v>9186</v>
      </c>
      <c r="D5363" s="414" t="s">
        <v>2172</v>
      </c>
      <c r="E5363" s="414" t="s">
        <v>9187</v>
      </c>
      <c r="F5363" s="414" t="s">
        <v>9188</v>
      </c>
      <c r="G5363" s="418">
        <v>47088</v>
      </c>
      <c r="H5363" s="414" t="s">
        <v>606</v>
      </c>
      <c r="I5363" s="419">
        <v>5</v>
      </c>
      <c r="J5363" s="419">
        <v>14</v>
      </c>
      <c r="K5363" s="419">
        <v>6</v>
      </c>
      <c r="L5363" s="419">
        <v>5</v>
      </c>
      <c r="M5363" s="414" t="s">
        <v>115</v>
      </c>
      <c r="N5363" s="414" t="s">
        <v>1838</v>
      </c>
      <c r="O5363" s="103"/>
      <c r="P5363" s="103" t="s">
        <v>1882</v>
      </c>
      <c r="Q5363" s="103" t="s">
        <v>1882</v>
      </c>
      <c r="R5363" s="103" t="s">
        <v>1883</v>
      </c>
      <c r="S5363" s="103" t="s">
        <v>1768</v>
      </c>
    </row>
    <row r="5364" spans="1:19" ht="14.5" customHeight="1">
      <c r="A5364" s="82" t="str">
        <f t="shared" si="83"/>
        <v>E1839</v>
      </c>
      <c r="B5364" s="410" t="s">
        <v>9189</v>
      </c>
      <c r="C5364" s="410" t="s">
        <v>9190</v>
      </c>
      <c r="D5364" s="410" t="s">
        <v>2172</v>
      </c>
      <c r="E5364" s="410" t="s">
        <v>9191</v>
      </c>
      <c r="F5364" s="410" t="s">
        <v>9192</v>
      </c>
      <c r="G5364" s="416">
        <v>44896</v>
      </c>
      <c r="H5364" s="410" t="s">
        <v>606</v>
      </c>
      <c r="I5364" s="417">
        <v>191</v>
      </c>
      <c r="J5364" s="417">
        <v>85</v>
      </c>
      <c r="K5364" s="417">
        <v>95</v>
      </c>
      <c r="L5364" s="417">
        <v>10240</v>
      </c>
      <c r="M5364" s="410" t="s">
        <v>115</v>
      </c>
      <c r="N5364" s="410">
        <v>4</v>
      </c>
      <c r="O5364" s="85"/>
      <c r="P5364" s="85" t="s">
        <v>1882</v>
      </c>
      <c r="Q5364" s="85" t="s">
        <v>1882</v>
      </c>
      <c r="R5364" s="85" t="s">
        <v>1883</v>
      </c>
      <c r="S5364" s="85" t="s">
        <v>1800</v>
      </c>
    </row>
    <row r="5365" spans="1:19" ht="14.5" customHeight="1">
      <c r="A5365" s="82" t="str">
        <f t="shared" si="83"/>
        <v>E1839</v>
      </c>
      <c r="B5365" s="410" t="s">
        <v>9189</v>
      </c>
      <c r="C5365" s="410" t="s">
        <v>9190</v>
      </c>
      <c r="D5365" s="410" t="s">
        <v>2172</v>
      </c>
      <c r="E5365" s="410" t="s">
        <v>9193</v>
      </c>
      <c r="F5365" s="410" t="s">
        <v>9194</v>
      </c>
      <c r="G5365" s="416">
        <v>44896</v>
      </c>
      <c r="H5365" s="410" t="s">
        <v>627</v>
      </c>
      <c r="I5365" s="417">
        <v>191</v>
      </c>
      <c r="J5365" s="417">
        <v>85</v>
      </c>
      <c r="K5365" s="417">
        <v>95</v>
      </c>
      <c r="L5365" s="417">
        <v>10240</v>
      </c>
      <c r="M5365" s="410" t="s">
        <v>115</v>
      </c>
      <c r="N5365" s="410">
        <v>7</v>
      </c>
      <c r="O5365" s="85"/>
      <c r="P5365" s="85" t="s">
        <v>1882</v>
      </c>
      <c r="Q5365" s="85" t="s">
        <v>1882</v>
      </c>
      <c r="R5365" s="85" t="s">
        <v>1883</v>
      </c>
      <c r="S5365" s="85" t="s">
        <v>1800</v>
      </c>
    </row>
    <row r="5366" spans="1:19" ht="14.5" customHeight="1">
      <c r="A5366" s="82" t="str">
        <f t="shared" si="83"/>
        <v>E1839</v>
      </c>
      <c r="B5366" s="410" t="s">
        <v>9189</v>
      </c>
      <c r="C5366" s="410" t="s">
        <v>9190</v>
      </c>
      <c r="D5366" s="410" t="s">
        <v>2172</v>
      </c>
      <c r="E5366" s="410" t="s">
        <v>9195</v>
      </c>
      <c r="F5366" s="410" t="s">
        <v>9196</v>
      </c>
      <c r="G5366" s="416">
        <v>47088</v>
      </c>
      <c r="H5366" s="410" t="s">
        <v>606</v>
      </c>
      <c r="I5366" s="417">
        <v>191</v>
      </c>
      <c r="J5366" s="417">
        <v>85</v>
      </c>
      <c r="K5366" s="417">
        <v>95</v>
      </c>
      <c r="L5366" s="417">
        <v>10240</v>
      </c>
      <c r="M5366" s="410" t="s">
        <v>115</v>
      </c>
      <c r="N5366" s="410">
        <v>7</v>
      </c>
      <c r="O5366" s="85"/>
      <c r="P5366" s="85" t="s">
        <v>1882</v>
      </c>
      <c r="Q5366" s="85" t="s">
        <v>1882</v>
      </c>
      <c r="R5366" s="85" t="s">
        <v>1883</v>
      </c>
      <c r="S5366" s="85" t="s">
        <v>1800</v>
      </c>
    </row>
    <row r="5367" spans="1:19" ht="14.5" customHeight="1">
      <c r="A5367" s="103" t="str">
        <f t="shared" si="83"/>
        <v>E1839</v>
      </c>
      <c r="B5367" s="414" t="s">
        <v>9189</v>
      </c>
      <c r="C5367" s="414" t="s">
        <v>9190</v>
      </c>
      <c r="D5367" s="414" t="s">
        <v>2172</v>
      </c>
      <c r="E5367" s="414" t="s">
        <v>9191</v>
      </c>
      <c r="F5367" s="414" t="s">
        <v>9192</v>
      </c>
      <c r="G5367" s="418">
        <v>44896</v>
      </c>
      <c r="H5367" s="414" t="s">
        <v>606</v>
      </c>
      <c r="I5367" s="419">
        <v>95</v>
      </c>
      <c r="J5367" s="419">
        <v>191</v>
      </c>
      <c r="K5367" s="419">
        <v>85</v>
      </c>
      <c r="L5367" s="419">
        <v>10240</v>
      </c>
      <c r="M5367" s="414" t="s">
        <v>115</v>
      </c>
      <c r="N5367" s="414">
        <v>4</v>
      </c>
      <c r="O5367" s="103"/>
      <c r="P5367" s="103" t="s">
        <v>1882</v>
      </c>
      <c r="Q5367" s="103" t="s">
        <v>1882</v>
      </c>
      <c r="R5367" s="103" t="s">
        <v>1883</v>
      </c>
      <c r="S5367" s="103" t="s">
        <v>1800</v>
      </c>
    </row>
    <row r="5368" spans="1:19" ht="14.5" customHeight="1">
      <c r="A5368" s="103" t="str">
        <f t="shared" si="83"/>
        <v>E1839</v>
      </c>
      <c r="B5368" s="414" t="s">
        <v>9189</v>
      </c>
      <c r="C5368" s="414" t="s">
        <v>9190</v>
      </c>
      <c r="D5368" s="414" t="s">
        <v>2172</v>
      </c>
      <c r="E5368" s="414" t="s">
        <v>9193</v>
      </c>
      <c r="F5368" s="414" t="s">
        <v>9194</v>
      </c>
      <c r="G5368" s="418">
        <v>44896</v>
      </c>
      <c r="H5368" s="414" t="s">
        <v>627</v>
      </c>
      <c r="I5368" s="419">
        <v>95</v>
      </c>
      <c r="J5368" s="419">
        <v>191</v>
      </c>
      <c r="K5368" s="419">
        <v>85</v>
      </c>
      <c r="L5368" s="419">
        <v>10240</v>
      </c>
      <c r="M5368" s="414" t="s">
        <v>115</v>
      </c>
      <c r="N5368" s="414">
        <v>7</v>
      </c>
      <c r="O5368" s="103"/>
      <c r="P5368" s="103" t="s">
        <v>1882</v>
      </c>
      <c r="Q5368" s="103" t="s">
        <v>1882</v>
      </c>
      <c r="R5368" s="103" t="s">
        <v>1883</v>
      </c>
      <c r="S5368" s="103" t="s">
        <v>1800</v>
      </c>
    </row>
    <row r="5369" spans="1:19" ht="14.5" customHeight="1">
      <c r="A5369" s="103" t="str">
        <f t="shared" si="83"/>
        <v>E1839</v>
      </c>
      <c r="B5369" s="414" t="s">
        <v>9189</v>
      </c>
      <c r="C5369" s="414" t="s">
        <v>9190</v>
      </c>
      <c r="D5369" s="414" t="s">
        <v>2172</v>
      </c>
      <c r="E5369" s="414" t="s">
        <v>9195</v>
      </c>
      <c r="F5369" s="414" t="s">
        <v>9196</v>
      </c>
      <c r="G5369" s="418">
        <v>47088</v>
      </c>
      <c r="H5369" s="414" t="s">
        <v>606</v>
      </c>
      <c r="I5369" s="419">
        <v>95</v>
      </c>
      <c r="J5369" s="419">
        <v>191</v>
      </c>
      <c r="K5369" s="419">
        <v>85</v>
      </c>
      <c r="L5369" s="419">
        <v>10240</v>
      </c>
      <c r="M5369" s="414" t="s">
        <v>115</v>
      </c>
      <c r="N5369" s="414">
        <v>7</v>
      </c>
      <c r="O5369" s="103"/>
      <c r="P5369" s="103" t="s">
        <v>1882</v>
      </c>
      <c r="Q5369" s="103" t="s">
        <v>1882</v>
      </c>
      <c r="R5369" s="103" t="s">
        <v>1883</v>
      </c>
      <c r="S5369" s="103" t="s">
        <v>1800</v>
      </c>
    </row>
    <row r="5370" spans="1:19" ht="14.5" customHeight="1">
      <c r="A5370" s="82" t="str">
        <f t="shared" si="83"/>
        <v>E1888</v>
      </c>
      <c r="B5370" s="410" t="s">
        <v>9197</v>
      </c>
      <c r="C5370" s="410" t="s">
        <v>9198</v>
      </c>
      <c r="D5370" s="410" t="s">
        <v>3164</v>
      </c>
      <c r="E5370" s="410" t="s">
        <v>9199</v>
      </c>
      <c r="F5370" s="410" t="s">
        <v>9200</v>
      </c>
      <c r="G5370" s="416">
        <v>54789</v>
      </c>
      <c r="H5370" s="410" t="s">
        <v>606</v>
      </c>
      <c r="I5370" s="67">
        <v>387</v>
      </c>
      <c r="J5370" s="417">
        <v>144</v>
      </c>
      <c r="K5370" s="67">
        <v>217</v>
      </c>
      <c r="L5370" s="417">
        <v>123780</v>
      </c>
      <c r="M5370" s="410" t="s">
        <v>115</v>
      </c>
      <c r="N5370" s="410">
        <v>7</v>
      </c>
      <c r="O5370" s="85" t="s">
        <v>1882</v>
      </c>
      <c r="P5370" s="85" t="s">
        <v>116</v>
      </c>
      <c r="Q5370" s="85" t="s">
        <v>1882</v>
      </c>
      <c r="R5370" s="85" t="s">
        <v>1883</v>
      </c>
      <c r="S5370" s="85" t="s">
        <v>1768</v>
      </c>
    </row>
    <row r="5371" spans="1:19" ht="14.5" customHeight="1">
      <c r="A5371" s="103" t="str">
        <f t="shared" si="83"/>
        <v>E1888</v>
      </c>
      <c r="B5371" s="414" t="s">
        <v>9197</v>
      </c>
      <c r="C5371" s="414" t="s">
        <v>9198</v>
      </c>
      <c r="D5371" s="414" t="s">
        <v>3164</v>
      </c>
      <c r="E5371" s="414" t="s">
        <v>9199</v>
      </c>
      <c r="F5371" s="414" t="s">
        <v>9200</v>
      </c>
      <c r="G5371" s="418">
        <v>54789</v>
      </c>
      <c r="H5371" s="414" t="s">
        <v>606</v>
      </c>
      <c r="I5371" s="419">
        <v>217</v>
      </c>
      <c r="J5371" s="419">
        <v>387</v>
      </c>
      <c r="K5371" s="419">
        <v>144</v>
      </c>
      <c r="L5371" s="419">
        <v>123780</v>
      </c>
      <c r="M5371" s="414" t="s">
        <v>115</v>
      </c>
      <c r="N5371" s="414">
        <v>7</v>
      </c>
      <c r="O5371" s="103" t="s">
        <v>1882</v>
      </c>
      <c r="P5371" s="103" t="s">
        <v>116</v>
      </c>
      <c r="Q5371" s="103" t="s">
        <v>1882</v>
      </c>
      <c r="R5371" s="103" t="s">
        <v>1883</v>
      </c>
      <c r="S5371" s="103" t="s">
        <v>1768</v>
      </c>
    </row>
    <row r="5372" spans="1:19" ht="14.5" customHeight="1">
      <c r="A5372" s="82" t="str">
        <f t="shared" si="83"/>
        <v>E1906</v>
      </c>
      <c r="B5372" s="410" t="s">
        <v>9201</v>
      </c>
      <c r="C5372" s="410" t="s">
        <v>9202</v>
      </c>
      <c r="D5372" s="410" t="s">
        <v>3164</v>
      </c>
      <c r="E5372" s="410" t="s">
        <v>9203</v>
      </c>
      <c r="F5372" s="410" t="s">
        <v>9204</v>
      </c>
      <c r="G5372" s="416">
        <v>54789</v>
      </c>
      <c r="H5372" s="410" t="s">
        <v>606</v>
      </c>
      <c r="I5372" s="417">
        <v>106</v>
      </c>
      <c r="J5372" s="417">
        <v>106</v>
      </c>
      <c r="K5372" s="417">
        <v>60</v>
      </c>
      <c r="L5372" s="417">
        <v>1239</v>
      </c>
      <c r="M5372" s="410" t="s">
        <v>115</v>
      </c>
      <c r="N5372" s="410">
        <v>7</v>
      </c>
      <c r="O5372" s="85" t="s">
        <v>1882</v>
      </c>
      <c r="P5372" s="85" t="s">
        <v>1882</v>
      </c>
      <c r="Q5372" s="85" t="s">
        <v>1882</v>
      </c>
      <c r="R5372" s="85" t="s">
        <v>1883</v>
      </c>
      <c r="S5372" s="85" t="s">
        <v>1768</v>
      </c>
    </row>
    <row r="5373" spans="1:19" ht="14.5" customHeight="1">
      <c r="A5373" s="82" t="str">
        <f t="shared" si="83"/>
        <v>E1906</v>
      </c>
      <c r="B5373" s="410" t="s">
        <v>9201</v>
      </c>
      <c r="C5373" s="410" t="s">
        <v>9202</v>
      </c>
      <c r="D5373" s="410" t="s">
        <v>3164</v>
      </c>
      <c r="E5373" s="410" t="s">
        <v>9205</v>
      </c>
      <c r="F5373" s="410" t="s">
        <v>9206</v>
      </c>
      <c r="G5373" s="416">
        <v>41395</v>
      </c>
      <c r="H5373" s="410" t="s">
        <v>1777</v>
      </c>
      <c r="I5373" s="417">
        <v>106</v>
      </c>
      <c r="J5373" s="417">
        <v>106</v>
      </c>
      <c r="K5373" s="417">
        <v>60</v>
      </c>
      <c r="L5373" s="417">
        <v>1239</v>
      </c>
      <c r="M5373" s="410" t="s">
        <v>115</v>
      </c>
      <c r="N5373" s="410" t="s">
        <v>1778</v>
      </c>
      <c r="O5373" s="85" t="s">
        <v>1882</v>
      </c>
      <c r="P5373" s="85" t="s">
        <v>1882</v>
      </c>
      <c r="Q5373" s="85" t="s">
        <v>1882</v>
      </c>
      <c r="R5373" s="85" t="s">
        <v>1883</v>
      </c>
      <c r="S5373" s="85" t="s">
        <v>1768</v>
      </c>
    </row>
    <row r="5374" spans="1:19" ht="14.5" customHeight="1">
      <c r="A5374" s="103" t="str">
        <f t="shared" si="83"/>
        <v>E1906</v>
      </c>
      <c r="B5374" s="414" t="s">
        <v>9201</v>
      </c>
      <c r="C5374" s="414" t="s">
        <v>9202</v>
      </c>
      <c r="D5374" s="414" t="s">
        <v>3164</v>
      </c>
      <c r="E5374" s="414" t="s">
        <v>9203</v>
      </c>
      <c r="F5374" s="414" t="s">
        <v>9204</v>
      </c>
      <c r="G5374" s="418">
        <v>54789</v>
      </c>
      <c r="H5374" s="414" t="s">
        <v>606</v>
      </c>
      <c r="I5374" s="419">
        <v>60</v>
      </c>
      <c r="J5374" s="419">
        <v>106</v>
      </c>
      <c r="K5374" s="419">
        <v>106</v>
      </c>
      <c r="L5374" s="419">
        <v>1239</v>
      </c>
      <c r="M5374" s="414" t="s">
        <v>115</v>
      </c>
      <c r="N5374" s="414">
        <v>7</v>
      </c>
      <c r="O5374" s="103" t="s">
        <v>1882</v>
      </c>
      <c r="P5374" s="103" t="s">
        <v>1882</v>
      </c>
      <c r="Q5374" s="103" t="s">
        <v>1882</v>
      </c>
      <c r="R5374" s="103" t="s">
        <v>1883</v>
      </c>
      <c r="S5374" s="103" t="s">
        <v>1768</v>
      </c>
    </row>
    <row r="5375" spans="1:19" ht="14.5" customHeight="1">
      <c r="A5375" s="103" t="str">
        <f t="shared" si="83"/>
        <v>E1906</v>
      </c>
      <c r="B5375" s="414" t="s">
        <v>9201</v>
      </c>
      <c r="C5375" s="414" t="s">
        <v>9202</v>
      </c>
      <c r="D5375" s="414" t="s">
        <v>3164</v>
      </c>
      <c r="E5375" s="414" t="s">
        <v>9205</v>
      </c>
      <c r="F5375" s="414" t="s">
        <v>9206</v>
      </c>
      <c r="G5375" s="418">
        <v>41395</v>
      </c>
      <c r="H5375" s="414" t="s">
        <v>1777</v>
      </c>
      <c r="I5375" s="419">
        <v>60</v>
      </c>
      <c r="J5375" s="419">
        <v>106</v>
      </c>
      <c r="K5375" s="419">
        <v>106</v>
      </c>
      <c r="L5375" s="419">
        <v>1239</v>
      </c>
      <c r="M5375" s="414" t="s">
        <v>115</v>
      </c>
      <c r="N5375" s="414" t="s">
        <v>1778</v>
      </c>
      <c r="O5375" s="103" t="s">
        <v>1882</v>
      </c>
      <c r="P5375" s="103" t="s">
        <v>1882</v>
      </c>
      <c r="Q5375" s="103" t="s">
        <v>1882</v>
      </c>
      <c r="R5375" s="103" t="s">
        <v>1883</v>
      </c>
      <c r="S5375" s="103" t="s">
        <v>1768</v>
      </c>
    </row>
    <row r="5376" spans="1:19" ht="14.5" customHeight="1">
      <c r="A5376" s="82" t="str">
        <f t="shared" si="83"/>
        <v>E1911</v>
      </c>
      <c r="B5376" s="410" t="s">
        <v>9207</v>
      </c>
      <c r="C5376" s="410" t="s">
        <v>9208</v>
      </c>
      <c r="D5376" s="410" t="s">
        <v>1928</v>
      </c>
      <c r="E5376" s="410" t="s">
        <v>9209</v>
      </c>
      <c r="F5376" s="410" t="s">
        <v>9210</v>
      </c>
      <c r="G5376" s="416">
        <v>45992</v>
      </c>
      <c r="H5376" s="410" t="s">
        <v>606</v>
      </c>
      <c r="I5376" s="417">
        <v>21</v>
      </c>
      <c r="J5376" s="417">
        <v>16</v>
      </c>
      <c r="K5376" s="417">
        <v>13</v>
      </c>
      <c r="L5376" s="417">
        <v>38</v>
      </c>
      <c r="M5376" s="410" t="s">
        <v>115</v>
      </c>
      <c r="N5376" s="410" t="s">
        <v>116</v>
      </c>
      <c r="O5376" s="85" t="s">
        <v>1882</v>
      </c>
      <c r="P5376" s="85" t="s">
        <v>1882</v>
      </c>
      <c r="Q5376" s="85" t="s">
        <v>1882</v>
      </c>
      <c r="R5376" s="85" t="s">
        <v>1883</v>
      </c>
      <c r="S5376" s="85" t="s">
        <v>1768</v>
      </c>
    </row>
    <row r="5377" spans="1:19" ht="14.5" customHeight="1">
      <c r="A5377" s="103" t="str">
        <f t="shared" si="83"/>
        <v>E1911</v>
      </c>
      <c r="B5377" s="414" t="s">
        <v>9207</v>
      </c>
      <c r="C5377" s="414" t="s">
        <v>9208</v>
      </c>
      <c r="D5377" s="414" t="s">
        <v>1928</v>
      </c>
      <c r="E5377" s="414" t="s">
        <v>9209</v>
      </c>
      <c r="F5377" s="414" t="s">
        <v>9210</v>
      </c>
      <c r="G5377" s="418">
        <v>45992</v>
      </c>
      <c r="H5377" s="414" t="s">
        <v>606</v>
      </c>
      <c r="I5377" s="419">
        <v>13</v>
      </c>
      <c r="J5377" s="419">
        <v>21</v>
      </c>
      <c r="K5377" s="419">
        <v>16</v>
      </c>
      <c r="L5377" s="419">
        <v>38</v>
      </c>
      <c r="M5377" s="414" t="s">
        <v>115</v>
      </c>
      <c r="N5377" s="414" t="s">
        <v>116</v>
      </c>
      <c r="O5377" s="103" t="s">
        <v>1882</v>
      </c>
      <c r="P5377" s="103" t="s">
        <v>1882</v>
      </c>
      <c r="Q5377" s="103" t="s">
        <v>1882</v>
      </c>
      <c r="R5377" s="103" t="s">
        <v>1883</v>
      </c>
      <c r="S5377" s="103" t="s">
        <v>1768</v>
      </c>
    </row>
    <row r="5378" spans="1:19" ht="14.5" customHeight="1">
      <c r="A5378" s="82" t="str">
        <f t="shared" ref="A5378:A5441" si="84">LEFT(B5378,5)</f>
        <v>E1913</v>
      </c>
      <c r="B5378" s="410" t="s">
        <v>9211</v>
      </c>
      <c r="C5378" s="410" t="s">
        <v>9212</v>
      </c>
      <c r="D5378" s="410" t="s">
        <v>8269</v>
      </c>
      <c r="E5378" s="410" t="s">
        <v>9213</v>
      </c>
      <c r="F5378" s="410" t="s">
        <v>9214</v>
      </c>
      <c r="G5378" s="416">
        <v>49553</v>
      </c>
      <c r="H5378" s="410" t="s">
        <v>606</v>
      </c>
      <c r="I5378" s="417">
        <v>12</v>
      </c>
      <c r="J5378" s="417">
        <v>12</v>
      </c>
      <c r="K5378" s="417">
        <v>10</v>
      </c>
      <c r="L5378" s="417">
        <v>10</v>
      </c>
      <c r="M5378" s="410" t="s">
        <v>115</v>
      </c>
      <c r="N5378" s="410" t="s">
        <v>116</v>
      </c>
      <c r="O5378" s="85"/>
      <c r="P5378" s="85" t="s">
        <v>1882</v>
      </c>
      <c r="Q5378" s="85" t="s">
        <v>1882</v>
      </c>
      <c r="R5378" s="85" t="s">
        <v>1883</v>
      </c>
      <c r="S5378" s="85" t="s">
        <v>1768</v>
      </c>
    </row>
    <row r="5379" spans="1:19" ht="14.5" customHeight="1">
      <c r="A5379" s="103" t="str">
        <f t="shared" si="84"/>
        <v>E1913</v>
      </c>
      <c r="B5379" s="414" t="s">
        <v>9211</v>
      </c>
      <c r="C5379" s="414" t="s">
        <v>9212</v>
      </c>
      <c r="D5379" s="414" t="s">
        <v>8269</v>
      </c>
      <c r="E5379" s="414" t="s">
        <v>9213</v>
      </c>
      <c r="F5379" s="414" t="s">
        <v>9214</v>
      </c>
      <c r="G5379" s="418">
        <v>49553</v>
      </c>
      <c r="H5379" s="414" t="s">
        <v>606</v>
      </c>
      <c r="I5379" s="419">
        <v>10</v>
      </c>
      <c r="J5379" s="419">
        <v>12</v>
      </c>
      <c r="K5379" s="419">
        <v>12</v>
      </c>
      <c r="L5379" s="419">
        <v>10</v>
      </c>
      <c r="M5379" s="414" t="s">
        <v>115</v>
      </c>
      <c r="N5379" s="414" t="s">
        <v>116</v>
      </c>
      <c r="O5379" s="103"/>
      <c r="P5379" s="103" t="s">
        <v>1882</v>
      </c>
      <c r="Q5379" s="103" t="s">
        <v>1882</v>
      </c>
      <c r="R5379" s="103" t="s">
        <v>1883</v>
      </c>
      <c r="S5379" s="103" t="s">
        <v>1768</v>
      </c>
    </row>
    <row r="5380" spans="1:19" ht="14.5" customHeight="1">
      <c r="A5380" s="82" t="str">
        <f t="shared" si="84"/>
        <v>E1948</v>
      </c>
      <c r="B5380" s="410" t="s">
        <v>9215</v>
      </c>
      <c r="C5380" s="410" t="s">
        <v>9216</v>
      </c>
      <c r="D5380" s="410" t="s">
        <v>4862</v>
      </c>
      <c r="E5380" s="410" t="s">
        <v>9217</v>
      </c>
      <c r="F5380" s="410" t="s">
        <v>9218</v>
      </c>
      <c r="G5380" s="416">
        <v>46844</v>
      </c>
      <c r="H5380" s="410" t="s">
        <v>606</v>
      </c>
      <c r="I5380" s="417">
        <v>11</v>
      </c>
      <c r="J5380" s="417">
        <v>15</v>
      </c>
      <c r="K5380" s="417">
        <v>6</v>
      </c>
      <c r="L5380" s="417">
        <v>14</v>
      </c>
      <c r="M5380" s="410"/>
      <c r="N5380" s="410" t="s">
        <v>1838</v>
      </c>
      <c r="O5380" s="85" t="s">
        <v>115</v>
      </c>
      <c r="P5380" s="85"/>
      <c r="Q5380" s="85" t="s">
        <v>115</v>
      </c>
      <c r="R5380" s="85" t="s">
        <v>1767</v>
      </c>
      <c r="S5380" s="85" t="s">
        <v>1768</v>
      </c>
    </row>
    <row r="5381" spans="1:19" ht="14.5" customHeight="1">
      <c r="A5381" s="103" t="str">
        <f t="shared" si="84"/>
        <v>E1948</v>
      </c>
      <c r="B5381" s="414" t="s">
        <v>9215</v>
      </c>
      <c r="C5381" s="414" t="s">
        <v>9216</v>
      </c>
      <c r="D5381" s="414" t="s">
        <v>4862</v>
      </c>
      <c r="E5381" s="414" t="s">
        <v>9217</v>
      </c>
      <c r="F5381" s="414" t="s">
        <v>9218</v>
      </c>
      <c r="G5381" s="418">
        <v>46844</v>
      </c>
      <c r="H5381" s="414" t="s">
        <v>606</v>
      </c>
      <c r="I5381" s="419">
        <v>6</v>
      </c>
      <c r="J5381" s="419">
        <v>11</v>
      </c>
      <c r="K5381" s="419">
        <v>15</v>
      </c>
      <c r="L5381" s="419">
        <v>14</v>
      </c>
      <c r="M5381" s="414"/>
      <c r="N5381" s="414" t="s">
        <v>1838</v>
      </c>
      <c r="O5381" s="103" t="s">
        <v>115</v>
      </c>
      <c r="P5381" s="103"/>
      <c r="Q5381" s="103" t="s">
        <v>115</v>
      </c>
      <c r="R5381" s="103" t="s">
        <v>1767</v>
      </c>
      <c r="S5381" s="103" t="s">
        <v>1768</v>
      </c>
    </row>
    <row r="5382" spans="1:19" ht="14.5" customHeight="1">
      <c r="A5382" s="82" t="str">
        <f t="shared" si="84"/>
        <v>E1975</v>
      </c>
      <c r="B5382" s="410" t="s">
        <v>1201</v>
      </c>
      <c r="C5382" s="410" t="s">
        <v>9219</v>
      </c>
      <c r="D5382" s="410" t="s">
        <v>4862</v>
      </c>
      <c r="E5382" s="410" t="s">
        <v>9220</v>
      </c>
      <c r="F5382" s="410" t="s">
        <v>9221</v>
      </c>
      <c r="G5382" s="416">
        <v>45931</v>
      </c>
      <c r="H5382" s="410" t="s">
        <v>606</v>
      </c>
      <c r="I5382" s="417">
        <v>14</v>
      </c>
      <c r="J5382" s="417">
        <v>3</v>
      </c>
      <c r="K5382" s="417">
        <v>5</v>
      </c>
      <c r="L5382" s="417">
        <v>3</v>
      </c>
      <c r="M5382" s="410" t="s">
        <v>115</v>
      </c>
      <c r="N5382" s="410">
        <v>4</v>
      </c>
      <c r="O5382" s="85" t="s">
        <v>1882</v>
      </c>
      <c r="P5382" s="85" t="s">
        <v>1882</v>
      </c>
      <c r="Q5382" s="85" t="s">
        <v>1882</v>
      </c>
      <c r="R5382" s="85" t="s">
        <v>1883</v>
      </c>
      <c r="S5382" s="85" t="s">
        <v>1800</v>
      </c>
    </row>
    <row r="5383" spans="1:19" ht="14.5" customHeight="1">
      <c r="A5383" s="82" t="str">
        <f t="shared" si="84"/>
        <v>E1975</v>
      </c>
      <c r="B5383" s="410" t="s">
        <v>1201</v>
      </c>
      <c r="C5383" s="410" t="s">
        <v>9219</v>
      </c>
      <c r="D5383" s="410" t="s">
        <v>4862</v>
      </c>
      <c r="E5383" s="410" t="s">
        <v>9222</v>
      </c>
      <c r="F5383" s="410" t="s">
        <v>9223</v>
      </c>
      <c r="G5383" s="416">
        <v>43374</v>
      </c>
      <c r="H5383" s="410" t="s">
        <v>623</v>
      </c>
      <c r="I5383" s="417">
        <v>15</v>
      </c>
      <c r="J5383" s="417">
        <v>6</v>
      </c>
      <c r="K5383" s="417">
        <v>6</v>
      </c>
      <c r="L5383" s="417">
        <v>6</v>
      </c>
      <c r="M5383" s="410" t="s">
        <v>115</v>
      </c>
      <c r="N5383" s="410">
        <v>4</v>
      </c>
      <c r="O5383" s="85" t="s">
        <v>115</v>
      </c>
      <c r="P5383" s="85" t="s">
        <v>115</v>
      </c>
      <c r="Q5383" s="85" t="s">
        <v>115</v>
      </c>
      <c r="R5383" s="85" t="s">
        <v>1767</v>
      </c>
      <c r="S5383" s="85" t="s">
        <v>1800</v>
      </c>
    </row>
    <row r="5384" spans="1:19" ht="14.5" customHeight="1">
      <c r="A5384" s="82" t="str">
        <f t="shared" si="84"/>
        <v>E1975</v>
      </c>
      <c r="B5384" s="410" t="s">
        <v>1201</v>
      </c>
      <c r="C5384" s="410" t="s">
        <v>9219</v>
      </c>
      <c r="D5384" s="410" t="s">
        <v>4862</v>
      </c>
      <c r="E5384" s="410" t="s">
        <v>9224</v>
      </c>
      <c r="F5384" s="410" t="s">
        <v>9225</v>
      </c>
      <c r="G5384" s="416">
        <v>43374</v>
      </c>
      <c r="H5384" s="410" t="s">
        <v>623</v>
      </c>
      <c r="I5384" s="417">
        <v>14</v>
      </c>
      <c r="J5384" s="417">
        <v>4</v>
      </c>
      <c r="K5384" s="417">
        <v>5</v>
      </c>
      <c r="L5384" s="417">
        <v>3</v>
      </c>
      <c r="M5384" s="410" t="s">
        <v>115</v>
      </c>
      <c r="N5384" s="410">
        <v>4</v>
      </c>
      <c r="O5384" s="85" t="s">
        <v>115</v>
      </c>
      <c r="P5384" s="85" t="s">
        <v>115</v>
      </c>
      <c r="Q5384" s="85" t="s">
        <v>115</v>
      </c>
      <c r="R5384" s="85" t="s">
        <v>1767</v>
      </c>
      <c r="S5384" s="85" t="s">
        <v>1800</v>
      </c>
    </row>
    <row r="5385" spans="1:19" ht="14.5" customHeight="1">
      <c r="A5385" s="103" t="str">
        <f t="shared" si="84"/>
        <v>E1975</v>
      </c>
      <c r="B5385" s="414" t="s">
        <v>1201</v>
      </c>
      <c r="C5385" s="414" t="s">
        <v>9219</v>
      </c>
      <c r="D5385" s="414" t="s">
        <v>4862</v>
      </c>
      <c r="E5385" s="414" t="s">
        <v>9220</v>
      </c>
      <c r="F5385" s="414" t="s">
        <v>9221</v>
      </c>
      <c r="G5385" s="418">
        <v>45931</v>
      </c>
      <c r="H5385" s="414" t="s">
        <v>606</v>
      </c>
      <c r="I5385" s="419">
        <v>5</v>
      </c>
      <c r="J5385" s="419">
        <v>14</v>
      </c>
      <c r="K5385" s="419">
        <v>3</v>
      </c>
      <c r="L5385" s="419">
        <v>3</v>
      </c>
      <c r="M5385" s="414" t="s">
        <v>115</v>
      </c>
      <c r="N5385" s="414">
        <v>4</v>
      </c>
      <c r="O5385" s="103" t="s">
        <v>1882</v>
      </c>
      <c r="P5385" s="103" t="s">
        <v>1882</v>
      </c>
      <c r="Q5385" s="103" t="s">
        <v>1882</v>
      </c>
      <c r="R5385" s="103" t="s">
        <v>1883</v>
      </c>
      <c r="S5385" s="103" t="s">
        <v>1800</v>
      </c>
    </row>
    <row r="5386" spans="1:19" ht="14.5" customHeight="1">
      <c r="A5386" s="103" t="str">
        <f t="shared" si="84"/>
        <v>E1975</v>
      </c>
      <c r="B5386" s="414" t="s">
        <v>1201</v>
      </c>
      <c r="C5386" s="414" t="s">
        <v>9219</v>
      </c>
      <c r="D5386" s="414" t="s">
        <v>4862</v>
      </c>
      <c r="E5386" s="414" t="s">
        <v>9222</v>
      </c>
      <c r="F5386" s="414" t="s">
        <v>9223</v>
      </c>
      <c r="G5386" s="418">
        <v>43374</v>
      </c>
      <c r="H5386" s="414" t="s">
        <v>623</v>
      </c>
      <c r="I5386" s="419">
        <v>6</v>
      </c>
      <c r="J5386" s="419">
        <v>15</v>
      </c>
      <c r="K5386" s="419">
        <v>6</v>
      </c>
      <c r="L5386" s="419">
        <v>6</v>
      </c>
      <c r="M5386" s="414" t="s">
        <v>115</v>
      </c>
      <c r="N5386" s="414">
        <v>4</v>
      </c>
      <c r="O5386" s="103" t="s">
        <v>115</v>
      </c>
      <c r="P5386" s="103" t="s">
        <v>115</v>
      </c>
      <c r="Q5386" s="103" t="s">
        <v>115</v>
      </c>
      <c r="R5386" s="103" t="s">
        <v>1767</v>
      </c>
      <c r="S5386" s="103" t="s">
        <v>1800</v>
      </c>
    </row>
    <row r="5387" spans="1:19" ht="14.5" customHeight="1">
      <c r="A5387" s="103" t="str">
        <f t="shared" si="84"/>
        <v>E1975</v>
      </c>
      <c r="B5387" s="414" t="s">
        <v>1201</v>
      </c>
      <c r="C5387" s="414" t="s">
        <v>9219</v>
      </c>
      <c r="D5387" s="414" t="s">
        <v>4862</v>
      </c>
      <c r="E5387" s="414" t="s">
        <v>9224</v>
      </c>
      <c r="F5387" s="414" t="s">
        <v>9225</v>
      </c>
      <c r="G5387" s="418">
        <v>43374</v>
      </c>
      <c r="H5387" s="414" t="s">
        <v>623</v>
      </c>
      <c r="I5387" s="419">
        <v>5</v>
      </c>
      <c r="J5387" s="419">
        <v>14</v>
      </c>
      <c r="K5387" s="419">
        <v>4</v>
      </c>
      <c r="L5387" s="419">
        <v>3</v>
      </c>
      <c r="M5387" s="414" t="s">
        <v>115</v>
      </c>
      <c r="N5387" s="414">
        <v>4</v>
      </c>
      <c r="O5387" s="103" t="s">
        <v>115</v>
      </c>
      <c r="P5387" s="103" t="s">
        <v>115</v>
      </c>
      <c r="Q5387" s="103" t="s">
        <v>115</v>
      </c>
      <c r="R5387" s="103" t="s">
        <v>1767</v>
      </c>
      <c r="S5387" s="103" t="s">
        <v>1800</v>
      </c>
    </row>
    <row r="5388" spans="1:19" ht="14.5" customHeight="1">
      <c r="A5388" s="82" t="str">
        <f t="shared" si="84"/>
        <v>E1976</v>
      </c>
      <c r="B5388" s="410" t="s">
        <v>1204</v>
      </c>
      <c r="C5388" s="410" t="s">
        <v>9226</v>
      </c>
      <c r="D5388" s="410" t="s">
        <v>4862</v>
      </c>
      <c r="E5388" s="410" t="s">
        <v>9227</v>
      </c>
      <c r="F5388" s="410" t="s">
        <v>9228</v>
      </c>
      <c r="G5388" s="416">
        <v>45931</v>
      </c>
      <c r="H5388" s="410" t="s">
        <v>606</v>
      </c>
      <c r="I5388" s="417">
        <v>16</v>
      </c>
      <c r="J5388" s="417">
        <v>5</v>
      </c>
      <c r="K5388" s="417">
        <v>6</v>
      </c>
      <c r="L5388" s="417">
        <v>4</v>
      </c>
      <c r="M5388" s="410" t="s">
        <v>115</v>
      </c>
      <c r="N5388" s="410">
        <v>4</v>
      </c>
      <c r="O5388" s="85" t="s">
        <v>115</v>
      </c>
      <c r="P5388" s="85" t="s">
        <v>115</v>
      </c>
      <c r="Q5388" s="85" t="s">
        <v>115</v>
      </c>
      <c r="R5388" s="85" t="s">
        <v>1767</v>
      </c>
      <c r="S5388" s="85" t="s">
        <v>1800</v>
      </c>
    </row>
    <row r="5389" spans="1:19" ht="14.5" customHeight="1">
      <c r="A5389" s="82" t="str">
        <f t="shared" si="84"/>
        <v>E1976</v>
      </c>
      <c r="B5389" s="410" t="s">
        <v>1204</v>
      </c>
      <c r="C5389" s="410" t="s">
        <v>9226</v>
      </c>
      <c r="D5389" s="410" t="s">
        <v>4862</v>
      </c>
      <c r="E5389" s="410" t="s">
        <v>9229</v>
      </c>
      <c r="F5389" s="410" t="s">
        <v>9230</v>
      </c>
      <c r="G5389" s="416">
        <v>43374</v>
      </c>
      <c r="H5389" s="410" t="s">
        <v>623</v>
      </c>
      <c r="I5389" s="67">
        <v>16</v>
      </c>
      <c r="J5389" s="417">
        <v>5</v>
      </c>
      <c r="K5389" s="417">
        <v>6</v>
      </c>
      <c r="L5389" s="417">
        <v>4</v>
      </c>
      <c r="M5389" s="410" t="s">
        <v>115</v>
      </c>
      <c r="N5389" s="410">
        <v>4</v>
      </c>
      <c r="O5389" s="85" t="s">
        <v>115</v>
      </c>
      <c r="P5389" s="85" t="s">
        <v>115</v>
      </c>
      <c r="Q5389" s="85" t="s">
        <v>115</v>
      </c>
      <c r="R5389" s="85" t="s">
        <v>1767</v>
      </c>
      <c r="S5389" s="85" t="s">
        <v>1800</v>
      </c>
    </row>
    <row r="5390" spans="1:19" ht="14.5" customHeight="1">
      <c r="A5390" s="82" t="str">
        <f t="shared" si="84"/>
        <v>E1976</v>
      </c>
      <c r="B5390" s="410" t="s">
        <v>1204</v>
      </c>
      <c r="C5390" s="410" t="s">
        <v>9226</v>
      </c>
      <c r="D5390" s="410" t="s">
        <v>4862</v>
      </c>
      <c r="E5390" s="410" t="s">
        <v>9231</v>
      </c>
      <c r="F5390" s="410" t="s">
        <v>9232</v>
      </c>
      <c r="G5390" s="416">
        <v>43374</v>
      </c>
      <c r="H5390" s="410" t="s">
        <v>623</v>
      </c>
      <c r="I5390" s="417">
        <v>18</v>
      </c>
      <c r="J5390" s="417">
        <v>6</v>
      </c>
      <c r="K5390" s="417">
        <v>6</v>
      </c>
      <c r="L5390" s="417">
        <v>6</v>
      </c>
      <c r="M5390" s="410" t="s">
        <v>115</v>
      </c>
      <c r="N5390" s="410">
        <v>4</v>
      </c>
      <c r="O5390" s="85" t="s">
        <v>115</v>
      </c>
      <c r="P5390" s="85" t="s">
        <v>115</v>
      </c>
      <c r="Q5390" s="85" t="s">
        <v>115</v>
      </c>
      <c r="R5390" s="85" t="s">
        <v>1767</v>
      </c>
      <c r="S5390" s="85" t="s">
        <v>1800</v>
      </c>
    </row>
    <row r="5391" spans="1:19" ht="14.5" customHeight="1">
      <c r="A5391" s="103" t="str">
        <f t="shared" si="84"/>
        <v>E1976</v>
      </c>
      <c r="B5391" s="414" t="s">
        <v>1204</v>
      </c>
      <c r="C5391" s="414" t="s">
        <v>9226</v>
      </c>
      <c r="D5391" s="414" t="s">
        <v>4862</v>
      </c>
      <c r="E5391" s="414" t="s">
        <v>9227</v>
      </c>
      <c r="F5391" s="414" t="s">
        <v>9228</v>
      </c>
      <c r="G5391" s="418">
        <v>45931</v>
      </c>
      <c r="H5391" s="414" t="s">
        <v>606</v>
      </c>
      <c r="I5391" s="419">
        <v>6</v>
      </c>
      <c r="J5391" s="419">
        <v>16</v>
      </c>
      <c r="K5391" s="419">
        <v>5</v>
      </c>
      <c r="L5391" s="419">
        <v>4</v>
      </c>
      <c r="M5391" s="414" t="s">
        <v>115</v>
      </c>
      <c r="N5391" s="414">
        <v>4</v>
      </c>
      <c r="O5391" s="103" t="s">
        <v>115</v>
      </c>
      <c r="P5391" s="103" t="s">
        <v>115</v>
      </c>
      <c r="Q5391" s="103" t="s">
        <v>115</v>
      </c>
      <c r="R5391" s="103" t="s">
        <v>1767</v>
      </c>
      <c r="S5391" s="103" t="s">
        <v>1800</v>
      </c>
    </row>
    <row r="5392" spans="1:19" ht="14.5" customHeight="1">
      <c r="A5392" s="103" t="str">
        <f t="shared" si="84"/>
        <v>E1976</v>
      </c>
      <c r="B5392" s="414" t="s">
        <v>1204</v>
      </c>
      <c r="C5392" s="414" t="s">
        <v>9226</v>
      </c>
      <c r="D5392" s="414" t="s">
        <v>4862</v>
      </c>
      <c r="E5392" s="414" t="s">
        <v>9229</v>
      </c>
      <c r="F5392" s="414" t="s">
        <v>9230</v>
      </c>
      <c r="G5392" s="418">
        <v>43374</v>
      </c>
      <c r="H5392" s="414" t="s">
        <v>623</v>
      </c>
      <c r="I5392" s="419">
        <v>6</v>
      </c>
      <c r="J5392" s="419">
        <v>16</v>
      </c>
      <c r="K5392" s="419">
        <v>5</v>
      </c>
      <c r="L5392" s="419">
        <v>4</v>
      </c>
      <c r="M5392" s="414" t="s">
        <v>115</v>
      </c>
      <c r="N5392" s="414">
        <v>4</v>
      </c>
      <c r="O5392" s="103" t="s">
        <v>115</v>
      </c>
      <c r="P5392" s="103" t="s">
        <v>115</v>
      </c>
      <c r="Q5392" s="103" t="s">
        <v>115</v>
      </c>
      <c r="R5392" s="103" t="s">
        <v>1767</v>
      </c>
      <c r="S5392" s="103" t="s">
        <v>1800</v>
      </c>
    </row>
    <row r="5393" spans="1:19" ht="14.5" customHeight="1">
      <c r="A5393" s="103" t="str">
        <f t="shared" si="84"/>
        <v>E1976</v>
      </c>
      <c r="B5393" s="414" t="s">
        <v>1204</v>
      </c>
      <c r="C5393" s="414" t="s">
        <v>9226</v>
      </c>
      <c r="D5393" s="414" t="s">
        <v>4862</v>
      </c>
      <c r="E5393" s="414" t="s">
        <v>9231</v>
      </c>
      <c r="F5393" s="414" t="s">
        <v>9232</v>
      </c>
      <c r="G5393" s="418">
        <v>43374</v>
      </c>
      <c r="H5393" s="414" t="s">
        <v>623</v>
      </c>
      <c r="I5393" s="419">
        <v>6</v>
      </c>
      <c r="J5393" s="419">
        <v>18</v>
      </c>
      <c r="K5393" s="419">
        <v>6</v>
      </c>
      <c r="L5393" s="419">
        <v>6</v>
      </c>
      <c r="M5393" s="414" t="s">
        <v>115</v>
      </c>
      <c r="N5393" s="414">
        <v>4</v>
      </c>
      <c r="O5393" s="103" t="s">
        <v>115</v>
      </c>
      <c r="P5393" s="103" t="s">
        <v>115</v>
      </c>
      <c r="Q5393" s="103" t="s">
        <v>115</v>
      </c>
      <c r="R5393" s="103" t="s">
        <v>1767</v>
      </c>
      <c r="S5393" s="103" t="s">
        <v>1800</v>
      </c>
    </row>
    <row r="5394" spans="1:19" ht="14.5" customHeight="1">
      <c r="A5394" s="82" t="str">
        <f t="shared" si="84"/>
        <v>E1978</v>
      </c>
      <c r="B5394" s="410" t="s">
        <v>9233</v>
      </c>
      <c r="C5394" s="410" t="s">
        <v>9234</v>
      </c>
      <c r="D5394" s="410" t="s">
        <v>4862</v>
      </c>
      <c r="E5394" s="410" t="s">
        <v>9235</v>
      </c>
      <c r="F5394" s="410" t="s">
        <v>9236</v>
      </c>
      <c r="G5394" s="416">
        <v>45261</v>
      </c>
      <c r="H5394" s="410" t="s">
        <v>606</v>
      </c>
      <c r="I5394" s="417">
        <v>9</v>
      </c>
      <c r="J5394" s="417">
        <v>12</v>
      </c>
      <c r="K5394" s="417">
        <v>4</v>
      </c>
      <c r="L5394" s="417">
        <v>7</v>
      </c>
      <c r="M5394" s="410" t="s">
        <v>115</v>
      </c>
      <c r="N5394" s="410">
        <v>7</v>
      </c>
      <c r="O5394" s="85"/>
      <c r="P5394" s="85" t="s">
        <v>115</v>
      </c>
      <c r="Q5394" s="85" t="s">
        <v>115</v>
      </c>
      <c r="R5394" s="85" t="s">
        <v>1767</v>
      </c>
      <c r="S5394" s="85" t="s">
        <v>1768</v>
      </c>
    </row>
    <row r="5395" spans="1:19" ht="14.5" customHeight="1">
      <c r="A5395" s="82" t="str">
        <f t="shared" si="84"/>
        <v>E1978</v>
      </c>
      <c r="B5395" s="410" t="s">
        <v>9233</v>
      </c>
      <c r="C5395" s="410" t="s">
        <v>9234</v>
      </c>
      <c r="D5395" s="410" t="s">
        <v>4862</v>
      </c>
      <c r="E5395" s="410" t="s">
        <v>9237</v>
      </c>
      <c r="F5395" s="410" t="s">
        <v>9238</v>
      </c>
      <c r="G5395" s="416">
        <v>43435</v>
      </c>
      <c r="H5395" s="410" t="s">
        <v>623</v>
      </c>
      <c r="I5395" s="417">
        <v>9</v>
      </c>
      <c r="J5395" s="417">
        <v>12</v>
      </c>
      <c r="K5395" s="417">
        <v>4</v>
      </c>
      <c r="L5395" s="417">
        <v>5</v>
      </c>
      <c r="M5395" s="410" t="s">
        <v>115</v>
      </c>
      <c r="N5395" s="410">
        <v>7</v>
      </c>
      <c r="O5395" s="85"/>
      <c r="P5395" s="85" t="s">
        <v>115</v>
      </c>
      <c r="Q5395" s="85" t="s">
        <v>115</v>
      </c>
      <c r="R5395" s="85" t="s">
        <v>1767</v>
      </c>
      <c r="S5395" s="85" t="s">
        <v>1768</v>
      </c>
    </row>
    <row r="5396" spans="1:19" ht="14.5" customHeight="1">
      <c r="A5396" s="103" t="str">
        <f t="shared" si="84"/>
        <v>E1978</v>
      </c>
      <c r="B5396" s="414" t="s">
        <v>9233</v>
      </c>
      <c r="C5396" s="414" t="s">
        <v>9234</v>
      </c>
      <c r="D5396" s="414" t="s">
        <v>4862</v>
      </c>
      <c r="E5396" s="414" t="s">
        <v>9235</v>
      </c>
      <c r="F5396" s="414" t="s">
        <v>9236</v>
      </c>
      <c r="G5396" s="418">
        <v>45261</v>
      </c>
      <c r="H5396" s="414" t="s">
        <v>606</v>
      </c>
      <c r="I5396" s="419">
        <v>4</v>
      </c>
      <c r="J5396" s="419">
        <v>9</v>
      </c>
      <c r="K5396" s="419">
        <v>12</v>
      </c>
      <c r="L5396" s="419">
        <v>7</v>
      </c>
      <c r="M5396" s="414" t="s">
        <v>115</v>
      </c>
      <c r="N5396" s="414">
        <v>7</v>
      </c>
      <c r="O5396" s="103"/>
      <c r="P5396" s="103" t="s">
        <v>115</v>
      </c>
      <c r="Q5396" s="103" t="s">
        <v>115</v>
      </c>
      <c r="R5396" s="103" t="s">
        <v>1767</v>
      </c>
      <c r="S5396" s="103" t="s">
        <v>1768</v>
      </c>
    </row>
    <row r="5397" spans="1:19" ht="14.5" customHeight="1">
      <c r="A5397" s="103" t="str">
        <f t="shared" si="84"/>
        <v>E1978</v>
      </c>
      <c r="B5397" s="414" t="s">
        <v>9233</v>
      </c>
      <c r="C5397" s="414" t="s">
        <v>9234</v>
      </c>
      <c r="D5397" s="414" t="s">
        <v>4862</v>
      </c>
      <c r="E5397" s="414" t="s">
        <v>9237</v>
      </c>
      <c r="F5397" s="414" t="s">
        <v>9238</v>
      </c>
      <c r="G5397" s="418">
        <v>43435</v>
      </c>
      <c r="H5397" s="414" t="s">
        <v>623</v>
      </c>
      <c r="I5397" s="419">
        <v>4</v>
      </c>
      <c r="J5397" s="419">
        <v>9</v>
      </c>
      <c r="K5397" s="419">
        <v>12</v>
      </c>
      <c r="L5397" s="419">
        <v>5</v>
      </c>
      <c r="M5397" s="414" t="s">
        <v>115</v>
      </c>
      <c r="N5397" s="414">
        <v>7</v>
      </c>
      <c r="O5397" s="103"/>
      <c r="P5397" s="103" t="s">
        <v>115</v>
      </c>
      <c r="Q5397" s="103" t="s">
        <v>115</v>
      </c>
      <c r="R5397" s="103" t="s">
        <v>1767</v>
      </c>
      <c r="S5397" s="103" t="s">
        <v>1768</v>
      </c>
    </row>
    <row r="5398" spans="1:19" ht="14.5" customHeight="1">
      <c r="A5398" s="82" t="str">
        <f t="shared" si="84"/>
        <v>E1983</v>
      </c>
      <c r="B5398" s="410" t="s">
        <v>9239</v>
      </c>
      <c r="C5398" s="410" t="s">
        <v>9240</v>
      </c>
      <c r="D5398" s="410" t="s">
        <v>5116</v>
      </c>
      <c r="E5398" s="410" t="s">
        <v>9241</v>
      </c>
      <c r="F5398" s="410" t="s">
        <v>9242</v>
      </c>
      <c r="G5398" s="416">
        <v>45901</v>
      </c>
      <c r="H5398" s="410" t="s">
        <v>606</v>
      </c>
      <c r="I5398" s="417">
        <v>27</v>
      </c>
      <c r="J5398" s="417">
        <v>15</v>
      </c>
      <c r="K5398" s="417">
        <v>6</v>
      </c>
      <c r="L5398" s="417">
        <v>8</v>
      </c>
      <c r="M5398" s="410"/>
      <c r="N5398" s="410" t="s">
        <v>116</v>
      </c>
      <c r="O5398" s="85"/>
      <c r="P5398" s="85"/>
      <c r="Q5398" s="85"/>
      <c r="R5398" s="85"/>
      <c r="S5398" s="85" t="s">
        <v>1768</v>
      </c>
    </row>
    <row r="5399" spans="1:19" ht="14.5" customHeight="1">
      <c r="A5399" s="103" t="str">
        <f t="shared" si="84"/>
        <v>E1983</v>
      </c>
      <c r="B5399" s="414" t="s">
        <v>9239</v>
      </c>
      <c r="C5399" s="414" t="s">
        <v>9240</v>
      </c>
      <c r="D5399" s="414" t="s">
        <v>5116</v>
      </c>
      <c r="E5399" s="414" t="s">
        <v>9241</v>
      </c>
      <c r="F5399" s="414" t="s">
        <v>9242</v>
      </c>
      <c r="G5399" s="418">
        <v>45901</v>
      </c>
      <c r="H5399" s="414" t="s">
        <v>606</v>
      </c>
      <c r="I5399" s="419">
        <v>6</v>
      </c>
      <c r="J5399" s="419">
        <v>27</v>
      </c>
      <c r="K5399" s="419">
        <v>15</v>
      </c>
      <c r="L5399" s="419">
        <v>8</v>
      </c>
      <c r="M5399" s="414"/>
      <c r="N5399" s="414" t="s">
        <v>116</v>
      </c>
      <c r="O5399" s="103"/>
      <c r="P5399" s="103"/>
      <c r="Q5399" s="103"/>
      <c r="R5399" s="103"/>
      <c r="S5399" s="103" t="s">
        <v>1768</v>
      </c>
    </row>
    <row r="5400" spans="1:19" ht="14.5" customHeight="1">
      <c r="A5400" s="82" t="str">
        <f t="shared" si="84"/>
        <v>E2028</v>
      </c>
      <c r="B5400" s="410" t="s">
        <v>9243</v>
      </c>
      <c r="C5400" s="410" t="s">
        <v>9244</v>
      </c>
      <c r="D5400" s="410" t="s">
        <v>8418</v>
      </c>
      <c r="E5400" s="410" t="s">
        <v>9245</v>
      </c>
      <c r="F5400" s="410" t="s">
        <v>9246</v>
      </c>
      <c r="G5400" s="416">
        <v>45992</v>
      </c>
      <c r="H5400" s="410" t="s">
        <v>606</v>
      </c>
      <c r="I5400" s="417">
        <v>21</v>
      </c>
      <c r="J5400" s="417">
        <v>21</v>
      </c>
      <c r="K5400" s="417">
        <v>8</v>
      </c>
      <c r="L5400" s="417">
        <v>50</v>
      </c>
      <c r="M5400" s="410"/>
      <c r="N5400" s="410" t="s">
        <v>116</v>
      </c>
      <c r="O5400" s="85"/>
      <c r="P5400" s="85"/>
      <c r="Q5400" s="85"/>
      <c r="R5400" s="85"/>
      <c r="S5400" s="85" t="s">
        <v>1768</v>
      </c>
    </row>
    <row r="5401" spans="1:19" ht="14.5" customHeight="1">
      <c r="A5401" s="103" t="str">
        <f t="shared" si="84"/>
        <v>E2028</v>
      </c>
      <c r="B5401" s="414" t="s">
        <v>9243</v>
      </c>
      <c r="C5401" s="414" t="s">
        <v>9244</v>
      </c>
      <c r="D5401" s="414" t="s">
        <v>8418</v>
      </c>
      <c r="E5401" s="414" t="s">
        <v>9245</v>
      </c>
      <c r="F5401" s="414" t="s">
        <v>9246</v>
      </c>
      <c r="G5401" s="418">
        <v>45992</v>
      </c>
      <c r="H5401" s="414" t="s">
        <v>606</v>
      </c>
      <c r="I5401" s="419">
        <v>8</v>
      </c>
      <c r="J5401" s="419">
        <v>21</v>
      </c>
      <c r="K5401" s="419">
        <v>21</v>
      </c>
      <c r="L5401" s="419">
        <v>50</v>
      </c>
      <c r="M5401" s="414"/>
      <c r="N5401" s="414" t="s">
        <v>116</v>
      </c>
      <c r="O5401" s="103"/>
      <c r="P5401" s="103"/>
      <c r="Q5401" s="103"/>
      <c r="R5401" s="103"/>
      <c r="S5401" s="103" t="s">
        <v>1768</v>
      </c>
    </row>
    <row r="5402" spans="1:19" ht="14.5" customHeight="1">
      <c r="A5402" s="82" t="str">
        <f t="shared" si="84"/>
        <v>E2070</v>
      </c>
      <c r="B5402" s="410" t="s">
        <v>9247</v>
      </c>
      <c r="C5402" s="410" t="s">
        <v>9248</v>
      </c>
      <c r="D5402" s="410" t="s">
        <v>1928</v>
      </c>
      <c r="E5402" s="410" t="s">
        <v>9249</v>
      </c>
      <c r="F5402" s="410" t="s">
        <v>9250</v>
      </c>
      <c r="G5402" s="416">
        <v>42339</v>
      </c>
      <c r="H5402" s="410" t="s">
        <v>1777</v>
      </c>
      <c r="I5402" s="417">
        <v>30</v>
      </c>
      <c r="J5402" s="417">
        <v>18</v>
      </c>
      <c r="K5402" s="417">
        <v>6</v>
      </c>
      <c r="L5402" s="417">
        <v>30</v>
      </c>
      <c r="M5402" s="410" t="s">
        <v>115</v>
      </c>
      <c r="N5402" s="410">
        <v>7</v>
      </c>
      <c r="O5402" s="85"/>
      <c r="P5402" s="85"/>
      <c r="Q5402" s="85"/>
      <c r="R5402" s="85"/>
      <c r="S5402" s="85" t="s">
        <v>1768</v>
      </c>
    </row>
    <row r="5403" spans="1:19" ht="14.5" customHeight="1">
      <c r="A5403" s="82" t="str">
        <f t="shared" si="84"/>
        <v>E2070</v>
      </c>
      <c r="B5403" s="410" t="s">
        <v>9247</v>
      </c>
      <c r="C5403" s="410" t="s">
        <v>9248</v>
      </c>
      <c r="D5403" s="410" t="s">
        <v>1928</v>
      </c>
      <c r="E5403" s="410" t="s">
        <v>9251</v>
      </c>
      <c r="F5403" s="410" t="s">
        <v>9252</v>
      </c>
      <c r="G5403" s="416">
        <v>45992</v>
      </c>
      <c r="H5403" s="410" t="s">
        <v>606</v>
      </c>
      <c r="I5403" s="417">
        <v>30</v>
      </c>
      <c r="J5403" s="417">
        <v>18</v>
      </c>
      <c r="K5403" s="417">
        <v>6</v>
      </c>
      <c r="L5403" s="417">
        <v>30</v>
      </c>
      <c r="M5403" s="410" t="s">
        <v>115</v>
      </c>
      <c r="N5403" s="410">
        <v>7</v>
      </c>
      <c r="O5403" s="85"/>
      <c r="P5403" s="85"/>
      <c r="Q5403" s="85"/>
      <c r="R5403" s="85"/>
      <c r="S5403" s="85" t="s">
        <v>1768</v>
      </c>
    </row>
    <row r="5404" spans="1:19" ht="14.5" customHeight="1">
      <c r="A5404" s="103" t="str">
        <f t="shared" si="84"/>
        <v>E2070</v>
      </c>
      <c r="B5404" s="414" t="s">
        <v>9247</v>
      </c>
      <c r="C5404" s="414" t="s">
        <v>9248</v>
      </c>
      <c r="D5404" s="414" t="s">
        <v>1928</v>
      </c>
      <c r="E5404" s="414" t="s">
        <v>9249</v>
      </c>
      <c r="F5404" s="414" t="s">
        <v>9250</v>
      </c>
      <c r="G5404" s="418">
        <v>42339</v>
      </c>
      <c r="H5404" s="414" t="s">
        <v>1777</v>
      </c>
      <c r="I5404" s="419">
        <v>6</v>
      </c>
      <c r="J5404" s="419">
        <v>30</v>
      </c>
      <c r="K5404" s="419">
        <v>18</v>
      </c>
      <c r="L5404" s="419">
        <v>30</v>
      </c>
      <c r="M5404" s="414" t="s">
        <v>115</v>
      </c>
      <c r="N5404" s="414">
        <v>7</v>
      </c>
      <c r="O5404" s="103"/>
      <c r="P5404" s="103"/>
      <c r="Q5404" s="103"/>
      <c r="R5404" s="103"/>
      <c r="S5404" s="103" t="s">
        <v>1768</v>
      </c>
    </row>
    <row r="5405" spans="1:19" ht="14.5" customHeight="1">
      <c r="A5405" s="103" t="str">
        <f t="shared" si="84"/>
        <v>E2070</v>
      </c>
      <c r="B5405" s="414" t="s">
        <v>9247</v>
      </c>
      <c r="C5405" s="414" t="s">
        <v>9248</v>
      </c>
      <c r="D5405" s="414" t="s">
        <v>1928</v>
      </c>
      <c r="E5405" s="414" t="s">
        <v>9251</v>
      </c>
      <c r="F5405" s="414" t="s">
        <v>9252</v>
      </c>
      <c r="G5405" s="418">
        <v>45992</v>
      </c>
      <c r="H5405" s="414" t="s">
        <v>606</v>
      </c>
      <c r="I5405" s="419">
        <v>6</v>
      </c>
      <c r="J5405" s="419">
        <v>30</v>
      </c>
      <c r="K5405" s="419">
        <v>18</v>
      </c>
      <c r="L5405" s="419">
        <v>30</v>
      </c>
      <c r="M5405" s="414" t="s">
        <v>115</v>
      </c>
      <c r="N5405" s="414">
        <v>7</v>
      </c>
      <c r="O5405" s="103"/>
      <c r="P5405" s="103"/>
      <c r="Q5405" s="103"/>
      <c r="R5405" s="103"/>
      <c r="S5405" s="103" t="s">
        <v>1768</v>
      </c>
    </row>
    <row r="5406" spans="1:19" ht="14.5" customHeight="1">
      <c r="A5406" s="82" t="str">
        <f t="shared" si="84"/>
        <v>E2231</v>
      </c>
      <c r="B5406" s="410" t="s">
        <v>9253</v>
      </c>
      <c r="C5406" s="410" t="s">
        <v>9254</v>
      </c>
      <c r="D5406" s="410" t="s">
        <v>8770</v>
      </c>
      <c r="E5406" s="410" t="s">
        <v>9255</v>
      </c>
      <c r="F5406" s="410" t="s">
        <v>9256</v>
      </c>
      <c r="G5406" s="416">
        <v>46296</v>
      </c>
      <c r="H5406" s="410" t="s">
        <v>606</v>
      </c>
      <c r="I5406" s="417">
        <v>72</v>
      </c>
      <c r="J5406" s="417">
        <v>48</v>
      </c>
      <c r="K5406" s="417">
        <v>36</v>
      </c>
      <c r="L5406" s="417">
        <v>460</v>
      </c>
      <c r="M5406" s="410"/>
      <c r="N5406" s="410" t="s">
        <v>116</v>
      </c>
      <c r="O5406" s="85"/>
      <c r="P5406" s="85"/>
      <c r="Q5406" s="85"/>
      <c r="R5406" s="85"/>
      <c r="S5406" s="85" t="s">
        <v>1768</v>
      </c>
    </row>
    <row r="5407" spans="1:19" ht="14.5" customHeight="1">
      <c r="A5407" s="103" t="str">
        <f t="shared" si="84"/>
        <v>E2231</v>
      </c>
      <c r="B5407" s="414" t="s">
        <v>9253</v>
      </c>
      <c r="C5407" s="414" t="s">
        <v>9254</v>
      </c>
      <c r="D5407" s="414" t="s">
        <v>8770</v>
      </c>
      <c r="E5407" s="414" t="s">
        <v>9255</v>
      </c>
      <c r="F5407" s="414" t="s">
        <v>9256</v>
      </c>
      <c r="G5407" s="418">
        <v>46296</v>
      </c>
      <c r="H5407" s="414" t="s">
        <v>606</v>
      </c>
      <c r="I5407" s="419">
        <v>36</v>
      </c>
      <c r="J5407" s="419">
        <v>72</v>
      </c>
      <c r="K5407" s="419">
        <v>48</v>
      </c>
      <c r="L5407" s="419">
        <v>460</v>
      </c>
      <c r="M5407" s="414"/>
      <c r="N5407" s="414" t="s">
        <v>116</v>
      </c>
      <c r="O5407" s="103"/>
      <c r="P5407" s="103"/>
      <c r="Q5407" s="103"/>
      <c r="R5407" s="103"/>
      <c r="S5407" s="103" t="s">
        <v>1768</v>
      </c>
    </row>
    <row r="5408" spans="1:19" ht="14.5" customHeight="1">
      <c r="A5408" s="82" t="str">
        <f t="shared" si="84"/>
        <v>E2270</v>
      </c>
      <c r="B5408" s="410" t="s">
        <v>9257</v>
      </c>
      <c r="C5408" s="410" t="s">
        <v>9258</v>
      </c>
      <c r="D5408" s="410" t="s">
        <v>5116</v>
      </c>
      <c r="E5408" s="410" t="s">
        <v>9259</v>
      </c>
      <c r="F5408" s="410" t="s">
        <v>9260</v>
      </c>
      <c r="G5408" s="416">
        <v>46692</v>
      </c>
      <c r="H5408" s="410" t="s">
        <v>606</v>
      </c>
      <c r="I5408" s="417">
        <v>22</v>
      </c>
      <c r="J5408" s="417">
        <v>8</v>
      </c>
      <c r="K5408" s="417">
        <v>10</v>
      </c>
      <c r="L5408" s="417">
        <v>32</v>
      </c>
      <c r="M5408" s="410"/>
      <c r="N5408" s="410" t="s">
        <v>116</v>
      </c>
      <c r="O5408" s="85"/>
      <c r="P5408" s="85" t="s">
        <v>1882</v>
      </c>
      <c r="Q5408" s="85" t="s">
        <v>1882</v>
      </c>
      <c r="R5408" s="85" t="s">
        <v>1883</v>
      </c>
      <c r="S5408" s="85" t="s">
        <v>1768</v>
      </c>
    </row>
    <row r="5409" spans="1:19" ht="14.5" customHeight="1">
      <c r="A5409" s="103" t="str">
        <f t="shared" si="84"/>
        <v>E2270</v>
      </c>
      <c r="B5409" s="414" t="s">
        <v>9257</v>
      </c>
      <c r="C5409" s="414" t="s">
        <v>9258</v>
      </c>
      <c r="D5409" s="414" t="s">
        <v>5116</v>
      </c>
      <c r="E5409" s="414" t="s">
        <v>9259</v>
      </c>
      <c r="F5409" s="414" t="s">
        <v>9260</v>
      </c>
      <c r="G5409" s="418">
        <v>46692</v>
      </c>
      <c r="H5409" s="414" t="s">
        <v>606</v>
      </c>
      <c r="I5409" s="419">
        <v>10</v>
      </c>
      <c r="J5409" s="419">
        <v>22</v>
      </c>
      <c r="K5409" s="419">
        <v>8</v>
      </c>
      <c r="L5409" s="419">
        <v>32</v>
      </c>
      <c r="M5409" s="414"/>
      <c r="N5409" s="414" t="s">
        <v>116</v>
      </c>
      <c r="O5409" s="103"/>
      <c r="P5409" s="103" t="s">
        <v>1882</v>
      </c>
      <c r="Q5409" s="103" t="s">
        <v>1882</v>
      </c>
      <c r="R5409" s="103" t="s">
        <v>1883</v>
      </c>
      <c r="S5409" s="103" t="s">
        <v>1768</v>
      </c>
    </row>
    <row r="5410" spans="1:19" ht="14.5" customHeight="1">
      <c r="A5410" s="82" t="str">
        <f t="shared" si="84"/>
        <v>E2525</v>
      </c>
      <c r="B5410" s="410" t="s">
        <v>9261</v>
      </c>
      <c r="C5410" s="410" t="s">
        <v>9262</v>
      </c>
      <c r="D5410" s="410" t="s">
        <v>5116</v>
      </c>
      <c r="E5410" s="410" t="s">
        <v>9263</v>
      </c>
      <c r="F5410" s="410" t="s">
        <v>9264</v>
      </c>
      <c r="G5410" s="416">
        <v>45962</v>
      </c>
      <c r="H5410" s="410" t="s">
        <v>606</v>
      </c>
      <c r="I5410" s="417">
        <v>27</v>
      </c>
      <c r="J5410" s="417">
        <v>15</v>
      </c>
      <c r="K5410" s="417">
        <v>6</v>
      </c>
      <c r="L5410" s="417">
        <v>16</v>
      </c>
      <c r="M5410" s="410"/>
      <c r="N5410" s="410" t="s">
        <v>116</v>
      </c>
      <c r="O5410" s="85"/>
      <c r="P5410" s="85"/>
      <c r="Q5410" s="85"/>
      <c r="R5410" s="85"/>
      <c r="S5410" s="85" t="s">
        <v>1768</v>
      </c>
    </row>
    <row r="5411" spans="1:19" ht="14.5" customHeight="1">
      <c r="A5411" s="103" t="str">
        <f t="shared" si="84"/>
        <v>E2525</v>
      </c>
      <c r="B5411" s="414" t="s">
        <v>9261</v>
      </c>
      <c r="C5411" s="414" t="s">
        <v>9262</v>
      </c>
      <c r="D5411" s="414" t="s">
        <v>5116</v>
      </c>
      <c r="E5411" s="414" t="s">
        <v>9263</v>
      </c>
      <c r="F5411" s="414" t="s">
        <v>9264</v>
      </c>
      <c r="G5411" s="418">
        <v>45962</v>
      </c>
      <c r="H5411" s="414" t="s">
        <v>606</v>
      </c>
      <c r="I5411" s="419">
        <v>6</v>
      </c>
      <c r="J5411" s="419">
        <v>27</v>
      </c>
      <c r="K5411" s="419">
        <v>15</v>
      </c>
      <c r="L5411" s="419">
        <v>16</v>
      </c>
      <c r="M5411" s="414"/>
      <c r="N5411" s="414" t="s">
        <v>116</v>
      </c>
      <c r="O5411" s="103"/>
      <c r="P5411" s="103"/>
      <c r="Q5411" s="103"/>
      <c r="R5411" s="103"/>
      <c r="S5411" s="103" t="s">
        <v>1768</v>
      </c>
    </row>
    <row r="5412" spans="1:19" ht="14.5" customHeight="1">
      <c r="A5412" s="82" t="str">
        <f t="shared" si="84"/>
        <v>E2650</v>
      </c>
      <c r="B5412" s="410" t="s">
        <v>9265</v>
      </c>
      <c r="C5412" s="410" t="s">
        <v>9266</v>
      </c>
      <c r="D5412" s="410" t="s">
        <v>2018</v>
      </c>
      <c r="E5412" s="410" t="s">
        <v>9267</v>
      </c>
      <c r="F5412" s="410" t="s">
        <v>9268</v>
      </c>
      <c r="G5412" s="416">
        <v>45658</v>
      </c>
      <c r="H5412" s="410" t="s">
        <v>606</v>
      </c>
      <c r="I5412" s="417">
        <v>36</v>
      </c>
      <c r="J5412" s="417">
        <v>12</v>
      </c>
      <c r="K5412" s="417">
        <v>9</v>
      </c>
      <c r="L5412" s="417">
        <v>87</v>
      </c>
      <c r="M5412" s="410"/>
      <c r="N5412" s="410" t="s">
        <v>116</v>
      </c>
      <c r="O5412" s="85"/>
      <c r="P5412" s="85" t="s">
        <v>1882</v>
      </c>
      <c r="Q5412" s="85" t="s">
        <v>1882</v>
      </c>
      <c r="R5412" s="85" t="s">
        <v>1883</v>
      </c>
      <c r="S5412" s="85" t="s">
        <v>1768</v>
      </c>
    </row>
    <row r="5413" spans="1:19" ht="14.5" customHeight="1">
      <c r="A5413" s="103" t="str">
        <f t="shared" si="84"/>
        <v>E2650</v>
      </c>
      <c r="B5413" s="414" t="s">
        <v>9265</v>
      </c>
      <c r="C5413" s="414" t="s">
        <v>9266</v>
      </c>
      <c r="D5413" s="414" t="s">
        <v>2018</v>
      </c>
      <c r="E5413" s="414" t="s">
        <v>9267</v>
      </c>
      <c r="F5413" s="414" t="s">
        <v>9268</v>
      </c>
      <c r="G5413" s="418">
        <v>45658</v>
      </c>
      <c r="H5413" s="414" t="s">
        <v>606</v>
      </c>
      <c r="I5413" s="419">
        <v>9</v>
      </c>
      <c r="J5413" s="419">
        <v>36</v>
      </c>
      <c r="K5413" s="419">
        <v>12</v>
      </c>
      <c r="L5413" s="419">
        <v>87</v>
      </c>
      <c r="M5413" s="414"/>
      <c r="N5413" s="414" t="s">
        <v>116</v>
      </c>
      <c r="O5413" s="103"/>
      <c r="P5413" s="103" t="s">
        <v>1882</v>
      </c>
      <c r="Q5413" s="103" t="s">
        <v>1882</v>
      </c>
      <c r="R5413" s="103" t="s">
        <v>1883</v>
      </c>
      <c r="S5413" s="103" t="s">
        <v>1768</v>
      </c>
    </row>
    <row r="5414" spans="1:19" ht="14.5" customHeight="1">
      <c r="A5414" s="82" t="str">
        <f t="shared" si="84"/>
        <v>E2653</v>
      </c>
      <c r="B5414" s="410" t="s">
        <v>9269</v>
      </c>
      <c r="C5414" s="410" t="s">
        <v>9270</v>
      </c>
      <c r="D5414" s="410" t="s">
        <v>5116</v>
      </c>
      <c r="E5414" s="410" t="s">
        <v>9271</v>
      </c>
      <c r="F5414" s="410" t="s">
        <v>9272</v>
      </c>
      <c r="G5414" s="416">
        <v>45962</v>
      </c>
      <c r="H5414" s="410" t="s">
        <v>606</v>
      </c>
      <c r="I5414" s="417">
        <v>25</v>
      </c>
      <c r="J5414" s="417">
        <v>6</v>
      </c>
      <c r="K5414" s="417">
        <v>0</v>
      </c>
      <c r="L5414" s="417">
        <v>14</v>
      </c>
      <c r="M5414" s="410"/>
      <c r="N5414" s="410" t="s">
        <v>116</v>
      </c>
      <c r="O5414" s="85"/>
      <c r="P5414" s="85"/>
      <c r="Q5414" s="85"/>
      <c r="R5414" s="85"/>
      <c r="S5414" s="85" t="s">
        <v>1768</v>
      </c>
    </row>
    <row r="5415" spans="1:19" ht="14.5" customHeight="1">
      <c r="A5415" s="103" t="str">
        <f t="shared" si="84"/>
        <v>E2653</v>
      </c>
      <c r="B5415" s="414" t="s">
        <v>9269</v>
      </c>
      <c r="C5415" s="414" t="s">
        <v>9270</v>
      </c>
      <c r="D5415" s="414" t="s">
        <v>5116</v>
      </c>
      <c r="E5415" s="414" t="s">
        <v>9271</v>
      </c>
      <c r="F5415" s="414" t="s">
        <v>9272</v>
      </c>
      <c r="G5415" s="418">
        <v>45962</v>
      </c>
      <c r="H5415" s="414" t="s">
        <v>606</v>
      </c>
      <c r="I5415" s="419">
        <v>0</v>
      </c>
      <c r="J5415" s="419">
        <v>25</v>
      </c>
      <c r="K5415" s="419">
        <v>6</v>
      </c>
      <c r="L5415" s="419">
        <v>14</v>
      </c>
      <c r="M5415" s="414"/>
      <c r="N5415" s="414" t="s">
        <v>116</v>
      </c>
      <c r="O5415" s="103"/>
      <c r="P5415" s="103"/>
      <c r="Q5415" s="103"/>
      <c r="R5415" s="103"/>
      <c r="S5415" s="103" t="s">
        <v>1768</v>
      </c>
    </row>
    <row r="5416" spans="1:19" ht="14.5" customHeight="1">
      <c r="A5416" s="82" t="str">
        <f t="shared" si="84"/>
        <v>E2656</v>
      </c>
      <c r="B5416" s="432" t="s">
        <v>9273</v>
      </c>
      <c r="C5416" s="433" t="s">
        <v>9274</v>
      </c>
      <c r="D5416" s="422"/>
      <c r="E5416" s="422"/>
      <c r="F5416" s="422"/>
      <c r="G5416" s="422"/>
      <c r="H5416" s="422"/>
      <c r="I5416" s="423">
        <v>0</v>
      </c>
      <c r="J5416" s="423">
        <v>0</v>
      </c>
      <c r="K5416" s="423">
        <v>0</v>
      </c>
      <c r="L5416" s="412"/>
      <c r="M5416" s="412"/>
      <c r="N5416" s="412"/>
      <c r="O5416" s="85"/>
      <c r="P5416" s="85"/>
      <c r="Q5416" s="85"/>
      <c r="R5416" s="85"/>
      <c r="S5416" s="85"/>
    </row>
    <row r="5417" spans="1:19" ht="14.5" customHeight="1">
      <c r="A5417" s="82" t="str">
        <f t="shared" si="84"/>
        <v>E2656</v>
      </c>
      <c r="B5417" s="410" t="s">
        <v>9275</v>
      </c>
      <c r="C5417" s="410" t="s">
        <v>9274</v>
      </c>
      <c r="D5417" s="410" t="s">
        <v>5116</v>
      </c>
      <c r="E5417" s="410" t="s">
        <v>9276</v>
      </c>
      <c r="F5417" s="410" t="s">
        <v>9277</v>
      </c>
      <c r="G5417" s="416">
        <v>45962</v>
      </c>
      <c r="H5417" s="410" t="s">
        <v>606</v>
      </c>
      <c r="I5417" s="417">
        <v>0</v>
      </c>
      <c r="J5417" s="417">
        <v>0</v>
      </c>
      <c r="K5417" s="417">
        <v>0</v>
      </c>
      <c r="L5417" s="417">
        <v>0</v>
      </c>
      <c r="M5417" s="410"/>
      <c r="N5417" s="410"/>
      <c r="O5417" s="85"/>
      <c r="P5417" s="85"/>
      <c r="Q5417" s="85"/>
      <c r="R5417" s="85"/>
      <c r="S5417" s="85"/>
    </row>
    <row r="5418" spans="1:19" ht="14.5" customHeight="1">
      <c r="A5418" s="103" t="str">
        <f t="shared" si="84"/>
        <v>E2656</v>
      </c>
      <c r="B5418" s="414" t="s">
        <v>9275</v>
      </c>
      <c r="C5418" s="414" t="s">
        <v>9274</v>
      </c>
      <c r="D5418" s="414" t="s">
        <v>5116</v>
      </c>
      <c r="E5418" s="414" t="s">
        <v>9276</v>
      </c>
      <c r="F5418" s="414" t="s">
        <v>9277</v>
      </c>
      <c r="G5418" s="418">
        <v>45962</v>
      </c>
      <c r="H5418" s="414" t="s">
        <v>606</v>
      </c>
      <c r="I5418" s="419">
        <v>0</v>
      </c>
      <c r="J5418" s="419">
        <v>0</v>
      </c>
      <c r="K5418" s="419">
        <v>0</v>
      </c>
      <c r="L5418" s="419">
        <v>0</v>
      </c>
      <c r="M5418" s="414"/>
      <c r="N5418" s="414"/>
      <c r="O5418" s="103"/>
      <c r="P5418" s="103"/>
      <c r="Q5418" s="103"/>
      <c r="R5418" s="103"/>
      <c r="S5418" s="103"/>
    </row>
    <row r="5419" spans="1:19" ht="14.5" customHeight="1">
      <c r="A5419" s="82" t="str">
        <f t="shared" si="84"/>
        <v>E2657</v>
      </c>
      <c r="B5419" s="410" t="s">
        <v>9278</v>
      </c>
      <c r="C5419" s="410" t="s">
        <v>9279</v>
      </c>
      <c r="D5419" s="410" t="s">
        <v>8418</v>
      </c>
      <c r="E5419" s="410" t="s">
        <v>9280</v>
      </c>
      <c r="F5419" s="410" t="s">
        <v>9281</v>
      </c>
      <c r="G5419" s="416">
        <v>45992</v>
      </c>
      <c r="H5419" s="410" t="s">
        <v>606</v>
      </c>
      <c r="I5419" s="417">
        <v>48</v>
      </c>
      <c r="J5419" s="417">
        <v>40</v>
      </c>
      <c r="K5419" s="417">
        <v>41</v>
      </c>
      <c r="L5419" s="417">
        <v>40</v>
      </c>
      <c r="M5419" s="410"/>
      <c r="N5419" s="410" t="s">
        <v>116</v>
      </c>
      <c r="O5419" s="85"/>
      <c r="P5419" s="85"/>
      <c r="Q5419" s="85"/>
      <c r="R5419" s="85"/>
      <c r="S5419" s="85" t="s">
        <v>1768</v>
      </c>
    </row>
    <row r="5420" spans="1:19" ht="14.5" customHeight="1">
      <c r="A5420" s="82" t="str">
        <f t="shared" si="84"/>
        <v>E2658</v>
      </c>
      <c r="B5420" s="410" t="s">
        <v>9282</v>
      </c>
      <c r="C5420" s="410" t="s">
        <v>9283</v>
      </c>
      <c r="D5420" s="410" t="s">
        <v>8418</v>
      </c>
      <c r="E5420" s="410" t="s">
        <v>9284</v>
      </c>
      <c r="F5420" s="410" t="s">
        <v>9285</v>
      </c>
      <c r="G5420" s="416">
        <v>49310</v>
      </c>
      <c r="H5420" s="410" t="s">
        <v>606</v>
      </c>
      <c r="I5420" s="417">
        <v>48</v>
      </c>
      <c r="J5420" s="417">
        <v>40</v>
      </c>
      <c r="K5420" s="417">
        <v>41</v>
      </c>
      <c r="L5420" s="417">
        <v>40</v>
      </c>
      <c r="M5420" s="410" t="s">
        <v>115</v>
      </c>
      <c r="N5420" s="410" t="s">
        <v>116</v>
      </c>
      <c r="O5420" s="85"/>
      <c r="P5420" s="85" t="s">
        <v>1882</v>
      </c>
      <c r="Q5420" s="85" t="s">
        <v>1882</v>
      </c>
      <c r="R5420" s="85" t="s">
        <v>1883</v>
      </c>
      <c r="S5420" s="85" t="s">
        <v>1768</v>
      </c>
    </row>
    <row r="5421" spans="1:19" ht="14.5" customHeight="1">
      <c r="A5421" s="103" t="str">
        <f t="shared" si="84"/>
        <v>E2658</v>
      </c>
      <c r="B5421" s="414" t="s">
        <v>9282</v>
      </c>
      <c r="C5421" s="414" t="s">
        <v>9283</v>
      </c>
      <c r="D5421" s="414" t="s">
        <v>8418</v>
      </c>
      <c r="E5421" s="414" t="s">
        <v>9284</v>
      </c>
      <c r="F5421" s="414" t="s">
        <v>9285</v>
      </c>
      <c r="G5421" s="418">
        <v>49310</v>
      </c>
      <c r="H5421" s="414" t="s">
        <v>606</v>
      </c>
      <c r="I5421" s="419">
        <v>41</v>
      </c>
      <c r="J5421" s="419">
        <v>48</v>
      </c>
      <c r="K5421" s="419">
        <v>40</v>
      </c>
      <c r="L5421" s="419">
        <v>40</v>
      </c>
      <c r="M5421" s="414" t="s">
        <v>115</v>
      </c>
      <c r="N5421" s="414" t="s">
        <v>116</v>
      </c>
      <c r="O5421" s="103"/>
      <c r="P5421" s="103" t="s">
        <v>1882</v>
      </c>
      <c r="Q5421" s="103" t="s">
        <v>1882</v>
      </c>
      <c r="R5421" s="103" t="s">
        <v>1883</v>
      </c>
      <c r="S5421" s="103" t="s">
        <v>1768</v>
      </c>
    </row>
    <row r="5422" spans="1:19" ht="14.5" customHeight="1">
      <c r="A5422" s="82" t="str">
        <f t="shared" si="84"/>
        <v>E2659</v>
      </c>
      <c r="B5422" s="410" t="s">
        <v>9286</v>
      </c>
      <c r="C5422" s="410" t="s">
        <v>9287</v>
      </c>
      <c r="D5422" s="410" t="s">
        <v>8418</v>
      </c>
      <c r="E5422" s="410" t="s">
        <v>9288</v>
      </c>
      <c r="F5422" s="410" t="s">
        <v>9289</v>
      </c>
      <c r="G5422" s="416">
        <v>49310</v>
      </c>
      <c r="H5422" s="410" t="s">
        <v>606</v>
      </c>
      <c r="I5422" s="417">
        <v>48</v>
      </c>
      <c r="J5422" s="417">
        <v>40</v>
      </c>
      <c r="K5422" s="417">
        <v>41</v>
      </c>
      <c r="L5422" s="417">
        <v>40</v>
      </c>
      <c r="M5422" s="410" t="s">
        <v>115</v>
      </c>
      <c r="N5422" s="410" t="s">
        <v>116</v>
      </c>
      <c r="O5422" s="85" t="s">
        <v>1882</v>
      </c>
      <c r="P5422" s="85" t="s">
        <v>1882</v>
      </c>
      <c r="Q5422" s="85" t="s">
        <v>1882</v>
      </c>
      <c r="R5422" s="85" t="s">
        <v>1883</v>
      </c>
      <c r="S5422" s="85" t="s">
        <v>1768</v>
      </c>
    </row>
    <row r="5423" spans="1:19" ht="14.5" customHeight="1">
      <c r="A5423" s="103" t="str">
        <f t="shared" si="84"/>
        <v>E2659</v>
      </c>
      <c r="B5423" s="414" t="s">
        <v>9286</v>
      </c>
      <c r="C5423" s="414" t="s">
        <v>9287</v>
      </c>
      <c r="D5423" s="414" t="s">
        <v>8418</v>
      </c>
      <c r="E5423" s="414" t="s">
        <v>9288</v>
      </c>
      <c r="F5423" s="414" t="s">
        <v>9289</v>
      </c>
      <c r="G5423" s="418">
        <v>49310</v>
      </c>
      <c r="H5423" s="414" t="s">
        <v>606</v>
      </c>
      <c r="I5423" s="419">
        <v>41</v>
      </c>
      <c r="J5423" s="419">
        <v>48</v>
      </c>
      <c r="K5423" s="419">
        <v>40</v>
      </c>
      <c r="L5423" s="419">
        <v>40</v>
      </c>
      <c r="M5423" s="414" t="s">
        <v>115</v>
      </c>
      <c r="N5423" s="414" t="s">
        <v>116</v>
      </c>
      <c r="O5423" s="103" t="s">
        <v>1882</v>
      </c>
      <c r="P5423" s="103" t="s">
        <v>1882</v>
      </c>
      <c r="Q5423" s="103" t="s">
        <v>1882</v>
      </c>
      <c r="R5423" s="103" t="s">
        <v>1883</v>
      </c>
      <c r="S5423" s="103" t="s">
        <v>1768</v>
      </c>
    </row>
    <row r="5424" spans="1:19" ht="14.5" customHeight="1">
      <c r="A5424" s="82" t="str">
        <f t="shared" si="84"/>
        <v>E2660</v>
      </c>
      <c r="B5424" s="410" t="s">
        <v>9290</v>
      </c>
      <c r="C5424" s="410" t="s">
        <v>9291</v>
      </c>
      <c r="D5424" s="410" t="s">
        <v>8418</v>
      </c>
      <c r="E5424" s="410" t="s">
        <v>9292</v>
      </c>
      <c r="F5424" s="410" t="s">
        <v>9293</v>
      </c>
      <c r="G5424" s="416">
        <v>49310</v>
      </c>
      <c r="H5424" s="410" t="s">
        <v>606</v>
      </c>
      <c r="I5424" s="417">
        <v>48</v>
      </c>
      <c r="J5424" s="417">
        <v>40</v>
      </c>
      <c r="K5424" s="417">
        <v>41</v>
      </c>
      <c r="L5424" s="417">
        <v>40</v>
      </c>
      <c r="M5424" s="410" t="s">
        <v>115</v>
      </c>
      <c r="N5424" s="410" t="s">
        <v>116</v>
      </c>
      <c r="O5424" s="85" t="s">
        <v>1882</v>
      </c>
      <c r="P5424" s="85" t="s">
        <v>1882</v>
      </c>
      <c r="Q5424" s="85" t="s">
        <v>1882</v>
      </c>
      <c r="R5424" s="85" t="s">
        <v>1883</v>
      </c>
      <c r="S5424" s="85" t="s">
        <v>1768</v>
      </c>
    </row>
    <row r="5425" spans="1:19" ht="14.5" customHeight="1">
      <c r="A5425" s="103" t="str">
        <f t="shared" si="84"/>
        <v>E2660</v>
      </c>
      <c r="B5425" s="414" t="s">
        <v>9290</v>
      </c>
      <c r="C5425" s="414" t="s">
        <v>9291</v>
      </c>
      <c r="D5425" s="414" t="s">
        <v>8418</v>
      </c>
      <c r="E5425" s="414" t="s">
        <v>9292</v>
      </c>
      <c r="F5425" s="414" t="s">
        <v>9293</v>
      </c>
      <c r="G5425" s="418">
        <v>49310</v>
      </c>
      <c r="H5425" s="414" t="s">
        <v>606</v>
      </c>
      <c r="I5425" s="419">
        <v>41</v>
      </c>
      <c r="J5425" s="419">
        <v>48</v>
      </c>
      <c r="K5425" s="419">
        <v>40</v>
      </c>
      <c r="L5425" s="419">
        <v>40</v>
      </c>
      <c r="M5425" s="414" t="s">
        <v>115</v>
      </c>
      <c r="N5425" s="414" t="s">
        <v>116</v>
      </c>
      <c r="O5425" s="103" t="s">
        <v>1882</v>
      </c>
      <c r="P5425" s="103" t="s">
        <v>1882</v>
      </c>
      <c r="Q5425" s="103" t="s">
        <v>1882</v>
      </c>
      <c r="R5425" s="103" t="s">
        <v>1883</v>
      </c>
      <c r="S5425" s="103" t="s">
        <v>1768</v>
      </c>
    </row>
    <row r="5426" spans="1:19" ht="14.5" customHeight="1">
      <c r="A5426" s="82" t="str">
        <f t="shared" si="84"/>
        <v>E2670</v>
      </c>
      <c r="B5426" s="432" t="s">
        <v>9294</v>
      </c>
      <c r="C5426" s="433" t="s">
        <v>9295</v>
      </c>
      <c r="D5426" s="422"/>
      <c r="E5426" s="422"/>
      <c r="F5426" s="422"/>
      <c r="G5426" s="422"/>
      <c r="H5426" s="422"/>
      <c r="I5426" s="423">
        <v>0</v>
      </c>
      <c r="J5426" s="423">
        <v>0</v>
      </c>
      <c r="K5426" s="423">
        <v>0</v>
      </c>
      <c r="L5426" s="412"/>
      <c r="M5426" s="412"/>
      <c r="N5426" s="412"/>
      <c r="O5426" s="85"/>
      <c r="P5426" s="85"/>
      <c r="Q5426" s="85"/>
      <c r="R5426" s="85"/>
      <c r="S5426" s="85"/>
    </row>
    <row r="5427" spans="1:19" ht="14.5" customHeight="1">
      <c r="A5427" s="103" t="str">
        <f t="shared" si="84"/>
        <v>E2670</v>
      </c>
      <c r="B5427" s="434" t="s">
        <v>9294</v>
      </c>
      <c r="C5427" s="435" t="s">
        <v>9295</v>
      </c>
      <c r="D5427" s="426"/>
      <c r="E5427" s="426"/>
      <c r="F5427" s="426"/>
      <c r="G5427" s="426"/>
      <c r="H5427" s="426"/>
      <c r="I5427" s="427">
        <v>0</v>
      </c>
      <c r="J5427" s="427">
        <v>0</v>
      </c>
      <c r="K5427" s="427">
        <v>0</v>
      </c>
      <c r="L5427" s="413"/>
      <c r="M5427" s="413"/>
      <c r="N5427" s="413"/>
      <c r="O5427" s="103"/>
      <c r="P5427" s="103"/>
      <c r="Q5427" s="103"/>
      <c r="R5427" s="103"/>
      <c r="S5427" s="103"/>
    </row>
    <row r="5428" spans="1:19" ht="14.5" customHeight="1">
      <c r="A5428" s="82" t="str">
        <f t="shared" si="84"/>
        <v>E2670</v>
      </c>
      <c r="B5428" s="410" t="s">
        <v>9296</v>
      </c>
      <c r="C5428" s="410" t="s">
        <v>9297</v>
      </c>
      <c r="D5428" s="410" t="s">
        <v>4862</v>
      </c>
      <c r="E5428" s="410" t="s">
        <v>9298</v>
      </c>
      <c r="F5428" s="410" t="s">
        <v>9299</v>
      </c>
      <c r="G5428" s="416">
        <v>37226</v>
      </c>
      <c r="H5428" s="410" t="s">
        <v>623</v>
      </c>
      <c r="I5428" s="417">
        <v>0</v>
      </c>
      <c r="J5428" s="417">
        <v>0</v>
      </c>
      <c r="K5428" s="417">
        <v>0</v>
      </c>
      <c r="L5428" s="417">
        <v>0</v>
      </c>
      <c r="M5428" s="410"/>
      <c r="N5428" s="410" t="s">
        <v>116</v>
      </c>
      <c r="O5428" s="85" t="s">
        <v>1882</v>
      </c>
      <c r="P5428" s="85" t="s">
        <v>1882</v>
      </c>
      <c r="Q5428" s="85" t="s">
        <v>1882</v>
      </c>
      <c r="R5428" s="85" t="s">
        <v>1883</v>
      </c>
      <c r="S5428" s="85" t="s">
        <v>1768</v>
      </c>
    </row>
    <row r="5429" spans="1:19" ht="14.5" customHeight="1">
      <c r="A5429" s="103" t="str">
        <f t="shared" si="84"/>
        <v>E2670</v>
      </c>
      <c r="B5429" s="414" t="s">
        <v>9296</v>
      </c>
      <c r="C5429" s="414" t="s">
        <v>9297</v>
      </c>
      <c r="D5429" s="414" t="s">
        <v>4862</v>
      </c>
      <c r="E5429" s="414" t="s">
        <v>9298</v>
      </c>
      <c r="F5429" s="414" t="s">
        <v>9299</v>
      </c>
      <c r="G5429" s="418">
        <v>37226</v>
      </c>
      <c r="H5429" s="414" t="s">
        <v>623</v>
      </c>
      <c r="I5429" s="419">
        <v>0</v>
      </c>
      <c r="J5429" s="419">
        <v>0</v>
      </c>
      <c r="K5429" s="419">
        <v>0</v>
      </c>
      <c r="L5429" s="419">
        <v>0</v>
      </c>
      <c r="M5429" s="414"/>
      <c r="N5429" s="414" t="s">
        <v>116</v>
      </c>
      <c r="O5429" s="103" t="s">
        <v>1882</v>
      </c>
      <c r="P5429" s="103" t="s">
        <v>1882</v>
      </c>
      <c r="Q5429" s="103" t="s">
        <v>1882</v>
      </c>
      <c r="R5429" s="103" t="s">
        <v>1883</v>
      </c>
      <c r="S5429" s="103" t="s">
        <v>1768</v>
      </c>
    </row>
    <row r="5430" spans="1:19" ht="14.5" customHeight="1">
      <c r="A5430" s="82" t="str">
        <f t="shared" si="84"/>
        <v>E2827</v>
      </c>
      <c r="B5430" s="410" t="s">
        <v>9300</v>
      </c>
      <c r="C5430" s="410" t="s">
        <v>9301</v>
      </c>
      <c r="D5430" s="410" t="s">
        <v>5116</v>
      </c>
      <c r="E5430" s="410" t="s">
        <v>9302</v>
      </c>
      <c r="F5430" s="410" t="s">
        <v>9303</v>
      </c>
      <c r="G5430" s="416">
        <v>45962</v>
      </c>
      <c r="H5430" s="410" t="s">
        <v>606</v>
      </c>
      <c r="I5430" s="417">
        <v>7</v>
      </c>
      <c r="J5430" s="417">
        <v>2</v>
      </c>
      <c r="K5430" s="417">
        <v>0</v>
      </c>
      <c r="L5430" s="417">
        <v>1</v>
      </c>
      <c r="M5430" s="410"/>
      <c r="N5430" s="410" t="s">
        <v>116</v>
      </c>
      <c r="O5430" s="85"/>
      <c r="P5430" s="85"/>
      <c r="Q5430" s="85"/>
      <c r="R5430" s="85"/>
      <c r="S5430" s="85" t="s">
        <v>1768</v>
      </c>
    </row>
    <row r="5431" spans="1:19" ht="14.5" customHeight="1">
      <c r="A5431" s="103" t="str">
        <f t="shared" si="84"/>
        <v>E2827</v>
      </c>
      <c r="B5431" s="414" t="s">
        <v>9300</v>
      </c>
      <c r="C5431" s="414" t="s">
        <v>9301</v>
      </c>
      <c r="D5431" s="414" t="s">
        <v>5116</v>
      </c>
      <c r="E5431" s="414" t="s">
        <v>9302</v>
      </c>
      <c r="F5431" s="414" t="s">
        <v>9303</v>
      </c>
      <c r="G5431" s="418">
        <v>45962</v>
      </c>
      <c r="H5431" s="414" t="s">
        <v>606</v>
      </c>
      <c r="I5431" s="419">
        <v>0</v>
      </c>
      <c r="J5431" s="419">
        <v>7</v>
      </c>
      <c r="K5431" s="419">
        <v>2</v>
      </c>
      <c r="L5431" s="419">
        <v>1</v>
      </c>
      <c r="M5431" s="414"/>
      <c r="N5431" s="414" t="s">
        <v>116</v>
      </c>
      <c r="O5431" s="103"/>
      <c r="P5431" s="103"/>
      <c r="Q5431" s="103"/>
      <c r="R5431" s="103"/>
      <c r="S5431" s="103" t="s">
        <v>1768</v>
      </c>
    </row>
    <row r="5432" spans="1:19" ht="14.5" customHeight="1">
      <c r="A5432" s="82" t="str">
        <f t="shared" si="84"/>
        <v>E2829</v>
      </c>
      <c r="B5432" s="410" t="s">
        <v>1207</v>
      </c>
      <c r="C5432" s="410" t="s">
        <v>9304</v>
      </c>
      <c r="D5432" s="410" t="s">
        <v>5116</v>
      </c>
      <c r="E5432" s="410" t="s">
        <v>9305</v>
      </c>
      <c r="F5432" s="410" t="s">
        <v>9306</v>
      </c>
      <c r="G5432" s="416">
        <v>45962</v>
      </c>
      <c r="H5432" s="410" t="s">
        <v>606</v>
      </c>
      <c r="I5432" s="417">
        <v>12</v>
      </c>
      <c r="J5432" s="417">
        <v>6</v>
      </c>
      <c r="K5432" s="417">
        <v>7</v>
      </c>
      <c r="L5432" s="417">
        <v>15</v>
      </c>
      <c r="M5432" s="410"/>
      <c r="N5432" s="410" t="s">
        <v>116</v>
      </c>
      <c r="O5432" s="85"/>
      <c r="P5432" s="85"/>
      <c r="Q5432" s="85"/>
      <c r="R5432" s="85"/>
      <c r="S5432" s="85" t="s">
        <v>1768</v>
      </c>
    </row>
    <row r="5433" spans="1:19" ht="14.5" customHeight="1">
      <c r="A5433" s="103" t="str">
        <f t="shared" si="84"/>
        <v>E2829</v>
      </c>
      <c r="B5433" s="414" t="s">
        <v>1207</v>
      </c>
      <c r="C5433" s="414" t="s">
        <v>9304</v>
      </c>
      <c r="D5433" s="414" t="s">
        <v>5116</v>
      </c>
      <c r="E5433" s="414" t="s">
        <v>9305</v>
      </c>
      <c r="F5433" s="414" t="s">
        <v>9306</v>
      </c>
      <c r="G5433" s="418">
        <v>45962</v>
      </c>
      <c r="H5433" s="414" t="s">
        <v>606</v>
      </c>
      <c r="I5433" s="419">
        <v>7</v>
      </c>
      <c r="J5433" s="419">
        <v>12</v>
      </c>
      <c r="K5433" s="419">
        <v>6</v>
      </c>
      <c r="L5433" s="419">
        <v>15</v>
      </c>
      <c r="M5433" s="414"/>
      <c r="N5433" s="414" t="s">
        <v>116</v>
      </c>
      <c r="O5433" s="103"/>
      <c r="P5433" s="103"/>
      <c r="Q5433" s="103"/>
      <c r="R5433" s="103"/>
      <c r="S5433" s="103" t="s">
        <v>1768</v>
      </c>
    </row>
    <row r="5434" spans="1:19" ht="14.5" customHeight="1">
      <c r="A5434" s="82" t="str">
        <f t="shared" si="84"/>
        <v>E2850</v>
      </c>
      <c r="B5434" s="410" t="s">
        <v>9307</v>
      </c>
      <c r="C5434" s="410" t="s">
        <v>9308</v>
      </c>
      <c r="D5434" s="410" t="s">
        <v>5116</v>
      </c>
      <c r="E5434" s="410"/>
      <c r="F5434" s="410"/>
      <c r="G5434" s="416">
        <v>46722</v>
      </c>
      <c r="H5434" s="410" t="s">
        <v>627</v>
      </c>
      <c r="I5434" s="417">
        <v>0</v>
      </c>
      <c r="J5434" s="417">
        <v>0</v>
      </c>
      <c r="K5434" s="417">
        <v>0</v>
      </c>
      <c r="L5434" s="417">
        <v>0</v>
      </c>
      <c r="M5434" s="410"/>
      <c r="N5434" s="410"/>
      <c r="O5434" s="85"/>
      <c r="P5434" s="85"/>
      <c r="Q5434" s="85"/>
      <c r="R5434" s="85"/>
      <c r="S5434" s="85"/>
    </row>
    <row r="5435" spans="1:19" ht="14.5" customHeight="1">
      <c r="A5435" s="103" t="str">
        <f t="shared" si="84"/>
        <v>E2850</v>
      </c>
      <c r="B5435" s="414" t="s">
        <v>9307</v>
      </c>
      <c r="C5435" s="414" t="s">
        <v>9308</v>
      </c>
      <c r="D5435" s="414" t="s">
        <v>5116</v>
      </c>
      <c r="E5435" s="414"/>
      <c r="F5435" s="414"/>
      <c r="G5435" s="418">
        <v>46722</v>
      </c>
      <c r="H5435" s="414" t="s">
        <v>627</v>
      </c>
      <c r="I5435" s="419">
        <v>0</v>
      </c>
      <c r="J5435" s="419">
        <v>0</v>
      </c>
      <c r="K5435" s="419">
        <v>0</v>
      </c>
      <c r="L5435" s="419">
        <v>0</v>
      </c>
      <c r="M5435" s="414"/>
      <c r="N5435" s="414"/>
      <c r="O5435" s="103"/>
      <c r="P5435" s="103"/>
      <c r="Q5435" s="103"/>
      <c r="R5435" s="103"/>
      <c r="S5435" s="103"/>
    </row>
    <row r="5436" spans="1:19" ht="14.5" customHeight="1">
      <c r="A5436" s="82" t="str">
        <f t="shared" si="84"/>
        <v>E2929</v>
      </c>
      <c r="B5436" s="410" t="s">
        <v>9309</v>
      </c>
      <c r="C5436" s="410" t="s">
        <v>9310</v>
      </c>
      <c r="D5436" s="410" t="s">
        <v>3164</v>
      </c>
      <c r="E5436" s="410" t="s">
        <v>9311</v>
      </c>
      <c r="F5436" s="410" t="s">
        <v>9312</v>
      </c>
      <c r="G5436" s="416">
        <v>45658</v>
      </c>
      <c r="H5436" s="410" t="s">
        <v>606</v>
      </c>
      <c r="I5436" s="417">
        <v>48</v>
      </c>
      <c r="J5436" s="417">
        <v>48</v>
      </c>
      <c r="K5436" s="417">
        <v>42</v>
      </c>
      <c r="L5436" s="417">
        <v>250</v>
      </c>
      <c r="M5436" s="410" t="s">
        <v>115</v>
      </c>
      <c r="N5436" s="410" t="s">
        <v>116</v>
      </c>
      <c r="O5436" s="85" t="s">
        <v>1882</v>
      </c>
      <c r="P5436" s="85" t="s">
        <v>1882</v>
      </c>
      <c r="Q5436" s="85" t="s">
        <v>1882</v>
      </c>
      <c r="R5436" s="85" t="s">
        <v>1883</v>
      </c>
      <c r="S5436" s="85" t="s">
        <v>1768</v>
      </c>
    </row>
    <row r="5437" spans="1:19" ht="14.5" customHeight="1">
      <c r="A5437" s="103" t="str">
        <f t="shared" si="84"/>
        <v>E2929</v>
      </c>
      <c r="B5437" s="414" t="s">
        <v>9309</v>
      </c>
      <c r="C5437" s="414" t="s">
        <v>9310</v>
      </c>
      <c r="D5437" s="414" t="s">
        <v>3164</v>
      </c>
      <c r="E5437" s="414" t="s">
        <v>9311</v>
      </c>
      <c r="F5437" s="414" t="s">
        <v>9312</v>
      </c>
      <c r="G5437" s="418">
        <v>45658</v>
      </c>
      <c r="H5437" s="414" t="s">
        <v>606</v>
      </c>
      <c r="I5437" s="419">
        <v>42</v>
      </c>
      <c r="J5437" s="419">
        <v>48</v>
      </c>
      <c r="K5437" s="419">
        <v>48</v>
      </c>
      <c r="L5437" s="419">
        <v>250</v>
      </c>
      <c r="M5437" s="414" t="s">
        <v>115</v>
      </c>
      <c r="N5437" s="414" t="s">
        <v>116</v>
      </c>
      <c r="O5437" s="103" t="s">
        <v>1882</v>
      </c>
      <c r="P5437" s="103" t="s">
        <v>1882</v>
      </c>
      <c r="Q5437" s="103" t="s">
        <v>1882</v>
      </c>
      <c r="R5437" s="103" t="s">
        <v>1883</v>
      </c>
      <c r="S5437" s="103" t="s">
        <v>1768</v>
      </c>
    </row>
    <row r="5438" spans="1:19" ht="14.5" customHeight="1">
      <c r="A5438" s="82" t="str">
        <f t="shared" si="84"/>
        <v>E2931</v>
      </c>
      <c r="B5438" s="410" t="s">
        <v>9313</v>
      </c>
      <c r="C5438" s="410" t="s">
        <v>9314</v>
      </c>
      <c r="D5438" s="410" t="s">
        <v>3164</v>
      </c>
      <c r="E5438" s="410" t="s">
        <v>9315</v>
      </c>
      <c r="F5438" s="410" t="s">
        <v>9316</v>
      </c>
      <c r="G5438" s="416">
        <v>54789</v>
      </c>
      <c r="H5438" s="410" t="s">
        <v>606</v>
      </c>
      <c r="I5438" s="417">
        <v>96</v>
      </c>
      <c r="J5438" s="417">
        <v>96</v>
      </c>
      <c r="K5438" s="417">
        <v>60</v>
      </c>
      <c r="L5438" s="417">
        <v>475</v>
      </c>
      <c r="M5438" s="410" t="s">
        <v>115</v>
      </c>
      <c r="N5438" s="410" t="s">
        <v>116</v>
      </c>
      <c r="O5438" s="85"/>
      <c r="P5438" s="85" t="s">
        <v>1882</v>
      </c>
      <c r="Q5438" s="85" t="s">
        <v>1882</v>
      </c>
      <c r="R5438" s="85" t="s">
        <v>1883</v>
      </c>
      <c r="S5438" s="85" t="s">
        <v>1768</v>
      </c>
    </row>
    <row r="5439" spans="1:19" ht="14.5" customHeight="1">
      <c r="A5439" s="103" t="str">
        <f t="shared" si="84"/>
        <v>E2931</v>
      </c>
      <c r="B5439" s="414" t="s">
        <v>9313</v>
      </c>
      <c r="C5439" s="414" t="s">
        <v>9314</v>
      </c>
      <c r="D5439" s="414" t="s">
        <v>3164</v>
      </c>
      <c r="E5439" s="414" t="s">
        <v>9315</v>
      </c>
      <c r="F5439" s="414" t="s">
        <v>9316</v>
      </c>
      <c r="G5439" s="418">
        <v>54789</v>
      </c>
      <c r="H5439" s="414" t="s">
        <v>606</v>
      </c>
      <c r="I5439" s="419">
        <v>60</v>
      </c>
      <c r="J5439" s="419">
        <v>96</v>
      </c>
      <c r="K5439" s="419">
        <v>96</v>
      </c>
      <c r="L5439" s="419">
        <v>475</v>
      </c>
      <c r="M5439" s="414" t="s">
        <v>115</v>
      </c>
      <c r="N5439" s="414" t="s">
        <v>116</v>
      </c>
      <c r="O5439" s="103"/>
      <c r="P5439" s="103" t="s">
        <v>1882</v>
      </c>
      <c r="Q5439" s="103" t="s">
        <v>1882</v>
      </c>
      <c r="R5439" s="103" t="s">
        <v>1883</v>
      </c>
      <c r="S5439" s="103" t="s">
        <v>1768</v>
      </c>
    </row>
    <row r="5440" spans="1:19" ht="14.5" customHeight="1">
      <c r="A5440" s="82" t="str">
        <f t="shared" si="84"/>
        <v>E2932</v>
      </c>
      <c r="B5440" s="410" t="s">
        <v>9317</v>
      </c>
      <c r="C5440" s="410" t="s">
        <v>9318</v>
      </c>
      <c r="D5440" s="410" t="s">
        <v>3164</v>
      </c>
      <c r="E5440" s="410" t="s">
        <v>9319</v>
      </c>
      <c r="F5440" s="410" t="s">
        <v>9320</v>
      </c>
      <c r="G5440" s="416">
        <v>54789</v>
      </c>
      <c r="H5440" s="410" t="s">
        <v>606</v>
      </c>
      <c r="I5440" s="417">
        <v>96</v>
      </c>
      <c r="J5440" s="417">
        <v>96</v>
      </c>
      <c r="K5440" s="417">
        <v>55</v>
      </c>
      <c r="L5440" s="417">
        <v>450</v>
      </c>
      <c r="M5440" s="410" t="s">
        <v>115</v>
      </c>
      <c r="N5440" s="410" t="s">
        <v>116</v>
      </c>
      <c r="O5440" s="85"/>
      <c r="P5440" s="85" t="s">
        <v>1882</v>
      </c>
      <c r="Q5440" s="85" t="s">
        <v>1882</v>
      </c>
      <c r="R5440" s="85" t="s">
        <v>1883</v>
      </c>
      <c r="S5440" s="85" t="s">
        <v>1768</v>
      </c>
    </row>
    <row r="5441" spans="1:19" ht="14.5" customHeight="1">
      <c r="A5441" s="103" t="str">
        <f t="shared" si="84"/>
        <v>E2932</v>
      </c>
      <c r="B5441" s="414" t="s">
        <v>9317</v>
      </c>
      <c r="C5441" s="414" t="s">
        <v>9318</v>
      </c>
      <c r="D5441" s="414" t="s">
        <v>3164</v>
      </c>
      <c r="E5441" s="414" t="s">
        <v>9319</v>
      </c>
      <c r="F5441" s="414" t="s">
        <v>9320</v>
      </c>
      <c r="G5441" s="418">
        <v>54789</v>
      </c>
      <c r="H5441" s="414" t="s">
        <v>606</v>
      </c>
      <c r="I5441" s="419">
        <v>55</v>
      </c>
      <c r="J5441" s="419">
        <v>96</v>
      </c>
      <c r="K5441" s="419">
        <v>96</v>
      </c>
      <c r="L5441" s="419">
        <v>450</v>
      </c>
      <c r="M5441" s="414" t="s">
        <v>115</v>
      </c>
      <c r="N5441" s="414" t="s">
        <v>116</v>
      </c>
      <c r="O5441" s="103"/>
      <c r="P5441" s="103" t="s">
        <v>1882</v>
      </c>
      <c r="Q5441" s="103" t="s">
        <v>1882</v>
      </c>
      <c r="R5441" s="103" t="s">
        <v>1883</v>
      </c>
      <c r="S5441" s="103" t="s">
        <v>1768</v>
      </c>
    </row>
    <row r="5442" spans="1:19" ht="14.5" customHeight="1">
      <c r="A5442" s="82" t="str">
        <f t="shared" ref="A5442:A5505" si="85">LEFT(B5442,5)</f>
        <v>E2933</v>
      </c>
      <c r="B5442" s="410" t="s">
        <v>9321</v>
      </c>
      <c r="C5442" s="410" t="s">
        <v>9322</v>
      </c>
      <c r="D5442" s="410" t="s">
        <v>3164</v>
      </c>
      <c r="E5442" s="410" t="s">
        <v>9323</v>
      </c>
      <c r="F5442" s="410" t="s">
        <v>9324</v>
      </c>
      <c r="G5442" s="416">
        <v>54789</v>
      </c>
      <c r="H5442" s="410" t="s">
        <v>606</v>
      </c>
      <c r="I5442" s="417">
        <v>192</v>
      </c>
      <c r="J5442" s="417">
        <v>192</v>
      </c>
      <c r="K5442" s="417">
        <v>48</v>
      </c>
      <c r="L5442" s="417">
        <v>765</v>
      </c>
      <c r="M5442" s="410" t="s">
        <v>115</v>
      </c>
      <c r="N5442" s="410" t="s">
        <v>116</v>
      </c>
      <c r="O5442" s="85"/>
      <c r="P5442" s="85" t="s">
        <v>1882</v>
      </c>
      <c r="Q5442" s="85" t="s">
        <v>1882</v>
      </c>
      <c r="R5442" s="85" t="s">
        <v>1883</v>
      </c>
      <c r="S5442" s="85" t="s">
        <v>1768</v>
      </c>
    </row>
    <row r="5443" spans="1:19" ht="14.5" customHeight="1">
      <c r="A5443" s="103" t="str">
        <f t="shared" si="85"/>
        <v>E2933</v>
      </c>
      <c r="B5443" s="414" t="s">
        <v>9321</v>
      </c>
      <c r="C5443" s="414" t="s">
        <v>9322</v>
      </c>
      <c r="D5443" s="414" t="s">
        <v>3164</v>
      </c>
      <c r="E5443" s="414" t="s">
        <v>9323</v>
      </c>
      <c r="F5443" s="414" t="s">
        <v>9324</v>
      </c>
      <c r="G5443" s="418">
        <v>54789</v>
      </c>
      <c r="H5443" s="414" t="s">
        <v>606</v>
      </c>
      <c r="I5443" s="68">
        <v>48</v>
      </c>
      <c r="J5443" s="68">
        <v>192</v>
      </c>
      <c r="K5443" s="68">
        <v>192</v>
      </c>
      <c r="L5443" s="68">
        <v>765</v>
      </c>
      <c r="M5443" s="414" t="s">
        <v>115</v>
      </c>
      <c r="N5443" s="414" t="s">
        <v>116</v>
      </c>
      <c r="O5443" s="103"/>
      <c r="P5443" s="103" t="s">
        <v>1882</v>
      </c>
      <c r="Q5443" s="103" t="s">
        <v>1882</v>
      </c>
      <c r="R5443" s="103" t="s">
        <v>1883</v>
      </c>
      <c r="S5443" s="103" t="s">
        <v>1768</v>
      </c>
    </row>
    <row r="5444" spans="1:19" ht="14.5" customHeight="1">
      <c r="A5444" s="82" t="str">
        <f t="shared" si="85"/>
        <v>E2934</v>
      </c>
      <c r="B5444" s="410" t="s">
        <v>9325</v>
      </c>
      <c r="C5444" s="410" t="s">
        <v>9326</v>
      </c>
      <c r="D5444" s="410" t="s">
        <v>3164</v>
      </c>
      <c r="E5444" s="410" t="s">
        <v>9327</v>
      </c>
      <c r="F5444" s="410" t="s">
        <v>9328</v>
      </c>
      <c r="G5444" s="416">
        <v>54789</v>
      </c>
      <c r="H5444" s="410" t="s">
        <v>606</v>
      </c>
      <c r="I5444" s="417">
        <v>192</v>
      </c>
      <c r="J5444" s="417">
        <v>192</v>
      </c>
      <c r="K5444" s="417">
        <v>60</v>
      </c>
      <c r="L5444" s="417">
        <v>975</v>
      </c>
      <c r="M5444" s="410" t="s">
        <v>115</v>
      </c>
      <c r="N5444" s="410" t="s">
        <v>116</v>
      </c>
      <c r="O5444" s="85"/>
      <c r="P5444" s="85" t="s">
        <v>1882</v>
      </c>
      <c r="Q5444" s="85" t="s">
        <v>1882</v>
      </c>
      <c r="R5444" s="85" t="s">
        <v>1883</v>
      </c>
      <c r="S5444" s="85" t="s">
        <v>1768</v>
      </c>
    </row>
    <row r="5445" spans="1:19" ht="14.5" customHeight="1">
      <c r="A5445" s="103" t="str">
        <f t="shared" si="85"/>
        <v>E2934</v>
      </c>
      <c r="B5445" s="414" t="s">
        <v>9325</v>
      </c>
      <c r="C5445" s="414" t="s">
        <v>9326</v>
      </c>
      <c r="D5445" s="414" t="s">
        <v>3164</v>
      </c>
      <c r="E5445" s="414" t="s">
        <v>9327</v>
      </c>
      <c r="F5445" s="414" t="s">
        <v>9328</v>
      </c>
      <c r="G5445" s="418">
        <v>54789</v>
      </c>
      <c r="H5445" s="414" t="s">
        <v>606</v>
      </c>
      <c r="I5445" s="419">
        <v>60</v>
      </c>
      <c r="J5445" s="419">
        <v>192</v>
      </c>
      <c r="K5445" s="419">
        <v>192</v>
      </c>
      <c r="L5445" s="419">
        <v>975</v>
      </c>
      <c r="M5445" s="414" t="s">
        <v>115</v>
      </c>
      <c r="N5445" s="414" t="s">
        <v>116</v>
      </c>
      <c r="O5445" s="103"/>
      <c r="P5445" s="103" t="s">
        <v>1882</v>
      </c>
      <c r="Q5445" s="103" t="s">
        <v>1882</v>
      </c>
      <c r="R5445" s="103" t="s">
        <v>1883</v>
      </c>
      <c r="S5445" s="103" t="s">
        <v>1768</v>
      </c>
    </row>
    <row r="5446" spans="1:19" ht="14.5" customHeight="1">
      <c r="A5446" s="82" t="str">
        <f t="shared" si="85"/>
        <v>E3021</v>
      </c>
      <c r="B5446" s="410" t="s">
        <v>9329</v>
      </c>
      <c r="C5446" s="410" t="s">
        <v>9330</v>
      </c>
      <c r="D5446" s="410" t="s">
        <v>2018</v>
      </c>
      <c r="E5446" s="410" t="s">
        <v>9331</v>
      </c>
      <c r="F5446" s="410" t="s">
        <v>9332</v>
      </c>
      <c r="G5446" s="416">
        <v>45870</v>
      </c>
      <c r="H5446" s="410" t="s">
        <v>606</v>
      </c>
      <c r="I5446" s="417">
        <v>11</v>
      </c>
      <c r="J5446" s="417">
        <v>30</v>
      </c>
      <c r="K5446" s="417">
        <v>21</v>
      </c>
      <c r="L5446" s="417">
        <v>35</v>
      </c>
      <c r="M5446" s="410" t="s">
        <v>115</v>
      </c>
      <c r="N5446" s="410">
        <v>7</v>
      </c>
      <c r="O5446" s="85" t="s">
        <v>115</v>
      </c>
      <c r="P5446" s="85" t="s">
        <v>115</v>
      </c>
      <c r="Q5446" s="85" t="s">
        <v>115</v>
      </c>
      <c r="R5446" s="85" t="s">
        <v>1767</v>
      </c>
      <c r="S5446" s="85" t="s">
        <v>1768</v>
      </c>
    </row>
    <row r="5447" spans="1:19" ht="14.5" customHeight="1">
      <c r="A5447" s="103" t="str">
        <f t="shared" si="85"/>
        <v>E3021</v>
      </c>
      <c r="B5447" s="414" t="s">
        <v>9329</v>
      </c>
      <c r="C5447" s="414" t="s">
        <v>9330</v>
      </c>
      <c r="D5447" s="414" t="s">
        <v>2018</v>
      </c>
      <c r="E5447" s="414" t="s">
        <v>9331</v>
      </c>
      <c r="F5447" s="414" t="s">
        <v>9332</v>
      </c>
      <c r="G5447" s="418">
        <v>45870</v>
      </c>
      <c r="H5447" s="414" t="s">
        <v>606</v>
      </c>
      <c r="I5447" s="419">
        <v>21</v>
      </c>
      <c r="J5447" s="419">
        <v>11</v>
      </c>
      <c r="K5447" s="419">
        <v>30</v>
      </c>
      <c r="L5447" s="419">
        <v>35</v>
      </c>
      <c r="M5447" s="414" t="s">
        <v>115</v>
      </c>
      <c r="N5447" s="414">
        <v>7</v>
      </c>
      <c r="O5447" s="103" t="s">
        <v>115</v>
      </c>
      <c r="P5447" s="103" t="s">
        <v>115</v>
      </c>
      <c r="Q5447" s="103" t="s">
        <v>115</v>
      </c>
      <c r="R5447" s="103" t="s">
        <v>1767</v>
      </c>
      <c r="S5447" s="103" t="s">
        <v>1768</v>
      </c>
    </row>
    <row r="5448" spans="1:19" ht="14.5" customHeight="1">
      <c r="A5448" s="82" t="str">
        <f t="shared" si="85"/>
        <v>E3070</v>
      </c>
      <c r="B5448" s="410" t="s">
        <v>9333</v>
      </c>
      <c r="C5448" s="410" t="s">
        <v>9334</v>
      </c>
      <c r="D5448" s="410" t="s">
        <v>2018</v>
      </c>
      <c r="E5448" s="410" t="s">
        <v>9335</v>
      </c>
      <c r="F5448" s="410" t="s">
        <v>9336</v>
      </c>
      <c r="G5448" s="416">
        <v>45627</v>
      </c>
      <c r="H5448" s="410" t="s">
        <v>606</v>
      </c>
      <c r="I5448" s="417">
        <v>15</v>
      </c>
      <c r="J5448" s="417">
        <v>12</v>
      </c>
      <c r="K5448" s="417">
        <v>15</v>
      </c>
      <c r="L5448" s="417">
        <v>65</v>
      </c>
      <c r="M5448" s="410"/>
      <c r="N5448" s="410" t="s">
        <v>116</v>
      </c>
      <c r="O5448" s="85" t="s">
        <v>115</v>
      </c>
      <c r="P5448" s="85" t="s">
        <v>115</v>
      </c>
      <c r="Q5448" s="85" t="s">
        <v>115</v>
      </c>
      <c r="R5448" s="85" t="s">
        <v>1767</v>
      </c>
      <c r="S5448" s="85" t="s">
        <v>1768</v>
      </c>
    </row>
    <row r="5449" spans="1:19" ht="14.5" customHeight="1">
      <c r="A5449" s="103" t="str">
        <f t="shared" si="85"/>
        <v>E3070</v>
      </c>
      <c r="B5449" s="414" t="s">
        <v>9333</v>
      </c>
      <c r="C5449" s="414" t="s">
        <v>9334</v>
      </c>
      <c r="D5449" s="414" t="s">
        <v>2018</v>
      </c>
      <c r="E5449" s="414" t="s">
        <v>9335</v>
      </c>
      <c r="F5449" s="414" t="s">
        <v>9336</v>
      </c>
      <c r="G5449" s="418">
        <v>45627</v>
      </c>
      <c r="H5449" s="414" t="s">
        <v>606</v>
      </c>
      <c r="I5449" s="419">
        <v>15</v>
      </c>
      <c r="J5449" s="419">
        <v>15</v>
      </c>
      <c r="K5449" s="419">
        <v>12</v>
      </c>
      <c r="L5449" s="419">
        <v>65</v>
      </c>
      <c r="M5449" s="414"/>
      <c r="N5449" s="414" t="s">
        <v>116</v>
      </c>
      <c r="O5449" s="103" t="s">
        <v>115</v>
      </c>
      <c r="P5449" s="103" t="s">
        <v>115</v>
      </c>
      <c r="Q5449" s="103" t="s">
        <v>115</v>
      </c>
      <c r="R5449" s="103" t="s">
        <v>1767</v>
      </c>
      <c r="S5449" s="103" t="s">
        <v>1768</v>
      </c>
    </row>
    <row r="5450" spans="1:19" ht="14.5" customHeight="1">
      <c r="A5450" s="82" t="str">
        <f t="shared" si="85"/>
        <v>E3080</v>
      </c>
      <c r="B5450" s="410" t="s">
        <v>9337</v>
      </c>
      <c r="C5450" s="410" t="s">
        <v>9338</v>
      </c>
      <c r="D5450" s="410" t="s">
        <v>2018</v>
      </c>
      <c r="E5450" s="410" t="s">
        <v>9339</v>
      </c>
      <c r="F5450" s="410" t="s">
        <v>9340</v>
      </c>
      <c r="G5450" s="416">
        <v>44531</v>
      </c>
      <c r="H5450" s="410" t="s">
        <v>606</v>
      </c>
      <c r="I5450" s="417">
        <v>12</v>
      </c>
      <c r="J5450" s="417">
        <v>6</v>
      </c>
      <c r="K5450" s="417">
        <v>8</v>
      </c>
      <c r="L5450" s="417">
        <v>22</v>
      </c>
      <c r="M5450" s="410"/>
      <c r="N5450" s="410" t="s">
        <v>116</v>
      </c>
      <c r="O5450" s="85"/>
      <c r="P5450" s="85" t="s">
        <v>115</v>
      </c>
      <c r="Q5450" s="85" t="s">
        <v>115</v>
      </c>
      <c r="R5450" s="85" t="s">
        <v>1767</v>
      </c>
      <c r="S5450" s="85" t="s">
        <v>1768</v>
      </c>
    </row>
    <row r="5451" spans="1:19" ht="14.5" customHeight="1">
      <c r="A5451" s="103" t="str">
        <f t="shared" si="85"/>
        <v>E3080</v>
      </c>
      <c r="B5451" s="414" t="s">
        <v>9337</v>
      </c>
      <c r="C5451" s="414" t="s">
        <v>9338</v>
      </c>
      <c r="D5451" s="414" t="s">
        <v>2018</v>
      </c>
      <c r="E5451" s="414" t="s">
        <v>9339</v>
      </c>
      <c r="F5451" s="414" t="s">
        <v>9340</v>
      </c>
      <c r="G5451" s="418">
        <v>44531</v>
      </c>
      <c r="H5451" s="414" t="s">
        <v>606</v>
      </c>
      <c r="I5451" s="419">
        <v>8</v>
      </c>
      <c r="J5451" s="419">
        <v>12</v>
      </c>
      <c r="K5451" s="419">
        <v>6</v>
      </c>
      <c r="L5451" s="419">
        <v>22</v>
      </c>
      <c r="M5451" s="414"/>
      <c r="N5451" s="414" t="s">
        <v>116</v>
      </c>
      <c r="O5451" s="103"/>
      <c r="P5451" s="103" t="s">
        <v>115</v>
      </c>
      <c r="Q5451" s="103" t="s">
        <v>115</v>
      </c>
      <c r="R5451" s="103" t="s">
        <v>1767</v>
      </c>
      <c r="S5451" s="103" t="s">
        <v>1768</v>
      </c>
    </row>
    <row r="5452" spans="1:19" ht="14.5" customHeight="1">
      <c r="A5452" s="82" t="str">
        <f t="shared" si="85"/>
        <v>E3093</v>
      </c>
      <c r="B5452" s="410" t="s">
        <v>1210</v>
      </c>
      <c r="C5452" s="410" t="s">
        <v>9341</v>
      </c>
      <c r="D5452" s="410" t="s">
        <v>5116</v>
      </c>
      <c r="E5452" s="410" t="s">
        <v>9342</v>
      </c>
      <c r="F5452" s="410" t="s">
        <v>9343</v>
      </c>
      <c r="G5452" s="416">
        <v>45992</v>
      </c>
      <c r="H5452" s="410" t="s">
        <v>606</v>
      </c>
      <c r="I5452" s="417">
        <v>20</v>
      </c>
      <c r="J5452" s="417">
        <v>6</v>
      </c>
      <c r="K5452" s="417">
        <v>9</v>
      </c>
      <c r="L5452" s="417">
        <v>18</v>
      </c>
      <c r="M5452" s="410"/>
      <c r="N5452" s="410" t="s">
        <v>113</v>
      </c>
      <c r="O5452" s="85"/>
      <c r="P5452" s="85" t="s">
        <v>1882</v>
      </c>
      <c r="Q5452" s="85" t="s">
        <v>1882</v>
      </c>
      <c r="R5452" s="85" t="s">
        <v>1883</v>
      </c>
      <c r="S5452" s="85" t="s">
        <v>1768</v>
      </c>
    </row>
    <row r="5453" spans="1:19" ht="14.5" customHeight="1">
      <c r="A5453" s="103" t="str">
        <f t="shared" si="85"/>
        <v>E3093</v>
      </c>
      <c r="B5453" s="414" t="s">
        <v>1210</v>
      </c>
      <c r="C5453" s="414" t="s">
        <v>9341</v>
      </c>
      <c r="D5453" s="414" t="s">
        <v>5116</v>
      </c>
      <c r="E5453" s="414" t="s">
        <v>9342</v>
      </c>
      <c r="F5453" s="414" t="s">
        <v>9343</v>
      </c>
      <c r="G5453" s="418">
        <v>45992</v>
      </c>
      <c r="H5453" s="414" t="s">
        <v>606</v>
      </c>
      <c r="I5453" s="419">
        <v>9</v>
      </c>
      <c r="J5453" s="419">
        <v>20</v>
      </c>
      <c r="K5453" s="419">
        <v>6</v>
      </c>
      <c r="L5453" s="419">
        <v>18</v>
      </c>
      <c r="M5453" s="414"/>
      <c r="N5453" s="414" t="s">
        <v>113</v>
      </c>
      <c r="O5453" s="103"/>
      <c r="P5453" s="103" t="s">
        <v>1882</v>
      </c>
      <c r="Q5453" s="103" t="s">
        <v>1882</v>
      </c>
      <c r="R5453" s="103" t="s">
        <v>1883</v>
      </c>
      <c r="S5453" s="103" t="s">
        <v>1768</v>
      </c>
    </row>
    <row r="5454" spans="1:19" ht="14.5" customHeight="1">
      <c r="A5454" s="82" t="str">
        <f t="shared" si="85"/>
        <v>E3094</v>
      </c>
      <c r="B5454" s="410" t="s">
        <v>1213</v>
      </c>
      <c r="C5454" s="410" t="s">
        <v>9344</v>
      </c>
      <c r="D5454" s="410" t="s">
        <v>5116</v>
      </c>
      <c r="E5454" s="410" t="s">
        <v>9345</v>
      </c>
      <c r="F5454" s="410" t="s">
        <v>9346</v>
      </c>
      <c r="G5454" s="416">
        <v>45231</v>
      </c>
      <c r="H5454" s="410" t="s">
        <v>606</v>
      </c>
      <c r="I5454" s="417">
        <v>20</v>
      </c>
      <c r="J5454" s="417">
        <v>6</v>
      </c>
      <c r="K5454" s="417">
        <v>9</v>
      </c>
      <c r="L5454" s="417">
        <v>21</v>
      </c>
      <c r="M5454" s="410"/>
      <c r="N5454" s="410" t="s">
        <v>116</v>
      </c>
      <c r="O5454" s="85"/>
      <c r="P5454" s="85" t="s">
        <v>1882</v>
      </c>
      <c r="Q5454" s="85" t="s">
        <v>1882</v>
      </c>
      <c r="R5454" s="85" t="s">
        <v>1883</v>
      </c>
      <c r="S5454" s="85" t="s">
        <v>1768</v>
      </c>
    </row>
    <row r="5455" spans="1:19" ht="14.5" customHeight="1">
      <c r="A5455" s="103" t="str">
        <f t="shared" si="85"/>
        <v>E3094</v>
      </c>
      <c r="B5455" s="414" t="s">
        <v>1213</v>
      </c>
      <c r="C5455" s="414" t="s">
        <v>9344</v>
      </c>
      <c r="D5455" s="414" t="s">
        <v>5116</v>
      </c>
      <c r="E5455" s="414" t="s">
        <v>9345</v>
      </c>
      <c r="F5455" s="414" t="s">
        <v>9346</v>
      </c>
      <c r="G5455" s="418">
        <v>45231</v>
      </c>
      <c r="H5455" s="414" t="s">
        <v>606</v>
      </c>
      <c r="I5455" s="419">
        <v>9</v>
      </c>
      <c r="J5455" s="419">
        <v>20</v>
      </c>
      <c r="K5455" s="419">
        <v>6</v>
      </c>
      <c r="L5455" s="419">
        <v>21</v>
      </c>
      <c r="M5455" s="414"/>
      <c r="N5455" s="414" t="s">
        <v>116</v>
      </c>
      <c r="O5455" s="103"/>
      <c r="P5455" s="103" t="s">
        <v>1882</v>
      </c>
      <c r="Q5455" s="103" t="s">
        <v>1882</v>
      </c>
      <c r="R5455" s="103" t="s">
        <v>1883</v>
      </c>
      <c r="S5455" s="103" t="s">
        <v>1768</v>
      </c>
    </row>
    <row r="5456" spans="1:19" ht="14.5" customHeight="1">
      <c r="A5456" s="82" t="str">
        <f t="shared" si="85"/>
        <v>E3094</v>
      </c>
      <c r="B5456" s="410" t="s">
        <v>9347</v>
      </c>
      <c r="C5456" s="410" t="s">
        <v>9344</v>
      </c>
      <c r="D5456" s="410" t="s">
        <v>9000</v>
      </c>
      <c r="E5456" s="410" t="s">
        <v>9348</v>
      </c>
      <c r="F5456" s="410" t="s">
        <v>9349</v>
      </c>
      <c r="G5456" s="416">
        <v>40148</v>
      </c>
      <c r="H5456" s="410" t="s">
        <v>1777</v>
      </c>
      <c r="I5456" s="411"/>
      <c r="J5456" s="411"/>
      <c r="K5456" s="411"/>
      <c r="L5456" s="411"/>
      <c r="M5456" s="410"/>
      <c r="N5456" s="410" t="s">
        <v>116</v>
      </c>
      <c r="O5456" s="85"/>
      <c r="P5456" s="85" t="s">
        <v>1882</v>
      </c>
      <c r="Q5456" s="85" t="s">
        <v>1882</v>
      </c>
      <c r="R5456" s="85" t="s">
        <v>1883</v>
      </c>
      <c r="S5456" s="85" t="s">
        <v>1768</v>
      </c>
    </row>
    <row r="5457" spans="1:19" ht="14.5" customHeight="1">
      <c r="A5457" s="103" t="str">
        <f t="shared" si="85"/>
        <v>E3094</v>
      </c>
      <c r="B5457" s="414" t="s">
        <v>9347</v>
      </c>
      <c r="C5457" s="414" t="s">
        <v>9344</v>
      </c>
      <c r="D5457" s="414" t="s">
        <v>9000</v>
      </c>
      <c r="E5457" s="414" t="s">
        <v>9348</v>
      </c>
      <c r="F5457" s="414" t="s">
        <v>9349</v>
      </c>
      <c r="G5457" s="418">
        <v>40148</v>
      </c>
      <c r="H5457" s="414" t="s">
        <v>1777</v>
      </c>
      <c r="I5457" s="415"/>
      <c r="J5457" s="415"/>
      <c r="K5457" s="415"/>
      <c r="L5457" s="415"/>
      <c r="M5457" s="414"/>
      <c r="N5457" s="414" t="s">
        <v>116</v>
      </c>
      <c r="O5457" s="103"/>
      <c r="P5457" s="103" t="s">
        <v>1882</v>
      </c>
      <c r="Q5457" s="103" t="s">
        <v>1882</v>
      </c>
      <c r="R5457" s="103" t="s">
        <v>1883</v>
      </c>
      <c r="S5457" s="103" t="s">
        <v>1768</v>
      </c>
    </row>
    <row r="5458" spans="1:19" ht="14.5" customHeight="1">
      <c r="A5458" s="82" t="str">
        <f t="shared" si="85"/>
        <v>E3122</v>
      </c>
      <c r="B5458" s="410" t="s">
        <v>9350</v>
      </c>
      <c r="C5458" s="410" t="s">
        <v>9351</v>
      </c>
      <c r="D5458" s="410" t="s">
        <v>3164</v>
      </c>
      <c r="E5458" s="410" t="s">
        <v>9352</v>
      </c>
      <c r="F5458" s="410" t="s">
        <v>9353</v>
      </c>
      <c r="G5458" s="416">
        <v>45658</v>
      </c>
      <c r="H5458" s="410" t="s">
        <v>606</v>
      </c>
      <c r="I5458" s="417">
        <v>48</v>
      </c>
      <c r="J5458" s="417">
        <v>48</v>
      </c>
      <c r="K5458" s="417">
        <v>32</v>
      </c>
      <c r="L5458" s="417">
        <v>235</v>
      </c>
      <c r="M5458" s="410" t="s">
        <v>115</v>
      </c>
      <c r="N5458" s="410" t="s">
        <v>116</v>
      </c>
      <c r="O5458" s="85"/>
      <c r="P5458" s="85" t="s">
        <v>1882</v>
      </c>
      <c r="Q5458" s="85" t="s">
        <v>1882</v>
      </c>
      <c r="R5458" s="85" t="s">
        <v>1883</v>
      </c>
      <c r="S5458" s="85" t="s">
        <v>1768</v>
      </c>
    </row>
    <row r="5459" spans="1:19" ht="14.5" customHeight="1">
      <c r="A5459" s="103" t="str">
        <f t="shared" si="85"/>
        <v>E3122</v>
      </c>
      <c r="B5459" s="414" t="s">
        <v>9350</v>
      </c>
      <c r="C5459" s="414" t="s">
        <v>9351</v>
      </c>
      <c r="D5459" s="414" t="s">
        <v>3164</v>
      </c>
      <c r="E5459" s="414" t="s">
        <v>9352</v>
      </c>
      <c r="F5459" s="414" t="s">
        <v>9353</v>
      </c>
      <c r="G5459" s="418">
        <v>45658</v>
      </c>
      <c r="H5459" s="414" t="s">
        <v>606</v>
      </c>
      <c r="I5459" s="419">
        <v>32</v>
      </c>
      <c r="J5459" s="419">
        <v>48</v>
      </c>
      <c r="K5459" s="419">
        <v>48</v>
      </c>
      <c r="L5459" s="419">
        <v>235</v>
      </c>
      <c r="M5459" s="414" t="s">
        <v>115</v>
      </c>
      <c r="N5459" s="414" t="s">
        <v>116</v>
      </c>
      <c r="O5459" s="103"/>
      <c r="P5459" s="103" t="s">
        <v>1882</v>
      </c>
      <c r="Q5459" s="103" t="s">
        <v>1882</v>
      </c>
      <c r="R5459" s="103" t="s">
        <v>1883</v>
      </c>
      <c r="S5459" s="103" t="s">
        <v>1768</v>
      </c>
    </row>
    <row r="5460" spans="1:19" ht="14.5" customHeight="1">
      <c r="A5460" s="82" t="str">
        <f t="shared" si="85"/>
        <v>E3123</v>
      </c>
      <c r="B5460" s="410" t="s">
        <v>9354</v>
      </c>
      <c r="C5460" s="410" t="s">
        <v>9351</v>
      </c>
      <c r="D5460" s="410" t="s">
        <v>3164</v>
      </c>
      <c r="E5460" s="410" t="s">
        <v>9355</v>
      </c>
      <c r="F5460" s="410" t="s">
        <v>9356</v>
      </c>
      <c r="G5460" s="416">
        <v>45658</v>
      </c>
      <c r="H5460" s="410" t="s">
        <v>606</v>
      </c>
      <c r="I5460" s="417">
        <v>106</v>
      </c>
      <c r="J5460" s="417">
        <v>106</v>
      </c>
      <c r="K5460" s="417">
        <v>60</v>
      </c>
      <c r="L5460" s="417">
        <v>150</v>
      </c>
      <c r="M5460" s="410" t="s">
        <v>115</v>
      </c>
      <c r="N5460" s="410" t="s">
        <v>116</v>
      </c>
      <c r="O5460" s="85"/>
      <c r="P5460" s="85" t="s">
        <v>1882</v>
      </c>
      <c r="Q5460" s="85" t="s">
        <v>1882</v>
      </c>
      <c r="R5460" s="85" t="s">
        <v>1883</v>
      </c>
      <c r="S5460" s="85" t="s">
        <v>1768</v>
      </c>
    </row>
    <row r="5461" spans="1:19" ht="14.5" customHeight="1">
      <c r="A5461" s="103" t="str">
        <f t="shared" si="85"/>
        <v>E3123</v>
      </c>
      <c r="B5461" s="414" t="s">
        <v>9354</v>
      </c>
      <c r="C5461" s="414" t="s">
        <v>9351</v>
      </c>
      <c r="D5461" s="414" t="s">
        <v>3164</v>
      </c>
      <c r="E5461" s="414" t="s">
        <v>9355</v>
      </c>
      <c r="F5461" s="414" t="s">
        <v>9356</v>
      </c>
      <c r="G5461" s="418">
        <v>45658</v>
      </c>
      <c r="H5461" s="414" t="s">
        <v>606</v>
      </c>
      <c r="I5461" s="419">
        <v>60</v>
      </c>
      <c r="J5461" s="419">
        <v>106</v>
      </c>
      <c r="K5461" s="419">
        <v>106</v>
      </c>
      <c r="L5461" s="419">
        <v>150</v>
      </c>
      <c r="M5461" s="414" t="s">
        <v>115</v>
      </c>
      <c r="N5461" s="414" t="s">
        <v>116</v>
      </c>
      <c r="O5461" s="103"/>
      <c r="P5461" s="103" t="s">
        <v>1882</v>
      </c>
      <c r="Q5461" s="103" t="s">
        <v>1882</v>
      </c>
      <c r="R5461" s="103" t="s">
        <v>1883</v>
      </c>
      <c r="S5461" s="103" t="s">
        <v>1768</v>
      </c>
    </row>
    <row r="5462" spans="1:19" ht="14.5" customHeight="1">
      <c r="A5462" s="82" t="str">
        <f t="shared" si="85"/>
        <v>E3141</v>
      </c>
      <c r="B5462" s="410" t="s">
        <v>9357</v>
      </c>
      <c r="C5462" s="410" t="s">
        <v>9358</v>
      </c>
      <c r="D5462" s="410" t="s">
        <v>3164</v>
      </c>
      <c r="E5462" s="410" t="s">
        <v>9359</v>
      </c>
      <c r="F5462" s="410" t="s">
        <v>9360</v>
      </c>
      <c r="G5462" s="416">
        <v>45658</v>
      </c>
      <c r="H5462" s="410" t="s">
        <v>606</v>
      </c>
      <c r="I5462" s="417">
        <v>192</v>
      </c>
      <c r="J5462" s="417">
        <v>192</v>
      </c>
      <c r="K5462" s="417">
        <v>72</v>
      </c>
      <c r="L5462" s="417">
        <v>920</v>
      </c>
      <c r="M5462" s="410" t="s">
        <v>115</v>
      </c>
      <c r="N5462" s="410" t="s">
        <v>116</v>
      </c>
      <c r="O5462" s="85"/>
      <c r="P5462" s="85"/>
      <c r="Q5462" s="85"/>
      <c r="R5462" s="85"/>
      <c r="S5462" s="85" t="s">
        <v>1768</v>
      </c>
    </row>
    <row r="5463" spans="1:19" ht="14.5" customHeight="1">
      <c r="A5463" s="103" t="str">
        <f t="shared" si="85"/>
        <v>E3141</v>
      </c>
      <c r="B5463" s="414" t="s">
        <v>9357</v>
      </c>
      <c r="C5463" s="414" t="s">
        <v>9358</v>
      </c>
      <c r="D5463" s="414" t="s">
        <v>3164</v>
      </c>
      <c r="E5463" s="414" t="s">
        <v>9359</v>
      </c>
      <c r="F5463" s="414" t="s">
        <v>9360</v>
      </c>
      <c r="G5463" s="418">
        <v>45658</v>
      </c>
      <c r="H5463" s="414" t="s">
        <v>606</v>
      </c>
      <c r="I5463" s="68">
        <v>72</v>
      </c>
      <c r="J5463" s="68">
        <v>192</v>
      </c>
      <c r="K5463" s="68">
        <v>192</v>
      </c>
      <c r="L5463" s="68">
        <v>920</v>
      </c>
      <c r="M5463" s="414" t="s">
        <v>115</v>
      </c>
      <c r="N5463" s="414" t="s">
        <v>116</v>
      </c>
      <c r="O5463" s="103"/>
      <c r="P5463" s="103"/>
      <c r="Q5463" s="103"/>
      <c r="R5463" s="103"/>
      <c r="S5463" s="103" t="s">
        <v>1768</v>
      </c>
    </row>
    <row r="5464" spans="1:19" ht="14.5" customHeight="1">
      <c r="A5464" s="82" t="str">
        <f t="shared" si="85"/>
        <v>E3142</v>
      </c>
      <c r="B5464" s="410" t="s">
        <v>9361</v>
      </c>
      <c r="C5464" s="410" t="s">
        <v>9362</v>
      </c>
      <c r="D5464" s="410" t="s">
        <v>3164</v>
      </c>
      <c r="E5464" s="410" t="s">
        <v>9363</v>
      </c>
      <c r="F5464" s="410" t="s">
        <v>9364</v>
      </c>
      <c r="G5464" s="416">
        <v>45658</v>
      </c>
      <c r="H5464" s="410" t="s">
        <v>606</v>
      </c>
      <c r="I5464" s="417">
        <v>192</v>
      </c>
      <c r="J5464" s="417">
        <v>192</v>
      </c>
      <c r="K5464" s="417">
        <v>65</v>
      </c>
      <c r="L5464" s="417">
        <v>480</v>
      </c>
      <c r="M5464" s="410" t="s">
        <v>115</v>
      </c>
      <c r="N5464" s="410" t="s">
        <v>116</v>
      </c>
      <c r="O5464" s="85"/>
      <c r="P5464" s="85"/>
      <c r="Q5464" s="85"/>
      <c r="R5464" s="85"/>
      <c r="S5464" s="85" t="s">
        <v>1768</v>
      </c>
    </row>
    <row r="5465" spans="1:19" ht="14.5" customHeight="1">
      <c r="A5465" s="103" t="str">
        <f t="shared" si="85"/>
        <v>E3142</v>
      </c>
      <c r="B5465" s="414" t="s">
        <v>9361</v>
      </c>
      <c r="C5465" s="414" t="s">
        <v>9362</v>
      </c>
      <c r="D5465" s="414" t="s">
        <v>3164</v>
      </c>
      <c r="E5465" s="414" t="s">
        <v>9363</v>
      </c>
      <c r="F5465" s="414" t="s">
        <v>9364</v>
      </c>
      <c r="G5465" s="418">
        <v>45658</v>
      </c>
      <c r="H5465" s="414" t="s">
        <v>606</v>
      </c>
      <c r="I5465" s="419">
        <v>65</v>
      </c>
      <c r="J5465" s="419">
        <v>192</v>
      </c>
      <c r="K5465" s="419">
        <v>192</v>
      </c>
      <c r="L5465" s="419">
        <v>480</v>
      </c>
      <c r="M5465" s="414" t="s">
        <v>115</v>
      </c>
      <c r="N5465" s="414" t="s">
        <v>116</v>
      </c>
      <c r="O5465" s="103"/>
      <c r="P5465" s="103"/>
      <c r="Q5465" s="103"/>
      <c r="R5465" s="103"/>
      <c r="S5465" s="103" t="s">
        <v>1768</v>
      </c>
    </row>
    <row r="5466" spans="1:19" ht="14.5" customHeight="1">
      <c r="A5466" s="82" t="str">
        <f t="shared" si="85"/>
        <v>E3143</v>
      </c>
      <c r="B5466" s="410" t="s">
        <v>9365</v>
      </c>
      <c r="C5466" s="410" t="s">
        <v>9366</v>
      </c>
      <c r="D5466" s="410" t="s">
        <v>3164</v>
      </c>
      <c r="E5466" s="410" t="s">
        <v>9367</v>
      </c>
      <c r="F5466" s="410" t="s">
        <v>9368</v>
      </c>
      <c r="G5466" s="416">
        <v>45658</v>
      </c>
      <c r="H5466" s="410" t="s">
        <v>606</v>
      </c>
      <c r="I5466" s="417">
        <v>48</v>
      </c>
      <c r="J5466" s="417">
        <v>48</v>
      </c>
      <c r="K5466" s="417">
        <v>32</v>
      </c>
      <c r="L5466" s="417">
        <v>425</v>
      </c>
      <c r="M5466" s="410" t="s">
        <v>115</v>
      </c>
      <c r="N5466" s="410" t="s">
        <v>116</v>
      </c>
      <c r="O5466" s="85"/>
      <c r="P5466" s="85"/>
      <c r="Q5466" s="85"/>
      <c r="R5466" s="85"/>
      <c r="S5466" s="85" t="s">
        <v>1768</v>
      </c>
    </row>
    <row r="5467" spans="1:19" ht="14.5" customHeight="1">
      <c r="A5467" s="103" t="str">
        <f t="shared" si="85"/>
        <v>E3143</v>
      </c>
      <c r="B5467" s="414" t="s">
        <v>9365</v>
      </c>
      <c r="C5467" s="414" t="s">
        <v>9366</v>
      </c>
      <c r="D5467" s="414" t="s">
        <v>3164</v>
      </c>
      <c r="E5467" s="414" t="s">
        <v>9367</v>
      </c>
      <c r="F5467" s="414" t="s">
        <v>9368</v>
      </c>
      <c r="G5467" s="418">
        <v>45658</v>
      </c>
      <c r="H5467" s="414" t="s">
        <v>606</v>
      </c>
      <c r="I5467" s="68">
        <v>32</v>
      </c>
      <c r="J5467" s="68">
        <v>48</v>
      </c>
      <c r="K5467" s="68">
        <v>48</v>
      </c>
      <c r="L5467" s="68">
        <v>425</v>
      </c>
      <c r="M5467" s="414" t="s">
        <v>115</v>
      </c>
      <c r="N5467" s="414" t="s">
        <v>116</v>
      </c>
      <c r="O5467" s="103"/>
      <c r="P5467" s="103"/>
      <c r="Q5467" s="103"/>
      <c r="R5467" s="103"/>
      <c r="S5467" s="103" t="s">
        <v>1768</v>
      </c>
    </row>
    <row r="5468" spans="1:19" ht="14.5" customHeight="1">
      <c r="A5468" s="82" t="str">
        <f t="shared" si="85"/>
        <v>E3162</v>
      </c>
      <c r="B5468" s="410" t="s">
        <v>9369</v>
      </c>
      <c r="C5468" s="410" t="s">
        <v>9370</v>
      </c>
      <c r="D5468" s="410" t="s">
        <v>8269</v>
      </c>
      <c r="E5468" s="410" t="s">
        <v>9371</v>
      </c>
      <c r="F5468" s="410" t="s">
        <v>9372</v>
      </c>
      <c r="G5468" s="416">
        <v>49553</v>
      </c>
      <c r="H5468" s="410" t="s">
        <v>606</v>
      </c>
      <c r="I5468" s="67">
        <v>240</v>
      </c>
      <c r="J5468" s="67">
        <v>96</v>
      </c>
      <c r="K5468" s="67">
        <v>96</v>
      </c>
      <c r="L5468" s="67">
        <v>6000</v>
      </c>
      <c r="M5468" s="410" t="s">
        <v>115</v>
      </c>
      <c r="N5468" s="410" t="s">
        <v>113</v>
      </c>
      <c r="O5468" s="85"/>
      <c r="P5468" s="85" t="s">
        <v>1882</v>
      </c>
      <c r="Q5468" s="85" t="s">
        <v>1882</v>
      </c>
      <c r="R5468" s="85" t="s">
        <v>1883</v>
      </c>
      <c r="S5468" s="85" t="s">
        <v>1768</v>
      </c>
    </row>
    <row r="5469" spans="1:19" ht="14.5" customHeight="1">
      <c r="A5469" s="82" t="str">
        <f t="shared" si="85"/>
        <v>E3162</v>
      </c>
      <c r="B5469" s="410" t="s">
        <v>9369</v>
      </c>
      <c r="C5469" s="410" t="s">
        <v>9370</v>
      </c>
      <c r="D5469" s="410" t="s">
        <v>9178</v>
      </c>
      <c r="E5469" s="410" t="s">
        <v>9373</v>
      </c>
      <c r="F5469" s="410" t="s">
        <v>9374</v>
      </c>
      <c r="G5469" s="416">
        <v>40148</v>
      </c>
      <c r="H5469" s="410" t="s">
        <v>1777</v>
      </c>
      <c r="I5469" s="67">
        <v>96</v>
      </c>
      <c r="J5469" s="67">
        <v>96</v>
      </c>
      <c r="K5469" s="67">
        <v>240</v>
      </c>
      <c r="L5469" s="67">
        <v>6000</v>
      </c>
      <c r="M5469" s="410" t="s">
        <v>115</v>
      </c>
      <c r="N5469" s="410" t="s">
        <v>113</v>
      </c>
      <c r="O5469" s="85"/>
      <c r="P5469" s="85" t="s">
        <v>1882</v>
      </c>
      <c r="Q5469" s="85" t="s">
        <v>1882</v>
      </c>
      <c r="R5469" s="85" t="s">
        <v>1883</v>
      </c>
      <c r="S5469" s="85" t="s">
        <v>1768</v>
      </c>
    </row>
    <row r="5470" spans="1:19" ht="14.5" customHeight="1">
      <c r="A5470" s="103" t="str">
        <f t="shared" si="85"/>
        <v>E3162</v>
      </c>
      <c r="B5470" s="414" t="s">
        <v>9369</v>
      </c>
      <c r="C5470" s="414" t="s">
        <v>9370</v>
      </c>
      <c r="D5470" s="414" t="s">
        <v>8269</v>
      </c>
      <c r="E5470" s="414" t="s">
        <v>9371</v>
      </c>
      <c r="F5470" s="414" t="s">
        <v>9372</v>
      </c>
      <c r="G5470" s="418">
        <v>49553</v>
      </c>
      <c r="H5470" s="414" t="s">
        <v>606</v>
      </c>
      <c r="I5470" s="68">
        <v>96</v>
      </c>
      <c r="J5470" s="68">
        <v>240</v>
      </c>
      <c r="K5470" s="68">
        <v>96</v>
      </c>
      <c r="L5470" s="68">
        <v>6000</v>
      </c>
      <c r="M5470" s="414" t="s">
        <v>115</v>
      </c>
      <c r="N5470" s="414" t="s">
        <v>113</v>
      </c>
      <c r="O5470" s="103"/>
      <c r="P5470" s="103" t="s">
        <v>1882</v>
      </c>
      <c r="Q5470" s="103" t="s">
        <v>1882</v>
      </c>
      <c r="R5470" s="103" t="s">
        <v>1883</v>
      </c>
      <c r="S5470" s="103" t="s">
        <v>1768</v>
      </c>
    </row>
    <row r="5471" spans="1:19" ht="14.5" customHeight="1">
      <c r="A5471" s="103" t="str">
        <f t="shared" si="85"/>
        <v>E3162</v>
      </c>
      <c r="B5471" s="414" t="s">
        <v>9369</v>
      </c>
      <c r="C5471" s="414" t="s">
        <v>9370</v>
      </c>
      <c r="D5471" s="414" t="s">
        <v>9178</v>
      </c>
      <c r="E5471" s="414" t="s">
        <v>9373</v>
      </c>
      <c r="F5471" s="414" t="s">
        <v>9374</v>
      </c>
      <c r="G5471" s="418">
        <v>40148</v>
      </c>
      <c r="H5471" s="414" t="s">
        <v>1777</v>
      </c>
      <c r="I5471" s="68">
        <v>240</v>
      </c>
      <c r="J5471" s="68">
        <v>96</v>
      </c>
      <c r="K5471" s="68">
        <v>96</v>
      </c>
      <c r="L5471" s="68">
        <v>6000</v>
      </c>
      <c r="M5471" s="414" t="s">
        <v>115</v>
      </c>
      <c r="N5471" s="414" t="s">
        <v>113</v>
      </c>
      <c r="O5471" s="103"/>
      <c r="P5471" s="103" t="s">
        <v>1882</v>
      </c>
      <c r="Q5471" s="103" t="s">
        <v>1882</v>
      </c>
      <c r="R5471" s="103" t="s">
        <v>1883</v>
      </c>
      <c r="S5471" s="103" t="s">
        <v>1768</v>
      </c>
    </row>
    <row r="5472" spans="1:19" ht="14.5" customHeight="1">
      <c r="A5472" s="82" t="str">
        <f t="shared" si="85"/>
        <v>E3163</v>
      </c>
      <c r="B5472" s="410" t="s">
        <v>9375</v>
      </c>
      <c r="C5472" s="410" t="s">
        <v>9376</v>
      </c>
      <c r="D5472" s="410" t="s">
        <v>8269</v>
      </c>
      <c r="E5472" s="410" t="s">
        <v>9377</v>
      </c>
      <c r="F5472" s="410" t="s">
        <v>9378</v>
      </c>
      <c r="G5472" s="416">
        <v>49553</v>
      </c>
      <c r="H5472" s="410" t="s">
        <v>606</v>
      </c>
      <c r="I5472" s="67">
        <v>96</v>
      </c>
      <c r="J5472" s="67">
        <v>96</v>
      </c>
      <c r="K5472" s="67">
        <v>240</v>
      </c>
      <c r="L5472" s="67">
        <v>6000</v>
      </c>
      <c r="M5472" s="410" t="s">
        <v>115</v>
      </c>
      <c r="N5472" s="410" t="s">
        <v>113</v>
      </c>
      <c r="O5472" s="85"/>
      <c r="P5472" s="85" t="s">
        <v>1882</v>
      </c>
      <c r="Q5472" s="85" t="s">
        <v>1882</v>
      </c>
      <c r="R5472" s="85" t="s">
        <v>1883</v>
      </c>
      <c r="S5472" s="85" t="s">
        <v>1768</v>
      </c>
    </row>
    <row r="5473" spans="1:19" ht="14.5" customHeight="1">
      <c r="A5473" s="103" t="str">
        <f t="shared" si="85"/>
        <v>E3163</v>
      </c>
      <c r="B5473" s="414" t="s">
        <v>9375</v>
      </c>
      <c r="C5473" s="414" t="s">
        <v>9376</v>
      </c>
      <c r="D5473" s="414" t="s">
        <v>8269</v>
      </c>
      <c r="E5473" s="414" t="s">
        <v>9377</v>
      </c>
      <c r="F5473" s="414" t="s">
        <v>9378</v>
      </c>
      <c r="G5473" s="418">
        <v>49553</v>
      </c>
      <c r="H5473" s="414" t="s">
        <v>606</v>
      </c>
      <c r="I5473" s="68">
        <v>240</v>
      </c>
      <c r="J5473" s="68">
        <v>96</v>
      </c>
      <c r="K5473" s="68">
        <v>96</v>
      </c>
      <c r="L5473" s="68">
        <v>6000</v>
      </c>
      <c r="M5473" s="414" t="s">
        <v>115</v>
      </c>
      <c r="N5473" s="414" t="s">
        <v>113</v>
      </c>
      <c r="O5473" s="103"/>
      <c r="P5473" s="103" t="s">
        <v>1882</v>
      </c>
      <c r="Q5473" s="103" t="s">
        <v>1882</v>
      </c>
      <c r="R5473" s="103" t="s">
        <v>1883</v>
      </c>
      <c r="S5473" s="103" t="s">
        <v>1768</v>
      </c>
    </row>
    <row r="5474" spans="1:19" ht="14.5" customHeight="1">
      <c r="A5474" s="82" t="str">
        <f t="shared" si="85"/>
        <v>E3167</v>
      </c>
      <c r="B5474" s="410" t="s">
        <v>9379</v>
      </c>
      <c r="C5474" s="410" t="s">
        <v>9351</v>
      </c>
      <c r="D5474" s="410" t="s">
        <v>8269</v>
      </c>
      <c r="E5474" s="410" t="s">
        <v>9380</v>
      </c>
      <c r="F5474" s="410" t="s">
        <v>9381</v>
      </c>
      <c r="G5474" s="416">
        <v>49553</v>
      </c>
      <c r="H5474" s="410" t="s">
        <v>606</v>
      </c>
      <c r="I5474" s="67">
        <v>96</v>
      </c>
      <c r="J5474" s="67">
        <v>96</v>
      </c>
      <c r="K5474" s="67">
        <v>240</v>
      </c>
      <c r="L5474" s="67">
        <v>6000</v>
      </c>
      <c r="M5474" s="410" t="s">
        <v>115</v>
      </c>
      <c r="N5474" s="410" t="s">
        <v>113</v>
      </c>
      <c r="O5474" s="85"/>
      <c r="P5474" s="85" t="s">
        <v>1882</v>
      </c>
      <c r="Q5474" s="85" t="s">
        <v>1882</v>
      </c>
      <c r="R5474" s="85" t="s">
        <v>1883</v>
      </c>
      <c r="S5474" s="85" t="s">
        <v>1768</v>
      </c>
    </row>
    <row r="5475" spans="1:19" ht="14.5" customHeight="1">
      <c r="A5475" s="103" t="str">
        <f t="shared" si="85"/>
        <v>E3167</v>
      </c>
      <c r="B5475" s="414" t="s">
        <v>9379</v>
      </c>
      <c r="C5475" s="414" t="s">
        <v>9351</v>
      </c>
      <c r="D5475" s="414" t="s">
        <v>8269</v>
      </c>
      <c r="E5475" s="414" t="s">
        <v>9380</v>
      </c>
      <c r="F5475" s="414" t="s">
        <v>9381</v>
      </c>
      <c r="G5475" s="418">
        <v>49553</v>
      </c>
      <c r="H5475" s="414" t="s">
        <v>606</v>
      </c>
      <c r="I5475" s="68">
        <v>240</v>
      </c>
      <c r="J5475" s="68">
        <v>96</v>
      </c>
      <c r="K5475" s="68">
        <v>96</v>
      </c>
      <c r="L5475" s="68">
        <v>6000</v>
      </c>
      <c r="M5475" s="414" t="s">
        <v>115</v>
      </c>
      <c r="N5475" s="414" t="s">
        <v>113</v>
      </c>
      <c r="O5475" s="103"/>
      <c r="P5475" s="103" t="s">
        <v>1882</v>
      </c>
      <c r="Q5475" s="103" t="s">
        <v>1882</v>
      </c>
      <c r="R5475" s="103" t="s">
        <v>1883</v>
      </c>
      <c r="S5475" s="103" t="s">
        <v>1768</v>
      </c>
    </row>
    <row r="5476" spans="1:19" ht="14.5" customHeight="1">
      <c r="A5476" s="82" t="str">
        <f t="shared" si="85"/>
        <v>E3170</v>
      </c>
      <c r="B5476" s="410" t="s">
        <v>9382</v>
      </c>
      <c r="C5476" s="410" t="s">
        <v>9383</v>
      </c>
      <c r="D5476" s="410" t="s">
        <v>8269</v>
      </c>
      <c r="E5476" s="410" t="s">
        <v>9384</v>
      </c>
      <c r="F5476" s="410" t="s">
        <v>9385</v>
      </c>
      <c r="G5476" s="416">
        <v>54789</v>
      </c>
      <c r="H5476" s="410" t="s">
        <v>606</v>
      </c>
      <c r="I5476" s="67">
        <v>48</v>
      </c>
      <c r="J5476" s="67">
        <v>48</v>
      </c>
      <c r="K5476" s="67">
        <v>40</v>
      </c>
      <c r="L5476" s="67">
        <v>400</v>
      </c>
      <c r="M5476" s="410" t="s">
        <v>115</v>
      </c>
      <c r="N5476" s="410" t="s">
        <v>116</v>
      </c>
      <c r="O5476" s="85"/>
      <c r="P5476" s="85" t="s">
        <v>1882</v>
      </c>
      <c r="Q5476" s="85" t="s">
        <v>1882</v>
      </c>
      <c r="R5476" s="85" t="s">
        <v>1883</v>
      </c>
      <c r="S5476" s="85" t="s">
        <v>1768</v>
      </c>
    </row>
    <row r="5477" spans="1:19" ht="14.5" customHeight="1">
      <c r="A5477" s="103" t="str">
        <f t="shared" si="85"/>
        <v>E3170</v>
      </c>
      <c r="B5477" s="414" t="s">
        <v>9382</v>
      </c>
      <c r="C5477" s="414" t="s">
        <v>9383</v>
      </c>
      <c r="D5477" s="414" t="s">
        <v>8269</v>
      </c>
      <c r="E5477" s="414" t="s">
        <v>9384</v>
      </c>
      <c r="F5477" s="414" t="s">
        <v>9385</v>
      </c>
      <c r="G5477" s="418">
        <v>54789</v>
      </c>
      <c r="H5477" s="414" t="s">
        <v>606</v>
      </c>
      <c r="I5477" s="68">
        <v>40</v>
      </c>
      <c r="J5477" s="68">
        <v>48</v>
      </c>
      <c r="K5477" s="68">
        <v>48</v>
      </c>
      <c r="L5477" s="419">
        <v>400</v>
      </c>
      <c r="M5477" s="414" t="s">
        <v>115</v>
      </c>
      <c r="N5477" s="414" t="s">
        <v>116</v>
      </c>
      <c r="O5477" s="103"/>
      <c r="P5477" s="103" t="s">
        <v>1882</v>
      </c>
      <c r="Q5477" s="103" t="s">
        <v>1882</v>
      </c>
      <c r="R5477" s="103" t="s">
        <v>1883</v>
      </c>
      <c r="S5477" s="103" t="s">
        <v>1768</v>
      </c>
    </row>
    <row r="5478" spans="1:19" ht="14.5" customHeight="1">
      <c r="A5478" s="82" t="str">
        <f t="shared" si="85"/>
        <v>E3173</v>
      </c>
      <c r="B5478" s="410" t="s">
        <v>9386</v>
      </c>
      <c r="C5478" s="410" t="s">
        <v>9387</v>
      </c>
      <c r="D5478" s="410" t="s">
        <v>1928</v>
      </c>
      <c r="E5478" s="410" t="s">
        <v>9388</v>
      </c>
      <c r="F5478" s="410" t="s">
        <v>9389</v>
      </c>
      <c r="G5478" s="416">
        <v>45809</v>
      </c>
      <c r="H5478" s="410" t="s">
        <v>606</v>
      </c>
      <c r="I5478" s="417">
        <v>40</v>
      </c>
      <c r="J5478" s="417">
        <v>6</v>
      </c>
      <c r="K5478" s="417">
        <v>6</v>
      </c>
      <c r="L5478" s="417">
        <v>15</v>
      </c>
      <c r="M5478" s="410"/>
      <c r="N5478" s="410">
        <v>4</v>
      </c>
      <c r="O5478" s="85" t="s">
        <v>1838</v>
      </c>
      <c r="P5478" s="85" t="s">
        <v>1838</v>
      </c>
      <c r="Q5478" s="85" t="s">
        <v>1838</v>
      </c>
      <c r="R5478" s="85" t="s">
        <v>6031</v>
      </c>
      <c r="S5478" s="85" t="s">
        <v>1800</v>
      </c>
    </row>
    <row r="5479" spans="1:19" ht="14.5" customHeight="1">
      <c r="A5479" s="103" t="str">
        <f t="shared" si="85"/>
        <v>E3173</v>
      </c>
      <c r="B5479" s="414" t="s">
        <v>9386</v>
      </c>
      <c r="C5479" s="414" t="s">
        <v>9387</v>
      </c>
      <c r="D5479" s="414" t="s">
        <v>1928</v>
      </c>
      <c r="E5479" s="414" t="s">
        <v>9388</v>
      </c>
      <c r="F5479" s="414" t="s">
        <v>9389</v>
      </c>
      <c r="G5479" s="418">
        <v>45809</v>
      </c>
      <c r="H5479" s="414" t="s">
        <v>606</v>
      </c>
      <c r="I5479" s="419">
        <v>6</v>
      </c>
      <c r="J5479" s="419">
        <v>40</v>
      </c>
      <c r="K5479" s="419">
        <v>6</v>
      </c>
      <c r="L5479" s="419">
        <v>15</v>
      </c>
      <c r="M5479" s="414"/>
      <c r="N5479" s="414">
        <v>4</v>
      </c>
      <c r="O5479" s="103" t="s">
        <v>1838</v>
      </c>
      <c r="P5479" s="103" t="s">
        <v>1838</v>
      </c>
      <c r="Q5479" s="103" t="s">
        <v>1838</v>
      </c>
      <c r="R5479" s="103" t="s">
        <v>6031</v>
      </c>
      <c r="S5479" s="103" t="s">
        <v>1800</v>
      </c>
    </row>
    <row r="5480" spans="1:19" ht="14.5" customHeight="1">
      <c r="A5480" s="82" t="str">
        <f t="shared" si="85"/>
        <v>E3191</v>
      </c>
      <c r="B5480" s="410" t="s">
        <v>9390</v>
      </c>
      <c r="C5480" s="410" t="s">
        <v>9391</v>
      </c>
      <c r="D5480" s="410" t="s">
        <v>2172</v>
      </c>
      <c r="E5480" s="410" t="s">
        <v>9392</v>
      </c>
      <c r="F5480" s="410" t="s">
        <v>9393</v>
      </c>
      <c r="G5480" s="416">
        <v>44896</v>
      </c>
      <c r="H5480" s="410" t="s">
        <v>606</v>
      </c>
      <c r="I5480" s="417">
        <v>66</v>
      </c>
      <c r="J5480" s="417">
        <v>14</v>
      </c>
      <c r="K5480" s="417">
        <v>18</v>
      </c>
      <c r="L5480" s="417">
        <v>88</v>
      </c>
      <c r="M5480" s="410" t="s">
        <v>115</v>
      </c>
      <c r="N5480" s="410">
        <v>7</v>
      </c>
      <c r="O5480" s="85" t="s">
        <v>1882</v>
      </c>
      <c r="P5480" s="85" t="s">
        <v>1882</v>
      </c>
      <c r="Q5480" s="85" t="s">
        <v>1882</v>
      </c>
      <c r="R5480" s="85" t="s">
        <v>1883</v>
      </c>
      <c r="S5480" s="85" t="s">
        <v>1768</v>
      </c>
    </row>
    <row r="5481" spans="1:19" ht="14.5" customHeight="1">
      <c r="A5481" s="103" t="str">
        <f t="shared" si="85"/>
        <v>E3191</v>
      </c>
      <c r="B5481" s="414" t="s">
        <v>9390</v>
      </c>
      <c r="C5481" s="414" t="s">
        <v>9391</v>
      </c>
      <c r="D5481" s="414" t="s">
        <v>2172</v>
      </c>
      <c r="E5481" s="414" t="s">
        <v>9392</v>
      </c>
      <c r="F5481" s="414" t="s">
        <v>9393</v>
      </c>
      <c r="G5481" s="418">
        <v>44896</v>
      </c>
      <c r="H5481" s="414" t="s">
        <v>606</v>
      </c>
      <c r="I5481" s="419">
        <v>18</v>
      </c>
      <c r="J5481" s="419">
        <v>66</v>
      </c>
      <c r="K5481" s="419">
        <v>14</v>
      </c>
      <c r="L5481" s="419">
        <v>88</v>
      </c>
      <c r="M5481" s="414" t="s">
        <v>115</v>
      </c>
      <c r="N5481" s="414">
        <v>7</v>
      </c>
      <c r="O5481" s="103" t="s">
        <v>1882</v>
      </c>
      <c r="P5481" s="103" t="s">
        <v>1882</v>
      </c>
      <c r="Q5481" s="103" t="s">
        <v>1882</v>
      </c>
      <c r="R5481" s="103" t="s">
        <v>1883</v>
      </c>
      <c r="S5481" s="103" t="s">
        <v>1768</v>
      </c>
    </row>
    <row r="5482" spans="1:19" ht="14.5" customHeight="1">
      <c r="A5482" s="82" t="str">
        <f t="shared" si="85"/>
        <v>E3196</v>
      </c>
      <c r="B5482" s="410" t="s">
        <v>9394</v>
      </c>
      <c r="C5482" s="410" t="s">
        <v>9395</v>
      </c>
      <c r="D5482" s="410" t="s">
        <v>2172</v>
      </c>
      <c r="E5482" s="410" t="s">
        <v>9396</v>
      </c>
      <c r="F5482" s="410" t="s">
        <v>9397</v>
      </c>
      <c r="G5482" s="416">
        <v>47088</v>
      </c>
      <c r="H5482" s="410" t="s">
        <v>606</v>
      </c>
      <c r="I5482" s="417">
        <v>66</v>
      </c>
      <c r="J5482" s="417">
        <v>14</v>
      </c>
      <c r="K5482" s="417">
        <v>18</v>
      </c>
      <c r="L5482" s="417">
        <v>113</v>
      </c>
      <c r="M5482" s="410" t="s">
        <v>115</v>
      </c>
      <c r="N5482" s="410" t="s">
        <v>56</v>
      </c>
      <c r="O5482" s="85" t="s">
        <v>1882</v>
      </c>
      <c r="P5482" s="85" t="s">
        <v>1882</v>
      </c>
      <c r="Q5482" s="85" t="s">
        <v>1882</v>
      </c>
      <c r="R5482" s="85" t="s">
        <v>1883</v>
      </c>
      <c r="S5482" s="85" t="s">
        <v>1800</v>
      </c>
    </row>
    <row r="5483" spans="1:19" ht="14.5" customHeight="1">
      <c r="A5483" s="82" t="str">
        <f t="shared" si="85"/>
        <v>E3196</v>
      </c>
      <c r="B5483" s="410" t="s">
        <v>9394</v>
      </c>
      <c r="C5483" s="410" t="s">
        <v>9395</v>
      </c>
      <c r="D5483" s="410" t="s">
        <v>2172</v>
      </c>
      <c r="E5483" s="410" t="s">
        <v>9398</v>
      </c>
      <c r="F5483" s="410" t="s">
        <v>9399</v>
      </c>
      <c r="G5483" s="416">
        <v>44896</v>
      </c>
      <c r="H5483" s="410" t="s">
        <v>606</v>
      </c>
      <c r="I5483" s="417">
        <v>66</v>
      </c>
      <c r="J5483" s="417">
        <v>14</v>
      </c>
      <c r="K5483" s="417">
        <v>18</v>
      </c>
      <c r="L5483" s="417">
        <v>113</v>
      </c>
      <c r="M5483" s="410" t="s">
        <v>115</v>
      </c>
      <c r="N5483" s="410" t="s">
        <v>56</v>
      </c>
      <c r="O5483" s="85" t="s">
        <v>1882</v>
      </c>
      <c r="P5483" s="85" t="s">
        <v>1882</v>
      </c>
      <c r="Q5483" s="85" t="s">
        <v>1882</v>
      </c>
      <c r="R5483" s="85" t="s">
        <v>1883</v>
      </c>
      <c r="S5483" s="85" t="s">
        <v>1800</v>
      </c>
    </row>
    <row r="5484" spans="1:19" ht="14.5" customHeight="1">
      <c r="A5484" s="103" t="str">
        <f t="shared" si="85"/>
        <v>E3196</v>
      </c>
      <c r="B5484" s="414" t="s">
        <v>9394</v>
      </c>
      <c r="C5484" s="414" t="s">
        <v>9395</v>
      </c>
      <c r="D5484" s="414" t="s">
        <v>2172</v>
      </c>
      <c r="E5484" s="414" t="s">
        <v>9396</v>
      </c>
      <c r="F5484" s="414" t="s">
        <v>9397</v>
      </c>
      <c r="G5484" s="418">
        <v>47088</v>
      </c>
      <c r="H5484" s="414" t="s">
        <v>606</v>
      </c>
      <c r="I5484" s="68">
        <v>18</v>
      </c>
      <c r="J5484" s="68">
        <v>66</v>
      </c>
      <c r="K5484" s="68">
        <v>14</v>
      </c>
      <c r="L5484" s="68">
        <v>113</v>
      </c>
      <c r="M5484" s="414" t="s">
        <v>115</v>
      </c>
      <c r="N5484" s="414" t="s">
        <v>56</v>
      </c>
      <c r="O5484" s="103" t="s">
        <v>1882</v>
      </c>
      <c r="P5484" s="103" t="s">
        <v>1882</v>
      </c>
      <c r="Q5484" s="103" t="s">
        <v>1882</v>
      </c>
      <c r="R5484" s="103" t="s">
        <v>1883</v>
      </c>
      <c r="S5484" s="103" t="s">
        <v>1800</v>
      </c>
    </row>
    <row r="5485" spans="1:19" ht="14.5" customHeight="1">
      <c r="A5485" s="103" t="str">
        <f t="shared" si="85"/>
        <v>E3196</v>
      </c>
      <c r="B5485" s="414" t="s">
        <v>9394</v>
      </c>
      <c r="C5485" s="414" t="s">
        <v>9395</v>
      </c>
      <c r="D5485" s="414" t="s">
        <v>2172</v>
      </c>
      <c r="E5485" s="414" t="s">
        <v>9398</v>
      </c>
      <c r="F5485" s="414" t="s">
        <v>9399</v>
      </c>
      <c r="G5485" s="418">
        <v>44896</v>
      </c>
      <c r="H5485" s="414" t="s">
        <v>606</v>
      </c>
      <c r="I5485" s="68">
        <v>18</v>
      </c>
      <c r="J5485" s="68">
        <v>66</v>
      </c>
      <c r="K5485" s="68">
        <v>14</v>
      </c>
      <c r="L5485" s="68">
        <v>113</v>
      </c>
      <c r="M5485" s="414" t="s">
        <v>115</v>
      </c>
      <c r="N5485" s="414" t="s">
        <v>56</v>
      </c>
      <c r="O5485" s="103" t="s">
        <v>1882</v>
      </c>
      <c r="P5485" s="103" t="s">
        <v>1882</v>
      </c>
      <c r="Q5485" s="103" t="s">
        <v>1882</v>
      </c>
      <c r="R5485" s="103" t="s">
        <v>1883</v>
      </c>
      <c r="S5485" s="103" t="s">
        <v>1800</v>
      </c>
    </row>
    <row r="5486" spans="1:19" ht="14.5" customHeight="1">
      <c r="A5486" s="82" t="str">
        <f t="shared" si="85"/>
        <v>E3202</v>
      </c>
      <c r="B5486" s="410" t="s">
        <v>9400</v>
      </c>
      <c r="C5486" s="410" t="s">
        <v>9401</v>
      </c>
      <c r="D5486" s="410" t="s">
        <v>8269</v>
      </c>
      <c r="E5486" s="410" t="s">
        <v>9402</v>
      </c>
      <c r="F5486" s="410" t="s">
        <v>9403</v>
      </c>
      <c r="G5486" s="416">
        <v>49553</v>
      </c>
      <c r="H5486" s="410" t="s">
        <v>606</v>
      </c>
      <c r="I5486" s="417">
        <v>55</v>
      </c>
      <c r="J5486" s="417">
        <v>55</v>
      </c>
      <c r="K5486" s="417">
        <v>53</v>
      </c>
      <c r="L5486" s="417">
        <v>400</v>
      </c>
      <c r="M5486" s="410"/>
      <c r="N5486" s="410" t="s">
        <v>116</v>
      </c>
      <c r="O5486" s="85"/>
      <c r="P5486" s="85"/>
      <c r="Q5486" s="85"/>
      <c r="R5486" s="85"/>
      <c r="S5486" s="85" t="s">
        <v>1768</v>
      </c>
    </row>
    <row r="5487" spans="1:19" ht="14.5" customHeight="1">
      <c r="A5487" s="103" t="str">
        <f t="shared" si="85"/>
        <v>E3202</v>
      </c>
      <c r="B5487" s="414" t="s">
        <v>9400</v>
      </c>
      <c r="C5487" s="414" t="s">
        <v>9401</v>
      </c>
      <c r="D5487" s="414" t="s">
        <v>8269</v>
      </c>
      <c r="E5487" s="414" t="s">
        <v>9402</v>
      </c>
      <c r="F5487" s="414" t="s">
        <v>9403</v>
      </c>
      <c r="G5487" s="418">
        <v>49553</v>
      </c>
      <c r="H5487" s="414" t="s">
        <v>606</v>
      </c>
      <c r="I5487" s="419">
        <v>53</v>
      </c>
      <c r="J5487" s="419">
        <v>55</v>
      </c>
      <c r="K5487" s="419">
        <v>55</v>
      </c>
      <c r="L5487" s="419">
        <v>400</v>
      </c>
      <c r="M5487" s="414"/>
      <c r="N5487" s="414" t="s">
        <v>116</v>
      </c>
      <c r="O5487" s="103"/>
      <c r="P5487" s="103"/>
      <c r="Q5487" s="103"/>
      <c r="R5487" s="103"/>
      <c r="S5487" s="103" t="s">
        <v>1768</v>
      </c>
    </row>
    <row r="5488" spans="1:19" ht="14.5" customHeight="1">
      <c r="A5488" s="82" t="str">
        <f t="shared" si="85"/>
        <v>E3236</v>
      </c>
      <c r="B5488" s="410" t="s">
        <v>9404</v>
      </c>
      <c r="C5488" s="410" t="s">
        <v>9405</v>
      </c>
      <c r="D5488" s="410" t="s">
        <v>4862</v>
      </c>
      <c r="E5488" s="410" t="s">
        <v>9406</v>
      </c>
      <c r="F5488" s="410" t="s">
        <v>9407</v>
      </c>
      <c r="G5488" s="416">
        <v>45992</v>
      </c>
      <c r="H5488" s="410" t="s">
        <v>606</v>
      </c>
      <c r="I5488" s="417">
        <v>160</v>
      </c>
      <c r="J5488" s="417">
        <v>84</v>
      </c>
      <c r="K5488" s="417">
        <v>80</v>
      </c>
      <c r="L5488" s="417">
        <v>35980</v>
      </c>
      <c r="M5488" s="410" t="s">
        <v>115</v>
      </c>
      <c r="N5488" s="410">
        <v>7</v>
      </c>
      <c r="O5488" s="85"/>
      <c r="P5488" s="85"/>
      <c r="Q5488" s="85"/>
      <c r="R5488" s="85"/>
      <c r="S5488" s="85" t="s">
        <v>1768</v>
      </c>
    </row>
    <row r="5489" spans="1:19" ht="14.5" customHeight="1">
      <c r="A5489" s="82" t="str">
        <f t="shared" si="85"/>
        <v>E3236</v>
      </c>
      <c r="B5489" s="410" t="s">
        <v>9404</v>
      </c>
      <c r="C5489" s="410" t="s">
        <v>9405</v>
      </c>
      <c r="D5489" s="410" t="s">
        <v>1924</v>
      </c>
      <c r="E5489" s="410" t="s">
        <v>9408</v>
      </c>
      <c r="F5489" s="410" t="s">
        <v>9409</v>
      </c>
      <c r="G5489" s="416">
        <v>40725</v>
      </c>
      <c r="H5489" s="410" t="s">
        <v>1777</v>
      </c>
      <c r="I5489" s="417">
        <v>160</v>
      </c>
      <c r="J5489" s="417">
        <v>84</v>
      </c>
      <c r="K5489" s="417">
        <v>80</v>
      </c>
      <c r="L5489" s="417">
        <v>4200</v>
      </c>
      <c r="M5489" s="410" t="s">
        <v>115</v>
      </c>
      <c r="N5489" s="410">
        <v>4</v>
      </c>
      <c r="O5489" s="85"/>
      <c r="P5489" s="85"/>
      <c r="Q5489" s="85"/>
      <c r="R5489" s="85"/>
      <c r="S5489" s="85" t="s">
        <v>1768</v>
      </c>
    </row>
    <row r="5490" spans="1:19" ht="14.5" customHeight="1">
      <c r="A5490" s="82" t="str">
        <f t="shared" si="85"/>
        <v>E3236</v>
      </c>
      <c r="B5490" s="410" t="s">
        <v>9404</v>
      </c>
      <c r="C5490" s="410" t="s">
        <v>9405</v>
      </c>
      <c r="D5490" s="410" t="s">
        <v>1928</v>
      </c>
      <c r="E5490" s="410" t="s">
        <v>9410</v>
      </c>
      <c r="F5490" s="410" t="s">
        <v>9411</v>
      </c>
      <c r="G5490" s="416">
        <v>41214</v>
      </c>
      <c r="H5490" s="410" t="s">
        <v>1777</v>
      </c>
      <c r="I5490" s="417">
        <v>160</v>
      </c>
      <c r="J5490" s="417">
        <v>84</v>
      </c>
      <c r="K5490" s="417">
        <v>80</v>
      </c>
      <c r="L5490" s="417">
        <v>35980</v>
      </c>
      <c r="M5490" s="410"/>
      <c r="N5490" s="410" t="s">
        <v>116</v>
      </c>
      <c r="O5490" s="85"/>
      <c r="P5490" s="85"/>
      <c r="Q5490" s="85"/>
      <c r="R5490" s="85"/>
      <c r="S5490" s="85" t="s">
        <v>1768</v>
      </c>
    </row>
    <row r="5491" spans="1:19" ht="14.5" customHeight="1">
      <c r="A5491" s="82" t="str">
        <f t="shared" si="85"/>
        <v>E3236</v>
      </c>
      <c r="B5491" s="410" t="s">
        <v>9404</v>
      </c>
      <c r="C5491" s="410" t="s">
        <v>9405</v>
      </c>
      <c r="D5491" s="410" t="s">
        <v>1928</v>
      </c>
      <c r="E5491" s="410" t="s">
        <v>9412</v>
      </c>
      <c r="F5491" s="410" t="s">
        <v>9413</v>
      </c>
      <c r="G5491" s="416">
        <v>41214</v>
      </c>
      <c r="H5491" s="410" t="s">
        <v>1777</v>
      </c>
      <c r="I5491" s="417">
        <v>160</v>
      </c>
      <c r="J5491" s="417">
        <v>84</v>
      </c>
      <c r="K5491" s="417">
        <v>80</v>
      </c>
      <c r="L5491" s="417">
        <v>35980</v>
      </c>
      <c r="M5491" s="410"/>
      <c r="N5491" s="410" t="s">
        <v>116</v>
      </c>
      <c r="O5491" s="85"/>
      <c r="P5491" s="85"/>
      <c r="Q5491" s="85"/>
      <c r="R5491" s="85"/>
      <c r="S5491" s="85" t="s">
        <v>1768</v>
      </c>
    </row>
    <row r="5492" spans="1:19" ht="14.5" customHeight="1">
      <c r="A5492" s="103" t="str">
        <f t="shared" si="85"/>
        <v>E3236</v>
      </c>
      <c r="B5492" s="414" t="s">
        <v>9404</v>
      </c>
      <c r="C5492" s="414" t="s">
        <v>9405</v>
      </c>
      <c r="D5492" s="414" t="s">
        <v>4862</v>
      </c>
      <c r="E5492" s="414" t="s">
        <v>9406</v>
      </c>
      <c r="F5492" s="414" t="s">
        <v>9407</v>
      </c>
      <c r="G5492" s="418">
        <v>45992</v>
      </c>
      <c r="H5492" s="414" t="s">
        <v>606</v>
      </c>
      <c r="I5492" s="419">
        <v>80</v>
      </c>
      <c r="J5492" s="419">
        <v>160</v>
      </c>
      <c r="K5492" s="419">
        <v>84</v>
      </c>
      <c r="L5492" s="419">
        <v>35980</v>
      </c>
      <c r="M5492" s="414" t="s">
        <v>115</v>
      </c>
      <c r="N5492" s="414">
        <v>7</v>
      </c>
      <c r="O5492" s="103"/>
      <c r="P5492" s="103"/>
      <c r="Q5492" s="103"/>
      <c r="R5492" s="103"/>
      <c r="S5492" s="103" t="s">
        <v>1768</v>
      </c>
    </row>
    <row r="5493" spans="1:19" ht="14.5" customHeight="1">
      <c r="A5493" s="103" t="str">
        <f t="shared" si="85"/>
        <v>E3236</v>
      </c>
      <c r="B5493" s="414" t="s">
        <v>9404</v>
      </c>
      <c r="C5493" s="414" t="s">
        <v>9405</v>
      </c>
      <c r="D5493" s="414" t="s">
        <v>1924</v>
      </c>
      <c r="E5493" s="414" t="s">
        <v>9408</v>
      </c>
      <c r="F5493" s="414" t="s">
        <v>9409</v>
      </c>
      <c r="G5493" s="310">
        <v>40725</v>
      </c>
      <c r="H5493" s="414" t="s">
        <v>1777</v>
      </c>
      <c r="I5493" s="68">
        <v>80</v>
      </c>
      <c r="J5493" s="68">
        <v>160</v>
      </c>
      <c r="K5493" s="68">
        <v>84</v>
      </c>
      <c r="L5493" s="68">
        <v>4200</v>
      </c>
      <c r="M5493" s="414" t="s">
        <v>115</v>
      </c>
      <c r="N5493" s="414">
        <v>4</v>
      </c>
      <c r="O5493" s="103"/>
      <c r="P5493" s="103"/>
      <c r="Q5493" s="103"/>
      <c r="R5493" s="103"/>
      <c r="S5493" s="103" t="s">
        <v>1768</v>
      </c>
    </row>
    <row r="5494" spans="1:19" ht="14.5" customHeight="1">
      <c r="A5494" s="103" t="str">
        <f t="shared" si="85"/>
        <v>E3236</v>
      </c>
      <c r="B5494" s="414" t="s">
        <v>9404</v>
      </c>
      <c r="C5494" s="414" t="s">
        <v>9405</v>
      </c>
      <c r="D5494" s="414" t="s">
        <v>1928</v>
      </c>
      <c r="E5494" s="414" t="s">
        <v>9410</v>
      </c>
      <c r="F5494" s="414" t="s">
        <v>9411</v>
      </c>
      <c r="G5494" s="418">
        <v>41214</v>
      </c>
      <c r="H5494" s="414" t="s">
        <v>1777</v>
      </c>
      <c r="I5494" s="68">
        <v>80</v>
      </c>
      <c r="J5494" s="68">
        <v>160</v>
      </c>
      <c r="K5494" s="68">
        <v>84</v>
      </c>
      <c r="L5494" s="68">
        <v>35980</v>
      </c>
      <c r="M5494" s="414"/>
      <c r="N5494" s="414" t="s">
        <v>116</v>
      </c>
      <c r="O5494" s="103"/>
      <c r="P5494" s="103"/>
      <c r="Q5494" s="103"/>
      <c r="R5494" s="103"/>
      <c r="S5494" s="103" t="s">
        <v>1768</v>
      </c>
    </row>
    <row r="5495" spans="1:19" ht="14.5" customHeight="1">
      <c r="A5495" s="103" t="str">
        <f t="shared" si="85"/>
        <v>E3236</v>
      </c>
      <c r="B5495" s="414" t="s">
        <v>9404</v>
      </c>
      <c r="C5495" s="414" t="s">
        <v>9405</v>
      </c>
      <c r="D5495" s="414" t="s">
        <v>1928</v>
      </c>
      <c r="E5495" s="414" t="s">
        <v>9412</v>
      </c>
      <c r="F5495" s="414" t="s">
        <v>9413</v>
      </c>
      <c r="G5495" s="418">
        <v>41214</v>
      </c>
      <c r="H5495" s="414" t="s">
        <v>1777</v>
      </c>
      <c r="I5495" s="419">
        <v>80</v>
      </c>
      <c r="J5495" s="419">
        <v>160</v>
      </c>
      <c r="K5495" s="419">
        <v>84</v>
      </c>
      <c r="L5495" s="419">
        <v>35980</v>
      </c>
      <c r="M5495" s="414"/>
      <c r="N5495" s="414" t="s">
        <v>116</v>
      </c>
      <c r="O5495" s="103"/>
      <c r="P5495" s="103"/>
      <c r="Q5495" s="103"/>
      <c r="R5495" s="103"/>
      <c r="S5495" s="103" t="s">
        <v>1768</v>
      </c>
    </row>
    <row r="5496" spans="1:19" ht="13" customHeight="1">
      <c r="A5496" s="82" t="str">
        <f t="shared" si="85"/>
        <v>E5000</v>
      </c>
      <c r="B5496" s="420" t="s">
        <v>9414</v>
      </c>
      <c r="C5496" s="421" t="s">
        <v>9415</v>
      </c>
      <c r="D5496" s="412"/>
      <c r="E5496" s="412"/>
      <c r="F5496" s="412"/>
      <c r="G5496" s="412"/>
      <c r="H5496" s="412"/>
      <c r="I5496" s="411">
        <v>34.200000000000003</v>
      </c>
      <c r="J5496" s="411">
        <v>2</v>
      </c>
      <c r="K5496" s="411">
        <v>6</v>
      </c>
      <c r="L5496" s="412"/>
      <c r="M5496" s="412"/>
      <c r="N5496" s="412"/>
      <c r="O5496" s="85"/>
      <c r="P5496" s="85"/>
      <c r="Q5496" s="85"/>
      <c r="R5496" s="85"/>
      <c r="S5496" s="85"/>
    </row>
    <row r="5497" spans="1:19" ht="13" customHeight="1">
      <c r="A5497" s="103" t="str">
        <f t="shared" si="85"/>
        <v>E5000</v>
      </c>
      <c r="B5497" s="424" t="s">
        <v>9414</v>
      </c>
      <c r="C5497" s="425" t="s">
        <v>9415</v>
      </c>
      <c r="D5497" s="413"/>
      <c r="E5497" s="413"/>
      <c r="F5497" s="413"/>
      <c r="G5497" s="413"/>
      <c r="H5497" s="413"/>
      <c r="I5497" s="415">
        <v>6</v>
      </c>
      <c r="J5497" s="415">
        <v>34.200000000000003</v>
      </c>
      <c r="K5497" s="415">
        <v>2</v>
      </c>
      <c r="L5497" s="413"/>
      <c r="M5497" s="413"/>
      <c r="N5497" s="413"/>
      <c r="O5497" s="103"/>
      <c r="P5497" s="103"/>
      <c r="Q5497" s="103"/>
      <c r="R5497" s="103"/>
      <c r="S5497" s="103"/>
    </row>
    <row r="5498" spans="1:19" ht="14.5" customHeight="1">
      <c r="A5498" s="82" t="str">
        <f t="shared" si="85"/>
        <v>E5000</v>
      </c>
      <c r="B5498" s="410" t="s">
        <v>9416</v>
      </c>
      <c r="C5498" s="410" t="s">
        <v>9417</v>
      </c>
      <c r="D5498" s="410" t="s">
        <v>5116</v>
      </c>
      <c r="E5498" s="410" t="s">
        <v>9418</v>
      </c>
      <c r="F5498" s="410" t="s">
        <v>9419</v>
      </c>
      <c r="G5498" s="416">
        <v>46661</v>
      </c>
      <c r="H5498" s="410" t="s">
        <v>606</v>
      </c>
      <c r="I5498" s="411"/>
      <c r="J5498" s="411"/>
      <c r="K5498" s="411"/>
      <c r="L5498" s="411"/>
      <c r="M5498" s="410" t="s">
        <v>115</v>
      </c>
      <c r="N5498" s="410">
        <v>2</v>
      </c>
      <c r="O5498" s="85"/>
      <c r="P5498" s="85"/>
      <c r="Q5498" s="85"/>
      <c r="R5498" s="85"/>
      <c r="S5498" s="85" t="s">
        <v>1800</v>
      </c>
    </row>
    <row r="5499" spans="1:19" ht="14.5" customHeight="1">
      <c r="A5499" s="103" t="str">
        <f t="shared" si="85"/>
        <v>E5000</v>
      </c>
      <c r="B5499" s="414" t="s">
        <v>9416</v>
      </c>
      <c r="C5499" s="414" t="s">
        <v>9417</v>
      </c>
      <c r="D5499" s="414" t="s">
        <v>5116</v>
      </c>
      <c r="E5499" s="414" t="s">
        <v>9418</v>
      </c>
      <c r="F5499" s="414" t="s">
        <v>9419</v>
      </c>
      <c r="G5499" s="418">
        <v>46661</v>
      </c>
      <c r="H5499" s="414" t="s">
        <v>606</v>
      </c>
      <c r="I5499" s="99"/>
      <c r="J5499" s="99"/>
      <c r="K5499" s="99"/>
      <c r="L5499" s="99"/>
      <c r="M5499" s="414" t="s">
        <v>115</v>
      </c>
      <c r="N5499" s="414">
        <v>2</v>
      </c>
      <c r="O5499" s="103"/>
      <c r="P5499" s="103"/>
      <c r="Q5499" s="103"/>
      <c r="R5499" s="103"/>
      <c r="S5499" s="103" t="s">
        <v>1800</v>
      </c>
    </row>
    <row r="5500" spans="1:19" ht="14.5" customHeight="1">
      <c r="A5500" s="82" t="str">
        <f t="shared" si="85"/>
        <v>E5001</v>
      </c>
      <c r="B5500" s="410" t="s">
        <v>9420</v>
      </c>
      <c r="C5500" s="410" t="s">
        <v>9421</v>
      </c>
      <c r="D5500" s="410" t="s">
        <v>2172</v>
      </c>
      <c r="E5500" s="410" t="s">
        <v>9422</v>
      </c>
      <c r="F5500" s="410" t="s">
        <v>9423</v>
      </c>
      <c r="G5500" s="416">
        <v>44805</v>
      </c>
      <c r="H5500" s="410" t="s">
        <v>606</v>
      </c>
      <c r="I5500" s="67">
        <v>60</v>
      </c>
      <c r="J5500" s="67">
        <v>10</v>
      </c>
      <c r="K5500" s="67">
        <v>18</v>
      </c>
      <c r="L5500" s="67">
        <v>30</v>
      </c>
      <c r="M5500" s="410"/>
      <c r="N5500" s="410">
        <v>7</v>
      </c>
      <c r="O5500" s="85"/>
      <c r="P5500" s="85" t="s">
        <v>115</v>
      </c>
      <c r="Q5500" s="85" t="s">
        <v>115</v>
      </c>
      <c r="R5500" s="85" t="s">
        <v>1767</v>
      </c>
      <c r="S5500" s="85" t="s">
        <v>1768</v>
      </c>
    </row>
    <row r="5501" spans="1:19" ht="14.5" customHeight="1">
      <c r="A5501" s="103" t="str">
        <f t="shared" si="85"/>
        <v>E5001</v>
      </c>
      <c r="B5501" s="414" t="s">
        <v>9420</v>
      </c>
      <c r="C5501" s="414" t="s">
        <v>9421</v>
      </c>
      <c r="D5501" s="414" t="s">
        <v>2172</v>
      </c>
      <c r="E5501" s="414" t="s">
        <v>9422</v>
      </c>
      <c r="F5501" s="414" t="s">
        <v>9423</v>
      </c>
      <c r="G5501" s="418">
        <v>44805</v>
      </c>
      <c r="H5501" s="414" t="s">
        <v>606</v>
      </c>
      <c r="I5501" s="419">
        <v>18</v>
      </c>
      <c r="J5501" s="419">
        <v>60</v>
      </c>
      <c r="K5501" s="419">
        <v>10</v>
      </c>
      <c r="L5501" s="419">
        <v>30</v>
      </c>
      <c r="M5501" s="414"/>
      <c r="N5501" s="414">
        <v>7</v>
      </c>
      <c r="O5501" s="103"/>
      <c r="P5501" s="103" t="s">
        <v>115</v>
      </c>
      <c r="Q5501" s="103" t="s">
        <v>115</v>
      </c>
      <c r="R5501" s="103" t="s">
        <v>1767</v>
      </c>
      <c r="S5501" s="103" t="s">
        <v>1768</v>
      </c>
    </row>
    <row r="5502" spans="1:19" ht="14.5" customHeight="1">
      <c r="A5502" s="82" t="str">
        <f t="shared" si="85"/>
        <v>E5002</v>
      </c>
      <c r="B5502" s="410" t="s">
        <v>9424</v>
      </c>
      <c r="C5502" s="410" t="s">
        <v>9425</v>
      </c>
      <c r="D5502" s="410" t="s">
        <v>1928</v>
      </c>
      <c r="E5502" s="410" t="s">
        <v>9426</v>
      </c>
      <c r="F5502" s="410" t="s">
        <v>9427</v>
      </c>
      <c r="G5502" s="416">
        <v>46357</v>
      </c>
      <c r="H5502" s="410" t="s">
        <v>606</v>
      </c>
      <c r="I5502" s="417">
        <v>38</v>
      </c>
      <c r="J5502" s="417">
        <v>4</v>
      </c>
      <c r="K5502" s="417">
        <v>4</v>
      </c>
      <c r="L5502" s="417">
        <v>8</v>
      </c>
      <c r="M5502" s="410" t="s">
        <v>115</v>
      </c>
      <c r="N5502" s="410">
        <v>4</v>
      </c>
      <c r="O5502" s="85"/>
      <c r="P5502" s="85" t="s">
        <v>1882</v>
      </c>
      <c r="Q5502" s="85" t="s">
        <v>1882</v>
      </c>
      <c r="R5502" s="85" t="s">
        <v>1883</v>
      </c>
      <c r="S5502" s="85" t="s">
        <v>1800</v>
      </c>
    </row>
    <row r="5503" spans="1:19" ht="14.5" customHeight="1">
      <c r="A5503" s="82" t="str">
        <f t="shared" si="85"/>
        <v>E5002</v>
      </c>
      <c r="B5503" s="76" t="s">
        <v>9424</v>
      </c>
      <c r="C5503" s="76" t="s">
        <v>9425</v>
      </c>
      <c r="D5503" s="76" t="s">
        <v>1928</v>
      </c>
      <c r="E5503" s="76" t="s">
        <v>9428</v>
      </c>
      <c r="F5503" s="76" t="s">
        <v>9429</v>
      </c>
      <c r="G5503" s="311">
        <v>46357</v>
      </c>
      <c r="H5503" s="76" t="s">
        <v>627</v>
      </c>
      <c r="I5503" s="67">
        <v>38</v>
      </c>
      <c r="J5503" s="67">
        <v>4</v>
      </c>
      <c r="K5503" s="67">
        <v>4</v>
      </c>
      <c r="L5503" s="67">
        <v>8</v>
      </c>
      <c r="M5503" s="76" t="s">
        <v>115</v>
      </c>
      <c r="N5503" s="76">
        <v>3</v>
      </c>
      <c r="O5503" s="85"/>
      <c r="P5503" s="85" t="s">
        <v>1882</v>
      </c>
      <c r="Q5503" s="85" t="s">
        <v>1882</v>
      </c>
      <c r="R5503" s="85" t="s">
        <v>1883</v>
      </c>
      <c r="S5503" s="85" t="s">
        <v>1800</v>
      </c>
    </row>
    <row r="5504" spans="1:19" ht="14.5" customHeight="1">
      <c r="A5504" s="103" t="str">
        <f t="shared" si="85"/>
        <v>E5002</v>
      </c>
      <c r="B5504" s="77" t="s">
        <v>9424</v>
      </c>
      <c r="C5504" s="77" t="s">
        <v>9425</v>
      </c>
      <c r="D5504" s="77" t="s">
        <v>1928</v>
      </c>
      <c r="E5504" s="77" t="s">
        <v>9426</v>
      </c>
      <c r="F5504" s="77" t="s">
        <v>9427</v>
      </c>
      <c r="G5504" s="310">
        <v>46357</v>
      </c>
      <c r="H5504" s="77" t="s">
        <v>606</v>
      </c>
      <c r="I5504" s="68">
        <v>4</v>
      </c>
      <c r="J5504" s="68">
        <v>38</v>
      </c>
      <c r="K5504" s="68">
        <v>4</v>
      </c>
      <c r="L5504" s="68">
        <v>8</v>
      </c>
      <c r="M5504" s="77" t="s">
        <v>115</v>
      </c>
      <c r="N5504" s="77">
        <v>4</v>
      </c>
      <c r="O5504" s="103"/>
      <c r="P5504" s="103" t="s">
        <v>1882</v>
      </c>
      <c r="Q5504" s="103" t="s">
        <v>1882</v>
      </c>
      <c r="R5504" s="103" t="s">
        <v>1883</v>
      </c>
      <c r="S5504" s="103" t="s">
        <v>1800</v>
      </c>
    </row>
    <row r="5505" spans="1:19" ht="14.5" customHeight="1">
      <c r="A5505" s="103" t="str">
        <f t="shared" si="85"/>
        <v>E5002</v>
      </c>
      <c r="B5505" s="77" t="s">
        <v>9424</v>
      </c>
      <c r="C5505" s="77" t="s">
        <v>9425</v>
      </c>
      <c r="D5505" s="77" t="s">
        <v>1928</v>
      </c>
      <c r="E5505" s="77" t="s">
        <v>9428</v>
      </c>
      <c r="F5505" s="77" t="s">
        <v>9429</v>
      </c>
      <c r="G5505" s="310">
        <v>46357</v>
      </c>
      <c r="H5505" s="77" t="s">
        <v>627</v>
      </c>
      <c r="I5505" s="68">
        <v>4</v>
      </c>
      <c r="J5505" s="68">
        <v>38</v>
      </c>
      <c r="K5505" s="68">
        <v>4</v>
      </c>
      <c r="L5505" s="68">
        <v>8</v>
      </c>
      <c r="M5505" s="77" t="s">
        <v>115</v>
      </c>
      <c r="N5505" s="77">
        <v>3</v>
      </c>
      <c r="O5505" s="103"/>
      <c r="P5505" s="103" t="s">
        <v>1882</v>
      </c>
      <c r="Q5505" s="103" t="s">
        <v>1882</v>
      </c>
      <c r="R5505" s="103" t="s">
        <v>1883</v>
      </c>
      <c r="S5505" s="103" t="s">
        <v>1800</v>
      </c>
    </row>
    <row r="5506" spans="1:19" ht="13" customHeight="1">
      <c r="A5506" s="82" t="str">
        <f t="shared" ref="A5506:A5569" si="86">LEFT(B5506,5)</f>
        <v>E5003</v>
      </c>
      <c r="B5506" s="87" t="s">
        <v>9430</v>
      </c>
      <c r="C5506" s="88" t="s">
        <v>9431</v>
      </c>
      <c r="D5506" s="85"/>
      <c r="E5506" s="85"/>
      <c r="F5506" s="85"/>
      <c r="G5506" s="85"/>
      <c r="H5506" s="85"/>
      <c r="I5506" s="101">
        <v>40.799999999999997</v>
      </c>
      <c r="J5506" s="101">
        <v>2</v>
      </c>
      <c r="K5506" s="101">
        <v>6</v>
      </c>
      <c r="L5506" s="85"/>
      <c r="M5506" s="85"/>
      <c r="N5506" s="85"/>
      <c r="O5506" s="85"/>
      <c r="P5506" s="85"/>
      <c r="Q5506" s="85"/>
      <c r="R5506" s="85"/>
      <c r="S5506" s="85"/>
    </row>
    <row r="5507" spans="1:19" ht="13" customHeight="1">
      <c r="A5507" s="103" t="str">
        <f t="shared" si="86"/>
        <v>E5003</v>
      </c>
      <c r="B5507" s="89" t="s">
        <v>9430</v>
      </c>
      <c r="C5507" s="90" t="s">
        <v>9431</v>
      </c>
      <c r="D5507" s="103"/>
      <c r="E5507" s="103"/>
      <c r="F5507" s="103"/>
      <c r="G5507" s="103"/>
      <c r="H5507" s="103"/>
      <c r="I5507" s="99">
        <v>6</v>
      </c>
      <c r="J5507" s="99">
        <v>40.799999999999997</v>
      </c>
      <c r="K5507" s="99">
        <v>2</v>
      </c>
      <c r="L5507" s="103"/>
      <c r="M5507" s="103"/>
      <c r="N5507" s="103"/>
      <c r="O5507" s="103"/>
      <c r="P5507" s="103"/>
      <c r="Q5507" s="103"/>
      <c r="R5507" s="103"/>
      <c r="S5507" s="103"/>
    </row>
    <row r="5508" spans="1:19" ht="14.5" customHeight="1">
      <c r="A5508" s="82" t="str">
        <f t="shared" si="86"/>
        <v>E5003</v>
      </c>
      <c r="B5508" s="76" t="s">
        <v>9432</v>
      </c>
      <c r="C5508" s="76" t="s">
        <v>9433</v>
      </c>
      <c r="D5508" s="76" t="s">
        <v>5116</v>
      </c>
      <c r="E5508" s="76" t="s">
        <v>9434</v>
      </c>
      <c r="F5508" s="76" t="s">
        <v>9435</v>
      </c>
      <c r="G5508" s="311">
        <v>46661</v>
      </c>
      <c r="H5508" s="76" t="s">
        <v>606</v>
      </c>
      <c r="I5508" s="101"/>
      <c r="J5508" s="101"/>
      <c r="K5508" s="101"/>
      <c r="L5508" s="101"/>
      <c r="M5508" s="76" t="s">
        <v>115</v>
      </c>
      <c r="N5508" s="76">
        <v>2</v>
      </c>
      <c r="O5508" s="85"/>
      <c r="P5508" s="85"/>
      <c r="Q5508" s="85"/>
      <c r="R5508" s="85"/>
      <c r="S5508" s="85" t="s">
        <v>1800</v>
      </c>
    </row>
    <row r="5509" spans="1:19" ht="14.5" customHeight="1">
      <c r="A5509" s="103" t="str">
        <f t="shared" si="86"/>
        <v>E5003</v>
      </c>
      <c r="B5509" s="77" t="s">
        <v>9432</v>
      </c>
      <c r="C5509" s="77" t="s">
        <v>9433</v>
      </c>
      <c r="D5509" s="77" t="s">
        <v>5116</v>
      </c>
      <c r="E5509" s="77" t="s">
        <v>9434</v>
      </c>
      <c r="F5509" s="77" t="s">
        <v>9435</v>
      </c>
      <c r="G5509" s="310">
        <v>46661</v>
      </c>
      <c r="H5509" s="77" t="s">
        <v>606</v>
      </c>
      <c r="I5509" s="99"/>
      <c r="J5509" s="99"/>
      <c r="K5509" s="99"/>
      <c r="L5509" s="99"/>
      <c r="M5509" s="77" t="s">
        <v>115</v>
      </c>
      <c r="N5509" s="77">
        <v>2</v>
      </c>
      <c r="O5509" s="103"/>
      <c r="P5509" s="103"/>
      <c r="Q5509" s="103"/>
      <c r="R5509" s="103"/>
      <c r="S5509" s="103" t="s">
        <v>1800</v>
      </c>
    </row>
    <row r="5510" spans="1:19" ht="13" customHeight="1">
      <c r="A5510" s="82" t="str">
        <f t="shared" si="86"/>
        <v>E5004</v>
      </c>
      <c r="B5510" s="87" t="s">
        <v>9436</v>
      </c>
      <c r="C5510" s="88" t="s">
        <v>9437</v>
      </c>
      <c r="D5510" s="85"/>
      <c r="E5510" s="85"/>
      <c r="F5510" s="85"/>
      <c r="G5510" s="85"/>
      <c r="H5510" s="85"/>
      <c r="I5510" s="101">
        <v>34.200000000000003</v>
      </c>
      <c r="J5510" s="101">
        <v>2</v>
      </c>
      <c r="K5510" s="101">
        <v>6</v>
      </c>
      <c r="L5510" s="85"/>
      <c r="M5510" s="85"/>
      <c r="N5510" s="85"/>
      <c r="O5510" s="85"/>
      <c r="P5510" s="85"/>
      <c r="Q5510" s="85"/>
      <c r="R5510" s="85"/>
      <c r="S5510" s="85"/>
    </row>
    <row r="5511" spans="1:19" ht="13" customHeight="1">
      <c r="A5511" s="103" t="str">
        <f t="shared" si="86"/>
        <v>E5004</v>
      </c>
      <c r="B5511" s="89" t="s">
        <v>9436</v>
      </c>
      <c r="C5511" s="90" t="s">
        <v>9437</v>
      </c>
      <c r="D5511" s="103"/>
      <c r="E5511" s="103"/>
      <c r="F5511" s="103"/>
      <c r="G5511" s="103"/>
      <c r="H5511" s="103"/>
      <c r="I5511" s="99">
        <v>6</v>
      </c>
      <c r="J5511" s="99">
        <v>34.200000000000003</v>
      </c>
      <c r="K5511" s="99">
        <v>2</v>
      </c>
      <c r="L5511" s="103"/>
      <c r="M5511" s="103"/>
      <c r="N5511" s="103"/>
      <c r="O5511" s="103"/>
      <c r="P5511" s="103"/>
      <c r="Q5511" s="103"/>
      <c r="R5511" s="103"/>
      <c r="S5511" s="103"/>
    </row>
    <row r="5512" spans="1:19" ht="14.5" customHeight="1">
      <c r="A5512" s="82" t="str">
        <f t="shared" si="86"/>
        <v>E5004</v>
      </c>
      <c r="B5512" s="76" t="s">
        <v>9438</v>
      </c>
      <c r="C5512" s="76" t="s">
        <v>9439</v>
      </c>
      <c r="D5512" s="76" t="s">
        <v>5116</v>
      </c>
      <c r="E5512" s="76" t="s">
        <v>9440</v>
      </c>
      <c r="F5512" s="76" t="s">
        <v>9441</v>
      </c>
      <c r="G5512" s="311">
        <v>46661</v>
      </c>
      <c r="H5512" s="76" t="s">
        <v>606</v>
      </c>
      <c r="I5512" s="101"/>
      <c r="J5512" s="101"/>
      <c r="K5512" s="101"/>
      <c r="L5512" s="101"/>
      <c r="M5512" s="76" t="s">
        <v>115</v>
      </c>
      <c r="N5512" s="76">
        <v>2</v>
      </c>
      <c r="O5512" s="85"/>
      <c r="P5512" s="85"/>
      <c r="Q5512" s="85"/>
      <c r="R5512" s="85"/>
      <c r="S5512" s="85" t="s">
        <v>1800</v>
      </c>
    </row>
    <row r="5513" spans="1:19" ht="14.5" customHeight="1">
      <c r="A5513" s="103" t="str">
        <f t="shared" si="86"/>
        <v>E5004</v>
      </c>
      <c r="B5513" s="77" t="s">
        <v>9438</v>
      </c>
      <c r="C5513" s="77" t="s">
        <v>9439</v>
      </c>
      <c r="D5513" s="77" t="s">
        <v>5116</v>
      </c>
      <c r="E5513" s="77" t="s">
        <v>9440</v>
      </c>
      <c r="F5513" s="77" t="s">
        <v>9441</v>
      </c>
      <c r="G5513" s="310">
        <v>46661</v>
      </c>
      <c r="H5513" s="77" t="s">
        <v>606</v>
      </c>
      <c r="I5513" s="99"/>
      <c r="J5513" s="99"/>
      <c r="K5513" s="99"/>
      <c r="L5513" s="99"/>
      <c r="M5513" s="77" t="s">
        <v>115</v>
      </c>
      <c r="N5513" s="77">
        <v>2</v>
      </c>
      <c r="O5513" s="103"/>
      <c r="P5513" s="103"/>
      <c r="Q5513" s="103"/>
      <c r="R5513" s="103"/>
      <c r="S5513" s="103" t="s">
        <v>1800</v>
      </c>
    </row>
    <row r="5514" spans="1:19" ht="14.5" customHeight="1">
      <c r="A5514" s="82" t="str">
        <f t="shared" si="86"/>
        <v>E5005</v>
      </c>
      <c r="B5514" s="87" t="s">
        <v>9442</v>
      </c>
      <c r="C5514" s="88" t="s">
        <v>9443</v>
      </c>
      <c r="D5514" s="85"/>
      <c r="E5514" s="85"/>
      <c r="F5514" s="85"/>
      <c r="G5514" s="85"/>
      <c r="H5514" s="85"/>
      <c r="I5514" s="67">
        <v>15</v>
      </c>
      <c r="J5514" s="67">
        <v>6</v>
      </c>
      <c r="K5514" s="67">
        <v>0</v>
      </c>
      <c r="L5514" s="85"/>
      <c r="M5514" s="85"/>
      <c r="N5514" s="85"/>
      <c r="O5514" s="85"/>
      <c r="P5514" s="85"/>
      <c r="Q5514" s="85"/>
      <c r="R5514" s="85"/>
      <c r="S5514" s="85"/>
    </row>
    <row r="5515" spans="1:19" ht="14.5" customHeight="1">
      <c r="A5515" s="103" t="str">
        <f t="shared" si="86"/>
        <v>E5005</v>
      </c>
      <c r="B5515" s="89" t="s">
        <v>9442</v>
      </c>
      <c r="C5515" s="90" t="s">
        <v>9443</v>
      </c>
      <c r="D5515" s="103"/>
      <c r="E5515" s="103"/>
      <c r="F5515" s="103"/>
      <c r="G5515" s="103"/>
      <c r="H5515" s="103"/>
      <c r="I5515" s="68">
        <v>0</v>
      </c>
      <c r="J5515" s="68">
        <v>15</v>
      </c>
      <c r="K5515" s="68">
        <v>6</v>
      </c>
      <c r="L5515" s="103"/>
      <c r="M5515" s="103"/>
      <c r="N5515" s="103"/>
      <c r="O5515" s="103"/>
      <c r="P5515" s="103"/>
      <c r="Q5515" s="103"/>
      <c r="R5515" s="103"/>
      <c r="S5515" s="103"/>
    </row>
    <row r="5516" spans="1:19" ht="14.5" customHeight="1">
      <c r="A5516" s="82" t="str">
        <f t="shared" si="86"/>
        <v>E5005</v>
      </c>
      <c r="B5516" s="76" t="s">
        <v>9444</v>
      </c>
      <c r="C5516" s="76" t="s">
        <v>9445</v>
      </c>
      <c r="D5516" s="76" t="s">
        <v>5116</v>
      </c>
      <c r="E5516" s="76" t="s">
        <v>9446</v>
      </c>
      <c r="F5516" s="76" t="s">
        <v>9447</v>
      </c>
      <c r="G5516" s="311">
        <v>46661</v>
      </c>
      <c r="H5516" s="76" t="s">
        <v>606</v>
      </c>
      <c r="I5516" s="101"/>
      <c r="J5516" s="101"/>
      <c r="K5516" s="101"/>
      <c r="L5516" s="101"/>
      <c r="M5516" s="76" t="s">
        <v>115</v>
      </c>
      <c r="N5516" s="76">
        <v>3</v>
      </c>
      <c r="O5516" s="85"/>
      <c r="P5516" s="85"/>
      <c r="Q5516" s="85"/>
      <c r="R5516" s="85"/>
      <c r="S5516" s="85" t="s">
        <v>1800</v>
      </c>
    </row>
    <row r="5517" spans="1:19" ht="14.5" customHeight="1">
      <c r="A5517" s="103" t="str">
        <f t="shared" si="86"/>
        <v>E5005</v>
      </c>
      <c r="B5517" s="77" t="s">
        <v>9444</v>
      </c>
      <c r="C5517" s="77" t="s">
        <v>9445</v>
      </c>
      <c r="D5517" s="77" t="s">
        <v>5116</v>
      </c>
      <c r="E5517" s="77" t="s">
        <v>9446</v>
      </c>
      <c r="F5517" s="77" t="s">
        <v>9447</v>
      </c>
      <c r="G5517" s="310">
        <v>46661</v>
      </c>
      <c r="H5517" s="77" t="s">
        <v>606</v>
      </c>
      <c r="I5517" s="99"/>
      <c r="J5517" s="99"/>
      <c r="K5517" s="99"/>
      <c r="L5517" s="99"/>
      <c r="M5517" s="77" t="s">
        <v>115</v>
      </c>
      <c r="N5517" s="77">
        <v>3</v>
      </c>
      <c r="O5517" s="103"/>
      <c r="P5517" s="103"/>
      <c r="Q5517" s="103"/>
      <c r="R5517" s="103"/>
      <c r="S5517" s="103" t="s">
        <v>1800</v>
      </c>
    </row>
    <row r="5518" spans="1:19" ht="14.5" customHeight="1">
      <c r="A5518" s="82" t="str">
        <f t="shared" si="86"/>
        <v>E5006</v>
      </c>
      <c r="B5518" s="87" t="s">
        <v>9448</v>
      </c>
      <c r="C5518" s="88" t="s">
        <v>9449</v>
      </c>
      <c r="D5518" s="85"/>
      <c r="E5518" s="85"/>
      <c r="F5518" s="85"/>
      <c r="G5518" s="85"/>
      <c r="H5518" s="85"/>
      <c r="I5518" s="67">
        <v>54</v>
      </c>
      <c r="J5518" s="67">
        <v>14</v>
      </c>
      <c r="K5518" s="67">
        <v>9</v>
      </c>
      <c r="L5518" s="85"/>
      <c r="M5518" s="85"/>
      <c r="N5518" s="85"/>
      <c r="O5518" s="85"/>
      <c r="P5518" s="85"/>
      <c r="Q5518" s="85"/>
      <c r="R5518" s="85"/>
      <c r="S5518" s="85"/>
    </row>
    <row r="5519" spans="1:19" ht="14.5" customHeight="1">
      <c r="A5519" s="103" t="str">
        <f t="shared" si="86"/>
        <v>E5006</v>
      </c>
      <c r="B5519" s="89" t="s">
        <v>9448</v>
      </c>
      <c r="C5519" s="90" t="s">
        <v>9449</v>
      </c>
      <c r="D5519" s="103"/>
      <c r="E5519" s="103"/>
      <c r="F5519" s="103"/>
      <c r="G5519" s="103"/>
      <c r="H5519" s="103"/>
      <c r="I5519" s="68">
        <v>9</v>
      </c>
      <c r="J5519" s="68">
        <v>54</v>
      </c>
      <c r="K5519" s="68">
        <v>14</v>
      </c>
      <c r="L5519" s="103"/>
      <c r="M5519" s="103"/>
      <c r="N5519" s="103"/>
      <c r="O5519" s="103"/>
      <c r="P5519" s="103"/>
      <c r="Q5519" s="103"/>
      <c r="R5519" s="103"/>
      <c r="S5519" s="103"/>
    </row>
    <row r="5520" spans="1:19" ht="14.5" customHeight="1">
      <c r="A5520" s="82" t="str">
        <f t="shared" si="86"/>
        <v>E5006</v>
      </c>
      <c r="B5520" s="76" t="s">
        <v>9450</v>
      </c>
      <c r="C5520" s="76" t="s">
        <v>9451</v>
      </c>
      <c r="D5520" s="76" t="s">
        <v>5116</v>
      </c>
      <c r="E5520" s="76" t="s">
        <v>9452</v>
      </c>
      <c r="F5520" s="76" t="s">
        <v>9453</v>
      </c>
      <c r="G5520" s="311">
        <v>46661</v>
      </c>
      <c r="H5520" s="76" t="s">
        <v>606</v>
      </c>
      <c r="I5520" s="101"/>
      <c r="J5520" s="101"/>
      <c r="K5520" s="101"/>
      <c r="L5520" s="101"/>
      <c r="M5520" s="76" t="s">
        <v>115</v>
      </c>
      <c r="N5520" s="76">
        <v>3</v>
      </c>
      <c r="O5520" s="85"/>
      <c r="P5520" s="85"/>
      <c r="Q5520" s="85"/>
      <c r="R5520" s="85"/>
      <c r="S5520" s="85" t="s">
        <v>1800</v>
      </c>
    </row>
    <row r="5521" spans="1:19" ht="14.5" customHeight="1">
      <c r="A5521" s="103" t="str">
        <f t="shared" si="86"/>
        <v>E5006</v>
      </c>
      <c r="B5521" s="77" t="s">
        <v>9450</v>
      </c>
      <c r="C5521" s="77" t="s">
        <v>9451</v>
      </c>
      <c r="D5521" s="77" t="s">
        <v>5116</v>
      </c>
      <c r="E5521" s="77" t="s">
        <v>9452</v>
      </c>
      <c r="F5521" s="77" t="s">
        <v>9453</v>
      </c>
      <c r="G5521" s="310">
        <v>46661</v>
      </c>
      <c r="H5521" s="77" t="s">
        <v>606</v>
      </c>
      <c r="I5521" s="99"/>
      <c r="J5521" s="99"/>
      <c r="K5521" s="99"/>
      <c r="L5521" s="99"/>
      <c r="M5521" s="77" t="s">
        <v>115</v>
      </c>
      <c r="N5521" s="77">
        <v>3</v>
      </c>
      <c r="O5521" s="103"/>
      <c r="P5521" s="103"/>
      <c r="Q5521" s="103"/>
      <c r="R5521" s="103"/>
      <c r="S5521" s="103" t="s">
        <v>1800</v>
      </c>
    </row>
    <row r="5522" spans="1:19" ht="14.5" customHeight="1">
      <c r="A5522" s="82" t="str">
        <f t="shared" si="86"/>
        <v>E5007</v>
      </c>
      <c r="B5522" s="87" t="s">
        <v>9454</v>
      </c>
      <c r="C5522" s="88" t="s">
        <v>9455</v>
      </c>
      <c r="D5522" s="85"/>
      <c r="E5522" s="85"/>
      <c r="F5522" s="85"/>
      <c r="G5522" s="85"/>
      <c r="H5522" s="85"/>
      <c r="I5522" s="67">
        <v>59</v>
      </c>
      <c r="J5522" s="67">
        <v>22</v>
      </c>
      <c r="K5522" s="67">
        <v>22</v>
      </c>
      <c r="L5522" s="85"/>
      <c r="M5522" s="85"/>
      <c r="N5522" s="85"/>
      <c r="O5522" s="85"/>
      <c r="P5522" s="85"/>
      <c r="Q5522" s="85"/>
      <c r="R5522" s="85"/>
      <c r="S5522" s="85"/>
    </row>
    <row r="5523" spans="1:19" ht="14.5" customHeight="1">
      <c r="A5523" s="103" t="str">
        <f t="shared" si="86"/>
        <v>E5007</v>
      </c>
      <c r="B5523" s="89" t="s">
        <v>9454</v>
      </c>
      <c r="C5523" s="90" t="s">
        <v>9455</v>
      </c>
      <c r="D5523" s="103"/>
      <c r="E5523" s="103"/>
      <c r="F5523" s="103"/>
      <c r="G5523" s="103"/>
      <c r="H5523" s="103"/>
      <c r="I5523" s="68">
        <v>22</v>
      </c>
      <c r="J5523" s="68">
        <v>59</v>
      </c>
      <c r="K5523" s="68">
        <v>22</v>
      </c>
      <c r="L5523" s="103"/>
      <c r="M5523" s="103"/>
      <c r="N5523" s="103"/>
      <c r="O5523" s="103"/>
      <c r="P5523" s="103"/>
      <c r="Q5523" s="103"/>
      <c r="R5523" s="103"/>
      <c r="S5523" s="103"/>
    </row>
    <row r="5524" spans="1:19" ht="14.5" customHeight="1">
      <c r="A5524" s="82" t="str">
        <f t="shared" si="86"/>
        <v>E5007</v>
      </c>
      <c r="B5524" s="76" t="s">
        <v>9456</v>
      </c>
      <c r="C5524" s="76" t="s">
        <v>9457</v>
      </c>
      <c r="D5524" s="76" t="s">
        <v>5116</v>
      </c>
      <c r="E5524" s="76" t="s">
        <v>9458</v>
      </c>
      <c r="F5524" s="76" t="s">
        <v>9459</v>
      </c>
      <c r="G5524" s="311">
        <v>46661</v>
      </c>
      <c r="H5524" s="76" t="s">
        <v>606</v>
      </c>
      <c r="I5524" s="101"/>
      <c r="J5524" s="101"/>
      <c r="K5524" s="101"/>
      <c r="L5524" s="101"/>
      <c r="M5524" s="76" t="s">
        <v>115</v>
      </c>
      <c r="N5524" s="76">
        <v>3</v>
      </c>
      <c r="O5524" s="85"/>
      <c r="P5524" s="85"/>
      <c r="Q5524" s="85"/>
      <c r="R5524" s="85"/>
      <c r="S5524" s="85" t="s">
        <v>1800</v>
      </c>
    </row>
    <row r="5525" spans="1:19" ht="14.5" customHeight="1">
      <c r="A5525" s="103" t="str">
        <f t="shared" si="86"/>
        <v>E5007</v>
      </c>
      <c r="B5525" s="77" t="s">
        <v>9456</v>
      </c>
      <c r="C5525" s="77" t="s">
        <v>9457</v>
      </c>
      <c r="D5525" s="77" t="s">
        <v>5116</v>
      </c>
      <c r="E5525" s="77" t="s">
        <v>9458</v>
      </c>
      <c r="F5525" s="77" t="s">
        <v>9459</v>
      </c>
      <c r="G5525" s="310">
        <v>46661</v>
      </c>
      <c r="H5525" s="77" t="s">
        <v>606</v>
      </c>
      <c r="I5525" s="99"/>
      <c r="J5525" s="99"/>
      <c r="K5525" s="99"/>
      <c r="L5525" s="99"/>
      <c r="M5525" s="77" t="s">
        <v>115</v>
      </c>
      <c r="N5525" s="77">
        <v>3</v>
      </c>
      <c r="O5525" s="103"/>
      <c r="P5525" s="103"/>
      <c r="Q5525" s="103"/>
      <c r="R5525" s="103"/>
      <c r="S5525" s="103" t="s">
        <v>1800</v>
      </c>
    </row>
    <row r="5526" spans="1:19" ht="14.5" customHeight="1">
      <c r="A5526" s="82" t="str">
        <f t="shared" si="86"/>
        <v>E5008</v>
      </c>
      <c r="B5526" s="91" t="s">
        <v>9460</v>
      </c>
      <c r="C5526" s="92" t="s">
        <v>9461</v>
      </c>
      <c r="D5526" s="440"/>
      <c r="E5526" s="440"/>
      <c r="F5526" s="440"/>
      <c r="G5526" s="440"/>
      <c r="H5526" s="440"/>
      <c r="I5526" s="82">
        <v>1</v>
      </c>
      <c r="J5526" s="82">
        <v>6</v>
      </c>
      <c r="K5526" s="82">
        <v>62.2</v>
      </c>
      <c r="L5526" s="85"/>
      <c r="M5526" s="85"/>
      <c r="N5526" s="85"/>
      <c r="O5526" s="85"/>
      <c r="P5526" s="85"/>
      <c r="Q5526" s="85"/>
      <c r="R5526" s="85"/>
      <c r="S5526" s="85"/>
    </row>
    <row r="5527" spans="1:19" ht="14.5" customHeight="1">
      <c r="A5527" s="103" t="str">
        <f t="shared" si="86"/>
        <v>E5008</v>
      </c>
      <c r="B5527" s="93" t="s">
        <v>9460</v>
      </c>
      <c r="C5527" s="94" t="s">
        <v>9461</v>
      </c>
      <c r="D5527" s="441"/>
      <c r="E5527" s="441"/>
      <c r="F5527" s="441"/>
      <c r="G5527" s="441"/>
      <c r="H5527" s="441"/>
      <c r="I5527" s="102">
        <v>62.2</v>
      </c>
      <c r="J5527" s="102">
        <v>1</v>
      </c>
      <c r="K5527" s="102">
        <v>6</v>
      </c>
      <c r="L5527" s="103"/>
      <c r="M5527" s="103"/>
      <c r="N5527" s="103"/>
      <c r="O5527" s="103"/>
      <c r="P5527" s="103"/>
      <c r="Q5527" s="103"/>
      <c r="R5527" s="103"/>
      <c r="S5527" s="103"/>
    </row>
    <row r="5528" spans="1:19" ht="14.5" customHeight="1">
      <c r="A5528" s="82" t="str">
        <f t="shared" si="86"/>
        <v>E5008</v>
      </c>
      <c r="B5528" s="76" t="s">
        <v>9462</v>
      </c>
      <c r="C5528" s="76" t="s">
        <v>9463</v>
      </c>
      <c r="D5528" s="76" t="s">
        <v>5116</v>
      </c>
      <c r="E5528" s="76" t="s">
        <v>9464</v>
      </c>
      <c r="F5528" s="76" t="s">
        <v>9465</v>
      </c>
      <c r="G5528" s="311">
        <v>46661</v>
      </c>
      <c r="H5528" s="76" t="s">
        <v>606</v>
      </c>
      <c r="I5528" s="101"/>
      <c r="J5528" s="101"/>
      <c r="K5528" s="101"/>
      <c r="L5528" s="101"/>
      <c r="M5528" s="76" t="s">
        <v>115</v>
      </c>
      <c r="N5528" s="76">
        <v>2</v>
      </c>
      <c r="O5528" s="85"/>
      <c r="P5528" s="85"/>
      <c r="Q5528" s="85"/>
      <c r="R5528" s="85"/>
      <c r="S5528" s="85" t="s">
        <v>1800</v>
      </c>
    </row>
    <row r="5529" spans="1:19" ht="14.5" customHeight="1">
      <c r="A5529" s="103" t="str">
        <f t="shared" si="86"/>
        <v>E5008</v>
      </c>
      <c r="B5529" s="77" t="s">
        <v>9462</v>
      </c>
      <c r="C5529" s="77" t="s">
        <v>9463</v>
      </c>
      <c r="D5529" s="77" t="s">
        <v>5116</v>
      </c>
      <c r="E5529" s="77" t="s">
        <v>9464</v>
      </c>
      <c r="F5529" s="77" t="s">
        <v>9465</v>
      </c>
      <c r="G5529" s="310">
        <v>46661</v>
      </c>
      <c r="H5529" s="77" t="s">
        <v>606</v>
      </c>
      <c r="I5529" s="99"/>
      <c r="J5529" s="99"/>
      <c r="K5529" s="99"/>
      <c r="L5529" s="99"/>
      <c r="M5529" s="77" t="s">
        <v>115</v>
      </c>
      <c r="N5529" s="77">
        <v>2</v>
      </c>
      <c r="O5529" s="103"/>
      <c r="P5529" s="103"/>
      <c r="Q5529" s="103"/>
      <c r="R5529" s="103"/>
      <c r="S5529" s="103" t="s">
        <v>1800</v>
      </c>
    </row>
    <row r="5530" spans="1:19" ht="14.5" customHeight="1">
      <c r="A5530" s="82" t="str">
        <f t="shared" si="86"/>
        <v>E5009</v>
      </c>
      <c r="B5530" s="87" t="s">
        <v>9466</v>
      </c>
      <c r="C5530" s="88" t="s">
        <v>9467</v>
      </c>
      <c r="D5530" s="85"/>
      <c r="E5530" s="85"/>
      <c r="F5530" s="85"/>
      <c r="G5530" s="85"/>
      <c r="H5530" s="85"/>
      <c r="I5530" s="67">
        <v>44</v>
      </c>
      <c r="J5530" s="67">
        <v>11</v>
      </c>
      <c r="K5530" s="67">
        <v>4</v>
      </c>
      <c r="L5530" s="85"/>
      <c r="M5530" s="85"/>
      <c r="N5530" s="85"/>
      <c r="O5530" s="85"/>
      <c r="P5530" s="85"/>
      <c r="Q5530" s="85"/>
      <c r="R5530" s="85"/>
      <c r="S5530" s="85"/>
    </row>
    <row r="5531" spans="1:19" ht="14.5" customHeight="1">
      <c r="A5531" s="103" t="str">
        <f t="shared" si="86"/>
        <v>E5009</v>
      </c>
      <c r="B5531" s="89" t="s">
        <v>9466</v>
      </c>
      <c r="C5531" s="90" t="s">
        <v>9467</v>
      </c>
      <c r="D5531" s="103"/>
      <c r="E5531" s="103"/>
      <c r="F5531" s="103"/>
      <c r="G5531" s="103"/>
      <c r="H5531" s="103"/>
      <c r="I5531" s="68">
        <v>4</v>
      </c>
      <c r="J5531" s="68">
        <v>44</v>
      </c>
      <c r="K5531" s="68">
        <v>11</v>
      </c>
      <c r="L5531" s="103"/>
      <c r="M5531" s="103"/>
      <c r="N5531" s="103"/>
      <c r="O5531" s="103"/>
      <c r="P5531" s="103"/>
      <c r="Q5531" s="103"/>
      <c r="R5531" s="103"/>
      <c r="S5531" s="103"/>
    </row>
    <row r="5532" spans="1:19" ht="14.5" customHeight="1">
      <c r="A5532" s="82" t="str">
        <f t="shared" si="86"/>
        <v>E5009</v>
      </c>
      <c r="B5532" s="76" t="s">
        <v>9468</v>
      </c>
      <c r="C5532" s="76" t="s">
        <v>9469</v>
      </c>
      <c r="D5532" s="76" t="s">
        <v>5116</v>
      </c>
      <c r="E5532" s="76" t="s">
        <v>9470</v>
      </c>
      <c r="F5532" s="76" t="s">
        <v>9471</v>
      </c>
      <c r="G5532" s="311">
        <v>46661</v>
      </c>
      <c r="H5532" s="76" t="s">
        <v>606</v>
      </c>
      <c r="I5532" s="101"/>
      <c r="J5532" s="101"/>
      <c r="K5532" s="101"/>
      <c r="L5532" s="101"/>
      <c r="M5532" s="76" t="s">
        <v>115</v>
      </c>
      <c r="N5532" s="76">
        <v>4</v>
      </c>
      <c r="O5532" s="85"/>
      <c r="P5532" s="85"/>
      <c r="Q5532" s="85"/>
      <c r="R5532" s="85"/>
      <c r="S5532" s="85" t="s">
        <v>1800</v>
      </c>
    </row>
    <row r="5533" spans="1:19" ht="14.5" customHeight="1">
      <c r="A5533" s="103" t="str">
        <f t="shared" si="86"/>
        <v>E5009</v>
      </c>
      <c r="B5533" s="77" t="s">
        <v>9468</v>
      </c>
      <c r="C5533" s="77" t="s">
        <v>9469</v>
      </c>
      <c r="D5533" s="77" t="s">
        <v>5116</v>
      </c>
      <c r="E5533" s="77" t="s">
        <v>9470</v>
      </c>
      <c r="F5533" s="77" t="s">
        <v>9471</v>
      </c>
      <c r="G5533" s="310">
        <v>46661</v>
      </c>
      <c r="H5533" s="77" t="s">
        <v>606</v>
      </c>
      <c r="I5533" s="99"/>
      <c r="J5533" s="99"/>
      <c r="K5533" s="99"/>
      <c r="L5533" s="99"/>
      <c r="M5533" s="77" t="s">
        <v>115</v>
      </c>
      <c r="N5533" s="77">
        <v>4</v>
      </c>
      <c r="O5533" s="103"/>
      <c r="P5533" s="103"/>
      <c r="Q5533" s="103"/>
      <c r="R5533" s="103"/>
      <c r="S5533" s="103" t="s">
        <v>1800</v>
      </c>
    </row>
    <row r="5534" spans="1:19" ht="13" customHeight="1">
      <c r="A5534" s="82" t="str">
        <f t="shared" si="86"/>
        <v>E5010</v>
      </c>
      <c r="B5534" s="87" t="s">
        <v>9472</v>
      </c>
      <c r="C5534" s="88" t="s">
        <v>9473</v>
      </c>
      <c r="D5534" s="85"/>
      <c r="E5534" s="85"/>
      <c r="F5534" s="85"/>
      <c r="G5534" s="85"/>
      <c r="H5534" s="85"/>
      <c r="I5534" s="101">
        <v>45.7</v>
      </c>
      <c r="J5534" s="101">
        <v>2</v>
      </c>
      <c r="K5534" s="101">
        <v>6</v>
      </c>
      <c r="L5534" s="85"/>
      <c r="M5534" s="85"/>
      <c r="N5534" s="85"/>
      <c r="O5534" s="85"/>
      <c r="P5534" s="85"/>
      <c r="Q5534" s="85"/>
      <c r="R5534" s="85"/>
      <c r="S5534" s="85"/>
    </row>
    <row r="5535" spans="1:19" ht="13" customHeight="1">
      <c r="A5535" s="103" t="str">
        <f t="shared" si="86"/>
        <v>E5010</v>
      </c>
      <c r="B5535" s="89" t="s">
        <v>9472</v>
      </c>
      <c r="C5535" s="90" t="s">
        <v>9473</v>
      </c>
      <c r="D5535" s="103"/>
      <c r="E5535" s="103"/>
      <c r="F5535" s="103"/>
      <c r="G5535" s="103"/>
      <c r="H5535" s="103"/>
      <c r="I5535" s="99">
        <v>6</v>
      </c>
      <c r="J5535" s="99">
        <v>45.7</v>
      </c>
      <c r="K5535" s="99">
        <v>2</v>
      </c>
      <c r="L5535" s="103"/>
      <c r="M5535" s="103"/>
      <c r="N5535" s="103"/>
      <c r="O5535" s="103"/>
      <c r="P5535" s="103"/>
      <c r="Q5535" s="103"/>
      <c r="R5535" s="103"/>
      <c r="S5535" s="103"/>
    </row>
    <row r="5536" spans="1:19" ht="14.5" customHeight="1">
      <c r="A5536" s="82" t="str">
        <f t="shared" si="86"/>
        <v>E5010</v>
      </c>
      <c r="B5536" s="76" t="s">
        <v>9474</v>
      </c>
      <c r="C5536" s="76" t="s">
        <v>9475</v>
      </c>
      <c r="D5536" s="76" t="s">
        <v>5116</v>
      </c>
      <c r="E5536" s="76" t="s">
        <v>9476</v>
      </c>
      <c r="F5536" s="76" t="s">
        <v>9477</v>
      </c>
      <c r="G5536" s="311">
        <v>46661</v>
      </c>
      <c r="H5536" s="76" t="s">
        <v>606</v>
      </c>
      <c r="I5536" s="101"/>
      <c r="J5536" s="101"/>
      <c r="K5536" s="101"/>
      <c r="L5536" s="101"/>
      <c r="M5536" s="76" t="s">
        <v>115</v>
      </c>
      <c r="N5536" s="76">
        <v>2</v>
      </c>
      <c r="O5536" s="85"/>
      <c r="P5536" s="85"/>
      <c r="Q5536" s="85"/>
      <c r="R5536" s="85"/>
      <c r="S5536" s="85" t="s">
        <v>1800</v>
      </c>
    </row>
    <row r="5537" spans="1:19" ht="14.5" customHeight="1">
      <c r="A5537" s="103" t="str">
        <f t="shared" si="86"/>
        <v>E5010</v>
      </c>
      <c r="B5537" s="77" t="s">
        <v>9474</v>
      </c>
      <c r="C5537" s="77" t="s">
        <v>9475</v>
      </c>
      <c r="D5537" s="77" t="s">
        <v>5116</v>
      </c>
      <c r="E5537" s="77" t="s">
        <v>9476</v>
      </c>
      <c r="F5537" s="77" t="s">
        <v>9477</v>
      </c>
      <c r="G5537" s="310">
        <v>46661</v>
      </c>
      <c r="H5537" s="77" t="s">
        <v>606</v>
      </c>
      <c r="I5537" s="99"/>
      <c r="J5537" s="99"/>
      <c r="K5537" s="99"/>
      <c r="L5537" s="99"/>
      <c r="M5537" s="77" t="s">
        <v>115</v>
      </c>
      <c r="N5537" s="77">
        <v>2</v>
      </c>
      <c r="O5537" s="103"/>
      <c r="P5537" s="103"/>
      <c r="Q5537" s="103"/>
      <c r="R5537" s="103"/>
      <c r="S5537" s="103" t="s">
        <v>1800</v>
      </c>
    </row>
    <row r="5538" spans="1:19" ht="14.5" customHeight="1">
      <c r="A5538" s="82" t="str">
        <f t="shared" si="86"/>
        <v>E5011</v>
      </c>
      <c r="B5538" s="87" t="s">
        <v>9478</v>
      </c>
      <c r="C5538" s="88" t="s">
        <v>9479</v>
      </c>
      <c r="D5538" s="85"/>
      <c r="E5538" s="85"/>
      <c r="F5538" s="85"/>
      <c r="G5538" s="85"/>
      <c r="H5538" s="85"/>
      <c r="I5538" s="67">
        <v>44</v>
      </c>
      <c r="J5538" s="67">
        <v>11</v>
      </c>
      <c r="K5538" s="67">
        <v>4</v>
      </c>
      <c r="L5538" s="85"/>
      <c r="M5538" s="85"/>
      <c r="N5538" s="85"/>
      <c r="O5538" s="85"/>
      <c r="P5538" s="85"/>
      <c r="Q5538" s="85"/>
      <c r="R5538" s="85"/>
      <c r="S5538" s="85"/>
    </row>
    <row r="5539" spans="1:19" ht="14.5" customHeight="1">
      <c r="A5539" s="103" t="str">
        <f t="shared" si="86"/>
        <v>E5011</v>
      </c>
      <c r="B5539" s="89" t="s">
        <v>9478</v>
      </c>
      <c r="C5539" s="90" t="s">
        <v>9479</v>
      </c>
      <c r="D5539" s="103"/>
      <c r="E5539" s="103"/>
      <c r="F5539" s="103"/>
      <c r="G5539" s="103"/>
      <c r="H5539" s="103"/>
      <c r="I5539" s="68">
        <v>4</v>
      </c>
      <c r="J5539" s="68">
        <v>44</v>
      </c>
      <c r="K5539" s="68">
        <v>11</v>
      </c>
      <c r="L5539" s="103"/>
      <c r="M5539" s="103"/>
      <c r="N5539" s="103"/>
      <c r="O5539" s="103"/>
      <c r="P5539" s="103"/>
      <c r="Q5539" s="103"/>
      <c r="R5539" s="103"/>
      <c r="S5539" s="103"/>
    </row>
    <row r="5540" spans="1:19" ht="14.5" customHeight="1">
      <c r="A5540" s="82" t="str">
        <f t="shared" si="86"/>
        <v>E5011</v>
      </c>
      <c r="B5540" s="76" t="s">
        <v>9480</v>
      </c>
      <c r="C5540" s="76" t="s">
        <v>9481</v>
      </c>
      <c r="D5540" s="76" t="s">
        <v>5116</v>
      </c>
      <c r="E5540" s="76" t="s">
        <v>9482</v>
      </c>
      <c r="F5540" s="76" t="s">
        <v>9483</v>
      </c>
      <c r="G5540" s="311">
        <v>46661</v>
      </c>
      <c r="H5540" s="76" t="s">
        <v>606</v>
      </c>
      <c r="I5540" s="101"/>
      <c r="J5540" s="101"/>
      <c r="K5540" s="101"/>
      <c r="L5540" s="101"/>
      <c r="M5540" s="76" t="s">
        <v>115</v>
      </c>
      <c r="N5540" s="76">
        <v>2</v>
      </c>
      <c r="O5540" s="85"/>
      <c r="P5540" s="85"/>
      <c r="Q5540" s="85"/>
      <c r="R5540" s="85"/>
      <c r="S5540" s="85" t="s">
        <v>1800</v>
      </c>
    </row>
    <row r="5541" spans="1:19" ht="14.5" customHeight="1">
      <c r="A5541" s="103" t="str">
        <f t="shared" si="86"/>
        <v>E5011</v>
      </c>
      <c r="B5541" s="77" t="s">
        <v>9480</v>
      </c>
      <c r="C5541" s="77" t="s">
        <v>9481</v>
      </c>
      <c r="D5541" s="77" t="s">
        <v>5116</v>
      </c>
      <c r="E5541" s="77" t="s">
        <v>9482</v>
      </c>
      <c r="F5541" s="77" t="s">
        <v>9483</v>
      </c>
      <c r="G5541" s="310">
        <v>46661</v>
      </c>
      <c r="H5541" s="77" t="s">
        <v>606</v>
      </c>
      <c r="I5541" s="99"/>
      <c r="J5541" s="99"/>
      <c r="K5541" s="99"/>
      <c r="L5541" s="99"/>
      <c r="M5541" s="77" t="s">
        <v>115</v>
      </c>
      <c r="N5541" s="77">
        <v>2</v>
      </c>
      <c r="O5541" s="103"/>
      <c r="P5541" s="103"/>
      <c r="Q5541" s="103"/>
      <c r="R5541" s="103"/>
      <c r="S5541" s="103" t="s">
        <v>1800</v>
      </c>
    </row>
    <row r="5542" spans="1:19" ht="14.5" customHeight="1">
      <c r="A5542" s="82" t="str">
        <f t="shared" si="86"/>
        <v>E5012</v>
      </c>
      <c r="B5542" s="87" t="s">
        <v>9484</v>
      </c>
      <c r="C5542" s="88" t="s">
        <v>9485</v>
      </c>
      <c r="D5542" s="85"/>
      <c r="E5542" s="85"/>
      <c r="F5542" s="85"/>
      <c r="G5542" s="85"/>
      <c r="H5542" s="85"/>
      <c r="I5542" s="67">
        <v>44</v>
      </c>
      <c r="J5542" s="67">
        <v>11</v>
      </c>
      <c r="K5542" s="67">
        <v>4</v>
      </c>
      <c r="L5542" s="85"/>
      <c r="M5542" s="85"/>
      <c r="N5542" s="85"/>
      <c r="O5542" s="85"/>
      <c r="P5542" s="85"/>
      <c r="Q5542" s="85"/>
      <c r="R5542" s="85"/>
      <c r="S5542" s="85"/>
    </row>
    <row r="5543" spans="1:19" ht="14.5" customHeight="1">
      <c r="A5543" s="103" t="str">
        <f t="shared" si="86"/>
        <v>E5012</v>
      </c>
      <c r="B5543" s="89" t="s">
        <v>9484</v>
      </c>
      <c r="C5543" s="90" t="s">
        <v>9485</v>
      </c>
      <c r="D5543" s="103"/>
      <c r="E5543" s="103"/>
      <c r="F5543" s="103"/>
      <c r="G5543" s="103"/>
      <c r="H5543" s="103"/>
      <c r="I5543" s="68">
        <v>4</v>
      </c>
      <c r="J5543" s="68">
        <v>44</v>
      </c>
      <c r="K5543" s="68">
        <v>11</v>
      </c>
      <c r="L5543" s="103"/>
      <c r="M5543" s="103"/>
      <c r="N5543" s="103"/>
      <c r="O5543" s="103"/>
      <c r="P5543" s="103"/>
      <c r="Q5543" s="103"/>
      <c r="R5543" s="103"/>
      <c r="S5543" s="103"/>
    </row>
    <row r="5544" spans="1:19" ht="14.5" customHeight="1">
      <c r="A5544" s="82" t="str">
        <f t="shared" si="86"/>
        <v>E5012</v>
      </c>
      <c r="B5544" s="76" t="s">
        <v>9486</v>
      </c>
      <c r="C5544" s="76" t="s">
        <v>9487</v>
      </c>
      <c r="D5544" s="76" t="s">
        <v>5116</v>
      </c>
      <c r="E5544" s="76" t="s">
        <v>9488</v>
      </c>
      <c r="F5544" s="76" t="s">
        <v>9489</v>
      </c>
      <c r="G5544" s="311">
        <v>46661</v>
      </c>
      <c r="H5544" s="76" t="s">
        <v>606</v>
      </c>
      <c r="I5544" s="101"/>
      <c r="J5544" s="101"/>
      <c r="K5544" s="101"/>
      <c r="L5544" s="101"/>
      <c r="M5544" s="76" t="s">
        <v>115</v>
      </c>
      <c r="N5544" s="76">
        <v>2</v>
      </c>
      <c r="O5544" s="85"/>
      <c r="P5544" s="85"/>
      <c r="Q5544" s="85"/>
      <c r="R5544" s="85"/>
      <c r="S5544" s="85" t="s">
        <v>1800</v>
      </c>
    </row>
    <row r="5545" spans="1:19" ht="14.5" customHeight="1">
      <c r="A5545" s="103" t="str">
        <f t="shared" si="86"/>
        <v>E5012</v>
      </c>
      <c r="B5545" s="77" t="s">
        <v>9486</v>
      </c>
      <c r="C5545" s="77" t="s">
        <v>9487</v>
      </c>
      <c r="D5545" s="77" t="s">
        <v>5116</v>
      </c>
      <c r="E5545" s="77" t="s">
        <v>9488</v>
      </c>
      <c r="F5545" s="77" t="s">
        <v>9489</v>
      </c>
      <c r="G5545" s="310">
        <v>46661</v>
      </c>
      <c r="H5545" s="77" t="s">
        <v>606</v>
      </c>
      <c r="I5545" s="99"/>
      <c r="J5545" s="99"/>
      <c r="K5545" s="99"/>
      <c r="L5545" s="99"/>
      <c r="M5545" s="77" t="s">
        <v>115</v>
      </c>
      <c r="N5545" s="77">
        <v>2</v>
      </c>
      <c r="O5545" s="103"/>
      <c r="P5545" s="103"/>
      <c r="Q5545" s="103"/>
      <c r="R5545" s="103"/>
      <c r="S5545" s="103" t="s">
        <v>1800</v>
      </c>
    </row>
    <row r="5546" spans="1:19" ht="14.5" customHeight="1">
      <c r="A5546" s="82" t="str">
        <f t="shared" si="86"/>
        <v>E5013</v>
      </c>
      <c r="B5546" s="91" t="s">
        <v>9490</v>
      </c>
      <c r="C5546" s="92" t="s">
        <v>9491</v>
      </c>
      <c r="D5546" s="440"/>
      <c r="E5546" s="440"/>
      <c r="F5546" s="440"/>
      <c r="G5546" s="440"/>
      <c r="H5546" s="440"/>
      <c r="I5546" s="82">
        <v>37.4</v>
      </c>
      <c r="J5546" s="82">
        <v>1.6</v>
      </c>
      <c r="K5546" s="82">
        <v>1.6</v>
      </c>
      <c r="L5546" s="85"/>
      <c r="M5546" s="85"/>
      <c r="N5546" s="85"/>
      <c r="O5546" s="85"/>
      <c r="P5546" s="85"/>
      <c r="Q5546" s="85"/>
      <c r="R5546" s="85"/>
      <c r="S5546" s="85"/>
    </row>
    <row r="5547" spans="1:19" ht="14.5" customHeight="1">
      <c r="A5547" s="103" t="str">
        <f t="shared" si="86"/>
        <v>E5013</v>
      </c>
      <c r="B5547" s="93" t="s">
        <v>9490</v>
      </c>
      <c r="C5547" s="94" t="s">
        <v>9491</v>
      </c>
      <c r="D5547" s="441"/>
      <c r="E5547" s="441"/>
      <c r="F5547" s="441"/>
      <c r="G5547" s="441"/>
      <c r="H5547" s="441"/>
      <c r="I5547" s="102">
        <v>1.6</v>
      </c>
      <c r="J5547" s="102">
        <v>37.4</v>
      </c>
      <c r="K5547" s="102">
        <v>1.6</v>
      </c>
      <c r="L5547" s="103"/>
      <c r="M5547" s="103"/>
      <c r="N5547" s="103"/>
      <c r="O5547" s="103"/>
      <c r="P5547" s="103"/>
      <c r="Q5547" s="103"/>
      <c r="R5547" s="103"/>
      <c r="S5547" s="103"/>
    </row>
    <row r="5548" spans="1:19" ht="14.5" customHeight="1">
      <c r="A5548" s="82" t="str">
        <f t="shared" si="86"/>
        <v>E5013</v>
      </c>
      <c r="B5548" s="76" t="s">
        <v>9492</v>
      </c>
      <c r="C5548" s="76" t="s">
        <v>9493</v>
      </c>
      <c r="D5548" s="76" t="s">
        <v>5116</v>
      </c>
      <c r="E5548" s="76" t="s">
        <v>9494</v>
      </c>
      <c r="F5548" s="76" t="s">
        <v>9495</v>
      </c>
      <c r="G5548" s="311">
        <v>46661</v>
      </c>
      <c r="H5548" s="76" t="s">
        <v>606</v>
      </c>
      <c r="I5548" s="101"/>
      <c r="J5548" s="101"/>
      <c r="K5548" s="101"/>
      <c r="L5548" s="67">
        <v>4.4000000000000004</v>
      </c>
      <c r="M5548" s="76" t="s">
        <v>115</v>
      </c>
      <c r="N5548" s="76">
        <v>4</v>
      </c>
      <c r="O5548" s="85"/>
      <c r="P5548" s="85"/>
      <c r="Q5548" s="85"/>
      <c r="R5548" s="85"/>
      <c r="S5548" s="85" t="s">
        <v>1800</v>
      </c>
    </row>
    <row r="5549" spans="1:19" ht="14.5" customHeight="1">
      <c r="A5549" s="103" t="str">
        <f t="shared" si="86"/>
        <v>E5013</v>
      </c>
      <c r="B5549" s="77" t="s">
        <v>9492</v>
      </c>
      <c r="C5549" s="77" t="s">
        <v>9493</v>
      </c>
      <c r="D5549" s="77" t="s">
        <v>5116</v>
      </c>
      <c r="E5549" s="77" t="s">
        <v>9494</v>
      </c>
      <c r="F5549" s="77" t="s">
        <v>9495</v>
      </c>
      <c r="G5549" s="310">
        <v>46661</v>
      </c>
      <c r="H5549" s="77" t="s">
        <v>606</v>
      </c>
      <c r="I5549" s="99"/>
      <c r="J5549" s="99"/>
      <c r="K5549" s="99"/>
      <c r="L5549" s="68">
        <v>4.4000000000000004</v>
      </c>
      <c r="M5549" s="77" t="s">
        <v>115</v>
      </c>
      <c r="N5549" s="77">
        <v>4</v>
      </c>
      <c r="O5549" s="103"/>
      <c r="P5549" s="103"/>
      <c r="Q5549" s="103"/>
      <c r="R5549" s="103"/>
      <c r="S5549" s="103" t="s">
        <v>1800</v>
      </c>
    </row>
    <row r="5550" spans="1:19" ht="14.5" customHeight="1">
      <c r="A5550" s="82" t="str">
        <f t="shared" si="86"/>
        <v>E5015</v>
      </c>
      <c r="B5550" s="76" t="s">
        <v>9496</v>
      </c>
      <c r="C5550" s="76" t="s">
        <v>9497</v>
      </c>
      <c r="D5550" s="76" t="s">
        <v>1928</v>
      </c>
      <c r="E5550" s="76" t="s">
        <v>9498</v>
      </c>
      <c r="F5550" s="76" t="s">
        <v>9499</v>
      </c>
      <c r="G5550" s="311">
        <v>45992</v>
      </c>
      <c r="H5550" s="76" t="s">
        <v>627</v>
      </c>
      <c r="I5550" s="67">
        <v>86</v>
      </c>
      <c r="J5550" s="67">
        <v>27</v>
      </c>
      <c r="K5550" s="67">
        <v>25</v>
      </c>
      <c r="L5550" s="67">
        <v>270</v>
      </c>
      <c r="M5550" s="76" t="s">
        <v>115</v>
      </c>
      <c r="N5550" s="76">
        <v>7</v>
      </c>
      <c r="O5550" s="85" t="s">
        <v>1882</v>
      </c>
      <c r="P5550" s="85"/>
      <c r="Q5550" s="85" t="s">
        <v>1882</v>
      </c>
      <c r="R5550" s="85" t="s">
        <v>1883</v>
      </c>
      <c r="S5550" s="85" t="s">
        <v>1768</v>
      </c>
    </row>
    <row r="5551" spans="1:19" ht="14.5" customHeight="1">
      <c r="A5551" s="82" t="str">
        <f t="shared" si="86"/>
        <v>E5015</v>
      </c>
      <c r="B5551" s="76" t="s">
        <v>9496</v>
      </c>
      <c r="C5551" s="76" t="s">
        <v>9497</v>
      </c>
      <c r="D5551" s="76" t="s">
        <v>1928</v>
      </c>
      <c r="E5551" s="76" t="s">
        <v>9500</v>
      </c>
      <c r="F5551" s="76" t="s">
        <v>9501</v>
      </c>
      <c r="G5551" s="311">
        <v>45992</v>
      </c>
      <c r="H5551" s="76" t="s">
        <v>606</v>
      </c>
      <c r="I5551" s="67">
        <v>48</v>
      </c>
      <c r="J5551" s="67">
        <v>22</v>
      </c>
      <c r="K5551" s="67">
        <v>25</v>
      </c>
      <c r="L5551" s="67">
        <v>135</v>
      </c>
      <c r="M5551" s="76" t="s">
        <v>115</v>
      </c>
      <c r="N5551" s="76">
        <v>7</v>
      </c>
      <c r="O5551" s="85" t="s">
        <v>1882</v>
      </c>
      <c r="P5551" s="85"/>
      <c r="Q5551" s="85" t="s">
        <v>1882</v>
      </c>
      <c r="R5551" s="85" t="s">
        <v>1883</v>
      </c>
      <c r="S5551" s="85" t="s">
        <v>1768</v>
      </c>
    </row>
    <row r="5552" spans="1:19" ht="14.5" customHeight="1">
      <c r="A5552" s="82" t="str">
        <f t="shared" si="86"/>
        <v>E5015</v>
      </c>
      <c r="B5552" s="76" t="s">
        <v>9496</v>
      </c>
      <c r="C5552" s="76" t="s">
        <v>9497</v>
      </c>
      <c r="D5552" s="76" t="s">
        <v>1928</v>
      </c>
      <c r="E5552" s="76" t="s">
        <v>9502</v>
      </c>
      <c r="F5552" s="76" t="s">
        <v>9503</v>
      </c>
      <c r="G5552" s="311">
        <v>45992</v>
      </c>
      <c r="H5552" s="76" t="s">
        <v>627</v>
      </c>
      <c r="I5552" s="67">
        <v>86</v>
      </c>
      <c r="J5552" s="67">
        <v>27</v>
      </c>
      <c r="K5552" s="67">
        <v>25</v>
      </c>
      <c r="L5552" s="67">
        <v>270</v>
      </c>
      <c r="M5552" s="76" t="s">
        <v>115</v>
      </c>
      <c r="N5552" s="76">
        <v>7</v>
      </c>
      <c r="O5552" s="85" t="s">
        <v>1882</v>
      </c>
      <c r="P5552" s="85"/>
      <c r="Q5552" s="85" t="s">
        <v>1882</v>
      </c>
      <c r="R5552" s="85" t="s">
        <v>1883</v>
      </c>
      <c r="S5552" s="85" t="s">
        <v>1768</v>
      </c>
    </row>
    <row r="5553" spans="1:19" ht="14.5" customHeight="1">
      <c r="A5553" s="82" t="str">
        <f t="shared" si="86"/>
        <v>E5015</v>
      </c>
      <c r="B5553" s="76" t="s">
        <v>9496</v>
      </c>
      <c r="C5553" s="76" t="s">
        <v>9497</v>
      </c>
      <c r="D5553" s="76" t="s">
        <v>1928</v>
      </c>
      <c r="E5553" s="76" t="s">
        <v>9504</v>
      </c>
      <c r="F5553" s="76" t="s">
        <v>9505</v>
      </c>
      <c r="G5553" s="311">
        <v>45992</v>
      </c>
      <c r="H5553" s="76" t="s">
        <v>606</v>
      </c>
      <c r="I5553" s="67">
        <v>86</v>
      </c>
      <c r="J5553" s="67">
        <v>27</v>
      </c>
      <c r="K5553" s="67">
        <v>25</v>
      </c>
      <c r="L5553" s="67">
        <v>270</v>
      </c>
      <c r="M5553" s="76" t="s">
        <v>115</v>
      </c>
      <c r="N5553" s="76">
        <v>7</v>
      </c>
      <c r="O5553" s="85" t="s">
        <v>1882</v>
      </c>
      <c r="P5553" s="85"/>
      <c r="Q5553" s="85" t="s">
        <v>1882</v>
      </c>
      <c r="R5553" s="85" t="s">
        <v>1883</v>
      </c>
      <c r="S5553" s="85" t="s">
        <v>1768</v>
      </c>
    </row>
    <row r="5554" spans="1:19" ht="14.5" customHeight="1">
      <c r="A5554" s="103" t="str">
        <f t="shared" si="86"/>
        <v>E5015</v>
      </c>
      <c r="B5554" s="77" t="s">
        <v>9496</v>
      </c>
      <c r="C5554" s="77" t="s">
        <v>9497</v>
      </c>
      <c r="D5554" s="77" t="s">
        <v>1928</v>
      </c>
      <c r="E5554" s="77" t="s">
        <v>9498</v>
      </c>
      <c r="F5554" s="77" t="s">
        <v>9499</v>
      </c>
      <c r="G5554" s="310">
        <v>45992</v>
      </c>
      <c r="H5554" s="77" t="s">
        <v>627</v>
      </c>
      <c r="I5554" s="68">
        <v>25</v>
      </c>
      <c r="J5554" s="68">
        <v>86</v>
      </c>
      <c r="K5554" s="68">
        <v>27</v>
      </c>
      <c r="L5554" s="68">
        <v>270</v>
      </c>
      <c r="M5554" s="77" t="s">
        <v>115</v>
      </c>
      <c r="N5554" s="77">
        <v>7</v>
      </c>
      <c r="O5554" s="103" t="s">
        <v>1882</v>
      </c>
      <c r="P5554" s="103"/>
      <c r="Q5554" s="103" t="s">
        <v>1882</v>
      </c>
      <c r="R5554" s="103" t="s">
        <v>1883</v>
      </c>
      <c r="S5554" s="103" t="s">
        <v>1768</v>
      </c>
    </row>
    <row r="5555" spans="1:19" ht="14.5" customHeight="1">
      <c r="A5555" s="103" t="str">
        <f t="shared" si="86"/>
        <v>E5015</v>
      </c>
      <c r="B5555" s="77" t="s">
        <v>9496</v>
      </c>
      <c r="C5555" s="77" t="s">
        <v>9497</v>
      </c>
      <c r="D5555" s="77" t="s">
        <v>1928</v>
      </c>
      <c r="E5555" s="77" t="s">
        <v>9500</v>
      </c>
      <c r="F5555" s="77" t="s">
        <v>9501</v>
      </c>
      <c r="G5555" s="310">
        <v>45992</v>
      </c>
      <c r="H5555" s="77" t="s">
        <v>606</v>
      </c>
      <c r="I5555" s="68">
        <v>25</v>
      </c>
      <c r="J5555" s="68">
        <v>48</v>
      </c>
      <c r="K5555" s="68">
        <v>22</v>
      </c>
      <c r="L5555" s="68">
        <v>135</v>
      </c>
      <c r="M5555" s="77" t="s">
        <v>115</v>
      </c>
      <c r="N5555" s="77">
        <v>7</v>
      </c>
      <c r="O5555" s="103" t="s">
        <v>1882</v>
      </c>
      <c r="P5555" s="103"/>
      <c r="Q5555" s="103" t="s">
        <v>1882</v>
      </c>
      <c r="R5555" s="103" t="s">
        <v>1883</v>
      </c>
      <c r="S5555" s="103" t="s">
        <v>1768</v>
      </c>
    </row>
    <row r="5556" spans="1:19" ht="14.5" customHeight="1">
      <c r="A5556" s="103" t="str">
        <f t="shared" si="86"/>
        <v>E5015</v>
      </c>
      <c r="B5556" s="77" t="s">
        <v>9496</v>
      </c>
      <c r="C5556" s="77" t="s">
        <v>9497</v>
      </c>
      <c r="D5556" s="77" t="s">
        <v>1928</v>
      </c>
      <c r="E5556" s="77" t="s">
        <v>9502</v>
      </c>
      <c r="F5556" s="77" t="s">
        <v>9503</v>
      </c>
      <c r="G5556" s="310">
        <v>45992</v>
      </c>
      <c r="H5556" s="77" t="s">
        <v>627</v>
      </c>
      <c r="I5556" s="68">
        <v>25</v>
      </c>
      <c r="J5556" s="68">
        <v>86</v>
      </c>
      <c r="K5556" s="68">
        <v>27</v>
      </c>
      <c r="L5556" s="68">
        <v>270</v>
      </c>
      <c r="M5556" s="77" t="s">
        <v>115</v>
      </c>
      <c r="N5556" s="77">
        <v>7</v>
      </c>
      <c r="O5556" s="103" t="s">
        <v>1882</v>
      </c>
      <c r="P5556" s="103"/>
      <c r="Q5556" s="103" t="s">
        <v>1882</v>
      </c>
      <c r="R5556" s="103" t="s">
        <v>1883</v>
      </c>
      <c r="S5556" s="103" t="s">
        <v>1768</v>
      </c>
    </row>
    <row r="5557" spans="1:19" ht="14.5" customHeight="1">
      <c r="A5557" s="103" t="str">
        <f t="shared" si="86"/>
        <v>E5015</v>
      </c>
      <c r="B5557" s="77" t="s">
        <v>9496</v>
      </c>
      <c r="C5557" s="77" t="s">
        <v>9497</v>
      </c>
      <c r="D5557" s="77" t="s">
        <v>1928</v>
      </c>
      <c r="E5557" s="77" t="s">
        <v>9504</v>
      </c>
      <c r="F5557" s="77" t="s">
        <v>9505</v>
      </c>
      <c r="G5557" s="310">
        <v>45992</v>
      </c>
      <c r="H5557" s="77" t="s">
        <v>606</v>
      </c>
      <c r="I5557" s="68">
        <v>25</v>
      </c>
      <c r="J5557" s="68">
        <v>86</v>
      </c>
      <c r="K5557" s="68">
        <v>27</v>
      </c>
      <c r="L5557" s="68">
        <v>270</v>
      </c>
      <c r="M5557" s="77" t="s">
        <v>115</v>
      </c>
      <c r="N5557" s="77">
        <v>7</v>
      </c>
      <c r="O5557" s="103" t="s">
        <v>1882</v>
      </c>
      <c r="P5557" s="103"/>
      <c r="Q5557" s="103" t="s">
        <v>1882</v>
      </c>
      <c r="R5557" s="103" t="s">
        <v>1883</v>
      </c>
      <c r="S5557" s="103" t="s">
        <v>1768</v>
      </c>
    </row>
    <row r="5558" spans="1:19" ht="14.5" customHeight="1">
      <c r="A5558" s="82" t="str">
        <f t="shared" si="86"/>
        <v>E5017</v>
      </c>
      <c r="B5558" s="76" t="s">
        <v>9506</v>
      </c>
      <c r="C5558" s="76" t="s">
        <v>9507</v>
      </c>
      <c r="D5558" s="76" t="s">
        <v>1928</v>
      </c>
      <c r="E5558" s="76" t="s">
        <v>9508</v>
      </c>
      <c r="F5558" s="76" t="s">
        <v>9509</v>
      </c>
      <c r="G5558" s="311">
        <v>45992</v>
      </c>
      <c r="H5558" s="76" t="s">
        <v>606</v>
      </c>
      <c r="I5558" s="67">
        <v>48</v>
      </c>
      <c r="J5558" s="67">
        <v>8</v>
      </c>
      <c r="K5558" s="67">
        <v>8</v>
      </c>
      <c r="L5558" s="67">
        <v>35</v>
      </c>
      <c r="M5558" s="76" t="s">
        <v>115</v>
      </c>
      <c r="N5558" s="76">
        <v>7</v>
      </c>
      <c r="O5558" s="85"/>
      <c r="P5558" s="85"/>
      <c r="Q5558" s="85"/>
      <c r="R5558" s="85"/>
      <c r="S5558" s="85" t="s">
        <v>1768</v>
      </c>
    </row>
    <row r="5559" spans="1:19" ht="14.5" customHeight="1">
      <c r="A5559" s="82" t="str">
        <f t="shared" si="86"/>
        <v>E5017</v>
      </c>
      <c r="B5559" s="76" t="s">
        <v>9506</v>
      </c>
      <c r="C5559" s="76" t="s">
        <v>9507</v>
      </c>
      <c r="D5559" s="76" t="s">
        <v>1928</v>
      </c>
      <c r="E5559" s="76" t="s">
        <v>9510</v>
      </c>
      <c r="F5559" s="76" t="s">
        <v>9511</v>
      </c>
      <c r="G5559" s="311">
        <v>45992</v>
      </c>
      <c r="H5559" s="76" t="s">
        <v>606</v>
      </c>
      <c r="I5559" s="67">
        <v>48</v>
      </c>
      <c r="J5559" s="67">
        <v>8</v>
      </c>
      <c r="K5559" s="67">
        <v>8</v>
      </c>
      <c r="L5559" s="67">
        <v>35</v>
      </c>
      <c r="M5559" s="76" t="s">
        <v>115</v>
      </c>
      <c r="N5559" s="76" t="s">
        <v>116</v>
      </c>
      <c r="O5559" s="85"/>
      <c r="P5559" s="85"/>
      <c r="Q5559" s="85"/>
      <c r="R5559" s="85"/>
      <c r="S5559" s="85" t="s">
        <v>1768</v>
      </c>
    </row>
    <row r="5560" spans="1:19" ht="14.5" customHeight="1">
      <c r="A5560" s="103" t="str">
        <f t="shared" si="86"/>
        <v>E5017</v>
      </c>
      <c r="B5560" s="77" t="s">
        <v>9506</v>
      </c>
      <c r="C5560" s="77" t="s">
        <v>9507</v>
      </c>
      <c r="D5560" s="77" t="s">
        <v>1928</v>
      </c>
      <c r="E5560" s="77" t="s">
        <v>9508</v>
      </c>
      <c r="F5560" s="77" t="s">
        <v>9509</v>
      </c>
      <c r="G5560" s="310">
        <v>45992</v>
      </c>
      <c r="H5560" s="77" t="s">
        <v>606</v>
      </c>
      <c r="I5560" s="68">
        <v>8</v>
      </c>
      <c r="J5560" s="68">
        <v>48</v>
      </c>
      <c r="K5560" s="68">
        <v>8</v>
      </c>
      <c r="L5560" s="68">
        <v>35</v>
      </c>
      <c r="M5560" s="77" t="s">
        <v>115</v>
      </c>
      <c r="N5560" s="77">
        <v>7</v>
      </c>
      <c r="O5560" s="103"/>
      <c r="P5560" s="103"/>
      <c r="Q5560" s="103"/>
      <c r="R5560" s="103"/>
      <c r="S5560" s="103" t="s">
        <v>1768</v>
      </c>
    </row>
    <row r="5561" spans="1:19" ht="14.5" customHeight="1">
      <c r="A5561" s="103" t="str">
        <f t="shared" si="86"/>
        <v>E5017</v>
      </c>
      <c r="B5561" s="77" t="s">
        <v>9506</v>
      </c>
      <c r="C5561" s="77" t="s">
        <v>9507</v>
      </c>
      <c r="D5561" s="77" t="s">
        <v>1928</v>
      </c>
      <c r="E5561" s="77" t="s">
        <v>9510</v>
      </c>
      <c r="F5561" s="77" t="s">
        <v>9511</v>
      </c>
      <c r="G5561" s="310">
        <v>45992</v>
      </c>
      <c r="H5561" s="77" t="s">
        <v>606</v>
      </c>
      <c r="I5561" s="68">
        <v>8</v>
      </c>
      <c r="J5561" s="68">
        <v>48</v>
      </c>
      <c r="K5561" s="68">
        <v>8</v>
      </c>
      <c r="L5561" s="68">
        <v>35</v>
      </c>
      <c r="M5561" s="77" t="s">
        <v>115</v>
      </c>
      <c r="N5561" s="77" t="s">
        <v>116</v>
      </c>
      <c r="O5561" s="103"/>
      <c r="P5561" s="103"/>
      <c r="Q5561" s="103"/>
      <c r="R5561" s="103"/>
      <c r="S5561" s="103" t="s">
        <v>1768</v>
      </c>
    </row>
    <row r="5562" spans="1:19" ht="14.5" customHeight="1">
      <c r="A5562" s="82" t="str">
        <f t="shared" si="86"/>
        <v>E5022</v>
      </c>
      <c r="B5562" s="76" t="s">
        <v>9512</v>
      </c>
      <c r="C5562" s="76" t="s">
        <v>9513</v>
      </c>
      <c r="D5562" s="76" t="s">
        <v>2172</v>
      </c>
      <c r="E5562" s="76" t="s">
        <v>9514</v>
      </c>
      <c r="F5562" s="76" t="s">
        <v>9515</v>
      </c>
      <c r="G5562" s="311">
        <v>50952</v>
      </c>
      <c r="H5562" s="76" t="s">
        <v>627</v>
      </c>
      <c r="I5562" s="101"/>
      <c r="J5562" s="101"/>
      <c r="K5562" s="101"/>
      <c r="L5562" s="101"/>
      <c r="M5562" s="76"/>
      <c r="N5562" s="76">
        <v>7</v>
      </c>
      <c r="O5562" s="85"/>
      <c r="P5562" s="85"/>
      <c r="Q5562" s="85"/>
      <c r="R5562" s="85"/>
      <c r="S5562" s="85" t="s">
        <v>1768</v>
      </c>
    </row>
    <row r="5563" spans="1:19" ht="14.5" customHeight="1">
      <c r="A5563" s="82" t="str">
        <f t="shared" si="86"/>
        <v>E5022</v>
      </c>
      <c r="B5563" s="76" t="s">
        <v>9512</v>
      </c>
      <c r="C5563" s="76" t="s">
        <v>9513</v>
      </c>
      <c r="D5563" s="76" t="s">
        <v>2172</v>
      </c>
      <c r="E5563" s="76" t="s">
        <v>9516</v>
      </c>
      <c r="F5563" s="76" t="s">
        <v>9517</v>
      </c>
      <c r="G5563" s="311">
        <v>50952</v>
      </c>
      <c r="H5563" s="76" t="s">
        <v>606</v>
      </c>
      <c r="I5563" s="101"/>
      <c r="J5563" s="101"/>
      <c r="K5563" s="101"/>
      <c r="L5563" s="101"/>
      <c r="M5563" s="76"/>
      <c r="N5563" s="76">
        <v>7</v>
      </c>
      <c r="O5563" s="85"/>
      <c r="P5563" s="85"/>
      <c r="Q5563" s="85"/>
      <c r="R5563" s="85"/>
      <c r="S5563" s="85" t="s">
        <v>1768</v>
      </c>
    </row>
    <row r="5564" spans="1:19" ht="14.5" customHeight="1">
      <c r="A5564" s="103" t="str">
        <f t="shared" si="86"/>
        <v>E5022</v>
      </c>
      <c r="B5564" s="77" t="s">
        <v>9512</v>
      </c>
      <c r="C5564" s="77" t="s">
        <v>9513</v>
      </c>
      <c r="D5564" s="77" t="s">
        <v>2172</v>
      </c>
      <c r="E5564" s="77" t="s">
        <v>9514</v>
      </c>
      <c r="F5564" s="77" t="s">
        <v>9515</v>
      </c>
      <c r="G5564" s="310">
        <v>50952</v>
      </c>
      <c r="H5564" s="77" t="s">
        <v>627</v>
      </c>
      <c r="I5564" s="99"/>
      <c r="J5564" s="99"/>
      <c r="K5564" s="99"/>
      <c r="L5564" s="99"/>
      <c r="M5564" s="77"/>
      <c r="N5564" s="77">
        <v>7</v>
      </c>
      <c r="O5564" s="103"/>
      <c r="P5564" s="103"/>
      <c r="Q5564" s="103"/>
      <c r="R5564" s="103"/>
      <c r="S5564" s="103" t="s">
        <v>1768</v>
      </c>
    </row>
    <row r="5565" spans="1:19" ht="14.5" customHeight="1">
      <c r="A5565" s="103" t="str">
        <f t="shared" si="86"/>
        <v>E5022</v>
      </c>
      <c r="B5565" s="77" t="s">
        <v>9512</v>
      </c>
      <c r="C5565" s="77" t="s">
        <v>9513</v>
      </c>
      <c r="D5565" s="77" t="s">
        <v>2172</v>
      </c>
      <c r="E5565" s="77" t="s">
        <v>9516</v>
      </c>
      <c r="F5565" s="77" t="s">
        <v>9517</v>
      </c>
      <c r="G5565" s="310">
        <v>50952</v>
      </c>
      <c r="H5565" s="77" t="s">
        <v>606</v>
      </c>
      <c r="I5565" s="99"/>
      <c r="J5565" s="99"/>
      <c r="K5565" s="99"/>
      <c r="L5565" s="99"/>
      <c r="M5565" s="77"/>
      <c r="N5565" s="77">
        <v>7</v>
      </c>
      <c r="O5565" s="103"/>
      <c r="P5565" s="103"/>
      <c r="Q5565" s="103"/>
      <c r="R5565" s="103"/>
      <c r="S5565" s="103" t="s">
        <v>1768</v>
      </c>
    </row>
    <row r="5566" spans="1:19" ht="14.5" customHeight="1">
      <c r="A5566" s="82" t="str">
        <f t="shared" si="86"/>
        <v>E7000</v>
      </c>
      <c r="B5566" s="76" t="s">
        <v>9518</v>
      </c>
      <c r="C5566" s="76" t="s">
        <v>9519</v>
      </c>
      <c r="D5566" s="76" t="s">
        <v>2938</v>
      </c>
      <c r="E5566" s="76" t="s">
        <v>9520</v>
      </c>
      <c r="F5566" s="76" t="s">
        <v>9521</v>
      </c>
      <c r="G5566" s="311">
        <v>47574</v>
      </c>
      <c r="H5566" s="76" t="s">
        <v>606</v>
      </c>
      <c r="I5566" s="67">
        <v>38</v>
      </c>
      <c r="J5566" s="67">
        <v>28</v>
      </c>
      <c r="K5566" s="67">
        <v>15</v>
      </c>
      <c r="L5566" s="67">
        <v>92</v>
      </c>
      <c r="M5566" s="76"/>
      <c r="N5566" s="76" t="s">
        <v>113</v>
      </c>
      <c r="O5566" s="85"/>
      <c r="P5566" s="85"/>
      <c r="Q5566" s="85"/>
      <c r="R5566" s="85"/>
      <c r="S5566" s="85" t="s">
        <v>1768</v>
      </c>
    </row>
    <row r="5567" spans="1:19" ht="14.5" customHeight="1">
      <c r="A5567" s="103" t="str">
        <f t="shared" si="86"/>
        <v>E7000</v>
      </c>
      <c r="B5567" s="77" t="s">
        <v>9518</v>
      </c>
      <c r="C5567" s="77" t="s">
        <v>9519</v>
      </c>
      <c r="D5567" s="77" t="s">
        <v>2938</v>
      </c>
      <c r="E5567" s="77" t="s">
        <v>9520</v>
      </c>
      <c r="F5567" s="77" t="s">
        <v>9521</v>
      </c>
      <c r="G5567" s="310">
        <v>47574</v>
      </c>
      <c r="H5567" s="77" t="s">
        <v>606</v>
      </c>
      <c r="I5567" s="68">
        <v>15</v>
      </c>
      <c r="J5567" s="68">
        <v>38</v>
      </c>
      <c r="K5567" s="68">
        <v>28</v>
      </c>
      <c r="L5567" s="68">
        <v>92</v>
      </c>
      <c r="M5567" s="77"/>
      <c r="N5567" s="77" t="s">
        <v>113</v>
      </c>
      <c r="O5567" s="103"/>
      <c r="P5567" s="103"/>
      <c r="Q5567" s="103"/>
      <c r="R5567" s="103"/>
      <c r="S5567" s="103" t="s">
        <v>1768</v>
      </c>
    </row>
    <row r="5568" spans="1:19" ht="14.5" customHeight="1">
      <c r="A5568" s="82" t="str">
        <f t="shared" si="86"/>
        <v>E7900</v>
      </c>
      <c r="B5568" s="76" t="s">
        <v>1216</v>
      </c>
      <c r="C5568" s="76" t="s">
        <v>9522</v>
      </c>
      <c r="D5568" s="76" t="s">
        <v>2938</v>
      </c>
      <c r="E5568" s="76" t="s">
        <v>9523</v>
      </c>
      <c r="F5568" s="76" t="s">
        <v>9524</v>
      </c>
      <c r="G5568" s="311">
        <v>42005</v>
      </c>
      <c r="H5568" s="76" t="s">
        <v>623</v>
      </c>
      <c r="I5568" s="67">
        <v>25</v>
      </c>
      <c r="J5568" s="67">
        <v>20</v>
      </c>
      <c r="K5568" s="67">
        <v>12</v>
      </c>
      <c r="L5568" s="67">
        <v>60</v>
      </c>
      <c r="M5568" s="76" t="s">
        <v>115</v>
      </c>
      <c r="N5568" s="76" t="s">
        <v>116</v>
      </c>
      <c r="O5568" s="85"/>
      <c r="P5568" s="85"/>
      <c r="Q5568" s="85"/>
      <c r="R5568" s="85"/>
      <c r="S5568" s="85" t="s">
        <v>1768</v>
      </c>
    </row>
    <row r="5569" spans="1:19" ht="14.5" customHeight="1">
      <c r="A5569" s="82" t="str">
        <f t="shared" si="86"/>
        <v>E7900</v>
      </c>
      <c r="B5569" s="76" t="s">
        <v>1216</v>
      </c>
      <c r="C5569" s="76" t="s">
        <v>9522</v>
      </c>
      <c r="D5569" s="76" t="s">
        <v>2938</v>
      </c>
      <c r="E5569" s="76" t="s">
        <v>9525</v>
      </c>
      <c r="F5569" s="76" t="s">
        <v>9526</v>
      </c>
      <c r="G5569" s="311">
        <v>49279</v>
      </c>
      <c r="H5569" s="76" t="s">
        <v>606</v>
      </c>
      <c r="I5569" s="67">
        <v>25</v>
      </c>
      <c r="J5569" s="67">
        <v>20</v>
      </c>
      <c r="K5569" s="67">
        <v>12</v>
      </c>
      <c r="L5569" s="67">
        <v>60</v>
      </c>
      <c r="M5569" s="76" t="s">
        <v>115</v>
      </c>
      <c r="N5569" s="76" t="s">
        <v>116</v>
      </c>
      <c r="O5569" s="85"/>
      <c r="P5569" s="85"/>
      <c r="Q5569" s="85"/>
      <c r="R5569" s="85"/>
      <c r="S5569" s="85" t="s">
        <v>1768</v>
      </c>
    </row>
    <row r="5570" spans="1:19" ht="14.5" customHeight="1">
      <c r="A5570" s="103" t="str">
        <f t="shared" ref="A5570:A5633" si="87">LEFT(B5570,5)</f>
        <v>E7900</v>
      </c>
      <c r="B5570" s="77" t="s">
        <v>1216</v>
      </c>
      <c r="C5570" s="77" t="s">
        <v>9522</v>
      </c>
      <c r="D5570" s="77" t="s">
        <v>2938</v>
      </c>
      <c r="E5570" s="77" t="s">
        <v>9523</v>
      </c>
      <c r="F5570" s="77" t="s">
        <v>9524</v>
      </c>
      <c r="G5570" s="310">
        <v>42005</v>
      </c>
      <c r="H5570" s="77" t="s">
        <v>623</v>
      </c>
      <c r="I5570" s="68">
        <v>12</v>
      </c>
      <c r="J5570" s="68">
        <v>25</v>
      </c>
      <c r="K5570" s="68">
        <v>20</v>
      </c>
      <c r="L5570" s="68">
        <v>60</v>
      </c>
      <c r="M5570" s="77" t="s">
        <v>115</v>
      </c>
      <c r="N5570" s="77" t="s">
        <v>116</v>
      </c>
      <c r="O5570" s="103"/>
      <c r="P5570" s="103"/>
      <c r="Q5570" s="103"/>
      <c r="R5570" s="103"/>
      <c r="S5570" s="103" t="s">
        <v>1768</v>
      </c>
    </row>
    <row r="5571" spans="1:19" ht="14.5" customHeight="1">
      <c r="A5571" s="103" t="str">
        <f t="shared" si="87"/>
        <v>E7900</v>
      </c>
      <c r="B5571" s="77" t="s">
        <v>1216</v>
      </c>
      <c r="C5571" s="77" t="s">
        <v>9522</v>
      </c>
      <c r="D5571" s="77" t="s">
        <v>2938</v>
      </c>
      <c r="E5571" s="77" t="s">
        <v>9525</v>
      </c>
      <c r="F5571" s="77" t="s">
        <v>9526</v>
      </c>
      <c r="G5571" s="310">
        <v>49279</v>
      </c>
      <c r="H5571" s="77" t="s">
        <v>606</v>
      </c>
      <c r="I5571" s="68">
        <v>12</v>
      </c>
      <c r="J5571" s="68">
        <v>25</v>
      </c>
      <c r="K5571" s="68">
        <v>20</v>
      </c>
      <c r="L5571" s="68">
        <v>60</v>
      </c>
      <c r="M5571" s="77" t="s">
        <v>115</v>
      </c>
      <c r="N5571" s="77" t="s">
        <v>116</v>
      </c>
      <c r="O5571" s="103"/>
      <c r="P5571" s="103"/>
      <c r="Q5571" s="103"/>
      <c r="R5571" s="103"/>
      <c r="S5571" s="103" t="s">
        <v>1768</v>
      </c>
    </row>
    <row r="5572" spans="1:19" ht="14.5" customHeight="1">
      <c r="A5572" s="82" t="str">
        <f t="shared" si="87"/>
        <v>E7901</v>
      </c>
      <c r="B5572" s="76" t="s">
        <v>9527</v>
      </c>
      <c r="C5572" s="76" t="s">
        <v>9528</v>
      </c>
      <c r="D5572" s="76" t="s">
        <v>2938</v>
      </c>
      <c r="E5572" s="76" t="s">
        <v>9529</v>
      </c>
      <c r="F5572" s="76" t="s">
        <v>9530</v>
      </c>
      <c r="G5572" s="311">
        <v>47788</v>
      </c>
      <c r="H5572" s="76" t="s">
        <v>606</v>
      </c>
      <c r="I5572" s="67">
        <v>25</v>
      </c>
      <c r="J5572" s="67">
        <v>20</v>
      </c>
      <c r="K5572" s="67">
        <v>12</v>
      </c>
      <c r="L5572" s="67">
        <v>60</v>
      </c>
      <c r="M5572" s="76"/>
      <c r="N5572" s="76" t="s">
        <v>116</v>
      </c>
      <c r="O5572" s="85"/>
      <c r="P5572" s="85"/>
      <c r="Q5572" s="85"/>
      <c r="R5572" s="85"/>
      <c r="S5572" s="85" t="s">
        <v>1768</v>
      </c>
    </row>
    <row r="5573" spans="1:19" ht="14.5" customHeight="1">
      <c r="A5573" s="103" t="str">
        <f t="shared" si="87"/>
        <v>E7901</v>
      </c>
      <c r="B5573" s="77" t="s">
        <v>9527</v>
      </c>
      <c r="C5573" s="77" t="s">
        <v>9528</v>
      </c>
      <c r="D5573" s="77" t="s">
        <v>2938</v>
      </c>
      <c r="E5573" s="77" t="s">
        <v>9529</v>
      </c>
      <c r="F5573" s="77" t="s">
        <v>9530</v>
      </c>
      <c r="G5573" s="310">
        <v>47788</v>
      </c>
      <c r="H5573" s="77" t="s">
        <v>606</v>
      </c>
      <c r="I5573" s="68">
        <v>12</v>
      </c>
      <c r="J5573" s="68">
        <v>25</v>
      </c>
      <c r="K5573" s="68">
        <v>20</v>
      </c>
      <c r="L5573" s="68">
        <v>60</v>
      </c>
      <c r="M5573" s="77"/>
      <c r="N5573" s="77" t="s">
        <v>116</v>
      </c>
      <c r="O5573" s="103"/>
      <c r="P5573" s="103"/>
      <c r="Q5573" s="103"/>
      <c r="R5573" s="103"/>
      <c r="S5573" s="103" t="s">
        <v>1768</v>
      </c>
    </row>
    <row r="5574" spans="1:19" ht="14.5" customHeight="1">
      <c r="A5574" s="82" t="str">
        <f t="shared" si="87"/>
        <v>E7902</v>
      </c>
      <c r="B5574" s="76" t="s">
        <v>9531</v>
      </c>
      <c r="C5574" s="76" t="s">
        <v>9532</v>
      </c>
      <c r="D5574" s="76" t="s">
        <v>4862</v>
      </c>
      <c r="E5574" s="76" t="s">
        <v>9533</v>
      </c>
      <c r="F5574" s="76" t="s">
        <v>9534</v>
      </c>
      <c r="G5574" s="311">
        <v>46174</v>
      </c>
      <c r="H5574" s="76" t="s">
        <v>606</v>
      </c>
      <c r="I5574" s="67">
        <v>10</v>
      </c>
      <c r="J5574" s="67">
        <v>5</v>
      </c>
      <c r="K5574" s="67">
        <v>7</v>
      </c>
      <c r="L5574" s="67">
        <v>3</v>
      </c>
      <c r="M5574" s="76" t="s">
        <v>115</v>
      </c>
      <c r="N5574" s="76">
        <v>7</v>
      </c>
      <c r="O5574" s="85"/>
      <c r="P5574" s="85"/>
      <c r="Q5574" s="85"/>
      <c r="R5574" s="85"/>
      <c r="S5574" s="85" t="s">
        <v>1768</v>
      </c>
    </row>
    <row r="5575" spans="1:19" ht="14.5" customHeight="1">
      <c r="A5575" s="103" t="str">
        <f t="shared" si="87"/>
        <v>E7902</v>
      </c>
      <c r="B5575" s="69" t="s">
        <v>9531</v>
      </c>
      <c r="C5575" s="69" t="s">
        <v>9532</v>
      </c>
      <c r="D5575" s="77" t="s">
        <v>4862</v>
      </c>
      <c r="E5575" s="77" t="s">
        <v>9533</v>
      </c>
      <c r="F5575" s="77" t="s">
        <v>9534</v>
      </c>
      <c r="G5575" s="310">
        <v>46174</v>
      </c>
      <c r="H5575" s="77" t="s">
        <v>606</v>
      </c>
      <c r="I5575" s="68">
        <v>7</v>
      </c>
      <c r="J5575" s="68">
        <v>10</v>
      </c>
      <c r="K5575" s="68">
        <v>5</v>
      </c>
      <c r="L5575" s="68">
        <v>3</v>
      </c>
      <c r="M5575" s="77" t="s">
        <v>115</v>
      </c>
      <c r="N5575" s="77">
        <v>7</v>
      </c>
      <c r="O5575" s="103"/>
      <c r="P5575" s="103"/>
      <c r="Q5575" s="103"/>
      <c r="R5575" s="103"/>
      <c r="S5575" s="103" t="s">
        <v>1768</v>
      </c>
    </row>
    <row r="5576" spans="1:19" ht="14.5" customHeight="1">
      <c r="A5576" s="82" t="str">
        <f t="shared" si="87"/>
        <v>E7903</v>
      </c>
      <c r="B5576" s="71" t="s">
        <v>9535</v>
      </c>
      <c r="C5576" s="71" t="s">
        <v>9536</v>
      </c>
      <c r="D5576" s="76" t="s">
        <v>2938</v>
      </c>
      <c r="E5576" s="76" t="s">
        <v>9537</v>
      </c>
      <c r="F5576" s="76" t="s">
        <v>9538</v>
      </c>
      <c r="G5576" s="311">
        <v>46388</v>
      </c>
      <c r="H5576" s="76" t="s">
        <v>606</v>
      </c>
      <c r="I5576" s="67">
        <v>214</v>
      </c>
      <c r="J5576" s="67">
        <v>98</v>
      </c>
      <c r="K5576" s="67">
        <v>105</v>
      </c>
      <c r="L5576" s="67">
        <v>8367</v>
      </c>
      <c r="M5576" s="76" t="s">
        <v>115</v>
      </c>
      <c r="N5576" s="76" t="s">
        <v>113</v>
      </c>
      <c r="O5576" s="85"/>
      <c r="P5576" s="85"/>
      <c r="Q5576" s="85"/>
      <c r="R5576" s="85"/>
      <c r="S5576" s="85" t="s">
        <v>1768</v>
      </c>
    </row>
    <row r="5577" spans="1:19" ht="14.5" customHeight="1">
      <c r="A5577" s="103" t="str">
        <f t="shared" si="87"/>
        <v>E7903</v>
      </c>
      <c r="B5577" s="69" t="s">
        <v>9535</v>
      </c>
      <c r="C5577" s="69" t="s">
        <v>9536</v>
      </c>
      <c r="D5577" s="77" t="s">
        <v>2938</v>
      </c>
      <c r="E5577" s="77" t="s">
        <v>9537</v>
      </c>
      <c r="F5577" s="77" t="s">
        <v>9538</v>
      </c>
      <c r="G5577" s="310">
        <v>46388</v>
      </c>
      <c r="H5577" s="77" t="s">
        <v>606</v>
      </c>
      <c r="I5577" s="68">
        <v>105</v>
      </c>
      <c r="J5577" s="68">
        <v>214</v>
      </c>
      <c r="K5577" s="68">
        <v>98</v>
      </c>
      <c r="L5577" s="68">
        <v>8367</v>
      </c>
      <c r="M5577" s="77" t="s">
        <v>115</v>
      </c>
      <c r="N5577" s="77" t="s">
        <v>113</v>
      </c>
      <c r="O5577" s="103"/>
      <c r="P5577" s="103"/>
      <c r="Q5577" s="103"/>
      <c r="R5577" s="103"/>
      <c r="S5577" s="103" t="s">
        <v>1768</v>
      </c>
    </row>
    <row r="5578" spans="1:19" ht="14.5" customHeight="1">
      <c r="A5578" s="82" t="str">
        <f t="shared" si="87"/>
        <v>H0002</v>
      </c>
      <c r="B5578" s="71" t="s">
        <v>9539</v>
      </c>
      <c r="C5578" s="71" t="s">
        <v>9540</v>
      </c>
      <c r="D5578" s="76" t="s">
        <v>2386</v>
      </c>
      <c r="E5578" s="76" t="s">
        <v>9541</v>
      </c>
      <c r="F5578" s="76" t="s">
        <v>9542</v>
      </c>
      <c r="G5578" s="311">
        <v>43374</v>
      </c>
      <c r="H5578" s="76" t="s">
        <v>606</v>
      </c>
      <c r="I5578" s="67">
        <v>8.5</v>
      </c>
      <c r="J5578" s="67">
        <v>19</v>
      </c>
      <c r="K5578" s="67">
        <v>24</v>
      </c>
      <c r="L5578" s="67">
        <v>46</v>
      </c>
      <c r="M5578" s="76" t="s">
        <v>2363</v>
      </c>
      <c r="N5578" s="76" t="s">
        <v>116</v>
      </c>
      <c r="O5578" s="85"/>
      <c r="P5578" s="85"/>
      <c r="Q5578" s="85"/>
      <c r="R5578" s="85"/>
      <c r="S5578" s="85" t="s">
        <v>1768</v>
      </c>
    </row>
    <row r="5579" spans="1:19" ht="14.5" customHeight="1">
      <c r="A5579" s="103" t="str">
        <f t="shared" si="87"/>
        <v>H0002</v>
      </c>
      <c r="B5579" s="69" t="s">
        <v>9539</v>
      </c>
      <c r="C5579" s="69" t="s">
        <v>9540</v>
      </c>
      <c r="D5579" s="77" t="s">
        <v>2386</v>
      </c>
      <c r="E5579" s="77" t="s">
        <v>9541</v>
      </c>
      <c r="F5579" s="77" t="s">
        <v>9542</v>
      </c>
      <c r="G5579" s="310">
        <v>43374</v>
      </c>
      <c r="H5579" s="77" t="s">
        <v>606</v>
      </c>
      <c r="I5579" s="68">
        <v>24</v>
      </c>
      <c r="J5579" s="68">
        <v>8.5</v>
      </c>
      <c r="K5579" s="68">
        <v>19</v>
      </c>
      <c r="L5579" s="68">
        <v>46</v>
      </c>
      <c r="M5579" s="77" t="s">
        <v>2363</v>
      </c>
      <c r="N5579" s="77" t="s">
        <v>116</v>
      </c>
      <c r="O5579" s="103"/>
      <c r="P5579" s="103"/>
      <c r="Q5579" s="103"/>
      <c r="R5579" s="103"/>
      <c r="S5579" s="103" t="s">
        <v>1768</v>
      </c>
    </row>
    <row r="5580" spans="1:19" ht="13" customHeight="1">
      <c r="A5580" s="82" t="str">
        <f t="shared" si="87"/>
        <v>H0003</v>
      </c>
      <c r="B5580" s="95" t="s">
        <v>9543</v>
      </c>
      <c r="C5580" s="96" t="s">
        <v>9544</v>
      </c>
      <c r="D5580" s="85"/>
      <c r="E5580" s="85"/>
      <c r="F5580" s="85"/>
      <c r="G5580" s="85"/>
      <c r="H5580" s="85"/>
      <c r="I5580" s="101">
        <v>10</v>
      </c>
      <c r="J5580" s="101">
        <v>8.5</v>
      </c>
      <c r="K5580" s="101">
        <v>4.25</v>
      </c>
      <c r="L5580" s="85"/>
      <c r="M5580" s="85"/>
      <c r="N5580" s="85"/>
      <c r="O5580" s="85"/>
      <c r="P5580" s="85"/>
      <c r="Q5580" s="85"/>
      <c r="R5580" s="85"/>
      <c r="S5580" s="85"/>
    </row>
    <row r="5581" spans="1:19" ht="13" customHeight="1">
      <c r="A5581" s="82" t="str">
        <f t="shared" si="87"/>
        <v>H0003</v>
      </c>
      <c r="B5581" s="83" t="s">
        <v>9543</v>
      </c>
      <c r="C5581" s="83" t="s">
        <v>9544</v>
      </c>
      <c r="D5581" s="85"/>
      <c r="E5581" s="85"/>
      <c r="F5581" s="85"/>
      <c r="G5581" s="85"/>
      <c r="H5581" s="85"/>
      <c r="I5581" s="85">
        <v>32</v>
      </c>
      <c r="J5581" s="85">
        <v>21</v>
      </c>
      <c r="K5581" s="85">
        <v>13</v>
      </c>
      <c r="L5581" s="85"/>
      <c r="M5581" s="85"/>
      <c r="N5581" s="85"/>
      <c r="O5581" s="85"/>
      <c r="P5581" s="85"/>
      <c r="Q5581" s="85"/>
      <c r="R5581" s="85"/>
      <c r="S5581" s="85"/>
    </row>
    <row r="5582" spans="1:19" ht="13" customHeight="1">
      <c r="A5582" s="103" t="str">
        <f t="shared" si="87"/>
        <v>H0003</v>
      </c>
      <c r="B5582" s="97" t="s">
        <v>9543</v>
      </c>
      <c r="C5582" s="98" t="s">
        <v>9544</v>
      </c>
      <c r="D5582" s="103"/>
      <c r="E5582" s="103"/>
      <c r="F5582" s="103"/>
      <c r="G5582" s="103"/>
      <c r="H5582" s="103"/>
      <c r="I5582" s="99">
        <v>4.25</v>
      </c>
      <c r="J5582" s="99">
        <v>10</v>
      </c>
      <c r="K5582" s="99">
        <v>8.5</v>
      </c>
      <c r="L5582" s="103"/>
      <c r="M5582" s="103"/>
      <c r="N5582" s="103"/>
      <c r="O5582" s="103"/>
      <c r="P5582" s="103"/>
      <c r="Q5582" s="103"/>
      <c r="R5582" s="103"/>
      <c r="S5582" s="103"/>
    </row>
    <row r="5583" spans="1:19" ht="13" customHeight="1">
      <c r="A5583" s="103" t="str">
        <f t="shared" si="87"/>
        <v>H0003</v>
      </c>
      <c r="B5583" s="86" t="s">
        <v>9543</v>
      </c>
      <c r="C5583" s="100" t="s">
        <v>9544</v>
      </c>
      <c r="D5583" s="103"/>
      <c r="E5583" s="103"/>
      <c r="F5583" s="103"/>
      <c r="G5583" s="103"/>
      <c r="H5583" s="103"/>
      <c r="I5583" s="103">
        <v>13</v>
      </c>
      <c r="J5583" s="103">
        <v>32</v>
      </c>
      <c r="K5583" s="103">
        <v>21</v>
      </c>
      <c r="L5583" s="103"/>
      <c r="M5583" s="103"/>
      <c r="N5583" s="103"/>
      <c r="O5583" s="103"/>
      <c r="P5583" s="103"/>
      <c r="Q5583" s="103"/>
      <c r="R5583" s="103"/>
      <c r="S5583" s="103"/>
    </row>
    <row r="5584" spans="1:19" ht="13" customHeight="1">
      <c r="A5584" s="82" t="str">
        <f t="shared" si="87"/>
        <v>H0004</v>
      </c>
      <c r="B5584" s="83" t="s">
        <v>9545</v>
      </c>
      <c r="C5584" s="83" t="s">
        <v>9546</v>
      </c>
      <c r="D5584" s="85"/>
      <c r="E5584" s="85"/>
      <c r="F5584" s="85"/>
      <c r="G5584" s="85"/>
      <c r="H5584" s="85"/>
      <c r="I5584" s="85">
        <v>22</v>
      </c>
      <c r="J5584" s="85">
        <v>18</v>
      </c>
      <c r="K5584" s="85">
        <v>10</v>
      </c>
      <c r="L5584" s="85"/>
      <c r="M5584" s="85"/>
      <c r="N5584" s="85"/>
      <c r="O5584" s="85"/>
      <c r="P5584" s="85"/>
      <c r="Q5584" s="85"/>
      <c r="R5584" s="85"/>
      <c r="S5584" s="85"/>
    </row>
    <row r="5585" spans="1:19" ht="13" customHeight="1">
      <c r="A5585" s="103" t="str">
        <f t="shared" si="87"/>
        <v>H0004</v>
      </c>
      <c r="B5585" s="86" t="s">
        <v>9545</v>
      </c>
      <c r="C5585" s="86" t="s">
        <v>9546</v>
      </c>
      <c r="D5585" s="103"/>
      <c r="E5585" s="103"/>
      <c r="F5585" s="103"/>
      <c r="G5585" s="103"/>
      <c r="H5585" s="103"/>
      <c r="I5585" s="103">
        <v>10</v>
      </c>
      <c r="J5585" s="103">
        <v>22</v>
      </c>
      <c r="K5585" s="103">
        <v>18</v>
      </c>
      <c r="L5585" s="103"/>
      <c r="M5585" s="103"/>
      <c r="N5585" s="103"/>
      <c r="O5585" s="103"/>
      <c r="P5585" s="103"/>
      <c r="Q5585" s="103"/>
      <c r="R5585" s="103"/>
      <c r="S5585" s="103"/>
    </row>
    <row r="5586" spans="1:19" ht="13" customHeight="1">
      <c r="A5586" s="82" t="str">
        <f t="shared" si="87"/>
        <v>H0016</v>
      </c>
      <c r="B5586" s="83" t="s">
        <v>1222</v>
      </c>
      <c r="C5586" s="83" t="s">
        <v>9547</v>
      </c>
      <c r="D5586" s="85"/>
      <c r="E5586" s="85"/>
      <c r="F5586" s="85"/>
      <c r="G5586" s="85"/>
      <c r="H5586" s="85"/>
      <c r="I5586" s="85">
        <v>13.5</v>
      </c>
      <c r="J5586" s="85">
        <v>12</v>
      </c>
      <c r="K5586" s="85">
        <v>6</v>
      </c>
      <c r="L5586" s="85"/>
      <c r="M5586" s="85"/>
      <c r="N5586" s="85"/>
      <c r="O5586" s="85"/>
      <c r="P5586" s="85"/>
      <c r="Q5586" s="85"/>
      <c r="R5586" s="85"/>
      <c r="S5586" s="85"/>
    </row>
    <row r="5587" spans="1:19" ht="13" customHeight="1">
      <c r="A5587" s="103" t="str">
        <f t="shared" si="87"/>
        <v>H0016</v>
      </c>
      <c r="B5587" s="103" t="s">
        <v>1222</v>
      </c>
      <c r="C5587" s="103" t="s">
        <v>9547</v>
      </c>
      <c r="D5587" s="103"/>
      <c r="E5587" s="103"/>
      <c r="F5587" s="103"/>
      <c r="G5587" s="103"/>
      <c r="H5587" s="103"/>
      <c r="I5587" s="103">
        <v>6</v>
      </c>
      <c r="J5587" s="103">
        <v>13.5</v>
      </c>
      <c r="K5587" s="103">
        <v>12</v>
      </c>
      <c r="L5587" s="103"/>
      <c r="M5587" s="103"/>
      <c r="N5587" s="103"/>
      <c r="O5587" s="103"/>
      <c r="P5587" s="103"/>
      <c r="Q5587" s="103"/>
      <c r="R5587" s="103"/>
      <c r="S5587" s="103"/>
    </row>
    <row r="5588" spans="1:19" ht="13" customHeight="1">
      <c r="A5588" s="82" t="str">
        <f t="shared" si="87"/>
        <v>H0021</v>
      </c>
      <c r="B5588" s="85" t="s">
        <v>9548</v>
      </c>
      <c r="C5588" s="85" t="s">
        <v>9549</v>
      </c>
      <c r="D5588" s="85"/>
      <c r="E5588" s="85"/>
      <c r="F5588" s="85"/>
      <c r="G5588" s="85"/>
      <c r="H5588" s="85"/>
      <c r="I5588" s="85">
        <v>24</v>
      </c>
      <c r="J5588" s="85">
        <v>36</v>
      </c>
      <c r="K5588" s="85">
        <v>12</v>
      </c>
      <c r="L5588" s="85"/>
      <c r="M5588" s="85"/>
      <c r="N5588" s="85"/>
      <c r="O5588" s="85"/>
      <c r="P5588" s="85"/>
      <c r="Q5588" s="85"/>
      <c r="R5588" s="85"/>
      <c r="S5588" s="85"/>
    </row>
    <row r="5589" spans="1:19" ht="13" customHeight="1">
      <c r="A5589" s="103" t="str">
        <f t="shared" si="87"/>
        <v>H0021</v>
      </c>
      <c r="B5589" s="103" t="s">
        <v>9548</v>
      </c>
      <c r="C5589" s="103" t="s">
        <v>9549</v>
      </c>
      <c r="D5589" s="103"/>
      <c r="E5589" s="103"/>
      <c r="F5589" s="103"/>
      <c r="G5589" s="103"/>
      <c r="H5589" s="103"/>
      <c r="I5589" s="103">
        <v>12</v>
      </c>
      <c r="J5589" s="103">
        <v>24</v>
      </c>
      <c r="K5589" s="103">
        <v>36</v>
      </c>
      <c r="L5589" s="103"/>
      <c r="M5589" s="103"/>
      <c r="N5589" s="103"/>
      <c r="O5589" s="103"/>
      <c r="P5589" s="103"/>
      <c r="Q5589" s="103"/>
      <c r="R5589" s="103"/>
      <c r="S5589" s="103"/>
    </row>
    <row r="5590" spans="1:19" ht="13" customHeight="1">
      <c r="A5590" s="82" t="str">
        <f t="shared" si="87"/>
        <v>H0023</v>
      </c>
      <c r="B5590" s="85" t="s">
        <v>1225</v>
      </c>
      <c r="C5590" s="85" t="s">
        <v>1226</v>
      </c>
      <c r="D5590" s="85"/>
      <c r="E5590" s="85"/>
      <c r="F5590" s="85"/>
      <c r="G5590" s="85"/>
      <c r="H5590" s="85"/>
      <c r="I5590" s="85">
        <v>44</v>
      </c>
      <c r="J5590" s="85">
        <v>16</v>
      </c>
      <c r="K5590" s="85">
        <v>6</v>
      </c>
      <c r="L5590" s="85"/>
      <c r="M5590" s="85"/>
      <c r="N5590" s="85"/>
      <c r="O5590" s="85"/>
      <c r="P5590" s="85"/>
      <c r="Q5590" s="85"/>
      <c r="R5590" s="85"/>
      <c r="S5590" s="85"/>
    </row>
    <row r="5591" spans="1:19" ht="13" customHeight="1">
      <c r="A5591" s="82" t="str">
        <f t="shared" si="87"/>
        <v>H2044</v>
      </c>
      <c r="B5591" s="85" t="s">
        <v>1228</v>
      </c>
      <c r="C5591" s="85" t="s">
        <v>1229</v>
      </c>
      <c r="D5591" s="85"/>
      <c r="E5591" s="85"/>
      <c r="F5591" s="85"/>
      <c r="G5591" s="85"/>
      <c r="H5591" s="85"/>
      <c r="I5591" s="85">
        <v>50.04</v>
      </c>
      <c r="J5591" s="85">
        <v>50.04</v>
      </c>
      <c r="K5591" s="85">
        <v>39.96</v>
      </c>
      <c r="L5591" s="85"/>
      <c r="M5591" s="85"/>
      <c r="N5591" s="85"/>
      <c r="O5591" s="85"/>
      <c r="P5591" s="85"/>
      <c r="Q5591" s="85"/>
      <c r="R5591" s="85"/>
      <c r="S5591" s="85"/>
    </row>
    <row r="5592" spans="1:19" ht="13" customHeight="1">
      <c r="A5592" s="103" t="str">
        <f t="shared" si="87"/>
        <v>H2044</v>
      </c>
      <c r="B5592" s="103" t="s">
        <v>1228</v>
      </c>
      <c r="C5592" s="103" t="s">
        <v>1229</v>
      </c>
      <c r="D5592" s="103"/>
      <c r="E5592" s="103"/>
      <c r="F5592" s="103"/>
      <c r="G5592" s="103"/>
      <c r="H5592" s="103"/>
      <c r="I5592" s="103">
        <v>39.96</v>
      </c>
      <c r="J5592" s="103">
        <v>50.04</v>
      </c>
      <c r="K5592" s="103">
        <v>50.04</v>
      </c>
      <c r="L5592" s="103"/>
      <c r="M5592" s="103"/>
      <c r="N5592" s="103"/>
      <c r="O5592" s="103"/>
      <c r="P5592" s="103"/>
      <c r="Q5592" s="103"/>
      <c r="R5592" s="103"/>
      <c r="S5592" s="103"/>
    </row>
    <row r="5593" spans="1:19" ht="13" customHeight="1">
      <c r="A5593" s="82" t="str">
        <f t="shared" si="87"/>
        <v>H2047</v>
      </c>
      <c r="B5593" s="85" t="s">
        <v>1231</v>
      </c>
      <c r="C5593" s="85" t="s">
        <v>1232</v>
      </c>
      <c r="D5593" s="85"/>
      <c r="E5593" s="85"/>
      <c r="F5593" s="85"/>
      <c r="G5593" s="85"/>
      <c r="H5593" s="85"/>
      <c r="I5593" s="85">
        <v>50.04</v>
      </c>
      <c r="J5593" s="85">
        <v>50.04</v>
      </c>
      <c r="K5593" s="85">
        <v>39.96</v>
      </c>
      <c r="L5593" s="85"/>
      <c r="M5593" s="85"/>
      <c r="N5593" s="85"/>
      <c r="O5593" s="85"/>
      <c r="P5593" s="85"/>
      <c r="Q5593" s="85"/>
      <c r="R5593" s="85"/>
      <c r="S5593" s="85"/>
    </row>
    <row r="5594" spans="1:19" ht="13" customHeight="1">
      <c r="A5594" s="103" t="str">
        <f t="shared" si="87"/>
        <v>H2047</v>
      </c>
      <c r="B5594" s="103" t="s">
        <v>1231</v>
      </c>
      <c r="C5594" s="103" t="s">
        <v>1232</v>
      </c>
      <c r="D5594" s="103"/>
      <c r="E5594" s="103"/>
      <c r="F5594" s="103"/>
      <c r="G5594" s="103"/>
      <c r="H5594" s="103"/>
      <c r="I5594" s="103">
        <v>39.96</v>
      </c>
      <c r="J5594" s="103">
        <v>50.04</v>
      </c>
      <c r="K5594" s="103">
        <v>50.04</v>
      </c>
      <c r="L5594" s="103"/>
      <c r="M5594" s="103"/>
      <c r="N5594" s="103"/>
      <c r="O5594" s="103"/>
      <c r="P5594" s="103"/>
      <c r="Q5594" s="103"/>
      <c r="R5594" s="103"/>
      <c r="S5594" s="103"/>
    </row>
    <row r="5595" spans="1:19" ht="14.5" customHeight="1">
      <c r="A5595" s="82" t="str">
        <f t="shared" si="87"/>
        <v>H2055</v>
      </c>
      <c r="B5595" s="95" t="s">
        <v>9550</v>
      </c>
      <c r="C5595" s="96" t="s">
        <v>9551</v>
      </c>
      <c r="D5595" s="440"/>
      <c r="E5595" s="440"/>
      <c r="F5595" s="440"/>
      <c r="G5595" s="440"/>
      <c r="H5595" s="440"/>
      <c r="I5595" s="82">
        <v>36</v>
      </c>
      <c r="J5595" s="82">
        <v>0.5</v>
      </c>
      <c r="K5595" s="82">
        <v>0.5</v>
      </c>
      <c r="L5595" s="85"/>
      <c r="M5595" s="85"/>
      <c r="N5595" s="85"/>
      <c r="O5595" s="85"/>
      <c r="P5595" s="85"/>
      <c r="Q5595" s="85"/>
      <c r="R5595" s="85"/>
      <c r="S5595" s="85"/>
    </row>
    <row r="5596" spans="1:19" ht="14.5" customHeight="1">
      <c r="A5596" s="103" t="str">
        <f t="shared" si="87"/>
        <v>H2055</v>
      </c>
      <c r="B5596" s="97" t="s">
        <v>9550</v>
      </c>
      <c r="C5596" s="98" t="s">
        <v>9551</v>
      </c>
      <c r="D5596" s="441"/>
      <c r="E5596" s="441"/>
      <c r="F5596" s="441"/>
      <c r="G5596" s="441"/>
      <c r="H5596" s="441"/>
      <c r="I5596" s="102">
        <v>0.5</v>
      </c>
      <c r="J5596" s="102">
        <v>36</v>
      </c>
      <c r="K5596" s="102">
        <v>0.5</v>
      </c>
      <c r="L5596" s="103"/>
      <c r="M5596" s="103"/>
      <c r="N5596" s="103"/>
      <c r="O5596" s="103"/>
      <c r="P5596" s="103"/>
      <c r="Q5596" s="103"/>
      <c r="R5596" s="103"/>
      <c r="S5596" s="103"/>
    </row>
    <row r="5597" spans="1:19" ht="13" customHeight="1">
      <c r="A5597" s="82" t="str">
        <f t="shared" si="87"/>
        <v>H2078</v>
      </c>
      <c r="B5597" s="83" t="s">
        <v>9552</v>
      </c>
      <c r="C5597" s="83" t="s">
        <v>9553</v>
      </c>
      <c r="D5597" s="85"/>
      <c r="E5597" s="85"/>
      <c r="F5597" s="85"/>
      <c r="G5597" s="85"/>
      <c r="H5597" s="85"/>
      <c r="I5597" s="85">
        <v>20</v>
      </c>
      <c r="J5597" s="85">
        <v>20</v>
      </c>
      <c r="K5597" s="85">
        <v>18</v>
      </c>
      <c r="L5597" s="85"/>
      <c r="M5597" s="85"/>
      <c r="N5597" s="85"/>
      <c r="O5597" s="85"/>
      <c r="P5597" s="85"/>
      <c r="Q5597" s="85"/>
      <c r="R5597" s="85"/>
      <c r="S5597" s="85"/>
    </row>
    <row r="5598" spans="1:19" ht="13" customHeight="1">
      <c r="A5598" s="103" t="str">
        <f t="shared" si="87"/>
        <v>H2078</v>
      </c>
      <c r="B5598" s="86" t="s">
        <v>9552</v>
      </c>
      <c r="C5598" s="86" t="s">
        <v>9553</v>
      </c>
      <c r="D5598" s="103"/>
      <c r="E5598" s="103"/>
      <c r="F5598" s="103"/>
      <c r="G5598" s="103"/>
      <c r="H5598" s="103"/>
      <c r="I5598" s="103">
        <v>18</v>
      </c>
      <c r="J5598" s="103">
        <v>20</v>
      </c>
      <c r="K5598" s="103">
        <v>20</v>
      </c>
      <c r="L5598" s="103"/>
      <c r="M5598" s="103"/>
      <c r="N5598" s="103"/>
      <c r="O5598" s="103"/>
      <c r="P5598" s="103"/>
      <c r="Q5598" s="103"/>
      <c r="R5598" s="103"/>
      <c r="S5598" s="103"/>
    </row>
    <row r="5599" spans="1:19" ht="13" customHeight="1">
      <c r="A5599" s="82" t="str">
        <f t="shared" si="87"/>
        <v>H2079</v>
      </c>
      <c r="B5599" s="83" t="s">
        <v>9554</v>
      </c>
      <c r="C5599" s="83" t="s">
        <v>9553</v>
      </c>
      <c r="D5599" s="85"/>
      <c r="E5599" s="85"/>
      <c r="F5599" s="85"/>
      <c r="G5599" s="85"/>
      <c r="H5599" s="85"/>
      <c r="I5599" s="412">
        <v>20</v>
      </c>
      <c r="J5599" s="412">
        <v>20</v>
      </c>
      <c r="K5599" s="412">
        <v>18</v>
      </c>
      <c r="L5599" s="85"/>
      <c r="M5599" s="85"/>
      <c r="N5599" s="85"/>
      <c r="O5599" s="85"/>
      <c r="P5599" s="85"/>
      <c r="Q5599" s="85"/>
      <c r="R5599" s="85"/>
      <c r="S5599" s="85"/>
    </row>
    <row r="5600" spans="1:19" ht="13" customHeight="1">
      <c r="A5600" s="103" t="str">
        <f t="shared" si="87"/>
        <v>H2079</v>
      </c>
      <c r="B5600" s="86" t="s">
        <v>9554</v>
      </c>
      <c r="C5600" s="86" t="s">
        <v>9553</v>
      </c>
      <c r="D5600" s="103"/>
      <c r="E5600" s="103"/>
      <c r="F5600" s="103"/>
      <c r="G5600" s="103"/>
      <c r="H5600" s="103"/>
      <c r="I5600" s="413">
        <v>18</v>
      </c>
      <c r="J5600" s="413">
        <v>20</v>
      </c>
      <c r="K5600" s="413">
        <v>20</v>
      </c>
      <c r="L5600" s="103"/>
      <c r="M5600" s="103"/>
      <c r="N5600" s="103"/>
      <c r="O5600" s="103"/>
      <c r="P5600" s="103"/>
      <c r="Q5600" s="103"/>
      <c r="R5600" s="103"/>
      <c r="S5600" s="103"/>
    </row>
    <row r="5601" spans="1:19" ht="14.5" customHeight="1">
      <c r="A5601" s="82" t="str">
        <f t="shared" si="87"/>
        <v>H2081</v>
      </c>
      <c r="B5601" s="95" t="s">
        <v>1234</v>
      </c>
      <c r="C5601" s="96" t="s">
        <v>9555</v>
      </c>
      <c r="D5601" s="440"/>
      <c r="E5601" s="440"/>
      <c r="F5601" s="440"/>
      <c r="G5601" s="440"/>
      <c r="H5601" s="440"/>
      <c r="I5601" s="423">
        <v>25</v>
      </c>
      <c r="J5601" s="423">
        <v>0.63</v>
      </c>
      <c r="K5601" s="423">
        <v>0.5</v>
      </c>
      <c r="L5601" s="85"/>
      <c r="M5601" s="85"/>
      <c r="N5601" s="85"/>
      <c r="O5601" s="85"/>
      <c r="P5601" s="85"/>
      <c r="Q5601" s="85"/>
      <c r="R5601" s="85"/>
      <c r="S5601" s="85"/>
    </row>
    <row r="5602" spans="1:19" ht="14.5" customHeight="1">
      <c r="A5602" s="103" t="str">
        <f t="shared" si="87"/>
        <v>H2081</v>
      </c>
      <c r="B5602" s="97" t="s">
        <v>1234</v>
      </c>
      <c r="C5602" s="98" t="s">
        <v>9555</v>
      </c>
      <c r="D5602" s="441"/>
      <c r="E5602" s="441"/>
      <c r="F5602" s="441"/>
      <c r="G5602" s="441"/>
      <c r="H5602" s="441"/>
      <c r="I5602" s="427">
        <v>0.5</v>
      </c>
      <c r="J5602" s="427">
        <v>25</v>
      </c>
      <c r="K5602" s="427">
        <v>0.63</v>
      </c>
      <c r="L5602" s="103"/>
      <c r="M5602" s="103"/>
      <c r="N5602" s="103"/>
      <c r="O5602" s="103"/>
      <c r="P5602" s="103"/>
      <c r="Q5602" s="103"/>
      <c r="R5602" s="103"/>
      <c r="S5602" s="103"/>
    </row>
    <row r="5603" spans="1:19" ht="14.5" customHeight="1">
      <c r="A5603" s="82" t="str">
        <f t="shared" si="87"/>
        <v>H2083</v>
      </c>
      <c r="B5603" s="95" t="s">
        <v>1237</v>
      </c>
      <c r="C5603" s="96" t="s">
        <v>9555</v>
      </c>
      <c r="D5603" s="440"/>
      <c r="E5603" s="440"/>
      <c r="F5603" s="440"/>
      <c r="G5603" s="440"/>
      <c r="H5603" s="440"/>
      <c r="I5603" s="82">
        <v>0</v>
      </c>
      <c r="J5603" s="82">
        <v>0</v>
      </c>
      <c r="K5603" s="82">
        <v>0</v>
      </c>
      <c r="L5603" s="85"/>
      <c r="M5603" s="85"/>
      <c r="N5603" s="85"/>
      <c r="O5603" s="85"/>
      <c r="P5603" s="85"/>
      <c r="Q5603" s="85"/>
      <c r="R5603" s="85"/>
      <c r="S5603" s="85"/>
    </row>
    <row r="5604" spans="1:19" ht="14.5" customHeight="1">
      <c r="A5604" s="103" t="str">
        <f t="shared" si="87"/>
        <v>H2083</v>
      </c>
      <c r="B5604" s="97" t="s">
        <v>1237</v>
      </c>
      <c r="C5604" s="98" t="s">
        <v>9555</v>
      </c>
      <c r="D5604" s="441"/>
      <c r="E5604" s="441"/>
      <c r="F5604" s="441"/>
      <c r="G5604" s="441"/>
      <c r="H5604" s="441"/>
      <c r="I5604" s="427">
        <v>0</v>
      </c>
      <c r="J5604" s="427">
        <v>0</v>
      </c>
      <c r="K5604" s="427">
        <v>0</v>
      </c>
      <c r="L5604" s="103"/>
      <c r="M5604" s="103"/>
      <c r="N5604" s="103"/>
      <c r="O5604" s="103"/>
      <c r="P5604" s="103"/>
      <c r="Q5604" s="103"/>
      <c r="R5604" s="103"/>
      <c r="S5604" s="103"/>
    </row>
    <row r="5605" spans="1:19" ht="13" customHeight="1">
      <c r="A5605" s="82" t="str">
        <f t="shared" si="87"/>
        <v>H2084</v>
      </c>
      <c r="B5605" s="83" t="s">
        <v>9556</v>
      </c>
      <c r="C5605" s="83" t="s">
        <v>9555</v>
      </c>
      <c r="D5605" s="85"/>
      <c r="E5605" s="85"/>
      <c r="F5605" s="85"/>
      <c r="G5605" s="85"/>
      <c r="H5605" s="85"/>
      <c r="I5605" s="412">
        <v>28</v>
      </c>
      <c r="J5605" s="412">
        <v>28</v>
      </c>
      <c r="K5605" s="412">
        <v>20</v>
      </c>
      <c r="L5605" s="85"/>
      <c r="M5605" s="85"/>
      <c r="N5605" s="85"/>
      <c r="O5605" s="85"/>
      <c r="P5605" s="85"/>
      <c r="Q5605" s="85"/>
      <c r="R5605" s="85"/>
      <c r="S5605" s="85"/>
    </row>
    <row r="5606" spans="1:19" ht="13" customHeight="1">
      <c r="A5606" s="103" t="str">
        <f t="shared" si="87"/>
        <v>H2084</v>
      </c>
      <c r="B5606" s="103" t="s">
        <v>9556</v>
      </c>
      <c r="C5606" s="103" t="s">
        <v>9555</v>
      </c>
      <c r="D5606" s="103"/>
      <c r="E5606" s="103"/>
      <c r="F5606" s="103"/>
      <c r="G5606" s="103"/>
      <c r="H5606" s="103"/>
      <c r="I5606" s="103">
        <v>20</v>
      </c>
      <c r="J5606" s="103">
        <v>28</v>
      </c>
      <c r="K5606" s="103">
        <v>28</v>
      </c>
      <c r="L5606" s="103"/>
      <c r="M5606" s="103"/>
      <c r="N5606" s="103"/>
      <c r="O5606" s="103"/>
      <c r="P5606" s="103"/>
      <c r="Q5606" s="103"/>
      <c r="R5606" s="103"/>
      <c r="S5606" s="103"/>
    </row>
    <row r="5607" spans="1:19" ht="14.5" customHeight="1">
      <c r="A5607" s="82" t="str">
        <f t="shared" si="87"/>
        <v>H2086</v>
      </c>
      <c r="B5607" s="91" t="s">
        <v>1239</v>
      </c>
      <c r="C5607" s="92" t="s">
        <v>9555</v>
      </c>
      <c r="D5607" s="440"/>
      <c r="E5607" s="440"/>
      <c r="F5607" s="440"/>
      <c r="G5607" s="440"/>
      <c r="H5607" s="440"/>
      <c r="I5607" s="82">
        <v>0</v>
      </c>
      <c r="J5607" s="82">
        <v>0</v>
      </c>
      <c r="K5607" s="82">
        <v>0</v>
      </c>
      <c r="L5607" s="85"/>
      <c r="M5607" s="85"/>
      <c r="N5607" s="85"/>
      <c r="O5607" s="85"/>
      <c r="P5607" s="85"/>
      <c r="Q5607" s="85"/>
      <c r="R5607" s="85"/>
      <c r="S5607" s="85"/>
    </row>
    <row r="5608" spans="1:19" ht="14.5" customHeight="1">
      <c r="A5608" s="103" t="str">
        <f t="shared" si="87"/>
        <v>H2086</v>
      </c>
      <c r="B5608" s="93" t="s">
        <v>1239</v>
      </c>
      <c r="C5608" s="94" t="s">
        <v>9555</v>
      </c>
      <c r="D5608" s="441"/>
      <c r="E5608" s="441"/>
      <c r="F5608" s="441"/>
      <c r="G5608" s="441"/>
      <c r="H5608" s="441"/>
      <c r="I5608" s="102">
        <v>0</v>
      </c>
      <c r="J5608" s="102">
        <v>0</v>
      </c>
      <c r="K5608" s="102">
        <v>0</v>
      </c>
      <c r="L5608" s="103"/>
      <c r="M5608" s="103"/>
      <c r="N5608" s="103"/>
      <c r="O5608" s="103"/>
      <c r="P5608" s="103"/>
      <c r="Q5608" s="103"/>
      <c r="R5608" s="103"/>
      <c r="S5608" s="103"/>
    </row>
    <row r="5609" spans="1:19" ht="13" customHeight="1">
      <c r="A5609" s="82" t="str">
        <f t="shared" si="87"/>
        <v>H2087</v>
      </c>
      <c r="B5609" s="85" t="s">
        <v>1241</v>
      </c>
      <c r="C5609" s="85" t="s">
        <v>9557</v>
      </c>
      <c r="D5609" s="85"/>
      <c r="E5609" s="85"/>
      <c r="F5609" s="85"/>
      <c r="G5609" s="85"/>
      <c r="H5609" s="85"/>
      <c r="I5609" s="85">
        <v>24</v>
      </c>
      <c r="J5609" s="85">
        <v>24</v>
      </c>
      <c r="K5609" s="85">
        <v>12</v>
      </c>
      <c r="L5609" s="85"/>
      <c r="M5609" s="85"/>
      <c r="N5609" s="85"/>
      <c r="O5609" s="85"/>
      <c r="P5609" s="85"/>
      <c r="Q5609" s="85"/>
      <c r="R5609" s="85"/>
      <c r="S5609" s="85"/>
    </row>
    <row r="5610" spans="1:19" ht="13" customHeight="1">
      <c r="A5610" s="103" t="str">
        <f t="shared" si="87"/>
        <v>H2087</v>
      </c>
      <c r="B5610" s="103" t="s">
        <v>1241</v>
      </c>
      <c r="C5610" s="103" t="s">
        <v>9557</v>
      </c>
      <c r="D5610" s="103"/>
      <c r="E5610" s="103"/>
      <c r="F5610" s="103"/>
      <c r="G5610" s="103"/>
      <c r="H5610" s="103"/>
      <c r="I5610" s="103">
        <v>12</v>
      </c>
      <c r="J5610" s="103">
        <v>24</v>
      </c>
      <c r="K5610" s="103">
        <v>24</v>
      </c>
      <c r="L5610" s="103"/>
      <c r="M5610" s="103"/>
      <c r="N5610" s="103"/>
      <c r="O5610" s="103"/>
      <c r="P5610" s="103"/>
      <c r="Q5610" s="103"/>
      <c r="R5610" s="103"/>
      <c r="S5610" s="103"/>
    </row>
    <row r="5611" spans="1:19" ht="14.5" customHeight="1">
      <c r="A5611" s="82" t="str">
        <f t="shared" si="87"/>
        <v>H2207</v>
      </c>
      <c r="B5611" s="87" t="s">
        <v>1244</v>
      </c>
      <c r="C5611" s="88" t="s">
        <v>1245</v>
      </c>
      <c r="D5611" s="88"/>
      <c r="E5611" s="88"/>
      <c r="F5611" s="88"/>
      <c r="G5611" s="88"/>
      <c r="H5611" s="88"/>
      <c r="I5611" s="440">
        <v>8.5</v>
      </c>
      <c r="J5611" s="440">
        <v>15.63</v>
      </c>
      <c r="K5611" s="440">
        <v>5.16</v>
      </c>
      <c r="L5611" s="85"/>
      <c r="M5611" s="85"/>
      <c r="N5611" s="85"/>
      <c r="O5611" s="85"/>
      <c r="P5611" s="85"/>
      <c r="Q5611" s="85"/>
      <c r="R5611" s="85"/>
      <c r="S5611" s="85"/>
    </row>
    <row r="5612" spans="1:19" ht="14.5" customHeight="1">
      <c r="A5612" s="103" t="str">
        <f t="shared" si="87"/>
        <v>H2207</v>
      </c>
      <c r="B5612" s="89" t="s">
        <v>1244</v>
      </c>
      <c r="C5612" s="90" t="s">
        <v>1245</v>
      </c>
      <c r="D5612" s="90"/>
      <c r="E5612" s="90"/>
      <c r="F5612" s="90"/>
      <c r="G5612" s="90"/>
      <c r="H5612" s="90"/>
      <c r="I5612" s="441">
        <v>5.16</v>
      </c>
      <c r="J5612" s="441">
        <v>8.5</v>
      </c>
      <c r="K5612" s="441">
        <v>15.63</v>
      </c>
      <c r="L5612" s="103"/>
      <c r="M5612" s="103"/>
      <c r="N5612" s="103"/>
      <c r="O5612" s="103"/>
      <c r="P5612" s="103"/>
      <c r="Q5612" s="103"/>
      <c r="R5612" s="103"/>
      <c r="S5612" s="103"/>
    </row>
    <row r="5613" spans="1:19" ht="14.5" customHeight="1">
      <c r="A5613" s="82" t="str">
        <f t="shared" si="87"/>
        <v>H2215</v>
      </c>
      <c r="B5613" s="91" t="s">
        <v>9558</v>
      </c>
      <c r="C5613" s="92" t="s">
        <v>9559</v>
      </c>
      <c r="D5613" s="440"/>
      <c r="E5613" s="440"/>
      <c r="F5613" s="440"/>
      <c r="G5613" s="440"/>
      <c r="H5613" s="440"/>
      <c r="I5613" s="82">
        <v>0</v>
      </c>
      <c r="J5613" s="82">
        <v>0</v>
      </c>
      <c r="K5613" s="82">
        <v>0</v>
      </c>
      <c r="L5613" s="85"/>
      <c r="M5613" s="85"/>
      <c r="N5613" s="85"/>
      <c r="O5613" s="85"/>
      <c r="P5613" s="85"/>
      <c r="Q5613" s="85"/>
      <c r="R5613" s="85"/>
      <c r="S5613" s="85"/>
    </row>
    <row r="5614" spans="1:19" ht="14.5" customHeight="1">
      <c r="A5614" s="103" t="str">
        <f t="shared" si="87"/>
        <v>H2215</v>
      </c>
      <c r="B5614" s="93" t="s">
        <v>9558</v>
      </c>
      <c r="C5614" s="94" t="s">
        <v>9559</v>
      </c>
      <c r="D5614" s="441"/>
      <c r="E5614" s="441"/>
      <c r="F5614" s="441"/>
      <c r="G5614" s="441"/>
      <c r="H5614" s="441"/>
      <c r="I5614" s="102">
        <v>0</v>
      </c>
      <c r="J5614" s="102">
        <v>0</v>
      </c>
      <c r="K5614" s="102">
        <v>0</v>
      </c>
      <c r="L5614" s="103"/>
      <c r="M5614" s="103"/>
      <c r="N5614" s="103"/>
      <c r="O5614" s="103"/>
      <c r="P5614" s="103"/>
      <c r="Q5614" s="103"/>
      <c r="R5614" s="103"/>
      <c r="S5614" s="103"/>
    </row>
    <row r="5615" spans="1:19" ht="14.5" customHeight="1">
      <c r="A5615" s="82" t="str">
        <f t="shared" si="87"/>
        <v>H2301</v>
      </c>
      <c r="B5615" s="91" t="s">
        <v>9560</v>
      </c>
      <c r="C5615" s="92" t="s">
        <v>9561</v>
      </c>
      <c r="D5615" s="440"/>
      <c r="E5615" s="440"/>
      <c r="F5615" s="440"/>
      <c r="G5615" s="440"/>
      <c r="H5615" s="440"/>
      <c r="I5615" s="82">
        <v>0</v>
      </c>
      <c r="J5615" s="82">
        <v>0</v>
      </c>
      <c r="K5615" s="82">
        <v>0</v>
      </c>
      <c r="L5615" s="85"/>
      <c r="M5615" s="85"/>
      <c r="N5615" s="85"/>
      <c r="O5615" s="85"/>
      <c r="P5615" s="85"/>
      <c r="Q5615" s="85"/>
      <c r="R5615" s="85"/>
      <c r="S5615" s="85"/>
    </row>
    <row r="5616" spans="1:19" ht="14.5" customHeight="1">
      <c r="A5616" s="103" t="str">
        <f t="shared" si="87"/>
        <v>H2301</v>
      </c>
      <c r="B5616" s="93" t="s">
        <v>9560</v>
      </c>
      <c r="C5616" s="94" t="s">
        <v>9561</v>
      </c>
      <c r="D5616" s="441"/>
      <c r="E5616" s="441"/>
      <c r="F5616" s="441"/>
      <c r="G5616" s="441"/>
      <c r="H5616" s="441"/>
      <c r="I5616" s="102">
        <v>0</v>
      </c>
      <c r="J5616" s="102">
        <v>0</v>
      </c>
      <c r="K5616" s="102">
        <v>0</v>
      </c>
      <c r="L5616" s="103"/>
      <c r="M5616" s="103"/>
      <c r="N5616" s="103"/>
      <c r="O5616" s="103"/>
      <c r="P5616" s="103"/>
      <c r="Q5616" s="103"/>
      <c r="R5616" s="103"/>
      <c r="S5616" s="103"/>
    </row>
    <row r="5617" spans="1:19" ht="13" customHeight="1">
      <c r="A5617" s="82" t="str">
        <f t="shared" si="87"/>
        <v>H2346</v>
      </c>
      <c r="B5617" s="91" t="s">
        <v>9562</v>
      </c>
      <c r="C5617" s="92" t="s">
        <v>9563</v>
      </c>
      <c r="D5617" s="85"/>
      <c r="E5617" s="85"/>
      <c r="F5617" s="85"/>
      <c r="G5617" s="85"/>
      <c r="H5617" s="85"/>
      <c r="I5617" s="101">
        <v>5.94</v>
      </c>
      <c r="J5617" s="101">
        <v>2</v>
      </c>
      <c r="K5617" s="101">
        <v>19</v>
      </c>
      <c r="L5617" s="85"/>
      <c r="M5617" s="85"/>
      <c r="N5617" s="85"/>
      <c r="O5617" s="85"/>
      <c r="P5617" s="85"/>
      <c r="Q5617" s="85"/>
      <c r="R5617" s="85"/>
      <c r="S5617" s="85"/>
    </row>
    <row r="5618" spans="1:19" ht="13" customHeight="1">
      <c r="A5618" s="103" t="str">
        <f t="shared" si="87"/>
        <v>H2346</v>
      </c>
      <c r="B5618" s="93" t="s">
        <v>9562</v>
      </c>
      <c r="C5618" s="94" t="s">
        <v>9563</v>
      </c>
      <c r="D5618" s="103"/>
      <c r="E5618" s="103"/>
      <c r="F5618" s="103"/>
      <c r="G5618" s="103"/>
      <c r="H5618" s="103"/>
      <c r="I5618" s="99">
        <v>19</v>
      </c>
      <c r="J5618" s="99">
        <v>5.94</v>
      </c>
      <c r="K5618" s="99">
        <v>2</v>
      </c>
      <c r="L5618" s="103"/>
      <c r="M5618" s="103"/>
      <c r="N5618" s="103"/>
      <c r="O5618" s="103"/>
      <c r="P5618" s="103"/>
      <c r="Q5618" s="103"/>
      <c r="R5618" s="103"/>
      <c r="S5618" s="103"/>
    </row>
    <row r="5619" spans="1:19" ht="13" customHeight="1">
      <c r="A5619" s="82" t="str">
        <f t="shared" si="87"/>
        <v>H2379</v>
      </c>
      <c r="B5619" s="91" t="s">
        <v>9564</v>
      </c>
      <c r="C5619" s="92" t="s">
        <v>9565</v>
      </c>
      <c r="D5619" s="85"/>
      <c r="E5619" s="85"/>
      <c r="F5619" s="85"/>
      <c r="G5619" s="85"/>
      <c r="H5619" s="85"/>
      <c r="I5619" s="101">
        <v>14</v>
      </c>
      <c r="J5619" s="101">
        <v>16</v>
      </c>
      <c r="K5619" s="101">
        <v>11.5</v>
      </c>
      <c r="L5619" s="85"/>
      <c r="M5619" s="85"/>
      <c r="N5619" s="85"/>
      <c r="O5619" s="85"/>
      <c r="P5619" s="85"/>
      <c r="Q5619" s="85"/>
      <c r="R5619" s="85"/>
      <c r="S5619" s="85"/>
    </row>
    <row r="5620" spans="1:19" ht="13" customHeight="1">
      <c r="A5620" s="82" t="str">
        <f t="shared" si="87"/>
        <v>H2379</v>
      </c>
      <c r="B5620" s="85" t="s">
        <v>9564</v>
      </c>
      <c r="C5620" s="85" t="s">
        <v>9565</v>
      </c>
      <c r="D5620" s="85"/>
      <c r="E5620" s="85"/>
      <c r="F5620" s="85"/>
      <c r="G5620" s="85"/>
      <c r="H5620" s="85"/>
      <c r="I5620" s="85">
        <v>11.5</v>
      </c>
      <c r="J5620" s="85">
        <v>6.5</v>
      </c>
      <c r="K5620" s="85">
        <v>4</v>
      </c>
      <c r="L5620" s="85"/>
      <c r="M5620" s="85"/>
      <c r="N5620" s="85"/>
      <c r="O5620" s="85"/>
      <c r="P5620" s="85"/>
      <c r="Q5620" s="85"/>
      <c r="R5620" s="85"/>
      <c r="S5620" s="85"/>
    </row>
    <row r="5621" spans="1:19" ht="13" customHeight="1">
      <c r="A5621" s="103" t="str">
        <f t="shared" si="87"/>
        <v>H2379</v>
      </c>
      <c r="B5621" s="93" t="s">
        <v>9564</v>
      </c>
      <c r="C5621" s="94" t="s">
        <v>9565</v>
      </c>
      <c r="D5621" s="103"/>
      <c r="E5621" s="103"/>
      <c r="F5621" s="103"/>
      <c r="G5621" s="103"/>
      <c r="H5621" s="103"/>
      <c r="I5621" s="99">
        <v>11.5</v>
      </c>
      <c r="J5621" s="99">
        <v>14</v>
      </c>
      <c r="K5621" s="99">
        <v>16</v>
      </c>
      <c r="L5621" s="103"/>
      <c r="M5621" s="103"/>
      <c r="N5621" s="103"/>
      <c r="O5621" s="103"/>
      <c r="P5621" s="103"/>
      <c r="Q5621" s="103"/>
      <c r="R5621" s="103"/>
      <c r="S5621" s="103"/>
    </row>
    <row r="5622" spans="1:19" ht="13" customHeight="1">
      <c r="A5622" s="103" t="str">
        <f t="shared" si="87"/>
        <v>H2379</v>
      </c>
      <c r="B5622" s="103" t="s">
        <v>9564</v>
      </c>
      <c r="C5622" s="103" t="s">
        <v>9565</v>
      </c>
      <c r="D5622" s="103"/>
      <c r="E5622" s="103"/>
      <c r="F5622" s="103"/>
      <c r="G5622" s="103"/>
      <c r="H5622" s="103"/>
      <c r="I5622" s="103">
        <v>4</v>
      </c>
      <c r="J5622" s="103">
        <v>11.5</v>
      </c>
      <c r="K5622" s="103">
        <v>6.5</v>
      </c>
      <c r="L5622" s="103"/>
      <c r="M5622" s="103"/>
      <c r="N5622" s="103"/>
      <c r="O5622" s="103"/>
      <c r="P5622" s="103"/>
      <c r="Q5622" s="103"/>
      <c r="R5622" s="103"/>
      <c r="S5622" s="103"/>
    </row>
    <row r="5623" spans="1:19" ht="13" customHeight="1">
      <c r="A5623" s="82" t="str">
        <f t="shared" si="87"/>
        <v>H2385</v>
      </c>
      <c r="B5623" s="85" t="s">
        <v>1247</v>
      </c>
      <c r="C5623" s="85" t="s">
        <v>9566</v>
      </c>
      <c r="D5623" s="85"/>
      <c r="E5623" s="85"/>
      <c r="F5623" s="85"/>
      <c r="G5623" s="85"/>
      <c r="H5623" s="85"/>
      <c r="I5623" s="85">
        <v>41</v>
      </c>
      <c r="J5623" s="85">
        <v>27.5</v>
      </c>
      <c r="K5623" s="85">
        <v>11</v>
      </c>
      <c r="L5623" s="85"/>
      <c r="M5623" s="85"/>
      <c r="N5623" s="85"/>
      <c r="O5623" s="85"/>
      <c r="P5623" s="85"/>
      <c r="Q5623" s="85"/>
      <c r="R5623" s="85"/>
      <c r="S5623" s="85"/>
    </row>
    <row r="5624" spans="1:19" ht="13" customHeight="1">
      <c r="A5624" s="103" t="str">
        <f t="shared" si="87"/>
        <v>H2385</v>
      </c>
      <c r="B5624" s="103" t="s">
        <v>1247</v>
      </c>
      <c r="C5624" s="103" t="s">
        <v>9566</v>
      </c>
      <c r="D5624" s="103"/>
      <c r="E5624" s="103"/>
      <c r="F5624" s="103"/>
      <c r="G5624" s="103"/>
      <c r="H5624" s="103"/>
      <c r="I5624" s="103">
        <v>11</v>
      </c>
      <c r="J5624" s="103">
        <v>41</v>
      </c>
      <c r="K5624" s="103">
        <v>27.5</v>
      </c>
      <c r="L5624" s="103"/>
      <c r="M5624" s="103"/>
      <c r="N5624" s="103"/>
      <c r="O5624" s="103"/>
      <c r="P5624" s="103"/>
      <c r="Q5624" s="103"/>
      <c r="R5624" s="103"/>
      <c r="S5624" s="103"/>
    </row>
    <row r="5625" spans="1:19" ht="13" customHeight="1">
      <c r="A5625" s="82" t="str">
        <f t="shared" si="87"/>
        <v>H2442</v>
      </c>
      <c r="B5625" s="85" t="s">
        <v>9567</v>
      </c>
      <c r="C5625" s="85" t="s">
        <v>9568</v>
      </c>
      <c r="D5625" s="85"/>
      <c r="E5625" s="85"/>
      <c r="F5625" s="85"/>
      <c r="G5625" s="85"/>
      <c r="H5625" s="85"/>
      <c r="I5625" s="85">
        <v>4</v>
      </c>
      <c r="J5625" s="85">
        <v>3.25</v>
      </c>
      <c r="K5625" s="85">
        <v>10</v>
      </c>
      <c r="L5625" s="85"/>
      <c r="M5625" s="85"/>
      <c r="N5625" s="85"/>
      <c r="O5625" s="85"/>
      <c r="P5625" s="85"/>
      <c r="Q5625" s="85"/>
      <c r="R5625" s="85"/>
      <c r="S5625" s="85"/>
    </row>
    <row r="5626" spans="1:19" ht="13" customHeight="1">
      <c r="A5626" s="103" t="str">
        <f t="shared" si="87"/>
        <v>H2442</v>
      </c>
      <c r="B5626" s="103" t="s">
        <v>9567</v>
      </c>
      <c r="C5626" s="103" t="s">
        <v>9568</v>
      </c>
      <c r="D5626" s="103"/>
      <c r="E5626" s="103"/>
      <c r="F5626" s="103"/>
      <c r="G5626" s="103"/>
      <c r="H5626" s="103"/>
      <c r="I5626" s="103">
        <v>10</v>
      </c>
      <c r="J5626" s="103">
        <v>4</v>
      </c>
      <c r="K5626" s="103">
        <v>3.25</v>
      </c>
      <c r="L5626" s="103"/>
      <c r="M5626" s="103"/>
      <c r="N5626" s="103"/>
      <c r="O5626" s="103"/>
      <c r="P5626" s="103"/>
      <c r="Q5626" s="103"/>
      <c r="R5626" s="103"/>
      <c r="S5626" s="103"/>
    </row>
    <row r="5627" spans="1:19" ht="13" customHeight="1">
      <c r="A5627" s="82" t="str">
        <f t="shared" si="87"/>
        <v>H2443</v>
      </c>
      <c r="B5627" s="85" t="s">
        <v>9569</v>
      </c>
      <c r="C5627" s="85" t="s">
        <v>9568</v>
      </c>
      <c r="D5627" s="85"/>
      <c r="E5627" s="85"/>
      <c r="F5627" s="85"/>
      <c r="G5627" s="85"/>
      <c r="H5627" s="85"/>
      <c r="I5627" s="85">
        <v>15</v>
      </c>
      <c r="J5627" s="85">
        <v>7.75</v>
      </c>
      <c r="K5627" s="85">
        <v>5</v>
      </c>
      <c r="L5627" s="85"/>
      <c r="M5627" s="85"/>
      <c r="N5627" s="85"/>
      <c r="O5627" s="85"/>
      <c r="P5627" s="85"/>
      <c r="Q5627" s="85"/>
      <c r="R5627" s="85"/>
      <c r="S5627" s="85"/>
    </row>
    <row r="5628" spans="1:19" ht="13" customHeight="1">
      <c r="A5628" s="103" t="str">
        <f t="shared" si="87"/>
        <v>H2443</v>
      </c>
      <c r="B5628" s="103" t="s">
        <v>9569</v>
      </c>
      <c r="C5628" s="103" t="s">
        <v>9568</v>
      </c>
      <c r="D5628" s="103"/>
      <c r="E5628" s="103"/>
      <c r="F5628" s="103"/>
      <c r="G5628" s="103"/>
      <c r="H5628" s="103"/>
      <c r="I5628" s="103">
        <v>5</v>
      </c>
      <c r="J5628" s="103">
        <v>15</v>
      </c>
      <c r="K5628" s="103">
        <v>7.75</v>
      </c>
      <c r="L5628" s="103"/>
      <c r="M5628" s="103"/>
      <c r="N5628" s="103"/>
      <c r="O5628" s="103"/>
      <c r="P5628" s="103"/>
      <c r="Q5628" s="103"/>
      <c r="R5628" s="103"/>
      <c r="S5628" s="103"/>
    </row>
    <row r="5629" spans="1:19" ht="13" customHeight="1">
      <c r="A5629" s="82" t="str">
        <f t="shared" si="87"/>
        <v>H3458</v>
      </c>
      <c r="B5629" s="85" t="s">
        <v>1250</v>
      </c>
      <c r="C5629" s="85" t="s">
        <v>9555</v>
      </c>
      <c r="D5629" s="85"/>
      <c r="E5629" s="85"/>
      <c r="F5629" s="85"/>
      <c r="G5629" s="85"/>
      <c r="H5629" s="85"/>
      <c r="I5629" s="85">
        <v>8</v>
      </c>
      <c r="J5629" s="85">
        <v>17</v>
      </c>
      <c r="K5629" s="85">
        <v>17</v>
      </c>
      <c r="L5629" s="85"/>
      <c r="M5629" s="85"/>
      <c r="N5629" s="85"/>
      <c r="O5629" s="85"/>
      <c r="P5629" s="85"/>
      <c r="Q5629" s="85"/>
      <c r="R5629" s="85"/>
      <c r="S5629" s="85"/>
    </row>
    <row r="5630" spans="1:19" ht="13" customHeight="1">
      <c r="A5630" s="103" t="str">
        <f t="shared" si="87"/>
        <v>H3458</v>
      </c>
      <c r="B5630" s="103" t="s">
        <v>1250</v>
      </c>
      <c r="C5630" s="103" t="s">
        <v>9555</v>
      </c>
      <c r="D5630" s="103"/>
      <c r="E5630" s="103"/>
      <c r="F5630" s="103"/>
      <c r="G5630" s="103"/>
      <c r="H5630" s="103"/>
      <c r="I5630" s="103">
        <v>17</v>
      </c>
      <c r="J5630" s="103">
        <v>8</v>
      </c>
      <c r="K5630" s="103">
        <v>17</v>
      </c>
      <c r="L5630" s="103"/>
      <c r="M5630" s="103"/>
      <c r="N5630" s="103"/>
      <c r="O5630" s="103"/>
      <c r="P5630" s="103"/>
      <c r="Q5630" s="103"/>
      <c r="R5630" s="103"/>
      <c r="S5630" s="103"/>
    </row>
    <row r="5631" spans="1:19" ht="13" customHeight="1">
      <c r="A5631" s="82" t="str">
        <f t="shared" si="87"/>
        <v>H3459</v>
      </c>
      <c r="B5631" s="85" t="s">
        <v>1253</v>
      </c>
      <c r="C5631" s="85" t="s">
        <v>9555</v>
      </c>
      <c r="D5631" s="85"/>
      <c r="E5631" s="85"/>
      <c r="F5631" s="85"/>
      <c r="G5631" s="85"/>
      <c r="H5631" s="85"/>
      <c r="I5631" s="85">
        <v>20</v>
      </c>
      <c r="J5631" s="85">
        <v>20</v>
      </c>
      <c r="K5631" s="85">
        <v>18</v>
      </c>
      <c r="L5631" s="85"/>
      <c r="M5631" s="85"/>
      <c r="N5631" s="85"/>
      <c r="O5631" s="85"/>
      <c r="P5631" s="85"/>
      <c r="Q5631" s="85"/>
      <c r="R5631" s="85"/>
      <c r="S5631" s="85"/>
    </row>
    <row r="5632" spans="1:19" ht="13" customHeight="1">
      <c r="A5632" s="103" t="str">
        <f t="shared" si="87"/>
        <v>H3459</v>
      </c>
      <c r="B5632" s="103" t="s">
        <v>1253</v>
      </c>
      <c r="C5632" s="103" t="s">
        <v>9555</v>
      </c>
      <c r="D5632" s="103"/>
      <c r="E5632" s="103"/>
      <c r="F5632" s="103"/>
      <c r="G5632" s="103"/>
      <c r="H5632" s="103"/>
      <c r="I5632" s="103">
        <v>18</v>
      </c>
      <c r="J5632" s="103">
        <v>20</v>
      </c>
      <c r="K5632" s="103">
        <v>20</v>
      </c>
      <c r="L5632" s="103"/>
      <c r="M5632" s="103"/>
      <c r="N5632" s="103"/>
      <c r="O5632" s="103"/>
      <c r="P5632" s="103"/>
      <c r="Q5632" s="103"/>
      <c r="R5632" s="103"/>
      <c r="S5632" s="103"/>
    </row>
    <row r="5633" spans="1:19" ht="13" customHeight="1">
      <c r="A5633" s="82" t="str">
        <f t="shared" si="87"/>
        <v>H6002</v>
      </c>
      <c r="B5633" s="85" t="s">
        <v>9570</v>
      </c>
      <c r="C5633" s="85" t="s">
        <v>9571</v>
      </c>
      <c r="D5633" s="85"/>
      <c r="E5633" s="85"/>
      <c r="F5633" s="85"/>
      <c r="G5633" s="85"/>
      <c r="H5633" s="85"/>
      <c r="I5633" s="85">
        <v>24</v>
      </c>
      <c r="J5633" s="85">
        <v>24</v>
      </c>
      <c r="K5633" s="85">
        <v>36</v>
      </c>
      <c r="L5633" s="85"/>
      <c r="M5633" s="85"/>
      <c r="N5633" s="85"/>
      <c r="O5633" s="85"/>
      <c r="P5633" s="85"/>
      <c r="Q5633" s="85"/>
      <c r="R5633" s="85"/>
      <c r="S5633" s="85"/>
    </row>
    <row r="5634" spans="1:19" ht="13" customHeight="1">
      <c r="A5634" s="103" t="str">
        <f t="shared" ref="A5634:A5697" si="88">LEFT(B5634,5)</f>
        <v>H6002</v>
      </c>
      <c r="B5634" s="103" t="s">
        <v>9570</v>
      </c>
      <c r="C5634" s="103" t="s">
        <v>9571</v>
      </c>
      <c r="D5634" s="103"/>
      <c r="E5634" s="103"/>
      <c r="F5634" s="103"/>
      <c r="G5634" s="103"/>
      <c r="H5634" s="103"/>
      <c r="I5634" s="103">
        <v>36</v>
      </c>
      <c r="J5634" s="103">
        <v>24</v>
      </c>
      <c r="K5634" s="103">
        <v>24</v>
      </c>
      <c r="L5634" s="103"/>
      <c r="M5634" s="103"/>
      <c r="N5634" s="103"/>
      <c r="O5634" s="103"/>
      <c r="P5634" s="103"/>
      <c r="Q5634" s="103"/>
      <c r="R5634" s="103"/>
      <c r="S5634" s="103"/>
    </row>
    <row r="5635" spans="1:19" ht="14.5" customHeight="1">
      <c r="A5635" s="82" t="str">
        <f t="shared" si="88"/>
        <v>H6004</v>
      </c>
      <c r="B5635" s="87" t="s">
        <v>9572</v>
      </c>
      <c r="C5635" s="88" t="s">
        <v>9573</v>
      </c>
      <c r="D5635" s="440"/>
      <c r="E5635" s="440"/>
      <c r="F5635" s="440"/>
      <c r="G5635" s="440"/>
      <c r="H5635" s="440"/>
      <c r="I5635" s="82">
        <v>0</v>
      </c>
      <c r="J5635" s="82">
        <v>0</v>
      </c>
      <c r="K5635" s="101">
        <v>0</v>
      </c>
      <c r="L5635" s="85"/>
      <c r="M5635" s="85"/>
      <c r="N5635" s="85"/>
      <c r="O5635" s="85"/>
      <c r="P5635" s="85"/>
      <c r="Q5635" s="85"/>
      <c r="R5635" s="85"/>
      <c r="S5635" s="85"/>
    </row>
    <row r="5636" spans="1:19" ht="14.5" customHeight="1">
      <c r="A5636" s="103" t="str">
        <f t="shared" si="88"/>
        <v>H6004</v>
      </c>
      <c r="B5636" s="89" t="s">
        <v>9572</v>
      </c>
      <c r="C5636" s="90" t="s">
        <v>9573</v>
      </c>
      <c r="D5636" s="441"/>
      <c r="E5636" s="441"/>
      <c r="F5636" s="441"/>
      <c r="G5636" s="441"/>
      <c r="H5636" s="441"/>
      <c r="I5636" s="99">
        <v>0</v>
      </c>
      <c r="J5636" s="102">
        <v>0</v>
      </c>
      <c r="K5636" s="102">
        <v>0</v>
      </c>
      <c r="L5636" s="103"/>
      <c r="M5636" s="103"/>
      <c r="N5636" s="103"/>
      <c r="O5636" s="103"/>
      <c r="P5636" s="103"/>
      <c r="Q5636" s="103"/>
      <c r="R5636" s="103"/>
      <c r="S5636" s="103"/>
    </row>
    <row r="5637" spans="1:19" ht="14.5" customHeight="1">
      <c r="A5637" s="82" t="str">
        <f t="shared" si="88"/>
        <v>H6008</v>
      </c>
      <c r="B5637" s="87" t="s">
        <v>9574</v>
      </c>
      <c r="C5637" s="88" t="s">
        <v>9575</v>
      </c>
      <c r="D5637" s="440"/>
      <c r="E5637" s="440"/>
      <c r="F5637" s="440"/>
      <c r="G5637" s="440"/>
      <c r="H5637" s="440"/>
      <c r="I5637" s="82">
        <v>0</v>
      </c>
      <c r="J5637" s="82">
        <v>0</v>
      </c>
      <c r="K5637" s="101">
        <v>0</v>
      </c>
      <c r="L5637" s="85"/>
      <c r="M5637" s="85"/>
      <c r="N5637" s="85"/>
      <c r="O5637" s="85"/>
      <c r="P5637" s="85"/>
      <c r="Q5637" s="85"/>
      <c r="R5637" s="85"/>
      <c r="S5637" s="85"/>
    </row>
    <row r="5638" spans="1:19" ht="14.5" customHeight="1">
      <c r="A5638" s="103" t="str">
        <f t="shared" si="88"/>
        <v>H6008</v>
      </c>
      <c r="B5638" s="89" t="s">
        <v>9574</v>
      </c>
      <c r="C5638" s="90" t="s">
        <v>9575</v>
      </c>
      <c r="D5638" s="441"/>
      <c r="E5638" s="441"/>
      <c r="F5638" s="441"/>
      <c r="G5638" s="441"/>
      <c r="H5638" s="441"/>
      <c r="I5638" s="99">
        <v>0</v>
      </c>
      <c r="J5638" s="102">
        <v>0</v>
      </c>
      <c r="K5638" s="102">
        <v>0</v>
      </c>
      <c r="L5638" s="103"/>
      <c r="M5638" s="103"/>
      <c r="N5638" s="103"/>
      <c r="O5638" s="103"/>
      <c r="P5638" s="103"/>
      <c r="Q5638" s="103"/>
      <c r="R5638" s="103"/>
      <c r="S5638" s="103"/>
    </row>
    <row r="5639" spans="1:19" ht="13" customHeight="1">
      <c r="A5639" s="82" t="str">
        <f t="shared" si="88"/>
        <v>H7003</v>
      </c>
      <c r="B5639" s="85" t="s">
        <v>1256</v>
      </c>
      <c r="C5639" s="85" t="s">
        <v>1257</v>
      </c>
      <c r="D5639" s="85"/>
      <c r="E5639" s="85"/>
      <c r="F5639" s="85"/>
      <c r="G5639" s="85"/>
      <c r="H5639" s="85"/>
      <c r="I5639" s="85">
        <v>111</v>
      </c>
      <c r="J5639" s="85">
        <v>47.28</v>
      </c>
      <c r="K5639" s="85">
        <v>26.04</v>
      </c>
      <c r="L5639" s="85"/>
      <c r="M5639" s="85"/>
      <c r="N5639" s="85"/>
      <c r="O5639" s="85"/>
      <c r="P5639" s="85"/>
      <c r="Q5639" s="85"/>
      <c r="R5639" s="85"/>
      <c r="S5639" s="85"/>
    </row>
    <row r="5640" spans="1:19" ht="13" customHeight="1">
      <c r="A5640" s="103" t="str">
        <f t="shared" si="88"/>
        <v>H7003</v>
      </c>
      <c r="B5640" s="103" t="s">
        <v>1256</v>
      </c>
      <c r="C5640" s="103" t="s">
        <v>1257</v>
      </c>
      <c r="D5640" s="103"/>
      <c r="E5640" s="103"/>
      <c r="F5640" s="103"/>
      <c r="G5640" s="103"/>
      <c r="H5640" s="103"/>
      <c r="I5640" s="103">
        <v>26.04</v>
      </c>
      <c r="J5640" s="103">
        <v>111</v>
      </c>
      <c r="K5640" s="103">
        <v>47.28</v>
      </c>
      <c r="L5640" s="103"/>
      <c r="M5640" s="103"/>
      <c r="N5640" s="103"/>
      <c r="O5640" s="103"/>
      <c r="P5640" s="103"/>
      <c r="Q5640" s="103"/>
      <c r="R5640" s="103"/>
      <c r="S5640" s="103"/>
    </row>
    <row r="5641" spans="1:19" ht="13" customHeight="1">
      <c r="A5641" s="82" t="str">
        <f t="shared" si="88"/>
        <v>H7015</v>
      </c>
      <c r="B5641" s="85" t="s">
        <v>9576</v>
      </c>
      <c r="C5641" s="85" t="s">
        <v>9577</v>
      </c>
      <c r="D5641" s="85"/>
      <c r="E5641" s="85"/>
      <c r="F5641" s="85"/>
      <c r="G5641" s="85"/>
      <c r="H5641" s="85"/>
      <c r="I5641" s="85">
        <v>9.9599999999999991</v>
      </c>
      <c r="J5641" s="85">
        <v>6</v>
      </c>
      <c r="K5641" s="85">
        <v>2.04</v>
      </c>
      <c r="L5641" s="85"/>
      <c r="M5641" s="85"/>
      <c r="N5641" s="85"/>
      <c r="O5641" s="85"/>
      <c r="P5641" s="85"/>
      <c r="Q5641" s="85"/>
      <c r="R5641" s="85"/>
      <c r="S5641" s="85"/>
    </row>
    <row r="5642" spans="1:19" ht="13" customHeight="1">
      <c r="A5642" s="103" t="str">
        <f t="shared" si="88"/>
        <v>H7015</v>
      </c>
      <c r="B5642" s="103" t="s">
        <v>9576</v>
      </c>
      <c r="C5642" s="103" t="s">
        <v>9577</v>
      </c>
      <c r="D5642" s="103"/>
      <c r="E5642" s="103"/>
      <c r="F5642" s="103"/>
      <c r="G5642" s="103"/>
      <c r="H5642" s="103"/>
      <c r="I5642" s="103">
        <v>2.04</v>
      </c>
      <c r="J5642" s="103">
        <v>9.9599999999999991</v>
      </c>
      <c r="K5642" s="103">
        <v>6</v>
      </c>
      <c r="L5642" s="103"/>
      <c r="M5642" s="103"/>
      <c r="N5642" s="103"/>
      <c r="O5642" s="103"/>
      <c r="P5642" s="103"/>
      <c r="Q5642" s="103"/>
      <c r="R5642" s="103"/>
      <c r="S5642" s="103"/>
    </row>
    <row r="5643" spans="1:19" ht="13" customHeight="1">
      <c r="A5643" s="82" t="str">
        <f t="shared" si="88"/>
        <v>H7017</v>
      </c>
      <c r="B5643" s="85" t="s">
        <v>9578</v>
      </c>
      <c r="C5643" s="85" t="s">
        <v>9579</v>
      </c>
      <c r="D5643" s="85"/>
      <c r="E5643" s="85"/>
      <c r="F5643" s="85"/>
      <c r="G5643" s="85"/>
      <c r="H5643" s="85"/>
      <c r="I5643" s="85">
        <v>12</v>
      </c>
      <c r="J5643" s="85">
        <v>6</v>
      </c>
      <c r="K5643" s="85">
        <v>6</v>
      </c>
      <c r="L5643" s="85"/>
      <c r="M5643" s="85"/>
      <c r="N5643" s="85"/>
      <c r="O5643" s="85"/>
      <c r="P5643" s="85"/>
      <c r="Q5643" s="85"/>
      <c r="R5643" s="85"/>
      <c r="S5643" s="85"/>
    </row>
    <row r="5644" spans="1:19" ht="13" customHeight="1">
      <c r="A5644" s="103" t="str">
        <f t="shared" si="88"/>
        <v>H7017</v>
      </c>
      <c r="B5644" s="103" t="s">
        <v>9578</v>
      </c>
      <c r="C5644" s="103" t="s">
        <v>9579</v>
      </c>
      <c r="D5644" s="103"/>
      <c r="E5644" s="103"/>
      <c r="F5644" s="103"/>
      <c r="G5644" s="103"/>
      <c r="H5644" s="103"/>
      <c r="I5644" s="103">
        <v>6</v>
      </c>
      <c r="J5644" s="103">
        <v>12</v>
      </c>
      <c r="K5644" s="103">
        <v>6</v>
      </c>
      <c r="L5644" s="103"/>
      <c r="M5644" s="103"/>
      <c r="N5644" s="103"/>
      <c r="O5644" s="103"/>
      <c r="P5644" s="103"/>
      <c r="Q5644" s="103"/>
      <c r="R5644" s="103"/>
      <c r="S5644" s="103"/>
    </row>
    <row r="5645" spans="1:19" ht="13" customHeight="1">
      <c r="A5645" s="82" t="str">
        <f t="shared" si="88"/>
        <v>H7020</v>
      </c>
      <c r="B5645" s="85" t="s">
        <v>9580</v>
      </c>
      <c r="C5645" s="85" t="s">
        <v>9581</v>
      </c>
      <c r="D5645" s="85"/>
      <c r="E5645" s="85"/>
      <c r="F5645" s="85"/>
      <c r="G5645" s="85"/>
      <c r="H5645" s="85"/>
      <c r="I5645" s="85">
        <v>7.32</v>
      </c>
      <c r="J5645" s="85">
        <v>1.2</v>
      </c>
      <c r="K5645" s="85">
        <v>3.6</v>
      </c>
      <c r="L5645" s="85"/>
      <c r="M5645" s="85"/>
      <c r="N5645" s="85"/>
      <c r="O5645" s="85"/>
      <c r="P5645" s="85"/>
      <c r="Q5645" s="85"/>
      <c r="R5645" s="85"/>
      <c r="S5645" s="85"/>
    </row>
    <row r="5646" spans="1:19" ht="13" customHeight="1">
      <c r="A5646" s="103" t="str">
        <f t="shared" si="88"/>
        <v>H7020</v>
      </c>
      <c r="B5646" s="103" t="s">
        <v>9580</v>
      </c>
      <c r="C5646" s="103" t="s">
        <v>9581</v>
      </c>
      <c r="D5646" s="103"/>
      <c r="E5646" s="103"/>
      <c r="F5646" s="103"/>
      <c r="G5646" s="103"/>
      <c r="H5646" s="103"/>
      <c r="I5646" s="103">
        <v>3.6</v>
      </c>
      <c r="J5646" s="103">
        <v>7.32</v>
      </c>
      <c r="K5646" s="103">
        <v>1.2</v>
      </c>
      <c r="L5646" s="103"/>
      <c r="M5646" s="103"/>
      <c r="N5646" s="103"/>
      <c r="O5646" s="103"/>
      <c r="P5646" s="103"/>
      <c r="Q5646" s="103"/>
      <c r="R5646" s="103"/>
      <c r="S5646" s="103"/>
    </row>
    <row r="5647" spans="1:19" ht="13" customHeight="1">
      <c r="A5647" s="82" t="str">
        <f t="shared" si="88"/>
        <v>H7025</v>
      </c>
      <c r="B5647" s="85" t="s">
        <v>9582</v>
      </c>
      <c r="C5647" s="85" t="s">
        <v>9579</v>
      </c>
      <c r="D5647" s="85"/>
      <c r="E5647" s="85"/>
      <c r="F5647" s="85"/>
      <c r="G5647" s="85"/>
      <c r="H5647" s="85"/>
      <c r="I5647" s="85">
        <v>12</v>
      </c>
      <c r="J5647" s="85">
        <v>6</v>
      </c>
      <c r="K5647" s="85">
        <v>6</v>
      </c>
      <c r="L5647" s="85"/>
      <c r="M5647" s="85"/>
      <c r="N5647" s="85"/>
      <c r="O5647" s="85"/>
      <c r="P5647" s="85"/>
      <c r="Q5647" s="85"/>
      <c r="R5647" s="85"/>
      <c r="S5647" s="85"/>
    </row>
    <row r="5648" spans="1:19" ht="13" customHeight="1">
      <c r="A5648" s="103" t="str">
        <f t="shared" si="88"/>
        <v>H7025</v>
      </c>
      <c r="B5648" s="103" t="s">
        <v>9582</v>
      </c>
      <c r="C5648" s="103" t="s">
        <v>9579</v>
      </c>
      <c r="D5648" s="103"/>
      <c r="E5648" s="103"/>
      <c r="F5648" s="103"/>
      <c r="G5648" s="103"/>
      <c r="H5648" s="103"/>
      <c r="I5648" s="103">
        <v>6</v>
      </c>
      <c r="J5648" s="103">
        <v>12</v>
      </c>
      <c r="K5648" s="103">
        <v>6</v>
      </c>
      <c r="L5648" s="103"/>
      <c r="M5648" s="103"/>
      <c r="N5648" s="103"/>
      <c r="O5648" s="103"/>
      <c r="P5648" s="103"/>
      <c r="Q5648" s="103"/>
      <c r="R5648" s="103"/>
      <c r="S5648" s="103"/>
    </row>
    <row r="5649" spans="1:19" ht="13" customHeight="1">
      <c r="A5649" s="82" t="str">
        <f t="shared" si="88"/>
        <v>H7030</v>
      </c>
      <c r="B5649" s="85" t="s">
        <v>1261</v>
      </c>
      <c r="C5649" s="85" t="s">
        <v>9579</v>
      </c>
      <c r="D5649" s="85"/>
      <c r="E5649" s="85"/>
      <c r="F5649" s="85"/>
      <c r="G5649" s="85"/>
      <c r="H5649" s="85"/>
      <c r="I5649" s="85">
        <v>12</v>
      </c>
      <c r="J5649" s="85">
        <v>6</v>
      </c>
      <c r="K5649" s="85">
        <v>6</v>
      </c>
      <c r="L5649" s="85"/>
      <c r="M5649" s="85"/>
      <c r="N5649" s="85"/>
      <c r="O5649" s="85"/>
      <c r="P5649" s="85"/>
      <c r="Q5649" s="85"/>
      <c r="R5649" s="85"/>
      <c r="S5649" s="85"/>
    </row>
    <row r="5650" spans="1:19" ht="13" customHeight="1">
      <c r="A5650" s="103" t="str">
        <f t="shared" si="88"/>
        <v>H7030</v>
      </c>
      <c r="B5650" s="103" t="s">
        <v>1261</v>
      </c>
      <c r="C5650" s="103" t="s">
        <v>9579</v>
      </c>
      <c r="D5650" s="103"/>
      <c r="E5650" s="103"/>
      <c r="F5650" s="103"/>
      <c r="G5650" s="103"/>
      <c r="H5650" s="103"/>
      <c r="I5650" s="103">
        <v>6</v>
      </c>
      <c r="J5650" s="103">
        <v>12</v>
      </c>
      <c r="K5650" s="103">
        <v>6</v>
      </c>
      <c r="L5650" s="103"/>
      <c r="M5650" s="103"/>
      <c r="N5650" s="103"/>
      <c r="O5650" s="103"/>
      <c r="P5650" s="103"/>
      <c r="Q5650" s="103"/>
      <c r="R5650" s="103"/>
      <c r="S5650" s="103"/>
    </row>
    <row r="5651" spans="1:19" ht="13" customHeight="1">
      <c r="A5651" s="82" t="str">
        <f t="shared" si="88"/>
        <v>H7035</v>
      </c>
      <c r="B5651" s="85" t="s">
        <v>9583</v>
      </c>
      <c r="C5651" s="85" t="s">
        <v>9584</v>
      </c>
      <c r="D5651" s="85"/>
      <c r="E5651" s="85"/>
      <c r="F5651" s="85"/>
      <c r="G5651" s="85"/>
      <c r="H5651" s="85"/>
      <c r="I5651" s="85">
        <v>12</v>
      </c>
      <c r="J5651" s="85">
        <v>12</v>
      </c>
      <c r="K5651" s="85">
        <v>6</v>
      </c>
      <c r="L5651" s="85"/>
      <c r="M5651" s="85"/>
      <c r="N5651" s="85"/>
      <c r="O5651" s="85"/>
      <c r="P5651" s="85"/>
      <c r="Q5651" s="85"/>
      <c r="R5651" s="85"/>
      <c r="S5651" s="85"/>
    </row>
    <row r="5652" spans="1:19" ht="13" customHeight="1">
      <c r="A5652" s="103" t="str">
        <f t="shared" si="88"/>
        <v>H7035</v>
      </c>
      <c r="B5652" s="103" t="s">
        <v>9583</v>
      </c>
      <c r="C5652" s="103" t="s">
        <v>9584</v>
      </c>
      <c r="D5652" s="103"/>
      <c r="E5652" s="103"/>
      <c r="F5652" s="103"/>
      <c r="G5652" s="103"/>
      <c r="H5652" s="103"/>
      <c r="I5652" s="103">
        <v>6</v>
      </c>
      <c r="J5652" s="103">
        <v>12</v>
      </c>
      <c r="K5652" s="103">
        <v>12</v>
      </c>
      <c r="L5652" s="103"/>
      <c r="M5652" s="103"/>
      <c r="N5652" s="103"/>
      <c r="O5652" s="103"/>
      <c r="P5652" s="103"/>
      <c r="Q5652" s="103"/>
      <c r="R5652" s="103"/>
      <c r="S5652" s="103"/>
    </row>
    <row r="5653" spans="1:19" ht="14.5" customHeight="1">
      <c r="A5653" s="82" t="str">
        <f t="shared" si="88"/>
        <v>H7218</v>
      </c>
      <c r="B5653" s="87" t="s">
        <v>1263</v>
      </c>
      <c r="C5653" s="88" t="s">
        <v>1264</v>
      </c>
      <c r="D5653" s="88"/>
      <c r="E5653" s="88"/>
      <c r="F5653" s="88"/>
      <c r="G5653" s="88"/>
      <c r="H5653" s="88"/>
      <c r="I5653" s="440">
        <v>14</v>
      </c>
      <c r="J5653" s="440">
        <v>10</v>
      </c>
      <c r="K5653" s="440">
        <v>9</v>
      </c>
      <c r="L5653" s="85"/>
      <c r="M5653" s="85"/>
      <c r="N5653" s="85"/>
      <c r="O5653" s="85"/>
      <c r="P5653" s="85"/>
      <c r="Q5653" s="85"/>
      <c r="R5653" s="85"/>
      <c r="S5653" s="85"/>
    </row>
    <row r="5654" spans="1:19" ht="14.5" customHeight="1">
      <c r="A5654" s="103" t="str">
        <f t="shared" si="88"/>
        <v>H7218</v>
      </c>
      <c r="B5654" s="89" t="s">
        <v>1263</v>
      </c>
      <c r="C5654" s="90" t="s">
        <v>1264</v>
      </c>
      <c r="D5654" s="90"/>
      <c r="E5654" s="90"/>
      <c r="F5654" s="90"/>
      <c r="G5654" s="90"/>
      <c r="H5654" s="90"/>
      <c r="I5654" s="441">
        <v>9</v>
      </c>
      <c r="J5654" s="441">
        <v>14</v>
      </c>
      <c r="K5654" s="441">
        <v>10</v>
      </c>
      <c r="L5654" s="103"/>
      <c r="M5654" s="103"/>
      <c r="N5654" s="103"/>
      <c r="O5654" s="103"/>
      <c r="P5654" s="103"/>
      <c r="Q5654" s="103"/>
      <c r="R5654" s="103"/>
      <c r="S5654" s="103"/>
    </row>
    <row r="5655" spans="1:19" ht="14.5" customHeight="1">
      <c r="A5655" s="82" t="str">
        <f t="shared" si="88"/>
        <v>H7255</v>
      </c>
      <c r="B5655" s="91" t="s">
        <v>1266</v>
      </c>
      <c r="C5655" s="92" t="s">
        <v>1267</v>
      </c>
      <c r="D5655" s="440"/>
      <c r="E5655" s="440"/>
      <c r="F5655" s="440"/>
      <c r="G5655" s="440"/>
      <c r="H5655" s="440"/>
      <c r="I5655" s="82">
        <v>12</v>
      </c>
      <c r="J5655" s="82">
        <v>12</v>
      </c>
      <c r="K5655" s="82">
        <v>12</v>
      </c>
      <c r="L5655" s="85"/>
      <c r="M5655" s="85"/>
      <c r="N5655" s="85"/>
      <c r="O5655" s="85"/>
      <c r="P5655" s="85"/>
      <c r="Q5655" s="85"/>
      <c r="R5655" s="85"/>
      <c r="S5655" s="85"/>
    </row>
    <row r="5656" spans="1:19" ht="14.5" customHeight="1">
      <c r="A5656" s="103" t="str">
        <f t="shared" si="88"/>
        <v>H7255</v>
      </c>
      <c r="B5656" s="93" t="s">
        <v>1266</v>
      </c>
      <c r="C5656" s="94" t="s">
        <v>1267</v>
      </c>
      <c r="D5656" s="441"/>
      <c r="E5656" s="441"/>
      <c r="F5656" s="441"/>
      <c r="G5656" s="441"/>
      <c r="H5656" s="441"/>
      <c r="I5656" s="102">
        <v>12</v>
      </c>
      <c r="J5656" s="102">
        <v>12</v>
      </c>
      <c r="K5656" s="102">
        <v>12</v>
      </c>
      <c r="L5656" s="103"/>
      <c r="M5656" s="103"/>
      <c r="N5656" s="103"/>
      <c r="O5656" s="103"/>
      <c r="P5656" s="103"/>
      <c r="Q5656" s="103"/>
      <c r="R5656" s="103"/>
      <c r="S5656" s="103"/>
    </row>
    <row r="5657" spans="1:19" ht="14.5" customHeight="1">
      <c r="A5657" s="82" t="str">
        <f t="shared" si="88"/>
        <v>H7299</v>
      </c>
      <c r="B5657" s="91" t="s">
        <v>9585</v>
      </c>
      <c r="C5657" s="92" t="s">
        <v>9586</v>
      </c>
      <c r="D5657" s="440"/>
      <c r="E5657" s="440"/>
      <c r="F5657" s="440"/>
      <c r="G5657" s="440"/>
      <c r="H5657" s="440"/>
      <c r="I5657" s="82">
        <v>15</v>
      </c>
      <c r="J5657" s="82">
        <v>10</v>
      </c>
      <c r="K5657" s="82">
        <v>1</v>
      </c>
      <c r="L5657" s="85"/>
      <c r="M5657" s="85"/>
      <c r="N5657" s="85"/>
      <c r="O5657" s="85"/>
      <c r="P5657" s="85"/>
      <c r="Q5657" s="85"/>
      <c r="R5657" s="85"/>
      <c r="S5657" s="85"/>
    </row>
    <row r="5658" spans="1:19" ht="14.5" customHeight="1">
      <c r="A5658" s="103" t="str">
        <f t="shared" si="88"/>
        <v>H7299</v>
      </c>
      <c r="B5658" s="93" t="s">
        <v>9585</v>
      </c>
      <c r="C5658" s="94" t="s">
        <v>9586</v>
      </c>
      <c r="D5658" s="441"/>
      <c r="E5658" s="441"/>
      <c r="F5658" s="441"/>
      <c r="G5658" s="441"/>
      <c r="H5658" s="441"/>
      <c r="I5658" s="102">
        <v>1</v>
      </c>
      <c r="J5658" s="102">
        <v>15</v>
      </c>
      <c r="K5658" s="102">
        <v>10</v>
      </c>
      <c r="L5658" s="103"/>
      <c r="M5658" s="103"/>
      <c r="N5658" s="103"/>
      <c r="O5658" s="103"/>
      <c r="P5658" s="103"/>
      <c r="Q5658" s="103"/>
      <c r="R5658" s="103"/>
      <c r="S5658" s="103"/>
    </row>
    <row r="5659" spans="1:19" ht="14.5" customHeight="1">
      <c r="A5659" s="82" t="str">
        <f t="shared" si="88"/>
        <v>H7705</v>
      </c>
      <c r="B5659" s="440" t="s">
        <v>9587</v>
      </c>
      <c r="C5659" s="440" t="s">
        <v>9588</v>
      </c>
      <c r="I5659" s="82">
        <v>16.2</v>
      </c>
      <c r="J5659" s="82">
        <v>19.8</v>
      </c>
      <c r="K5659" s="82">
        <v>11.04</v>
      </c>
      <c r="L5659" s="85"/>
      <c r="M5659" s="85"/>
      <c r="N5659" s="85"/>
      <c r="O5659" s="85"/>
      <c r="P5659" s="85"/>
      <c r="Q5659" s="85"/>
      <c r="R5659" s="85"/>
      <c r="S5659" s="85"/>
    </row>
    <row r="5660" spans="1:19" ht="14.5" customHeight="1">
      <c r="A5660" s="103" t="str">
        <f t="shared" si="88"/>
        <v>H7705</v>
      </c>
      <c r="B5660" s="441" t="s">
        <v>9587</v>
      </c>
      <c r="C5660" s="441" t="s">
        <v>9588</v>
      </c>
      <c r="D5660" s="102"/>
      <c r="E5660" s="102"/>
      <c r="F5660" s="102"/>
      <c r="G5660" s="102"/>
      <c r="H5660" s="102"/>
      <c r="I5660" s="102">
        <v>11.04</v>
      </c>
      <c r="J5660" s="102">
        <v>16.2</v>
      </c>
      <c r="K5660" s="102">
        <v>19.8</v>
      </c>
      <c r="L5660" s="103"/>
      <c r="M5660" s="103"/>
      <c r="N5660" s="103"/>
      <c r="O5660" s="103"/>
      <c r="P5660" s="103"/>
      <c r="Q5660" s="103"/>
      <c r="R5660" s="103"/>
      <c r="S5660" s="103"/>
    </row>
    <row r="5661" spans="1:19" ht="13" customHeight="1">
      <c r="A5661" s="82" t="str">
        <f t="shared" si="88"/>
        <v>H7706</v>
      </c>
      <c r="B5661" s="85" t="s">
        <v>9589</v>
      </c>
      <c r="C5661" s="85" t="s">
        <v>9547</v>
      </c>
      <c r="D5661" s="85"/>
      <c r="E5661" s="85"/>
      <c r="F5661" s="85"/>
      <c r="G5661" s="85"/>
      <c r="H5661" s="85"/>
      <c r="I5661" s="85">
        <v>20</v>
      </c>
      <c r="J5661" s="85">
        <v>15</v>
      </c>
      <c r="K5661" s="85">
        <v>7.5</v>
      </c>
      <c r="L5661" s="85"/>
      <c r="M5661" s="85"/>
      <c r="N5661" s="85"/>
      <c r="O5661" s="85"/>
      <c r="P5661" s="85"/>
      <c r="Q5661" s="85"/>
      <c r="R5661" s="85"/>
      <c r="S5661" s="85"/>
    </row>
    <row r="5662" spans="1:19" ht="13" customHeight="1">
      <c r="A5662" s="103" t="str">
        <f t="shared" si="88"/>
        <v>H7706</v>
      </c>
      <c r="B5662" s="86" t="s">
        <v>9589</v>
      </c>
      <c r="C5662" s="86" t="s">
        <v>9547</v>
      </c>
      <c r="D5662" s="103"/>
      <c r="E5662" s="103"/>
      <c r="F5662" s="103"/>
      <c r="G5662" s="103"/>
      <c r="H5662" s="103"/>
      <c r="I5662" s="103">
        <v>7.5</v>
      </c>
      <c r="J5662" s="103">
        <v>20</v>
      </c>
      <c r="K5662" s="103">
        <v>15</v>
      </c>
      <c r="L5662" s="103"/>
      <c r="M5662" s="103"/>
      <c r="N5662" s="103"/>
      <c r="O5662" s="103"/>
      <c r="P5662" s="103"/>
      <c r="Q5662" s="103"/>
      <c r="R5662" s="103"/>
      <c r="S5662" s="103"/>
    </row>
    <row r="5663" spans="1:19" ht="13" customHeight="1">
      <c r="A5663" s="82" t="str">
        <f t="shared" si="88"/>
        <v>H7710</v>
      </c>
      <c r="B5663" s="83" t="s">
        <v>9590</v>
      </c>
      <c r="C5663" s="83" t="s">
        <v>3360</v>
      </c>
      <c r="D5663" s="85"/>
      <c r="E5663" s="85"/>
      <c r="F5663" s="85"/>
      <c r="G5663" s="85"/>
      <c r="H5663" s="85"/>
      <c r="I5663" s="85">
        <v>10.5</v>
      </c>
      <c r="J5663" s="85">
        <v>13.25</v>
      </c>
      <c r="K5663" s="85">
        <v>7</v>
      </c>
      <c r="L5663" s="85"/>
      <c r="M5663" s="85"/>
      <c r="N5663" s="85"/>
      <c r="O5663" s="85"/>
      <c r="P5663" s="85"/>
      <c r="Q5663" s="85"/>
      <c r="R5663" s="85"/>
      <c r="S5663" s="85"/>
    </row>
    <row r="5664" spans="1:19" ht="13" customHeight="1">
      <c r="A5664" s="103" t="str">
        <f t="shared" si="88"/>
        <v>H7710</v>
      </c>
      <c r="B5664" s="86" t="s">
        <v>9590</v>
      </c>
      <c r="C5664" s="86" t="s">
        <v>3360</v>
      </c>
      <c r="D5664" s="103"/>
      <c r="E5664" s="103"/>
      <c r="F5664" s="103"/>
      <c r="G5664" s="103"/>
      <c r="H5664" s="103"/>
      <c r="I5664" s="103">
        <v>7</v>
      </c>
      <c r="J5664" s="103">
        <v>10.5</v>
      </c>
      <c r="K5664" s="103">
        <v>13.25</v>
      </c>
      <c r="L5664" s="103"/>
      <c r="M5664" s="103"/>
      <c r="N5664" s="103"/>
      <c r="O5664" s="103"/>
      <c r="P5664" s="103"/>
      <c r="Q5664" s="103"/>
      <c r="R5664" s="103"/>
      <c r="S5664" s="103"/>
    </row>
    <row r="5665" spans="1:19" ht="13" customHeight="1">
      <c r="A5665" s="82" t="str">
        <f t="shared" si="88"/>
        <v>H7715</v>
      </c>
      <c r="B5665" s="83" t="s">
        <v>1269</v>
      </c>
      <c r="C5665" s="83" t="s">
        <v>9591</v>
      </c>
      <c r="D5665" s="85"/>
      <c r="E5665" s="85"/>
      <c r="F5665" s="85"/>
      <c r="G5665" s="85"/>
      <c r="H5665" s="85"/>
      <c r="I5665" s="85">
        <v>16</v>
      </c>
      <c r="J5665" s="85">
        <v>23.5</v>
      </c>
      <c r="K5665" s="85">
        <v>14</v>
      </c>
      <c r="L5665" s="85"/>
      <c r="M5665" s="85"/>
      <c r="N5665" s="85"/>
      <c r="O5665" s="85"/>
      <c r="P5665" s="85"/>
      <c r="Q5665" s="85"/>
      <c r="R5665" s="85"/>
      <c r="S5665" s="85"/>
    </row>
    <row r="5666" spans="1:19" ht="13" customHeight="1">
      <c r="A5666" s="103" t="str">
        <f t="shared" si="88"/>
        <v>H7715</v>
      </c>
      <c r="B5666" s="86" t="s">
        <v>1269</v>
      </c>
      <c r="C5666" s="86" t="s">
        <v>9591</v>
      </c>
      <c r="D5666" s="103"/>
      <c r="E5666" s="103"/>
      <c r="F5666" s="103"/>
      <c r="G5666" s="103"/>
      <c r="H5666" s="103"/>
      <c r="I5666" s="103">
        <v>14</v>
      </c>
      <c r="J5666" s="103">
        <v>16</v>
      </c>
      <c r="K5666" s="103">
        <v>23.5</v>
      </c>
      <c r="L5666" s="103"/>
      <c r="M5666" s="103"/>
      <c r="N5666" s="103"/>
      <c r="O5666" s="103"/>
      <c r="P5666" s="103"/>
      <c r="Q5666" s="103"/>
      <c r="R5666" s="103"/>
      <c r="S5666" s="103"/>
    </row>
    <row r="5667" spans="1:19" ht="13" customHeight="1">
      <c r="A5667" s="82" t="str">
        <f t="shared" si="88"/>
        <v>H7720</v>
      </c>
      <c r="B5667" s="83" t="s">
        <v>9592</v>
      </c>
      <c r="C5667" s="83" t="s">
        <v>9593</v>
      </c>
      <c r="D5667" s="85"/>
      <c r="E5667" s="85"/>
      <c r="F5667" s="85"/>
      <c r="G5667" s="85"/>
      <c r="H5667" s="85"/>
      <c r="I5667" s="85">
        <v>12</v>
      </c>
      <c r="J5667" s="85">
        <v>12</v>
      </c>
      <c r="K5667" s="85">
        <v>12</v>
      </c>
      <c r="L5667" s="85"/>
      <c r="M5667" s="85"/>
      <c r="N5667" s="85"/>
      <c r="O5667" s="85"/>
      <c r="P5667" s="85"/>
      <c r="Q5667" s="85"/>
      <c r="R5667" s="85"/>
      <c r="S5667" s="85"/>
    </row>
    <row r="5668" spans="1:19" ht="13" customHeight="1">
      <c r="A5668" s="103" t="str">
        <f t="shared" si="88"/>
        <v>H7720</v>
      </c>
      <c r="B5668" s="86" t="s">
        <v>9592</v>
      </c>
      <c r="C5668" s="86" t="s">
        <v>9593</v>
      </c>
      <c r="D5668" s="103"/>
      <c r="E5668" s="103"/>
      <c r="F5668" s="103"/>
      <c r="G5668" s="103"/>
      <c r="H5668" s="103"/>
      <c r="I5668" s="103">
        <v>12</v>
      </c>
      <c r="J5668" s="103">
        <v>12</v>
      </c>
      <c r="K5668" s="103">
        <v>12</v>
      </c>
      <c r="L5668" s="103"/>
      <c r="M5668" s="103"/>
      <c r="N5668" s="103"/>
      <c r="O5668" s="103"/>
      <c r="P5668" s="103"/>
      <c r="Q5668" s="103"/>
      <c r="R5668" s="103"/>
      <c r="S5668" s="103"/>
    </row>
    <row r="5669" spans="1:19" ht="13" customHeight="1">
      <c r="A5669" s="82" t="str">
        <f t="shared" si="88"/>
        <v>H7800</v>
      </c>
      <c r="B5669" s="83" t="s">
        <v>1272</v>
      </c>
      <c r="C5669" s="83" t="s">
        <v>9594</v>
      </c>
      <c r="D5669" s="85"/>
      <c r="E5669" s="85"/>
      <c r="F5669" s="85"/>
      <c r="G5669" s="85"/>
      <c r="H5669" s="85"/>
      <c r="I5669" s="85">
        <v>20</v>
      </c>
      <c r="J5669" s="85">
        <v>14</v>
      </c>
      <c r="K5669" s="85">
        <v>5</v>
      </c>
      <c r="L5669" s="85"/>
      <c r="M5669" s="85"/>
      <c r="N5669" s="85"/>
      <c r="O5669" s="85"/>
      <c r="P5669" s="85"/>
      <c r="Q5669" s="85"/>
      <c r="R5669" s="85"/>
      <c r="S5669" s="85"/>
    </row>
    <row r="5670" spans="1:19" ht="13" customHeight="1">
      <c r="A5670" s="103" t="str">
        <f t="shared" si="88"/>
        <v>H7800</v>
      </c>
      <c r="B5670" s="86" t="s">
        <v>1272</v>
      </c>
      <c r="C5670" s="86" t="s">
        <v>9594</v>
      </c>
      <c r="D5670" s="103"/>
      <c r="E5670" s="103"/>
      <c r="F5670" s="103"/>
      <c r="G5670" s="103"/>
      <c r="H5670" s="103"/>
      <c r="I5670" s="103">
        <v>5</v>
      </c>
      <c r="J5670" s="103">
        <v>20</v>
      </c>
      <c r="K5670" s="103">
        <v>14</v>
      </c>
      <c r="L5670" s="103"/>
      <c r="M5670" s="103"/>
      <c r="N5670" s="103"/>
      <c r="O5670" s="103"/>
      <c r="P5670" s="103"/>
      <c r="Q5670" s="103"/>
      <c r="R5670" s="103"/>
      <c r="S5670" s="103"/>
    </row>
    <row r="5671" spans="1:19" ht="14.5" customHeight="1">
      <c r="A5671" s="82" t="str">
        <f t="shared" si="88"/>
        <v>H7914</v>
      </c>
      <c r="B5671" s="95" t="s">
        <v>1275</v>
      </c>
      <c r="C5671" s="96" t="s">
        <v>1276</v>
      </c>
      <c r="D5671" s="440"/>
      <c r="E5671" s="440"/>
      <c r="F5671" s="440"/>
      <c r="G5671" s="440"/>
      <c r="H5671" s="440"/>
      <c r="I5671" s="82">
        <v>9</v>
      </c>
      <c r="J5671" s="82">
        <v>3</v>
      </c>
      <c r="K5671" s="82">
        <v>2</v>
      </c>
      <c r="L5671" s="85"/>
      <c r="M5671" s="85"/>
      <c r="N5671" s="85"/>
      <c r="O5671" s="85"/>
      <c r="P5671" s="85"/>
      <c r="Q5671" s="85"/>
      <c r="R5671" s="85"/>
      <c r="S5671" s="85"/>
    </row>
    <row r="5672" spans="1:19" ht="14.5" customHeight="1">
      <c r="A5672" s="103" t="str">
        <f t="shared" si="88"/>
        <v>H7914</v>
      </c>
      <c r="B5672" s="97" t="s">
        <v>1275</v>
      </c>
      <c r="C5672" s="98" t="s">
        <v>1276</v>
      </c>
      <c r="D5672" s="441"/>
      <c r="E5672" s="441"/>
      <c r="F5672" s="441"/>
      <c r="G5672" s="441"/>
      <c r="H5672" s="441"/>
      <c r="I5672" s="102">
        <v>2</v>
      </c>
      <c r="J5672" s="102">
        <v>9</v>
      </c>
      <c r="K5672" s="102">
        <v>3</v>
      </c>
      <c r="L5672" s="103"/>
      <c r="M5672" s="103"/>
      <c r="N5672" s="103"/>
      <c r="O5672" s="103"/>
      <c r="P5672" s="103"/>
      <c r="Q5672" s="103"/>
      <c r="R5672" s="103"/>
      <c r="S5672" s="103"/>
    </row>
    <row r="5673" spans="1:19" ht="13" customHeight="1">
      <c r="A5673" s="82" t="str">
        <f t="shared" si="88"/>
        <v>H7921</v>
      </c>
      <c r="B5673" s="83" t="s">
        <v>9595</v>
      </c>
      <c r="C5673" s="83" t="s">
        <v>1279</v>
      </c>
      <c r="D5673" s="85"/>
      <c r="E5673" s="85"/>
      <c r="F5673" s="85"/>
      <c r="G5673" s="85"/>
      <c r="H5673" s="85"/>
      <c r="I5673" s="85">
        <v>12</v>
      </c>
      <c r="J5673" s="85">
        <v>6</v>
      </c>
      <c r="K5673" s="85">
        <v>33.599999999999987</v>
      </c>
      <c r="L5673" s="85"/>
      <c r="M5673" s="85"/>
      <c r="N5673" s="85"/>
      <c r="O5673" s="85"/>
      <c r="P5673" s="85"/>
      <c r="Q5673" s="85"/>
      <c r="R5673" s="85"/>
      <c r="S5673" s="85"/>
    </row>
    <row r="5674" spans="1:19" ht="13" customHeight="1">
      <c r="A5674" s="103" t="str">
        <f t="shared" si="88"/>
        <v>H7921</v>
      </c>
      <c r="B5674" s="86" t="s">
        <v>9595</v>
      </c>
      <c r="C5674" s="86" t="s">
        <v>1279</v>
      </c>
      <c r="D5674" s="103"/>
      <c r="E5674" s="103"/>
      <c r="F5674" s="103"/>
      <c r="G5674" s="103"/>
      <c r="H5674" s="103"/>
      <c r="I5674" s="103">
        <v>33.599999999999987</v>
      </c>
      <c r="J5674" s="103">
        <v>12</v>
      </c>
      <c r="K5674" s="103">
        <v>6</v>
      </c>
      <c r="L5674" s="103"/>
      <c r="M5674" s="103"/>
      <c r="N5674" s="103"/>
      <c r="O5674" s="103"/>
      <c r="P5674" s="103"/>
      <c r="Q5674" s="103"/>
      <c r="R5674" s="103"/>
      <c r="S5674" s="103"/>
    </row>
    <row r="5675" spans="1:19" ht="13" customHeight="1">
      <c r="A5675" s="82" t="str">
        <f t="shared" si="88"/>
        <v>H7940</v>
      </c>
      <c r="B5675" s="83" t="s">
        <v>9596</v>
      </c>
      <c r="C5675" s="83" t="s">
        <v>9597</v>
      </c>
      <c r="D5675" s="85"/>
      <c r="E5675" s="85"/>
      <c r="F5675" s="85"/>
      <c r="G5675" s="85"/>
      <c r="H5675" s="85"/>
      <c r="I5675" s="85">
        <v>27.96</v>
      </c>
      <c r="J5675" s="85">
        <v>18</v>
      </c>
      <c r="K5675" s="85">
        <v>48</v>
      </c>
      <c r="L5675" s="85"/>
      <c r="M5675" s="85"/>
      <c r="N5675" s="85"/>
      <c r="O5675" s="85"/>
      <c r="P5675" s="85"/>
      <c r="Q5675" s="85"/>
      <c r="R5675" s="85"/>
      <c r="S5675" s="85"/>
    </row>
    <row r="5676" spans="1:19" ht="13" customHeight="1">
      <c r="A5676" s="103" t="str">
        <f t="shared" si="88"/>
        <v>H7940</v>
      </c>
      <c r="B5676" s="86" t="s">
        <v>9596</v>
      </c>
      <c r="C5676" s="86" t="s">
        <v>9597</v>
      </c>
      <c r="D5676" s="103"/>
      <c r="E5676" s="103"/>
      <c r="F5676" s="103"/>
      <c r="G5676" s="103"/>
      <c r="H5676" s="103"/>
      <c r="I5676" s="103">
        <v>48</v>
      </c>
      <c r="J5676" s="103">
        <v>27.96</v>
      </c>
      <c r="K5676" s="103">
        <v>18</v>
      </c>
      <c r="L5676" s="103"/>
      <c r="M5676" s="103"/>
      <c r="N5676" s="103"/>
      <c r="O5676" s="103"/>
      <c r="P5676" s="103"/>
      <c r="Q5676" s="103"/>
      <c r="R5676" s="103"/>
      <c r="S5676" s="103"/>
    </row>
    <row r="5677" spans="1:19" ht="14.5" customHeight="1">
      <c r="A5677" s="82" t="str">
        <f t="shared" si="88"/>
        <v>J3120</v>
      </c>
      <c r="B5677" s="71" t="s">
        <v>9598</v>
      </c>
      <c r="C5677" s="71"/>
      <c r="D5677" s="76"/>
      <c r="E5677" s="76"/>
      <c r="F5677" s="76"/>
      <c r="G5677" s="101"/>
      <c r="H5677" s="76"/>
      <c r="I5677" s="101"/>
      <c r="J5677" s="101"/>
      <c r="K5677" s="101"/>
      <c r="L5677" s="101"/>
      <c r="M5677" s="76"/>
      <c r="N5677" s="76"/>
      <c r="O5677" s="85"/>
      <c r="P5677" s="85"/>
      <c r="Q5677" s="85"/>
      <c r="R5677" s="85"/>
      <c r="S5677" s="85"/>
    </row>
    <row r="5678" spans="1:19" ht="14.5" customHeight="1">
      <c r="A5678" s="103" t="str">
        <f t="shared" si="88"/>
        <v>J3120</v>
      </c>
      <c r="B5678" s="69" t="s">
        <v>9598</v>
      </c>
      <c r="C5678" s="69"/>
      <c r="D5678" s="77"/>
      <c r="E5678" s="77"/>
      <c r="F5678" s="77"/>
      <c r="G5678" s="99"/>
      <c r="H5678" s="77"/>
      <c r="I5678" s="99"/>
      <c r="J5678" s="99"/>
      <c r="K5678" s="99"/>
      <c r="L5678" s="99"/>
      <c r="M5678" s="77"/>
      <c r="N5678" s="77"/>
      <c r="O5678" s="103"/>
      <c r="P5678" s="103"/>
      <c r="Q5678" s="103"/>
      <c r="R5678" s="103"/>
      <c r="S5678" s="103"/>
    </row>
    <row r="5679" spans="1:19" ht="13" customHeight="1">
      <c r="A5679" s="82" t="str">
        <f t="shared" si="88"/>
        <v>J3120</v>
      </c>
      <c r="B5679" s="83" t="s">
        <v>1284</v>
      </c>
      <c r="C5679" s="83" t="s">
        <v>9599</v>
      </c>
      <c r="D5679" s="85"/>
      <c r="E5679" s="85"/>
      <c r="F5679" s="85"/>
      <c r="G5679" s="85"/>
      <c r="H5679" s="85"/>
      <c r="I5679" s="84">
        <v>13</v>
      </c>
      <c r="J5679" s="84">
        <v>6</v>
      </c>
      <c r="K5679" s="85">
        <v>44</v>
      </c>
      <c r="L5679" s="85"/>
      <c r="M5679" s="85"/>
      <c r="N5679" s="85"/>
      <c r="O5679" s="85"/>
      <c r="P5679" s="85"/>
      <c r="Q5679" s="85"/>
      <c r="R5679" s="85"/>
      <c r="S5679" s="85"/>
    </row>
    <row r="5680" spans="1:19" ht="13" customHeight="1">
      <c r="A5680" s="103" t="str">
        <f t="shared" si="88"/>
        <v>J3120</v>
      </c>
      <c r="B5680" s="86" t="s">
        <v>1284</v>
      </c>
      <c r="C5680" s="86" t="s">
        <v>9599</v>
      </c>
      <c r="D5680" s="103"/>
      <c r="E5680" s="103"/>
      <c r="F5680" s="103"/>
      <c r="G5680" s="103"/>
      <c r="H5680" s="103"/>
      <c r="I5680" s="103">
        <v>44</v>
      </c>
      <c r="J5680" s="104">
        <v>13</v>
      </c>
      <c r="K5680" s="104">
        <v>6</v>
      </c>
      <c r="L5680" s="103"/>
      <c r="M5680" s="103"/>
      <c r="N5680" s="103"/>
      <c r="O5680" s="103"/>
      <c r="P5680" s="103"/>
      <c r="Q5680" s="103"/>
      <c r="R5680" s="103"/>
      <c r="S5680" s="103"/>
    </row>
    <row r="5681" spans="1:19" ht="14.5" customHeight="1">
      <c r="A5681" s="82" t="str">
        <f t="shared" si="88"/>
        <v>J3320</v>
      </c>
      <c r="B5681" s="95" t="s">
        <v>9600</v>
      </c>
      <c r="C5681" s="96" t="s">
        <v>9601</v>
      </c>
      <c r="D5681" s="440"/>
      <c r="E5681" s="440"/>
      <c r="F5681" s="440"/>
      <c r="G5681" s="440"/>
      <c r="H5681" s="440"/>
      <c r="I5681" s="82">
        <v>0</v>
      </c>
      <c r="J5681" s="82">
        <v>0</v>
      </c>
      <c r="K5681" s="82">
        <v>0</v>
      </c>
      <c r="L5681" s="85"/>
      <c r="M5681" s="85"/>
      <c r="N5681" s="85"/>
      <c r="O5681" s="85"/>
      <c r="P5681" s="85"/>
      <c r="Q5681" s="85"/>
      <c r="R5681" s="85"/>
      <c r="S5681" s="85"/>
    </row>
    <row r="5682" spans="1:19" ht="14.5" customHeight="1">
      <c r="A5682" s="103" t="str">
        <f t="shared" si="88"/>
        <v>J3320</v>
      </c>
      <c r="B5682" s="97" t="s">
        <v>9600</v>
      </c>
      <c r="C5682" s="98" t="s">
        <v>9601</v>
      </c>
      <c r="D5682" s="441"/>
      <c r="E5682" s="441"/>
      <c r="F5682" s="441"/>
      <c r="G5682" s="441"/>
      <c r="H5682" s="441"/>
      <c r="I5682" s="102">
        <v>0</v>
      </c>
      <c r="J5682" s="102">
        <v>0</v>
      </c>
      <c r="K5682" s="102">
        <v>0</v>
      </c>
      <c r="L5682" s="103"/>
      <c r="M5682" s="103"/>
      <c r="N5682" s="103"/>
      <c r="O5682" s="103"/>
      <c r="P5682" s="103"/>
      <c r="Q5682" s="103"/>
      <c r="R5682" s="103"/>
      <c r="S5682" s="103"/>
    </row>
    <row r="5683" spans="1:19" ht="13" customHeight="1">
      <c r="A5683" s="82" t="str">
        <f t="shared" si="88"/>
        <v>K0001</v>
      </c>
      <c r="B5683" s="83" t="s">
        <v>1290</v>
      </c>
      <c r="C5683" s="83" t="s">
        <v>1291</v>
      </c>
      <c r="D5683" s="85"/>
      <c r="E5683" s="85"/>
      <c r="F5683" s="85"/>
      <c r="G5683" s="85"/>
      <c r="H5683" s="85"/>
      <c r="I5683" s="85">
        <v>11.496</v>
      </c>
      <c r="J5683" s="85">
        <v>10.247999999999999</v>
      </c>
      <c r="K5683" s="85">
        <v>7.0079999999999991</v>
      </c>
      <c r="L5683" s="85"/>
      <c r="M5683" s="85"/>
      <c r="N5683" s="85"/>
      <c r="O5683" s="85"/>
      <c r="P5683" s="85"/>
      <c r="Q5683" s="85"/>
      <c r="R5683" s="85"/>
      <c r="S5683" s="85"/>
    </row>
    <row r="5684" spans="1:19" ht="13" customHeight="1">
      <c r="A5684" s="103" t="str">
        <f t="shared" si="88"/>
        <v>K0001</v>
      </c>
      <c r="B5684" s="86" t="s">
        <v>1290</v>
      </c>
      <c r="C5684" s="86" t="s">
        <v>1291</v>
      </c>
      <c r="D5684" s="103"/>
      <c r="E5684" s="103"/>
      <c r="F5684" s="103"/>
      <c r="G5684" s="103"/>
      <c r="H5684" s="103"/>
      <c r="I5684" s="103">
        <v>7.0079999999999991</v>
      </c>
      <c r="J5684" s="103">
        <v>11.496</v>
      </c>
      <c r="K5684" s="103">
        <v>10.247999999999999</v>
      </c>
      <c r="L5684" s="103"/>
      <c r="M5684" s="103"/>
      <c r="N5684" s="103"/>
      <c r="O5684" s="103"/>
      <c r="P5684" s="103"/>
      <c r="Q5684" s="103"/>
      <c r="R5684" s="103"/>
      <c r="S5684" s="103"/>
    </row>
    <row r="5685" spans="1:19" ht="13" customHeight="1">
      <c r="A5685" s="82" t="str">
        <f t="shared" si="88"/>
        <v>K0002</v>
      </c>
      <c r="B5685" s="83" t="s">
        <v>1293</v>
      </c>
      <c r="C5685" s="83" t="s">
        <v>9602</v>
      </c>
      <c r="D5685" s="85"/>
      <c r="E5685" s="85"/>
      <c r="F5685" s="85"/>
      <c r="G5685" s="85"/>
      <c r="H5685" s="85"/>
      <c r="I5685" s="85">
        <v>12</v>
      </c>
      <c r="J5685" s="85">
        <v>12</v>
      </c>
      <c r="K5685" s="85">
        <v>12</v>
      </c>
      <c r="L5685" s="85"/>
      <c r="M5685" s="85"/>
      <c r="N5685" s="85"/>
      <c r="O5685" s="85"/>
      <c r="P5685" s="85"/>
      <c r="Q5685" s="85"/>
      <c r="R5685" s="85"/>
      <c r="S5685" s="85"/>
    </row>
    <row r="5686" spans="1:19" ht="13" customHeight="1">
      <c r="A5686" s="103" t="str">
        <f t="shared" si="88"/>
        <v>K0002</v>
      </c>
      <c r="B5686" s="86" t="s">
        <v>1293</v>
      </c>
      <c r="C5686" s="86" t="s">
        <v>9602</v>
      </c>
      <c r="D5686" s="103"/>
      <c r="E5686" s="103"/>
      <c r="F5686" s="103"/>
      <c r="G5686" s="103"/>
      <c r="H5686" s="103"/>
      <c r="I5686" s="103">
        <v>12</v>
      </c>
      <c r="J5686" s="103">
        <v>12</v>
      </c>
      <c r="K5686" s="103">
        <v>12</v>
      </c>
      <c r="L5686" s="103"/>
      <c r="M5686" s="103"/>
      <c r="N5686" s="103"/>
      <c r="O5686" s="103"/>
      <c r="P5686" s="103"/>
      <c r="Q5686" s="103"/>
      <c r="R5686" s="103"/>
      <c r="S5686" s="103"/>
    </row>
    <row r="5687" spans="1:19" ht="13" customHeight="1">
      <c r="A5687" s="82" t="str">
        <f t="shared" si="88"/>
        <v>K0003</v>
      </c>
      <c r="B5687" s="83" t="s">
        <v>9603</v>
      </c>
      <c r="C5687" s="83" t="s">
        <v>9571</v>
      </c>
      <c r="D5687" s="85"/>
      <c r="E5687" s="85"/>
      <c r="F5687" s="85"/>
      <c r="G5687" s="85"/>
      <c r="H5687" s="85"/>
      <c r="I5687" s="85">
        <v>24</v>
      </c>
      <c r="J5687" s="85">
        <v>24</v>
      </c>
      <c r="K5687" s="85">
        <v>36</v>
      </c>
      <c r="L5687" s="85"/>
      <c r="M5687" s="85"/>
      <c r="N5687" s="85"/>
      <c r="O5687" s="85"/>
      <c r="P5687" s="85"/>
      <c r="Q5687" s="85"/>
      <c r="R5687" s="85"/>
      <c r="S5687" s="85"/>
    </row>
    <row r="5688" spans="1:19" ht="13" customHeight="1">
      <c r="A5688" s="103" t="str">
        <f t="shared" si="88"/>
        <v>K0003</v>
      </c>
      <c r="B5688" s="86" t="s">
        <v>9603</v>
      </c>
      <c r="C5688" s="86" t="s">
        <v>9571</v>
      </c>
      <c r="D5688" s="103"/>
      <c r="E5688" s="103"/>
      <c r="F5688" s="103"/>
      <c r="G5688" s="103"/>
      <c r="H5688" s="103"/>
      <c r="I5688" s="103">
        <v>36</v>
      </c>
      <c r="J5688" s="103">
        <v>24</v>
      </c>
      <c r="K5688" s="103">
        <v>24</v>
      </c>
      <c r="L5688" s="103"/>
      <c r="M5688" s="103"/>
      <c r="N5688" s="103"/>
      <c r="O5688" s="103"/>
      <c r="P5688" s="103"/>
      <c r="Q5688" s="103"/>
      <c r="R5688" s="103"/>
      <c r="S5688" s="103"/>
    </row>
    <row r="5689" spans="1:19" ht="13" customHeight="1">
      <c r="A5689" s="82" t="str">
        <f t="shared" si="88"/>
        <v>K0004</v>
      </c>
      <c r="B5689" s="83" t="s">
        <v>9604</v>
      </c>
      <c r="C5689" s="83" t="s">
        <v>9605</v>
      </c>
      <c r="D5689" s="85"/>
      <c r="E5689" s="85"/>
      <c r="F5689" s="85"/>
      <c r="G5689" s="85"/>
      <c r="H5689" s="85"/>
      <c r="I5689" s="84">
        <v>6</v>
      </c>
      <c r="J5689" s="84">
        <v>2</v>
      </c>
      <c r="K5689" s="85">
        <v>13</v>
      </c>
      <c r="L5689" s="85"/>
      <c r="M5689" s="85"/>
      <c r="N5689" s="85"/>
      <c r="O5689" s="85"/>
      <c r="P5689" s="85"/>
      <c r="Q5689" s="85"/>
      <c r="R5689" s="85"/>
      <c r="S5689" s="85"/>
    </row>
    <row r="5690" spans="1:19" ht="13" customHeight="1">
      <c r="A5690" s="103" t="str">
        <f t="shared" si="88"/>
        <v>K0004</v>
      </c>
      <c r="B5690" s="86" t="s">
        <v>9604</v>
      </c>
      <c r="C5690" s="86" t="s">
        <v>9605</v>
      </c>
      <c r="D5690" s="103"/>
      <c r="E5690" s="103"/>
      <c r="F5690" s="103"/>
      <c r="G5690" s="103"/>
      <c r="H5690" s="103"/>
      <c r="I5690" s="103">
        <v>13</v>
      </c>
      <c r="J5690" s="104">
        <v>6</v>
      </c>
      <c r="K5690" s="104">
        <v>2</v>
      </c>
      <c r="L5690" s="103"/>
      <c r="M5690" s="103"/>
      <c r="N5690" s="103"/>
      <c r="O5690" s="103"/>
      <c r="P5690" s="103"/>
      <c r="Q5690" s="103"/>
      <c r="R5690" s="103"/>
      <c r="S5690" s="103"/>
    </row>
    <row r="5691" spans="1:19" ht="14.5" customHeight="1">
      <c r="A5691" s="82" t="str">
        <f t="shared" si="88"/>
        <v>K0004</v>
      </c>
      <c r="B5691" s="71" t="s">
        <v>9606</v>
      </c>
      <c r="C5691" s="71" t="s">
        <v>9607</v>
      </c>
      <c r="D5691" s="76" t="s">
        <v>2386</v>
      </c>
      <c r="E5691" s="76" t="s">
        <v>9608</v>
      </c>
      <c r="F5691" s="76" t="s">
        <v>9609</v>
      </c>
      <c r="G5691" s="311">
        <v>44470</v>
      </c>
      <c r="H5691" s="76" t="s">
        <v>606</v>
      </c>
      <c r="I5691" s="101"/>
      <c r="J5691" s="101"/>
      <c r="K5691" s="101"/>
      <c r="L5691" s="101"/>
      <c r="M5691" s="76" t="s">
        <v>108</v>
      </c>
      <c r="N5691" s="76" t="s">
        <v>116</v>
      </c>
      <c r="O5691" s="85" t="s">
        <v>1882</v>
      </c>
      <c r="P5691" s="85"/>
      <c r="Q5691" s="85" t="s">
        <v>1882</v>
      </c>
      <c r="R5691" s="85" t="s">
        <v>1883</v>
      </c>
      <c r="S5691" s="85" t="s">
        <v>1768</v>
      </c>
    </row>
    <row r="5692" spans="1:19" ht="14.5" customHeight="1">
      <c r="A5692" s="103" t="str">
        <f t="shared" si="88"/>
        <v>K0004</v>
      </c>
      <c r="B5692" s="69" t="s">
        <v>9606</v>
      </c>
      <c r="C5692" s="69" t="s">
        <v>9607</v>
      </c>
      <c r="D5692" s="77" t="s">
        <v>2386</v>
      </c>
      <c r="E5692" s="77" t="s">
        <v>9608</v>
      </c>
      <c r="F5692" s="77" t="s">
        <v>9609</v>
      </c>
      <c r="G5692" s="310">
        <v>44470</v>
      </c>
      <c r="H5692" s="77" t="s">
        <v>606</v>
      </c>
      <c r="I5692" s="99"/>
      <c r="J5692" s="99"/>
      <c r="K5692" s="99"/>
      <c r="L5692" s="99"/>
      <c r="M5692" s="77" t="s">
        <v>108</v>
      </c>
      <c r="N5692" s="77" t="s">
        <v>116</v>
      </c>
      <c r="O5692" s="103" t="s">
        <v>1882</v>
      </c>
      <c r="P5692" s="103"/>
      <c r="Q5692" s="103" t="s">
        <v>1882</v>
      </c>
      <c r="R5692" s="103" t="s">
        <v>1883</v>
      </c>
      <c r="S5692" s="103" t="s">
        <v>1768</v>
      </c>
    </row>
    <row r="5693" spans="1:19" ht="14.5" customHeight="1">
      <c r="A5693" s="82" t="str">
        <f t="shared" si="88"/>
        <v>K0005</v>
      </c>
      <c r="B5693" s="71" t="s">
        <v>9610</v>
      </c>
      <c r="C5693" s="71" t="s">
        <v>9611</v>
      </c>
      <c r="D5693" s="76" t="s">
        <v>2386</v>
      </c>
      <c r="E5693" s="76" t="s">
        <v>9612</v>
      </c>
      <c r="F5693" s="76" t="s">
        <v>9613</v>
      </c>
      <c r="G5693" s="311">
        <v>44470</v>
      </c>
      <c r="H5693" s="76" t="s">
        <v>606</v>
      </c>
      <c r="I5693" s="67">
        <v>14</v>
      </c>
      <c r="J5693" s="67">
        <v>13.5</v>
      </c>
      <c r="K5693" s="67">
        <v>3</v>
      </c>
      <c r="L5693" s="67">
        <v>7</v>
      </c>
      <c r="M5693" s="76" t="s">
        <v>108</v>
      </c>
      <c r="N5693" s="76">
        <v>7</v>
      </c>
      <c r="O5693" s="85"/>
      <c r="P5693" s="85" t="s">
        <v>1882</v>
      </c>
      <c r="Q5693" s="85" t="s">
        <v>1882</v>
      </c>
      <c r="R5693" s="85" t="s">
        <v>1883</v>
      </c>
      <c r="S5693" s="85" t="s">
        <v>1768</v>
      </c>
    </row>
    <row r="5694" spans="1:19" ht="14.5" customHeight="1">
      <c r="A5694" s="103" t="str">
        <f t="shared" si="88"/>
        <v>K0005</v>
      </c>
      <c r="B5694" s="69" t="s">
        <v>9610</v>
      </c>
      <c r="C5694" s="69" t="s">
        <v>9611</v>
      </c>
      <c r="D5694" s="77" t="s">
        <v>2386</v>
      </c>
      <c r="E5694" s="77" t="s">
        <v>9612</v>
      </c>
      <c r="F5694" s="77" t="s">
        <v>9613</v>
      </c>
      <c r="G5694" s="310">
        <v>44470</v>
      </c>
      <c r="H5694" s="77" t="s">
        <v>606</v>
      </c>
      <c r="I5694" s="68">
        <v>3</v>
      </c>
      <c r="J5694" s="68">
        <v>14</v>
      </c>
      <c r="K5694" s="68">
        <v>13.5</v>
      </c>
      <c r="L5694" s="68">
        <v>7</v>
      </c>
      <c r="M5694" s="77" t="s">
        <v>108</v>
      </c>
      <c r="N5694" s="77">
        <v>7</v>
      </c>
      <c r="O5694" s="103"/>
      <c r="P5694" s="103" t="s">
        <v>1882</v>
      </c>
      <c r="Q5694" s="103" t="s">
        <v>1882</v>
      </c>
      <c r="R5694" s="103" t="s">
        <v>1883</v>
      </c>
      <c r="S5694" s="103" t="s">
        <v>1768</v>
      </c>
    </row>
    <row r="5695" spans="1:19" ht="14.5" customHeight="1">
      <c r="A5695" s="82" t="str">
        <f t="shared" si="88"/>
        <v>K0006</v>
      </c>
      <c r="B5695" s="71" t="s">
        <v>9614</v>
      </c>
      <c r="C5695" s="71" t="s">
        <v>9615</v>
      </c>
      <c r="D5695" s="76" t="s">
        <v>2386</v>
      </c>
      <c r="E5695" s="76" t="s">
        <v>9616</v>
      </c>
      <c r="F5695" s="76" t="s">
        <v>9617</v>
      </c>
      <c r="G5695" s="311">
        <v>45931</v>
      </c>
      <c r="H5695" s="76" t="s">
        <v>606</v>
      </c>
      <c r="I5695" s="67">
        <v>23.25</v>
      </c>
      <c r="J5695" s="67">
        <v>19</v>
      </c>
      <c r="K5695" s="67">
        <v>5.5</v>
      </c>
      <c r="L5695" s="67">
        <v>5</v>
      </c>
      <c r="M5695" s="76" t="s">
        <v>108</v>
      </c>
      <c r="N5695" s="76">
        <v>7</v>
      </c>
      <c r="O5695" s="85" t="s">
        <v>56</v>
      </c>
      <c r="P5695" s="85" t="s">
        <v>56</v>
      </c>
      <c r="Q5695" s="85" t="s">
        <v>56</v>
      </c>
      <c r="R5695" s="85" t="s">
        <v>6562</v>
      </c>
      <c r="S5695" s="85" t="s">
        <v>1768</v>
      </c>
    </row>
    <row r="5696" spans="1:19" ht="14.5" customHeight="1">
      <c r="A5696" s="103" t="str">
        <f t="shared" si="88"/>
        <v>K0006</v>
      </c>
      <c r="B5696" s="77" t="s">
        <v>9614</v>
      </c>
      <c r="C5696" s="77" t="s">
        <v>9615</v>
      </c>
      <c r="D5696" s="77" t="s">
        <v>2386</v>
      </c>
      <c r="E5696" s="77" t="s">
        <v>9616</v>
      </c>
      <c r="F5696" s="77" t="s">
        <v>9617</v>
      </c>
      <c r="G5696" s="310">
        <v>45931</v>
      </c>
      <c r="H5696" s="77" t="s">
        <v>606</v>
      </c>
      <c r="I5696" s="68">
        <v>5.5</v>
      </c>
      <c r="J5696" s="68">
        <v>23.25</v>
      </c>
      <c r="K5696" s="68">
        <v>19</v>
      </c>
      <c r="L5696" s="68">
        <v>5</v>
      </c>
      <c r="M5696" s="77" t="s">
        <v>108</v>
      </c>
      <c r="N5696" s="77">
        <v>7</v>
      </c>
      <c r="O5696" s="103" t="s">
        <v>56</v>
      </c>
      <c r="P5696" s="103" t="s">
        <v>56</v>
      </c>
      <c r="Q5696" s="103" t="s">
        <v>56</v>
      </c>
      <c r="R5696" s="103" t="s">
        <v>6562</v>
      </c>
      <c r="S5696" s="103" t="s">
        <v>1768</v>
      </c>
    </row>
    <row r="5697" spans="1:19" ht="14.5" customHeight="1">
      <c r="A5697" s="82" t="str">
        <f t="shared" si="88"/>
        <v>K0007</v>
      </c>
      <c r="B5697" s="76" t="s">
        <v>9618</v>
      </c>
      <c r="C5697" s="76" t="s">
        <v>9619</v>
      </c>
      <c r="D5697" s="76" t="s">
        <v>2386</v>
      </c>
      <c r="E5697" s="76" t="s">
        <v>9620</v>
      </c>
      <c r="F5697" s="76" t="s">
        <v>9621</v>
      </c>
      <c r="G5697" s="311">
        <v>44531</v>
      </c>
      <c r="H5697" s="76" t="s">
        <v>606</v>
      </c>
      <c r="I5697" s="67">
        <v>24</v>
      </c>
      <c r="J5697" s="67">
        <v>15</v>
      </c>
      <c r="K5697" s="67">
        <v>8</v>
      </c>
      <c r="L5697" s="67">
        <v>27</v>
      </c>
      <c r="M5697" s="76" t="s">
        <v>108</v>
      </c>
      <c r="N5697" s="76" t="s">
        <v>116</v>
      </c>
      <c r="O5697" s="85" t="s">
        <v>56</v>
      </c>
      <c r="P5697" s="85" t="s">
        <v>56</v>
      </c>
      <c r="Q5697" s="85" t="s">
        <v>56</v>
      </c>
      <c r="R5697" s="85" t="s">
        <v>6562</v>
      </c>
      <c r="S5697" s="85" t="s">
        <v>1768</v>
      </c>
    </row>
    <row r="5698" spans="1:19" ht="14.5" customHeight="1">
      <c r="A5698" s="103" t="str">
        <f t="shared" ref="A5698:A5761" si="89">LEFT(B5698,5)</f>
        <v>K0007</v>
      </c>
      <c r="B5698" s="77" t="s">
        <v>9618</v>
      </c>
      <c r="C5698" s="77" t="s">
        <v>9619</v>
      </c>
      <c r="D5698" s="77" t="s">
        <v>2386</v>
      </c>
      <c r="E5698" s="77" t="s">
        <v>9620</v>
      </c>
      <c r="F5698" s="77" t="s">
        <v>9621</v>
      </c>
      <c r="G5698" s="310">
        <v>44531</v>
      </c>
      <c r="H5698" s="77" t="s">
        <v>606</v>
      </c>
      <c r="I5698" s="68">
        <v>8</v>
      </c>
      <c r="J5698" s="68">
        <v>24</v>
      </c>
      <c r="K5698" s="68">
        <v>15</v>
      </c>
      <c r="L5698" s="68">
        <v>27</v>
      </c>
      <c r="M5698" s="77" t="s">
        <v>108</v>
      </c>
      <c r="N5698" s="77" t="s">
        <v>116</v>
      </c>
      <c r="O5698" s="103" t="s">
        <v>56</v>
      </c>
      <c r="P5698" s="103" t="s">
        <v>56</v>
      </c>
      <c r="Q5698" s="103" t="s">
        <v>56</v>
      </c>
      <c r="R5698" s="103" t="s">
        <v>6562</v>
      </c>
      <c r="S5698" s="103" t="s">
        <v>1768</v>
      </c>
    </row>
    <row r="5699" spans="1:19" ht="14.5" customHeight="1">
      <c r="A5699" s="82" t="str">
        <f t="shared" si="89"/>
        <v>K0008</v>
      </c>
      <c r="B5699" s="76" t="s">
        <v>9622</v>
      </c>
      <c r="C5699" s="76" t="s">
        <v>9623</v>
      </c>
      <c r="D5699" s="76" t="s">
        <v>2386</v>
      </c>
      <c r="E5699" s="76" t="s">
        <v>9624</v>
      </c>
      <c r="F5699" s="76" t="s">
        <v>9625</v>
      </c>
      <c r="G5699" s="311">
        <v>44166</v>
      </c>
      <c r="H5699" s="76" t="s">
        <v>606</v>
      </c>
      <c r="I5699" s="67">
        <v>20</v>
      </c>
      <c r="J5699" s="67">
        <v>26</v>
      </c>
      <c r="K5699" s="67">
        <v>3</v>
      </c>
      <c r="L5699" s="67">
        <v>37</v>
      </c>
      <c r="M5699" s="76" t="s">
        <v>108</v>
      </c>
      <c r="N5699" s="76" t="s">
        <v>116</v>
      </c>
      <c r="O5699" s="85"/>
      <c r="P5699" s="85"/>
      <c r="Q5699" s="85"/>
      <c r="R5699" s="85"/>
      <c r="S5699" s="85" t="s">
        <v>1768</v>
      </c>
    </row>
    <row r="5700" spans="1:19" ht="14.5" customHeight="1">
      <c r="A5700" s="103" t="str">
        <f t="shared" si="89"/>
        <v>K0008</v>
      </c>
      <c r="B5700" s="77" t="s">
        <v>9622</v>
      </c>
      <c r="C5700" s="77" t="s">
        <v>9623</v>
      </c>
      <c r="D5700" s="77" t="s">
        <v>2386</v>
      </c>
      <c r="E5700" s="77" t="s">
        <v>9624</v>
      </c>
      <c r="F5700" s="77" t="s">
        <v>9625</v>
      </c>
      <c r="G5700" s="310">
        <v>44166</v>
      </c>
      <c r="H5700" s="77" t="s">
        <v>606</v>
      </c>
      <c r="I5700" s="68">
        <v>3</v>
      </c>
      <c r="J5700" s="68">
        <v>20</v>
      </c>
      <c r="K5700" s="68">
        <v>26</v>
      </c>
      <c r="L5700" s="68">
        <v>37</v>
      </c>
      <c r="M5700" s="77" t="s">
        <v>108</v>
      </c>
      <c r="N5700" s="77" t="s">
        <v>116</v>
      </c>
      <c r="O5700" s="103"/>
      <c r="P5700" s="103"/>
      <c r="Q5700" s="103"/>
      <c r="R5700" s="103"/>
      <c r="S5700" s="103" t="s">
        <v>1768</v>
      </c>
    </row>
    <row r="5701" spans="1:19" ht="14.5" customHeight="1">
      <c r="A5701" s="82" t="str">
        <f t="shared" si="89"/>
        <v>K0017</v>
      </c>
      <c r="B5701" s="76" t="s">
        <v>9626</v>
      </c>
      <c r="C5701" s="76" t="s">
        <v>9627</v>
      </c>
      <c r="D5701" s="76" t="s">
        <v>4882</v>
      </c>
      <c r="E5701" s="76" t="s">
        <v>9628</v>
      </c>
      <c r="F5701" s="76" t="s">
        <v>9629</v>
      </c>
      <c r="G5701" s="311">
        <v>41244</v>
      </c>
      <c r="H5701" s="76" t="s">
        <v>1777</v>
      </c>
      <c r="I5701" s="101"/>
      <c r="J5701" s="101"/>
      <c r="K5701" s="101"/>
      <c r="L5701" s="101"/>
      <c r="M5701" s="76"/>
      <c r="N5701" s="76" t="s">
        <v>116</v>
      </c>
      <c r="O5701" s="85"/>
      <c r="P5701" s="85"/>
      <c r="Q5701" s="85"/>
      <c r="R5701" s="85"/>
      <c r="S5701" s="85" t="s">
        <v>1768</v>
      </c>
    </row>
    <row r="5702" spans="1:19" ht="14.5" customHeight="1">
      <c r="A5702" s="82" t="str">
        <f t="shared" si="89"/>
        <v>K0017</v>
      </c>
      <c r="B5702" s="76" t="s">
        <v>9626</v>
      </c>
      <c r="C5702" s="76" t="s">
        <v>9627</v>
      </c>
      <c r="D5702" s="76" t="s">
        <v>2386</v>
      </c>
      <c r="E5702" s="76" t="s">
        <v>9630</v>
      </c>
      <c r="F5702" s="76" t="s">
        <v>9631</v>
      </c>
      <c r="G5702" s="311">
        <v>44105</v>
      </c>
      <c r="H5702" s="76" t="s">
        <v>606</v>
      </c>
      <c r="I5702" s="101"/>
      <c r="J5702" s="101"/>
      <c r="K5702" s="101"/>
      <c r="L5702" s="101"/>
      <c r="M5702" s="76" t="s">
        <v>108</v>
      </c>
      <c r="N5702" s="76" t="s">
        <v>116</v>
      </c>
      <c r="O5702" s="85"/>
      <c r="P5702" s="85"/>
      <c r="Q5702" s="85"/>
      <c r="R5702" s="85"/>
      <c r="S5702" s="85" t="s">
        <v>1768</v>
      </c>
    </row>
    <row r="5703" spans="1:19" ht="14.5" customHeight="1">
      <c r="A5703" s="103" t="str">
        <f t="shared" si="89"/>
        <v>K0017</v>
      </c>
      <c r="B5703" s="77" t="s">
        <v>9626</v>
      </c>
      <c r="C5703" s="77" t="s">
        <v>9627</v>
      </c>
      <c r="D5703" s="77" t="s">
        <v>4882</v>
      </c>
      <c r="E5703" s="77" t="s">
        <v>9628</v>
      </c>
      <c r="F5703" s="77" t="s">
        <v>9629</v>
      </c>
      <c r="G5703" s="310">
        <v>41244</v>
      </c>
      <c r="H5703" s="77" t="s">
        <v>1777</v>
      </c>
      <c r="I5703" s="99"/>
      <c r="J5703" s="99"/>
      <c r="K5703" s="99"/>
      <c r="L5703" s="99"/>
      <c r="M5703" s="77"/>
      <c r="N5703" s="77" t="s">
        <v>116</v>
      </c>
      <c r="O5703" s="103"/>
      <c r="P5703" s="103"/>
      <c r="Q5703" s="103"/>
      <c r="R5703" s="103"/>
      <c r="S5703" s="103" t="s">
        <v>1768</v>
      </c>
    </row>
    <row r="5704" spans="1:19" ht="14.5" customHeight="1">
      <c r="A5704" s="103" t="str">
        <f t="shared" si="89"/>
        <v>K0017</v>
      </c>
      <c r="B5704" s="77" t="s">
        <v>9626</v>
      </c>
      <c r="C5704" s="77" t="s">
        <v>9627</v>
      </c>
      <c r="D5704" s="77" t="s">
        <v>2386</v>
      </c>
      <c r="E5704" s="77" t="s">
        <v>9630</v>
      </c>
      <c r="F5704" s="77" t="s">
        <v>9631</v>
      </c>
      <c r="G5704" s="310">
        <v>44105</v>
      </c>
      <c r="H5704" s="77" t="s">
        <v>606</v>
      </c>
      <c r="I5704" s="99"/>
      <c r="J5704" s="99"/>
      <c r="K5704" s="99"/>
      <c r="L5704" s="99"/>
      <c r="M5704" s="77" t="s">
        <v>108</v>
      </c>
      <c r="N5704" s="77" t="s">
        <v>116</v>
      </c>
      <c r="O5704" s="103"/>
      <c r="P5704" s="103"/>
      <c r="Q5704" s="103"/>
      <c r="R5704" s="103"/>
      <c r="S5704" s="103" t="s">
        <v>1768</v>
      </c>
    </row>
    <row r="5705" spans="1:19" ht="14.5" customHeight="1">
      <c r="A5705" s="82" t="str">
        <f t="shared" si="89"/>
        <v>K0020</v>
      </c>
      <c r="B5705" s="440" t="s">
        <v>9632</v>
      </c>
      <c r="C5705" s="440" t="s">
        <v>9633</v>
      </c>
      <c r="I5705" s="82">
        <v>1.8</v>
      </c>
      <c r="J5705" s="82">
        <v>1.8</v>
      </c>
      <c r="K5705" s="82">
        <v>1.8</v>
      </c>
      <c r="L5705" s="85"/>
      <c r="M5705" s="85"/>
      <c r="N5705" s="85"/>
      <c r="O5705" s="85"/>
      <c r="P5705" s="85"/>
      <c r="Q5705" s="85"/>
      <c r="R5705" s="85"/>
      <c r="S5705" s="85"/>
    </row>
    <row r="5706" spans="1:19" ht="14.5" customHeight="1">
      <c r="A5706" s="103" t="str">
        <f t="shared" si="89"/>
        <v>K0020</v>
      </c>
      <c r="B5706" s="441" t="s">
        <v>9632</v>
      </c>
      <c r="C5706" s="441" t="s">
        <v>9633</v>
      </c>
      <c r="D5706" s="102"/>
      <c r="E5706" s="102"/>
      <c r="F5706" s="102"/>
      <c r="G5706" s="102"/>
      <c r="H5706" s="102"/>
      <c r="I5706" s="102">
        <v>1.8</v>
      </c>
      <c r="J5706" s="102">
        <v>1.8</v>
      </c>
      <c r="K5706" s="102">
        <v>1.8</v>
      </c>
      <c r="L5706" s="103"/>
      <c r="M5706" s="103"/>
      <c r="N5706" s="103"/>
      <c r="O5706" s="103"/>
      <c r="P5706" s="103"/>
      <c r="Q5706" s="103"/>
      <c r="R5706" s="103"/>
      <c r="S5706" s="103"/>
    </row>
    <row r="5707" spans="1:19" ht="13" customHeight="1">
      <c r="A5707" s="82" t="str">
        <f t="shared" si="89"/>
        <v>K0023</v>
      </c>
      <c r="B5707" s="83" t="s">
        <v>9634</v>
      </c>
      <c r="C5707" s="83" t="s">
        <v>9635</v>
      </c>
      <c r="D5707" s="85"/>
      <c r="E5707" s="85"/>
      <c r="F5707" s="85"/>
      <c r="G5707" s="85"/>
      <c r="H5707" s="85"/>
      <c r="I5707" s="84">
        <v>10</v>
      </c>
      <c r="J5707" s="84">
        <v>2</v>
      </c>
      <c r="K5707" s="85">
        <v>4</v>
      </c>
      <c r="L5707" s="85"/>
      <c r="M5707" s="85"/>
      <c r="N5707" s="85"/>
      <c r="O5707" s="85"/>
      <c r="P5707" s="85"/>
      <c r="Q5707" s="85"/>
      <c r="R5707" s="85"/>
      <c r="S5707" s="85"/>
    </row>
    <row r="5708" spans="1:19" ht="13" customHeight="1">
      <c r="A5708" s="103" t="str">
        <f t="shared" si="89"/>
        <v>K0023</v>
      </c>
      <c r="B5708" s="86" t="s">
        <v>9634</v>
      </c>
      <c r="C5708" s="86" t="s">
        <v>9635</v>
      </c>
      <c r="D5708" s="103"/>
      <c r="E5708" s="103"/>
      <c r="F5708" s="103"/>
      <c r="G5708" s="103"/>
      <c r="H5708" s="103"/>
      <c r="I5708" s="103">
        <v>4</v>
      </c>
      <c r="J5708" s="104">
        <v>10</v>
      </c>
      <c r="K5708" s="104">
        <v>2</v>
      </c>
      <c r="L5708" s="103"/>
      <c r="M5708" s="103"/>
      <c r="N5708" s="103"/>
      <c r="O5708" s="103"/>
      <c r="P5708" s="103"/>
      <c r="Q5708" s="103"/>
      <c r="R5708" s="103"/>
      <c r="S5708" s="103"/>
    </row>
    <row r="5709" spans="1:19" ht="14.5" customHeight="1">
      <c r="A5709" s="82" t="str">
        <f t="shared" si="89"/>
        <v>K0023</v>
      </c>
      <c r="B5709" s="71" t="s">
        <v>9636</v>
      </c>
      <c r="C5709" s="71" t="s">
        <v>9637</v>
      </c>
      <c r="D5709" s="76" t="s">
        <v>2386</v>
      </c>
      <c r="E5709" s="76" t="s">
        <v>9638</v>
      </c>
      <c r="F5709" s="76" t="s">
        <v>9639</v>
      </c>
      <c r="G5709" s="311">
        <v>44166</v>
      </c>
      <c r="H5709" s="76" t="s">
        <v>606</v>
      </c>
      <c r="I5709" s="67">
        <v>0</v>
      </c>
      <c r="J5709" s="67">
        <v>0</v>
      </c>
      <c r="K5709" s="67">
        <v>0</v>
      </c>
      <c r="L5709" s="67">
        <v>108</v>
      </c>
      <c r="M5709" s="76"/>
      <c r="N5709" s="76" t="s">
        <v>116</v>
      </c>
      <c r="O5709" s="85"/>
      <c r="P5709" s="85"/>
      <c r="Q5709" s="85"/>
      <c r="R5709" s="85"/>
      <c r="S5709" s="85" t="s">
        <v>1768</v>
      </c>
    </row>
    <row r="5710" spans="1:19" ht="14.5" customHeight="1">
      <c r="A5710" s="103" t="str">
        <f t="shared" si="89"/>
        <v>K0023</v>
      </c>
      <c r="B5710" s="69" t="s">
        <v>9636</v>
      </c>
      <c r="C5710" s="69" t="s">
        <v>9637</v>
      </c>
      <c r="D5710" s="77" t="s">
        <v>2386</v>
      </c>
      <c r="E5710" s="77" t="s">
        <v>9638</v>
      </c>
      <c r="F5710" s="77" t="s">
        <v>9639</v>
      </c>
      <c r="G5710" s="310">
        <v>44166</v>
      </c>
      <c r="H5710" s="77" t="s">
        <v>606</v>
      </c>
      <c r="I5710" s="68">
        <v>0</v>
      </c>
      <c r="J5710" s="68">
        <v>0</v>
      </c>
      <c r="K5710" s="68">
        <v>0</v>
      </c>
      <c r="L5710" s="68">
        <v>108</v>
      </c>
      <c r="M5710" s="77"/>
      <c r="N5710" s="77" t="s">
        <v>116</v>
      </c>
      <c r="O5710" s="103"/>
      <c r="P5710" s="103"/>
      <c r="Q5710" s="103"/>
      <c r="R5710" s="103"/>
      <c r="S5710" s="103" t="s">
        <v>1768</v>
      </c>
    </row>
    <row r="5711" spans="1:19" ht="13" customHeight="1">
      <c r="A5711" s="82" t="str">
        <f t="shared" si="89"/>
        <v>K0025</v>
      </c>
      <c r="B5711" s="83" t="s">
        <v>1296</v>
      </c>
      <c r="C5711" s="83" t="s">
        <v>9571</v>
      </c>
      <c r="D5711" s="85"/>
      <c r="E5711" s="85"/>
      <c r="F5711" s="85"/>
      <c r="G5711" s="85"/>
      <c r="H5711" s="85"/>
      <c r="I5711" s="85">
        <v>24</v>
      </c>
      <c r="J5711" s="85">
        <v>24</v>
      </c>
      <c r="K5711" s="85">
        <v>36</v>
      </c>
      <c r="L5711" s="85"/>
      <c r="M5711" s="85"/>
      <c r="N5711" s="85"/>
      <c r="O5711" s="85"/>
      <c r="P5711" s="85"/>
      <c r="Q5711" s="85"/>
      <c r="R5711" s="85"/>
      <c r="S5711" s="85"/>
    </row>
    <row r="5712" spans="1:19" ht="13" customHeight="1">
      <c r="A5712" s="103" t="str">
        <f t="shared" si="89"/>
        <v>K0025</v>
      </c>
      <c r="B5712" s="86" t="s">
        <v>1296</v>
      </c>
      <c r="C5712" s="86" t="s">
        <v>9571</v>
      </c>
      <c r="D5712" s="103"/>
      <c r="E5712" s="103"/>
      <c r="F5712" s="103"/>
      <c r="G5712" s="103"/>
      <c r="H5712" s="103"/>
      <c r="I5712" s="103">
        <v>36</v>
      </c>
      <c r="J5712" s="103">
        <v>24</v>
      </c>
      <c r="K5712" s="103">
        <v>24</v>
      </c>
      <c r="L5712" s="103"/>
      <c r="M5712" s="103"/>
      <c r="N5712" s="103"/>
      <c r="O5712" s="103"/>
      <c r="P5712" s="103"/>
      <c r="Q5712" s="103"/>
      <c r="R5712" s="103"/>
      <c r="S5712" s="103"/>
    </row>
    <row r="5713" spans="1:19" ht="13" customHeight="1">
      <c r="A5713" s="82" t="str">
        <f t="shared" si="89"/>
        <v>K0027</v>
      </c>
      <c r="B5713" s="83" t="s">
        <v>1299</v>
      </c>
      <c r="C5713" s="83" t="s">
        <v>9571</v>
      </c>
      <c r="D5713" s="85"/>
      <c r="E5713" s="85"/>
      <c r="F5713" s="85"/>
      <c r="G5713" s="85"/>
      <c r="H5713" s="85"/>
      <c r="I5713" s="85">
        <v>24</v>
      </c>
      <c r="J5713" s="85">
        <v>24</v>
      </c>
      <c r="K5713" s="85">
        <v>36</v>
      </c>
      <c r="L5713" s="85"/>
      <c r="M5713" s="85"/>
      <c r="N5713" s="85"/>
      <c r="O5713" s="85"/>
      <c r="P5713" s="85"/>
      <c r="Q5713" s="85"/>
      <c r="R5713" s="85"/>
      <c r="S5713" s="85"/>
    </row>
    <row r="5714" spans="1:19" ht="13" customHeight="1">
      <c r="A5714" s="103" t="str">
        <f t="shared" si="89"/>
        <v>K0027</v>
      </c>
      <c r="B5714" s="86" t="s">
        <v>1299</v>
      </c>
      <c r="C5714" s="86" t="s">
        <v>9571</v>
      </c>
      <c r="D5714" s="103"/>
      <c r="E5714" s="103"/>
      <c r="F5714" s="103"/>
      <c r="G5714" s="103"/>
      <c r="H5714" s="103"/>
      <c r="I5714" s="103">
        <v>36</v>
      </c>
      <c r="J5714" s="103">
        <v>24</v>
      </c>
      <c r="K5714" s="103">
        <v>24</v>
      </c>
      <c r="L5714" s="103"/>
      <c r="M5714" s="103"/>
      <c r="N5714" s="103"/>
      <c r="O5714" s="103"/>
      <c r="P5714" s="103"/>
      <c r="Q5714" s="103"/>
      <c r="R5714" s="103"/>
      <c r="S5714" s="103"/>
    </row>
    <row r="5715" spans="1:19" ht="13" customHeight="1">
      <c r="A5715" s="82" t="str">
        <f t="shared" si="89"/>
        <v>K0028</v>
      </c>
      <c r="B5715" s="83" t="s">
        <v>1302</v>
      </c>
      <c r="C5715" s="83" t="s">
        <v>9571</v>
      </c>
      <c r="D5715" s="85"/>
      <c r="E5715" s="85"/>
      <c r="F5715" s="85"/>
      <c r="G5715" s="85"/>
      <c r="H5715" s="85"/>
      <c r="I5715" s="85">
        <v>24</v>
      </c>
      <c r="J5715" s="85">
        <v>24</v>
      </c>
      <c r="K5715" s="85">
        <v>36</v>
      </c>
      <c r="L5715" s="85"/>
      <c r="M5715" s="85"/>
      <c r="N5715" s="85"/>
      <c r="O5715" s="85"/>
      <c r="P5715" s="85"/>
      <c r="Q5715" s="85"/>
      <c r="R5715" s="85"/>
      <c r="S5715" s="85"/>
    </row>
    <row r="5716" spans="1:19" ht="13" customHeight="1">
      <c r="A5716" s="103" t="str">
        <f t="shared" si="89"/>
        <v>K0028</v>
      </c>
      <c r="B5716" s="86" t="s">
        <v>1302</v>
      </c>
      <c r="C5716" s="86" t="s">
        <v>9571</v>
      </c>
      <c r="D5716" s="103"/>
      <c r="E5716" s="103"/>
      <c r="F5716" s="103"/>
      <c r="G5716" s="103"/>
      <c r="H5716" s="103"/>
      <c r="I5716" s="103">
        <v>36</v>
      </c>
      <c r="J5716" s="103">
        <v>24</v>
      </c>
      <c r="K5716" s="103">
        <v>24</v>
      </c>
      <c r="L5716" s="103"/>
      <c r="M5716" s="103"/>
      <c r="N5716" s="103"/>
      <c r="O5716" s="103"/>
      <c r="P5716" s="103"/>
      <c r="Q5716" s="103"/>
      <c r="R5716" s="103"/>
      <c r="S5716" s="103"/>
    </row>
    <row r="5717" spans="1:19" ht="14.5" customHeight="1">
      <c r="A5717" s="82" t="str">
        <f t="shared" si="89"/>
        <v>K0035</v>
      </c>
      <c r="B5717" s="444" t="s">
        <v>9640</v>
      </c>
      <c r="C5717" s="444" t="s">
        <v>9641</v>
      </c>
      <c r="I5717" s="82">
        <v>1.8</v>
      </c>
      <c r="J5717" s="82">
        <v>3.048</v>
      </c>
      <c r="K5717" s="82">
        <v>4.8000000000000007</v>
      </c>
      <c r="L5717" s="85"/>
      <c r="M5717" s="85"/>
      <c r="N5717" s="85"/>
      <c r="O5717" s="85"/>
      <c r="P5717" s="85"/>
      <c r="Q5717" s="85"/>
      <c r="R5717" s="85"/>
      <c r="S5717" s="85"/>
    </row>
    <row r="5718" spans="1:19" ht="14.5" customHeight="1">
      <c r="A5718" s="103" t="str">
        <f t="shared" si="89"/>
        <v>K0035</v>
      </c>
      <c r="B5718" s="445" t="s">
        <v>9640</v>
      </c>
      <c r="C5718" s="445" t="s">
        <v>9641</v>
      </c>
      <c r="D5718" s="102"/>
      <c r="E5718" s="102"/>
      <c r="F5718" s="102"/>
      <c r="G5718" s="102"/>
      <c r="H5718" s="102"/>
      <c r="I5718" s="102">
        <v>4.8000000000000007</v>
      </c>
      <c r="J5718" s="102">
        <v>1.8</v>
      </c>
      <c r="K5718" s="102">
        <v>3.048</v>
      </c>
      <c r="L5718" s="103"/>
      <c r="M5718" s="103"/>
      <c r="N5718" s="103"/>
      <c r="O5718" s="103"/>
      <c r="P5718" s="103"/>
      <c r="Q5718" s="103"/>
      <c r="R5718" s="103"/>
      <c r="S5718" s="103"/>
    </row>
    <row r="5719" spans="1:19" ht="13" customHeight="1">
      <c r="A5719" s="82" t="str">
        <f t="shared" si="89"/>
        <v>K0038</v>
      </c>
      <c r="B5719" s="83" t="s">
        <v>9642</v>
      </c>
      <c r="C5719" s="83" t="s">
        <v>9571</v>
      </c>
      <c r="D5719" s="85"/>
      <c r="E5719" s="85"/>
      <c r="F5719" s="85"/>
      <c r="G5719" s="85"/>
      <c r="H5719" s="85"/>
      <c r="I5719" s="85">
        <v>24</v>
      </c>
      <c r="J5719" s="85">
        <v>24</v>
      </c>
      <c r="K5719" s="85">
        <v>36</v>
      </c>
      <c r="L5719" s="85"/>
      <c r="M5719" s="85"/>
      <c r="N5719" s="85"/>
      <c r="O5719" s="85"/>
      <c r="P5719" s="85"/>
      <c r="Q5719" s="85"/>
      <c r="R5719" s="85"/>
      <c r="S5719" s="85"/>
    </row>
    <row r="5720" spans="1:19" ht="13" customHeight="1">
      <c r="A5720" s="103" t="str">
        <f t="shared" si="89"/>
        <v>K0038</v>
      </c>
      <c r="B5720" s="86" t="s">
        <v>9642</v>
      </c>
      <c r="C5720" s="86" t="s">
        <v>9571</v>
      </c>
      <c r="D5720" s="103"/>
      <c r="E5720" s="103"/>
      <c r="F5720" s="103"/>
      <c r="G5720" s="103"/>
      <c r="H5720" s="103"/>
      <c r="I5720" s="103">
        <v>36</v>
      </c>
      <c r="J5720" s="103">
        <v>24</v>
      </c>
      <c r="K5720" s="103">
        <v>24</v>
      </c>
      <c r="L5720" s="103"/>
      <c r="M5720" s="103"/>
      <c r="N5720" s="103"/>
      <c r="O5720" s="103"/>
      <c r="P5720" s="103"/>
      <c r="Q5720" s="103"/>
      <c r="R5720" s="103"/>
      <c r="S5720" s="103"/>
    </row>
    <row r="5721" spans="1:19" ht="14.5" customHeight="1">
      <c r="A5721" s="82" t="str">
        <f t="shared" si="89"/>
        <v>K4016</v>
      </c>
      <c r="B5721" s="95" t="s">
        <v>9643</v>
      </c>
      <c r="C5721" s="96" t="s">
        <v>9644</v>
      </c>
      <c r="D5721" s="440"/>
      <c r="E5721" s="440"/>
      <c r="F5721" s="440"/>
      <c r="G5721" s="440"/>
      <c r="H5721" s="440"/>
      <c r="I5721" s="82">
        <v>10</v>
      </c>
      <c r="J5721" s="82">
        <v>2</v>
      </c>
      <c r="K5721" s="82">
        <v>1</v>
      </c>
      <c r="L5721" s="85"/>
      <c r="M5721" s="85"/>
      <c r="N5721" s="85"/>
      <c r="O5721" s="85"/>
      <c r="P5721" s="85"/>
      <c r="Q5721" s="85"/>
      <c r="R5721" s="85"/>
      <c r="S5721" s="85"/>
    </row>
    <row r="5722" spans="1:19" ht="14.5" customHeight="1">
      <c r="A5722" s="103" t="str">
        <f t="shared" si="89"/>
        <v>K4016</v>
      </c>
      <c r="B5722" s="97" t="s">
        <v>9643</v>
      </c>
      <c r="C5722" s="98" t="s">
        <v>9644</v>
      </c>
      <c r="D5722" s="441"/>
      <c r="E5722" s="441"/>
      <c r="F5722" s="441"/>
      <c r="G5722" s="441"/>
      <c r="H5722" s="441"/>
      <c r="I5722" s="102">
        <v>1</v>
      </c>
      <c r="J5722" s="102">
        <v>10</v>
      </c>
      <c r="K5722" s="102">
        <v>2</v>
      </c>
      <c r="L5722" s="103"/>
      <c r="M5722" s="103"/>
      <c r="N5722" s="103"/>
      <c r="O5722" s="103"/>
      <c r="P5722" s="103"/>
      <c r="Q5722" s="103"/>
      <c r="R5722" s="103"/>
      <c r="S5722" s="103"/>
    </row>
    <row r="5723" spans="1:19" ht="14.5" customHeight="1">
      <c r="A5723" s="82" t="str">
        <f t="shared" si="89"/>
        <v>K4031</v>
      </c>
      <c r="B5723" s="95" t="s">
        <v>9645</v>
      </c>
      <c r="C5723" s="96" t="s">
        <v>9646</v>
      </c>
      <c r="D5723" s="440"/>
      <c r="E5723" s="440"/>
      <c r="F5723" s="440"/>
      <c r="G5723" s="440"/>
      <c r="H5723" s="440"/>
      <c r="I5723" s="82">
        <v>12</v>
      </c>
      <c r="J5723" s="82">
        <v>12</v>
      </c>
      <c r="K5723" s="440">
        <v>6</v>
      </c>
      <c r="L5723" s="85"/>
      <c r="M5723" s="85"/>
      <c r="N5723" s="85"/>
      <c r="O5723" s="85"/>
      <c r="P5723" s="85"/>
      <c r="Q5723" s="85"/>
      <c r="R5723" s="85"/>
      <c r="S5723" s="85"/>
    </row>
    <row r="5724" spans="1:19" ht="14.5" customHeight="1">
      <c r="A5724" s="103" t="str">
        <f t="shared" si="89"/>
        <v>K4031</v>
      </c>
      <c r="B5724" s="97" t="s">
        <v>9645</v>
      </c>
      <c r="C5724" s="98" t="s">
        <v>9646</v>
      </c>
      <c r="D5724" s="441"/>
      <c r="E5724" s="441"/>
      <c r="F5724" s="441"/>
      <c r="G5724" s="441"/>
      <c r="H5724" s="441"/>
      <c r="I5724" s="441">
        <v>6</v>
      </c>
      <c r="J5724" s="102">
        <v>12</v>
      </c>
      <c r="K5724" s="102">
        <v>12</v>
      </c>
      <c r="L5724" s="103"/>
      <c r="M5724" s="103"/>
      <c r="N5724" s="103"/>
      <c r="O5724" s="103"/>
      <c r="P5724" s="103"/>
      <c r="Q5724" s="103"/>
      <c r="R5724" s="103"/>
      <c r="S5724" s="103"/>
    </row>
    <row r="5725" spans="1:19" ht="14.5" customHeight="1">
      <c r="A5725" s="82" t="str">
        <f t="shared" si="89"/>
        <v>K4032</v>
      </c>
      <c r="B5725" s="95" t="s">
        <v>9647</v>
      </c>
      <c r="C5725" s="96" t="s">
        <v>9648</v>
      </c>
      <c r="D5725" s="440"/>
      <c r="E5725" s="440"/>
      <c r="F5725" s="440"/>
      <c r="G5725" s="440"/>
      <c r="H5725" s="440"/>
      <c r="I5725" s="82">
        <v>8</v>
      </c>
      <c r="J5725" s="82">
        <v>4</v>
      </c>
      <c r="K5725" s="82">
        <v>3</v>
      </c>
      <c r="L5725" s="85"/>
      <c r="M5725" s="85"/>
      <c r="N5725" s="85"/>
      <c r="O5725" s="85"/>
      <c r="P5725" s="85"/>
      <c r="Q5725" s="85"/>
      <c r="R5725" s="85"/>
      <c r="S5725" s="85"/>
    </row>
    <row r="5726" spans="1:19" ht="14.5" customHeight="1">
      <c r="A5726" s="103" t="str">
        <f t="shared" si="89"/>
        <v>K4032</v>
      </c>
      <c r="B5726" s="97" t="s">
        <v>9647</v>
      </c>
      <c r="C5726" s="98" t="s">
        <v>9648</v>
      </c>
      <c r="D5726" s="441"/>
      <c r="E5726" s="441"/>
      <c r="F5726" s="441"/>
      <c r="G5726" s="441"/>
      <c r="H5726" s="441"/>
      <c r="I5726" s="102">
        <v>3</v>
      </c>
      <c r="J5726" s="102">
        <v>8</v>
      </c>
      <c r="K5726" s="102">
        <v>4</v>
      </c>
      <c r="L5726" s="103"/>
      <c r="M5726" s="103"/>
      <c r="N5726" s="103"/>
      <c r="O5726" s="103"/>
      <c r="P5726" s="103"/>
      <c r="Q5726" s="103"/>
      <c r="R5726" s="103"/>
      <c r="S5726" s="103"/>
    </row>
    <row r="5727" spans="1:19" ht="14.5" customHeight="1">
      <c r="A5727" s="82" t="str">
        <f t="shared" si="89"/>
        <v>K4038</v>
      </c>
      <c r="B5727" s="95" t="s">
        <v>9649</v>
      </c>
      <c r="C5727" s="96" t="s">
        <v>9650</v>
      </c>
      <c r="D5727" s="440"/>
      <c r="E5727" s="440"/>
      <c r="F5727" s="440"/>
      <c r="G5727" s="440"/>
      <c r="H5727" s="440"/>
      <c r="I5727" s="82">
        <v>8</v>
      </c>
      <c r="J5727" s="82">
        <v>9</v>
      </c>
      <c r="K5727" s="82">
        <v>4</v>
      </c>
      <c r="L5727" s="85"/>
      <c r="M5727" s="85"/>
      <c r="N5727" s="85"/>
      <c r="O5727" s="85"/>
      <c r="P5727" s="85"/>
      <c r="Q5727" s="85"/>
      <c r="R5727" s="85"/>
      <c r="S5727" s="85"/>
    </row>
    <row r="5728" spans="1:19" ht="14.5" customHeight="1">
      <c r="A5728" s="103" t="str">
        <f t="shared" si="89"/>
        <v>K4038</v>
      </c>
      <c r="B5728" s="97" t="s">
        <v>9649</v>
      </c>
      <c r="C5728" s="98" t="s">
        <v>9650</v>
      </c>
      <c r="D5728" s="441"/>
      <c r="E5728" s="441"/>
      <c r="F5728" s="441"/>
      <c r="G5728" s="441"/>
      <c r="H5728" s="441"/>
      <c r="I5728" s="102">
        <v>4</v>
      </c>
      <c r="J5728" s="102">
        <v>8</v>
      </c>
      <c r="K5728" s="102">
        <v>9</v>
      </c>
      <c r="L5728" s="103"/>
      <c r="M5728" s="103"/>
      <c r="N5728" s="103"/>
      <c r="O5728" s="103"/>
      <c r="P5728" s="103"/>
      <c r="Q5728" s="103"/>
      <c r="R5728" s="103"/>
      <c r="S5728" s="103"/>
    </row>
    <row r="5729" spans="1:19" ht="14.5" customHeight="1">
      <c r="A5729" s="82" t="str">
        <f t="shared" si="89"/>
        <v>K4128</v>
      </c>
      <c r="B5729" s="95" t="s">
        <v>1305</v>
      </c>
      <c r="C5729" s="96" t="s">
        <v>9651</v>
      </c>
      <c r="D5729" s="440"/>
      <c r="E5729" s="440"/>
      <c r="F5729" s="440"/>
      <c r="G5729" s="440"/>
      <c r="H5729" s="440"/>
      <c r="I5729" s="82">
        <v>12</v>
      </c>
      <c r="J5729" s="82">
        <v>4</v>
      </c>
      <c r="K5729" s="82">
        <v>12</v>
      </c>
      <c r="L5729" s="85"/>
      <c r="M5729" s="85"/>
      <c r="N5729" s="85"/>
      <c r="O5729" s="85"/>
      <c r="P5729" s="85"/>
      <c r="Q5729" s="85"/>
      <c r="R5729" s="85"/>
      <c r="S5729" s="85"/>
    </row>
    <row r="5730" spans="1:19" ht="14.5" customHeight="1">
      <c r="A5730" s="103" t="str">
        <f t="shared" si="89"/>
        <v>K4128</v>
      </c>
      <c r="B5730" s="97" t="s">
        <v>1305</v>
      </c>
      <c r="C5730" s="98" t="s">
        <v>9651</v>
      </c>
      <c r="D5730" s="441"/>
      <c r="E5730" s="441"/>
      <c r="F5730" s="441"/>
      <c r="G5730" s="441"/>
      <c r="H5730" s="441"/>
      <c r="I5730" s="102">
        <v>12</v>
      </c>
      <c r="J5730" s="102">
        <v>12</v>
      </c>
      <c r="K5730" s="102">
        <v>4</v>
      </c>
      <c r="L5730" s="103"/>
      <c r="M5730" s="103"/>
      <c r="N5730" s="103"/>
      <c r="O5730" s="103"/>
      <c r="P5730" s="103"/>
      <c r="Q5730" s="103"/>
      <c r="R5730" s="103"/>
      <c r="S5730" s="103"/>
    </row>
    <row r="5731" spans="1:19" ht="14.5" customHeight="1">
      <c r="A5731" s="82" t="str">
        <f t="shared" si="89"/>
        <v>K4143</v>
      </c>
      <c r="B5731" s="72" t="s">
        <v>9652</v>
      </c>
      <c r="C5731" s="73" t="s">
        <v>9653</v>
      </c>
      <c r="D5731" s="88"/>
      <c r="E5731" s="88"/>
      <c r="F5731" s="88"/>
      <c r="G5731" s="88"/>
      <c r="H5731" s="88"/>
      <c r="I5731" s="440">
        <v>12</v>
      </c>
      <c r="J5731" s="440">
        <v>6</v>
      </c>
      <c r="K5731" s="440">
        <v>4</v>
      </c>
      <c r="L5731" s="85"/>
      <c r="M5731" s="85"/>
      <c r="N5731" s="85"/>
      <c r="O5731" s="85"/>
      <c r="P5731" s="85"/>
      <c r="Q5731" s="85"/>
      <c r="R5731" s="85"/>
      <c r="S5731" s="85"/>
    </row>
    <row r="5732" spans="1:19" ht="14.5" customHeight="1">
      <c r="A5732" s="103" t="str">
        <f t="shared" si="89"/>
        <v>K4143</v>
      </c>
      <c r="B5732" s="74" t="s">
        <v>9652</v>
      </c>
      <c r="C5732" s="75" t="s">
        <v>9653</v>
      </c>
      <c r="D5732" s="90"/>
      <c r="E5732" s="90"/>
      <c r="F5732" s="90"/>
      <c r="G5732" s="90"/>
      <c r="H5732" s="90"/>
      <c r="I5732" s="441">
        <v>4</v>
      </c>
      <c r="J5732" s="441">
        <v>12</v>
      </c>
      <c r="K5732" s="441">
        <v>6</v>
      </c>
      <c r="L5732" s="103"/>
      <c r="M5732" s="103"/>
      <c r="N5732" s="103"/>
      <c r="O5732" s="103"/>
      <c r="P5732" s="103"/>
      <c r="Q5732" s="103"/>
      <c r="R5732" s="103"/>
      <c r="S5732" s="103"/>
    </row>
    <row r="5733" spans="1:19" ht="14.5" customHeight="1">
      <c r="A5733" s="82" t="str">
        <f t="shared" si="89"/>
        <v>K4147</v>
      </c>
      <c r="B5733" s="72" t="s">
        <v>9654</v>
      </c>
      <c r="C5733" s="73" t="s">
        <v>1309</v>
      </c>
      <c r="D5733" s="88"/>
      <c r="E5733" s="88"/>
      <c r="F5733" s="88"/>
      <c r="G5733" s="88"/>
      <c r="H5733" s="88"/>
      <c r="I5733" s="440">
        <v>9</v>
      </c>
      <c r="J5733" s="440">
        <v>5</v>
      </c>
      <c r="K5733" s="440">
        <v>1</v>
      </c>
      <c r="L5733" s="85"/>
      <c r="M5733" s="85"/>
      <c r="N5733" s="85"/>
      <c r="O5733" s="85"/>
      <c r="P5733" s="85"/>
      <c r="Q5733" s="85"/>
      <c r="R5733" s="85"/>
      <c r="S5733" s="85"/>
    </row>
    <row r="5734" spans="1:19" ht="14.5" customHeight="1">
      <c r="A5734" s="103" t="str">
        <f t="shared" si="89"/>
        <v>K4147</v>
      </c>
      <c r="B5734" s="74" t="s">
        <v>9654</v>
      </c>
      <c r="C5734" s="75" t="s">
        <v>1309</v>
      </c>
      <c r="D5734" s="90"/>
      <c r="E5734" s="90"/>
      <c r="F5734" s="90"/>
      <c r="G5734" s="90"/>
      <c r="H5734" s="90"/>
      <c r="I5734" s="441">
        <v>1</v>
      </c>
      <c r="J5734" s="441">
        <v>9</v>
      </c>
      <c r="K5734" s="441">
        <v>5</v>
      </c>
      <c r="L5734" s="103"/>
      <c r="M5734" s="103"/>
      <c r="N5734" s="103"/>
      <c r="O5734" s="103"/>
      <c r="P5734" s="103"/>
      <c r="Q5734" s="103"/>
      <c r="R5734" s="103"/>
      <c r="S5734" s="103"/>
    </row>
    <row r="5735" spans="1:19" ht="14.5" customHeight="1">
      <c r="A5735" s="82" t="str">
        <f t="shared" si="89"/>
        <v>K4148</v>
      </c>
      <c r="B5735" s="95" t="s">
        <v>1308</v>
      </c>
      <c r="C5735" s="96" t="s">
        <v>1309</v>
      </c>
      <c r="D5735" s="440"/>
      <c r="E5735" s="440"/>
      <c r="F5735" s="440"/>
      <c r="G5735" s="440"/>
      <c r="H5735" s="440"/>
      <c r="I5735" s="82">
        <v>8</v>
      </c>
      <c r="J5735" s="82">
        <v>5</v>
      </c>
      <c r="K5735" s="82">
        <v>1</v>
      </c>
      <c r="L5735" s="85"/>
      <c r="M5735" s="85"/>
      <c r="N5735" s="85"/>
      <c r="O5735" s="85"/>
      <c r="P5735" s="85"/>
      <c r="Q5735" s="85"/>
      <c r="R5735" s="85"/>
      <c r="S5735" s="85"/>
    </row>
    <row r="5736" spans="1:19" ht="14.5" customHeight="1">
      <c r="A5736" s="103" t="str">
        <f t="shared" si="89"/>
        <v>K4148</v>
      </c>
      <c r="B5736" s="97" t="s">
        <v>1308</v>
      </c>
      <c r="C5736" s="98" t="s">
        <v>1309</v>
      </c>
      <c r="D5736" s="441"/>
      <c r="E5736" s="441"/>
      <c r="F5736" s="441"/>
      <c r="G5736" s="441"/>
      <c r="H5736" s="441"/>
      <c r="I5736" s="102">
        <v>1</v>
      </c>
      <c r="J5736" s="102">
        <v>8</v>
      </c>
      <c r="K5736" s="102">
        <v>5</v>
      </c>
      <c r="L5736" s="103"/>
      <c r="M5736" s="103"/>
      <c r="N5736" s="103"/>
      <c r="O5736" s="103"/>
      <c r="P5736" s="103"/>
      <c r="Q5736" s="103"/>
      <c r="R5736" s="103"/>
      <c r="S5736" s="103"/>
    </row>
    <row r="5737" spans="1:19" ht="14.5" customHeight="1">
      <c r="A5737" s="82" t="str">
        <f t="shared" si="89"/>
        <v>K4174</v>
      </c>
      <c r="B5737" s="95" t="s">
        <v>9655</v>
      </c>
      <c r="C5737" s="96" t="s">
        <v>9656</v>
      </c>
      <c r="D5737" s="440"/>
      <c r="E5737" s="440"/>
      <c r="F5737" s="440"/>
      <c r="G5737" s="440"/>
      <c r="H5737" s="440"/>
      <c r="I5737" s="82">
        <v>0</v>
      </c>
      <c r="J5737" s="82">
        <v>0</v>
      </c>
      <c r="K5737" s="82">
        <v>0</v>
      </c>
      <c r="L5737" s="85"/>
      <c r="M5737" s="85"/>
      <c r="N5737" s="85"/>
      <c r="O5737" s="85"/>
      <c r="P5737" s="85"/>
      <c r="Q5737" s="85"/>
      <c r="R5737" s="85"/>
      <c r="S5737" s="85"/>
    </row>
    <row r="5738" spans="1:19" ht="14.5" customHeight="1">
      <c r="A5738" s="103" t="str">
        <f t="shared" si="89"/>
        <v>K4174</v>
      </c>
      <c r="B5738" s="97" t="s">
        <v>9655</v>
      </c>
      <c r="C5738" s="98" t="s">
        <v>9656</v>
      </c>
      <c r="D5738" s="441"/>
      <c r="E5738" s="441"/>
      <c r="F5738" s="441"/>
      <c r="G5738" s="441"/>
      <c r="H5738" s="441"/>
      <c r="I5738" s="102">
        <v>0</v>
      </c>
      <c r="J5738" s="102">
        <v>0</v>
      </c>
      <c r="K5738" s="102">
        <v>0</v>
      </c>
      <c r="L5738" s="103"/>
      <c r="M5738" s="103"/>
      <c r="N5738" s="103"/>
      <c r="O5738" s="103"/>
      <c r="P5738" s="103"/>
      <c r="Q5738" s="103"/>
      <c r="R5738" s="103"/>
      <c r="S5738" s="103"/>
    </row>
    <row r="5739" spans="1:19" ht="14.5" customHeight="1">
      <c r="A5739" s="82" t="str">
        <f t="shared" si="89"/>
        <v>K4222</v>
      </c>
      <c r="B5739" s="95" t="s">
        <v>9657</v>
      </c>
      <c r="C5739" s="96" t="s">
        <v>9658</v>
      </c>
      <c r="D5739" s="440"/>
      <c r="E5739" s="440"/>
      <c r="F5739" s="440"/>
      <c r="G5739" s="440"/>
      <c r="H5739" s="440"/>
      <c r="I5739" s="82">
        <v>3</v>
      </c>
      <c r="J5739" s="82">
        <v>3</v>
      </c>
      <c r="K5739" s="82">
        <v>1</v>
      </c>
      <c r="L5739" s="85"/>
      <c r="M5739" s="85"/>
      <c r="N5739" s="85"/>
      <c r="O5739" s="85"/>
      <c r="P5739" s="85"/>
      <c r="Q5739" s="85"/>
      <c r="R5739" s="85"/>
      <c r="S5739" s="85"/>
    </row>
    <row r="5740" spans="1:19" ht="14.5" customHeight="1">
      <c r="A5740" s="103" t="str">
        <f t="shared" si="89"/>
        <v>K4222</v>
      </c>
      <c r="B5740" s="97" t="s">
        <v>9657</v>
      </c>
      <c r="C5740" s="98" t="s">
        <v>9658</v>
      </c>
      <c r="D5740" s="441"/>
      <c r="E5740" s="441"/>
      <c r="F5740" s="441"/>
      <c r="G5740" s="441"/>
      <c r="H5740" s="441"/>
      <c r="I5740" s="102">
        <v>1</v>
      </c>
      <c r="J5740" s="102">
        <v>3</v>
      </c>
      <c r="K5740" s="102">
        <v>3</v>
      </c>
      <c r="L5740" s="103"/>
      <c r="M5740" s="103"/>
      <c r="N5740" s="103"/>
      <c r="O5740" s="103"/>
      <c r="P5740" s="103"/>
      <c r="Q5740" s="103"/>
      <c r="R5740" s="103"/>
      <c r="S5740" s="103"/>
    </row>
    <row r="5741" spans="1:19" ht="14.5" customHeight="1">
      <c r="A5741" s="82" t="str">
        <f t="shared" si="89"/>
        <v>K4236</v>
      </c>
      <c r="B5741" s="72" t="s">
        <v>1311</v>
      </c>
      <c r="C5741" s="73" t="s">
        <v>1312</v>
      </c>
      <c r="D5741" s="88"/>
      <c r="E5741" s="88"/>
      <c r="F5741" s="88"/>
      <c r="G5741" s="88"/>
      <c r="H5741" s="88"/>
      <c r="I5741" s="440">
        <v>24</v>
      </c>
      <c r="J5741" s="440">
        <v>6</v>
      </c>
      <c r="K5741" s="440">
        <v>4</v>
      </c>
      <c r="L5741" s="85"/>
      <c r="M5741" s="85"/>
      <c r="N5741" s="85"/>
      <c r="O5741" s="85"/>
      <c r="P5741" s="85"/>
      <c r="Q5741" s="85"/>
      <c r="R5741" s="85"/>
      <c r="S5741" s="85"/>
    </row>
    <row r="5742" spans="1:19" ht="14.5" customHeight="1">
      <c r="A5742" s="103" t="str">
        <f t="shared" si="89"/>
        <v>K4236</v>
      </c>
      <c r="B5742" s="74" t="s">
        <v>1311</v>
      </c>
      <c r="C5742" s="75" t="s">
        <v>1312</v>
      </c>
      <c r="D5742" s="90"/>
      <c r="E5742" s="90"/>
      <c r="F5742" s="90"/>
      <c r="G5742" s="90"/>
      <c r="H5742" s="90"/>
      <c r="I5742" s="441">
        <v>4</v>
      </c>
      <c r="J5742" s="441">
        <v>24</v>
      </c>
      <c r="K5742" s="441">
        <v>6</v>
      </c>
      <c r="L5742" s="103"/>
      <c r="M5742" s="103"/>
      <c r="N5742" s="103"/>
      <c r="O5742" s="103"/>
      <c r="P5742" s="103"/>
      <c r="Q5742" s="103"/>
      <c r="R5742" s="103"/>
      <c r="S5742" s="103"/>
    </row>
    <row r="5743" spans="1:19" ht="14.5" customHeight="1">
      <c r="A5743" s="82" t="str">
        <f t="shared" si="89"/>
        <v>K4250</v>
      </c>
      <c r="B5743" s="95" t="s">
        <v>9659</v>
      </c>
      <c r="C5743" s="96" t="s">
        <v>1452</v>
      </c>
      <c r="D5743" s="440"/>
      <c r="E5743" s="440"/>
      <c r="F5743" s="440"/>
      <c r="G5743" s="440"/>
      <c r="H5743" s="440"/>
      <c r="I5743" s="82">
        <v>12</v>
      </c>
      <c r="J5743" s="82">
        <v>4</v>
      </c>
      <c r="K5743" s="82">
        <v>12</v>
      </c>
      <c r="L5743" s="85"/>
      <c r="M5743" s="85"/>
      <c r="N5743" s="85"/>
      <c r="O5743" s="85"/>
      <c r="P5743" s="85"/>
      <c r="Q5743" s="85"/>
      <c r="R5743" s="85"/>
      <c r="S5743" s="85"/>
    </row>
    <row r="5744" spans="1:19" ht="14.5" customHeight="1">
      <c r="A5744" s="103" t="str">
        <f t="shared" si="89"/>
        <v>K4250</v>
      </c>
      <c r="B5744" s="97" t="s">
        <v>9659</v>
      </c>
      <c r="C5744" s="98" t="s">
        <v>1452</v>
      </c>
      <c r="D5744" s="441"/>
      <c r="E5744" s="441"/>
      <c r="F5744" s="441"/>
      <c r="G5744" s="441"/>
      <c r="H5744" s="441"/>
      <c r="I5744" s="102">
        <v>12</v>
      </c>
      <c r="J5744" s="102">
        <v>12</v>
      </c>
      <c r="K5744" s="102">
        <v>4</v>
      </c>
      <c r="L5744" s="103"/>
      <c r="M5744" s="103"/>
      <c r="N5744" s="103"/>
      <c r="O5744" s="103"/>
      <c r="P5744" s="103"/>
      <c r="Q5744" s="103"/>
      <c r="R5744" s="103"/>
      <c r="S5744" s="103"/>
    </row>
    <row r="5745" spans="1:19" ht="14.5" customHeight="1">
      <c r="A5745" s="82" t="str">
        <f t="shared" si="89"/>
        <v>K4286</v>
      </c>
      <c r="B5745" s="95" t="s">
        <v>9660</v>
      </c>
      <c r="C5745" s="96" t="s">
        <v>9661</v>
      </c>
      <c r="D5745" s="440"/>
      <c r="E5745" s="440"/>
      <c r="F5745" s="440"/>
      <c r="G5745" s="440"/>
      <c r="H5745" s="440"/>
      <c r="I5745" s="82">
        <v>0</v>
      </c>
      <c r="J5745" s="82">
        <v>0</v>
      </c>
      <c r="K5745" s="82">
        <v>0</v>
      </c>
      <c r="L5745" s="85"/>
      <c r="M5745" s="85"/>
      <c r="N5745" s="85"/>
      <c r="O5745" s="85"/>
      <c r="P5745" s="85"/>
      <c r="Q5745" s="85"/>
      <c r="R5745" s="85"/>
      <c r="S5745" s="85"/>
    </row>
    <row r="5746" spans="1:19" ht="14.5" customHeight="1">
      <c r="A5746" s="103" t="str">
        <f t="shared" si="89"/>
        <v>K4286</v>
      </c>
      <c r="B5746" s="97" t="s">
        <v>9660</v>
      </c>
      <c r="C5746" s="98" t="s">
        <v>9661</v>
      </c>
      <c r="D5746" s="441"/>
      <c r="E5746" s="441"/>
      <c r="F5746" s="441"/>
      <c r="G5746" s="441"/>
      <c r="H5746" s="441"/>
      <c r="I5746" s="102">
        <v>0</v>
      </c>
      <c r="J5746" s="102">
        <v>0</v>
      </c>
      <c r="K5746" s="102">
        <v>0</v>
      </c>
      <c r="L5746" s="103"/>
      <c r="M5746" s="103"/>
      <c r="N5746" s="103"/>
      <c r="O5746" s="103"/>
      <c r="P5746" s="103"/>
      <c r="Q5746" s="103"/>
      <c r="R5746" s="103"/>
      <c r="S5746" s="103"/>
    </row>
    <row r="5747" spans="1:19" ht="14.5" customHeight="1">
      <c r="A5747" s="82" t="str">
        <f t="shared" si="89"/>
        <v>K4287</v>
      </c>
      <c r="B5747" s="95" t="s">
        <v>9662</v>
      </c>
      <c r="C5747" s="96" t="s">
        <v>9661</v>
      </c>
      <c r="D5747" s="440"/>
      <c r="E5747" s="440"/>
      <c r="F5747" s="440"/>
      <c r="G5747" s="440"/>
      <c r="H5747" s="440"/>
      <c r="I5747" s="82">
        <v>0</v>
      </c>
      <c r="J5747" s="82">
        <v>0</v>
      </c>
      <c r="K5747" s="82">
        <v>0</v>
      </c>
      <c r="L5747" s="85"/>
      <c r="M5747" s="85"/>
      <c r="N5747" s="85"/>
      <c r="O5747" s="85"/>
      <c r="P5747" s="85"/>
      <c r="Q5747" s="85"/>
      <c r="R5747" s="85"/>
      <c r="S5747" s="85"/>
    </row>
    <row r="5748" spans="1:19" ht="14.5" customHeight="1">
      <c r="A5748" s="103" t="str">
        <f t="shared" si="89"/>
        <v>K4287</v>
      </c>
      <c r="B5748" s="97" t="s">
        <v>9662</v>
      </c>
      <c r="C5748" s="98" t="s">
        <v>9661</v>
      </c>
      <c r="D5748" s="441"/>
      <c r="E5748" s="441"/>
      <c r="F5748" s="441"/>
      <c r="G5748" s="441"/>
      <c r="H5748" s="441"/>
      <c r="I5748" s="102">
        <v>0</v>
      </c>
      <c r="J5748" s="102">
        <v>0</v>
      </c>
      <c r="K5748" s="102">
        <v>0</v>
      </c>
      <c r="L5748" s="103"/>
      <c r="M5748" s="103"/>
      <c r="N5748" s="103"/>
      <c r="O5748" s="103"/>
      <c r="P5748" s="103"/>
      <c r="Q5748" s="103"/>
      <c r="R5748" s="103"/>
      <c r="S5748" s="103"/>
    </row>
    <row r="5749" spans="1:19" ht="13" customHeight="1">
      <c r="A5749" s="82" t="str">
        <f t="shared" si="89"/>
        <v>K4321</v>
      </c>
      <c r="B5749" s="83" t="s">
        <v>9663</v>
      </c>
      <c r="C5749" s="83" t="s">
        <v>9664</v>
      </c>
      <c r="D5749" s="85"/>
      <c r="E5749" s="85"/>
      <c r="F5749" s="85"/>
      <c r="G5749" s="85"/>
      <c r="H5749" s="85"/>
      <c r="I5749" s="85">
        <v>6</v>
      </c>
      <c r="J5749" s="85">
        <v>6</v>
      </c>
      <c r="K5749" s="85">
        <v>24</v>
      </c>
      <c r="L5749" s="85"/>
      <c r="M5749" s="85"/>
      <c r="N5749" s="85"/>
      <c r="O5749" s="85"/>
      <c r="P5749" s="85"/>
      <c r="Q5749" s="85"/>
      <c r="R5749" s="85"/>
      <c r="S5749" s="85"/>
    </row>
    <row r="5750" spans="1:19" ht="13" customHeight="1">
      <c r="A5750" s="103" t="str">
        <f t="shared" si="89"/>
        <v>K4321</v>
      </c>
      <c r="B5750" s="86" t="s">
        <v>9663</v>
      </c>
      <c r="C5750" s="86" t="s">
        <v>9664</v>
      </c>
      <c r="D5750" s="103"/>
      <c r="E5750" s="103"/>
      <c r="F5750" s="103"/>
      <c r="G5750" s="103"/>
      <c r="H5750" s="103"/>
      <c r="I5750" s="103">
        <v>24</v>
      </c>
      <c r="J5750" s="103">
        <v>6</v>
      </c>
      <c r="K5750" s="103">
        <v>6</v>
      </c>
      <c r="L5750" s="103"/>
      <c r="M5750" s="103"/>
      <c r="N5750" s="103"/>
      <c r="O5750" s="103"/>
      <c r="P5750" s="103"/>
      <c r="Q5750" s="103"/>
      <c r="R5750" s="103"/>
      <c r="S5750" s="103"/>
    </row>
    <row r="5751" spans="1:19" ht="14.5" customHeight="1">
      <c r="A5751" s="82" t="str">
        <f t="shared" si="89"/>
        <v>K4343</v>
      </c>
      <c r="B5751" s="95" t="s">
        <v>9665</v>
      </c>
      <c r="C5751" s="96" t="s">
        <v>9666</v>
      </c>
      <c r="D5751" s="440"/>
      <c r="E5751" s="440"/>
      <c r="F5751" s="440"/>
      <c r="G5751" s="440"/>
      <c r="H5751" s="440"/>
      <c r="I5751" s="82">
        <v>12</v>
      </c>
      <c r="J5751" s="82">
        <v>8</v>
      </c>
      <c r="K5751" s="82">
        <v>5</v>
      </c>
      <c r="L5751" s="85"/>
      <c r="M5751" s="85"/>
      <c r="N5751" s="85"/>
      <c r="O5751" s="85"/>
      <c r="P5751" s="85"/>
      <c r="Q5751" s="85"/>
      <c r="R5751" s="85"/>
      <c r="S5751" s="85"/>
    </row>
    <row r="5752" spans="1:19" ht="14.5" customHeight="1">
      <c r="A5752" s="103" t="str">
        <f t="shared" si="89"/>
        <v>K4343</v>
      </c>
      <c r="B5752" s="97" t="s">
        <v>9665</v>
      </c>
      <c r="C5752" s="98" t="s">
        <v>9666</v>
      </c>
      <c r="D5752" s="441"/>
      <c r="E5752" s="441"/>
      <c r="F5752" s="441"/>
      <c r="G5752" s="441"/>
      <c r="H5752" s="441"/>
      <c r="I5752" s="102">
        <v>5</v>
      </c>
      <c r="J5752" s="102">
        <v>12</v>
      </c>
      <c r="K5752" s="102">
        <v>8</v>
      </c>
      <c r="L5752" s="103"/>
      <c r="M5752" s="103"/>
      <c r="N5752" s="103"/>
      <c r="O5752" s="103"/>
      <c r="P5752" s="103"/>
      <c r="Q5752" s="103"/>
      <c r="R5752" s="103"/>
      <c r="S5752" s="103"/>
    </row>
    <row r="5753" spans="1:19" ht="14.5" customHeight="1">
      <c r="A5753" s="82" t="str">
        <f t="shared" si="89"/>
        <v>K4350</v>
      </c>
      <c r="B5753" s="95" t="s">
        <v>9667</v>
      </c>
      <c r="C5753" s="96" t="s">
        <v>9668</v>
      </c>
      <c r="D5753" s="440"/>
      <c r="E5753" s="440"/>
      <c r="F5753" s="440"/>
      <c r="G5753" s="440"/>
      <c r="H5753" s="440"/>
      <c r="I5753" s="82">
        <v>9</v>
      </c>
      <c r="J5753" s="82">
        <v>3</v>
      </c>
      <c r="K5753" s="101">
        <v>3</v>
      </c>
      <c r="L5753" s="85"/>
      <c r="M5753" s="85"/>
      <c r="N5753" s="85"/>
      <c r="O5753" s="85"/>
      <c r="P5753" s="85"/>
      <c r="Q5753" s="85"/>
      <c r="R5753" s="85"/>
      <c r="S5753" s="85"/>
    </row>
    <row r="5754" spans="1:19" ht="14.5" customHeight="1">
      <c r="A5754" s="103" t="str">
        <f t="shared" si="89"/>
        <v>K4350</v>
      </c>
      <c r="B5754" s="97" t="s">
        <v>9667</v>
      </c>
      <c r="C5754" s="98" t="s">
        <v>9668</v>
      </c>
      <c r="D5754" s="441"/>
      <c r="E5754" s="441"/>
      <c r="F5754" s="441"/>
      <c r="G5754" s="441"/>
      <c r="H5754" s="441"/>
      <c r="I5754" s="99">
        <v>3</v>
      </c>
      <c r="J5754" s="102">
        <v>9</v>
      </c>
      <c r="K5754" s="102">
        <v>3</v>
      </c>
      <c r="L5754" s="103"/>
      <c r="M5754" s="103"/>
      <c r="N5754" s="103"/>
      <c r="O5754" s="103"/>
      <c r="P5754" s="103"/>
      <c r="Q5754" s="103"/>
      <c r="R5754" s="103"/>
      <c r="S5754" s="103"/>
    </row>
    <row r="5755" spans="1:19" ht="14.5" customHeight="1">
      <c r="A5755" s="82" t="str">
        <f t="shared" si="89"/>
        <v>K4490</v>
      </c>
      <c r="B5755" s="95" t="s">
        <v>9669</v>
      </c>
      <c r="C5755" s="96" t="s">
        <v>9670</v>
      </c>
      <c r="D5755" s="440"/>
      <c r="E5755" s="440"/>
      <c r="F5755" s="440"/>
      <c r="G5755" s="440"/>
      <c r="H5755" s="440"/>
      <c r="I5755" s="82">
        <v>0</v>
      </c>
      <c r="J5755" s="82">
        <v>0</v>
      </c>
      <c r="K5755" s="82">
        <v>0</v>
      </c>
      <c r="L5755" s="85"/>
      <c r="M5755" s="85"/>
      <c r="N5755" s="85"/>
      <c r="O5755" s="85"/>
      <c r="P5755" s="85"/>
      <c r="Q5755" s="85"/>
      <c r="R5755" s="85"/>
      <c r="S5755" s="85"/>
    </row>
    <row r="5756" spans="1:19" ht="14.5" customHeight="1">
      <c r="A5756" s="103" t="str">
        <f t="shared" si="89"/>
        <v>K4490</v>
      </c>
      <c r="B5756" s="97" t="s">
        <v>9669</v>
      </c>
      <c r="C5756" s="98" t="s">
        <v>9670</v>
      </c>
      <c r="D5756" s="441"/>
      <c r="E5756" s="441"/>
      <c r="F5756" s="441"/>
      <c r="G5756" s="441"/>
      <c r="H5756" s="441"/>
      <c r="I5756" s="102">
        <v>0</v>
      </c>
      <c r="J5756" s="102">
        <v>0</v>
      </c>
      <c r="K5756" s="102">
        <v>0</v>
      </c>
      <c r="L5756" s="103"/>
      <c r="M5756" s="103"/>
      <c r="N5756" s="103"/>
      <c r="O5756" s="103"/>
      <c r="P5756" s="103"/>
      <c r="Q5756" s="103"/>
      <c r="R5756" s="103"/>
      <c r="S5756" s="103"/>
    </row>
    <row r="5757" spans="1:19" ht="14.5" customHeight="1">
      <c r="A5757" s="82" t="str">
        <f t="shared" si="89"/>
        <v>K4496</v>
      </c>
      <c r="B5757" s="71" t="s">
        <v>9671</v>
      </c>
      <c r="C5757" s="71" t="s">
        <v>9672</v>
      </c>
      <c r="D5757" s="76" t="s">
        <v>2386</v>
      </c>
      <c r="E5757" s="76" t="s">
        <v>9673</v>
      </c>
      <c r="F5757" s="76" t="s">
        <v>9674</v>
      </c>
      <c r="G5757" s="311">
        <v>44197</v>
      </c>
      <c r="H5757" s="76" t="s">
        <v>606</v>
      </c>
      <c r="I5757" s="67">
        <v>24</v>
      </c>
      <c r="J5757" s="67">
        <v>13</v>
      </c>
      <c r="K5757" s="67">
        <v>19</v>
      </c>
      <c r="L5757" s="67">
        <v>9</v>
      </c>
      <c r="M5757" s="76" t="s">
        <v>2977</v>
      </c>
      <c r="N5757" s="76" t="s">
        <v>116</v>
      </c>
      <c r="O5757" s="85"/>
      <c r="P5757" s="85"/>
      <c r="Q5757" s="85"/>
      <c r="R5757" s="85"/>
      <c r="S5757" s="85" t="s">
        <v>1768</v>
      </c>
    </row>
    <row r="5758" spans="1:19" ht="14.5" customHeight="1">
      <c r="A5758" s="103" t="str">
        <f t="shared" si="89"/>
        <v>K4496</v>
      </c>
      <c r="B5758" s="69" t="s">
        <v>9671</v>
      </c>
      <c r="C5758" s="69" t="s">
        <v>9672</v>
      </c>
      <c r="D5758" s="77" t="s">
        <v>2386</v>
      </c>
      <c r="E5758" s="77" t="s">
        <v>9673</v>
      </c>
      <c r="F5758" s="77" t="s">
        <v>9674</v>
      </c>
      <c r="G5758" s="310">
        <v>44197</v>
      </c>
      <c r="H5758" s="77" t="s">
        <v>606</v>
      </c>
      <c r="I5758" s="68">
        <v>19</v>
      </c>
      <c r="J5758" s="68">
        <v>24</v>
      </c>
      <c r="K5758" s="68">
        <v>13</v>
      </c>
      <c r="L5758" s="68">
        <v>9</v>
      </c>
      <c r="M5758" s="77" t="s">
        <v>2977</v>
      </c>
      <c r="N5758" s="77" t="s">
        <v>116</v>
      </c>
      <c r="O5758" s="103"/>
      <c r="P5758" s="103"/>
      <c r="Q5758" s="103"/>
      <c r="R5758" s="103"/>
      <c r="S5758" s="103" t="s">
        <v>1768</v>
      </c>
    </row>
    <row r="5759" spans="1:19" ht="14.5" customHeight="1">
      <c r="A5759" s="82" t="str">
        <f t="shared" si="89"/>
        <v>K4520</v>
      </c>
      <c r="B5759" s="72" t="s">
        <v>9675</v>
      </c>
      <c r="C5759" s="73" t="s">
        <v>9676</v>
      </c>
      <c r="D5759" s="88"/>
      <c r="E5759" s="88"/>
      <c r="F5759" s="88"/>
      <c r="G5759" s="88"/>
      <c r="H5759" s="88"/>
      <c r="I5759" s="440">
        <v>31</v>
      </c>
      <c r="J5759" s="440">
        <v>3</v>
      </c>
      <c r="K5759" s="440">
        <v>1</v>
      </c>
      <c r="L5759" s="85"/>
      <c r="M5759" s="85"/>
      <c r="N5759" s="85"/>
      <c r="O5759" s="85"/>
      <c r="P5759" s="85"/>
      <c r="Q5759" s="85"/>
      <c r="R5759" s="85"/>
      <c r="S5759" s="85"/>
    </row>
    <row r="5760" spans="1:19" ht="14.5" customHeight="1">
      <c r="A5760" s="103" t="str">
        <f t="shared" si="89"/>
        <v>K4520</v>
      </c>
      <c r="B5760" s="74" t="s">
        <v>9675</v>
      </c>
      <c r="C5760" s="75" t="s">
        <v>9676</v>
      </c>
      <c r="D5760" s="90"/>
      <c r="E5760" s="90"/>
      <c r="F5760" s="90"/>
      <c r="G5760" s="90"/>
      <c r="H5760" s="90"/>
      <c r="I5760" s="441">
        <v>1</v>
      </c>
      <c r="J5760" s="441">
        <v>31</v>
      </c>
      <c r="K5760" s="441">
        <v>3</v>
      </c>
      <c r="L5760" s="103"/>
      <c r="M5760" s="103"/>
      <c r="N5760" s="103"/>
      <c r="O5760" s="103"/>
      <c r="P5760" s="103"/>
      <c r="Q5760" s="103"/>
      <c r="R5760" s="103"/>
      <c r="S5760" s="103"/>
    </row>
    <row r="5761" spans="1:19" ht="14.5" customHeight="1">
      <c r="A5761" s="82" t="str">
        <f t="shared" si="89"/>
        <v>K4521</v>
      </c>
      <c r="B5761" s="95" t="s">
        <v>9677</v>
      </c>
      <c r="C5761" s="96" t="s">
        <v>9678</v>
      </c>
      <c r="D5761" s="440"/>
      <c r="E5761" s="440"/>
      <c r="F5761" s="440"/>
      <c r="G5761" s="440"/>
      <c r="H5761" s="440"/>
      <c r="I5761" s="82">
        <v>48</v>
      </c>
      <c r="J5761" s="82">
        <v>40</v>
      </c>
      <c r="K5761" s="82">
        <v>0.5</v>
      </c>
      <c r="L5761" s="85"/>
      <c r="M5761" s="85"/>
      <c r="N5761" s="85"/>
      <c r="O5761" s="85"/>
      <c r="P5761" s="85"/>
      <c r="Q5761" s="85"/>
      <c r="R5761" s="85"/>
      <c r="S5761" s="85"/>
    </row>
    <row r="5762" spans="1:19" ht="14.5" customHeight="1">
      <c r="A5762" s="103" t="str">
        <f t="shared" ref="A5762:A5825" si="90">LEFT(B5762,5)</f>
        <v>K4521</v>
      </c>
      <c r="B5762" s="97" t="s">
        <v>9677</v>
      </c>
      <c r="C5762" s="98" t="s">
        <v>9678</v>
      </c>
      <c r="D5762" s="441"/>
      <c r="E5762" s="441"/>
      <c r="F5762" s="441"/>
      <c r="G5762" s="441"/>
      <c r="H5762" s="441"/>
      <c r="I5762" s="102">
        <v>0.5</v>
      </c>
      <c r="J5762" s="102">
        <v>48</v>
      </c>
      <c r="K5762" s="102">
        <v>40</v>
      </c>
      <c r="L5762" s="103"/>
      <c r="M5762" s="103"/>
      <c r="N5762" s="103"/>
      <c r="O5762" s="103"/>
      <c r="P5762" s="103"/>
      <c r="Q5762" s="103"/>
      <c r="R5762" s="103"/>
      <c r="S5762" s="103"/>
    </row>
    <row r="5763" spans="1:19" ht="14.5" customHeight="1">
      <c r="A5763" s="82" t="str">
        <f t="shared" si="90"/>
        <v>K4665</v>
      </c>
      <c r="B5763" s="95" t="s">
        <v>9679</v>
      </c>
      <c r="C5763" s="96" t="s">
        <v>9680</v>
      </c>
      <c r="D5763" s="440"/>
      <c r="E5763" s="440"/>
      <c r="F5763" s="440"/>
      <c r="G5763" s="440"/>
      <c r="H5763" s="440"/>
      <c r="I5763" s="82">
        <v>0.5</v>
      </c>
      <c r="J5763" s="82">
        <v>0.5</v>
      </c>
      <c r="K5763" s="82">
        <v>0.5</v>
      </c>
      <c r="L5763" s="85"/>
      <c r="M5763" s="85"/>
      <c r="N5763" s="85"/>
      <c r="O5763" s="85"/>
      <c r="P5763" s="85"/>
      <c r="Q5763" s="85"/>
      <c r="R5763" s="85"/>
      <c r="S5763" s="85"/>
    </row>
    <row r="5764" spans="1:19" ht="14.5" customHeight="1">
      <c r="A5764" s="103" t="str">
        <f t="shared" si="90"/>
        <v>K4665</v>
      </c>
      <c r="B5764" s="97" t="s">
        <v>9679</v>
      </c>
      <c r="C5764" s="98" t="s">
        <v>9680</v>
      </c>
      <c r="D5764" s="441"/>
      <c r="E5764" s="441"/>
      <c r="F5764" s="441"/>
      <c r="G5764" s="441"/>
      <c r="H5764" s="441"/>
      <c r="I5764" s="102">
        <v>0.5</v>
      </c>
      <c r="J5764" s="102">
        <v>0.5</v>
      </c>
      <c r="K5764" s="102">
        <v>0.5</v>
      </c>
      <c r="L5764" s="103"/>
      <c r="M5764" s="103"/>
      <c r="N5764" s="103"/>
      <c r="O5764" s="103"/>
      <c r="P5764" s="103"/>
      <c r="Q5764" s="103"/>
      <c r="R5764" s="103"/>
      <c r="S5764" s="103"/>
    </row>
    <row r="5765" spans="1:19" ht="14.5" customHeight="1">
      <c r="A5765" s="82" t="str">
        <f t="shared" si="90"/>
        <v>K4710</v>
      </c>
      <c r="B5765" s="95" t="s">
        <v>9681</v>
      </c>
      <c r="C5765" s="96" t="s">
        <v>9682</v>
      </c>
      <c r="D5765" s="440"/>
      <c r="E5765" s="440"/>
      <c r="F5765" s="440"/>
      <c r="G5765" s="440"/>
      <c r="H5765" s="440"/>
      <c r="I5765" s="82">
        <v>15</v>
      </c>
      <c r="J5765" s="82">
        <v>25</v>
      </c>
      <c r="K5765" s="82">
        <v>13</v>
      </c>
      <c r="L5765" s="85"/>
      <c r="M5765" s="85"/>
      <c r="N5765" s="85"/>
      <c r="O5765" s="85"/>
      <c r="P5765" s="85"/>
      <c r="Q5765" s="85"/>
      <c r="R5765" s="85"/>
      <c r="S5765" s="85"/>
    </row>
    <row r="5766" spans="1:19" ht="14.5" customHeight="1">
      <c r="A5766" s="103" t="str">
        <f t="shared" si="90"/>
        <v>K4710</v>
      </c>
      <c r="B5766" s="97" t="s">
        <v>9681</v>
      </c>
      <c r="C5766" s="98" t="s">
        <v>9682</v>
      </c>
      <c r="D5766" s="441"/>
      <c r="E5766" s="441"/>
      <c r="F5766" s="441"/>
      <c r="G5766" s="441"/>
      <c r="H5766" s="441"/>
      <c r="I5766" s="102">
        <v>13</v>
      </c>
      <c r="J5766" s="102">
        <v>15</v>
      </c>
      <c r="K5766" s="102">
        <v>25</v>
      </c>
      <c r="L5766" s="103"/>
      <c r="M5766" s="103"/>
      <c r="N5766" s="103"/>
      <c r="O5766" s="103"/>
      <c r="P5766" s="103"/>
      <c r="Q5766" s="103"/>
      <c r="R5766" s="103"/>
      <c r="S5766" s="103"/>
    </row>
    <row r="5767" spans="1:19" ht="14.5" customHeight="1">
      <c r="A5767" s="82" t="str">
        <f t="shared" si="90"/>
        <v>K4733</v>
      </c>
      <c r="B5767" s="95" t="s">
        <v>9683</v>
      </c>
      <c r="C5767" s="96" t="s">
        <v>9684</v>
      </c>
      <c r="D5767" s="440"/>
      <c r="E5767" s="440"/>
      <c r="F5767" s="440"/>
      <c r="G5767" s="440"/>
      <c r="H5767" s="440"/>
      <c r="I5767" s="82">
        <v>21</v>
      </c>
      <c r="J5767" s="82">
        <v>16</v>
      </c>
      <c r="K5767" s="82">
        <v>18</v>
      </c>
      <c r="L5767" s="85"/>
      <c r="M5767" s="85"/>
      <c r="N5767" s="85"/>
      <c r="O5767" s="85"/>
      <c r="P5767" s="85"/>
      <c r="Q5767" s="85"/>
      <c r="R5767" s="85"/>
      <c r="S5767" s="85"/>
    </row>
    <row r="5768" spans="1:19" ht="14.5" customHeight="1">
      <c r="A5768" s="103" t="str">
        <f t="shared" si="90"/>
        <v>K4733</v>
      </c>
      <c r="B5768" s="97" t="s">
        <v>9683</v>
      </c>
      <c r="C5768" s="98" t="s">
        <v>9684</v>
      </c>
      <c r="D5768" s="441"/>
      <c r="E5768" s="441"/>
      <c r="F5768" s="441"/>
      <c r="G5768" s="441"/>
      <c r="H5768" s="441"/>
      <c r="I5768" s="102">
        <v>18</v>
      </c>
      <c r="J5768" s="102">
        <v>21</v>
      </c>
      <c r="K5768" s="102">
        <v>16</v>
      </c>
      <c r="L5768" s="103"/>
      <c r="M5768" s="103"/>
      <c r="N5768" s="103"/>
      <c r="O5768" s="103"/>
      <c r="P5768" s="103"/>
      <c r="Q5768" s="103"/>
      <c r="R5768" s="103"/>
      <c r="S5768" s="103"/>
    </row>
    <row r="5769" spans="1:19" ht="14.5" customHeight="1">
      <c r="A5769" s="82" t="str">
        <f t="shared" si="90"/>
        <v>K4738</v>
      </c>
      <c r="B5769" s="95" t="s">
        <v>9685</v>
      </c>
      <c r="C5769" s="96" t="s">
        <v>9686</v>
      </c>
      <c r="D5769" s="440"/>
      <c r="E5769" s="440"/>
      <c r="F5769" s="440"/>
      <c r="G5769" s="440"/>
      <c r="H5769" s="440"/>
      <c r="I5769" s="82">
        <v>0</v>
      </c>
      <c r="J5769" s="82">
        <v>0</v>
      </c>
      <c r="K5769" s="82">
        <v>0</v>
      </c>
      <c r="L5769" s="85"/>
      <c r="M5769" s="85"/>
      <c r="N5769" s="85"/>
      <c r="O5769" s="85"/>
      <c r="P5769" s="85"/>
      <c r="Q5769" s="85"/>
      <c r="R5769" s="85"/>
      <c r="S5769" s="85"/>
    </row>
    <row r="5770" spans="1:19" ht="14.5" customHeight="1">
      <c r="A5770" s="103" t="str">
        <f t="shared" si="90"/>
        <v>K4738</v>
      </c>
      <c r="B5770" s="97" t="s">
        <v>9685</v>
      </c>
      <c r="C5770" s="98" t="s">
        <v>9686</v>
      </c>
      <c r="D5770" s="441"/>
      <c r="E5770" s="441"/>
      <c r="F5770" s="441"/>
      <c r="G5770" s="441"/>
      <c r="H5770" s="441"/>
      <c r="I5770" s="102">
        <v>0</v>
      </c>
      <c r="J5770" s="102">
        <v>0</v>
      </c>
      <c r="K5770" s="102">
        <v>0</v>
      </c>
      <c r="L5770" s="103"/>
      <c r="M5770" s="103"/>
      <c r="N5770" s="103"/>
      <c r="O5770" s="103"/>
      <c r="P5770" s="103"/>
      <c r="Q5770" s="103"/>
      <c r="R5770" s="103"/>
      <c r="S5770" s="103"/>
    </row>
    <row r="5771" spans="1:19" ht="14.5" customHeight="1">
      <c r="A5771" s="82" t="str">
        <f t="shared" si="90"/>
        <v>K4806</v>
      </c>
      <c r="B5771" s="95" t="s">
        <v>9687</v>
      </c>
      <c r="C5771" s="96" t="s">
        <v>9688</v>
      </c>
      <c r="D5771" s="440"/>
      <c r="E5771" s="440"/>
      <c r="F5771" s="440"/>
      <c r="G5771" s="440"/>
      <c r="H5771" s="440"/>
      <c r="I5771" s="82">
        <v>8</v>
      </c>
      <c r="J5771" s="82">
        <v>3</v>
      </c>
      <c r="K5771" s="82">
        <v>2</v>
      </c>
      <c r="L5771" s="85"/>
      <c r="M5771" s="85"/>
      <c r="N5771" s="85"/>
      <c r="O5771" s="85"/>
      <c r="P5771" s="85"/>
      <c r="Q5771" s="85"/>
      <c r="R5771" s="85"/>
      <c r="S5771" s="85"/>
    </row>
    <row r="5772" spans="1:19" ht="14.5" customHeight="1">
      <c r="A5772" s="103" t="str">
        <f t="shared" si="90"/>
        <v>K4806</v>
      </c>
      <c r="B5772" s="97" t="s">
        <v>9687</v>
      </c>
      <c r="C5772" s="98" t="s">
        <v>9688</v>
      </c>
      <c r="D5772" s="441"/>
      <c r="E5772" s="441"/>
      <c r="F5772" s="441"/>
      <c r="G5772" s="441"/>
      <c r="H5772" s="441"/>
      <c r="I5772" s="102">
        <v>2</v>
      </c>
      <c r="J5772" s="102">
        <v>8</v>
      </c>
      <c r="K5772" s="102">
        <v>3</v>
      </c>
      <c r="L5772" s="103"/>
      <c r="M5772" s="103"/>
      <c r="N5772" s="103"/>
      <c r="O5772" s="103"/>
      <c r="P5772" s="103"/>
      <c r="Q5772" s="103"/>
      <c r="R5772" s="103"/>
      <c r="S5772" s="103"/>
    </row>
    <row r="5773" spans="1:19" ht="14.5" customHeight="1">
      <c r="A5773" s="82" t="str">
        <f t="shared" si="90"/>
        <v>K4807</v>
      </c>
      <c r="B5773" s="95" t="s">
        <v>9689</v>
      </c>
      <c r="C5773" s="96" t="s">
        <v>9688</v>
      </c>
      <c r="D5773" s="440"/>
      <c r="E5773" s="440"/>
      <c r="F5773" s="440"/>
      <c r="G5773" s="440"/>
      <c r="H5773" s="440"/>
      <c r="I5773" s="82">
        <v>8</v>
      </c>
      <c r="J5773" s="82">
        <v>4</v>
      </c>
      <c r="K5773" s="82">
        <v>2</v>
      </c>
      <c r="L5773" s="85"/>
      <c r="M5773" s="85"/>
      <c r="N5773" s="85"/>
      <c r="O5773" s="85"/>
      <c r="P5773" s="85"/>
      <c r="Q5773" s="85"/>
      <c r="R5773" s="85"/>
      <c r="S5773" s="85"/>
    </row>
    <row r="5774" spans="1:19" ht="14.5" customHeight="1">
      <c r="A5774" s="103" t="str">
        <f t="shared" si="90"/>
        <v>K4807</v>
      </c>
      <c r="B5774" s="97" t="s">
        <v>9689</v>
      </c>
      <c r="C5774" s="98" t="s">
        <v>9688</v>
      </c>
      <c r="D5774" s="441"/>
      <c r="E5774" s="441"/>
      <c r="F5774" s="441"/>
      <c r="G5774" s="441"/>
      <c r="H5774" s="441"/>
      <c r="I5774" s="102">
        <v>2</v>
      </c>
      <c r="J5774" s="102">
        <v>8</v>
      </c>
      <c r="K5774" s="102">
        <v>4</v>
      </c>
      <c r="L5774" s="103"/>
      <c r="M5774" s="103"/>
      <c r="N5774" s="103"/>
      <c r="O5774" s="103"/>
      <c r="P5774" s="103"/>
      <c r="Q5774" s="103"/>
      <c r="R5774" s="103"/>
      <c r="S5774" s="103"/>
    </row>
    <row r="5775" spans="1:19" ht="14.5" customHeight="1">
      <c r="A5775" s="82" t="str">
        <f t="shared" si="90"/>
        <v>K4810</v>
      </c>
      <c r="B5775" s="72" t="s">
        <v>9690</v>
      </c>
      <c r="C5775" s="73" t="s">
        <v>9691</v>
      </c>
      <c r="D5775" s="88"/>
      <c r="E5775" s="88"/>
      <c r="F5775" s="88"/>
      <c r="G5775" s="88"/>
      <c r="H5775" s="88"/>
      <c r="I5775" s="440">
        <v>18</v>
      </c>
      <c r="J5775" s="440">
        <v>3</v>
      </c>
      <c r="K5775" s="440">
        <v>1</v>
      </c>
      <c r="L5775" s="85"/>
      <c r="M5775" s="85"/>
      <c r="N5775" s="85"/>
      <c r="O5775" s="85"/>
      <c r="P5775" s="85"/>
      <c r="Q5775" s="85"/>
      <c r="R5775" s="85"/>
      <c r="S5775" s="85"/>
    </row>
    <row r="5776" spans="1:19" ht="14.5" customHeight="1">
      <c r="A5776" s="103" t="str">
        <f t="shared" si="90"/>
        <v>K4810</v>
      </c>
      <c r="B5776" s="74" t="s">
        <v>9690</v>
      </c>
      <c r="C5776" s="75" t="s">
        <v>9691</v>
      </c>
      <c r="D5776" s="90"/>
      <c r="E5776" s="90"/>
      <c r="F5776" s="90"/>
      <c r="G5776" s="90"/>
      <c r="H5776" s="90"/>
      <c r="I5776" s="441">
        <v>1</v>
      </c>
      <c r="J5776" s="441">
        <v>18</v>
      </c>
      <c r="K5776" s="441">
        <v>3</v>
      </c>
      <c r="L5776" s="103"/>
      <c r="M5776" s="103"/>
      <c r="N5776" s="103"/>
      <c r="O5776" s="103"/>
      <c r="P5776" s="103"/>
      <c r="Q5776" s="103"/>
      <c r="R5776" s="103"/>
      <c r="S5776" s="103"/>
    </row>
    <row r="5777" spans="1:19" ht="14.5" customHeight="1">
      <c r="A5777" s="82" t="str">
        <f t="shared" si="90"/>
        <v>K4895</v>
      </c>
      <c r="B5777" s="72" t="s">
        <v>9692</v>
      </c>
      <c r="C5777" s="73" t="s">
        <v>9693</v>
      </c>
      <c r="D5777" s="88"/>
      <c r="E5777" s="88"/>
      <c r="F5777" s="88"/>
      <c r="G5777" s="88"/>
      <c r="H5777" s="88"/>
      <c r="I5777" s="440">
        <v>12</v>
      </c>
      <c r="J5777" s="440">
        <v>2</v>
      </c>
      <c r="K5777" s="440">
        <v>1</v>
      </c>
      <c r="L5777" s="85"/>
      <c r="M5777" s="85"/>
      <c r="N5777" s="85"/>
      <c r="O5777" s="85"/>
      <c r="P5777" s="85"/>
      <c r="Q5777" s="85"/>
      <c r="R5777" s="85"/>
      <c r="S5777" s="85"/>
    </row>
    <row r="5778" spans="1:19" ht="14.5" customHeight="1">
      <c r="A5778" s="103" t="str">
        <f t="shared" si="90"/>
        <v>K4895</v>
      </c>
      <c r="B5778" s="74" t="s">
        <v>9692</v>
      </c>
      <c r="C5778" s="75" t="s">
        <v>9693</v>
      </c>
      <c r="D5778" s="90"/>
      <c r="E5778" s="90"/>
      <c r="F5778" s="90"/>
      <c r="G5778" s="90"/>
      <c r="H5778" s="90"/>
      <c r="I5778" s="441">
        <v>1</v>
      </c>
      <c r="J5778" s="441">
        <v>12</v>
      </c>
      <c r="K5778" s="441">
        <v>2</v>
      </c>
      <c r="L5778" s="103"/>
      <c r="M5778" s="103"/>
      <c r="N5778" s="103"/>
      <c r="O5778" s="103"/>
      <c r="P5778" s="103"/>
      <c r="Q5778" s="103"/>
      <c r="R5778" s="103"/>
      <c r="S5778" s="103"/>
    </row>
    <row r="5779" spans="1:19" ht="14.5" customHeight="1">
      <c r="A5779" s="82" t="str">
        <f t="shared" si="90"/>
        <v>K4918</v>
      </c>
      <c r="B5779" s="95" t="s">
        <v>9694</v>
      </c>
      <c r="C5779" s="96" t="s">
        <v>9695</v>
      </c>
      <c r="D5779" s="440"/>
      <c r="E5779" s="440"/>
      <c r="F5779" s="440"/>
      <c r="G5779" s="440"/>
      <c r="H5779" s="440"/>
      <c r="I5779" s="82">
        <v>0</v>
      </c>
      <c r="J5779" s="82">
        <v>0</v>
      </c>
      <c r="K5779" s="82">
        <v>0</v>
      </c>
      <c r="L5779" s="85"/>
      <c r="M5779" s="85"/>
      <c r="N5779" s="85"/>
      <c r="O5779" s="85"/>
      <c r="P5779" s="85"/>
      <c r="Q5779" s="85"/>
      <c r="R5779" s="85"/>
      <c r="S5779" s="85"/>
    </row>
    <row r="5780" spans="1:19" ht="14.5" customHeight="1">
      <c r="A5780" s="103" t="str">
        <f t="shared" si="90"/>
        <v>K4918</v>
      </c>
      <c r="B5780" s="97" t="s">
        <v>9694</v>
      </c>
      <c r="C5780" s="98" t="s">
        <v>9695</v>
      </c>
      <c r="D5780" s="441"/>
      <c r="E5780" s="441"/>
      <c r="F5780" s="441"/>
      <c r="G5780" s="441"/>
      <c r="H5780" s="441"/>
      <c r="I5780" s="102">
        <v>0</v>
      </c>
      <c r="J5780" s="102">
        <v>0</v>
      </c>
      <c r="K5780" s="102">
        <v>0</v>
      </c>
      <c r="L5780" s="103"/>
      <c r="M5780" s="103"/>
      <c r="N5780" s="103"/>
      <c r="O5780" s="103"/>
      <c r="P5780" s="103"/>
      <c r="Q5780" s="103"/>
      <c r="R5780" s="103"/>
      <c r="S5780" s="103"/>
    </row>
    <row r="5781" spans="1:19" ht="14.5" customHeight="1">
      <c r="A5781" s="82" t="str">
        <f t="shared" si="90"/>
        <v>K4948</v>
      </c>
      <c r="B5781" s="95" t="s">
        <v>9696</v>
      </c>
      <c r="C5781" s="96" t="s">
        <v>9697</v>
      </c>
      <c r="D5781" s="440"/>
      <c r="E5781" s="440"/>
      <c r="F5781" s="440"/>
      <c r="G5781" s="440"/>
      <c r="H5781" s="440"/>
      <c r="I5781" s="82">
        <v>18</v>
      </c>
      <c r="J5781" s="82">
        <v>4</v>
      </c>
      <c r="K5781" s="82">
        <v>3</v>
      </c>
      <c r="L5781" s="85"/>
      <c r="M5781" s="85"/>
      <c r="N5781" s="85"/>
      <c r="O5781" s="85"/>
      <c r="P5781" s="85"/>
      <c r="Q5781" s="85"/>
      <c r="R5781" s="85"/>
      <c r="S5781" s="85"/>
    </row>
    <row r="5782" spans="1:19" ht="14.5" customHeight="1">
      <c r="A5782" s="103" t="str">
        <f t="shared" si="90"/>
        <v>K4948</v>
      </c>
      <c r="B5782" s="97" t="s">
        <v>9696</v>
      </c>
      <c r="C5782" s="98" t="s">
        <v>9697</v>
      </c>
      <c r="D5782" s="441"/>
      <c r="E5782" s="441"/>
      <c r="F5782" s="441"/>
      <c r="G5782" s="441"/>
      <c r="H5782" s="441"/>
      <c r="I5782" s="102">
        <v>3</v>
      </c>
      <c r="J5782" s="102">
        <v>18</v>
      </c>
      <c r="K5782" s="102">
        <v>4</v>
      </c>
      <c r="L5782" s="103"/>
      <c r="M5782" s="103"/>
      <c r="N5782" s="103"/>
      <c r="O5782" s="103"/>
      <c r="P5782" s="103"/>
      <c r="Q5782" s="103"/>
      <c r="R5782" s="103"/>
      <c r="S5782" s="103"/>
    </row>
    <row r="5783" spans="1:19" ht="14.5" customHeight="1">
      <c r="A5783" s="82" t="str">
        <f t="shared" si="90"/>
        <v>K4957</v>
      </c>
      <c r="B5783" s="72" t="s">
        <v>1314</v>
      </c>
      <c r="C5783" s="73" t="s">
        <v>9698</v>
      </c>
      <c r="D5783" s="88"/>
      <c r="E5783" s="88"/>
      <c r="F5783" s="88"/>
      <c r="G5783" s="88"/>
      <c r="H5783" s="88"/>
      <c r="I5783" s="440">
        <v>34</v>
      </c>
      <c r="J5783" s="440">
        <v>4</v>
      </c>
      <c r="K5783" s="440">
        <v>2</v>
      </c>
      <c r="L5783" s="85"/>
      <c r="M5783" s="85"/>
      <c r="N5783" s="85"/>
      <c r="O5783" s="85"/>
      <c r="P5783" s="85"/>
      <c r="Q5783" s="85"/>
      <c r="R5783" s="85"/>
      <c r="S5783" s="85"/>
    </row>
    <row r="5784" spans="1:19" ht="14.5" customHeight="1">
      <c r="A5784" s="103" t="str">
        <f t="shared" si="90"/>
        <v>K4957</v>
      </c>
      <c r="B5784" s="74" t="s">
        <v>1314</v>
      </c>
      <c r="C5784" s="75" t="s">
        <v>9698</v>
      </c>
      <c r="D5784" s="90"/>
      <c r="E5784" s="90"/>
      <c r="F5784" s="90"/>
      <c r="G5784" s="90"/>
      <c r="H5784" s="90"/>
      <c r="I5784" s="441">
        <v>2</v>
      </c>
      <c r="J5784" s="441">
        <v>34</v>
      </c>
      <c r="K5784" s="441">
        <v>4</v>
      </c>
      <c r="L5784" s="103"/>
      <c r="M5784" s="103"/>
      <c r="N5784" s="103"/>
      <c r="O5784" s="103"/>
      <c r="P5784" s="103"/>
      <c r="Q5784" s="103"/>
      <c r="R5784" s="103"/>
      <c r="S5784" s="103"/>
    </row>
    <row r="5785" spans="1:19" ht="14.5" customHeight="1">
      <c r="A5785" s="82" t="str">
        <f t="shared" si="90"/>
        <v>K4959</v>
      </c>
      <c r="B5785" s="95" t="s">
        <v>9699</v>
      </c>
      <c r="C5785" s="96" t="s">
        <v>9700</v>
      </c>
      <c r="D5785" s="440"/>
      <c r="E5785" s="440"/>
      <c r="F5785" s="440"/>
      <c r="G5785" s="440"/>
      <c r="H5785" s="440"/>
      <c r="I5785" s="82">
        <v>70</v>
      </c>
      <c r="J5785" s="82">
        <v>36</v>
      </c>
      <c r="K5785" s="82">
        <v>4</v>
      </c>
      <c r="L5785" s="85"/>
      <c r="M5785" s="85"/>
      <c r="N5785" s="85"/>
      <c r="O5785" s="85"/>
      <c r="P5785" s="85"/>
      <c r="Q5785" s="85"/>
      <c r="R5785" s="85"/>
      <c r="S5785" s="85"/>
    </row>
    <row r="5786" spans="1:19" ht="14.5" customHeight="1">
      <c r="A5786" s="103" t="str">
        <f t="shared" si="90"/>
        <v>K4959</v>
      </c>
      <c r="B5786" s="97" t="s">
        <v>9699</v>
      </c>
      <c r="C5786" s="98" t="s">
        <v>9700</v>
      </c>
      <c r="D5786" s="441"/>
      <c r="E5786" s="441"/>
      <c r="F5786" s="441"/>
      <c r="G5786" s="441"/>
      <c r="H5786" s="441"/>
      <c r="I5786" s="102">
        <v>4</v>
      </c>
      <c r="J5786" s="102">
        <v>70</v>
      </c>
      <c r="K5786" s="102">
        <v>36</v>
      </c>
      <c r="L5786" s="103"/>
      <c r="M5786" s="103"/>
      <c r="N5786" s="103"/>
      <c r="O5786" s="103"/>
      <c r="P5786" s="103"/>
      <c r="Q5786" s="103"/>
      <c r="R5786" s="103"/>
      <c r="S5786" s="103"/>
    </row>
    <row r="5787" spans="1:19" ht="14.5" customHeight="1">
      <c r="A5787" s="82" t="str">
        <f t="shared" si="90"/>
        <v>K5016</v>
      </c>
      <c r="B5787" s="95" t="s">
        <v>9701</v>
      </c>
      <c r="C5787" s="96" t="s">
        <v>9702</v>
      </c>
      <c r="D5787" s="440"/>
      <c r="E5787" s="440"/>
      <c r="F5787" s="440"/>
      <c r="G5787" s="440"/>
      <c r="H5787" s="440"/>
      <c r="I5787" s="82">
        <v>18</v>
      </c>
      <c r="J5787" s="82">
        <v>9</v>
      </c>
      <c r="K5787" s="82">
        <v>7</v>
      </c>
      <c r="L5787" s="85"/>
      <c r="M5787" s="85"/>
      <c r="N5787" s="85"/>
      <c r="O5787" s="85"/>
      <c r="P5787" s="85"/>
      <c r="Q5787" s="85"/>
      <c r="R5787" s="85"/>
      <c r="S5787" s="85"/>
    </row>
    <row r="5788" spans="1:19" ht="14.5" customHeight="1">
      <c r="A5788" s="103" t="str">
        <f t="shared" si="90"/>
        <v>K5016</v>
      </c>
      <c r="B5788" s="97" t="s">
        <v>9701</v>
      </c>
      <c r="C5788" s="98" t="s">
        <v>9702</v>
      </c>
      <c r="D5788" s="441"/>
      <c r="E5788" s="441"/>
      <c r="F5788" s="441"/>
      <c r="G5788" s="441"/>
      <c r="H5788" s="441"/>
      <c r="I5788" s="102">
        <v>7</v>
      </c>
      <c r="J5788" s="102">
        <v>18</v>
      </c>
      <c r="K5788" s="102">
        <v>9</v>
      </c>
      <c r="L5788" s="103"/>
      <c r="M5788" s="103"/>
      <c r="N5788" s="103"/>
      <c r="O5788" s="103"/>
      <c r="P5788" s="103"/>
      <c r="Q5788" s="103"/>
      <c r="R5788" s="103"/>
      <c r="S5788" s="103"/>
    </row>
    <row r="5789" spans="1:19" ht="14.5" customHeight="1">
      <c r="A5789" s="82" t="str">
        <f t="shared" si="90"/>
        <v>K5060</v>
      </c>
      <c r="B5789" s="95" t="s">
        <v>9703</v>
      </c>
      <c r="C5789" s="96" t="s">
        <v>9704</v>
      </c>
      <c r="D5789" s="440"/>
      <c r="E5789" s="440"/>
      <c r="F5789" s="440"/>
      <c r="G5789" s="440"/>
      <c r="H5789" s="440"/>
      <c r="I5789" s="82">
        <v>0</v>
      </c>
      <c r="J5789" s="82">
        <v>0</v>
      </c>
      <c r="K5789" s="82">
        <v>0</v>
      </c>
      <c r="L5789" s="85"/>
      <c r="M5789" s="85"/>
      <c r="N5789" s="85"/>
      <c r="O5789" s="85"/>
      <c r="P5789" s="85"/>
      <c r="Q5789" s="85"/>
      <c r="R5789" s="85"/>
      <c r="S5789" s="85"/>
    </row>
    <row r="5790" spans="1:19" ht="14.5" customHeight="1">
      <c r="A5790" s="103" t="str">
        <f t="shared" si="90"/>
        <v>K5060</v>
      </c>
      <c r="B5790" s="97" t="s">
        <v>9703</v>
      </c>
      <c r="C5790" s="98" t="s">
        <v>9704</v>
      </c>
      <c r="D5790" s="441"/>
      <c r="E5790" s="441"/>
      <c r="F5790" s="441"/>
      <c r="G5790" s="441"/>
      <c r="H5790" s="441"/>
      <c r="I5790" s="102">
        <v>0</v>
      </c>
      <c r="J5790" s="102">
        <v>0</v>
      </c>
      <c r="K5790" s="102">
        <v>0</v>
      </c>
      <c r="L5790" s="103"/>
      <c r="M5790" s="103"/>
      <c r="N5790" s="103"/>
      <c r="O5790" s="103"/>
      <c r="P5790" s="103"/>
      <c r="Q5790" s="103"/>
      <c r="R5790" s="103"/>
      <c r="S5790" s="103"/>
    </row>
    <row r="5791" spans="1:19" ht="14.5" customHeight="1">
      <c r="A5791" s="82" t="str">
        <f t="shared" si="90"/>
        <v>K6008</v>
      </c>
      <c r="B5791" s="95" t="s">
        <v>9705</v>
      </c>
      <c r="C5791" s="96" t="s">
        <v>9706</v>
      </c>
      <c r="D5791" s="440"/>
      <c r="E5791" s="440"/>
      <c r="F5791" s="440"/>
      <c r="G5791" s="440"/>
      <c r="H5791" s="440"/>
      <c r="I5791" s="82">
        <v>0</v>
      </c>
      <c r="J5791" s="82">
        <v>0</v>
      </c>
      <c r="K5791" s="82">
        <v>0</v>
      </c>
      <c r="L5791" s="85"/>
      <c r="M5791" s="85"/>
      <c r="N5791" s="85"/>
      <c r="O5791" s="85"/>
      <c r="P5791" s="85"/>
      <c r="Q5791" s="85"/>
      <c r="R5791" s="85"/>
      <c r="S5791" s="85"/>
    </row>
    <row r="5792" spans="1:19" ht="14.5" customHeight="1">
      <c r="A5792" s="103" t="str">
        <f t="shared" si="90"/>
        <v>K6008</v>
      </c>
      <c r="B5792" s="97" t="s">
        <v>9705</v>
      </c>
      <c r="C5792" s="98" t="s">
        <v>9706</v>
      </c>
      <c r="D5792" s="441"/>
      <c r="E5792" s="441"/>
      <c r="F5792" s="441"/>
      <c r="G5792" s="441"/>
      <c r="H5792" s="441"/>
      <c r="I5792" s="102">
        <v>0</v>
      </c>
      <c r="J5792" s="102">
        <v>0</v>
      </c>
      <c r="K5792" s="102">
        <v>0</v>
      </c>
      <c r="L5792" s="103"/>
      <c r="M5792" s="103"/>
      <c r="N5792" s="103"/>
      <c r="O5792" s="103"/>
      <c r="P5792" s="103"/>
      <c r="Q5792" s="103"/>
      <c r="R5792" s="103"/>
      <c r="S5792" s="103"/>
    </row>
    <row r="5793" spans="1:19" ht="14.5" customHeight="1">
      <c r="A5793" s="82" t="str">
        <f t="shared" si="90"/>
        <v>K6009</v>
      </c>
      <c r="B5793" s="95" t="s">
        <v>9707</v>
      </c>
      <c r="C5793" s="96" t="s">
        <v>9708</v>
      </c>
      <c r="D5793" s="440"/>
      <c r="E5793" s="440"/>
      <c r="F5793" s="440"/>
      <c r="G5793" s="440"/>
      <c r="H5793" s="440"/>
      <c r="I5793" s="82">
        <v>0</v>
      </c>
      <c r="J5793" s="82">
        <v>0</v>
      </c>
      <c r="K5793" s="82">
        <v>0</v>
      </c>
      <c r="L5793" s="85"/>
      <c r="M5793" s="85"/>
      <c r="N5793" s="85"/>
      <c r="O5793" s="85"/>
      <c r="P5793" s="85"/>
      <c r="Q5793" s="85"/>
      <c r="R5793" s="85"/>
      <c r="S5793" s="85"/>
    </row>
    <row r="5794" spans="1:19" ht="14.5" customHeight="1">
      <c r="A5794" s="103" t="str">
        <f t="shared" si="90"/>
        <v>K6009</v>
      </c>
      <c r="B5794" s="97" t="s">
        <v>9707</v>
      </c>
      <c r="C5794" s="98" t="s">
        <v>9708</v>
      </c>
      <c r="D5794" s="441"/>
      <c r="E5794" s="441"/>
      <c r="F5794" s="441"/>
      <c r="G5794" s="441"/>
      <c r="H5794" s="441"/>
      <c r="I5794" s="102">
        <v>0</v>
      </c>
      <c r="J5794" s="102">
        <v>0</v>
      </c>
      <c r="K5794" s="102">
        <v>0</v>
      </c>
      <c r="L5794" s="103"/>
      <c r="M5794" s="103"/>
      <c r="N5794" s="103"/>
      <c r="O5794" s="103"/>
      <c r="P5794" s="103"/>
      <c r="Q5794" s="103"/>
      <c r="R5794" s="103"/>
      <c r="S5794" s="103"/>
    </row>
    <row r="5795" spans="1:19" ht="14.5" customHeight="1">
      <c r="A5795" s="82" t="str">
        <f t="shared" si="90"/>
        <v>K6010</v>
      </c>
      <c r="B5795" s="72" t="s">
        <v>9709</v>
      </c>
      <c r="C5795" s="73" t="s">
        <v>9710</v>
      </c>
      <c r="D5795" s="440"/>
      <c r="E5795" s="440"/>
      <c r="F5795" s="440"/>
      <c r="G5795" s="440"/>
      <c r="H5795" s="440"/>
      <c r="I5795" s="82">
        <v>0</v>
      </c>
      <c r="J5795" s="82">
        <v>0</v>
      </c>
      <c r="K5795" s="101">
        <v>0</v>
      </c>
      <c r="L5795" s="85"/>
      <c r="M5795" s="85"/>
      <c r="N5795" s="85"/>
      <c r="O5795" s="85"/>
      <c r="P5795" s="85"/>
      <c r="Q5795" s="85"/>
      <c r="R5795" s="85"/>
      <c r="S5795" s="85"/>
    </row>
    <row r="5796" spans="1:19" ht="14.5" customHeight="1">
      <c r="A5796" s="103" t="str">
        <f t="shared" si="90"/>
        <v>K6010</v>
      </c>
      <c r="B5796" s="74" t="s">
        <v>9709</v>
      </c>
      <c r="C5796" s="75" t="s">
        <v>9710</v>
      </c>
      <c r="D5796" s="441"/>
      <c r="E5796" s="441"/>
      <c r="F5796" s="441"/>
      <c r="G5796" s="441"/>
      <c r="H5796" s="441"/>
      <c r="I5796" s="99">
        <v>0</v>
      </c>
      <c r="J5796" s="102">
        <v>0</v>
      </c>
      <c r="K5796" s="102">
        <v>0</v>
      </c>
      <c r="L5796" s="103"/>
      <c r="M5796" s="103"/>
      <c r="N5796" s="103"/>
      <c r="O5796" s="103"/>
      <c r="P5796" s="103"/>
      <c r="Q5796" s="103"/>
      <c r="R5796" s="103"/>
      <c r="S5796" s="103"/>
    </row>
    <row r="5797" spans="1:19" ht="14.5" customHeight="1">
      <c r="A5797" s="82" t="str">
        <f t="shared" si="90"/>
        <v>K6014</v>
      </c>
      <c r="B5797" s="72" t="s">
        <v>9711</v>
      </c>
      <c r="C5797" s="73" t="s">
        <v>9710</v>
      </c>
      <c r="D5797" s="440"/>
      <c r="E5797" s="440"/>
      <c r="F5797" s="440"/>
      <c r="G5797" s="440"/>
      <c r="H5797" s="440"/>
      <c r="I5797" s="82">
        <v>0</v>
      </c>
      <c r="J5797" s="82">
        <v>0</v>
      </c>
      <c r="K5797" s="101">
        <v>0</v>
      </c>
      <c r="L5797" s="85"/>
      <c r="M5797" s="85"/>
      <c r="N5797" s="85"/>
      <c r="O5797" s="85"/>
      <c r="P5797" s="85"/>
      <c r="Q5797" s="85"/>
      <c r="R5797" s="85"/>
      <c r="S5797" s="85"/>
    </row>
    <row r="5798" spans="1:19" ht="14.5" customHeight="1">
      <c r="A5798" s="103" t="str">
        <f t="shared" si="90"/>
        <v>K6014</v>
      </c>
      <c r="B5798" s="74" t="s">
        <v>9711</v>
      </c>
      <c r="C5798" s="75" t="s">
        <v>9710</v>
      </c>
      <c r="D5798" s="441"/>
      <c r="E5798" s="441"/>
      <c r="F5798" s="441"/>
      <c r="G5798" s="441"/>
      <c r="H5798" s="441"/>
      <c r="I5798" s="99">
        <v>0</v>
      </c>
      <c r="J5798" s="102">
        <v>0</v>
      </c>
      <c r="K5798" s="102">
        <v>0</v>
      </c>
      <c r="L5798" s="103"/>
      <c r="M5798" s="103"/>
      <c r="N5798" s="103"/>
      <c r="O5798" s="103"/>
      <c r="P5798" s="103"/>
      <c r="Q5798" s="103"/>
      <c r="R5798" s="103"/>
      <c r="S5798" s="103"/>
    </row>
    <row r="5799" spans="1:19" ht="14.5" customHeight="1">
      <c r="A5799" s="82" t="str">
        <f t="shared" si="90"/>
        <v>K6015</v>
      </c>
      <c r="B5799" s="72" t="s">
        <v>9712</v>
      </c>
      <c r="C5799" s="73" t="s">
        <v>9710</v>
      </c>
      <c r="D5799" s="440"/>
      <c r="E5799" s="440"/>
      <c r="F5799" s="440"/>
      <c r="G5799" s="440"/>
      <c r="H5799" s="440"/>
      <c r="I5799" s="82">
        <v>0</v>
      </c>
      <c r="J5799" s="82">
        <v>0</v>
      </c>
      <c r="K5799" s="101">
        <v>0</v>
      </c>
      <c r="L5799" s="85"/>
      <c r="M5799" s="85"/>
      <c r="N5799" s="85"/>
      <c r="O5799" s="85"/>
      <c r="P5799" s="85"/>
      <c r="Q5799" s="85"/>
      <c r="R5799" s="85"/>
      <c r="S5799" s="85"/>
    </row>
    <row r="5800" spans="1:19" ht="14.5" customHeight="1">
      <c r="A5800" s="103" t="str">
        <f t="shared" si="90"/>
        <v>K6015</v>
      </c>
      <c r="B5800" s="74" t="s">
        <v>9712</v>
      </c>
      <c r="C5800" s="75" t="s">
        <v>9710</v>
      </c>
      <c r="D5800" s="441"/>
      <c r="E5800" s="441"/>
      <c r="F5800" s="441"/>
      <c r="G5800" s="441"/>
      <c r="H5800" s="441"/>
      <c r="I5800" s="99">
        <v>0</v>
      </c>
      <c r="J5800" s="102">
        <v>0</v>
      </c>
      <c r="K5800" s="102">
        <v>0</v>
      </c>
      <c r="L5800" s="103"/>
      <c r="M5800" s="103"/>
      <c r="N5800" s="103"/>
      <c r="O5800" s="103"/>
      <c r="P5800" s="103"/>
      <c r="Q5800" s="103"/>
      <c r="R5800" s="103"/>
      <c r="S5800" s="103"/>
    </row>
    <row r="5801" spans="1:19" ht="14.5" customHeight="1">
      <c r="A5801" s="82" t="str">
        <f t="shared" si="90"/>
        <v>K7900</v>
      </c>
      <c r="B5801" s="95" t="s">
        <v>1317</v>
      </c>
      <c r="C5801" s="96" t="s">
        <v>9713</v>
      </c>
      <c r="D5801" s="440"/>
      <c r="E5801" s="440"/>
      <c r="F5801" s="440"/>
      <c r="G5801" s="440"/>
      <c r="H5801" s="440"/>
      <c r="I5801" s="82">
        <v>18</v>
      </c>
      <c r="J5801" s="82">
        <v>6</v>
      </c>
      <c r="K5801" s="82">
        <v>16</v>
      </c>
      <c r="L5801" s="85"/>
      <c r="M5801" s="85"/>
      <c r="N5801" s="85"/>
      <c r="O5801" s="85"/>
      <c r="P5801" s="85"/>
      <c r="Q5801" s="85"/>
      <c r="R5801" s="85"/>
      <c r="S5801" s="85"/>
    </row>
    <row r="5802" spans="1:19" ht="14.5" customHeight="1">
      <c r="A5802" s="103" t="str">
        <f t="shared" si="90"/>
        <v>K7900</v>
      </c>
      <c r="B5802" s="97" t="s">
        <v>1317</v>
      </c>
      <c r="C5802" s="98" t="s">
        <v>9713</v>
      </c>
      <c r="D5802" s="441"/>
      <c r="E5802" s="441"/>
      <c r="F5802" s="441"/>
      <c r="G5802" s="441"/>
      <c r="H5802" s="441"/>
      <c r="I5802" s="102">
        <v>16</v>
      </c>
      <c r="J5802" s="102">
        <v>18</v>
      </c>
      <c r="K5802" s="102">
        <v>6</v>
      </c>
      <c r="L5802" s="103"/>
      <c r="M5802" s="103"/>
      <c r="N5802" s="103"/>
      <c r="O5802" s="103"/>
      <c r="P5802" s="103"/>
      <c r="Q5802" s="103"/>
      <c r="R5802" s="103"/>
      <c r="S5802" s="103"/>
    </row>
    <row r="5803" spans="1:19" ht="13" customHeight="1">
      <c r="A5803" s="82" t="str">
        <f t="shared" si="90"/>
        <v>K7901</v>
      </c>
      <c r="B5803" s="83" t="s">
        <v>9714</v>
      </c>
      <c r="C5803" s="83" t="s">
        <v>9715</v>
      </c>
      <c r="D5803" s="85"/>
      <c r="E5803" s="85"/>
      <c r="F5803" s="85"/>
      <c r="G5803" s="85"/>
      <c r="H5803" s="85"/>
      <c r="I5803" s="85">
        <v>26.4</v>
      </c>
      <c r="J5803" s="85">
        <v>36</v>
      </c>
      <c r="K5803" s="85">
        <v>42</v>
      </c>
      <c r="L5803" s="85"/>
      <c r="M5803" s="85"/>
      <c r="N5803" s="85"/>
      <c r="O5803" s="85"/>
      <c r="P5803" s="85"/>
      <c r="Q5803" s="85"/>
      <c r="R5803" s="85"/>
      <c r="S5803" s="85"/>
    </row>
    <row r="5804" spans="1:19" ht="13" customHeight="1">
      <c r="A5804" s="103" t="str">
        <f t="shared" si="90"/>
        <v>K7901</v>
      </c>
      <c r="B5804" s="86" t="s">
        <v>9714</v>
      </c>
      <c r="C5804" s="86" t="s">
        <v>9715</v>
      </c>
      <c r="D5804" s="103"/>
      <c r="E5804" s="103"/>
      <c r="F5804" s="103"/>
      <c r="G5804" s="103"/>
      <c r="H5804" s="103"/>
      <c r="I5804" s="103">
        <v>42</v>
      </c>
      <c r="J5804" s="103">
        <v>26.4</v>
      </c>
      <c r="K5804" s="103">
        <v>36</v>
      </c>
      <c r="L5804" s="103"/>
      <c r="M5804" s="103"/>
      <c r="N5804" s="103"/>
      <c r="O5804" s="103"/>
      <c r="P5804" s="103"/>
      <c r="Q5804" s="103"/>
      <c r="R5804" s="103"/>
      <c r="S5804" s="103"/>
    </row>
    <row r="5805" spans="1:19" ht="14.5" customHeight="1">
      <c r="A5805" s="82" t="str">
        <f t="shared" si="90"/>
        <v>K7902</v>
      </c>
      <c r="B5805" s="95" t="s">
        <v>1320</v>
      </c>
      <c r="C5805" s="96" t="s">
        <v>1321</v>
      </c>
      <c r="D5805" s="440"/>
      <c r="E5805" s="440"/>
      <c r="F5805" s="440"/>
      <c r="G5805" s="440"/>
      <c r="H5805" s="440"/>
      <c r="I5805" s="82">
        <v>32</v>
      </c>
      <c r="J5805" s="82">
        <v>23</v>
      </c>
      <c r="K5805" s="82">
        <v>33</v>
      </c>
      <c r="L5805" s="85"/>
      <c r="M5805" s="85"/>
      <c r="N5805" s="85"/>
      <c r="O5805" s="85"/>
      <c r="P5805" s="85"/>
      <c r="Q5805" s="85"/>
      <c r="R5805" s="85"/>
      <c r="S5805" s="85"/>
    </row>
    <row r="5806" spans="1:19" ht="14.5" customHeight="1">
      <c r="A5806" s="103" t="str">
        <f t="shared" si="90"/>
        <v>K7902</v>
      </c>
      <c r="B5806" s="97" t="s">
        <v>1320</v>
      </c>
      <c r="C5806" s="98" t="s">
        <v>1321</v>
      </c>
      <c r="D5806" s="441"/>
      <c r="E5806" s="441"/>
      <c r="F5806" s="441"/>
      <c r="G5806" s="441"/>
      <c r="H5806" s="441"/>
      <c r="I5806" s="102">
        <v>33</v>
      </c>
      <c r="J5806" s="102">
        <v>32</v>
      </c>
      <c r="K5806" s="102">
        <v>23</v>
      </c>
      <c r="L5806" s="103"/>
      <c r="M5806" s="103"/>
      <c r="N5806" s="103"/>
      <c r="O5806" s="103"/>
      <c r="P5806" s="103"/>
      <c r="Q5806" s="103"/>
      <c r="R5806" s="103"/>
      <c r="S5806" s="103"/>
    </row>
    <row r="5807" spans="1:19" ht="14.5" customHeight="1">
      <c r="A5807" s="82" t="str">
        <f t="shared" si="90"/>
        <v>M0001</v>
      </c>
      <c r="B5807" s="72" t="s">
        <v>1323</v>
      </c>
      <c r="C5807" s="73" t="s">
        <v>9716</v>
      </c>
      <c r="D5807" s="88"/>
      <c r="E5807" s="88"/>
      <c r="F5807" s="88"/>
      <c r="G5807" s="88"/>
      <c r="H5807" s="88"/>
      <c r="I5807" s="440">
        <v>0</v>
      </c>
      <c r="J5807" s="440">
        <v>0</v>
      </c>
      <c r="K5807" s="440">
        <v>0</v>
      </c>
      <c r="L5807" s="85"/>
      <c r="M5807" s="85"/>
      <c r="N5807" s="85"/>
      <c r="O5807" s="85"/>
      <c r="P5807" s="85"/>
      <c r="Q5807" s="85"/>
      <c r="R5807" s="85"/>
      <c r="S5807" s="85"/>
    </row>
    <row r="5808" spans="1:19" ht="13" customHeight="1">
      <c r="A5808" s="82" t="str">
        <f t="shared" si="90"/>
        <v>M0001</v>
      </c>
      <c r="B5808" s="1" t="s">
        <v>1323</v>
      </c>
      <c r="C5808" s="2" t="s">
        <v>9716</v>
      </c>
    </row>
    <row r="5809" spans="1:19" ht="14.5" customHeight="1">
      <c r="A5809" s="103" t="str">
        <f t="shared" si="90"/>
        <v>M0001</v>
      </c>
      <c r="B5809" s="74" t="s">
        <v>1323</v>
      </c>
      <c r="C5809" s="75" t="s">
        <v>9716</v>
      </c>
      <c r="D5809" s="90"/>
      <c r="E5809" s="90"/>
      <c r="F5809" s="90"/>
      <c r="G5809" s="90"/>
      <c r="H5809" s="90"/>
      <c r="I5809" s="441">
        <v>0</v>
      </c>
      <c r="J5809" s="441">
        <v>0</v>
      </c>
      <c r="K5809" s="441">
        <v>0</v>
      </c>
      <c r="L5809" s="103"/>
      <c r="M5809" s="103"/>
      <c r="N5809" s="103"/>
      <c r="O5809" s="103"/>
      <c r="P5809" s="103"/>
      <c r="Q5809" s="103"/>
      <c r="R5809" s="103"/>
      <c r="S5809" s="103"/>
    </row>
    <row r="5810" spans="1:19" ht="14.5" customHeight="1">
      <c r="A5810" s="82" t="str">
        <f t="shared" si="90"/>
        <v>M5001</v>
      </c>
      <c r="B5810" s="95" t="s">
        <v>9717</v>
      </c>
      <c r="C5810" s="96" t="s">
        <v>1291</v>
      </c>
      <c r="D5810" s="440"/>
      <c r="E5810" s="440"/>
      <c r="F5810" s="440"/>
      <c r="G5810" s="440"/>
      <c r="H5810" s="440"/>
      <c r="I5810" s="82">
        <v>11.5</v>
      </c>
      <c r="J5810" s="82">
        <v>10.25</v>
      </c>
      <c r="K5810" s="82">
        <v>7</v>
      </c>
      <c r="L5810" s="85"/>
      <c r="M5810" s="85"/>
      <c r="N5810" s="85"/>
      <c r="O5810" s="85"/>
      <c r="P5810" s="85"/>
      <c r="Q5810" s="85"/>
      <c r="R5810" s="85"/>
      <c r="S5810" s="85"/>
    </row>
    <row r="5811" spans="1:19" ht="14.5" customHeight="1">
      <c r="A5811" s="103" t="str">
        <f t="shared" si="90"/>
        <v>M5001</v>
      </c>
      <c r="B5811" s="97" t="s">
        <v>9717</v>
      </c>
      <c r="C5811" s="98" t="s">
        <v>1291</v>
      </c>
      <c r="D5811" s="441"/>
      <c r="E5811" s="441"/>
      <c r="F5811" s="441"/>
      <c r="G5811" s="441"/>
      <c r="H5811" s="441"/>
      <c r="I5811" s="102">
        <v>7</v>
      </c>
      <c r="J5811" s="102">
        <v>11.5</v>
      </c>
      <c r="K5811" s="102">
        <v>10.25</v>
      </c>
      <c r="L5811" s="103"/>
      <c r="M5811" s="103"/>
      <c r="N5811" s="103"/>
      <c r="O5811" s="103"/>
      <c r="P5811" s="103"/>
      <c r="Q5811" s="103"/>
      <c r="R5811" s="103"/>
      <c r="S5811" s="103"/>
    </row>
    <row r="5812" spans="1:19" ht="14.5" customHeight="1">
      <c r="A5812" s="82" t="str">
        <f t="shared" si="90"/>
        <v>M5030</v>
      </c>
      <c r="B5812" s="95" t="s">
        <v>1326</v>
      </c>
      <c r="C5812" s="96" t="s">
        <v>1327</v>
      </c>
      <c r="D5812" s="440"/>
      <c r="E5812" s="440"/>
      <c r="F5812" s="440"/>
      <c r="G5812" s="440"/>
      <c r="H5812" s="440"/>
      <c r="I5812" s="82">
        <v>47</v>
      </c>
      <c r="J5812" s="82">
        <v>25</v>
      </c>
      <c r="K5812" s="82">
        <v>14</v>
      </c>
      <c r="L5812" s="85"/>
      <c r="M5812" s="85"/>
      <c r="N5812" s="85"/>
      <c r="O5812" s="85"/>
      <c r="P5812" s="85"/>
      <c r="Q5812" s="85"/>
      <c r="R5812" s="85"/>
      <c r="S5812" s="85"/>
    </row>
    <row r="5813" spans="1:19" ht="14.5" customHeight="1">
      <c r="A5813" s="103" t="str">
        <f t="shared" si="90"/>
        <v>M5030</v>
      </c>
      <c r="B5813" s="97" t="s">
        <v>1326</v>
      </c>
      <c r="C5813" s="98" t="s">
        <v>1327</v>
      </c>
      <c r="D5813" s="441"/>
      <c r="E5813" s="441"/>
      <c r="F5813" s="441"/>
      <c r="G5813" s="441"/>
      <c r="H5813" s="441"/>
      <c r="I5813" s="102">
        <v>14</v>
      </c>
      <c r="J5813" s="102">
        <v>47</v>
      </c>
      <c r="K5813" s="102">
        <v>25</v>
      </c>
      <c r="L5813" s="103"/>
      <c r="M5813" s="103"/>
      <c r="N5813" s="103"/>
      <c r="O5813" s="103"/>
      <c r="P5813" s="103"/>
      <c r="Q5813" s="103"/>
      <c r="R5813" s="103"/>
      <c r="S5813" s="103"/>
    </row>
    <row r="5814" spans="1:19" ht="14.5" customHeight="1">
      <c r="A5814" s="82" t="str">
        <f t="shared" si="90"/>
        <v>N0001</v>
      </c>
      <c r="B5814" s="72" t="s">
        <v>9718</v>
      </c>
      <c r="C5814" s="73" t="s">
        <v>9719</v>
      </c>
      <c r="D5814" s="88"/>
      <c r="E5814" s="88"/>
      <c r="F5814" s="88"/>
      <c r="G5814" s="88"/>
      <c r="H5814" s="88"/>
      <c r="I5814" s="440">
        <v>36</v>
      </c>
      <c r="J5814" s="440">
        <v>18</v>
      </c>
      <c r="K5814" s="440">
        <v>18</v>
      </c>
      <c r="L5814" s="85"/>
      <c r="M5814" s="85"/>
      <c r="N5814" s="85"/>
      <c r="O5814" s="85"/>
      <c r="P5814" s="85"/>
      <c r="Q5814" s="85"/>
      <c r="R5814" s="85"/>
      <c r="S5814" s="85"/>
    </row>
    <row r="5815" spans="1:19" ht="14.5" customHeight="1">
      <c r="A5815" s="103" t="str">
        <f t="shared" si="90"/>
        <v>N0001</v>
      </c>
      <c r="B5815" s="74" t="s">
        <v>9718</v>
      </c>
      <c r="C5815" s="75" t="s">
        <v>9719</v>
      </c>
      <c r="D5815" s="90"/>
      <c r="E5815" s="90"/>
      <c r="F5815" s="90"/>
      <c r="G5815" s="90"/>
      <c r="H5815" s="90"/>
      <c r="I5815" s="441">
        <v>18</v>
      </c>
      <c r="J5815" s="441">
        <v>36</v>
      </c>
      <c r="K5815" s="441">
        <v>18</v>
      </c>
      <c r="L5815" s="103"/>
      <c r="M5815" s="103"/>
      <c r="N5815" s="103"/>
      <c r="O5815" s="103"/>
      <c r="P5815" s="103"/>
      <c r="Q5815" s="103"/>
      <c r="R5815" s="103"/>
      <c r="S5815" s="103"/>
    </row>
    <row r="5816" spans="1:19" ht="14.5" customHeight="1">
      <c r="A5816" s="82" t="str">
        <f t="shared" si="90"/>
        <v>N0002</v>
      </c>
      <c r="B5816" s="72" t="s">
        <v>9720</v>
      </c>
      <c r="C5816" s="73" t="s">
        <v>9719</v>
      </c>
      <c r="D5816" s="88"/>
      <c r="E5816" s="88"/>
      <c r="F5816" s="88"/>
      <c r="G5816" s="88"/>
      <c r="H5816" s="88"/>
      <c r="I5816" s="440">
        <v>36</v>
      </c>
      <c r="J5816" s="440">
        <v>18</v>
      </c>
      <c r="K5816" s="440">
        <v>18</v>
      </c>
      <c r="L5816" s="85"/>
      <c r="M5816" s="85"/>
      <c r="N5816" s="85"/>
      <c r="O5816" s="85"/>
      <c r="P5816" s="85"/>
      <c r="Q5816" s="85"/>
      <c r="R5816" s="85"/>
      <c r="S5816" s="85"/>
    </row>
    <row r="5817" spans="1:19" ht="14.5" customHeight="1">
      <c r="A5817" s="103" t="str">
        <f t="shared" si="90"/>
        <v>N0002</v>
      </c>
      <c r="B5817" s="74" t="s">
        <v>9720</v>
      </c>
      <c r="C5817" s="75" t="s">
        <v>9719</v>
      </c>
      <c r="D5817" s="90"/>
      <c r="E5817" s="90"/>
      <c r="F5817" s="90"/>
      <c r="G5817" s="90"/>
      <c r="H5817" s="90"/>
      <c r="I5817" s="441">
        <v>18</v>
      </c>
      <c r="J5817" s="441">
        <v>36</v>
      </c>
      <c r="K5817" s="441">
        <v>18</v>
      </c>
      <c r="L5817" s="103"/>
      <c r="M5817" s="103"/>
      <c r="N5817" s="103"/>
      <c r="O5817" s="103"/>
      <c r="P5817" s="103"/>
      <c r="Q5817" s="103"/>
      <c r="R5817" s="103"/>
      <c r="S5817" s="103"/>
    </row>
    <row r="5818" spans="1:19" ht="14.5" customHeight="1">
      <c r="A5818" s="82" t="str">
        <f t="shared" si="90"/>
        <v>N0015</v>
      </c>
      <c r="B5818" s="444" t="s">
        <v>9721</v>
      </c>
      <c r="C5818" s="444" t="s">
        <v>9722</v>
      </c>
      <c r="I5818" s="82">
        <v>0.69600000000000006</v>
      </c>
      <c r="J5818" s="82">
        <v>1.62</v>
      </c>
      <c r="K5818" s="82">
        <v>3.96</v>
      </c>
      <c r="L5818" s="85"/>
      <c r="M5818" s="85"/>
      <c r="N5818" s="85"/>
      <c r="O5818" s="85"/>
      <c r="P5818" s="85"/>
      <c r="Q5818" s="85"/>
      <c r="R5818" s="85"/>
      <c r="S5818" s="85"/>
    </row>
    <row r="5819" spans="1:19" ht="14.5" customHeight="1">
      <c r="A5819" s="103" t="str">
        <f t="shared" si="90"/>
        <v>N0015</v>
      </c>
      <c r="B5819" s="445" t="s">
        <v>9721</v>
      </c>
      <c r="C5819" s="445" t="s">
        <v>9722</v>
      </c>
      <c r="D5819" s="102"/>
      <c r="E5819" s="102"/>
      <c r="F5819" s="102"/>
      <c r="G5819" s="102"/>
      <c r="H5819" s="102"/>
      <c r="I5819" s="102">
        <v>3.96</v>
      </c>
      <c r="J5819" s="102">
        <v>0.69600000000000006</v>
      </c>
      <c r="K5819" s="102">
        <v>1.62</v>
      </c>
      <c r="L5819" s="103"/>
      <c r="M5819" s="103"/>
      <c r="N5819" s="103"/>
      <c r="O5819" s="103"/>
      <c r="P5819" s="103"/>
      <c r="Q5819" s="103"/>
      <c r="R5819" s="103"/>
      <c r="S5819" s="103"/>
    </row>
    <row r="5820" spans="1:19" ht="14.5" customHeight="1">
      <c r="A5820" s="82" t="str">
        <f t="shared" si="90"/>
        <v>N1020</v>
      </c>
      <c r="B5820" s="72" t="s">
        <v>9723</v>
      </c>
      <c r="C5820" s="73" t="s">
        <v>9724</v>
      </c>
      <c r="D5820" s="88"/>
      <c r="E5820" s="88"/>
      <c r="F5820" s="88"/>
      <c r="G5820" s="88"/>
      <c r="H5820" s="88"/>
      <c r="I5820" s="440">
        <v>18</v>
      </c>
      <c r="J5820" s="440">
        <v>14</v>
      </c>
      <c r="K5820" s="440">
        <v>5</v>
      </c>
      <c r="L5820" s="85"/>
      <c r="M5820" s="85"/>
      <c r="N5820" s="85"/>
      <c r="O5820" s="85"/>
      <c r="P5820" s="85"/>
      <c r="Q5820" s="85"/>
      <c r="R5820" s="85"/>
      <c r="S5820" s="85"/>
    </row>
    <row r="5821" spans="1:19" ht="14.5" customHeight="1">
      <c r="A5821" s="82" t="str">
        <f t="shared" si="90"/>
        <v>N6020</v>
      </c>
      <c r="B5821" s="72" t="s">
        <v>9725</v>
      </c>
      <c r="C5821" s="73" t="s">
        <v>9726</v>
      </c>
      <c r="D5821" s="88"/>
      <c r="E5821" s="88"/>
      <c r="F5821" s="88"/>
      <c r="G5821" s="88"/>
      <c r="H5821" s="88"/>
      <c r="I5821" s="440">
        <v>0</v>
      </c>
      <c r="J5821" s="440">
        <v>0</v>
      </c>
      <c r="K5821" s="440">
        <v>0</v>
      </c>
      <c r="L5821" s="85"/>
      <c r="M5821" s="85"/>
      <c r="N5821" s="85"/>
      <c r="O5821" s="85"/>
      <c r="P5821" s="85"/>
      <c r="Q5821" s="85"/>
      <c r="R5821" s="85"/>
      <c r="S5821" s="85"/>
    </row>
    <row r="5822" spans="1:19" ht="14.5" customHeight="1">
      <c r="A5822" s="103" t="str">
        <f t="shared" si="90"/>
        <v>N6020</v>
      </c>
      <c r="B5822" s="74" t="s">
        <v>9725</v>
      </c>
      <c r="C5822" s="75" t="s">
        <v>9726</v>
      </c>
      <c r="D5822" s="90"/>
      <c r="E5822" s="90"/>
      <c r="F5822" s="90"/>
      <c r="G5822" s="90"/>
      <c r="H5822" s="90"/>
      <c r="I5822" s="441">
        <v>0</v>
      </c>
      <c r="J5822" s="441">
        <v>0</v>
      </c>
      <c r="K5822" s="441">
        <v>0</v>
      </c>
      <c r="L5822" s="103"/>
      <c r="M5822" s="103"/>
      <c r="N5822" s="103"/>
      <c r="O5822" s="103"/>
      <c r="P5822" s="103"/>
      <c r="Q5822" s="103"/>
      <c r="R5822" s="103"/>
      <c r="S5822" s="103"/>
    </row>
    <row r="5823" spans="1:19" ht="14.5" customHeight="1">
      <c r="A5823" s="103" t="str">
        <f t="shared" si="90"/>
        <v>U0021</v>
      </c>
      <c r="B5823" s="97" t="s">
        <v>9727</v>
      </c>
      <c r="C5823" s="98" t="s">
        <v>9728</v>
      </c>
      <c r="D5823" s="441"/>
      <c r="E5823" s="441"/>
      <c r="F5823" s="441"/>
      <c r="G5823" s="441"/>
      <c r="H5823" s="441"/>
      <c r="I5823" s="102">
        <v>75.069999999999993</v>
      </c>
      <c r="J5823" s="102">
        <v>86.67</v>
      </c>
      <c r="K5823" s="102">
        <v>51.52</v>
      </c>
      <c r="L5823" s="103"/>
      <c r="M5823" s="103"/>
      <c r="N5823" s="103"/>
      <c r="O5823" s="103"/>
      <c r="P5823" s="103"/>
      <c r="Q5823" s="103"/>
      <c r="R5823" s="103"/>
      <c r="S5823" s="103"/>
    </row>
    <row r="5824" spans="1:19" ht="14.5" customHeight="1">
      <c r="A5824" s="82" t="str">
        <f t="shared" si="90"/>
        <v>V0011</v>
      </c>
      <c r="B5824" s="95" t="s">
        <v>9729</v>
      </c>
      <c r="C5824" s="96" t="s">
        <v>9730</v>
      </c>
      <c r="D5824" s="440"/>
      <c r="E5824" s="440"/>
      <c r="F5824" s="440"/>
      <c r="G5824" s="440"/>
      <c r="H5824" s="440"/>
      <c r="I5824" s="82">
        <v>0</v>
      </c>
      <c r="J5824" s="82">
        <v>0</v>
      </c>
      <c r="K5824" s="82">
        <v>0</v>
      </c>
      <c r="L5824" s="85"/>
      <c r="M5824" s="85"/>
      <c r="N5824" s="85"/>
      <c r="O5824" s="85"/>
      <c r="P5824" s="85"/>
      <c r="Q5824" s="85"/>
      <c r="R5824" s="85"/>
      <c r="S5824" s="85"/>
    </row>
    <row r="5825" spans="1:19" ht="14.5" customHeight="1">
      <c r="A5825" s="82" t="str">
        <f t="shared" si="90"/>
        <v>V0012</v>
      </c>
      <c r="B5825" s="95" t="s">
        <v>9731</v>
      </c>
      <c r="C5825" s="96" t="s">
        <v>9732</v>
      </c>
      <c r="D5825" s="440"/>
      <c r="E5825" s="440"/>
      <c r="F5825" s="440"/>
      <c r="G5825" s="440"/>
      <c r="H5825" s="440"/>
      <c r="I5825" s="82">
        <v>0</v>
      </c>
      <c r="J5825" s="82">
        <v>0</v>
      </c>
      <c r="K5825" s="82">
        <v>0</v>
      </c>
      <c r="L5825" s="85"/>
      <c r="M5825" s="85"/>
      <c r="N5825" s="85"/>
      <c r="O5825" s="85"/>
      <c r="P5825" s="85"/>
      <c r="Q5825" s="85"/>
      <c r="R5825" s="85"/>
      <c r="S5825" s="85"/>
    </row>
    <row r="5826" spans="1:19" ht="14.5" customHeight="1">
      <c r="A5826" s="103" t="str">
        <f t="shared" ref="A5826:A5830" si="91">LEFT(B5826,5)</f>
        <v>V0012</v>
      </c>
      <c r="B5826" s="97" t="s">
        <v>9731</v>
      </c>
      <c r="C5826" s="98" t="s">
        <v>9732</v>
      </c>
      <c r="D5826" s="441"/>
      <c r="E5826" s="441"/>
      <c r="F5826" s="441"/>
      <c r="G5826" s="441"/>
      <c r="H5826" s="441"/>
      <c r="I5826" s="102">
        <v>0</v>
      </c>
      <c r="J5826" s="102">
        <v>0</v>
      </c>
      <c r="K5826" s="102">
        <v>0</v>
      </c>
      <c r="L5826" s="103"/>
      <c r="M5826" s="103"/>
      <c r="N5826" s="103"/>
      <c r="O5826" s="103"/>
      <c r="P5826" s="103"/>
      <c r="Q5826" s="103"/>
      <c r="R5826" s="103"/>
      <c r="S5826" s="103"/>
    </row>
    <row r="5827" spans="1:19" ht="14.5" customHeight="1">
      <c r="A5827" s="103" t="str">
        <f t="shared" si="91"/>
        <v>V4504</v>
      </c>
      <c r="B5827" s="97" t="s">
        <v>9733</v>
      </c>
      <c r="C5827" s="98" t="s">
        <v>9734</v>
      </c>
      <c r="D5827" s="441"/>
      <c r="E5827" s="441"/>
      <c r="F5827" s="441"/>
      <c r="G5827" s="441"/>
      <c r="H5827" s="441"/>
      <c r="I5827" s="102">
        <v>3</v>
      </c>
      <c r="J5827" s="102">
        <v>12</v>
      </c>
      <c r="K5827" s="102">
        <v>12</v>
      </c>
      <c r="L5827" s="103"/>
      <c r="M5827" s="103"/>
      <c r="N5827" s="103"/>
      <c r="O5827" s="103"/>
      <c r="P5827" s="103"/>
      <c r="Q5827" s="103"/>
      <c r="R5827" s="103"/>
      <c r="S5827" s="103"/>
    </row>
    <row r="5828" spans="1:19" ht="14.5" customHeight="1">
      <c r="A5828" s="103" t="str">
        <f t="shared" si="91"/>
        <v>X6058</v>
      </c>
      <c r="B5828" s="97" t="s">
        <v>9735</v>
      </c>
      <c r="C5828" s="98" t="s">
        <v>9736</v>
      </c>
      <c r="D5828" s="441"/>
      <c r="E5828" s="441"/>
      <c r="F5828" s="441"/>
      <c r="G5828" s="441"/>
      <c r="H5828" s="441"/>
      <c r="I5828" s="102">
        <v>36</v>
      </c>
      <c r="J5828" s="102">
        <v>12</v>
      </c>
      <c r="K5828" s="102">
        <v>60</v>
      </c>
      <c r="L5828" s="103"/>
      <c r="M5828" s="103"/>
      <c r="N5828" s="103"/>
      <c r="O5828" s="103"/>
      <c r="P5828" s="103"/>
      <c r="Q5828" s="103"/>
      <c r="R5828" s="103"/>
      <c r="S5828" s="103"/>
    </row>
    <row r="5829" spans="1:19" ht="13" customHeight="1">
      <c r="A5829" s="103" t="str">
        <f t="shared" si="91"/>
        <v/>
      </c>
      <c r="B5829" s="86"/>
      <c r="C5829" s="86"/>
      <c r="D5829" s="103"/>
      <c r="E5829" s="103"/>
      <c r="F5829" s="103"/>
      <c r="G5829" s="103"/>
      <c r="H5829" s="103"/>
      <c r="I5829" s="103"/>
      <c r="J5829" s="103"/>
      <c r="K5829" s="103"/>
      <c r="L5829" s="103"/>
      <c r="M5829" s="103"/>
      <c r="N5829" s="103"/>
      <c r="O5829" s="103"/>
      <c r="P5829" s="103"/>
      <c r="Q5829" s="103"/>
      <c r="R5829" s="103"/>
      <c r="S5829" s="103"/>
    </row>
    <row r="5830" spans="1:19" ht="13" customHeight="1">
      <c r="A5830" s="103" t="str">
        <f t="shared" si="91"/>
        <v/>
      </c>
      <c r="B5830" s="86"/>
      <c r="C5830" s="86"/>
      <c r="D5830" s="103"/>
      <c r="E5830" s="103"/>
      <c r="F5830" s="103"/>
      <c r="G5830" s="103"/>
      <c r="H5830" s="103"/>
      <c r="I5830" s="103"/>
      <c r="J5830" s="103"/>
      <c r="K5830" s="103"/>
      <c r="L5830" s="103"/>
      <c r="M5830" s="103"/>
      <c r="N5830" s="103"/>
      <c r="O5830" s="103"/>
      <c r="P5830" s="103"/>
      <c r="Q5830" s="103"/>
      <c r="R5830" s="103"/>
      <c r="S5830" s="103"/>
    </row>
  </sheetData>
  <autoFilter ref="A1:S5830" xr:uid="{00000000-0009-0000-0000-00000F000000}">
    <sortState xmlns:xlrd2="http://schemas.microsoft.com/office/spreadsheetml/2017/richdata2" ref="A2:S5841">
      <sortCondition ref="B1:B5841"/>
    </sortState>
  </autoFilter>
  <pageMargins left="0.7" right="0.7" top="0.75" bottom="0.75" header="0.3" footer="0.3"/>
  <headerFooter>
    <oddFooter>&amp;L_x000D_&amp;1#&amp;"Calibri"&amp;10&amp;K000000 DISTRIBUTION: DoD COMMUNITY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5223"/>
  <sheetViews>
    <sheetView workbookViewId="0">
      <selection activeCell="C5" sqref="C5"/>
    </sheetView>
  </sheetViews>
  <sheetFormatPr defaultColWidth="9.1796875" defaultRowHeight="12.75" customHeight="1"/>
  <cols>
    <col min="1" max="1" width="13.81640625" style="63" bestFit="1" customWidth="1"/>
    <col min="2" max="2" width="13.81640625" style="63" customWidth="1"/>
    <col min="3" max="3" width="49.54296875" style="273" bestFit="1" customWidth="1"/>
    <col min="4" max="4" width="13.1796875" style="63" bestFit="1" customWidth="1"/>
    <col min="5" max="5" width="6.453125" style="63" bestFit="1" customWidth="1"/>
    <col min="6" max="6" width="10.54296875" style="273" bestFit="1" customWidth="1"/>
    <col min="7" max="7" width="78.81640625" style="273" bestFit="1" customWidth="1"/>
    <col min="8" max="8" width="17.54296875" style="273" bestFit="1" customWidth="1"/>
    <col min="9" max="9" width="21.26953125" style="58" bestFit="1" customWidth="1"/>
    <col min="10" max="10" width="20.1796875" style="58" bestFit="1" customWidth="1"/>
    <col min="11" max="11" width="34" style="58" bestFit="1" customWidth="1"/>
    <col min="12" max="12" width="9.7265625" style="273" bestFit="1" customWidth="1"/>
    <col min="13" max="17" width="9.1796875" style="58" customWidth="1"/>
    <col min="18" max="18" width="9.1796875" style="273" customWidth="1"/>
    <col min="19" max="16384" width="9.1796875" style="273"/>
  </cols>
  <sheetData>
    <row r="1" spans="1:17" ht="12.75" customHeight="1" thickBot="1">
      <c r="A1" s="52"/>
      <c r="B1" s="52"/>
      <c r="C1" s="52" t="s">
        <v>9737</v>
      </c>
      <c r="D1" s="52" t="s">
        <v>9738</v>
      </c>
      <c r="E1" s="52"/>
      <c r="F1" s="52" t="s">
        <v>590</v>
      </c>
      <c r="G1" s="52" t="s">
        <v>9739</v>
      </c>
      <c r="H1" s="52" t="s">
        <v>9740</v>
      </c>
      <c r="I1" s="53" t="s">
        <v>9741</v>
      </c>
      <c r="J1" s="53" t="s">
        <v>9742</v>
      </c>
      <c r="K1" s="53" t="s">
        <v>9743</v>
      </c>
      <c r="L1" s="53" t="s">
        <v>9744</v>
      </c>
      <c r="M1" s="53" t="s">
        <v>9745</v>
      </c>
      <c r="N1" s="53" t="s">
        <v>9746</v>
      </c>
      <c r="O1" s="53" t="s">
        <v>9747</v>
      </c>
      <c r="P1" s="53" t="s">
        <v>9748</v>
      </c>
      <c r="Q1" s="53" t="s">
        <v>1480</v>
      </c>
    </row>
    <row r="2" spans="1:17" ht="15" customHeight="1" thickBot="1">
      <c r="A2" s="446"/>
      <c r="B2" s="446"/>
      <c r="C2" s="54" t="str">
        <f>IF(A2="CSP","Consolidated Supply Program(IIF)",IF(A2&lt;&gt;"",INDEX('CCN &amp; Description'!$B$2:$B$1071,MATCH(VALUE(LEFT(A2,5)),'CCN &amp; Description'!$A$2:$A$1071,0)),""))</f>
        <v/>
      </c>
      <c r="D2" s="55" t="str">
        <f t="shared" ref="D2:D65" si="0">LEFT(F2,1)</f>
        <v>A</v>
      </c>
      <c r="E2" s="55" t="str">
        <f t="shared" ref="E2:E65" si="1">LEFT(F2,5)</f>
        <v>A0001</v>
      </c>
      <c r="F2" s="56" t="s">
        <v>9749</v>
      </c>
      <c r="G2" s="56" t="s">
        <v>9750</v>
      </c>
      <c r="H2" s="56" t="s">
        <v>9751</v>
      </c>
      <c r="I2" s="57">
        <v>6</v>
      </c>
      <c r="J2" s="57">
        <v>0</v>
      </c>
      <c r="K2" s="57">
        <v>0</v>
      </c>
      <c r="L2" s="315" t="e">
        <v>#REF!</v>
      </c>
      <c r="M2" s="58" t="e">
        <v>#REF!</v>
      </c>
      <c r="N2" s="58" t="e">
        <v>#N/A</v>
      </c>
      <c r="O2" s="58" t="e">
        <v>#N/A</v>
      </c>
      <c r="P2" s="58" t="e">
        <v>#N/A</v>
      </c>
      <c r="Q2" s="58" t="e">
        <v>#N/A</v>
      </c>
    </row>
    <row r="3" spans="1:17" ht="12.75" customHeight="1" thickBot="1">
      <c r="A3" s="446">
        <v>21710</v>
      </c>
      <c r="B3" s="446"/>
      <c r="C3" s="54" t="str">
        <f>IF(A3="CSP","Consolidated Supply Program(IIF)",IF(A3&lt;&gt;"",INDEX('CCN &amp; Description'!$B$2:$B$1071,MATCH(VALUE(LEFT(A3,5)),'CCN &amp; Description'!$A$2:$A$1071,0)),""))</f>
        <v>ELECTRONIC AND COMMUNICATION MAINTENANCE SHOP</v>
      </c>
      <c r="D3" s="55" t="str">
        <f t="shared" si="0"/>
        <v>A</v>
      </c>
      <c r="E3" s="55" t="str">
        <f t="shared" si="1"/>
        <v>A0002</v>
      </c>
      <c r="F3" s="56" t="s">
        <v>9752</v>
      </c>
      <c r="G3" s="56" t="s">
        <v>2921</v>
      </c>
      <c r="H3" s="56" t="s">
        <v>9753</v>
      </c>
      <c r="I3" s="57">
        <v>1.75</v>
      </c>
      <c r="J3" s="57">
        <v>1.42</v>
      </c>
      <c r="K3" s="57">
        <v>1.75</v>
      </c>
      <c r="L3" s="315" t="e">
        <v>#REF!</v>
      </c>
      <c r="M3" s="58" t="e">
        <v>#REF!</v>
      </c>
      <c r="N3" s="58" t="e">
        <v>#N/A</v>
      </c>
      <c r="O3" s="58" t="e">
        <v>#N/A</v>
      </c>
      <c r="P3" s="58" t="e">
        <v>#N/A</v>
      </c>
      <c r="Q3" s="58" t="e">
        <v>#N/A</v>
      </c>
    </row>
    <row r="4" spans="1:17" ht="12.75" customHeight="1" thickBot="1">
      <c r="A4" s="446"/>
      <c r="B4" s="446"/>
      <c r="C4" s="54" t="str">
        <f>IF(A4="CSP","Consolidated Supply Program(IIF)",IF(A4&lt;&gt;"",INDEX('CCN &amp; Description'!$B$2:$B$1071,MATCH(VALUE(LEFT(A4,5)),'CCN &amp; Description'!$A$2:$A$1071,0)),""))</f>
        <v/>
      </c>
      <c r="D4" s="55" t="str">
        <f t="shared" si="0"/>
        <v>A</v>
      </c>
      <c r="E4" s="55" t="str">
        <f t="shared" si="1"/>
        <v>A0003</v>
      </c>
      <c r="F4" s="56" t="s">
        <v>1759</v>
      </c>
      <c r="G4" s="56" t="s">
        <v>9754</v>
      </c>
      <c r="H4" s="56" t="s">
        <v>9755</v>
      </c>
      <c r="I4" s="57">
        <v>1.17</v>
      </c>
      <c r="J4" s="57">
        <v>0.57999999999999996</v>
      </c>
      <c r="K4" s="57">
        <v>0.25</v>
      </c>
      <c r="L4" s="315" t="e">
        <v>#REF!</v>
      </c>
      <c r="M4" s="58" t="e">
        <v>#REF!</v>
      </c>
      <c r="N4" s="58" t="e">
        <v>#N/A</v>
      </c>
      <c r="O4" s="58" t="e">
        <v>#N/A</v>
      </c>
      <c r="P4" s="58" t="e">
        <v>#N/A</v>
      </c>
      <c r="Q4" s="58" t="e">
        <v>#N/A</v>
      </c>
    </row>
    <row r="5" spans="1:17" ht="12.75" customHeight="1" thickBot="1">
      <c r="A5" s="446"/>
      <c r="B5" s="446"/>
      <c r="C5" s="54" t="str">
        <f>IF(A5="CSP","Consolidated Supply Program(IIF)",IF(A5&lt;&gt;"",INDEX('CCN &amp; Description'!$B$2:$B$1071,MATCH(VALUE(LEFT(A5,5)),'CCN &amp; Description'!$A$2:$A$1071,0)),""))</f>
        <v/>
      </c>
      <c r="D5" s="55" t="str">
        <f t="shared" si="0"/>
        <v>A</v>
      </c>
      <c r="E5" s="55" t="str">
        <f t="shared" si="1"/>
        <v>A0003</v>
      </c>
      <c r="F5" s="56" t="s">
        <v>1759</v>
      </c>
      <c r="G5" s="56" t="s">
        <v>9754</v>
      </c>
      <c r="H5" s="56" t="s">
        <v>9756</v>
      </c>
      <c r="I5" s="57">
        <v>1.17</v>
      </c>
      <c r="J5" s="57">
        <v>0.57999999999999996</v>
      </c>
      <c r="K5" s="57">
        <v>0.25</v>
      </c>
      <c r="L5" s="315" t="e">
        <v>#REF!</v>
      </c>
      <c r="M5" s="58" t="e">
        <v>#REF!</v>
      </c>
      <c r="N5" s="58" t="e">
        <v>#N/A</v>
      </c>
      <c r="O5" s="58" t="e">
        <v>#N/A</v>
      </c>
      <c r="P5" s="58" t="e">
        <v>#N/A</v>
      </c>
      <c r="Q5" s="58" t="e">
        <v>#N/A</v>
      </c>
    </row>
    <row r="6" spans="1:17" ht="12.75" customHeight="1" thickBot="1">
      <c r="A6" s="446"/>
      <c r="B6" s="446"/>
      <c r="C6" s="54" t="str">
        <f>IF(A6="CSP","Consolidated Supply Program(IIF)",IF(A6&lt;&gt;"",INDEX('CCN &amp; Description'!$B$2:$B$1071,MATCH(VALUE(LEFT(A6,5)),'CCN &amp; Description'!$A$2:$A$1071,0)),""))</f>
        <v/>
      </c>
      <c r="D6" s="55" t="str">
        <f t="shared" si="0"/>
        <v>A</v>
      </c>
      <c r="E6" s="55" t="str">
        <f t="shared" si="1"/>
        <v>A0004</v>
      </c>
      <c r="F6" s="56" t="s">
        <v>9757</v>
      </c>
      <c r="G6" s="56" t="s">
        <v>1989</v>
      </c>
      <c r="H6" s="59"/>
      <c r="I6" s="57">
        <v>17.12</v>
      </c>
      <c r="J6" s="57">
        <v>15.79</v>
      </c>
      <c r="K6" s="57">
        <v>9.6</v>
      </c>
      <c r="L6" s="315" t="e">
        <v>#REF!</v>
      </c>
      <c r="M6" s="58" t="e">
        <v>#REF!</v>
      </c>
      <c r="N6" s="58" t="e">
        <v>#N/A</v>
      </c>
      <c r="O6" s="58" t="e">
        <v>#N/A</v>
      </c>
      <c r="P6" s="58" t="e">
        <v>#N/A</v>
      </c>
      <c r="Q6" s="58" t="e">
        <v>#N/A</v>
      </c>
    </row>
    <row r="7" spans="1:17" ht="12.75" customHeight="1" thickBot="1">
      <c r="A7" s="446"/>
      <c r="B7" s="446"/>
      <c r="C7" s="54" t="str">
        <f>IF(A7="CSP","Consolidated Supply Program(IIF)",IF(A7&lt;&gt;"",INDEX('CCN &amp; Description'!$B$2:$B$1071,MATCH(VALUE(LEFT(A7,5)),'CCN &amp; Description'!$A$2:$A$1071,0)),""))</f>
        <v/>
      </c>
      <c r="D7" s="55" t="str">
        <f t="shared" si="0"/>
        <v>A</v>
      </c>
      <c r="E7" s="55" t="str">
        <f t="shared" si="1"/>
        <v>A0005</v>
      </c>
      <c r="F7" s="56" t="s">
        <v>9758</v>
      </c>
      <c r="G7" s="56" t="s">
        <v>9759</v>
      </c>
      <c r="H7" s="56" t="s">
        <v>9760</v>
      </c>
      <c r="I7" s="57">
        <v>9.66</v>
      </c>
      <c r="J7" s="57">
        <v>3.58</v>
      </c>
      <c r="K7" s="57">
        <v>3.08</v>
      </c>
      <c r="L7" s="315" t="e">
        <v>#REF!</v>
      </c>
      <c r="M7" s="58" t="e">
        <v>#REF!</v>
      </c>
      <c r="N7" s="58" t="e">
        <v>#N/A</v>
      </c>
      <c r="O7" s="58" t="e">
        <v>#N/A</v>
      </c>
      <c r="P7" s="58" t="e">
        <v>#N/A</v>
      </c>
      <c r="Q7" s="58" t="e">
        <v>#N/A</v>
      </c>
    </row>
    <row r="8" spans="1:17" ht="12.75" customHeight="1" thickBot="1">
      <c r="A8" s="446"/>
      <c r="B8" s="446"/>
      <c r="C8" s="54" t="str">
        <f>IF(A8="CSP","Consolidated Supply Program(IIF)",IF(A8&lt;&gt;"",INDEX('CCN &amp; Description'!$B$2:$B$1071,MATCH(VALUE(LEFT(A8,5)),'CCN &amp; Description'!$A$2:$A$1071,0)),""))</f>
        <v/>
      </c>
      <c r="D8" s="55" t="str">
        <f t="shared" si="0"/>
        <v>A</v>
      </c>
      <c r="E8" s="55" t="str">
        <f t="shared" si="1"/>
        <v>A0005</v>
      </c>
      <c r="F8" s="56" t="s">
        <v>9758</v>
      </c>
      <c r="G8" s="56" t="s">
        <v>9759</v>
      </c>
      <c r="H8" s="56" t="s">
        <v>9761</v>
      </c>
      <c r="I8" s="57">
        <v>9.66</v>
      </c>
      <c r="J8" s="57">
        <v>3.58</v>
      </c>
      <c r="K8" s="57">
        <v>3.08</v>
      </c>
      <c r="L8" s="315" t="e">
        <v>#REF!</v>
      </c>
      <c r="M8" s="58" t="e">
        <v>#REF!</v>
      </c>
      <c r="N8" s="58" t="e">
        <v>#N/A</v>
      </c>
      <c r="O8" s="58" t="e">
        <v>#N/A</v>
      </c>
      <c r="P8" s="58" t="e">
        <v>#N/A</v>
      </c>
      <c r="Q8" s="58" t="e">
        <v>#N/A</v>
      </c>
    </row>
    <row r="9" spans="1:17" ht="12.75" customHeight="1" thickBot="1">
      <c r="A9" s="446"/>
      <c r="B9" s="446"/>
      <c r="C9" s="54" t="str">
        <f>IF(A9="CSP","Consolidated Supply Program(IIF)",IF(A9&lt;&gt;"",INDEX('CCN &amp; Description'!$B$2:$B$1071,MATCH(VALUE(LEFT(A9,5)),'CCN &amp; Description'!$A$2:$A$1071,0)),""))</f>
        <v/>
      </c>
      <c r="D9" s="55" t="str">
        <f t="shared" si="0"/>
        <v>A</v>
      </c>
      <c r="E9" s="55" t="str">
        <f t="shared" si="1"/>
        <v>A0006</v>
      </c>
      <c r="F9" s="56" t="s">
        <v>9762</v>
      </c>
      <c r="G9" s="56" t="s">
        <v>9763</v>
      </c>
      <c r="H9" s="56" t="s">
        <v>9764</v>
      </c>
      <c r="I9" s="57">
        <v>2</v>
      </c>
      <c r="J9" s="57">
        <v>1</v>
      </c>
      <c r="K9" s="57">
        <v>0.25</v>
      </c>
      <c r="L9" s="315" t="e">
        <v>#REF!</v>
      </c>
      <c r="M9" s="58" t="e">
        <v>#REF!</v>
      </c>
      <c r="N9" s="58" t="e">
        <v>#N/A</v>
      </c>
      <c r="O9" s="58" t="e">
        <v>#N/A</v>
      </c>
      <c r="P9" s="58" t="e">
        <v>#N/A</v>
      </c>
      <c r="Q9" s="58" t="e">
        <v>#N/A</v>
      </c>
    </row>
    <row r="10" spans="1:17" ht="12.75" customHeight="1" thickBot="1">
      <c r="A10" s="446"/>
      <c r="B10" s="446"/>
      <c r="C10" s="54" t="str">
        <f>IF(A10="CSP","Consolidated Supply Program(IIF)",IF(A10&lt;&gt;"",INDEX('CCN &amp; Description'!$B$2:$B$1071,MATCH(VALUE(LEFT(A10,5)),'CCN &amp; Description'!$A$2:$A$1071,0)),""))</f>
        <v/>
      </c>
      <c r="D10" s="55" t="str">
        <f t="shared" si="0"/>
        <v>A</v>
      </c>
      <c r="E10" s="55" t="str">
        <f t="shared" si="1"/>
        <v>A0007</v>
      </c>
      <c r="F10" s="56" t="s">
        <v>9765</v>
      </c>
      <c r="G10" s="56" t="s">
        <v>9766</v>
      </c>
      <c r="H10" s="56" t="s">
        <v>9767</v>
      </c>
      <c r="I10" s="57">
        <v>1.42</v>
      </c>
      <c r="J10" s="57">
        <v>1.83</v>
      </c>
      <c r="K10" s="57">
        <v>1.08</v>
      </c>
      <c r="L10" s="315" t="e">
        <v>#REF!</v>
      </c>
      <c r="M10" s="58" t="e">
        <v>#REF!</v>
      </c>
      <c r="N10" s="58" t="e">
        <v>#N/A</v>
      </c>
      <c r="O10" s="58" t="e">
        <v>#N/A</v>
      </c>
      <c r="P10" s="58" t="e">
        <v>#N/A</v>
      </c>
      <c r="Q10" s="58" t="e">
        <v>#N/A</v>
      </c>
    </row>
    <row r="11" spans="1:17" ht="12.75" customHeight="1" thickBot="1">
      <c r="A11" s="446"/>
      <c r="B11" s="446"/>
      <c r="C11" s="54" t="str">
        <f>IF(A11="CSP","Consolidated Supply Program(IIF)",IF(A11&lt;&gt;"",INDEX('CCN &amp; Description'!$B$2:$B$1071,MATCH(VALUE(LEFT(A11,5)),'CCN &amp; Description'!$A$2:$A$1071,0)),""))</f>
        <v/>
      </c>
      <c r="D11" s="55" t="str">
        <f t="shared" si="0"/>
        <v>A</v>
      </c>
      <c r="E11" s="55" t="str">
        <f t="shared" si="1"/>
        <v>A0008</v>
      </c>
      <c r="F11" s="56" t="s">
        <v>9768</v>
      </c>
      <c r="G11" s="56" t="s">
        <v>9759</v>
      </c>
      <c r="H11" s="59"/>
      <c r="I11" s="57">
        <v>17.16</v>
      </c>
      <c r="J11" s="57">
        <v>3.33</v>
      </c>
      <c r="K11" s="57">
        <v>3.17</v>
      </c>
      <c r="L11" s="315" t="e">
        <v>#REF!</v>
      </c>
      <c r="M11" s="58" t="e">
        <v>#REF!</v>
      </c>
      <c r="N11" s="58" t="e">
        <v>#N/A</v>
      </c>
      <c r="O11" s="58" t="e">
        <v>#N/A</v>
      </c>
      <c r="P11" s="58" t="e">
        <v>#N/A</v>
      </c>
      <c r="Q11" s="58" t="e">
        <v>#N/A</v>
      </c>
    </row>
    <row r="12" spans="1:17" ht="12.75" customHeight="1" thickBot="1">
      <c r="A12" s="446"/>
      <c r="B12" s="446"/>
      <c r="C12" s="54" t="str">
        <f>IF(A12="CSP","Consolidated Supply Program(IIF)",IF(A12&lt;&gt;"",INDEX('CCN &amp; Description'!$B$2:$B$1071,MATCH(VALUE(LEFT(A12,5)),'CCN &amp; Description'!$A$2:$A$1071,0)),""))</f>
        <v/>
      </c>
      <c r="D12" s="55" t="str">
        <f t="shared" si="0"/>
        <v>A</v>
      </c>
      <c r="E12" s="55" t="str">
        <f t="shared" si="1"/>
        <v>A0008</v>
      </c>
      <c r="F12" s="56" t="s">
        <v>9768</v>
      </c>
      <c r="G12" s="56" t="s">
        <v>9759</v>
      </c>
      <c r="H12" s="59"/>
      <c r="I12" s="57">
        <v>17.16</v>
      </c>
      <c r="J12" s="57">
        <v>3.33</v>
      </c>
      <c r="K12" s="57">
        <v>3.17</v>
      </c>
      <c r="L12" s="315" t="e">
        <v>#REF!</v>
      </c>
      <c r="M12" s="58" t="e">
        <v>#REF!</v>
      </c>
      <c r="N12" s="58" t="e">
        <v>#N/A</v>
      </c>
      <c r="O12" s="58" t="e">
        <v>#N/A</v>
      </c>
      <c r="P12" s="58" t="e">
        <v>#N/A</v>
      </c>
      <c r="Q12" s="58" t="e">
        <v>#N/A</v>
      </c>
    </row>
    <row r="13" spans="1:17" ht="12.75" customHeight="1" thickBot="1">
      <c r="A13" s="446"/>
      <c r="B13" s="446"/>
      <c r="C13" s="54" t="str">
        <f>IF(A13="CSP","Consolidated Supply Program(IIF)",IF(A13&lt;&gt;"",INDEX('CCN &amp; Description'!$B$2:$B$1071,MATCH(VALUE(LEFT(A13,5)),'CCN &amp; Description'!$A$2:$A$1071,0)),""))</f>
        <v/>
      </c>
      <c r="D13" s="55" t="str">
        <f t="shared" si="0"/>
        <v>A</v>
      </c>
      <c r="E13" s="55" t="str">
        <f t="shared" si="1"/>
        <v>A0009</v>
      </c>
      <c r="F13" s="56" t="s">
        <v>9769</v>
      </c>
      <c r="G13" s="56" t="s">
        <v>9770</v>
      </c>
      <c r="H13" s="56" t="s">
        <v>9771</v>
      </c>
      <c r="I13" s="57">
        <v>2.29</v>
      </c>
      <c r="J13" s="57">
        <v>1.37</v>
      </c>
      <c r="K13" s="57">
        <v>1.0900000000000001</v>
      </c>
      <c r="L13" s="315" t="e">
        <v>#REF!</v>
      </c>
      <c r="M13" s="58" t="e">
        <v>#REF!</v>
      </c>
      <c r="N13" s="58" t="e">
        <v>#N/A</v>
      </c>
      <c r="O13" s="58" t="e">
        <v>#N/A</v>
      </c>
      <c r="P13" s="58" t="e">
        <v>#N/A</v>
      </c>
      <c r="Q13" s="58" t="e">
        <v>#N/A</v>
      </c>
    </row>
    <row r="14" spans="1:17" ht="12.75" customHeight="1" thickBot="1">
      <c r="A14" s="446"/>
      <c r="B14" s="446"/>
      <c r="C14" s="54" t="str">
        <f>IF(A14="CSP","Consolidated Supply Program(IIF)",IF(A14&lt;&gt;"",INDEX('CCN &amp; Description'!$B$2:$B$1071,MATCH(VALUE(LEFT(A14,5)),'CCN &amp; Description'!$A$2:$A$1071,0)),""))</f>
        <v/>
      </c>
      <c r="D14" s="55" t="str">
        <f t="shared" si="0"/>
        <v>A</v>
      </c>
      <c r="E14" s="55" t="str">
        <f t="shared" si="1"/>
        <v>A0009</v>
      </c>
      <c r="F14" s="56" t="s">
        <v>9769</v>
      </c>
      <c r="G14" s="56" t="s">
        <v>9772</v>
      </c>
      <c r="H14" s="56" t="s">
        <v>9773</v>
      </c>
      <c r="I14" s="57">
        <v>1.33</v>
      </c>
      <c r="J14" s="57">
        <v>1.08</v>
      </c>
      <c r="K14" s="57">
        <v>0.67</v>
      </c>
      <c r="L14" s="315" t="e">
        <v>#REF!</v>
      </c>
      <c r="M14" s="58" t="e">
        <v>#REF!</v>
      </c>
      <c r="N14" s="58" t="e">
        <v>#N/A</v>
      </c>
      <c r="O14" s="58" t="e">
        <v>#N/A</v>
      </c>
      <c r="P14" s="58" t="e">
        <v>#N/A</v>
      </c>
      <c r="Q14" s="58" t="e">
        <v>#N/A</v>
      </c>
    </row>
    <row r="15" spans="1:17" ht="12.75" customHeight="1" thickBot="1">
      <c r="A15" s="446"/>
      <c r="B15" s="446"/>
      <c r="C15" s="54" t="str">
        <f>IF(A15="CSP","Consolidated Supply Program(IIF)",IF(A15&lt;&gt;"",INDEX('CCN &amp; Description'!$B$2:$B$1071,MATCH(VALUE(LEFT(A15,5)),'CCN &amp; Description'!$A$2:$A$1071,0)),""))</f>
        <v/>
      </c>
      <c r="D15" s="55" t="str">
        <f t="shared" si="0"/>
        <v>A</v>
      </c>
      <c r="E15" s="55" t="str">
        <f t="shared" si="1"/>
        <v>A0010</v>
      </c>
      <c r="F15" s="56" t="s">
        <v>9774</v>
      </c>
      <c r="G15" s="56" t="s">
        <v>9775</v>
      </c>
      <c r="H15" s="56" t="s">
        <v>9776</v>
      </c>
      <c r="I15" s="60"/>
      <c r="J15" s="60"/>
      <c r="K15" s="60"/>
      <c r="L15" s="315" t="e">
        <v>#REF!</v>
      </c>
      <c r="M15" s="58" t="e">
        <v>#REF!</v>
      </c>
      <c r="N15" s="58" t="e">
        <v>#N/A</v>
      </c>
      <c r="O15" s="58" t="e">
        <v>#N/A</v>
      </c>
      <c r="P15" s="58" t="e">
        <v>#N/A</v>
      </c>
      <c r="Q15" s="58" t="e">
        <v>#N/A</v>
      </c>
    </row>
    <row r="16" spans="1:17" ht="12.75" customHeight="1" thickBot="1">
      <c r="A16" s="446"/>
      <c r="B16" s="446"/>
      <c r="C16" s="54" t="str">
        <f>IF(A16="CSP","Consolidated Supply Program(IIF)",IF(A16&lt;&gt;"",INDEX('CCN &amp; Description'!$B$2:$B$1071,MATCH(VALUE(LEFT(A16,5)),'CCN &amp; Description'!$A$2:$A$1071,0)),""))</f>
        <v/>
      </c>
      <c r="D16" s="55" t="str">
        <f t="shared" si="0"/>
        <v>A</v>
      </c>
      <c r="E16" s="55" t="str">
        <f t="shared" si="1"/>
        <v>A0011</v>
      </c>
      <c r="F16" s="56" t="s">
        <v>9777</v>
      </c>
      <c r="G16" s="56" t="s">
        <v>9778</v>
      </c>
      <c r="H16" s="59"/>
      <c r="I16" s="60"/>
      <c r="J16" s="60"/>
      <c r="K16" s="60"/>
      <c r="L16" s="315" t="e">
        <v>#REF!</v>
      </c>
      <c r="M16" s="58" t="e">
        <v>#REF!</v>
      </c>
      <c r="N16" s="58" t="e">
        <v>#N/A</v>
      </c>
      <c r="O16" s="58" t="e">
        <v>#N/A</v>
      </c>
      <c r="P16" s="58" t="e">
        <v>#N/A</v>
      </c>
      <c r="Q16" s="58" t="e">
        <v>#N/A</v>
      </c>
    </row>
    <row r="17" spans="1:17" s="110" customFormat="1" ht="12.75" customHeight="1" thickBot="1">
      <c r="A17" s="447">
        <v>21710</v>
      </c>
      <c r="B17" s="446"/>
      <c r="C17" s="106" t="str">
        <f>IF(A17="CSP","Consolidated Supply Program(IIF)",IF(A17&lt;&gt;"",INDEX('CCN &amp; Description'!$B$2:$B$1071,MATCH(VALUE(LEFT(A17,5)),'CCN &amp; Description'!$A$2:$A$1071,0)),""))</f>
        <v>ELECTRONIC AND COMMUNICATION MAINTENANCE SHOP</v>
      </c>
      <c r="D17" s="107" t="str">
        <f t="shared" si="0"/>
        <v>A</v>
      </c>
      <c r="E17" s="107" t="str">
        <f t="shared" si="1"/>
        <v>A0012</v>
      </c>
      <c r="F17" s="108" t="s">
        <v>1762</v>
      </c>
      <c r="G17" s="108" t="s">
        <v>9571</v>
      </c>
      <c r="H17" s="108" t="s">
        <v>9779</v>
      </c>
      <c r="I17" s="109">
        <v>1.9</v>
      </c>
      <c r="J17" s="109">
        <v>1.22</v>
      </c>
      <c r="K17" s="109">
        <v>0.75</v>
      </c>
      <c r="L17" s="110" t="e">
        <v>#REF!</v>
      </c>
      <c r="M17" s="111" t="e">
        <v>#REF!</v>
      </c>
      <c r="N17" s="111" t="e">
        <v>#N/A</v>
      </c>
      <c r="O17" s="111" t="e">
        <v>#N/A</v>
      </c>
      <c r="P17" s="111" t="e">
        <v>#N/A</v>
      </c>
      <c r="Q17" s="111" t="e">
        <v>#N/A</v>
      </c>
    </row>
    <row r="18" spans="1:17" s="110" customFormat="1" ht="12.75" customHeight="1" thickBot="1">
      <c r="A18" s="447">
        <v>21710</v>
      </c>
      <c r="B18" s="446"/>
      <c r="C18" s="106" t="str">
        <f>IF(A18="CSP","Consolidated Supply Program(IIF)",IF(A18&lt;&gt;"",INDEX('CCN &amp; Description'!$B$2:$B$1071,MATCH(VALUE(LEFT(A18,5)),'CCN &amp; Description'!$A$2:$A$1071,0)),""))</f>
        <v>ELECTRONIC AND COMMUNICATION MAINTENANCE SHOP</v>
      </c>
      <c r="D18" s="107" t="str">
        <f t="shared" si="0"/>
        <v>A</v>
      </c>
      <c r="E18" s="107" t="str">
        <f t="shared" si="1"/>
        <v>A0012</v>
      </c>
      <c r="F18" s="108" t="s">
        <v>1762</v>
      </c>
      <c r="G18" s="108" t="s">
        <v>9571</v>
      </c>
      <c r="H18" s="108" t="s">
        <v>9780</v>
      </c>
      <c r="I18" s="109">
        <v>1.9</v>
      </c>
      <c r="J18" s="109">
        <v>1.22</v>
      </c>
      <c r="K18" s="109">
        <v>0.75</v>
      </c>
      <c r="L18" s="110" t="e">
        <v>#REF!</v>
      </c>
      <c r="M18" s="111" t="e">
        <v>#REF!</v>
      </c>
      <c r="N18" s="111" t="e">
        <v>#N/A</v>
      </c>
      <c r="O18" s="111" t="e">
        <v>#N/A</v>
      </c>
      <c r="P18" s="111" t="e">
        <v>#N/A</v>
      </c>
      <c r="Q18" s="111" t="e">
        <v>#N/A</v>
      </c>
    </row>
    <row r="19" spans="1:17" s="110" customFormat="1" ht="12.75" customHeight="1" thickBot="1">
      <c r="A19" s="447">
        <v>21710</v>
      </c>
      <c r="B19" s="446"/>
      <c r="C19" s="106" t="str">
        <f>IF(A19="CSP","Consolidated Supply Program(IIF)",IF(A19&lt;&gt;"",INDEX('CCN &amp; Description'!$B$2:$B$1071,MATCH(VALUE(LEFT(A19,5)),'CCN &amp; Description'!$A$2:$A$1071,0)),""))</f>
        <v>ELECTRONIC AND COMMUNICATION MAINTENANCE SHOP</v>
      </c>
      <c r="D19" s="107" t="str">
        <f t="shared" si="0"/>
        <v>A</v>
      </c>
      <c r="E19" s="107" t="str">
        <f t="shared" si="1"/>
        <v>A0012</v>
      </c>
      <c r="F19" s="108" t="s">
        <v>9781</v>
      </c>
      <c r="G19" s="108" t="s">
        <v>9571</v>
      </c>
      <c r="H19" s="108" t="s">
        <v>9779</v>
      </c>
      <c r="I19" s="109">
        <v>1.9</v>
      </c>
      <c r="J19" s="109">
        <v>1.22</v>
      </c>
      <c r="K19" s="109">
        <v>0.75</v>
      </c>
      <c r="L19" s="110" t="e">
        <v>#REF!</v>
      </c>
      <c r="M19" s="111" t="e">
        <v>#REF!</v>
      </c>
      <c r="N19" s="111" t="e">
        <v>#N/A</v>
      </c>
      <c r="O19" s="111" t="e">
        <v>#N/A</v>
      </c>
      <c r="P19" s="111" t="e">
        <v>#N/A</v>
      </c>
      <c r="Q19" s="111" t="e">
        <v>#N/A</v>
      </c>
    </row>
    <row r="20" spans="1:17" s="110" customFormat="1" ht="12.75" customHeight="1" thickBot="1">
      <c r="A20" s="447">
        <v>21710</v>
      </c>
      <c r="B20" s="446"/>
      <c r="C20" s="106" t="str">
        <f>IF(A20="CSP","Consolidated Supply Program(IIF)",IF(A20&lt;&gt;"",INDEX('CCN &amp; Description'!$B$2:$B$1071,MATCH(VALUE(LEFT(A20,5)),'CCN &amp; Description'!$A$2:$A$1071,0)),""))</f>
        <v>ELECTRONIC AND COMMUNICATION MAINTENANCE SHOP</v>
      </c>
      <c r="D20" s="107" t="str">
        <f t="shared" si="0"/>
        <v>A</v>
      </c>
      <c r="E20" s="107" t="str">
        <f t="shared" si="1"/>
        <v>A0012</v>
      </c>
      <c r="F20" s="108" t="s">
        <v>9782</v>
      </c>
      <c r="G20" s="108" t="s">
        <v>9571</v>
      </c>
      <c r="H20" s="108" t="s">
        <v>9780</v>
      </c>
      <c r="I20" s="109">
        <v>1.9</v>
      </c>
      <c r="J20" s="109">
        <v>1.22</v>
      </c>
      <c r="K20" s="109">
        <v>0.75</v>
      </c>
      <c r="L20" s="110" t="e">
        <v>#REF!</v>
      </c>
      <c r="M20" s="111" t="e">
        <v>#REF!</v>
      </c>
      <c r="N20" s="111" t="e">
        <v>#N/A</v>
      </c>
      <c r="O20" s="111" t="e">
        <v>#N/A</v>
      </c>
      <c r="P20" s="111" t="e">
        <v>#N/A</v>
      </c>
      <c r="Q20" s="111" t="e">
        <v>#N/A</v>
      </c>
    </row>
    <row r="21" spans="1:17" ht="12.75" customHeight="1" thickBot="1">
      <c r="A21" s="446"/>
      <c r="B21" s="446"/>
      <c r="C21" s="54" t="str">
        <f>IF(A21="CSP","Consolidated Supply Program(IIF)",IF(A21&lt;&gt;"",INDEX('CCN &amp; Description'!$B$2:$B$1071,MATCH(VALUE(LEFT(A21,5)),'CCN &amp; Description'!$A$2:$A$1071,0)),""))</f>
        <v/>
      </c>
      <c r="D21" s="55" t="str">
        <f t="shared" si="0"/>
        <v>A</v>
      </c>
      <c r="E21" s="55" t="str">
        <f t="shared" si="1"/>
        <v>A0013</v>
      </c>
      <c r="F21" s="56" t="s">
        <v>1772</v>
      </c>
      <c r="G21" s="56" t="s">
        <v>9783</v>
      </c>
      <c r="H21" s="56" t="s">
        <v>9784</v>
      </c>
      <c r="I21" s="57">
        <v>3.08</v>
      </c>
      <c r="J21" s="57">
        <v>2.25</v>
      </c>
      <c r="K21" s="57">
        <v>2</v>
      </c>
      <c r="L21" s="315" t="e">
        <v>#REF!</v>
      </c>
      <c r="M21" s="58" t="e">
        <v>#REF!</v>
      </c>
      <c r="N21" s="58" t="e">
        <v>#N/A</v>
      </c>
      <c r="O21" s="58" t="e">
        <v>#N/A</v>
      </c>
      <c r="P21" s="58" t="e">
        <v>#N/A</v>
      </c>
      <c r="Q21" s="58" t="e">
        <v>#N/A</v>
      </c>
    </row>
    <row r="22" spans="1:17" ht="12.75" customHeight="1" thickBot="1">
      <c r="A22" s="446"/>
      <c r="B22" s="446"/>
      <c r="C22" s="54" t="str">
        <f>IF(A22="CSP","Consolidated Supply Program(IIF)",IF(A22&lt;&gt;"",INDEX('CCN &amp; Description'!$B$2:$B$1071,MATCH(VALUE(LEFT(A22,5)),'CCN &amp; Description'!$A$2:$A$1071,0)),""))</f>
        <v/>
      </c>
      <c r="D22" s="55" t="str">
        <f t="shared" si="0"/>
        <v>A</v>
      </c>
      <c r="E22" s="55" t="str">
        <f t="shared" si="1"/>
        <v>A0013</v>
      </c>
      <c r="F22" s="56" t="s">
        <v>1772</v>
      </c>
      <c r="G22" s="56" t="s">
        <v>9783</v>
      </c>
      <c r="H22" s="56" t="s">
        <v>9784</v>
      </c>
      <c r="I22" s="57">
        <v>3.08</v>
      </c>
      <c r="J22" s="57">
        <v>2.25</v>
      </c>
      <c r="K22" s="57">
        <v>2</v>
      </c>
      <c r="L22" s="315" t="e">
        <v>#REF!</v>
      </c>
      <c r="M22" s="58" t="e">
        <v>#REF!</v>
      </c>
      <c r="N22" s="58" t="e">
        <v>#N/A</v>
      </c>
      <c r="O22" s="58" t="e">
        <v>#N/A</v>
      </c>
      <c r="P22" s="58" t="e">
        <v>#N/A</v>
      </c>
      <c r="Q22" s="58" t="e">
        <v>#N/A</v>
      </c>
    </row>
    <row r="23" spans="1:17" ht="12.75" customHeight="1" thickBot="1">
      <c r="A23" s="446"/>
      <c r="B23" s="446"/>
      <c r="C23" s="54" t="str">
        <f>IF(A23="CSP","Consolidated Supply Program(IIF)",IF(A23&lt;&gt;"",INDEX('CCN &amp; Description'!$B$2:$B$1071,MATCH(VALUE(LEFT(A23,5)),'CCN &amp; Description'!$A$2:$A$1071,0)),""))</f>
        <v/>
      </c>
      <c r="D23" s="55" t="str">
        <f t="shared" si="0"/>
        <v>A</v>
      </c>
      <c r="E23" s="55" t="str">
        <f t="shared" si="1"/>
        <v>A0013</v>
      </c>
      <c r="F23" s="56" t="s">
        <v>1772</v>
      </c>
      <c r="G23" s="56" t="s">
        <v>9783</v>
      </c>
      <c r="H23" s="56" t="s">
        <v>9784</v>
      </c>
      <c r="I23" s="57">
        <v>3.08</v>
      </c>
      <c r="J23" s="57">
        <v>2.25</v>
      </c>
      <c r="K23" s="57">
        <v>2</v>
      </c>
      <c r="L23" s="315" t="e">
        <v>#REF!</v>
      </c>
      <c r="M23" s="58" t="e">
        <v>#REF!</v>
      </c>
      <c r="N23" s="58" t="e">
        <v>#N/A</v>
      </c>
      <c r="O23" s="58" t="e">
        <v>#N/A</v>
      </c>
      <c r="P23" s="58" t="e">
        <v>#N/A</v>
      </c>
      <c r="Q23" s="58" t="e">
        <v>#N/A</v>
      </c>
    </row>
    <row r="24" spans="1:17" ht="12.75" customHeight="1" thickBot="1">
      <c r="A24" s="446"/>
      <c r="B24" s="446"/>
      <c r="C24" s="54" t="str">
        <f>IF(A24="CSP","Consolidated Supply Program(IIF)",IF(A24&lt;&gt;"",INDEX('CCN &amp; Description'!$B$2:$B$1071,MATCH(VALUE(LEFT(A24,5)),'CCN &amp; Description'!$A$2:$A$1071,0)),""))</f>
        <v/>
      </c>
      <c r="D24" s="55" t="str">
        <f t="shared" si="0"/>
        <v>A</v>
      </c>
      <c r="E24" s="55" t="str">
        <f t="shared" si="1"/>
        <v>A0013</v>
      </c>
      <c r="F24" s="56" t="s">
        <v>1772</v>
      </c>
      <c r="G24" s="56" t="s">
        <v>9785</v>
      </c>
      <c r="H24" s="56" t="s">
        <v>9784</v>
      </c>
      <c r="I24" s="57">
        <v>0</v>
      </c>
      <c r="J24" s="57">
        <v>0</v>
      </c>
      <c r="K24" s="57">
        <v>0</v>
      </c>
      <c r="L24" s="315" t="e">
        <v>#REF!</v>
      </c>
      <c r="M24" s="58" t="e">
        <v>#REF!</v>
      </c>
      <c r="N24" s="58" t="e">
        <v>#N/A</v>
      </c>
      <c r="O24" s="58" t="e">
        <v>#N/A</v>
      </c>
      <c r="P24" s="58" t="e">
        <v>#N/A</v>
      </c>
      <c r="Q24" s="58" t="e">
        <v>#N/A</v>
      </c>
    </row>
    <row r="25" spans="1:17" ht="12.75" customHeight="1" thickBot="1">
      <c r="A25" s="446"/>
      <c r="B25" s="446"/>
      <c r="C25" s="54" t="str">
        <f>IF(A25="CSP","Consolidated Supply Program(IIF)",IF(A25&lt;&gt;"",INDEX('CCN &amp; Description'!$B$2:$B$1071,MATCH(VALUE(LEFT(A25,5)),'CCN &amp; Description'!$A$2:$A$1071,0)),""))</f>
        <v/>
      </c>
      <c r="D25" s="55" t="str">
        <f t="shared" si="0"/>
        <v>A</v>
      </c>
      <c r="E25" s="55" t="str">
        <f t="shared" si="1"/>
        <v>A0014</v>
      </c>
      <c r="F25" s="56" t="s">
        <v>9786</v>
      </c>
      <c r="G25" s="56" t="s">
        <v>9787</v>
      </c>
      <c r="H25" s="56" t="s">
        <v>9788</v>
      </c>
      <c r="I25" s="57">
        <v>0.67</v>
      </c>
      <c r="J25" s="57">
        <v>0.57999999999999996</v>
      </c>
      <c r="K25" s="57">
        <v>0.25</v>
      </c>
      <c r="L25" s="315" t="e">
        <v>#REF!</v>
      </c>
      <c r="M25" s="58" t="e">
        <v>#REF!</v>
      </c>
      <c r="N25" s="58" t="e">
        <v>#N/A</v>
      </c>
      <c r="O25" s="58" t="e">
        <v>#N/A</v>
      </c>
      <c r="P25" s="58" t="e">
        <v>#N/A</v>
      </c>
      <c r="Q25" s="58" t="e">
        <v>#N/A</v>
      </c>
    </row>
    <row r="26" spans="1:17" s="110" customFormat="1" ht="12.75" customHeight="1" thickBot="1">
      <c r="A26" s="447">
        <v>21710</v>
      </c>
      <c r="B26" s="446"/>
      <c r="C26" s="106" t="str">
        <f>IF(A26="CSP","Consolidated Supply Program(IIF)",IF(A26&lt;&gt;"",INDEX('CCN &amp; Description'!$B$2:$B$1071,MATCH(VALUE(LEFT(A26,5)),'CCN &amp; Description'!$A$2:$A$1071,0)),""))</f>
        <v>ELECTRONIC AND COMMUNICATION MAINTENANCE SHOP</v>
      </c>
      <c r="D26" s="107" t="str">
        <f t="shared" si="0"/>
        <v>A</v>
      </c>
      <c r="E26" s="107" t="str">
        <f t="shared" si="1"/>
        <v>A0015</v>
      </c>
      <c r="F26" s="108" t="s">
        <v>1785</v>
      </c>
      <c r="G26" s="108" t="s">
        <v>9789</v>
      </c>
      <c r="H26" s="108" t="s">
        <v>9790</v>
      </c>
      <c r="I26" s="109">
        <v>7.26</v>
      </c>
      <c r="J26" s="109">
        <v>5.04</v>
      </c>
      <c r="K26" s="109">
        <v>3.01</v>
      </c>
      <c r="L26" s="110" t="e">
        <v>#REF!</v>
      </c>
      <c r="M26" s="111" t="e">
        <v>#REF!</v>
      </c>
      <c r="N26" s="111" t="e">
        <v>#N/A</v>
      </c>
      <c r="O26" s="111" t="e">
        <v>#N/A</v>
      </c>
      <c r="P26" s="111" t="e">
        <v>#N/A</v>
      </c>
      <c r="Q26" s="111" t="e">
        <v>#N/A</v>
      </c>
    </row>
    <row r="27" spans="1:17" s="110" customFormat="1" ht="12.75" customHeight="1" thickBot="1">
      <c r="A27" s="447">
        <v>21710</v>
      </c>
      <c r="B27" s="446"/>
      <c r="C27" s="106" t="str">
        <f>IF(A27="CSP","Consolidated Supply Program(IIF)",IF(A27&lt;&gt;"",INDEX('CCN &amp; Description'!$B$2:$B$1071,MATCH(VALUE(LEFT(A27,5)),'CCN &amp; Description'!$A$2:$A$1071,0)),""))</f>
        <v>ELECTRONIC AND COMMUNICATION MAINTENANCE SHOP</v>
      </c>
      <c r="D27" s="107" t="str">
        <f t="shared" si="0"/>
        <v>A</v>
      </c>
      <c r="E27" s="107" t="str">
        <f t="shared" si="1"/>
        <v>A0015</v>
      </c>
      <c r="F27" s="108" t="s">
        <v>1785</v>
      </c>
      <c r="G27" s="108" t="s">
        <v>9791</v>
      </c>
      <c r="H27" s="112"/>
      <c r="I27" s="109">
        <v>2.67</v>
      </c>
      <c r="J27" s="109">
        <v>1.75</v>
      </c>
      <c r="K27" s="109">
        <v>1.33</v>
      </c>
      <c r="L27" s="110" t="e">
        <v>#REF!</v>
      </c>
      <c r="M27" s="111" t="e">
        <v>#REF!</v>
      </c>
      <c r="N27" s="111" t="e">
        <v>#N/A</v>
      </c>
      <c r="O27" s="111" t="e">
        <v>#N/A</v>
      </c>
      <c r="P27" s="111" t="e">
        <v>#N/A</v>
      </c>
      <c r="Q27" s="111" t="e">
        <v>#N/A</v>
      </c>
    </row>
    <row r="28" spans="1:17" s="110" customFormat="1" ht="12.75" customHeight="1" thickBot="1">
      <c r="A28" s="447">
        <v>21710</v>
      </c>
      <c r="B28" s="446"/>
      <c r="C28" s="106" t="str">
        <f>IF(A28="CSP","Consolidated Supply Program(IIF)",IF(A28&lt;&gt;"",INDEX('CCN &amp; Description'!$B$2:$B$1071,MATCH(VALUE(LEFT(A28,5)),'CCN &amp; Description'!$A$2:$A$1071,0)),""))</f>
        <v>ELECTRONIC AND COMMUNICATION MAINTENANCE SHOP</v>
      </c>
      <c r="D28" s="107" t="str">
        <f t="shared" si="0"/>
        <v>A</v>
      </c>
      <c r="E28" s="107" t="str">
        <f t="shared" si="1"/>
        <v>A0015</v>
      </c>
      <c r="F28" s="108" t="s">
        <v>1785</v>
      </c>
      <c r="G28" s="108" t="s">
        <v>9792</v>
      </c>
      <c r="H28" s="112"/>
      <c r="I28" s="109">
        <v>2.67</v>
      </c>
      <c r="J28" s="109">
        <v>1.75</v>
      </c>
      <c r="K28" s="109">
        <v>1.33</v>
      </c>
      <c r="L28" s="110" t="e">
        <v>#REF!</v>
      </c>
      <c r="M28" s="111" t="e">
        <v>#REF!</v>
      </c>
      <c r="N28" s="111" t="e">
        <v>#N/A</v>
      </c>
      <c r="O28" s="111" t="e">
        <v>#N/A</v>
      </c>
      <c r="P28" s="111" t="e">
        <v>#N/A</v>
      </c>
      <c r="Q28" s="111" t="e">
        <v>#N/A</v>
      </c>
    </row>
    <row r="29" spans="1:17" ht="12.75" customHeight="1" thickBot="1">
      <c r="A29" s="446"/>
      <c r="B29" s="446"/>
      <c r="C29" s="54" t="str">
        <f>IF(A29="CSP","Consolidated Supply Program(IIF)",IF(A29&lt;&gt;"",INDEX('CCN &amp; Description'!$B$2:$B$1071,MATCH(VALUE(LEFT(A29,5)),'CCN &amp; Description'!$A$2:$A$1071,0)),""))</f>
        <v/>
      </c>
      <c r="D29" s="55" t="str">
        <f t="shared" si="0"/>
        <v>A</v>
      </c>
      <c r="E29" s="55" t="str">
        <f t="shared" si="1"/>
        <v>A0016</v>
      </c>
      <c r="F29" s="56" t="s">
        <v>1795</v>
      </c>
      <c r="G29" s="56" t="s">
        <v>9793</v>
      </c>
      <c r="H29" s="56" t="s">
        <v>9794</v>
      </c>
      <c r="I29" s="57">
        <v>4.75</v>
      </c>
      <c r="J29" s="57">
        <v>8</v>
      </c>
      <c r="K29" s="57">
        <v>6.66</v>
      </c>
      <c r="L29" s="315" t="e">
        <v>#REF!</v>
      </c>
      <c r="M29" s="58" t="e">
        <v>#REF!</v>
      </c>
      <c r="N29" s="58" t="e">
        <v>#N/A</v>
      </c>
      <c r="O29" s="58" t="e">
        <v>#N/A</v>
      </c>
      <c r="P29" s="58" t="e">
        <v>#N/A</v>
      </c>
      <c r="Q29" s="58" t="e">
        <v>#N/A</v>
      </c>
    </row>
    <row r="30" spans="1:17" ht="12.75" customHeight="1" thickBot="1">
      <c r="A30" s="446"/>
      <c r="B30" s="446"/>
      <c r="C30" s="54" t="str">
        <f>IF(A30="CSP","Consolidated Supply Program(IIF)",IF(A30&lt;&gt;"",INDEX('CCN &amp; Description'!$B$2:$B$1071,MATCH(VALUE(LEFT(A30,5)),'CCN &amp; Description'!$A$2:$A$1071,0)),""))</f>
        <v/>
      </c>
      <c r="D30" s="55" t="str">
        <f t="shared" si="0"/>
        <v>A</v>
      </c>
      <c r="E30" s="55" t="str">
        <f t="shared" si="1"/>
        <v>A0016</v>
      </c>
      <c r="F30" s="56" t="s">
        <v>1795</v>
      </c>
      <c r="G30" s="56" t="s">
        <v>9795</v>
      </c>
      <c r="H30" s="56" t="s">
        <v>9796</v>
      </c>
      <c r="I30" s="60"/>
      <c r="J30" s="60"/>
      <c r="K30" s="60"/>
      <c r="L30" s="315" t="e">
        <v>#REF!</v>
      </c>
      <c r="M30" s="58" t="e">
        <v>#REF!</v>
      </c>
      <c r="N30" s="58" t="e">
        <v>#N/A</v>
      </c>
      <c r="O30" s="58" t="e">
        <v>#N/A</v>
      </c>
      <c r="P30" s="58" t="e">
        <v>#N/A</v>
      </c>
      <c r="Q30" s="58" t="e">
        <v>#N/A</v>
      </c>
    </row>
    <row r="31" spans="1:17" ht="12.75" customHeight="1" thickBot="1">
      <c r="A31" s="446"/>
      <c r="B31" s="446"/>
      <c r="C31" s="54" t="str">
        <f>IF(A31="CSP","Consolidated Supply Program(IIF)",IF(A31&lt;&gt;"",INDEX('CCN &amp; Description'!$B$2:$B$1071,MATCH(VALUE(LEFT(A31,5)),'CCN &amp; Description'!$A$2:$A$1071,0)),""))</f>
        <v/>
      </c>
      <c r="D31" s="55" t="str">
        <f t="shared" si="0"/>
        <v>A</v>
      </c>
      <c r="E31" s="55" t="str">
        <f t="shared" si="1"/>
        <v>A0016</v>
      </c>
      <c r="F31" s="56" t="s">
        <v>1795</v>
      </c>
      <c r="G31" s="56" t="s">
        <v>9793</v>
      </c>
      <c r="H31" s="56" t="s">
        <v>9797</v>
      </c>
      <c r="I31" s="57">
        <v>4.75</v>
      </c>
      <c r="J31" s="57">
        <v>8</v>
      </c>
      <c r="K31" s="57">
        <v>6.66</v>
      </c>
      <c r="L31" s="315" t="e">
        <v>#REF!</v>
      </c>
      <c r="M31" s="58" t="e">
        <v>#REF!</v>
      </c>
      <c r="N31" s="58" t="e">
        <v>#N/A</v>
      </c>
      <c r="O31" s="58" t="e">
        <v>#N/A</v>
      </c>
      <c r="P31" s="58" t="e">
        <v>#N/A</v>
      </c>
      <c r="Q31" s="58" t="e">
        <v>#N/A</v>
      </c>
    </row>
    <row r="32" spans="1:17" ht="12.75" customHeight="1" thickBot="1">
      <c r="A32" s="446"/>
      <c r="B32" s="446"/>
      <c r="C32" s="54" t="str">
        <f>IF(A32="CSP","Consolidated Supply Program(IIF)",IF(A32&lt;&gt;"",INDEX('CCN &amp; Description'!$B$2:$B$1071,MATCH(VALUE(LEFT(A32,5)),'CCN &amp; Description'!$A$2:$A$1071,0)),""))</f>
        <v/>
      </c>
      <c r="D32" s="55" t="str">
        <f t="shared" si="0"/>
        <v>A</v>
      </c>
      <c r="E32" s="55" t="str">
        <f t="shared" si="1"/>
        <v>A0017</v>
      </c>
      <c r="F32" s="56" t="s">
        <v>9798</v>
      </c>
      <c r="G32" s="56" t="s">
        <v>9799</v>
      </c>
      <c r="H32" s="56" t="s">
        <v>9800</v>
      </c>
      <c r="I32" s="57">
        <v>0.67</v>
      </c>
      <c r="J32" s="57">
        <v>0.57999999999999996</v>
      </c>
      <c r="K32" s="57">
        <v>0.25</v>
      </c>
      <c r="L32" s="315" t="e">
        <v>#REF!</v>
      </c>
      <c r="M32" s="58" t="e">
        <v>#REF!</v>
      </c>
      <c r="N32" s="58" t="e">
        <v>#N/A</v>
      </c>
      <c r="O32" s="58" t="e">
        <v>#N/A</v>
      </c>
      <c r="P32" s="58" t="e">
        <v>#N/A</v>
      </c>
      <c r="Q32" s="58" t="e">
        <v>#N/A</v>
      </c>
    </row>
    <row r="33" spans="1:17" ht="12.75" customHeight="1" thickBot="1">
      <c r="A33" s="446"/>
      <c r="B33" s="446"/>
      <c r="C33" s="54" t="str">
        <f>IF(A33="CSP","Consolidated Supply Program(IIF)",IF(A33&lt;&gt;"",INDEX('CCN &amp; Description'!$B$2:$B$1071,MATCH(VALUE(LEFT(A33,5)),'CCN &amp; Description'!$A$2:$A$1071,0)),""))</f>
        <v/>
      </c>
      <c r="D33" s="55" t="str">
        <f t="shared" si="0"/>
        <v>A</v>
      </c>
      <c r="E33" s="55" t="str">
        <f t="shared" si="1"/>
        <v>A0018</v>
      </c>
      <c r="F33" s="56" t="s">
        <v>9801</v>
      </c>
      <c r="G33" s="56" t="s">
        <v>9802</v>
      </c>
      <c r="H33" s="56" t="s">
        <v>9803</v>
      </c>
      <c r="I33" s="60"/>
      <c r="J33" s="60"/>
      <c r="K33" s="60"/>
      <c r="L33" s="315" t="e">
        <v>#REF!</v>
      </c>
      <c r="M33" s="58" t="e">
        <v>#REF!</v>
      </c>
      <c r="N33" s="58" t="e">
        <v>#N/A</v>
      </c>
      <c r="O33" s="58" t="e">
        <v>#N/A</v>
      </c>
      <c r="P33" s="58" t="e">
        <v>#N/A</v>
      </c>
      <c r="Q33" s="58" t="e">
        <v>#N/A</v>
      </c>
    </row>
    <row r="34" spans="1:17" ht="12.75" customHeight="1" thickBot="1">
      <c r="A34" s="446"/>
      <c r="B34" s="446"/>
      <c r="C34" s="54" t="str">
        <f>IF(A34="CSP","Consolidated Supply Program(IIF)",IF(A34&lt;&gt;"",INDEX('CCN &amp; Description'!$B$2:$B$1071,MATCH(VALUE(LEFT(A34,5)),'CCN &amp; Description'!$A$2:$A$1071,0)),""))</f>
        <v/>
      </c>
      <c r="D34" s="55" t="str">
        <f t="shared" si="0"/>
        <v>A</v>
      </c>
      <c r="E34" s="55" t="str">
        <f t="shared" si="1"/>
        <v>A0019</v>
      </c>
      <c r="F34" s="56" t="s">
        <v>9804</v>
      </c>
      <c r="G34" s="56" t="s">
        <v>1989</v>
      </c>
      <c r="H34" s="56" t="s">
        <v>9805</v>
      </c>
      <c r="I34" s="57">
        <v>7.58</v>
      </c>
      <c r="J34" s="57">
        <v>2.5</v>
      </c>
      <c r="K34" s="57">
        <v>1.33</v>
      </c>
      <c r="L34" s="315" t="e">
        <v>#REF!</v>
      </c>
      <c r="M34" s="58" t="e">
        <v>#REF!</v>
      </c>
      <c r="N34" s="58" t="e">
        <v>#N/A</v>
      </c>
      <c r="O34" s="58" t="e">
        <v>#N/A</v>
      </c>
      <c r="P34" s="58" t="e">
        <v>#N/A</v>
      </c>
      <c r="Q34" s="58" t="e">
        <v>#N/A</v>
      </c>
    </row>
    <row r="35" spans="1:17" ht="12.75" customHeight="1" thickBot="1">
      <c r="A35" s="446"/>
      <c r="B35" s="446"/>
      <c r="C35" s="54" t="str">
        <f>IF(A35="CSP","Consolidated Supply Program(IIF)",IF(A35&lt;&gt;"",INDEX('CCN &amp; Description'!$B$2:$B$1071,MATCH(VALUE(LEFT(A35,5)),'CCN &amp; Description'!$A$2:$A$1071,0)),""))</f>
        <v/>
      </c>
      <c r="D35" s="55" t="str">
        <f t="shared" si="0"/>
        <v>A</v>
      </c>
      <c r="E35" s="55" t="str">
        <f t="shared" si="1"/>
        <v>A0020</v>
      </c>
      <c r="F35" s="56" t="s">
        <v>9806</v>
      </c>
      <c r="G35" s="56" t="s">
        <v>9807</v>
      </c>
      <c r="H35" s="56" t="s">
        <v>9808</v>
      </c>
      <c r="I35" s="57">
        <v>14.66</v>
      </c>
      <c r="J35" s="57">
        <v>7.25</v>
      </c>
      <c r="K35" s="57">
        <v>7.17</v>
      </c>
      <c r="L35" s="315" t="e">
        <v>#REF!</v>
      </c>
      <c r="M35" s="58" t="e">
        <v>#REF!</v>
      </c>
      <c r="N35" s="58" t="e">
        <v>#N/A</v>
      </c>
      <c r="O35" s="58" t="e">
        <v>#N/A</v>
      </c>
      <c r="P35" s="58" t="e">
        <v>#N/A</v>
      </c>
      <c r="Q35" s="58" t="e">
        <v>#N/A</v>
      </c>
    </row>
    <row r="36" spans="1:17" ht="12.75" customHeight="1" thickBot="1">
      <c r="A36" s="446"/>
      <c r="B36" s="446"/>
      <c r="C36" s="54" t="str">
        <f>IF(A36="CSP","Consolidated Supply Program(IIF)",IF(A36&lt;&gt;"",INDEX('CCN &amp; Description'!$B$2:$B$1071,MATCH(VALUE(LEFT(A36,5)),'CCN &amp; Description'!$A$2:$A$1071,0)),""))</f>
        <v/>
      </c>
      <c r="D36" s="55" t="str">
        <f t="shared" si="0"/>
        <v>A</v>
      </c>
      <c r="E36" s="55" t="str">
        <f t="shared" si="1"/>
        <v>A0021</v>
      </c>
      <c r="F36" s="56" t="s">
        <v>1807</v>
      </c>
      <c r="G36" s="56" t="s">
        <v>9809</v>
      </c>
      <c r="H36" s="56" t="s">
        <v>9810</v>
      </c>
      <c r="I36" s="57">
        <v>17.079999999999998</v>
      </c>
      <c r="J36" s="57">
        <v>7.66</v>
      </c>
      <c r="K36" s="57">
        <v>9</v>
      </c>
      <c r="L36" s="315" t="e">
        <v>#REF!</v>
      </c>
      <c r="M36" s="58" t="e">
        <v>#REF!</v>
      </c>
      <c r="N36" s="58" t="e">
        <v>#N/A</v>
      </c>
      <c r="O36" s="58" t="e">
        <v>#N/A</v>
      </c>
      <c r="P36" s="58" t="e">
        <v>#N/A</v>
      </c>
      <c r="Q36" s="58" t="e">
        <v>#N/A</v>
      </c>
    </row>
    <row r="37" spans="1:17" s="110" customFormat="1" ht="12.75" customHeight="1" thickBot="1">
      <c r="A37" s="447">
        <v>21710</v>
      </c>
      <c r="B37" s="446"/>
      <c r="C37" s="106" t="str">
        <f>IF(A37="CSP","Consolidated Supply Program(IIF)",IF(A37&lt;&gt;"",INDEX('CCN &amp; Description'!$B$2:$B$1071,MATCH(VALUE(LEFT(A37,5)),'CCN &amp; Description'!$A$2:$A$1071,0)),""))</f>
        <v>ELECTRONIC AND COMMUNICATION MAINTENANCE SHOP</v>
      </c>
      <c r="D37" s="107" t="str">
        <f t="shared" si="0"/>
        <v>A</v>
      </c>
      <c r="E37" s="107" t="str">
        <f t="shared" si="1"/>
        <v>A0022</v>
      </c>
      <c r="F37" s="108" t="s">
        <v>604</v>
      </c>
      <c r="G37" s="108" t="s">
        <v>2921</v>
      </c>
      <c r="H37" s="108" t="s">
        <v>9811</v>
      </c>
      <c r="I37" s="109">
        <v>1.75</v>
      </c>
      <c r="J37" s="109">
        <v>1.42</v>
      </c>
      <c r="K37" s="109">
        <v>1.75</v>
      </c>
      <c r="L37" s="110" t="e">
        <v>#REF!</v>
      </c>
      <c r="M37" s="111" t="e">
        <v>#REF!</v>
      </c>
      <c r="N37" s="111" t="e">
        <v>#N/A</v>
      </c>
      <c r="O37" s="111" t="e">
        <v>#N/A</v>
      </c>
      <c r="P37" s="111" t="e">
        <v>#N/A</v>
      </c>
      <c r="Q37" s="111" t="e">
        <v>#N/A</v>
      </c>
    </row>
    <row r="38" spans="1:17" ht="12.75" customHeight="1" thickBot="1">
      <c r="A38" s="446"/>
      <c r="B38" s="446"/>
      <c r="C38" s="54" t="str">
        <f>IF(A38="CSP","Consolidated Supply Program(IIF)",IF(A38&lt;&gt;"",INDEX('CCN &amp; Description'!$B$2:$B$1071,MATCH(VALUE(LEFT(A38,5)),'CCN &amp; Description'!$A$2:$A$1071,0)),""))</f>
        <v/>
      </c>
      <c r="D38" s="55" t="str">
        <f t="shared" si="0"/>
        <v>A</v>
      </c>
      <c r="E38" s="55" t="str">
        <f t="shared" si="1"/>
        <v>A0023</v>
      </c>
      <c r="F38" s="56" t="s">
        <v>9812</v>
      </c>
      <c r="G38" s="56" t="s">
        <v>9813</v>
      </c>
      <c r="H38" s="56" t="s">
        <v>9814</v>
      </c>
      <c r="I38" s="57">
        <v>0</v>
      </c>
      <c r="J38" s="57">
        <v>0</v>
      </c>
      <c r="K38" s="57">
        <v>0</v>
      </c>
      <c r="L38" s="315" t="e">
        <v>#REF!</v>
      </c>
      <c r="M38" s="58" t="e">
        <v>#REF!</v>
      </c>
      <c r="N38" s="58" t="e">
        <v>#N/A</v>
      </c>
      <c r="O38" s="58" t="e">
        <v>#N/A</v>
      </c>
      <c r="P38" s="58" t="e">
        <v>#N/A</v>
      </c>
      <c r="Q38" s="58" t="e">
        <v>#N/A</v>
      </c>
    </row>
    <row r="39" spans="1:17" ht="12.75" customHeight="1" thickBot="1">
      <c r="A39" s="446"/>
      <c r="B39" s="446"/>
      <c r="C39" s="54" t="str">
        <f>IF(A39="CSP","Consolidated Supply Program(IIF)",IF(A39&lt;&gt;"",INDEX('CCN &amp; Description'!$B$2:$B$1071,MATCH(VALUE(LEFT(A39,5)),'CCN &amp; Description'!$A$2:$A$1071,0)),""))</f>
        <v/>
      </c>
      <c r="D39" s="55" t="str">
        <f t="shared" si="0"/>
        <v>A</v>
      </c>
      <c r="E39" s="55" t="str">
        <f t="shared" si="1"/>
        <v>A0023</v>
      </c>
      <c r="F39" s="56" t="s">
        <v>9812</v>
      </c>
      <c r="G39" s="56" t="s">
        <v>9815</v>
      </c>
      <c r="H39" s="56" t="s">
        <v>9816</v>
      </c>
      <c r="I39" s="57">
        <v>0</v>
      </c>
      <c r="J39" s="57">
        <v>0</v>
      </c>
      <c r="K39" s="57">
        <v>0</v>
      </c>
      <c r="L39" s="315" t="e">
        <v>#REF!</v>
      </c>
      <c r="M39" s="58" t="e">
        <v>#REF!</v>
      </c>
      <c r="N39" s="58" t="e">
        <v>#N/A</v>
      </c>
      <c r="O39" s="58" t="e">
        <v>#N/A</v>
      </c>
      <c r="P39" s="58" t="e">
        <v>#N/A</v>
      </c>
      <c r="Q39" s="58" t="e">
        <v>#N/A</v>
      </c>
    </row>
    <row r="40" spans="1:17" ht="12.75" customHeight="1" thickBot="1">
      <c r="A40" s="446"/>
      <c r="B40" s="446"/>
      <c r="C40" s="54" t="str">
        <f>IF(A40="CSP","Consolidated Supply Program(IIF)",IF(A40&lt;&gt;"",INDEX('CCN &amp; Description'!$B$2:$B$1071,MATCH(VALUE(LEFT(A40,5)),'CCN &amp; Description'!$A$2:$A$1071,0)),""))</f>
        <v/>
      </c>
      <c r="D40" s="55" t="str">
        <f t="shared" si="0"/>
        <v>A</v>
      </c>
      <c r="E40" s="55" t="str">
        <f t="shared" si="1"/>
        <v>A0024</v>
      </c>
      <c r="F40" s="56" t="s">
        <v>9817</v>
      </c>
      <c r="G40" s="56" t="s">
        <v>9815</v>
      </c>
      <c r="H40" s="59"/>
      <c r="I40" s="57">
        <v>0</v>
      </c>
      <c r="J40" s="57">
        <v>0</v>
      </c>
      <c r="K40" s="57">
        <v>0</v>
      </c>
      <c r="L40" s="315" t="e">
        <v>#REF!</v>
      </c>
      <c r="M40" s="58" t="e">
        <v>#REF!</v>
      </c>
      <c r="N40" s="58" t="e">
        <v>#N/A</v>
      </c>
      <c r="O40" s="58" t="e">
        <v>#N/A</v>
      </c>
      <c r="P40" s="58" t="e">
        <v>#N/A</v>
      </c>
      <c r="Q40" s="58" t="e">
        <v>#N/A</v>
      </c>
    </row>
    <row r="41" spans="1:17" ht="15" customHeight="1" thickBot="1">
      <c r="A41" s="446"/>
      <c r="B41" s="446"/>
      <c r="C41" s="54" t="str">
        <f>IF(A41="CSP","Consolidated Supply Program(IIF)",IF(A41&lt;&gt;"",INDEX('CCN &amp; Description'!$B$2:$B$1071,MATCH(VALUE(LEFT(A41,5)),'CCN &amp; Description'!$A$2:$A$1071,0)),""))</f>
        <v/>
      </c>
      <c r="D41" s="55" t="str">
        <f t="shared" si="0"/>
        <v>A</v>
      </c>
      <c r="E41" s="55" t="str">
        <f t="shared" si="1"/>
        <v>A0025</v>
      </c>
      <c r="F41" s="56" t="s">
        <v>9818</v>
      </c>
      <c r="G41" s="56" t="s">
        <v>9819</v>
      </c>
      <c r="H41" s="56" t="s">
        <v>9820</v>
      </c>
      <c r="I41" s="57">
        <v>28.83</v>
      </c>
      <c r="J41" s="57">
        <v>7.67</v>
      </c>
      <c r="K41" s="57">
        <v>8.5</v>
      </c>
      <c r="L41" s="315" t="e">
        <v>#REF!</v>
      </c>
      <c r="M41" s="58" t="e">
        <v>#REF!</v>
      </c>
      <c r="N41" s="58" t="e">
        <v>#N/A</v>
      </c>
      <c r="O41" s="58" t="e">
        <v>#N/A</v>
      </c>
      <c r="P41" s="58" t="e">
        <v>#N/A</v>
      </c>
      <c r="Q41" s="58" t="e">
        <v>#N/A</v>
      </c>
    </row>
    <row r="42" spans="1:17" s="110" customFormat="1" ht="15" customHeight="1" thickBot="1">
      <c r="A42" s="447" t="s">
        <v>814</v>
      </c>
      <c r="B42" s="446"/>
      <c r="C42" s="106" t="str">
        <f>IF(A42="CSP","Consolidated Supply Program(IIF)",IF(A42&lt;&gt;"",INDEX('CCN &amp; Description'!$B$2:$B$1071,MATCH(VALUE(LEFT(A42,5)),'CCN &amp; Description'!$A$2:$A$1071,0)),""))</f>
        <v>Consolidated Supply Program(IIF)</v>
      </c>
      <c r="D42" s="107" t="str">
        <f t="shared" si="0"/>
        <v>A</v>
      </c>
      <c r="E42" s="107" t="str">
        <f t="shared" si="1"/>
        <v>A0026</v>
      </c>
      <c r="F42" s="108" t="s">
        <v>1811</v>
      </c>
      <c r="G42" s="108" t="s">
        <v>1887</v>
      </c>
      <c r="H42" s="108" t="s">
        <v>9821</v>
      </c>
      <c r="I42" s="109">
        <v>1.83</v>
      </c>
      <c r="J42" s="109">
        <v>1.25</v>
      </c>
      <c r="K42" s="109">
        <v>0.83</v>
      </c>
      <c r="L42" s="110" t="e">
        <v>#REF!</v>
      </c>
      <c r="M42" s="111" t="e">
        <v>#REF!</v>
      </c>
      <c r="N42" s="111" t="e">
        <v>#N/A</v>
      </c>
      <c r="O42" s="111" t="e">
        <v>#N/A</v>
      </c>
      <c r="P42" s="111" t="e">
        <v>#N/A</v>
      </c>
      <c r="Q42" s="111" t="e">
        <v>#N/A</v>
      </c>
    </row>
    <row r="43" spans="1:17" s="110" customFormat="1" ht="15" customHeight="1" thickBot="1">
      <c r="A43" s="447" t="s">
        <v>9822</v>
      </c>
      <c r="B43" s="446"/>
      <c r="C43" s="106" t="str">
        <f>IF(A43="CSP","Consolidated Supply Program(IIF)",IF(A43&lt;&gt;"",INDEX('CCN &amp; Description'!$B$2:$B$1071,MATCH(VALUE(LEFT(A43,5)),'CCN &amp; Description'!$A$2:$A$1071,0)),""))</f>
        <v>Consolidated Supply Program(IIF)</v>
      </c>
      <c r="D43" s="107" t="str">
        <f t="shared" si="0"/>
        <v>A</v>
      </c>
      <c r="E43" s="107" t="str">
        <f t="shared" si="1"/>
        <v>A0026</v>
      </c>
      <c r="F43" s="108" t="s">
        <v>9823</v>
      </c>
      <c r="G43" s="108" t="s">
        <v>1887</v>
      </c>
      <c r="H43" s="108" t="s">
        <v>9821</v>
      </c>
      <c r="I43" s="109">
        <v>1.83</v>
      </c>
      <c r="J43" s="109">
        <v>1.25</v>
      </c>
      <c r="K43" s="109">
        <v>0.83</v>
      </c>
      <c r="L43" s="110" t="e">
        <v>#REF!</v>
      </c>
      <c r="M43" s="111" t="e">
        <v>#REF!</v>
      </c>
      <c r="N43" s="111" t="e">
        <v>#N/A</v>
      </c>
      <c r="O43" s="111" t="e">
        <v>#N/A</v>
      </c>
      <c r="P43" s="111" t="e">
        <v>#N/A</v>
      </c>
      <c r="Q43" s="111" t="e">
        <v>#N/A</v>
      </c>
    </row>
    <row r="44" spans="1:17" ht="15" customHeight="1" thickBot="1">
      <c r="A44" s="446"/>
      <c r="B44" s="446"/>
      <c r="C44" s="54" t="str">
        <f>IF(A44="CSP","Consolidated Supply Program(IIF)",IF(A44&lt;&gt;"",INDEX('CCN &amp; Description'!$B$2:$B$1071,MATCH(VALUE(LEFT(A44,5)),'CCN &amp; Description'!$A$2:$A$1071,0)),""))</f>
        <v/>
      </c>
      <c r="D44" s="55" t="str">
        <f t="shared" si="0"/>
        <v>A</v>
      </c>
      <c r="E44" s="55" t="str">
        <f t="shared" si="1"/>
        <v>A0027</v>
      </c>
      <c r="F44" s="56" t="s">
        <v>9824</v>
      </c>
      <c r="G44" s="56" t="s">
        <v>9825</v>
      </c>
      <c r="H44" s="59"/>
      <c r="I44" s="60"/>
      <c r="J44" s="60"/>
      <c r="K44" s="60"/>
      <c r="L44" s="315" t="e">
        <v>#REF!</v>
      </c>
      <c r="M44" s="58" t="e">
        <v>#REF!</v>
      </c>
      <c r="N44" s="58" t="e">
        <v>#N/A</v>
      </c>
      <c r="O44" s="58" t="e">
        <v>#N/A</v>
      </c>
      <c r="P44" s="58" t="e">
        <v>#N/A</v>
      </c>
      <c r="Q44" s="58" t="e">
        <v>#N/A</v>
      </c>
    </row>
    <row r="45" spans="1:17" ht="15" customHeight="1" thickBot="1">
      <c r="A45" s="446"/>
      <c r="B45" s="446"/>
      <c r="C45" s="54" t="str">
        <f>IF(A45="CSP","Consolidated Supply Program(IIF)",IF(A45&lt;&gt;"",INDEX('CCN &amp; Description'!$B$2:$B$1071,MATCH(VALUE(LEFT(A45,5)),'CCN &amp; Description'!$A$2:$A$1071,0)),""))</f>
        <v/>
      </c>
      <c r="D45" s="55" t="str">
        <f t="shared" si="0"/>
        <v>A</v>
      </c>
      <c r="E45" s="55" t="str">
        <f t="shared" si="1"/>
        <v>A0028</v>
      </c>
      <c r="F45" s="56" t="s">
        <v>9826</v>
      </c>
      <c r="G45" s="56" t="s">
        <v>9827</v>
      </c>
      <c r="H45" s="59"/>
      <c r="I45" s="57">
        <v>2.42</v>
      </c>
      <c r="J45" s="57">
        <v>1.67</v>
      </c>
      <c r="K45" s="57">
        <v>1.58</v>
      </c>
      <c r="L45" s="315" t="e">
        <v>#REF!</v>
      </c>
      <c r="M45" s="58" t="e">
        <v>#REF!</v>
      </c>
      <c r="N45" s="58" t="e">
        <v>#N/A</v>
      </c>
      <c r="O45" s="58" t="e">
        <v>#N/A</v>
      </c>
      <c r="P45" s="58" t="e">
        <v>#N/A</v>
      </c>
      <c r="Q45" s="58" t="e">
        <v>#N/A</v>
      </c>
    </row>
    <row r="46" spans="1:17" ht="15" customHeight="1" thickBot="1">
      <c r="A46" s="446"/>
      <c r="B46" s="446"/>
      <c r="C46" s="54" t="str">
        <f>IF(A46="CSP","Consolidated Supply Program(IIF)",IF(A46&lt;&gt;"",INDEX('CCN &amp; Description'!$B$2:$B$1071,MATCH(VALUE(LEFT(A46,5)),'CCN &amp; Description'!$A$2:$A$1071,0)),""))</f>
        <v/>
      </c>
      <c r="D46" s="55" t="str">
        <f t="shared" si="0"/>
        <v>A</v>
      </c>
      <c r="E46" s="55" t="str">
        <f t="shared" si="1"/>
        <v>A0029</v>
      </c>
      <c r="F46" s="56" t="s">
        <v>9828</v>
      </c>
      <c r="G46" s="56" t="s">
        <v>9829</v>
      </c>
      <c r="H46" s="56" t="s">
        <v>9830</v>
      </c>
      <c r="I46" s="57">
        <v>0</v>
      </c>
      <c r="J46" s="57">
        <v>0</v>
      </c>
      <c r="K46" s="57">
        <v>0</v>
      </c>
      <c r="L46" s="315" t="e">
        <v>#REF!</v>
      </c>
      <c r="M46" s="58" t="e">
        <v>#REF!</v>
      </c>
      <c r="N46" s="58" t="e">
        <v>#N/A</v>
      </c>
      <c r="O46" s="58" t="e">
        <v>#N/A</v>
      </c>
      <c r="P46" s="58" t="e">
        <v>#N/A</v>
      </c>
      <c r="Q46" s="58" t="e">
        <v>#N/A</v>
      </c>
    </row>
    <row r="47" spans="1:17" ht="15" customHeight="1" thickBot="1">
      <c r="A47" s="446"/>
      <c r="B47" s="446"/>
      <c r="C47" s="54" t="str">
        <f>IF(A47="CSP","Consolidated Supply Program(IIF)",IF(A47&lt;&gt;"",INDEX('CCN &amp; Description'!$B$2:$B$1071,MATCH(VALUE(LEFT(A47,5)),'CCN &amp; Description'!$A$2:$A$1071,0)),""))</f>
        <v/>
      </c>
      <c r="D47" s="55" t="str">
        <f t="shared" si="0"/>
        <v>A</v>
      </c>
      <c r="E47" s="55" t="str">
        <f t="shared" si="1"/>
        <v>A0030</v>
      </c>
      <c r="F47" s="56" t="s">
        <v>9831</v>
      </c>
      <c r="G47" s="56" t="s">
        <v>9832</v>
      </c>
      <c r="H47" s="59"/>
      <c r="I47" s="57">
        <v>20.74</v>
      </c>
      <c r="J47" s="57">
        <v>8.83</v>
      </c>
      <c r="K47" s="57">
        <v>9.41</v>
      </c>
      <c r="L47" s="315" t="e">
        <v>#REF!</v>
      </c>
      <c r="M47" s="58" t="e">
        <v>#REF!</v>
      </c>
      <c r="N47" s="58" t="e">
        <v>#N/A</v>
      </c>
      <c r="O47" s="58" t="e">
        <v>#N/A</v>
      </c>
      <c r="P47" s="58" t="e">
        <v>#N/A</v>
      </c>
      <c r="Q47" s="58" t="e">
        <v>#N/A</v>
      </c>
    </row>
    <row r="48" spans="1:17" s="110" customFormat="1" ht="15" customHeight="1" thickBot="1">
      <c r="A48" s="447" t="s">
        <v>9833</v>
      </c>
      <c r="B48" s="446"/>
      <c r="C48" s="106" t="e">
        <f>IF(A48="CSP","Consolidated Supply Program(IIF)",IF(A48&lt;&gt;"",INDEX('CCN &amp; Description'!$B$2:$B$1071,MATCH(VALUE(LEFT(A48,5)),'CCN &amp; Description'!$A$2:$A$1071,0)),""))</f>
        <v>#VALUE!</v>
      </c>
      <c r="D48" s="107" t="str">
        <f t="shared" si="0"/>
        <v>A</v>
      </c>
      <c r="E48" s="107" t="str">
        <f t="shared" si="1"/>
        <v>A0031</v>
      </c>
      <c r="F48" s="108" t="s">
        <v>9834</v>
      </c>
      <c r="G48" s="108" t="s">
        <v>9832</v>
      </c>
      <c r="H48" s="108" t="s">
        <v>9835</v>
      </c>
      <c r="I48" s="109">
        <v>17.16</v>
      </c>
      <c r="J48" s="109">
        <v>7.64</v>
      </c>
      <c r="K48" s="109">
        <v>8.6199999999999992</v>
      </c>
      <c r="L48" s="110" t="e">
        <v>#REF!</v>
      </c>
      <c r="M48" s="111" t="e">
        <v>#REF!</v>
      </c>
      <c r="N48" s="111" t="e">
        <v>#N/A</v>
      </c>
      <c r="O48" s="111" t="e">
        <v>#N/A</v>
      </c>
      <c r="P48" s="111" t="e">
        <v>#N/A</v>
      </c>
      <c r="Q48" s="111" t="e">
        <v>#N/A</v>
      </c>
    </row>
    <row r="49" spans="1:17" s="110" customFormat="1" ht="15" customHeight="1" thickBot="1">
      <c r="A49" s="447" t="s">
        <v>9833</v>
      </c>
      <c r="B49" s="446"/>
      <c r="C49" s="106" t="e">
        <f>IF(A49="CSP","Consolidated Supply Program(IIF)",IF(A49&lt;&gt;"",INDEX('CCN &amp; Description'!$B$2:$B$1071,MATCH(VALUE(LEFT(A49,5)),'CCN &amp; Description'!$A$2:$A$1071,0)),""))</f>
        <v>#VALUE!</v>
      </c>
      <c r="D49" s="107" t="str">
        <f t="shared" si="0"/>
        <v>A</v>
      </c>
      <c r="E49" s="107" t="str">
        <f t="shared" si="1"/>
        <v>A0032</v>
      </c>
      <c r="F49" s="108" t="s">
        <v>1820</v>
      </c>
      <c r="G49" s="108" t="s">
        <v>9836</v>
      </c>
      <c r="H49" s="108" t="s">
        <v>9837</v>
      </c>
      <c r="I49" s="109">
        <v>28.41</v>
      </c>
      <c r="J49" s="109">
        <v>7.91</v>
      </c>
      <c r="K49" s="109">
        <v>9.5</v>
      </c>
      <c r="L49" s="110" t="e">
        <v>#REF!</v>
      </c>
      <c r="M49" s="111" t="e">
        <v>#REF!</v>
      </c>
      <c r="N49" s="111" t="e">
        <v>#N/A</v>
      </c>
      <c r="O49" s="111" t="e">
        <v>#N/A</v>
      </c>
      <c r="P49" s="111" t="e">
        <v>#N/A</v>
      </c>
      <c r="Q49" s="111" t="e">
        <v>#N/A</v>
      </c>
    </row>
    <row r="50" spans="1:17" s="110" customFormat="1" ht="15" customHeight="1" thickBot="1">
      <c r="A50" s="447" t="s">
        <v>9833</v>
      </c>
      <c r="B50" s="446"/>
      <c r="C50" s="106" t="e">
        <f>IF(A50="CSP","Consolidated Supply Program(IIF)",IF(A50&lt;&gt;"",INDEX('CCN &amp; Description'!$B$2:$B$1071,MATCH(VALUE(LEFT(A50,5)),'CCN &amp; Description'!$A$2:$A$1071,0)),""))</f>
        <v>#VALUE!</v>
      </c>
      <c r="D50" s="107" t="str">
        <f t="shared" si="0"/>
        <v>A</v>
      </c>
      <c r="E50" s="107" t="str">
        <f t="shared" si="1"/>
        <v>A0032</v>
      </c>
      <c r="F50" s="108" t="s">
        <v>1820</v>
      </c>
      <c r="G50" s="108" t="s">
        <v>9838</v>
      </c>
      <c r="H50" s="108" t="s">
        <v>9839</v>
      </c>
      <c r="I50" s="109">
        <v>28.41</v>
      </c>
      <c r="J50" s="109">
        <v>7.91</v>
      </c>
      <c r="K50" s="109">
        <v>9.5</v>
      </c>
      <c r="L50" s="110" t="e">
        <v>#REF!</v>
      </c>
      <c r="M50" s="111" t="e">
        <v>#REF!</v>
      </c>
      <c r="N50" s="111" t="e">
        <v>#N/A</v>
      </c>
      <c r="O50" s="111" t="e">
        <v>#N/A</v>
      </c>
      <c r="P50" s="111" t="e">
        <v>#N/A</v>
      </c>
      <c r="Q50" s="111" t="e">
        <v>#N/A</v>
      </c>
    </row>
    <row r="51" spans="1:17" s="110" customFormat="1" ht="15" customHeight="1" thickBot="1">
      <c r="A51" s="447">
        <v>21710</v>
      </c>
      <c r="B51" s="446"/>
      <c r="C51" s="106" t="str">
        <f>IF(A51="CSP","Consolidated Supply Program(IIF)",IF(A51&lt;&gt;"",INDEX('CCN &amp; Description'!$B$2:$B$1071,MATCH(VALUE(LEFT(A51,5)),'CCN &amp; Description'!$A$2:$A$1071,0)),""))</f>
        <v>ELECTRONIC AND COMMUNICATION MAINTENANCE SHOP</v>
      </c>
      <c r="D51" s="107" t="str">
        <f t="shared" si="0"/>
        <v>A</v>
      </c>
      <c r="E51" s="107" t="str">
        <f t="shared" si="1"/>
        <v>A0033</v>
      </c>
      <c r="F51" s="108" t="s">
        <v>1827</v>
      </c>
      <c r="G51" s="108" t="s">
        <v>9840</v>
      </c>
      <c r="H51" s="108" t="s">
        <v>9841</v>
      </c>
      <c r="I51" s="109">
        <v>0</v>
      </c>
      <c r="J51" s="109">
        <v>0</v>
      </c>
      <c r="K51" s="109">
        <v>0</v>
      </c>
      <c r="L51" s="110" t="e">
        <v>#REF!</v>
      </c>
      <c r="M51" s="111" t="e">
        <v>#REF!</v>
      </c>
      <c r="N51" s="111" t="e">
        <v>#N/A</v>
      </c>
      <c r="O51" s="111" t="e">
        <v>#N/A</v>
      </c>
      <c r="P51" s="111" t="e">
        <v>#N/A</v>
      </c>
      <c r="Q51" s="111" t="e">
        <v>#N/A</v>
      </c>
    </row>
    <row r="52" spans="1:17" s="110" customFormat="1" ht="15" customHeight="1" thickBot="1">
      <c r="A52" s="447">
        <v>21710</v>
      </c>
      <c r="B52" s="446"/>
      <c r="C52" s="106" t="str">
        <f>IF(A52="CSP","Consolidated Supply Program(IIF)",IF(A52&lt;&gt;"",INDEX('CCN &amp; Description'!$B$2:$B$1071,MATCH(VALUE(LEFT(A52,5)),'CCN &amp; Description'!$A$2:$A$1071,0)),""))</f>
        <v>ELECTRONIC AND COMMUNICATION MAINTENANCE SHOP</v>
      </c>
      <c r="D52" s="107" t="str">
        <f t="shared" si="0"/>
        <v>A</v>
      </c>
      <c r="E52" s="107" t="str">
        <f t="shared" si="1"/>
        <v>A0033</v>
      </c>
      <c r="F52" s="108" t="s">
        <v>1827</v>
      </c>
      <c r="G52" s="108" t="s">
        <v>9832</v>
      </c>
      <c r="H52" s="108" t="s">
        <v>9842</v>
      </c>
      <c r="I52" s="109">
        <v>11.2</v>
      </c>
      <c r="J52" s="109">
        <v>7.21</v>
      </c>
      <c r="K52" s="109">
        <v>7.11</v>
      </c>
      <c r="L52" s="110" t="e">
        <v>#REF!</v>
      </c>
      <c r="M52" s="111" t="e">
        <v>#REF!</v>
      </c>
      <c r="N52" s="111" t="e">
        <v>#N/A</v>
      </c>
      <c r="O52" s="111" t="e">
        <v>#N/A</v>
      </c>
      <c r="P52" s="111" t="e">
        <v>#N/A</v>
      </c>
      <c r="Q52" s="111" t="e">
        <v>#N/A</v>
      </c>
    </row>
    <row r="53" spans="1:17" s="110" customFormat="1" ht="15" customHeight="1" thickBot="1">
      <c r="A53" s="447">
        <v>21710</v>
      </c>
      <c r="B53" s="446"/>
      <c r="C53" s="106" t="str">
        <f>IF(A53="CSP","Consolidated Supply Program(IIF)",IF(A53&lt;&gt;"",INDEX('CCN &amp; Description'!$B$2:$B$1071,MATCH(VALUE(LEFT(A53,5)),'CCN &amp; Description'!$A$2:$A$1071,0)),""))</f>
        <v>ELECTRONIC AND COMMUNICATION MAINTENANCE SHOP</v>
      </c>
      <c r="D53" s="107" t="str">
        <f t="shared" si="0"/>
        <v>A</v>
      </c>
      <c r="E53" s="107" t="str">
        <f t="shared" si="1"/>
        <v>A0033</v>
      </c>
      <c r="F53" s="108" t="s">
        <v>1827</v>
      </c>
      <c r="G53" s="108" t="s">
        <v>9843</v>
      </c>
      <c r="H53" s="108" t="s">
        <v>9844</v>
      </c>
      <c r="I53" s="109">
        <v>11.2</v>
      </c>
      <c r="J53" s="109">
        <v>7.21</v>
      </c>
      <c r="K53" s="109">
        <v>7.11</v>
      </c>
      <c r="L53" s="110" t="e">
        <v>#REF!</v>
      </c>
      <c r="M53" s="111" t="e">
        <v>#REF!</v>
      </c>
      <c r="N53" s="111" t="e">
        <v>#N/A</v>
      </c>
      <c r="O53" s="111" t="e">
        <v>#N/A</v>
      </c>
      <c r="P53" s="111" t="e">
        <v>#N/A</v>
      </c>
      <c r="Q53" s="111" t="e">
        <v>#N/A</v>
      </c>
    </row>
    <row r="54" spans="1:17" ht="15" customHeight="1" thickBot="1">
      <c r="A54" s="446"/>
      <c r="B54" s="446"/>
      <c r="C54" s="54" t="str">
        <f>IF(A54="CSP","Consolidated Supply Program(IIF)",IF(A54&lt;&gt;"",INDEX('CCN &amp; Description'!$B$2:$B$1071,MATCH(VALUE(LEFT(A54,5)),'CCN &amp; Description'!$A$2:$A$1071,0)),""))</f>
        <v/>
      </c>
      <c r="D54" s="55" t="str">
        <f t="shared" si="0"/>
        <v>A</v>
      </c>
      <c r="E54" s="55" t="str">
        <f t="shared" si="1"/>
        <v>A0034</v>
      </c>
      <c r="F54" s="56" t="s">
        <v>9845</v>
      </c>
      <c r="G54" s="56" t="s">
        <v>9846</v>
      </c>
      <c r="H54" s="59"/>
      <c r="I54" s="57">
        <v>45.73</v>
      </c>
      <c r="J54" s="57">
        <v>8.16</v>
      </c>
      <c r="K54" s="57">
        <v>8.75</v>
      </c>
      <c r="L54" s="315" t="e">
        <v>#REF!</v>
      </c>
      <c r="M54" s="58" t="e">
        <v>#REF!</v>
      </c>
      <c r="N54" s="58" t="e">
        <v>#N/A</v>
      </c>
      <c r="O54" s="58" t="e">
        <v>#N/A</v>
      </c>
      <c r="P54" s="58" t="e">
        <v>#N/A</v>
      </c>
      <c r="Q54" s="58" t="e">
        <v>#N/A</v>
      </c>
    </row>
    <row r="55" spans="1:17" ht="15" customHeight="1" thickBot="1">
      <c r="A55" s="446"/>
      <c r="B55" s="446"/>
      <c r="C55" s="54" t="str">
        <f>IF(A55="CSP","Consolidated Supply Program(IIF)",IF(A55&lt;&gt;"",INDEX('CCN &amp; Description'!$B$2:$B$1071,MATCH(VALUE(LEFT(A55,5)),'CCN &amp; Description'!$A$2:$A$1071,0)),""))</f>
        <v/>
      </c>
      <c r="D55" s="55" t="str">
        <f t="shared" si="0"/>
        <v>A</v>
      </c>
      <c r="E55" s="55" t="str">
        <f t="shared" si="1"/>
        <v>A0035</v>
      </c>
      <c r="F55" s="56" t="s">
        <v>9847</v>
      </c>
      <c r="G55" s="56" t="s">
        <v>9848</v>
      </c>
      <c r="H55" s="59"/>
      <c r="I55" s="60"/>
      <c r="J55" s="60"/>
      <c r="K55" s="60"/>
      <c r="L55" s="315" t="e">
        <v>#REF!</v>
      </c>
      <c r="M55" s="58" t="e">
        <v>#REF!</v>
      </c>
      <c r="N55" s="58" t="e">
        <v>#N/A</v>
      </c>
      <c r="O55" s="58" t="e">
        <v>#N/A</v>
      </c>
      <c r="P55" s="58" t="e">
        <v>#N/A</v>
      </c>
      <c r="Q55" s="58" t="e">
        <v>#N/A</v>
      </c>
    </row>
    <row r="56" spans="1:17" ht="15" customHeight="1" thickBot="1">
      <c r="A56" s="446"/>
      <c r="B56" s="446"/>
      <c r="C56" s="54" t="str">
        <f>IF(A56="CSP","Consolidated Supply Program(IIF)",IF(A56&lt;&gt;"",INDEX('CCN &amp; Description'!$B$2:$B$1071,MATCH(VALUE(LEFT(A56,5)),'CCN &amp; Description'!$A$2:$A$1071,0)),""))</f>
        <v/>
      </c>
      <c r="D56" s="55" t="str">
        <f t="shared" si="0"/>
        <v>A</v>
      </c>
      <c r="E56" s="55" t="str">
        <f t="shared" si="1"/>
        <v>A0036</v>
      </c>
      <c r="F56" s="56" t="s">
        <v>9849</v>
      </c>
      <c r="G56" s="56" t="s">
        <v>9850</v>
      </c>
      <c r="H56" s="59"/>
      <c r="I56" s="60"/>
      <c r="J56" s="60"/>
      <c r="K56" s="60"/>
      <c r="L56" s="315" t="e">
        <v>#REF!</v>
      </c>
      <c r="M56" s="58" t="e">
        <v>#REF!</v>
      </c>
      <c r="N56" s="58" t="e">
        <v>#N/A</v>
      </c>
      <c r="O56" s="58" t="e">
        <v>#N/A</v>
      </c>
      <c r="P56" s="58" t="e">
        <v>#N/A</v>
      </c>
      <c r="Q56" s="58" t="e">
        <v>#N/A</v>
      </c>
    </row>
    <row r="57" spans="1:17" ht="15" customHeight="1" thickBot="1">
      <c r="A57" s="446"/>
      <c r="B57" s="446"/>
      <c r="C57" s="54" t="str">
        <f>IF(A57="CSP","Consolidated Supply Program(IIF)",IF(A57&lt;&gt;"",INDEX('CCN &amp; Description'!$B$2:$B$1071,MATCH(VALUE(LEFT(A57,5)),'CCN &amp; Description'!$A$2:$A$1071,0)),""))</f>
        <v/>
      </c>
      <c r="D57" s="55" t="str">
        <f t="shared" si="0"/>
        <v>A</v>
      </c>
      <c r="E57" s="55" t="str">
        <f t="shared" si="1"/>
        <v>A0037</v>
      </c>
      <c r="F57" s="56" t="s">
        <v>9851</v>
      </c>
      <c r="G57" s="56" t="s">
        <v>9759</v>
      </c>
      <c r="H57" s="59"/>
      <c r="I57" s="57">
        <v>17.41</v>
      </c>
      <c r="J57" s="57">
        <v>7.25</v>
      </c>
      <c r="K57" s="57">
        <v>7.91</v>
      </c>
      <c r="L57" s="315" t="e">
        <v>#REF!</v>
      </c>
      <c r="M57" s="58" t="e">
        <v>#REF!</v>
      </c>
      <c r="N57" s="58" t="e">
        <v>#N/A</v>
      </c>
      <c r="O57" s="58" t="e">
        <v>#N/A</v>
      </c>
      <c r="P57" s="58" t="e">
        <v>#N/A</v>
      </c>
      <c r="Q57" s="58" t="e">
        <v>#N/A</v>
      </c>
    </row>
    <row r="58" spans="1:17" ht="15" customHeight="1" thickBot="1">
      <c r="A58" s="446"/>
      <c r="B58" s="446"/>
      <c r="C58" s="54" t="str">
        <f>IF(A58="CSP","Consolidated Supply Program(IIF)",IF(A58&lt;&gt;"",INDEX('CCN &amp; Description'!$B$2:$B$1071,MATCH(VALUE(LEFT(A58,5)),'CCN &amp; Description'!$A$2:$A$1071,0)),""))</f>
        <v/>
      </c>
      <c r="D58" s="55" t="str">
        <f t="shared" si="0"/>
        <v>A</v>
      </c>
      <c r="E58" s="55" t="str">
        <f t="shared" si="1"/>
        <v>A0037</v>
      </c>
      <c r="F58" s="56" t="s">
        <v>9851</v>
      </c>
      <c r="G58" s="56" t="s">
        <v>9759</v>
      </c>
      <c r="H58" s="59"/>
      <c r="I58" s="57">
        <v>17.41</v>
      </c>
      <c r="J58" s="57">
        <v>7.25</v>
      </c>
      <c r="K58" s="57">
        <v>7.91</v>
      </c>
      <c r="L58" s="315" t="e">
        <v>#REF!</v>
      </c>
      <c r="M58" s="58" t="e">
        <v>#REF!</v>
      </c>
      <c r="N58" s="58" t="e">
        <v>#N/A</v>
      </c>
      <c r="O58" s="58" t="e">
        <v>#N/A</v>
      </c>
      <c r="P58" s="58" t="e">
        <v>#N/A</v>
      </c>
      <c r="Q58" s="58" t="e">
        <v>#N/A</v>
      </c>
    </row>
    <row r="59" spans="1:17" ht="15" customHeight="1" thickBot="1">
      <c r="A59" s="446"/>
      <c r="B59" s="446"/>
      <c r="C59" s="54" t="str">
        <f>IF(A59="CSP","Consolidated Supply Program(IIF)",IF(A59&lt;&gt;"",INDEX('CCN &amp; Description'!$B$2:$B$1071,MATCH(VALUE(LEFT(A59,5)),'CCN &amp; Description'!$A$2:$A$1071,0)),""))</f>
        <v/>
      </c>
      <c r="D59" s="55" t="str">
        <f t="shared" si="0"/>
        <v>A</v>
      </c>
      <c r="E59" s="55" t="str">
        <f t="shared" si="1"/>
        <v>A0037</v>
      </c>
      <c r="F59" s="56" t="s">
        <v>9851</v>
      </c>
      <c r="G59" s="56" t="s">
        <v>9759</v>
      </c>
      <c r="H59" s="59"/>
      <c r="I59" s="57">
        <v>17.41</v>
      </c>
      <c r="J59" s="57">
        <v>7.25</v>
      </c>
      <c r="K59" s="57">
        <v>7.91</v>
      </c>
      <c r="L59" s="315" t="e">
        <v>#REF!</v>
      </c>
      <c r="M59" s="58" t="e">
        <v>#REF!</v>
      </c>
      <c r="N59" s="58" t="e">
        <v>#N/A</v>
      </c>
      <c r="O59" s="58" t="e">
        <v>#N/A</v>
      </c>
      <c r="P59" s="58" t="e">
        <v>#N/A</v>
      </c>
      <c r="Q59" s="58" t="e">
        <v>#N/A</v>
      </c>
    </row>
    <row r="60" spans="1:17" ht="15" customHeight="1" thickBot="1">
      <c r="A60" s="446"/>
      <c r="B60" s="446"/>
      <c r="C60" s="54" t="str">
        <f>IF(A60="CSP","Consolidated Supply Program(IIF)",IF(A60&lt;&gt;"",INDEX('CCN &amp; Description'!$B$2:$B$1071,MATCH(VALUE(LEFT(A60,5)),'CCN &amp; Description'!$A$2:$A$1071,0)),""))</f>
        <v/>
      </c>
      <c r="D60" s="55" t="str">
        <f t="shared" si="0"/>
        <v>A</v>
      </c>
      <c r="E60" s="55" t="str">
        <f t="shared" si="1"/>
        <v>A0038</v>
      </c>
      <c r="F60" s="56" t="s">
        <v>9852</v>
      </c>
      <c r="G60" s="56" t="s">
        <v>9853</v>
      </c>
      <c r="H60" s="59"/>
      <c r="I60" s="60"/>
      <c r="J60" s="60"/>
      <c r="K60" s="60"/>
      <c r="L60" s="315" t="e">
        <v>#REF!</v>
      </c>
      <c r="M60" s="58" t="e">
        <v>#REF!</v>
      </c>
      <c r="N60" s="58" t="e">
        <v>#N/A</v>
      </c>
      <c r="O60" s="58" t="e">
        <v>#N/A</v>
      </c>
      <c r="P60" s="58" t="e">
        <v>#N/A</v>
      </c>
      <c r="Q60" s="58" t="e">
        <v>#N/A</v>
      </c>
    </row>
    <row r="61" spans="1:17" ht="15" customHeight="1" thickBot="1">
      <c r="A61" s="446"/>
      <c r="B61" s="446"/>
      <c r="C61" s="54" t="str">
        <f>IF(A61="CSP","Consolidated Supply Program(IIF)",IF(A61&lt;&gt;"",INDEX('CCN &amp; Description'!$B$2:$B$1071,MATCH(VALUE(LEFT(A61,5)),'CCN &amp; Description'!$A$2:$A$1071,0)),""))</f>
        <v/>
      </c>
      <c r="D61" s="55" t="str">
        <f t="shared" si="0"/>
        <v>A</v>
      </c>
      <c r="E61" s="55" t="str">
        <f t="shared" si="1"/>
        <v>A0040</v>
      </c>
      <c r="F61" s="56" t="s">
        <v>9854</v>
      </c>
      <c r="G61" s="56" t="s">
        <v>9855</v>
      </c>
      <c r="H61" s="56" t="s">
        <v>9856</v>
      </c>
      <c r="I61" s="60"/>
      <c r="J61" s="60"/>
      <c r="K61" s="60"/>
      <c r="L61" s="315" t="e">
        <v>#REF!</v>
      </c>
      <c r="M61" s="58" t="e">
        <v>#REF!</v>
      </c>
      <c r="N61" s="58" t="e">
        <v>#N/A</v>
      </c>
      <c r="O61" s="58" t="e">
        <v>#N/A</v>
      </c>
      <c r="P61" s="58" t="e">
        <v>#N/A</v>
      </c>
      <c r="Q61" s="58" t="e">
        <v>#N/A</v>
      </c>
    </row>
    <row r="62" spans="1:17" ht="15" customHeight="1" thickBot="1">
      <c r="A62" s="446"/>
      <c r="B62" s="446"/>
      <c r="C62" s="54" t="str">
        <f>IF(A62="CSP","Consolidated Supply Program(IIF)",IF(A62&lt;&gt;"",INDEX('CCN &amp; Description'!$B$2:$B$1071,MATCH(VALUE(LEFT(A62,5)),'CCN &amp; Description'!$A$2:$A$1071,0)),""))</f>
        <v/>
      </c>
      <c r="D62" s="55" t="str">
        <f t="shared" si="0"/>
        <v>A</v>
      </c>
      <c r="E62" s="55" t="str">
        <f t="shared" si="1"/>
        <v>A0041</v>
      </c>
      <c r="F62" s="56" t="s">
        <v>9857</v>
      </c>
      <c r="G62" s="56" t="s">
        <v>9858</v>
      </c>
      <c r="H62" s="56" t="s">
        <v>9859</v>
      </c>
      <c r="I62" s="60"/>
      <c r="J62" s="60"/>
      <c r="K62" s="60"/>
      <c r="L62" s="315" t="e">
        <v>#REF!</v>
      </c>
      <c r="M62" s="58" t="e">
        <v>#REF!</v>
      </c>
      <c r="N62" s="58" t="e">
        <v>#N/A</v>
      </c>
      <c r="O62" s="58" t="e">
        <v>#N/A</v>
      </c>
      <c r="P62" s="58" t="e">
        <v>#N/A</v>
      </c>
      <c r="Q62" s="58" t="e">
        <v>#N/A</v>
      </c>
    </row>
    <row r="63" spans="1:17" ht="15" customHeight="1" thickBot="1">
      <c r="A63" s="446"/>
      <c r="B63" s="446"/>
      <c r="C63" s="54" t="str">
        <f>IF(A63="CSP","Consolidated Supply Program(IIF)",IF(A63&lt;&gt;"",INDEX('CCN &amp; Description'!$B$2:$B$1071,MATCH(VALUE(LEFT(A63,5)),'CCN &amp; Description'!$A$2:$A$1071,0)),""))</f>
        <v/>
      </c>
      <c r="D63" s="55" t="str">
        <f t="shared" si="0"/>
        <v>A</v>
      </c>
      <c r="E63" s="55" t="str">
        <f t="shared" si="1"/>
        <v>A0042</v>
      </c>
      <c r="F63" s="56" t="s">
        <v>1839</v>
      </c>
      <c r="G63" s="56" t="s">
        <v>9860</v>
      </c>
      <c r="H63" s="59"/>
      <c r="I63" s="57">
        <v>2.67</v>
      </c>
      <c r="J63" s="57">
        <v>1.75</v>
      </c>
      <c r="K63" s="57">
        <v>1.08</v>
      </c>
      <c r="L63" s="315" t="e">
        <v>#REF!</v>
      </c>
      <c r="M63" s="58" t="e">
        <v>#REF!</v>
      </c>
      <c r="N63" s="58" t="e">
        <v>#N/A</v>
      </c>
      <c r="O63" s="58" t="e">
        <v>#N/A</v>
      </c>
      <c r="P63" s="58" t="e">
        <v>#N/A</v>
      </c>
      <c r="Q63" s="58" t="e">
        <v>#N/A</v>
      </c>
    </row>
    <row r="64" spans="1:17" ht="15" customHeight="1" thickBot="1">
      <c r="A64" s="446"/>
      <c r="B64" s="446"/>
      <c r="C64" s="54" t="str">
        <f>IF(A64="CSP","Consolidated Supply Program(IIF)",IF(A64&lt;&gt;"",INDEX('CCN &amp; Description'!$B$2:$B$1071,MATCH(VALUE(LEFT(A64,5)),'CCN &amp; Description'!$A$2:$A$1071,0)),""))</f>
        <v/>
      </c>
      <c r="D64" s="55" t="str">
        <f t="shared" si="0"/>
        <v>A</v>
      </c>
      <c r="E64" s="55" t="str">
        <f t="shared" si="1"/>
        <v>A0043</v>
      </c>
      <c r="F64" s="56" t="s">
        <v>9861</v>
      </c>
      <c r="G64" s="56" t="s">
        <v>9862</v>
      </c>
      <c r="H64" s="59"/>
      <c r="I64" s="57">
        <v>0</v>
      </c>
      <c r="J64" s="57">
        <v>0</v>
      </c>
      <c r="K64" s="57">
        <v>0</v>
      </c>
      <c r="L64" s="315" t="e">
        <v>#REF!</v>
      </c>
      <c r="M64" s="58" t="e">
        <v>#REF!</v>
      </c>
      <c r="N64" s="58" t="e">
        <v>#N/A</v>
      </c>
      <c r="O64" s="58" t="e">
        <v>#N/A</v>
      </c>
      <c r="P64" s="58" t="e">
        <v>#N/A</v>
      </c>
      <c r="Q64" s="58" t="e">
        <v>#N/A</v>
      </c>
    </row>
    <row r="65" spans="1:17" ht="15" customHeight="1" thickBot="1">
      <c r="A65" s="446"/>
      <c r="B65" s="446"/>
      <c r="C65" s="54" t="str">
        <f>IF(A65="CSP","Consolidated Supply Program(IIF)",IF(A65&lt;&gt;"",INDEX('CCN &amp; Description'!$B$2:$B$1071,MATCH(VALUE(LEFT(A65,5)),'CCN &amp; Description'!$A$2:$A$1071,0)),""))</f>
        <v/>
      </c>
      <c r="D65" s="55" t="str">
        <f t="shared" si="0"/>
        <v>A</v>
      </c>
      <c r="E65" s="55" t="str">
        <f t="shared" si="1"/>
        <v>A0044</v>
      </c>
      <c r="F65" s="56" t="s">
        <v>9863</v>
      </c>
      <c r="G65" s="56" t="s">
        <v>9864</v>
      </c>
      <c r="H65" s="59"/>
      <c r="I65" s="57">
        <v>6</v>
      </c>
      <c r="J65" s="57">
        <v>1.5</v>
      </c>
      <c r="K65" s="57">
        <v>2.5</v>
      </c>
      <c r="L65" s="315" t="e">
        <v>#REF!</v>
      </c>
      <c r="M65" s="58" t="e">
        <v>#REF!</v>
      </c>
      <c r="N65" s="58" t="e">
        <v>#N/A</v>
      </c>
      <c r="O65" s="58" t="e">
        <v>#N/A</v>
      </c>
      <c r="P65" s="58" t="e">
        <v>#N/A</v>
      </c>
      <c r="Q65" s="58" t="e">
        <v>#N/A</v>
      </c>
    </row>
    <row r="66" spans="1:17" ht="15" customHeight="1" thickBot="1">
      <c r="A66" s="446"/>
      <c r="B66" s="446"/>
      <c r="C66" s="54" t="str">
        <f>IF(A66="CSP","Consolidated Supply Program(IIF)",IF(A66&lt;&gt;"",INDEX('CCN &amp; Description'!$B$2:$B$1071,MATCH(VALUE(LEFT(A66,5)),'CCN &amp; Description'!$A$2:$A$1071,0)),""))</f>
        <v/>
      </c>
      <c r="D66" s="55" t="str">
        <f t="shared" ref="D66:D129" si="2">LEFT(F66,1)</f>
        <v>A</v>
      </c>
      <c r="E66" s="55" t="str">
        <f t="shared" ref="E66:E129" si="3">LEFT(F66,5)</f>
        <v>A0045</v>
      </c>
      <c r="F66" s="56" t="s">
        <v>9865</v>
      </c>
      <c r="G66" s="56" t="s">
        <v>9866</v>
      </c>
      <c r="H66" s="59"/>
      <c r="I66" s="57">
        <v>6</v>
      </c>
      <c r="J66" s="57">
        <v>1.5</v>
      </c>
      <c r="K66" s="57">
        <v>2.5</v>
      </c>
      <c r="L66" s="315" t="e">
        <v>#REF!</v>
      </c>
      <c r="M66" s="58" t="e">
        <v>#REF!</v>
      </c>
      <c r="N66" s="58" t="e">
        <v>#N/A</v>
      </c>
      <c r="O66" s="58" t="e">
        <v>#N/A</v>
      </c>
      <c r="P66" s="58" t="e">
        <v>#N/A</v>
      </c>
      <c r="Q66" s="58" t="e">
        <v>#N/A</v>
      </c>
    </row>
    <row r="67" spans="1:17" ht="15" customHeight="1" thickBot="1">
      <c r="A67" s="446"/>
      <c r="B67" s="446"/>
      <c r="C67" s="54" t="str">
        <f>IF(A67="CSP","Consolidated Supply Program(IIF)",IF(A67&lt;&gt;"",INDEX('CCN &amp; Description'!$B$2:$B$1071,MATCH(VALUE(LEFT(A67,5)),'CCN &amp; Description'!$A$2:$A$1071,0)),""))</f>
        <v/>
      </c>
      <c r="D67" s="55" t="str">
        <f t="shared" si="2"/>
        <v>A</v>
      </c>
      <c r="E67" s="55" t="str">
        <f t="shared" si="3"/>
        <v>A0046</v>
      </c>
      <c r="F67" s="56" t="s">
        <v>9867</v>
      </c>
      <c r="G67" s="56" t="s">
        <v>9846</v>
      </c>
      <c r="H67" s="59"/>
      <c r="I67" s="57">
        <v>35.82</v>
      </c>
      <c r="J67" s="57">
        <v>8</v>
      </c>
      <c r="K67" s="57">
        <v>8.16</v>
      </c>
      <c r="L67" s="315" t="e">
        <v>#REF!</v>
      </c>
      <c r="M67" s="58" t="e">
        <v>#REF!</v>
      </c>
      <c r="N67" s="58" t="e">
        <v>#N/A</v>
      </c>
      <c r="O67" s="58" t="e">
        <v>#N/A</v>
      </c>
      <c r="P67" s="58" t="e">
        <v>#N/A</v>
      </c>
      <c r="Q67" s="58" t="e">
        <v>#N/A</v>
      </c>
    </row>
    <row r="68" spans="1:17" s="110" customFormat="1" ht="15" customHeight="1" thickBot="1">
      <c r="A68" s="447">
        <v>11665</v>
      </c>
      <c r="B68" s="446"/>
      <c r="C68" s="106" t="str">
        <f>IF(A68="CSP","Consolidated Supply Program(IIF)",IF(A68&lt;&gt;"",INDEX('CCN &amp; Description'!$B$2:$B$1071,MATCH(VALUE(LEFT(A68,5)),'CCN &amp; Description'!$A$2:$A$1071,0)),""))</f>
        <v>MISCELLANEOUS AIRFIELD PAVEMENT, SURFACED</v>
      </c>
      <c r="D68" s="107" t="str">
        <f t="shared" si="2"/>
        <v>A</v>
      </c>
      <c r="E68" s="107" t="str">
        <f t="shared" si="3"/>
        <v>A0047</v>
      </c>
      <c r="F68" s="108" t="s">
        <v>609</v>
      </c>
      <c r="G68" s="108" t="s">
        <v>9868</v>
      </c>
      <c r="H68" s="108" t="s">
        <v>9869</v>
      </c>
      <c r="I68" s="109">
        <v>20</v>
      </c>
      <c r="J68" s="109">
        <v>8</v>
      </c>
      <c r="K68" s="109">
        <v>8</v>
      </c>
      <c r="L68" s="110" t="e">
        <v>#REF!</v>
      </c>
      <c r="M68" s="111" t="e">
        <v>#REF!</v>
      </c>
      <c r="N68" s="111">
        <v>20</v>
      </c>
      <c r="O68" s="111" t="s">
        <v>1882</v>
      </c>
      <c r="P68" s="111">
        <v>25</v>
      </c>
      <c r="Q68" s="111">
        <v>1.75</v>
      </c>
    </row>
    <row r="69" spans="1:17" s="110" customFormat="1" ht="15" customHeight="1" thickBot="1">
      <c r="A69" s="447">
        <v>14142</v>
      </c>
      <c r="B69" s="446"/>
      <c r="C69" s="106" t="str">
        <f>IF(A69="CSP","Consolidated Supply Program(IIF)",IF(A69&lt;&gt;"",INDEX('CCN &amp; Description'!$B$2:$B$1071,MATCH(VALUE(LEFT(A69,5)),'CCN &amp; Description'!$A$2:$A$1071,0)),""))</f>
        <v>MISCELLANEOUS OPERATIONS SUPPORT BUILDING</v>
      </c>
      <c r="D69" s="107" t="str">
        <f t="shared" si="2"/>
        <v>A</v>
      </c>
      <c r="E69" s="107" t="str">
        <f t="shared" si="3"/>
        <v>A0048</v>
      </c>
      <c r="F69" s="108" t="s">
        <v>9870</v>
      </c>
      <c r="G69" s="108" t="s">
        <v>9871</v>
      </c>
      <c r="H69" s="108" t="s">
        <v>9872</v>
      </c>
      <c r="I69" s="109">
        <v>4.95</v>
      </c>
      <c r="J69" s="109">
        <v>1.61</v>
      </c>
      <c r="K69" s="109">
        <v>1.07</v>
      </c>
      <c r="L69" s="110" t="e">
        <v>#REF!</v>
      </c>
      <c r="M69" s="111" t="e">
        <v>#REF!</v>
      </c>
      <c r="N69" s="111" t="e">
        <v>#N/A</v>
      </c>
      <c r="O69" s="111" t="e">
        <v>#N/A</v>
      </c>
      <c r="P69" s="111" t="e">
        <v>#N/A</v>
      </c>
      <c r="Q69" s="111" t="e">
        <v>#N/A</v>
      </c>
    </row>
    <row r="70" spans="1:17" s="110" customFormat="1" ht="15" customHeight="1" thickBot="1">
      <c r="A70" s="447">
        <v>14142</v>
      </c>
      <c r="B70" s="446"/>
      <c r="C70" s="106" t="str">
        <f>IF(A70="CSP","Consolidated Supply Program(IIF)",IF(A70&lt;&gt;"",INDEX('CCN &amp; Description'!$B$2:$B$1071,MATCH(VALUE(LEFT(A70,5)),'CCN &amp; Description'!$A$2:$A$1071,0)),""))</f>
        <v>MISCELLANEOUS OPERATIONS SUPPORT BUILDING</v>
      </c>
      <c r="D70" s="107" t="str">
        <f t="shared" si="2"/>
        <v>A</v>
      </c>
      <c r="E70" s="107" t="str">
        <f t="shared" si="3"/>
        <v>A0048</v>
      </c>
      <c r="F70" s="108" t="s">
        <v>9870</v>
      </c>
      <c r="G70" s="108" t="s">
        <v>9873</v>
      </c>
      <c r="H70" s="108" t="s">
        <v>9872</v>
      </c>
      <c r="I70" s="109">
        <v>4.95</v>
      </c>
      <c r="J70" s="109">
        <v>1.61</v>
      </c>
      <c r="K70" s="109">
        <v>1.07</v>
      </c>
      <c r="L70" s="110" t="e">
        <v>#REF!</v>
      </c>
      <c r="M70" s="111" t="e">
        <v>#REF!</v>
      </c>
      <c r="N70" s="111" t="e">
        <v>#N/A</v>
      </c>
      <c r="O70" s="111" t="e">
        <v>#N/A</v>
      </c>
      <c r="P70" s="111" t="e">
        <v>#N/A</v>
      </c>
      <c r="Q70" s="111" t="e">
        <v>#N/A</v>
      </c>
    </row>
    <row r="71" spans="1:17" ht="15" customHeight="1" thickBot="1">
      <c r="A71" s="446"/>
      <c r="B71" s="446"/>
      <c r="C71" s="54" t="str">
        <f>IF(A71="CSP","Consolidated Supply Program(IIF)",IF(A71&lt;&gt;"",INDEX('CCN &amp; Description'!$B$2:$B$1071,MATCH(VALUE(LEFT(A71,5)),'CCN &amp; Description'!$A$2:$A$1071,0)),""))</f>
        <v/>
      </c>
      <c r="D71" s="55" t="str">
        <f t="shared" si="2"/>
        <v>A</v>
      </c>
      <c r="E71" s="55" t="str">
        <f t="shared" si="3"/>
        <v>A0049</v>
      </c>
      <c r="F71" s="56" t="s">
        <v>9874</v>
      </c>
      <c r="G71" s="56" t="s">
        <v>9875</v>
      </c>
      <c r="H71" s="56" t="s">
        <v>9876</v>
      </c>
      <c r="I71" s="60"/>
      <c r="J71" s="60"/>
      <c r="K71" s="60"/>
      <c r="L71" s="315" t="e">
        <v>#REF!</v>
      </c>
      <c r="M71" s="58" t="e">
        <v>#REF!</v>
      </c>
      <c r="N71" s="58" t="e">
        <v>#N/A</v>
      </c>
      <c r="O71" s="58" t="e">
        <v>#N/A</v>
      </c>
      <c r="P71" s="58" t="e">
        <v>#N/A</v>
      </c>
      <c r="Q71" s="58" t="e">
        <v>#N/A</v>
      </c>
    </row>
    <row r="72" spans="1:17" ht="15" customHeight="1" thickBot="1">
      <c r="A72" s="446"/>
      <c r="B72" s="446"/>
      <c r="C72" s="54" t="str">
        <f>IF(A72="CSP","Consolidated Supply Program(IIF)",IF(A72&lt;&gt;"",INDEX('CCN &amp; Description'!$B$2:$B$1071,MATCH(VALUE(LEFT(A72,5)),'CCN &amp; Description'!$A$2:$A$1071,0)),""))</f>
        <v/>
      </c>
      <c r="D72" s="55" t="str">
        <f t="shared" si="2"/>
        <v>A</v>
      </c>
      <c r="E72" s="55" t="str">
        <f t="shared" si="3"/>
        <v>A0050</v>
      </c>
      <c r="F72" s="56" t="s">
        <v>9877</v>
      </c>
      <c r="G72" s="56" t="s">
        <v>9878</v>
      </c>
      <c r="H72" s="59"/>
      <c r="I72" s="60"/>
      <c r="J72" s="60"/>
      <c r="K72" s="60"/>
      <c r="L72" s="315" t="e">
        <v>#REF!</v>
      </c>
      <c r="M72" s="58" t="e">
        <v>#REF!</v>
      </c>
      <c r="N72" s="58" t="e">
        <v>#N/A</v>
      </c>
      <c r="O72" s="58" t="e">
        <v>#N/A</v>
      </c>
      <c r="P72" s="58" t="e">
        <v>#N/A</v>
      </c>
      <c r="Q72" s="58" t="e">
        <v>#N/A</v>
      </c>
    </row>
    <row r="73" spans="1:17" ht="15" customHeight="1" thickBot="1">
      <c r="A73" s="446"/>
      <c r="B73" s="446"/>
      <c r="C73" s="54" t="str">
        <f>IF(A73="CSP","Consolidated Supply Program(IIF)",IF(A73&lt;&gt;"",INDEX('CCN &amp; Description'!$B$2:$B$1071,MATCH(VALUE(LEFT(A73,5)),'CCN &amp; Description'!$A$2:$A$1071,0)),""))</f>
        <v/>
      </c>
      <c r="D73" s="55" t="str">
        <f t="shared" si="2"/>
        <v>A</v>
      </c>
      <c r="E73" s="55" t="str">
        <f t="shared" si="3"/>
        <v>A0051</v>
      </c>
      <c r="F73" s="56" t="s">
        <v>9879</v>
      </c>
      <c r="G73" s="56" t="s">
        <v>9880</v>
      </c>
      <c r="H73" s="56" t="s">
        <v>9881</v>
      </c>
      <c r="I73" s="60"/>
      <c r="J73" s="60"/>
      <c r="K73" s="60"/>
      <c r="L73" s="315" t="e">
        <v>#REF!</v>
      </c>
      <c r="M73" s="58" t="e">
        <v>#REF!</v>
      </c>
      <c r="N73" s="58" t="e">
        <v>#N/A</v>
      </c>
      <c r="O73" s="58" t="e">
        <v>#N/A</v>
      </c>
      <c r="P73" s="58" t="e">
        <v>#N/A</v>
      </c>
      <c r="Q73" s="58" t="e">
        <v>#N/A</v>
      </c>
    </row>
    <row r="74" spans="1:17" ht="15" customHeight="1" thickBot="1">
      <c r="A74" s="446"/>
      <c r="B74" s="446"/>
      <c r="C74" s="54" t="str">
        <f>IF(A74="CSP","Consolidated Supply Program(IIF)",IF(A74&lt;&gt;"",INDEX('CCN &amp; Description'!$B$2:$B$1071,MATCH(VALUE(LEFT(A74,5)),'CCN &amp; Description'!$A$2:$A$1071,0)),""))</f>
        <v/>
      </c>
      <c r="D74" s="55" t="str">
        <f t="shared" si="2"/>
        <v>A</v>
      </c>
      <c r="E74" s="55" t="str">
        <f t="shared" si="3"/>
        <v>A0053</v>
      </c>
      <c r="F74" s="56" t="s">
        <v>9882</v>
      </c>
      <c r="G74" s="56" t="s">
        <v>9883</v>
      </c>
      <c r="H74" s="59"/>
      <c r="I74" s="60"/>
      <c r="J74" s="60"/>
      <c r="K74" s="60"/>
      <c r="L74" s="315" t="e">
        <v>#REF!</v>
      </c>
      <c r="M74" s="58" t="e">
        <v>#REF!</v>
      </c>
      <c r="N74" s="58" t="e">
        <v>#N/A</v>
      </c>
      <c r="O74" s="58" t="e">
        <v>#N/A</v>
      </c>
      <c r="P74" s="58" t="e">
        <v>#N/A</v>
      </c>
      <c r="Q74" s="58" t="e">
        <v>#N/A</v>
      </c>
    </row>
    <row r="75" spans="1:17" ht="15" customHeight="1" thickBot="1">
      <c r="A75" s="446"/>
      <c r="B75" s="446"/>
      <c r="C75" s="54" t="str">
        <f>IF(A75="CSP","Consolidated Supply Program(IIF)",IF(A75&lt;&gt;"",INDEX('CCN &amp; Description'!$B$2:$B$1071,MATCH(VALUE(LEFT(A75,5)),'CCN &amp; Description'!$A$2:$A$1071,0)),""))</f>
        <v/>
      </c>
      <c r="D75" s="55" t="str">
        <f t="shared" si="2"/>
        <v>A</v>
      </c>
      <c r="E75" s="55" t="str">
        <f t="shared" si="3"/>
        <v>A0054</v>
      </c>
      <c r="F75" s="56" t="s">
        <v>9884</v>
      </c>
      <c r="G75" s="56" t="s">
        <v>9885</v>
      </c>
      <c r="H75" s="56" t="s">
        <v>9886</v>
      </c>
      <c r="I75" s="60"/>
      <c r="J75" s="60"/>
      <c r="K75" s="60"/>
      <c r="L75" s="315" t="e">
        <v>#REF!</v>
      </c>
      <c r="M75" s="58" t="e">
        <v>#REF!</v>
      </c>
      <c r="N75" s="58" t="e">
        <v>#N/A</v>
      </c>
      <c r="O75" s="58" t="e">
        <v>#N/A</v>
      </c>
      <c r="P75" s="58" t="e">
        <v>#N/A</v>
      </c>
      <c r="Q75" s="58" t="e">
        <v>#N/A</v>
      </c>
    </row>
    <row r="76" spans="1:17" ht="15" customHeight="1" thickBot="1">
      <c r="A76" s="446"/>
      <c r="B76" s="446"/>
      <c r="C76" s="54" t="str">
        <f>IF(A76="CSP","Consolidated Supply Program(IIF)",IF(A76&lt;&gt;"",INDEX('CCN &amp; Description'!$B$2:$B$1071,MATCH(VALUE(LEFT(A76,5)),'CCN &amp; Description'!$A$2:$A$1071,0)),""))</f>
        <v/>
      </c>
      <c r="D76" s="55" t="str">
        <f t="shared" si="2"/>
        <v>A</v>
      </c>
      <c r="E76" s="55" t="str">
        <f t="shared" si="3"/>
        <v>A0055</v>
      </c>
      <c r="F76" s="56" t="s">
        <v>1847</v>
      </c>
      <c r="G76" s="56" t="s">
        <v>1848</v>
      </c>
      <c r="H76" s="59"/>
      <c r="I76" s="60"/>
      <c r="J76" s="60"/>
      <c r="K76" s="60"/>
      <c r="L76" s="315" t="e">
        <v>#REF!</v>
      </c>
      <c r="M76" s="58" t="e">
        <v>#REF!</v>
      </c>
      <c r="N76" s="58" t="e">
        <v>#N/A</v>
      </c>
      <c r="O76" s="58" t="e">
        <v>#N/A</v>
      </c>
      <c r="P76" s="58" t="e">
        <v>#N/A</v>
      </c>
      <c r="Q76" s="58" t="e">
        <v>#N/A</v>
      </c>
    </row>
    <row r="77" spans="1:17" ht="15" customHeight="1" thickBot="1">
      <c r="A77" s="446"/>
      <c r="B77" s="446"/>
      <c r="C77" s="54" t="str">
        <f>IF(A77="CSP","Consolidated Supply Program(IIF)",IF(A77&lt;&gt;"",INDEX('CCN &amp; Description'!$B$2:$B$1071,MATCH(VALUE(LEFT(A77,5)),'CCN &amp; Description'!$A$2:$A$1071,0)),""))</f>
        <v/>
      </c>
      <c r="D77" s="55" t="str">
        <f t="shared" si="2"/>
        <v>A</v>
      </c>
      <c r="E77" s="55" t="str">
        <f t="shared" si="3"/>
        <v>A0056</v>
      </c>
      <c r="F77" s="56" t="s">
        <v>1849</v>
      </c>
      <c r="G77" s="56" t="s">
        <v>9887</v>
      </c>
      <c r="H77" s="56" t="s">
        <v>9888</v>
      </c>
      <c r="I77" s="60"/>
      <c r="J77" s="60"/>
      <c r="K77" s="60"/>
      <c r="L77" s="315" t="e">
        <v>#REF!</v>
      </c>
      <c r="M77" s="58" t="e">
        <v>#REF!</v>
      </c>
      <c r="N77" s="58" t="e">
        <v>#N/A</v>
      </c>
      <c r="O77" s="58" t="e">
        <v>#N/A</v>
      </c>
      <c r="P77" s="58" t="e">
        <v>#N/A</v>
      </c>
      <c r="Q77" s="58" t="e">
        <v>#N/A</v>
      </c>
    </row>
    <row r="78" spans="1:17" ht="15" customHeight="1" thickBot="1">
      <c r="A78" s="446"/>
      <c r="B78" s="446"/>
      <c r="C78" s="54" t="str">
        <f>IF(A78="CSP","Consolidated Supply Program(IIF)",IF(A78&lt;&gt;"",INDEX('CCN &amp; Description'!$B$2:$B$1071,MATCH(VALUE(LEFT(A78,5)),'CCN &amp; Description'!$A$2:$A$1071,0)),""))</f>
        <v/>
      </c>
      <c r="D78" s="55" t="str">
        <f t="shared" si="2"/>
        <v>A</v>
      </c>
      <c r="E78" s="55" t="str">
        <f t="shared" si="3"/>
        <v>A0057</v>
      </c>
      <c r="F78" s="56" t="s">
        <v>9889</v>
      </c>
      <c r="G78" s="56" t="s">
        <v>9890</v>
      </c>
      <c r="H78" s="56" t="s">
        <v>9891</v>
      </c>
      <c r="I78" s="57">
        <v>30.65</v>
      </c>
      <c r="J78" s="57">
        <v>20.99</v>
      </c>
      <c r="K78" s="57">
        <v>8</v>
      </c>
      <c r="L78" s="315" t="e">
        <v>#REF!</v>
      </c>
      <c r="M78" s="58" t="e">
        <v>#REF!</v>
      </c>
      <c r="N78" s="58" t="e">
        <v>#N/A</v>
      </c>
      <c r="O78" s="58" t="e">
        <v>#N/A</v>
      </c>
      <c r="P78" s="58" t="e">
        <v>#N/A</v>
      </c>
      <c r="Q78" s="58" t="e">
        <v>#N/A</v>
      </c>
    </row>
    <row r="79" spans="1:17" ht="15" customHeight="1" thickBot="1">
      <c r="A79" s="446"/>
      <c r="B79" s="446"/>
      <c r="C79" s="54" t="str">
        <f>IF(A79="CSP","Consolidated Supply Program(IIF)",IF(A79&lt;&gt;"",INDEX('CCN &amp; Description'!$B$2:$B$1071,MATCH(VALUE(LEFT(A79,5)),'CCN &amp; Description'!$A$2:$A$1071,0)),""))</f>
        <v/>
      </c>
      <c r="D79" s="55" t="str">
        <f t="shared" si="2"/>
        <v>A</v>
      </c>
      <c r="E79" s="55" t="str">
        <f t="shared" si="3"/>
        <v>A0058</v>
      </c>
      <c r="F79" s="56" t="s">
        <v>9892</v>
      </c>
      <c r="G79" s="56" t="s">
        <v>9893</v>
      </c>
      <c r="H79" s="56" t="s">
        <v>9894</v>
      </c>
      <c r="I79" s="57">
        <v>4.58</v>
      </c>
      <c r="J79" s="57">
        <v>2.25</v>
      </c>
      <c r="K79" s="57">
        <v>2.33</v>
      </c>
      <c r="L79" s="315" t="e">
        <v>#REF!</v>
      </c>
      <c r="M79" s="58" t="e">
        <v>#REF!</v>
      </c>
      <c r="N79" s="58" t="e">
        <v>#N/A</v>
      </c>
      <c r="O79" s="58" t="e">
        <v>#N/A</v>
      </c>
      <c r="P79" s="58" t="e">
        <v>#N/A</v>
      </c>
      <c r="Q79" s="58" t="e">
        <v>#N/A</v>
      </c>
    </row>
    <row r="80" spans="1:17" s="110" customFormat="1" ht="15" customHeight="1" thickBot="1">
      <c r="A80" s="447">
        <v>14142</v>
      </c>
      <c r="B80" s="446"/>
      <c r="C80" s="106" t="str">
        <f>IF(A80="CSP","Consolidated Supply Program(IIF)",IF(A80&lt;&gt;"",INDEX('CCN &amp; Description'!$B$2:$B$1071,MATCH(VALUE(LEFT(A80,5)),'CCN &amp; Description'!$A$2:$A$1071,0)),""))</f>
        <v>MISCELLANEOUS OPERATIONS SUPPORT BUILDING</v>
      </c>
      <c r="D80" s="107" t="str">
        <f t="shared" si="2"/>
        <v>A</v>
      </c>
      <c r="E80" s="107" t="str">
        <f t="shared" si="3"/>
        <v>A0059</v>
      </c>
      <c r="F80" s="108" t="s">
        <v>1856</v>
      </c>
      <c r="G80" s="108" t="s">
        <v>9895</v>
      </c>
      <c r="H80" s="108" t="s">
        <v>9896</v>
      </c>
      <c r="I80" s="109">
        <v>3.5</v>
      </c>
      <c r="J80" s="109">
        <v>4</v>
      </c>
      <c r="K80" s="109">
        <v>3</v>
      </c>
      <c r="L80" s="110" t="e">
        <v>#REF!</v>
      </c>
      <c r="M80" s="111" t="e">
        <v>#REF!</v>
      </c>
      <c r="N80" s="111" t="e">
        <v>#N/A</v>
      </c>
      <c r="O80" s="111" t="e">
        <v>#N/A</v>
      </c>
      <c r="P80" s="111" t="e">
        <v>#N/A</v>
      </c>
      <c r="Q80" s="111" t="e">
        <v>#N/A</v>
      </c>
    </row>
    <row r="81" spans="1:17" s="110" customFormat="1" ht="15" customHeight="1" thickBot="1">
      <c r="A81" s="447">
        <v>14142</v>
      </c>
      <c r="B81" s="446"/>
      <c r="C81" s="106" t="str">
        <f>IF(A81="CSP","Consolidated Supply Program(IIF)",IF(A81&lt;&gt;"",INDEX('CCN &amp; Description'!$B$2:$B$1071,MATCH(VALUE(LEFT(A81,5)),'CCN &amp; Description'!$A$2:$A$1071,0)),""))</f>
        <v>MISCELLANEOUS OPERATIONS SUPPORT BUILDING</v>
      </c>
      <c r="D81" s="107" t="str">
        <f t="shared" si="2"/>
        <v>A</v>
      </c>
      <c r="E81" s="107" t="str">
        <f t="shared" si="3"/>
        <v>A0059</v>
      </c>
      <c r="F81" s="108" t="s">
        <v>1856</v>
      </c>
      <c r="G81" s="108" t="s">
        <v>9897</v>
      </c>
      <c r="H81" s="108" t="s">
        <v>9898</v>
      </c>
      <c r="I81" s="109">
        <v>3.5</v>
      </c>
      <c r="J81" s="109">
        <v>4</v>
      </c>
      <c r="K81" s="109">
        <v>3</v>
      </c>
      <c r="L81" s="110" t="e">
        <v>#REF!</v>
      </c>
      <c r="M81" s="111" t="e">
        <v>#REF!</v>
      </c>
      <c r="N81" s="111" t="e">
        <v>#N/A</v>
      </c>
      <c r="O81" s="111" t="e">
        <v>#N/A</v>
      </c>
      <c r="P81" s="111" t="e">
        <v>#N/A</v>
      </c>
      <c r="Q81" s="111" t="e">
        <v>#N/A</v>
      </c>
    </row>
    <row r="82" spans="1:17" ht="15" customHeight="1" thickBot="1">
      <c r="A82" s="446"/>
      <c r="B82" s="446"/>
      <c r="C82" s="54" t="str">
        <f>IF(A82="CSP","Consolidated Supply Program(IIF)",IF(A82&lt;&gt;"",INDEX('CCN &amp; Description'!$B$2:$B$1071,MATCH(VALUE(LEFT(A82,5)),'CCN &amp; Description'!$A$2:$A$1071,0)),""))</f>
        <v/>
      </c>
      <c r="D82" s="55" t="str">
        <f t="shared" si="2"/>
        <v>A</v>
      </c>
      <c r="E82" s="55" t="str">
        <f t="shared" si="3"/>
        <v>A0059</v>
      </c>
      <c r="F82" s="56" t="s">
        <v>9899</v>
      </c>
      <c r="G82" s="56" t="s">
        <v>9895</v>
      </c>
      <c r="H82" s="56" t="s">
        <v>9896</v>
      </c>
      <c r="I82" s="60"/>
      <c r="J82" s="60"/>
      <c r="K82" s="60"/>
      <c r="L82" s="315" t="e">
        <v>#REF!</v>
      </c>
      <c r="M82" s="58" t="e">
        <v>#REF!</v>
      </c>
      <c r="N82" s="58" t="e">
        <v>#N/A</v>
      </c>
      <c r="O82" s="58" t="e">
        <v>#N/A</v>
      </c>
      <c r="P82" s="58" t="e">
        <v>#N/A</v>
      </c>
      <c r="Q82" s="58" t="e">
        <v>#N/A</v>
      </c>
    </row>
    <row r="83" spans="1:17" ht="15" customHeight="1" thickBot="1">
      <c r="A83" s="446"/>
      <c r="B83" s="446"/>
      <c r="C83" s="54" t="str">
        <f>IF(A83="CSP","Consolidated Supply Program(IIF)",IF(A83&lt;&gt;"",INDEX('CCN &amp; Description'!$B$2:$B$1071,MATCH(VALUE(LEFT(A83,5)),'CCN &amp; Description'!$A$2:$A$1071,0)),""))</f>
        <v/>
      </c>
      <c r="D83" s="55" t="str">
        <f t="shared" si="2"/>
        <v>A</v>
      </c>
      <c r="E83" s="55" t="str">
        <f t="shared" si="3"/>
        <v>A0059</v>
      </c>
      <c r="F83" s="56" t="s">
        <v>9900</v>
      </c>
      <c r="G83" s="56" t="s">
        <v>9895</v>
      </c>
      <c r="H83" s="56" t="s">
        <v>9896</v>
      </c>
      <c r="I83" s="60"/>
      <c r="J83" s="60"/>
      <c r="K83" s="60"/>
      <c r="L83" s="315" t="e">
        <v>#REF!</v>
      </c>
      <c r="M83" s="58" t="e">
        <v>#REF!</v>
      </c>
      <c r="N83" s="58" t="e">
        <v>#N/A</v>
      </c>
      <c r="O83" s="58" t="e">
        <v>#N/A</v>
      </c>
      <c r="P83" s="58" t="e">
        <v>#N/A</v>
      </c>
      <c r="Q83" s="58" t="e">
        <v>#N/A</v>
      </c>
    </row>
    <row r="84" spans="1:17" ht="15" customHeight="1" thickBot="1">
      <c r="A84" s="446"/>
      <c r="B84" s="446"/>
      <c r="C84" s="54" t="str">
        <f>IF(A84="CSP","Consolidated Supply Program(IIF)",IF(A84&lt;&gt;"",INDEX('CCN &amp; Description'!$B$2:$B$1071,MATCH(VALUE(LEFT(A84,5)),'CCN &amp; Description'!$A$2:$A$1071,0)),""))</f>
        <v/>
      </c>
      <c r="D84" s="55" t="str">
        <f t="shared" si="2"/>
        <v>A</v>
      </c>
      <c r="E84" s="55" t="str">
        <f t="shared" si="3"/>
        <v>A0059</v>
      </c>
      <c r="F84" s="56" t="s">
        <v>9901</v>
      </c>
      <c r="G84" s="56" t="s">
        <v>9895</v>
      </c>
      <c r="H84" s="56" t="s">
        <v>9896</v>
      </c>
      <c r="I84" s="60"/>
      <c r="J84" s="60"/>
      <c r="K84" s="60"/>
      <c r="L84" s="315" t="e">
        <v>#REF!</v>
      </c>
      <c r="M84" s="58" t="e">
        <v>#REF!</v>
      </c>
      <c r="N84" s="58" t="e">
        <v>#N/A</v>
      </c>
      <c r="O84" s="58" t="e">
        <v>#N/A</v>
      </c>
      <c r="P84" s="58" t="e">
        <v>#N/A</v>
      </c>
      <c r="Q84" s="58" t="e">
        <v>#N/A</v>
      </c>
    </row>
    <row r="85" spans="1:17" ht="15" customHeight="1" thickBot="1">
      <c r="A85" s="446"/>
      <c r="B85" s="446"/>
      <c r="C85" s="54" t="str">
        <f>IF(A85="CSP","Consolidated Supply Program(IIF)",IF(A85&lt;&gt;"",INDEX('CCN &amp; Description'!$B$2:$B$1071,MATCH(VALUE(LEFT(A85,5)),'CCN &amp; Description'!$A$2:$A$1071,0)),""))</f>
        <v/>
      </c>
      <c r="D85" s="55" t="str">
        <f t="shared" si="2"/>
        <v>A</v>
      </c>
      <c r="E85" s="55" t="str">
        <f t="shared" si="3"/>
        <v>A0060</v>
      </c>
      <c r="F85" s="56" t="s">
        <v>1864</v>
      </c>
      <c r="G85" s="56" t="s">
        <v>9902</v>
      </c>
      <c r="H85" s="56" t="s">
        <v>9903</v>
      </c>
      <c r="I85" s="57">
        <v>11.08</v>
      </c>
      <c r="J85" s="57">
        <v>10.58</v>
      </c>
      <c r="K85" s="57">
        <v>16.489999999999998</v>
      </c>
      <c r="L85" s="315" t="e">
        <v>#REF!</v>
      </c>
      <c r="M85" s="58" t="e">
        <v>#REF!</v>
      </c>
      <c r="N85" s="58" t="e">
        <v>#N/A</v>
      </c>
      <c r="O85" s="58" t="e">
        <v>#N/A</v>
      </c>
      <c r="P85" s="58" t="e">
        <v>#N/A</v>
      </c>
      <c r="Q85" s="58" t="e">
        <v>#N/A</v>
      </c>
    </row>
    <row r="86" spans="1:17" ht="15" customHeight="1" thickBot="1">
      <c r="A86" s="446"/>
      <c r="B86" s="446"/>
      <c r="C86" s="54" t="str">
        <f>IF(A86="CSP","Consolidated Supply Program(IIF)",IF(A86&lt;&gt;"",INDEX('CCN &amp; Description'!$B$2:$B$1071,MATCH(VALUE(LEFT(A86,5)),'CCN &amp; Description'!$A$2:$A$1071,0)),""))</f>
        <v/>
      </c>
      <c r="D86" s="55" t="str">
        <f t="shared" si="2"/>
        <v>A</v>
      </c>
      <c r="E86" s="55" t="str">
        <f t="shared" si="3"/>
        <v>A0060</v>
      </c>
      <c r="F86" s="56" t="s">
        <v>1864</v>
      </c>
      <c r="G86" s="56" t="s">
        <v>9904</v>
      </c>
      <c r="H86" s="56" t="s">
        <v>9905</v>
      </c>
      <c r="I86" s="60"/>
      <c r="J86" s="60"/>
      <c r="K86" s="60"/>
      <c r="L86" s="315" t="e">
        <v>#REF!</v>
      </c>
      <c r="M86" s="58" t="e">
        <v>#REF!</v>
      </c>
      <c r="N86" s="58" t="e">
        <v>#N/A</v>
      </c>
      <c r="O86" s="58" t="e">
        <v>#N/A</v>
      </c>
      <c r="P86" s="58" t="e">
        <v>#N/A</v>
      </c>
      <c r="Q86" s="58" t="e">
        <v>#N/A</v>
      </c>
    </row>
    <row r="87" spans="1:17" s="110" customFormat="1" ht="15" customHeight="1" thickBot="1">
      <c r="A87" s="447" t="s">
        <v>9833</v>
      </c>
      <c r="B87" s="446"/>
      <c r="C87" s="106" t="e">
        <f>IF(A87="CSP","Consolidated Supply Program(IIF)",IF(A87&lt;&gt;"",INDEX('CCN &amp; Description'!$B$2:$B$1071,MATCH(VALUE(LEFT(A87,5)),'CCN &amp; Description'!$A$2:$A$1071,0)),""))</f>
        <v>#VALUE!</v>
      </c>
      <c r="D87" s="107" t="str">
        <f t="shared" si="2"/>
        <v>A</v>
      </c>
      <c r="E87" s="107" t="str">
        <f t="shared" si="3"/>
        <v>A0061</v>
      </c>
      <c r="F87" s="108" t="s">
        <v>612</v>
      </c>
      <c r="G87" s="108" t="s">
        <v>9906</v>
      </c>
      <c r="H87" s="108" t="s">
        <v>9907</v>
      </c>
      <c r="I87" s="109">
        <v>8.83</v>
      </c>
      <c r="J87" s="109">
        <v>8.5</v>
      </c>
      <c r="K87" s="109">
        <v>8.83</v>
      </c>
      <c r="L87" s="110" t="e">
        <v>#REF!</v>
      </c>
      <c r="M87" s="111" t="e">
        <v>#REF!</v>
      </c>
      <c r="N87" s="111">
        <v>8.83</v>
      </c>
      <c r="O87" s="111" t="s">
        <v>9833</v>
      </c>
      <c r="P87" s="111">
        <v>0</v>
      </c>
      <c r="Q87" s="111">
        <v>0</v>
      </c>
    </row>
    <row r="88" spans="1:17" s="110" customFormat="1" ht="15" customHeight="1" thickBot="1">
      <c r="A88" s="447" t="s">
        <v>9833</v>
      </c>
      <c r="B88" s="446"/>
      <c r="C88" s="106" t="e">
        <f>IF(A88="CSP","Consolidated Supply Program(IIF)",IF(A88&lt;&gt;"",INDEX('CCN &amp; Description'!$B$2:$B$1071,MATCH(VALUE(LEFT(A88,5)),'CCN &amp; Description'!$A$2:$A$1071,0)),""))</f>
        <v>#VALUE!</v>
      </c>
      <c r="D88" s="107" t="str">
        <f t="shared" si="2"/>
        <v>A</v>
      </c>
      <c r="E88" s="107" t="str">
        <f t="shared" si="3"/>
        <v>A0061</v>
      </c>
      <c r="F88" s="108" t="s">
        <v>612</v>
      </c>
      <c r="G88" s="108" t="s">
        <v>9906</v>
      </c>
      <c r="H88" s="108" t="s">
        <v>9908</v>
      </c>
      <c r="I88" s="109">
        <v>12</v>
      </c>
      <c r="J88" s="109">
        <v>6.5</v>
      </c>
      <c r="K88" s="109">
        <v>2.5</v>
      </c>
      <c r="L88" s="110" t="e">
        <v>#REF!</v>
      </c>
      <c r="M88" s="111" t="e">
        <v>#REF!</v>
      </c>
      <c r="N88" s="111">
        <v>8.83</v>
      </c>
      <c r="O88" s="111" t="s">
        <v>9833</v>
      </c>
      <c r="P88" s="111">
        <v>0</v>
      </c>
      <c r="Q88" s="111">
        <v>0</v>
      </c>
    </row>
    <row r="89" spans="1:17" ht="15" customHeight="1" thickBot="1">
      <c r="A89" s="446"/>
      <c r="B89" s="446"/>
      <c r="C89" s="54" t="str">
        <f>IF(A89="CSP","Consolidated Supply Program(IIF)",IF(A89&lt;&gt;"",INDEX('CCN &amp; Description'!$B$2:$B$1071,MATCH(VALUE(LEFT(A89,5)),'CCN &amp; Description'!$A$2:$A$1071,0)),""))</f>
        <v/>
      </c>
      <c r="D89" s="55" t="str">
        <f t="shared" si="2"/>
        <v>A</v>
      </c>
      <c r="E89" s="55" t="str">
        <f t="shared" si="3"/>
        <v>A0062</v>
      </c>
      <c r="F89" s="56" t="s">
        <v>9909</v>
      </c>
      <c r="G89" s="56" t="s">
        <v>9890</v>
      </c>
      <c r="H89" s="56" t="s">
        <v>9910</v>
      </c>
      <c r="I89" s="57">
        <v>26.82</v>
      </c>
      <c r="J89" s="57">
        <v>14.16</v>
      </c>
      <c r="K89" s="57">
        <v>8.75</v>
      </c>
      <c r="L89" s="315" t="e">
        <v>#REF!</v>
      </c>
      <c r="M89" s="58" t="e">
        <v>#REF!</v>
      </c>
      <c r="N89" s="58" t="e">
        <v>#N/A</v>
      </c>
      <c r="O89" s="58" t="e">
        <v>#N/A</v>
      </c>
      <c r="P89" s="58" t="e">
        <v>#N/A</v>
      </c>
      <c r="Q89" s="58" t="e">
        <v>#N/A</v>
      </c>
    </row>
    <row r="90" spans="1:17" ht="15" customHeight="1" thickBot="1">
      <c r="A90" s="446"/>
      <c r="B90" s="446"/>
      <c r="C90" s="54" t="str">
        <f>IF(A90="CSP","Consolidated Supply Program(IIF)",IF(A90&lt;&gt;"",INDEX('CCN &amp; Description'!$B$2:$B$1071,MATCH(VALUE(LEFT(A90,5)),'CCN &amp; Description'!$A$2:$A$1071,0)),""))</f>
        <v/>
      </c>
      <c r="D90" s="55" t="str">
        <f t="shared" si="2"/>
        <v>A</v>
      </c>
      <c r="E90" s="55" t="str">
        <f t="shared" si="3"/>
        <v>A0063</v>
      </c>
      <c r="F90" s="56" t="s">
        <v>9911</v>
      </c>
      <c r="G90" s="56" t="s">
        <v>9549</v>
      </c>
      <c r="H90" s="59"/>
      <c r="I90" s="60"/>
      <c r="J90" s="60"/>
      <c r="K90" s="60"/>
      <c r="L90" s="315" t="e">
        <v>#REF!</v>
      </c>
      <c r="M90" s="58" t="e">
        <v>#REF!</v>
      </c>
      <c r="N90" s="58" t="e">
        <v>#N/A</v>
      </c>
      <c r="O90" s="58" t="e">
        <v>#N/A</v>
      </c>
      <c r="P90" s="58" t="e">
        <v>#N/A</v>
      </c>
      <c r="Q90" s="58" t="e">
        <v>#N/A</v>
      </c>
    </row>
    <row r="91" spans="1:17" ht="15" customHeight="1" thickBot="1">
      <c r="A91" s="446"/>
      <c r="B91" s="446"/>
      <c r="C91" s="54" t="str">
        <f>IF(A91="CSP","Consolidated Supply Program(IIF)",IF(A91&lt;&gt;"",INDEX('CCN &amp; Description'!$B$2:$B$1071,MATCH(VALUE(LEFT(A91,5)),'CCN &amp; Description'!$A$2:$A$1071,0)),""))</f>
        <v/>
      </c>
      <c r="D91" s="55" t="str">
        <f t="shared" si="2"/>
        <v>A</v>
      </c>
      <c r="E91" s="55" t="str">
        <f t="shared" si="3"/>
        <v>A0064</v>
      </c>
      <c r="F91" s="56" t="s">
        <v>9912</v>
      </c>
      <c r="G91" s="56" t="s">
        <v>9913</v>
      </c>
      <c r="H91" s="59"/>
      <c r="I91" s="60"/>
      <c r="J91" s="60"/>
      <c r="K91" s="60"/>
      <c r="L91" s="315" t="e">
        <v>#REF!</v>
      </c>
      <c r="M91" s="58" t="e">
        <v>#REF!</v>
      </c>
      <c r="N91" s="58" t="e">
        <v>#N/A</v>
      </c>
      <c r="O91" s="58" t="e">
        <v>#N/A</v>
      </c>
      <c r="P91" s="58" t="e">
        <v>#N/A</v>
      </c>
      <c r="Q91" s="58" t="e">
        <v>#N/A</v>
      </c>
    </row>
    <row r="92" spans="1:17" ht="15" customHeight="1" thickBot="1">
      <c r="A92" s="446"/>
      <c r="B92" s="446"/>
      <c r="C92" s="54" t="str">
        <f>IF(A92="CSP","Consolidated Supply Program(IIF)",IF(A92&lt;&gt;"",INDEX('CCN &amp; Description'!$B$2:$B$1071,MATCH(VALUE(LEFT(A92,5)),'CCN &amp; Description'!$A$2:$A$1071,0)),""))</f>
        <v/>
      </c>
      <c r="D92" s="55" t="str">
        <f t="shared" si="2"/>
        <v>A</v>
      </c>
      <c r="E92" s="55" t="str">
        <f t="shared" si="3"/>
        <v>A0065</v>
      </c>
      <c r="F92" s="56" t="s">
        <v>9914</v>
      </c>
      <c r="G92" s="56" t="s">
        <v>9915</v>
      </c>
      <c r="H92" s="59"/>
      <c r="I92" s="60"/>
      <c r="J92" s="60"/>
      <c r="K92" s="60"/>
      <c r="L92" s="315" t="e">
        <v>#REF!</v>
      </c>
      <c r="M92" s="58" t="e">
        <v>#REF!</v>
      </c>
      <c r="N92" s="58" t="e">
        <v>#N/A</v>
      </c>
      <c r="O92" s="58" t="e">
        <v>#N/A</v>
      </c>
      <c r="P92" s="58" t="e">
        <v>#N/A</v>
      </c>
      <c r="Q92" s="58" t="e">
        <v>#N/A</v>
      </c>
    </row>
    <row r="93" spans="1:17" s="110" customFormat="1" ht="15" customHeight="1" thickBot="1">
      <c r="A93" s="447">
        <v>14312</v>
      </c>
      <c r="B93" s="446"/>
      <c r="C93" s="106" t="str">
        <f>IF(A93="CSP","Consolidated Supply Program(IIF)",IF(A93&lt;&gt;"",INDEX('CCN &amp; Description'!$B$2:$B$1071,MATCH(VALUE(LEFT(A93,5)),'CCN &amp; Description'!$A$2:$A$1071,0)),""))</f>
        <v>VEHICLE STAGING AREA, SURFACED</v>
      </c>
      <c r="D93" s="107" t="str">
        <f t="shared" si="2"/>
        <v>A</v>
      </c>
      <c r="E93" s="107" t="str">
        <f t="shared" si="3"/>
        <v>A0067</v>
      </c>
      <c r="F93" s="108" t="s">
        <v>615</v>
      </c>
      <c r="G93" s="108" t="s">
        <v>1989</v>
      </c>
      <c r="H93" s="108" t="s">
        <v>9916</v>
      </c>
      <c r="I93" s="109">
        <v>7.16</v>
      </c>
      <c r="J93" s="109">
        <v>6.25</v>
      </c>
      <c r="K93" s="109">
        <v>4.66</v>
      </c>
      <c r="L93" s="110" t="e">
        <v>#REF!</v>
      </c>
      <c r="M93" s="111" t="e">
        <v>#REF!</v>
      </c>
      <c r="N93" s="111">
        <v>0</v>
      </c>
      <c r="O93" s="111" t="s">
        <v>9833</v>
      </c>
      <c r="P93" s="111">
        <v>0</v>
      </c>
      <c r="Q93" s="111">
        <v>0</v>
      </c>
    </row>
    <row r="94" spans="1:17" s="110" customFormat="1" ht="15" customHeight="1" thickBot="1">
      <c r="A94" s="447">
        <v>21710</v>
      </c>
      <c r="B94" s="446"/>
      <c r="C94" s="106" t="str">
        <f>IF(A94="CSP","Consolidated Supply Program(IIF)",IF(A94&lt;&gt;"",INDEX('CCN &amp; Description'!$B$2:$B$1071,MATCH(VALUE(LEFT(A94,5)),'CCN &amp; Description'!$A$2:$A$1071,0)),""))</f>
        <v>ELECTRONIC AND COMMUNICATION MAINTENANCE SHOP</v>
      </c>
      <c r="D94" s="107" t="str">
        <f t="shared" si="2"/>
        <v>A</v>
      </c>
      <c r="E94" s="107" t="str">
        <f t="shared" si="3"/>
        <v>A0068</v>
      </c>
      <c r="F94" s="108" t="s">
        <v>1878</v>
      </c>
      <c r="G94" s="108" t="s">
        <v>1989</v>
      </c>
      <c r="H94" s="108" t="s">
        <v>9917</v>
      </c>
      <c r="I94" s="109">
        <v>1.58</v>
      </c>
      <c r="J94" s="109">
        <v>1.5</v>
      </c>
      <c r="K94" s="109">
        <v>1.33</v>
      </c>
      <c r="L94" s="110" t="e">
        <v>#REF!</v>
      </c>
      <c r="M94" s="111" t="e">
        <v>#REF!</v>
      </c>
      <c r="N94" s="111" t="e">
        <v>#N/A</v>
      </c>
      <c r="O94" s="111" t="e">
        <v>#N/A</v>
      </c>
      <c r="P94" s="111" t="e">
        <v>#N/A</v>
      </c>
      <c r="Q94" s="111" t="e">
        <v>#N/A</v>
      </c>
    </row>
    <row r="95" spans="1:17" s="110" customFormat="1" ht="15" customHeight="1" thickBot="1">
      <c r="A95" s="447">
        <v>21710</v>
      </c>
      <c r="B95" s="446"/>
      <c r="C95" s="106" t="str">
        <f>IF(A95="CSP","Consolidated Supply Program(IIF)",IF(A95&lt;&gt;"",INDEX('CCN &amp; Description'!$B$2:$B$1071,MATCH(VALUE(LEFT(A95,5)),'CCN &amp; Description'!$A$2:$A$1071,0)),""))</f>
        <v>ELECTRONIC AND COMMUNICATION MAINTENANCE SHOP</v>
      </c>
      <c r="D95" s="107" t="str">
        <f t="shared" si="2"/>
        <v>A</v>
      </c>
      <c r="E95" s="107" t="str">
        <f t="shared" si="3"/>
        <v>A0068</v>
      </c>
      <c r="F95" s="108" t="s">
        <v>1878</v>
      </c>
      <c r="G95" s="108" t="s">
        <v>1989</v>
      </c>
      <c r="H95" s="108" t="s">
        <v>9917</v>
      </c>
      <c r="I95" s="109">
        <v>1.58</v>
      </c>
      <c r="J95" s="109">
        <v>1.5</v>
      </c>
      <c r="K95" s="109">
        <v>1.33</v>
      </c>
      <c r="L95" s="110" t="e">
        <v>#REF!</v>
      </c>
      <c r="M95" s="111" t="e">
        <v>#REF!</v>
      </c>
      <c r="N95" s="111" t="e">
        <v>#N/A</v>
      </c>
      <c r="O95" s="111" t="e">
        <v>#N/A</v>
      </c>
      <c r="P95" s="111" t="e">
        <v>#N/A</v>
      </c>
      <c r="Q95" s="111" t="e">
        <v>#N/A</v>
      </c>
    </row>
    <row r="96" spans="1:17" ht="15" customHeight="1" thickBot="1">
      <c r="A96" s="446"/>
      <c r="B96" s="446"/>
      <c r="C96" s="54" t="str">
        <f>IF(A96="CSP","Consolidated Supply Program(IIF)",IF(A96&lt;&gt;"",INDEX('CCN &amp; Description'!$B$2:$B$1071,MATCH(VALUE(LEFT(A96,5)),'CCN &amp; Description'!$A$2:$A$1071,0)),""))</f>
        <v/>
      </c>
      <c r="D96" s="55" t="str">
        <f t="shared" si="2"/>
        <v>A</v>
      </c>
      <c r="E96" s="55" t="str">
        <f t="shared" si="3"/>
        <v>A0069</v>
      </c>
      <c r="F96" s="56" t="s">
        <v>9918</v>
      </c>
      <c r="G96" s="56" t="s">
        <v>1989</v>
      </c>
      <c r="H96" s="56" t="s">
        <v>9919</v>
      </c>
      <c r="I96" s="57">
        <v>1.04</v>
      </c>
      <c r="J96" s="57">
        <v>1.33</v>
      </c>
      <c r="K96" s="57">
        <v>0.34</v>
      </c>
      <c r="L96" s="315" t="e">
        <v>#REF!</v>
      </c>
      <c r="M96" s="58" t="e">
        <v>#REF!</v>
      </c>
      <c r="N96" s="58" t="e">
        <v>#N/A</v>
      </c>
      <c r="O96" s="58" t="e">
        <v>#N/A</v>
      </c>
      <c r="P96" s="58" t="e">
        <v>#N/A</v>
      </c>
      <c r="Q96" s="58" t="e">
        <v>#N/A</v>
      </c>
    </row>
    <row r="97" spans="1:17" ht="15" customHeight="1" thickBot="1">
      <c r="A97" s="446"/>
      <c r="B97" s="446"/>
      <c r="C97" s="54" t="str">
        <f>IF(A97="CSP","Consolidated Supply Program(IIF)",IF(A97&lt;&gt;"",INDEX('CCN &amp; Description'!$B$2:$B$1071,MATCH(VALUE(LEFT(A97,5)),'CCN &amp; Description'!$A$2:$A$1071,0)),""))</f>
        <v/>
      </c>
      <c r="D97" s="55" t="str">
        <f t="shared" si="2"/>
        <v>A</v>
      </c>
      <c r="E97" s="55" t="str">
        <f t="shared" si="3"/>
        <v>A0069</v>
      </c>
      <c r="F97" s="56" t="s">
        <v>9918</v>
      </c>
      <c r="G97" s="56" t="s">
        <v>1989</v>
      </c>
      <c r="H97" s="56" t="s">
        <v>9920</v>
      </c>
      <c r="I97" s="60"/>
      <c r="J97" s="60"/>
      <c r="K97" s="60"/>
      <c r="L97" s="315" t="e">
        <v>#REF!</v>
      </c>
      <c r="M97" s="58" t="e">
        <v>#REF!</v>
      </c>
      <c r="N97" s="58" t="e">
        <v>#N/A</v>
      </c>
      <c r="O97" s="58" t="e">
        <v>#N/A</v>
      </c>
      <c r="P97" s="58" t="e">
        <v>#N/A</v>
      </c>
      <c r="Q97" s="58" t="e">
        <v>#N/A</v>
      </c>
    </row>
    <row r="98" spans="1:17" ht="15" customHeight="1" thickBot="1">
      <c r="A98" s="446">
        <v>21710</v>
      </c>
      <c r="B98" s="446">
        <v>21710</v>
      </c>
      <c r="C98" s="54" t="str">
        <f>IF(A98="CSP","Consolidated Supply Program(IIF)",IF(A98&lt;&gt;"",INDEX('CCN &amp; Description'!$B$2:$B$1071,MATCH(VALUE(LEFT(A98,5)),'CCN &amp; Description'!$A$2:$A$1071,0)),""))</f>
        <v>ELECTRONIC AND COMMUNICATION MAINTENANCE SHOP</v>
      </c>
      <c r="D98" s="55" t="str">
        <f t="shared" si="2"/>
        <v>A</v>
      </c>
      <c r="E98" s="55" t="str">
        <f t="shared" si="3"/>
        <v>A0069</v>
      </c>
      <c r="F98" s="56" t="s">
        <v>9921</v>
      </c>
      <c r="G98" s="56" t="s">
        <v>1989</v>
      </c>
      <c r="H98" s="56" t="s">
        <v>9919</v>
      </c>
      <c r="I98" s="57">
        <v>1.04</v>
      </c>
      <c r="J98" s="57">
        <v>1.33</v>
      </c>
      <c r="K98" s="57">
        <v>0.34</v>
      </c>
      <c r="L98" s="315" t="e">
        <v>#REF!</v>
      </c>
      <c r="M98" s="58" t="e">
        <v>#REF!</v>
      </c>
      <c r="N98" s="58" t="e">
        <v>#N/A</v>
      </c>
      <c r="O98" s="58" t="e">
        <v>#N/A</v>
      </c>
      <c r="P98" s="58" t="e">
        <v>#N/A</v>
      </c>
      <c r="Q98" s="58" t="e">
        <v>#N/A</v>
      </c>
    </row>
    <row r="99" spans="1:17" ht="15" customHeight="1" thickBot="1">
      <c r="A99" s="446"/>
      <c r="B99" s="446"/>
      <c r="C99" s="54" t="str">
        <f>IF(A99="CSP","Consolidated Supply Program(IIF)",IF(A99&lt;&gt;"",INDEX('CCN &amp; Description'!$B$2:$B$1071,MATCH(VALUE(LEFT(A99,5)),'CCN &amp; Description'!$A$2:$A$1071,0)),""))</f>
        <v/>
      </c>
      <c r="D99" s="55" t="str">
        <f t="shared" si="2"/>
        <v>A</v>
      </c>
      <c r="E99" s="55" t="str">
        <f t="shared" si="3"/>
        <v>A0070</v>
      </c>
      <c r="F99" s="56" t="s">
        <v>9922</v>
      </c>
      <c r="G99" s="56" t="s">
        <v>9923</v>
      </c>
      <c r="H99" s="59"/>
      <c r="I99" s="60"/>
      <c r="J99" s="60"/>
      <c r="K99" s="60"/>
      <c r="L99" s="315" t="e">
        <v>#REF!</v>
      </c>
      <c r="M99" s="58" t="e">
        <v>#REF!</v>
      </c>
      <c r="N99" s="58" t="e">
        <v>#N/A</v>
      </c>
      <c r="O99" s="58" t="e">
        <v>#N/A</v>
      </c>
      <c r="P99" s="58" t="e">
        <v>#N/A</v>
      </c>
      <c r="Q99" s="58" t="e">
        <v>#N/A</v>
      </c>
    </row>
    <row r="100" spans="1:17" ht="15" customHeight="1" thickBot="1">
      <c r="A100" s="446"/>
      <c r="B100" s="446"/>
      <c r="C100" s="54" t="str">
        <f>IF(A100="CSP","Consolidated Supply Program(IIF)",IF(A100&lt;&gt;"",INDEX('CCN &amp; Description'!$B$2:$B$1071,MATCH(VALUE(LEFT(A100,5)),'CCN &amp; Description'!$A$2:$A$1071,0)),""))</f>
        <v/>
      </c>
      <c r="D100" s="55" t="str">
        <f t="shared" si="2"/>
        <v>A</v>
      </c>
      <c r="E100" s="55" t="str">
        <f t="shared" si="3"/>
        <v>A0071</v>
      </c>
      <c r="F100" s="56" t="s">
        <v>9924</v>
      </c>
      <c r="G100" s="56" t="s">
        <v>9925</v>
      </c>
      <c r="H100" s="56" t="s">
        <v>9926</v>
      </c>
      <c r="I100" s="57">
        <v>2.17</v>
      </c>
      <c r="J100" s="57">
        <v>2</v>
      </c>
      <c r="K100" s="57">
        <v>1.42</v>
      </c>
      <c r="L100" s="315" t="e">
        <v>#REF!</v>
      </c>
      <c r="M100" s="58" t="e">
        <v>#REF!</v>
      </c>
      <c r="N100" s="58" t="e">
        <v>#N/A</v>
      </c>
      <c r="O100" s="58" t="e">
        <v>#N/A</v>
      </c>
      <c r="P100" s="58" t="e">
        <v>#N/A</v>
      </c>
      <c r="Q100" s="58" t="e">
        <v>#N/A</v>
      </c>
    </row>
    <row r="101" spans="1:17" ht="15" customHeight="1" thickBot="1">
      <c r="A101" s="446"/>
      <c r="B101" s="446"/>
      <c r="C101" s="54" t="str">
        <f>IF(A101="CSP","Consolidated Supply Program(IIF)",IF(A101&lt;&gt;"",INDEX('CCN &amp; Description'!$B$2:$B$1071,MATCH(VALUE(LEFT(A101,5)),'CCN &amp; Description'!$A$2:$A$1071,0)),""))</f>
        <v/>
      </c>
      <c r="D101" s="55" t="str">
        <f t="shared" si="2"/>
        <v>A</v>
      </c>
      <c r="E101" s="55" t="str">
        <f t="shared" si="3"/>
        <v>A0072</v>
      </c>
      <c r="F101" s="56" t="s">
        <v>9927</v>
      </c>
      <c r="G101" s="56" t="s">
        <v>9928</v>
      </c>
      <c r="H101" s="56" t="s">
        <v>9929</v>
      </c>
      <c r="I101" s="60"/>
      <c r="J101" s="60"/>
      <c r="K101" s="60"/>
      <c r="L101" s="315" t="e">
        <v>#REF!</v>
      </c>
      <c r="M101" s="58" t="e">
        <v>#REF!</v>
      </c>
      <c r="N101" s="58" t="e">
        <v>#N/A</v>
      </c>
      <c r="O101" s="58" t="e">
        <v>#N/A</v>
      </c>
      <c r="P101" s="58" t="e">
        <v>#N/A</v>
      </c>
      <c r="Q101" s="58" t="e">
        <v>#N/A</v>
      </c>
    </row>
    <row r="102" spans="1:17" ht="15" customHeight="1" thickBot="1">
      <c r="A102" s="446"/>
      <c r="B102" s="446"/>
      <c r="C102" s="54" t="str">
        <f>IF(A102="CSP","Consolidated Supply Program(IIF)",IF(A102&lt;&gt;"",INDEX('CCN &amp; Description'!$B$2:$B$1071,MATCH(VALUE(LEFT(A102,5)),'CCN &amp; Description'!$A$2:$A$1071,0)),""))</f>
        <v/>
      </c>
      <c r="D102" s="55" t="str">
        <f t="shared" si="2"/>
        <v>A</v>
      </c>
      <c r="E102" s="55" t="str">
        <f t="shared" si="3"/>
        <v>A0073</v>
      </c>
      <c r="F102" s="56" t="s">
        <v>618</v>
      </c>
      <c r="G102" s="56" t="s">
        <v>9571</v>
      </c>
      <c r="H102" s="56" t="s">
        <v>9930</v>
      </c>
      <c r="I102" s="60"/>
      <c r="J102" s="60"/>
      <c r="K102" s="60"/>
      <c r="L102" s="315" t="e">
        <v>#REF!</v>
      </c>
      <c r="M102" s="58" t="e">
        <v>#REF!</v>
      </c>
      <c r="N102" s="58" t="e">
        <v>#N/A</v>
      </c>
      <c r="O102" s="58" t="e">
        <v>#N/A</v>
      </c>
      <c r="P102" s="58" t="e">
        <v>#N/A</v>
      </c>
      <c r="Q102" s="58" t="e">
        <v>#N/A</v>
      </c>
    </row>
    <row r="103" spans="1:17" ht="15" customHeight="1" thickBot="1">
      <c r="A103" s="446"/>
      <c r="B103" s="446"/>
      <c r="C103" s="54" t="str">
        <f>IF(A103="CSP","Consolidated Supply Program(IIF)",IF(A103&lt;&gt;"",INDEX('CCN &amp; Description'!$B$2:$B$1071,MATCH(VALUE(LEFT(A103,5)),'CCN &amp; Description'!$A$2:$A$1071,0)),""))</f>
        <v/>
      </c>
      <c r="D103" s="55" t="str">
        <f t="shared" si="2"/>
        <v>A</v>
      </c>
      <c r="E103" s="55" t="str">
        <f t="shared" si="3"/>
        <v>A0074</v>
      </c>
      <c r="F103" s="56" t="s">
        <v>9931</v>
      </c>
      <c r="G103" s="56" t="s">
        <v>9932</v>
      </c>
      <c r="H103" s="56" t="s">
        <v>9933</v>
      </c>
      <c r="I103" s="57">
        <v>0</v>
      </c>
      <c r="J103" s="57">
        <v>0</v>
      </c>
      <c r="K103" s="57">
        <v>0</v>
      </c>
      <c r="L103" s="315" t="e">
        <v>#REF!</v>
      </c>
      <c r="M103" s="58" t="e">
        <v>#REF!</v>
      </c>
      <c r="N103" s="58" t="e">
        <v>#N/A</v>
      </c>
      <c r="O103" s="58" t="e">
        <v>#N/A</v>
      </c>
      <c r="P103" s="58" t="e">
        <v>#N/A</v>
      </c>
      <c r="Q103" s="58" t="e">
        <v>#N/A</v>
      </c>
    </row>
    <row r="104" spans="1:17" ht="15" customHeight="1" thickBot="1">
      <c r="A104" s="446"/>
      <c r="B104" s="446"/>
      <c r="C104" s="54" t="str">
        <f>IF(A104="CSP","Consolidated Supply Program(IIF)",IF(A104&lt;&gt;"",INDEX('CCN &amp; Description'!$B$2:$B$1071,MATCH(VALUE(LEFT(A104,5)),'CCN &amp; Description'!$A$2:$A$1071,0)),""))</f>
        <v/>
      </c>
      <c r="D104" s="55" t="str">
        <f t="shared" si="2"/>
        <v>A</v>
      </c>
      <c r="E104" s="55" t="str">
        <f t="shared" si="3"/>
        <v>A0075</v>
      </c>
      <c r="F104" s="56" t="s">
        <v>9934</v>
      </c>
      <c r="G104" s="56" t="s">
        <v>9935</v>
      </c>
      <c r="H104" s="59"/>
      <c r="I104" s="60"/>
      <c r="J104" s="60"/>
      <c r="K104" s="60"/>
      <c r="L104" s="315" t="e">
        <v>#REF!</v>
      </c>
      <c r="M104" s="58" t="e">
        <v>#REF!</v>
      </c>
      <c r="N104" s="58" t="e">
        <v>#N/A</v>
      </c>
      <c r="O104" s="58" t="e">
        <v>#N/A</v>
      </c>
      <c r="P104" s="58" t="e">
        <v>#N/A</v>
      </c>
      <c r="Q104" s="58" t="e">
        <v>#N/A</v>
      </c>
    </row>
    <row r="105" spans="1:17" ht="15" customHeight="1" thickBot="1">
      <c r="A105" s="446"/>
      <c r="B105" s="446"/>
      <c r="C105" s="54" t="str">
        <f>IF(A105="CSP","Consolidated Supply Program(IIF)",IF(A105&lt;&gt;"",INDEX('CCN &amp; Description'!$B$2:$B$1071,MATCH(VALUE(LEFT(A105,5)),'CCN &amp; Description'!$A$2:$A$1071,0)),""))</f>
        <v/>
      </c>
      <c r="D105" s="55" t="str">
        <f t="shared" si="2"/>
        <v>A</v>
      </c>
      <c r="E105" s="55" t="str">
        <f t="shared" si="3"/>
        <v>A0076</v>
      </c>
      <c r="F105" s="56" t="s">
        <v>9936</v>
      </c>
      <c r="G105" s="56" t="s">
        <v>9937</v>
      </c>
      <c r="H105" s="56" t="s">
        <v>9938</v>
      </c>
      <c r="I105" s="60"/>
      <c r="J105" s="60"/>
      <c r="K105" s="60"/>
      <c r="L105" s="315" t="e">
        <v>#REF!</v>
      </c>
      <c r="M105" s="58" t="e">
        <v>#REF!</v>
      </c>
      <c r="N105" s="58" t="e">
        <v>#N/A</v>
      </c>
      <c r="O105" s="58" t="e">
        <v>#N/A</v>
      </c>
      <c r="P105" s="58" t="e">
        <v>#N/A</v>
      </c>
      <c r="Q105" s="58" t="e">
        <v>#N/A</v>
      </c>
    </row>
    <row r="106" spans="1:17" ht="15" customHeight="1" thickBot="1">
      <c r="A106" s="446"/>
      <c r="B106" s="446"/>
      <c r="C106" s="54" t="str">
        <f>IF(A106="CSP","Consolidated Supply Program(IIF)",IF(A106&lt;&gt;"",INDEX('CCN &amp; Description'!$B$2:$B$1071,MATCH(VALUE(LEFT(A106,5)),'CCN &amp; Description'!$A$2:$A$1071,0)),""))</f>
        <v/>
      </c>
      <c r="D106" s="55" t="str">
        <f t="shared" si="2"/>
        <v>A</v>
      </c>
      <c r="E106" s="55" t="str">
        <f t="shared" si="3"/>
        <v>A0077</v>
      </c>
      <c r="F106" s="56" t="s">
        <v>9939</v>
      </c>
      <c r="G106" s="56" t="s">
        <v>9940</v>
      </c>
      <c r="H106" s="59"/>
      <c r="I106" s="60"/>
      <c r="J106" s="60"/>
      <c r="K106" s="60"/>
      <c r="L106" s="315" t="e">
        <v>#REF!</v>
      </c>
      <c r="M106" s="58" t="e">
        <v>#REF!</v>
      </c>
      <c r="N106" s="58" t="e">
        <v>#N/A</v>
      </c>
      <c r="O106" s="58" t="e">
        <v>#N/A</v>
      </c>
      <c r="P106" s="58" t="e">
        <v>#N/A</v>
      </c>
      <c r="Q106" s="58" t="e">
        <v>#N/A</v>
      </c>
    </row>
    <row r="107" spans="1:17" ht="15" customHeight="1" thickBot="1">
      <c r="A107" s="446"/>
      <c r="B107" s="446"/>
      <c r="C107" s="54" t="str">
        <f>IF(A107="CSP","Consolidated Supply Program(IIF)",IF(A107&lt;&gt;"",INDEX('CCN &amp; Description'!$B$2:$B$1071,MATCH(VALUE(LEFT(A107,5)),'CCN &amp; Description'!$A$2:$A$1071,0)),""))</f>
        <v/>
      </c>
      <c r="D107" s="55" t="str">
        <f t="shared" si="2"/>
        <v>A</v>
      </c>
      <c r="E107" s="55" t="str">
        <f t="shared" si="3"/>
        <v>A0078</v>
      </c>
      <c r="F107" s="56" t="s">
        <v>9941</v>
      </c>
      <c r="G107" s="56" t="s">
        <v>2530</v>
      </c>
      <c r="H107" s="59"/>
      <c r="I107" s="57">
        <v>4.66</v>
      </c>
      <c r="J107" s="57">
        <v>2.33</v>
      </c>
      <c r="K107" s="57">
        <v>2.42</v>
      </c>
      <c r="L107" s="315" t="e">
        <v>#REF!</v>
      </c>
      <c r="M107" s="58" t="e">
        <v>#REF!</v>
      </c>
      <c r="N107" s="58" t="e">
        <v>#N/A</v>
      </c>
      <c r="O107" s="58" t="e">
        <v>#N/A</v>
      </c>
      <c r="P107" s="58" t="e">
        <v>#N/A</v>
      </c>
      <c r="Q107" s="58" t="e">
        <v>#N/A</v>
      </c>
    </row>
    <row r="108" spans="1:17" ht="15" customHeight="1" thickBot="1">
      <c r="A108" s="446"/>
      <c r="B108" s="446"/>
      <c r="C108" s="54" t="str">
        <f>IF(A108="CSP","Consolidated Supply Program(IIF)",IF(A108&lt;&gt;"",INDEX('CCN &amp; Description'!$B$2:$B$1071,MATCH(VALUE(LEFT(A108,5)),'CCN &amp; Description'!$A$2:$A$1071,0)),""))</f>
        <v/>
      </c>
      <c r="D108" s="55" t="str">
        <f t="shared" si="2"/>
        <v>A</v>
      </c>
      <c r="E108" s="55" t="str">
        <f t="shared" si="3"/>
        <v>A0078</v>
      </c>
      <c r="F108" s="56" t="s">
        <v>9942</v>
      </c>
      <c r="G108" s="56" t="s">
        <v>2530</v>
      </c>
      <c r="H108" s="59"/>
      <c r="I108" s="57">
        <v>4.66</v>
      </c>
      <c r="J108" s="57">
        <v>2.33</v>
      </c>
      <c r="K108" s="57">
        <v>2.42</v>
      </c>
      <c r="L108" s="315" t="e">
        <v>#REF!</v>
      </c>
      <c r="M108" s="58" t="e">
        <v>#REF!</v>
      </c>
      <c r="N108" s="58" t="e">
        <v>#N/A</v>
      </c>
      <c r="O108" s="58" t="e">
        <v>#N/A</v>
      </c>
      <c r="P108" s="58" t="e">
        <v>#N/A</v>
      </c>
      <c r="Q108" s="58" t="e">
        <v>#N/A</v>
      </c>
    </row>
    <row r="109" spans="1:17" ht="15" customHeight="1" thickBot="1">
      <c r="A109" s="446"/>
      <c r="B109" s="446"/>
      <c r="C109" s="54" t="str">
        <f>IF(A109="CSP","Consolidated Supply Program(IIF)",IF(A109&lt;&gt;"",INDEX('CCN &amp; Description'!$B$2:$B$1071,MATCH(VALUE(LEFT(A109,5)),'CCN &amp; Description'!$A$2:$A$1071,0)),""))</f>
        <v/>
      </c>
      <c r="D109" s="55" t="str">
        <f t="shared" si="2"/>
        <v>A</v>
      </c>
      <c r="E109" s="55" t="str">
        <f t="shared" si="3"/>
        <v>A0079</v>
      </c>
      <c r="F109" s="56" t="s">
        <v>9943</v>
      </c>
      <c r="G109" s="56" t="s">
        <v>9944</v>
      </c>
      <c r="H109" s="56" t="s">
        <v>9945</v>
      </c>
      <c r="I109" s="57">
        <v>3.25</v>
      </c>
      <c r="J109" s="57">
        <v>2.25</v>
      </c>
      <c r="K109" s="60"/>
      <c r="L109" s="315" t="e">
        <v>#REF!</v>
      </c>
      <c r="M109" s="58" t="e">
        <v>#REF!</v>
      </c>
      <c r="N109" s="58" t="e">
        <v>#N/A</v>
      </c>
      <c r="O109" s="58" t="e">
        <v>#N/A</v>
      </c>
      <c r="P109" s="58" t="e">
        <v>#N/A</v>
      </c>
      <c r="Q109" s="58" t="e">
        <v>#N/A</v>
      </c>
    </row>
    <row r="110" spans="1:17" ht="15" customHeight="1" thickBot="1">
      <c r="A110" s="446"/>
      <c r="B110" s="446"/>
      <c r="C110" s="54" t="str">
        <f>IF(A110="CSP","Consolidated Supply Program(IIF)",IF(A110&lt;&gt;"",INDEX('CCN &amp; Description'!$B$2:$B$1071,MATCH(VALUE(LEFT(A110,5)),'CCN &amp; Description'!$A$2:$A$1071,0)),""))</f>
        <v/>
      </c>
      <c r="D110" s="55" t="str">
        <f t="shared" si="2"/>
        <v>A</v>
      </c>
      <c r="E110" s="55" t="str">
        <f t="shared" si="3"/>
        <v>A0080</v>
      </c>
      <c r="F110" s="56" t="s">
        <v>9946</v>
      </c>
      <c r="G110" s="56" t="s">
        <v>9947</v>
      </c>
      <c r="H110" s="59"/>
      <c r="I110" s="60"/>
      <c r="J110" s="60"/>
      <c r="K110" s="60"/>
      <c r="L110" s="315" t="e">
        <v>#REF!</v>
      </c>
      <c r="M110" s="58" t="e">
        <v>#REF!</v>
      </c>
      <c r="N110" s="58" t="e">
        <v>#N/A</v>
      </c>
      <c r="O110" s="58" t="e">
        <v>#N/A</v>
      </c>
      <c r="P110" s="58" t="e">
        <v>#N/A</v>
      </c>
      <c r="Q110" s="58" t="e">
        <v>#N/A</v>
      </c>
    </row>
    <row r="111" spans="1:17" s="110" customFormat="1" ht="15" customHeight="1" thickBot="1">
      <c r="A111" s="447" t="s">
        <v>814</v>
      </c>
      <c r="B111" s="446"/>
      <c r="C111" s="106" t="str">
        <f>IF(A111="CSP","Consolidated Supply Program(IIF)",IF(A111&lt;&gt;"",INDEX('CCN &amp; Description'!$B$2:$B$1071,MATCH(VALUE(LEFT(A111,5)),'CCN &amp; Description'!$A$2:$A$1071,0)),""))</f>
        <v>Consolidated Supply Program(IIF)</v>
      </c>
      <c r="D111" s="107" t="str">
        <f t="shared" si="2"/>
        <v>A</v>
      </c>
      <c r="E111" s="107" t="str">
        <f t="shared" si="3"/>
        <v>A0081</v>
      </c>
      <c r="F111" s="108" t="s">
        <v>1329</v>
      </c>
      <c r="G111" s="108" t="s">
        <v>1887</v>
      </c>
      <c r="H111" s="108" t="s">
        <v>9948</v>
      </c>
      <c r="I111" s="109">
        <v>0.42</v>
      </c>
      <c r="J111" s="109">
        <v>0.33</v>
      </c>
      <c r="K111" s="109">
        <v>0.17</v>
      </c>
      <c r="L111" s="110" t="e">
        <v>#REF!</v>
      </c>
      <c r="M111" s="111" t="e">
        <v>#REF!</v>
      </c>
      <c r="N111" s="111" t="e">
        <v>#N/A</v>
      </c>
      <c r="O111" s="111" t="e">
        <v>#N/A</v>
      </c>
      <c r="P111" s="111" t="e">
        <v>#N/A</v>
      </c>
      <c r="Q111" s="111" t="e">
        <v>#N/A</v>
      </c>
    </row>
    <row r="112" spans="1:17" s="110" customFormat="1" ht="15" customHeight="1" thickBot="1">
      <c r="A112" s="447">
        <v>21710</v>
      </c>
      <c r="B112" s="446"/>
      <c r="C112" s="106" t="str">
        <f>IF(A112="CSP","Consolidated Supply Program(IIF)",IF(A112&lt;&gt;"",INDEX('CCN &amp; Description'!$B$2:$B$1071,MATCH(VALUE(LEFT(A112,5)),'CCN &amp; Description'!$A$2:$A$1071,0)),""))</f>
        <v>ELECTRONIC AND COMMUNICATION MAINTENANCE SHOP</v>
      </c>
      <c r="D112" s="107" t="str">
        <f t="shared" si="2"/>
        <v>A</v>
      </c>
      <c r="E112" s="107" t="str">
        <f t="shared" si="3"/>
        <v>A0082</v>
      </c>
      <c r="F112" s="108" t="s">
        <v>1890</v>
      </c>
      <c r="G112" s="108" t="s">
        <v>9949</v>
      </c>
      <c r="H112" s="108" t="s">
        <v>9950</v>
      </c>
      <c r="I112" s="109">
        <v>1.33</v>
      </c>
      <c r="J112" s="109">
        <v>0.75</v>
      </c>
      <c r="K112" s="109">
        <v>0.92</v>
      </c>
      <c r="L112" s="110" t="e">
        <v>#REF!</v>
      </c>
      <c r="M112" s="111" t="e">
        <v>#REF!</v>
      </c>
      <c r="N112" s="111" t="e">
        <v>#N/A</v>
      </c>
      <c r="O112" s="111" t="e">
        <v>#N/A</v>
      </c>
      <c r="P112" s="111" t="e">
        <v>#N/A</v>
      </c>
      <c r="Q112" s="111" t="e">
        <v>#N/A</v>
      </c>
    </row>
    <row r="113" spans="1:17" ht="15" customHeight="1" thickBot="1">
      <c r="A113" s="446"/>
      <c r="B113" s="446"/>
      <c r="C113" s="54" t="str">
        <f>IF(A113="CSP","Consolidated Supply Program(IIF)",IF(A113&lt;&gt;"",INDEX('CCN &amp; Description'!$B$2:$B$1071,MATCH(VALUE(LEFT(A113,5)),'CCN &amp; Description'!$A$2:$A$1071,0)),""))</f>
        <v/>
      </c>
      <c r="D113" s="55" t="str">
        <f t="shared" si="2"/>
        <v>A</v>
      </c>
      <c r="E113" s="55" t="str">
        <f t="shared" si="3"/>
        <v>A0083</v>
      </c>
      <c r="F113" s="56" t="s">
        <v>9951</v>
      </c>
      <c r="G113" s="56" t="s">
        <v>9759</v>
      </c>
      <c r="H113" s="59"/>
      <c r="I113" s="57">
        <v>16.66</v>
      </c>
      <c r="J113" s="57">
        <v>7.25</v>
      </c>
      <c r="K113" s="57">
        <v>7.91</v>
      </c>
      <c r="L113" s="315" t="e">
        <v>#REF!</v>
      </c>
      <c r="M113" s="58" t="e">
        <v>#REF!</v>
      </c>
      <c r="N113" s="58" t="e">
        <v>#N/A</v>
      </c>
      <c r="O113" s="58" t="e">
        <v>#N/A</v>
      </c>
      <c r="P113" s="58" t="e">
        <v>#N/A</v>
      </c>
      <c r="Q113" s="58" t="e">
        <v>#N/A</v>
      </c>
    </row>
    <row r="114" spans="1:17" ht="15" customHeight="1" thickBot="1">
      <c r="A114" s="446"/>
      <c r="B114" s="446"/>
      <c r="C114" s="54" t="str">
        <f>IF(A114="CSP","Consolidated Supply Program(IIF)",IF(A114&lt;&gt;"",INDEX('CCN &amp; Description'!$B$2:$B$1071,MATCH(VALUE(LEFT(A114,5)),'CCN &amp; Description'!$A$2:$A$1071,0)),""))</f>
        <v/>
      </c>
      <c r="D114" s="55" t="str">
        <f t="shared" si="2"/>
        <v>A</v>
      </c>
      <c r="E114" s="55" t="str">
        <f t="shared" si="3"/>
        <v>A0084</v>
      </c>
      <c r="F114" s="56" t="s">
        <v>9952</v>
      </c>
      <c r="G114" s="56" t="s">
        <v>9759</v>
      </c>
      <c r="H114" s="59"/>
      <c r="I114" s="57">
        <v>17.66</v>
      </c>
      <c r="J114" s="57">
        <v>7.5</v>
      </c>
      <c r="K114" s="57">
        <v>9.16</v>
      </c>
      <c r="L114" s="315" t="e">
        <v>#REF!</v>
      </c>
      <c r="M114" s="58" t="e">
        <v>#REF!</v>
      </c>
      <c r="N114" s="58" t="e">
        <v>#N/A</v>
      </c>
      <c r="O114" s="58" t="e">
        <v>#N/A</v>
      </c>
      <c r="P114" s="58" t="e">
        <v>#N/A</v>
      </c>
      <c r="Q114" s="58" t="e">
        <v>#N/A</v>
      </c>
    </row>
    <row r="115" spans="1:17" ht="15" customHeight="1" thickBot="1">
      <c r="A115" s="446"/>
      <c r="B115" s="446"/>
      <c r="C115" s="54" t="str">
        <f>IF(A115="CSP","Consolidated Supply Program(IIF)",IF(A115&lt;&gt;"",INDEX('CCN &amp; Description'!$B$2:$B$1071,MATCH(VALUE(LEFT(A115,5)),'CCN &amp; Description'!$A$2:$A$1071,0)),""))</f>
        <v/>
      </c>
      <c r="D115" s="55" t="str">
        <f t="shared" si="2"/>
        <v>A</v>
      </c>
      <c r="E115" s="55" t="str">
        <f t="shared" si="3"/>
        <v>A0084</v>
      </c>
      <c r="F115" s="56" t="s">
        <v>9952</v>
      </c>
      <c r="G115" s="56" t="s">
        <v>9759</v>
      </c>
      <c r="H115" s="56" t="s">
        <v>9953</v>
      </c>
      <c r="I115" s="57">
        <v>17.66</v>
      </c>
      <c r="J115" s="57">
        <v>7.5</v>
      </c>
      <c r="K115" s="57">
        <v>9.16</v>
      </c>
      <c r="L115" s="315" t="e">
        <v>#REF!</v>
      </c>
      <c r="M115" s="58" t="e">
        <v>#REF!</v>
      </c>
      <c r="N115" s="58" t="e">
        <v>#N/A</v>
      </c>
      <c r="O115" s="58" t="e">
        <v>#N/A</v>
      </c>
      <c r="P115" s="58" t="e">
        <v>#N/A</v>
      </c>
      <c r="Q115" s="58" t="e">
        <v>#N/A</v>
      </c>
    </row>
    <row r="116" spans="1:17" ht="15" customHeight="1" thickBot="1">
      <c r="A116" s="446"/>
      <c r="B116" s="446"/>
      <c r="C116" s="54" t="str">
        <f>IF(A116="CSP","Consolidated Supply Program(IIF)",IF(A116&lt;&gt;"",INDEX('CCN &amp; Description'!$B$2:$B$1071,MATCH(VALUE(LEFT(A116,5)),'CCN &amp; Description'!$A$2:$A$1071,0)),""))</f>
        <v/>
      </c>
      <c r="D116" s="55" t="str">
        <f t="shared" si="2"/>
        <v>A</v>
      </c>
      <c r="E116" s="55" t="str">
        <f t="shared" si="3"/>
        <v>A0085</v>
      </c>
      <c r="F116" s="56" t="s">
        <v>1895</v>
      </c>
      <c r="G116" s="56" t="s">
        <v>9954</v>
      </c>
      <c r="H116" s="56" t="s">
        <v>9955</v>
      </c>
      <c r="I116" s="60"/>
      <c r="J116" s="60"/>
      <c r="K116" s="60"/>
      <c r="L116" s="315" t="e">
        <v>#REF!</v>
      </c>
      <c r="M116" s="58" t="e">
        <v>#REF!</v>
      </c>
      <c r="N116" s="58" t="e">
        <v>#N/A</v>
      </c>
      <c r="O116" s="58" t="e">
        <v>#N/A</v>
      </c>
      <c r="P116" s="58" t="e">
        <v>#N/A</v>
      </c>
      <c r="Q116" s="58" t="e">
        <v>#N/A</v>
      </c>
    </row>
    <row r="117" spans="1:17" ht="15" customHeight="1" thickBot="1">
      <c r="A117" s="446"/>
      <c r="B117" s="446"/>
      <c r="C117" s="54" t="str">
        <f>IF(A117="CSP","Consolidated Supply Program(IIF)",IF(A117&lt;&gt;"",INDEX('CCN &amp; Description'!$B$2:$B$1071,MATCH(VALUE(LEFT(A117,5)),'CCN &amp; Description'!$A$2:$A$1071,0)),""))</f>
        <v/>
      </c>
      <c r="D117" s="55" t="str">
        <f t="shared" si="2"/>
        <v>A</v>
      </c>
      <c r="E117" s="55" t="str">
        <f t="shared" si="3"/>
        <v>A0086</v>
      </c>
      <c r="F117" s="56" t="s">
        <v>9956</v>
      </c>
      <c r="G117" s="56" t="s">
        <v>9957</v>
      </c>
      <c r="H117" s="59"/>
      <c r="I117" s="60"/>
      <c r="J117" s="60"/>
      <c r="K117" s="60"/>
      <c r="L117" s="315" t="e">
        <v>#REF!</v>
      </c>
      <c r="M117" s="58" t="e">
        <v>#REF!</v>
      </c>
      <c r="N117" s="58" t="e">
        <v>#N/A</v>
      </c>
      <c r="O117" s="58" t="e">
        <v>#N/A</v>
      </c>
      <c r="P117" s="58" t="e">
        <v>#N/A</v>
      </c>
      <c r="Q117" s="58" t="e">
        <v>#N/A</v>
      </c>
    </row>
    <row r="118" spans="1:17" ht="15" customHeight="1" thickBot="1">
      <c r="A118" s="446"/>
      <c r="B118" s="446"/>
      <c r="C118" s="54" t="str">
        <f>IF(A118="CSP","Consolidated Supply Program(IIF)",IF(A118&lt;&gt;"",INDEX('CCN &amp; Description'!$B$2:$B$1071,MATCH(VALUE(LEFT(A118,5)),'CCN &amp; Description'!$A$2:$A$1071,0)),""))</f>
        <v/>
      </c>
      <c r="D118" s="55" t="str">
        <f t="shared" si="2"/>
        <v>A</v>
      </c>
      <c r="E118" s="55" t="str">
        <f t="shared" si="3"/>
        <v>A0087</v>
      </c>
      <c r="F118" s="56" t="s">
        <v>9958</v>
      </c>
      <c r="G118" s="56" t="s">
        <v>9959</v>
      </c>
      <c r="H118" s="59"/>
      <c r="I118" s="60"/>
      <c r="J118" s="60"/>
      <c r="K118" s="60"/>
      <c r="L118" s="315" t="e">
        <v>#REF!</v>
      </c>
      <c r="M118" s="58" t="e">
        <v>#REF!</v>
      </c>
      <c r="N118" s="58" t="e">
        <v>#N/A</v>
      </c>
      <c r="O118" s="58" t="e">
        <v>#N/A</v>
      </c>
      <c r="P118" s="58" t="e">
        <v>#N/A</v>
      </c>
      <c r="Q118" s="58" t="e">
        <v>#N/A</v>
      </c>
    </row>
    <row r="119" spans="1:17" ht="15" customHeight="1" thickBot="1">
      <c r="A119" s="446"/>
      <c r="B119" s="446"/>
      <c r="C119" s="54" t="str">
        <f>IF(A119="CSP","Consolidated Supply Program(IIF)",IF(A119&lt;&gt;"",INDEX('CCN &amp; Description'!$B$2:$B$1071,MATCH(VALUE(LEFT(A119,5)),'CCN &amp; Description'!$A$2:$A$1071,0)),""))</f>
        <v/>
      </c>
      <c r="D119" s="55" t="str">
        <f t="shared" si="2"/>
        <v>A</v>
      </c>
      <c r="E119" s="55" t="str">
        <f t="shared" si="3"/>
        <v>A0088</v>
      </c>
      <c r="F119" s="56" t="s">
        <v>9960</v>
      </c>
      <c r="G119" s="56" t="s">
        <v>9597</v>
      </c>
      <c r="H119" s="59"/>
      <c r="I119" s="57">
        <v>13.58</v>
      </c>
      <c r="J119" s="57">
        <v>2.75</v>
      </c>
      <c r="K119" s="57">
        <v>2.67</v>
      </c>
      <c r="L119" s="315" t="e">
        <v>#REF!</v>
      </c>
      <c r="M119" s="58" t="e">
        <v>#REF!</v>
      </c>
      <c r="N119" s="58" t="e">
        <v>#N/A</v>
      </c>
      <c r="O119" s="58" t="e">
        <v>#N/A</v>
      </c>
      <c r="P119" s="58" t="e">
        <v>#N/A</v>
      </c>
      <c r="Q119" s="58" t="e">
        <v>#N/A</v>
      </c>
    </row>
    <row r="120" spans="1:17" ht="15" customHeight="1" thickBot="1">
      <c r="A120" s="446"/>
      <c r="B120" s="446"/>
      <c r="C120" s="54" t="str">
        <f>IF(A120="CSP","Consolidated Supply Program(IIF)",IF(A120&lt;&gt;"",INDEX('CCN &amp; Description'!$B$2:$B$1071,MATCH(VALUE(LEFT(A120,5)),'CCN &amp; Description'!$A$2:$A$1071,0)),""))</f>
        <v/>
      </c>
      <c r="D120" s="55" t="str">
        <f t="shared" si="2"/>
        <v>A</v>
      </c>
      <c r="E120" s="55" t="str">
        <f t="shared" si="3"/>
        <v>A0089</v>
      </c>
      <c r="F120" s="56" t="s">
        <v>9961</v>
      </c>
      <c r="G120" s="56" t="s">
        <v>9962</v>
      </c>
      <c r="H120" s="59"/>
      <c r="I120" s="60"/>
      <c r="J120" s="60"/>
      <c r="K120" s="60"/>
      <c r="L120" s="315" t="e">
        <v>#REF!</v>
      </c>
      <c r="M120" s="58" t="e">
        <v>#REF!</v>
      </c>
      <c r="N120" s="58" t="e">
        <v>#N/A</v>
      </c>
      <c r="O120" s="58" t="e">
        <v>#N/A</v>
      </c>
      <c r="P120" s="58" t="e">
        <v>#N/A</v>
      </c>
      <c r="Q120" s="58" t="e">
        <v>#N/A</v>
      </c>
    </row>
    <row r="121" spans="1:17" s="110" customFormat="1" ht="15" customHeight="1" thickBot="1">
      <c r="A121" s="447">
        <v>21710</v>
      </c>
      <c r="B121" s="446"/>
      <c r="C121" s="106" t="str">
        <f>IF(A121="CSP","Consolidated Supply Program(IIF)",IF(A121&lt;&gt;"",INDEX('CCN &amp; Description'!$B$2:$B$1071,MATCH(VALUE(LEFT(A121,5)),'CCN &amp; Description'!$A$2:$A$1071,0)),""))</f>
        <v>ELECTRONIC AND COMMUNICATION MAINTENANCE SHOP</v>
      </c>
      <c r="D121" s="107" t="str">
        <f t="shared" si="2"/>
        <v>A</v>
      </c>
      <c r="E121" s="107" t="str">
        <f t="shared" si="3"/>
        <v>A0090</v>
      </c>
      <c r="F121" s="108" t="s">
        <v>1897</v>
      </c>
      <c r="G121" s="108" t="s">
        <v>9963</v>
      </c>
      <c r="H121" s="108" t="s">
        <v>9964</v>
      </c>
      <c r="I121" s="109">
        <v>3.75</v>
      </c>
      <c r="J121" s="109">
        <v>2.83</v>
      </c>
      <c r="K121" s="109">
        <v>2.5</v>
      </c>
      <c r="L121" s="110" t="e">
        <v>#REF!</v>
      </c>
      <c r="M121" s="111" t="e">
        <v>#REF!</v>
      </c>
      <c r="N121" s="111" t="e">
        <v>#N/A</v>
      </c>
      <c r="O121" s="111" t="e">
        <v>#N/A</v>
      </c>
      <c r="P121" s="111" t="e">
        <v>#N/A</v>
      </c>
      <c r="Q121" s="111" t="e">
        <v>#N/A</v>
      </c>
    </row>
    <row r="122" spans="1:17" s="110" customFormat="1" ht="15" customHeight="1" thickBot="1">
      <c r="A122" s="447">
        <v>21710</v>
      </c>
      <c r="B122" s="446"/>
      <c r="C122" s="106" t="str">
        <f>IF(A122="CSP","Consolidated Supply Program(IIF)",IF(A122&lt;&gt;"",INDEX('CCN &amp; Description'!$B$2:$B$1071,MATCH(VALUE(LEFT(A122,5)),'CCN &amp; Description'!$A$2:$A$1071,0)),""))</f>
        <v>ELECTRONIC AND COMMUNICATION MAINTENANCE SHOP</v>
      </c>
      <c r="D122" s="107" t="str">
        <f t="shared" si="2"/>
        <v>A</v>
      </c>
      <c r="E122" s="107" t="str">
        <f t="shared" si="3"/>
        <v>A0091</v>
      </c>
      <c r="F122" s="108" t="s">
        <v>1902</v>
      </c>
      <c r="G122" s="108" t="s">
        <v>9965</v>
      </c>
      <c r="H122" s="108" t="s">
        <v>9966</v>
      </c>
      <c r="I122" s="109">
        <v>1.42</v>
      </c>
      <c r="J122" s="109">
        <v>1.83</v>
      </c>
      <c r="K122" s="109">
        <v>0.92</v>
      </c>
      <c r="L122" s="110" t="e">
        <v>#REF!</v>
      </c>
      <c r="M122" s="111" t="e">
        <v>#REF!</v>
      </c>
      <c r="N122" s="111" t="e">
        <v>#N/A</v>
      </c>
      <c r="O122" s="111" t="e">
        <v>#N/A</v>
      </c>
      <c r="P122" s="111" t="e">
        <v>#N/A</v>
      </c>
      <c r="Q122" s="111" t="e">
        <v>#N/A</v>
      </c>
    </row>
    <row r="123" spans="1:17" s="110" customFormat="1" ht="15" customHeight="1" thickBot="1">
      <c r="A123" s="447">
        <v>21710</v>
      </c>
      <c r="B123" s="446"/>
      <c r="C123" s="106" t="str">
        <f>IF(A123="CSP","Consolidated Supply Program(IIF)",IF(A123&lt;&gt;"",INDEX('CCN &amp; Description'!$B$2:$B$1071,MATCH(VALUE(LEFT(A123,5)),'CCN &amp; Description'!$A$2:$A$1071,0)),""))</f>
        <v>ELECTRONIC AND COMMUNICATION MAINTENANCE SHOP</v>
      </c>
      <c r="D123" s="107" t="str">
        <f t="shared" si="2"/>
        <v>A</v>
      </c>
      <c r="E123" s="107" t="str">
        <f t="shared" si="3"/>
        <v>A0091</v>
      </c>
      <c r="F123" s="108" t="s">
        <v>1902</v>
      </c>
      <c r="G123" s="108" t="s">
        <v>9965</v>
      </c>
      <c r="H123" s="112"/>
      <c r="I123" s="109">
        <v>1.42</v>
      </c>
      <c r="J123" s="109">
        <v>1.83</v>
      </c>
      <c r="K123" s="109">
        <v>0.92</v>
      </c>
      <c r="L123" s="110" t="e">
        <v>#REF!</v>
      </c>
      <c r="M123" s="111" t="e">
        <v>#REF!</v>
      </c>
      <c r="N123" s="111" t="e">
        <v>#N/A</v>
      </c>
      <c r="O123" s="111" t="e">
        <v>#N/A</v>
      </c>
      <c r="P123" s="111" t="e">
        <v>#N/A</v>
      </c>
      <c r="Q123" s="111" t="e">
        <v>#N/A</v>
      </c>
    </row>
    <row r="124" spans="1:17" s="110" customFormat="1" ht="15" customHeight="1" thickBot="1">
      <c r="A124" s="447">
        <v>21710</v>
      </c>
      <c r="B124" s="446"/>
      <c r="C124" s="106" t="str">
        <f>IF(A124="CSP","Consolidated Supply Program(IIF)",IF(A124&lt;&gt;"",INDEX('CCN &amp; Description'!$B$2:$B$1071,MATCH(VALUE(LEFT(A124,5)),'CCN &amp; Description'!$A$2:$A$1071,0)),""))</f>
        <v>ELECTRONIC AND COMMUNICATION MAINTENANCE SHOP</v>
      </c>
      <c r="D124" s="107" t="str">
        <f t="shared" si="2"/>
        <v>A</v>
      </c>
      <c r="E124" s="107" t="str">
        <f t="shared" si="3"/>
        <v>A0091</v>
      </c>
      <c r="F124" s="108" t="s">
        <v>1902</v>
      </c>
      <c r="G124" s="108" t="s">
        <v>9967</v>
      </c>
      <c r="H124" s="108" t="s">
        <v>9966</v>
      </c>
      <c r="I124" s="109">
        <v>1.42</v>
      </c>
      <c r="J124" s="109">
        <v>1.83</v>
      </c>
      <c r="K124" s="109">
        <v>0.92</v>
      </c>
      <c r="L124" s="110" t="e">
        <v>#REF!</v>
      </c>
      <c r="M124" s="111" t="e">
        <v>#REF!</v>
      </c>
      <c r="N124" s="111" t="e">
        <v>#N/A</v>
      </c>
      <c r="O124" s="111" t="e">
        <v>#N/A</v>
      </c>
      <c r="P124" s="111" t="e">
        <v>#N/A</v>
      </c>
      <c r="Q124" s="111" t="e">
        <v>#N/A</v>
      </c>
    </row>
    <row r="125" spans="1:17" ht="15" customHeight="1" thickBot="1">
      <c r="A125" s="446"/>
      <c r="B125" s="446"/>
      <c r="C125" s="54" t="str">
        <f>IF(A125="CSP","Consolidated Supply Program(IIF)",IF(A125&lt;&gt;"",INDEX('CCN &amp; Description'!$B$2:$B$1071,MATCH(VALUE(LEFT(A125,5)),'CCN &amp; Description'!$A$2:$A$1071,0)),""))</f>
        <v/>
      </c>
      <c r="D125" s="55" t="str">
        <f t="shared" si="2"/>
        <v>A</v>
      </c>
      <c r="E125" s="55" t="str">
        <f t="shared" si="3"/>
        <v>A0091</v>
      </c>
      <c r="F125" s="56" t="s">
        <v>9968</v>
      </c>
      <c r="G125" s="56" t="s">
        <v>9965</v>
      </c>
      <c r="H125" s="56" t="s">
        <v>9966</v>
      </c>
      <c r="I125" s="57">
        <v>1.42</v>
      </c>
      <c r="J125" s="57">
        <v>1.83</v>
      </c>
      <c r="K125" s="57">
        <v>0.92</v>
      </c>
      <c r="L125" s="315" t="e">
        <v>#REF!</v>
      </c>
      <c r="M125" s="58" t="e">
        <v>#REF!</v>
      </c>
      <c r="N125" s="58" t="e">
        <v>#N/A</v>
      </c>
      <c r="O125" s="58" t="e">
        <v>#N/A</v>
      </c>
      <c r="P125" s="58" t="e">
        <v>#N/A</v>
      </c>
      <c r="Q125" s="58" t="e">
        <v>#N/A</v>
      </c>
    </row>
    <row r="126" spans="1:17" ht="15" customHeight="1" thickBot="1">
      <c r="A126" s="446"/>
      <c r="B126" s="446"/>
      <c r="C126" s="54" t="str">
        <f>IF(A126="CSP","Consolidated Supply Program(IIF)",IF(A126&lt;&gt;"",INDEX('CCN &amp; Description'!$B$2:$B$1071,MATCH(VALUE(LEFT(A126,5)),'CCN &amp; Description'!$A$2:$A$1071,0)),""))</f>
        <v/>
      </c>
      <c r="D126" s="55" t="str">
        <f t="shared" si="2"/>
        <v>A</v>
      </c>
      <c r="E126" s="55" t="str">
        <f t="shared" si="3"/>
        <v>A0092</v>
      </c>
      <c r="F126" s="56" t="s">
        <v>9969</v>
      </c>
      <c r="G126" s="56" t="s">
        <v>9970</v>
      </c>
      <c r="H126" s="56" t="s">
        <v>9971</v>
      </c>
      <c r="I126" s="57">
        <v>3.5</v>
      </c>
      <c r="J126" s="57">
        <v>4.41</v>
      </c>
      <c r="K126" s="57">
        <v>1.25</v>
      </c>
      <c r="L126" s="315" t="e">
        <v>#REF!</v>
      </c>
      <c r="M126" s="58" t="e">
        <v>#REF!</v>
      </c>
      <c r="N126" s="58" t="e">
        <v>#N/A</v>
      </c>
      <c r="O126" s="58" t="e">
        <v>#N/A</v>
      </c>
      <c r="P126" s="58" t="e">
        <v>#N/A</v>
      </c>
      <c r="Q126" s="58" t="e">
        <v>#N/A</v>
      </c>
    </row>
    <row r="127" spans="1:17" ht="15" customHeight="1" thickBot="1">
      <c r="A127" s="446"/>
      <c r="B127" s="446"/>
      <c r="C127" s="54" t="str">
        <f>IF(A127="CSP","Consolidated Supply Program(IIF)",IF(A127&lt;&gt;"",INDEX('CCN &amp; Description'!$B$2:$B$1071,MATCH(VALUE(LEFT(A127,5)),'CCN &amp; Description'!$A$2:$A$1071,0)),""))</f>
        <v/>
      </c>
      <c r="D127" s="55" t="str">
        <f t="shared" si="2"/>
        <v>A</v>
      </c>
      <c r="E127" s="55" t="str">
        <f t="shared" si="3"/>
        <v>A0093</v>
      </c>
      <c r="F127" s="56" t="s">
        <v>9972</v>
      </c>
      <c r="G127" s="56" t="s">
        <v>9973</v>
      </c>
      <c r="H127" s="59"/>
      <c r="I127" s="60"/>
      <c r="J127" s="60"/>
      <c r="K127" s="60"/>
      <c r="L127" s="315" t="e">
        <v>#REF!</v>
      </c>
      <c r="M127" s="58" t="e">
        <v>#REF!</v>
      </c>
      <c r="N127" s="58" t="e">
        <v>#N/A</v>
      </c>
      <c r="O127" s="58" t="e">
        <v>#N/A</v>
      </c>
      <c r="P127" s="58" t="e">
        <v>#N/A</v>
      </c>
      <c r="Q127" s="58" t="e">
        <v>#N/A</v>
      </c>
    </row>
    <row r="128" spans="1:17" ht="15" customHeight="1" thickBot="1">
      <c r="A128" s="446"/>
      <c r="B128" s="446"/>
      <c r="C128" s="54" t="str">
        <f>IF(A128="CSP","Consolidated Supply Program(IIF)",IF(A128&lt;&gt;"",INDEX('CCN &amp; Description'!$B$2:$B$1071,MATCH(VALUE(LEFT(A128,5)),'CCN &amp; Description'!$A$2:$A$1071,0)),""))</f>
        <v/>
      </c>
      <c r="D128" s="55" t="str">
        <f t="shared" si="2"/>
        <v>A</v>
      </c>
      <c r="E128" s="55" t="str">
        <f t="shared" si="3"/>
        <v>A0094</v>
      </c>
      <c r="F128" s="56" t="s">
        <v>9974</v>
      </c>
      <c r="G128" s="56" t="s">
        <v>9975</v>
      </c>
      <c r="H128" s="56" t="s">
        <v>9976</v>
      </c>
      <c r="I128" s="57">
        <v>2.92</v>
      </c>
      <c r="J128" s="57">
        <v>1.83</v>
      </c>
      <c r="K128" s="57">
        <v>3.17</v>
      </c>
      <c r="L128" s="315" t="e">
        <v>#REF!</v>
      </c>
      <c r="M128" s="58" t="e">
        <v>#REF!</v>
      </c>
      <c r="N128" s="58" t="e">
        <v>#N/A</v>
      </c>
      <c r="O128" s="58" t="e">
        <v>#N/A</v>
      </c>
      <c r="P128" s="58" t="e">
        <v>#N/A</v>
      </c>
      <c r="Q128" s="58" t="e">
        <v>#N/A</v>
      </c>
    </row>
    <row r="129" spans="1:17" ht="15" customHeight="1" thickBot="1">
      <c r="A129" s="446"/>
      <c r="B129" s="446"/>
      <c r="C129" s="54" t="str">
        <f>IF(A129="CSP","Consolidated Supply Program(IIF)",IF(A129&lt;&gt;"",INDEX('CCN &amp; Description'!$B$2:$B$1071,MATCH(VALUE(LEFT(A129,5)),'CCN &amp; Description'!$A$2:$A$1071,0)),""))</f>
        <v/>
      </c>
      <c r="D129" s="55" t="str">
        <f t="shared" si="2"/>
        <v>A</v>
      </c>
      <c r="E129" s="55" t="str">
        <f t="shared" si="3"/>
        <v>A0095</v>
      </c>
      <c r="F129" s="56" t="s">
        <v>9977</v>
      </c>
      <c r="G129" s="56" t="s">
        <v>9978</v>
      </c>
      <c r="H129" s="59"/>
      <c r="I129" s="57">
        <v>2.5</v>
      </c>
      <c r="J129" s="57">
        <v>2.08</v>
      </c>
      <c r="K129" s="57">
        <v>1</v>
      </c>
      <c r="L129" s="315" t="e">
        <v>#REF!</v>
      </c>
      <c r="M129" s="58" t="e">
        <v>#REF!</v>
      </c>
      <c r="N129" s="58" t="e">
        <v>#N/A</v>
      </c>
      <c r="O129" s="58" t="e">
        <v>#N/A</v>
      </c>
      <c r="P129" s="58" t="e">
        <v>#N/A</v>
      </c>
      <c r="Q129" s="58" t="e">
        <v>#N/A</v>
      </c>
    </row>
    <row r="130" spans="1:17" ht="15" customHeight="1" thickBot="1">
      <c r="A130" s="446"/>
      <c r="B130" s="446"/>
      <c r="C130" s="54" t="str">
        <f>IF(A130="CSP","Consolidated Supply Program(IIF)",IF(A130&lt;&gt;"",INDEX('CCN &amp; Description'!$B$2:$B$1071,MATCH(VALUE(LEFT(A130,5)),'CCN &amp; Description'!$A$2:$A$1071,0)),""))</f>
        <v/>
      </c>
      <c r="D130" s="55" t="str">
        <f t="shared" ref="D130:D193" si="4">LEFT(F130,1)</f>
        <v>A</v>
      </c>
      <c r="E130" s="55" t="str">
        <f t="shared" ref="E130:E193" si="5">LEFT(F130,5)</f>
        <v>A0096</v>
      </c>
      <c r="F130" s="56" t="s">
        <v>9979</v>
      </c>
      <c r="G130" s="56" t="s">
        <v>9980</v>
      </c>
      <c r="H130" s="56" t="s">
        <v>9981</v>
      </c>
      <c r="I130" s="57">
        <v>3.25</v>
      </c>
      <c r="J130" s="57">
        <v>1.75</v>
      </c>
      <c r="K130" s="57">
        <v>1.5</v>
      </c>
      <c r="L130" s="315" t="e">
        <v>#REF!</v>
      </c>
      <c r="M130" s="58" t="e">
        <v>#REF!</v>
      </c>
      <c r="N130" s="58" t="e">
        <v>#N/A</v>
      </c>
      <c r="O130" s="58" t="e">
        <v>#N/A</v>
      </c>
      <c r="P130" s="58" t="e">
        <v>#N/A</v>
      </c>
      <c r="Q130" s="58" t="e">
        <v>#N/A</v>
      </c>
    </row>
    <row r="131" spans="1:17" s="110" customFormat="1" ht="15" customHeight="1" thickBot="1">
      <c r="A131" s="447">
        <v>21710</v>
      </c>
      <c r="B131" s="446"/>
      <c r="C131" s="106" t="str">
        <f>IF(A131="CSP","Consolidated Supply Program(IIF)",IF(A131&lt;&gt;"",INDEX('CCN &amp; Description'!$B$2:$B$1071,MATCH(VALUE(LEFT(A131,5)),'CCN &amp; Description'!$A$2:$A$1071,0)),""))</f>
        <v>ELECTRONIC AND COMMUNICATION MAINTENANCE SHOP</v>
      </c>
      <c r="D131" s="107" t="str">
        <f t="shared" si="4"/>
        <v>A</v>
      </c>
      <c r="E131" s="107" t="str">
        <f t="shared" si="5"/>
        <v>A0097</v>
      </c>
      <c r="F131" s="108" t="s">
        <v>621</v>
      </c>
      <c r="G131" s="108" t="s">
        <v>1989</v>
      </c>
      <c r="H131" s="108" t="s">
        <v>9982</v>
      </c>
      <c r="I131" s="109">
        <v>1.17</v>
      </c>
      <c r="J131" s="109">
        <v>0.67</v>
      </c>
      <c r="K131" s="109">
        <v>0.92</v>
      </c>
      <c r="L131" s="110" t="e">
        <v>#REF!</v>
      </c>
      <c r="M131" s="111" t="e">
        <v>#REF!</v>
      </c>
      <c r="N131" s="111" t="e">
        <v>#N/A</v>
      </c>
      <c r="O131" s="111" t="e">
        <v>#N/A</v>
      </c>
      <c r="P131" s="111" t="e">
        <v>#N/A</v>
      </c>
      <c r="Q131" s="111" t="e">
        <v>#N/A</v>
      </c>
    </row>
    <row r="132" spans="1:17" s="110" customFormat="1" ht="15" customHeight="1" thickBot="1">
      <c r="A132" s="447">
        <v>21710</v>
      </c>
      <c r="B132" s="446"/>
      <c r="C132" s="106" t="str">
        <f>IF(A132="CSP","Consolidated Supply Program(IIF)",IF(A132&lt;&gt;"",INDEX('CCN &amp; Description'!$B$2:$B$1071,MATCH(VALUE(LEFT(A132,5)),'CCN &amp; Description'!$A$2:$A$1071,0)),""))</f>
        <v>ELECTRONIC AND COMMUNICATION MAINTENANCE SHOP</v>
      </c>
      <c r="D132" s="107" t="str">
        <f t="shared" si="4"/>
        <v>A</v>
      </c>
      <c r="E132" s="107" t="str">
        <f t="shared" si="5"/>
        <v>A0097</v>
      </c>
      <c r="F132" s="108" t="s">
        <v>9983</v>
      </c>
      <c r="G132" s="108" t="s">
        <v>1989</v>
      </c>
      <c r="H132" s="108" t="s">
        <v>9982</v>
      </c>
      <c r="I132" s="109">
        <v>1.17</v>
      </c>
      <c r="J132" s="109">
        <v>0.67</v>
      </c>
      <c r="K132" s="109">
        <v>0.92</v>
      </c>
      <c r="L132" s="110" t="e">
        <v>#REF!</v>
      </c>
      <c r="M132" s="111" t="e">
        <v>#REF!</v>
      </c>
      <c r="N132" s="111" t="e">
        <v>#N/A</v>
      </c>
      <c r="O132" s="111" t="e">
        <v>#N/A</v>
      </c>
      <c r="P132" s="111" t="e">
        <v>#N/A</v>
      </c>
      <c r="Q132" s="111" t="e">
        <v>#N/A</v>
      </c>
    </row>
    <row r="133" spans="1:17" ht="15" customHeight="1" thickBot="1">
      <c r="A133" s="446"/>
      <c r="B133" s="446"/>
      <c r="C133" s="54" t="str">
        <f>IF(A133="CSP","Consolidated Supply Program(IIF)",IF(A133&lt;&gt;"",INDEX('CCN &amp; Description'!$B$2:$B$1071,MATCH(VALUE(LEFT(A133,5)),'CCN &amp; Description'!$A$2:$A$1071,0)),""))</f>
        <v/>
      </c>
      <c r="D133" s="55" t="str">
        <f t="shared" si="4"/>
        <v>A</v>
      </c>
      <c r="E133" s="55" t="str">
        <f t="shared" si="5"/>
        <v>A0098</v>
      </c>
      <c r="F133" s="56" t="s">
        <v>9984</v>
      </c>
      <c r="G133" s="56" t="s">
        <v>9985</v>
      </c>
      <c r="H133" s="59"/>
      <c r="I133" s="60"/>
      <c r="J133" s="60"/>
      <c r="K133" s="60"/>
      <c r="L133" s="315" t="e">
        <v>#REF!</v>
      </c>
      <c r="M133" s="58" t="e">
        <v>#REF!</v>
      </c>
      <c r="N133" s="58" t="e">
        <v>#N/A</v>
      </c>
      <c r="O133" s="58" t="e">
        <v>#N/A</v>
      </c>
      <c r="P133" s="58" t="e">
        <v>#N/A</v>
      </c>
      <c r="Q133" s="58" t="e">
        <v>#N/A</v>
      </c>
    </row>
    <row r="134" spans="1:17" s="110" customFormat="1" ht="15" customHeight="1" thickBot="1">
      <c r="A134" s="447">
        <v>21710</v>
      </c>
      <c r="B134" s="446"/>
      <c r="C134" s="106" t="str">
        <f>IF(A134="CSP","Consolidated Supply Program(IIF)",IF(A134&lt;&gt;"",INDEX('CCN &amp; Description'!$B$2:$B$1071,MATCH(VALUE(LEFT(A134,5)),'CCN &amp; Description'!$A$2:$A$1071,0)),""))</f>
        <v>ELECTRONIC AND COMMUNICATION MAINTENANCE SHOP</v>
      </c>
      <c r="D134" s="107" t="str">
        <f t="shared" si="4"/>
        <v>A</v>
      </c>
      <c r="E134" s="107" t="str">
        <f t="shared" si="5"/>
        <v>A0099</v>
      </c>
      <c r="F134" s="108" t="s">
        <v>1914</v>
      </c>
      <c r="G134" s="108" t="s">
        <v>1989</v>
      </c>
      <c r="H134" s="108" t="s">
        <v>9986</v>
      </c>
      <c r="I134" s="109">
        <v>0.75</v>
      </c>
      <c r="J134" s="109">
        <v>1.08</v>
      </c>
      <c r="K134" s="109">
        <v>2.08</v>
      </c>
      <c r="L134" s="110" t="e">
        <v>#REF!</v>
      </c>
      <c r="M134" s="111" t="e">
        <v>#REF!</v>
      </c>
      <c r="N134" s="111" t="e">
        <v>#N/A</v>
      </c>
      <c r="O134" s="111" t="e">
        <v>#N/A</v>
      </c>
      <c r="P134" s="111" t="e">
        <v>#N/A</v>
      </c>
      <c r="Q134" s="111" t="e">
        <v>#N/A</v>
      </c>
    </row>
    <row r="135" spans="1:17" s="110" customFormat="1" ht="15" customHeight="1" thickBot="1">
      <c r="A135" s="447">
        <v>21710</v>
      </c>
      <c r="B135" s="446"/>
      <c r="C135" s="106" t="str">
        <f>IF(A135="CSP","Consolidated Supply Program(IIF)",IF(A135&lt;&gt;"",INDEX('CCN &amp; Description'!$B$2:$B$1071,MATCH(VALUE(LEFT(A135,5)),'CCN &amp; Description'!$A$2:$A$1071,0)),""))</f>
        <v>ELECTRONIC AND COMMUNICATION MAINTENANCE SHOP</v>
      </c>
      <c r="D135" s="107" t="str">
        <f t="shared" si="4"/>
        <v>A</v>
      </c>
      <c r="E135" s="107" t="str">
        <f t="shared" si="5"/>
        <v>A0099</v>
      </c>
      <c r="F135" s="108" t="s">
        <v>1914</v>
      </c>
      <c r="G135" s="108" t="s">
        <v>1989</v>
      </c>
      <c r="H135" s="108" t="s">
        <v>9986</v>
      </c>
      <c r="I135" s="109">
        <v>0.75</v>
      </c>
      <c r="J135" s="109">
        <v>1.08</v>
      </c>
      <c r="K135" s="109">
        <v>2.08</v>
      </c>
      <c r="L135" s="110" t="e">
        <v>#REF!</v>
      </c>
      <c r="M135" s="111" t="e">
        <v>#REF!</v>
      </c>
      <c r="N135" s="111" t="e">
        <v>#N/A</v>
      </c>
      <c r="O135" s="111" t="e">
        <v>#N/A</v>
      </c>
      <c r="P135" s="111" t="e">
        <v>#N/A</v>
      </c>
      <c r="Q135" s="111" t="e">
        <v>#N/A</v>
      </c>
    </row>
    <row r="136" spans="1:17" s="110" customFormat="1" ht="15" customHeight="1" thickBot="1">
      <c r="A136" s="447">
        <v>21710</v>
      </c>
      <c r="B136" s="446"/>
      <c r="C136" s="106" t="str">
        <f>IF(A136="CSP","Consolidated Supply Program(IIF)",IF(A136&lt;&gt;"",INDEX('CCN &amp; Description'!$B$2:$B$1071,MATCH(VALUE(LEFT(A136,5)),'CCN &amp; Description'!$A$2:$A$1071,0)),""))</f>
        <v>ELECTRONIC AND COMMUNICATION MAINTENANCE SHOP</v>
      </c>
      <c r="D136" s="107" t="str">
        <f t="shared" si="4"/>
        <v>A</v>
      </c>
      <c r="E136" s="107" t="str">
        <f t="shared" si="5"/>
        <v>A0099</v>
      </c>
      <c r="F136" s="108" t="s">
        <v>9987</v>
      </c>
      <c r="G136" s="108" t="s">
        <v>1989</v>
      </c>
      <c r="H136" s="108" t="s">
        <v>9986</v>
      </c>
      <c r="I136" s="109">
        <v>0.75</v>
      </c>
      <c r="J136" s="109">
        <v>1.08</v>
      </c>
      <c r="K136" s="109">
        <v>2.08</v>
      </c>
      <c r="L136" s="110" t="e">
        <v>#REF!</v>
      </c>
      <c r="M136" s="111" t="e">
        <v>#REF!</v>
      </c>
      <c r="N136" s="111" t="e">
        <v>#N/A</v>
      </c>
      <c r="O136" s="111" t="e">
        <v>#N/A</v>
      </c>
      <c r="P136" s="111" t="e">
        <v>#N/A</v>
      </c>
      <c r="Q136" s="111" t="e">
        <v>#N/A</v>
      </c>
    </row>
    <row r="137" spans="1:17" ht="15" customHeight="1" thickBot="1">
      <c r="A137" s="446"/>
      <c r="B137" s="446"/>
      <c r="C137" s="54" t="str">
        <f>IF(A137="CSP","Consolidated Supply Program(IIF)",IF(A137&lt;&gt;"",INDEX('CCN &amp; Description'!$B$2:$B$1071,MATCH(VALUE(LEFT(A137,5)),'CCN &amp; Description'!$A$2:$A$1071,0)),""))</f>
        <v/>
      </c>
      <c r="D137" s="55" t="str">
        <f t="shared" si="4"/>
        <v>A</v>
      </c>
      <c r="E137" s="55" t="str">
        <f t="shared" si="5"/>
        <v>A0100</v>
      </c>
      <c r="F137" s="56" t="s">
        <v>1919</v>
      </c>
      <c r="G137" s="56" t="s">
        <v>9988</v>
      </c>
      <c r="H137" s="59"/>
      <c r="I137" s="57">
        <v>1.58</v>
      </c>
      <c r="J137" s="57">
        <v>1.17</v>
      </c>
      <c r="K137" s="57">
        <v>0.57999999999999996</v>
      </c>
      <c r="L137" s="315" t="e">
        <v>#REF!</v>
      </c>
      <c r="M137" s="58" t="e">
        <v>#REF!</v>
      </c>
      <c r="N137" s="58" t="e">
        <v>#N/A</v>
      </c>
      <c r="O137" s="58" t="e">
        <v>#N/A</v>
      </c>
      <c r="P137" s="58" t="e">
        <v>#N/A</v>
      </c>
      <c r="Q137" s="58" t="e">
        <v>#N/A</v>
      </c>
    </row>
    <row r="138" spans="1:17" ht="15" customHeight="1" thickBot="1">
      <c r="A138" s="446"/>
      <c r="B138" s="446"/>
      <c r="C138" s="54" t="str">
        <f>IF(A138="CSP","Consolidated Supply Program(IIF)",IF(A138&lt;&gt;"",INDEX('CCN &amp; Description'!$B$2:$B$1071,MATCH(VALUE(LEFT(A138,5)),'CCN &amp; Description'!$A$2:$A$1071,0)),""))</f>
        <v/>
      </c>
      <c r="D138" s="55" t="str">
        <f t="shared" si="4"/>
        <v>A</v>
      </c>
      <c r="E138" s="55" t="str">
        <f t="shared" si="5"/>
        <v>A0100</v>
      </c>
      <c r="F138" s="56" t="s">
        <v>1919</v>
      </c>
      <c r="G138" s="56" t="s">
        <v>9775</v>
      </c>
      <c r="H138" s="56" t="s">
        <v>9989</v>
      </c>
      <c r="I138" s="57">
        <v>1.58</v>
      </c>
      <c r="J138" s="57">
        <v>1.17</v>
      </c>
      <c r="K138" s="57">
        <v>0.57999999999999996</v>
      </c>
      <c r="L138" s="315" t="e">
        <v>#REF!</v>
      </c>
      <c r="M138" s="58" t="e">
        <v>#REF!</v>
      </c>
      <c r="N138" s="58" t="e">
        <v>#N/A</v>
      </c>
      <c r="O138" s="58" t="e">
        <v>#N/A</v>
      </c>
      <c r="P138" s="58" t="e">
        <v>#N/A</v>
      </c>
      <c r="Q138" s="58" t="e">
        <v>#N/A</v>
      </c>
    </row>
    <row r="139" spans="1:17" ht="15" customHeight="1" thickBot="1">
      <c r="A139" s="446"/>
      <c r="B139" s="446"/>
      <c r="C139" s="54" t="str">
        <f>IF(A139="CSP","Consolidated Supply Program(IIF)",IF(A139&lt;&gt;"",INDEX('CCN &amp; Description'!$B$2:$B$1071,MATCH(VALUE(LEFT(A139,5)),'CCN &amp; Description'!$A$2:$A$1071,0)),""))</f>
        <v/>
      </c>
      <c r="D139" s="55" t="str">
        <f t="shared" si="4"/>
        <v>A</v>
      </c>
      <c r="E139" s="55" t="str">
        <f t="shared" si="5"/>
        <v>A0101</v>
      </c>
      <c r="F139" s="56" t="s">
        <v>9990</v>
      </c>
      <c r="G139" s="56" t="s">
        <v>9775</v>
      </c>
      <c r="H139" s="56" t="s">
        <v>9991</v>
      </c>
      <c r="I139" s="60"/>
      <c r="J139" s="60"/>
      <c r="K139" s="60"/>
      <c r="L139" s="315" t="e">
        <v>#REF!</v>
      </c>
      <c r="M139" s="58" t="e">
        <v>#REF!</v>
      </c>
      <c r="N139" s="58" t="e">
        <v>#N/A</v>
      </c>
      <c r="O139" s="58" t="e">
        <v>#N/A</v>
      </c>
      <c r="P139" s="58" t="e">
        <v>#N/A</v>
      </c>
      <c r="Q139" s="58" t="e">
        <v>#N/A</v>
      </c>
    </row>
    <row r="140" spans="1:17" ht="15" customHeight="1" thickBot="1">
      <c r="A140" s="446"/>
      <c r="B140" s="446"/>
      <c r="C140" s="54" t="str">
        <f>IF(A140="CSP","Consolidated Supply Program(IIF)",IF(A140&lt;&gt;"",INDEX('CCN &amp; Description'!$B$2:$B$1071,MATCH(VALUE(LEFT(A140,5)),'CCN &amp; Description'!$A$2:$A$1071,0)),""))</f>
        <v/>
      </c>
      <c r="D140" s="55" t="str">
        <f t="shared" si="4"/>
        <v>A</v>
      </c>
      <c r="E140" s="55" t="str">
        <f t="shared" si="5"/>
        <v>A0102</v>
      </c>
      <c r="F140" s="56" t="s">
        <v>9992</v>
      </c>
      <c r="G140" s="56" t="s">
        <v>9775</v>
      </c>
      <c r="H140" s="59"/>
      <c r="I140" s="57">
        <v>2.08</v>
      </c>
      <c r="J140" s="57">
        <v>1.67</v>
      </c>
      <c r="K140" s="57">
        <v>1</v>
      </c>
      <c r="L140" s="315" t="e">
        <v>#REF!</v>
      </c>
      <c r="M140" s="58" t="e">
        <v>#REF!</v>
      </c>
      <c r="N140" s="58" t="e">
        <v>#N/A</v>
      </c>
      <c r="O140" s="58" t="e">
        <v>#N/A</v>
      </c>
      <c r="P140" s="58" t="e">
        <v>#N/A</v>
      </c>
      <c r="Q140" s="58" t="e">
        <v>#N/A</v>
      </c>
    </row>
    <row r="141" spans="1:17" ht="15" customHeight="1" thickBot="1">
      <c r="A141" s="446"/>
      <c r="B141" s="446"/>
      <c r="C141" s="54" t="str">
        <f>IF(A141="CSP","Consolidated Supply Program(IIF)",IF(A141&lt;&gt;"",INDEX('CCN &amp; Description'!$B$2:$B$1071,MATCH(VALUE(LEFT(A141,5)),'CCN &amp; Description'!$A$2:$A$1071,0)),""))</f>
        <v/>
      </c>
      <c r="D141" s="55" t="str">
        <f t="shared" si="4"/>
        <v>A</v>
      </c>
      <c r="E141" s="55" t="str">
        <f t="shared" si="5"/>
        <v>A0103</v>
      </c>
      <c r="F141" s="56" t="s">
        <v>9993</v>
      </c>
      <c r="G141" s="56" t="s">
        <v>9994</v>
      </c>
      <c r="H141" s="59"/>
      <c r="I141" s="60"/>
      <c r="J141" s="60"/>
      <c r="K141" s="60"/>
      <c r="L141" s="315" t="e">
        <v>#REF!</v>
      </c>
      <c r="M141" s="58" t="e">
        <v>#REF!</v>
      </c>
      <c r="N141" s="58" t="e">
        <v>#N/A</v>
      </c>
      <c r="O141" s="58" t="e">
        <v>#N/A</v>
      </c>
      <c r="P141" s="58" t="e">
        <v>#N/A</v>
      </c>
      <c r="Q141" s="58" t="e">
        <v>#N/A</v>
      </c>
    </row>
    <row r="142" spans="1:17" ht="15" customHeight="1" thickBot="1">
      <c r="A142" s="446"/>
      <c r="B142" s="446"/>
      <c r="C142" s="54" t="str">
        <f>IF(A142="CSP","Consolidated Supply Program(IIF)",IF(A142&lt;&gt;"",INDEX('CCN &amp; Description'!$B$2:$B$1071,MATCH(VALUE(LEFT(A142,5)),'CCN &amp; Description'!$A$2:$A$1071,0)),""))</f>
        <v/>
      </c>
      <c r="D142" s="55" t="str">
        <f t="shared" si="4"/>
        <v>A</v>
      </c>
      <c r="E142" s="55" t="str">
        <f t="shared" si="5"/>
        <v>A0104</v>
      </c>
      <c r="F142" s="56" t="s">
        <v>9995</v>
      </c>
      <c r="G142" s="56" t="s">
        <v>9996</v>
      </c>
      <c r="H142" s="59"/>
      <c r="I142" s="60"/>
      <c r="J142" s="60"/>
      <c r="K142" s="60"/>
      <c r="L142" s="315" t="e">
        <v>#REF!</v>
      </c>
      <c r="M142" s="58" t="e">
        <v>#REF!</v>
      </c>
      <c r="N142" s="58" t="e">
        <v>#N/A</v>
      </c>
      <c r="O142" s="58" t="e">
        <v>#N/A</v>
      </c>
      <c r="P142" s="58" t="e">
        <v>#N/A</v>
      </c>
      <c r="Q142" s="58" t="e">
        <v>#N/A</v>
      </c>
    </row>
    <row r="143" spans="1:17" ht="15" customHeight="1" thickBot="1">
      <c r="A143" s="446"/>
      <c r="B143" s="446"/>
      <c r="C143" s="54" t="str">
        <f>IF(A143="CSP","Consolidated Supply Program(IIF)",IF(A143&lt;&gt;"",INDEX('CCN &amp; Description'!$B$2:$B$1071,MATCH(VALUE(LEFT(A143,5)),'CCN &amp; Description'!$A$2:$A$1071,0)),""))</f>
        <v/>
      </c>
      <c r="D143" s="55" t="str">
        <f t="shared" si="4"/>
        <v>A</v>
      </c>
      <c r="E143" s="55" t="str">
        <f t="shared" si="5"/>
        <v>A0105</v>
      </c>
      <c r="F143" s="56" t="s">
        <v>9997</v>
      </c>
      <c r="G143" s="56" t="s">
        <v>9998</v>
      </c>
      <c r="H143" s="59"/>
      <c r="I143" s="60"/>
      <c r="J143" s="60"/>
      <c r="K143" s="60"/>
      <c r="L143" s="315" t="e">
        <v>#REF!</v>
      </c>
      <c r="M143" s="58" t="e">
        <v>#REF!</v>
      </c>
      <c r="N143" s="58" t="e">
        <v>#N/A</v>
      </c>
      <c r="O143" s="58" t="e">
        <v>#N/A</v>
      </c>
      <c r="P143" s="58" t="e">
        <v>#N/A</v>
      </c>
      <c r="Q143" s="58" t="e">
        <v>#N/A</v>
      </c>
    </row>
    <row r="144" spans="1:17" ht="15" customHeight="1" thickBot="1">
      <c r="A144" s="446"/>
      <c r="B144" s="446"/>
      <c r="C144" s="54" t="str">
        <f>IF(A144="CSP","Consolidated Supply Program(IIF)",IF(A144&lt;&gt;"",INDEX('CCN &amp; Description'!$B$2:$B$1071,MATCH(VALUE(LEFT(A144,5)),'CCN &amp; Description'!$A$2:$A$1071,0)),""))</f>
        <v/>
      </c>
      <c r="D144" s="55" t="str">
        <f t="shared" si="4"/>
        <v>A</v>
      </c>
      <c r="E144" s="55" t="str">
        <f t="shared" si="5"/>
        <v>A0106</v>
      </c>
      <c r="F144" s="56" t="s">
        <v>9999</v>
      </c>
      <c r="G144" s="56" t="s">
        <v>9775</v>
      </c>
      <c r="H144" s="56" t="s">
        <v>10000</v>
      </c>
      <c r="I144" s="60"/>
      <c r="J144" s="60"/>
      <c r="K144" s="60"/>
      <c r="L144" s="315" t="e">
        <v>#REF!</v>
      </c>
      <c r="M144" s="58" t="e">
        <v>#REF!</v>
      </c>
      <c r="N144" s="58" t="e">
        <v>#N/A</v>
      </c>
      <c r="O144" s="58" t="e">
        <v>#N/A</v>
      </c>
      <c r="P144" s="58" t="e">
        <v>#N/A</v>
      </c>
      <c r="Q144" s="58" t="e">
        <v>#N/A</v>
      </c>
    </row>
    <row r="145" spans="1:17" s="110" customFormat="1" ht="15" customHeight="1" thickBot="1">
      <c r="A145" s="447">
        <v>21710</v>
      </c>
      <c r="B145" s="446"/>
      <c r="C145" s="106" t="str">
        <f>IF(A145="CSP","Consolidated Supply Program(IIF)",IF(A145&lt;&gt;"",INDEX('CCN &amp; Description'!$B$2:$B$1071,MATCH(VALUE(LEFT(A145,5)),'CCN &amp; Description'!$A$2:$A$1071,0)),""))</f>
        <v>ELECTRONIC AND COMMUNICATION MAINTENANCE SHOP</v>
      </c>
      <c r="D145" s="107" t="str">
        <f t="shared" si="4"/>
        <v>A</v>
      </c>
      <c r="E145" s="107" t="str">
        <f t="shared" si="5"/>
        <v>A0107</v>
      </c>
      <c r="F145" s="108" t="s">
        <v>1922</v>
      </c>
      <c r="G145" s="108" t="s">
        <v>10001</v>
      </c>
      <c r="H145" s="108" t="s">
        <v>10002</v>
      </c>
      <c r="I145" s="109">
        <v>0.57999999999999996</v>
      </c>
      <c r="J145" s="109">
        <v>1.25</v>
      </c>
      <c r="K145" s="109">
        <v>0.92</v>
      </c>
      <c r="L145" s="110" t="e">
        <v>#REF!</v>
      </c>
      <c r="M145" s="111" t="e">
        <v>#REF!</v>
      </c>
      <c r="N145" s="111" t="e">
        <v>#N/A</v>
      </c>
      <c r="O145" s="111" t="e">
        <v>#N/A</v>
      </c>
      <c r="P145" s="111" t="e">
        <v>#N/A</v>
      </c>
      <c r="Q145" s="111" t="e">
        <v>#N/A</v>
      </c>
    </row>
    <row r="146" spans="1:17" s="110" customFormat="1" ht="15" customHeight="1" thickBot="1">
      <c r="A146" s="447">
        <v>21710</v>
      </c>
      <c r="B146" s="446"/>
      <c r="C146" s="106" t="str">
        <f>IF(A146="CSP","Consolidated Supply Program(IIF)",IF(A146&lt;&gt;"",INDEX('CCN &amp; Description'!$B$2:$B$1071,MATCH(VALUE(LEFT(A146,5)),'CCN &amp; Description'!$A$2:$A$1071,0)),""))</f>
        <v>ELECTRONIC AND COMMUNICATION MAINTENANCE SHOP</v>
      </c>
      <c r="D146" s="107" t="str">
        <f t="shared" si="4"/>
        <v>A</v>
      </c>
      <c r="E146" s="107" t="str">
        <f t="shared" si="5"/>
        <v>A0107</v>
      </c>
      <c r="F146" s="108" t="s">
        <v>1922</v>
      </c>
      <c r="G146" s="108" t="s">
        <v>9571</v>
      </c>
      <c r="H146" s="108" t="s">
        <v>10003</v>
      </c>
      <c r="I146" s="109">
        <v>0.57999999999999996</v>
      </c>
      <c r="J146" s="109">
        <v>1.25</v>
      </c>
      <c r="K146" s="109">
        <v>0.92</v>
      </c>
      <c r="L146" s="110" t="e">
        <v>#REF!</v>
      </c>
      <c r="M146" s="111" t="e">
        <v>#REF!</v>
      </c>
      <c r="N146" s="111" t="e">
        <v>#N/A</v>
      </c>
      <c r="O146" s="111" t="e">
        <v>#N/A</v>
      </c>
      <c r="P146" s="111" t="e">
        <v>#N/A</v>
      </c>
      <c r="Q146" s="111" t="e">
        <v>#N/A</v>
      </c>
    </row>
    <row r="147" spans="1:17" s="110" customFormat="1" ht="15" customHeight="1" thickBot="1">
      <c r="A147" s="447">
        <v>21710</v>
      </c>
      <c r="B147" s="446"/>
      <c r="C147" s="106" t="str">
        <f>IF(A147="CSP","Consolidated Supply Program(IIF)",IF(A147&lt;&gt;"",INDEX('CCN &amp; Description'!$B$2:$B$1071,MATCH(VALUE(LEFT(A147,5)),'CCN &amp; Description'!$A$2:$A$1071,0)),""))</f>
        <v>ELECTRONIC AND COMMUNICATION MAINTENANCE SHOP</v>
      </c>
      <c r="D147" s="107" t="str">
        <f t="shared" si="4"/>
        <v>A</v>
      </c>
      <c r="E147" s="107" t="str">
        <f t="shared" si="5"/>
        <v>A0107</v>
      </c>
      <c r="F147" s="108" t="s">
        <v>1922</v>
      </c>
      <c r="G147" s="108" t="s">
        <v>3360</v>
      </c>
      <c r="H147" s="112"/>
      <c r="I147" s="109">
        <v>0.57999999999999996</v>
      </c>
      <c r="J147" s="109">
        <v>1.2</v>
      </c>
      <c r="K147" s="113"/>
      <c r="L147" s="110" t="e">
        <v>#REF!</v>
      </c>
      <c r="M147" s="111" t="e">
        <v>#REF!</v>
      </c>
      <c r="N147" s="111" t="e">
        <v>#N/A</v>
      </c>
      <c r="O147" s="111" t="e">
        <v>#N/A</v>
      </c>
      <c r="P147" s="111" t="e">
        <v>#N/A</v>
      </c>
      <c r="Q147" s="111" t="e">
        <v>#N/A</v>
      </c>
    </row>
    <row r="148" spans="1:17" s="110" customFormat="1" ht="15" customHeight="1" thickBot="1">
      <c r="A148" s="447">
        <v>21710</v>
      </c>
      <c r="B148" s="446"/>
      <c r="C148" s="106" t="str">
        <f>IF(A148="CSP","Consolidated Supply Program(IIF)",IF(A148&lt;&gt;"",INDEX('CCN &amp; Description'!$B$2:$B$1071,MATCH(VALUE(LEFT(A148,5)),'CCN &amp; Description'!$A$2:$A$1071,0)),""))</f>
        <v>ELECTRONIC AND COMMUNICATION MAINTENANCE SHOP</v>
      </c>
      <c r="D148" s="107" t="str">
        <f t="shared" si="4"/>
        <v>A</v>
      </c>
      <c r="E148" s="107" t="str">
        <f t="shared" si="5"/>
        <v>A0107</v>
      </c>
      <c r="F148" s="108" t="s">
        <v>1922</v>
      </c>
      <c r="G148" s="108" t="s">
        <v>9571</v>
      </c>
      <c r="H148" s="108" t="s">
        <v>10004</v>
      </c>
      <c r="I148" s="109">
        <v>0.57999999999999996</v>
      </c>
      <c r="J148" s="109">
        <v>1.25</v>
      </c>
      <c r="K148" s="109">
        <v>0.92</v>
      </c>
      <c r="L148" s="110" t="e">
        <v>#REF!</v>
      </c>
      <c r="M148" s="111" t="e">
        <v>#REF!</v>
      </c>
      <c r="N148" s="111" t="e">
        <v>#N/A</v>
      </c>
      <c r="O148" s="111" t="e">
        <v>#N/A</v>
      </c>
      <c r="P148" s="111" t="e">
        <v>#N/A</v>
      </c>
      <c r="Q148" s="111" t="e">
        <v>#N/A</v>
      </c>
    </row>
    <row r="149" spans="1:17" ht="15" customHeight="1" thickBot="1">
      <c r="A149" s="446"/>
      <c r="B149" s="446"/>
      <c r="C149" s="54" t="str">
        <f>IF(A149="CSP","Consolidated Supply Program(IIF)",IF(A149&lt;&gt;"",INDEX('CCN &amp; Description'!$B$2:$B$1071,MATCH(VALUE(LEFT(A149,5)),'CCN &amp; Description'!$A$2:$A$1071,0)),""))</f>
        <v/>
      </c>
      <c r="D149" s="55" t="str">
        <f t="shared" si="4"/>
        <v>A</v>
      </c>
      <c r="E149" s="55" t="str">
        <f t="shared" si="5"/>
        <v>A0108</v>
      </c>
      <c r="F149" s="56" t="s">
        <v>10005</v>
      </c>
      <c r="G149" s="56" t="s">
        <v>10006</v>
      </c>
      <c r="H149" s="56" t="s">
        <v>10007</v>
      </c>
      <c r="I149" s="57">
        <v>6.5</v>
      </c>
      <c r="J149" s="57">
        <v>4.66</v>
      </c>
      <c r="K149" s="57">
        <v>4.66</v>
      </c>
      <c r="L149" s="315" t="e">
        <v>#REF!</v>
      </c>
      <c r="M149" s="58" t="e">
        <v>#REF!</v>
      </c>
      <c r="N149" s="58" t="e">
        <v>#N/A</v>
      </c>
      <c r="O149" s="58" t="e">
        <v>#N/A</v>
      </c>
      <c r="P149" s="58" t="e">
        <v>#N/A</v>
      </c>
      <c r="Q149" s="58" t="e">
        <v>#N/A</v>
      </c>
    </row>
    <row r="150" spans="1:17" ht="15" customHeight="1" thickBot="1">
      <c r="A150" s="446"/>
      <c r="B150" s="446"/>
      <c r="C150" s="54" t="str">
        <f>IF(A150="CSP","Consolidated Supply Program(IIF)",IF(A150&lt;&gt;"",INDEX('CCN &amp; Description'!$B$2:$B$1071,MATCH(VALUE(LEFT(A150,5)),'CCN &amp; Description'!$A$2:$A$1071,0)),""))</f>
        <v/>
      </c>
      <c r="D150" s="55" t="str">
        <f t="shared" si="4"/>
        <v>A</v>
      </c>
      <c r="E150" s="55" t="str">
        <f t="shared" si="5"/>
        <v>A0109</v>
      </c>
      <c r="F150" s="56" t="s">
        <v>10008</v>
      </c>
      <c r="G150" s="56" t="s">
        <v>10009</v>
      </c>
      <c r="H150" s="59"/>
      <c r="I150" s="60"/>
      <c r="J150" s="60"/>
      <c r="K150" s="60"/>
      <c r="L150" s="315" t="e">
        <v>#REF!</v>
      </c>
      <c r="M150" s="58" t="e">
        <v>#REF!</v>
      </c>
      <c r="N150" s="58" t="e">
        <v>#N/A</v>
      </c>
      <c r="O150" s="58" t="e">
        <v>#N/A</v>
      </c>
      <c r="P150" s="58" t="e">
        <v>#N/A</v>
      </c>
      <c r="Q150" s="58" t="e">
        <v>#N/A</v>
      </c>
    </row>
    <row r="151" spans="1:17" ht="15" customHeight="1" thickBot="1">
      <c r="A151" s="446"/>
      <c r="B151" s="446"/>
      <c r="C151" s="54" t="str">
        <f>IF(A151="CSP","Consolidated Supply Program(IIF)",IF(A151&lt;&gt;"",INDEX('CCN &amp; Description'!$B$2:$B$1071,MATCH(VALUE(LEFT(A151,5)),'CCN &amp; Description'!$A$2:$A$1071,0)),""))</f>
        <v/>
      </c>
      <c r="D151" s="55" t="str">
        <f t="shared" si="4"/>
        <v>A</v>
      </c>
      <c r="E151" s="55" t="str">
        <f t="shared" si="5"/>
        <v>A0110</v>
      </c>
      <c r="F151" s="56" t="s">
        <v>10010</v>
      </c>
      <c r="G151" s="56" t="s">
        <v>10011</v>
      </c>
      <c r="H151" s="56" t="s">
        <v>10012</v>
      </c>
      <c r="I151" s="60"/>
      <c r="J151" s="60"/>
      <c r="K151" s="60"/>
      <c r="L151" s="315" t="e">
        <v>#REF!</v>
      </c>
      <c r="M151" s="58" t="e">
        <v>#REF!</v>
      </c>
      <c r="N151" s="58" t="e">
        <v>#N/A</v>
      </c>
      <c r="O151" s="58" t="e">
        <v>#N/A</v>
      </c>
      <c r="P151" s="58" t="e">
        <v>#N/A</v>
      </c>
      <c r="Q151" s="58" t="e">
        <v>#N/A</v>
      </c>
    </row>
    <row r="152" spans="1:17" ht="15" customHeight="1" thickBot="1">
      <c r="A152" s="446"/>
      <c r="B152" s="446"/>
      <c r="C152" s="54" t="str">
        <f>IF(A152="CSP","Consolidated Supply Program(IIF)",IF(A152&lt;&gt;"",INDEX('CCN &amp; Description'!$B$2:$B$1071,MATCH(VALUE(LEFT(A152,5)),'CCN &amp; Description'!$A$2:$A$1071,0)),""))</f>
        <v/>
      </c>
      <c r="D152" s="55" t="str">
        <f t="shared" si="4"/>
        <v>A</v>
      </c>
      <c r="E152" s="55" t="str">
        <f t="shared" si="5"/>
        <v>A0111</v>
      </c>
      <c r="F152" s="56" t="s">
        <v>10013</v>
      </c>
      <c r="G152" s="56" t="s">
        <v>10014</v>
      </c>
      <c r="H152" s="56" t="s">
        <v>10015</v>
      </c>
      <c r="I152" s="57">
        <v>11.25</v>
      </c>
      <c r="J152" s="57">
        <v>8.0500000000000007</v>
      </c>
      <c r="K152" s="57">
        <v>1.92</v>
      </c>
      <c r="L152" s="315" t="e">
        <v>#REF!</v>
      </c>
      <c r="M152" s="58" t="e">
        <v>#REF!</v>
      </c>
      <c r="N152" s="58" t="e">
        <v>#N/A</v>
      </c>
      <c r="O152" s="58" t="e">
        <v>#N/A</v>
      </c>
      <c r="P152" s="58" t="e">
        <v>#N/A</v>
      </c>
      <c r="Q152" s="58" t="e">
        <v>#N/A</v>
      </c>
    </row>
    <row r="153" spans="1:17" ht="15" customHeight="1" thickBot="1">
      <c r="A153" s="446"/>
      <c r="B153" s="446"/>
      <c r="C153" s="54" t="str">
        <f>IF(A153="CSP","Consolidated Supply Program(IIF)",IF(A153&lt;&gt;"",INDEX('CCN &amp; Description'!$B$2:$B$1071,MATCH(VALUE(LEFT(A153,5)),'CCN &amp; Description'!$A$2:$A$1071,0)),""))</f>
        <v/>
      </c>
      <c r="D153" s="55" t="str">
        <f t="shared" si="4"/>
        <v>A</v>
      </c>
      <c r="E153" s="55" t="str">
        <f t="shared" si="5"/>
        <v>A0112</v>
      </c>
      <c r="F153" s="56" t="s">
        <v>10016</v>
      </c>
      <c r="G153" s="56" t="s">
        <v>10017</v>
      </c>
      <c r="H153" s="56" t="s">
        <v>10018</v>
      </c>
      <c r="I153" s="57">
        <v>2.92</v>
      </c>
      <c r="J153" s="57">
        <v>1.92</v>
      </c>
      <c r="K153" s="57">
        <v>5.25</v>
      </c>
      <c r="L153" s="315" t="e">
        <v>#REF!</v>
      </c>
      <c r="M153" s="58" t="e">
        <v>#REF!</v>
      </c>
      <c r="N153" s="58" t="e">
        <v>#N/A</v>
      </c>
      <c r="O153" s="58" t="e">
        <v>#N/A</v>
      </c>
      <c r="P153" s="58" t="e">
        <v>#N/A</v>
      </c>
      <c r="Q153" s="58" t="e">
        <v>#N/A</v>
      </c>
    </row>
    <row r="154" spans="1:17" ht="15" customHeight="1" thickBot="1">
      <c r="A154" s="446"/>
      <c r="B154" s="446"/>
      <c r="C154" s="54" t="str">
        <f>IF(A154="CSP","Consolidated Supply Program(IIF)",IF(A154&lt;&gt;"",INDEX('CCN &amp; Description'!$B$2:$B$1071,MATCH(VALUE(LEFT(A154,5)),'CCN &amp; Description'!$A$2:$A$1071,0)),""))</f>
        <v/>
      </c>
      <c r="D154" s="55" t="str">
        <f t="shared" si="4"/>
        <v>A</v>
      </c>
      <c r="E154" s="55" t="str">
        <f t="shared" si="5"/>
        <v>A0112</v>
      </c>
      <c r="F154" s="56" t="s">
        <v>10019</v>
      </c>
      <c r="G154" s="56" t="s">
        <v>10017</v>
      </c>
      <c r="H154" s="56" t="s">
        <v>10018</v>
      </c>
      <c r="I154" s="57">
        <v>2.92</v>
      </c>
      <c r="J154" s="57">
        <v>1.92</v>
      </c>
      <c r="K154" s="57">
        <v>5.25</v>
      </c>
      <c r="L154" s="315" t="e">
        <v>#REF!</v>
      </c>
      <c r="M154" s="58" t="e">
        <v>#REF!</v>
      </c>
      <c r="N154" s="58" t="e">
        <v>#N/A</v>
      </c>
      <c r="O154" s="58" t="e">
        <v>#N/A</v>
      </c>
      <c r="P154" s="58" t="e">
        <v>#N/A</v>
      </c>
      <c r="Q154" s="58" t="e">
        <v>#N/A</v>
      </c>
    </row>
    <row r="155" spans="1:17" ht="15" customHeight="1" thickBot="1">
      <c r="A155" s="446">
        <v>61072</v>
      </c>
      <c r="B155" s="446"/>
      <c r="C155" s="54" t="str">
        <f>IF(A155="CSP","Consolidated Supply Program(IIF)",IF(A155&lt;&gt;"",INDEX('CCN &amp; Description'!$B$2:$B$1071,MATCH(VALUE(LEFT(A155,5)),'CCN &amp; Description'!$A$2:$A$1071,0)),""))</f>
        <v>LARGE UNIT HEADQUARTERS BUILDING</v>
      </c>
      <c r="D155" s="55" t="str">
        <f t="shared" si="4"/>
        <v>A</v>
      </c>
      <c r="E155" s="55" t="str">
        <f t="shared" si="5"/>
        <v>A0113</v>
      </c>
      <c r="F155" s="56" t="s">
        <v>1937</v>
      </c>
      <c r="G155" s="56" t="s">
        <v>10020</v>
      </c>
      <c r="H155" s="56" t="s">
        <v>10021</v>
      </c>
      <c r="I155" s="60"/>
      <c r="J155" s="60"/>
      <c r="K155" s="60"/>
      <c r="L155" s="315" t="e">
        <v>#REF!</v>
      </c>
      <c r="M155" s="58" t="e">
        <v>#REF!</v>
      </c>
      <c r="N155" s="58" t="e">
        <v>#N/A</v>
      </c>
      <c r="O155" s="58" t="e">
        <v>#N/A</v>
      </c>
      <c r="P155" s="58" t="e">
        <v>#N/A</v>
      </c>
      <c r="Q155" s="58" t="e">
        <v>#N/A</v>
      </c>
    </row>
    <row r="156" spans="1:17" ht="15" customHeight="1" thickBot="1">
      <c r="A156" s="446">
        <v>61072</v>
      </c>
      <c r="B156" s="446"/>
      <c r="C156" s="54" t="str">
        <f>IF(A156="CSP","Consolidated Supply Program(IIF)",IF(A156&lt;&gt;"",INDEX('CCN &amp; Description'!$B$2:$B$1071,MATCH(VALUE(LEFT(A156,5)),'CCN &amp; Description'!$A$2:$A$1071,0)),""))</f>
        <v>LARGE UNIT HEADQUARTERS BUILDING</v>
      </c>
      <c r="D156" s="55" t="str">
        <f t="shared" si="4"/>
        <v>A</v>
      </c>
      <c r="E156" s="55" t="str">
        <f t="shared" si="5"/>
        <v>A0114</v>
      </c>
      <c r="F156" s="56" t="s">
        <v>10022</v>
      </c>
      <c r="G156" s="56" t="s">
        <v>10023</v>
      </c>
      <c r="H156" s="56" t="s">
        <v>10024</v>
      </c>
      <c r="I156" s="60"/>
      <c r="J156" s="60"/>
      <c r="K156" s="60"/>
      <c r="L156" s="315" t="e">
        <v>#REF!</v>
      </c>
      <c r="M156" s="58" t="e">
        <v>#REF!</v>
      </c>
      <c r="N156" s="58" t="e">
        <v>#N/A</v>
      </c>
      <c r="O156" s="58" t="e">
        <v>#N/A</v>
      </c>
      <c r="P156" s="58" t="e">
        <v>#N/A</v>
      </c>
      <c r="Q156" s="58" t="e">
        <v>#N/A</v>
      </c>
    </row>
    <row r="157" spans="1:17" ht="15" customHeight="1" thickBot="1">
      <c r="A157" s="446">
        <v>21710</v>
      </c>
      <c r="B157" s="446"/>
      <c r="C157" s="54" t="str">
        <f>IF(A157="CSP","Consolidated Supply Program(IIF)",IF(A157&lt;&gt;"",INDEX('CCN &amp; Description'!$B$2:$B$1071,MATCH(VALUE(LEFT(A157,5)),'CCN &amp; Description'!$A$2:$A$1071,0)),""))</f>
        <v>ELECTRONIC AND COMMUNICATION MAINTENANCE SHOP</v>
      </c>
      <c r="D157" s="55" t="str">
        <f t="shared" si="4"/>
        <v>A</v>
      </c>
      <c r="E157" s="55" t="str">
        <f t="shared" si="5"/>
        <v>A0115</v>
      </c>
      <c r="F157" s="56" t="s">
        <v>10025</v>
      </c>
      <c r="G157" s="56" t="s">
        <v>10026</v>
      </c>
      <c r="H157" s="59"/>
      <c r="I157" s="60"/>
      <c r="J157" s="60"/>
      <c r="K157" s="60"/>
      <c r="L157" s="315" t="e">
        <v>#REF!</v>
      </c>
      <c r="M157" s="58" t="e">
        <v>#REF!</v>
      </c>
      <c r="N157" s="58" t="e">
        <v>#N/A</v>
      </c>
      <c r="O157" s="58" t="e">
        <v>#N/A</v>
      </c>
      <c r="P157" s="58" t="e">
        <v>#N/A</v>
      </c>
      <c r="Q157" s="58" t="e">
        <v>#N/A</v>
      </c>
    </row>
    <row r="158" spans="1:17" ht="15" customHeight="1" thickBot="1">
      <c r="A158" s="446">
        <v>61072</v>
      </c>
      <c r="B158" s="446"/>
      <c r="C158" s="54" t="str">
        <f>IF(A158="CSP","Consolidated Supply Program(IIF)",IF(A158&lt;&gt;"",INDEX('CCN &amp; Description'!$B$2:$B$1071,MATCH(VALUE(LEFT(A158,5)),'CCN &amp; Description'!$A$2:$A$1071,0)),""))</f>
        <v>LARGE UNIT HEADQUARTERS BUILDING</v>
      </c>
      <c r="D158" s="55" t="str">
        <f t="shared" si="4"/>
        <v>A</v>
      </c>
      <c r="E158" s="55" t="str">
        <f t="shared" si="5"/>
        <v>A0116</v>
      </c>
      <c r="F158" s="56" t="s">
        <v>1941</v>
      </c>
      <c r="G158" s="56" t="s">
        <v>10027</v>
      </c>
      <c r="H158" s="56" t="s">
        <v>10028</v>
      </c>
      <c r="I158" s="57">
        <v>1.75</v>
      </c>
      <c r="J158" s="57">
        <v>2.75</v>
      </c>
      <c r="K158" s="57">
        <v>2.17</v>
      </c>
      <c r="L158" s="315" t="e">
        <v>#REF!</v>
      </c>
      <c r="M158" s="58" t="e">
        <v>#REF!</v>
      </c>
      <c r="N158" s="58" t="e">
        <v>#N/A</v>
      </c>
      <c r="O158" s="58" t="e">
        <v>#N/A</v>
      </c>
      <c r="P158" s="58" t="e">
        <v>#N/A</v>
      </c>
      <c r="Q158" s="58" t="e">
        <v>#N/A</v>
      </c>
    </row>
    <row r="159" spans="1:17" ht="15" customHeight="1" thickBot="1">
      <c r="A159" s="446">
        <v>21710</v>
      </c>
      <c r="B159" s="446"/>
      <c r="C159" s="54" t="str">
        <f>IF(A159="CSP","Consolidated Supply Program(IIF)",IF(A159&lt;&gt;"",INDEX('CCN &amp; Description'!$B$2:$B$1071,MATCH(VALUE(LEFT(A159,5)),'CCN &amp; Description'!$A$2:$A$1071,0)),""))</f>
        <v>ELECTRONIC AND COMMUNICATION MAINTENANCE SHOP</v>
      </c>
      <c r="D159" s="55" t="str">
        <f t="shared" si="4"/>
        <v>A</v>
      </c>
      <c r="E159" s="55" t="str">
        <f t="shared" si="5"/>
        <v>A0116</v>
      </c>
      <c r="F159" s="56" t="s">
        <v>1941</v>
      </c>
      <c r="G159" s="56" t="s">
        <v>10027</v>
      </c>
      <c r="H159" s="56" t="s">
        <v>10029</v>
      </c>
      <c r="I159" s="57">
        <v>1.75</v>
      </c>
      <c r="J159" s="57">
        <v>2.75</v>
      </c>
      <c r="K159" s="57">
        <v>2.17</v>
      </c>
      <c r="L159" s="315" t="e">
        <v>#REF!</v>
      </c>
      <c r="M159" s="58" t="e">
        <v>#REF!</v>
      </c>
      <c r="N159" s="58" t="e">
        <v>#N/A</v>
      </c>
      <c r="O159" s="58" t="e">
        <v>#N/A</v>
      </c>
      <c r="P159" s="58" t="e">
        <v>#N/A</v>
      </c>
      <c r="Q159" s="58" t="e">
        <v>#N/A</v>
      </c>
    </row>
    <row r="160" spans="1:17" ht="15" customHeight="1" thickBot="1">
      <c r="A160" s="446">
        <v>61072</v>
      </c>
      <c r="B160" s="446"/>
      <c r="C160" s="54" t="str">
        <f>IF(A160="CSP","Consolidated Supply Program(IIF)",IF(A160&lt;&gt;"",INDEX('CCN &amp; Description'!$B$2:$B$1071,MATCH(VALUE(LEFT(A160,5)),'CCN &amp; Description'!$A$2:$A$1071,0)),""))</f>
        <v>LARGE UNIT HEADQUARTERS BUILDING</v>
      </c>
      <c r="D160" s="55" t="str">
        <f t="shared" si="4"/>
        <v>A</v>
      </c>
      <c r="E160" s="55" t="str">
        <f t="shared" si="5"/>
        <v>A0116</v>
      </c>
      <c r="F160" s="56" t="s">
        <v>1941</v>
      </c>
      <c r="G160" s="56" t="s">
        <v>10027</v>
      </c>
      <c r="H160" s="56" t="s">
        <v>10029</v>
      </c>
      <c r="I160" s="57">
        <v>1.75</v>
      </c>
      <c r="J160" s="57">
        <v>2.75</v>
      </c>
      <c r="K160" s="57">
        <v>2.17</v>
      </c>
      <c r="L160" s="315" t="e">
        <v>#REF!</v>
      </c>
      <c r="M160" s="58" t="e">
        <v>#REF!</v>
      </c>
      <c r="N160" s="58" t="e">
        <v>#N/A</v>
      </c>
      <c r="O160" s="58" t="e">
        <v>#N/A</v>
      </c>
      <c r="P160" s="58" t="e">
        <v>#N/A</v>
      </c>
      <c r="Q160" s="58" t="e">
        <v>#N/A</v>
      </c>
    </row>
    <row r="161" spans="1:17" ht="15" customHeight="1" thickBot="1">
      <c r="A161" s="446">
        <v>61072</v>
      </c>
      <c r="B161" s="446"/>
      <c r="C161" s="54" t="str">
        <f>IF(A161="CSP","Consolidated Supply Program(IIF)",IF(A161&lt;&gt;"",INDEX('CCN &amp; Description'!$B$2:$B$1071,MATCH(VALUE(LEFT(A161,5)),'CCN &amp; Description'!$A$2:$A$1071,0)),""))</f>
        <v>LARGE UNIT HEADQUARTERS BUILDING</v>
      </c>
      <c r="D161" s="55" t="str">
        <f t="shared" si="4"/>
        <v>A</v>
      </c>
      <c r="E161" s="55" t="str">
        <f t="shared" si="5"/>
        <v>A0116</v>
      </c>
      <c r="F161" s="56" t="s">
        <v>1941</v>
      </c>
      <c r="G161" s="56" t="s">
        <v>10030</v>
      </c>
      <c r="H161" s="56" t="s">
        <v>10031</v>
      </c>
      <c r="I161" s="57">
        <v>1.75</v>
      </c>
      <c r="J161" s="57">
        <v>2.75</v>
      </c>
      <c r="K161" s="57">
        <v>2.17</v>
      </c>
      <c r="L161" s="315" t="e">
        <v>#REF!</v>
      </c>
      <c r="M161" s="58" t="e">
        <v>#REF!</v>
      </c>
      <c r="N161" s="58" t="e">
        <v>#N/A</v>
      </c>
      <c r="O161" s="58" t="e">
        <v>#N/A</v>
      </c>
      <c r="P161" s="58" t="e">
        <v>#N/A</v>
      </c>
      <c r="Q161" s="58" t="e">
        <v>#N/A</v>
      </c>
    </row>
    <row r="162" spans="1:17" ht="15" customHeight="1" thickBot="1">
      <c r="A162" s="446">
        <v>61072</v>
      </c>
      <c r="B162" s="446"/>
      <c r="C162" s="54" t="str">
        <f>IF(A162="CSP","Consolidated Supply Program(IIF)",IF(A162&lt;&gt;"",INDEX('CCN &amp; Description'!$B$2:$B$1071,MATCH(VALUE(LEFT(A162,5)),'CCN &amp; Description'!$A$2:$A$1071,0)),""))</f>
        <v>LARGE UNIT HEADQUARTERS BUILDING</v>
      </c>
      <c r="D162" s="55" t="str">
        <f t="shared" si="4"/>
        <v>A</v>
      </c>
      <c r="E162" s="55" t="str">
        <f t="shared" si="5"/>
        <v>A0117</v>
      </c>
      <c r="F162" s="56" t="s">
        <v>625</v>
      </c>
      <c r="G162" s="56" t="s">
        <v>9597</v>
      </c>
      <c r="H162" s="59"/>
      <c r="I162" s="60"/>
      <c r="J162" s="60"/>
      <c r="K162" s="60"/>
      <c r="L162" s="315" t="e">
        <v>#REF!</v>
      </c>
      <c r="M162" s="58" t="e">
        <v>#REF!</v>
      </c>
      <c r="N162" s="58" t="e">
        <v>#N/A</v>
      </c>
      <c r="O162" s="58" t="e">
        <v>#N/A</v>
      </c>
      <c r="P162" s="58" t="e">
        <v>#N/A</v>
      </c>
      <c r="Q162" s="58" t="e">
        <v>#N/A</v>
      </c>
    </row>
    <row r="163" spans="1:17" s="110" customFormat="1" ht="15" customHeight="1" thickBot="1">
      <c r="A163" s="447">
        <v>21710</v>
      </c>
      <c r="B163" s="446"/>
      <c r="C163" s="106" t="str">
        <f>IF(A163="CSP","Consolidated Supply Program(IIF)",IF(A163&lt;&gt;"",INDEX('CCN &amp; Description'!$B$2:$B$1071,MATCH(VALUE(LEFT(A163,5)),'CCN &amp; Description'!$A$2:$A$1071,0)),""))</f>
        <v>ELECTRONIC AND COMMUNICATION MAINTENANCE SHOP</v>
      </c>
      <c r="D163" s="107" t="str">
        <f t="shared" si="4"/>
        <v>A</v>
      </c>
      <c r="E163" s="107" t="str">
        <f t="shared" si="5"/>
        <v>A0118</v>
      </c>
      <c r="F163" s="108" t="s">
        <v>629</v>
      </c>
      <c r="G163" s="108" t="s">
        <v>1989</v>
      </c>
      <c r="H163" s="108" t="s">
        <v>10032</v>
      </c>
      <c r="I163" s="109">
        <v>0.56999999999999995</v>
      </c>
      <c r="J163" s="109">
        <v>0.22</v>
      </c>
      <c r="K163" s="109">
        <v>0.56999999999999995</v>
      </c>
      <c r="L163" s="110" t="e">
        <v>#REF!</v>
      </c>
      <c r="M163" s="111" t="e">
        <v>#REF!</v>
      </c>
      <c r="N163" s="111" t="e">
        <v>#N/A</v>
      </c>
      <c r="O163" s="111" t="e">
        <v>#N/A</v>
      </c>
      <c r="P163" s="111" t="e">
        <v>#N/A</v>
      </c>
      <c r="Q163" s="111" t="e">
        <v>#N/A</v>
      </c>
    </row>
    <row r="164" spans="1:17" s="110" customFormat="1" ht="15" customHeight="1" thickBot="1">
      <c r="A164" s="447">
        <v>21710</v>
      </c>
      <c r="B164" s="446"/>
      <c r="C164" s="106" t="str">
        <f>IF(A164="CSP","Consolidated Supply Program(IIF)",IF(A164&lt;&gt;"",INDEX('CCN &amp; Description'!$B$2:$B$1071,MATCH(VALUE(LEFT(A164,5)),'CCN &amp; Description'!$A$2:$A$1071,0)),""))</f>
        <v>ELECTRONIC AND COMMUNICATION MAINTENANCE SHOP</v>
      </c>
      <c r="D164" s="107" t="str">
        <f t="shared" si="4"/>
        <v>A</v>
      </c>
      <c r="E164" s="107" t="str">
        <f t="shared" si="5"/>
        <v>A0118</v>
      </c>
      <c r="F164" s="108" t="s">
        <v>629</v>
      </c>
      <c r="G164" s="108" t="s">
        <v>1989</v>
      </c>
      <c r="H164" s="108" t="s">
        <v>10033</v>
      </c>
      <c r="I164" s="109">
        <v>0.56999999999999995</v>
      </c>
      <c r="J164" s="109">
        <v>0.22</v>
      </c>
      <c r="K164" s="109">
        <v>0.56999999999999995</v>
      </c>
      <c r="L164" s="110" t="e">
        <v>#REF!</v>
      </c>
      <c r="M164" s="111" t="e">
        <v>#REF!</v>
      </c>
      <c r="N164" s="111" t="e">
        <v>#N/A</v>
      </c>
      <c r="O164" s="111" t="e">
        <v>#N/A</v>
      </c>
      <c r="P164" s="111" t="e">
        <v>#N/A</v>
      </c>
      <c r="Q164" s="111" t="e">
        <v>#N/A</v>
      </c>
    </row>
    <row r="165" spans="1:17" s="110" customFormat="1" ht="15" customHeight="1" thickBot="1">
      <c r="A165" s="447">
        <v>21710</v>
      </c>
      <c r="B165" s="446"/>
      <c r="C165" s="106" t="str">
        <f>IF(A165="CSP","Consolidated Supply Program(IIF)",IF(A165&lt;&gt;"",INDEX('CCN &amp; Description'!$B$2:$B$1071,MATCH(VALUE(LEFT(A165,5)),'CCN &amp; Description'!$A$2:$A$1071,0)),""))</f>
        <v>ELECTRONIC AND COMMUNICATION MAINTENANCE SHOP</v>
      </c>
      <c r="D165" s="107" t="str">
        <f t="shared" si="4"/>
        <v>A</v>
      </c>
      <c r="E165" s="107" t="str">
        <f t="shared" si="5"/>
        <v>A0118</v>
      </c>
      <c r="F165" s="108" t="s">
        <v>629</v>
      </c>
      <c r="G165" s="108" t="s">
        <v>1989</v>
      </c>
      <c r="H165" s="108" t="s">
        <v>10034</v>
      </c>
      <c r="I165" s="109">
        <v>0.56999999999999995</v>
      </c>
      <c r="J165" s="109">
        <v>0.22</v>
      </c>
      <c r="K165" s="109">
        <v>0.56999999999999995</v>
      </c>
      <c r="L165" s="110" t="e">
        <v>#REF!</v>
      </c>
      <c r="M165" s="111" t="e">
        <v>#REF!</v>
      </c>
      <c r="N165" s="111" t="e">
        <v>#N/A</v>
      </c>
      <c r="O165" s="111" t="e">
        <v>#N/A</v>
      </c>
      <c r="P165" s="111" t="e">
        <v>#N/A</v>
      </c>
      <c r="Q165" s="111" t="e">
        <v>#N/A</v>
      </c>
    </row>
    <row r="166" spans="1:17" ht="15" customHeight="1" thickBot="1">
      <c r="A166" s="446">
        <v>21710</v>
      </c>
      <c r="B166" s="446"/>
      <c r="C166" s="54" t="str">
        <f>IF(A166="CSP","Consolidated Supply Program(IIF)",IF(A166&lt;&gt;"",INDEX('CCN &amp; Description'!$B$2:$B$1071,MATCH(VALUE(LEFT(A166,5)),'CCN &amp; Description'!$A$2:$A$1071,0)),""))</f>
        <v>ELECTRONIC AND COMMUNICATION MAINTENANCE SHOP</v>
      </c>
      <c r="D166" s="55" t="str">
        <f t="shared" si="4"/>
        <v>A</v>
      </c>
      <c r="E166" s="55" t="str">
        <f t="shared" si="5"/>
        <v>A0118</v>
      </c>
      <c r="F166" s="56" t="s">
        <v>10035</v>
      </c>
      <c r="G166" s="56" t="s">
        <v>1989</v>
      </c>
      <c r="H166" s="56" t="s">
        <v>10033</v>
      </c>
      <c r="I166" s="57">
        <v>0.56999999999999995</v>
      </c>
      <c r="J166" s="57">
        <v>0.22</v>
      </c>
      <c r="K166" s="57">
        <v>0.56999999999999995</v>
      </c>
      <c r="L166" s="315" t="e">
        <v>#REF!</v>
      </c>
      <c r="M166" s="58" t="e">
        <v>#REF!</v>
      </c>
      <c r="N166" s="58" t="e">
        <v>#N/A</v>
      </c>
      <c r="O166" s="58" t="e">
        <v>#N/A</v>
      </c>
      <c r="P166" s="58" t="e">
        <v>#N/A</v>
      </c>
      <c r="Q166" s="58" t="e">
        <v>#N/A</v>
      </c>
    </row>
    <row r="167" spans="1:17" ht="15" customHeight="1" thickBot="1">
      <c r="A167" s="446">
        <v>21710</v>
      </c>
      <c r="B167" s="446"/>
      <c r="C167" s="54" t="str">
        <f>IF(A167="CSP","Consolidated Supply Program(IIF)",IF(A167&lt;&gt;"",INDEX('CCN &amp; Description'!$B$2:$B$1071,MATCH(VALUE(LEFT(A167,5)),'CCN &amp; Description'!$A$2:$A$1071,0)),""))</f>
        <v>ELECTRONIC AND COMMUNICATION MAINTENANCE SHOP</v>
      </c>
      <c r="D167" s="55" t="str">
        <f t="shared" si="4"/>
        <v>A</v>
      </c>
      <c r="E167" s="55" t="str">
        <f t="shared" si="5"/>
        <v>A0119</v>
      </c>
      <c r="F167" s="56" t="s">
        <v>10036</v>
      </c>
      <c r="G167" s="56" t="s">
        <v>9750</v>
      </c>
      <c r="H167" s="59"/>
      <c r="I167" s="60"/>
      <c r="J167" s="60"/>
      <c r="K167" s="60"/>
      <c r="L167" s="315" t="e">
        <v>#REF!</v>
      </c>
      <c r="M167" s="58" t="e">
        <v>#REF!</v>
      </c>
      <c r="N167" s="58" t="e">
        <v>#N/A</v>
      </c>
      <c r="O167" s="58" t="e">
        <v>#N/A</v>
      </c>
      <c r="P167" s="58" t="e">
        <v>#N/A</v>
      </c>
      <c r="Q167" s="58" t="e">
        <v>#N/A</v>
      </c>
    </row>
    <row r="168" spans="1:17" ht="15" customHeight="1" thickBot="1">
      <c r="A168" s="446">
        <v>21710</v>
      </c>
      <c r="B168" s="446"/>
      <c r="C168" s="54" t="str">
        <f>IF(A168="CSP","Consolidated Supply Program(IIF)",IF(A168&lt;&gt;"",INDEX('CCN &amp; Description'!$B$2:$B$1071,MATCH(VALUE(LEFT(A168,5)),'CCN &amp; Description'!$A$2:$A$1071,0)),""))</f>
        <v>ELECTRONIC AND COMMUNICATION MAINTENANCE SHOP</v>
      </c>
      <c r="D168" s="55" t="str">
        <f t="shared" si="4"/>
        <v>A</v>
      </c>
      <c r="E168" s="55" t="str">
        <f t="shared" si="5"/>
        <v>A0120</v>
      </c>
      <c r="F168" s="56" t="s">
        <v>10037</v>
      </c>
      <c r="G168" s="56" t="s">
        <v>10038</v>
      </c>
      <c r="H168" s="59"/>
      <c r="I168" s="60"/>
      <c r="J168" s="60"/>
      <c r="K168" s="60"/>
      <c r="L168" s="315" t="e">
        <v>#REF!</v>
      </c>
      <c r="M168" s="58" t="e">
        <v>#REF!</v>
      </c>
      <c r="N168" s="58" t="e">
        <v>#N/A</v>
      </c>
      <c r="O168" s="58" t="e">
        <v>#N/A</v>
      </c>
      <c r="P168" s="58" t="e">
        <v>#N/A</v>
      </c>
      <c r="Q168" s="58" t="e">
        <v>#N/A</v>
      </c>
    </row>
    <row r="169" spans="1:17" ht="15" customHeight="1" thickBot="1">
      <c r="A169" s="446">
        <v>21710</v>
      </c>
      <c r="B169" s="446"/>
      <c r="C169" s="54" t="str">
        <f>IF(A169="CSP","Consolidated Supply Program(IIF)",IF(A169&lt;&gt;"",INDEX('CCN &amp; Description'!$B$2:$B$1071,MATCH(VALUE(LEFT(A169,5)),'CCN &amp; Description'!$A$2:$A$1071,0)),""))</f>
        <v>ELECTRONIC AND COMMUNICATION MAINTENANCE SHOP</v>
      </c>
      <c r="D169" s="55" t="str">
        <f t="shared" si="4"/>
        <v>A</v>
      </c>
      <c r="E169" s="55" t="str">
        <f t="shared" si="5"/>
        <v>A0121</v>
      </c>
      <c r="F169" s="56" t="s">
        <v>10039</v>
      </c>
      <c r="G169" s="56" t="s">
        <v>9871</v>
      </c>
      <c r="H169" s="59"/>
      <c r="I169" s="57">
        <v>2.42</v>
      </c>
      <c r="J169" s="57">
        <v>0.83</v>
      </c>
      <c r="K169" s="57">
        <v>0.57999999999999996</v>
      </c>
      <c r="L169" s="315" t="e">
        <v>#REF!</v>
      </c>
      <c r="M169" s="58" t="e">
        <v>#REF!</v>
      </c>
      <c r="N169" s="58" t="e">
        <v>#N/A</v>
      </c>
      <c r="O169" s="58" t="e">
        <v>#N/A</v>
      </c>
      <c r="P169" s="58" t="e">
        <v>#N/A</v>
      </c>
      <c r="Q169" s="58" t="e">
        <v>#N/A</v>
      </c>
    </row>
    <row r="170" spans="1:17" ht="15" customHeight="1" thickBot="1">
      <c r="A170" s="446">
        <v>21710</v>
      </c>
      <c r="B170" s="446"/>
      <c r="C170" s="54" t="str">
        <f>IF(A170="CSP","Consolidated Supply Program(IIF)",IF(A170&lt;&gt;"",INDEX('CCN &amp; Description'!$B$2:$B$1071,MATCH(VALUE(LEFT(A170,5)),'CCN &amp; Description'!$A$2:$A$1071,0)),""))</f>
        <v>ELECTRONIC AND COMMUNICATION MAINTENANCE SHOP</v>
      </c>
      <c r="D170" s="55" t="str">
        <f t="shared" si="4"/>
        <v>A</v>
      </c>
      <c r="E170" s="55" t="str">
        <f t="shared" si="5"/>
        <v>A0122</v>
      </c>
      <c r="F170" s="56" t="s">
        <v>10040</v>
      </c>
      <c r="G170" s="56" t="s">
        <v>9759</v>
      </c>
      <c r="H170" s="56" t="s">
        <v>10041</v>
      </c>
      <c r="I170" s="57">
        <v>40.32</v>
      </c>
      <c r="J170" s="57">
        <v>8</v>
      </c>
      <c r="K170" s="57">
        <v>8.58</v>
      </c>
      <c r="L170" s="315" t="e">
        <v>#REF!</v>
      </c>
      <c r="M170" s="58" t="e">
        <v>#REF!</v>
      </c>
      <c r="N170" s="58" t="e">
        <v>#N/A</v>
      </c>
      <c r="O170" s="58" t="e">
        <v>#N/A</v>
      </c>
      <c r="P170" s="58" t="e">
        <v>#N/A</v>
      </c>
      <c r="Q170" s="58" t="e">
        <v>#N/A</v>
      </c>
    </row>
    <row r="171" spans="1:17" ht="15" customHeight="1" thickBot="1">
      <c r="A171" s="446">
        <v>21710</v>
      </c>
      <c r="B171" s="446"/>
      <c r="C171" s="54" t="str">
        <f>IF(A171="CSP","Consolidated Supply Program(IIF)",IF(A171&lt;&gt;"",INDEX('CCN &amp; Description'!$B$2:$B$1071,MATCH(VALUE(LEFT(A171,5)),'CCN &amp; Description'!$A$2:$A$1071,0)),""))</f>
        <v>ELECTRONIC AND COMMUNICATION MAINTENANCE SHOP</v>
      </c>
      <c r="D171" s="55" t="str">
        <f t="shared" si="4"/>
        <v>A</v>
      </c>
      <c r="E171" s="55" t="str">
        <f t="shared" si="5"/>
        <v>A0122</v>
      </c>
      <c r="F171" s="56" t="s">
        <v>10040</v>
      </c>
      <c r="G171" s="56" t="s">
        <v>9759</v>
      </c>
      <c r="H171" s="56" t="s">
        <v>10042</v>
      </c>
      <c r="I171" s="57">
        <v>40.32</v>
      </c>
      <c r="J171" s="57">
        <v>8</v>
      </c>
      <c r="K171" s="57">
        <v>8.58</v>
      </c>
      <c r="L171" s="315" t="e">
        <v>#REF!</v>
      </c>
      <c r="M171" s="58" t="e">
        <v>#REF!</v>
      </c>
      <c r="N171" s="58" t="e">
        <v>#N/A</v>
      </c>
      <c r="O171" s="58" t="e">
        <v>#N/A</v>
      </c>
      <c r="P171" s="58" t="e">
        <v>#N/A</v>
      </c>
      <c r="Q171" s="58" t="e">
        <v>#N/A</v>
      </c>
    </row>
    <row r="172" spans="1:17" ht="15" customHeight="1" thickBot="1">
      <c r="A172" s="446">
        <v>21710</v>
      </c>
      <c r="B172" s="446"/>
      <c r="C172" s="54" t="str">
        <f>IF(A172="CSP","Consolidated Supply Program(IIF)",IF(A172&lt;&gt;"",INDEX('CCN &amp; Description'!$B$2:$B$1071,MATCH(VALUE(LEFT(A172,5)),'CCN &amp; Description'!$A$2:$A$1071,0)),""))</f>
        <v>ELECTRONIC AND COMMUNICATION MAINTENANCE SHOP</v>
      </c>
      <c r="D172" s="55" t="str">
        <f t="shared" si="4"/>
        <v>A</v>
      </c>
      <c r="E172" s="55" t="str">
        <f t="shared" si="5"/>
        <v>A0123</v>
      </c>
      <c r="F172" s="56" t="s">
        <v>10043</v>
      </c>
      <c r="G172" s="56" t="s">
        <v>10044</v>
      </c>
      <c r="H172" s="56" t="s">
        <v>10045</v>
      </c>
      <c r="I172" s="60"/>
      <c r="J172" s="60"/>
      <c r="K172" s="60"/>
      <c r="L172" s="315" t="e">
        <v>#REF!</v>
      </c>
      <c r="M172" s="58" t="e">
        <v>#REF!</v>
      </c>
      <c r="N172" s="58" t="e">
        <v>#N/A</v>
      </c>
      <c r="O172" s="58" t="e">
        <v>#N/A</v>
      </c>
      <c r="P172" s="58" t="e">
        <v>#N/A</v>
      </c>
      <c r="Q172" s="58" t="e">
        <v>#N/A</v>
      </c>
    </row>
    <row r="173" spans="1:17" ht="15" customHeight="1" thickBot="1">
      <c r="A173" s="446">
        <v>21710</v>
      </c>
      <c r="B173" s="446"/>
      <c r="C173" s="54" t="str">
        <f>IF(A173="CSP","Consolidated Supply Program(IIF)",IF(A173&lt;&gt;"",INDEX('CCN &amp; Description'!$B$2:$B$1071,MATCH(VALUE(LEFT(A173,5)),'CCN &amp; Description'!$A$2:$A$1071,0)),""))</f>
        <v>ELECTRONIC AND COMMUNICATION MAINTENANCE SHOP</v>
      </c>
      <c r="D173" s="55" t="str">
        <f t="shared" si="4"/>
        <v>A</v>
      </c>
      <c r="E173" s="55" t="str">
        <f t="shared" si="5"/>
        <v>A0123</v>
      </c>
      <c r="F173" s="56" t="s">
        <v>10043</v>
      </c>
      <c r="G173" s="56" t="s">
        <v>9838</v>
      </c>
      <c r="H173" s="56" t="s">
        <v>10045</v>
      </c>
      <c r="I173" s="57">
        <v>0.83</v>
      </c>
      <c r="J173" s="57">
        <v>0.91</v>
      </c>
      <c r="K173" s="57">
        <v>0.27</v>
      </c>
      <c r="L173" s="315" t="e">
        <v>#REF!</v>
      </c>
      <c r="M173" s="58" t="e">
        <v>#REF!</v>
      </c>
      <c r="N173" s="58" t="e">
        <v>#N/A</v>
      </c>
      <c r="O173" s="58" t="e">
        <v>#N/A</v>
      </c>
      <c r="P173" s="58" t="e">
        <v>#N/A</v>
      </c>
      <c r="Q173" s="58" t="e">
        <v>#N/A</v>
      </c>
    </row>
    <row r="174" spans="1:17" ht="15" customHeight="1" thickBot="1">
      <c r="A174" s="446">
        <v>21710</v>
      </c>
      <c r="B174" s="446"/>
      <c r="C174" s="54" t="str">
        <f>IF(A174="CSP","Consolidated Supply Program(IIF)",IF(A174&lt;&gt;"",INDEX('CCN &amp; Description'!$B$2:$B$1071,MATCH(VALUE(LEFT(A174,5)),'CCN &amp; Description'!$A$2:$A$1071,0)),""))</f>
        <v>ELECTRONIC AND COMMUNICATION MAINTENANCE SHOP</v>
      </c>
      <c r="D174" s="55" t="str">
        <f t="shared" si="4"/>
        <v>A</v>
      </c>
      <c r="E174" s="55" t="str">
        <f t="shared" si="5"/>
        <v>A0123</v>
      </c>
      <c r="F174" s="56" t="s">
        <v>10046</v>
      </c>
      <c r="G174" s="56" t="s">
        <v>9838</v>
      </c>
      <c r="H174" s="56" t="s">
        <v>10045</v>
      </c>
      <c r="I174" s="57">
        <v>0.83</v>
      </c>
      <c r="J174" s="57">
        <v>0.91</v>
      </c>
      <c r="K174" s="57">
        <v>0.27</v>
      </c>
      <c r="L174" s="315" t="e">
        <v>#REF!</v>
      </c>
      <c r="M174" s="58" t="e">
        <v>#REF!</v>
      </c>
      <c r="N174" s="58" t="e">
        <v>#N/A</v>
      </c>
      <c r="O174" s="58" t="e">
        <v>#N/A</v>
      </c>
      <c r="P174" s="58" t="e">
        <v>#N/A</v>
      </c>
      <c r="Q174" s="58" t="e">
        <v>#N/A</v>
      </c>
    </row>
    <row r="175" spans="1:17" s="110" customFormat="1" ht="15" customHeight="1" thickBot="1">
      <c r="A175" s="447">
        <v>21710</v>
      </c>
      <c r="B175" s="446"/>
      <c r="C175" s="106" t="str">
        <f>IF(A175="CSP","Consolidated Supply Program(IIF)",IF(A175&lt;&gt;"",INDEX('CCN &amp; Description'!$B$2:$B$1071,MATCH(VALUE(LEFT(A175,5)),'CCN &amp; Description'!$A$2:$A$1071,0)),""))</f>
        <v>ELECTRONIC AND COMMUNICATION MAINTENANCE SHOP</v>
      </c>
      <c r="D175" s="107" t="str">
        <f t="shared" si="4"/>
        <v>A</v>
      </c>
      <c r="E175" s="107" t="str">
        <f t="shared" si="5"/>
        <v>A0124</v>
      </c>
      <c r="F175" s="108" t="s">
        <v>1956</v>
      </c>
      <c r="G175" s="108" t="s">
        <v>9838</v>
      </c>
      <c r="H175" s="108" t="s">
        <v>10047</v>
      </c>
      <c r="I175" s="109">
        <v>5.31</v>
      </c>
      <c r="J175" s="109">
        <v>4.4000000000000004</v>
      </c>
      <c r="K175" s="109">
        <v>3.44</v>
      </c>
      <c r="L175" s="110" t="e">
        <v>#REF!</v>
      </c>
      <c r="M175" s="111" t="e">
        <v>#REF!</v>
      </c>
      <c r="N175" s="111" t="e">
        <v>#N/A</v>
      </c>
      <c r="O175" s="111" t="e">
        <v>#N/A</v>
      </c>
      <c r="P175" s="111" t="e">
        <v>#N/A</v>
      </c>
      <c r="Q175" s="111" t="e">
        <v>#N/A</v>
      </c>
    </row>
    <row r="176" spans="1:17" s="110" customFormat="1" ht="15" customHeight="1" thickBot="1">
      <c r="A176" s="447">
        <v>21710</v>
      </c>
      <c r="B176" s="446"/>
      <c r="C176" s="106" t="str">
        <f>IF(A176="CSP","Consolidated Supply Program(IIF)",IF(A176&lt;&gt;"",INDEX('CCN &amp; Description'!$B$2:$B$1071,MATCH(VALUE(LEFT(A176,5)),'CCN &amp; Description'!$A$2:$A$1071,0)),""))</f>
        <v>ELECTRONIC AND COMMUNICATION MAINTENANCE SHOP</v>
      </c>
      <c r="D176" s="107" t="str">
        <f t="shared" si="4"/>
        <v>A</v>
      </c>
      <c r="E176" s="107" t="str">
        <f t="shared" si="5"/>
        <v>A0124</v>
      </c>
      <c r="F176" s="108" t="s">
        <v>1956</v>
      </c>
      <c r="G176" s="108" t="s">
        <v>9838</v>
      </c>
      <c r="H176" s="108" t="s">
        <v>10048</v>
      </c>
      <c r="I176" s="109">
        <v>5.37</v>
      </c>
      <c r="J176" s="109">
        <v>3.34</v>
      </c>
      <c r="K176" s="109">
        <v>0.79</v>
      </c>
      <c r="L176" s="110" t="e">
        <v>#REF!</v>
      </c>
      <c r="M176" s="111" t="e">
        <v>#REF!</v>
      </c>
      <c r="N176" s="111" t="e">
        <v>#N/A</v>
      </c>
      <c r="O176" s="111" t="e">
        <v>#N/A</v>
      </c>
      <c r="P176" s="111" t="e">
        <v>#N/A</v>
      </c>
      <c r="Q176" s="111" t="e">
        <v>#N/A</v>
      </c>
    </row>
    <row r="177" spans="1:17" s="110" customFormat="1" ht="15" customHeight="1" thickBot="1">
      <c r="A177" s="447">
        <v>14345</v>
      </c>
      <c r="B177" s="446"/>
      <c r="C177" s="106" t="str">
        <f>IF(A177="CSP","Consolidated Supply Program(IIF)",IF(A177&lt;&gt;"",INDEX('CCN &amp; Description'!$B$2:$B$1071,MATCH(VALUE(LEFT(A177,5)),'CCN &amp; Description'!$A$2:$A$1071,0)),""))</f>
        <v>SMALL ARMS STORAGE, INSTALLATION</v>
      </c>
      <c r="D177" s="107" t="str">
        <f t="shared" si="4"/>
        <v>A</v>
      </c>
      <c r="E177" s="107" t="str">
        <f t="shared" si="5"/>
        <v>A0125</v>
      </c>
      <c r="F177" s="108" t="s">
        <v>1962</v>
      </c>
      <c r="G177" s="108" t="s">
        <v>9838</v>
      </c>
      <c r="H177" s="108" t="s">
        <v>10049</v>
      </c>
      <c r="I177" s="109">
        <v>26.26</v>
      </c>
      <c r="J177" s="109">
        <v>17.27</v>
      </c>
      <c r="K177" s="109">
        <v>7.11</v>
      </c>
      <c r="L177" s="110" t="e">
        <v>#REF!</v>
      </c>
      <c r="M177" s="111" t="e">
        <v>#REF!</v>
      </c>
      <c r="N177" s="111" t="e">
        <v>#N/A</v>
      </c>
      <c r="O177" s="111" t="e">
        <v>#N/A</v>
      </c>
      <c r="P177" s="111" t="e">
        <v>#N/A</v>
      </c>
      <c r="Q177" s="111" t="e">
        <v>#N/A</v>
      </c>
    </row>
    <row r="178" spans="1:17" s="110" customFormat="1" ht="15" customHeight="1" thickBot="1">
      <c r="A178" s="447">
        <v>21451</v>
      </c>
      <c r="B178" s="446"/>
      <c r="C178" s="106" t="str">
        <f>IF(A178="CSP","Consolidated Supply Program(IIF)",IF(A178&lt;&gt;"",INDEX('CCN &amp; Description'!$B$2:$B$1071,MATCH(VALUE(LEFT(A178,5)),'CCN &amp; Description'!$A$2:$A$1071,0)),""))</f>
        <v>VEHICLE MAINTENANCE SHOP</v>
      </c>
      <c r="D178" s="107" t="str">
        <f t="shared" si="4"/>
        <v>A</v>
      </c>
      <c r="E178" s="107" t="str">
        <f t="shared" si="5"/>
        <v>A0125</v>
      </c>
      <c r="F178" s="108" t="s">
        <v>1962</v>
      </c>
      <c r="G178" s="108" t="s">
        <v>9838</v>
      </c>
      <c r="H178" s="108" t="s">
        <v>10050</v>
      </c>
      <c r="I178" s="109">
        <v>18.18</v>
      </c>
      <c r="J178" s="109">
        <v>16.09</v>
      </c>
      <c r="K178" s="109">
        <v>14.15</v>
      </c>
      <c r="L178" s="110" t="e">
        <v>#REF!</v>
      </c>
      <c r="M178" s="111" t="e">
        <v>#REF!</v>
      </c>
      <c r="N178" s="111" t="e">
        <v>#N/A</v>
      </c>
      <c r="O178" s="111" t="e">
        <v>#N/A</v>
      </c>
      <c r="P178" s="111" t="e">
        <v>#N/A</v>
      </c>
      <c r="Q178" s="111" t="e">
        <v>#N/A</v>
      </c>
    </row>
    <row r="179" spans="1:17" s="110" customFormat="1" ht="15" customHeight="1" thickBot="1">
      <c r="A179" s="447" t="s">
        <v>9833</v>
      </c>
      <c r="B179" s="446"/>
      <c r="C179" s="106" t="e">
        <f>IF(A179="CSP","Consolidated Supply Program(IIF)",IF(A179&lt;&gt;"",INDEX('CCN &amp; Description'!$B$2:$B$1071,MATCH(VALUE(LEFT(A179,5)),'CCN &amp; Description'!$A$2:$A$1071,0)),""))</f>
        <v>#VALUE!</v>
      </c>
      <c r="D179" s="107" t="str">
        <f t="shared" si="4"/>
        <v>A</v>
      </c>
      <c r="E179" s="107" t="str">
        <f t="shared" si="5"/>
        <v>A0125</v>
      </c>
      <c r="F179" s="108" t="s">
        <v>1962</v>
      </c>
      <c r="G179" s="108" t="s">
        <v>9838</v>
      </c>
      <c r="H179" s="108" t="s">
        <v>10051</v>
      </c>
      <c r="I179" s="109">
        <v>19.84</v>
      </c>
      <c r="J179" s="109">
        <v>13.53</v>
      </c>
      <c r="K179" s="109">
        <v>5.94</v>
      </c>
      <c r="L179" s="110" t="e">
        <v>#REF!</v>
      </c>
      <c r="M179" s="111" t="e">
        <v>#REF!</v>
      </c>
      <c r="N179" s="111" t="e">
        <v>#N/A</v>
      </c>
      <c r="O179" s="111" t="e">
        <v>#N/A</v>
      </c>
      <c r="P179" s="111" t="e">
        <v>#N/A</v>
      </c>
      <c r="Q179" s="111" t="e">
        <v>#N/A</v>
      </c>
    </row>
    <row r="180" spans="1:17" s="110" customFormat="1" ht="15" customHeight="1" thickBot="1">
      <c r="A180" s="447">
        <v>21410</v>
      </c>
      <c r="B180" s="446"/>
      <c r="C180" s="106" t="str">
        <f>IF(A180="CSP","Consolidated Supply Program(IIF)",IF(A180&lt;&gt;"",INDEX('CCN &amp; Description'!$B$2:$B$1071,MATCH(VALUE(LEFT(A180,5)),'CCN &amp; Description'!$A$2:$A$1071,0)),""))</f>
        <v>VEHICLE MAINTENANCE SHOP</v>
      </c>
      <c r="D180" s="107" t="str">
        <f t="shared" si="4"/>
        <v>A</v>
      </c>
      <c r="E180" s="107" t="str">
        <f t="shared" si="5"/>
        <v>A0126</v>
      </c>
      <c r="F180" s="108" t="s">
        <v>632</v>
      </c>
      <c r="G180" s="108" t="s">
        <v>10052</v>
      </c>
      <c r="H180" s="108" t="s">
        <v>10053</v>
      </c>
      <c r="I180" s="109">
        <v>1.24</v>
      </c>
      <c r="J180" s="109">
        <v>1.25</v>
      </c>
      <c r="K180" s="109">
        <v>0.82</v>
      </c>
      <c r="L180" s="110" t="e">
        <v>#REF!</v>
      </c>
      <c r="M180" s="111" t="e">
        <v>#REF!</v>
      </c>
      <c r="N180" s="111" t="e">
        <v>#N/A</v>
      </c>
      <c r="O180" s="111" t="e">
        <v>#N/A</v>
      </c>
      <c r="P180" s="111" t="e">
        <v>#N/A</v>
      </c>
      <c r="Q180" s="111" t="e">
        <v>#N/A</v>
      </c>
    </row>
    <row r="181" spans="1:17" s="110" customFormat="1" ht="15" customHeight="1" thickBot="1">
      <c r="A181" s="447">
        <v>21410</v>
      </c>
      <c r="B181" s="446"/>
      <c r="C181" s="106" t="str">
        <f>IF(A181="CSP","Consolidated Supply Program(IIF)",IF(A181&lt;&gt;"",INDEX('CCN &amp; Description'!$B$2:$B$1071,MATCH(VALUE(LEFT(A181,5)),'CCN &amp; Description'!$A$2:$A$1071,0)),""))</f>
        <v>VEHICLE MAINTENANCE SHOP</v>
      </c>
      <c r="D181" s="107" t="str">
        <f t="shared" si="4"/>
        <v>A</v>
      </c>
      <c r="E181" s="107" t="str">
        <f t="shared" si="5"/>
        <v>A0126</v>
      </c>
      <c r="F181" s="108" t="s">
        <v>632</v>
      </c>
      <c r="G181" s="108" t="s">
        <v>10054</v>
      </c>
      <c r="H181" s="108" t="s">
        <v>10055</v>
      </c>
      <c r="I181" s="109">
        <v>1.24</v>
      </c>
      <c r="J181" s="109">
        <v>1.25</v>
      </c>
      <c r="K181" s="109">
        <v>0.82</v>
      </c>
      <c r="L181" s="110" t="e">
        <v>#REF!</v>
      </c>
      <c r="M181" s="111" t="e">
        <v>#REF!</v>
      </c>
      <c r="N181" s="111" t="e">
        <v>#N/A</v>
      </c>
      <c r="O181" s="111" t="e">
        <v>#N/A</v>
      </c>
      <c r="P181" s="111" t="e">
        <v>#N/A</v>
      </c>
      <c r="Q181" s="111" t="e">
        <v>#N/A</v>
      </c>
    </row>
    <row r="182" spans="1:17" s="110" customFormat="1" ht="15" customHeight="1" thickBot="1">
      <c r="A182" s="447">
        <v>44112</v>
      </c>
      <c r="B182" s="446"/>
      <c r="C182" s="106" t="str">
        <f>IF(A182="CSP","Consolidated Supply Program(IIF)",IF(A182&lt;&gt;"",INDEX('CCN &amp; Description'!$B$2:$B$1071,MATCH(VALUE(LEFT(A182,5)),'CCN &amp; Description'!$A$2:$A$1071,0)),""))</f>
        <v>COVERED STORAGE BUILDING, INSTALLATION</v>
      </c>
      <c r="D182" s="107" t="str">
        <f t="shared" si="4"/>
        <v>A</v>
      </c>
      <c r="E182" s="107" t="str">
        <f t="shared" si="5"/>
        <v>A0126</v>
      </c>
      <c r="F182" s="108" t="s">
        <v>10056</v>
      </c>
      <c r="G182" s="108" t="s">
        <v>10052</v>
      </c>
      <c r="H182" s="108" t="s">
        <v>10053</v>
      </c>
      <c r="I182" s="109">
        <v>1.24</v>
      </c>
      <c r="J182" s="109">
        <v>1.25</v>
      </c>
      <c r="K182" s="109">
        <v>0.82</v>
      </c>
      <c r="L182" s="110" t="e">
        <v>#REF!</v>
      </c>
      <c r="M182" s="111" t="e">
        <v>#REF!</v>
      </c>
      <c r="N182" s="111" t="e">
        <v>#N/A</v>
      </c>
      <c r="O182" s="111" t="e">
        <v>#N/A</v>
      </c>
      <c r="P182" s="111" t="e">
        <v>#N/A</v>
      </c>
      <c r="Q182" s="111" t="e">
        <v>#N/A</v>
      </c>
    </row>
    <row r="183" spans="1:17" ht="15" customHeight="1" thickBot="1">
      <c r="A183" s="446">
        <v>14345</v>
      </c>
      <c r="B183" s="446"/>
      <c r="C183" s="54" t="str">
        <f>IF(A183="CSP","Consolidated Supply Program(IIF)",IF(A183&lt;&gt;"",INDEX('CCN &amp; Description'!$B$2:$B$1071,MATCH(VALUE(LEFT(A183,5)),'CCN &amp; Description'!$A$2:$A$1071,0)),""))</f>
        <v>SMALL ARMS STORAGE, INSTALLATION</v>
      </c>
      <c r="D183" s="55" t="str">
        <f t="shared" si="4"/>
        <v>A</v>
      </c>
      <c r="E183" s="55" t="str">
        <f t="shared" si="5"/>
        <v>A0126</v>
      </c>
      <c r="F183" s="56" t="s">
        <v>10057</v>
      </c>
      <c r="G183" s="56" t="s">
        <v>10054</v>
      </c>
      <c r="H183" s="56" t="s">
        <v>10055</v>
      </c>
      <c r="I183" s="57">
        <v>1.24</v>
      </c>
      <c r="J183" s="57">
        <v>1.25</v>
      </c>
      <c r="K183" s="57">
        <v>0.82</v>
      </c>
      <c r="L183" s="315" t="e">
        <v>#REF!</v>
      </c>
      <c r="M183" s="58" t="e">
        <v>#REF!</v>
      </c>
      <c r="N183" s="58" t="e">
        <v>#N/A</v>
      </c>
      <c r="O183" s="58" t="e">
        <v>#N/A</v>
      </c>
      <c r="P183" s="58" t="e">
        <v>#N/A</v>
      </c>
      <c r="Q183" s="58" t="e">
        <v>#N/A</v>
      </c>
    </row>
    <row r="184" spans="1:17" ht="15" customHeight="1" thickBot="1">
      <c r="A184" s="446">
        <v>21410</v>
      </c>
      <c r="B184" s="446"/>
      <c r="C184" s="54" t="str">
        <f>IF(A184="CSP","Consolidated Supply Program(IIF)",IF(A184&lt;&gt;"",INDEX('CCN &amp; Description'!$B$2:$B$1071,MATCH(VALUE(LEFT(A184,5)),'CCN &amp; Description'!$A$2:$A$1071,0)),""))</f>
        <v>VEHICLE MAINTENANCE SHOP</v>
      </c>
      <c r="D184" s="55" t="str">
        <f t="shared" si="4"/>
        <v>A</v>
      </c>
      <c r="E184" s="55" t="str">
        <f t="shared" si="5"/>
        <v>A0127</v>
      </c>
      <c r="F184" s="56" t="s">
        <v>10058</v>
      </c>
      <c r="G184" s="56" t="s">
        <v>10059</v>
      </c>
      <c r="H184" s="59"/>
      <c r="I184" s="60"/>
      <c r="J184" s="60"/>
      <c r="K184" s="60"/>
      <c r="L184" s="315" t="e">
        <v>#REF!</v>
      </c>
      <c r="M184" s="58" t="e">
        <v>#REF!</v>
      </c>
      <c r="N184" s="58" t="e">
        <v>#N/A</v>
      </c>
      <c r="O184" s="58" t="e">
        <v>#N/A</v>
      </c>
      <c r="P184" s="58" t="e">
        <v>#N/A</v>
      </c>
      <c r="Q184" s="58" t="e">
        <v>#N/A</v>
      </c>
    </row>
    <row r="185" spans="1:17" s="110" customFormat="1" ht="15" customHeight="1" thickBot="1">
      <c r="A185" s="447">
        <v>14345</v>
      </c>
      <c r="B185" s="446"/>
      <c r="C185" s="106" t="str">
        <f>IF(A185="CSP","Consolidated Supply Program(IIF)",IF(A185&lt;&gt;"",INDEX('CCN &amp; Description'!$B$2:$B$1071,MATCH(VALUE(LEFT(A185,5)),'CCN &amp; Description'!$A$2:$A$1071,0)),""))</f>
        <v>SMALL ARMS STORAGE, INSTALLATION</v>
      </c>
      <c r="D185" s="107" t="str">
        <f t="shared" si="4"/>
        <v>A</v>
      </c>
      <c r="E185" s="107" t="str">
        <f t="shared" si="5"/>
        <v>A0129</v>
      </c>
      <c r="F185" s="108" t="s">
        <v>1975</v>
      </c>
      <c r="G185" s="108" t="s">
        <v>10060</v>
      </c>
      <c r="H185" s="108" t="s">
        <v>10061</v>
      </c>
      <c r="I185" s="109">
        <v>0.16</v>
      </c>
      <c r="J185" s="109">
        <v>0.24</v>
      </c>
      <c r="K185" s="109">
        <v>0.8</v>
      </c>
      <c r="L185" s="110" t="e">
        <v>#REF!</v>
      </c>
      <c r="M185" s="111" t="e">
        <v>#REF!</v>
      </c>
      <c r="N185" s="111" t="e">
        <v>#N/A</v>
      </c>
      <c r="O185" s="111" t="e">
        <v>#N/A</v>
      </c>
      <c r="P185" s="111" t="e">
        <v>#N/A</v>
      </c>
      <c r="Q185" s="111" t="e">
        <v>#N/A</v>
      </c>
    </row>
    <row r="186" spans="1:17" ht="15" customHeight="1" thickBot="1">
      <c r="A186" s="446">
        <v>21410</v>
      </c>
      <c r="B186" s="446"/>
      <c r="C186" s="54" t="str">
        <f>IF(A186="CSP","Consolidated Supply Program(IIF)",IF(A186&lt;&gt;"",INDEX('CCN &amp; Description'!$B$2:$B$1071,MATCH(VALUE(LEFT(A186,5)),'CCN &amp; Description'!$A$2:$A$1071,0)),""))</f>
        <v>VEHICLE MAINTENANCE SHOP</v>
      </c>
      <c r="D186" s="55" t="str">
        <f t="shared" si="4"/>
        <v>A</v>
      </c>
      <c r="E186" s="55" t="str">
        <f t="shared" si="5"/>
        <v>A0129</v>
      </c>
      <c r="F186" s="56" t="s">
        <v>10062</v>
      </c>
      <c r="G186" s="56" t="s">
        <v>10060</v>
      </c>
      <c r="H186" s="56" t="s">
        <v>10061</v>
      </c>
      <c r="I186" s="57">
        <v>0.16</v>
      </c>
      <c r="J186" s="57">
        <v>0.24</v>
      </c>
      <c r="K186" s="57">
        <v>0.8</v>
      </c>
      <c r="L186" s="315" t="e">
        <v>#REF!</v>
      </c>
      <c r="M186" s="58" t="e">
        <v>#REF!</v>
      </c>
      <c r="N186" s="58" t="e">
        <v>#N/A</v>
      </c>
      <c r="O186" s="58" t="e">
        <v>#N/A</v>
      </c>
      <c r="P186" s="58" t="e">
        <v>#N/A</v>
      </c>
      <c r="Q186" s="58" t="e">
        <v>#N/A</v>
      </c>
    </row>
    <row r="187" spans="1:17" ht="15" customHeight="1" thickBot="1">
      <c r="A187" s="446">
        <v>14345</v>
      </c>
      <c r="B187" s="446"/>
      <c r="C187" s="54" t="str">
        <f>IF(A187="CSP","Consolidated Supply Program(IIF)",IF(A187&lt;&gt;"",INDEX('CCN &amp; Description'!$B$2:$B$1071,MATCH(VALUE(LEFT(A187,5)),'CCN &amp; Description'!$A$2:$A$1071,0)),""))</f>
        <v>SMALL ARMS STORAGE, INSTALLATION</v>
      </c>
      <c r="D187" s="55" t="str">
        <f t="shared" si="4"/>
        <v>A</v>
      </c>
      <c r="E187" s="55" t="str">
        <f t="shared" si="5"/>
        <v>A0130</v>
      </c>
      <c r="F187" s="56" t="s">
        <v>10063</v>
      </c>
      <c r="G187" s="56" t="s">
        <v>9597</v>
      </c>
      <c r="H187" s="56" t="s">
        <v>10064</v>
      </c>
      <c r="I187" s="57">
        <v>6</v>
      </c>
      <c r="J187" s="57">
        <v>2.5</v>
      </c>
      <c r="K187" s="57">
        <v>2.42</v>
      </c>
      <c r="L187" s="315" t="e">
        <v>#REF!</v>
      </c>
      <c r="M187" s="58" t="e">
        <v>#REF!</v>
      </c>
      <c r="N187" s="58" t="e">
        <v>#N/A</v>
      </c>
      <c r="O187" s="58" t="e">
        <v>#N/A</v>
      </c>
      <c r="P187" s="58" t="e">
        <v>#N/A</v>
      </c>
      <c r="Q187" s="58" t="e">
        <v>#N/A</v>
      </c>
    </row>
    <row r="188" spans="1:17" ht="15" customHeight="1" thickBot="1">
      <c r="A188" s="446">
        <v>14345</v>
      </c>
      <c r="B188" s="446"/>
      <c r="C188" s="54" t="str">
        <f>IF(A188="CSP","Consolidated Supply Program(IIF)",IF(A188&lt;&gt;"",INDEX('CCN &amp; Description'!$B$2:$B$1071,MATCH(VALUE(LEFT(A188,5)),'CCN &amp; Description'!$A$2:$A$1071,0)),""))</f>
        <v>SMALL ARMS STORAGE, INSTALLATION</v>
      </c>
      <c r="D188" s="55" t="str">
        <f t="shared" si="4"/>
        <v>A</v>
      </c>
      <c r="E188" s="55" t="str">
        <f t="shared" si="5"/>
        <v>A0131</v>
      </c>
      <c r="F188" s="56" t="s">
        <v>10065</v>
      </c>
      <c r="G188" s="56" t="s">
        <v>10066</v>
      </c>
      <c r="H188" s="56" t="s">
        <v>10067</v>
      </c>
      <c r="I188" s="60"/>
      <c r="J188" s="60"/>
      <c r="K188" s="60"/>
      <c r="L188" s="315" t="e">
        <v>#REF!</v>
      </c>
      <c r="M188" s="58" t="e">
        <v>#REF!</v>
      </c>
      <c r="N188" s="58" t="e">
        <v>#N/A</v>
      </c>
      <c r="O188" s="58" t="e">
        <v>#N/A</v>
      </c>
      <c r="P188" s="58" t="e">
        <v>#N/A</v>
      </c>
      <c r="Q188" s="58" t="e">
        <v>#N/A</v>
      </c>
    </row>
    <row r="189" spans="1:17" s="110" customFormat="1" ht="15" customHeight="1" thickBot="1">
      <c r="A189" s="447">
        <v>21410</v>
      </c>
      <c r="B189" s="446"/>
      <c r="C189" s="106" t="str">
        <f>IF(A189="CSP","Consolidated Supply Program(IIF)",IF(A189&lt;&gt;"",INDEX('CCN &amp; Description'!$B$2:$B$1071,MATCH(VALUE(LEFT(A189,5)),'CCN &amp; Description'!$A$2:$A$1071,0)),""))</f>
        <v>VEHICLE MAINTENANCE SHOP</v>
      </c>
      <c r="D189" s="107" t="str">
        <f t="shared" si="4"/>
        <v>A</v>
      </c>
      <c r="E189" s="107" t="str">
        <f t="shared" si="5"/>
        <v>A0132</v>
      </c>
      <c r="F189" s="108" t="s">
        <v>1979</v>
      </c>
      <c r="G189" s="108" t="s">
        <v>9838</v>
      </c>
      <c r="H189" s="108" t="s">
        <v>10068</v>
      </c>
      <c r="I189" s="109">
        <v>18.23</v>
      </c>
      <c r="J189" s="109">
        <v>12.33</v>
      </c>
      <c r="K189" s="109">
        <v>10.25</v>
      </c>
      <c r="L189" s="110" t="e">
        <v>#REF!</v>
      </c>
      <c r="M189" s="111" t="e">
        <v>#REF!</v>
      </c>
      <c r="N189" s="111" t="e">
        <v>#N/A</v>
      </c>
      <c r="O189" s="111" t="e">
        <v>#N/A</v>
      </c>
      <c r="P189" s="111" t="e">
        <v>#N/A</v>
      </c>
      <c r="Q189" s="111" t="e">
        <v>#N/A</v>
      </c>
    </row>
    <row r="190" spans="1:17" s="110" customFormat="1" ht="15" customHeight="1" thickBot="1">
      <c r="A190" s="447">
        <v>14345</v>
      </c>
      <c r="B190" s="446"/>
      <c r="C190" s="106" t="str">
        <f>IF(A190="CSP","Consolidated Supply Program(IIF)",IF(A190&lt;&gt;"",INDEX('CCN &amp; Description'!$B$2:$B$1071,MATCH(VALUE(LEFT(A190,5)),'CCN &amp; Description'!$A$2:$A$1071,0)),""))</f>
        <v>SMALL ARMS STORAGE, INSTALLATION</v>
      </c>
      <c r="D190" s="107" t="str">
        <f t="shared" si="4"/>
        <v>A</v>
      </c>
      <c r="E190" s="107" t="str">
        <f t="shared" si="5"/>
        <v>A0132</v>
      </c>
      <c r="F190" s="108" t="s">
        <v>1979</v>
      </c>
      <c r="G190" s="108" t="s">
        <v>9838</v>
      </c>
      <c r="H190" s="108" t="s">
        <v>10069</v>
      </c>
      <c r="I190" s="109">
        <v>14.99</v>
      </c>
      <c r="J190" s="109">
        <v>10.43</v>
      </c>
      <c r="K190" s="109">
        <v>5.52</v>
      </c>
      <c r="L190" s="110" t="e">
        <v>#REF!</v>
      </c>
      <c r="M190" s="111" t="e">
        <v>#REF!</v>
      </c>
      <c r="N190" s="111" t="e">
        <v>#N/A</v>
      </c>
      <c r="O190" s="111" t="e">
        <v>#N/A</v>
      </c>
      <c r="P190" s="111" t="e">
        <v>#N/A</v>
      </c>
      <c r="Q190" s="111" t="e">
        <v>#N/A</v>
      </c>
    </row>
    <row r="191" spans="1:17" ht="15" customHeight="1" thickBot="1">
      <c r="A191" s="446">
        <v>21410</v>
      </c>
      <c r="B191" s="446"/>
      <c r="C191" s="54" t="str">
        <f>IF(A191="CSP","Consolidated Supply Program(IIF)",IF(A191&lt;&gt;"",INDEX('CCN &amp; Description'!$B$2:$B$1071,MATCH(VALUE(LEFT(A191,5)),'CCN &amp; Description'!$A$2:$A$1071,0)),""))</f>
        <v>VEHICLE MAINTENANCE SHOP</v>
      </c>
      <c r="D191" s="55" t="str">
        <f t="shared" si="4"/>
        <v>A</v>
      </c>
      <c r="E191" s="55" t="str">
        <f t="shared" si="5"/>
        <v>A0133</v>
      </c>
      <c r="F191" s="56" t="s">
        <v>10070</v>
      </c>
      <c r="G191" s="56" t="s">
        <v>9597</v>
      </c>
      <c r="H191" s="56" t="s">
        <v>10071</v>
      </c>
      <c r="I191" s="57">
        <v>4.5</v>
      </c>
      <c r="J191" s="57">
        <v>2.92</v>
      </c>
      <c r="K191" s="57">
        <v>2</v>
      </c>
      <c r="L191" s="315" t="e">
        <v>#REF!</v>
      </c>
      <c r="M191" s="58" t="e">
        <v>#REF!</v>
      </c>
      <c r="N191" s="58" t="e">
        <v>#N/A</v>
      </c>
      <c r="O191" s="58" t="e">
        <v>#N/A</v>
      </c>
      <c r="P191" s="58" t="e">
        <v>#N/A</v>
      </c>
      <c r="Q191" s="58" t="e">
        <v>#N/A</v>
      </c>
    </row>
    <row r="192" spans="1:17" ht="15" customHeight="1" thickBot="1">
      <c r="A192" s="446">
        <v>21410</v>
      </c>
      <c r="B192" s="446"/>
      <c r="C192" s="54" t="str">
        <f>IF(A192="CSP","Consolidated Supply Program(IIF)",IF(A192&lt;&gt;"",INDEX('CCN &amp; Description'!$B$2:$B$1071,MATCH(VALUE(LEFT(A192,5)),'CCN &amp; Description'!$A$2:$A$1071,0)),""))</f>
        <v>VEHICLE MAINTENANCE SHOP</v>
      </c>
      <c r="D192" s="55" t="str">
        <f t="shared" si="4"/>
        <v>A</v>
      </c>
      <c r="E192" s="55" t="str">
        <f t="shared" si="5"/>
        <v>A0133</v>
      </c>
      <c r="F192" s="56" t="s">
        <v>10070</v>
      </c>
      <c r="G192" s="56" t="s">
        <v>9597</v>
      </c>
      <c r="H192" s="59"/>
      <c r="I192" s="57">
        <v>4.5</v>
      </c>
      <c r="J192" s="57">
        <v>2.92</v>
      </c>
      <c r="K192" s="57">
        <v>2</v>
      </c>
      <c r="L192" s="315" t="e">
        <v>#REF!</v>
      </c>
      <c r="M192" s="58" t="e">
        <v>#REF!</v>
      </c>
      <c r="N192" s="58" t="e">
        <v>#N/A</v>
      </c>
      <c r="O192" s="58" t="e">
        <v>#N/A</v>
      </c>
      <c r="P192" s="58" t="e">
        <v>#N/A</v>
      </c>
      <c r="Q192" s="58" t="e">
        <v>#N/A</v>
      </c>
    </row>
    <row r="193" spans="1:17" ht="15" customHeight="1" thickBot="1">
      <c r="A193" s="446">
        <v>21410</v>
      </c>
      <c r="B193" s="446"/>
      <c r="C193" s="54" t="str">
        <f>IF(A193="CSP","Consolidated Supply Program(IIF)",IF(A193&lt;&gt;"",INDEX('CCN &amp; Description'!$B$2:$B$1071,MATCH(VALUE(LEFT(A193,5)),'CCN &amp; Description'!$A$2:$A$1071,0)),""))</f>
        <v>VEHICLE MAINTENANCE SHOP</v>
      </c>
      <c r="D193" s="55" t="str">
        <f t="shared" si="4"/>
        <v>A</v>
      </c>
      <c r="E193" s="55" t="str">
        <f t="shared" si="5"/>
        <v>A0134</v>
      </c>
      <c r="F193" s="56" t="s">
        <v>10072</v>
      </c>
      <c r="G193" s="56" t="s">
        <v>1989</v>
      </c>
      <c r="H193" s="59"/>
      <c r="I193" s="57">
        <v>8.75</v>
      </c>
      <c r="J193" s="57">
        <v>3</v>
      </c>
      <c r="K193" s="57">
        <v>2.33</v>
      </c>
      <c r="L193" s="315" t="e">
        <v>#REF!</v>
      </c>
      <c r="M193" s="58" t="e">
        <v>#REF!</v>
      </c>
      <c r="N193" s="58" t="e">
        <v>#N/A</v>
      </c>
      <c r="O193" s="58" t="e">
        <v>#N/A</v>
      </c>
      <c r="P193" s="58" t="e">
        <v>#N/A</v>
      </c>
      <c r="Q193" s="58" t="e">
        <v>#N/A</v>
      </c>
    </row>
    <row r="194" spans="1:17" ht="15" customHeight="1" thickBot="1">
      <c r="A194" s="446">
        <v>21410</v>
      </c>
      <c r="B194" s="446"/>
      <c r="C194" s="54" t="str">
        <f>IF(A194="CSP","Consolidated Supply Program(IIF)",IF(A194&lt;&gt;"",INDEX('CCN &amp; Description'!$B$2:$B$1071,MATCH(VALUE(LEFT(A194,5)),'CCN &amp; Description'!$A$2:$A$1071,0)),""))</f>
        <v>VEHICLE MAINTENANCE SHOP</v>
      </c>
      <c r="D194" s="55" t="str">
        <f t="shared" ref="D194:D257" si="6">LEFT(F194,1)</f>
        <v>A</v>
      </c>
      <c r="E194" s="55" t="str">
        <f t="shared" ref="E194:E257" si="7">LEFT(F194,5)</f>
        <v>A0134</v>
      </c>
      <c r="F194" s="56" t="s">
        <v>10072</v>
      </c>
      <c r="G194" s="56" t="s">
        <v>10073</v>
      </c>
      <c r="H194" s="59"/>
      <c r="I194" s="57">
        <v>8.75</v>
      </c>
      <c r="J194" s="57">
        <v>3</v>
      </c>
      <c r="K194" s="57">
        <v>2.33</v>
      </c>
      <c r="L194" s="315" t="e">
        <v>#REF!</v>
      </c>
      <c r="M194" s="58" t="e">
        <v>#REF!</v>
      </c>
      <c r="N194" s="58" t="e">
        <v>#N/A</v>
      </c>
      <c r="O194" s="58" t="e">
        <v>#N/A</v>
      </c>
      <c r="P194" s="58" t="e">
        <v>#N/A</v>
      </c>
      <c r="Q194" s="58" t="e">
        <v>#N/A</v>
      </c>
    </row>
    <row r="195" spans="1:17" ht="15" customHeight="1" thickBot="1">
      <c r="A195" s="446">
        <v>21710</v>
      </c>
      <c r="B195" s="446"/>
      <c r="C195" s="54" t="str">
        <f>IF(A195="CSP","Consolidated Supply Program(IIF)",IF(A195&lt;&gt;"",INDEX('CCN &amp; Description'!$B$2:$B$1071,MATCH(VALUE(LEFT(A195,5)),'CCN &amp; Description'!$A$2:$A$1071,0)),""))</f>
        <v>ELECTRONIC AND COMMUNICATION MAINTENANCE SHOP</v>
      </c>
      <c r="D195" s="55" t="str">
        <f t="shared" si="6"/>
        <v>A</v>
      </c>
      <c r="E195" s="55" t="str">
        <f t="shared" si="7"/>
        <v>A0134</v>
      </c>
      <c r="F195" s="56" t="s">
        <v>10072</v>
      </c>
      <c r="G195" s="56" t="s">
        <v>1989</v>
      </c>
      <c r="H195" s="56" t="s">
        <v>10074</v>
      </c>
      <c r="I195" s="57">
        <v>8.75</v>
      </c>
      <c r="J195" s="57">
        <v>3</v>
      </c>
      <c r="K195" s="57">
        <v>2.33</v>
      </c>
      <c r="L195" s="315" t="e">
        <v>#REF!</v>
      </c>
      <c r="M195" s="58" t="e">
        <v>#REF!</v>
      </c>
      <c r="N195" s="58" t="e">
        <v>#N/A</v>
      </c>
      <c r="O195" s="58" t="e">
        <v>#N/A</v>
      </c>
      <c r="P195" s="58" t="e">
        <v>#N/A</v>
      </c>
      <c r="Q195" s="58" t="e">
        <v>#N/A</v>
      </c>
    </row>
    <row r="196" spans="1:17" s="110" customFormat="1" ht="15" customHeight="1" thickBot="1">
      <c r="A196" s="447">
        <v>21710</v>
      </c>
      <c r="B196" s="446"/>
      <c r="C196" s="106" t="str">
        <f>IF(A196="CSP","Consolidated Supply Program(IIF)",IF(A196&lt;&gt;"",INDEX('CCN &amp; Description'!$B$2:$B$1071,MATCH(VALUE(LEFT(A196,5)),'CCN &amp; Description'!$A$2:$A$1071,0)),""))</f>
        <v>ELECTRONIC AND COMMUNICATION MAINTENANCE SHOP</v>
      </c>
      <c r="D196" s="107" t="str">
        <f t="shared" si="6"/>
        <v>A</v>
      </c>
      <c r="E196" s="107" t="str">
        <f t="shared" si="7"/>
        <v>A0135</v>
      </c>
      <c r="F196" s="108" t="s">
        <v>1985</v>
      </c>
      <c r="G196" s="108" t="s">
        <v>1989</v>
      </c>
      <c r="H196" s="108" t="s">
        <v>10075</v>
      </c>
      <c r="I196" s="109">
        <v>0.89</v>
      </c>
      <c r="J196" s="109">
        <v>0.62</v>
      </c>
      <c r="K196" s="109">
        <v>0.89</v>
      </c>
      <c r="L196" s="110" t="e">
        <v>#REF!</v>
      </c>
      <c r="M196" s="111" t="e">
        <v>#REF!</v>
      </c>
      <c r="N196" s="111" t="e">
        <v>#N/A</v>
      </c>
      <c r="O196" s="111" t="e">
        <v>#N/A</v>
      </c>
      <c r="P196" s="111" t="e">
        <v>#N/A</v>
      </c>
      <c r="Q196" s="111" t="e">
        <v>#N/A</v>
      </c>
    </row>
    <row r="197" spans="1:17" ht="15" customHeight="1" thickBot="1">
      <c r="A197" s="446">
        <v>21710</v>
      </c>
      <c r="B197" s="446"/>
      <c r="C197" s="54" t="str">
        <f>IF(A197="CSP","Consolidated Supply Program(IIF)",IF(A197&lt;&gt;"",INDEX('CCN &amp; Description'!$B$2:$B$1071,MATCH(VALUE(LEFT(A197,5)),'CCN &amp; Description'!$A$2:$A$1071,0)),""))</f>
        <v>ELECTRONIC AND COMMUNICATION MAINTENANCE SHOP</v>
      </c>
      <c r="D197" s="55" t="str">
        <f t="shared" si="6"/>
        <v>A</v>
      </c>
      <c r="E197" s="55" t="str">
        <f t="shared" si="7"/>
        <v>A0135</v>
      </c>
      <c r="F197" s="56" t="s">
        <v>10076</v>
      </c>
      <c r="G197" s="56" t="s">
        <v>1989</v>
      </c>
      <c r="H197" s="56" t="s">
        <v>10075</v>
      </c>
      <c r="I197" s="57">
        <v>0.89</v>
      </c>
      <c r="J197" s="57">
        <v>0.62</v>
      </c>
      <c r="K197" s="57">
        <v>0.89</v>
      </c>
      <c r="L197" s="315" t="e">
        <v>#REF!</v>
      </c>
      <c r="M197" s="58" t="e">
        <v>#REF!</v>
      </c>
      <c r="N197" s="58" t="e">
        <v>#N/A</v>
      </c>
      <c r="O197" s="58" t="e">
        <v>#N/A</v>
      </c>
      <c r="P197" s="58" t="e">
        <v>#N/A</v>
      </c>
      <c r="Q197" s="58" t="e">
        <v>#N/A</v>
      </c>
    </row>
    <row r="198" spans="1:17" ht="15" customHeight="1" thickBot="1">
      <c r="A198" s="446">
        <v>21710</v>
      </c>
      <c r="B198" s="446"/>
      <c r="C198" s="54" t="str">
        <f>IF(A198="CSP","Consolidated Supply Program(IIF)",IF(A198&lt;&gt;"",INDEX('CCN &amp; Description'!$B$2:$B$1071,MATCH(VALUE(LEFT(A198,5)),'CCN &amp; Description'!$A$2:$A$1071,0)),""))</f>
        <v>ELECTRONIC AND COMMUNICATION MAINTENANCE SHOP</v>
      </c>
      <c r="D198" s="55" t="str">
        <f t="shared" si="6"/>
        <v>A</v>
      </c>
      <c r="E198" s="55" t="str">
        <f t="shared" si="7"/>
        <v>A0136</v>
      </c>
      <c r="F198" s="56" t="s">
        <v>10077</v>
      </c>
      <c r="G198" s="56" t="s">
        <v>2530</v>
      </c>
      <c r="H198" s="56" t="s">
        <v>10078</v>
      </c>
      <c r="I198" s="57">
        <v>4.33</v>
      </c>
      <c r="J198" s="57">
        <v>1.92</v>
      </c>
      <c r="K198" s="57">
        <v>2.67</v>
      </c>
      <c r="L198" s="315" t="e">
        <v>#REF!</v>
      </c>
      <c r="M198" s="58" t="e">
        <v>#REF!</v>
      </c>
      <c r="N198" s="58" t="e">
        <v>#N/A</v>
      </c>
      <c r="O198" s="58" t="e">
        <v>#N/A</v>
      </c>
      <c r="P198" s="58" t="e">
        <v>#N/A</v>
      </c>
      <c r="Q198" s="58" t="e">
        <v>#N/A</v>
      </c>
    </row>
    <row r="199" spans="1:17" ht="15" customHeight="1" thickBot="1">
      <c r="A199" s="446">
        <v>21710</v>
      </c>
      <c r="B199" s="446"/>
      <c r="C199" s="54" t="str">
        <f>IF(A199="CSP","Consolidated Supply Program(IIF)",IF(A199&lt;&gt;"",INDEX('CCN &amp; Description'!$B$2:$B$1071,MATCH(VALUE(LEFT(A199,5)),'CCN &amp; Description'!$A$2:$A$1071,0)),""))</f>
        <v>ELECTRONIC AND COMMUNICATION MAINTENANCE SHOP</v>
      </c>
      <c r="D199" s="55" t="str">
        <f t="shared" si="6"/>
        <v>A</v>
      </c>
      <c r="E199" s="55" t="str">
        <f t="shared" si="7"/>
        <v>A0137</v>
      </c>
      <c r="F199" s="56" t="s">
        <v>10079</v>
      </c>
      <c r="G199" s="56" t="s">
        <v>10080</v>
      </c>
      <c r="H199" s="59"/>
      <c r="I199" s="60"/>
      <c r="J199" s="60"/>
      <c r="K199" s="60"/>
      <c r="L199" s="315" t="e">
        <v>#REF!</v>
      </c>
      <c r="M199" s="58" t="e">
        <v>#REF!</v>
      </c>
      <c r="N199" s="58" t="e">
        <v>#N/A</v>
      </c>
      <c r="O199" s="58" t="e">
        <v>#N/A</v>
      </c>
      <c r="P199" s="58" t="e">
        <v>#N/A</v>
      </c>
      <c r="Q199" s="58" t="e">
        <v>#N/A</v>
      </c>
    </row>
    <row r="200" spans="1:17" ht="15" customHeight="1" thickBot="1">
      <c r="A200" s="446">
        <v>21710</v>
      </c>
      <c r="B200" s="446"/>
      <c r="C200" s="54" t="str">
        <f>IF(A200="CSP","Consolidated Supply Program(IIF)",IF(A200&lt;&gt;"",INDEX('CCN &amp; Description'!$B$2:$B$1071,MATCH(VALUE(LEFT(A200,5)),'CCN &amp; Description'!$A$2:$A$1071,0)),""))</f>
        <v>ELECTRONIC AND COMMUNICATION MAINTENANCE SHOP</v>
      </c>
      <c r="D200" s="55" t="str">
        <f t="shared" si="6"/>
        <v>A</v>
      </c>
      <c r="E200" s="55" t="str">
        <f t="shared" si="7"/>
        <v>A0138</v>
      </c>
      <c r="F200" s="56" t="s">
        <v>10081</v>
      </c>
      <c r="G200" s="56" t="s">
        <v>10082</v>
      </c>
      <c r="H200" s="56" t="s">
        <v>10083</v>
      </c>
      <c r="I200" s="57">
        <v>3.17</v>
      </c>
      <c r="J200" s="57">
        <v>2.25</v>
      </c>
      <c r="K200" s="57">
        <v>0</v>
      </c>
      <c r="L200" s="315" t="e">
        <v>#REF!</v>
      </c>
      <c r="M200" s="58" t="e">
        <v>#REF!</v>
      </c>
      <c r="N200" s="58" t="e">
        <v>#N/A</v>
      </c>
      <c r="O200" s="58" t="e">
        <v>#N/A</v>
      </c>
      <c r="P200" s="58" t="e">
        <v>#N/A</v>
      </c>
      <c r="Q200" s="58" t="e">
        <v>#N/A</v>
      </c>
    </row>
    <row r="201" spans="1:17" ht="15" customHeight="1" thickBot="1">
      <c r="A201" s="446">
        <v>21451</v>
      </c>
      <c r="B201" s="446"/>
      <c r="C201" s="54" t="str">
        <f>IF(A201="CSP","Consolidated Supply Program(IIF)",IF(A201&lt;&gt;"",INDEX('CCN &amp; Description'!$B$2:$B$1071,MATCH(VALUE(LEFT(A201,5)),'CCN &amp; Description'!$A$2:$A$1071,0)),""))</f>
        <v>VEHICLE MAINTENANCE SHOP</v>
      </c>
      <c r="D201" s="55" t="str">
        <f t="shared" si="6"/>
        <v>A</v>
      </c>
      <c r="E201" s="55" t="str">
        <f t="shared" si="7"/>
        <v>A0138</v>
      </c>
      <c r="F201" s="56" t="s">
        <v>10081</v>
      </c>
      <c r="G201" s="56" t="s">
        <v>9775</v>
      </c>
      <c r="H201" s="56" t="s">
        <v>10084</v>
      </c>
      <c r="I201" s="57">
        <v>3.17</v>
      </c>
      <c r="J201" s="57">
        <v>2.25</v>
      </c>
      <c r="K201" s="57">
        <v>0</v>
      </c>
      <c r="L201" s="315" t="e">
        <v>#REF!</v>
      </c>
      <c r="M201" s="58" t="e">
        <v>#REF!</v>
      </c>
      <c r="N201" s="58" t="e">
        <v>#N/A</v>
      </c>
      <c r="O201" s="58" t="e">
        <v>#N/A</v>
      </c>
      <c r="P201" s="58" t="e">
        <v>#N/A</v>
      </c>
      <c r="Q201" s="58" t="e">
        <v>#N/A</v>
      </c>
    </row>
    <row r="202" spans="1:17" ht="15" customHeight="1" thickBot="1">
      <c r="A202" s="446">
        <v>21710</v>
      </c>
      <c r="B202" s="446"/>
      <c r="C202" s="54" t="str">
        <f>IF(A202="CSP","Consolidated Supply Program(IIF)",IF(A202&lt;&gt;"",INDEX('CCN &amp; Description'!$B$2:$B$1071,MATCH(VALUE(LEFT(A202,5)),'CCN &amp; Description'!$A$2:$A$1071,0)),""))</f>
        <v>ELECTRONIC AND COMMUNICATION MAINTENANCE SHOP</v>
      </c>
      <c r="D202" s="55" t="str">
        <f t="shared" si="6"/>
        <v>A</v>
      </c>
      <c r="E202" s="55" t="str">
        <f t="shared" si="7"/>
        <v>A0138</v>
      </c>
      <c r="F202" s="56" t="s">
        <v>10081</v>
      </c>
      <c r="G202" s="56" t="s">
        <v>9775</v>
      </c>
      <c r="H202" s="56" t="s">
        <v>10085</v>
      </c>
      <c r="I202" s="57">
        <v>3.17</v>
      </c>
      <c r="J202" s="57">
        <v>2.25</v>
      </c>
      <c r="K202" s="57">
        <v>0</v>
      </c>
      <c r="L202" s="315" t="e">
        <v>#REF!</v>
      </c>
      <c r="M202" s="58" t="e">
        <v>#REF!</v>
      </c>
      <c r="N202" s="58" t="e">
        <v>#N/A</v>
      </c>
      <c r="O202" s="58" t="e">
        <v>#N/A</v>
      </c>
      <c r="P202" s="58" t="e">
        <v>#N/A</v>
      </c>
      <c r="Q202" s="58" t="e">
        <v>#N/A</v>
      </c>
    </row>
    <row r="203" spans="1:17" ht="15" customHeight="1" thickBot="1">
      <c r="A203" s="446">
        <v>21710</v>
      </c>
      <c r="B203" s="446"/>
      <c r="C203" s="54" t="str">
        <f>IF(A203="CSP","Consolidated Supply Program(IIF)",IF(A203&lt;&gt;"",INDEX('CCN &amp; Description'!$B$2:$B$1071,MATCH(VALUE(LEFT(A203,5)),'CCN &amp; Description'!$A$2:$A$1071,0)),""))</f>
        <v>ELECTRONIC AND COMMUNICATION MAINTENANCE SHOP</v>
      </c>
      <c r="D203" s="55" t="str">
        <f t="shared" si="6"/>
        <v>A</v>
      </c>
      <c r="E203" s="55" t="str">
        <f t="shared" si="7"/>
        <v>A0138</v>
      </c>
      <c r="F203" s="56" t="s">
        <v>10086</v>
      </c>
      <c r="G203" s="56" t="s">
        <v>10082</v>
      </c>
      <c r="H203" s="56" t="s">
        <v>10083</v>
      </c>
      <c r="I203" s="57">
        <v>3.17</v>
      </c>
      <c r="J203" s="57">
        <v>2.25</v>
      </c>
      <c r="K203" s="57">
        <v>0</v>
      </c>
      <c r="L203" s="315" t="e">
        <v>#REF!</v>
      </c>
      <c r="M203" s="58" t="e">
        <v>#REF!</v>
      </c>
      <c r="N203" s="58" t="e">
        <v>#N/A</v>
      </c>
      <c r="O203" s="58" t="e">
        <v>#N/A</v>
      </c>
      <c r="P203" s="58" t="e">
        <v>#N/A</v>
      </c>
      <c r="Q203" s="58" t="e">
        <v>#N/A</v>
      </c>
    </row>
    <row r="204" spans="1:17" s="110" customFormat="1" ht="15" customHeight="1" thickBot="1">
      <c r="A204" s="447">
        <v>21710</v>
      </c>
      <c r="B204" s="446"/>
      <c r="C204" s="106" t="str">
        <f>IF(A204="CSP","Consolidated Supply Program(IIF)",IF(A204&lt;&gt;"",INDEX('CCN &amp; Description'!$B$2:$B$1071,MATCH(VALUE(LEFT(A204,5)),'CCN &amp; Description'!$A$2:$A$1071,0)),""))</f>
        <v>ELECTRONIC AND COMMUNICATION MAINTENANCE SHOP</v>
      </c>
      <c r="D204" s="107" t="str">
        <f t="shared" si="6"/>
        <v>A</v>
      </c>
      <c r="E204" s="107" t="str">
        <f t="shared" si="7"/>
        <v>A0139</v>
      </c>
      <c r="F204" s="108" t="s">
        <v>635</v>
      </c>
      <c r="G204" s="108" t="s">
        <v>1989</v>
      </c>
      <c r="H204" s="108" t="s">
        <v>10087</v>
      </c>
      <c r="I204" s="109">
        <v>6.75</v>
      </c>
      <c r="J204" s="109">
        <v>2.17</v>
      </c>
      <c r="K204" s="109">
        <v>3</v>
      </c>
      <c r="L204" s="110" t="e">
        <v>#REF!</v>
      </c>
      <c r="M204" s="111" t="e">
        <v>#REF!</v>
      </c>
      <c r="N204" s="111" t="e">
        <v>#N/A</v>
      </c>
      <c r="O204" s="111" t="e">
        <v>#N/A</v>
      </c>
      <c r="P204" s="111" t="e">
        <v>#N/A</v>
      </c>
      <c r="Q204" s="111" t="e">
        <v>#N/A</v>
      </c>
    </row>
    <row r="205" spans="1:17" ht="15" customHeight="1" thickBot="1">
      <c r="A205" s="446">
        <v>21710</v>
      </c>
      <c r="B205" s="446"/>
      <c r="C205" s="54" t="str">
        <f>IF(A205="CSP","Consolidated Supply Program(IIF)",IF(A205&lt;&gt;"",INDEX('CCN &amp; Description'!$B$2:$B$1071,MATCH(VALUE(LEFT(A205,5)),'CCN &amp; Description'!$A$2:$A$1071,0)),""))</f>
        <v>ELECTRONIC AND COMMUNICATION MAINTENANCE SHOP</v>
      </c>
      <c r="D205" s="55" t="str">
        <f t="shared" si="6"/>
        <v>A</v>
      </c>
      <c r="E205" s="55" t="str">
        <f t="shared" si="7"/>
        <v>A0140</v>
      </c>
      <c r="F205" s="56" t="s">
        <v>10088</v>
      </c>
      <c r="G205" s="56" t="s">
        <v>10089</v>
      </c>
      <c r="H205" s="59"/>
      <c r="I205" s="60"/>
      <c r="J205" s="60"/>
      <c r="K205" s="60"/>
      <c r="L205" s="315" t="e">
        <v>#REF!</v>
      </c>
      <c r="M205" s="58" t="e">
        <v>#REF!</v>
      </c>
      <c r="N205" s="58" t="e">
        <v>#N/A</v>
      </c>
      <c r="O205" s="58" t="e">
        <v>#N/A</v>
      </c>
      <c r="P205" s="58" t="e">
        <v>#N/A</v>
      </c>
      <c r="Q205" s="58" t="e">
        <v>#N/A</v>
      </c>
    </row>
    <row r="206" spans="1:17" ht="15" customHeight="1" thickBot="1">
      <c r="A206" s="446">
        <v>21710</v>
      </c>
      <c r="B206" s="446"/>
      <c r="C206" s="54" t="str">
        <f>IF(A206="CSP","Consolidated Supply Program(IIF)",IF(A206&lt;&gt;"",INDEX('CCN &amp; Description'!$B$2:$B$1071,MATCH(VALUE(LEFT(A206,5)),'CCN &amp; Description'!$A$2:$A$1071,0)),""))</f>
        <v>ELECTRONIC AND COMMUNICATION MAINTENANCE SHOP</v>
      </c>
      <c r="D206" s="55" t="str">
        <f t="shared" si="6"/>
        <v>A</v>
      </c>
      <c r="E206" s="55" t="str">
        <f t="shared" si="7"/>
        <v>A0141</v>
      </c>
      <c r="F206" s="56" t="s">
        <v>10090</v>
      </c>
      <c r="G206" s="56" t="s">
        <v>10091</v>
      </c>
      <c r="H206" s="59"/>
      <c r="I206" s="60"/>
      <c r="J206" s="60"/>
      <c r="K206" s="60"/>
      <c r="L206" s="315" t="e">
        <v>#REF!</v>
      </c>
      <c r="M206" s="58" t="e">
        <v>#REF!</v>
      </c>
      <c r="N206" s="58" t="e">
        <v>#N/A</v>
      </c>
      <c r="O206" s="58" t="e">
        <v>#N/A</v>
      </c>
      <c r="P206" s="58" t="e">
        <v>#N/A</v>
      </c>
      <c r="Q206" s="58" t="e">
        <v>#N/A</v>
      </c>
    </row>
    <row r="207" spans="1:17" ht="15" customHeight="1" thickBot="1">
      <c r="A207" s="446">
        <v>21710</v>
      </c>
      <c r="B207" s="446"/>
      <c r="C207" s="54" t="str">
        <f>IF(A207="CSP","Consolidated Supply Program(IIF)",IF(A207&lt;&gt;"",INDEX('CCN &amp; Description'!$B$2:$B$1071,MATCH(VALUE(LEFT(A207,5)),'CCN &amp; Description'!$A$2:$A$1071,0)),""))</f>
        <v>ELECTRONIC AND COMMUNICATION MAINTENANCE SHOP</v>
      </c>
      <c r="D207" s="55" t="str">
        <f t="shared" si="6"/>
        <v>A</v>
      </c>
      <c r="E207" s="55" t="str">
        <f t="shared" si="7"/>
        <v>A0142</v>
      </c>
      <c r="F207" s="56" t="s">
        <v>10092</v>
      </c>
      <c r="G207" s="56" t="s">
        <v>9759</v>
      </c>
      <c r="H207" s="59"/>
      <c r="I207" s="57">
        <v>12.08</v>
      </c>
      <c r="J207" s="57">
        <v>2.58</v>
      </c>
      <c r="K207" s="57">
        <v>2.58</v>
      </c>
      <c r="L207" s="315" t="e">
        <v>#REF!</v>
      </c>
      <c r="M207" s="58" t="e">
        <v>#REF!</v>
      </c>
      <c r="N207" s="58" t="e">
        <v>#N/A</v>
      </c>
      <c r="O207" s="58" t="e">
        <v>#N/A</v>
      </c>
      <c r="P207" s="58" t="e">
        <v>#N/A</v>
      </c>
      <c r="Q207" s="58" t="e">
        <v>#N/A</v>
      </c>
    </row>
    <row r="208" spans="1:17" ht="15" customHeight="1" thickBot="1">
      <c r="A208" s="446">
        <v>21710</v>
      </c>
      <c r="B208" s="446"/>
      <c r="C208" s="54" t="str">
        <f>IF(A208="CSP","Consolidated Supply Program(IIF)",IF(A208&lt;&gt;"",INDEX('CCN &amp; Description'!$B$2:$B$1071,MATCH(VALUE(LEFT(A208,5)),'CCN &amp; Description'!$A$2:$A$1071,0)),""))</f>
        <v>ELECTRONIC AND COMMUNICATION MAINTENANCE SHOP</v>
      </c>
      <c r="D208" s="55" t="str">
        <f t="shared" si="6"/>
        <v>A</v>
      </c>
      <c r="E208" s="55" t="str">
        <f t="shared" si="7"/>
        <v>A0143</v>
      </c>
      <c r="F208" s="56" t="s">
        <v>10093</v>
      </c>
      <c r="G208" s="56" t="s">
        <v>10094</v>
      </c>
      <c r="H208" s="59"/>
      <c r="I208" s="60"/>
      <c r="J208" s="60"/>
      <c r="K208" s="60"/>
      <c r="L208" s="315" t="e">
        <v>#REF!</v>
      </c>
      <c r="M208" s="58" t="e">
        <v>#REF!</v>
      </c>
      <c r="N208" s="58" t="e">
        <v>#N/A</v>
      </c>
      <c r="O208" s="58" t="e">
        <v>#N/A</v>
      </c>
      <c r="P208" s="58" t="e">
        <v>#N/A</v>
      </c>
      <c r="Q208" s="58" t="e">
        <v>#N/A</v>
      </c>
    </row>
    <row r="209" spans="1:17" ht="15" customHeight="1" thickBot="1">
      <c r="A209" s="446">
        <v>21710</v>
      </c>
      <c r="B209" s="446"/>
      <c r="C209" s="54" t="str">
        <f>IF(A209="CSP","Consolidated Supply Program(IIF)",IF(A209&lt;&gt;"",INDEX('CCN &amp; Description'!$B$2:$B$1071,MATCH(VALUE(LEFT(A209,5)),'CCN &amp; Description'!$A$2:$A$1071,0)),""))</f>
        <v>ELECTRONIC AND COMMUNICATION MAINTENANCE SHOP</v>
      </c>
      <c r="D209" s="55" t="str">
        <f t="shared" si="6"/>
        <v>A</v>
      </c>
      <c r="E209" s="55" t="str">
        <f t="shared" si="7"/>
        <v>A0144</v>
      </c>
      <c r="F209" s="56" t="s">
        <v>10095</v>
      </c>
      <c r="G209" s="56" t="s">
        <v>10096</v>
      </c>
      <c r="H209" s="59"/>
      <c r="I209" s="60"/>
      <c r="J209" s="60"/>
      <c r="K209" s="60"/>
      <c r="L209" s="315" t="e">
        <v>#REF!</v>
      </c>
      <c r="M209" s="58" t="e">
        <v>#REF!</v>
      </c>
      <c r="N209" s="58" t="e">
        <v>#N/A</v>
      </c>
      <c r="O209" s="58" t="e">
        <v>#N/A</v>
      </c>
      <c r="P209" s="58" t="e">
        <v>#N/A</v>
      </c>
      <c r="Q209" s="58" t="e">
        <v>#N/A</v>
      </c>
    </row>
    <row r="210" spans="1:17" ht="15" customHeight="1" thickBot="1">
      <c r="A210" s="446">
        <v>21710</v>
      </c>
      <c r="B210" s="446"/>
      <c r="C210" s="54" t="str">
        <f>IF(A210="CSP","Consolidated Supply Program(IIF)",IF(A210&lt;&gt;"",INDEX('CCN &amp; Description'!$B$2:$B$1071,MATCH(VALUE(LEFT(A210,5)),'CCN &amp; Description'!$A$2:$A$1071,0)),""))</f>
        <v>ELECTRONIC AND COMMUNICATION MAINTENANCE SHOP</v>
      </c>
      <c r="D210" s="55" t="str">
        <f t="shared" si="6"/>
        <v>A</v>
      </c>
      <c r="E210" s="55" t="str">
        <f t="shared" si="7"/>
        <v>A0145</v>
      </c>
      <c r="F210" s="56" t="s">
        <v>1992</v>
      </c>
      <c r="G210" s="56" t="s">
        <v>10097</v>
      </c>
      <c r="H210" s="56" t="s">
        <v>10098</v>
      </c>
      <c r="I210" s="60"/>
      <c r="J210" s="60"/>
      <c r="K210" s="60"/>
      <c r="L210" s="315" t="e">
        <v>#REF!</v>
      </c>
      <c r="M210" s="58" t="e">
        <v>#REF!</v>
      </c>
      <c r="N210" s="58" t="e">
        <v>#N/A</v>
      </c>
      <c r="O210" s="58" t="e">
        <v>#N/A</v>
      </c>
      <c r="P210" s="58" t="e">
        <v>#N/A</v>
      </c>
      <c r="Q210" s="58" t="e">
        <v>#N/A</v>
      </c>
    </row>
    <row r="211" spans="1:17" ht="15" customHeight="1" thickBot="1">
      <c r="A211" s="446">
        <v>21710</v>
      </c>
      <c r="B211" s="446"/>
      <c r="C211" s="54" t="str">
        <f>IF(A211="CSP","Consolidated Supply Program(IIF)",IF(A211&lt;&gt;"",INDEX('CCN &amp; Description'!$B$2:$B$1071,MATCH(VALUE(LEFT(A211,5)),'CCN &amp; Description'!$A$2:$A$1071,0)),""))</f>
        <v>ELECTRONIC AND COMMUNICATION MAINTENANCE SHOP</v>
      </c>
      <c r="D211" s="55" t="str">
        <f t="shared" si="6"/>
        <v>A</v>
      </c>
      <c r="E211" s="55" t="str">
        <f t="shared" si="7"/>
        <v>A0146</v>
      </c>
      <c r="F211" s="56" t="s">
        <v>10099</v>
      </c>
      <c r="G211" s="56" t="s">
        <v>10100</v>
      </c>
      <c r="H211" s="59"/>
      <c r="I211" s="60"/>
      <c r="J211" s="60"/>
      <c r="K211" s="60"/>
      <c r="L211" s="315" t="e">
        <v>#REF!</v>
      </c>
      <c r="M211" s="58" t="e">
        <v>#REF!</v>
      </c>
      <c r="N211" s="58" t="e">
        <v>#N/A</v>
      </c>
      <c r="O211" s="58" t="e">
        <v>#N/A</v>
      </c>
      <c r="P211" s="58" t="e">
        <v>#N/A</v>
      </c>
      <c r="Q211" s="58" t="e">
        <v>#N/A</v>
      </c>
    </row>
    <row r="212" spans="1:17" ht="15" customHeight="1" thickBot="1">
      <c r="A212" s="446">
        <v>21710</v>
      </c>
      <c r="B212" s="446"/>
      <c r="C212" s="54" t="str">
        <f>IF(A212="CSP","Consolidated Supply Program(IIF)",IF(A212&lt;&gt;"",INDEX('CCN &amp; Description'!$B$2:$B$1071,MATCH(VALUE(LEFT(A212,5)),'CCN &amp; Description'!$A$2:$A$1071,0)),""))</f>
        <v>ELECTRONIC AND COMMUNICATION MAINTENANCE SHOP</v>
      </c>
      <c r="D212" s="55" t="str">
        <f t="shared" si="6"/>
        <v>A</v>
      </c>
      <c r="E212" s="55" t="str">
        <f t="shared" si="7"/>
        <v>A0147</v>
      </c>
      <c r="F212" s="56" t="s">
        <v>10101</v>
      </c>
      <c r="G212" s="56" t="s">
        <v>10102</v>
      </c>
      <c r="H212" s="56" t="s">
        <v>10103</v>
      </c>
      <c r="I212" s="57">
        <v>13.74</v>
      </c>
      <c r="J212" s="57">
        <v>7.16</v>
      </c>
      <c r="K212" s="57">
        <v>8.5</v>
      </c>
      <c r="L212" s="315" t="e">
        <v>#REF!</v>
      </c>
      <c r="M212" s="58" t="e">
        <v>#REF!</v>
      </c>
      <c r="N212" s="58" t="e">
        <v>#N/A</v>
      </c>
      <c r="O212" s="58" t="e">
        <v>#N/A</v>
      </c>
      <c r="P212" s="58" t="e">
        <v>#N/A</v>
      </c>
      <c r="Q212" s="58" t="e">
        <v>#N/A</v>
      </c>
    </row>
    <row r="213" spans="1:17" ht="15" customHeight="1" thickBot="1">
      <c r="A213" s="446">
        <v>21710</v>
      </c>
      <c r="B213" s="446"/>
      <c r="C213" s="54" t="str">
        <f>IF(A213="CSP","Consolidated Supply Program(IIF)",IF(A213&lt;&gt;"",INDEX('CCN &amp; Description'!$B$2:$B$1071,MATCH(VALUE(LEFT(A213,5)),'CCN &amp; Description'!$A$2:$A$1071,0)),""))</f>
        <v>ELECTRONIC AND COMMUNICATION MAINTENANCE SHOP</v>
      </c>
      <c r="D213" s="55" t="str">
        <f t="shared" si="6"/>
        <v>A</v>
      </c>
      <c r="E213" s="55" t="str">
        <f t="shared" si="7"/>
        <v>A0147</v>
      </c>
      <c r="F213" s="56" t="s">
        <v>10104</v>
      </c>
      <c r="G213" s="56" t="s">
        <v>10102</v>
      </c>
      <c r="H213" s="56" t="s">
        <v>10103</v>
      </c>
      <c r="I213" s="57">
        <v>13.74</v>
      </c>
      <c r="J213" s="57">
        <v>7.16</v>
      </c>
      <c r="K213" s="57">
        <v>8.5</v>
      </c>
      <c r="L213" s="315" t="e">
        <v>#REF!</v>
      </c>
      <c r="M213" s="58" t="e">
        <v>#REF!</v>
      </c>
      <c r="N213" s="58" t="e">
        <v>#N/A</v>
      </c>
      <c r="O213" s="58" t="e">
        <v>#N/A</v>
      </c>
      <c r="P213" s="58" t="e">
        <v>#N/A</v>
      </c>
      <c r="Q213" s="58" t="e">
        <v>#N/A</v>
      </c>
    </row>
    <row r="214" spans="1:17" ht="15" customHeight="1" thickBot="1">
      <c r="A214" s="446">
        <v>21710</v>
      </c>
      <c r="B214" s="446"/>
      <c r="C214" s="54" t="str">
        <f>IF(A214="CSP","Consolidated Supply Program(IIF)",IF(A214&lt;&gt;"",INDEX('CCN &amp; Description'!$B$2:$B$1071,MATCH(VALUE(LEFT(A214,5)),'CCN &amp; Description'!$A$2:$A$1071,0)),""))</f>
        <v>ELECTRONIC AND COMMUNICATION MAINTENANCE SHOP</v>
      </c>
      <c r="D214" s="55" t="str">
        <f t="shared" si="6"/>
        <v>A</v>
      </c>
      <c r="E214" s="55" t="str">
        <f t="shared" si="7"/>
        <v>A0148</v>
      </c>
      <c r="F214" s="56" t="s">
        <v>1994</v>
      </c>
      <c r="G214" s="56" t="s">
        <v>10105</v>
      </c>
      <c r="H214" s="56" t="s">
        <v>10106</v>
      </c>
      <c r="I214" s="60"/>
      <c r="J214" s="60"/>
      <c r="K214" s="60"/>
      <c r="L214" s="315" t="e">
        <v>#REF!</v>
      </c>
      <c r="M214" s="58" t="e">
        <v>#REF!</v>
      </c>
      <c r="N214" s="58" t="e">
        <v>#N/A</v>
      </c>
      <c r="O214" s="58" t="e">
        <v>#N/A</v>
      </c>
      <c r="P214" s="58" t="e">
        <v>#N/A</v>
      </c>
      <c r="Q214" s="58" t="e">
        <v>#N/A</v>
      </c>
    </row>
    <row r="215" spans="1:17" ht="15" customHeight="1" thickBot="1">
      <c r="A215" s="446">
        <v>21710</v>
      </c>
      <c r="B215" s="446"/>
      <c r="C215" s="54" t="str">
        <f>IF(A215="CSP","Consolidated Supply Program(IIF)",IF(A215&lt;&gt;"",INDEX('CCN &amp; Description'!$B$2:$B$1071,MATCH(VALUE(LEFT(A215,5)),'CCN &amp; Description'!$A$2:$A$1071,0)),""))</f>
        <v>ELECTRONIC AND COMMUNICATION MAINTENANCE SHOP</v>
      </c>
      <c r="D215" s="55" t="str">
        <f t="shared" si="6"/>
        <v>A</v>
      </c>
      <c r="E215" s="55" t="str">
        <f t="shared" si="7"/>
        <v>A0149</v>
      </c>
      <c r="F215" s="56" t="s">
        <v>1996</v>
      </c>
      <c r="G215" s="56" t="s">
        <v>10107</v>
      </c>
      <c r="H215" s="56" t="s">
        <v>10108</v>
      </c>
      <c r="I215" s="57">
        <v>20.83</v>
      </c>
      <c r="J215" s="57">
        <v>8</v>
      </c>
      <c r="K215" s="57">
        <v>8</v>
      </c>
      <c r="L215" s="315" t="e">
        <v>#REF!</v>
      </c>
      <c r="M215" s="58" t="e">
        <v>#REF!</v>
      </c>
      <c r="N215" s="58" t="e">
        <v>#N/A</v>
      </c>
      <c r="O215" s="58" t="e">
        <v>#N/A</v>
      </c>
      <c r="P215" s="58" t="e">
        <v>#N/A</v>
      </c>
      <c r="Q215" s="58" t="e">
        <v>#N/A</v>
      </c>
    </row>
    <row r="216" spans="1:17" ht="15" customHeight="1" thickBot="1">
      <c r="A216" s="446">
        <v>21710</v>
      </c>
      <c r="B216" s="446"/>
      <c r="C216" s="54" t="str">
        <f>IF(A216="CSP","Consolidated Supply Program(IIF)",IF(A216&lt;&gt;"",INDEX('CCN &amp; Description'!$B$2:$B$1071,MATCH(VALUE(LEFT(A216,5)),'CCN &amp; Description'!$A$2:$A$1071,0)),""))</f>
        <v>ELECTRONIC AND COMMUNICATION MAINTENANCE SHOP</v>
      </c>
      <c r="D216" s="55" t="str">
        <f t="shared" si="6"/>
        <v>A</v>
      </c>
      <c r="E216" s="55" t="str">
        <f t="shared" si="7"/>
        <v>A0150</v>
      </c>
      <c r="F216" s="56" t="s">
        <v>10109</v>
      </c>
      <c r="G216" s="56" t="s">
        <v>10110</v>
      </c>
      <c r="H216" s="56" t="s">
        <v>10111</v>
      </c>
      <c r="I216" s="57">
        <v>1.67</v>
      </c>
      <c r="J216" s="57">
        <v>1.42</v>
      </c>
      <c r="K216" s="57">
        <v>0.67</v>
      </c>
      <c r="L216" s="315" t="e">
        <v>#REF!</v>
      </c>
      <c r="M216" s="58" t="e">
        <v>#REF!</v>
      </c>
      <c r="N216" s="58" t="e">
        <v>#N/A</v>
      </c>
      <c r="O216" s="58" t="e">
        <v>#N/A</v>
      </c>
      <c r="P216" s="58" t="e">
        <v>#N/A</v>
      </c>
      <c r="Q216" s="58" t="e">
        <v>#N/A</v>
      </c>
    </row>
    <row r="217" spans="1:17" ht="15" customHeight="1" thickBot="1">
      <c r="A217" s="446" t="s">
        <v>10112</v>
      </c>
      <c r="B217" s="446"/>
      <c r="C217" s="54" t="e">
        <f>IF(A217="CSP","Consolidated Supply Program(IIF)",IF(A217&lt;&gt;"",INDEX('CCN &amp; Description'!$B$2:$B$1071,MATCH(VALUE(LEFT(A217,5)),'CCN &amp; Description'!$A$2:$A$1071,0)),""))</f>
        <v>#VALUE!</v>
      </c>
      <c r="D217" s="55" t="str">
        <f t="shared" si="6"/>
        <v>A</v>
      </c>
      <c r="E217" s="55" t="str">
        <f t="shared" si="7"/>
        <v>A0151</v>
      </c>
      <c r="F217" s="56" t="s">
        <v>2000</v>
      </c>
      <c r="G217" s="56" t="s">
        <v>10113</v>
      </c>
      <c r="H217" s="56" t="s">
        <v>10114</v>
      </c>
      <c r="I217" s="57">
        <v>3.34</v>
      </c>
      <c r="J217" s="57">
        <v>1.91</v>
      </c>
      <c r="K217" s="57">
        <v>0.98</v>
      </c>
      <c r="L217" s="315" t="e">
        <v>#REF!</v>
      </c>
      <c r="M217" s="58" t="e">
        <v>#REF!</v>
      </c>
      <c r="N217" s="58" t="e">
        <v>#N/A</v>
      </c>
      <c r="O217" s="58" t="e">
        <v>#N/A</v>
      </c>
      <c r="P217" s="58" t="e">
        <v>#N/A</v>
      </c>
      <c r="Q217" s="58" t="e">
        <v>#N/A</v>
      </c>
    </row>
    <row r="218" spans="1:17" ht="15" customHeight="1" thickBot="1">
      <c r="A218" s="446" t="s">
        <v>10112</v>
      </c>
      <c r="B218" s="446"/>
      <c r="C218" s="54" t="e">
        <f>IF(A218="CSP","Consolidated Supply Program(IIF)",IF(A218&lt;&gt;"",INDEX('CCN &amp; Description'!$B$2:$B$1071,MATCH(VALUE(LEFT(A218,5)),'CCN &amp; Description'!$A$2:$A$1071,0)),""))</f>
        <v>#VALUE!</v>
      </c>
      <c r="D218" s="55" t="str">
        <f t="shared" si="6"/>
        <v>A</v>
      </c>
      <c r="E218" s="55" t="str">
        <f t="shared" si="7"/>
        <v>A0152</v>
      </c>
      <c r="F218" s="56" t="s">
        <v>2004</v>
      </c>
      <c r="G218" s="56" t="s">
        <v>10115</v>
      </c>
      <c r="H218" s="59"/>
      <c r="I218" s="57">
        <v>1.42</v>
      </c>
      <c r="J218" s="57">
        <v>1.08</v>
      </c>
      <c r="K218" s="57">
        <v>0.57999999999999996</v>
      </c>
      <c r="L218" s="315" t="e">
        <v>#REF!</v>
      </c>
      <c r="M218" s="58" t="e">
        <v>#REF!</v>
      </c>
      <c r="N218" s="58" t="e">
        <v>#N/A</v>
      </c>
      <c r="O218" s="58" t="e">
        <v>#N/A</v>
      </c>
      <c r="P218" s="58" t="e">
        <v>#N/A</v>
      </c>
      <c r="Q218" s="58" t="e">
        <v>#N/A</v>
      </c>
    </row>
    <row r="219" spans="1:17" ht="15" customHeight="1" thickBot="1">
      <c r="A219" s="446">
        <v>21710</v>
      </c>
      <c r="B219" s="446"/>
      <c r="C219" s="54" t="str">
        <f>IF(A219="CSP","Consolidated Supply Program(IIF)",IF(A219&lt;&gt;"",INDEX('CCN &amp; Description'!$B$2:$B$1071,MATCH(VALUE(LEFT(A219,5)),'CCN &amp; Description'!$A$2:$A$1071,0)),""))</f>
        <v>ELECTRONIC AND COMMUNICATION MAINTENANCE SHOP</v>
      </c>
      <c r="D219" s="55" t="str">
        <f t="shared" si="6"/>
        <v>A</v>
      </c>
      <c r="E219" s="55" t="str">
        <f t="shared" si="7"/>
        <v>A0152</v>
      </c>
      <c r="F219" s="56" t="s">
        <v>2004</v>
      </c>
      <c r="G219" s="56" t="s">
        <v>10116</v>
      </c>
      <c r="H219" s="56" t="s">
        <v>10117</v>
      </c>
      <c r="I219" s="57">
        <v>1.42</v>
      </c>
      <c r="J219" s="57">
        <v>1.08</v>
      </c>
      <c r="K219" s="57">
        <v>0.57999999999999996</v>
      </c>
      <c r="L219" s="315" t="e">
        <v>#REF!</v>
      </c>
      <c r="M219" s="58" t="e">
        <v>#REF!</v>
      </c>
      <c r="N219" s="58" t="e">
        <v>#N/A</v>
      </c>
      <c r="O219" s="58" t="e">
        <v>#N/A</v>
      </c>
      <c r="P219" s="58" t="e">
        <v>#N/A</v>
      </c>
      <c r="Q219" s="58" t="e">
        <v>#N/A</v>
      </c>
    </row>
    <row r="220" spans="1:17" ht="15" customHeight="1" thickBot="1">
      <c r="A220" s="446">
        <v>61072</v>
      </c>
      <c r="B220" s="446"/>
      <c r="C220" s="54" t="str">
        <f>IF(A220="CSP","Consolidated Supply Program(IIF)",IF(A220&lt;&gt;"",INDEX('CCN &amp; Description'!$B$2:$B$1071,MATCH(VALUE(LEFT(A220,5)),'CCN &amp; Description'!$A$2:$A$1071,0)),""))</f>
        <v>LARGE UNIT HEADQUARTERS BUILDING</v>
      </c>
      <c r="D220" s="55" t="str">
        <f t="shared" si="6"/>
        <v>A</v>
      </c>
      <c r="E220" s="55" t="str">
        <f t="shared" si="7"/>
        <v>A0152</v>
      </c>
      <c r="F220" s="56" t="s">
        <v>10118</v>
      </c>
      <c r="G220" s="56" t="s">
        <v>10116</v>
      </c>
      <c r="H220" s="56" t="s">
        <v>10117</v>
      </c>
      <c r="I220" s="57">
        <v>1.42</v>
      </c>
      <c r="J220" s="57">
        <v>1.08</v>
      </c>
      <c r="K220" s="57">
        <v>0.57999999999999996</v>
      </c>
      <c r="L220" s="315" t="e">
        <v>#REF!</v>
      </c>
      <c r="M220" s="58" t="e">
        <v>#REF!</v>
      </c>
      <c r="N220" s="58" t="e">
        <v>#N/A</v>
      </c>
      <c r="O220" s="58" t="e">
        <v>#N/A</v>
      </c>
      <c r="P220" s="58" t="e">
        <v>#N/A</v>
      </c>
      <c r="Q220" s="58" t="e">
        <v>#N/A</v>
      </c>
    </row>
    <row r="221" spans="1:17" s="110" customFormat="1" ht="15" customHeight="1" thickBot="1">
      <c r="A221" s="447">
        <v>21410</v>
      </c>
      <c r="B221" s="446"/>
      <c r="C221" s="106" t="str">
        <f>IF(A221="CSP","Consolidated Supply Program(IIF)",IF(A221&lt;&gt;"",INDEX('CCN &amp; Description'!$B$2:$B$1071,MATCH(VALUE(LEFT(A221,5)),'CCN &amp; Description'!$A$2:$A$1071,0)),""))</f>
        <v>VEHICLE MAINTENANCE SHOP</v>
      </c>
      <c r="D221" s="107" t="str">
        <f t="shared" si="6"/>
        <v>A</v>
      </c>
      <c r="E221" s="107" t="str">
        <f t="shared" si="7"/>
        <v>A0153</v>
      </c>
      <c r="F221" s="108" t="s">
        <v>2011</v>
      </c>
      <c r="G221" s="108" t="s">
        <v>10119</v>
      </c>
      <c r="H221" s="108" t="s">
        <v>10120</v>
      </c>
      <c r="I221" s="109">
        <v>15.24</v>
      </c>
      <c r="J221" s="109">
        <v>7.08</v>
      </c>
      <c r="K221" s="109">
        <v>5.75</v>
      </c>
      <c r="L221" s="110" t="e">
        <v>#REF!</v>
      </c>
      <c r="M221" s="111" t="e">
        <v>#REF!</v>
      </c>
      <c r="N221" s="111">
        <v>15</v>
      </c>
      <c r="O221" s="111" t="s">
        <v>9833</v>
      </c>
      <c r="P221" s="111">
        <v>0</v>
      </c>
      <c r="Q221" s="111">
        <v>0</v>
      </c>
    </row>
    <row r="222" spans="1:17" s="110" customFormat="1" ht="15" customHeight="1" thickBot="1">
      <c r="A222" s="447">
        <v>21410</v>
      </c>
      <c r="B222" s="446"/>
      <c r="C222" s="106" t="str">
        <f>IF(A222="CSP","Consolidated Supply Program(IIF)",IF(A222&lt;&gt;"",INDEX('CCN &amp; Description'!$B$2:$B$1071,MATCH(VALUE(LEFT(A222,5)),'CCN &amp; Description'!$A$2:$A$1071,0)),""))</f>
        <v>VEHICLE MAINTENANCE SHOP</v>
      </c>
      <c r="D222" s="107" t="str">
        <f t="shared" si="6"/>
        <v>A</v>
      </c>
      <c r="E222" s="107" t="str">
        <f t="shared" si="7"/>
        <v>A0153</v>
      </c>
      <c r="F222" s="108" t="s">
        <v>2011</v>
      </c>
      <c r="G222" s="108" t="s">
        <v>10119</v>
      </c>
      <c r="H222" s="108" t="s">
        <v>10121</v>
      </c>
      <c r="I222" s="109">
        <v>15.24</v>
      </c>
      <c r="J222" s="109">
        <v>7.08</v>
      </c>
      <c r="K222" s="109">
        <v>5.75</v>
      </c>
      <c r="L222" s="110" t="e">
        <v>#REF!</v>
      </c>
      <c r="M222" s="111" t="e">
        <v>#REF!</v>
      </c>
      <c r="N222" s="111">
        <v>15</v>
      </c>
      <c r="O222" s="111" t="s">
        <v>9833</v>
      </c>
      <c r="P222" s="111">
        <v>0</v>
      </c>
      <c r="Q222" s="111">
        <v>0</v>
      </c>
    </row>
    <row r="223" spans="1:17" ht="15" customHeight="1" thickBot="1">
      <c r="A223" s="446">
        <v>14345</v>
      </c>
      <c r="B223" s="446"/>
      <c r="C223" s="54" t="str">
        <f>IF(A223="CSP","Consolidated Supply Program(IIF)",IF(A223&lt;&gt;"",INDEX('CCN &amp; Description'!$B$2:$B$1071,MATCH(VALUE(LEFT(A223,5)),'CCN &amp; Description'!$A$2:$A$1071,0)),""))</f>
        <v>SMALL ARMS STORAGE, INSTALLATION</v>
      </c>
      <c r="D223" s="55" t="str">
        <f t="shared" si="6"/>
        <v>A</v>
      </c>
      <c r="E223" s="55" t="str">
        <f t="shared" si="7"/>
        <v>A0154</v>
      </c>
      <c r="F223" s="56" t="s">
        <v>10122</v>
      </c>
      <c r="G223" s="56" t="s">
        <v>10123</v>
      </c>
      <c r="H223" s="56" t="s">
        <v>10124</v>
      </c>
      <c r="I223" s="60"/>
      <c r="J223" s="60"/>
      <c r="K223" s="60"/>
      <c r="L223" s="315" t="e">
        <v>#REF!</v>
      </c>
      <c r="M223" s="58" t="e">
        <v>#REF!</v>
      </c>
      <c r="N223" s="58" t="e">
        <v>#N/A</v>
      </c>
      <c r="O223" s="58" t="e">
        <v>#N/A</v>
      </c>
      <c r="P223" s="58" t="e">
        <v>#N/A</v>
      </c>
      <c r="Q223" s="58" t="e">
        <v>#N/A</v>
      </c>
    </row>
    <row r="224" spans="1:17" s="110" customFormat="1" ht="15" customHeight="1" thickBot="1">
      <c r="A224" s="447">
        <v>44112</v>
      </c>
      <c r="B224" s="446"/>
      <c r="C224" s="106" t="str">
        <f>IF(A224="CSP","Consolidated Supply Program(IIF)",IF(A224&lt;&gt;"",INDEX('CCN &amp; Description'!$B$2:$B$1071,MATCH(VALUE(LEFT(A224,5)),'CCN &amp; Description'!$A$2:$A$1071,0)),""))</f>
        <v>COVERED STORAGE BUILDING, INSTALLATION</v>
      </c>
      <c r="D224" s="107" t="str">
        <f t="shared" si="6"/>
        <v>A</v>
      </c>
      <c r="E224" s="107" t="str">
        <f t="shared" si="7"/>
        <v>A0155</v>
      </c>
      <c r="F224" s="108" t="s">
        <v>2014</v>
      </c>
      <c r="G224" s="108" t="s">
        <v>10125</v>
      </c>
      <c r="H224" s="108" t="s">
        <v>10126</v>
      </c>
      <c r="I224" s="109">
        <v>2.25</v>
      </c>
      <c r="J224" s="109">
        <v>3.5</v>
      </c>
      <c r="K224" s="109">
        <v>1.83</v>
      </c>
      <c r="L224" s="110" t="e">
        <v>#REF!</v>
      </c>
      <c r="M224" s="111" t="e">
        <v>#REF!</v>
      </c>
      <c r="N224" s="111" t="e">
        <v>#N/A</v>
      </c>
      <c r="O224" s="111" t="e">
        <v>#N/A</v>
      </c>
      <c r="P224" s="111" t="e">
        <v>#N/A</v>
      </c>
      <c r="Q224" s="111" t="e">
        <v>#N/A</v>
      </c>
    </row>
    <row r="225" spans="1:17" s="110" customFormat="1" ht="15" customHeight="1" thickBot="1">
      <c r="A225" s="447">
        <v>14345</v>
      </c>
      <c r="B225" s="446"/>
      <c r="C225" s="106" t="str">
        <f>IF(A225="CSP","Consolidated Supply Program(IIF)",IF(A225&lt;&gt;"",INDEX('CCN &amp; Description'!$B$2:$B$1071,MATCH(VALUE(LEFT(A225,5)),'CCN &amp; Description'!$A$2:$A$1071,0)),""))</f>
        <v>SMALL ARMS STORAGE, INSTALLATION</v>
      </c>
      <c r="D225" s="107" t="str">
        <f t="shared" si="6"/>
        <v>A</v>
      </c>
      <c r="E225" s="107" t="str">
        <f t="shared" si="7"/>
        <v>A0156</v>
      </c>
      <c r="F225" s="108" t="s">
        <v>2016</v>
      </c>
      <c r="G225" s="108" t="s">
        <v>10127</v>
      </c>
      <c r="H225" s="108" t="s">
        <v>10128</v>
      </c>
      <c r="I225" s="109">
        <v>1.58</v>
      </c>
      <c r="J225" s="109">
        <v>1.25</v>
      </c>
      <c r="K225" s="109">
        <v>1.08</v>
      </c>
      <c r="L225" s="110" t="e">
        <v>#REF!</v>
      </c>
      <c r="M225" s="111" t="e">
        <v>#REF!</v>
      </c>
      <c r="N225" s="111" t="e">
        <v>#N/A</v>
      </c>
      <c r="O225" s="111" t="e">
        <v>#N/A</v>
      </c>
      <c r="P225" s="111" t="e">
        <v>#N/A</v>
      </c>
      <c r="Q225" s="111" t="e">
        <v>#N/A</v>
      </c>
    </row>
    <row r="226" spans="1:17" s="110" customFormat="1" ht="15" customHeight="1" thickBot="1">
      <c r="A226" s="447">
        <v>44112</v>
      </c>
      <c r="B226" s="446"/>
      <c r="C226" s="106" t="str">
        <f>IF(A226="CSP","Consolidated Supply Program(IIF)",IF(A226&lt;&gt;"",INDEX('CCN &amp; Description'!$B$2:$B$1071,MATCH(VALUE(LEFT(A226,5)),'CCN &amp; Description'!$A$2:$A$1071,0)),""))</f>
        <v>COVERED STORAGE BUILDING, INSTALLATION</v>
      </c>
      <c r="D226" s="107" t="str">
        <f t="shared" si="6"/>
        <v>A</v>
      </c>
      <c r="E226" s="107" t="str">
        <f t="shared" si="7"/>
        <v>A0156</v>
      </c>
      <c r="F226" s="108" t="s">
        <v>2016</v>
      </c>
      <c r="G226" s="108" t="s">
        <v>10127</v>
      </c>
      <c r="H226" s="108" t="s">
        <v>10129</v>
      </c>
      <c r="I226" s="109">
        <v>2.21</v>
      </c>
      <c r="J226" s="109">
        <v>1.27</v>
      </c>
      <c r="K226" s="109">
        <v>1.82</v>
      </c>
      <c r="L226" s="110" t="e">
        <v>#REF!</v>
      </c>
      <c r="M226" s="111" t="e">
        <v>#REF!</v>
      </c>
      <c r="N226" s="111" t="e">
        <v>#N/A</v>
      </c>
      <c r="O226" s="111" t="e">
        <v>#N/A</v>
      </c>
      <c r="P226" s="111" t="e">
        <v>#N/A</v>
      </c>
      <c r="Q226" s="111" t="e">
        <v>#N/A</v>
      </c>
    </row>
    <row r="227" spans="1:17" s="110" customFormat="1" ht="15" customHeight="1" thickBot="1">
      <c r="A227" s="447">
        <v>44112</v>
      </c>
      <c r="B227" s="446"/>
      <c r="C227" s="106" t="str">
        <f>IF(A227="CSP","Consolidated Supply Program(IIF)",IF(A227&lt;&gt;"",INDEX('CCN &amp; Description'!$B$2:$B$1071,MATCH(VALUE(LEFT(A227,5)),'CCN &amp; Description'!$A$2:$A$1071,0)),""))</f>
        <v>COVERED STORAGE BUILDING, INSTALLATION</v>
      </c>
      <c r="D227" s="107" t="str">
        <f t="shared" si="6"/>
        <v>A</v>
      </c>
      <c r="E227" s="107" t="str">
        <f t="shared" si="7"/>
        <v>A0156</v>
      </c>
      <c r="F227" s="108" t="s">
        <v>2016</v>
      </c>
      <c r="G227" s="108" t="s">
        <v>10127</v>
      </c>
      <c r="H227" s="108" t="s">
        <v>10130</v>
      </c>
      <c r="I227" s="109">
        <v>1.58</v>
      </c>
      <c r="J227" s="109">
        <v>1.25</v>
      </c>
      <c r="K227" s="109">
        <v>1.08</v>
      </c>
      <c r="L227" s="110" t="e">
        <v>#REF!</v>
      </c>
      <c r="M227" s="111" t="e">
        <v>#REF!</v>
      </c>
      <c r="N227" s="111" t="e">
        <v>#N/A</v>
      </c>
      <c r="O227" s="111" t="e">
        <v>#N/A</v>
      </c>
      <c r="P227" s="111" t="e">
        <v>#N/A</v>
      </c>
      <c r="Q227" s="111" t="e">
        <v>#N/A</v>
      </c>
    </row>
    <row r="228" spans="1:17" s="110" customFormat="1" ht="15" customHeight="1" thickBot="1">
      <c r="A228" s="447" t="s">
        <v>814</v>
      </c>
      <c r="B228" s="446"/>
      <c r="C228" s="106" t="str">
        <f>IF(A228="CSP","Consolidated Supply Program(IIF)",IF(A228&lt;&gt;"",INDEX('CCN &amp; Description'!$B$2:$B$1071,MATCH(VALUE(LEFT(A228,5)),'CCN &amp; Description'!$A$2:$A$1071,0)),""))</f>
        <v>Consolidated Supply Program(IIF)</v>
      </c>
      <c r="D228" s="107" t="str">
        <f t="shared" si="6"/>
        <v>A</v>
      </c>
      <c r="E228" s="107" t="str">
        <f t="shared" si="7"/>
        <v>A0156</v>
      </c>
      <c r="F228" s="108" t="s">
        <v>2016</v>
      </c>
      <c r="G228" s="108" t="s">
        <v>10127</v>
      </c>
      <c r="H228" s="108" t="s">
        <v>10131</v>
      </c>
      <c r="I228" s="109">
        <v>1.58</v>
      </c>
      <c r="J228" s="109">
        <v>1.33</v>
      </c>
      <c r="K228" s="109">
        <v>1.08</v>
      </c>
      <c r="L228" s="110" t="e">
        <v>#REF!</v>
      </c>
      <c r="M228" s="111" t="e">
        <v>#REF!</v>
      </c>
      <c r="N228" s="111" t="e">
        <v>#N/A</v>
      </c>
      <c r="O228" s="111" t="e">
        <v>#N/A</v>
      </c>
      <c r="P228" s="111" t="e">
        <v>#N/A</v>
      </c>
      <c r="Q228" s="111" t="e">
        <v>#N/A</v>
      </c>
    </row>
    <row r="229" spans="1:17" ht="15" customHeight="1" thickBot="1">
      <c r="A229" s="446">
        <v>44112</v>
      </c>
      <c r="B229" s="446"/>
      <c r="C229" s="54" t="str">
        <f>IF(A229="CSP","Consolidated Supply Program(IIF)",IF(A229&lt;&gt;"",INDEX('CCN &amp; Description'!$B$2:$B$1071,MATCH(VALUE(LEFT(A229,5)),'CCN &amp; Description'!$A$2:$A$1071,0)),""))</f>
        <v>COVERED STORAGE BUILDING, INSTALLATION</v>
      </c>
      <c r="D229" s="55" t="str">
        <f t="shared" si="6"/>
        <v>A</v>
      </c>
      <c r="E229" s="55" t="str">
        <f t="shared" si="7"/>
        <v>A0156</v>
      </c>
      <c r="F229" s="56" t="s">
        <v>10132</v>
      </c>
      <c r="G229" s="56" t="s">
        <v>10127</v>
      </c>
      <c r="H229" s="56" t="s">
        <v>10131</v>
      </c>
      <c r="I229" s="57">
        <v>1.58</v>
      </c>
      <c r="J229" s="57">
        <v>1.33</v>
      </c>
      <c r="K229" s="57">
        <v>1.08</v>
      </c>
      <c r="L229" s="315" t="e">
        <v>#REF!</v>
      </c>
      <c r="M229" s="58" t="e">
        <v>#REF!</v>
      </c>
      <c r="N229" s="58" t="e">
        <v>#N/A</v>
      </c>
      <c r="O229" s="58" t="e">
        <v>#N/A</v>
      </c>
      <c r="P229" s="58" t="e">
        <v>#N/A</v>
      </c>
      <c r="Q229" s="58" t="e">
        <v>#N/A</v>
      </c>
    </row>
    <row r="230" spans="1:17" s="110" customFormat="1" ht="15" customHeight="1" thickBot="1">
      <c r="A230" s="447">
        <v>44112</v>
      </c>
      <c r="B230" s="446"/>
      <c r="C230" s="106" t="str">
        <f>IF(A230="CSP","Consolidated Supply Program(IIF)",IF(A230&lt;&gt;"",INDEX('CCN &amp; Description'!$B$2:$B$1071,MATCH(VALUE(LEFT(A230,5)),'CCN &amp; Description'!$A$2:$A$1071,0)),""))</f>
        <v>COVERED STORAGE BUILDING, INSTALLATION</v>
      </c>
      <c r="D230" s="107" t="str">
        <f t="shared" si="6"/>
        <v>A</v>
      </c>
      <c r="E230" s="107" t="str">
        <f t="shared" si="7"/>
        <v>A0156</v>
      </c>
      <c r="F230" s="108" t="s">
        <v>10133</v>
      </c>
      <c r="G230" s="108" t="s">
        <v>10127</v>
      </c>
      <c r="H230" s="108" t="s">
        <v>10129</v>
      </c>
      <c r="I230" s="109">
        <v>2.21</v>
      </c>
      <c r="J230" s="109">
        <v>1.27</v>
      </c>
      <c r="K230" s="109">
        <v>1.82</v>
      </c>
      <c r="L230" s="110" t="e">
        <v>#REF!</v>
      </c>
      <c r="M230" s="111" t="e">
        <v>#REF!</v>
      </c>
      <c r="N230" s="111" t="e">
        <v>#N/A</v>
      </c>
      <c r="O230" s="111" t="e">
        <v>#N/A</v>
      </c>
      <c r="P230" s="111" t="e">
        <v>#N/A</v>
      </c>
      <c r="Q230" s="111" t="e">
        <v>#N/A</v>
      </c>
    </row>
    <row r="231" spans="1:17" ht="15" customHeight="1" thickBot="1">
      <c r="A231" s="446">
        <v>44112</v>
      </c>
      <c r="B231" s="446"/>
      <c r="C231" s="54" t="str">
        <f>IF(A231="CSP","Consolidated Supply Program(IIF)",IF(A231&lt;&gt;"",INDEX('CCN &amp; Description'!$B$2:$B$1071,MATCH(VALUE(LEFT(A231,5)),'CCN &amp; Description'!$A$2:$A$1071,0)),""))</f>
        <v>COVERED STORAGE BUILDING, INSTALLATION</v>
      </c>
      <c r="D231" s="55" t="str">
        <f t="shared" si="6"/>
        <v>A</v>
      </c>
      <c r="E231" s="55" t="str">
        <f t="shared" si="7"/>
        <v>A0157</v>
      </c>
      <c r="F231" s="56" t="s">
        <v>2026</v>
      </c>
      <c r="G231" s="56" t="s">
        <v>10134</v>
      </c>
      <c r="H231" s="56" t="s">
        <v>10135</v>
      </c>
      <c r="I231" s="60"/>
      <c r="J231" s="60"/>
      <c r="K231" s="60"/>
      <c r="L231" s="315" t="e">
        <v>#REF!</v>
      </c>
      <c r="M231" s="58" t="e">
        <v>#REF!</v>
      </c>
      <c r="N231" s="58" t="e">
        <v>#N/A</v>
      </c>
      <c r="O231" s="58" t="e">
        <v>#N/A</v>
      </c>
      <c r="P231" s="58" t="e">
        <v>#N/A</v>
      </c>
      <c r="Q231" s="58" t="e">
        <v>#N/A</v>
      </c>
    </row>
    <row r="232" spans="1:17" ht="15" customHeight="1" thickBot="1">
      <c r="A232" s="446">
        <v>21451</v>
      </c>
      <c r="B232" s="446"/>
      <c r="C232" s="54" t="str">
        <f>IF(A232="CSP","Consolidated Supply Program(IIF)",IF(A232&lt;&gt;"",INDEX('CCN &amp; Description'!$B$2:$B$1071,MATCH(VALUE(LEFT(A232,5)),'CCN &amp; Description'!$A$2:$A$1071,0)),""))</f>
        <v>VEHICLE MAINTENANCE SHOP</v>
      </c>
      <c r="D232" s="55" t="str">
        <f t="shared" si="6"/>
        <v>A</v>
      </c>
      <c r="E232" s="55" t="str">
        <f t="shared" si="7"/>
        <v>A0158</v>
      </c>
      <c r="F232" s="56" t="s">
        <v>10136</v>
      </c>
      <c r="G232" s="56" t="s">
        <v>10137</v>
      </c>
      <c r="H232" s="56" t="s">
        <v>10138</v>
      </c>
      <c r="I232" s="60"/>
      <c r="J232" s="60"/>
      <c r="K232" s="60"/>
      <c r="L232" s="315" t="e">
        <v>#REF!</v>
      </c>
      <c r="M232" s="58" t="e">
        <v>#REF!</v>
      </c>
      <c r="N232" s="58" t="e">
        <v>#N/A</v>
      </c>
      <c r="O232" s="58" t="e">
        <v>#N/A</v>
      </c>
      <c r="P232" s="58" t="e">
        <v>#N/A</v>
      </c>
      <c r="Q232" s="58" t="e">
        <v>#N/A</v>
      </c>
    </row>
    <row r="233" spans="1:17" ht="15" customHeight="1" thickBot="1">
      <c r="A233" s="446">
        <v>21451</v>
      </c>
      <c r="B233" s="446"/>
      <c r="C233" s="54" t="str">
        <f>IF(A233="CSP","Consolidated Supply Program(IIF)",IF(A233&lt;&gt;"",INDEX('CCN &amp; Description'!$B$2:$B$1071,MATCH(VALUE(LEFT(A233,5)),'CCN &amp; Description'!$A$2:$A$1071,0)),""))</f>
        <v>VEHICLE MAINTENANCE SHOP</v>
      </c>
      <c r="D233" s="55" t="str">
        <f t="shared" si="6"/>
        <v>A</v>
      </c>
      <c r="E233" s="55" t="str">
        <f t="shared" si="7"/>
        <v>A0158</v>
      </c>
      <c r="F233" s="56" t="s">
        <v>10136</v>
      </c>
      <c r="G233" s="56" t="s">
        <v>10137</v>
      </c>
      <c r="H233" s="56" t="s">
        <v>10139</v>
      </c>
      <c r="I233" s="60"/>
      <c r="J233" s="60"/>
      <c r="K233" s="60"/>
      <c r="L233" s="315" t="e">
        <v>#REF!</v>
      </c>
      <c r="M233" s="58" t="e">
        <v>#REF!</v>
      </c>
      <c r="N233" s="58" t="e">
        <v>#N/A</v>
      </c>
      <c r="O233" s="58" t="e">
        <v>#N/A</v>
      </c>
      <c r="P233" s="58" t="e">
        <v>#N/A</v>
      </c>
      <c r="Q233" s="58" t="e">
        <v>#N/A</v>
      </c>
    </row>
    <row r="234" spans="1:17" ht="15" customHeight="1" thickBot="1">
      <c r="A234" s="446">
        <v>44112</v>
      </c>
      <c r="B234" s="446"/>
      <c r="C234" s="54" t="str">
        <f>IF(A234="CSP","Consolidated Supply Program(IIF)",IF(A234&lt;&gt;"",INDEX('CCN &amp; Description'!$B$2:$B$1071,MATCH(VALUE(LEFT(A234,5)),'CCN &amp; Description'!$A$2:$A$1071,0)),""))</f>
        <v>COVERED STORAGE BUILDING, INSTALLATION</v>
      </c>
      <c r="D234" s="55" t="str">
        <f t="shared" si="6"/>
        <v>A</v>
      </c>
      <c r="E234" s="55" t="str">
        <f t="shared" si="7"/>
        <v>A0158</v>
      </c>
      <c r="F234" s="56" t="s">
        <v>10136</v>
      </c>
      <c r="G234" s="56" t="s">
        <v>10137</v>
      </c>
      <c r="H234" s="56" t="s">
        <v>10140</v>
      </c>
      <c r="I234" s="60"/>
      <c r="J234" s="60"/>
      <c r="K234" s="60"/>
      <c r="L234" s="315" t="e">
        <v>#REF!</v>
      </c>
      <c r="M234" s="58" t="e">
        <v>#REF!</v>
      </c>
      <c r="N234" s="58" t="e">
        <v>#N/A</v>
      </c>
      <c r="O234" s="58" t="e">
        <v>#N/A</v>
      </c>
      <c r="P234" s="58" t="e">
        <v>#N/A</v>
      </c>
      <c r="Q234" s="58" t="e">
        <v>#N/A</v>
      </c>
    </row>
    <row r="235" spans="1:17" ht="15" customHeight="1" thickBot="1">
      <c r="A235" s="446">
        <v>45110</v>
      </c>
      <c r="B235" s="446"/>
      <c r="C235" s="54" t="str">
        <f>IF(A235="CSP","Consolidated Supply Program(IIF)",IF(A235&lt;&gt;"",INDEX('CCN &amp; Description'!$B$2:$B$1071,MATCH(VALUE(LEFT(A235,5)),'CCN &amp; Description'!$A$2:$A$1071,0)),""))</f>
        <v>OPEN STORAGE, INSTALLATION</v>
      </c>
      <c r="D235" s="55" t="str">
        <f t="shared" si="6"/>
        <v>A</v>
      </c>
      <c r="E235" s="55" t="str">
        <f t="shared" si="7"/>
        <v>A0159</v>
      </c>
      <c r="F235" s="56" t="s">
        <v>10141</v>
      </c>
      <c r="G235" s="56" t="s">
        <v>10142</v>
      </c>
      <c r="H235" s="59"/>
      <c r="I235" s="60"/>
      <c r="J235" s="60"/>
      <c r="K235" s="60"/>
      <c r="L235" s="315" t="e">
        <v>#REF!</v>
      </c>
      <c r="M235" s="58" t="e">
        <v>#REF!</v>
      </c>
      <c r="N235" s="58" t="e">
        <v>#N/A</v>
      </c>
      <c r="O235" s="58" t="e">
        <v>#N/A</v>
      </c>
      <c r="P235" s="58" t="e">
        <v>#N/A</v>
      </c>
      <c r="Q235" s="58" t="e">
        <v>#N/A</v>
      </c>
    </row>
    <row r="236" spans="1:17" ht="15" customHeight="1" thickBot="1">
      <c r="A236" s="446">
        <v>21451</v>
      </c>
      <c r="B236" s="446"/>
      <c r="C236" s="54" t="str">
        <f>IF(A236="CSP","Consolidated Supply Program(IIF)",IF(A236&lt;&gt;"",INDEX('CCN &amp; Description'!$B$2:$B$1071,MATCH(VALUE(LEFT(A236,5)),'CCN &amp; Description'!$A$2:$A$1071,0)),""))</f>
        <v>VEHICLE MAINTENANCE SHOP</v>
      </c>
      <c r="D236" s="55" t="str">
        <f t="shared" si="6"/>
        <v>A</v>
      </c>
      <c r="E236" s="55" t="str">
        <f t="shared" si="7"/>
        <v>A0160</v>
      </c>
      <c r="F236" s="56" t="s">
        <v>10143</v>
      </c>
      <c r="G236" s="56" t="s">
        <v>10144</v>
      </c>
      <c r="H236" s="59"/>
      <c r="I236" s="60"/>
      <c r="J236" s="60"/>
      <c r="K236" s="60"/>
      <c r="L236" s="315" t="e">
        <v>#REF!</v>
      </c>
      <c r="M236" s="58" t="e">
        <v>#REF!</v>
      </c>
      <c r="N236" s="58" t="e">
        <v>#N/A</v>
      </c>
      <c r="O236" s="58" t="e">
        <v>#N/A</v>
      </c>
      <c r="P236" s="58" t="e">
        <v>#N/A</v>
      </c>
      <c r="Q236" s="58" t="e">
        <v>#N/A</v>
      </c>
    </row>
    <row r="237" spans="1:17" ht="15" customHeight="1" thickBot="1">
      <c r="A237" s="446">
        <v>21410</v>
      </c>
      <c r="B237" s="446"/>
      <c r="C237" s="54" t="str">
        <f>IF(A237="CSP","Consolidated Supply Program(IIF)",IF(A237&lt;&gt;"",INDEX('CCN &amp; Description'!$B$2:$B$1071,MATCH(VALUE(LEFT(A237,5)),'CCN &amp; Description'!$A$2:$A$1071,0)),""))</f>
        <v>VEHICLE MAINTENANCE SHOP</v>
      </c>
      <c r="D237" s="55" t="str">
        <f t="shared" si="6"/>
        <v>A</v>
      </c>
      <c r="E237" s="55" t="str">
        <f t="shared" si="7"/>
        <v>A0161</v>
      </c>
      <c r="F237" s="56" t="s">
        <v>10145</v>
      </c>
      <c r="G237" s="56" t="s">
        <v>10146</v>
      </c>
      <c r="H237" s="59"/>
      <c r="I237" s="60"/>
      <c r="J237" s="60"/>
      <c r="K237" s="60"/>
      <c r="L237" s="315" t="e">
        <v>#REF!</v>
      </c>
      <c r="M237" s="58" t="e">
        <v>#REF!</v>
      </c>
      <c r="N237" s="58" t="e">
        <v>#N/A</v>
      </c>
      <c r="O237" s="58" t="e">
        <v>#N/A</v>
      </c>
      <c r="P237" s="58" t="e">
        <v>#N/A</v>
      </c>
      <c r="Q237" s="58" t="e">
        <v>#N/A</v>
      </c>
    </row>
    <row r="238" spans="1:17" ht="15" customHeight="1" thickBot="1">
      <c r="A238" s="446">
        <v>21451</v>
      </c>
      <c r="B238" s="446"/>
      <c r="C238" s="54" t="str">
        <f>IF(A238="CSP","Consolidated Supply Program(IIF)",IF(A238&lt;&gt;"",INDEX('CCN &amp; Description'!$B$2:$B$1071,MATCH(VALUE(LEFT(A238,5)),'CCN &amp; Description'!$A$2:$A$1071,0)),""))</f>
        <v>VEHICLE MAINTENANCE SHOP</v>
      </c>
      <c r="D238" s="55" t="str">
        <f t="shared" si="6"/>
        <v>A</v>
      </c>
      <c r="E238" s="55" t="str">
        <f t="shared" si="7"/>
        <v>A0162</v>
      </c>
      <c r="F238" s="56" t="s">
        <v>639</v>
      </c>
      <c r="G238" s="56" t="s">
        <v>2921</v>
      </c>
      <c r="H238" s="56" t="s">
        <v>10147</v>
      </c>
      <c r="I238" s="60"/>
      <c r="J238" s="60"/>
      <c r="K238" s="60"/>
      <c r="L238" s="315" t="e">
        <v>#REF!</v>
      </c>
      <c r="M238" s="58" t="e">
        <v>#REF!</v>
      </c>
      <c r="N238" s="58" t="e">
        <v>#N/A</v>
      </c>
      <c r="O238" s="58" t="e">
        <v>#N/A</v>
      </c>
      <c r="P238" s="58" t="e">
        <v>#N/A</v>
      </c>
      <c r="Q238" s="58" t="e">
        <v>#N/A</v>
      </c>
    </row>
    <row r="239" spans="1:17" ht="15" customHeight="1" thickBot="1">
      <c r="A239" s="446" t="s">
        <v>9833</v>
      </c>
      <c r="B239" s="446"/>
      <c r="C239" s="54" t="e">
        <f>IF(A239="CSP","Consolidated Supply Program(IIF)",IF(A239&lt;&gt;"",INDEX('CCN &amp; Description'!$B$2:$B$1071,MATCH(VALUE(LEFT(A239,5)),'CCN &amp; Description'!$A$2:$A$1071,0)),""))</f>
        <v>#VALUE!</v>
      </c>
      <c r="D239" s="55" t="str">
        <f t="shared" si="6"/>
        <v>A</v>
      </c>
      <c r="E239" s="55" t="str">
        <f t="shared" si="7"/>
        <v>A0163</v>
      </c>
      <c r="F239" s="56" t="s">
        <v>10148</v>
      </c>
      <c r="G239" s="56" t="s">
        <v>10149</v>
      </c>
      <c r="H239" s="59"/>
      <c r="I239" s="60"/>
      <c r="J239" s="60"/>
      <c r="K239" s="60"/>
      <c r="L239" s="315" t="e">
        <v>#REF!</v>
      </c>
      <c r="M239" s="58" t="e">
        <v>#REF!</v>
      </c>
      <c r="N239" s="58" t="e">
        <v>#N/A</v>
      </c>
      <c r="O239" s="58" t="e">
        <v>#N/A</v>
      </c>
      <c r="P239" s="58" t="e">
        <v>#N/A</v>
      </c>
      <c r="Q239" s="58" t="e">
        <v>#N/A</v>
      </c>
    </row>
    <row r="240" spans="1:17" ht="15" customHeight="1" thickBot="1">
      <c r="A240" s="446"/>
      <c r="B240" s="446"/>
      <c r="C240" s="54" t="str">
        <f>IF(A240="CSP","Consolidated Supply Program(IIF)",IF(A240&lt;&gt;"",INDEX('CCN &amp; Description'!$B$2:$B$1071,MATCH(VALUE(LEFT(A240,5)),'CCN &amp; Description'!$A$2:$A$1071,0)),""))</f>
        <v/>
      </c>
      <c r="D240" s="55" t="str">
        <f t="shared" si="6"/>
        <v>A</v>
      </c>
      <c r="E240" s="55" t="str">
        <f t="shared" si="7"/>
        <v>A0164</v>
      </c>
      <c r="F240" s="56" t="s">
        <v>10150</v>
      </c>
      <c r="G240" s="56" t="s">
        <v>10151</v>
      </c>
      <c r="H240" s="59"/>
      <c r="I240" s="60"/>
      <c r="J240" s="60"/>
      <c r="K240" s="60"/>
      <c r="L240" s="315" t="e">
        <v>#REF!</v>
      </c>
      <c r="M240" s="58" t="e">
        <v>#REF!</v>
      </c>
      <c r="N240" s="58" t="e">
        <v>#N/A</v>
      </c>
      <c r="O240" s="58" t="e">
        <v>#N/A</v>
      </c>
      <c r="P240" s="58" t="e">
        <v>#N/A</v>
      </c>
      <c r="Q240" s="58" t="e">
        <v>#N/A</v>
      </c>
    </row>
    <row r="241" spans="1:17" ht="15" customHeight="1" thickBot="1">
      <c r="A241" s="446"/>
      <c r="B241" s="446"/>
      <c r="C241" s="54" t="str">
        <f>IF(A241="CSP","Consolidated Supply Program(IIF)",IF(A241&lt;&gt;"",INDEX('CCN &amp; Description'!$B$2:$B$1071,MATCH(VALUE(LEFT(A241,5)),'CCN &amp; Description'!$A$2:$A$1071,0)),""))</f>
        <v/>
      </c>
      <c r="D241" s="55" t="str">
        <f t="shared" si="6"/>
        <v>A</v>
      </c>
      <c r="E241" s="55" t="str">
        <f t="shared" si="7"/>
        <v>A0165</v>
      </c>
      <c r="F241" s="56" t="s">
        <v>10152</v>
      </c>
      <c r="G241" s="56" t="s">
        <v>2710</v>
      </c>
      <c r="H241" s="56" t="s">
        <v>10153</v>
      </c>
      <c r="I241" s="57">
        <v>0</v>
      </c>
      <c r="J241" s="57">
        <v>0</v>
      </c>
      <c r="K241" s="57">
        <v>0</v>
      </c>
      <c r="L241" s="315" t="e">
        <v>#REF!</v>
      </c>
      <c r="M241" s="58" t="e">
        <v>#REF!</v>
      </c>
      <c r="N241" s="58" t="e">
        <v>#N/A</v>
      </c>
      <c r="O241" s="58" t="e">
        <v>#N/A</v>
      </c>
      <c r="P241" s="58" t="e">
        <v>#N/A</v>
      </c>
      <c r="Q241" s="58" t="e">
        <v>#N/A</v>
      </c>
    </row>
    <row r="242" spans="1:17" ht="15" customHeight="1" thickBot="1">
      <c r="A242" s="446"/>
      <c r="B242" s="446"/>
      <c r="C242" s="54" t="str">
        <f>IF(A242="CSP","Consolidated Supply Program(IIF)",IF(A242&lt;&gt;"",INDEX('CCN &amp; Description'!$B$2:$B$1071,MATCH(VALUE(LEFT(A242,5)),'CCN &amp; Description'!$A$2:$A$1071,0)),""))</f>
        <v/>
      </c>
      <c r="D242" s="55" t="str">
        <f t="shared" si="6"/>
        <v>A</v>
      </c>
      <c r="E242" s="55" t="str">
        <f t="shared" si="7"/>
        <v>A0165</v>
      </c>
      <c r="F242" s="56" t="s">
        <v>10152</v>
      </c>
      <c r="G242" s="56" t="s">
        <v>2710</v>
      </c>
      <c r="H242" s="56" t="s">
        <v>10154</v>
      </c>
      <c r="I242" s="57">
        <v>0</v>
      </c>
      <c r="J242" s="57">
        <v>0</v>
      </c>
      <c r="K242" s="57">
        <v>0</v>
      </c>
      <c r="L242" s="315" t="e">
        <v>#REF!</v>
      </c>
      <c r="M242" s="58" t="e">
        <v>#REF!</v>
      </c>
      <c r="N242" s="58" t="e">
        <v>#N/A</v>
      </c>
      <c r="O242" s="58" t="e">
        <v>#N/A</v>
      </c>
      <c r="P242" s="58" t="e">
        <v>#N/A</v>
      </c>
      <c r="Q242" s="58" t="e">
        <v>#N/A</v>
      </c>
    </row>
    <row r="243" spans="1:17" ht="15" customHeight="1" thickBot="1">
      <c r="A243" s="446"/>
      <c r="B243" s="446"/>
      <c r="C243" s="54" t="str">
        <f>IF(A243="CSP","Consolidated Supply Program(IIF)",IF(A243&lt;&gt;"",INDEX('CCN &amp; Description'!$B$2:$B$1071,MATCH(VALUE(LEFT(A243,5)),'CCN &amp; Description'!$A$2:$A$1071,0)),""))</f>
        <v/>
      </c>
      <c r="D243" s="55" t="str">
        <f t="shared" si="6"/>
        <v>A</v>
      </c>
      <c r="E243" s="55" t="str">
        <f t="shared" si="7"/>
        <v>A0166</v>
      </c>
      <c r="F243" s="56" t="s">
        <v>10155</v>
      </c>
      <c r="G243" s="56" t="s">
        <v>9850</v>
      </c>
      <c r="H243" s="59"/>
      <c r="I243" s="60"/>
      <c r="J243" s="60"/>
      <c r="K243" s="60"/>
      <c r="L243" s="315" t="e">
        <v>#REF!</v>
      </c>
      <c r="M243" s="58" t="e">
        <v>#REF!</v>
      </c>
      <c r="N243" s="58" t="e">
        <v>#N/A</v>
      </c>
      <c r="O243" s="58" t="e">
        <v>#N/A</v>
      </c>
      <c r="P243" s="58" t="e">
        <v>#N/A</v>
      </c>
      <c r="Q243" s="58" t="e">
        <v>#N/A</v>
      </c>
    </row>
    <row r="244" spans="1:17" ht="15" customHeight="1" thickBot="1">
      <c r="A244" s="446"/>
      <c r="B244" s="446"/>
      <c r="C244" s="54" t="str">
        <f>IF(A244="CSP","Consolidated Supply Program(IIF)",IF(A244&lt;&gt;"",INDEX('CCN &amp; Description'!$B$2:$B$1071,MATCH(VALUE(LEFT(A244,5)),'CCN &amp; Description'!$A$2:$A$1071,0)),""))</f>
        <v/>
      </c>
      <c r="D244" s="55" t="str">
        <f t="shared" si="6"/>
        <v>A</v>
      </c>
      <c r="E244" s="55" t="str">
        <f t="shared" si="7"/>
        <v>A0167</v>
      </c>
      <c r="F244" s="56" t="s">
        <v>10156</v>
      </c>
      <c r="G244" s="56" t="s">
        <v>10157</v>
      </c>
      <c r="H244" s="59"/>
      <c r="I244" s="60"/>
      <c r="J244" s="60"/>
      <c r="K244" s="60"/>
      <c r="L244" s="315" t="e">
        <v>#REF!</v>
      </c>
      <c r="M244" s="58" t="e">
        <v>#REF!</v>
      </c>
      <c r="N244" s="58" t="e">
        <v>#N/A</v>
      </c>
      <c r="O244" s="58" t="e">
        <v>#N/A</v>
      </c>
      <c r="P244" s="58" t="e">
        <v>#N/A</v>
      </c>
      <c r="Q244" s="58" t="e">
        <v>#N/A</v>
      </c>
    </row>
    <row r="245" spans="1:17" ht="15" customHeight="1" thickBot="1">
      <c r="A245" s="446"/>
      <c r="B245" s="446"/>
      <c r="C245" s="54" t="str">
        <f>IF(A245="CSP","Consolidated Supply Program(IIF)",IF(A245&lt;&gt;"",INDEX('CCN &amp; Description'!$B$2:$B$1071,MATCH(VALUE(LEFT(A245,5)),'CCN &amp; Description'!$A$2:$A$1071,0)),""))</f>
        <v/>
      </c>
      <c r="D245" s="55" t="str">
        <f t="shared" si="6"/>
        <v>A</v>
      </c>
      <c r="E245" s="55" t="str">
        <f t="shared" si="7"/>
        <v>A0168</v>
      </c>
      <c r="F245" s="56" t="s">
        <v>10158</v>
      </c>
      <c r="G245" s="56" t="s">
        <v>10159</v>
      </c>
      <c r="H245" s="56" t="s">
        <v>10160</v>
      </c>
      <c r="I245" s="57">
        <v>1</v>
      </c>
      <c r="J245" s="57">
        <v>1.17</v>
      </c>
      <c r="K245" s="57">
        <v>0.5</v>
      </c>
      <c r="L245" s="315" t="e">
        <v>#REF!</v>
      </c>
      <c r="M245" s="58" t="e">
        <v>#REF!</v>
      </c>
      <c r="N245" s="58" t="e">
        <v>#N/A</v>
      </c>
      <c r="O245" s="58" t="e">
        <v>#N/A</v>
      </c>
      <c r="P245" s="58" t="e">
        <v>#N/A</v>
      </c>
      <c r="Q245" s="58" t="e">
        <v>#N/A</v>
      </c>
    </row>
    <row r="246" spans="1:17" ht="15" customHeight="1" thickBot="1">
      <c r="A246" s="446"/>
      <c r="B246" s="446"/>
      <c r="C246" s="54" t="str">
        <f>IF(A246="CSP","Consolidated Supply Program(IIF)",IF(A246&lt;&gt;"",INDEX('CCN &amp; Description'!$B$2:$B$1071,MATCH(VALUE(LEFT(A246,5)),'CCN &amp; Description'!$A$2:$A$1071,0)),""))</f>
        <v/>
      </c>
      <c r="D246" s="55" t="str">
        <f t="shared" si="6"/>
        <v>A</v>
      </c>
      <c r="E246" s="55" t="str">
        <f t="shared" si="7"/>
        <v>A0169</v>
      </c>
      <c r="F246" s="56" t="s">
        <v>2028</v>
      </c>
      <c r="G246" s="56" t="s">
        <v>2710</v>
      </c>
      <c r="H246" s="56" t="s">
        <v>10161</v>
      </c>
      <c r="I246" s="57">
        <v>6.5</v>
      </c>
      <c r="J246" s="57">
        <v>4.66</v>
      </c>
      <c r="K246" s="57">
        <v>4.66</v>
      </c>
      <c r="L246" s="315" t="e">
        <v>#REF!</v>
      </c>
      <c r="M246" s="58" t="e">
        <v>#REF!</v>
      </c>
      <c r="N246" s="58" t="e">
        <v>#N/A</v>
      </c>
      <c r="O246" s="58" t="e">
        <v>#N/A</v>
      </c>
      <c r="P246" s="58" t="e">
        <v>#N/A</v>
      </c>
      <c r="Q246" s="58" t="e">
        <v>#N/A</v>
      </c>
    </row>
    <row r="247" spans="1:17" ht="15" customHeight="1" thickBot="1">
      <c r="A247" s="446"/>
      <c r="B247" s="446"/>
      <c r="C247" s="54" t="str">
        <f>IF(A247="CSP","Consolidated Supply Program(IIF)",IF(A247&lt;&gt;"",INDEX('CCN &amp; Description'!$B$2:$B$1071,MATCH(VALUE(LEFT(A247,5)),'CCN &amp; Description'!$A$2:$A$1071,0)),""))</f>
        <v/>
      </c>
      <c r="D247" s="55" t="str">
        <f t="shared" si="6"/>
        <v>A</v>
      </c>
      <c r="E247" s="55" t="str">
        <f t="shared" si="7"/>
        <v>A0169</v>
      </c>
      <c r="F247" s="56" t="s">
        <v>2028</v>
      </c>
      <c r="G247" s="56" t="s">
        <v>2710</v>
      </c>
      <c r="H247" s="56" t="s">
        <v>10162</v>
      </c>
      <c r="I247" s="57">
        <v>6.5</v>
      </c>
      <c r="J247" s="57">
        <v>4.66</v>
      </c>
      <c r="K247" s="57">
        <v>4.66</v>
      </c>
      <c r="L247" s="315" t="e">
        <v>#REF!</v>
      </c>
      <c r="M247" s="58" t="e">
        <v>#REF!</v>
      </c>
      <c r="N247" s="58" t="e">
        <v>#N/A</v>
      </c>
      <c r="O247" s="58" t="e">
        <v>#N/A</v>
      </c>
      <c r="P247" s="58" t="e">
        <v>#N/A</v>
      </c>
      <c r="Q247" s="58" t="e">
        <v>#N/A</v>
      </c>
    </row>
    <row r="248" spans="1:17" ht="15" customHeight="1" thickBot="1">
      <c r="A248" s="446"/>
      <c r="B248" s="446"/>
      <c r="C248" s="54" t="str">
        <f>IF(A248="CSP","Consolidated Supply Program(IIF)",IF(A248&lt;&gt;"",INDEX('CCN &amp; Description'!$B$2:$B$1071,MATCH(VALUE(LEFT(A248,5)),'CCN &amp; Description'!$A$2:$A$1071,0)),""))</f>
        <v/>
      </c>
      <c r="D248" s="55" t="str">
        <f t="shared" si="6"/>
        <v>A</v>
      </c>
      <c r="E248" s="55" t="str">
        <f t="shared" si="7"/>
        <v>A0169</v>
      </c>
      <c r="F248" s="56" t="s">
        <v>10163</v>
      </c>
      <c r="G248" s="56" t="s">
        <v>2710</v>
      </c>
      <c r="H248" s="56" t="s">
        <v>10162</v>
      </c>
      <c r="I248" s="57">
        <v>6.5</v>
      </c>
      <c r="J248" s="57">
        <v>4.66</v>
      </c>
      <c r="K248" s="57">
        <v>4.66</v>
      </c>
      <c r="L248" s="315" t="e">
        <v>#REF!</v>
      </c>
      <c r="M248" s="58" t="e">
        <v>#REF!</v>
      </c>
      <c r="N248" s="58" t="e">
        <v>#N/A</v>
      </c>
      <c r="O248" s="58" t="e">
        <v>#N/A</v>
      </c>
      <c r="P248" s="58" t="e">
        <v>#N/A</v>
      </c>
      <c r="Q248" s="58" t="e">
        <v>#N/A</v>
      </c>
    </row>
    <row r="249" spans="1:17" ht="15" customHeight="1" thickBot="1">
      <c r="A249" s="446"/>
      <c r="B249" s="446"/>
      <c r="C249" s="54" t="str">
        <f>IF(A249="CSP","Consolidated Supply Program(IIF)",IF(A249&lt;&gt;"",INDEX('CCN &amp; Description'!$B$2:$B$1071,MATCH(VALUE(LEFT(A249,5)),'CCN &amp; Description'!$A$2:$A$1071,0)),""))</f>
        <v/>
      </c>
      <c r="D249" s="55" t="str">
        <f t="shared" si="6"/>
        <v>A</v>
      </c>
      <c r="E249" s="55" t="str">
        <f t="shared" si="7"/>
        <v>A0170</v>
      </c>
      <c r="F249" s="56" t="s">
        <v>10164</v>
      </c>
      <c r="G249" s="56" t="s">
        <v>10165</v>
      </c>
      <c r="H249" s="56" t="s">
        <v>10166</v>
      </c>
      <c r="I249" s="60"/>
      <c r="J249" s="60"/>
      <c r="K249" s="60"/>
      <c r="L249" s="315" t="e">
        <v>#REF!</v>
      </c>
      <c r="M249" s="58" t="e">
        <v>#REF!</v>
      </c>
      <c r="N249" s="58" t="e">
        <v>#N/A</v>
      </c>
      <c r="O249" s="58" t="e">
        <v>#N/A</v>
      </c>
      <c r="P249" s="58" t="e">
        <v>#N/A</v>
      </c>
      <c r="Q249" s="58" t="e">
        <v>#N/A</v>
      </c>
    </row>
    <row r="250" spans="1:17" ht="15" customHeight="1" thickBot="1">
      <c r="A250" s="446"/>
      <c r="B250" s="446"/>
      <c r="C250" s="54" t="str">
        <f>IF(A250="CSP","Consolidated Supply Program(IIF)",IF(A250&lt;&gt;"",INDEX('CCN &amp; Description'!$B$2:$B$1071,MATCH(VALUE(LEFT(A250,5)),'CCN &amp; Description'!$A$2:$A$1071,0)),""))</f>
        <v/>
      </c>
      <c r="D250" s="55" t="str">
        <f t="shared" si="6"/>
        <v>A</v>
      </c>
      <c r="E250" s="55" t="str">
        <f t="shared" si="7"/>
        <v>A0171</v>
      </c>
      <c r="F250" s="56" t="s">
        <v>10167</v>
      </c>
      <c r="G250" s="56" t="s">
        <v>10168</v>
      </c>
      <c r="H250" s="59"/>
      <c r="I250" s="60"/>
      <c r="J250" s="60"/>
      <c r="K250" s="60"/>
      <c r="L250" s="315" t="e">
        <v>#REF!</v>
      </c>
      <c r="M250" s="58" t="e">
        <v>#REF!</v>
      </c>
      <c r="N250" s="58" t="e">
        <v>#N/A</v>
      </c>
      <c r="O250" s="58" t="e">
        <v>#N/A</v>
      </c>
      <c r="P250" s="58" t="e">
        <v>#N/A</v>
      </c>
      <c r="Q250" s="58" t="e">
        <v>#N/A</v>
      </c>
    </row>
    <row r="251" spans="1:17" s="110" customFormat="1" ht="15" customHeight="1" thickBot="1">
      <c r="A251" s="446">
        <v>21710</v>
      </c>
      <c r="B251" s="446"/>
      <c r="C251" s="106" t="str">
        <f>IF(A251="CSP","Consolidated Supply Program(IIF)",IF(A251&lt;&gt;"",INDEX('CCN &amp; Description'!$B$2:$B$1071,MATCH(VALUE(LEFT(A251,5)),'CCN &amp; Description'!$A$2:$A$1071,0)),""))</f>
        <v>ELECTRONIC AND COMMUNICATION MAINTENANCE SHOP</v>
      </c>
      <c r="D251" s="107" t="str">
        <f t="shared" si="6"/>
        <v>A</v>
      </c>
      <c r="E251" s="107" t="str">
        <f t="shared" si="7"/>
        <v>A0172</v>
      </c>
      <c r="F251" s="108" t="s">
        <v>2037</v>
      </c>
      <c r="G251" s="108" t="s">
        <v>10169</v>
      </c>
      <c r="H251" s="112"/>
      <c r="I251" s="109">
        <v>3.04</v>
      </c>
      <c r="J251" s="109">
        <v>1.87</v>
      </c>
      <c r="K251" s="109">
        <v>0.77</v>
      </c>
      <c r="L251" s="110" t="e">
        <v>#REF!</v>
      </c>
      <c r="M251" s="111" t="e">
        <v>#REF!</v>
      </c>
      <c r="N251" s="111" t="e">
        <v>#N/A</v>
      </c>
      <c r="O251" s="111" t="e">
        <v>#N/A</v>
      </c>
      <c r="P251" s="111" t="e">
        <v>#N/A</v>
      </c>
      <c r="Q251" s="111" t="e">
        <v>#N/A</v>
      </c>
    </row>
    <row r="252" spans="1:17" s="110" customFormat="1" ht="15" customHeight="1" thickBot="1">
      <c r="A252" s="446">
        <v>21710</v>
      </c>
      <c r="B252" s="446"/>
      <c r="C252" s="106" t="str">
        <f>IF(A252="CSP","Consolidated Supply Program(IIF)",IF(A252&lt;&gt;"",INDEX('CCN &amp; Description'!$B$2:$B$1071,MATCH(VALUE(LEFT(A252,5)),'CCN &amp; Description'!$A$2:$A$1071,0)),""))</f>
        <v>ELECTRONIC AND COMMUNICATION MAINTENANCE SHOP</v>
      </c>
      <c r="D252" s="107" t="str">
        <f t="shared" si="6"/>
        <v>A</v>
      </c>
      <c r="E252" s="107" t="str">
        <f t="shared" si="7"/>
        <v>A0172</v>
      </c>
      <c r="F252" s="108" t="s">
        <v>2037</v>
      </c>
      <c r="G252" s="108" t="s">
        <v>10169</v>
      </c>
      <c r="H252" s="108" t="s">
        <v>10170</v>
      </c>
      <c r="I252" s="109">
        <v>3.04</v>
      </c>
      <c r="J252" s="109">
        <v>1.87</v>
      </c>
      <c r="K252" s="109">
        <v>0.77</v>
      </c>
      <c r="L252" s="110" t="e">
        <v>#REF!</v>
      </c>
      <c r="M252" s="111" t="e">
        <v>#REF!</v>
      </c>
      <c r="N252" s="111" t="e">
        <v>#N/A</v>
      </c>
      <c r="O252" s="111" t="e">
        <v>#N/A</v>
      </c>
      <c r="P252" s="111" t="e">
        <v>#N/A</v>
      </c>
      <c r="Q252" s="111" t="e">
        <v>#N/A</v>
      </c>
    </row>
    <row r="253" spans="1:17" s="110" customFormat="1" ht="15" customHeight="1" thickBot="1">
      <c r="A253" s="446">
        <v>21710</v>
      </c>
      <c r="B253" s="446"/>
      <c r="C253" s="106" t="str">
        <f>IF(A253="CSP","Consolidated Supply Program(IIF)",IF(A253&lt;&gt;"",INDEX('CCN &amp; Description'!$B$2:$B$1071,MATCH(VALUE(LEFT(A253,5)),'CCN &amp; Description'!$A$2:$A$1071,0)),""))</f>
        <v>ELECTRONIC AND COMMUNICATION MAINTENANCE SHOP</v>
      </c>
      <c r="D253" s="107" t="str">
        <f t="shared" si="6"/>
        <v>A</v>
      </c>
      <c r="E253" s="107" t="str">
        <f t="shared" si="7"/>
        <v>A0173</v>
      </c>
      <c r="F253" s="108" t="s">
        <v>642</v>
      </c>
      <c r="G253" s="108" t="s">
        <v>10171</v>
      </c>
      <c r="H253" s="112"/>
      <c r="I253" s="109">
        <v>3.04</v>
      </c>
      <c r="J253" s="109">
        <v>1.87</v>
      </c>
      <c r="K253" s="109">
        <v>1.36</v>
      </c>
      <c r="L253" s="110" t="e">
        <v>#REF!</v>
      </c>
      <c r="M253" s="111" t="e">
        <v>#REF!</v>
      </c>
      <c r="N253" s="111" t="e">
        <v>#N/A</v>
      </c>
      <c r="O253" s="111" t="e">
        <v>#N/A</v>
      </c>
      <c r="P253" s="111" t="e">
        <v>#N/A</v>
      </c>
      <c r="Q253" s="111" t="e">
        <v>#N/A</v>
      </c>
    </row>
    <row r="254" spans="1:17" s="110" customFormat="1" ht="15" customHeight="1" thickBot="1">
      <c r="A254" s="446">
        <v>21710</v>
      </c>
      <c r="B254" s="446"/>
      <c r="C254" s="106" t="str">
        <f>IF(A254="CSP","Consolidated Supply Program(IIF)",IF(A254&lt;&gt;"",INDEX('CCN &amp; Description'!$B$2:$B$1071,MATCH(VALUE(LEFT(A254,5)),'CCN &amp; Description'!$A$2:$A$1071,0)),""))</f>
        <v>ELECTRONIC AND COMMUNICATION MAINTENANCE SHOP</v>
      </c>
      <c r="D254" s="107" t="str">
        <f t="shared" si="6"/>
        <v>A</v>
      </c>
      <c r="E254" s="107" t="str">
        <f t="shared" si="7"/>
        <v>A0173</v>
      </c>
      <c r="F254" s="108" t="s">
        <v>642</v>
      </c>
      <c r="G254" s="108" t="s">
        <v>10171</v>
      </c>
      <c r="H254" s="108" t="s">
        <v>10172</v>
      </c>
      <c r="I254" s="109">
        <v>3.04</v>
      </c>
      <c r="J254" s="109">
        <v>1.87</v>
      </c>
      <c r="K254" s="109">
        <v>1.36</v>
      </c>
      <c r="L254" s="110" t="e">
        <v>#REF!</v>
      </c>
      <c r="M254" s="111" t="e">
        <v>#REF!</v>
      </c>
      <c r="N254" s="111" t="e">
        <v>#N/A</v>
      </c>
      <c r="O254" s="111" t="e">
        <v>#N/A</v>
      </c>
      <c r="P254" s="111" t="e">
        <v>#N/A</v>
      </c>
      <c r="Q254" s="111" t="e">
        <v>#N/A</v>
      </c>
    </row>
    <row r="255" spans="1:17" s="110" customFormat="1" ht="15" customHeight="1" thickBot="1">
      <c r="A255" s="446">
        <v>21710</v>
      </c>
      <c r="B255" s="446"/>
      <c r="C255" s="106" t="str">
        <f>IF(A255="CSP","Consolidated Supply Program(IIF)",IF(A255&lt;&gt;"",INDEX('CCN &amp; Description'!$B$2:$B$1071,MATCH(VALUE(LEFT(A255,5)),'CCN &amp; Description'!$A$2:$A$1071,0)),""))</f>
        <v>ELECTRONIC AND COMMUNICATION MAINTENANCE SHOP</v>
      </c>
      <c r="D255" s="107" t="str">
        <f t="shared" si="6"/>
        <v>A</v>
      </c>
      <c r="E255" s="107" t="str">
        <f t="shared" si="7"/>
        <v>A0174</v>
      </c>
      <c r="F255" s="108" t="s">
        <v>645</v>
      </c>
      <c r="G255" s="108" t="s">
        <v>10173</v>
      </c>
      <c r="H255" s="108" t="s">
        <v>10174</v>
      </c>
      <c r="I255" s="109">
        <v>3.04</v>
      </c>
      <c r="J255" s="109">
        <v>1.87</v>
      </c>
      <c r="K255" s="109">
        <v>1.65</v>
      </c>
      <c r="L255" s="110" t="e">
        <v>#REF!</v>
      </c>
      <c r="M255" s="111" t="e">
        <v>#REF!</v>
      </c>
      <c r="N255" s="111" t="e">
        <v>#N/A</v>
      </c>
      <c r="O255" s="111" t="e">
        <v>#N/A</v>
      </c>
      <c r="P255" s="111" t="e">
        <v>#N/A</v>
      </c>
      <c r="Q255" s="111" t="e">
        <v>#N/A</v>
      </c>
    </row>
    <row r="256" spans="1:17" s="110" customFormat="1" ht="15" customHeight="1" thickBot="1">
      <c r="A256" s="446">
        <v>21710</v>
      </c>
      <c r="B256" s="446"/>
      <c r="C256" s="106" t="str">
        <f>IF(A256="CSP","Consolidated Supply Program(IIF)",IF(A256&lt;&gt;"",INDEX('CCN &amp; Description'!$B$2:$B$1071,MATCH(VALUE(LEFT(A256,5)),'CCN &amp; Description'!$A$2:$A$1071,0)),""))</f>
        <v>ELECTRONIC AND COMMUNICATION MAINTENANCE SHOP</v>
      </c>
      <c r="D256" s="107" t="str">
        <f t="shared" si="6"/>
        <v>A</v>
      </c>
      <c r="E256" s="107" t="str">
        <f t="shared" si="7"/>
        <v>A0174</v>
      </c>
      <c r="F256" s="108" t="s">
        <v>645</v>
      </c>
      <c r="G256" s="108" t="s">
        <v>10173</v>
      </c>
      <c r="H256" s="112"/>
      <c r="I256" s="109">
        <v>3.04</v>
      </c>
      <c r="J256" s="109">
        <v>1.87</v>
      </c>
      <c r="K256" s="109">
        <v>1.65</v>
      </c>
      <c r="L256" s="110" t="e">
        <v>#REF!</v>
      </c>
      <c r="M256" s="111" t="e">
        <v>#REF!</v>
      </c>
      <c r="N256" s="111" t="e">
        <v>#N/A</v>
      </c>
      <c r="O256" s="111" t="e">
        <v>#N/A</v>
      </c>
      <c r="P256" s="111" t="e">
        <v>#N/A</v>
      </c>
      <c r="Q256" s="111" t="e">
        <v>#N/A</v>
      </c>
    </row>
    <row r="257" spans="1:17" s="110" customFormat="1" ht="15" customHeight="1" thickBot="1">
      <c r="A257" s="446">
        <v>21710</v>
      </c>
      <c r="B257" s="446"/>
      <c r="C257" s="106" t="str">
        <f>IF(A257="CSP","Consolidated Supply Program(IIF)",IF(A257&lt;&gt;"",INDEX('CCN &amp; Description'!$B$2:$B$1071,MATCH(VALUE(LEFT(A257,5)),'CCN &amp; Description'!$A$2:$A$1071,0)),""))</f>
        <v>ELECTRONIC AND COMMUNICATION MAINTENANCE SHOP</v>
      </c>
      <c r="D257" s="107" t="str">
        <f t="shared" si="6"/>
        <v>A</v>
      </c>
      <c r="E257" s="107" t="str">
        <f t="shared" si="7"/>
        <v>A0175</v>
      </c>
      <c r="F257" s="108" t="s">
        <v>648</v>
      </c>
      <c r="G257" s="108" t="s">
        <v>10175</v>
      </c>
      <c r="H257" s="108" t="s">
        <v>10176</v>
      </c>
      <c r="I257" s="109">
        <v>1.25</v>
      </c>
      <c r="J257" s="109">
        <v>1.65</v>
      </c>
      <c r="K257" s="109">
        <v>0.44</v>
      </c>
      <c r="L257" s="110" t="e">
        <v>#REF!</v>
      </c>
      <c r="M257" s="111" t="e">
        <v>#REF!</v>
      </c>
      <c r="N257" s="111" t="e">
        <v>#N/A</v>
      </c>
      <c r="O257" s="111" t="e">
        <v>#N/A</v>
      </c>
      <c r="P257" s="111" t="e">
        <v>#N/A</v>
      </c>
      <c r="Q257" s="111" t="e">
        <v>#N/A</v>
      </c>
    </row>
    <row r="258" spans="1:17" s="110" customFormat="1" ht="15" customHeight="1" thickBot="1">
      <c r="A258" s="446">
        <v>21710</v>
      </c>
      <c r="B258" s="446"/>
      <c r="C258" s="106" t="str">
        <f>IF(A258="CSP","Consolidated Supply Program(IIF)",IF(A258&lt;&gt;"",INDEX('CCN &amp; Description'!$B$2:$B$1071,MATCH(VALUE(LEFT(A258,5)),'CCN &amp; Description'!$A$2:$A$1071,0)),""))</f>
        <v>ELECTRONIC AND COMMUNICATION MAINTENANCE SHOP</v>
      </c>
      <c r="D258" s="107" t="str">
        <f t="shared" ref="D258:D321" si="8">LEFT(F258,1)</f>
        <v>A</v>
      </c>
      <c r="E258" s="107" t="str">
        <f t="shared" ref="E258:E321" si="9">LEFT(F258,5)</f>
        <v>A0175</v>
      </c>
      <c r="F258" s="108" t="s">
        <v>648</v>
      </c>
      <c r="G258" s="108" t="s">
        <v>10175</v>
      </c>
      <c r="H258" s="108" t="s">
        <v>10177</v>
      </c>
      <c r="I258" s="109">
        <v>1.25</v>
      </c>
      <c r="J258" s="109">
        <v>1.65</v>
      </c>
      <c r="K258" s="109">
        <v>0.44</v>
      </c>
      <c r="L258" s="110" t="e">
        <v>#REF!</v>
      </c>
      <c r="M258" s="111" t="e">
        <v>#REF!</v>
      </c>
      <c r="N258" s="111" t="e">
        <v>#N/A</v>
      </c>
      <c r="O258" s="111" t="e">
        <v>#N/A</v>
      </c>
      <c r="P258" s="111" t="e">
        <v>#N/A</v>
      </c>
      <c r="Q258" s="111" t="e">
        <v>#N/A</v>
      </c>
    </row>
    <row r="259" spans="1:17" s="110" customFormat="1" ht="15" customHeight="1" thickBot="1">
      <c r="A259" s="446">
        <v>21710</v>
      </c>
      <c r="B259" s="446"/>
      <c r="C259" s="106" t="str">
        <f>IF(A259="CSP","Consolidated Supply Program(IIF)",IF(A259&lt;&gt;"",INDEX('CCN &amp; Description'!$B$2:$B$1071,MATCH(VALUE(LEFT(A259,5)),'CCN &amp; Description'!$A$2:$A$1071,0)),""))</f>
        <v>ELECTRONIC AND COMMUNICATION MAINTENANCE SHOP</v>
      </c>
      <c r="D259" s="107" t="str">
        <f t="shared" si="8"/>
        <v>A</v>
      </c>
      <c r="E259" s="107" t="str">
        <f t="shared" si="9"/>
        <v>A0175</v>
      </c>
      <c r="F259" s="108" t="s">
        <v>648</v>
      </c>
      <c r="G259" s="108" t="s">
        <v>10175</v>
      </c>
      <c r="H259" s="112"/>
      <c r="I259" s="109">
        <v>1.25</v>
      </c>
      <c r="J259" s="109">
        <v>1.65</v>
      </c>
      <c r="K259" s="109">
        <v>0.44</v>
      </c>
      <c r="L259" s="110" t="e">
        <v>#REF!</v>
      </c>
      <c r="M259" s="111" t="e">
        <v>#REF!</v>
      </c>
      <c r="N259" s="111" t="e">
        <v>#N/A</v>
      </c>
      <c r="O259" s="111" t="e">
        <v>#N/A</v>
      </c>
      <c r="P259" s="111" t="e">
        <v>#N/A</v>
      </c>
      <c r="Q259" s="111" t="e">
        <v>#N/A</v>
      </c>
    </row>
    <row r="260" spans="1:17" s="110" customFormat="1" ht="15" customHeight="1" thickBot="1">
      <c r="A260" s="446">
        <v>21710</v>
      </c>
      <c r="B260" s="446"/>
      <c r="C260" s="106" t="str">
        <f>IF(A260="CSP","Consolidated Supply Program(IIF)",IF(A260&lt;&gt;"",INDEX('CCN &amp; Description'!$B$2:$B$1071,MATCH(VALUE(LEFT(A260,5)),'CCN &amp; Description'!$A$2:$A$1071,0)),""))</f>
        <v>ELECTRONIC AND COMMUNICATION MAINTENANCE SHOP</v>
      </c>
      <c r="D260" s="107" t="str">
        <f t="shared" si="8"/>
        <v>A</v>
      </c>
      <c r="E260" s="107" t="str">
        <f t="shared" si="9"/>
        <v>A0175</v>
      </c>
      <c r="F260" s="108" t="s">
        <v>648</v>
      </c>
      <c r="G260" s="108" t="s">
        <v>10175</v>
      </c>
      <c r="H260" s="108" t="s">
        <v>10178</v>
      </c>
      <c r="I260" s="109">
        <v>1.25</v>
      </c>
      <c r="J260" s="109">
        <v>1.65</v>
      </c>
      <c r="K260" s="109">
        <v>0.44</v>
      </c>
      <c r="L260" s="110" t="e">
        <v>#REF!</v>
      </c>
      <c r="M260" s="111" t="e">
        <v>#REF!</v>
      </c>
      <c r="N260" s="111" t="e">
        <v>#N/A</v>
      </c>
      <c r="O260" s="111" t="e">
        <v>#N/A</v>
      </c>
      <c r="P260" s="111" t="e">
        <v>#N/A</v>
      </c>
      <c r="Q260" s="111" t="e">
        <v>#N/A</v>
      </c>
    </row>
    <row r="261" spans="1:17" s="110" customFormat="1" ht="15" customHeight="1" thickBot="1">
      <c r="A261" s="446">
        <v>21710</v>
      </c>
      <c r="B261" s="446"/>
      <c r="C261" s="106" t="str">
        <f>IF(A261="CSP","Consolidated Supply Program(IIF)",IF(A261&lt;&gt;"",INDEX('CCN &amp; Description'!$B$2:$B$1071,MATCH(VALUE(LEFT(A261,5)),'CCN &amp; Description'!$A$2:$A$1071,0)),""))</f>
        <v>ELECTRONIC AND COMMUNICATION MAINTENANCE SHOP</v>
      </c>
      <c r="D261" s="107" t="str">
        <f t="shared" si="8"/>
        <v>A</v>
      </c>
      <c r="E261" s="107" t="str">
        <f t="shared" si="9"/>
        <v>A0176</v>
      </c>
      <c r="F261" s="108" t="s">
        <v>651</v>
      </c>
      <c r="G261" s="108" t="s">
        <v>10179</v>
      </c>
      <c r="H261" s="108" t="s">
        <v>10180</v>
      </c>
      <c r="I261" s="109">
        <v>3.04</v>
      </c>
      <c r="J261" s="109">
        <v>1.87</v>
      </c>
      <c r="K261" s="109">
        <v>1.07</v>
      </c>
      <c r="L261" s="110" t="e">
        <v>#REF!</v>
      </c>
      <c r="M261" s="111" t="e">
        <v>#REF!</v>
      </c>
      <c r="N261" s="111" t="e">
        <v>#N/A</v>
      </c>
      <c r="O261" s="111" t="e">
        <v>#N/A</v>
      </c>
      <c r="P261" s="111" t="e">
        <v>#N/A</v>
      </c>
      <c r="Q261" s="111" t="e">
        <v>#N/A</v>
      </c>
    </row>
    <row r="262" spans="1:17" s="110" customFormat="1" ht="15" customHeight="1" thickBot="1">
      <c r="A262" s="446">
        <v>21710</v>
      </c>
      <c r="B262" s="446"/>
      <c r="C262" s="106" t="str">
        <f>IF(A262="CSP","Consolidated Supply Program(IIF)",IF(A262&lt;&gt;"",INDEX('CCN &amp; Description'!$B$2:$B$1071,MATCH(VALUE(LEFT(A262,5)),'CCN &amp; Description'!$A$2:$A$1071,0)),""))</f>
        <v>ELECTRONIC AND COMMUNICATION MAINTENANCE SHOP</v>
      </c>
      <c r="D262" s="107" t="str">
        <f t="shared" si="8"/>
        <v>A</v>
      </c>
      <c r="E262" s="107" t="str">
        <f t="shared" si="9"/>
        <v>A0176</v>
      </c>
      <c r="F262" s="108" t="s">
        <v>651</v>
      </c>
      <c r="G262" s="108" t="s">
        <v>10179</v>
      </c>
      <c r="H262" s="112"/>
      <c r="I262" s="109">
        <v>3.04</v>
      </c>
      <c r="J262" s="109">
        <v>18.739999999999998</v>
      </c>
      <c r="K262" s="109">
        <v>1.07</v>
      </c>
      <c r="L262" s="110" t="e">
        <v>#REF!</v>
      </c>
      <c r="M262" s="111" t="e">
        <v>#REF!</v>
      </c>
      <c r="N262" s="111" t="e">
        <v>#N/A</v>
      </c>
      <c r="O262" s="111" t="e">
        <v>#N/A</v>
      </c>
      <c r="P262" s="111" t="e">
        <v>#N/A</v>
      </c>
      <c r="Q262" s="111" t="e">
        <v>#N/A</v>
      </c>
    </row>
    <row r="263" spans="1:17" s="110" customFormat="1" ht="15" customHeight="1" thickBot="1">
      <c r="A263" s="446">
        <v>21710</v>
      </c>
      <c r="B263" s="446"/>
      <c r="C263" s="106" t="str">
        <f>IF(A263="CSP","Consolidated Supply Program(IIF)",IF(A263&lt;&gt;"",INDEX('CCN &amp; Description'!$B$2:$B$1071,MATCH(VALUE(LEFT(A263,5)),'CCN &amp; Description'!$A$2:$A$1071,0)),""))</f>
        <v>ELECTRONIC AND COMMUNICATION MAINTENANCE SHOP</v>
      </c>
      <c r="D263" s="107" t="str">
        <f t="shared" si="8"/>
        <v>A</v>
      </c>
      <c r="E263" s="107" t="str">
        <f t="shared" si="9"/>
        <v>A0177</v>
      </c>
      <c r="F263" s="108" t="s">
        <v>654</v>
      </c>
      <c r="G263" s="108" t="s">
        <v>2921</v>
      </c>
      <c r="H263" s="112"/>
      <c r="I263" s="109">
        <v>3.04</v>
      </c>
      <c r="J263" s="109">
        <v>1.87</v>
      </c>
      <c r="K263" s="109">
        <v>1.07</v>
      </c>
      <c r="L263" s="110" t="e">
        <v>#REF!</v>
      </c>
      <c r="M263" s="111" t="e">
        <v>#REF!</v>
      </c>
      <c r="N263" s="111" t="e">
        <v>#N/A</v>
      </c>
      <c r="O263" s="111" t="e">
        <v>#N/A</v>
      </c>
      <c r="P263" s="111" t="e">
        <v>#N/A</v>
      </c>
      <c r="Q263" s="111" t="e">
        <v>#N/A</v>
      </c>
    </row>
    <row r="264" spans="1:17" s="110" customFormat="1" ht="15" customHeight="1" thickBot="1">
      <c r="A264" s="446">
        <v>21710</v>
      </c>
      <c r="B264" s="446"/>
      <c r="C264" s="106" t="str">
        <f>IF(A264="CSP","Consolidated Supply Program(IIF)",IF(A264&lt;&gt;"",INDEX('CCN &amp; Description'!$B$2:$B$1071,MATCH(VALUE(LEFT(A264,5)),'CCN &amp; Description'!$A$2:$A$1071,0)),""))</f>
        <v>ELECTRONIC AND COMMUNICATION MAINTENANCE SHOP</v>
      </c>
      <c r="D264" s="107" t="str">
        <f t="shared" si="8"/>
        <v>A</v>
      </c>
      <c r="E264" s="107" t="str">
        <f t="shared" si="9"/>
        <v>A0177</v>
      </c>
      <c r="F264" s="108" t="s">
        <v>654</v>
      </c>
      <c r="G264" s="108" t="s">
        <v>2921</v>
      </c>
      <c r="H264" s="108" t="s">
        <v>10181</v>
      </c>
      <c r="I264" s="109">
        <v>3.04</v>
      </c>
      <c r="J264" s="109">
        <v>1.87</v>
      </c>
      <c r="K264" s="109">
        <v>1.07</v>
      </c>
      <c r="L264" s="110" t="e">
        <v>#REF!</v>
      </c>
      <c r="M264" s="111" t="e">
        <v>#REF!</v>
      </c>
      <c r="N264" s="111" t="e">
        <v>#N/A</v>
      </c>
      <c r="O264" s="111" t="e">
        <v>#N/A</v>
      </c>
      <c r="P264" s="111" t="e">
        <v>#N/A</v>
      </c>
      <c r="Q264" s="111" t="e">
        <v>#N/A</v>
      </c>
    </row>
    <row r="265" spans="1:17" s="110" customFormat="1" ht="15" customHeight="1" thickBot="1">
      <c r="A265" s="446">
        <v>21710</v>
      </c>
      <c r="B265" s="446"/>
      <c r="C265" s="106" t="str">
        <f>IF(A265="CSP","Consolidated Supply Program(IIF)",IF(A265&lt;&gt;"",INDEX('CCN &amp; Description'!$B$2:$B$1071,MATCH(VALUE(LEFT(A265,5)),'CCN &amp; Description'!$A$2:$A$1071,0)),""))</f>
        <v>ELECTRONIC AND COMMUNICATION MAINTENANCE SHOP</v>
      </c>
      <c r="D265" s="107" t="str">
        <f t="shared" si="8"/>
        <v>A</v>
      </c>
      <c r="E265" s="107" t="str">
        <f t="shared" si="9"/>
        <v>A0177</v>
      </c>
      <c r="F265" s="108" t="s">
        <v>654</v>
      </c>
      <c r="G265" s="108" t="s">
        <v>2921</v>
      </c>
      <c r="H265" s="108" t="s">
        <v>10182</v>
      </c>
      <c r="I265" s="109">
        <v>3.04</v>
      </c>
      <c r="J265" s="109">
        <v>1.87</v>
      </c>
      <c r="K265" s="109">
        <v>1.07</v>
      </c>
      <c r="L265" s="110" t="e">
        <v>#REF!</v>
      </c>
      <c r="M265" s="111" t="e">
        <v>#REF!</v>
      </c>
      <c r="N265" s="111" t="e">
        <v>#N/A</v>
      </c>
      <c r="O265" s="111" t="e">
        <v>#N/A</v>
      </c>
      <c r="P265" s="111" t="e">
        <v>#N/A</v>
      </c>
      <c r="Q265" s="111" t="e">
        <v>#N/A</v>
      </c>
    </row>
    <row r="266" spans="1:17" s="110" customFormat="1" ht="15" customHeight="1" thickBot="1">
      <c r="A266" s="446">
        <v>21710</v>
      </c>
      <c r="B266" s="446"/>
      <c r="C266" s="106" t="str">
        <f>IF(A266="CSP","Consolidated Supply Program(IIF)",IF(A266&lt;&gt;"",INDEX('CCN &amp; Description'!$B$2:$B$1071,MATCH(VALUE(LEFT(A266,5)),'CCN &amp; Description'!$A$2:$A$1071,0)),""))</f>
        <v>ELECTRONIC AND COMMUNICATION MAINTENANCE SHOP</v>
      </c>
      <c r="D266" s="107" t="str">
        <f t="shared" si="8"/>
        <v>A</v>
      </c>
      <c r="E266" s="107" t="str">
        <f t="shared" si="9"/>
        <v>A0177</v>
      </c>
      <c r="F266" s="108" t="s">
        <v>654</v>
      </c>
      <c r="G266" s="108" t="s">
        <v>2921</v>
      </c>
      <c r="H266" s="108" t="s">
        <v>10183</v>
      </c>
      <c r="I266" s="109">
        <v>3.04</v>
      </c>
      <c r="J266" s="109">
        <v>1.87</v>
      </c>
      <c r="K266" s="109">
        <v>1.07</v>
      </c>
      <c r="L266" s="110" t="e">
        <v>#REF!</v>
      </c>
      <c r="M266" s="111" t="e">
        <v>#REF!</v>
      </c>
      <c r="N266" s="111" t="e">
        <v>#N/A</v>
      </c>
      <c r="O266" s="111" t="e">
        <v>#N/A</v>
      </c>
      <c r="P266" s="111" t="e">
        <v>#N/A</v>
      </c>
      <c r="Q266" s="111" t="e">
        <v>#N/A</v>
      </c>
    </row>
    <row r="267" spans="1:17" ht="15" customHeight="1" thickBot="1">
      <c r="A267" s="446"/>
      <c r="B267" s="446"/>
      <c r="C267" s="54" t="str">
        <f>IF(A267="CSP","Consolidated Supply Program(IIF)",IF(A267&lt;&gt;"",INDEX('CCN &amp; Description'!$B$2:$B$1071,MATCH(VALUE(LEFT(A267,5)),'CCN &amp; Description'!$A$2:$A$1071,0)),""))</f>
        <v/>
      </c>
      <c r="D267" s="55" t="str">
        <f t="shared" si="8"/>
        <v>A</v>
      </c>
      <c r="E267" s="55" t="str">
        <f t="shared" si="9"/>
        <v>A0178</v>
      </c>
      <c r="F267" s="56" t="s">
        <v>10184</v>
      </c>
      <c r="G267" s="56" t="s">
        <v>10185</v>
      </c>
      <c r="H267" s="59"/>
      <c r="I267" s="60"/>
      <c r="J267" s="60"/>
      <c r="K267" s="60"/>
      <c r="L267" s="315" t="e">
        <v>#REF!</v>
      </c>
      <c r="M267" s="58" t="e">
        <v>#REF!</v>
      </c>
      <c r="N267" s="58" t="e">
        <v>#N/A</v>
      </c>
      <c r="O267" s="58" t="e">
        <v>#N/A</v>
      </c>
      <c r="P267" s="58" t="e">
        <v>#N/A</v>
      </c>
      <c r="Q267" s="58" t="e">
        <v>#N/A</v>
      </c>
    </row>
    <row r="268" spans="1:17" ht="15" customHeight="1" thickBot="1">
      <c r="A268" s="446"/>
      <c r="B268" s="446"/>
      <c r="C268" s="54" t="str">
        <f>IF(A268="CSP","Consolidated Supply Program(IIF)",IF(A268&lt;&gt;"",INDEX('CCN &amp; Description'!$B$2:$B$1071,MATCH(VALUE(LEFT(A268,5)),'CCN &amp; Description'!$A$2:$A$1071,0)),""))</f>
        <v/>
      </c>
      <c r="D268" s="55" t="str">
        <f t="shared" si="8"/>
        <v>A</v>
      </c>
      <c r="E268" s="55" t="str">
        <f t="shared" si="9"/>
        <v>A0179</v>
      </c>
      <c r="F268" s="56" t="s">
        <v>10186</v>
      </c>
      <c r="G268" s="56" t="s">
        <v>10187</v>
      </c>
      <c r="H268" s="56" t="s">
        <v>10188</v>
      </c>
      <c r="I268" s="60"/>
      <c r="J268" s="60"/>
      <c r="K268" s="60"/>
      <c r="L268" s="315" t="e">
        <v>#REF!</v>
      </c>
      <c r="M268" s="58" t="e">
        <v>#REF!</v>
      </c>
      <c r="N268" s="58" t="e">
        <v>#N/A</v>
      </c>
      <c r="O268" s="58" t="e">
        <v>#N/A</v>
      </c>
      <c r="P268" s="58" t="e">
        <v>#N/A</v>
      </c>
      <c r="Q268" s="58" t="e">
        <v>#N/A</v>
      </c>
    </row>
    <row r="269" spans="1:17" ht="15" customHeight="1" thickBot="1">
      <c r="A269" s="446"/>
      <c r="B269" s="446"/>
      <c r="C269" s="54" t="str">
        <f>IF(A269="CSP","Consolidated Supply Program(IIF)",IF(A269&lt;&gt;"",INDEX('CCN &amp; Description'!$B$2:$B$1071,MATCH(VALUE(LEFT(A269,5)),'CCN &amp; Description'!$A$2:$A$1071,0)),""))</f>
        <v/>
      </c>
      <c r="D269" s="55" t="str">
        <f t="shared" si="8"/>
        <v>A</v>
      </c>
      <c r="E269" s="55" t="str">
        <f t="shared" si="9"/>
        <v>A0179</v>
      </c>
      <c r="F269" s="56" t="s">
        <v>10186</v>
      </c>
      <c r="G269" s="56" t="s">
        <v>10187</v>
      </c>
      <c r="H269" s="56" t="s">
        <v>10188</v>
      </c>
      <c r="I269" s="60"/>
      <c r="J269" s="60"/>
      <c r="K269" s="60"/>
      <c r="L269" s="315" t="e">
        <v>#REF!</v>
      </c>
      <c r="M269" s="58" t="e">
        <v>#REF!</v>
      </c>
      <c r="N269" s="58" t="e">
        <v>#N/A</v>
      </c>
      <c r="O269" s="58" t="e">
        <v>#N/A</v>
      </c>
      <c r="P269" s="58" t="e">
        <v>#N/A</v>
      </c>
      <c r="Q269" s="58" t="e">
        <v>#N/A</v>
      </c>
    </row>
    <row r="270" spans="1:17" ht="15" customHeight="1" thickBot="1">
      <c r="A270" s="446"/>
      <c r="B270" s="446"/>
      <c r="C270" s="54" t="str">
        <f>IF(A270="CSP","Consolidated Supply Program(IIF)",IF(A270&lt;&gt;"",INDEX('CCN &amp; Description'!$B$2:$B$1071,MATCH(VALUE(LEFT(A270,5)),'CCN &amp; Description'!$A$2:$A$1071,0)),""))</f>
        <v/>
      </c>
      <c r="D270" s="55" t="str">
        <f t="shared" si="8"/>
        <v>A</v>
      </c>
      <c r="E270" s="55" t="str">
        <f t="shared" si="9"/>
        <v>A0180</v>
      </c>
      <c r="F270" s="56" t="s">
        <v>10189</v>
      </c>
      <c r="G270" s="56" t="s">
        <v>9836</v>
      </c>
      <c r="H270" s="56" t="s">
        <v>10190</v>
      </c>
      <c r="I270" s="57">
        <v>1.5</v>
      </c>
      <c r="J270" s="57">
        <v>1.42</v>
      </c>
      <c r="K270" s="57">
        <v>0.57999999999999996</v>
      </c>
      <c r="L270" s="315" t="e">
        <v>#REF!</v>
      </c>
      <c r="M270" s="58" t="e">
        <v>#REF!</v>
      </c>
      <c r="N270" s="58" t="e">
        <v>#N/A</v>
      </c>
      <c r="O270" s="58" t="e">
        <v>#N/A</v>
      </c>
      <c r="P270" s="58" t="e">
        <v>#N/A</v>
      </c>
      <c r="Q270" s="58" t="e">
        <v>#N/A</v>
      </c>
    </row>
    <row r="271" spans="1:17" ht="15" customHeight="1" thickBot="1">
      <c r="A271" s="446"/>
      <c r="B271" s="446"/>
      <c r="C271" s="54" t="str">
        <f>IF(A271="CSP","Consolidated Supply Program(IIF)",IF(A271&lt;&gt;"",INDEX('CCN &amp; Description'!$B$2:$B$1071,MATCH(VALUE(LEFT(A271,5)),'CCN &amp; Description'!$A$2:$A$1071,0)),""))</f>
        <v/>
      </c>
      <c r="D271" s="55" t="str">
        <f t="shared" si="8"/>
        <v>A</v>
      </c>
      <c r="E271" s="55" t="str">
        <f t="shared" si="9"/>
        <v>A0180</v>
      </c>
      <c r="F271" s="56" t="s">
        <v>10189</v>
      </c>
      <c r="G271" s="56" t="s">
        <v>9836</v>
      </c>
      <c r="H271" s="56" t="s">
        <v>10191</v>
      </c>
      <c r="I271" s="57">
        <v>1.5</v>
      </c>
      <c r="J271" s="57">
        <v>1.42</v>
      </c>
      <c r="K271" s="57">
        <v>0.57999999999999996</v>
      </c>
      <c r="L271" s="315" t="e">
        <v>#REF!</v>
      </c>
      <c r="M271" s="58" t="e">
        <v>#REF!</v>
      </c>
      <c r="N271" s="58" t="e">
        <v>#N/A</v>
      </c>
      <c r="O271" s="58" t="e">
        <v>#N/A</v>
      </c>
      <c r="P271" s="58" t="e">
        <v>#N/A</v>
      </c>
      <c r="Q271" s="58" t="e">
        <v>#N/A</v>
      </c>
    </row>
    <row r="272" spans="1:17" ht="15" customHeight="1" thickBot="1">
      <c r="A272" s="446"/>
      <c r="B272" s="446"/>
      <c r="C272" s="54" t="str">
        <f>IF(A272="CSP","Consolidated Supply Program(IIF)",IF(A272&lt;&gt;"",INDEX('CCN &amp; Description'!$B$2:$B$1071,MATCH(VALUE(LEFT(A272,5)),'CCN &amp; Description'!$A$2:$A$1071,0)),""))</f>
        <v/>
      </c>
      <c r="D272" s="55" t="str">
        <f t="shared" si="8"/>
        <v>A</v>
      </c>
      <c r="E272" s="55" t="str">
        <f t="shared" si="9"/>
        <v>A0181</v>
      </c>
      <c r="F272" s="56" t="s">
        <v>10192</v>
      </c>
      <c r="G272" s="56" t="s">
        <v>10193</v>
      </c>
      <c r="H272" s="56" t="s">
        <v>10194</v>
      </c>
      <c r="I272" s="60"/>
      <c r="J272" s="60"/>
      <c r="K272" s="60"/>
      <c r="L272" s="315" t="e">
        <v>#REF!</v>
      </c>
      <c r="M272" s="58" t="e">
        <v>#REF!</v>
      </c>
      <c r="N272" s="58" t="e">
        <v>#N/A</v>
      </c>
      <c r="O272" s="58" t="e">
        <v>#N/A</v>
      </c>
      <c r="P272" s="58" t="e">
        <v>#N/A</v>
      </c>
      <c r="Q272" s="58" t="e">
        <v>#N/A</v>
      </c>
    </row>
    <row r="273" spans="1:17" ht="15" customHeight="1" thickBot="1">
      <c r="A273" s="446"/>
      <c r="B273" s="446"/>
      <c r="C273" s="54" t="str">
        <f>IF(A273="CSP","Consolidated Supply Program(IIF)",IF(A273&lt;&gt;"",INDEX('CCN &amp; Description'!$B$2:$B$1071,MATCH(VALUE(LEFT(A273,5)),'CCN &amp; Description'!$A$2:$A$1071,0)),""))</f>
        <v/>
      </c>
      <c r="D273" s="55" t="str">
        <f t="shared" si="8"/>
        <v>A</v>
      </c>
      <c r="E273" s="55" t="str">
        <f t="shared" si="9"/>
        <v>A0182</v>
      </c>
      <c r="F273" s="56" t="s">
        <v>10195</v>
      </c>
      <c r="G273" s="56" t="s">
        <v>10105</v>
      </c>
      <c r="H273" s="56" t="s">
        <v>10196</v>
      </c>
      <c r="I273" s="57">
        <v>3.92</v>
      </c>
      <c r="J273" s="57">
        <v>2.25</v>
      </c>
      <c r="K273" s="57">
        <v>3.5</v>
      </c>
      <c r="L273" s="315" t="e">
        <v>#REF!</v>
      </c>
      <c r="M273" s="58" t="e">
        <v>#REF!</v>
      </c>
      <c r="N273" s="58" t="e">
        <v>#N/A</v>
      </c>
      <c r="O273" s="58" t="e">
        <v>#N/A</v>
      </c>
      <c r="P273" s="58" t="e">
        <v>#N/A</v>
      </c>
      <c r="Q273" s="58" t="e">
        <v>#N/A</v>
      </c>
    </row>
    <row r="274" spans="1:17" ht="15" customHeight="1" thickBot="1">
      <c r="A274" s="446"/>
      <c r="B274" s="446"/>
      <c r="C274" s="54" t="str">
        <f>IF(A274="CSP","Consolidated Supply Program(IIF)",IF(A274&lt;&gt;"",INDEX('CCN &amp; Description'!$B$2:$B$1071,MATCH(VALUE(LEFT(A274,5)),'CCN &amp; Description'!$A$2:$A$1071,0)),""))</f>
        <v/>
      </c>
      <c r="D274" s="55" t="str">
        <f t="shared" si="8"/>
        <v>A</v>
      </c>
      <c r="E274" s="55" t="str">
        <f t="shared" si="9"/>
        <v>A0183</v>
      </c>
      <c r="F274" s="56" t="s">
        <v>2073</v>
      </c>
      <c r="G274" s="56" t="s">
        <v>2921</v>
      </c>
      <c r="H274" s="56" t="s">
        <v>10197</v>
      </c>
      <c r="I274" s="57">
        <v>2.08</v>
      </c>
      <c r="J274" s="57">
        <v>1.67</v>
      </c>
      <c r="K274" s="57">
        <v>1</v>
      </c>
      <c r="L274" s="315" t="e">
        <v>#REF!</v>
      </c>
      <c r="M274" s="58" t="e">
        <v>#REF!</v>
      </c>
      <c r="N274" s="58" t="e">
        <v>#N/A</v>
      </c>
      <c r="O274" s="58" t="e">
        <v>#N/A</v>
      </c>
      <c r="P274" s="58" t="e">
        <v>#N/A</v>
      </c>
      <c r="Q274" s="58" t="e">
        <v>#N/A</v>
      </c>
    </row>
    <row r="275" spans="1:17" ht="15" customHeight="1" thickBot="1">
      <c r="A275" s="446"/>
      <c r="B275" s="446"/>
      <c r="C275" s="54" t="str">
        <f>IF(A275="CSP","Consolidated Supply Program(IIF)",IF(A275&lt;&gt;"",INDEX('CCN &amp; Description'!$B$2:$B$1071,MATCH(VALUE(LEFT(A275,5)),'CCN &amp; Description'!$A$2:$A$1071,0)),""))</f>
        <v/>
      </c>
      <c r="D275" s="55" t="str">
        <f t="shared" si="8"/>
        <v>A</v>
      </c>
      <c r="E275" s="55" t="str">
        <f t="shared" si="9"/>
        <v>A0184</v>
      </c>
      <c r="F275" s="56" t="s">
        <v>2077</v>
      </c>
      <c r="G275" s="56" t="s">
        <v>10198</v>
      </c>
      <c r="H275" s="56" t="s">
        <v>10199</v>
      </c>
      <c r="I275" s="57">
        <v>1.92</v>
      </c>
      <c r="J275" s="57">
        <v>1.5</v>
      </c>
      <c r="K275" s="57">
        <v>0.92</v>
      </c>
      <c r="L275" s="315" t="e">
        <v>#REF!</v>
      </c>
      <c r="M275" s="58" t="e">
        <v>#REF!</v>
      </c>
      <c r="N275" s="58" t="e">
        <v>#N/A</v>
      </c>
      <c r="O275" s="58" t="e">
        <v>#N/A</v>
      </c>
      <c r="P275" s="58" t="e">
        <v>#N/A</v>
      </c>
      <c r="Q275" s="58" t="e">
        <v>#N/A</v>
      </c>
    </row>
    <row r="276" spans="1:17" ht="15" customHeight="1" thickBot="1">
      <c r="A276" s="446"/>
      <c r="B276" s="446"/>
      <c r="C276" s="54" t="str">
        <f>IF(A276="CSP","Consolidated Supply Program(IIF)",IF(A276&lt;&gt;"",INDEX('CCN &amp; Description'!$B$2:$B$1071,MATCH(VALUE(LEFT(A276,5)),'CCN &amp; Description'!$A$2:$A$1071,0)),""))</f>
        <v/>
      </c>
      <c r="D276" s="55" t="str">
        <f t="shared" si="8"/>
        <v>A</v>
      </c>
      <c r="E276" s="55" t="str">
        <f t="shared" si="9"/>
        <v>A0184</v>
      </c>
      <c r="F276" s="56" t="s">
        <v>2077</v>
      </c>
      <c r="G276" s="56" t="s">
        <v>10200</v>
      </c>
      <c r="H276" s="59"/>
      <c r="I276" s="57">
        <v>1.92</v>
      </c>
      <c r="J276" s="57">
        <v>1.5</v>
      </c>
      <c r="K276" s="57">
        <v>0.92</v>
      </c>
      <c r="L276" s="315" t="e">
        <v>#REF!</v>
      </c>
      <c r="M276" s="58" t="e">
        <v>#REF!</v>
      </c>
      <c r="N276" s="58" t="e">
        <v>#N/A</v>
      </c>
      <c r="O276" s="58" t="e">
        <v>#N/A</v>
      </c>
      <c r="P276" s="58" t="e">
        <v>#N/A</v>
      </c>
      <c r="Q276" s="58" t="e">
        <v>#N/A</v>
      </c>
    </row>
    <row r="277" spans="1:17" ht="15" customHeight="1" thickBot="1">
      <c r="A277" s="446"/>
      <c r="B277" s="446"/>
      <c r="C277" s="54" t="str">
        <f>IF(A277="CSP","Consolidated Supply Program(IIF)",IF(A277&lt;&gt;"",INDEX('CCN &amp; Description'!$B$2:$B$1071,MATCH(VALUE(LEFT(A277,5)),'CCN &amp; Description'!$A$2:$A$1071,0)),""))</f>
        <v/>
      </c>
      <c r="D277" s="55" t="str">
        <f t="shared" si="8"/>
        <v>A</v>
      </c>
      <c r="E277" s="55" t="str">
        <f t="shared" si="9"/>
        <v>A0185</v>
      </c>
      <c r="F277" s="56" t="s">
        <v>10201</v>
      </c>
      <c r="G277" s="56" t="s">
        <v>10202</v>
      </c>
      <c r="H277" s="59"/>
      <c r="I277" s="60"/>
      <c r="J277" s="60"/>
      <c r="K277" s="60"/>
      <c r="L277" s="315" t="e">
        <v>#REF!</v>
      </c>
      <c r="M277" s="58" t="e">
        <v>#REF!</v>
      </c>
      <c r="N277" s="58" t="e">
        <v>#N/A</v>
      </c>
      <c r="O277" s="58" t="e">
        <v>#N/A</v>
      </c>
      <c r="P277" s="58" t="e">
        <v>#N/A</v>
      </c>
      <c r="Q277" s="58" t="e">
        <v>#N/A</v>
      </c>
    </row>
    <row r="278" spans="1:17" ht="15" customHeight="1" thickBot="1">
      <c r="A278" s="446"/>
      <c r="B278" s="446"/>
      <c r="C278" s="54" t="str">
        <f>IF(A278="CSP","Consolidated Supply Program(IIF)",IF(A278&lt;&gt;"",INDEX('CCN &amp; Description'!$B$2:$B$1071,MATCH(VALUE(LEFT(A278,5)),'CCN &amp; Description'!$A$2:$A$1071,0)),""))</f>
        <v/>
      </c>
      <c r="D278" s="55" t="str">
        <f t="shared" si="8"/>
        <v>A</v>
      </c>
      <c r="E278" s="55" t="str">
        <f t="shared" si="9"/>
        <v>A0186</v>
      </c>
      <c r="F278" s="56" t="s">
        <v>10203</v>
      </c>
      <c r="G278" s="56" t="s">
        <v>10204</v>
      </c>
      <c r="H278" s="59"/>
      <c r="I278" s="57">
        <v>2.08</v>
      </c>
      <c r="J278" s="57">
        <v>1.67</v>
      </c>
      <c r="K278" s="57">
        <v>1</v>
      </c>
      <c r="L278" s="315" t="e">
        <v>#REF!</v>
      </c>
      <c r="M278" s="58" t="e">
        <v>#REF!</v>
      </c>
      <c r="N278" s="58" t="e">
        <v>#N/A</v>
      </c>
      <c r="O278" s="58" t="e">
        <v>#N/A</v>
      </c>
      <c r="P278" s="58" t="e">
        <v>#N/A</v>
      </c>
      <c r="Q278" s="58" t="e">
        <v>#N/A</v>
      </c>
    </row>
    <row r="279" spans="1:17" ht="15" customHeight="1" thickBot="1">
      <c r="A279" s="446"/>
      <c r="B279" s="446"/>
      <c r="C279" s="54" t="str">
        <f>IF(A279="CSP","Consolidated Supply Program(IIF)",IF(A279&lt;&gt;"",INDEX('CCN &amp; Description'!$B$2:$B$1071,MATCH(VALUE(LEFT(A279,5)),'CCN &amp; Description'!$A$2:$A$1071,0)),""))</f>
        <v/>
      </c>
      <c r="D279" s="55" t="str">
        <f t="shared" si="8"/>
        <v>A</v>
      </c>
      <c r="E279" s="55" t="str">
        <f t="shared" si="9"/>
        <v>A0187</v>
      </c>
      <c r="F279" s="56" t="s">
        <v>2081</v>
      </c>
      <c r="G279" s="56" t="s">
        <v>2082</v>
      </c>
      <c r="H279" s="59"/>
      <c r="I279" s="57">
        <v>2.08</v>
      </c>
      <c r="J279" s="57">
        <v>1.67</v>
      </c>
      <c r="K279" s="57">
        <v>0.75</v>
      </c>
      <c r="L279" s="315" t="e">
        <v>#REF!</v>
      </c>
      <c r="M279" s="58" t="e">
        <v>#REF!</v>
      </c>
      <c r="N279" s="58" t="e">
        <v>#N/A</v>
      </c>
      <c r="O279" s="58" t="e">
        <v>#N/A</v>
      </c>
      <c r="P279" s="58" t="e">
        <v>#N/A</v>
      </c>
      <c r="Q279" s="58" t="e">
        <v>#N/A</v>
      </c>
    </row>
    <row r="280" spans="1:17" ht="15" customHeight="1" thickBot="1">
      <c r="A280" s="446"/>
      <c r="B280" s="446"/>
      <c r="C280" s="54" t="str">
        <f>IF(A280="CSP","Consolidated Supply Program(IIF)",IF(A280&lt;&gt;"",INDEX('CCN &amp; Description'!$B$2:$B$1071,MATCH(VALUE(LEFT(A280,5)),'CCN &amp; Description'!$A$2:$A$1071,0)),""))</f>
        <v/>
      </c>
      <c r="D280" s="55" t="str">
        <f t="shared" si="8"/>
        <v>A</v>
      </c>
      <c r="E280" s="55" t="str">
        <f t="shared" si="9"/>
        <v>A0188</v>
      </c>
      <c r="F280" s="56" t="s">
        <v>2083</v>
      </c>
      <c r="G280" s="56" t="s">
        <v>10205</v>
      </c>
      <c r="H280" s="59"/>
      <c r="I280" s="57">
        <v>2.08</v>
      </c>
      <c r="J280" s="57">
        <v>1.67</v>
      </c>
      <c r="K280" s="57">
        <v>0.75</v>
      </c>
      <c r="L280" s="315" t="e">
        <v>#REF!</v>
      </c>
      <c r="M280" s="58" t="e">
        <v>#REF!</v>
      </c>
      <c r="N280" s="58" t="e">
        <v>#N/A</v>
      </c>
      <c r="O280" s="58" t="e">
        <v>#N/A</v>
      </c>
      <c r="P280" s="58" t="e">
        <v>#N/A</v>
      </c>
      <c r="Q280" s="58" t="e">
        <v>#N/A</v>
      </c>
    </row>
    <row r="281" spans="1:17" ht="15" customHeight="1" thickBot="1">
      <c r="A281" s="446"/>
      <c r="B281" s="446"/>
      <c r="C281" s="54" t="str">
        <f>IF(A281="CSP","Consolidated Supply Program(IIF)",IF(A281&lt;&gt;"",INDEX('CCN &amp; Description'!$B$2:$B$1071,MATCH(VALUE(LEFT(A281,5)),'CCN &amp; Description'!$A$2:$A$1071,0)),""))</f>
        <v/>
      </c>
      <c r="D281" s="55" t="str">
        <f t="shared" si="8"/>
        <v>A</v>
      </c>
      <c r="E281" s="55" t="str">
        <f t="shared" si="9"/>
        <v>A0188</v>
      </c>
      <c r="F281" s="56" t="s">
        <v>2083</v>
      </c>
      <c r="G281" s="56" t="s">
        <v>10206</v>
      </c>
      <c r="H281" s="56" t="s">
        <v>10207</v>
      </c>
      <c r="I281" s="57">
        <v>2.08</v>
      </c>
      <c r="J281" s="57">
        <v>1.67</v>
      </c>
      <c r="K281" s="57">
        <v>0.75</v>
      </c>
      <c r="L281" s="315" t="e">
        <v>#REF!</v>
      </c>
      <c r="M281" s="58" t="e">
        <v>#REF!</v>
      </c>
      <c r="N281" s="58" t="e">
        <v>#N/A</v>
      </c>
      <c r="O281" s="58" t="e">
        <v>#N/A</v>
      </c>
      <c r="P281" s="58" t="e">
        <v>#N/A</v>
      </c>
      <c r="Q281" s="58" t="e">
        <v>#N/A</v>
      </c>
    </row>
    <row r="282" spans="1:17" ht="15" customHeight="1" thickBot="1">
      <c r="A282" s="446"/>
      <c r="B282" s="446"/>
      <c r="C282" s="54" t="str">
        <f>IF(A282="CSP","Consolidated Supply Program(IIF)",IF(A282&lt;&gt;"",INDEX('CCN &amp; Description'!$B$2:$B$1071,MATCH(VALUE(LEFT(A282,5)),'CCN &amp; Description'!$A$2:$A$1071,0)),""))</f>
        <v/>
      </c>
      <c r="D282" s="55" t="str">
        <f t="shared" si="8"/>
        <v>A</v>
      </c>
      <c r="E282" s="55" t="str">
        <f t="shared" si="9"/>
        <v>A0189</v>
      </c>
      <c r="F282" s="56" t="s">
        <v>2085</v>
      </c>
      <c r="G282" s="56" t="s">
        <v>10206</v>
      </c>
      <c r="H282" s="56" t="s">
        <v>10208</v>
      </c>
      <c r="I282" s="57">
        <v>2.08</v>
      </c>
      <c r="J282" s="57">
        <v>1.67</v>
      </c>
      <c r="K282" s="57">
        <v>0.75</v>
      </c>
      <c r="L282" s="315" t="e">
        <v>#REF!</v>
      </c>
      <c r="M282" s="58" t="e">
        <v>#REF!</v>
      </c>
      <c r="N282" s="58" t="e">
        <v>#N/A</v>
      </c>
      <c r="O282" s="58" t="e">
        <v>#N/A</v>
      </c>
      <c r="P282" s="58" t="e">
        <v>#N/A</v>
      </c>
      <c r="Q282" s="58" t="e">
        <v>#N/A</v>
      </c>
    </row>
    <row r="283" spans="1:17" ht="15" customHeight="1" thickBot="1">
      <c r="A283" s="446"/>
      <c r="B283" s="446"/>
      <c r="C283" s="54" t="str">
        <f>IF(A283="CSP","Consolidated Supply Program(IIF)",IF(A283&lt;&gt;"",INDEX('CCN &amp; Description'!$B$2:$B$1071,MATCH(VALUE(LEFT(A283,5)),'CCN &amp; Description'!$A$2:$A$1071,0)),""))</f>
        <v/>
      </c>
      <c r="D283" s="55" t="str">
        <f t="shared" si="8"/>
        <v>A</v>
      </c>
      <c r="E283" s="55" t="str">
        <f t="shared" si="9"/>
        <v>A0190</v>
      </c>
      <c r="F283" s="56" t="s">
        <v>2087</v>
      </c>
      <c r="G283" s="56" t="s">
        <v>9878</v>
      </c>
      <c r="H283" s="56" t="s">
        <v>10209</v>
      </c>
      <c r="I283" s="57">
        <v>2.08</v>
      </c>
      <c r="J283" s="57">
        <v>1.67</v>
      </c>
      <c r="K283" s="57">
        <v>1</v>
      </c>
      <c r="L283" s="315" t="e">
        <v>#REF!</v>
      </c>
      <c r="M283" s="58" t="e">
        <v>#REF!</v>
      </c>
      <c r="N283" s="58" t="e">
        <v>#N/A</v>
      </c>
      <c r="O283" s="58" t="e">
        <v>#N/A</v>
      </c>
      <c r="P283" s="58" t="e">
        <v>#N/A</v>
      </c>
      <c r="Q283" s="58" t="e">
        <v>#N/A</v>
      </c>
    </row>
    <row r="284" spans="1:17" ht="15" customHeight="1" thickBot="1">
      <c r="A284" s="446"/>
      <c r="B284" s="446"/>
      <c r="C284" s="54" t="str">
        <f>IF(A284="CSP","Consolidated Supply Program(IIF)",IF(A284&lt;&gt;"",INDEX('CCN &amp; Description'!$B$2:$B$1071,MATCH(VALUE(LEFT(A284,5)),'CCN &amp; Description'!$A$2:$A$1071,0)),""))</f>
        <v/>
      </c>
      <c r="D284" s="55" t="str">
        <f t="shared" si="8"/>
        <v>A</v>
      </c>
      <c r="E284" s="55" t="str">
        <f t="shared" si="9"/>
        <v>A0191</v>
      </c>
      <c r="F284" s="56" t="s">
        <v>2089</v>
      </c>
      <c r="G284" s="56" t="s">
        <v>2090</v>
      </c>
      <c r="H284" s="56" t="s">
        <v>10210</v>
      </c>
      <c r="I284" s="57">
        <v>2.58</v>
      </c>
      <c r="J284" s="57">
        <v>1.75</v>
      </c>
      <c r="K284" s="57">
        <v>1</v>
      </c>
      <c r="L284" s="315" t="e">
        <v>#REF!</v>
      </c>
      <c r="M284" s="58" t="e">
        <v>#REF!</v>
      </c>
      <c r="N284" s="58" t="e">
        <v>#N/A</v>
      </c>
      <c r="O284" s="58" t="e">
        <v>#N/A</v>
      </c>
      <c r="P284" s="58" t="e">
        <v>#N/A</v>
      </c>
      <c r="Q284" s="58" t="e">
        <v>#N/A</v>
      </c>
    </row>
    <row r="285" spans="1:17" ht="15" customHeight="1" thickBot="1">
      <c r="A285" s="446"/>
      <c r="B285" s="446"/>
      <c r="C285" s="54" t="str">
        <f>IF(A285="CSP","Consolidated Supply Program(IIF)",IF(A285&lt;&gt;"",INDEX('CCN &amp; Description'!$B$2:$B$1071,MATCH(VALUE(LEFT(A285,5)),'CCN &amp; Description'!$A$2:$A$1071,0)),""))</f>
        <v/>
      </c>
      <c r="D285" s="55" t="str">
        <f t="shared" si="8"/>
        <v>A</v>
      </c>
      <c r="E285" s="55" t="str">
        <f t="shared" si="9"/>
        <v>A0191</v>
      </c>
      <c r="F285" s="56" t="s">
        <v>2089</v>
      </c>
      <c r="G285" s="56" t="s">
        <v>2090</v>
      </c>
      <c r="H285" s="59"/>
      <c r="I285" s="57">
        <v>2.58</v>
      </c>
      <c r="J285" s="57">
        <v>1.75</v>
      </c>
      <c r="K285" s="57">
        <v>1</v>
      </c>
      <c r="L285" s="315" t="e">
        <v>#REF!</v>
      </c>
      <c r="M285" s="58" t="e">
        <v>#REF!</v>
      </c>
      <c r="N285" s="58" t="e">
        <v>#N/A</v>
      </c>
      <c r="O285" s="58" t="e">
        <v>#N/A</v>
      </c>
      <c r="P285" s="58" t="e">
        <v>#N/A</v>
      </c>
      <c r="Q285" s="58" t="e">
        <v>#N/A</v>
      </c>
    </row>
    <row r="286" spans="1:17" ht="15" customHeight="1" thickBot="1">
      <c r="A286" s="446"/>
      <c r="B286" s="446"/>
      <c r="C286" s="54" t="str">
        <f>IF(A286="CSP","Consolidated Supply Program(IIF)",IF(A286&lt;&gt;"",INDEX('CCN &amp; Description'!$B$2:$B$1071,MATCH(VALUE(LEFT(A286,5)),'CCN &amp; Description'!$A$2:$A$1071,0)),""))</f>
        <v/>
      </c>
      <c r="D286" s="55" t="str">
        <f t="shared" si="8"/>
        <v>A</v>
      </c>
      <c r="E286" s="55" t="str">
        <f t="shared" si="9"/>
        <v>A0192</v>
      </c>
      <c r="F286" s="56" t="s">
        <v>2091</v>
      </c>
      <c r="G286" s="56" t="s">
        <v>2306</v>
      </c>
      <c r="H286" s="56" t="s">
        <v>10211</v>
      </c>
      <c r="I286" s="57">
        <v>1.83</v>
      </c>
      <c r="J286" s="57">
        <v>1.33</v>
      </c>
      <c r="K286" s="57">
        <v>0.92</v>
      </c>
      <c r="L286" s="315" t="e">
        <v>#REF!</v>
      </c>
      <c r="M286" s="58" t="e">
        <v>#REF!</v>
      </c>
      <c r="N286" s="58" t="e">
        <v>#N/A</v>
      </c>
      <c r="O286" s="58" t="e">
        <v>#N/A</v>
      </c>
      <c r="P286" s="58" t="e">
        <v>#N/A</v>
      </c>
      <c r="Q286" s="58" t="e">
        <v>#N/A</v>
      </c>
    </row>
    <row r="287" spans="1:17" ht="15" customHeight="1" thickBot="1">
      <c r="A287" s="446"/>
      <c r="B287" s="446"/>
      <c r="C287" s="54" t="str">
        <f>IF(A287="CSP","Consolidated Supply Program(IIF)",IF(A287&lt;&gt;"",INDEX('CCN &amp; Description'!$B$2:$B$1071,MATCH(VALUE(LEFT(A287,5)),'CCN &amp; Description'!$A$2:$A$1071,0)),""))</f>
        <v/>
      </c>
      <c r="D287" s="55" t="str">
        <f t="shared" si="8"/>
        <v>A</v>
      </c>
      <c r="E287" s="55" t="str">
        <f t="shared" si="9"/>
        <v>A0193</v>
      </c>
      <c r="F287" s="56" t="s">
        <v>2093</v>
      </c>
      <c r="G287" s="56" t="s">
        <v>9775</v>
      </c>
      <c r="H287" s="56" t="s">
        <v>10212</v>
      </c>
      <c r="I287" s="57">
        <v>2.08</v>
      </c>
      <c r="J287" s="57">
        <v>1.67</v>
      </c>
      <c r="K287" s="57">
        <v>1.17</v>
      </c>
      <c r="L287" s="315" t="e">
        <v>#REF!</v>
      </c>
      <c r="M287" s="58" t="e">
        <v>#REF!</v>
      </c>
      <c r="N287" s="58" t="e">
        <v>#N/A</v>
      </c>
      <c r="O287" s="58" t="e">
        <v>#N/A</v>
      </c>
      <c r="P287" s="58" t="e">
        <v>#N/A</v>
      </c>
      <c r="Q287" s="58" t="e">
        <v>#N/A</v>
      </c>
    </row>
    <row r="288" spans="1:17" ht="15" customHeight="1" thickBot="1">
      <c r="A288" s="446"/>
      <c r="B288" s="446"/>
      <c r="C288" s="54" t="str">
        <f>IF(A288="CSP","Consolidated Supply Program(IIF)",IF(A288&lt;&gt;"",INDEX('CCN &amp; Description'!$B$2:$B$1071,MATCH(VALUE(LEFT(A288,5)),'CCN &amp; Description'!$A$2:$A$1071,0)),""))</f>
        <v/>
      </c>
      <c r="D288" s="55" t="str">
        <f t="shared" si="8"/>
        <v>A</v>
      </c>
      <c r="E288" s="55" t="str">
        <f t="shared" si="9"/>
        <v>A0194</v>
      </c>
      <c r="F288" s="56" t="s">
        <v>10213</v>
      </c>
      <c r="G288" s="56" t="s">
        <v>9802</v>
      </c>
      <c r="H288" s="59"/>
      <c r="I288" s="60"/>
      <c r="J288" s="60"/>
      <c r="K288" s="60"/>
      <c r="L288" s="315" t="e">
        <v>#REF!</v>
      </c>
      <c r="M288" s="58" t="e">
        <v>#REF!</v>
      </c>
      <c r="N288" s="58" t="e">
        <v>#N/A</v>
      </c>
      <c r="O288" s="58" t="e">
        <v>#N/A</v>
      </c>
      <c r="P288" s="58" t="e">
        <v>#N/A</v>
      </c>
      <c r="Q288" s="58" t="e">
        <v>#N/A</v>
      </c>
    </row>
    <row r="289" spans="1:17" ht="15" customHeight="1" thickBot="1">
      <c r="A289" s="446"/>
      <c r="B289" s="446"/>
      <c r="C289" s="54" t="str">
        <f>IF(A289="CSP","Consolidated Supply Program(IIF)",IF(A289&lt;&gt;"",INDEX('CCN &amp; Description'!$B$2:$B$1071,MATCH(VALUE(LEFT(A289,5)),'CCN &amp; Description'!$A$2:$A$1071,0)),""))</f>
        <v/>
      </c>
      <c r="D289" s="55" t="str">
        <f t="shared" si="8"/>
        <v>A</v>
      </c>
      <c r="E289" s="55" t="str">
        <f t="shared" si="9"/>
        <v>A0194</v>
      </c>
      <c r="F289" s="56" t="s">
        <v>10213</v>
      </c>
      <c r="G289" s="56" t="s">
        <v>10214</v>
      </c>
      <c r="H289" s="59"/>
      <c r="I289" s="57">
        <v>29.99</v>
      </c>
      <c r="J289" s="57">
        <v>8.5</v>
      </c>
      <c r="K289" s="57">
        <v>8.33</v>
      </c>
      <c r="L289" s="315" t="e">
        <v>#REF!</v>
      </c>
      <c r="M289" s="58" t="e">
        <v>#REF!</v>
      </c>
      <c r="N289" s="58" t="e">
        <v>#N/A</v>
      </c>
      <c r="O289" s="58" t="e">
        <v>#N/A</v>
      </c>
      <c r="P289" s="58" t="e">
        <v>#N/A</v>
      </c>
      <c r="Q289" s="58" t="e">
        <v>#N/A</v>
      </c>
    </row>
    <row r="290" spans="1:17" ht="15" customHeight="1" thickBot="1">
      <c r="A290" s="446"/>
      <c r="B290" s="446"/>
      <c r="C290" s="54" t="str">
        <f>IF(A290="CSP","Consolidated Supply Program(IIF)",IF(A290&lt;&gt;"",INDEX('CCN &amp; Description'!$B$2:$B$1071,MATCH(VALUE(LEFT(A290,5)),'CCN &amp; Description'!$A$2:$A$1071,0)),""))</f>
        <v/>
      </c>
      <c r="D290" s="55" t="str">
        <f t="shared" si="8"/>
        <v>A</v>
      </c>
      <c r="E290" s="55" t="str">
        <f t="shared" si="9"/>
        <v>A0194</v>
      </c>
      <c r="F290" s="56" t="s">
        <v>10213</v>
      </c>
      <c r="G290" s="56" t="s">
        <v>9802</v>
      </c>
      <c r="H290" s="59"/>
      <c r="I290" s="57">
        <v>29.99</v>
      </c>
      <c r="J290" s="57">
        <v>8.5</v>
      </c>
      <c r="K290" s="57">
        <v>8.33</v>
      </c>
      <c r="L290" s="315" t="e">
        <v>#REF!</v>
      </c>
      <c r="M290" s="58" t="e">
        <v>#REF!</v>
      </c>
      <c r="N290" s="58" t="e">
        <v>#N/A</v>
      </c>
      <c r="O290" s="58" t="e">
        <v>#N/A</v>
      </c>
      <c r="P290" s="58" t="e">
        <v>#N/A</v>
      </c>
      <c r="Q290" s="58" t="e">
        <v>#N/A</v>
      </c>
    </row>
    <row r="291" spans="1:17" ht="15" customHeight="1" thickBot="1">
      <c r="A291" s="446"/>
      <c r="B291" s="446"/>
      <c r="C291" s="54" t="str">
        <f>IF(A291="CSP","Consolidated Supply Program(IIF)",IF(A291&lt;&gt;"",INDEX('CCN &amp; Description'!$B$2:$B$1071,MATCH(VALUE(LEFT(A291,5)),'CCN &amp; Description'!$A$2:$A$1071,0)),""))</f>
        <v/>
      </c>
      <c r="D291" s="55" t="str">
        <f t="shared" si="8"/>
        <v>A</v>
      </c>
      <c r="E291" s="55" t="str">
        <f t="shared" si="9"/>
        <v>A0194</v>
      </c>
      <c r="F291" s="56" t="s">
        <v>10213</v>
      </c>
      <c r="G291" s="56" t="s">
        <v>10215</v>
      </c>
      <c r="H291" s="56" t="s">
        <v>10216</v>
      </c>
      <c r="I291" s="57">
        <v>29.99</v>
      </c>
      <c r="J291" s="57">
        <v>8.5</v>
      </c>
      <c r="K291" s="57">
        <v>8.33</v>
      </c>
      <c r="L291" s="315" t="e">
        <v>#REF!</v>
      </c>
      <c r="M291" s="58" t="e">
        <v>#REF!</v>
      </c>
      <c r="N291" s="58" t="e">
        <v>#N/A</v>
      </c>
      <c r="O291" s="58" t="e">
        <v>#N/A</v>
      </c>
      <c r="P291" s="58" t="e">
        <v>#N/A</v>
      </c>
      <c r="Q291" s="58" t="e">
        <v>#N/A</v>
      </c>
    </row>
    <row r="292" spans="1:17" s="110" customFormat="1" ht="15" customHeight="1" thickBot="1">
      <c r="A292" s="446">
        <v>21710</v>
      </c>
      <c r="B292" s="446"/>
      <c r="C292" s="106" t="str">
        <f>IF(A292="CSP","Consolidated Supply Program(IIF)",IF(A292&lt;&gt;"",INDEX('CCN &amp; Description'!$B$2:$B$1071,MATCH(VALUE(LEFT(A292,5)),'CCN &amp; Description'!$A$2:$A$1071,0)),""))</f>
        <v>ELECTRONIC AND COMMUNICATION MAINTENANCE SHOP</v>
      </c>
      <c r="D292" s="107" t="str">
        <f t="shared" si="8"/>
        <v>A</v>
      </c>
      <c r="E292" s="107" t="str">
        <f t="shared" si="9"/>
        <v>A0195</v>
      </c>
      <c r="F292" s="108" t="s">
        <v>2095</v>
      </c>
      <c r="G292" s="108" t="s">
        <v>2096</v>
      </c>
      <c r="H292" s="112"/>
      <c r="I292" s="109">
        <v>3.33</v>
      </c>
      <c r="J292" s="109">
        <v>1.83</v>
      </c>
      <c r="K292" s="109">
        <v>1</v>
      </c>
      <c r="L292" s="110" t="e">
        <v>#REF!</v>
      </c>
      <c r="M292" s="111" t="e">
        <v>#REF!</v>
      </c>
      <c r="N292" s="111" t="e">
        <v>#N/A</v>
      </c>
      <c r="O292" s="111" t="e">
        <v>#N/A</v>
      </c>
      <c r="P292" s="111" t="e">
        <v>#N/A</v>
      </c>
      <c r="Q292" s="111" t="e">
        <v>#N/A</v>
      </c>
    </row>
    <row r="293" spans="1:17" s="110" customFormat="1" ht="15" customHeight="1" thickBot="1">
      <c r="A293" s="446">
        <v>21710</v>
      </c>
      <c r="B293" s="446"/>
      <c r="C293" s="106" t="str">
        <f>IF(A293="CSP","Consolidated Supply Program(IIF)",IF(A293&lt;&gt;"",INDEX('CCN &amp; Description'!$B$2:$B$1071,MATCH(VALUE(LEFT(A293,5)),'CCN &amp; Description'!$A$2:$A$1071,0)),""))</f>
        <v>ELECTRONIC AND COMMUNICATION MAINTENANCE SHOP</v>
      </c>
      <c r="D293" s="107" t="str">
        <f t="shared" si="8"/>
        <v>A</v>
      </c>
      <c r="E293" s="107" t="str">
        <f t="shared" si="9"/>
        <v>A0195</v>
      </c>
      <c r="F293" s="108" t="s">
        <v>2095</v>
      </c>
      <c r="G293" s="108" t="s">
        <v>10217</v>
      </c>
      <c r="H293" s="108" t="s">
        <v>10218</v>
      </c>
      <c r="I293" s="109">
        <v>3.83</v>
      </c>
      <c r="J293" s="109">
        <v>1.83</v>
      </c>
      <c r="K293" s="109">
        <v>2.75</v>
      </c>
      <c r="L293" s="110" t="e">
        <v>#REF!</v>
      </c>
      <c r="M293" s="111" t="e">
        <v>#REF!</v>
      </c>
      <c r="N293" s="111" t="e">
        <v>#N/A</v>
      </c>
      <c r="O293" s="111" t="e">
        <v>#N/A</v>
      </c>
      <c r="P293" s="111" t="e">
        <v>#N/A</v>
      </c>
      <c r="Q293" s="111" t="e">
        <v>#N/A</v>
      </c>
    </row>
    <row r="294" spans="1:17" s="110" customFormat="1" ht="15" customHeight="1" thickBot="1">
      <c r="A294" s="446">
        <v>21710</v>
      </c>
      <c r="B294" s="446"/>
      <c r="C294" s="106" t="str">
        <f>IF(A294="CSP","Consolidated Supply Program(IIF)",IF(A294&lt;&gt;"",INDEX('CCN &amp; Description'!$B$2:$B$1071,MATCH(VALUE(LEFT(A294,5)),'CCN &amp; Description'!$A$2:$A$1071,0)),""))</f>
        <v>ELECTRONIC AND COMMUNICATION MAINTENANCE SHOP</v>
      </c>
      <c r="D294" s="107" t="str">
        <f t="shared" si="8"/>
        <v>A</v>
      </c>
      <c r="E294" s="107" t="str">
        <f t="shared" si="9"/>
        <v>A0195</v>
      </c>
      <c r="F294" s="108" t="s">
        <v>2095</v>
      </c>
      <c r="G294" s="108" t="s">
        <v>10219</v>
      </c>
      <c r="H294" s="108" t="s">
        <v>10220</v>
      </c>
      <c r="I294" s="109">
        <v>3.83</v>
      </c>
      <c r="J294" s="109">
        <v>3.83</v>
      </c>
      <c r="K294" s="109">
        <v>3.17</v>
      </c>
      <c r="L294" s="110" t="e">
        <v>#REF!</v>
      </c>
      <c r="M294" s="111" t="e">
        <v>#REF!</v>
      </c>
      <c r="N294" s="111" t="e">
        <v>#N/A</v>
      </c>
      <c r="O294" s="111" t="e">
        <v>#N/A</v>
      </c>
      <c r="P294" s="111" t="e">
        <v>#N/A</v>
      </c>
      <c r="Q294" s="111" t="e">
        <v>#N/A</v>
      </c>
    </row>
    <row r="295" spans="1:17" s="110" customFormat="1" ht="15" customHeight="1" thickBot="1">
      <c r="A295" s="446">
        <v>21710</v>
      </c>
      <c r="B295" s="446"/>
      <c r="C295" s="106" t="str">
        <f>IF(A295="CSP","Consolidated Supply Program(IIF)",IF(A295&lt;&gt;"",INDEX('CCN &amp; Description'!$B$2:$B$1071,MATCH(VALUE(LEFT(A295,5)),'CCN &amp; Description'!$A$2:$A$1071,0)),""))</f>
        <v>ELECTRONIC AND COMMUNICATION MAINTENANCE SHOP</v>
      </c>
      <c r="D295" s="107" t="str">
        <f t="shared" si="8"/>
        <v>A</v>
      </c>
      <c r="E295" s="107" t="str">
        <f t="shared" si="9"/>
        <v>A0195</v>
      </c>
      <c r="F295" s="108" t="s">
        <v>2095</v>
      </c>
      <c r="G295" s="108" t="s">
        <v>10219</v>
      </c>
      <c r="H295" s="108" t="s">
        <v>10221</v>
      </c>
      <c r="I295" s="109">
        <v>3.83</v>
      </c>
      <c r="J295" s="109">
        <v>1.83</v>
      </c>
      <c r="K295" s="109">
        <v>2.75</v>
      </c>
      <c r="L295" s="110" t="e">
        <v>#REF!</v>
      </c>
      <c r="M295" s="111" t="e">
        <v>#REF!</v>
      </c>
      <c r="N295" s="111" t="e">
        <v>#N/A</v>
      </c>
      <c r="O295" s="111" t="e">
        <v>#N/A</v>
      </c>
      <c r="P295" s="111" t="e">
        <v>#N/A</v>
      </c>
      <c r="Q295" s="111" t="e">
        <v>#N/A</v>
      </c>
    </row>
    <row r="296" spans="1:17" ht="15" customHeight="1" thickBot="1">
      <c r="A296" s="446"/>
      <c r="B296" s="446"/>
      <c r="C296" s="54" t="str">
        <f>IF(A296="CSP","Consolidated Supply Program(IIF)",IF(A296&lt;&gt;"",INDEX('CCN &amp; Description'!$B$2:$B$1071,MATCH(VALUE(LEFT(A296,5)),'CCN &amp; Description'!$A$2:$A$1071,0)),""))</f>
        <v/>
      </c>
      <c r="D296" s="55" t="str">
        <f t="shared" si="8"/>
        <v>A</v>
      </c>
      <c r="E296" s="55" t="str">
        <f t="shared" si="9"/>
        <v>A0196</v>
      </c>
      <c r="F296" s="56" t="s">
        <v>10222</v>
      </c>
      <c r="G296" s="56" t="s">
        <v>10223</v>
      </c>
      <c r="H296" s="59"/>
      <c r="I296" s="60"/>
      <c r="J296" s="60"/>
      <c r="K296" s="60"/>
      <c r="L296" s="315" t="e">
        <v>#REF!</v>
      </c>
      <c r="M296" s="58" t="e">
        <v>#REF!</v>
      </c>
      <c r="N296" s="58" t="e">
        <v>#N/A</v>
      </c>
      <c r="O296" s="58" t="e">
        <v>#N/A</v>
      </c>
      <c r="P296" s="58" t="e">
        <v>#N/A</v>
      </c>
      <c r="Q296" s="58" t="e">
        <v>#N/A</v>
      </c>
    </row>
    <row r="297" spans="1:17" s="110" customFormat="1" ht="15" customHeight="1" thickBot="1">
      <c r="A297" s="446">
        <v>21710</v>
      </c>
      <c r="B297" s="446"/>
      <c r="C297" s="106" t="str">
        <f>IF(A297="CSP","Consolidated Supply Program(IIF)",IF(A297&lt;&gt;"",INDEX('CCN &amp; Description'!$B$2:$B$1071,MATCH(VALUE(LEFT(A297,5)),'CCN &amp; Description'!$A$2:$A$1071,0)),""))</f>
        <v>ELECTRONIC AND COMMUNICATION MAINTENANCE SHOP</v>
      </c>
      <c r="D297" s="107" t="str">
        <f t="shared" si="8"/>
        <v>A</v>
      </c>
      <c r="E297" s="107" t="str">
        <f t="shared" si="9"/>
        <v>A0197</v>
      </c>
      <c r="F297" s="108" t="s">
        <v>2104</v>
      </c>
      <c r="G297" s="108" t="s">
        <v>2105</v>
      </c>
      <c r="H297" s="108" t="s">
        <v>10224</v>
      </c>
      <c r="I297" s="109">
        <v>3.04</v>
      </c>
      <c r="J297" s="109">
        <v>1.87</v>
      </c>
      <c r="K297" s="109">
        <v>0.77</v>
      </c>
      <c r="L297" s="110" t="e">
        <v>#REF!</v>
      </c>
      <c r="M297" s="111" t="e">
        <v>#REF!</v>
      </c>
      <c r="N297" s="111" t="e">
        <v>#N/A</v>
      </c>
      <c r="O297" s="111" t="e">
        <v>#N/A</v>
      </c>
      <c r="P297" s="111" t="e">
        <v>#N/A</v>
      </c>
      <c r="Q297" s="111" t="e">
        <v>#N/A</v>
      </c>
    </row>
    <row r="298" spans="1:17" s="110" customFormat="1" ht="15" customHeight="1" thickBot="1">
      <c r="A298" s="446">
        <v>21710</v>
      </c>
      <c r="B298" s="446"/>
      <c r="C298" s="106" t="str">
        <f>IF(A298="CSP","Consolidated Supply Program(IIF)",IF(A298&lt;&gt;"",INDEX('CCN &amp; Description'!$B$2:$B$1071,MATCH(VALUE(LEFT(A298,5)),'CCN &amp; Description'!$A$2:$A$1071,0)),""))</f>
        <v>ELECTRONIC AND COMMUNICATION MAINTENANCE SHOP</v>
      </c>
      <c r="D298" s="107" t="str">
        <f t="shared" si="8"/>
        <v>A</v>
      </c>
      <c r="E298" s="107" t="str">
        <f t="shared" si="9"/>
        <v>A0197</v>
      </c>
      <c r="F298" s="108" t="s">
        <v>2104</v>
      </c>
      <c r="G298" s="108" t="s">
        <v>2105</v>
      </c>
      <c r="H298" s="108" t="s">
        <v>10225</v>
      </c>
      <c r="I298" s="109">
        <v>3.04</v>
      </c>
      <c r="J298" s="109">
        <v>1.87</v>
      </c>
      <c r="K298" s="109">
        <v>0.77</v>
      </c>
      <c r="L298" s="110" t="e">
        <v>#REF!</v>
      </c>
      <c r="M298" s="111" t="e">
        <v>#REF!</v>
      </c>
      <c r="N298" s="111" t="e">
        <v>#N/A</v>
      </c>
      <c r="O298" s="111" t="e">
        <v>#N/A</v>
      </c>
      <c r="P298" s="111" t="e">
        <v>#N/A</v>
      </c>
      <c r="Q298" s="111" t="e">
        <v>#N/A</v>
      </c>
    </row>
    <row r="299" spans="1:17" s="110" customFormat="1" ht="15" customHeight="1" thickBot="1">
      <c r="A299" s="446">
        <v>21710</v>
      </c>
      <c r="B299" s="446"/>
      <c r="C299" s="106" t="str">
        <f>IF(A299="CSP","Consolidated Supply Program(IIF)",IF(A299&lt;&gt;"",INDEX('CCN &amp; Description'!$B$2:$B$1071,MATCH(VALUE(LEFT(A299,5)),'CCN &amp; Description'!$A$2:$A$1071,0)),""))</f>
        <v>ELECTRONIC AND COMMUNICATION MAINTENANCE SHOP</v>
      </c>
      <c r="D299" s="107" t="str">
        <f t="shared" si="8"/>
        <v>A</v>
      </c>
      <c r="E299" s="107" t="str">
        <f t="shared" si="9"/>
        <v>A0197</v>
      </c>
      <c r="F299" s="108" t="s">
        <v>2104</v>
      </c>
      <c r="G299" s="108" t="s">
        <v>2105</v>
      </c>
      <c r="H299" s="108" t="s">
        <v>10226</v>
      </c>
      <c r="I299" s="109">
        <v>3.04</v>
      </c>
      <c r="J299" s="109">
        <v>1.87</v>
      </c>
      <c r="K299" s="109">
        <v>0.77</v>
      </c>
      <c r="L299" s="110" t="e">
        <v>#REF!</v>
      </c>
      <c r="M299" s="111" t="e">
        <v>#REF!</v>
      </c>
      <c r="N299" s="111" t="e">
        <v>#N/A</v>
      </c>
      <c r="O299" s="111" t="e">
        <v>#N/A</v>
      </c>
      <c r="P299" s="111" t="e">
        <v>#N/A</v>
      </c>
      <c r="Q299" s="111" t="e">
        <v>#N/A</v>
      </c>
    </row>
    <row r="300" spans="1:17" ht="15" customHeight="1" thickBot="1">
      <c r="A300" s="446"/>
      <c r="B300" s="446"/>
      <c r="C300" s="54" t="str">
        <f>IF(A300="CSP","Consolidated Supply Program(IIF)",IF(A300&lt;&gt;"",INDEX('CCN &amp; Description'!$B$2:$B$1071,MATCH(VALUE(LEFT(A300,5)),'CCN &amp; Description'!$A$2:$A$1071,0)),""))</f>
        <v/>
      </c>
      <c r="D300" s="55" t="str">
        <f t="shared" si="8"/>
        <v>A</v>
      </c>
      <c r="E300" s="55" t="str">
        <f t="shared" si="9"/>
        <v>A0198</v>
      </c>
      <c r="F300" s="56" t="s">
        <v>657</v>
      </c>
      <c r="G300" s="56" t="s">
        <v>10227</v>
      </c>
      <c r="H300" s="59"/>
      <c r="I300" s="60"/>
      <c r="J300" s="60"/>
      <c r="K300" s="60"/>
      <c r="L300" s="315" t="e">
        <v>#REF!</v>
      </c>
      <c r="M300" s="58" t="e">
        <v>#REF!</v>
      </c>
      <c r="N300" s="58" t="e">
        <v>#N/A</v>
      </c>
      <c r="O300" s="58" t="e">
        <v>#N/A</v>
      </c>
      <c r="P300" s="58" t="e">
        <v>#N/A</v>
      </c>
      <c r="Q300" s="58" t="e">
        <v>#N/A</v>
      </c>
    </row>
    <row r="301" spans="1:17" ht="15" customHeight="1" thickBot="1">
      <c r="A301" s="446"/>
      <c r="B301" s="446"/>
      <c r="C301" s="54" t="str">
        <f>IF(A301="CSP","Consolidated Supply Program(IIF)",IF(A301&lt;&gt;"",INDEX('CCN &amp; Description'!$B$2:$B$1071,MATCH(VALUE(LEFT(A301,5)),'CCN &amp; Description'!$A$2:$A$1071,0)),""))</f>
        <v/>
      </c>
      <c r="D301" s="55" t="str">
        <f t="shared" si="8"/>
        <v>A</v>
      </c>
      <c r="E301" s="55" t="str">
        <f t="shared" si="9"/>
        <v>A0199</v>
      </c>
      <c r="F301" s="56" t="s">
        <v>10228</v>
      </c>
      <c r="G301" s="56" t="s">
        <v>10229</v>
      </c>
      <c r="H301" s="59"/>
      <c r="I301" s="60"/>
      <c r="J301" s="60"/>
      <c r="K301" s="60"/>
      <c r="L301" s="315" t="e">
        <v>#REF!</v>
      </c>
      <c r="M301" s="58" t="e">
        <v>#REF!</v>
      </c>
      <c r="N301" s="58" t="e">
        <v>#N/A</v>
      </c>
      <c r="O301" s="58" t="e">
        <v>#N/A</v>
      </c>
      <c r="P301" s="58" t="e">
        <v>#N/A</v>
      </c>
      <c r="Q301" s="58" t="e">
        <v>#N/A</v>
      </c>
    </row>
    <row r="302" spans="1:17" ht="15" customHeight="1" thickBot="1">
      <c r="A302" s="446"/>
      <c r="B302" s="446"/>
      <c r="C302" s="54" t="str">
        <f>IF(A302="CSP","Consolidated Supply Program(IIF)",IF(A302&lt;&gt;"",INDEX('CCN &amp; Description'!$B$2:$B$1071,MATCH(VALUE(LEFT(A302,5)),'CCN &amp; Description'!$A$2:$A$1071,0)),""))</f>
        <v/>
      </c>
      <c r="D302" s="55" t="str">
        <f t="shared" si="8"/>
        <v>A</v>
      </c>
      <c r="E302" s="55" t="str">
        <f t="shared" si="9"/>
        <v>A0200</v>
      </c>
      <c r="F302" s="56" t="s">
        <v>10230</v>
      </c>
      <c r="G302" s="56" t="s">
        <v>10231</v>
      </c>
      <c r="H302" s="56" t="s">
        <v>10232</v>
      </c>
      <c r="I302" s="57">
        <v>1.25</v>
      </c>
      <c r="J302" s="57">
        <v>1.17</v>
      </c>
      <c r="K302" s="57">
        <v>0.57999999999999996</v>
      </c>
      <c r="L302" s="315" t="e">
        <v>#REF!</v>
      </c>
      <c r="M302" s="58" t="e">
        <v>#REF!</v>
      </c>
      <c r="N302" s="58" t="e">
        <v>#N/A</v>
      </c>
      <c r="O302" s="58" t="e">
        <v>#N/A</v>
      </c>
      <c r="P302" s="58" t="e">
        <v>#N/A</v>
      </c>
      <c r="Q302" s="58" t="e">
        <v>#N/A</v>
      </c>
    </row>
    <row r="303" spans="1:17" ht="15" customHeight="1" thickBot="1">
      <c r="A303" s="446"/>
      <c r="B303" s="446"/>
      <c r="C303" s="54" t="str">
        <f>IF(A303="CSP","Consolidated Supply Program(IIF)",IF(A303&lt;&gt;"",INDEX('CCN &amp; Description'!$B$2:$B$1071,MATCH(VALUE(LEFT(A303,5)),'CCN &amp; Description'!$A$2:$A$1071,0)),""))</f>
        <v/>
      </c>
      <c r="D303" s="55" t="str">
        <f t="shared" si="8"/>
        <v>A</v>
      </c>
      <c r="E303" s="55" t="str">
        <f t="shared" si="9"/>
        <v>A0201</v>
      </c>
      <c r="F303" s="56" t="s">
        <v>10233</v>
      </c>
      <c r="G303" s="56" t="s">
        <v>10234</v>
      </c>
      <c r="H303" s="56" t="s">
        <v>10235</v>
      </c>
      <c r="I303" s="57">
        <v>1.25</v>
      </c>
      <c r="J303" s="57">
        <v>1.25</v>
      </c>
      <c r="K303" s="57">
        <v>0.75</v>
      </c>
      <c r="L303" s="315" t="e">
        <v>#REF!</v>
      </c>
      <c r="M303" s="58" t="e">
        <v>#REF!</v>
      </c>
      <c r="N303" s="58" t="e">
        <v>#N/A</v>
      </c>
      <c r="O303" s="58" t="e">
        <v>#N/A</v>
      </c>
      <c r="P303" s="58" t="e">
        <v>#N/A</v>
      </c>
      <c r="Q303" s="58" t="e">
        <v>#N/A</v>
      </c>
    </row>
    <row r="304" spans="1:17" ht="15" customHeight="1" thickBot="1">
      <c r="A304" s="446"/>
      <c r="B304" s="446"/>
      <c r="C304" s="54" t="str">
        <f>IF(A304="CSP","Consolidated Supply Program(IIF)",IF(A304&lt;&gt;"",INDEX('CCN &amp; Description'!$B$2:$B$1071,MATCH(VALUE(LEFT(A304,5)),'CCN &amp; Description'!$A$2:$A$1071,0)),""))</f>
        <v/>
      </c>
      <c r="D304" s="55" t="str">
        <f t="shared" si="8"/>
        <v>A</v>
      </c>
      <c r="E304" s="55" t="str">
        <f t="shared" si="9"/>
        <v>A0202</v>
      </c>
      <c r="F304" s="56" t="s">
        <v>10236</v>
      </c>
      <c r="G304" s="56" t="s">
        <v>10237</v>
      </c>
      <c r="H304" s="56" t="s">
        <v>10238</v>
      </c>
      <c r="I304" s="57">
        <v>0.57999999999999996</v>
      </c>
      <c r="J304" s="57">
        <v>0.5</v>
      </c>
      <c r="K304" s="57">
        <v>0.42</v>
      </c>
      <c r="L304" s="315" t="e">
        <v>#REF!</v>
      </c>
      <c r="M304" s="58" t="e">
        <v>#REF!</v>
      </c>
      <c r="N304" s="58" t="e">
        <v>#N/A</v>
      </c>
      <c r="O304" s="58" t="e">
        <v>#N/A</v>
      </c>
      <c r="P304" s="58" t="e">
        <v>#N/A</v>
      </c>
      <c r="Q304" s="58" t="e">
        <v>#N/A</v>
      </c>
    </row>
    <row r="305" spans="1:17" ht="15" customHeight="1" thickBot="1">
      <c r="A305" s="446"/>
      <c r="B305" s="446"/>
      <c r="C305" s="54" t="str">
        <f>IF(A305="CSP","Consolidated Supply Program(IIF)",IF(A305&lt;&gt;"",INDEX('CCN &amp; Description'!$B$2:$B$1071,MATCH(VALUE(LEFT(A305,5)),'CCN &amp; Description'!$A$2:$A$1071,0)),""))</f>
        <v/>
      </c>
      <c r="D305" s="55" t="str">
        <f t="shared" si="8"/>
        <v>A</v>
      </c>
      <c r="E305" s="55" t="str">
        <f t="shared" si="9"/>
        <v>A0203</v>
      </c>
      <c r="F305" s="56" t="s">
        <v>10239</v>
      </c>
      <c r="G305" s="56" t="s">
        <v>10240</v>
      </c>
      <c r="H305" s="59"/>
      <c r="I305" s="60"/>
      <c r="J305" s="60"/>
      <c r="K305" s="60"/>
      <c r="L305" s="315" t="e">
        <v>#REF!</v>
      </c>
      <c r="M305" s="58" t="e">
        <v>#REF!</v>
      </c>
      <c r="N305" s="58" t="e">
        <v>#N/A</v>
      </c>
      <c r="O305" s="58" t="e">
        <v>#N/A</v>
      </c>
      <c r="P305" s="58" t="e">
        <v>#N/A</v>
      </c>
      <c r="Q305" s="58" t="e">
        <v>#N/A</v>
      </c>
    </row>
    <row r="306" spans="1:17" ht="15" customHeight="1" thickBot="1">
      <c r="A306" s="446"/>
      <c r="B306" s="446"/>
      <c r="C306" s="54" t="str">
        <f>IF(A306="CSP","Consolidated Supply Program(IIF)",IF(A306&lt;&gt;"",INDEX('CCN &amp; Description'!$B$2:$B$1071,MATCH(VALUE(LEFT(A306,5)),'CCN &amp; Description'!$A$2:$A$1071,0)),""))</f>
        <v/>
      </c>
      <c r="D306" s="55" t="str">
        <f t="shared" si="8"/>
        <v>A</v>
      </c>
      <c r="E306" s="55" t="str">
        <f t="shared" si="9"/>
        <v>A0204</v>
      </c>
      <c r="F306" s="56" t="s">
        <v>10241</v>
      </c>
      <c r="G306" s="56" t="s">
        <v>10242</v>
      </c>
      <c r="H306" s="59"/>
      <c r="I306" s="60"/>
      <c r="J306" s="60"/>
      <c r="K306" s="60"/>
      <c r="L306" s="315" t="e">
        <v>#REF!</v>
      </c>
      <c r="M306" s="58" t="e">
        <v>#REF!</v>
      </c>
      <c r="N306" s="58" t="e">
        <v>#N/A</v>
      </c>
      <c r="O306" s="58" t="e">
        <v>#N/A</v>
      </c>
      <c r="P306" s="58" t="e">
        <v>#N/A</v>
      </c>
      <c r="Q306" s="58" t="e">
        <v>#N/A</v>
      </c>
    </row>
    <row r="307" spans="1:17" ht="15" customHeight="1" thickBot="1">
      <c r="A307" s="446"/>
      <c r="B307" s="446"/>
      <c r="C307" s="54" t="str">
        <f>IF(A307="CSP","Consolidated Supply Program(IIF)",IF(A307&lt;&gt;"",INDEX('CCN &amp; Description'!$B$2:$B$1071,MATCH(VALUE(LEFT(A307,5)),'CCN &amp; Description'!$A$2:$A$1071,0)),""))</f>
        <v/>
      </c>
      <c r="D307" s="55" t="str">
        <f t="shared" si="8"/>
        <v>A</v>
      </c>
      <c r="E307" s="55" t="str">
        <f t="shared" si="9"/>
        <v>A0209</v>
      </c>
      <c r="F307" s="56" t="s">
        <v>10243</v>
      </c>
      <c r="G307" s="56" t="s">
        <v>9549</v>
      </c>
      <c r="H307" s="56" t="s">
        <v>10244</v>
      </c>
      <c r="I307" s="57">
        <v>5</v>
      </c>
      <c r="J307" s="57">
        <v>1.25</v>
      </c>
      <c r="K307" s="57">
        <v>0.5</v>
      </c>
      <c r="L307" s="315" t="e">
        <v>#REF!</v>
      </c>
      <c r="M307" s="58" t="e">
        <v>#REF!</v>
      </c>
      <c r="N307" s="58" t="e">
        <v>#N/A</v>
      </c>
      <c r="O307" s="58" t="e">
        <v>#N/A</v>
      </c>
      <c r="P307" s="58" t="e">
        <v>#N/A</v>
      </c>
      <c r="Q307" s="58" t="e">
        <v>#N/A</v>
      </c>
    </row>
    <row r="308" spans="1:17" ht="15" customHeight="1" thickBot="1">
      <c r="A308" s="446"/>
      <c r="B308" s="446"/>
      <c r="C308" s="54" t="str">
        <f>IF(A308="CSP","Consolidated Supply Program(IIF)",IF(A308&lt;&gt;"",INDEX('CCN &amp; Description'!$B$2:$B$1071,MATCH(VALUE(LEFT(A308,5)),'CCN &amp; Description'!$A$2:$A$1071,0)),""))</f>
        <v/>
      </c>
      <c r="D308" s="55" t="str">
        <f t="shared" si="8"/>
        <v>A</v>
      </c>
      <c r="E308" s="55" t="str">
        <f t="shared" si="9"/>
        <v>A0214</v>
      </c>
      <c r="F308" s="56" t="s">
        <v>10245</v>
      </c>
      <c r="G308" s="56" t="s">
        <v>10246</v>
      </c>
      <c r="H308" s="56" t="s">
        <v>10247</v>
      </c>
      <c r="I308" s="57">
        <v>0.83</v>
      </c>
      <c r="J308" s="57">
        <v>1.08</v>
      </c>
      <c r="K308" s="57">
        <v>0.5</v>
      </c>
      <c r="L308" s="315" t="e">
        <v>#REF!</v>
      </c>
      <c r="M308" s="58" t="e">
        <v>#REF!</v>
      </c>
      <c r="N308" s="58" t="e">
        <v>#N/A</v>
      </c>
      <c r="O308" s="58" t="e">
        <v>#N/A</v>
      </c>
      <c r="P308" s="58" t="e">
        <v>#N/A</v>
      </c>
      <c r="Q308" s="58" t="e">
        <v>#N/A</v>
      </c>
    </row>
    <row r="309" spans="1:17" ht="15" customHeight="1" thickBot="1">
      <c r="A309" s="446"/>
      <c r="B309" s="446"/>
      <c r="C309" s="54" t="str">
        <f>IF(A309="CSP","Consolidated Supply Program(IIF)",IF(A309&lt;&gt;"",INDEX('CCN &amp; Description'!$B$2:$B$1071,MATCH(VALUE(LEFT(A309,5)),'CCN &amp; Description'!$A$2:$A$1071,0)),""))</f>
        <v/>
      </c>
      <c r="D309" s="55" t="str">
        <f t="shared" si="8"/>
        <v>A</v>
      </c>
      <c r="E309" s="55" t="str">
        <f t="shared" si="9"/>
        <v>A0217</v>
      </c>
      <c r="F309" s="56" t="s">
        <v>10248</v>
      </c>
      <c r="G309" s="56" t="s">
        <v>10249</v>
      </c>
      <c r="H309" s="56" t="s">
        <v>10250</v>
      </c>
      <c r="I309" s="57">
        <v>0</v>
      </c>
      <c r="J309" s="57">
        <v>0</v>
      </c>
      <c r="K309" s="57">
        <v>0</v>
      </c>
      <c r="L309" s="315" t="e">
        <v>#REF!</v>
      </c>
      <c r="M309" s="58" t="e">
        <v>#REF!</v>
      </c>
      <c r="N309" s="58" t="e">
        <v>#N/A</v>
      </c>
      <c r="O309" s="58" t="e">
        <v>#N/A</v>
      </c>
      <c r="P309" s="58" t="e">
        <v>#N/A</v>
      </c>
      <c r="Q309" s="58" t="e">
        <v>#N/A</v>
      </c>
    </row>
    <row r="310" spans="1:17" ht="15" customHeight="1" thickBot="1">
      <c r="A310" s="446"/>
      <c r="B310" s="446"/>
      <c r="C310" s="54" t="str">
        <f>IF(A310="CSP","Consolidated Supply Program(IIF)",IF(A310&lt;&gt;"",INDEX('CCN &amp; Description'!$B$2:$B$1071,MATCH(VALUE(LEFT(A310,5)),'CCN &amp; Description'!$A$2:$A$1071,0)),""))</f>
        <v/>
      </c>
      <c r="D310" s="55" t="str">
        <f t="shared" si="8"/>
        <v>A</v>
      </c>
      <c r="E310" s="55" t="str">
        <f t="shared" si="9"/>
        <v>A0219</v>
      </c>
      <c r="F310" s="56" t="s">
        <v>10251</v>
      </c>
      <c r="G310" s="56" t="s">
        <v>10252</v>
      </c>
      <c r="H310" s="59"/>
      <c r="I310" s="60"/>
      <c r="J310" s="60"/>
      <c r="K310" s="60"/>
      <c r="L310" s="315" t="e">
        <v>#REF!</v>
      </c>
      <c r="M310" s="58" t="e">
        <v>#REF!</v>
      </c>
      <c r="N310" s="58" t="e">
        <v>#N/A</v>
      </c>
      <c r="O310" s="58" t="e">
        <v>#N/A</v>
      </c>
      <c r="P310" s="58" t="e">
        <v>#N/A</v>
      </c>
      <c r="Q310" s="58" t="e">
        <v>#N/A</v>
      </c>
    </row>
    <row r="311" spans="1:17" ht="15" customHeight="1" thickBot="1">
      <c r="A311" s="446"/>
      <c r="B311" s="446"/>
      <c r="C311" s="54" t="str">
        <f>IF(A311="CSP","Consolidated Supply Program(IIF)",IF(A311&lt;&gt;"",INDEX('CCN &amp; Description'!$B$2:$B$1071,MATCH(VALUE(LEFT(A311,5)),'CCN &amp; Description'!$A$2:$A$1071,0)),""))</f>
        <v/>
      </c>
      <c r="D311" s="55" t="str">
        <f t="shared" si="8"/>
        <v>A</v>
      </c>
      <c r="E311" s="55" t="str">
        <f t="shared" si="9"/>
        <v>A0221</v>
      </c>
      <c r="F311" s="56" t="s">
        <v>10253</v>
      </c>
      <c r="G311" s="56" t="s">
        <v>10254</v>
      </c>
      <c r="H311" s="56" t="s">
        <v>10255</v>
      </c>
      <c r="I311" s="57">
        <v>0</v>
      </c>
      <c r="J311" s="57">
        <v>0</v>
      </c>
      <c r="K311" s="57">
        <v>0</v>
      </c>
      <c r="L311" s="315" t="e">
        <v>#REF!</v>
      </c>
      <c r="M311" s="58" t="e">
        <v>#REF!</v>
      </c>
      <c r="N311" s="58" t="e">
        <v>#N/A</v>
      </c>
      <c r="O311" s="58" t="e">
        <v>#N/A</v>
      </c>
      <c r="P311" s="58" t="e">
        <v>#N/A</v>
      </c>
      <c r="Q311" s="58" t="e">
        <v>#N/A</v>
      </c>
    </row>
    <row r="312" spans="1:17" ht="15" customHeight="1" thickBot="1">
      <c r="A312" s="446"/>
      <c r="B312" s="446"/>
      <c r="C312" s="54" t="str">
        <f>IF(A312="CSP","Consolidated Supply Program(IIF)",IF(A312&lt;&gt;"",INDEX('CCN &amp; Description'!$B$2:$B$1071,MATCH(VALUE(LEFT(A312,5)),'CCN &amp; Description'!$A$2:$A$1071,0)),""))</f>
        <v/>
      </c>
      <c r="D312" s="55" t="str">
        <f t="shared" si="8"/>
        <v>A</v>
      </c>
      <c r="E312" s="55" t="str">
        <f t="shared" si="9"/>
        <v>A0222</v>
      </c>
      <c r="F312" s="56" t="s">
        <v>10256</v>
      </c>
      <c r="G312" s="56" t="s">
        <v>10257</v>
      </c>
      <c r="H312" s="56" t="s">
        <v>10258</v>
      </c>
      <c r="I312" s="57">
        <v>0</v>
      </c>
      <c r="J312" s="57">
        <v>0</v>
      </c>
      <c r="K312" s="57">
        <v>0</v>
      </c>
      <c r="L312" s="315" t="e">
        <v>#REF!</v>
      </c>
      <c r="M312" s="58" t="e">
        <v>#REF!</v>
      </c>
      <c r="N312" s="58" t="e">
        <v>#N/A</v>
      </c>
      <c r="O312" s="58" t="e">
        <v>#N/A</v>
      </c>
      <c r="P312" s="58" t="e">
        <v>#N/A</v>
      </c>
      <c r="Q312" s="58" t="e">
        <v>#N/A</v>
      </c>
    </row>
    <row r="313" spans="1:17" ht="15" customHeight="1" thickBot="1">
      <c r="A313" s="446"/>
      <c r="B313" s="446"/>
      <c r="C313" s="54" t="str">
        <f>IF(A313="CSP","Consolidated Supply Program(IIF)",IF(A313&lt;&gt;"",INDEX('CCN &amp; Description'!$B$2:$B$1071,MATCH(VALUE(LEFT(A313,5)),'CCN &amp; Description'!$A$2:$A$1071,0)),""))</f>
        <v/>
      </c>
      <c r="D313" s="55" t="str">
        <f t="shared" si="8"/>
        <v>A</v>
      </c>
      <c r="E313" s="55" t="str">
        <f t="shared" si="9"/>
        <v>A0225</v>
      </c>
      <c r="F313" s="56" t="s">
        <v>10259</v>
      </c>
      <c r="G313" s="56" t="s">
        <v>10260</v>
      </c>
      <c r="H313" s="59"/>
      <c r="I313" s="60"/>
      <c r="J313" s="60"/>
      <c r="K313" s="60"/>
      <c r="L313" s="315" t="e">
        <v>#REF!</v>
      </c>
      <c r="M313" s="58" t="e">
        <v>#REF!</v>
      </c>
      <c r="N313" s="58" t="e">
        <v>#N/A</v>
      </c>
      <c r="O313" s="58" t="e">
        <v>#N/A</v>
      </c>
      <c r="P313" s="58" t="e">
        <v>#N/A</v>
      </c>
      <c r="Q313" s="58" t="e">
        <v>#N/A</v>
      </c>
    </row>
    <row r="314" spans="1:17" ht="15" customHeight="1" thickBot="1">
      <c r="A314" s="446"/>
      <c r="B314" s="446"/>
      <c r="C314" s="54" t="str">
        <f>IF(A314="CSP","Consolidated Supply Program(IIF)",IF(A314&lt;&gt;"",INDEX('CCN &amp; Description'!$B$2:$B$1071,MATCH(VALUE(LEFT(A314,5)),'CCN &amp; Description'!$A$2:$A$1071,0)),""))</f>
        <v/>
      </c>
      <c r="D314" s="55" t="str">
        <f t="shared" si="8"/>
        <v>A</v>
      </c>
      <c r="E314" s="55" t="str">
        <f t="shared" si="9"/>
        <v>A0226</v>
      </c>
      <c r="F314" s="56" t="s">
        <v>10261</v>
      </c>
      <c r="G314" s="56" t="s">
        <v>10262</v>
      </c>
      <c r="H314" s="59"/>
      <c r="I314" s="60"/>
      <c r="J314" s="60"/>
      <c r="K314" s="60"/>
      <c r="L314" s="315" t="e">
        <v>#REF!</v>
      </c>
      <c r="M314" s="58" t="e">
        <v>#REF!</v>
      </c>
      <c r="N314" s="58" t="e">
        <v>#N/A</v>
      </c>
      <c r="O314" s="58" t="e">
        <v>#N/A</v>
      </c>
      <c r="P314" s="58" t="e">
        <v>#N/A</v>
      </c>
      <c r="Q314" s="58" t="e">
        <v>#N/A</v>
      </c>
    </row>
    <row r="315" spans="1:17" ht="15" customHeight="1" thickBot="1">
      <c r="A315" s="446"/>
      <c r="B315" s="446"/>
      <c r="C315" s="54" t="str">
        <f>IF(A315="CSP","Consolidated Supply Program(IIF)",IF(A315&lt;&gt;"",INDEX('CCN &amp; Description'!$B$2:$B$1071,MATCH(VALUE(LEFT(A315,5)),'CCN &amp; Description'!$A$2:$A$1071,0)),""))</f>
        <v/>
      </c>
      <c r="D315" s="55" t="str">
        <f t="shared" si="8"/>
        <v>A</v>
      </c>
      <c r="E315" s="55" t="str">
        <f t="shared" si="9"/>
        <v>A0227</v>
      </c>
      <c r="F315" s="56" t="s">
        <v>10263</v>
      </c>
      <c r="G315" s="56" t="s">
        <v>10264</v>
      </c>
      <c r="H315" s="59"/>
      <c r="I315" s="60"/>
      <c r="J315" s="60"/>
      <c r="K315" s="60"/>
      <c r="L315" s="315" t="e">
        <v>#REF!</v>
      </c>
      <c r="M315" s="58" t="e">
        <v>#REF!</v>
      </c>
      <c r="N315" s="58" t="e">
        <v>#N/A</v>
      </c>
      <c r="O315" s="58" t="e">
        <v>#N/A</v>
      </c>
      <c r="P315" s="58" t="e">
        <v>#N/A</v>
      </c>
      <c r="Q315" s="58" t="e">
        <v>#N/A</v>
      </c>
    </row>
    <row r="316" spans="1:17" ht="15" customHeight="1" thickBot="1">
      <c r="A316" s="446"/>
      <c r="B316" s="446"/>
      <c r="C316" s="54" t="str">
        <f>IF(A316="CSP","Consolidated Supply Program(IIF)",IF(A316&lt;&gt;"",INDEX('CCN &amp; Description'!$B$2:$B$1071,MATCH(VALUE(LEFT(A316,5)),'CCN &amp; Description'!$A$2:$A$1071,0)),""))</f>
        <v/>
      </c>
      <c r="D316" s="55" t="str">
        <f t="shared" si="8"/>
        <v>A</v>
      </c>
      <c r="E316" s="55" t="str">
        <f t="shared" si="9"/>
        <v>A0228</v>
      </c>
      <c r="F316" s="56" t="s">
        <v>10265</v>
      </c>
      <c r="G316" s="56" t="s">
        <v>10266</v>
      </c>
      <c r="H316" s="59"/>
      <c r="I316" s="60"/>
      <c r="J316" s="60"/>
      <c r="K316" s="60"/>
      <c r="L316" s="315" t="e">
        <v>#REF!</v>
      </c>
      <c r="M316" s="58" t="e">
        <v>#REF!</v>
      </c>
      <c r="N316" s="58" t="e">
        <v>#N/A</v>
      </c>
      <c r="O316" s="58" t="e">
        <v>#N/A</v>
      </c>
      <c r="P316" s="58" t="e">
        <v>#N/A</v>
      </c>
      <c r="Q316" s="58" t="e">
        <v>#N/A</v>
      </c>
    </row>
    <row r="317" spans="1:17" ht="15" customHeight="1" thickBot="1">
      <c r="A317" s="446"/>
      <c r="B317" s="446"/>
      <c r="C317" s="54" t="str">
        <f>IF(A317="CSP","Consolidated Supply Program(IIF)",IF(A317&lt;&gt;"",INDEX('CCN &amp; Description'!$B$2:$B$1071,MATCH(VALUE(LEFT(A317,5)),'CCN &amp; Description'!$A$2:$A$1071,0)),""))</f>
        <v/>
      </c>
      <c r="D317" s="55" t="str">
        <f t="shared" si="8"/>
        <v>A</v>
      </c>
      <c r="E317" s="55" t="str">
        <f t="shared" si="9"/>
        <v>A0229</v>
      </c>
      <c r="F317" s="56" t="s">
        <v>10267</v>
      </c>
      <c r="G317" s="56" t="s">
        <v>10268</v>
      </c>
      <c r="H317" s="59"/>
      <c r="I317" s="60"/>
      <c r="J317" s="60"/>
      <c r="K317" s="60"/>
      <c r="L317" s="315" t="e">
        <v>#REF!</v>
      </c>
      <c r="M317" s="58" t="e">
        <v>#REF!</v>
      </c>
      <c r="N317" s="58" t="e">
        <v>#N/A</v>
      </c>
      <c r="O317" s="58" t="e">
        <v>#N/A</v>
      </c>
      <c r="P317" s="58" t="e">
        <v>#N/A</v>
      </c>
      <c r="Q317" s="58" t="e">
        <v>#N/A</v>
      </c>
    </row>
    <row r="318" spans="1:17" ht="15" customHeight="1" thickBot="1">
      <c r="A318" s="446"/>
      <c r="B318" s="446"/>
      <c r="C318" s="54" t="str">
        <f>IF(A318="CSP","Consolidated Supply Program(IIF)",IF(A318&lt;&gt;"",INDEX('CCN &amp; Description'!$B$2:$B$1071,MATCH(VALUE(LEFT(A318,5)),'CCN &amp; Description'!$A$2:$A$1071,0)),""))</f>
        <v/>
      </c>
      <c r="D318" s="55" t="str">
        <f t="shared" si="8"/>
        <v>A</v>
      </c>
      <c r="E318" s="55" t="str">
        <f t="shared" si="9"/>
        <v>A0230</v>
      </c>
      <c r="F318" s="56" t="s">
        <v>10269</v>
      </c>
      <c r="G318" s="56" t="s">
        <v>10270</v>
      </c>
      <c r="H318" s="59"/>
      <c r="I318" s="60"/>
      <c r="J318" s="60"/>
      <c r="K318" s="60"/>
      <c r="L318" s="315" t="e">
        <v>#REF!</v>
      </c>
      <c r="M318" s="58" t="e">
        <v>#REF!</v>
      </c>
      <c r="N318" s="58" t="e">
        <v>#N/A</v>
      </c>
      <c r="O318" s="58" t="e">
        <v>#N/A</v>
      </c>
      <c r="P318" s="58" t="e">
        <v>#N/A</v>
      </c>
      <c r="Q318" s="58" t="e">
        <v>#N/A</v>
      </c>
    </row>
    <row r="319" spans="1:17" ht="15" customHeight="1" thickBot="1">
      <c r="A319" s="446"/>
      <c r="B319" s="446"/>
      <c r="C319" s="54" t="str">
        <f>IF(A319="CSP","Consolidated Supply Program(IIF)",IF(A319&lt;&gt;"",INDEX('CCN &amp; Description'!$B$2:$B$1071,MATCH(VALUE(LEFT(A319,5)),'CCN &amp; Description'!$A$2:$A$1071,0)),""))</f>
        <v/>
      </c>
      <c r="D319" s="55" t="str">
        <f t="shared" si="8"/>
        <v>A</v>
      </c>
      <c r="E319" s="55" t="str">
        <f t="shared" si="9"/>
        <v>A0231</v>
      </c>
      <c r="F319" s="56" t="s">
        <v>10271</v>
      </c>
      <c r="G319" s="56" t="s">
        <v>10272</v>
      </c>
      <c r="H319" s="59"/>
      <c r="I319" s="60"/>
      <c r="J319" s="60"/>
      <c r="K319" s="60"/>
      <c r="L319" s="315" t="e">
        <v>#REF!</v>
      </c>
      <c r="M319" s="58" t="e">
        <v>#REF!</v>
      </c>
      <c r="N319" s="58" t="e">
        <v>#N/A</v>
      </c>
      <c r="O319" s="58" t="e">
        <v>#N/A</v>
      </c>
      <c r="P319" s="58" t="e">
        <v>#N/A</v>
      </c>
      <c r="Q319" s="58" t="e">
        <v>#N/A</v>
      </c>
    </row>
    <row r="320" spans="1:17" s="110" customFormat="1" ht="15" customHeight="1" thickBot="1">
      <c r="A320" s="446">
        <v>21710</v>
      </c>
      <c r="B320" s="446"/>
      <c r="C320" s="106" t="str">
        <f>IF(A320="CSP","Consolidated Supply Program(IIF)",IF(A320&lt;&gt;"",INDEX('CCN &amp; Description'!$B$2:$B$1071,MATCH(VALUE(LEFT(A320,5)),'CCN &amp; Description'!$A$2:$A$1071,0)),""))</f>
        <v>ELECTRONIC AND COMMUNICATION MAINTENANCE SHOP</v>
      </c>
      <c r="D320" s="107" t="str">
        <f t="shared" si="8"/>
        <v>A</v>
      </c>
      <c r="E320" s="107" t="str">
        <f t="shared" si="9"/>
        <v>A0234</v>
      </c>
      <c r="F320" s="108" t="s">
        <v>2113</v>
      </c>
      <c r="G320" s="108" t="s">
        <v>9759</v>
      </c>
      <c r="H320" s="108" t="s">
        <v>10273</v>
      </c>
      <c r="I320" s="109">
        <v>6.08</v>
      </c>
      <c r="J320" s="109">
        <v>3.17</v>
      </c>
      <c r="K320" s="109">
        <v>2.08</v>
      </c>
      <c r="L320" s="110" t="e">
        <v>#REF!</v>
      </c>
      <c r="M320" s="111" t="e">
        <v>#REF!</v>
      </c>
      <c r="N320" s="111" t="e">
        <v>#N/A</v>
      </c>
      <c r="O320" s="111" t="e">
        <v>#N/A</v>
      </c>
      <c r="P320" s="111" t="e">
        <v>#N/A</v>
      </c>
      <c r="Q320" s="111" t="e">
        <v>#N/A</v>
      </c>
    </row>
    <row r="321" spans="1:17" s="110" customFormat="1" ht="15" customHeight="1" thickBot="1">
      <c r="A321" s="446">
        <v>21710</v>
      </c>
      <c r="B321" s="446"/>
      <c r="C321" s="106" t="str">
        <f>IF(A321="CSP","Consolidated Supply Program(IIF)",IF(A321&lt;&gt;"",INDEX('CCN &amp; Description'!$B$2:$B$1071,MATCH(VALUE(LEFT(A321,5)),'CCN &amp; Description'!$A$2:$A$1071,0)),""))</f>
        <v>ELECTRONIC AND COMMUNICATION MAINTENANCE SHOP</v>
      </c>
      <c r="D321" s="107" t="str">
        <f t="shared" si="8"/>
        <v>A</v>
      </c>
      <c r="E321" s="107" t="str">
        <f t="shared" si="9"/>
        <v>A0234</v>
      </c>
      <c r="F321" s="108" t="s">
        <v>2113</v>
      </c>
      <c r="G321" s="108" t="s">
        <v>9759</v>
      </c>
      <c r="H321" s="108" t="s">
        <v>10274</v>
      </c>
      <c r="I321" s="109">
        <v>6.08</v>
      </c>
      <c r="J321" s="109">
        <v>3.17</v>
      </c>
      <c r="K321" s="109">
        <v>2.08</v>
      </c>
      <c r="L321" s="110" t="e">
        <v>#REF!</v>
      </c>
      <c r="M321" s="111" t="e">
        <v>#REF!</v>
      </c>
      <c r="N321" s="111" t="e">
        <v>#N/A</v>
      </c>
      <c r="O321" s="111" t="e">
        <v>#N/A</v>
      </c>
      <c r="P321" s="111" t="e">
        <v>#N/A</v>
      </c>
      <c r="Q321" s="111" t="e">
        <v>#N/A</v>
      </c>
    </row>
    <row r="322" spans="1:17" ht="15" customHeight="1" thickBot="1">
      <c r="A322" s="446"/>
      <c r="B322" s="446"/>
      <c r="C322" s="54" t="str">
        <f>IF(A322="CSP","Consolidated Supply Program(IIF)",IF(A322&lt;&gt;"",INDEX('CCN &amp; Description'!$B$2:$B$1071,MATCH(VALUE(LEFT(A322,5)),'CCN &amp; Description'!$A$2:$A$1071,0)),""))</f>
        <v/>
      </c>
      <c r="D322" s="55" t="str">
        <f t="shared" ref="D322:D385" si="10">LEFT(F322,1)</f>
        <v>A</v>
      </c>
      <c r="E322" s="55" t="str">
        <f t="shared" ref="E322:E385" si="11">LEFT(F322,5)</f>
        <v>A0235</v>
      </c>
      <c r="F322" s="56" t="s">
        <v>10275</v>
      </c>
      <c r="G322" s="56" t="s">
        <v>10276</v>
      </c>
      <c r="H322" s="59"/>
      <c r="I322" s="57">
        <v>8.75</v>
      </c>
      <c r="J322" s="57">
        <v>3</v>
      </c>
      <c r="K322" s="57">
        <v>2.33</v>
      </c>
      <c r="L322" s="315" t="e">
        <v>#REF!</v>
      </c>
      <c r="M322" s="58" t="e">
        <v>#REF!</v>
      </c>
      <c r="N322" s="58" t="e">
        <v>#N/A</v>
      </c>
      <c r="O322" s="58" t="e">
        <v>#N/A</v>
      </c>
      <c r="P322" s="58" t="e">
        <v>#N/A</v>
      </c>
      <c r="Q322" s="58" t="e">
        <v>#N/A</v>
      </c>
    </row>
    <row r="323" spans="1:17" ht="15" customHeight="1" thickBot="1">
      <c r="A323" s="446"/>
      <c r="B323" s="446"/>
      <c r="C323" s="54" t="str">
        <f>IF(A323="CSP","Consolidated Supply Program(IIF)",IF(A323&lt;&gt;"",INDEX('CCN &amp; Description'!$B$2:$B$1071,MATCH(VALUE(LEFT(A323,5)),'CCN &amp; Description'!$A$2:$A$1071,0)),""))</f>
        <v/>
      </c>
      <c r="D323" s="55" t="str">
        <f t="shared" si="10"/>
        <v>A</v>
      </c>
      <c r="E323" s="55" t="str">
        <f t="shared" si="11"/>
        <v>A0236</v>
      </c>
      <c r="F323" s="56" t="s">
        <v>10277</v>
      </c>
      <c r="G323" s="56" t="s">
        <v>10276</v>
      </c>
      <c r="H323" s="59"/>
      <c r="I323" s="57">
        <v>8.75</v>
      </c>
      <c r="J323" s="57">
        <v>3</v>
      </c>
      <c r="K323" s="57">
        <v>2.33</v>
      </c>
      <c r="L323" s="315" t="e">
        <v>#REF!</v>
      </c>
      <c r="M323" s="58" t="e">
        <v>#REF!</v>
      </c>
      <c r="N323" s="58" t="e">
        <v>#N/A</v>
      </c>
      <c r="O323" s="58" t="e">
        <v>#N/A</v>
      </c>
      <c r="P323" s="58" t="e">
        <v>#N/A</v>
      </c>
      <c r="Q323" s="58" t="e">
        <v>#N/A</v>
      </c>
    </row>
    <row r="324" spans="1:17" ht="15" customHeight="1" thickBot="1">
      <c r="A324" s="446"/>
      <c r="B324" s="446"/>
      <c r="C324" s="54" t="str">
        <f>IF(A324="CSP","Consolidated Supply Program(IIF)",IF(A324&lt;&gt;"",INDEX('CCN &amp; Description'!$B$2:$B$1071,MATCH(VALUE(LEFT(A324,5)),'CCN &amp; Description'!$A$2:$A$1071,0)),""))</f>
        <v/>
      </c>
      <c r="D324" s="55" t="str">
        <f t="shared" si="10"/>
        <v>A</v>
      </c>
      <c r="E324" s="55" t="str">
        <f t="shared" si="11"/>
        <v>A0236</v>
      </c>
      <c r="F324" s="56" t="s">
        <v>10278</v>
      </c>
      <c r="G324" s="56" t="s">
        <v>10276</v>
      </c>
      <c r="H324" s="59"/>
      <c r="I324" s="57">
        <v>8.75</v>
      </c>
      <c r="J324" s="57">
        <v>3</v>
      </c>
      <c r="K324" s="57">
        <v>2.33</v>
      </c>
      <c r="L324" s="315" t="e">
        <v>#REF!</v>
      </c>
      <c r="M324" s="58" t="e">
        <v>#REF!</v>
      </c>
      <c r="N324" s="58" t="e">
        <v>#N/A</v>
      </c>
      <c r="O324" s="58" t="e">
        <v>#N/A</v>
      </c>
      <c r="P324" s="58" t="e">
        <v>#N/A</v>
      </c>
      <c r="Q324" s="58" t="e">
        <v>#N/A</v>
      </c>
    </row>
    <row r="325" spans="1:17" ht="15" customHeight="1" thickBot="1">
      <c r="A325" s="446"/>
      <c r="B325" s="446"/>
      <c r="C325" s="54" t="str">
        <f>IF(A325="CSP","Consolidated Supply Program(IIF)",IF(A325&lt;&gt;"",INDEX('CCN &amp; Description'!$B$2:$B$1071,MATCH(VALUE(LEFT(A325,5)),'CCN &amp; Description'!$A$2:$A$1071,0)),""))</f>
        <v/>
      </c>
      <c r="D325" s="55" t="str">
        <f t="shared" si="10"/>
        <v>A</v>
      </c>
      <c r="E325" s="55" t="str">
        <f t="shared" si="11"/>
        <v>A0237</v>
      </c>
      <c r="F325" s="56" t="s">
        <v>10279</v>
      </c>
      <c r="G325" s="56" t="s">
        <v>1989</v>
      </c>
      <c r="H325" s="56" t="s">
        <v>10280</v>
      </c>
      <c r="I325" s="57">
        <v>8.75</v>
      </c>
      <c r="J325" s="57">
        <v>3</v>
      </c>
      <c r="K325" s="57">
        <v>2.33</v>
      </c>
      <c r="L325" s="315" t="e">
        <v>#REF!</v>
      </c>
      <c r="M325" s="58" t="e">
        <v>#REF!</v>
      </c>
      <c r="N325" s="58" t="e">
        <v>#N/A</v>
      </c>
      <c r="O325" s="58" t="e">
        <v>#N/A</v>
      </c>
      <c r="P325" s="58" t="e">
        <v>#N/A</v>
      </c>
      <c r="Q325" s="58" t="e">
        <v>#N/A</v>
      </c>
    </row>
    <row r="326" spans="1:17" ht="15" customHeight="1" thickBot="1">
      <c r="A326" s="446"/>
      <c r="B326" s="446"/>
      <c r="C326" s="54" t="str">
        <f>IF(A326="CSP","Consolidated Supply Program(IIF)",IF(A326&lt;&gt;"",INDEX('CCN &amp; Description'!$B$2:$B$1071,MATCH(VALUE(LEFT(A326,5)),'CCN &amp; Description'!$A$2:$A$1071,0)),""))</f>
        <v/>
      </c>
      <c r="D326" s="55" t="str">
        <f t="shared" si="10"/>
        <v>A</v>
      </c>
      <c r="E326" s="55" t="str">
        <f t="shared" si="11"/>
        <v>A0238</v>
      </c>
      <c r="F326" s="56" t="s">
        <v>10281</v>
      </c>
      <c r="G326" s="56" t="s">
        <v>9597</v>
      </c>
      <c r="H326" s="59"/>
      <c r="I326" s="57">
        <v>11.25</v>
      </c>
      <c r="J326" s="57">
        <v>3.33</v>
      </c>
      <c r="K326" s="57">
        <v>2.67</v>
      </c>
      <c r="L326" s="315" t="e">
        <v>#REF!</v>
      </c>
      <c r="M326" s="58" t="e">
        <v>#REF!</v>
      </c>
      <c r="N326" s="58" t="e">
        <v>#N/A</v>
      </c>
      <c r="O326" s="58" t="e">
        <v>#N/A</v>
      </c>
      <c r="P326" s="58" t="e">
        <v>#N/A</v>
      </c>
      <c r="Q326" s="58" t="e">
        <v>#N/A</v>
      </c>
    </row>
    <row r="327" spans="1:17" ht="15" customHeight="1" thickBot="1">
      <c r="A327" s="446"/>
      <c r="B327" s="446"/>
      <c r="C327" s="54" t="str">
        <f>IF(A327="CSP","Consolidated Supply Program(IIF)",IF(A327&lt;&gt;"",INDEX('CCN &amp; Description'!$B$2:$B$1071,MATCH(VALUE(LEFT(A327,5)),'CCN &amp; Description'!$A$2:$A$1071,0)),""))</f>
        <v/>
      </c>
      <c r="D327" s="55" t="str">
        <f t="shared" si="10"/>
        <v>A</v>
      </c>
      <c r="E327" s="55" t="str">
        <f t="shared" si="11"/>
        <v>A0239</v>
      </c>
      <c r="F327" s="56" t="s">
        <v>10282</v>
      </c>
      <c r="G327" s="56" t="s">
        <v>9597</v>
      </c>
      <c r="H327" s="59"/>
      <c r="I327" s="57">
        <v>4.66</v>
      </c>
      <c r="J327" s="57">
        <v>2.92</v>
      </c>
      <c r="K327" s="57">
        <v>2</v>
      </c>
      <c r="L327" s="315" t="e">
        <v>#REF!</v>
      </c>
      <c r="M327" s="58" t="e">
        <v>#REF!</v>
      </c>
      <c r="N327" s="58" t="e">
        <v>#N/A</v>
      </c>
      <c r="O327" s="58" t="e">
        <v>#N/A</v>
      </c>
      <c r="P327" s="58" t="e">
        <v>#N/A</v>
      </c>
      <c r="Q327" s="58" t="e">
        <v>#N/A</v>
      </c>
    </row>
    <row r="328" spans="1:17" ht="15" customHeight="1" thickBot="1">
      <c r="A328" s="446"/>
      <c r="B328" s="446"/>
      <c r="C328" s="54" t="str">
        <f>IF(A328="CSP","Consolidated Supply Program(IIF)",IF(A328&lt;&gt;"",INDEX('CCN &amp; Description'!$B$2:$B$1071,MATCH(VALUE(LEFT(A328,5)),'CCN &amp; Description'!$A$2:$A$1071,0)),""))</f>
        <v/>
      </c>
      <c r="D328" s="55" t="str">
        <f t="shared" si="10"/>
        <v>A</v>
      </c>
      <c r="E328" s="55" t="str">
        <f t="shared" si="11"/>
        <v>A0240</v>
      </c>
      <c r="F328" s="56" t="s">
        <v>10283</v>
      </c>
      <c r="G328" s="56" t="s">
        <v>9597</v>
      </c>
      <c r="H328" s="56" t="s">
        <v>10284</v>
      </c>
      <c r="I328" s="57">
        <v>3.42</v>
      </c>
      <c r="J328" s="57">
        <v>2.42</v>
      </c>
      <c r="K328" s="57">
        <v>2.08</v>
      </c>
      <c r="L328" s="315" t="e">
        <v>#REF!</v>
      </c>
      <c r="M328" s="58" t="e">
        <v>#REF!</v>
      </c>
      <c r="N328" s="58" t="e">
        <v>#N/A</v>
      </c>
      <c r="O328" s="58" t="e">
        <v>#N/A</v>
      </c>
      <c r="P328" s="58" t="e">
        <v>#N/A</v>
      </c>
      <c r="Q328" s="58" t="e">
        <v>#N/A</v>
      </c>
    </row>
    <row r="329" spans="1:17" ht="15" customHeight="1" thickBot="1">
      <c r="A329" s="446"/>
      <c r="B329" s="446"/>
      <c r="C329" s="54" t="str">
        <f>IF(A329="CSP","Consolidated Supply Program(IIF)",IF(A329&lt;&gt;"",INDEX('CCN &amp; Description'!$B$2:$B$1071,MATCH(VALUE(LEFT(A329,5)),'CCN &amp; Description'!$A$2:$A$1071,0)),""))</f>
        <v/>
      </c>
      <c r="D329" s="55" t="str">
        <f t="shared" si="10"/>
        <v>A</v>
      </c>
      <c r="E329" s="55" t="str">
        <f t="shared" si="11"/>
        <v>A0240</v>
      </c>
      <c r="F329" s="56" t="s">
        <v>10283</v>
      </c>
      <c r="G329" s="56" t="s">
        <v>9597</v>
      </c>
      <c r="H329" s="59"/>
      <c r="I329" s="57">
        <v>3.42</v>
      </c>
      <c r="J329" s="57">
        <v>2.42</v>
      </c>
      <c r="K329" s="57">
        <v>2.08</v>
      </c>
      <c r="L329" s="315" t="e">
        <v>#REF!</v>
      </c>
      <c r="M329" s="58" t="e">
        <v>#REF!</v>
      </c>
      <c r="N329" s="58" t="e">
        <v>#N/A</v>
      </c>
      <c r="O329" s="58" t="e">
        <v>#N/A</v>
      </c>
      <c r="P329" s="58" t="e">
        <v>#N/A</v>
      </c>
      <c r="Q329" s="58" t="e">
        <v>#N/A</v>
      </c>
    </row>
    <row r="330" spans="1:17" s="110" customFormat="1" ht="15" customHeight="1" thickBot="1">
      <c r="A330" s="446">
        <v>14312</v>
      </c>
      <c r="B330" s="446"/>
      <c r="C330" s="106" t="str">
        <f>IF(A330="CSP","Consolidated Supply Program(IIF)",IF(A330&lt;&gt;"",INDEX('CCN &amp; Description'!$B$2:$B$1071,MATCH(VALUE(LEFT(A330,5)),'CCN &amp; Description'!$A$2:$A$1071,0)),""))</f>
        <v>VEHICLE STAGING AREA, SURFACED</v>
      </c>
      <c r="D330" s="107" t="str">
        <f t="shared" si="10"/>
        <v>A</v>
      </c>
      <c r="E330" s="107" t="str">
        <f t="shared" si="11"/>
        <v>A0241</v>
      </c>
      <c r="F330" s="108" t="s">
        <v>2120</v>
      </c>
      <c r="G330" s="108" t="s">
        <v>9759</v>
      </c>
      <c r="H330" s="108" t="s">
        <v>10285</v>
      </c>
      <c r="I330" s="109">
        <v>9.66</v>
      </c>
      <c r="J330" s="109">
        <v>3.58</v>
      </c>
      <c r="K330" s="109">
        <v>3.08</v>
      </c>
      <c r="L330" s="110" t="e">
        <v>#REF!</v>
      </c>
      <c r="M330" s="111" t="e">
        <v>#REF!</v>
      </c>
      <c r="N330" s="111" t="e">
        <v>#N/A</v>
      </c>
      <c r="O330" s="111" t="e">
        <v>#N/A</v>
      </c>
      <c r="P330" s="111" t="e">
        <v>#N/A</v>
      </c>
      <c r="Q330" s="111" t="e">
        <v>#N/A</v>
      </c>
    </row>
    <row r="331" spans="1:17" s="110" customFormat="1" ht="15" customHeight="1" thickBot="1">
      <c r="A331" s="446">
        <v>14312</v>
      </c>
      <c r="B331" s="446"/>
      <c r="C331" s="106" t="str">
        <f>IF(A331="CSP","Consolidated Supply Program(IIF)",IF(A331&lt;&gt;"",INDEX('CCN &amp; Description'!$B$2:$B$1071,MATCH(VALUE(LEFT(A331,5)),'CCN &amp; Description'!$A$2:$A$1071,0)),""))</f>
        <v>VEHICLE STAGING AREA, SURFACED</v>
      </c>
      <c r="D331" s="107" t="str">
        <f t="shared" si="10"/>
        <v>A</v>
      </c>
      <c r="E331" s="107" t="str">
        <f t="shared" si="11"/>
        <v>A0241</v>
      </c>
      <c r="F331" s="108" t="s">
        <v>2120</v>
      </c>
      <c r="G331" s="108" t="s">
        <v>9759</v>
      </c>
      <c r="H331" s="108" t="s">
        <v>9761</v>
      </c>
      <c r="I331" s="109">
        <v>9.66</v>
      </c>
      <c r="J331" s="109">
        <v>3.58</v>
      </c>
      <c r="K331" s="109">
        <v>3.08</v>
      </c>
      <c r="L331" s="110" t="e">
        <v>#REF!</v>
      </c>
      <c r="M331" s="111" t="e">
        <v>#REF!</v>
      </c>
      <c r="N331" s="111" t="e">
        <v>#N/A</v>
      </c>
      <c r="O331" s="111" t="e">
        <v>#N/A</v>
      </c>
      <c r="P331" s="111" t="e">
        <v>#N/A</v>
      </c>
      <c r="Q331" s="111" t="e">
        <v>#N/A</v>
      </c>
    </row>
    <row r="332" spans="1:17" s="110" customFormat="1" ht="15" customHeight="1" thickBot="1">
      <c r="A332" s="446">
        <v>14312</v>
      </c>
      <c r="B332" s="446"/>
      <c r="C332" s="106" t="str">
        <f>IF(A332="CSP","Consolidated Supply Program(IIF)",IF(A332&lt;&gt;"",INDEX('CCN &amp; Description'!$B$2:$B$1071,MATCH(VALUE(LEFT(A332,5)),'CCN &amp; Description'!$A$2:$A$1071,0)),""))</f>
        <v>VEHICLE STAGING AREA, SURFACED</v>
      </c>
      <c r="D332" s="107" t="str">
        <f t="shared" si="10"/>
        <v>A</v>
      </c>
      <c r="E332" s="107" t="str">
        <f t="shared" si="11"/>
        <v>A0242</v>
      </c>
      <c r="F332" s="108" t="s">
        <v>2127</v>
      </c>
      <c r="G332" s="108" t="s">
        <v>9759</v>
      </c>
      <c r="H332" s="108" t="s">
        <v>10286</v>
      </c>
      <c r="I332" s="109">
        <v>16.079999999999998</v>
      </c>
      <c r="J332" s="109">
        <v>7.25</v>
      </c>
      <c r="K332" s="109">
        <v>7.91</v>
      </c>
      <c r="L332" s="110" t="e">
        <v>#REF!</v>
      </c>
      <c r="M332" s="111" t="e">
        <v>#REF!</v>
      </c>
      <c r="N332" s="111">
        <v>16.079999999999998</v>
      </c>
      <c r="O332" s="111" t="s">
        <v>1882</v>
      </c>
      <c r="P332" s="111">
        <v>25</v>
      </c>
      <c r="Q332" s="111">
        <v>1.75</v>
      </c>
    </row>
    <row r="333" spans="1:17" s="110" customFormat="1" ht="15" customHeight="1" thickBot="1">
      <c r="A333" s="446">
        <v>14312</v>
      </c>
      <c r="B333" s="446"/>
      <c r="C333" s="106" t="str">
        <f>IF(A333="CSP","Consolidated Supply Program(IIF)",IF(A333&lt;&gt;"",INDEX('CCN &amp; Description'!$B$2:$B$1071,MATCH(VALUE(LEFT(A333,5)),'CCN &amp; Description'!$A$2:$A$1071,0)),""))</f>
        <v>VEHICLE STAGING AREA, SURFACED</v>
      </c>
      <c r="D333" s="107" t="str">
        <f t="shared" si="10"/>
        <v>A</v>
      </c>
      <c r="E333" s="107" t="str">
        <f t="shared" si="11"/>
        <v>A0242</v>
      </c>
      <c r="F333" s="108" t="s">
        <v>2127</v>
      </c>
      <c r="G333" s="108" t="s">
        <v>9759</v>
      </c>
      <c r="H333" s="108" t="s">
        <v>10287</v>
      </c>
      <c r="I333" s="109">
        <v>15.99</v>
      </c>
      <c r="J333" s="109">
        <v>8.08</v>
      </c>
      <c r="K333" s="109">
        <v>8.33</v>
      </c>
      <c r="L333" s="110" t="e">
        <v>#REF!</v>
      </c>
      <c r="M333" s="111" t="e">
        <v>#REF!</v>
      </c>
      <c r="N333" s="111">
        <v>16.079999999999998</v>
      </c>
      <c r="O333" s="111" t="s">
        <v>1882</v>
      </c>
      <c r="P333" s="111">
        <v>25</v>
      </c>
      <c r="Q333" s="111">
        <v>1.75</v>
      </c>
    </row>
    <row r="334" spans="1:17" s="110" customFormat="1" ht="15" customHeight="1" thickBot="1">
      <c r="A334" s="446">
        <v>14312</v>
      </c>
      <c r="B334" s="446"/>
      <c r="C334" s="106" t="str">
        <f>IF(A334="CSP","Consolidated Supply Program(IIF)",IF(A334&lt;&gt;"",INDEX('CCN &amp; Description'!$B$2:$B$1071,MATCH(VALUE(LEFT(A334,5)),'CCN &amp; Description'!$A$2:$A$1071,0)),""))</f>
        <v>VEHICLE STAGING AREA, SURFACED</v>
      </c>
      <c r="D334" s="107" t="str">
        <f t="shared" si="10"/>
        <v>A</v>
      </c>
      <c r="E334" s="107" t="str">
        <f t="shared" si="11"/>
        <v>A0242</v>
      </c>
      <c r="F334" s="108" t="s">
        <v>2127</v>
      </c>
      <c r="G334" s="108" t="s">
        <v>9759</v>
      </c>
      <c r="H334" s="108" t="s">
        <v>10288</v>
      </c>
      <c r="I334" s="109">
        <v>15.99</v>
      </c>
      <c r="J334" s="109">
        <v>8.08</v>
      </c>
      <c r="K334" s="109">
        <v>8.33</v>
      </c>
      <c r="L334" s="110" t="e">
        <v>#REF!</v>
      </c>
      <c r="M334" s="111" t="e">
        <v>#REF!</v>
      </c>
      <c r="N334" s="111">
        <v>16.079999999999998</v>
      </c>
      <c r="O334" s="111" t="s">
        <v>1882</v>
      </c>
      <c r="P334" s="111">
        <v>25</v>
      </c>
      <c r="Q334" s="111">
        <v>1.75</v>
      </c>
    </row>
    <row r="335" spans="1:17" s="110" customFormat="1" ht="15" customHeight="1" thickBot="1">
      <c r="A335" s="446">
        <v>21710</v>
      </c>
      <c r="B335" s="446"/>
      <c r="C335" s="106" t="str">
        <f>IF(A335="CSP","Consolidated Supply Program(IIF)",IF(A335&lt;&gt;"",INDEX('CCN &amp; Description'!$B$2:$B$1071,MATCH(VALUE(LEFT(A335,5)),'CCN &amp; Description'!$A$2:$A$1071,0)),""))</f>
        <v>ELECTRONIC AND COMMUNICATION MAINTENANCE SHOP</v>
      </c>
      <c r="D335" s="107" t="str">
        <f t="shared" si="10"/>
        <v>A</v>
      </c>
      <c r="E335" s="107" t="str">
        <f t="shared" si="11"/>
        <v>A0243</v>
      </c>
      <c r="F335" s="108" t="s">
        <v>2137</v>
      </c>
      <c r="G335" s="108" t="s">
        <v>2530</v>
      </c>
      <c r="H335" s="108" t="s">
        <v>10289</v>
      </c>
      <c r="I335" s="109">
        <v>4.66</v>
      </c>
      <c r="J335" s="109">
        <v>1.83</v>
      </c>
      <c r="K335" s="109">
        <v>1.83</v>
      </c>
      <c r="L335" s="110" t="e">
        <v>#REF!</v>
      </c>
      <c r="M335" s="111" t="e">
        <v>#REF!</v>
      </c>
      <c r="N335" s="111" t="e">
        <v>#N/A</v>
      </c>
      <c r="O335" s="111" t="e">
        <v>#N/A</v>
      </c>
      <c r="P335" s="111" t="e">
        <v>#N/A</v>
      </c>
      <c r="Q335" s="111" t="e">
        <v>#N/A</v>
      </c>
    </row>
    <row r="336" spans="1:17" s="110" customFormat="1" ht="15" customHeight="1" thickBot="1">
      <c r="A336" s="446">
        <v>21710</v>
      </c>
      <c r="B336" s="446"/>
      <c r="C336" s="106" t="str">
        <f>IF(A336="CSP","Consolidated Supply Program(IIF)",IF(A336&lt;&gt;"",INDEX('CCN &amp; Description'!$B$2:$B$1071,MATCH(VALUE(LEFT(A336,5)),'CCN &amp; Description'!$A$2:$A$1071,0)),""))</f>
        <v>ELECTRONIC AND COMMUNICATION MAINTENANCE SHOP</v>
      </c>
      <c r="D336" s="107" t="str">
        <f t="shared" si="10"/>
        <v>A</v>
      </c>
      <c r="E336" s="107" t="str">
        <f t="shared" si="11"/>
        <v>A0243</v>
      </c>
      <c r="F336" s="108" t="s">
        <v>2137</v>
      </c>
      <c r="G336" s="108" t="s">
        <v>2530</v>
      </c>
      <c r="H336" s="108" t="s">
        <v>10290</v>
      </c>
      <c r="I336" s="109">
        <v>4.66</v>
      </c>
      <c r="J336" s="109">
        <v>1.83</v>
      </c>
      <c r="K336" s="109">
        <v>1.83</v>
      </c>
      <c r="L336" s="110" t="e">
        <v>#REF!</v>
      </c>
      <c r="M336" s="111" t="e">
        <v>#REF!</v>
      </c>
      <c r="N336" s="111" t="e">
        <v>#N/A</v>
      </c>
      <c r="O336" s="111" t="e">
        <v>#N/A</v>
      </c>
      <c r="P336" s="111" t="e">
        <v>#N/A</v>
      </c>
      <c r="Q336" s="111" t="e">
        <v>#N/A</v>
      </c>
    </row>
    <row r="337" spans="1:17" s="110" customFormat="1" ht="15" customHeight="1" thickBot="1">
      <c r="A337" s="446">
        <v>21710</v>
      </c>
      <c r="B337" s="446"/>
      <c r="C337" s="106" t="str">
        <f>IF(A337="CSP","Consolidated Supply Program(IIF)",IF(A337&lt;&gt;"",INDEX('CCN &amp; Description'!$B$2:$B$1071,MATCH(VALUE(LEFT(A337,5)),'CCN &amp; Description'!$A$2:$A$1071,0)),""))</f>
        <v>ELECTRONIC AND COMMUNICATION MAINTENANCE SHOP</v>
      </c>
      <c r="D337" s="107" t="str">
        <f t="shared" si="10"/>
        <v>A</v>
      </c>
      <c r="E337" s="107" t="str">
        <f t="shared" si="11"/>
        <v>A0244</v>
      </c>
      <c r="F337" s="108" t="s">
        <v>2143</v>
      </c>
      <c r="G337" s="108" t="s">
        <v>2530</v>
      </c>
      <c r="H337" s="108" t="s">
        <v>10291</v>
      </c>
      <c r="I337" s="109">
        <v>4.5</v>
      </c>
      <c r="J337" s="109">
        <v>1.83</v>
      </c>
      <c r="K337" s="109">
        <v>2.17</v>
      </c>
      <c r="L337" s="110" t="e">
        <v>#REF!</v>
      </c>
      <c r="M337" s="111" t="e">
        <v>#REF!</v>
      </c>
      <c r="N337" s="111" t="e">
        <v>#N/A</v>
      </c>
      <c r="O337" s="111" t="e">
        <v>#N/A</v>
      </c>
      <c r="P337" s="111" t="e">
        <v>#N/A</v>
      </c>
      <c r="Q337" s="111" t="e">
        <v>#N/A</v>
      </c>
    </row>
    <row r="338" spans="1:17" s="110" customFormat="1" ht="15" customHeight="1" thickBot="1">
      <c r="A338" s="446">
        <v>21710</v>
      </c>
      <c r="B338" s="446"/>
      <c r="C338" s="106" t="str">
        <f>IF(A338="CSP","Consolidated Supply Program(IIF)",IF(A338&lt;&gt;"",INDEX('CCN &amp; Description'!$B$2:$B$1071,MATCH(VALUE(LEFT(A338,5)),'CCN &amp; Description'!$A$2:$A$1071,0)),""))</f>
        <v>ELECTRONIC AND COMMUNICATION MAINTENANCE SHOP</v>
      </c>
      <c r="D338" s="107" t="str">
        <f t="shared" si="10"/>
        <v>A</v>
      </c>
      <c r="E338" s="107" t="str">
        <f t="shared" si="11"/>
        <v>A0244</v>
      </c>
      <c r="F338" s="108" t="s">
        <v>2143</v>
      </c>
      <c r="G338" s="108" t="s">
        <v>2530</v>
      </c>
      <c r="H338" s="108" t="s">
        <v>10292</v>
      </c>
      <c r="I338" s="109">
        <v>4.5</v>
      </c>
      <c r="J338" s="109">
        <v>1.83</v>
      </c>
      <c r="K338" s="109">
        <v>2.17</v>
      </c>
      <c r="L338" s="110" t="e">
        <v>#REF!</v>
      </c>
      <c r="M338" s="111" t="e">
        <v>#REF!</v>
      </c>
      <c r="N338" s="111" t="e">
        <v>#N/A</v>
      </c>
      <c r="O338" s="111" t="e">
        <v>#N/A</v>
      </c>
      <c r="P338" s="111" t="e">
        <v>#N/A</v>
      </c>
      <c r="Q338" s="111" t="e">
        <v>#N/A</v>
      </c>
    </row>
    <row r="339" spans="1:17" ht="15" customHeight="1" thickBot="1">
      <c r="A339" s="446"/>
      <c r="B339" s="446"/>
      <c r="C339" s="54" t="str">
        <f>IF(A339="CSP","Consolidated Supply Program(IIF)",IF(A339&lt;&gt;"",INDEX('CCN &amp; Description'!$B$2:$B$1071,MATCH(VALUE(LEFT(A339,5)),'CCN &amp; Description'!$A$2:$A$1071,0)),""))</f>
        <v/>
      </c>
      <c r="D339" s="55" t="str">
        <f t="shared" si="10"/>
        <v>A</v>
      </c>
      <c r="E339" s="55" t="str">
        <f t="shared" si="11"/>
        <v>A0246</v>
      </c>
      <c r="F339" s="56" t="s">
        <v>10293</v>
      </c>
      <c r="G339" s="56" t="s">
        <v>10206</v>
      </c>
      <c r="H339" s="56" t="s">
        <v>10294</v>
      </c>
      <c r="I339" s="60"/>
      <c r="J339" s="60"/>
      <c r="K339" s="60"/>
      <c r="L339" s="315" t="e">
        <v>#REF!</v>
      </c>
      <c r="M339" s="58" t="e">
        <v>#REF!</v>
      </c>
      <c r="N339" s="58" t="e">
        <v>#N/A</v>
      </c>
      <c r="O339" s="58" t="e">
        <v>#N/A</v>
      </c>
      <c r="P339" s="58" t="e">
        <v>#N/A</v>
      </c>
      <c r="Q339" s="58" t="e">
        <v>#N/A</v>
      </c>
    </row>
    <row r="340" spans="1:17" ht="15" customHeight="1" thickBot="1">
      <c r="A340" s="446"/>
      <c r="B340" s="446"/>
      <c r="C340" s="54" t="str">
        <f>IF(A340="CSP","Consolidated Supply Program(IIF)",IF(A340&lt;&gt;"",INDEX('CCN &amp; Description'!$B$2:$B$1071,MATCH(VALUE(LEFT(A340,5)),'CCN &amp; Description'!$A$2:$A$1071,0)),""))</f>
        <v/>
      </c>
      <c r="D340" s="55" t="str">
        <f t="shared" si="10"/>
        <v>A</v>
      </c>
      <c r="E340" s="55" t="str">
        <f t="shared" si="11"/>
        <v>A0247</v>
      </c>
      <c r="F340" s="56" t="s">
        <v>10295</v>
      </c>
      <c r="G340" s="56" t="s">
        <v>10296</v>
      </c>
      <c r="H340" s="59"/>
      <c r="I340" s="60"/>
      <c r="J340" s="60"/>
      <c r="K340" s="60"/>
      <c r="L340" s="315" t="e">
        <v>#REF!</v>
      </c>
      <c r="M340" s="58" t="e">
        <v>#REF!</v>
      </c>
      <c r="N340" s="58" t="e">
        <v>#N/A</v>
      </c>
      <c r="O340" s="58" t="e">
        <v>#N/A</v>
      </c>
      <c r="P340" s="58" t="e">
        <v>#N/A</v>
      </c>
      <c r="Q340" s="58" t="e">
        <v>#N/A</v>
      </c>
    </row>
    <row r="341" spans="1:17" s="110" customFormat="1" ht="15" customHeight="1" thickBot="1">
      <c r="A341" s="446" t="s">
        <v>814</v>
      </c>
      <c r="B341" s="446"/>
      <c r="C341" s="106" t="str">
        <f>IF(A341="CSP","Consolidated Supply Program(IIF)",IF(A341&lt;&gt;"",INDEX('CCN &amp; Description'!$B$2:$B$1071,MATCH(VALUE(LEFT(A341,5)),'CCN &amp; Description'!$A$2:$A$1071,0)),""))</f>
        <v>Consolidated Supply Program(IIF)</v>
      </c>
      <c r="D341" s="107" t="str">
        <f t="shared" si="10"/>
        <v>A</v>
      </c>
      <c r="E341" s="107" t="str">
        <f t="shared" si="11"/>
        <v>A0251</v>
      </c>
      <c r="F341" s="108" t="s">
        <v>2150</v>
      </c>
      <c r="G341" s="108" t="s">
        <v>10297</v>
      </c>
      <c r="H341" s="108" t="s">
        <v>10298</v>
      </c>
      <c r="I341" s="109">
        <v>1.5</v>
      </c>
      <c r="J341" s="109">
        <v>1.42</v>
      </c>
      <c r="K341" s="109">
        <v>0.75</v>
      </c>
      <c r="L341" s="110" t="e">
        <v>#REF!</v>
      </c>
      <c r="M341" s="111" t="e">
        <v>#REF!</v>
      </c>
      <c r="N341" s="111" t="e">
        <v>#N/A</v>
      </c>
      <c r="O341" s="111" t="e">
        <v>#N/A</v>
      </c>
      <c r="P341" s="111" t="e">
        <v>#N/A</v>
      </c>
      <c r="Q341" s="111" t="e">
        <v>#N/A</v>
      </c>
    </row>
    <row r="342" spans="1:17" s="110" customFormat="1" ht="15" customHeight="1" thickBot="1">
      <c r="A342" s="446" t="s">
        <v>814</v>
      </c>
      <c r="B342" s="446"/>
      <c r="C342" s="106" t="str">
        <f>IF(A342="CSP","Consolidated Supply Program(IIF)",IF(A342&lt;&gt;"",INDEX('CCN &amp; Description'!$B$2:$B$1071,MATCH(VALUE(LEFT(A342,5)),'CCN &amp; Description'!$A$2:$A$1071,0)),""))</f>
        <v>Consolidated Supply Program(IIF)</v>
      </c>
      <c r="D342" s="107" t="str">
        <f t="shared" si="10"/>
        <v>A</v>
      </c>
      <c r="E342" s="107" t="str">
        <f t="shared" si="11"/>
        <v>A0251</v>
      </c>
      <c r="F342" s="108" t="s">
        <v>2150</v>
      </c>
      <c r="G342" s="108" t="s">
        <v>10299</v>
      </c>
      <c r="H342" s="108" t="s">
        <v>10300</v>
      </c>
      <c r="I342" s="109">
        <v>1.29</v>
      </c>
      <c r="J342" s="109">
        <v>1.25</v>
      </c>
      <c r="K342" s="109">
        <v>0.75</v>
      </c>
      <c r="L342" s="110" t="e">
        <v>#REF!</v>
      </c>
      <c r="M342" s="111" t="e">
        <v>#REF!</v>
      </c>
      <c r="N342" s="111" t="e">
        <v>#N/A</v>
      </c>
      <c r="O342" s="111" t="e">
        <v>#N/A</v>
      </c>
      <c r="P342" s="111" t="e">
        <v>#N/A</v>
      </c>
      <c r="Q342" s="111" t="e">
        <v>#N/A</v>
      </c>
    </row>
    <row r="343" spans="1:17" s="110" customFormat="1" ht="15" customHeight="1" thickBot="1">
      <c r="A343" s="446">
        <v>14312</v>
      </c>
      <c r="B343" s="446"/>
      <c r="C343" s="106" t="str">
        <f>IF(A343="CSP","Consolidated Supply Program(IIF)",IF(A343&lt;&gt;"",INDEX('CCN &amp; Description'!$B$2:$B$1071,MATCH(VALUE(LEFT(A343,5)),'CCN &amp; Description'!$A$2:$A$1071,0)),""))</f>
        <v>VEHICLE STAGING AREA, SURFACED</v>
      </c>
      <c r="D343" s="107" t="str">
        <f t="shared" si="10"/>
        <v>A</v>
      </c>
      <c r="E343" s="107" t="str">
        <f t="shared" si="11"/>
        <v>A0254</v>
      </c>
      <c r="F343" s="108" t="s">
        <v>2157</v>
      </c>
      <c r="G343" s="108" t="s">
        <v>10301</v>
      </c>
      <c r="H343" s="108" t="s">
        <v>10302</v>
      </c>
      <c r="I343" s="109">
        <v>13.33</v>
      </c>
      <c r="J343" s="109">
        <v>7.16</v>
      </c>
      <c r="K343" s="109">
        <v>7.16</v>
      </c>
      <c r="L343" s="110" t="e">
        <v>#REF!</v>
      </c>
      <c r="M343" s="111" t="e">
        <v>#REF!</v>
      </c>
      <c r="N343" s="111" t="e">
        <v>#N/A</v>
      </c>
      <c r="O343" s="111" t="e">
        <v>#N/A</v>
      </c>
      <c r="P343" s="111" t="e">
        <v>#N/A</v>
      </c>
      <c r="Q343" s="111" t="e">
        <v>#N/A</v>
      </c>
    </row>
    <row r="344" spans="1:17" s="110" customFormat="1" ht="15" customHeight="1" thickBot="1">
      <c r="A344" s="446">
        <v>14312</v>
      </c>
      <c r="B344" s="446"/>
      <c r="C344" s="106" t="str">
        <f>IF(A344="CSP","Consolidated Supply Program(IIF)",IF(A344&lt;&gt;"",INDEX('CCN &amp; Description'!$B$2:$B$1071,MATCH(VALUE(LEFT(A344,5)),'CCN &amp; Description'!$A$2:$A$1071,0)),""))</f>
        <v>VEHICLE STAGING AREA, SURFACED</v>
      </c>
      <c r="D344" s="107" t="str">
        <f t="shared" si="10"/>
        <v>A</v>
      </c>
      <c r="E344" s="107" t="str">
        <f t="shared" si="11"/>
        <v>A0254</v>
      </c>
      <c r="F344" s="108" t="s">
        <v>2157</v>
      </c>
      <c r="G344" s="108" t="s">
        <v>9843</v>
      </c>
      <c r="H344" s="108" t="s">
        <v>10303</v>
      </c>
      <c r="I344" s="109">
        <v>13.33</v>
      </c>
      <c r="J344" s="109">
        <v>7.16</v>
      </c>
      <c r="K344" s="109">
        <v>7.16</v>
      </c>
      <c r="L344" s="110" t="e">
        <v>#REF!</v>
      </c>
      <c r="M344" s="111" t="e">
        <v>#REF!</v>
      </c>
      <c r="N344" s="111" t="e">
        <v>#N/A</v>
      </c>
      <c r="O344" s="111" t="e">
        <v>#N/A</v>
      </c>
      <c r="P344" s="111" t="e">
        <v>#N/A</v>
      </c>
      <c r="Q344" s="111" t="e">
        <v>#N/A</v>
      </c>
    </row>
    <row r="345" spans="1:17" s="110" customFormat="1" ht="15" customHeight="1" thickBot="1">
      <c r="A345" s="446">
        <v>14312</v>
      </c>
      <c r="B345" s="446"/>
      <c r="C345" s="106" t="str">
        <f>IF(A345="CSP","Consolidated Supply Program(IIF)",IF(A345&lt;&gt;"",INDEX('CCN &amp; Description'!$B$2:$B$1071,MATCH(VALUE(LEFT(A345,5)),'CCN &amp; Description'!$A$2:$A$1071,0)),""))</f>
        <v>VEHICLE STAGING AREA, SURFACED</v>
      </c>
      <c r="D345" s="107" t="str">
        <f t="shared" si="10"/>
        <v>A</v>
      </c>
      <c r="E345" s="107" t="str">
        <f t="shared" si="11"/>
        <v>A0255</v>
      </c>
      <c r="F345" s="108" t="s">
        <v>2164</v>
      </c>
      <c r="G345" s="108" t="s">
        <v>10301</v>
      </c>
      <c r="H345" s="108" t="s">
        <v>10304</v>
      </c>
      <c r="I345" s="109">
        <v>13.33</v>
      </c>
      <c r="J345" s="109">
        <v>7.16</v>
      </c>
      <c r="K345" s="109">
        <v>7.16</v>
      </c>
      <c r="L345" s="110" t="e">
        <v>#REF!</v>
      </c>
      <c r="M345" s="111" t="e">
        <v>#REF!</v>
      </c>
      <c r="N345" s="111">
        <v>13.33</v>
      </c>
      <c r="O345" s="111" t="s">
        <v>1882</v>
      </c>
      <c r="P345" s="111">
        <v>25</v>
      </c>
      <c r="Q345" s="111">
        <v>1.75</v>
      </c>
    </row>
    <row r="346" spans="1:17" s="110" customFormat="1" ht="15" customHeight="1" thickBot="1">
      <c r="A346" s="446">
        <v>14312</v>
      </c>
      <c r="B346" s="446"/>
      <c r="C346" s="106" t="str">
        <f>IF(A346="CSP","Consolidated Supply Program(IIF)",IF(A346&lt;&gt;"",INDEX('CCN &amp; Description'!$B$2:$B$1071,MATCH(VALUE(LEFT(A346,5)),'CCN &amp; Description'!$A$2:$A$1071,0)),""))</f>
        <v>VEHICLE STAGING AREA, SURFACED</v>
      </c>
      <c r="D346" s="107" t="str">
        <f t="shared" si="10"/>
        <v>A</v>
      </c>
      <c r="E346" s="107" t="str">
        <f t="shared" si="11"/>
        <v>A0255</v>
      </c>
      <c r="F346" s="108" t="s">
        <v>2164</v>
      </c>
      <c r="G346" s="108" t="s">
        <v>9843</v>
      </c>
      <c r="H346" s="108" t="s">
        <v>10305</v>
      </c>
      <c r="I346" s="109">
        <v>13.33</v>
      </c>
      <c r="J346" s="109">
        <v>7.16</v>
      </c>
      <c r="K346" s="109">
        <v>7.16</v>
      </c>
      <c r="L346" s="110" t="e">
        <v>#REF!</v>
      </c>
      <c r="M346" s="111" t="e">
        <v>#REF!</v>
      </c>
      <c r="N346" s="111">
        <v>13.33</v>
      </c>
      <c r="O346" s="111" t="s">
        <v>1882</v>
      </c>
      <c r="P346" s="111">
        <v>25</v>
      </c>
      <c r="Q346" s="111">
        <v>1.75</v>
      </c>
    </row>
    <row r="347" spans="1:17" ht="15" customHeight="1" thickBot="1">
      <c r="A347" s="446"/>
      <c r="B347" s="446"/>
      <c r="C347" s="54" t="str">
        <f>IF(A347="CSP","Consolidated Supply Program(IIF)",IF(A347&lt;&gt;"",INDEX('CCN &amp; Description'!$B$2:$B$1071,MATCH(VALUE(LEFT(A347,5)),'CCN &amp; Description'!$A$2:$A$1071,0)),""))</f>
        <v/>
      </c>
      <c r="D347" s="55" t="str">
        <f t="shared" si="10"/>
        <v>A</v>
      </c>
      <c r="E347" s="55" t="str">
        <f t="shared" si="11"/>
        <v>A0256</v>
      </c>
      <c r="F347" s="56" t="s">
        <v>10306</v>
      </c>
      <c r="G347" s="56" t="s">
        <v>10307</v>
      </c>
      <c r="H347" s="59"/>
      <c r="I347" s="57">
        <v>0</v>
      </c>
      <c r="J347" s="57">
        <v>0</v>
      </c>
      <c r="K347" s="57">
        <v>0</v>
      </c>
      <c r="L347" s="315" t="e">
        <v>#REF!</v>
      </c>
      <c r="M347" s="58" t="e">
        <v>#REF!</v>
      </c>
      <c r="N347" s="58" t="e">
        <v>#N/A</v>
      </c>
      <c r="O347" s="58" t="e">
        <v>#N/A</v>
      </c>
      <c r="P347" s="58" t="e">
        <v>#N/A</v>
      </c>
      <c r="Q347" s="58" t="e">
        <v>#N/A</v>
      </c>
    </row>
    <row r="348" spans="1:17" s="110" customFormat="1" ht="15" customHeight="1" thickBot="1">
      <c r="A348" s="446"/>
      <c r="B348" s="446"/>
      <c r="C348" s="106" t="str">
        <f>IF(A348="CSP","Consolidated Supply Program(IIF)",IF(A348&lt;&gt;"",INDEX('CCN &amp; Description'!$B$2:$B$1071,MATCH(VALUE(LEFT(A348,5)),'CCN &amp; Description'!$A$2:$A$1071,0)),""))</f>
        <v/>
      </c>
      <c r="D348" s="107" t="str">
        <f t="shared" si="10"/>
        <v>A</v>
      </c>
      <c r="E348" s="107" t="str">
        <f t="shared" si="11"/>
        <v>A0257</v>
      </c>
      <c r="F348" s="108" t="s">
        <v>2170</v>
      </c>
      <c r="G348" s="108" t="s">
        <v>10134</v>
      </c>
      <c r="H348" s="108" t="s">
        <v>10308</v>
      </c>
      <c r="I348" s="109">
        <v>16.66</v>
      </c>
      <c r="J348" s="109">
        <v>7.58</v>
      </c>
      <c r="K348" s="109">
        <v>8.33</v>
      </c>
      <c r="L348" s="110" t="e">
        <v>#REF!</v>
      </c>
      <c r="M348" s="111" t="e">
        <v>#REF!</v>
      </c>
      <c r="N348" s="111" t="e">
        <v>#N/A</v>
      </c>
      <c r="O348" s="111" t="e">
        <v>#N/A</v>
      </c>
      <c r="P348" s="111" t="e">
        <v>#N/A</v>
      </c>
      <c r="Q348" s="111" t="e">
        <v>#N/A</v>
      </c>
    </row>
    <row r="349" spans="1:17" ht="15" customHeight="1" thickBot="1">
      <c r="A349" s="446"/>
      <c r="B349" s="446"/>
      <c r="C349" s="54" t="str">
        <f>IF(A349="CSP","Consolidated Supply Program(IIF)",IF(A349&lt;&gt;"",INDEX('CCN &amp; Description'!$B$2:$B$1071,MATCH(VALUE(LEFT(A349,5)),'CCN &amp; Description'!$A$2:$A$1071,0)),""))</f>
        <v/>
      </c>
      <c r="D349" s="55" t="str">
        <f t="shared" si="10"/>
        <v>A</v>
      </c>
      <c r="E349" s="55" t="str">
        <f t="shared" si="11"/>
        <v>A0259</v>
      </c>
      <c r="F349" s="56" t="s">
        <v>2175</v>
      </c>
      <c r="G349" s="56" t="s">
        <v>2306</v>
      </c>
      <c r="H349" s="56" t="s">
        <v>10309</v>
      </c>
      <c r="I349" s="57">
        <v>8</v>
      </c>
      <c r="J349" s="57">
        <v>4</v>
      </c>
      <c r="K349" s="57">
        <v>2</v>
      </c>
      <c r="L349" s="315" t="e">
        <v>#REF!</v>
      </c>
      <c r="M349" s="58" t="e">
        <v>#REF!</v>
      </c>
      <c r="N349" s="58" t="e">
        <v>#N/A</v>
      </c>
      <c r="O349" s="58" t="e">
        <v>#N/A</v>
      </c>
      <c r="P349" s="58" t="e">
        <v>#N/A</v>
      </c>
      <c r="Q349" s="58" t="e">
        <v>#N/A</v>
      </c>
    </row>
    <row r="350" spans="1:17" ht="15" customHeight="1" thickBot="1">
      <c r="A350" s="446"/>
      <c r="B350" s="446"/>
      <c r="C350" s="54" t="str">
        <f>IF(A350="CSP","Consolidated Supply Program(IIF)",IF(A350&lt;&gt;"",INDEX('CCN &amp; Description'!$B$2:$B$1071,MATCH(VALUE(LEFT(A350,5)),'CCN &amp; Description'!$A$2:$A$1071,0)),""))</f>
        <v/>
      </c>
      <c r="D350" s="55" t="str">
        <f t="shared" si="10"/>
        <v>A</v>
      </c>
      <c r="E350" s="55" t="str">
        <f t="shared" si="11"/>
        <v>A0260</v>
      </c>
      <c r="F350" s="56" t="s">
        <v>10310</v>
      </c>
      <c r="G350" s="56" t="s">
        <v>9838</v>
      </c>
      <c r="H350" s="56" t="s">
        <v>10311</v>
      </c>
      <c r="I350" s="57">
        <v>1.58</v>
      </c>
      <c r="J350" s="57">
        <v>0.83</v>
      </c>
      <c r="K350" s="57">
        <v>0.83</v>
      </c>
      <c r="L350" s="315" t="e">
        <v>#REF!</v>
      </c>
      <c r="M350" s="58" t="e">
        <v>#REF!</v>
      </c>
      <c r="N350" s="58" t="e">
        <v>#N/A</v>
      </c>
      <c r="O350" s="58" t="e">
        <v>#N/A</v>
      </c>
      <c r="P350" s="58" t="e">
        <v>#N/A</v>
      </c>
      <c r="Q350" s="58" t="e">
        <v>#N/A</v>
      </c>
    </row>
    <row r="351" spans="1:17" ht="15" customHeight="1" thickBot="1">
      <c r="A351" s="446"/>
      <c r="B351" s="446"/>
      <c r="C351" s="54" t="str">
        <f>IF(A351="CSP","Consolidated Supply Program(IIF)",IF(A351&lt;&gt;"",INDEX('CCN &amp; Description'!$B$2:$B$1071,MATCH(VALUE(LEFT(A351,5)),'CCN &amp; Description'!$A$2:$A$1071,0)),""))</f>
        <v/>
      </c>
      <c r="D351" s="55" t="str">
        <f t="shared" si="10"/>
        <v>A</v>
      </c>
      <c r="E351" s="55" t="str">
        <f t="shared" si="11"/>
        <v>A0261</v>
      </c>
      <c r="F351" s="56" t="s">
        <v>10312</v>
      </c>
      <c r="G351" s="56" t="s">
        <v>10313</v>
      </c>
      <c r="H351" s="59"/>
      <c r="I351" s="57">
        <v>3.17</v>
      </c>
      <c r="J351" s="57">
        <v>2.25</v>
      </c>
      <c r="K351" s="57">
        <v>1.67</v>
      </c>
      <c r="L351" s="315" t="e">
        <v>#REF!</v>
      </c>
      <c r="M351" s="58" t="e">
        <v>#REF!</v>
      </c>
      <c r="N351" s="58" t="e">
        <v>#N/A</v>
      </c>
      <c r="O351" s="58" t="e">
        <v>#N/A</v>
      </c>
      <c r="P351" s="58" t="e">
        <v>#N/A</v>
      </c>
      <c r="Q351" s="58" t="e">
        <v>#N/A</v>
      </c>
    </row>
    <row r="352" spans="1:17" ht="15" customHeight="1" thickBot="1">
      <c r="A352" s="446"/>
      <c r="B352" s="446"/>
      <c r="C352" s="54" t="str">
        <f>IF(A352="CSP","Consolidated Supply Program(IIF)",IF(A352&lt;&gt;"",INDEX('CCN &amp; Description'!$B$2:$B$1071,MATCH(VALUE(LEFT(A352,5)),'CCN &amp; Description'!$A$2:$A$1071,0)),""))</f>
        <v/>
      </c>
      <c r="D352" s="55" t="str">
        <f t="shared" si="10"/>
        <v>A</v>
      </c>
      <c r="E352" s="55" t="str">
        <f t="shared" si="11"/>
        <v>A0262</v>
      </c>
      <c r="F352" s="56" t="s">
        <v>10314</v>
      </c>
      <c r="G352" s="56" t="s">
        <v>10315</v>
      </c>
      <c r="H352" s="56" t="s">
        <v>10316</v>
      </c>
      <c r="I352" s="60"/>
      <c r="J352" s="60"/>
      <c r="K352" s="60"/>
      <c r="L352" s="315" t="e">
        <v>#REF!</v>
      </c>
      <c r="M352" s="58" t="e">
        <v>#REF!</v>
      </c>
      <c r="N352" s="58" t="e">
        <v>#N/A</v>
      </c>
      <c r="O352" s="58" t="e">
        <v>#N/A</v>
      </c>
      <c r="P352" s="58" t="e">
        <v>#N/A</v>
      </c>
      <c r="Q352" s="58" t="e">
        <v>#N/A</v>
      </c>
    </row>
    <row r="353" spans="1:17" ht="15" customHeight="1" thickBot="1">
      <c r="A353" s="446"/>
      <c r="B353" s="446"/>
      <c r="C353" s="54" t="str">
        <f>IF(A353="CSP","Consolidated Supply Program(IIF)",IF(A353&lt;&gt;"",INDEX('CCN &amp; Description'!$B$2:$B$1071,MATCH(VALUE(LEFT(A353,5)),'CCN &amp; Description'!$A$2:$A$1071,0)),""))</f>
        <v/>
      </c>
      <c r="D353" s="55" t="str">
        <f t="shared" si="10"/>
        <v>A</v>
      </c>
      <c r="E353" s="55" t="str">
        <f t="shared" si="11"/>
        <v>A0264</v>
      </c>
      <c r="F353" s="56" t="s">
        <v>10317</v>
      </c>
      <c r="G353" s="56" t="s">
        <v>10318</v>
      </c>
      <c r="H353" s="56" t="s">
        <v>10319</v>
      </c>
      <c r="I353" s="57">
        <v>2.75</v>
      </c>
      <c r="J353" s="57">
        <v>1.75</v>
      </c>
      <c r="K353" s="57">
        <v>1.33</v>
      </c>
      <c r="L353" s="315" t="e">
        <v>#REF!</v>
      </c>
      <c r="M353" s="58" t="e">
        <v>#REF!</v>
      </c>
      <c r="N353" s="58" t="e">
        <v>#N/A</v>
      </c>
      <c r="O353" s="58" t="e">
        <v>#N/A</v>
      </c>
      <c r="P353" s="58" t="e">
        <v>#N/A</v>
      </c>
      <c r="Q353" s="58" t="e">
        <v>#N/A</v>
      </c>
    </row>
    <row r="354" spans="1:17" ht="15" customHeight="1" thickBot="1">
      <c r="A354" s="446"/>
      <c r="B354" s="446"/>
      <c r="C354" s="54" t="str">
        <f>IF(A354="CSP","Consolidated Supply Program(IIF)",IF(A354&lt;&gt;"",INDEX('CCN &amp; Description'!$B$2:$B$1071,MATCH(VALUE(LEFT(A354,5)),'CCN &amp; Description'!$A$2:$A$1071,0)),""))</f>
        <v/>
      </c>
      <c r="D354" s="55" t="str">
        <f t="shared" si="10"/>
        <v>A</v>
      </c>
      <c r="E354" s="55" t="str">
        <f t="shared" si="11"/>
        <v>A0265</v>
      </c>
      <c r="F354" s="56" t="s">
        <v>10320</v>
      </c>
      <c r="G354" s="56" t="s">
        <v>10321</v>
      </c>
      <c r="H354" s="56" t="s">
        <v>10322</v>
      </c>
      <c r="I354" s="57">
        <v>0</v>
      </c>
      <c r="J354" s="57">
        <v>0</v>
      </c>
      <c r="K354" s="57">
        <v>0</v>
      </c>
      <c r="L354" s="315" t="e">
        <v>#REF!</v>
      </c>
      <c r="M354" s="58" t="e">
        <v>#REF!</v>
      </c>
      <c r="N354" s="58" t="e">
        <v>#N/A</v>
      </c>
      <c r="O354" s="58" t="e">
        <v>#N/A</v>
      </c>
      <c r="P354" s="58" t="e">
        <v>#N/A</v>
      </c>
      <c r="Q354" s="58" t="e">
        <v>#N/A</v>
      </c>
    </row>
    <row r="355" spans="1:17" s="110" customFormat="1" ht="15" customHeight="1" thickBot="1">
      <c r="A355" s="446">
        <v>21710</v>
      </c>
      <c r="B355" s="446"/>
      <c r="C355" s="106" t="str">
        <f>IF(A355="CSP","Consolidated Supply Program(IIF)",IF(A355&lt;&gt;"",INDEX('CCN &amp; Description'!$B$2:$B$1071,MATCH(VALUE(LEFT(A355,5)),'CCN &amp; Description'!$A$2:$A$1071,0)),""))</f>
        <v>ELECTRONIC AND COMMUNICATION MAINTENANCE SHOP</v>
      </c>
      <c r="D355" s="107" t="str">
        <f t="shared" si="10"/>
        <v>A</v>
      </c>
      <c r="E355" s="107" t="str">
        <f t="shared" si="11"/>
        <v>A0266</v>
      </c>
      <c r="F355" s="108" t="s">
        <v>678</v>
      </c>
      <c r="G355" s="108" t="s">
        <v>1989</v>
      </c>
      <c r="H355" s="108" t="s">
        <v>10323</v>
      </c>
      <c r="I355" s="109">
        <v>1.29</v>
      </c>
      <c r="J355" s="109">
        <v>1.5</v>
      </c>
      <c r="K355" s="109">
        <v>1.5</v>
      </c>
      <c r="L355" s="110" t="e">
        <v>#REF!</v>
      </c>
      <c r="M355" s="111" t="e">
        <v>#REF!</v>
      </c>
      <c r="N355" s="111" t="e">
        <v>#N/A</v>
      </c>
      <c r="O355" s="111" t="e">
        <v>#N/A</v>
      </c>
      <c r="P355" s="111" t="e">
        <v>#N/A</v>
      </c>
      <c r="Q355" s="111" t="e">
        <v>#N/A</v>
      </c>
    </row>
    <row r="356" spans="1:17" s="110" customFormat="1" ht="15" customHeight="1" thickBot="1">
      <c r="A356" s="446">
        <v>21710</v>
      </c>
      <c r="B356" s="446"/>
      <c r="C356" s="106" t="str">
        <f>IF(A356="CSP","Consolidated Supply Program(IIF)",IF(A356&lt;&gt;"",INDEX('CCN &amp; Description'!$B$2:$B$1071,MATCH(VALUE(LEFT(A356,5)),'CCN &amp; Description'!$A$2:$A$1071,0)),""))</f>
        <v>ELECTRONIC AND COMMUNICATION MAINTENANCE SHOP</v>
      </c>
      <c r="D356" s="107" t="str">
        <f t="shared" si="10"/>
        <v>A</v>
      </c>
      <c r="E356" s="107" t="str">
        <f t="shared" si="11"/>
        <v>A0266</v>
      </c>
      <c r="F356" s="108" t="s">
        <v>678</v>
      </c>
      <c r="G356" s="108" t="s">
        <v>1989</v>
      </c>
      <c r="H356" s="108" t="s">
        <v>10324</v>
      </c>
      <c r="I356" s="109">
        <v>1.29</v>
      </c>
      <c r="J356" s="109">
        <v>1.07</v>
      </c>
      <c r="K356" s="109">
        <v>1.5</v>
      </c>
      <c r="L356" s="110" t="e">
        <v>#REF!</v>
      </c>
      <c r="M356" s="111" t="e">
        <v>#REF!</v>
      </c>
      <c r="N356" s="111" t="e">
        <v>#N/A</v>
      </c>
      <c r="O356" s="111" t="e">
        <v>#N/A</v>
      </c>
      <c r="P356" s="111" t="e">
        <v>#N/A</v>
      </c>
      <c r="Q356" s="111" t="e">
        <v>#N/A</v>
      </c>
    </row>
    <row r="357" spans="1:17" s="110" customFormat="1" ht="15" customHeight="1" thickBot="1">
      <c r="A357" s="446">
        <v>21710</v>
      </c>
      <c r="B357" s="446"/>
      <c r="C357" s="106" t="str">
        <f>IF(A357="CSP","Consolidated Supply Program(IIF)",IF(A357&lt;&gt;"",INDEX('CCN &amp; Description'!$B$2:$B$1071,MATCH(VALUE(LEFT(A357,5)),'CCN &amp; Description'!$A$2:$A$1071,0)),""))</f>
        <v>ELECTRONIC AND COMMUNICATION MAINTENANCE SHOP</v>
      </c>
      <c r="D357" s="107" t="str">
        <f t="shared" si="10"/>
        <v>A</v>
      </c>
      <c r="E357" s="107" t="str">
        <f t="shared" si="11"/>
        <v>A0266</v>
      </c>
      <c r="F357" s="108" t="s">
        <v>10325</v>
      </c>
      <c r="G357" s="108" t="s">
        <v>1989</v>
      </c>
      <c r="H357" s="108" t="s">
        <v>10323</v>
      </c>
      <c r="I357" s="109">
        <v>1.29</v>
      </c>
      <c r="J357" s="109">
        <v>1.5</v>
      </c>
      <c r="K357" s="109">
        <v>1.5</v>
      </c>
      <c r="L357" s="110" t="e">
        <v>#REF!</v>
      </c>
      <c r="M357" s="111" t="e">
        <v>#REF!</v>
      </c>
      <c r="N357" s="111" t="e">
        <v>#N/A</v>
      </c>
      <c r="O357" s="111" t="e">
        <v>#N/A</v>
      </c>
      <c r="P357" s="111" t="e">
        <v>#N/A</v>
      </c>
      <c r="Q357" s="111" t="e">
        <v>#N/A</v>
      </c>
    </row>
    <row r="358" spans="1:17" ht="15" customHeight="1" thickBot="1">
      <c r="A358" s="446"/>
      <c r="B358" s="446"/>
      <c r="C358" s="54" t="str">
        <f>IF(A358="CSP","Consolidated Supply Program(IIF)",IF(A358&lt;&gt;"",INDEX('CCN &amp; Description'!$B$2:$B$1071,MATCH(VALUE(LEFT(A358,5)),'CCN &amp; Description'!$A$2:$A$1071,0)),""))</f>
        <v/>
      </c>
      <c r="D358" s="55" t="str">
        <f t="shared" si="10"/>
        <v>A</v>
      </c>
      <c r="E358" s="55" t="str">
        <f t="shared" si="11"/>
        <v>A0266</v>
      </c>
      <c r="F358" s="56" t="s">
        <v>10326</v>
      </c>
      <c r="G358" s="56" t="s">
        <v>1989</v>
      </c>
      <c r="H358" s="56" t="s">
        <v>10324</v>
      </c>
      <c r="I358" s="57">
        <v>1.29</v>
      </c>
      <c r="J358" s="57">
        <v>1.07</v>
      </c>
      <c r="K358" s="57">
        <v>1.5</v>
      </c>
      <c r="L358" s="315" t="e">
        <v>#REF!</v>
      </c>
      <c r="M358" s="58" t="e">
        <v>#REF!</v>
      </c>
      <c r="N358" s="58" t="e">
        <v>#N/A</v>
      </c>
      <c r="O358" s="58" t="e">
        <v>#N/A</v>
      </c>
      <c r="P358" s="58" t="e">
        <v>#N/A</v>
      </c>
      <c r="Q358" s="58" t="e">
        <v>#N/A</v>
      </c>
    </row>
    <row r="359" spans="1:17" ht="15" customHeight="1" thickBot="1">
      <c r="A359" s="446"/>
      <c r="B359" s="446"/>
      <c r="C359" s="54" t="str">
        <f>IF(A359="CSP","Consolidated Supply Program(IIF)",IF(A359&lt;&gt;"",INDEX('CCN &amp; Description'!$B$2:$B$1071,MATCH(VALUE(LEFT(A359,5)),'CCN &amp; Description'!$A$2:$A$1071,0)),""))</f>
        <v/>
      </c>
      <c r="D359" s="55" t="str">
        <f t="shared" si="10"/>
        <v>A</v>
      </c>
      <c r="E359" s="55" t="str">
        <f t="shared" si="11"/>
        <v>A0267</v>
      </c>
      <c r="F359" s="56" t="s">
        <v>2182</v>
      </c>
      <c r="G359" s="56" t="s">
        <v>10327</v>
      </c>
      <c r="H359" s="56" t="s">
        <v>10328</v>
      </c>
      <c r="I359" s="57">
        <v>2.25</v>
      </c>
      <c r="J359" s="57">
        <v>2.25</v>
      </c>
      <c r="K359" s="57">
        <v>1.29</v>
      </c>
      <c r="L359" s="315" t="e">
        <v>#REF!</v>
      </c>
      <c r="M359" s="58" t="e">
        <v>#REF!</v>
      </c>
      <c r="N359" s="58" t="e">
        <v>#N/A</v>
      </c>
      <c r="O359" s="58" t="e">
        <v>#N/A</v>
      </c>
      <c r="P359" s="58" t="e">
        <v>#N/A</v>
      </c>
      <c r="Q359" s="58" t="e">
        <v>#N/A</v>
      </c>
    </row>
    <row r="360" spans="1:17" ht="15" customHeight="1" thickBot="1">
      <c r="A360" s="446"/>
      <c r="B360" s="446"/>
      <c r="C360" s="54" t="str">
        <f>IF(A360="CSP","Consolidated Supply Program(IIF)",IF(A360&lt;&gt;"",INDEX('CCN &amp; Description'!$B$2:$B$1071,MATCH(VALUE(LEFT(A360,5)),'CCN &amp; Description'!$A$2:$A$1071,0)),""))</f>
        <v/>
      </c>
      <c r="D360" s="55" t="str">
        <f t="shared" si="10"/>
        <v>A</v>
      </c>
      <c r="E360" s="55" t="str">
        <f t="shared" si="11"/>
        <v>A0268</v>
      </c>
      <c r="F360" s="56" t="s">
        <v>10329</v>
      </c>
      <c r="G360" s="56" t="s">
        <v>10276</v>
      </c>
      <c r="H360" s="59"/>
      <c r="I360" s="57">
        <v>10</v>
      </c>
      <c r="J360" s="57">
        <v>1.58</v>
      </c>
      <c r="K360" s="57">
        <v>1.5</v>
      </c>
      <c r="L360" s="315" t="e">
        <v>#REF!</v>
      </c>
      <c r="M360" s="58" t="e">
        <v>#REF!</v>
      </c>
      <c r="N360" s="58" t="e">
        <v>#N/A</v>
      </c>
      <c r="O360" s="58" t="e">
        <v>#N/A</v>
      </c>
      <c r="P360" s="58" t="e">
        <v>#N/A</v>
      </c>
      <c r="Q360" s="58" t="e">
        <v>#N/A</v>
      </c>
    </row>
    <row r="361" spans="1:17" s="110" customFormat="1" ht="15" customHeight="1" thickBot="1">
      <c r="A361" s="446">
        <v>21710</v>
      </c>
      <c r="B361" s="446"/>
      <c r="C361" s="106" t="str">
        <f>IF(A361="CSP","Consolidated Supply Program(IIF)",IF(A361&lt;&gt;"",INDEX('CCN &amp; Description'!$B$2:$B$1071,MATCH(VALUE(LEFT(A361,5)),'CCN &amp; Description'!$A$2:$A$1071,0)),""))</f>
        <v>ELECTRONIC AND COMMUNICATION MAINTENANCE SHOP</v>
      </c>
      <c r="D361" s="107" t="str">
        <f t="shared" si="10"/>
        <v>A</v>
      </c>
      <c r="E361" s="107" t="str">
        <f t="shared" si="11"/>
        <v>A0269</v>
      </c>
      <c r="F361" s="108" t="s">
        <v>2184</v>
      </c>
      <c r="G361" s="108" t="s">
        <v>10330</v>
      </c>
      <c r="H361" s="108" t="s">
        <v>10331</v>
      </c>
      <c r="I361" s="109">
        <v>3.04</v>
      </c>
      <c r="J361" s="109">
        <v>1.87</v>
      </c>
      <c r="K361" s="109">
        <v>1.07</v>
      </c>
      <c r="L361" s="110" t="e">
        <v>#REF!</v>
      </c>
      <c r="M361" s="111" t="e">
        <v>#REF!</v>
      </c>
      <c r="N361" s="111" t="e">
        <v>#N/A</v>
      </c>
      <c r="O361" s="111" t="e">
        <v>#N/A</v>
      </c>
      <c r="P361" s="111" t="e">
        <v>#N/A</v>
      </c>
      <c r="Q361" s="111" t="e">
        <v>#N/A</v>
      </c>
    </row>
    <row r="362" spans="1:17" ht="15" customHeight="1" thickBot="1">
      <c r="A362" s="446"/>
      <c r="B362" s="446"/>
      <c r="C362" s="54" t="str">
        <f>IF(A362="CSP","Consolidated Supply Program(IIF)",IF(A362&lt;&gt;"",INDEX('CCN &amp; Description'!$B$2:$B$1071,MATCH(VALUE(LEFT(A362,5)),'CCN &amp; Description'!$A$2:$A$1071,0)),""))</f>
        <v/>
      </c>
      <c r="D362" s="55" t="str">
        <f t="shared" si="10"/>
        <v>A</v>
      </c>
      <c r="E362" s="55" t="str">
        <f t="shared" si="11"/>
        <v>A0270</v>
      </c>
      <c r="F362" s="56" t="s">
        <v>10332</v>
      </c>
      <c r="G362" s="56" t="s">
        <v>10333</v>
      </c>
      <c r="H362" s="59"/>
      <c r="I362" s="60"/>
      <c r="J362" s="60"/>
      <c r="K362" s="60"/>
      <c r="L362" s="315" t="e">
        <v>#REF!</v>
      </c>
      <c r="M362" s="58" t="e">
        <v>#REF!</v>
      </c>
      <c r="N362" s="58" t="e">
        <v>#N/A</v>
      </c>
      <c r="O362" s="58" t="e">
        <v>#N/A</v>
      </c>
      <c r="P362" s="58" t="e">
        <v>#N/A</v>
      </c>
      <c r="Q362" s="58" t="e">
        <v>#N/A</v>
      </c>
    </row>
    <row r="363" spans="1:17" ht="15" customHeight="1" thickBot="1">
      <c r="A363" s="446"/>
      <c r="B363" s="446"/>
      <c r="C363" s="54" t="str">
        <f>IF(A363="CSP","Consolidated Supply Program(IIF)",IF(A363&lt;&gt;"",INDEX('CCN &amp; Description'!$B$2:$B$1071,MATCH(VALUE(LEFT(A363,5)),'CCN &amp; Description'!$A$2:$A$1071,0)),""))</f>
        <v/>
      </c>
      <c r="D363" s="55" t="str">
        <f t="shared" si="10"/>
        <v>A</v>
      </c>
      <c r="E363" s="55" t="str">
        <f t="shared" si="11"/>
        <v>A0271</v>
      </c>
      <c r="F363" s="56" t="s">
        <v>2188</v>
      </c>
      <c r="G363" s="56" t="s">
        <v>10301</v>
      </c>
      <c r="H363" s="56" t="s">
        <v>10334</v>
      </c>
      <c r="I363" s="57">
        <v>13.33</v>
      </c>
      <c r="J363" s="57">
        <v>7.16</v>
      </c>
      <c r="K363" s="57">
        <v>7.16</v>
      </c>
      <c r="L363" s="315" t="e">
        <v>#REF!</v>
      </c>
      <c r="M363" s="58" t="e">
        <v>#REF!</v>
      </c>
      <c r="N363" s="58">
        <v>13.33</v>
      </c>
      <c r="O363" s="58" t="s">
        <v>1882</v>
      </c>
      <c r="P363" s="58">
        <v>25</v>
      </c>
      <c r="Q363" s="58">
        <v>1.75</v>
      </c>
    </row>
    <row r="364" spans="1:17" ht="15" customHeight="1" thickBot="1">
      <c r="A364" s="446"/>
      <c r="B364" s="446"/>
      <c r="C364" s="54" t="str">
        <f>IF(A364="CSP","Consolidated Supply Program(IIF)",IF(A364&lt;&gt;"",INDEX('CCN &amp; Description'!$B$2:$B$1071,MATCH(VALUE(LEFT(A364,5)),'CCN &amp; Description'!$A$2:$A$1071,0)),""))</f>
        <v/>
      </c>
      <c r="D364" s="55" t="str">
        <f t="shared" si="10"/>
        <v>A</v>
      </c>
      <c r="E364" s="55" t="str">
        <f t="shared" si="11"/>
        <v>A0271</v>
      </c>
      <c r="F364" s="56" t="s">
        <v>2188</v>
      </c>
      <c r="G364" s="56" t="s">
        <v>9843</v>
      </c>
      <c r="H364" s="56" t="s">
        <v>10335</v>
      </c>
      <c r="I364" s="57">
        <v>13.33</v>
      </c>
      <c r="J364" s="57">
        <v>7.16</v>
      </c>
      <c r="K364" s="57">
        <v>7.16</v>
      </c>
      <c r="L364" s="315" t="e">
        <v>#REF!</v>
      </c>
      <c r="M364" s="58" t="e">
        <v>#REF!</v>
      </c>
      <c r="N364" s="58">
        <v>13.33</v>
      </c>
      <c r="O364" s="58" t="s">
        <v>1882</v>
      </c>
      <c r="P364" s="58">
        <v>25</v>
      </c>
      <c r="Q364" s="58">
        <v>1.75</v>
      </c>
    </row>
    <row r="365" spans="1:17" ht="15" customHeight="1" thickBot="1">
      <c r="A365" s="446"/>
      <c r="B365" s="446"/>
      <c r="C365" s="54" t="str">
        <f>IF(A365="CSP","Consolidated Supply Program(IIF)",IF(A365&lt;&gt;"",INDEX('CCN &amp; Description'!$B$2:$B$1071,MATCH(VALUE(LEFT(A365,5)),'CCN &amp; Description'!$A$2:$A$1071,0)),""))</f>
        <v/>
      </c>
      <c r="D365" s="55" t="str">
        <f t="shared" si="10"/>
        <v>A</v>
      </c>
      <c r="E365" s="55" t="str">
        <f t="shared" si="11"/>
        <v>A0271</v>
      </c>
      <c r="F365" s="56" t="s">
        <v>10336</v>
      </c>
      <c r="G365" s="56" t="s">
        <v>10301</v>
      </c>
      <c r="H365" s="59"/>
      <c r="I365" s="60"/>
      <c r="J365" s="60"/>
      <c r="K365" s="60"/>
      <c r="L365" s="315" t="e">
        <v>#REF!</v>
      </c>
      <c r="M365" s="58" t="e">
        <v>#REF!</v>
      </c>
      <c r="N365" s="58" t="e">
        <v>#N/A</v>
      </c>
      <c r="O365" s="58" t="e">
        <v>#N/A</v>
      </c>
      <c r="P365" s="58" t="e">
        <v>#N/A</v>
      </c>
      <c r="Q365" s="58" t="e">
        <v>#N/A</v>
      </c>
    </row>
    <row r="366" spans="1:17" s="110" customFormat="1" ht="15" customHeight="1" thickBot="1">
      <c r="A366" s="446">
        <v>21710</v>
      </c>
      <c r="B366" s="446"/>
      <c r="C366" s="106" t="str">
        <f>IF(A366="CSP","Consolidated Supply Program(IIF)",IF(A366&lt;&gt;"",INDEX('CCN &amp; Description'!$B$2:$B$1071,MATCH(VALUE(LEFT(A366,5)),'CCN &amp; Description'!$A$2:$A$1071,0)),""))</f>
        <v>ELECTRONIC AND COMMUNICATION MAINTENANCE SHOP</v>
      </c>
      <c r="D366" s="107" t="str">
        <f t="shared" si="10"/>
        <v>A</v>
      </c>
      <c r="E366" s="107" t="str">
        <f t="shared" si="11"/>
        <v>A0272</v>
      </c>
      <c r="F366" s="108" t="s">
        <v>681</v>
      </c>
      <c r="G366" s="108" t="s">
        <v>10337</v>
      </c>
      <c r="H366" s="108" t="s">
        <v>10338</v>
      </c>
      <c r="I366" s="109">
        <v>0.74</v>
      </c>
      <c r="J366" s="109">
        <v>0.65</v>
      </c>
      <c r="K366" s="109">
        <v>0.27</v>
      </c>
      <c r="L366" s="110" t="e">
        <v>#REF!</v>
      </c>
      <c r="M366" s="111" t="e">
        <v>#REF!</v>
      </c>
      <c r="N366" s="111" t="e">
        <v>#N/A</v>
      </c>
      <c r="O366" s="111" t="e">
        <v>#N/A</v>
      </c>
      <c r="P366" s="111" t="e">
        <v>#N/A</v>
      </c>
      <c r="Q366" s="111" t="e">
        <v>#N/A</v>
      </c>
    </row>
    <row r="367" spans="1:17" ht="15" customHeight="1" thickBot="1">
      <c r="A367" s="446"/>
      <c r="B367" s="446"/>
      <c r="C367" s="54" t="str">
        <f>IF(A367="CSP","Consolidated Supply Program(IIF)",IF(A367&lt;&gt;"",INDEX('CCN &amp; Description'!$B$2:$B$1071,MATCH(VALUE(LEFT(A367,5)),'CCN &amp; Description'!$A$2:$A$1071,0)),""))</f>
        <v/>
      </c>
      <c r="D367" s="55" t="str">
        <f t="shared" si="10"/>
        <v>A</v>
      </c>
      <c r="E367" s="55" t="str">
        <f t="shared" si="11"/>
        <v>A0273</v>
      </c>
      <c r="F367" s="56" t="s">
        <v>10339</v>
      </c>
      <c r="G367" s="56" t="s">
        <v>1989</v>
      </c>
      <c r="H367" s="56" t="s">
        <v>9982</v>
      </c>
      <c r="I367" s="57">
        <v>1.17</v>
      </c>
      <c r="J367" s="57">
        <v>0.67</v>
      </c>
      <c r="K367" s="57">
        <v>0.92</v>
      </c>
      <c r="L367" s="315" t="e">
        <v>#REF!</v>
      </c>
      <c r="M367" s="58" t="e">
        <v>#REF!</v>
      </c>
      <c r="N367" s="58" t="e">
        <v>#N/A</v>
      </c>
      <c r="O367" s="58" t="e">
        <v>#N/A</v>
      </c>
      <c r="P367" s="58" t="e">
        <v>#N/A</v>
      </c>
      <c r="Q367" s="58" t="e">
        <v>#N/A</v>
      </c>
    </row>
    <row r="368" spans="1:17" s="110" customFormat="1" ht="15" customHeight="1" thickBot="1">
      <c r="A368" s="446"/>
      <c r="B368" s="446"/>
      <c r="C368" s="106" t="str">
        <f>IF(A368="CSP","Consolidated Supply Program(IIF)",IF(A368&lt;&gt;"",INDEX('CCN &amp; Description'!$B$2:$B$1071,MATCH(VALUE(LEFT(A368,5)),'CCN &amp; Description'!$A$2:$A$1071,0)),""))</f>
        <v/>
      </c>
      <c r="D368" s="107" t="str">
        <f t="shared" si="10"/>
        <v>A</v>
      </c>
      <c r="E368" s="107" t="str">
        <f t="shared" si="11"/>
        <v>A0274</v>
      </c>
      <c r="F368" s="108" t="s">
        <v>2197</v>
      </c>
      <c r="G368" s="108" t="s">
        <v>10340</v>
      </c>
      <c r="H368" s="108" t="s">
        <v>10341</v>
      </c>
      <c r="I368" s="109">
        <v>2.81</v>
      </c>
      <c r="J368" s="109">
        <v>1.82</v>
      </c>
      <c r="K368" s="109">
        <v>1.5</v>
      </c>
      <c r="L368" s="110" t="e">
        <v>#REF!</v>
      </c>
      <c r="M368" s="111" t="e">
        <v>#REF!</v>
      </c>
      <c r="N368" s="111" t="e">
        <v>#N/A</v>
      </c>
      <c r="O368" s="111" t="e">
        <v>#N/A</v>
      </c>
      <c r="P368" s="111" t="e">
        <v>#N/A</v>
      </c>
      <c r="Q368" s="111" t="e">
        <v>#N/A</v>
      </c>
    </row>
    <row r="369" spans="1:17" s="110" customFormat="1" ht="15" customHeight="1" thickBot="1">
      <c r="A369" s="446"/>
      <c r="B369" s="446"/>
      <c r="C369" s="106" t="str">
        <f>IF(A369="CSP","Consolidated Supply Program(IIF)",IF(A369&lt;&gt;"",INDEX('CCN &amp; Description'!$B$2:$B$1071,MATCH(VALUE(LEFT(A369,5)),'CCN &amp; Description'!$A$2:$A$1071,0)),""))</f>
        <v/>
      </c>
      <c r="D369" s="107" t="str">
        <f t="shared" si="10"/>
        <v>A</v>
      </c>
      <c r="E369" s="107" t="str">
        <f t="shared" si="11"/>
        <v>A0274</v>
      </c>
      <c r="F369" s="108" t="s">
        <v>2197</v>
      </c>
      <c r="G369" s="108" t="s">
        <v>10340</v>
      </c>
      <c r="H369" s="108" t="s">
        <v>10342</v>
      </c>
      <c r="I369" s="109">
        <v>2.81</v>
      </c>
      <c r="J369" s="109">
        <v>1.82</v>
      </c>
      <c r="K369" s="109">
        <v>1.5</v>
      </c>
      <c r="L369" s="110" t="e">
        <v>#REF!</v>
      </c>
      <c r="M369" s="111" t="e">
        <v>#REF!</v>
      </c>
      <c r="N369" s="111" t="e">
        <v>#N/A</v>
      </c>
      <c r="O369" s="111" t="e">
        <v>#N/A</v>
      </c>
      <c r="P369" s="111" t="e">
        <v>#N/A</v>
      </c>
      <c r="Q369" s="111" t="e">
        <v>#N/A</v>
      </c>
    </row>
    <row r="370" spans="1:17" ht="15" customHeight="1" thickBot="1">
      <c r="A370" s="446"/>
      <c r="B370" s="446"/>
      <c r="C370" s="54" t="str">
        <f>IF(A370="CSP","Consolidated Supply Program(IIF)",IF(A370&lt;&gt;"",INDEX('CCN &amp; Description'!$B$2:$B$1071,MATCH(VALUE(LEFT(A370,5)),'CCN &amp; Description'!$A$2:$A$1071,0)),""))</f>
        <v/>
      </c>
      <c r="D370" s="55" t="str">
        <f t="shared" si="10"/>
        <v>A</v>
      </c>
      <c r="E370" s="55" t="str">
        <f t="shared" si="11"/>
        <v>A0275</v>
      </c>
      <c r="F370" s="56" t="s">
        <v>10343</v>
      </c>
      <c r="G370" s="56" t="s">
        <v>10344</v>
      </c>
      <c r="H370" s="59"/>
      <c r="I370" s="57">
        <v>0</v>
      </c>
      <c r="J370" s="57">
        <v>0</v>
      </c>
      <c r="K370" s="57">
        <v>0</v>
      </c>
      <c r="L370" s="315" t="e">
        <v>#REF!</v>
      </c>
      <c r="M370" s="58" t="e">
        <v>#REF!</v>
      </c>
      <c r="N370" s="58" t="e">
        <v>#N/A</v>
      </c>
      <c r="O370" s="58" t="e">
        <v>#N/A</v>
      </c>
      <c r="P370" s="58" t="e">
        <v>#N/A</v>
      </c>
      <c r="Q370" s="58" t="e">
        <v>#N/A</v>
      </c>
    </row>
    <row r="371" spans="1:17" s="110" customFormat="1" ht="15" customHeight="1" thickBot="1">
      <c r="A371" s="446" t="s">
        <v>9833</v>
      </c>
      <c r="B371" s="446"/>
      <c r="C371" s="106" t="e">
        <f>IF(A371="CSP","Consolidated Supply Program(IIF)",IF(A371&lt;&gt;"",INDEX('CCN &amp; Description'!$B$2:$B$1071,MATCH(VALUE(LEFT(A371,5)),'CCN &amp; Description'!$A$2:$A$1071,0)),""))</f>
        <v>#VALUE!</v>
      </c>
      <c r="D371" s="107" t="str">
        <f t="shared" si="10"/>
        <v>A</v>
      </c>
      <c r="E371" s="107" t="str">
        <f t="shared" si="11"/>
        <v>A0276</v>
      </c>
      <c r="F371" s="108" t="s">
        <v>2201</v>
      </c>
      <c r="G371" s="108" t="s">
        <v>2202</v>
      </c>
      <c r="H371" s="108" t="s">
        <v>10345</v>
      </c>
      <c r="I371" s="109">
        <v>0</v>
      </c>
      <c r="J371" s="109">
        <v>0</v>
      </c>
      <c r="K371" s="109">
        <v>0</v>
      </c>
      <c r="L371" s="110" t="e">
        <v>#REF!</v>
      </c>
      <c r="M371" s="111" t="e">
        <v>#REF!</v>
      </c>
      <c r="N371" s="111" t="e">
        <v>#N/A</v>
      </c>
      <c r="O371" s="111" t="e">
        <v>#N/A</v>
      </c>
      <c r="P371" s="111" t="e">
        <v>#N/A</v>
      </c>
      <c r="Q371" s="111" t="e">
        <v>#N/A</v>
      </c>
    </row>
    <row r="372" spans="1:17" ht="15" customHeight="1" thickBot="1">
      <c r="A372" s="446"/>
      <c r="B372" s="446"/>
      <c r="C372" s="54" t="str">
        <f>IF(A372="CSP","Consolidated Supply Program(IIF)",IF(A372&lt;&gt;"",INDEX('CCN &amp; Description'!$B$2:$B$1071,MATCH(VALUE(LEFT(A372,5)),'CCN &amp; Description'!$A$2:$A$1071,0)),""))</f>
        <v/>
      </c>
      <c r="D372" s="55" t="str">
        <f t="shared" si="10"/>
        <v>A</v>
      </c>
      <c r="E372" s="55" t="str">
        <f t="shared" si="11"/>
        <v>A0277</v>
      </c>
      <c r="F372" s="56" t="s">
        <v>10346</v>
      </c>
      <c r="G372" s="56" t="s">
        <v>9809</v>
      </c>
      <c r="H372" s="56" t="s">
        <v>10347</v>
      </c>
      <c r="I372" s="57">
        <v>3.04</v>
      </c>
      <c r="J372" s="57">
        <v>1.87</v>
      </c>
      <c r="K372" s="57">
        <v>1.36</v>
      </c>
      <c r="L372" s="315" t="e">
        <v>#REF!</v>
      </c>
      <c r="M372" s="58" t="e">
        <v>#REF!</v>
      </c>
      <c r="N372" s="58" t="e">
        <v>#N/A</v>
      </c>
      <c r="O372" s="58" t="e">
        <v>#N/A</v>
      </c>
      <c r="P372" s="58" t="e">
        <v>#N/A</v>
      </c>
      <c r="Q372" s="58" t="e">
        <v>#N/A</v>
      </c>
    </row>
    <row r="373" spans="1:17" s="110" customFormat="1" ht="15" customHeight="1" thickBot="1">
      <c r="A373" s="446">
        <v>21710</v>
      </c>
      <c r="B373" s="446"/>
      <c r="C373" s="106" t="str">
        <f>IF(A373="CSP","Consolidated Supply Program(IIF)",IF(A373&lt;&gt;"",INDEX('CCN &amp; Description'!$B$2:$B$1071,MATCH(VALUE(LEFT(A373,5)),'CCN &amp; Description'!$A$2:$A$1071,0)),""))</f>
        <v>ELECTRONIC AND COMMUNICATION MAINTENANCE SHOP</v>
      </c>
      <c r="D373" s="107" t="str">
        <f t="shared" si="10"/>
        <v>A</v>
      </c>
      <c r="E373" s="107" t="str">
        <f t="shared" si="11"/>
        <v>A0278</v>
      </c>
      <c r="F373" s="108" t="s">
        <v>2207</v>
      </c>
      <c r="G373" s="108" t="s">
        <v>1989</v>
      </c>
      <c r="H373" s="108" t="s">
        <v>10348</v>
      </c>
      <c r="I373" s="109">
        <v>11.83</v>
      </c>
      <c r="J373" s="109">
        <v>2.5</v>
      </c>
      <c r="K373" s="109">
        <v>2.42</v>
      </c>
      <c r="L373" s="110" t="e">
        <v>#REF!</v>
      </c>
      <c r="M373" s="111" t="e">
        <v>#REF!</v>
      </c>
      <c r="N373" s="111" t="e">
        <v>#N/A</v>
      </c>
      <c r="O373" s="111" t="e">
        <v>#N/A</v>
      </c>
      <c r="P373" s="111" t="e">
        <v>#N/A</v>
      </c>
      <c r="Q373" s="111" t="e">
        <v>#N/A</v>
      </c>
    </row>
    <row r="374" spans="1:17" s="110" customFormat="1" ht="15" customHeight="1" thickBot="1">
      <c r="A374" s="446">
        <v>21710</v>
      </c>
      <c r="B374" s="446"/>
      <c r="C374" s="106" t="str">
        <f>IF(A374="CSP","Consolidated Supply Program(IIF)",IF(A374&lt;&gt;"",INDEX('CCN &amp; Description'!$B$2:$B$1071,MATCH(VALUE(LEFT(A374,5)),'CCN &amp; Description'!$A$2:$A$1071,0)),""))</f>
        <v>ELECTRONIC AND COMMUNICATION MAINTENANCE SHOP</v>
      </c>
      <c r="D374" s="107" t="str">
        <f t="shared" si="10"/>
        <v>A</v>
      </c>
      <c r="E374" s="107" t="str">
        <f t="shared" si="11"/>
        <v>A0278</v>
      </c>
      <c r="F374" s="108" t="s">
        <v>2207</v>
      </c>
      <c r="G374" s="108" t="s">
        <v>1989</v>
      </c>
      <c r="H374" s="108" t="s">
        <v>10349</v>
      </c>
      <c r="I374" s="109">
        <v>11.83</v>
      </c>
      <c r="J374" s="109">
        <v>2.5</v>
      </c>
      <c r="K374" s="109">
        <v>2.42</v>
      </c>
      <c r="L374" s="110" t="e">
        <v>#REF!</v>
      </c>
      <c r="M374" s="111" t="e">
        <v>#REF!</v>
      </c>
      <c r="N374" s="111" t="e">
        <v>#N/A</v>
      </c>
      <c r="O374" s="111" t="e">
        <v>#N/A</v>
      </c>
      <c r="P374" s="111" t="e">
        <v>#N/A</v>
      </c>
      <c r="Q374" s="111" t="e">
        <v>#N/A</v>
      </c>
    </row>
    <row r="375" spans="1:17" s="110" customFormat="1" ht="15" customHeight="1" thickBot="1">
      <c r="A375" s="446">
        <v>21710</v>
      </c>
      <c r="B375" s="446"/>
      <c r="C375" s="106" t="str">
        <f>IF(A375="CSP","Consolidated Supply Program(IIF)",IF(A375&lt;&gt;"",INDEX('CCN &amp; Description'!$B$2:$B$1071,MATCH(VALUE(LEFT(A375,5)),'CCN &amp; Description'!$A$2:$A$1071,0)),""))</f>
        <v>ELECTRONIC AND COMMUNICATION MAINTENANCE SHOP</v>
      </c>
      <c r="D375" s="107" t="str">
        <f t="shared" si="10"/>
        <v>A</v>
      </c>
      <c r="E375" s="107" t="str">
        <f t="shared" si="11"/>
        <v>A0278</v>
      </c>
      <c r="F375" s="108" t="s">
        <v>2207</v>
      </c>
      <c r="G375" s="108" t="s">
        <v>10350</v>
      </c>
      <c r="H375" s="108" t="s">
        <v>10351</v>
      </c>
      <c r="I375" s="109">
        <v>11.83</v>
      </c>
      <c r="J375" s="109">
        <v>2.5</v>
      </c>
      <c r="K375" s="109">
        <v>2.42</v>
      </c>
      <c r="L375" s="110" t="e">
        <v>#REF!</v>
      </c>
      <c r="M375" s="111" t="e">
        <v>#REF!</v>
      </c>
      <c r="N375" s="111" t="e">
        <v>#N/A</v>
      </c>
      <c r="O375" s="111" t="e">
        <v>#N/A</v>
      </c>
      <c r="P375" s="111" t="e">
        <v>#N/A</v>
      </c>
      <c r="Q375" s="111" t="e">
        <v>#N/A</v>
      </c>
    </row>
    <row r="376" spans="1:17" ht="15" customHeight="1" thickBot="1">
      <c r="A376" s="446"/>
      <c r="B376" s="446"/>
      <c r="C376" s="54" t="str">
        <f>IF(A376="CSP","Consolidated Supply Program(IIF)",IF(A376&lt;&gt;"",INDEX('CCN &amp; Description'!$B$2:$B$1071,MATCH(VALUE(LEFT(A376,5)),'CCN &amp; Description'!$A$2:$A$1071,0)),""))</f>
        <v/>
      </c>
      <c r="D376" s="55" t="str">
        <f t="shared" si="10"/>
        <v>A</v>
      </c>
      <c r="E376" s="55" t="str">
        <f t="shared" si="11"/>
        <v>A0279</v>
      </c>
      <c r="F376" s="56" t="s">
        <v>2213</v>
      </c>
      <c r="G376" s="56" t="s">
        <v>10352</v>
      </c>
      <c r="H376" s="56" t="s">
        <v>10353</v>
      </c>
      <c r="I376" s="57">
        <v>18.41</v>
      </c>
      <c r="J376" s="57">
        <v>7.04</v>
      </c>
      <c r="K376" s="57">
        <v>8.5</v>
      </c>
      <c r="L376" s="315" t="e">
        <v>#REF!</v>
      </c>
      <c r="M376" s="58" t="e">
        <v>#REF!</v>
      </c>
      <c r="N376" s="58" t="e">
        <v>#N/A</v>
      </c>
      <c r="O376" s="58" t="e">
        <v>#N/A</v>
      </c>
      <c r="P376" s="58" t="e">
        <v>#N/A</v>
      </c>
      <c r="Q376" s="58" t="e">
        <v>#N/A</v>
      </c>
    </row>
    <row r="377" spans="1:17" ht="15" customHeight="1" thickBot="1">
      <c r="A377" s="446"/>
      <c r="B377" s="446"/>
      <c r="C377" s="54" t="str">
        <f>IF(A377="CSP","Consolidated Supply Program(IIF)",IF(A377&lt;&gt;"",INDEX('CCN &amp; Description'!$B$2:$B$1071,MATCH(VALUE(LEFT(A377,5)),'CCN &amp; Description'!$A$2:$A$1071,0)),""))</f>
        <v/>
      </c>
      <c r="D377" s="55" t="str">
        <f t="shared" si="10"/>
        <v>A</v>
      </c>
      <c r="E377" s="55" t="str">
        <f t="shared" si="11"/>
        <v>A0279</v>
      </c>
      <c r="F377" s="56" t="s">
        <v>2213</v>
      </c>
      <c r="G377" s="56" t="s">
        <v>10354</v>
      </c>
      <c r="H377" s="56" t="s">
        <v>10353</v>
      </c>
      <c r="I377" s="57">
        <v>18.41</v>
      </c>
      <c r="J377" s="57">
        <v>7.04</v>
      </c>
      <c r="K377" s="57">
        <v>8.5</v>
      </c>
      <c r="L377" s="315" t="e">
        <v>#REF!</v>
      </c>
      <c r="M377" s="58" t="e">
        <v>#REF!</v>
      </c>
      <c r="N377" s="58" t="e">
        <v>#N/A</v>
      </c>
      <c r="O377" s="58" t="e">
        <v>#N/A</v>
      </c>
      <c r="P377" s="58" t="e">
        <v>#N/A</v>
      </c>
      <c r="Q377" s="58" t="e">
        <v>#N/A</v>
      </c>
    </row>
    <row r="378" spans="1:17" ht="15" customHeight="1" thickBot="1">
      <c r="A378" s="446"/>
      <c r="B378" s="446"/>
      <c r="C378" s="54" t="str">
        <f>IF(A378="CSP","Consolidated Supply Program(IIF)",IF(A378&lt;&gt;"",INDEX('CCN &amp; Description'!$B$2:$B$1071,MATCH(VALUE(LEFT(A378,5)),'CCN &amp; Description'!$A$2:$A$1071,0)),""))</f>
        <v/>
      </c>
      <c r="D378" s="55" t="str">
        <f t="shared" si="10"/>
        <v>A</v>
      </c>
      <c r="E378" s="55" t="str">
        <f t="shared" si="11"/>
        <v>A0279</v>
      </c>
      <c r="F378" s="56" t="s">
        <v>2213</v>
      </c>
      <c r="G378" s="56" t="s">
        <v>10352</v>
      </c>
      <c r="H378" s="56" t="s">
        <v>10353</v>
      </c>
      <c r="I378" s="57">
        <v>18.41</v>
      </c>
      <c r="J378" s="57">
        <v>7.04</v>
      </c>
      <c r="K378" s="57">
        <v>8.5</v>
      </c>
      <c r="L378" s="315" t="e">
        <v>#REF!</v>
      </c>
      <c r="M378" s="58" t="e">
        <v>#REF!</v>
      </c>
      <c r="N378" s="58" t="e">
        <v>#N/A</v>
      </c>
      <c r="O378" s="58" t="e">
        <v>#N/A</v>
      </c>
      <c r="P378" s="58" t="e">
        <v>#N/A</v>
      </c>
      <c r="Q378" s="58" t="e">
        <v>#N/A</v>
      </c>
    </row>
    <row r="379" spans="1:17" s="110" customFormat="1" ht="15" customHeight="1" thickBot="1">
      <c r="A379" s="446">
        <v>21710</v>
      </c>
      <c r="B379" s="446"/>
      <c r="C379" s="106" t="str">
        <f>IF(A379="CSP","Consolidated Supply Program(IIF)",IF(A379&lt;&gt;"",INDEX('CCN &amp; Description'!$B$2:$B$1071,MATCH(VALUE(LEFT(A379,5)),'CCN &amp; Description'!$A$2:$A$1071,0)),""))</f>
        <v>ELECTRONIC AND COMMUNICATION MAINTENANCE SHOP</v>
      </c>
      <c r="D379" s="107" t="str">
        <f t="shared" si="10"/>
        <v>A</v>
      </c>
      <c r="E379" s="107" t="str">
        <f t="shared" si="11"/>
        <v>A0280</v>
      </c>
      <c r="F379" s="108" t="s">
        <v>2217</v>
      </c>
      <c r="G379" s="108" t="s">
        <v>10355</v>
      </c>
      <c r="H379" s="108" t="s">
        <v>10356</v>
      </c>
      <c r="I379" s="109">
        <v>2.17</v>
      </c>
      <c r="J379" s="109">
        <v>1.33</v>
      </c>
      <c r="K379" s="109">
        <v>0.92</v>
      </c>
      <c r="L379" s="110" t="e">
        <v>#REF!</v>
      </c>
      <c r="M379" s="111" t="e">
        <v>#REF!</v>
      </c>
      <c r="N379" s="111" t="e">
        <v>#N/A</v>
      </c>
      <c r="O379" s="111" t="e">
        <v>#N/A</v>
      </c>
      <c r="P379" s="111" t="e">
        <v>#N/A</v>
      </c>
      <c r="Q379" s="111" t="e">
        <v>#N/A</v>
      </c>
    </row>
    <row r="380" spans="1:17" s="110" customFormat="1" ht="15" customHeight="1" thickBot="1">
      <c r="A380" s="446">
        <v>21710</v>
      </c>
      <c r="B380" s="446"/>
      <c r="C380" s="106" t="str">
        <f>IF(A380="CSP","Consolidated Supply Program(IIF)",IF(A380&lt;&gt;"",INDEX('CCN &amp; Description'!$B$2:$B$1071,MATCH(VALUE(LEFT(A380,5)),'CCN &amp; Description'!$A$2:$A$1071,0)),""))</f>
        <v>ELECTRONIC AND COMMUNICATION MAINTENANCE SHOP</v>
      </c>
      <c r="D380" s="107" t="str">
        <f t="shared" si="10"/>
        <v>A</v>
      </c>
      <c r="E380" s="107" t="str">
        <f t="shared" si="11"/>
        <v>A0280</v>
      </c>
      <c r="F380" s="108" t="s">
        <v>2217</v>
      </c>
      <c r="G380" s="108" t="s">
        <v>10357</v>
      </c>
      <c r="H380" s="108" t="s">
        <v>10358</v>
      </c>
      <c r="I380" s="109">
        <v>2.17</v>
      </c>
      <c r="J380" s="109">
        <v>1.33</v>
      </c>
      <c r="K380" s="109">
        <v>0.92</v>
      </c>
      <c r="L380" s="110" t="e">
        <v>#REF!</v>
      </c>
      <c r="M380" s="111" t="e">
        <v>#REF!</v>
      </c>
      <c r="N380" s="111" t="e">
        <v>#N/A</v>
      </c>
      <c r="O380" s="111" t="e">
        <v>#N/A</v>
      </c>
      <c r="P380" s="111" t="e">
        <v>#N/A</v>
      </c>
      <c r="Q380" s="111" t="e">
        <v>#N/A</v>
      </c>
    </row>
    <row r="381" spans="1:17" s="110" customFormat="1" ht="15" customHeight="1" thickBot="1">
      <c r="A381" s="446">
        <v>21710</v>
      </c>
      <c r="B381" s="446"/>
      <c r="C381" s="106" t="str">
        <f>IF(A381="CSP","Consolidated Supply Program(IIF)",IF(A381&lt;&gt;"",INDEX('CCN &amp; Description'!$B$2:$B$1071,MATCH(VALUE(LEFT(A381,5)),'CCN &amp; Description'!$A$2:$A$1071,0)),""))</f>
        <v>ELECTRONIC AND COMMUNICATION MAINTENANCE SHOP</v>
      </c>
      <c r="D381" s="107" t="str">
        <f t="shared" si="10"/>
        <v>A</v>
      </c>
      <c r="E381" s="107" t="str">
        <f t="shared" si="11"/>
        <v>A0280</v>
      </c>
      <c r="F381" s="108" t="s">
        <v>2217</v>
      </c>
      <c r="G381" s="108" t="s">
        <v>10355</v>
      </c>
      <c r="H381" s="108" t="s">
        <v>10359</v>
      </c>
      <c r="I381" s="109">
        <v>0.75</v>
      </c>
      <c r="J381" s="109">
        <v>0.33</v>
      </c>
      <c r="K381" s="109">
        <v>0.25</v>
      </c>
      <c r="L381" s="110" t="e">
        <v>#REF!</v>
      </c>
      <c r="M381" s="111" t="e">
        <v>#REF!</v>
      </c>
      <c r="N381" s="111" t="e">
        <v>#N/A</v>
      </c>
      <c r="O381" s="111" t="e">
        <v>#N/A</v>
      </c>
      <c r="P381" s="111" t="e">
        <v>#N/A</v>
      </c>
      <c r="Q381" s="111" t="e">
        <v>#N/A</v>
      </c>
    </row>
    <row r="382" spans="1:17" ht="15" customHeight="1" thickBot="1">
      <c r="A382" s="446"/>
      <c r="B382" s="446"/>
      <c r="C382" s="54" t="str">
        <f>IF(A382="CSP","Consolidated Supply Program(IIF)",IF(A382&lt;&gt;"",INDEX('CCN &amp; Description'!$B$2:$B$1071,MATCH(VALUE(LEFT(A382,5)),'CCN &amp; Description'!$A$2:$A$1071,0)),""))</f>
        <v/>
      </c>
      <c r="D382" s="55" t="str">
        <f t="shared" si="10"/>
        <v>A</v>
      </c>
      <c r="E382" s="55" t="str">
        <f t="shared" si="11"/>
        <v>A0280</v>
      </c>
      <c r="F382" s="56" t="s">
        <v>10360</v>
      </c>
      <c r="G382" s="56" t="s">
        <v>10355</v>
      </c>
      <c r="H382" s="56" t="s">
        <v>10356</v>
      </c>
      <c r="I382" s="57">
        <v>2.17</v>
      </c>
      <c r="J382" s="57">
        <v>1.33</v>
      </c>
      <c r="K382" s="57">
        <v>0.92</v>
      </c>
      <c r="L382" s="315" t="e">
        <v>#REF!</v>
      </c>
      <c r="M382" s="58" t="e">
        <v>#REF!</v>
      </c>
      <c r="N382" s="58" t="e">
        <v>#N/A</v>
      </c>
      <c r="O382" s="58" t="e">
        <v>#N/A</v>
      </c>
      <c r="P382" s="58" t="e">
        <v>#N/A</v>
      </c>
      <c r="Q382" s="58" t="e">
        <v>#N/A</v>
      </c>
    </row>
    <row r="383" spans="1:17" ht="15" customHeight="1" thickBot="1">
      <c r="A383" s="446"/>
      <c r="B383" s="446"/>
      <c r="C383" s="54" t="str">
        <f>IF(A383="CSP","Consolidated Supply Program(IIF)",IF(A383&lt;&gt;"",INDEX('CCN &amp; Description'!$B$2:$B$1071,MATCH(VALUE(LEFT(A383,5)),'CCN &amp; Description'!$A$2:$A$1071,0)),""))</f>
        <v/>
      </c>
      <c r="D383" s="55" t="str">
        <f t="shared" si="10"/>
        <v>A</v>
      </c>
      <c r="E383" s="55" t="str">
        <f t="shared" si="11"/>
        <v>A0282</v>
      </c>
      <c r="F383" s="56" t="s">
        <v>10361</v>
      </c>
      <c r="G383" s="56" t="s">
        <v>10362</v>
      </c>
      <c r="H383" s="56" t="s">
        <v>10363</v>
      </c>
      <c r="I383" s="57">
        <v>8</v>
      </c>
      <c r="J383" s="57">
        <v>4.75</v>
      </c>
      <c r="K383" s="57">
        <v>2.33</v>
      </c>
      <c r="L383" s="315" t="e">
        <v>#REF!</v>
      </c>
      <c r="M383" s="58" t="e">
        <v>#REF!</v>
      </c>
      <c r="N383" s="58" t="e">
        <v>#N/A</v>
      </c>
      <c r="O383" s="58" t="e">
        <v>#N/A</v>
      </c>
      <c r="P383" s="58" t="e">
        <v>#N/A</v>
      </c>
      <c r="Q383" s="58" t="e">
        <v>#N/A</v>
      </c>
    </row>
    <row r="384" spans="1:17" ht="15" customHeight="1" thickBot="1">
      <c r="A384" s="446"/>
      <c r="B384" s="446"/>
      <c r="C384" s="54" t="str">
        <f>IF(A384="CSP","Consolidated Supply Program(IIF)",IF(A384&lt;&gt;"",INDEX('CCN &amp; Description'!$B$2:$B$1071,MATCH(VALUE(LEFT(A384,5)),'CCN &amp; Description'!$A$2:$A$1071,0)),""))</f>
        <v/>
      </c>
      <c r="D384" s="55" t="str">
        <f t="shared" si="10"/>
        <v>A</v>
      </c>
      <c r="E384" s="55" t="str">
        <f t="shared" si="11"/>
        <v>A0283</v>
      </c>
      <c r="F384" s="56" t="s">
        <v>10364</v>
      </c>
      <c r="G384" s="56" t="s">
        <v>10362</v>
      </c>
      <c r="H384" s="56" t="s">
        <v>10365</v>
      </c>
      <c r="I384" s="57">
        <v>5.83</v>
      </c>
      <c r="J384" s="57">
        <v>3.75</v>
      </c>
      <c r="K384" s="57">
        <v>2.67</v>
      </c>
      <c r="L384" s="315" t="e">
        <v>#REF!</v>
      </c>
      <c r="M384" s="58" t="e">
        <v>#REF!</v>
      </c>
      <c r="N384" s="58" t="e">
        <v>#N/A</v>
      </c>
      <c r="O384" s="58" t="e">
        <v>#N/A</v>
      </c>
      <c r="P384" s="58" t="e">
        <v>#N/A</v>
      </c>
      <c r="Q384" s="58" t="e">
        <v>#N/A</v>
      </c>
    </row>
    <row r="385" spans="1:17" ht="15" customHeight="1" thickBot="1">
      <c r="A385" s="446"/>
      <c r="B385" s="446"/>
      <c r="C385" s="54" t="str">
        <f>IF(A385="CSP","Consolidated Supply Program(IIF)",IF(A385&lt;&gt;"",INDEX('CCN &amp; Description'!$B$2:$B$1071,MATCH(VALUE(LEFT(A385,5)),'CCN &amp; Description'!$A$2:$A$1071,0)),""))</f>
        <v/>
      </c>
      <c r="D385" s="55" t="str">
        <f t="shared" si="10"/>
        <v>A</v>
      </c>
      <c r="E385" s="55" t="str">
        <f t="shared" si="11"/>
        <v>A0284</v>
      </c>
      <c r="F385" s="56" t="s">
        <v>10366</v>
      </c>
      <c r="G385" s="56" t="s">
        <v>10367</v>
      </c>
      <c r="H385" s="56" t="s">
        <v>10368</v>
      </c>
      <c r="I385" s="57">
        <v>1.81</v>
      </c>
      <c r="J385" s="57">
        <v>1.46</v>
      </c>
      <c r="K385" s="57">
        <v>0.75</v>
      </c>
      <c r="L385" s="315" t="e">
        <v>#REF!</v>
      </c>
      <c r="M385" s="58" t="e">
        <v>#REF!</v>
      </c>
      <c r="N385" s="58" t="e">
        <v>#N/A</v>
      </c>
      <c r="O385" s="58" t="e">
        <v>#N/A</v>
      </c>
      <c r="P385" s="58" t="e">
        <v>#N/A</v>
      </c>
      <c r="Q385" s="58" t="e">
        <v>#N/A</v>
      </c>
    </row>
    <row r="386" spans="1:17" ht="15" customHeight="1" thickBot="1">
      <c r="A386" s="446"/>
      <c r="B386" s="446"/>
      <c r="C386" s="54" t="str">
        <f>IF(A386="CSP","Consolidated Supply Program(IIF)",IF(A386&lt;&gt;"",INDEX('CCN &amp; Description'!$B$2:$B$1071,MATCH(VALUE(LEFT(A386,5)),'CCN &amp; Description'!$A$2:$A$1071,0)),""))</f>
        <v/>
      </c>
      <c r="D386" s="55" t="str">
        <f t="shared" ref="D386:D449" si="12">LEFT(F386,1)</f>
        <v>A</v>
      </c>
      <c r="E386" s="55" t="str">
        <f t="shared" ref="E386:E449" si="13">LEFT(F386,5)</f>
        <v>A0285</v>
      </c>
      <c r="F386" s="56" t="s">
        <v>10369</v>
      </c>
      <c r="G386" s="56" t="s">
        <v>2921</v>
      </c>
      <c r="H386" s="56" t="s">
        <v>10370</v>
      </c>
      <c r="I386" s="57">
        <v>1</v>
      </c>
      <c r="J386" s="57">
        <v>1.33</v>
      </c>
      <c r="K386" s="57">
        <v>0.5</v>
      </c>
      <c r="L386" s="315" t="e">
        <v>#REF!</v>
      </c>
      <c r="M386" s="58" t="e">
        <v>#REF!</v>
      </c>
      <c r="N386" s="58" t="e">
        <v>#N/A</v>
      </c>
      <c r="O386" s="58" t="e">
        <v>#N/A</v>
      </c>
      <c r="P386" s="58" t="e">
        <v>#N/A</v>
      </c>
      <c r="Q386" s="58" t="e">
        <v>#N/A</v>
      </c>
    </row>
    <row r="387" spans="1:17" ht="15" customHeight="1" thickBot="1">
      <c r="A387" s="446"/>
      <c r="B387" s="446"/>
      <c r="C387" s="54" t="str">
        <f>IF(A387="CSP","Consolidated Supply Program(IIF)",IF(A387&lt;&gt;"",INDEX('CCN &amp; Description'!$B$2:$B$1071,MATCH(VALUE(LEFT(A387,5)),'CCN &amp; Description'!$A$2:$A$1071,0)),""))</f>
        <v/>
      </c>
      <c r="D387" s="55" t="str">
        <f t="shared" si="12"/>
        <v>A</v>
      </c>
      <c r="E387" s="55" t="str">
        <f t="shared" si="13"/>
        <v>A0286</v>
      </c>
      <c r="F387" s="56" t="s">
        <v>2224</v>
      </c>
      <c r="G387" s="56" t="s">
        <v>9802</v>
      </c>
      <c r="H387" s="59"/>
      <c r="I387" s="57">
        <v>13.99</v>
      </c>
      <c r="J387" s="57">
        <v>7.16</v>
      </c>
      <c r="K387" s="57">
        <v>5.41</v>
      </c>
      <c r="L387" s="315" t="e">
        <v>#REF!</v>
      </c>
      <c r="M387" s="58" t="e">
        <v>#REF!</v>
      </c>
      <c r="N387" s="58">
        <v>14.58</v>
      </c>
      <c r="O387" s="58" t="s">
        <v>9833</v>
      </c>
      <c r="P387" s="58">
        <v>0</v>
      </c>
      <c r="Q387" s="58">
        <v>0</v>
      </c>
    </row>
    <row r="388" spans="1:17" ht="15" customHeight="1" thickBot="1">
      <c r="A388" s="446"/>
      <c r="B388" s="446"/>
      <c r="C388" s="54" t="str">
        <f>IF(A388="CSP","Consolidated Supply Program(IIF)",IF(A388&lt;&gt;"",INDEX('CCN &amp; Description'!$B$2:$B$1071,MATCH(VALUE(LEFT(A388,5)),'CCN &amp; Description'!$A$2:$A$1071,0)),""))</f>
        <v/>
      </c>
      <c r="D388" s="55" t="str">
        <f t="shared" si="12"/>
        <v>A</v>
      </c>
      <c r="E388" s="55" t="str">
        <f t="shared" si="13"/>
        <v>A0286</v>
      </c>
      <c r="F388" s="56" t="s">
        <v>2224</v>
      </c>
      <c r="G388" s="56" t="s">
        <v>10215</v>
      </c>
      <c r="H388" s="56" t="s">
        <v>10371</v>
      </c>
      <c r="I388" s="57">
        <v>14.58</v>
      </c>
      <c r="J388" s="57">
        <v>7.25</v>
      </c>
      <c r="K388" s="57">
        <v>8.25</v>
      </c>
      <c r="L388" s="315" t="e">
        <v>#REF!</v>
      </c>
      <c r="M388" s="58" t="e">
        <v>#REF!</v>
      </c>
      <c r="N388" s="58">
        <v>14.58</v>
      </c>
      <c r="O388" s="58" t="s">
        <v>9833</v>
      </c>
      <c r="P388" s="58">
        <v>0</v>
      </c>
      <c r="Q388" s="58">
        <v>0</v>
      </c>
    </row>
    <row r="389" spans="1:17" ht="15" customHeight="1" thickBot="1">
      <c r="A389" s="446"/>
      <c r="B389" s="446"/>
      <c r="C389" s="54" t="str">
        <f>IF(A389="CSP","Consolidated Supply Program(IIF)",IF(A389&lt;&gt;"",INDEX('CCN &amp; Description'!$B$2:$B$1071,MATCH(VALUE(LEFT(A389,5)),'CCN &amp; Description'!$A$2:$A$1071,0)),""))</f>
        <v/>
      </c>
      <c r="D389" s="55" t="str">
        <f t="shared" si="12"/>
        <v>A</v>
      </c>
      <c r="E389" s="55" t="str">
        <f t="shared" si="13"/>
        <v>A0288</v>
      </c>
      <c r="F389" s="56" t="s">
        <v>2226</v>
      </c>
      <c r="G389" s="56" t="s">
        <v>9802</v>
      </c>
      <c r="H389" s="59"/>
      <c r="I389" s="57">
        <v>4</v>
      </c>
      <c r="J389" s="57">
        <v>6.16</v>
      </c>
      <c r="K389" s="57">
        <v>2.75</v>
      </c>
      <c r="L389" s="315" t="e">
        <v>#REF!</v>
      </c>
      <c r="M389" s="58" t="e">
        <v>#REF!</v>
      </c>
      <c r="N389" s="58" t="e">
        <v>#N/A</v>
      </c>
      <c r="O389" s="58" t="e">
        <v>#N/A</v>
      </c>
      <c r="P389" s="58" t="e">
        <v>#N/A</v>
      </c>
      <c r="Q389" s="58" t="e">
        <v>#N/A</v>
      </c>
    </row>
    <row r="390" spans="1:17" ht="15" customHeight="1" thickBot="1">
      <c r="A390" s="446"/>
      <c r="B390" s="446"/>
      <c r="C390" s="54" t="str">
        <f>IF(A390="CSP","Consolidated Supply Program(IIF)",IF(A390&lt;&gt;"",INDEX('CCN &amp; Description'!$B$2:$B$1071,MATCH(VALUE(LEFT(A390,5)),'CCN &amp; Description'!$A$2:$A$1071,0)),""))</f>
        <v/>
      </c>
      <c r="D390" s="55" t="str">
        <f t="shared" si="12"/>
        <v>A</v>
      </c>
      <c r="E390" s="55" t="str">
        <f t="shared" si="13"/>
        <v>A0288</v>
      </c>
      <c r="F390" s="56" t="s">
        <v>2226</v>
      </c>
      <c r="G390" s="56" t="s">
        <v>10215</v>
      </c>
      <c r="H390" s="56" t="s">
        <v>10372</v>
      </c>
      <c r="I390" s="57">
        <v>4</v>
      </c>
      <c r="J390" s="57">
        <v>6.16</v>
      </c>
      <c r="K390" s="57">
        <v>2.75</v>
      </c>
      <c r="L390" s="315" t="e">
        <v>#REF!</v>
      </c>
      <c r="M390" s="58" t="e">
        <v>#REF!</v>
      </c>
      <c r="N390" s="58" t="e">
        <v>#N/A</v>
      </c>
      <c r="O390" s="58" t="e">
        <v>#N/A</v>
      </c>
      <c r="P390" s="58" t="e">
        <v>#N/A</v>
      </c>
      <c r="Q390" s="58" t="e">
        <v>#N/A</v>
      </c>
    </row>
    <row r="391" spans="1:17" ht="15" customHeight="1" thickBot="1">
      <c r="A391" s="446"/>
      <c r="B391" s="446"/>
      <c r="C391" s="54" t="str">
        <f>IF(A391="CSP","Consolidated Supply Program(IIF)",IF(A391&lt;&gt;"",INDEX('CCN &amp; Description'!$B$2:$B$1071,MATCH(VALUE(LEFT(A391,5)),'CCN &amp; Description'!$A$2:$A$1071,0)),""))</f>
        <v/>
      </c>
      <c r="D391" s="55" t="str">
        <f t="shared" si="12"/>
        <v>A</v>
      </c>
      <c r="E391" s="55" t="str">
        <f t="shared" si="13"/>
        <v>A0288</v>
      </c>
      <c r="F391" s="56" t="s">
        <v>2226</v>
      </c>
      <c r="G391" s="56" t="s">
        <v>10215</v>
      </c>
      <c r="H391" s="56" t="s">
        <v>10373</v>
      </c>
      <c r="I391" s="57">
        <v>4.25</v>
      </c>
      <c r="J391" s="57">
        <v>6.41</v>
      </c>
      <c r="K391" s="57">
        <v>3.42</v>
      </c>
      <c r="L391" s="315" t="e">
        <v>#REF!</v>
      </c>
      <c r="M391" s="58" t="e">
        <v>#REF!</v>
      </c>
      <c r="N391" s="58" t="e">
        <v>#N/A</v>
      </c>
      <c r="O391" s="58" t="e">
        <v>#N/A</v>
      </c>
      <c r="P391" s="58" t="e">
        <v>#N/A</v>
      </c>
      <c r="Q391" s="58" t="e">
        <v>#N/A</v>
      </c>
    </row>
    <row r="392" spans="1:17" ht="15" customHeight="1" thickBot="1">
      <c r="A392" s="446"/>
      <c r="B392" s="446"/>
      <c r="C392" s="54" t="str">
        <f>IF(A392="CSP","Consolidated Supply Program(IIF)",IF(A392&lt;&gt;"",INDEX('CCN &amp; Description'!$B$2:$B$1071,MATCH(VALUE(LEFT(A392,5)),'CCN &amp; Description'!$A$2:$A$1071,0)),""))</f>
        <v/>
      </c>
      <c r="D392" s="55" t="str">
        <f t="shared" si="12"/>
        <v>A</v>
      </c>
      <c r="E392" s="55" t="str">
        <f t="shared" si="13"/>
        <v>A0289</v>
      </c>
      <c r="F392" s="56" t="s">
        <v>2228</v>
      </c>
      <c r="G392" s="56" t="s">
        <v>10374</v>
      </c>
      <c r="H392" s="56" t="s">
        <v>10375</v>
      </c>
      <c r="I392" s="57">
        <v>3.04</v>
      </c>
      <c r="J392" s="57">
        <v>1.87</v>
      </c>
      <c r="K392" s="57">
        <v>0.77</v>
      </c>
      <c r="L392" s="315" t="e">
        <v>#REF!</v>
      </c>
      <c r="M392" s="58" t="e">
        <v>#REF!</v>
      </c>
      <c r="N392" s="58" t="e">
        <v>#N/A</v>
      </c>
      <c r="O392" s="58" t="e">
        <v>#N/A</v>
      </c>
      <c r="P392" s="58" t="e">
        <v>#N/A</v>
      </c>
      <c r="Q392" s="58" t="e">
        <v>#N/A</v>
      </c>
    </row>
    <row r="393" spans="1:17" ht="15" customHeight="1" thickBot="1">
      <c r="A393" s="446"/>
      <c r="B393" s="446"/>
      <c r="C393" s="54" t="str">
        <f>IF(A393="CSP","Consolidated Supply Program(IIF)",IF(A393&lt;&gt;"",INDEX('CCN &amp; Description'!$B$2:$B$1071,MATCH(VALUE(LEFT(A393,5)),'CCN &amp; Description'!$A$2:$A$1071,0)),""))</f>
        <v/>
      </c>
      <c r="D393" s="55" t="str">
        <f t="shared" si="12"/>
        <v>A</v>
      </c>
      <c r="E393" s="55" t="str">
        <f t="shared" si="13"/>
        <v>A0290</v>
      </c>
      <c r="F393" s="56" t="s">
        <v>10376</v>
      </c>
      <c r="G393" s="56" t="s">
        <v>10377</v>
      </c>
      <c r="H393" s="59"/>
      <c r="I393" s="60"/>
      <c r="J393" s="60"/>
      <c r="K393" s="60"/>
      <c r="L393" s="315" t="e">
        <v>#REF!</v>
      </c>
      <c r="M393" s="58" t="e">
        <v>#REF!</v>
      </c>
      <c r="N393" s="58" t="e">
        <v>#N/A</v>
      </c>
      <c r="O393" s="58" t="e">
        <v>#N/A</v>
      </c>
      <c r="P393" s="58" t="e">
        <v>#N/A</v>
      </c>
      <c r="Q393" s="58" t="e">
        <v>#N/A</v>
      </c>
    </row>
    <row r="394" spans="1:17" ht="15" customHeight="1" thickBot="1">
      <c r="A394" s="446"/>
      <c r="B394" s="446"/>
      <c r="C394" s="54" t="str">
        <f>IF(A394="CSP","Consolidated Supply Program(IIF)",IF(A394&lt;&gt;"",INDEX('CCN &amp; Description'!$B$2:$B$1071,MATCH(VALUE(LEFT(A394,5)),'CCN &amp; Description'!$A$2:$A$1071,0)),""))</f>
        <v/>
      </c>
      <c r="D394" s="55" t="str">
        <f t="shared" si="12"/>
        <v>A</v>
      </c>
      <c r="E394" s="55" t="str">
        <f t="shared" si="13"/>
        <v>A0291</v>
      </c>
      <c r="F394" s="56" t="s">
        <v>10378</v>
      </c>
      <c r="G394" s="56" t="s">
        <v>10379</v>
      </c>
      <c r="H394" s="56" t="s">
        <v>10380</v>
      </c>
      <c r="I394" s="57">
        <v>4.04</v>
      </c>
      <c r="J394" s="57">
        <v>4.5</v>
      </c>
      <c r="K394" s="57">
        <v>4.25</v>
      </c>
      <c r="L394" s="315" t="e">
        <v>#REF!</v>
      </c>
      <c r="M394" s="58" t="e">
        <v>#REF!</v>
      </c>
      <c r="N394" s="58" t="e">
        <v>#N/A</v>
      </c>
      <c r="O394" s="58" t="e">
        <v>#N/A</v>
      </c>
      <c r="P394" s="58" t="e">
        <v>#N/A</v>
      </c>
      <c r="Q394" s="58" t="e">
        <v>#N/A</v>
      </c>
    </row>
    <row r="395" spans="1:17" ht="15" customHeight="1" thickBot="1">
      <c r="A395" s="446"/>
      <c r="B395" s="446"/>
      <c r="C395" s="54" t="str">
        <f>IF(A395="CSP","Consolidated Supply Program(IIF)",IF(A395&lt;&gt;"",INDEX('CCN &amp; Description'!$B$2:$B$1071,MATCH(VALUE(LEFT(A395,5)),'CCN &amp; Description'!$A$2:$A$1071,0)),""))</f>
        <v/>
      </c>
      <c r="D395" s="55" t="str">
        <f t="shared" si="12"/>
        <v>A</v>
      </c>
      <c r="E395" s="55" t="str">
        <f t="shared" si="13"/>
        <v>A0291</v>
      </c>
      <c r="F395" s="56" t="s">
        <v>10381</v>
      </c>
      <c r="G395" s="56" t="s">
        <v>10379</v>
      </c>
      <c r="H395" s="56" t="s">
        <v>10380</v>
      </c>
      <c r="I395" s="57">
        <v>4.04</v>
      </c>
      <c r="J395" s="57">
        <v>4.5</v>
      </c>
      <c r="K395" s="57">
        <v>4.25</v>
      </c>
      <c r="L395" s="315" t="e">
        <v>#REF!</v>
      </c>
      <c r="M395" s="58" t="e">
        <v>#REF!</v>
      </c>
      <c r="N395" s="58" t="e">
        <v>#N/A</v>
      </c>
      <c r="O395" s="58" t="e">
        <v>#N/A</v>
      </c>
      <c r="P395" s="58" t="e">
        <v>#N/A</v>
      </c>
      <c r="Q395" s="58" t="e">
        <v>#N/A</v>
      </c>
    </row>
    <row r="396" spans="1:17" ht="15" customHeight="1" thickBot="1">
      <c r="A396" s="446">
        <v>14312</v>
      </c>
      <c r="B396" s="446">
        <v>14312</v>
      </c>
      <c r="C396" s="54" t="str">
        <f>IF(A396="CSP","Consolidated Supply Program(IIF)",IF(A396&lt;&gt;"",INDEX('CCN &amp; Description'!$B$2:$B$1071,MATCH(VALUE(LEFT(A396,5)),'CCN &amp; Description'!$A$2:$A$1071,0)),""))</f>
        <v>VEHICLE STAGING AREA, SURFACED</v>
      </c>
      <c r="D396" s="55" t="str">
        <f t="shared" si="12"/>
        <v>A</v>
      </c>
      <c r="E396" s="55" t="str">
        <f t="shared" si="13"/>
        <v>A0292</v>
      </c>
      <c r="F396" s="56" t="s">
        <v>2232</v>
      </c>
      <c r="G396" s="56" t="s">
        <v>9832</v>
      </c>
      <c r="H396" s="56" t="s">
        <v>10382</v>
      </c>
      <c r="I396" s="57">
        <v>18.41</v>
      </c>
      <c r="J396" s="57">
        <v>8.75</v>
      </c>
      <c r="K396" s="57">
        <v>8.5</v>
      </c>
      <c r="L396" s="315" t="e">
        <v>#REF!</v>
      </c>
      <c r="M396" s="58" t="e">
        <v>#REF!</v>
      </c>
      <c r="N396" s="58">
        <v>18.399999999999999</v>
      </c>
      <c r="O396" s="58" t="s">
        <v>1882</v>
      </c>
      <c r="P396" s="58">
        <v>25</v>
      </c>
      <c r="Q396" s="58">
        <v>1.75</v>
      </c>
    </row>
    <row r="397" spans="1:17" ht="15" customHeight="1" thickBot="1">
      <c r="A397" s="446">
        <v>14312</v>
      </c>
      <c r="B397" s="446">
        <v>14312</v>
      </c>
      <c r="C397" s="54" t="str">
        <f>IF(A397="CSP","Consolidated Supply Program(IIF)",IF(A397&lt;&gt;"",INDEX('CCN &amp; Description'!$B$2:$B$1071,MATCH(VALUE(LEFT(A397,5)),'CCN &amp; Description'!$A$2:$A$1071,0)),""))</f>
        <v>VEHICLE STAGING AREA, SURFACED</v>
      </c>
      <c r="D397" s="55" t="str">
        <f t="shared" si="12"/>
        <v>A</v>
      </c>
      <c r="E397" s="55" t="str">
        <f t="shared" si="13"/>
        <v>A0292</v>
      </c>
      <c r="F397" s="56" t="s">
        <v>2232</v>
      </c>
      <c r="G397" s="56" t="s">
        <v>9868</v>
      </c>
      <c r="H397" s="56" t="s">
        <v>10383</v>
      </c>
      <c r="I397" s="57">
        <v>18.41</v>
      </c>
      <c r="J397" s="57">
        <v>8.75</v>
      </c>
      <c r="K397" s="57">
        <v>8.5</v>
      </c>
      <c r="L397" s="315" t="e">
        <v>#REF!</v>
      </c>
      <c r="M397" s="58" t="e">
        <v>#REF!</v>
      </c>
      <c r="N397" s="58">
        <v>18.399999999999999</v>
      </c>
      <c r="O397" s="58" t="s">
        <v>1882</v>
      </c>
      <c r="P397" s="58">
        <v>25</v>
      </c>
      <c r="Q397" s="58">
        <v>1.75</v>
      </c>
    </row>
    <row r="398" spans="1:17" ht="15" customHeight="1" thickBot="1">
      <c r="A398" s="446"/>
      <c r="B398" s="446"/>
      <c r="C398" s="54" t="str">
        <f>IF(A398="CSP","Consolidated Supply Program(IIF)",IF(A398&lt;&gt;"",INDEX('CCN &amp; Description'!$B$2:$B$1071,MATCH(VALUE(LEFT(A398,5)),'CCN &amp; Description'!$A$2:$A$1071,0)),""))</f>
        <v/>
      </c>
      <c r="D398" s="55" t="str">
        <f t="shared" si="12"/>
        <v>A</v>
      </c>
      <c r="E398" s="55" t="str">
        <f t="shared" si="13"/>
        <v>A0294</v>
      </c>
      <c r="F398" s="56" t="s">
        <v>2236</v>
      </c>
      <c r="G398" s="56" t="s">
        <v>10384</v>
      </c>
      <c r="H398" s="56" t="s">
        <v>10385</v>
      </c>
      <c r="I398" s="60"/>
      <c r="J398" s="60"/>
      <c r="K398" s="60"/>
      <c r="L398" s="315" t="e">
        <v>#REF!</v>
      </c>
      <c r="M398" s="58" t="e">
        <v>#REF!</v>
      </c>
      <c r="N398" s="58" t="e">
        <v>#N/A</v>
      </c>
      <c r="O398" s="58" t="e">
        <v>#N/A</v>
      </c>
      <c r="P398" s="58" t="e">
        <v>#N/A</v>
      </c>
      <c r="Q398" s="58" t="e">
        <v>#N/A</v>
      </c>
    </row>
    <row r="399" spans="1:17" ht="15" customHeight="1" thickBot="1">
      <c r="A399" s="446"/>
      <c r="B399" s="446"/>
      <c r="C399" s="54" t="str">
        <f>IF(A399="CSP","Consolidated Supply Program(IIF)",IF(A399&lt;&gt;"",INDEX('CCN &amp; Description'!$B$2:$B$1071,MATCH(VALUE(LEFT(A399,5)),'CCN &amp; Description'!$A$2:$A$1071,0)),""))</f>
        <v/>
      </c>
      <c r="D399" s="55" t="str">
        <f t="shared" si="12"/>
        <v>A</v>
      </c>
      <c r="E399" s="55" t="str">
        <f t="shared" si="13"/>
        <v>A0295</v>
      </c>
      <c r="F399" s="56" t="s">
        <v>10386</v>
      </c>
      <c r="G399" s="56" t="s">
        <v>10387</v>
      </c>
      <c r="H399" s="56" t="s">
        <v>10388</v>
      </c>
      <c r="I399" s="57">
        <v>0</v>
      </c>
      <c r="J399" s="57">
        <v>0</v>
      </c>
      <c r="K399" s="57">
        <v>0</v>
      </c>
      <c r="L399" s="315" t="e">
        <v>#REF!</v>
      </c>
      <c r="M399" s="58" t="e">
        <v>#REF!</v>
      </c>
      <c r="N399" s="58" t="e">
        <v>#N/A</v>
      </c>
      <c r="O399" s="58" t="e">
        <v>#N/A</v>
      </c>
      <c r="P399" s="58" t="e">
        <v>#N/A</v>
      </c>
      <c r="Q399" s="58" t="e">
        <v>#N/A</v>
      </c>
    </row>
    <row r="400" spans="1:17" ht="15" customHeight="1" thickBot="1">
      <c r="A400" s="446"/>
      <c r="B400" s="446"/>
      <c r="C400" s="54" t="str">
        <f>IF(A400="CSP","Consolidated Supply Program(IIF)",IF(A400&lt;&gt;"",INDEX('CCN &amp; Description'!$B$2:$B$1071,MATCH(VALUE(LEFT(A400,5)),'CCN &amp; Description'!$A$2:$A$1071,0)),""))</f>
        <v/>
      </c>
      <c r="D400" s="55" t="str">
        <f t="shared" si="12"/>
        <v>A</v>
      </c>
      <c r="E400" s="55" t="str">
        <f t="shared" si="13"/>
        <v>A0296</v>
      </c>
      <c r="F400" s="56" t="s">
        <v>10389</v>
      </c>
      <c r="G400" s="56" t="s">
        <v>10390</v>
      </c>
      <c r="H400" s="56" t="s">
        <v>10391</v>
      </c>
      <c r="I400" s="57">
        <v>2.67</v>
      </c>
      <c r="J400" s="57">
        <v>2.5</v>
      </c>
      <c r="K400" s="57">
        <v>4.08</v>
      </c>
      <c r="L400" s="315" t="e">
        <v>#REF!</v>
      </c>
      <c r="M400" s="58" t="e">
        <v>#REF!</v>
      </c>
      <c r="N400" s="58" t="e">
        <v>#N/A</v>
      </c>
      <c r="O400" s="58" t="e">
        <v>#N/A</v>
      </c>
      <c r="P400" s="58" t="e">
        <v>#N/A</v>
      </c>
      <c r="Q400" s="58" t="e">
        <v>#N/A</v>
      </c>
    </row>
    <row r="401" spans="1:17" ht="15" customHeight="1" thickBot="1">
      <c r="A401" s="446"/>
      <c r="B401" s="446"/>
      <c r="C401" s="54" t="str">
        <f>IF(A401="CSP","Consolidated Supply Program(IIF)",IF(A401&lt;&gt;"",INDEX('CCN &amp; Description'!$B$2:$B$1071,MATCH(VALUE(LEFT(A401,5)),'CCN &amp; Description'!$A$2:$A$1071,0)),""))</f>
        <v/>
      </c>
      <c r="D401" s="55" t="str">
        <f t="shared" si="12"/>
        <v>A</v>
      </c>
      <c r="E401" s="55" t="str">
        <f t="shared" si="13"/>
        <v>A0296</v>
      </c>
      <c r="F401" s="56" t="s">
        <v>10392</v>
      </c>
      <c r="G401" s="56" t="s">
        <v>10390</v>
      </c>
      <c r="H401" s="56" t="s">
        <v>10391</v>
      </c>
      <c r="I401" s="57">
        <v>2.67</v>
      </c>
      <c r="J401" s="57">
        <v>2.5</v>
      </c>
      <c r="K401" s="57">
        <v>4.08</v>
      </c>
      <c r="L401" s="315" t="e">
        <v>#REF!</v>
      </c>
      <c r="M401" s="58" t="e">
        <v>#REF!</v>
      </c>
      <c r="N401" s="58" t="e">
        <v>#N/A</v>
      </c>
      <c r="O401" s="58" t="e">
        <v>#N/A</v>
      </c>
      <c r="P401" s="58" t="e">
        <v>#N/A</v>
      </c>
      <c r="Q401" s="58" t="e">
        <v>#N/A</v>
      </c>
    </row>
    <row r="402" spans="1:17" ht="15" customHeight="1" thickBot="1">
      <c r="A402" s="446"/>
      <c r="B402" s="446"/>
      <c r="C402" s="54" t="str">
        <f>IF(A402="CSP","Consolidated Supply Program(IIF)",IF(A402&lt;&gt;"",INDEX('CCN &amp; Description'!$B$2:$B$1071,MATCH(VALUE(LEFT(A402,5)),'CCN &amp; Description'!$A$2:$A$1071,0)),""))</f>
        <v/>
      </c>
      <c r="D402" s="55" t="str">
        <f t="shared" si="12"/>
        <v>A</v>
      </c>
      <c r="E402" s="55" t="str">
        <f t="shared" si="13"/>
        <v>A0297</v>
      </c>
      <c r="F402" s="56" t="s">
        <v>10393</v>
      </c>
      <c r="G402" s="56" t="s">
        <v>2921</v>
      </c>
      <c r="H402" s="56" t="s">
        <v>10394</v>
      </c>
      <c r="I402" s="57">
        <v>0.5</v>
      </c>
      <c r="J402" s="57">
        <v>0.67</v>
      </c>
      <c r="K402" s="57">
        <v>0.25</v>
      </c>
      <c r="L402" s="315" t="e">
        <v>#REF!</v>
      </c>
      <c r="M402" s="58" t="e">
        <v>#REF!</v>
      </c>
      <c r="N402" s="58" t="e">
        <v>#N/A</v>
      </c>
      <c r="O402" s="58" t="e">
        <v>#N/A</v>
      </c>
      <c r="P402" s="58" t="e">
        <v>#N/A</v>
      </c>
      <c r="Q402" s="58" t="e">
        <v>#N/A</v>
      </c>
    </row>
    <row r="403" spans="1:17" ht="15" customHeight="1" thickBot="1">
      <c r="A403" s="446"/>
      <c r="B403" s="446"/>
      <c r="C403" s="54" t="str">
        <f>IF(A403="CSP","Consolidated Supply Program(IIF)",IF(A403&lt;&gt;"",INDEX('CCN &amp; Description'!$B$2:$B$1071,MATCH(VALUE(LEFT(A403,5)),'CCN &amp; Description'!$A$2:$A$1071,0)),""))</f>
        <v/>
      </c>
      <c r="D403" s="55" t="str">
        <f t="shared" si="12"/>
        <v>A</v>
      </c>
      <c r="E403" s="55" t="str">
        <f t="shared" si="13"/>
        <v>A0297</v>
      </c>
      <c r="F403" s="56" t="s">
        <v>10393</v>
      </c>
      <c r="G403" s="56" t="s">
        <v>10395</v>
      </c>
      <c r="H403" s="56" t="s">
        <v>10394</v>
      </c>
      <c r="I403" s="57">
        <v>0.5</v>
      </c>
      <c r="J403" s="57">
        <v>0.67</v>
      </c>
      <c r="K403" s="57">
        <v>0.25</v>
      </c>
      <c r="L403" s="315" t="e">
        <v>#REF!</v>
      </c>
      <c r="M403" s="58" t="e">
        <v>#REF!</v>
      </c>
      <c r="N403" s="58" t="e">
        <v>#N/A</v>
      </c>
      <c r="O403" s="58" t="e">
        <v>#N/A</v>
      </c>
      <c r="P403" s="58" t="e">
        <v>#N/A</v>
      </c>
      <c r="Q403" s="58" t="e">
        <v>#N/A</v>
      </c>
    </row>
    <row r="404" spans="1:17" ht="15" customHeight="1" thickBot="1">
      <c r="A404" s="446"/>
      <c r="B404" s="446"/>
      <c r="C404" s="54" t="str">
        <f>IF(A404="CSP","Consolidated Supply Program(IIF)",IF(A404&lt;&gt;"",INDEX('CCN &amp; Description'!$B$2:$B$1071,MATCH(VALUE(LEFT(A404,5)),'CCN &amp; Description'!$A$2:$A$1071,0)),""))</f>
        <v/>
      </c>
      <c r="D404" s="55" t="str">
        <f t="shared" si="12"/>
        <v>A</v>
      </c>
      <c r="E404" s="55" t="str">
        <f t="shared" si="13"/>
        <v>A0297</v>
      </c>
      <c r="F404" s="56" t="s">
        <v>10393</v>
      </c>
      <c r="G404" s="56" t="s">
        <v>10395</v>
      </c>
      <c r="H404" s="56" t="s">
        <v>10394</v>
      </c>
      <c r="I404" s="57">
        <v>0.5</v>
      </c>
      <c r="J404" s="57">
        <v>0.67</v>
      </c>
      <c r="K404" s="57">
        <v>0.25</v>
      </c>
      <c r="L404" s="315" t="e">
        <v>#REF!</v>
      </c>
      <c r="M404" s="58" t="e">
        <v>#REF!</v>
      </c>
      <c r="N404" s="58" t="e">
        <v>#N/A</v>
      </c>
      <c r="O404" s="58" t="e">
        <v>#N/A</v>
      </c>
      <c r="P404" s="58" t="e">
        <v>#N/A</v>
      </c>
      <c r="Q404" s="58" t="e">
        <v>#N/A</v>
      </c>
    </row>
    <row r="405" spans="1:17" s="110" customFormat="1" ht="15" customHeight="1" thickBot="1">
      <c r="A405" s="446">
        <v>21710</v>
      </c>
      <c r="B405" s="446"/>
      <c r="C405" s="106" t="str">
        <f>IF(A405="CSP","Consolidated Supply Program(IIF)",IF(A405&lt;&gt;"",INDEX('CCN &amp; Description'!$B$2:$B$1071,MATCH(VALUE(LEFT(A405,5)),'CCN &amp; Description'!$A$2:$A$1071,0)),""))</f>
        <v>ELECTRONIC AND COMMUNICATION MAINTENANCE SHOP</v>
      </c>
      <c r="D405" s="107" t="str">
        <f t="shared" si="12"/>
        <v>A</v>
      </c>
      <c r="E405" s="107" t="str">
        <f t="shared" si="13"/>
        <v>A0298</v>
      </c>
      <c r="F405" s="108" t="s">
        <v>684</v>
      </c>
      <c r="G405" s="108" t="s">
        <v>10387</v>
      </c>
      <c r="H405" s="108" t="s">
        <v>10396</v>
      </c>
      <c r="I405" s="109">
        <v>1</v>
      </c>
      <c r="J405" s="109">
        <v>1</v>
      </c>
      <c r="K405" s="109">
        <v>1</v>
      </c>
      <c r="L405" s="110" t="e">
        <v>#REF!</v>
      </c>
      <c r="M405" s="111" t="e">
        <v>#REF!</v>
      </c>
      <c r="N405" s="111" t="e">
        <v>#N/A</v>
      </c>
      <c r="O405" s="111" t="e">
        <v>#N/A</v>
      </c>
      <c r="P405" s="111" t="e">
        <v>#N/A</v>
      </c>
      <c r="Q405" s="111" t="e">
        <v>#N/A</v>
      </c>
    </row>
    <row r="406" spans="1:17" s="110" customFormat="1" ht="15" customHeight="1" thickBot="1">
      <c r="A406" s="446">
        <v>21710</v>
      </c>
      <c r="B406" s="446"/>
      <c r="C406" s="106" t="str">
        <f>IF(A406="CSP","Consolidated Supply Program(IIF)",IF(A406&lt;&gt;"",INDEX('CCN &amp; Description'!$B$2:$B$1071,MATCH(VALUE(LEFT(A406,5)),'CCN &amp; Description'!$A$2:$A$1071,0)),""))</f>
        <v>ELECTRONIC AND COMMUNICATION MAINTENANCE SHOP</v>
      </c>
      <c r="D406" s="107" t="str">
        <f t="shared" si="12"/>
        <v>A</v>
      </c>
      <c r="E406" s="107" t="str">
        <f t="shared" si="13"/>
        <v>A0298</v>
      </c>
      <c r="F406" s="108" t="s">
        <v>684</v>
      </c>
      <c r="G406" s="108" t="s">
        <v>10387</v>
      </c>
      <c r="H406" s="108" t="s">
        <v>10397</v>
      </c>
      <c r="I406" s="109">
        <v>1</v>
      </c>
      <c r="J406" s="109">
        <v>1</v>
      </c>
      <c r="K406" s="109">
        <v>1</v>
      </c>
      <c r="L406" s="110" t="e">
        <v>#REF!</v>
      </c>
      <c r="M406" s="111" t="e">
        <v>#REF!</v>
      </c>
      <c r="N406" s="111" t="e">
        <v>#N/A</v>
      </c>
      <c r="O406" s="111" t="e">
        <v>#N/A</v>
      </c>
      <c r="P406" s="111" t="e">
        <v>#N/A</v>
      </c>
      <c r="Q406" s="111" t="e">
        <v>#N/A</v>
      </c>
    </row>
    <row r="407" spans="1:17" s="110" customFormat="1" ht="15" customHeight="1" thickBot="1">
      <c r="A407" s="446">
        <v>21710</v>
      </c>
      <c r="B407" s="446"/>
      <c r="C407" s="106" t="str">
        <f>IF(A407="CSP","Consolidated Supply Program(IIF)",IF(A407&lt;&gt;"",INDEX('CCN &amp; Description'!$B$2:$B$1071,MATCH(VALUE(LEFT(A407,5)),'CCN &amp; Description'!$A$2:$A$1071,0)),""))</f>
        <v>ELECTRONIC AND COMMUNICATION MAINTENANCE SHOP</v>
      </c>
      <c r="D407" s="107" t="str">
        <f t="shared" si="12"/>
        <v>A</v>
      </c>
      <c r="E407" s="107" t="str">
        <f t="shared" si="13"/>
        <v>A0298</v>
      </c>
      <c r="F407" s="108" t="s">
        <v>684</v>
      </c>
      <c r="G407" s="108" t="s">
        <v>10387</v>
      </c>
      <c r="H407" s="108" t="s">
        <v>10398</v>
      </c>
      <c r="I407" s="109">
        <v>1</v>
      </c>
      <c r="J407" s="109">
        <v>1</v>
      </c>
      <c r="K407" s="109">
        <v>1</v>
      </c>
      <c r="L407" s="110" t="e">
        <v>#REF!</v>
      </c>
      <c r="M407" s="111" t="e">
        <v>#REF!</v>
      </c>
      <c r="N407" s="111" t="e">
        <v>#N/A</v>
      </c>
      <c r="O407" s="111" t="e">
        <v>#N/A</v>
      </c>
      <c r="P407" s="111" t="e">
        <v>#N/A</v>
      </c>
      <c r="Q407" s="111" t="e">
        <v>#N/A</v>
      </c>
    </row>
    <row r="408" spans="1:17" ht="15" customHeight="1" thickBot="1">
      <c r="A408" s="446"/>
      <c r="B408" s="446"/>
      <c r="C408" s="54" t="str">
        <f>IF(A408="CSP","Consolidated Supply Program(IIF)",IF(A408&lt;&gt;"",INDEX('CCN &amp; Description'!$B$2:$B$1071,MATCH(VALUE(LEFT(A408,5)),'CCN &amp; Description'!$A$2:$A$1071,0)),""))</f>
        <v/>
      </c>
      <c r="D408" s="55" t="str">
        <f t="shared" si="12"/>
        <v>A</v>
      </c>
      <c r="E408" s="55" t="str">
        <f t="shared" si="13"/>
        <v>A0298</v>
      </c>
      <c r="F408" s="56" t="s">
        <v>10399</v>
      </c>
      <c r="G408" s="56" t="s">
        <v>10387</v>
      </c>
      <c r="H408" s="56" t="s">
        <v>10396</v>
      </c>
      <c r="I408" s="57">
        <v>1</v>
      </c>
      <c r="J408" s="57">
        <v>1</v>
      </c>
      <c r="K408" s="57">
        <v>1</v>
      </c>
      <c r="L408" s="315" t="e">
        <v>#REF!</v>
      </c>
      <c r="M408" s="58" t="e">
        <v>#REF!</v>
      </c>
      <c r="N408" s="58" t="e">
        <v>#N/A</v>
      </c>
      <c r="O408" s="58" t="e">
        <v>#N/A</v>
      </c>
      <c r="P408" s="58" t="e">
        <v>#N/A</v>
      </c>
      <c r="Q408" s="58" t="e">
        <v>#N/A</v>
      </c>
    </row>
    <row r="409" spans="1:17" ht="15" customHeight="1" thickBot="1">
      <c r="A409" s="446"/>
      <c r="B409" s="446"/>
      <c r="C409" s="54" t="str">
        <f>IF(A409="CSP","Consolidated Supply Program(IIF)",IF(A409&lt;&gt;"",INDEX('CCN &amp; Description'!$B$2:$B$1071,MATCH(VALUE(LEFT(A409,5)),'CCN &amp; Description'!$A$2:$A$1071,0)),""))</f>
        <v/>
      </c>
      <c r="D409" s="55" t="str">
        <f t="shared" si="12"/>
        <v>A</v>
      </c>
      <c r="E409" s="55" t="str">
        <f t="shared" si="13"/>
        <v>A0298</v>
      </c>
      <c r="F409" s="56" t="s">
        <v>10400</v>
      </c>
      <c r="G409" s="56" t="s">
        <v>10387</v>
      </c>
      <c r="H409" s="56" t="s">
        <v>10398</v>
      </c>
      <c r="I409" s="57">
        <v>1</v>
      </c>
      <c r="J409" s="57">
        <v>1</v>
      </c>
      <c r="K409" s="57">
        <v>1</v>
      </c>
      <c r="L409" s="315" t="e">
        <v>#REF!</v>
      </c>
      <c r="M409" s="58" t="e">
        <v>#REF!</v>
      </c>
      <c r="N409" s="58" t="e">
        <v>#N/A</v>
      </c>
      <c r="O409" s="58" t="e">
        <v>#N/A</v>
      </c>
      <c r="P409" s="58" t="e">
        <v>#N/A</v>
      </c>
      <c r="Q409" s="58" t="e">
        <v>#N/A</v>
      </c>
    </row>
    <row r="410" spans="1:17" ht="15" customHeight="1" thickBot="1">
      <c r="A410" s="446"/>
      <c r="B410" s="446"/>
      <c r="C410" s="54" t="str">
        <f>IF(A410="CSP","Consolidated Supply Program(IIF)",IF(A410&lt;&gt;"",INDEX('CCN &amp; Description'!$B$2:$B$1071,MATCH(VALUE(LEFT(A410,5)),'CCN &amp; Description'!$A$2:$A$1071,0)),""))</f>
        <v/>
      </c>
      <c r="D410" s="55" t="str">
        <f t="shared" si="12"/>
        <v>A</v>
      </c>
      <c r="E410" s="55" t="str">
        <f t="shared" si="13"/>
        <v>A0298</v>
      </c>
      <c r="F410" s="56" t="s">
        <v>10401</v>
      </c>
      <c r="G410" s="56" t="s">
        <v>10387</v>
      </c>
      <c r="H410" s="56" t="s">
        <v>10397</v>
      </c>
      <c r="I410" s="57">
        <v>1</v>
      </c>
      <c r="J410" s="57">
        <v>1</v>
      </c>
      <c r="K410" s="57">
        <v>1</v>
      </c>
      <c r="L410" s="315" t="e">
        <v>#REF!</v>
      </c>
      <c r="M410" s="58" t="e">
        <v>#REF!</v>
      </c>
      <c r="N410" s="58" t="e">
        <v>#N/A</v>
      </c>
      <c r="O410" s="58" t="e">
        <v>#N/A</v>
      </c>
      <c r="P410" s="58" t="e">
        <v>#N/A</v>
      </c>
      <c r="Q410" s="58" t="e">
        <v>#N/A</v>
      </c>
    </row>
    <row r="411" spans="1:17" ht="15" customHeight="1" thickBot="1">
      <c r="A411" s="446"/>
      <c r="B411" s="446"/>
      <c r="C411" s="54" t="str">
        <f>IF(A411="CSP","Consolidated Supply Program(IIF)",IF(A411&lt;&gt;"",INDEX('CCN &amp; Description'!$B$2:$B$1071,MATCH(VALUE(LEFT(A411,5)),'CCN &amp; Description'!$A$2:$A$1071,0)),""))</f>
        <v/>
      </c>
      <c r="D411" s="55" t="str">
        <f t="shared" si="12"/>
        <v>A</v>
      </c>
      <c r="E411" s="55" t="str">
        <f t="shared" si="13"/>
        <v>A0299</v>
      </c>
      <c r="F411" s="56" t="s">
        <v>10402</v>
      </c>
      <c r="G411" s="56" t="s">
        <v>10403</v>
      </c>
      <c r="H411" s="56" t="s">
        <v>10404</v>
      </c>
      <c r="I411" s="57">
        <v>0.67</v>
      </c>
      <c r="J411" s="57">
        <v>0.79</v>
      </c>
      <c r="K411" s="57">
        <v>0</v>
      </c>
      <c r="L411" s="315" t="e">
        <v>#REF!</v>
      </c>
      <c r="M411" s="58" t="e">
        <v>#REF!</v>
      </c>
      <c r="N411" s="58" t="e">
        <v>#N/A</v>
      </c>
      <c r="O411" s="58" t="e">
        <v>#N/A</v>
      </c>
      <c r="P411" s="58" t="e">
        <v>#N/A</v>
      </c>
      <c r="Q411" s="58" t="e">
        <v>#N/A</v>
      </c>
    </row>
    <row r="412" spans="1:17" ht="15" customHeight="1" thickBot="1">
      <c r="A412" s="446"/>
      <c r="B412" s="446"/>
      <c r="C412" s="54" t="str">
        <f>IF(A412="CSP","Consolidated Supply Program(IIF)",IF(A412&lt;&gt;"",INDEX('CCN &amp; Description'!$B$2:$B$1071,MATCH(VALUE(LEFT(A412,5)),'CCN &amp; Description'!$A$2:$A$1071,0)),""))</f>
        <v/>
      </c>
      <c r="D412" s="55" t="str">
        <f t="shared" si="12"/>
        <v>A</v>
      </c>
      <c r="E412" s="55" t="str">
        <f t="shared" si="13"/>
        <v>A0299</v>
      </c>
      <c r="F412" s="56" t="s">
        <v>10405</v>
      </c>
      <c r="G412" s="56" t="s">
        <v>10403</v>
      </c>
      <c r="H412" s="56" t="s">
        <v>10404</v>
      </c>
      <c r="I412" s="57">
        <v>0.67</v>
      </c>
      <c r="J412" s="57">
        <v>0.79</v>
      </c>
      <c r="K412" s="57">
        <v>0</v>
      </c>
      <c r="L412" s="315" t="e">
        <v>#REF!</v>
      </c>
      <c r="M412" s="58" t="e">
        <v>#REF!</v>
      </c>
      <c r="N412" s="58" t="e">
        <v>#N/A</v>
      </c>
      <c r="O412" s="58" t="e">
        <v>#N/A</v>
      </c>
      <c r="P412" s="58" t="e">
        <v>#N/A</v>
      </c>
      <c r="Q412" s="58" t="e">
        <v>#N/A</v>
      </c>
    </row>
    <row r="413" spans="1:17" s="110" customFormat="1" ht="15" customHeight="1" thickBot="1">
      <c r="A413" s="446">
        <v>21710</v>
      </c>
      <c r="B413" s="446"/>
      <c r="C413" s="106" t="str">
        <f>IF(A413="CSP","Consolidated Supply Program(IIF)",IF(A413&lt;&gt;"",INDEX('CCN &amp; Description'!$B$2:$B$1071,MATCH(VALUE(LEFT(A413,5)),'CCN &amp; Description'!$A$2:$A$1071,0)),""))</f>
        <v>ELECTRONIC AND COMMUNICATION MAINTENANCE SHOP</v>
      </c>
      <c r="D413" s="107" t="str">
        <f t="shared" si="12"/>
        <v>A</v>
      </c>
      <c r="E413" s="107" t="str">
        <f t="shared" si="13"/>
        <v>A0300</v>
      </c>
      <c r="F413" s="108" t="s">
        <v>687</v>
      </c>
      <c r="G413" s="108" t="s">
        <v>10387</v>
      </c>
      <c r="H413" s="108" t="s">
        <v>10406</v>
      </c>
      <c r="I413" s="109">
        <v>2</v>
      </c>
      <c r="J413" s="109">
        <v>1</v>
      </c>
      <c r="K413" s="109">
        <v>1</v>
      </c>
      <c r="L413" s="110" t="e">
        <v>#REF!</v>
      </c>
      <c r="M413" s="111" t="e">
        <v>#REF!</v>
      </c>
      <c r="N413" s="111" t="e">
        <v>#N/A</v>
      </c>
      <c r="O413" s="111" t="e">
        <v>#N/A</v>
      </c>
      <c r="P413" s="111" t="e">
        <v>#N/A</v>
      </c>
      <c r="Q413" s="111" t="e">
        <v>#N/A</v>
      </c>
    </row>
    <row r="414" spans="1:17" s="110" customFormat="1" ht="15" customHeight="1" thickBot="1">
      <c r="A414" s="446">
        <v>21710</v>
      </c>
      <c r="B414" s="446"/>
      <c r="C414" s="106" t="str">
        <f>IF(A414="CSP","Consolidated Supply Program(IIF)",IF(A414&lt;&gt;"",INDEX('CCN &amp; Description'!$B$2:$B$1071,MATCH(VALUE(LEFT(A414,5)),'CCN &amp; Description'!$A$2:$A$1071,0)),""))</f>
        <v>ELECTRONIC AND COMMUNICATION MAINTENANCE SHOP</v>
      </c>
      <c r="D414" s="107" t="str">
        <f t="shared" si="12"/>
        <v>A</v>
      </c>
      <c r="E414" s="107" t="str">
        <f t="shared" si="13"/>
        <v>A0300</v>
      </c>
      <c r="F414" s="108" t="s">
        <v>687</v>
      </c>
      <c r="G414" s="108" t="s">
        <v>10407</v>
      </c>
      <c r="H414" s="108" t="s">
        <v>10406</v>
      </c>
      <c r="I414" s="109">
        <v>1.54</v>
      </c>
      <c r="J414" s="109">
        <v>0.87</v>
      </c>
      <c r="K414" s="109">
        <v>0</v>
      </c>
      <c r="L414" s="110" t="e">
        <v>#REF!</v>
      </c>
      <c r="M414" s="111" t="e">
        <v>#REF!</v>
      </c>
      <c r="N414" s="111" t="e">
        <v>#N/A</v>
      </c>
      <c r="O414" s="111" t="e">
        <v>#N/A</v>
      </c>
      <c r="P414" s="111" t="e">
        <v>#N/A</v>
      </c>
      <c r="Q414" s="111" t="e">
        <v>#N/A</v>
      </c>
    </row>
    <row r="415" spans="1:17" s="110" customFormat="1" ht="15" customHeight="1" thickBot="1">
      <c r="A415" s="446">
        <v>21710</v>
      </c>
      <c r="B415" s="446"/>
      <c r="C415" s="106" t="str">
        <f>IF(A415="CSP","Consolidated Supply Program(IIF)",IF(A415&lt;&gt;"",INDEX('CCN &amp; Description'!$B$2:$B$1071,MATCH(VALUE(LEFT(A415,5)),'CCN &amp; Description'!$A$2:$A$1071,0)),""))</f>
        <v>ELECTRONIC AND COMMUNICATION MAINTENANCE SHOP</v>
      </c>
      <c r="D415" s="107" t="str">
        <f t="shared" si="12"/>
        <v>A</v>
      </c>
      <c r="E415" s="107" t="str">
        <f t="shared" si="13"/>
        <v>A0300</v>
      </c>
      <c r="F415" s="108" t="s">
        <v>687</v>
      </c>
      <c r="G415" s="108" t="s">
        <v>10403</v>
      </c>
      <c r="H415" s="108" t="s">
        <v>10406</v>
      </c>
      <c r="I415" s="109">
        <v>1.54</v>
      </c>
      <c r="J415" s="109">
        <v>0.87</v>
      </c>
      <c r="K415" s="109">
        <v>0</v>
      </c>
      <c r="L415" s="110" t="e">
        <v>#REF!</v>
      </c>
      <c r="M415" s="111" t="e">
        <v>#REF!</v>
      </c>
      <c r="N415" s="111" t="e">
        <v>#N/A</v>
      </c>
      <c r="O415" s="111" t="e">
        <v>#N/A</v>
      </c>
      <c r="P415" s="111" t="e">
        <v>#N/A</v>
      </c>
      <c r="Q415" s="111" t="e">
        <v>#N/A</v>
      </c>
    </row>
    <row r="416" spans="1:17" s="110" customFormat="1" ht="15" customHeight="1" thickBot="1">
      <c r="A416" s="446">
        <v>21710</v>
      </c>
      <c r="B416" s="446"/>
      <c r="C416" s="106" t="str">
        <f>IF(A416="CSP","Consolidated Supply Program(IIF)",IF(A416&lt;&gt;"",INDEX('CCN &amp; Description'!$B$2:$B$1071,MATCH(VALUE(LEFT(A416,5)),'CCN &amp; Description'!$A$2:$A$1071,0)),""))</f>
        <v>ELECTRONIC AND COMMUNICATION MAINTENANCE SHOP</v>
      </c>
      <c r="D416" s="107" t="str">
        <f t="shared" si="12"/>
        <v>A</v>
      </c>
      <c r="E416" s="107" t="str">
        <f t="shared" si="13"/>
        <v>A0300</v>
      </c>
      <c r="F416" s="108" t="s">
        <v>687</v>
      </c>
      <c r="G416" s="108" t="s">
        <v>10408</v>
      </c>
      <c r="H416" s="108" t="s">
        <v>10409</v>
      </c>
      <c r="I416" s="109">
        <v>2</v>
      </c>
      <c r="J416" s="109">
        <v>1</v>
      </c>
      <c r="K416" s="109">
        <v>1</v>
      </c>
      <c r="L416" s="110" t="e">
        <v>#REF!</v>
      </c>
      <c r="M416" s="111" t="e">
        <v>#REF!</v>
      </c>
      <c r="N416" s="111" t="e">
        <v>#N/A</v>
      </c>
      <c r="O416" s="111" t="e">
        <v>#N/A</v>
      </c>
      <c r="P416" s="111" t="e">
        <v>#N/A</v>
      </c>
      <c r="Q416" s="111" t="e">
        <v>#N/A</v>
      </c>
    </row>
    <row r="417" spans="1:17" ht="15" customHeight="1" thickBot="1">
      <c r="A417" s="446"/>
      <c r="B417" s="446"/>
      <c r="C417" s="54" t="str">
        <f>IF(A417="CSP","Consolidated Supply Program(IIF)",IF(A417&lt;&gt;"",INDEX('CCN &amp; Description'!$B$2:$B$1071,MATCH(VALUE(LEFT(A417,5)),'CCN &amp; Description'!$A$2:$A$1071,0)),""))</f>
        <v/>
      </c>
      <c r="D417" s="55" t="str">
        <f t="shared" si="12"/>
        <v>A</v>
      </c>
      <c r="E417" s="55" t="str">
        <f t="shared" si="13"/>
        <v>A0300</v>
      </c>
      <c r="F417" s="56" t="s">
        <v>10410</v>
      </c>
      <c r="G417" s="56" t="s">
        <v>10387</v>
      </c>
      <c r="H417" s="56" t="s">
        <v>10406</v>
      </c>
      <c r="I417" s="57">
        <v>2</v>
      </c>
      <c r="J417" s="57">
        <v>1</v>
      </c>
      <c r="K417" s="57">
        <v>1</v>
      </c>
      <c r="L417" s="315" t="e">
        <v>#REF!</v>
      </c>
      <c r="M417" s="58" t="e">
        <v>#REF!</v>
      </c>
      <c r="N417" s="58" t="e">
        <v>#N/A</v>
      </c>
      <c r="O417" s="58" t="e">
        <v>#N/A</v>
      </c>
      <c r="P417" s="58" t="e">
        <v>#N/A</v>
      </c>
      <c r="Q417" s="58" t="e">
        <v>#N/A</v>
      </c>
    </row>
    <row r="418" spans="1:17" ht="15" customHeight="1" thickBot="1">
      <c r="A418" s="446"/>
      <c r="B418" s="446"/>
      <c r="C418" s="54" t="str">
        <f>IF(A418="CSP","Consolidated Supply Program(IIF)",IF(A418&lt;&gt;"",INDEX('CCN &amp; Description'!$B$2:$B$1071,MATCH(VALUE(LEFT(A418,5)),'CCN &amp; Description'!$A$2:$A$1071,0)),""))</f>
        <v/>
      </c>
      <c r="D418" s="55" t="str">
        <f t="shared" si="12"/>
        <v>A</v>
      </c>
      <c r="E418" s="55" t="str">
        <f t="shared" si="13"/>
        <v>A0300</v>
      </c>
      <c r="F418" s="56" t="s">
        <v>10411</v>
      </c>
      <c r="G418" s="56" t="s">
        <v>10408</v>
      </c>
      <c r="H418" s="56" t="s">
        <v>10409</v>
      </c>
      <c r="I418" s="57">
        <v>2</v>
      </c>
      <c r="J418" s="57">
        <v>1</v>
      </c>
      <c r="K418" s="57">
        <v>1</v>
      </c>
      <c r="L418" s="315" t="e">
        <v>#REF!</v>
      </c>
      <c r="M418" s="58" t="e">
        <v>#REF!</v>
      </c>
      <c r="N418" s="58" t="e">
        <v>#N/A</v>
      </c>
      <c r="O418" s="58" t="e">
        <v>#N/A</v>
      </c>
      <c r="P418" s="58" t="e">
        <v>#N/A</v>
      </c>
      <c r="Q418" s="58" t="e">
        <v>#N/A</v>
      </c>
    </row>
    <row r="419" spans="1:17" ht="15" customHeight="1" thickBot="1">
      <c r="A419" s="446"/>
      <c r="B419" s="446"/>
      <c r="C419" s="54" t="str">
        <f>IF(A419="CSP","Consolidated Supply Program(IIF)",IF(A419&lt;&gt;"",INDEX('CCN &amp; Description'!$B$2:$B$1071,MATCH(VALUE(LEFT(A419,5)),'CCN &amp; Description'!$A$2:$A$1071,0)),""))</f>
        <v/>
      </c>
      <c r="D419" s="55" t="str">
        <f t="shared" si="12"/>
        <v>A</v>
      </c>
      <c r="E419" s="55" t="str">
        <f t="shared" si="13"/>
        <v>A0301</v>
      </c>
      <c r="F419" s="56" t="s">
        <v>10412</v>
      </c>
      <c r="G419" s="56" t="s">
        <v>10413</v>
      </c>
      <c r="H419" s="56" t="s">
        <v>10414</v>
      </c>
      <c r="I419" s="57">
        <v>0</v>
      </c>
      <c r="J419" s="57">
        <v>0</v>
      </c>
      <c r="K419" s="57">
        <v>0</v>
      </c>
      <c r="L419" s="315" t="e">
        <v>#REF!</v>
      </c>
      <c r="M419" s="58" t="e">
        <v>#REF!</v>
      </c>
      <c r="N419" s="58" t="e">
        <v>#N/A</v>
      </c>
      <c r="O419" s="58" t="e">
        <v>#N/A</v>
      </c>
      <c r="P419" s="58" t="e">
        <v>#N/A</v>
      </c>
      <c r="Q419" s="58" t="e">
        <v>#N/A</v>
      </c>
    </row>
    <row r="420" spans="1:17" ht="15" customHeight="1" thickBot="1">
      <c r="A420" s="446"/>
      <c r="B420" s="446"/>
      <c r="C420" s="54" t="str">
        <f>IF(A420="CSP","Consolidated Supply Program(IIF)",IF(A420&lt;&gt;"",INDEX('CCN &amp; Description'!$B$2:$B$1071,MATCH(VALUE(LEFT(A420,5)),'CCN &amp; Description'!$A$2:$A$1071,0)),""))</f>
        <v/>
      </c>
      <c r="D420" s="55" t="str">
        <f t="shared" si="12"/>
        <v>A</v>
      </c>
      <c r="E420" s="55" t="str">
        <f t="shared" si="13"/>
        <v>A0302</v>
      </c>
      <c r="F420" s="56" t="s">
        <v>2263</v>
      </c>
      <c r="G420" s="56" t="s">
        <v>2264</v>
      </c>
      <c r="H420" s="59"/>
      <c r="I420" s="60"/>
      <c r="J420" s="60"/>
      <c r="K420" s="60"/>
      <c r="L420" s="315" t="e">
        <v>#REF!</v>
      </c>
      <c r="M420" s="58" t="e">
        <v>#REF!</v>
      </c>
      <c r="N420" s="58" t="e">
        <v>#N/A</v>
      </c>
      <c r="O420" s="58" t="e">
        <v>#N/A</v>
      </c>
      <c r="P420" s="58" t="e">
        <v>#N/A</v>
      </c>
      <c r="Q420" s="58" t="e">
        <v>#N/A</v>
      </c>
    </row>
    <row r="421" spans="1:17" ht="15" customHeight="1" thickBot="1">
      <c r="A421" s="446"/>
      <c r="B421" s="446"/>
      <c r="C421" s="54" t="str">
        <f>IF(A421="CSP","Consolidated Supply Program(IIF)",IF(A421&lt;&gt;"",INDEX('CCN &amp; Description'!$B$2:$B$1071,MATCH(VALUE(LEFT(A421,5)),'CCN &amp; Description'!$A$2:$A$1071,0)),""))</f>
        <v/>
      </c>
      <c r="D421" s="55" t="str">
        <f t="shared" si="12"/>
        <v>A</v>
      </c>
      <c r="E421" s="55" t="str">
        <f t="shared" si="13"/>
        <v>A0303</v>
      </c>
      <c r="F421" s="56" t="s">
        <v>2268</v>
      </c>
      <c r="G421" s="56" t="s">
        <v>2269</v>
      </c>
      <c r="H421" s="59"/>
      <c r="I421" s="60"/>
      <c r="J421" s="60"/>
      <c r="K421" s="60"/>
      <c r="L421" s="315" t="e">
        <v>#REF!</v>
      </c>
      <c r="M421" s="58" t="e">
        <v>#REF!</v>
      </c>
      <c r="N421" s="58" t="e">
        <v>#N/A</v>
      </c>
      <c r="O421" s="58" t="e">
        <v>#N/A</v>
      </c>
      <c r="P421" s="58" t="e">
        <v>#N/A</v>
      </c>
      <c r="Q421" s="58" t="e">
        <v>#N/A</v>
      </c>
    </row>
    <row r="422" spans="1:17" s="110" customFormat="1" ht="15" customHeight="1" thickBot="1">
      <c r="A422" s="446">
        <v>21710</v>
      </c>
      <c r="B422" s="446"/>
      <c r="C422" s="106" t="str">
        <f>IF(A422="CSP","Consolidated Supply Program(IIF)",IF(A422&lt;&gt;"",INDEX('CCN &amp; Description'!$B$2:$B$1071,MATCH(VALUE(LEFT(A422,5)),'CCN &amp; Description'!$A$2:$A$1071,0)),""))</f>
        <v>ELECTRONIC AND COMMUNICATION MAINTENANCE SHOP</v>
      </c>
      <c r="D422" s="107" t="str">
        <f t="shared" si="12"/>
        <v>A</v>
      </c>
      <c r="E422" s="107" t="str">
        <f t="shared" si="13"/>
        <v>A0304</v>
      </c>
      <c r="F422" s="108" t="s">
        <v>2273</v>
      </c>
      <c r="G422" s="108" t="s">
        <v>10415</v>
      </c>
      <c r="H422" s="108" t="s">
        <v>10416</v>
      </c>
      <c r="I422" s="109">
        <v>3.04</v>
      </c>
      <c r="J422" s="109">
        <v>1.87</v>
      </c>
      <c r="K422" s="109">
        <v>1.22</v>
      </c>
      <c r="L422" s="110" t="e">
        <v>#REF!</v>
      </c>
      <c r="M422" s="111" t="e">
        <v>#REF!</v>
      </c>
      <c r="N422" s="111" t="e">
        <v>#N/A</v>
      </c>
      <c r="O422" s="111" t="e">
        <v>#N/A</v>
      </c>
      <c r="P422" s="111" t="e">
        <v>#N/A</v>
      </c>
      <c r="Q422" s="111" t="e">
        <v>#N/A</v>
      </c>
    </row>
    <row r="423" spans="1:17" s="110" customFormat="1" ht="15" customHeight="1" thickBot="1">
      <c r="A423" s="446">
        <v>21710</v>
      </c>
      <c r="B423" s="446"/>
      <c r="C423" s="106" t="str">
        <f>IF(A423="CSP","Consolidated Supply Program(IIF)",IF(A423&lt;&gt;"",INDEX('CCN &amp; Description'!$B$2:$B$1071,MATCH(VALUE(LEFT(A423,5)),'CCN &amp; Description'!$A$2:$A$1071,0)),""))</f>
        <v>ELECTRONIC AND COMMUNICATION MAINTENANCE SHOP</v>
      </c>
      <c r="D423" s="107" t="str">
        <f t="shared" si="12"/>
        <v>A</v>
      </c>
      <c r="E423" s="107" t="str">
        <f t="shared" si="13"/>
        <v>A0304</v>
      </c>
      <c r="F423" s="108" t="s">
        <v>2273</v>
      </c>
      <c r="G423" s="108" t="s">
        <v>10417</v>
      </c>
      <c r="H423" s="108" t="s">
        <v>10418</v>
      </c>
      <c r="I423" s="109">
        <v>3.04</v>
      </c>
      <c r="J423" s="109">
        <v>1.87</v>
      </c>
      <c r="K423" s="109">
        <v>1.22</v>
      </c>
      <c r="L423" s="110" t="e">
        <v>#REF!</v>
      </c>
      <c r="M423" s="111" t="e">
        <v>#REF!</v>
      </c>
      <c r="N423" s="111" t="e">
        <v>#N/A</v>
      </c>
      <c r="O423" s="111" t="e">
        <v>#N/A</v>
      </c>
      <c r="P423" s="111" t="e">
        <v>#N/A</v>
      </c>
      <c r="Q423" s="111" t="e">
        <v>#N/A</v>
      </c>
    </row>
    <row r="424" spans="1:17" ht="15" customHeight="1" thickBot="1">
      <c r="A424" s="446"/>
      <c r="B424" s="446"/>
      <c r="C424" s="54" t="str">
        <f>IF(A424="CSP","Consolidated Supply Program(IIF)",IF(A424&lt;&gt;"",INDEX('CCN &amp; Description'!$B$2:$B$1071,MATCH(VALUE(LEFT(A424,5)),'CCN &amp; Description'!$A$2:$A$1071,0)),""))</f>
        <v/>
      </c>
      <c r="D424" s="55" t="str">
        <f t="shared" si="12"/>
        <v>A</v>
      </c>
      <c r="E424" s="55" t="str">
        <f t="shared" si="13"/>
        <v>A0305</v>
      </c>
      <c r="F424" s="56" t="s">
        <v>2277</v>
      </c>
      <c r="G424" s="56" t="s">
        <v>10419</v>
      </c>
      <c r="H424" s="56" t="s">
        <v>10420</v>
      </c>
      <c r="I424" s="57">
        <v>31.18</v>
      </c>
      <c r="J424" s="57">
        <v>8.6999999999999993</v>
      </c>
      <c r="K424" s="57">
        <v>8.5</v>
      </c>
      <c r="L424" s="315" t="e">
        <v>#REF!</v>
      </c>
      <c r="M424" s="58" t="e">
        <v>#REF!</v>
      </c>
      <c r="N424" s="58" t="e">
        <v>#N/A</v>
      </c>
      <c r="O424" s="58" t="e">
        <v>#N/A</v>
      </c>
      <c r="P424" s="58" t="e">
        <v>#N/A</v>
      </c>
      <c r="Q424" s="58" t="e">
        <v>#N/A</v>
      </c>
    </row>
    <row r="425" spans="1:17" ht="15" customHeight="1" thickBot="1">
      <c r="A425" s="446"/>
      <c r="B425" s="446"/>
      <c r="C425" s="54" t="str">
        <f>IF(A425="CSP","Consolidated Supply Program(IIF)",IF(A425&lt;&gt;"",INDEX('CCN &amp; Description'!$B$2:$B$1071,MATCH(VALUE(LEFT(A425,5)),'CCN &amp; Description'!$A$2:$A$1071,0)),""))</f>
        <v/>
      </c>
      <c r="D425" s="55" t="str">
        <f t="shared" si="12"/>
        <v>A</v>
      </c>
      <c r="E425" s="55" t="str">
        <f t="shared" si="13"/>
        <v>A0306</v>
      </c>
      <c r="F425" s="56" t="s">
        <v>10421</v>
      </c>
      <c r="G425" s="56" t="s">
        <v>10422</v>
      </c>
      <c r="H425" s="56" t="s">
        <v>10423</v>
      </c>
      <c r="I425" s="57">
        <v>1.46</v>
      </c>
      <c r="J425" s="57">
        <v>2.67</v>
      </c>
      <c r="K425" s="57">
        <v>1.33</v>
      </c>
      <c r="L425" s="315" t="e">
        <v>#REF!</v>
      </c>
      <c r="M425" s="58" t="e">
        <v>#REF!</v>
      </c>
      <c r="N425" s="58" t="e">
        <v>#N/A</v>
      </c>
      <c r="O425" s="58" t="e">
        <v>#N/A</v>
      </c>
      <c r="P425" s="58" t="e">
        <v>#N/A</v>
      </c>
      <c r="Q425" s="58" t="e">
        <v>#N/A</v>
      </c>
    </row>
    <row r="426" spans="1:17" s="110" customFormat="1" ht="15" customHeight="1" thickBot="1">
      <c r="A426" s="446">
        <v>21710</v>
      </c>
      <c r="B426" s="446"/>
      <c r="C426" s="106" t="str">
        <f>IF(A426="CSP","Consolidated Supply Program(IIF)",IF(A426&lt;&gt;"",INDEX('CCN &amp; Description'!$B$2:$B$1071,MATCH(VALUE(LEFT(A426,5)),'CCN &amp; Description'!$A$2:$A$1071,0)),""))</f>
        <v>ELECTRONIC AND COMMUNICATION MAINTENANCE SHOP</v>
      </c>
      <c r="D426" s="107" t="str">
        <f t="shared" si="12"/>
        <v>A</v>
      </c>
      <c r="E426" s="107" t="str">
        <f t="shared" si="13"/>
        <v>A0312</v>
      </c>
      <c r="F426" s="108" t="s">
        <v>690</v>
      </c>
      <c r="G426" s="108" t="s">
        <v>2202</v>
      </c>
      <c r="H426" s="108" t="s">
        <v>10424</v>
      </c>
      <c r="I426" s="109">
        <v>3.04</v>
      </c>
      <c r="J426" s="109">
        <v>1.87</v>
      </c>
      <c r="K426" s="109">
        <v>1.22</v>
      </c>
      <c r="L426" s="110" t="e">
        <v>#REF!</v>
      </c>
      <c r="M426" s="111" t="e">
        <v>#REF!</v>
      </c>
      <c r="N426" s="111" t="e">
        <v>#N/A</v>
      </c>
      <c r="O426" s="111" t="e">
        <v>#N/A</v>
      </c>
      <c r="P426" s="111" t="e">
        <v>#N/A</v>
      </c>
      <c r="Q426" s="111" t="e">
        <v>#N/A</v>
      </c>
    </row>
    <row r="427" spans="1:17" ht="15" customHeight="1" thickBot="1">
      <c r="A427" s="446"/>
      <c r="B427" s="446"/>
      <c r="C427" s="54" t="str">
        <f>IF(A427="CSP","Consolidated Supply Program(IIF)",IF(A427&lt;&gt;"",INDEX('CCN &amp; Description'!$B$2:$B$1071,MATCH(VALUE(LEFT(A427,5)),'CCN &amp; Description'!$A$2:$A$1071,0)),""))</f>
        <v/>
      </c>
      <c r="D427" s="55" t="str">
        <f t="shared" si="12"/>
        <v>A</v>
      </c>
      <c r="E427" s="55" t="str">
        <f t="shared" si="13"/>
        <v>A0314</v>
      </c>
      <c r="F427" s="56" t="s">
        <v>2284</v>
      </c>
      <c r="G427" s="56" t="s">
        <v>2306</v>
      </c>
      <c r="H427" s="56" t="s">
        <v>10425</v>
      </c>
      <c r="I427" s="57">
        <v>4</v>
      </c>
      <c r="J427" s="57">
        <v>2.2999999999999998</v>
      </c>
      <c r="K427" s="57">
        <v>2.2999999999999998</v>
      </c>
      <c r="L427" s="315" t="e">
        <v>#REF!</v>
      </c>
      <c r="M427" s="58" t="e">
        <v>#REF!</v>
      </c>
      <c r="N427" s="58" t="e">
        <v>#N/A</v>
      </c>
      <c r="O427" s="58" t="e">
        <v>#N/A</v>
      </c>
      <c r="P427" s="58" t="e">
        <v>#N/A</v>
      </c>
      <c r="Q427" s="58" t="e">
        <v>#N/A</v>
      </c>
    </row>
    <row r="428" spans="1:17" ht="15" customHeight="1" thickBot="1">
      <c r="A428" s="446"/>
      <c r="B428" s="446"/>
      <c r="C428" s="54" t="str">
        <f>IF(A428="CSP","Consolidated Supply Program(IIF)",IF(A428&lt;&gt;"",INDEX('CCN &amp; Description'!$B$2:$B$1071,MATCH(VALUE(LEFT(A428,5)),'CCN &amp; Description'!$A$2:$A$1071,0)),""))</f>
        <v/>
      </c>
      <c r="D428" s="55" t="str">
        <f t="shared" si="12"/>
        <v>A</v>
      </c>
      <c r="E428" s="55" t="str">
        <f t="shared" si="13"/>
        <v>A0316</v>
      </c>
      <c r="F428" s="56" t="s">
        <v>10426</v>
      </c>
      <c r="G428" s="56" t="s">
        <v>10427</v>
      </c>
      <c r="H428" s="56" t="s">
        <v>10428</v>
      </c>
      <c r="I428" s="60"/>
      <c r="J428" s="60"/>
      <c r="K428" s="60"/>
      <c r="L428" s="315" t="e">
        <v>#REF!</v>
      </c>
      <c r="M428" s="58" t="e">
        <v>#REF!</v>
      </c>
      <c r="N428" s="58" t="e">
        <v>#N/A</v>
      </c>
      <c r="O428" s="58" t="e">
        <v>#N/A</v>
      </c>
      <c r="P428" s="58" t="e">
        <v>#N/A</v>
      </c>
      <c r="Q428" s="58" t="e">
        <v>#N/A</v>
      </c>
    </row>
    <row r="429" spans="1:17" s="110" customFormat="1" ht="15" customHeight="1" thickBot="1">
      <c r="A429" s="446">
        <v>21710</v>
      </c>
      <c r="B429" s="446"/>
      <c r="C429" s="106" t="str">
        <f>IF(A429="CSP","Consolidated Supply Program(IIF)",IF(A429&lt;&gt;"",INDEX('CCN &amp; Description'!$B$2:$B$1071,MATCH(VALUE(LEFT(A429,5)),'CCN &amp; Description'!$A$2:$A$1071,0)),""))</f>
        <v>ELECTRONIC AND COMMUNICATION MAINTENANCE SHOP</v>
      </c>
      <c r="D429" s="107" t="str">
        <f t="shared" si="12"/>
        <v>A</v>
      </c>
      <c r="E429" s="107" t="str">
        <f t="shared" si="13"/>
        <v>A0317</v>
      </c>
      <c r="F429" s="108" t="s">
        <v>2286</v>
      </c>
      <c r="G429" s="108" t="s">
        <v>10159</v>
      </c>
      <c r="H429" s="108" t="s">
        <v>10429</v>
      </c>
      <c r="I429" s="109">
        <v>1.58</v>
      </c>
      <c r="J429" s="109">
        <v>1.25</v>
      </c>
      <c r="K429" s="109">
        <v>0.57999999999999996</v>
      </c>
      <c r="L429" s="110" t="e">
        <v>#REF!</v>
      </c>
      <c r="M429" s="111" t="e">
        <v>#REF!</v>
      </c>
      <c r="N429" s="111" t="e">
        <v>#N/A</v>
      </c>
      <c r="O429" s="111" t="e">
        <v>#N/A</v>
      </c>
      <c r="P429" s="111" t="e">
        <v>#N/A</v>
      </c>
      <c r="Q429" s="111" t="e">
        <v>#N/A</v>
      </c>
    </row>
    <row r="430" spans="1:17" ht="15" customHeight="1" thickBot="1">
      <c r="A430" s="446"/>
      <c r="B430" s="446"/>
      <c r="C430" s="54" t="str">
        <f>IF(A430="CSP","Consolidated Supply Program(IIF)",IF(A430&lt;&gt;"",INDEX('CCN &amp; Description'!$B$2:$B$1071,MATCH(VALUE(LEFT(A430,5)),'CCN &amp; Description'!$A$2:$A$1071,0)),""))</f>
        <v/>
      </c>
      <c r="D430" s="55" t="str">
        <f t="shared" si="12"/>
        <v>A</v>
      </c>
      <c r="E430" s="55" t="str">
        <f t="shared" si="13"/>
        <v>A0319</v>
      </c>
      <c r="F430" s="56" t="s">
        <v>2291</v>
      </c>
      <c r="G430" s="56" t="s">
        <v>10430</v>
      </c>
      <c r="H430" s="56" t="s">
        <v>10431</v>
      </c>
      <c r="I430" s="60"/>
      <c r="J430" s="60"/>
      <c r="K430" s="60"/>
      <c r="L430" s="315" t="e">
        <v>#REF!</v>
      </c>
      <c r="M430" s="58" t="e">
        <v>#REF!</v>
      </c>
      <c r="N430" s="58" t="e">
        <v>#N/A</v>
      </c>
      <c r="O430" s="58" t="e">
        <v>#N/A</v>
      </c>
      <c r="P430" s="58" t="e">
        <v>#N/A</v>
      </c>
      <c r="Q430" s="58" t="e">
        <v>#N/A</v>
      </c>
    </row>
    <row r="431" spans="1:17" s="110" customFormat="1" ht="15" customHeight="1" thickBot="1">
      <c r="A431" s="446">
        <v>21710</v>
      </c>
      <c r="B431" s="446"/>
      <c r="C431" s="106" t="str">
        <f>IF(A431="CSP","Consolidated Supply Program(IIF)",IF(A431&lt;&gt;"",INDEX('CCN &amp; Description'!$B$2:$B$1071,MATCH(VALUE(LEFT(A431,5)),'CCN &amp; Description'!$A$2:$A$1071,0)),""))</f>
        <v>ELECTRONIC AND COMMUNICATION MAINTENANCE SHOP</v>
      </c>
      <c r="D431" s="107" t="str">
        <f t="shared" si="12"/>
        <v>A</v>
      </c>
      <c r="E431" s="107" t="str">
        <f t="shared" si="13"/>
        <v>A0320</v>
      </c>
      <c r="F431" s="108" t="s">
        <v>2293</v>
      </c>
      <c r="G431" s="108" t="s">
        <v>10159</v>
      </c>
      <c r="H431" s="108" t="s">
        <v>10432</v>
      </c>
      <c r="I431" s="109">
        <v>1.63</v>
      </c>
      <c r="J431" s="109">
        <v>2.14</v>
      </c>
      <c r="K431" s="109">
        <v>1.31</v>
      </c>
      <c r="L431" s="110" t="e">
        <v>#REF!</v>
      </c>
      <c r="M431" s="111" t="e">
        <v>#REF!</v>
      </c>
      <c r="N431" s="111" t="e">
        <v>#N/A</v>
      </c>
      <c r="O431" s="111" t="e">
        <v>#N/A</v>
      </c>
      <c r="P431" s="111" t="e">
        <v>#N/A</v>
      </c>
      <c r="Q431" s="111" t="e">
        <v>#N/A</v>
      </c>
    </row>
    <row r="432" spans="1:17" s="110" customFormat="1" ht="15" customHeight="1" thickBot="1">
      <c r="A432" s="446">
        <v>21710</v>
      </c>
      <c r="B432" s="446"/>
      <c r="C432" s="106" t="str">
        <f>IF(A432="CSP","Consolidated Supply Program(IIF)",IF(A432&lt;&gt;"",INDEX('CCN &amp; Description'!$B$2:$B$1071,MATCH(VALUE(LEFT(A432,5)),'CCN &amp; Description'!$A$2:$A$1071,0)),""))</f>
        <v>ELECTRONIC AND COMMUNICATION MAINTENANCE SHOP</v>
      </c>
      <c r="D432" s="107" t="str">
        <f t="shared" si="12"/>
        <v>A</v>
      </c>
      <c r="E432" s="107" t="str">
        <f t="shared" si="13"/>
        <v>A0321</v>
      </c>
      <c r="F432" s="108" t="s">
        <v>2295</v>
      </c>
      <c r="G432" s="108" t="s">
        <v>9871</v>
      </c>
      <c r="H432" s="108" t="s">
        <v>10433</v>
      </c>
      <c r="I432" s="109">
        <v>2.67</v>
      </c>
      <c r="J432" s="109">
        <v>1.83</v>
      </c>
      <c r="K432" s="109">
        <v>1.58</v>
      </c>
      <c r="L432" s="110" t="e">
        <v>#REF!</v>
      </c>
      <c r="M432" s="111" t="e">
        <v>#REF!</v>
      </c>
      <c r="N432" s="111" t="e">
        <v>#N/A</v>
      </c>
      <c r="O432" s="111" t="e">
        <v>#N/A</v>
      </c>
      <c r="P432" s="111" t="e">
        <v>#N/A</v>
      </c>
      <c r="Q432" s="111" t="e">
        <v>#N/A</v>
      </c>
    </row>
    <row r="433" spans="1:17" s="110" customFormat="1" ht="15" customHeight="1" thickBot="1">
      <c r="A433" s="446">
        <v>21710</v>
      </c>
      <c r="B433" s="446"/>
      <c r="C433" s="106" t="str">
        <f>IF(A433="CSP","Consolidated Supply Program(IIF)",IF(A433&lt;&gt;"",INDEX('CCN &amp; Description'!$B$2:$B$1071,MATCH(VALUE(LEFT(A433,5)),'CCN &amp; Description'!$A$2:$A$1071,0)),""))</f>
        <v>ELECTRONIC AND COMMUNICATION MAINTENANCE SHOP</v>
      </c>
      <c r="D433" s="107" t="str">
        <f t="shared" si="12"/>
        <v>A</v>
      </c>
      <c r="E433" s="107" t="str">
        <f t="shared" si="13"/>
        <v>A0321</v>
      </c>
      <c r="F433" s="108" t="s">
        <v>2295</v>
      </c>
      <c r="G433" s="108" t="s">
        <v>10434</v>
      </c>
      <c r="H433" s="108" t="s">
        <v>10435</v>
      </c>
      <c r="I433" s="109">
        <v>2.67</v>
      </c>
      <c r="J433" s="109">
        <v>1.83</v>
      </c>
      <c r="K433" s="109">
        <v>1.58</v>
      </c>
      <c r="L433" s="110" t="e">
        <v>#REF!</v>
      </c>
      <c r="M433" s="111" t="e">
        <v>#REF!</v>
      </c>
      <c r="N433" s="111" t="e">
        <v>#N/A</v>
      </c>
      <c r="O433" s="111" t="e">
        <v>#N/A</v>
      </c>
      <c r="P433" s="111" t="e">
        <v>#N/A</v>
      </c>
      <c r="Q433" s="111" t="e">
        <v>#N/A</v>
      </c>
    </row>
    <row r="434" spans="1:17" ht="15" customHeight="1" thickBot="1">
      <c r="A434" s="446"/>
      <c r="B434" s="446"/>
      <c r="C434" s="54" t="str">
        <f>IF(A434="CSP","Consolidated Supply Program(IIF)",IF(A434&lt;&gt;"",INDEX('CCN &amp; Description'!$B$2:$B$1071,MATCH(VALUE(LEFT(A434,5)),'CCN &amp; Description'!$A$2:$A$1071,0)),""))</f>
        <v/>
      </c>
      <c r="D434" s="55" t="str">
        <f t="shared" si="12"/>
        <v>A</v>
      </c>
      <c r="E434" s="55" t="str">
        <f t="shared" si="13"/>
        <v>A0322</v>
      </c>
      <c r="F434" s="56" t="s">
        <v>2303</v>
      </c>
      <c r="G434" s="56" t="s">
        <v>9954</v>
      </c>
      <c r="H434" s="56" t="s">
        <v>10436</v>
      </c>
      <c r="I434" s="57">
        <v>3.2</v>
      </c>
      <c r="J434" s="57">
        <v>2</v>
      </c>
      <c r="K434" s="57">
        <v>2.5</v>
      </c>
      <c r="L434" s="315" t="e">
        <v>#REF!</v>
      </c>
      <c r="M434" s="58" t="e">
        <v>#REF!</v>
      </c>
      <c r="N434" s="58" t="e">
        <v>#N/A</v>
      </c>
      <c r="O434" s="58" t="e">
        <v>#N/A</v>
      </c>
      <c r="P434" s="58" t="e">
        <v>#N/A</v>
      </c>
      <c r="Q434" s="58" t="e">
        <v>#N/A</v>
      </c>
    </row>
    <row r="435" spans="1:17" ht="15" customHeight="1" thickBot="1">
      <c r="A435" s="446"/>
      <c r="B435" s="446"/>
      <c r="C435" s="54" t="str">
        <f>IF(A435="CSP","Consolidated Supply Program(IIF)",IF(A435&lt;&gt;"",INDEX('CCN &amp; Description'!$B$2:$B$1071,MATCH(VALUE(LEFT(A435,5)),'CCN &amp; Description'!$A$2:$A$1071,0)),""))</f>
        <v/>
      </c>
      <c r="D435" s="55" t="str">
        <f t="shared" si="12"/>
        <v>A</v>
      </c>
      <c r="E435" s="55" t="str">
        <f t="shared" si="13"/>
        <v>A0323</v>
      </c>
      <c r="F435" s="56" t="s">
        <v>2305</v>
      </c>
      <c r="G435" s="56" t="s">
        <v>2306</v>
      </c>
      <c r="H435" s="59"/>
      <c r="I435" s="57">
        <v>2.66</v>
      </c>
      <c r="J435" s="57">
        <v>1.75</v>
      </c>
      <c r="K435" s="57">
        <v>1.1399999999999999</v>
      </c>
      <c r="L435" s="315" t="e">
        <v>#REF!</v>
      </c>
      <c r="M435" s="58" t="e">
        <v>#REF!</v>
      </c>
      <c r="N435" s="58" t="e">
        <v>#N/A</v>
      </c>
      <c r="O435" s="58" t="e">
        <v>#N/A</v>
      </c>
      <c r="P435" s="58" t="e">
        <v>#N/A</v>
      </c>
      <c r="Q435" s="58" t="e">
        <v>#N/A</v>
      </c>
    </row>
    <row r="436" spans="1:17" ht="15" customHeight="1" thickBot="1">
      <c r="A436" s="446"/>
      <c r="B436" s="446"/>
      <c r="C436" s="54" t="str">
        <f>IF(A436="CSP","Consolidated Supply Program(IIF)",IF(A436&lt;&gt;"",INDEX('CCN &amp; Description'!$B$2:$B$1071,MATCH(VALUE(LEFT(A436,5)),'CCN &amp; Description'!$A$2:$A$1071,0)),""))</f>
        <v/>
      </c>
      <c r="D436" s="55" t="str">
        <f t="shared" si="12"/>
        <v>A</v>
      </c>
      <c r="E436" s="55" t="str">
        <f t="shared" si="13"/>
        <v>A0323</v>
      </c>
      <c r="F436" s="56" t="s">
        <v>2305</v>
      </c>
      <c r="G436" s="56" t="s">
        <v>2306</v>
      </c>
      <c r="H436" s="56" t="s">
        <v>10437</v>
      </c>
      <c r="I436" s="57">
        <v>8</v>
      </c>
      <c r="J436" s="57">
        <v>4</v>
      </c>
      <c r="K436" s="57">
        <v>2</v>
      </c>
      <c r="L436" s="315" t="e">
        <v>#REF!</v>
      </c>
      <c r="M436" s="58" t="e">
        <v>#REF!</v>
      </c>
      <c r="N436" s="58" t="e">
        <v>#N/A</v>
      </c>
      <c r="O436" s="58" t="e">
        <v>#N/A</v>
      </c>
      <c r="P436" s="58" t="e">
        <v>#N/A</v>
      </c>
      <c r="Q436" s="58" t="e">
        <v>#N/A</v>
      </c>
    </row>
    <row r="437" spans="1:17" ht="15" customHeight="1" thickBot="1">
      <c r="A437" s="446"/>
      <c r="B437" s="446"/>
      <c r="C437" s="54" t="str">
        <f>IF(A437="CSP","Consolidated Supply Program(IIF)",IF(A437&lt;&gt;"",INDEX('CCN &amp; Description'!$B$2:$B$1071,MATCH(VALUE(LEFT(A437,5)),'CCN &amp; Description'!$A$2:$A$1071,0)),""))</f>
        <v/>
      </c>
      <c r="D437" s="55" t="str">
        <f t="shared" si="12"/>
        <v>A</v>
      </c>
      <c r="E437" s="55" t="str">
        <f t="shared" si="13"/>
        <v>A0324</v>
      </c>
      <c r="F437" s="56" t="s">
        <v>10438</v>
      </c>
      <c r="G437" s="56" t="s">
        <v>9832</v>
      </c>
      <c r="H437" s="59"/>
      <c r="I437" s="60"/>
      <c r="J437" s="60"/>
      <c r="K437" s="60"/>
      <c r="L437" s="315" t="e">
        <v>#REF!</v>
      </c>
      <c r="M437" s="58" t="e">
        <v>#REF!</v>
      </c>
      <c r="N437" s="58" t="e">
        <v>#N/A</v>
      </c>
      <c r="O437" s="58" t="e">
        <v>#N/A</v>
      </c>
      <c r="P437" s="58" t="e">
        <v>#N/A</v>
      </c>
      <c r="Q437" s="58" t="e">
        <v>#N/A</v>
      </c>
    </row>
    <row r="438" spans="1:17" ht="15" customHeight="1" thickBot="1">
      <c r="A438" s="446"/>
      <c r="B438" s="446"/>
      <c r="C438" s="54" t="str">
        <f>IF(A438="CSP","Consolidated Supply Program(IIF)",IF(A438&lt;&gt;"",INDEX('CCN &amp; Description'!$B$2:$B$1071,MATCH(VALUE(LEFT(A438,5)),'CCN &amp; Description'!$A$2:$A$1071,0)),""))</f>
        <v/>
      </c>
      <c r="D438" s="55" t="str">
        <f t="shared" si="12"/>
        <v>A</v>
      </c>
      <c r="E438" s="55" t="str">
        <f t="shared" si="13"/>
        <v>A0325</v>
      </c>
      <c r="F438" s="56" t="s">
        <v>10439</v>
      </c>
      <c r="G438" s="56" t="s">
        <v>9832</v>
      </c>
      <c r="H438" s="59"/>
      <c r="I438" s="60"/>
      <c r="J438" s="60"/>
      <c r="K438" s="60"/>
      <c r="L438" s="315" t="e">
        <v>#REF!</v>
      </c>
      <c r="M438" s="58" t="e">
        <v>#REF!</v>
      </c>
      <c r="N438" s="58" t="e">
        <v>#N/A</v>
      </c>
      <c r="O438" s="58" t="e">
        <v>#N/A</v>
      </c>
      <c r="P438" s="58" t="e">
        <v>#N/A</v>
      </c>
      <c r="Q438" s="58" t="e">
        <v>#N/A</v>
      </c>
    </row>
    <row r="439" spans="1:17" s="110" customFormat="1" ht="15" customHeight="1" thickBot="1">
      <c r="A439" s="446">
        <v>21710</v>
      </c>
      <c r="B439" s="446"/>
      <c r="C439" s="106" t="str">
        <f>IF(A439="CSP","Consolidated Supply Program(IIF)",IF(A439&lt;&gt;"",INDEX('CCN &amp; Description'!$B$2:$B$1071,MATCH(VALUE(LEFT(A439,5)),'CCN &amp; Description'!$A$2:$A$1071,0)),""))</f>
        <v>ELECTRONIC AND COMMUNICATION MAINTENANCE SHOP</v>
      </c>
      <c r="D439" s="107" t="str">
        <f t="shared" si="12"/>
        <v>A</v>
      </c>
      <c r="E439" s="107" t="str">
        <f t="shared" si="13"/>
        <v>A0326</v>
      </c>
      <c r="F439" s="108" t="s">
        <v>2307</v>
      </c>
      <c r="G439" s="108" t="s">
        <v>10379</v>
      </c>
      <c r="H439" s="108" t="s">
        <v>10440</v>
      </c>
      <c r="I439" s="109">
        <v>3.92</v>
      </c>
      <c r="J439" s="109">
        <v>3.67</v>
      </c>
      <c r="K439" s="109">
        <v>1.33</v>
      </c>
      <c r="L439" s="110" t="e">
        <v>#REF!</v>
      </c>
      <c r="M439" s="111" t="e">
        <v>#REF!</v>
      </c>
      <c r="N439" s="111" t="e">
        <v>#N/A</v>
      </c>
      <c r="O439" s="111" t="e">
        <v>#N/A</v>
      </c>
      <c r="P439" s="111" t="e">
        <v>#N/A</v>
      </c>
      <c r="Q439" s="111" t="e">
        <v>#N/A</v>
      </c>
    </row>
    <row r="440" spans="1:17" s="110" customFormat="1" ht="15" customHeight="1" thickBot="1">
      <c r="A440" s="446">
        <v>21710</v>
      </c>
      <c r="B440" s="446"/>
      <c r="C440" s="106" t="str">
        <f>IF(A440="CSP","Consolidated Supply Program(IIF)",IF(A440&lt;&gt;"",INDEX('CCN &amp; Description'!$B$2:$B$1071,MATCH(VALUE(LEFT(A440,5)),'CCN &amp; Description'!$A$2:$A$1071,0)),""))</f>
        <v>ELECTRONIC AND COMMUNICATION MAINTENANCE SHOP</v>
      </c>
      <c r="D440" s="107" t="str">
        <f t="shared" si="12"/>
        <v>A</v>
      </c>
      <c r="E440" s="107" t="str">
        <f t="shared" si="13"/>
        <v>A0326</v>
      </c>
      <c r="F440" s="108" t="s">
        <v>2307</v>
      </c>
      <c r="G440" s="108" t="s">
        <v>10379</v>
      </c>
      <c r="H440" s="108" t="s">
        <v>10441</v>
      </c>
      <c r="I440" s="109">
        <v>2.59</v>
      </c>
      <c r="J440" s="109">
        <v>1.7</v>
      </c>
      <c r="K440" s="109">
        <v>1.29</v>
      </c>
      <c r="L440" s="110" t="e">
        <v>#REF!</v>
      </c>
      <c r="M440" s="111" t="e">
        <v>#REF!</v>
      </c>
      <c r="N440" s="111" t="e">
        <v>#N/A</v>
      </c>
      <c r="O440" s="111" t="e">
        <v>#N/A</v>
      </c>
      <c r="P440" s="111" t="e">
        <v>#N/A</v>
      </c>
      <c r="Q440" s="111" t="e">
        <v>#N/A</v>
      </c>
    </row>
    <row r="441" spans="1:17" ht="15" customHeight="1" thickBot="1">
      <c r="A441" s="446">
        <v>21710</v>
      </c>
      <c r="B441" s="446">
        <v>21710</v>
      </c>
      <c r="C441" s="54" t="str">
        <f>IF(A441="CSP","Consolidated Supply Program(IIF)",IF(A441&lt;&gt;"",INDEX('CCN &amp; Description'!$B$2:$B$1071,MATCH(VALUE(LEFT(A441,5)),'CCN &amp; Description'!$A$2:$A$1071,0)),""))</f>
        <v>ELECTRONIC AND COMMUNICATION MAINTENANCE SHOP</v>
      </c>
      <c r="D441" s="55" t="str">
        <f t="shared" si="12"/>
        <v>A</v>
      </c>
      <c r="E441" s="55" t="str">
        <f t="shared" si="13"/>
        <v>A0328</v>
      </c>
      <c r="F441" s="56" t="s">
        <v>2313</v>
      </c>
      <c r="G441" s="56" t="s">
        <v>9571</v>
      </c>
      <c r="H441" s="56" t="s">
        <v>10442</v>
      </c>
      <c r="I441" s="57">
        <v>1.75</v>
      </c>
      <c r="J441" s="57">
        <v>2.08</v>
      </c>
      <c r="K441" s="57">
        <v>1.58</v>
      </c>
      <c r="L441" s="315" t="e">
        <v>#REF!</v>
      </c>
      <c r="M441" s="58" t="e">
        <v>#REF!</v>
      </c>
      <c r="N441" s="58" t="e">
        <v>#N/A</v>
      </c>
      <c r="O441" s="58" t="e">
        <v>#N/A</v>
      </c>
      <c r="P441" s="58" t="e">
        <v>#N/A</v>
      </c>
      <c r="Q441" s="58" t="e">
        <v>#N/A</v>
      </c>
    </row>
    <row r="442" spans="1:17" ht="15" customHeight="1" thickBot="1">
      <c r="A442" s="446"/>
      <c r="B442" s="446"/>
      <c r="C442" s="54" t="str">
        <f>IF(A442="CSP","Consolidated Supply Program(IIF)",IF(A442&lt;&gt;"",INDEX('CCN &amp; Description'!$B$2:$B$1071,MATCH(VALUE(LEFT(A442,5)),'CCN &amp; Description'!$A$2:$A$1071,0)),""))</f>
        <v/>
      </c>
      <c r="D442" s="55" t="str">
        <f t="shared" si="12"/>
        <v>A</v>
      </c>
      <c r="E442" s="55" t="str">
        <f t="shared" si="13"/>
        <v>A0329</v>
      </c>
      <c r="F442" s="56" t="s">
        <v>2317</v>
      </c>
      <c r="G442" s="56" t="s">
        <v>3360</v>
      </c>
      <c r="H442" s="59"/>
      <c r="I442" s="57">
        <v>1.62</v>
      </c>
      <c r="J442" s="57">
        <v>2.04</v>
      </c>
      <c r="K442" s="57">
        <v>1.1499999999999999</v>
      </c>
      <c r="L442" s="315" t="e">
        <v>#REF!</v>
      </c>
      <c r="M442" s="58" t="e">
        <v>#REF!</v>
      </c>
      <c r="N442" s="58" t="e">
        <v>#N/A</v>
      </c>
      <c r="O442" s="58" t="e">
        <v>#N/A</v>
      </c>
      <c r="P442" s="58" t="e">
        <v>#N/A</v>
      </c>
      <c r="Q442" s="58" t="e">
        <v>#N/A</v>
      </c>
    </row>
    <row r="443" spans="1:17" ht="15" customHeight="1" thickBot="1">
      <c r="A443" s="446"/>
      <c r="B443" s="446"/>
      <c r="C443" s="54" t="str">
        <f>IF(A443="CSP","Consolidated Supply Program(IIF)",IF(A443&lt;&gt;"",INDEX('CCN &amp; Description'!$B$2:$B$1071,MATCH(VALUE(LEFT(A443,5)),'CCN &amp; Description'!$A$2:$A$1071,0)),""))</f>
        <v/>
      </c>
      <c r="D443" s="55" t="str">
        <f t="shared" si="12"/>
        <v>A</v>
      </c>
      <c r="E443" s="55" t="str">
        <f t="shared" si="13"/>
        <v>A0329</v>
      </c>
      <c r="F443" s="56" t="s">
        <v>2317</v>
      </c>
      <c r="G443" s="56" t="s">
        <v>3360</v>
      </c>
      <c r="H443" s="59"/>
      <c r="I443" s="57">
        <v>1.62</v>
      </c>
      <c r="J443" s="57">
        <v>2.04</v>
      </c>
      <c r="K443" s="57">
        <v>1.1499999999999999</v>
      </c>
      <c r="L443" s="315" t="e">
        <v>#REF!</v>
      </c>
      <c r="M443" s="58" t="e">
        <v>#REF!</v>
      </c>
      <c r="N443" s="58" t="e">
        <v>#N/A</v>
      </c>
      <c r="O443" s="58" t="e">
        <v>#N/A</v>
      </c>
      <c r="P443" s="58" t="e">
        <v>#N/A</v>
      </c>
      <c r="Q443" s="58" t="e">
        <v>#N/A</v>
      </c>
    </row>
    <row r="444" spans="1:17" s="110" customFormat="1" ht="15" customHeight="1" thickBot="1">
      <c r="A444" s="446">
        <v>21710</v>
      </c>
      <c r="B444" s="446"/>
      <c r="C444" s="106" t="str">
        <f>IF(A444="CSP","Consolidated Supply Program(IIF)",IF(A444&lt;&gt;"",INDEX('CCN &amp; Description'!$B$2:$B$1071,MATCH(VALUE(LEFT(A444,5)),'CCN &amp; Description'!$A$2:$A$1071,0)),""))</f>
        <v>ELECTRONIC AND COMMUNICATION MAINTENANCE SHOP</v>
      </c>
      <c r="D444" s="107" t="str">
        <f t="shared" si="12"/>
        <v>A</v>
      </c>
      <c r="E444" s="107" t="str">
        <f t="shared" si="13"/>
        <v>A0331</v>
      </c>
      <c r="F444" s="108" t="s">
        <v>693</v>
      </c>
      <c r="G444" s="108" t="s">
        <v>1989</v>
      </c>
      <c r="H444" s="108" t="s">
        <v>10443</v>
      </c>
      <c r="I444" s="109">
        <v>1.2</v>
      </c>
      <c r="J444" s="109">
        <v>1.04</v>
      </c>
      <c r="K444" s="109">
        <v>1.17</v>
      </c>
      <c r="L444" s="110" t="e">
        <v>#REF!</v>
      </c>
      <c r="M444" s="111" t="e">
        <v>#REF!</v>
      </c>
      <c r="N444" s="111" t="e">
        <v>#N/A</v>
      </c>
      <c r="O444" s="111" t="e">
        <v>#N/A</v>
      </c>
      <c r="P444" s="111" t="e">
        <v>#N/A</v>
      </c>
      <c r="Q444" s="111" t="e">
        <v>#N/A</v>
      </c>
    </row>
    <row r="445" spans="1:17" s="110" customFormat="1" ht="15" customHeight="1" thickBot="1">
      <c r="A445" s="446">
        <v>21710</v>
      </c>
      <c r="B445" s="446"/>
      <c r="C445" s="106" t="str">
        <f>IF(A445="CSP","Consolidated Supply Program(IIF)",IF(A445&lt;&gt;"",INDEX('CCN &amp; Description'!$B$2:$B$1071,MATCH(VALUE(LEFT(A445,5)),'CCN &amp; Description'!$A$2:$A$1071,0)),""))</f>
        <v>ELECTRONIC AND COMMUNICATION MAINTENANCE SHOP</v>
      </c>
      <c r="D445" s="107" t="str">
        <f t="shared" si="12"/>
        <v>A</v>
      </c>
      <c r="E445" s="107" t="str">
        <f t="shared" si="13"/>
        <v>A0331</v>
      </c>
      <c r="F445" s="108" t="s">
        <v>1331</v>
      </c>
      <c r="G445" s="108" t="s">
        <v>1989</v>
      </c>
      <c r="H445" s="108" t="s">
        <v>10443</v>
      </c>
      <c r="I445" s="109">
        <v>1.2</v>
      </c>
      <c r="J445" s="109">
        <v>1.04</v>
      </c>
      <c r="K445" s="109">
        <v>1.17</v>
      </c>
      <c r="L445" s="110" t="e">
        <v>#REF!</v>
      </c>
      <c r="M445" s="111" t="e">
        <v>#REF!</v>
      </c>
      <c r="N445" s="111" t="e">
        <v>#N/A</v>
      </c>
      <c r="O445" s="111" t="e">
        <v>#N/A</v>
      </c>
      <c r="P445" s="111" t="e">
        <v>#N/A</v>
      </c>
      <c r="Q445" s="111" t="e">
        <v>#N/A</v>
      </c>
    </row>
    <row r="446" spans="1:17" ht="15" customHeight="1" thickBot="1">
      <c r="A446" s="446"/>
      <c r="B446" s="446"/>
      <c r="C446" s="54" t="str">
        <f>IF(A446="CSP","Consolidated Supply Program(IIF)",IF(A446&lt;&gt;"",INDEX('CCN &amp; Description'!$B$2:$B$1071,MATCH(VALUE(LEFT(A446,5)),'CCN &amp; Description'!$A$2:$A$1071,0)),""))</f>
        <v/>
      </c>
      <c r="D446" s="55" t="str">
        <f t="shared" si="12"/>
        <v>A</v>
      </c>
      <c r="E446" s="55" t="str">
        <f t="shared" si="13"/>
        <v>A0332</v>
      </c>
      <c r="F446" s="56" t="s">
        <v>2324</v>
      </c>
      <c r="G446" s="56" t="s">
        <v>2530</v>
      </c>
      <c r="H446" s="59"/>
      <c r="I446" s="57">
        <v>1.29</v>
      </c>
      <c r="J446" s="57">
        <v>0.1</v>
      </c>
      <c r="K446" s="57">
        <v>0.92</v>
      </c>
      <c r="L446" s="315" t="e">
        <v>#REF!</v>
      </c>
      <c r="M446" s="58" t="e">
        <v>#REF!</v>
      </c>
      <c r="N446" s="58" t="e">
        <v>#N/A</v>
      </c>
      <c r="O446" s="58" t="e">
        <v>#N/A</v>
      </c>
      <c r="P446" s="58" t="e">
        <v>#N/A</v>
      </c>
      <c r="Q446" s="58" t="e">
        <v>#N/A</v>
      </c>
    </row>
    <row r="447" spans="1:17" ht="15" customHeight="1" thickBot="1">
      <c r="A447" s="446"/>
      <c r="B447" s="446"/>
      <c r="C447" s="54" t="str">
        <f>IF(A447="CSP","Consolidated Supply Program(IIF)",IF(A447&lt;&gt;"",INDEX('CCN &amp; Description'!$B$2:$B$1071,MATCH(VALUE(LEFT(A447,5)),'CCN &amp; Description'!$A$2:$A$1071,0)),""))</f>
        <v/>
      </c>
      <c r="D447" s="55" t="str">
        <f t="shared" si="12"/>
        <v>A</v>
      </c>
      <c r="E447" s="55" t="str">
        <f t="shared" si="13"/>
        <v>A0333</v>
      </c>
      <c r="F447" s="56" t="s">
        <v>2328</v>
      </c>
      <c r="G447" s="56" t="s">
        <v>9838</v>
      </c>
      <c r="H447" s="56" t="s">
        <v>10444</v>
      </c>
      <c r="I447" s="60"/>
      <c r="J447" s="60"/>
      <c r="K447" s="60"/>
      <c r="L447" s="315" t="e">
        <v>#REF!</v>
      </c>
      <c r="M447" s="58" t="e">
        <v>#REF!</v>
      </c>
      <c r="N447" s="58" t="e">
        <v>#N/A</v>
      </c>
      <c r="O447" s="58" t="e">
        <v>#N/A</v>
      </c>
      <c r="P447" s="58" t="e">
        <v>#N/A</v>
      </c>
      <c r="Q447" s="58" t="e">
        <v>#N/A</v>
      </c>
    </row>
    <row r="448" spans="1:17" ht="15" customHeight="1" thickBot="1">
      <c r="A448" s="446"/>
      <c r="B448" s="446"/>
      <c r="C448" s="54" t="str">
        <f>IF(A448="CSP","Consolidated Supply Program(IIF)",IF(A448&lt;&gt;"",INDEX('CCN &amp; Description'!$B$2:$B$1071,MATCH(VALUE(LEFT(A448,5)),'CCN &amp; Description'!$A$2:$A$1071,0)),""))</f>
        <v/>
      </c>
      <c r="D448" s="55" t="str">
        <f t="shared" si="12"/>
        <v>A</v>
      </c>
      <c r="E448" s="55" t="str">
        <f t="shared" si="13"/>
        <v>A0335</v>
      </c>
      <c r="F448" s="56" t="s">
        <v>10445</v>
      </c>
      <c r="G448" s="56" t="s">
        <v>10017</v>
      </c>
      <c r="H448" s="59"/>
      <c r="I448" s="60"/>
      <c r="J448" s="60"/>
      <c r="K448" s="60"/>
      <c r="L448" s="315" t="e">
        <v>#REF!</v>
      </c>
      <c r="M448" s="58" t="e">
        <v>#REF!</v>
      </c>
      <c r="N448" s="58" t="e">
        <v>#N/A</v>
      </c>
      <c r="O448" s="58" t="e">
        <v>#N/A</v>
      </c>
      <c r="P448" s="58" t="e">
        <v>#N/A</v>
      </c>
      <c r="Q448" s="58" t="e">
        <v>#N/A</v>
      </c>
    </row>
    <row r="449" spans="1:17" s="110" customFormat="1" ht="15" customHeight="1" thickBot="1">
      <c r="A449" s="446">
        <v>21710</v>
      </c>
      <c r="B449" s="446"/>
      <c r="C449" s="106" t="str">
        <f>IF(A449="CSP","Consolidated Supply Program(IIF)",IF(A449&lt;&gt;"",INDEX('CCN &amp; Description'!$B$2:$B$1071,MATCH(VALUE(LEFT(A449,5)),'CCN &amp; Description'!$A$2:$A$1071,0)),""))</f>
        <v>ELECTRONIC AND COMMUNICATION MAINTENANCE SHOP</v>
      </c>
      <c r="D449" s="107" t="str">
        <f t="shared" si="12"/>
        <v>A</v>
      </c>
      <c r="E449" s="107" t="str">
        <f t="shared" si="13"/>
        <v>A0336</v>
      </c>
      <c r="F449" s="108" t="s">
        <v>696</v>
      </c>
      <c r="G449" s="108" t="s">
        <v>1989</v>
      </c>
      <c r="H449" s="108" t="s">
        <v>10446</v>
      </c>
      <c r="I449" s="109">
        <v>1.17</v>
      </c>
      <c r="J449" s="109">
        <v>0.67</v>
      </c>
      <c r="K449" s="109">
        <v>0.33</v>
      </c>
      <c r="L449" s="110" t="e">
        <v>#REF!</v>
      </c>
      <c r="M449" s="111" t="e">
        <v>#REF!</v>
      </c>
      <c r="N449" s="111" t="e">
        <v>#N/A</v>
      </c>
      <c r="O449" s="111" t="e">
        <v>#N/A</v>
      </c>
      <c r="P449" s="111" t="e">
        <v>#N/A</v>
      </c>
      <c r="Q449" s="111" t="e">
        <v>#N/A</v>
      </c>
    </row>
    <row r="450" spans="1:17" ht="15" customHeight="1" thickBot="1">
      <c r="A450" s="446">
        <v>21710</v>
      </c>
      <c r="B450" s="446"/>
      <c r="C450" s="54" t="str">
        <f>IF(A450="CSP","Consolidated Supply Program(IIF)",IF(A450&lt;&gt;"",INDEX('CCN &amp; Description'!$B$2:$B$1071,MATCH(VALUE(LEFT(A450,5)),'CCN &amp; Description'!$A$2:$A$1071,0)),""))</f>
        <v>ELECTRONIC AND COMMUNICATION MAINTENANCE SHOP</v>
      </c>
      <c r="D450" s="55" t="str">
        <f t="shared" ref="D450:D513" si="14">LEFT(F450,1)</f>
        <v>A</v>
      </c>
      <c r="E450" s="55" t="str">
        <f t="shared" ref="E450:E513" si="15">LEFT(F450,5)</f>
        <v>A0336</v>
      </c>
      <c r="F450" s="56" t="s">
        <v>10447</v>
      </c>
      <c r="G450" s="56" t="s">
        <v>1989</v>
      </c>
      <c r="H450" s="56" t="s">
        <v>10446</v>
      </c>
      <c r="I450" s="57">
        <v>1.17</v>
      </c>
      <c r="J450" s="57">
        <v>0.67</v>
      </c>
      <c r="K450" s="57">
        <v>0.33</v>
      </c>
      <c r="L450" s="315" t="e">
        <v>#REF!</v>
      </c>
      <c r="M450" s="58" t="e">
        <v>#REF!</v>
      </c>
      <c r="N450" s="58" t="e">
        <v>#N/A</v>
      </c>
      <c r="O450" s="58" t="e">
        <v>#N/A</v>
      </c>
      <c r="P450" s="58" t="e">
        <v>#N/A</v>
      </c>
      <c r="Q450" s="58" t="e">
        <v>#N/A</v>
      </c>
    </row>
    <row r="451" spans="1:17" ht="15" customHeight="1" thickBot="1">
      <c r="A451" s="446"/>
      <c r="B451" s="446"/>
      <c r="C451" s="54" t="str">
        <f>IF(A451="CSP","Consolidated Supply Program(IIF)",IF(A451&lt;&gt;"",INDEX('CCN &amp; Description'!$B$2:$B$1071,MATCH(VALUE(LEFT(A451,5)),'CCN &amp; Description'!$A$2:$A$1071,0)),""))</f>
        <v/>
      </c>
      <c r="D451" s="55" t="str">
        <f t="shared" si="14"/>
        <v>A</v>
      </c>
      <c r="E451" s="55" t="str">
        <f t="shared" si="15"/>
        <v>A0337</v>
      </c>
      <c r="F451" s="56" t="s">
        <v>2333</v>
      </c>
      <c r="G451" s="56" t="s">
        <v>10448</v>
      </c>
      <c r="H451" s="56" t="s">
        <v>10449</v>
      </c>
      <c r="I451" s="57">
        <v>3.67</v>
      </c>
      <c r="J451" s="57">
        <v>2</v>
      </c>
      <c r="K451" s="57">
        <v>0.67</v>
      </c>
      <c r="L451" s="315" t="e">
        <v>#REF!</v>
      </c>
      <c r="M451" s="58" t="e">
        <v>#REF!</v>
      </c>
      <c r="N451" s="58" t="e">
        <v>#N/A</v>
      </c>
      <c r="O451" s="58" t="e">
        <v>#N/A</v>
      </c>
      <c r="P451" s="58" t="e">
        <v>#N/A</v>
      </c>
      <c r="Q451" s="58" t="e">
        <v>#N/A</v>
      </c>
    </row>
    <row r="452" spans="1:17" s="110" customFormat="1" ht="15" customHeight="1" thickBot="1">
      <c r="A452" s="446">
        <v>21710</v>
      </c>
      <c r="B452" s="446"/>
      <c r="C452" s="106" t="str">
        <f>IF(A452="CSP","Consolidated Supply Program(IIF)",IF(A452&lt;&gt;"",INDEX('CCN &amp; Description'!$B$2:$B$1071,MATCH(VALUE(LEFT(A452,5)),'CCN &amp; Description'!$A$2:$A$1071,0)),""))</f>
        <v>ELECTRONIC AND COMMUNICATION MAINTENANCE SHOP</v>
      </c>
      <c r="D452" s="107" t="str">
        <f t="shared" si="14"/>
        <v>A</v>
      </c>
      <c r="E452" s="107" t="str">
        <f t="shared" si="15"/>
        <v>A0338</v>
      </c>
      <c r="F452" s="108" t="s">
        <v>2337</v>
      </c>
      <c r="G452" s="108" t="s">
        <v>10450</v>
      </c>
      <c r="H452" s="112"/>
      <c r="I452" s="109">
        <v>2.08</v>
      </c>
      <c r="J452" s="109">
        <v>1.67</v>
      </c>
      <c r="K452" s="109">
        <v>1.08</v>
      </c>
      <c r="L452" s="110" t="e">
        <v>#REF!</v>
      </c>
      <c r="M452" s="111" t="e">
        <v>#REF!</v>
      </c>
      <c r="N452" s="111" t="e">
        <v>#N/A</v>
      </c>
      <c r="O452" s="111" t="e">
        <v>#N/A</v>
      </c>
      <c r="P452" s="111" t="e">
        <v>#N/A</v>
      </c>
      <c r="Q452" s="111" t="e">
        <v>#N/A</v>
      </c>
    </row>
    <row r="453" spans="1:17" ht="15" customHeight="1" thickBot="1">
      <c r="A453" s="446">
        <v>61072</v>
      </c>
      <c r="B453" s="446"/>
      <c r="C453" s="54" t="str">
        <f>IF(A453="CSP","Consolidated Supply Program(IIF)",IF(A453&lt;&gt;"",INDEX('CCN &amp; Description'!$B$2:$B$1071,MATCH(VALUE(LEFT(A453,5)),'CCN &amp; Description'!$A$2:$A$1071,0)),""))</f>
        <v>LARGE UNIT HEADQUARTERS BUILDING</v>
      </c>
      <c r="D453" s="55" t="str">
        <f t="shared" si="14"/>
        <v>A</v>
      </c>
      <c r="E453" s="55" t="str">
        <f t="shared" si="15"/>
        <v>A0338</v>
      </c>
      <c r="F453" s="56" t="s">
        <v>10451</v>
      </c>
      <c r="G453" s="56" t="s">
        <v>10450</v>
      </c>
      <c r="H453" s="59"/>
      <c r="I453" s="57">
        <v>2.08</v>
      </c>
      <c r="J453" s="57">
        <v>1.67</v>
      </c>
      <c r="K453" s="57">
        <v>1.08</v>
      </c>
      <c r="L453" s="315" t="e">
        <v>#REF!</v>
      </c>
      <c r="M453" s="58" t="e">
        <v>#REF!</v>
      </c>
      <c r="N453" s="58" t="e">
        <v>#N/A</v>
      </c>
      <c r="O453" s="58" t="e">
        <v>#N/A</v>
      </c>
      <c r="P453" s="58" t="e">
        <v>#N/A</v>
      </c>
      <c r="Q453" s="58" t="e">
        <v>#N/A</v>
      </c>
    </row>
    <row r="454" spans="1:17" s="110" customFormat="1" ht="15" customHeight="1" thickBot="1">
      <c r="A454" s="446">
        <v>21710</v>
      </c>
      <c r="B454" s="446"/>
      <c r="C454" s="106" t="str">
        <f>IF(A454="CSP","Consolidated Supply Program(IIF)",IF(A454&lt;&gt;"",INDEX('CCN &amp; Description'!$B$2:$B$1071,MATCH(VALUE(LEFT(A454,5)),'CCN &amp; Description'!$A$2:$A$1071,0)),""))</f>
        <v>ELECTRONIC AND COMMUNICATION MAINTENANCE SHOP</v>
      </c>
      <c r="D454" s="107" t="str">
        <f t="shared" si="14"/>
        <v>A</v>
      </c>
      <c r="E454" s="107" t="str">
        <f t="shared" si="15"/>
        <v>A0339</v>
      </c>
      <c r="F454" s="108" t="s">
        <v>2341</v>
      </c>
      <c r="G454" s="108" t="s">
        <v>10450</v>
      </c>
      <c r="H454" s="112"/>
      <c r="I454" s="109">
        <v>2.08</v>
      </c>
      <c r="J454" s="109">
        <v>1.67</v>
      </c>
      <c r="K454" s="109">
        <v>1</v>
      </c>
      <c r="L454" s="110" t="e">
        <v>#REF!</v>
      </c>
      <c r="M454" s="111" t="e">
        <v>#REF!</v>
      </c>
      <c r="N454" s="111" t="e">
        <v>#N/A</v>
      </c>
      <c r="O454" s="111" t="e">
        <v>#N/A</v>
      </c>
      <c r="P454" s="111" t="e">
        <v>#N/A</v>
      </c>
      <c r="Q454" s="111" t="e">
        <v>#N/A</v>
      </c>
    </row>
    <row r="455" spans="1:17" ht="15" customHeight="1" thickBot="1">
      <c r="A455" s="446">
        <v>61072</v>
      </c>
      <c r="B455" s="446"/>
      <c r="C455" s="54" t="str">
        <f>IF(A455="CSP","Consolidated Supply Program(IIF)",IF(A455&lt;&gt;"",INDEX('CCN &amp; Description'!$B$2:$B$1071,MATCH(VALUE(LEFT(A455,5)),'CCN &amp; Description'!$A$2:$A$1071,0)),""))</f>
        <v>LARGE UNIT HEADQUARTERS BUILDING</v>
      </c>
      <c r="D455" s="55" t="str">
        <f t="shared" si="14"/>
        <v>A</v>
      </c>
      <c r="E455" s="55" t="str">
        <f t="shared" si="15"/>
        <v>A0339</v>
      </c>
      <c r="F455" s="56" t="s">
        <v>10452</v>
      </c>
      <c r="G455" s="56" t="s">
        <v>10450</v>
      </c>
      <c r="H455" s="59"/>
      <c r="I455" s="57">
        <v>2.08</v>
      </c>
      <c r="J455" s="57">
        <v>1.67</v>
      </c>
      <c r="K455" s="57">
        <v>1</v>
      </c>
      <c r="L455" s="315" t="e">
        <v>#REF!</v>
      </c>
      <c r="M455" s="58" t="e">
        <v>#REF!</v>
      </c>
      <c r="N455" s="58" t="e">
        <v>#N/A</v>
      </c>
      <c r="O455" s="58" t="e">
        <v>#N/A</v>
      </c>
      <c r="P455" s="58" t="e">
        <v>#N/A</v>
      </c>
      <c r="Q455" s="58" t="e">
        <v>#N/A</v>
      </c>
    </row>
    <row r="456" spans="1:17" ht="15" customHeight="1" thickBot="1">
      <c r="A456" s="446"/>
      <c r="B456" s="446"/>
      <c r="C456" s="54" t="str">
        <f>IF(A456="CSP","Consolidated Supply Program(IIF)",IF(A456&lt;&gt;"",INDEX('CCN &amp; Description'!$B$2:$B$1071,MATCH(VALUE(LEFT(A456,5)),'CCN &amp; Description'!$A$2:$A$1071,0)),""))</f>
        <v/>
      </c>
      <c r="D456" s="55" t="str">
        <f t="shared" si="14"/>
        <v>A</v>
      </c>
      <c r="E456" s="55" t="str">
        <f t="shared" si="15"/>
        <v>A0340</v>
      </c>
      <c r="F456" s="56" t="s">
        <v>10453</v>
      </c>
      <c r="G456" s="56" t="s">
        <v>10454</v>
      </c>
      <c r="H456" s="59"/>
      <c r="I456" s="57">
        <v>1.67</v>
      </c>
      <c r="J456" s="57">
        <v>1.33</v>
      </c>
      <c r="K456" s="57">
        <v>0.67</v>
      </c>
      <c r="L456" s="315" t="e">
        <v>#REF!</v>
      </c>
      <c r="M456" s="58" t="e">
        <v>#REF!</v>
      </c>
      <c r="N456" s="58" t="e">
        <v>#N/A</v>
      </c>
      <c r="O456" s="58" t="e">
        <v>#N/A</v>
      </c>
      <c r="P456" s="58" t="e">
        <v>#N/A</v>
      </c>
      <c r="Q456" s="58" t="e">
        <v>#N/A</v>
      </c>
    </row>
    <row r="457" spans="1:17" ht="15" customHeight="1" thickBot="1">
      <c r="A457" s="446"/>
      <c r="B457" s="446"/>
      <c r="C457" s="54" t="str">
        <f>IF(A457="CSP","Consolidated Supply Program(IIF)",IF(A457&lt;&gt;"",INDEX('CCN &amp; Description'!$B$2:$B$1071,MATCH(VALUE(LEFT(A457,5)),'CCN &amp; Description'!$A$2:$A$1071,0)),""))</f>
        <v/>
      </c>
      <c r="D457" s="55" t="str">
        <f t="shared" si="14"/>
        <v>A</v>
      </c>
      <c r="E457" s="55" t="str">
        <f t="shared" si="15"/>
        <v>A0341</v>
      </c>
      <c r="F457" s="56" t="s">
        <v>10455</v>
      </c>
      <c r="G457" s="56" t="s">
        <v>10456</v>
      </c>
      <c r="H457" s="56" t="s">
        <v>10457</v>
      </c>
      <c r="I457" s="57">
        <v>12.38</v>
      </c>
      <c r="J457" s="57">
        <v>9.5</v>
      </c>
      <c r="K457" s="57">
        <v>2.19</v>
      </c>
      <c r="L457" s="315" t="e">
        <v>#REF!</v>
      </c>
      <c r="M457" s="58" t="e">
        <v>#REF!</v>
      </c>
      <c r="N457" s="58" t="e">
        <v>#N/A</v>
      </c>
      <c r="O457" s="58" t="e">
        <v>#N/A</v>
      </c>
      <c r="P457" s="58" t="e">
        <v>#N/A</v>
      </c>
      <c r="Q457" s="58" t="e">
        <v>#N/A</v>
      </c>
    </row>
    <row r="458" spans="1:17" s="110" customFormat="1" ht="15" customHeight="1" thickBot="1">
      <c r="A458" s="446">
        <v>21710</v>
      </c>
      <c r="B458" s="446"/>
      <c r="C458" s="106" t="str">
        <f>IF(A458="CSP","Consolidated Supply Program(IIF)",IF(A458&lt;&gt;"",INDEX('CCN &amp; Description'!$B$2:$B$1071,MATCH(VALUE(LEFT(A458,5)),'CCN &amp; Description'!$A$2:$A$1071,0)),""))</f>
        <v>ELECTRONIC AND COMMUNICATION MAINTENANCE SHOP</v>
      </c>
      <c r="D458" s="107" t="str">
        <f t="shared" si="14"/>
        <v>A</v>
      </c>
      <c r="E458" s="107" t="str">
        <f t="shared" si="15"/>
        <v>A0342</v>
      </c>
      <c r="F458" s="108" t="s">
        <v>2345</v>
      </c>
      <c r="G458" s="108" t="s">
        <v>10458</v>
      </c>
      <c r="H458" s="112"/>
      <c r="I458" s="109">
        <v>3.33</v>
      </c>
      <c r="J458" s="109">
        <v>4.08</v>
      </c>
      <c r="K458" s="109">
        <v>5.04</v>
      </c>
      <c r="L458" s="110" t="e">
        <v>#REF!</v>
      </c>
      <c r="M458" s="111" t="e">
        <v>#REF!</v>
      </c>
      <c r="N458" s="111" t="e">
        <v>#N/A</v>
      </c>
      <c r="O458" s="111" t="e">
        <v>#N/A</v>
      </c>
      <c r="P458" s="111" t="e">
        <v>#N/A</v>
      </c>
      <c r="Q458" s="111" t="e">
        <v>#N/A</v>
      </c>
    </row>
    <row r="459" spans="1:17" ht="15" customHeight="1" thickBot="1">
      <c r="A459" s="446"/>
      <c r="B459" s="446"/>
      <c r="C459" s="54" t="str">
        <f>IF(A459="CSP","Consolidated Supply Program(IIF)",IF(A459&lt;&gt;"",INDEX('CCN &amp; Description'!$B$2:$B$1071,MATCH(VALUE(LEFT(A459,5)),'CCN &amp; Description'!$A$2:$A$1071,0)),""))</f>
        <v/>
      </c>
      <c r="D459" s="55" t="str">
        <f t="shared" si="14"/>
        <v>A</v>
      </c>
      <c r="E459" s="55" t="str">
        <f t="shared" si="15"/>
        <v>A0343</v>
      </c>
      <c r="F459" s="56" t="s">
        <v>10459</v>
      </c>
      <c r="G459" s="56" t="s">
        <v>10460</v>
      </c>
      <c r="H459" s="59"/>
      <c r="I459" s="57">
        <v>0</v>
      </c>
      <c r="J459" s="57">
        <v>0</v>
      </c>
      <c r="K459" s="57">
        <v>0</v>
      </c>
      <c r="L459" s="315" t="e">
        <v>#REF!</v>
      </c>
      <c r="M459" s="58" t="e">
        <v>#REF!</v>
      </c>
      <c r="N459" s="58" t="e">
        <v>#N/A</v>
      </c>
      <c r="O459" s="58" t="e">
        <v>#N/A</v>
      </c>
      <c r="P459" s="58" t="e">
        <v>#N/A</v>
      </c>
      <c r="Q459" s="58" t="e">
        <v>#N/A</v>
      </c>
    </row>
    <row r="460" spans="1:17" ht="15" customHeight="1" thickBot="1">
      <c r="A460" s="446"/>
      <c r="B460" s="446"/>
      <c r="C460" s="54" t="str">
        <f>IF(A460="CSP","Consolidated Supply Program(IIF)",IF(A460&lt;&gt;"",INDEX('CCN &amp; Description'!$B$2:$B$1071,MATCH(VALUE(LEFT(A460,5)),'CCN &amp; Description'!$A$2:$A$1071,0)),""))</f>
        <v/>
      </c>
      <c r="D460" s="55" t="str">
        <f t="shared" si="14"/>
        <v>A</v>
      </c>
      <c r="E460" s="55" t="str">
        <f t="shared" si="15"/>
        <v>A0344</v>
      </c>
      <c r="F460" s="56" t="s">
        <v>10461</v>
      </c>
      <c r="G460" s="56" t="s">
        <v>10462</v>
      </c>
      <c r="H460" s="59"/>
      <c r="I460" s="57">
        <v>19.989999999999998</v>
      </c>
      <c r="J460" s="57">
        <v>8</v>
      </c>
      <c r="K460" s="60"/>
      <c r="L460" s="315" t="e">
        <v>#REF!</v>
      </c>
      <c r="M460" s="58" t="e">
        <v>#REF!</v>
      </c>
      <c r="N460" s="58" t="e">
        <v>#N/A</v>
      </c>
      <c r="O460" s="58" t="e">
        <v>#N/A</v>
      </c>
      <c r="P460" s="58" t="e">
        <v>#N/A</v>
      </c>
      <c r="Q460" s="58" t="e">
        <v>#N/A</v>
      </c>
    </row>
    <row r="461" spans="1:17" s="110" customFormat="1" ht="15" customHeight="1" thickBot="1">
      <c r="A461" s="446">
        <v>21710</v>
      </c>
      <c r="B461" s="446"/>
      <c r="C461" s="106" t="str">
        <f>IF(A461="CSP","Consolidated Supply Program(IIF)",IF(A461&lt;&gt;"",INDEX('CCN &amp; Description'!$B$2:$B$1071,MATCH(VALUE(LEFT(A461,5)),'CCN &amp; Description'!$A$2:$A$1071,0)),""))</f>
        <v>ELECTRONIC AND COMMUNICATION MAINTENANCE SHOP</v>
      </c>
      <c r="D461" s="107" t="str">
        <f t="shared" si="14"/>
        <v>A</v>
      </c>
      <c r="E461" s="107" t="str">
        <f t="shared" si="15"/>
        <v>A0345</v>
      </c>
      <c r="F461" s="108" t="s">
        <v>10463</v>
      </c>
      <c r="G461" s="108" t="s">
        <v>10462</v>
      </c>
      <c r="H461" s="112"/>
      <c r="I461" s="109">
        <v>2.75</v>
      </c>
      <c r="J461" s="109">
        <v>3.83</v>
      </c>
      <c r="K461" s="113"/>
      <c r="L461" s="110" t="e">
        <v>#REF!</v>
      </c>
      <c r="M461" s="111" t="e">
        <v>#REF!</v>
      </c>
      <c r="N461" s="111" t="e">
        <v>#N/A</v>
      </c>
      <c r="O461" s="111" t="e">
        <v>#N/A</v>
      </c>
      <c r="P461" s="111" t="e">
        <v>#N/A</v>
      </c>
      <c r="Q461" s="111" t="e">
        <v>#N/A</v>
      </c>
    </row>
    <row r="462" spans="1:17" s="110" customFormat="1" ht="15" customHeight="1" thickBot="1">
      <c r="A462" s="446">
        <v>21710</v>
      </c>
      <c r="B462" s="446"/>
      <c r="C462" s="106" t="str">
        <f>IF(A462="CSP","Consolidated Supply Program(IIF)",IF(A462&lt;&gt;"",INDEX('CCN &amp; Description'!$B$2:$B$1071,MATCH(VALUE(LEFT(A462,5)),'CCN &amp; Description'!$A$2:$A$1071,0)),""))</f>
        <v>ELECTRONIC AND COMMUNICATION MAINTENANCE SHOP</v>
      </c>
      <c r="D462" s="107" t="str">
        <f t="shared" si="14"/>
        <v>A</v>
      </c>
      <c r="E462" s="107" t="str">
        <f t="shared" si="15"/>
        <v>A0345</v>
      </c>
      <c r="F462" s="108" t="s">
        <v>10463</v>
      </c>
      <c r="G462" s="108" t="s">
        <v>10462</v>
      </c>
      <c r="H462" s="112"/>
      <c r="I462" s="109">
        <v>2.75</v>
      </c>
      <c r="J462" s="109">
        <v>3.83</v>
      </c>
      <c r="K462" s="113"/>
      <c r="L462" s="110" t="e">
        <v>#REF!</v>
      </c>
      <c r="M462" s="111" t="e">
        <v>#REF!</v>
      </c>
      <c r="N462" s="111" t="e">
        <v>#N/A</v>
      </c>
      <c r="O462" s="111" t="e">
        <v>#N/A</v>
      </c>
      <c r="P462" s="111" t="e">
        <v>#N/A</v>
      </c>
      <c r="Q462" s="111" t="e">
        <v>#N/A</v>
      </c>
    </row>
    <row r="463" spans="1:17" ht="15" customHeight="1" thickBot="1">
      <c r="A463" s="446"/>
      <c r="B463" s="446"/>
      <c r="C463" s="54" t="str">
        <f>IF(A463="CSP","Consolidated Supply Program(IIF)",IF(A463&lt;&gt;"",INDEX('CCN &amp; Description'!$B$2:$B$1071,MATCH(VALUE(LEFT(A463,5)),'CCN &amp; Description'!$A$2:$A$1071,0)),""))</f>
        <v/>
      </c>
      <c r="D463" s="55" t="str">
        <f t="shared" si="14"/>
        <v>A</v>
      </c>
      <c r="E463" s="55" t="str">
        <f t="shared" si="15"/>
        <v>A0346</v>
      </c>
      <c r="F463" s="56" t="s">
        <v>10464</v>
      </c>
      <c r="G463" s="56" t="s">
        <v>10465</v>
      </c>
      <c r="H463" s="56" t="s">
        <v>10466</v>
      </c>
      <c r="I463" s="60"/>
      <c r="J463" s="60"/>
      <c r="K463" s="60"/>
      <c r="L463" s="315" t="e">
        <v>#REF!</v>
      </c>
      <c r="M463" s="58" t="e">
        <v>#REF!</v>
      </c>
      <c r="N463" s="58" t="e">
        <v>#N/A</v>
      </c>
      <c r="O463" s="58" t="e">
        <v>#N/A</v>
      </c>
      <c r="P463" s="58" t="e">
        <v>#N/A</v>
      </c>
      <c r="Q463" s="58" t="e">
        <v>#N/A</v>
      </c>
    </row>
    <row r="464" spans="1:17" ht="15" customHeight="1" thickBot="1">
      <c r="A464" s="446"/>
      <c r="B464" s="446"/>
      <c r="C464" s="54" t="str">
        <f>IF(A464="CSP","Consolidated Supply Program(IIF)",IF(A464&lt;&gt;"",INDEX('CCN &amp; Description'!$B$2:$B$1071,MATCH(VALUE(LEFT(A464,5)),'CCN &amp; Description'!$A$2:$A$1071,0)),""))</f>
        <v/>
      </c>
      <c r="D464" s="55" t="str">
        <f t="shared" si="14"/>
        <v>A</v>
      </c>
      <c r="E464" s="55" t="str">
        <f t="shared" si="15"/>
        <v>A0347</v>
      </c>
      <c r="F464" s="56" t="s">
        <v>10467</v>
      </c>
      <c r="G464" s="56" t="s">
        <v>10468</v>
      </c>
      <c r="H464" s="56" t="s">
        <v>10469</v>
      </c>
      <c r="I464" s="60"/>
      <c r="J464" s="60"/>
      <c r="K464" s="60"/>
      <c r="L464" s="315" t="e">
        <v>#REF!</v>
      </c>
      <c r="M464" s="58" t="e">
        <v>#REF!</v>
      </c>
      <c r="N464" s="58" t="e">
        <v>#N/A</v>
      </c>
      <c r="O464" s="58" t="e">
        <v>#N/A</v>
      </c>
      <c r="P464" s="58" t="e">
        <v>#N/A</v>
      </c>
      <c r="Q464" s="58" t="e">
        <v>#N/A</v>
      </c>
    </row>
    <row r="465" spans="1:17" ht="15" customHeight="1" thickBot="1">
      <c r="A465" s="446"/>
      <c r="B465" s="446"/>
      <c r="C465" s="54" t="str">
        <f>IF(A465="CSP","Consolidated Supply Program(IIF)",IF(A465&lt;&gt;"",INDEX('CCN &amp; Description'!$B$2:$B$1071,MATCH(VALUE(LEFT(A465,5)),'CCN &amp; Description'!$A$2:$A$1071,0)),""))</f>
        <v/>
      </c>
      <c r="D465" s="55" t="str">
        <f t="shared" si="14"/>
        <v>A</v>
      </c>
      <c r="E465" s="55" t="str">
        <f t="shared" si="15"/>
        <v>A0348</v>
      </c>
      <c r="F465" s="56" t="s">
        <v>10470</v>
      </c>
      <c r="G465" s="56" t="s">
        <v>10471</v>
      </c>
      <c r="H465" s="56" t="s">
        <v>10472</v>
      </c>
      <c r="I465" s="60"/>
      <c r="J465" s="60"/>
      <c r="K465" s="60"/>
      <c r="L465" s="315" t="e">
        <v>#REF!</v>
      </c>
      <c r="M465" s="58" t="e">
        <v>#REF!</v>
      </c>
      <c r="N465" s="58" t="e">
        <v>#N/A</v>
      </c>
      <c r="O465" s="58" t="e">
        <v>#N/A</v>
      </c>
      <c r="P465" s="58" t="e">
        <v>#N/A</v>
      </c>
      <c r="Q465" s="58" t="e">
        <v>#N/A</v>
      </c>
    </row>
    <row r="466" spans="1:17" ht="15" customHeight="1" thickBot="1">
      <c r="A466" s="446"/>
      <c r="B466" s="446"/>
      <c r="C466" s="54" t="str">
        <f>IF(A466="CSP","Consolidated Supply Program(IIF)",IF(A466&lt;&gt;"",INDEX('CCN &amp; Description'!$B$2:$B$1071,MATCH(VALUE(LEFT(A466,5)),'CCN &amp; Description'!$A$2:$A$1071,0)),""))</f>
        <v/>
      </c>
      <c r="D466" s="55" t="str">
        <f t="shared" si="14"/>
        <v>A</v>
      </c>
      <c r="E466" s="55" t="str">
        <f t="shared" si="15"/>
        <v>A0349</v>
      </c>
      <c r="F466" s="56" t="s">
        <v>10473</v>
      </c>
      <c r="G466" s="56" t="s">
        <v>2921</v>
      </c>
      <c r="H466" s="56" t="s">
        <v>10474</v>
      </c>
      <c r="I466" s="60"/>
      <c r="J466" s="60"/>
      <c r="K466" s="60"/>
      <c r="L466" s="315" t="e">
        <v>#REF!</v>
      </c>
      <c r="M466" s="58" t="e">
        <v>#REF!</v>
      </c>
      <c r="N466" s="58" t="e">
        <v>#N/A</v>
      </c>
      <c r="O466" s="58" t="e">
        <v>#N/A</v>
      </c>
      <c r="P466" s="58" t="e">
        <v>#N/A</v>
      </c>
      <c r="Q466" s="58" t="e">
        <v>#N/A</v>
      </c>
    </row>
    <row r="467" spans="1:17" ht="15" customHeight="1" thickBot="1">
      <c r="A467" s="446"/>
      <c r="B467" s="446"/>
      <c r="C467" s="54" t="str">
        <f>IF(A467="CSP","Consolidated Supply Program(IIF)",IF(A467&lt;&gt;"",INDEX('CCN &amp; Description'!$B$2:$B$1071,MATCH(VALUE(LEFT(A467,5)),'CCN &amp; Description'!$A$2:$A$1071,0)),""))</f>
        <v/>
      </c>
      <c r="D467" s="55" t="str">
        <f t="shared" si="14"/>
        <v>A</v>
      </c>
      <c r="E467" s="55" t="str">
        <f t="shared" si="15"/>
        <v>A0350</v>
      </c>
      <c r="F467" s="56" t="s">
        <v>2350</v>
      </c>
      <c r="G467" s="56" t="s">
        <v>2351</v>
      </c>
      <c r="H467" s="59"/>
      <c r="I467" s="57">
        <v>0.42</v>
      </c>
      <c r="J467" s="57">
        <v>0.42</v>
      </c>
      <c r="K467" s="57">
        <v>0.17</v>
      </c>
      <c r="L467" s="315" t="e">
        <v>#REF!</v>
      </c>
      <c r="M467" s="58" t="e">
        <v>#REF!</v>
      </c>
      <c r="N467" s="58" t="e">
        <v>#N/A</v>
      </c>
      <c r="O467" s="58" t="e">
        <v>#N/A</v>
      </c>
      <c r="P467" s="58" t="e">
        <v>#N/A</v>
      </c>
      <c r="Q467" s="58" t="e">
        <v>#N/A</v>
      </c>
    </row>
    <row r="468" spans="1:17" s="110" customFormat="1" ht="15" customHeight="1" thickBot="1">
      <c r="A468" s="446">
        <v>21710</v>
      </c>
      <c r="B468" s="446"/>
      <c r="C468" s="106" t="str">
        <f>IF(A468="CSP","Consolidated Supply Program(IIF)",IF(A468&lt;&gt;"",INDEX('CCN &amp; Description'!$B$2:$B$1071,MATCH(VALUE(LEFT(A468,5)),'CCN &amp; Description'!$A$2:$A$1071,0)),""))</f>
        <v>ELECTRONIC AND COMMUNICATION MAINTENANCE SHOP</v>
      </c>
      <c r="D468" s="107" t="str">
        <f t="shared" si="14"/>
        <v>A</v>
      </c>
      <c r="E468" s="107" t="str">
        <f t="shared" si="15"/>
        <v>A0351</v>
      </c>
      <c r="F468" s="108" t="s">
        <v>2352</v>
      </c>
      <c r="G468" s="108" t="s">
        <v>10475</v>
      </c>
      <c r="H468" s="108" t="s">
        <v>10476</v>
      </c>
      <c r="I468" s="109">
        <v>1.08</v>
      </c>
      <c r="J468" s="109">
        <v>0.65</v>
      </c>
      <c r="K468" s="109">
        <v>0.27</v>
      </c>
      <c r="L468" s="110" t="e">
        <v>#REF!</v>
      </c>
      <c r="M468" s="111" t="e">
        <v>#REF!</v>
      </c>
      <c r="N468" s="111" t="e">
        <v>#N/A</v>
      </c>
      <c r="O468" s="111" t="e">
        <v>#N/A</v>
      </c>
      <c r="P468" s="111" t="e">
        <v>#N/A</v>
      </c>
      <c r="Q468" s="111" t="e">
        <v>#N/A</v>
      </c>
    </row>
    <row r="469" spans="1:17" s="110" customFormat="1" ht="15" customHeight="1" thickBot="1">
      <c r="A469" s="446">
        <v>21710</v>
      </c>
      <c r="B469" s="446"/>
      <c r="C469" s="106" t="str">
        <f>IF(A469="CSP","Consolidated Supply Program(IIF)",IF(A469&lt;&gt;"",INDEX('CCN &amp; Description'!$B$2:$B$1071,MATCH(VALUE(LEFT(A469,5)),'CCN &amp; Description'!$A$2:$A$1071,0)),""))</f>
        <v>ELECTRONIC AND COMMUNICATION MAINTENANCE SHOP</v>
      </c>
      <c r="D469" s="107" t="str">
        <f t="shared" si="14"/>
        <v>A</v>
      </c>
      <c r="E469" s="107" t="str">
        <f t="shared" si="15"/>
        <v>A0352</v>
      </c>
      <c r="F469" s="108" t="s">
        <v>699</v>
      </c>
      <c r="G469" s="108" t="s">
        <v>1989</v>
      </c>
      <c r="H469" s="108" t="s">
        <v>10477</v>
      </c>
      <c r="I469" s="109">
        <v>1.08</v>
      </c>
      <c r="J469" s="109">
        <v>1.31</v>
      </c>
      <c r="K469" s="109">
        <v>1.08</v>
      </c>
      <c r="L469" s="110" t="e">
        <v>#REF!</v>
      </c>
      <c r="M469" s="111" t="e">
        <v>#REF!</v>
      </c>
      <c r="N469" s="111" t="e">
        <v>#N/A</v>
      </c>
      <c r="O469" s="111" t="e">
        <v>#N/A</v>
      </c>
      <c r="P469" s="111" t="e">
        <v>#N/A</v>
      </c>
      <c r="Q469" s="111" t="e">
        <v>#N/A</v>
      </c>
    </row>
    <row r="470" spans="1:17" s="110" customFormat="1" ht="15" customHeight="1" thickBot="1">
      <c r="A470" s="446" t="s">
        <v>9833</v>
      </c>
      <c r="B470" s="446"/>
      <c r="C470" s="106" t="e">
        <f>IF(A470="CSP","Consolidated Supply Program(IIF)",IF(A470&lt;&gt;"",INDEX('CCN &amp; Description'!$B$2:$B$1071,MATCH(VALUE(LEFT(A470,5)),'CCN &amp; Description'!$A$2:$A$1071,0)),""))</f>
        <v>#VALUE!</v>
      </c>
      <c r="D470" s="107" t="str">
        <f t="shared" si="14"/>
        <v>A</v>
      </c>
      <c r="E470" s="107" t="str">
        <f t="shared" si="15"/>
        <v>A0352</v>
      </c>
      <c r="F470" s="108" t="s">
        <v>10478</v>
      </c>
      <c r="G470" s="108" t="s">
        <v>1989</v>
      </c>
      <c r="H470" s="108" t="s">
        <v>10477</v>
      </c>
      <c r="I470" s="109">
        <v>1.08</v>
      </c>
      <c r="J470" s="109">
        <v>1.31</v>
      </c>
      <c r="K470" s="109">
        <v>1.08</v>
      </c>
      <c r="L470" s="110" t="e">
        <v>#REF!</v>
      </c>
      <c r="M470" s="111" t="e">
        <v>#REF!</v>
      </c>
      <c r="N470" s="111" t="e">
        <v>#N/A</v>
      </c>
      <c r="O470" s="111" t="e">
        <v>#N/A</v>
      </c>
      <c r="P470" s="111" t="e">
        <v>#N/A</v>
      </c>
      <c r="Q470" s="111" t="e">
        <v>#N/A</v>
      </c>
    </row>
    <row r="471" spans="1:17" ht="15" customHeight="1" thickBot="1">
      <c r="A471" s="446"/>
      <c r="B471" s="446"/>
      <c r="C471" s="54" t="str">
        <f>IF(A471="CSP","Consolidated Supply Program(IIF)",IF(A471&lt;&gt;"",INDEX('CCN &amp; Description'!$B$2:$B$1071,MATCH(VALUE(LEFT(A471,5)),'CCN &amp; Description'!$A$2:$A$1071,0)),""))</f>
        <v/>
      </c>
      <c r="D471" s="55" t="str">
        <f t="shared" si="14"/>
        <v>A</v>
      </c>
      <c r="E471" s="55" t="str">
        <f t="shared" si="15"/>
        <v>A0353</v>
      </c>
      <c r="F471" s="56" t="s">
        <v>10479</v>
      </c>
      <c r="G471" s="56" t="s">
        <v>10480</v>
      </c>
      <c r="H471" s="56" t="s">
        <v>10481</v>
      </c>
      <c r="I471" s="57">
        <v>2</v>
      </c>
      <c r="J471" s="57">
        <v>2.2999999999999998</v>
      </c>
      <c r="K471" s="57">
        <v>1.25</v>
      </c>
      <c r="L471" s="315" t="e">
        <v>#REF!</v>
      </c>
      <c r="M471" s="58" t="e">
        <v>#REF!</v>
      </c>
      <c r="N471" s="58" t="e">
        <v>#N/A</v>
      </c>
      <c r="O471" s="58" t="e">
        <v>#N/A</v>
      </c>
      <c r="P471" s="58" t="e">
        <v>#N/A</v>
      </c>
      <c r="Q471" s="58" t="e">
        <v>#N/A</v>
      </c>
    </row>
    <row r="472" spans="1:17" ht="15" customHeight="1" thickBot="1">
      <c r="A472" s="446"/>
      <c r="B472" s="446"/>
      <c r="C472" s="54" t="str">
        <f>IF(A472="CSP","Consolidated Supply Program(IIF)",IF(A472&lt;&gt;"",INDEX('CCN &amp; Description'!$B$2:$B$1071,MATCH(VALUE(LEFT(A472,5)),'CCN &amp; Description'!$A$2:$A$1071,0)),""))</f>
        <v/>
      </c>
      <c r="D472" s="55" t="str">
        <f t="shared" si="14"/>
        <v>A</v>
      </c>
      <c r="E472" s="55" t="str">
        <f t="shared" si="15"/>
        <v>A0355</v>
      </c>
      <c r="F472" s="56" t="s">
        <v>10482</v>
      </c>
      <c r="G472" s="56" t="s">
        <v>10434</v>
      </c>
      <c r="H472" s="56" t="s">
        <v>10483</v>
      </c>
      <c r="I472" s="60"/>
      <c r="J472" s="60"/>
      <c r="K472" s="60"/>
      <c r="L472" s="315" t="e">
        <v>#REF!</v>
      </c>
      <c r="M472" s="58" t="e">
        <v>#REF!</v>
      </c>
      <c r="N472" s="58" t="e">
        <v>#N/A</v>
      </c>
      <c r="O472" s="58" t="e">
        <v>#N/A</v>
      </c>
      <c r="P472" s="58" t="e">
        <v>#N/A</v>
      </c>
      <c r="Q472" s="58" t="e">
        <v>#N/A</v>
      </c>
    </row>
    <row r="473" spans="1:17" ht="15" customHeight="1" thickBot="1">
      <c r="A473" s="446"/>
      <c r="B473" s="446"/>
      <c r="C473" s="54" t="str">
        <f>IF(A473="CSP","Consolidated Supply Program(IIF)",IF(A473&lt;&gt;"",INDEX('CCN &amp; Description'!$B$2:$B$1071,MATCH(VALUE(LEFT(A473,5)),'CCN &amp; Description'!$A$2:$A$1071,0)),""))</f>
        <v/>
      </c>
      <c r="D473" s="55" t="str">
        <f t="shared" si="14"/>
        <v>A</v>
      </c>
      <c r="E473" s="55" t="str">
        <f t="shared" si="15"/>
        <v>A0355</v>
      </c>
      <c r="F473" s="56" t="s">
        <v>10482</v>
      </c>
      <c r="G473" s="56" t="s">
        <v>10434</v>
      </c>
      <c r="H473" s="56" t="s">
        <v>10484</v>
      </c>
      <c r="I473" s="60"/>
      <c r="J473" s="60"/>
      <c r="K473" s="60"/>
      <c r="L473" s="315" t="e">
        <v>#REF!</v>
      </c>
      <c r="M473" s="58" t="e">
        <v>#REF!</v>
      </c>
      <c r="N473" s="58" t="e">
        <v>#N/A</v>
      </c>
      <c r="O473" s="58" t="e">
        <v>#N/A</v>
      </c>
      <c r="P473" s="58" t="e">
        <v>#N/A</v>
      </c>
      <c r="Q473" s="58" t="e">
        <v>#N/A</v>
      </c>
    </row>
    <row r="474" spans="1:17" ht="15" customHeight="1" thickBot="1">
      <c r="A474" s="446"/>
      <c r="B474" s="446"/>
      <c r="C474" s="54" t="str">
        <f>IF(A474="CSP","Consolidated Supply Program(IIF)",IF(A474&lt;&gt;"",INDEX('CCN &amp; Description'!$B$2:$B$1071,MATCH(VALUE(LEFT(A474,5)),'CCN &amp; Description'!$A$2:$A$1071,0)),""))</f>
        <v/>
      </c>
      <c r="D474" s="55" t="str">
        <f t="shared" si="14"/>
        <v>A</v>
      </c>
      <c r="E474" s="55" t="str">
        <f t="shared" si="15"/>
        <v>A0356</v>
      </c>
      <c r="F474" s="56" t="s">
        <v>10485</v>
      </c>
      <c r="G474" s="56" t="s">
        <v>9759</v>
      </c>
      <c r="H474" s="59"/>
      <c r="I474" s="60"/>
      <c r="J474" s="60"/>
      <c r="K474" s="60"/>
      <c r="L474" s="315" t="e">
        <v>#REF!</v>
      </c>
      <c r="M474" s="58" t="e">
        <v>#REF!</v>
      </c>
      <c r="N474" s="58" t="e">
        <v>#N/A</v>
      </c>
      <c r="O474" s="58" t="e">
        <v>#N/A</v>
      </c>
      <c r="P474" s="58" t="e">
        <v>#N/A</v>
      </c>
      <c r="Q474" s="58" t="e">
        <v>#N/A</v>
      </c>
    </row>
    <row r="475" spans="1:17" ht="15" customHeight="1" thickBot="1">
      <c r="A475" s="446"/>
      <c r="B475" s="446"/>
      <c r="C475" s="54" t="str">
        <f>IF(A475="CSP","Consolidated Supply Program(IIF)",IF(A475&lt;&gt;"",INDEX('CCN &amp; Description'!$B$2:$B$1071,MATCH(VALUE(LEFT(A475,5)),'CCN &amp; Description'!$A$2:$A$1071,0)),""))</f>
        <v/>
      </c>
      <c r="D475" s="55" t="str">
        <f t="shared" si="14"/>
        <v>A</v>
      </c>
      <c r="E475" s="55" t="str">
        <f t="shared" si="15"/>
        <v>A0357</v>
      </c>
      <c r="F475" s="56" t="s">
        <v>2366</v>
      </c>
      <c r="G475" s="56" t="s">
        <v>10486</v>
      </c>
      <c r="H475" s="56" t="s">
        <v>10487</v>
      </c>
      <c r="I475" s="57">
        <v>2.83</v>
      </c>
      <c r="J475" s="57">
        <v>2</v>
      </c>
      <c r="K475" s="57">
        <v>1.42</v>
      </c>
      <c r="L475" s="315" t="e">
        <v>#REF!</v>
      </c>
      <c r="M475" s="58" t="e">
        <v>#REF!</v>
      </c>
      <c r="N475" s="58" t="e">
        <v>#N/A</v>
      </c>
      <c r="O475" s="58" t="e">
        <v>#N/A</v>
      </c>
      <c r="P475" s="58" t="e">
        <v>#N/A</v>
      </c>
      <c r="Q475" s="58" t="e">
        <v>#N/A</v>
      </c>
    </row>
    <row r="476" spans="1:17" ht="15" customHeight="1" thickBot="1">
      <c r="A476" s="446"/>
      <c r="B476" s="446"/>
      <c r="C476" s="54" t="str">
        <f>IF(A476="CSP","Consolidated Supply Program(IIF)",IF(A476&lt;&gt;"",INDEX('CCN &amp; Description'!$B$2:$B$1071,MATCH(VALUE(LEFT(A476,5)),'CCN &amp; Description'!$A$2:$A$1071,0)),""))</f>
        <v/>
      </c>
      <c r="D476" s="55" t="str">
        <f t="shared" si="14"/>
        <v>A</v>
      </c>
      <c r="E476" s="55" t="str">
        <f t="shared" si="15"/>
        <v>A0358</v>
      </c>
      <c r="F476" s="56" t="s">
        <v>2368</v>
      </c>
      <c r="G476" s="56" t="s">
        <v>10486</v>
      </c>
      <c r="H476" s="56" t="s">
        <v>10488</v>
      </c>
      <c r="I476" s="57">
        <v>2.83</v>
      </c>
      <c r="J476" s="57">
        <v>2</v>
      </c>
      <c r="K476" s="57">
        <v>1.42</v>
      </c>
      <c r="L476" s="315" t="e">
        <v>#REF!</v>
      </c>
      <c r="M476" s="58" t="e">
        <v>#REF!</v>
      </c>
      <c r="N476" s="58" t="e">
        <v>#N/A</v>
      </c>
      <c r="O476" s="58" t="e">
        <v>#N/A</v>
      </c>
      <c r="P476" s="58" t="e">
        <v>#N/A</v>
      </c>
      <c r="Q476" s="58" t="e">
        <v>#N/A</v>
      </c>
    </row>
    <row r="477" spans="1:17" ht="15" customHeight="1" thickBot="1">
      <c r="A477" s="446"/>
      <c r="B477" s="446"/>
      <c r="C477" s="54" t="str">
        <f>IF(A477="CSP","Consolidated Supply Program(IIF)",IF(A477&lt;&gt;"",INDEX('CCN &amp; Description'!$B$2:$B$1071,MATCH(VALUE(LEFT(A477,5)),'CCN &amp; Description'!$A$2:$A$1071,0)),""))</f>
        <v/>
      </c>
      <c r="D477" s="55" t="str">
        <f t="shared" si="14"/>
        <v>A</v>
      </c>
      <c r="E477" s="55" t="str">
        <f t="shared" si="15"/>
        <v>A0359</v>
      </c>
      <c r="F477" s="56" t="s">
        <v>10489</v>
      </c>
      <c r="G477" s="56" t="s">
        <v>10490</v>
      </c>
      <c r="H477" s="56" t="s">
        <v>10491</v>
      </c>
      <c r="I477" s="60"/>
      <c r="J477" s="60"/>
      <c r="K477" s="60"/>
      <c r="L477" s="315" t="e">
        <v>#REF!</v>
      </c>
      <c r="M477" s="58" t="e">
        <v>#REF!</v>
      </c>
      <c r="N477" s="58" t="e">
        <v>#N/A</v>
      </c>
      <c r="O477" s="58" t="e">
        <v>#N/A</v>
      </c>
      <c r="P477" s="58" t="e">
        <v>#N/A</v>
      </c>
      <c r="Q477" s="58" t="e">
        <v>#N/A</v>
      </c>
    </row>
    <row r="478" spans="1:17" ht="15" customHeight="1" thickBot="1">
      <c r="A478" s="446"/>
      <c r="B478" s="446"/>
      <c r="C478" s="54" t="str">
        <f>IF(A478="CSP","Consolidated Supply Program(IIF)",IF(A478&lt;&gt;"",INDEX('CCN &amp; Description'!$B$2:$B$1071,MATCH(VALUE(LEFT(A478,5)),'CCN &amp; Description'!$A$2:$A$1071,0)),""))</f>
        <v/>
      </c>
      <c r="D478" s="55" t="str">
        <f t="shared" si="14"/>
        <v>A</v>
      </c>
      <c r="E478" s="55" t="str">
        <f t="shared" si="15"/>
        <v>A0359</v>
      </c>
      <c r="F478" s="56" t="s">
        <v>10489</v>
      </c>
      <c r="G478" s="56" t="s">
        <v>10490</v>
      </c>
      <c r="H478" s="56" t="s">
        <v>10492</v>
      </c>
      <c r="I478" s="60"/>
      <c r="J478" s="60"/>
      <c r="K478" s="60"/>
      <c r="L478" s="315" t="e">
        <v>#REF!</v>
      </c>
      <c r="M478" s="58" t="e">
        <v>#REF!</v>
      </c>
      <c r="N478" s="58" t="e">
        <v>#N/A</v>
      </c>
      <c r="O478" s="58" t="e">
        <v>#N/A</v>
      </c>
      <c r="P478" s="58" t="e">
        <v>#N/A</v>
      </c>
      <c r="Q478" s="58" t="e">
        <v>#N/A</v>
      </c>
    </row>
    <row r="479" spans="1:17" ht="15" customHeight="1" thickBot="1">
      <c r="A479" s="446"/>
      <c r="B479" s="446"/>
      <c r="C479" s="54" t="str">
        <f>IF(A479="CSP","Consolidated Supply Program(IIF)",IF(A479&lt;&gt;"",INDEX('CCN &amp; Description'!$B$2:$B$1071,MATCH(VALUE(LEFT(A479,5)),'CCN &amp; Description'!$A$2:$A$1071,0)),""))</f>
        <v/>
      </c>
      <c r="D479" s="55" t="str">
        <f t="shared" si="14"/>
        <v>A</v>
      </c>
      <c r="E479" s="55" t="str">
        <f t="shared" si="15"/>
        <v>A0360</v>
      </c>
      <c r="F479" s="56" t="s">
        <v>10493</v>
      </c>
      <c r="G479" s="56" t="s">
        <v>9838</v>
      </c>
      <c r="H479" s="56" t="s">
        <v>10494</v>
      </c>
      <c r="I479" s="57">
        <v>1.71</v>
      </c>
      <c r="J479" s="57">
        <v>1.29</v>
      </c>
      <c r="K479" s="60"/>
      <c r="L479" s="315" t="e">
        <v>#REF!</v>
      </c>
      <c r="M479" s="58" t="e">
        <v>#REF!</v>
      </c>
      <c r="N479" s="58" t="e">
        <v>#N/A</v>
      </c>
      <c r="O479" s="58" t="e">
        <v>#N/A</v>
      </c>
      <c r="P479" s="58" t="e">
        <v>#N/A</v>
      </c>
      <c r="Q479" s="58" t="e">
        <v>#N/A</v>
      </c>
    </row>
    <row r="480" spans="1:17" ht="15" customHeight="1" thickBot="1">
      <c r="A480" s="446"/>
      <c r="B480" s="446"/>
      <c r="C480" s="54" t="str">
        <f>IF(A480="CSP","Consolidated Supply Program(IIF)",IF(A480&lt;&gt;"",INDEX('CCN &amp; Description'!$B$2:$B$1071,MATCH(VALUE(LEFT(A480,5)),'CCN &amp; Description'!$A$2:$A$1071,0)),""))</f>
        <v/>
      </c>
      <c r="D480" s="55" t="str">
        <f t="shared" si="14"/>
        <v>A</v>
      </c>
      <c r="E480" s="55" t="str">
        <f t="shared" si="15"/>
        <v>A0361</v>
      </c>
      <c r="F480" s="56" t="s">
        <v>10495</v>
      </c>
      <c r="G480" s="56" t="s">
        <v>10496</v>
      </c>
      <c r="H480" s="59"/>
      <c r="I480" s="60"/>
      <c r="J480" s="60"/>
      <c r="K480" s="60"/>
      <c r="L480" s="315" t="e">
        <v>#REF!</v>
      </c>
      <c r="M480" s="58" t="e">
        <v>#REF!</v>
      </c>
      <c r="N480" s="58" t="e">
        <v>#N/A</v>
      </c>
      <c r="O480" s="58" t="e">
        <v>#N/A</v>
      </c>
      <c r="P480" s="58" t="e">
        <v>#N/A</v>
      </c>
      <c r="Q480" s="58" t="e">
        <v>#N/A</v>
      </c>
    </row>
    <row r="481" spans="1:17" ht="15" customHeight="1" thickBot="1">
      <c r="A481" s="446">
        <v>21710</v>
      </c>
      <c r="B481" s="446">
        <v>21710</v>
      </c>
      <c r="C481" s="54" t="str">
        <f>IF(A481="CSP","Consolidated Supply Program(IIF)",IF(A481&lt;&gt;"",INDEX('CCN &amp; Description'!$B$2:$B$1071,MATCH(VALUE(LEFT(A481,5)),'CCN &amp; Description'!$A$2:$A$1071,0)),""))</f>
        <v>ELECTRONIC AND COMMUNICATION MAINTENANCE SHOP</v>
      </c>
      <c r="D481" s="55" t="str">
        <f t="shared" si="14"/>
        <v>A</v>
      </c>
      <c r="E481" s="55" t="str">
        <f t="shared" si="15"/>
        <v>A0361</v>
      </c>
      <c r="F481" s="56" t="s">
        <v>10497</v>
      </c>
      <c r="G481" s="56" t="s">
        <v>10496</v>
      </c>
      <c r="H481" s="59"/>
      <c r="I481" s="60"/>
      <c r="J481" s="60"/>
      <c r="K481" s="60"/>
      <c r="L481" s="315" t="e">
        <v>#REF!</v>
      </c>
      <c r="M481" s="58" t="e">
        <v>#REF!</v>
      </c>
      <c r="N481" s="58" t="e">
        <v>#N/A</v>
      </c>
      <c r="O481" s="58" t="e">
        <v>#N/A</v>
      </c>
      <c r="P481" s="58" t="e">
        <v>#N/A</v>
      </c>
      <c r="Q481" s="58" t="e">
        <v>#N/A</v>
      </c>
    </row>
    <row r="482" spans="1:17" ht="15" customHeight="1" thickBot="1">
      <c r="A482" s="446"/>
      <c r="B482" s="446"/>
      <c r="C482" s="54" t="str">
        <f>IF(A482="CSP","Consolidated Supply Program(IIF)",IF(A482&lt;&gt;"",INDEX('CCN &amp; Description'!$B$2:$B$1071,MATCH(VALUE(LEFT(A482,5)),'CCN &amp; Description'!$A$2:$A$1071,0)),""))</f>
        <v/>
      </c>
      <c r="D482" s="55" t="str">
        <f t="shared" si="14"/>
        <v>A</v>
      </c>
      <c r="E482" s="55" t="str">
        <f t="shared" si="15"/>
        <v>A0362</v>
      </c>
      <c r="F482" s="56" t="s">
        <v>2370</v>
      </c>
      <c r="G482" s="56" t="s">
        <v>10498</v>
      </c>
      <c r="H482" s="56" t="s">
        <v>10499</v>
      </c>
      <c r="I482" s="57">
        <v>17.829999999999998</v>
      </c>
      <c r="J482" s="57">
        <v>7.25</v>
      </c>
      <c r="K482" s="57">
        <v>6.5</v>
      </c>
      <c r="L482" s="315" t="e">
        <v>#REF!</v>
      </c>
      <c r="M482" s="58" t="e">
        <v>#REF!</v>
      </c>
      <c r="N482" s="58" t="e">
        <v>#N/A</v>
      </c>
      <c r="O482" s="58" t="e">
        <v>#N/A</v>
      </c>
      <c r="P482" s="58" t="e">
        <v>#N/A</v>
      </c>
      <c r="Q482" s="58" t="e">
        <v>#N/A</v>
      </c>
    </row>
    <row r="483" spans="1:17" ht="15" customHeight="1" thickBot="1">
      <c r="A483" s="446"/>
      <c r="B483" s="446"/>
      <c r="C483" s="54" t="str">
        <f>IF(A483="CSP","Consolidated Supply Program(IIF)",IF(A483&lt;&gt;"",INDEX('CCN &amp; Description'!$B$2:$B$1071,MATCH(VALUE(LEFT(A483,5)),'CCN &amp; Description'!$A$2:$A$1071,0)),""))</f>
        <v/>
      </c>
      <c r="D483" s="55" t="str">
        <f t="shared" si="14"/>
        <v>A</v>
      </c>
      <c r="E483" s="55" t="str">
        <f t="shared" si="15"/>
        <v>A0363</v>
      </c>
      <c r="F483" s="56" t="s">
        <v>10500</v>
      </c>
      <c r="G483" s="56" t="s">
        <v>10501</v>
      </c>
      <c r="H483" s="59"/>
      <c r="I483" s="60"/>
      <c r="J483" s="60"/>
      <c r="K483" s="60"/>
      <c r="L483" s="315" t="e">
        <v>#REF!</v>
      </c>
      <c r="M483" s="58" t="e">
        <v>#REF!</v>
      </c>
      <c r="N483" s="58" t="e">
        <v>#N/A</v>
      </c>
      <c r="O483" s="58" t="e">
        <v>#N/A</v>
      </c>
      <c r="P483" s="58" t="e">
        <v>#N/A</v>
      </c>
      <c r="Q483" s="58" t="e">
        <v>#N/A</v>
      </c>
    </row>
    <row r="484" spans="1:17" ht="15" customHeight="1" thickBot="1">
      <c r="A484" s="446"/>
      <c r="B484" s="446"/>
      <c r="C484" s="54" t="str">
        <f>IF(A484="CSP","Consolidated Supply Program(IIF)",IF(A484&lt;&gt;"",INDEX('CCN &amp; Description'!$B$2:$B$1071,MATCH(VALUE(LEFT(A484,5)),'CCN &amp; Description'!$A$2:$A$1071,0)),""))</f>
        <v/>
      </c>
      <c r="D484" s="55" t="str">
        <f t="shared" si="14"/>
        <v>A</v>
      </c>
      <c r="E484" s="55" t="str">
        <f t="shared" si="15"/>
        <v>A0364</v>
      </c>
      <c r="F484" s="56" t="s">
        <v>10502</v>
      </c>
      <c r="G484" s="56" t="s">
        <v>10206</v>
      </c>
      <c r="H484" s="56" t="s">
        <v>10503</v>
      </c>
      <c r="I484" s="57">
        <v>6.66</v>
      </c>
      <c r="J484" s="57">
        <v>2.08</v>
      </c>
      <c r="K484" s="57">
        <v>2.83</v>
      </c>
      <c r="L484" s="315" t="e">
        <v>#REF!</v>
      </c>
      <c r="M484" s="58" t="e">
        <v>#REF!</v>
      </c>
      <c r="N484" s="58" t="e">
        <v>#N/A</v>
      </c>
      <c r="O484" s="58" t="e">
        <v>#N/A</v>
      </c>
      <c r="P484" s="58" t="e">
        <v>#N/A</v>
      </c>
      <c r="Q484" s="58" t="e">
        <v>#N/A</v>
      </c>
    </row>
    <row r="485" spans="1:17" ht="15" customHeight="1" thickBot="1">
      <c r="A485" s="446"/>
      <c r="B485" s="446"/>
      <c r="C485" s="54" t="str">
        <f>IF(A485="CSP","Consolidated Supply Program(IIF)",IF(A485&lt;&gt;"",INDEX('CCN &amp; Description'!$B$2:$B$1071,MATCH(VALUE(LEFT(A485,5)),'CCN &amp; Description'!$A$2:$A$1071,0)),""))</f>
        <v/>
      </c>
      <c r="D485" s="55" t="str">
        <f t="shared" si="14"/>
        <v>A</v>
      </c>
      <c r="E485" s="55" t="str">
        <f t="shared" si="15"/>
        <v>A0364</v>
      </c>
      <c r="F485" s="56" t="s">
        <v>10502</v>
      </c>
      <c r="G485" s="56" t="s">
        <v>9759</v>
      </c>
      <c r="H485" s="56" t="s">
        <v>10503</v>
      </c>
      <c r="I485" s="57">
        <v>6.66</v>
      </c>
      <c r="J485" s="57">
        <v>2.08</v>
      </c>
      <c r="K485" s="57">
        <v>2.83</v>
      </c>
      <c r="L485" s="315" t="e">
        <v>#REF!</v>
      </c>
      <c r="M485" s="58" t="e">
        <v>#REF!</v>
      </c>
      <c r="N485" s="58" t="e">
        <v>#N/A</v>
      </c>
      <c r="O485" s="58" t="e">
        <v>#N/A</v>
      </c>
      <c r="P485" s="58" t="e">
        <v>#N/A</v>
      </c>
      <c r="Q485" s="58" t="e">
        <v>#N/A</v>
      </c>
    </row>
    <row r="486" spans="1:17" ht="15" customHeight="1" thickBot="1">
      <c r="A486" s="446"/>
      <c r="B486" s="446"/>
      <c r="C486" s="54" t="str">
        <f>IF(A486="CSP","Consolidated Supply Program(IIF)",IF(A486&lt;&gt;"",INDEX('CCN &amp; Description'!$B$2:$B$1071,MATCH(VALUE(LEFT(A486,5)),'CCN &amp; Description'!$A$2:$A$1071,0)),""))</f>
        <v/>
      </c>
      <c r="D486" s="55" t="str">
        <f t="shared" si="14"/>
        <v>A</v>
      </c>
      <c r="E486" s="55" t="str">
        <f t="shared" si="15"/>
        <v>A0365</v>
      </c>
      <c r="F486" s="56" t="s">
        <v>10504</v>
      </c>
      <c r="G486" s="56" t="s">
        <v>10505</v>
      </c>
      <c r="H486" s="59"/>
      <c r="I486" s="60"/>
      <c r="J486" s="60"/>
      <c r="K486" s="60"/>
      <c r="L486" s="315" t="e">
        <v>#REF!</v>
      </c>
      <c r="M486" s="58" t="e">
        <v>#REF!</v>
      </c>
      <c r="N486" s="58" t="e">
        <v>#N/A</v>
      </c>
      <c r="O486" s="58" t="e">
        <v>#N/A</v>
      </c>
      <c r="P486" s="58" t="e">
        <v>#N/A</v>
      </c>
      <c r="Q486" s="58" t="e">
        <v>#N/A</v>
      </c>
    </row>
    <row r="487" spans="1:17" s="110" customFormat="1" ht="15" customHeight="1" thickBot="1">
      <c r="A487" s="446"/>
      <c r="B487" s="446"/>
      <c r="C487" s="106" t="str">
        <f>IF(A487="CSP","Consolidated Supply Program(IIF)",IF(A487&lt;&gt;"",INDEX('CCN &amp; Description'!$B$2:$B$1071,MATCH(VALUE(LEFT(A487,5)),'CCN &amp; Description'!$A$2:$A$1071,0)),""))</f>
        <v/>
      </c>
      <c r="D487" s="107" t="str">
        <f t="shared" si="14"/>
        <v>A</v>
      </c>
      <c r="E487" s="107" t="str">
        <f t="shared" si="15"/>
        <v>A0366</v>
      </c>
      <c r="F487" s="108" t="s">
        <v>2380</v>
      </c>
      <c r="G487" s="108" t="s">
        <v>9759</v>
      </c>
      <c r="H487" s="108" t="s">
        <v>10506</v>
      </c>
      <c r="I487" s="109">
        <v>4.0999999999999996</v>
      </c>
      <c r="J487" s="109">
        <v>3.3</v>
      </c>
      <c r="K487" s="109">
        <v>2.77</v>
      </c>
      <c r="L487" s="110" t="e">
        <v>#REF!</v>
      </c>
      <c r="M487" s="111" t="e">
        <v>#REF!</v>
      </c>
      <c r="N487" s="111" t="e">
        <v>#N/A</v>
      </c>
      <c r="O487" s="111" t="e">
        <v>#N/A</v>
      </c>
      <c r="P487" s="111" t="e">
        <v>#N/A</v>
      </c>
      <c r="Q487" s="111" t="e">
        <v>#N/A</v>
      </c>
    </row>
    <row r="488" spans="1:17" s="110" customFormat="1" ht="15" customHeight="1" thickBot="1">
      <c r="A488" s="446"/>
      <c r="B488" s="446"/>
      <c r="C488" s="106" t="str">
        <f>IF(A488="CSP","Consolidated Supply Program(IIF)",IF(A488&lt;&gt;"",INDEX('CCN &amp; Description'!$B$2:$B$1071,MATCH(VALUE(LEFT(A488,5)),'CCN &amp; Description'!$A$2:$A$1071,0)),""))</f>
        <v/>
      </c>
      <c r="D488" s="107" t="str">
        <f t="shared" si="14"/>
        <v>A</v>
      </c>
      <c r="E488" s="107" t="str">
        <f t="shared" si="15"/>
        <v>A0366</v>
      </c>
      <c r="F488" s="108" t="s">
        <v>2380</v>
      </c>
      <c r="G488" s="108" t="s">
        <v>9759</v>
      </c>
      <c r="H488" s="108" t="s">
        <v>10507</v>
      </c>
      <c r="I488" s="109">
        <v>6.66</v>
      </c>
      <c r="J488" s="109">
        <v>2.08</v>
      </c>
      <c r="K488" s="109">
        <v>2.83</v>
      </c>
      <c r="L488" s="110" t="e">
        <v>#REF!</v>
      </c>
      <c r="M488" s="111" t="e">
        <v>#REF!</v>
      </c>
      <c r="N488" s="111" t="e">
        <v>#N/A</v>
      </c>
      <c r="O488" s="111" t="e">
        <v>#N/A</v>
      </c>
      <c r="P488" s="111" t="e">
        <v>#N/A</v>
      </c>
      <c r="Q488" s="111" t="e">
        <v>#N/A</v>
      </c>
    </row>
    <row r="489" spans="1:17" ht="15" customHeight="1" thickBot="1">
      <c r="A489" s="446"/>
      <c r="B489" s="446"/>
      <c r="C489" s="54" t="str">
        <f>IF(A489="CSP","Consolidated Supply Program(IIF)",IF(A489&lt;&gt;"",INDEX('CCN &amp; Description'!$B$2:$B$1071,MATCH(VALUE(LEFT(A489,5)),'CCN &amp; Description'!$A$2:$A$1071,0)),""))</f>
        <v/>
      </c>
      <c r="D489" s="55" t="str">
        <f t="shared" si="14"/>
        <v>A</v>
      </c>
      <c r="E489" s="55" t="str">
        <f t="shared" si="15"/>
        <v>A0367</v>
      </c>
      <c r="F489" s="56" t="s">
        <v>10508</v>
      </c>
      <c r="G489" s="56" t="s">
        <v>2530</v>
      </c>
      <c r="H489" s="59"/>
      <c r="I489" s="60"/>
      <c r="J489" s="60"/>
      <c r="K489" s="60"/>
      <c r="L489" s="315" t="e">
        <v>#REF!</v>
      </c>
      <c r="M489" s="58" t="e">
        <v>#REF!</v>
      </c>
      <c r="N489" s="58" t="e">
        <v>#N/A</v>
      </c>
      <c r="O489" s="58" t="e">
        <v>#N/A</v>
      </c>
      <c r="P489" s="58" t="e">
        <v>#N/A</v>
      </c>
      <c r="Q489" s="58" t="e">
        <v>#N/A</v>
      </c>
    </row>
    <row r="490" spans="1:17" ht="15" customHeight="1" thickBot="1">
      <c r="A490" s="446"/>
      <c r="B490" s="446"/>
      <c r="C490" s="54" t="str">
        <f>IF(A490="CSP","Consolidated Supply Program(IIF)",IF(A490&lt;&gt;"",INDEX('CCN &amp; Description'!$B$2:$B$1071,MATCH(VALUE(LEFT(A490,5)),'CCN &amp; Description'!$A$2:$A$1071,0)),""))</f>
        <v/>
      </c>
      <c r="D490" s="55" t="str">
        <f t="shared" si="14"/>
        <v>A</v>
      </c>
      <c r="E490" s="55" t="str">
        <f t="shared" si="15"/>
        <v>A0368</v>
      </c>
      <c r="F490" s="56" t="s">
        <v>10509</v>
      </c>
      <c r="G490" s="56" t="s">
        <v>10510</v>
      </c>
      <c r="H490" s="59"/>
      <c r="I490" s="60"/>
      <c r="J490" s="60"/>
      <c r="K490" s="60"/>
      <c r="L490" s="315" t="e">
        <v>#REF!</v>
      </c>
      <c r="M490" s="58" t="e">
        <v>#REF!</v>
      </c>
      <c r="N490" s="58" t="e">
        <v>#N/A</v>
      </c>
      <c r="O490" s="58" t="e">
        <v>#N/A</v>
      </c>
      <c r="P490" s="58" t="e">
        <v>#N/A</v>
      </c>
      <c r="Q490" s="58" t="e">
        <v>#N/A</v>
      </c>
    </row>
    <row r="491" spans="1:17" ht="15" customHeight="1" thickBot="1">
      <c r="A491" s="446"/>
      <c r="B491" s="446"/>
      <c r="C491" s="54" t="str">
        <f>IF(A491="CSP","Consolidated Supply Program(IIF)",IF(A491&lt;&gt;"",INDEX('CCN &amp; Description'!$B$2:$B$1071,MATCH(VALUE(LEFT(A491,5)),'CCN &amp; Description'!$A$2:$A$1071,0)),""))</f>
        <v/>
      </c>
      <c r="D491" s="55" t="str">
        <f t="shared" si="14"/>
        <v>A</v>
      </c>
      <c r="E491" s="55" t="str">
        <f t="shared" si="15"/>
        <v>A0369</v>
      </c>
      <c r="F491" s="56" t="s">
        <v>10511</v>
      </c>
      <c r="G491" s="56" t="s">
        <v>10512</v>
      </c>
      <c r="H491" s="56" t="s">
        <v>10513</v>
      </c>
      <c r="I491" s="57">
        <v>2.67</v>
      </c>
      <c r="J491" s="57">
        <v>1.75</v>
      </c>
      <c r="K491" s="57">
        <v>1.33</v>
      </c>
      <c r="L491" s="315" t="e">
        <v>#REF!</v>
      </c>
      <c r="M491" s="58" t="e">
        <v>#REF!</v>
      </c>
      <c r="N491" s="58" t="e">
        <v>#N/A</v>
      </c>
      <c r="O491" s="58" t="e">
        <v>#N/A</v>
      </c>
      <c r="P491" s="58" t="e">
        <v>#N/A</v>
      </c>
      <c r="Q491" s="58" t="e">
        <v>#N/A</v>
      </c>
    </row>
    <row r="492" spans="1:17" ht="15" customHeight="1" thickBot="1">
      <c r="A492" s="446"/>
      <c r="B492" s="446"/>
      <c r="C492" s="54" t="str">
        <f>IF(A492="CSP","Consolidated Supply Program(IIF)",IF(A492&lt;&gt;"",INDEX('CCN &amp; Description'!$B$2:$B$1071,MATCH(VALUE(LEFT(A492,5)),'CCN &amp; Description'!$A$2:$A$1071,0)),""))</f>
        <v/>
      </c>
      <c r="D492" s="55" t="str">
        <f t="shared" si="14"/>
        <v>A</v>
      </c>
      <c r="E492" s="55" t="str">
        <f t="shared" si="15"/>
        <v>A0369</v>
      </c>
      <c r="F492" s="56" t="s">
        <v>10511</v>
      </c>
      <c r="G492" s="56" t="s">
        <v>10514</v>
      </c>
      <c r="H492" s="56" t="s">
        <v>10515</v>
      </c>
      <c r="I492" s="57">
        <v>2.67</v>
      </c>
      <c r="J492" s="57">
        <v>1.75</v>
      </c>
      <c r="K492" s="57">
        <v>1.33</v>
      </c>
      <c r="L492" s="315" t="e">
        <v>#REF!</v>
      </c>
      <c r="M492" s="58" t="e">
        <v>#REF!</v>
      </c>
      <c r="N492" s="58" t="e">
        <v>#N/A</v>
      </c>
      <c r="O492" s="58" t="e">
        <v>#N/A</v>
      </c>
      <c r="P492" s="58" t="e">
        <v>#N/A</v>
      </c>
      <c r="Q492" s="58" t="e">
        <v>#N/A</v>
      </c>
    </row>
    <row r="493" spans="1:17" ht="15" customHeight="1" thickBot="1">
      <c r="A493" s="446"/>
      <c r="B493" s="446"/>
      <c r="C493" s="54" t="str">
        <f>IF(A493="CSP","Consolidated Supply Program(IIF)",IF(A493&lt;&gt;"",INDEX('CCN &amp; Description'!$B$2:$B$1071,MATCH(VALUE(LEFT(A493,5)),'CCN &amp; Description'!$A$2:$A$1071,0)),""))</f>
        <v/>
      </c>
      <c r="D493" s="55" t="str">
        <f t="shared" si="14"/>
        <v>A</v>
      </c>
      <c r="E493" s="55" t="str">
        <f t="shared" si="15"/>
        <v>A0370</v>
      </c>
      <c r="F493" s="56" t="s">
        <v>10516</v>
      </c>
      <c r="G493" s="56" t="s">
        <v>10517</v>
      </c>
      <c r="H493" s="59"/>
      <c r="I493" s="60"/>
      <c r="J493" s="60"/>
      <c r="K493" s="60"/>
      <c r="L493" s="315" t="e">
        <v>#REF!</v>
      </c>
      <c r="M493" s="58" t="e">
        <v>#REF!</v>
      </c>
      <c r="N493" s="58" t="e">
        <v>#N/A</v>
      </c>
      <c r="O493" s="58" t="e">
        <v>#N/A</v>
      </c>
      <c r="P493" s="58" t="e">
        <v>#N/A</v>
      </c>
      <c r="Q493" s="58" t="e">
        <v>#N/A</v>
      </c>
    </row>
    <row r="494" spans="1:17" ht="15" customHeight="1" thickBot="1">
      <c r="A494" s="446"/>
      <c r="B494" s="446"/>
      <c r="C494" s="54" t="str">
        <f>IF(A494="CSP","Consolidated Supply Program(IIF)",IF(A494&lt;&gt;"",INDEX('CCN &amp; Description'!$B$2:$B$1071,MATCH(VALUE(LEFT(A494,5)),'CCN &amp; Description'!$A$2:$A$1071,0)),""))</f>
        <v/>
      </c>
      <c r="D494" s="55" t="str">
        <f t="shared" si="14"/>
        <v>A</v>
      </c>
      <c r="E494" s="55" t="str">
        <f t="shared" si="15"/>
        <v>A0371</v>
      </c>
      <c r="F494" s="56" t="s">
        <v>10518</v>
      </c>
      <c r="G494" s="56" t="s">
        <v>10379</v>
      </c>
      <c r="H494" s="56" t="s">
        <v>10519</v>
      </c>
      <c r="I494" s="57">
        <v>2</v>
      </c>
      <c r="J494" s="57">
        <v>2.75</v>
      </c>
      <c r="K494" s="57">
        <v>1.58</v>
      </c>
      <c r="L494" s="315" t="e">
        <v>#REF!</v>
      </c>
      <c r="M494" s="58" t="e">
        <v>#REF!</v>
      </c>
      <c r="N494" s="58" t="e">
        <v>#N/A</v>
      </c>
      <c r="O494" s="58" t="e">
        <v>#N/A</v>
      </c>
      <c r="P494" s="58" t="e">
        <v>#N/A</v>
      </c>
      <c r="Q494" s="58" t="e">
        <v>#N/A</v>
      </c>
    </row>
    <row r="495" spans="1:17" ht="15" customHeight="1" thickBot="1">
      <c r="A495" s="446"/>
      <c r="B495" s="446"/>
      <c r="C495" s="54" t="str">
        <f>IF(A495="CSP","Consolidated Supply Program(IIF)",IF(A495&lt;&gt;"",INDEX('CCN &amp; Description'!$B$2:$B$1071,MATCH(VALUE(LEFT(A495,5)),'CCN &amp; Description'!$A$2:$A$1071,0)),""))</f>
        <v/>
      </c>
      <c r="D495" s="55" t="str">
        <f t="shared" si="14"/>
        <v>A</v>
      </c>
      <c r="E495" s="55" t="str">
        <f t="shared" si="15"/>
        <v>A0373</v>
      </c>
      <c r="F495" s="56" t="s">
        <v>2384</v>
      </c>
      <c r="G495" s="56" t="s">
        <v>2921</v>
      </c>
      <c r="H495" s="56" t="s">
        <v>10520</v>
      </c>
      <c r="I495" s="57">
        <v>1</v>
      </c>
      <c r="J495" s="57">
        <v>1</v>
      </c>
      <c r="K495" s="57">
        <v>0.25</v>
      </c>
      <c r="L495" s="315" t="e">
        <v>#REF!</v>
      </c>
      <c r="M495" s="58" t="e">
        <v>#REF!</v>
      </c>
      <c r="N495" s="58" t="e">
        <v>#N/A</v>
      </c>
      <c r="O495" s="58" t="e">
        <v>#N/A</v>
      </c>
      <c r="P495" s="58" t="e">
        <v>#N/A</v>
      </c>
      <c r="Q495" s="58" t="e">
        <v>#N/A</v>
      </c>
    </row>
    <row r="496" spans="1:17" ht="15" customHeight="1" thickBot="1">
      <c r="A496" s="446"/>
      <c r="B496" s="446"/>
      <c r="C496" s="54" t="str">
        <f>IF(A496="CSP","Consolidated Supply Program(IIF)",IF(A496&lt;&gt;"",INDEX('CCN &amp; Description'!$B$2:$B$1071,MATCH(VALUE(LEFT(A496,5)),'CCN &amp; Description'!$A$2:$A$1071,0)),""))</f>
        <v/>
      </c>
      <c r="D496" s="55" t="str">
        <f t="shared" si="14"/>
        <v>A</v>
      </c>
      <c r="E496" s="55" t="str">
        <f t="shared" si="15"/>
        <v>A0373</v>
      </c>
      <c r="F496" s="56" t="s">
        <v>2384</v>
      </c>
      <c r="G496" s="56" t="s">
        <v>2921</v>
      </c>
      <c r="H496" s="56" t="s">
        <v>10521</v>
      </c>
      <c r="I496" s="57">
        <v>1</v>
      </c>
      <c r="J496" s="57">
        <v>1</v>
      </c>
      <c r="K496" s="57">
        <v>0.25</v>
      </c>
      <c r="L496" s="315" t="e">
        <v>#REF!</v>
      </c>
      <c r="M496" s="58" t="e">
        <v>#REF!</v>
      </c>
      <c r="N496" s="58" t="e">
        <v>#N/A</v>
      </c>
      <c r="O496" s="58" t="e">
        <v>#N/A</v>
      </c>
      <c r="P496" s="58" t="e">
        <v>#N/A</v>
      </c>
      <c r="Q496" s="58" t="e">
        <v>#N/A</v>
      </c>
    </row>
    <row r="497" spans="1:17" ht="15" customHeight="1" thickBot="1">
      <c r="A497" s="446"/>
      <c r="B497" s="446"/>
      <c r="C497" s="54" t="str">
        <f>IF(A497="CSP","Consolidated Supply Program(IIF)",IF(A497&lt;&gt;"",INDEX('CCN &amp; Description'!$B$2:$B$1071,MATCH(VALUE(LEFT(A497,5)),'CCN &amp; Description'!$A$2:$A$1071,0)),""))</f>
        <v/>
      </c>
      <c r="D497" s="55" t="str">
        <f t="shared" si="14"/>
        <v>A</v>
      </c>
      <c r="E497" s="55" t="str">
        <f t="shared" si="15"/>
        <v>A0374</v>
      </c>
      <c r="F497" s="56" t="s">
        <v>2391</v>
      </c>
      <c r="G497" s="56" t="s">
        <v>10522</v>
      </c>
      <c r="H497" s="56" t="s">
        <v>10523</v>
      </c>
      <c r="I497" s="57">
        <v>1.83</v>
      </c>
      <c r="J497" s="57">
        <v>1.5</v>
      </c>
      <c r="K497" s="57">
        <v>0.92</v>
      </c>
      <c r="L497" s="315" t="e">
        <v>#REF!</v>
      </c>
      <c r="M497" s="58" t="e">
        <v>#REF!</v>
      </c>
      <c r="N497" s="58" t="e">
        <v>#N/A</v>
      </c>
      <c r="O497" s="58" t="e">
        <v>#N/A</v>
      </c>
      <c r="P497" s="58" t="e">
        <v>#N/A</v>
      </c>
      <c r="Q497" s="58" t="e">
        <v>#N/A</v>
      </c>
    </row>
    <row r="498" spans="1:17" s="110" customFormat="1" ht="15" customHeight="1" thickBot="1">
      <c r="A498" s="446">
        <v>21710</v>
      </c>
      <c r="B498" s="446"/>
      <c r="C498" s="106" t="str">
        <f>IF(A498="CSP","Consolidated Supply Program(IIF)",IF(A498&lt;&gt;"",INDEX('CCN &amp; Description'!$B$2:$B$1071,MATCH(VALUE(LEFT(A498,5)),'CCN &amp; Description'!$A$2:$A$1071,0)),""))</f>
        <v>ELECTRONIC AND COMMUNICATION MAINTENANCE SHOP</v>
      </c>
      <c r="D498" s="107" t="str">
        <f t="shared" si="14"/>
        <v>A</v>
      </c>
      <c r="E498" s="107" t="str">
        <f t="shared" si="15"/>
        <v>A0375</v>
      </c>
      <c r="F498" s="108" t="s">
        <v>2395</v>
      </c>
      <c r="G498" s="108" t="s">
        <v>10524</v>
      </c>
      <c r="H498" s="108" t="s">
        <v>10525</v>
      </c>
      <c r="I498" s="109">
        <v>4.75</v>
      </c>
      <c r="J498" s="109">
        <v>8</v>
      </c>
      <c r="K498" s="109">
        <v>6.83</v>
      </c>
      <c r="L498" s="110" t="e">
        <v>#REF!</v>
      </c>
      <c r="M498" s="111" t="e">
        <v>#REF!</v>
      </c>
      <c r="N498" s="111" t="e">
        <v>#N/A</v>
      </c>
      <c r="O498" s="111" t="e">
        <v>#N/A</v>
      </c>
      <c r="P498" s="111" t="e">
        <v>#N/A</v>
      </c>
      <c r="Q498" s="111" t="e">
        <v>#N/A</v>
      </c>
    </row>
    <row r="499" spans="1:17" s="110" customFormat="1" ht="15" customHeight="1" thickBot="1">
      <c r="A499" s="446">
        <v>21710</v>
      </c>
      <c r="B499" s="446"/>
      <c r="C499" s="106" t="str">
        <f>IF(A499="CSP","Consolidated Supply Program(IIF)",IF(A499&lt;&gt;"",INDEX('CCN &amp; Description'!$B$2:$B$1071,MATCH(VALUE(LEFT(A499,5)),'CCN &amp; Description'!$A$2:$A$1071,0)),""))</f>
        <v>ELECTRONIC AND COMMUNICATION MAINTENANCE SHOP</v>
      </c>
      <c r="D499" s="107" t="str">
        <f t="shared" si="14"/>
        <v>A</v>
      </c>
      <c r="E499" s="107" t="str">
        <f t="shared" si="15"/>
        <v>A0375</v>
      </c>
      <c r="F499" s="108" t="s">
        <v>2395</v>
      </c>
      <c r="G499" s="108" t="s">
        <v>10524</v>
      </c>
      <c r="H499" s="108" t="s">
        <v>10526</v>
      </c>
      <c r="I499" s="109">
        <v>4</v>
      </c>
      <c r="J499" s="109">
        <v>1.33</v>
      </c>
      <c r="K499" s="109">
        <v>0.75</v>
      </c>
      <c r="L499" s="110" t="e">
        <v>#REF!</v>
      </c>
      <c r="M499" s="111" t="e">
        <v>#REF!</v>
      </c>
      <c r="N499" s="111" t="e">
        <v>#N/A</v>
      </c>
      <c r="O499" s="111" t="e">
        <v>#N/A</v>
      </c>
      <c r="P499" s="111" t="e">
        <v>#N/A</v>
      </c>
      <c r="Q499" s="111" t="e">
        <v>#N/A</v>
      </c>
    </row>
    <row r="500" spans="1:17" ht="15" customHeight="1" thickBot="1">
      <c r="A500" s="446"/>
      <c r="B500" s="446"/>
      <c r="C500" s="54" t="str">
        <f>IF(A500="CSP","Consolidated Supply Program(IIF)",IF(A500&lt;&gt;"",INDEX('CCN &amp; Description'!$B$2:$B$1071,MATCH(VALUE(LEFT(A500,5)),'CCN &amp; Description'!$A$2:$A$1071,0)),""))</f>
        <v/>
      </c>
      <c r="D500" s="55" t="str">
        <f t="shared" si="14"/>
        <v>A</v>
      </c>
      <c r="E500" s="55" t="str">
        <f t="shared" si="15"/>
        <v>A0376</v>
      </c>
      <c r="F500" s="56" t="s">
        <v>10527</v>
      </c>
      <c r="G500" s="56" t="s">
        <v>10528</v>
      </c>
      <c r="H500" s="59"/>
      <c r="I500" s="60"/>
      <c r="J500" s="60"/>
      <c r="K500" s="60"/>
      <c r="L500" s="315" t="e">
        <v>#REF!</v>
      </c>
      <c r="M500" s="58" t="e">
        <v>#REF!</v>
      </c>
      <c r="N500" s="58" t="e">
        <v>#N/A</v>
      </c>
      <c r="O500" s="58" t="e">
        <v>#N/A</v>
      </c>
      <c r="P500" s="58" t="e">
        <v>#N/A</v>
      </c>
      <c r="Q500" s="58" t="e">
        <v>#N/A</v>
      </c>
    </row>
    <row r="501" spans="1:17" ht="15" customHeight="1" thickBot="1">
      <c r="A501" s="446"/>
      <c r="B501" s="446"/>
      <c r="C501" s="54" t="str">
        <f>IF(A501="CSP","Consolidated Supply Program(IIF)",IF(A501&lt;&gt;"",INDEX('CCN &amp; Description'!$B$2:$B$1071,MATCH(VALUE(LEFT(A501,5)),'CCN &amp; Description'!$A$2:$A$1071,0)),""))</f>
        <v/>
      </c>
      <c r="D501" s="55" t="str">
        <f t="shared" si="14"/>
        <v>A</v>
      </c>
      <c r="E501" s="55" t="str">
        <f t="shared" si="15"/>
        <v>A0377</v>
      </c>
      <c r="F501" s="56" t="s">
        <v>10529</v>
      </c>
      <c r="G501" s="56" t="s">
        <v>10530</v>
      </c>
      <c r="H501" s="59"/>
      <c r="I501" s="60"/>
      <c r="J501" s="60"/>
      <c r="K501" s="60"/>
      <c r="L501" s="315" t="e">
        <v>#REF!</v>
      </c>
      <c r="M501" s="58" t="e">
        <v>#REF!</v>
      </c>
      <c r="N501" s="58" t="e">
        <v>#N/A</v>
      </c>
      <c r="O501" s="58" t="e">
        <v>#N/A</v>
      </c>
      <c r="P501" s="58" t="e">
        <v>#N/A</v>
      </c>
      <c r="Q501" s="58" t="e">
        <v>#N/A</v>
      </c>
    </row>
    <row r="502" spans="1:17" s="110" customFormat="1" ht="15" customHeight="1" thickBot="1">
      <c r="A502" s="446" t="s">
        <v>9833</v>
      </c>
      <c r="B502" s="446"/>
      <c r="C502" s="106" t="e">
        <f>IF(A502="CSP","Consolidated Supply Program(IIF)",IF(A502&lt;&gt;"",INDEX('CCN &amp; Description'!$B$2:$B$1071,MATCH(VALUE(LEFT(A502,5)),'CCN &amp; Description'!$A$2:$A$1071,0)),""))</f>
        <v>#VALUE!</v>
      </c>
      <c r="D502" s="107" t="str">
        <f t="shared" si="14"/>
        <v>A</v>
      </c>
      <c r="E502" s="107" t="str">
        <f t="shared" si="15"/>
        <v>A0378</v>
      </c>
      <c r="F502" s="108" t="s">
        <v>2402</v>
      </c>
      <c r="G502" s="108" t="s">
        <v>10060</v>
      </c>
      <c r="H502" s="108" t="s">
        <v>10531</v>
      </c>
      <c r="I502" s="109">
        <v>4.83</v>
      </c>
      <c r="J502" s="109">
        <v>3.67</v>
      </c>
      <c r="K502" s="109">
        <v>3.33</v>
      </c>
      <c r="L502" s="110" t="e">
        <v>#REF!</v>
      </c>
      <c r="M502" s="111" t="e">
        <v>#REF!</v>
      </c>
      <c r="N502" s="111" t="e">
        <v>#N/A</v>
      </c>
      <c r="O502" s="111" t="e">
        <v>#N/A</v>
      </c>
      <c r="P502" s="111" t="e">
        <v>#N/A</v>
      </c>
      <c r="Q502" s="111" t="e">
        <v>#N/A</v>
      </c>
    </row>
    <row r="503" spans="1:17" s="110" customFormat="1" ht="15" customHeight="1" thickBot="1">
      <c r="A503" s="446" t="s">
        <v>9833</v>
      </c>
      <c r="B503" s="446"/>
      <c r="C503" s="106" t="e">
        <f>IF(A503="CSP","Consolidated Supply Program(IIF)",IF(A503&lt;&gt;"",INDEX('CCN &amp; Description'!$B$2:$B$1071,MATCH(VALUE(LEFT(A503,5)),'CCN &amp; Description'!$A$2:$A$1071,0)),""))</f>
        <v>#VALUE!</v>
      </c>
      <c r="D503" s="107" t="str">
        <f t="shared" si="14"/>
        <v>A</v>
      </c>
      <c r="E503" s="107" t="str">
        <f t="shared" si="15"/>
        <v>A0378</v>
      </c>
      <c r="F503" s="108" t="s">
        <v>2402</v>
      </c>
      <c r="G503" s="108" t="s">
        <v>10060</v>
      </c>
      <c r="H503" s="108" t="s">
        <v>10531</v>
      </c>
      <c r="I503" s="109">
        <v>5.21</v>
      </c>
      <c r="J503" s="109">
        <v>2.17</v>
      </c>
      <c r="K503" s="109">
        <v>1.87</v>
      </c>
      <c r="L503" s="110" t="e">
        <v>#REF!</v>
      </c>
      <c r="M503" s="111" t="e">
        <v>#REF!</v>
      </c>
      <c r="N503" s="111" t="e">
        <v>#N/A</v>
      </c>
      <c r="O503" s="111" t="e">
        <v>#N/A</v>
      </c>
      <c r="P503" s="111" t="e">
        <v>#N/A</v>
      </c>
      <c r="Q503" s="111" t="e">
        <v>#N/A</v>
      </c>
    </row>
    <row r="504" spans="1:17" s="110" customFormat="1" ht="15" customHeight="1" thickBot="1">
      <c r="A504" s="446"/>
      <c r="B504" s="446"/>
      <c r="C504" s="106" t="str">
        <f>IF(A504="CSP","Consolidated Supply Program(IIF)",IF(A504&lt;&gt;"",INDEX('CCN &amp; Description'!$B$2:$B$1071,MATCH(VALUE(LEFT(A504,5)),'CCN &amp; Description'!$A$2:$A$1071,0)),""))</f>
        <v/>
      </c>
      <c r="D504" s="107" t="str">
        <f t="shared" si="14"/>
        <v>A</v>
      </c>
      <c r="E504" s="107" t="str">
        <f t="shared" si="15"/>
        <v>A0378</v>
      </c>
      <c r="F504" s="108" t="s">
        <v>10532</v>
      </c>
      <c r="G504" s="108" t="s">
        <v>10060</v>
      </c>
      <c r="H504" s="108" t="s">
        <v>10531</v>
      </c>
      <c r="I504" s="109">
        <v>5.21</v>
      </c>
      <c r="J504" s="109">
        <v>2.17</v>
      </c>
      <c r="K504" s="109">
        <v>1.87</v>
      </c>
      <c r="L504" s="110" t="e">
        <v>#REF!</v>
      </c>
      <c r="M504" s="111" t="e">
        <v>#REF!</v>
      </c>
      <c r="N504" s="111" t="e">
        <v>#N/A</v>
      </c>
      <c r="O504" s="111" t="e">
        <v>#N/A</v>
      </c>
      <c r="P504" s="111" t="e">
        <v>#N/A</v>
      </c>
      <c r="Q504" s="111" t="e">
        <v>#N/A</v>
      </c>
    </row>
    <row r="505" spans="1:17" s="110" customFormat="1" ht="15" customHeight="1" thickBot="1">
      <c r="A505" s="446" t="s">
        <v>9833</v>
      </c>
      <c r="B505" s="446"/>
      <c r="C505" s="106" t="e">
        <f>IF(A505="CSP","Consolidated Supply Program(IIF)",IF(A505&lt;&gt;"",INDEX('CCN &amp; Description'!$B$2:$B$1071,MATCH(VALUE(LEFT(A505,5)),'CCN &amp; Description'!$A$2:$A$1071,0)),""))</f>
        <v>#VALUE!</v>
      </c>
      <c r="D505" s="107" t="str">
        <f t="shared" si="14"/>
        <v>A</v>
      </c>
      <c r="E505" s="107" t="str">
        <f t="shared" si="15"/>
        <v>A0378</v>
      </c>
      <c r="F505" s="108" t="s">
        <v>10533</v>
      </c>
      <c r="G505" s="108" t="s">
        <v>10060</v>
      </c>
      <c r="H505" s="108" t="s">
        <v>10531</v>
      </c>
      <c r="I505" s="109">
        <v>4.83</v>
      </c>
      <c r="J505" s="109">
        <v>3.67</v>
      </c>
      <c r="K505" s="109">
        <v>3.33</v>
      </c>
      <c r="L505" s="110" t="e">
        <v>#REF!</v>
      </c>
      <c r="M505" s="111" t="e">
        <v>#REF!</v>
      </c>
      <c r="N505" s="111" t="e">
        <v>#N/A</v>
      </c>
      <c r="O505" s="111" t="e">
        <v>#N/A</v>
      </c>
      <c r="P505" s="111" t="e">
        <v>#N/A</v>
      </c>
      <c r="Q505" s="111" t="e">
        <v>#N/A</v>
      </c>
    </row>
    <row r="506" spans="1:17" ht="15" customHeight="1" thickBot="1">
      <c r="A506" s="446"/>
      <c r="B506" s="446"/>
      <c r="C506" s="54" t="str">
        <f>IF(A506="CSP","Consolidated Supply Program(IIF)",IF(A506&lt;&gt;"",INDEX('CCN &amp; Description'!$B$2:$B$1071,MATCH(VALUE(LEFT(A506,5)),'CCN &amp; Description'!$A$2:$A$1071,0)),""))</f>
        <v/>
      </c>
      <c r="D506" s="55" t="str">
        <f t="shared" si="14"/>
        <v>A</v>
      </c>
      <c r="E506" s="55" t="str">
        <f t="shared" si="15"/>
        <v>A0379</v>
      </c>
      <c r="F506" s="56" t="s">
        <v>10534</v>
      </c>
      <c r="G506" s="56" t="s">
        <v>10535</v>
      </c>
      <c r="H506" s="56" t="s">
        <v>10536</v>
      </c>
      <c r="I506" s="57">
        <v>9.25</v>
      </c>
      <c r="J506" s="57">
        <v>5.75</v>
      </c>
      <c r="K506" s="60"/>
      <c r="L506" s="315" t="e">
        <v>#REF!</v>
      </c>
      <c r="M506" s="58" t="e">
        <v>#REF!</v>
      </c>
      <c r="N506" s="58" t="e">
        <v>#N/A</v>
      </c>
      <c r="O506" s="58" t="e">
        <v>#N/A</v>
      </c>
      <c r="P506" s="58" t="e">
        <v>#N/A</v>
      </c>
      <c r="Q506" s="58" t="e">
        <v>#N/A</v>
      </c>
    </row>
    <row r="507" spans="1:17" ht="15" customHeight="1" thickBot="1">
      <c r="A507" s="446"/>
      <c r="B507" s="446"/>
      <c r="C507" s="54" t="str">
        <f>IF(A507="CSP","Consolidated Supply Program(IIF)",IF(A507&lt;&gt;"",INDEX('CCN &amp; Description'!$B$2:$B$1071,MATCH(VALUE(LEFT(A507,5)),'CCN &amp; Description'!$A$2:$A$1071,0)),""))</f>
        <v/>
      </c>
      <c r="D507" s="55" t="str">
        <f t="shared" si="14"/>
        <v>A</v>
      </c>
      <c r="E507" s="55" t="str">
        <f t="shared" si="15"/>
        <v>A0380</v>
      </c>
      <c r="F507" s="56" t="s">
        <v>10537</v>
      </c>
      <c r="G507" s="56" t="s">
        <v>10538</v>
      </c>
      <c r="H507" s="59"/>
      <c r="I507" s="57">
        <v>2</v>
      </c>
      <c r="J507" s="57">
        <v>0.83</v>
      </c>
      <c r="K507" s="57">
        <v>2</v>
      </c>
      <c r="L507" s="315" t="e">
        <v>#REF!</v>
      </c>
      <c r="M507" s="58" t="e">
        <v>#REF!</v>
      </c>
      <c r="N507" s="58" t="e">
        <v>#N/A</v>
      </c>
      <c r="O507" s="58" t="e">
        <v>#N/A</v>
      </c>
      <c r="P507" s="58" t="e">
        <v>#N/A</v>
      </c>
      <c r="Q507" s="58" t="e">
        <v>#N/A</v>
      </c>
    </row>
    <row r="508" spans="1:17" ht="15" customHeight="1" thickBot="1">
      <c r="A508" s="446"/>
      <c r="B508" s="446"/>
      <c r="C508" s="54" t="str">
        <f>IF(A508="CSP","Consolidated Supply Program(IIF)",IF(A508&lt;&gt;"",INDEX('CCN &amp; Description'!$B$2:$B$1071,MATCH(VALUE(LEFT(A508,5)),'CCN &amp; Description'!$A$2:$A$1071,0)),""))</f>
        <v/>
      </c>
      <c r="D508" s="55" t="str">
        <f t="shared" si="14"/>
        <v>A</v>
      </c>
      <c r="E508" s="55" t="str">
        <f t="shared" si="15"/>
        <v>A0381</v>
      </c>
      <c r="F508" s="56" t="s">
        <v>10539</v>
      </c>
      <c r="G508" s="56" t="s">
        <v>10540</v>
      </c>
      <c r="H508" s="56" t="s">
        <v>10541</v>
      </c>
      <c r="I508" s="60"/>
      <c r="J508" s="60"/>
      <c r="K508" s="60"/>
      <c r="L508" s="315" t="e">
        <v>#REF!</v>
      </c>
      <c r="M508" s="58" t="e">
        <v>#REF!</v>
      </c>
      <c r="N508" s="58" t="e">
        <v>#N/A</v>
      </c>
      <c r="O508" s="58" t="e">
        <v>#N/A</v>
      </c>
      <c r="P508" s="58" t="e">
        <v>#N/A</v>
      </c>
      <c r="Q508" s="58" t="e">
        <v>#N/A</v>
      </c>
    </row>
    <row r="509" spans="1:17" ht="15" customHeight="1" thickBot="1">
      <c r="A509" s="446"/>
      <c r="B509" s="446"/>
      <c r="C509" s="54" t="str">
        <f>IF(A509="CSP","Consolidated Supply Program(IIF)",IF(A509&lt;&gt;"",INDEX('CCN &amp; Description'!$B$2:$B$1071,MATCH(VALUE(LEFT(A509,5)),'CCN &amp; Description'!$A$2:$A$1071,0)),""))</f>
        <v/>
      </c>
      <c r="D509" s="55" t="str">
        <f t="shared" si="14"/>
        <v>A</v>
      </c>
      <c r="E509" s="55" t="str">
        <f t="shared" si="15"/>
        <v>A0382</v>
      </c>
      <c r="F509" s="56" t="s">
        <v>2408</v>
      </c>
      <c r="G509" s="56" t="s">
        <v>10060</v>
      </c>
      <c r="H509" s="56" t="s">
        <v>10542</v>
      </c>
      <c r="I509" s="57">
        <v>2.25</v>
      </c>
      <c r="J509" s="57">
        <v>2.25</v>
      </c>
      <c r="K509" s="57">
        <v>1.5</v>
      </c>
      <c r="L509" s="315" t="e">
        <v>#REF!</v>
      </c>
      <c r="M509" s="58" t="e">
        <v>#REF!</v>
      </c>
      <c r="N509" s="58" t="e">
        <v>#N/A</v>
      </c>
      <c r="O509" s="58" t="e">
        <v>#N/A</v>
      </c>
      <c r="P509" s="58" t="e">
        <v>#N/A</v>
      </c>
      <c r="Q509" s="58" t="e">
        <v>#N/A</v>
      </c>
    </row>
    <row r="510" spans="1:17" ht="15" customHeight="1" thickBot="1">
      <c r="A510" s="446"/>
      <c r="B510" s="446"/>
      <c r="C510" s="54" t="str">
        <f>IF(A510="CSP","Consolidated Supply Program(IIF)",IF(A510&lt;&gt;"",INDEX('CCN &amp; Description'!$B$2:$B$1071,MATCH(VALUE(LEFT(A510,5)),'CCN &amp; Description'!$A$2:$A$1071,0)),""))</f>
        <v/>
      </c>
      <c r="D510" s="55" t="str">
        <f t="shared" si="14"/>
        <v>A</v>
      </c>
      <c r="E510" s="55" t="str">
        <f t="shared" si="15"/>
        <v>A0383</v>
      </c>
      <c r="F510" s="56" t="s">
        <v>2410</v>
      </c>
      <c r="G510" s="56" t="s">
        <v>9838</v>
      </c>
      <c r="H510" s="56" t="s">
        <v>10543</v>
      </c>
      <c r="I510" s="57">
        <v>2.83</v>
      </c>
      <c r="J510" s="57">
        <v>2.08</v>
      </c>
      <c r="K510" s="57">
        <v>1.67</v>
      </c>
      <c r="L510" s="315" t="e">
        <v>#REF!</v>
      </c>
      <c r="M510" s="58" t="e">
        <v>#REF!</v>
      </c>
      <c r="N510" s="58" t="e">
        <v>#N/A</v>
      </c>
      <c r="O510" s="58" t="e">
        <v>#N/A</v>
      </c>
      <c r="P510" s="58" t="e">
        <v>#N/A</v>
      </c>
      <c r="Q510" s="58" t="e">
        <v>#N/A</v>
      </c>
    </row>
    <row r="511" spans="1:17" ht="15" customHeight="1" thickBot="1">
      <c r="A511" s="446"/>
      <c r="B511" s="446"/>
      <c r="C511" s="54" t="str">
        <f>IF(A511="CSP","Consolidated Supply Program(IIF)",IF(A511&lt;&gt;"",INDEX('CCN &amp; Description'!$B$2:$B$1071,MATCH(VALUE(LEFT(A511,5)),'CCN &amp; Description'!$A$2:$A$1071,0)),""))</f>
        <v/>
      </c>
      <c r="D511" s="55" t="str">
        <f t="shared" si="14"/>
        <v>A</v>
      </c>
      <c r="E511" s="55" t="str">
        <f t="shared" si="15"/>
        <v>A0383</v>
      </c>
      <c r="F511" s="56" t="s">
        <v>2410</v>
      </c>
      <c r="G511" s="56" t="s">
        <v>9775</v>
      </c>
      <c r="H511" s="56" t="s">
        <v>10544</v>
      </c>
      <c r="I511" s="57">
        <v>1.83</v>
      </c>
      <c r="J511" s="57">
        <v>2.83</v>
      </c>
      <c r="K511" s="57">
        <v>1.5</v>
      </c>
      <c r="L511" s="315" t="e">
        <v>#REF!</v>
      </c>
      <c r="M511" s="58" t="e">
        <v>#REF!</v>
      </c>
      <c r="N511" s="58" t="e">
        <v>#N/A</v>
      </c>
      <c r="O511" s="58" t="e">
        <v>#N/A</v>
      </c>
      <c r="P511" s="58" t="e">
        <v>#N/A</v>
      </c>
      <c r="Q511" s="58" t="e">
        <v>#N/A</v>
      </c>
    </row>
    <row r="512" spans="1:17" ht="15" customHeight="1" thickBot="1">
      <c r="A512" s="446"/>
      <c r="B512" s="446"/>
      <c r="C512" s="54" t="str">
        <f>IF(A512="CSP","Consolidated Supply Program(IIF)",IF(A512&lt;&gt;"",INDEX('CCN &amp; Description'!$B$2:$B$1071,MATCH(VALUE(LEFT(A512,5)),'CCN &amp; Description'!$A$2:$A$1071,0)),""))</f>
        <v/>
      </c>
      <c r="D512" s="55" t="str">
        <f t="shared" si="14"/>
        <v>A</v>
      </c>
      <c r="E512" s="55" t="str">
        <f t="shared" si="15"/>
        <v>A0383</v>
      </c>
      <c r="F512" s="56" t="s">
        <v>2410</v>
      </c>
      <c r="G512" s="56" t="s">
        <v>9838</v>
      </c>
      <c r="H512" s="56" t="s">
        <v>10545</v>
      </c>
      <c r="I512" s="57">
        <v>2.83</v>
      </c>
      <c r="J512" s="57">
        <v>1.83</v>
      </c>
      <c r="K512" s="57">
        <v>1.5</v>
      </c>
      <c r="L512" s="315" t="e">
        <v>#REF!</v>
      </c>
      <c r="M512" s="58" t="e">
        <v>#REF!</v>
      </c>
      <c r="N512" s="58" t="e">
        <v>#N/A</v>
      </c>
      <c r="O512" s="58" t="e">
        <v>#N/A</v>
      </c>
      <c r="P512" s="58" t="e">
        <v>#N/A</v>
      </c>
      <c r="Q512" s="58" t="e">
        <v>#N/A</v>
      </c>
    </row>
    <row r="513" spans="1:17" ht="15" customHeight="1" thickBot="1">
      <c r="A513" s="446"/>
      <c r="B513" s="446"/>
      <c r="C513" s="54" t="str">
        <f>IF(A513="CSP","Consolidated Supply Program(IIF)",IF(A513&lt;&gt;"",INDEX('CCN &amp; Description'!$B$2:$B$1071,MATCH(VALUE(LEFT(A513,5)),'CCN &amp; Description'!$A$2:$A$1071,0)),""))</f>
        <v/>
      </c>
      <c r="D513" s="55" t="str">
        <f t="shared" si="14"/>
        <v>A</v>
      </c>
      <c r="E513" s="55" t="str">
        <f t="shared" si="15"/>
        <v>A0384</v>
      </c>
      <c r="F513" s="56" t="s">
        <v>10546</v>
      </c>
      <c r="G513" s="56" t="s">
        <v>10547</v>
      </c>
      <c r="H513" s="56" t="s">
        <v>10548</v>
      </c>
      <c r="I513" s="57">
        <v>2.83</v>
      </c>
      <c r="J513" s="57">
        <v>2.08</v>
      </c>
      <c r="K513" s="57">
        <v>1.67</v>
      </c>
      <c r="L513" s="315" t="e">
        <v>#REF!</v>
      </c>
      <c r="M513" s="58" t="e">
        <v>#REF!</v>
      </c>
      <c r="N513" s="58" t="e">
        <v>#N/A</v>
      </c>
      <c r="O513" s="58" t="e">
        <v>#N/A</v>
      </c>
      <c r="P513" s="58" t="e">
        <v>#N/A</v>
      </c>
      <c r="Q513" s="58" t="e">
        <v>#N/A</v>
      </c>
    </row>
    <row r="514" spans="1:17" ht="15" customHeight="1" thickBot="1">
      <c r="A514" s="446"/>
      <c r="B514" s="446"/>
      <c r="C514" s="54" t="str">
        <f>IF(A514="CSP","Consolidated Supply Program(IIF)",IF(A514&lt;&gt;"",INDEX('CCN &amp; Description'!$B$2:$B$1071,MATCH(VALUE(LEFT(A514,5)),'CCN &amp; Description'!$A$2:$A$1071,0)),""))</f>
        <v/>
      </c>
      <c r="D514" s="55" t="str">
        <f t="shared" ref="D514:D577" si="16">LEFT(F514,1)</f>
        <v>A</v>
      </c>
      <c r="E514" s="55" t="str">
        <f t="shared" ref="E514:E577" si="17">LEFT(F514,5)</f>
        <v>A0385</v>
      </c>
      <c r="F514" s="56" t="s">
        <v>2418</v>
      </c>
      <c r="G514" s="56" t="s">
        <v>9838</v>
      </c>
      <c r="H514" s="56" t="s">
        <v>10549</v>
      </c>
      <c r="I514" s="57">
        <v>3.42</v>
      </c>
      <c r="J514" s="57">
        <v>2.08</v>
      </c>
      <c r="K514" s="57">
        <v>1.33</v>
      </c>
      <c r="L514" s="315" t="e">
        <v>#REF!</v>
      </c>
      <c r="M514" s="58" t="e">
        <v>#REF!</v>
      </c>
      <c r="N514" s="58" t="e">
        <v>#N/A</v>
      </c>
      <c r="O514" s="58" t="e">
        <v>#N/A</v>
      </c>
      <c r="P514" s="58" t="e">
        <v>#N/A</v>
      </c>
      <c r="Q514" s="58" t="e">
        <v>#N/A</v>
      </c>
    </row>
    <row r="515" spans="1:17" ht="15" customHeight="1" thickBot="1">
      <c r="A515" s="446"/>
      <c r="B515" s="446"/>
      <c r="C515" s="54" t="str">
        <f>IF(A515="CSP","Consolidated Supply Program(IIF)",IF(A515&lt;&gt;"",INDEX('CCN &amp; Description'!$B$2:$B$1071,MATCH(VALUE(LEFT(A515,5)),'CCN &amp; Description'!$A$2:$A$1071,0)),""))</f>
        <v/>
      </c>
      <c r="D515" s="55" t="str">
        <f t="shared" si="16"/>
        <v>A</v>
      </c>
      <c r="E515" s="55" t="str">
        <f t="shared" si="17"/>
        <v>A0386</v>
      </c>
      <c r="F515" s="56" t="s">
        <v>10550</v>
      </c>
      <c r="G515" s="56" t="s">
        <v>10551</v>
      </c>
      <c r="H515" s="59"/>
      <c r="I515" s="60"/>
      <c r="J515" s="60"/>
      <c r="K515" s="60"/>
      <c r="L515" s="315" t="e">
        <v>#REF!</v>
      </c>
      <c r="M515" s="58" t="e">
        <v>#REF!</v>
      </c>
      <c r="N515" s="58" t="e">
        <v>#N/A</v>
      </c>
      <c r="O515" s="58" t="e">
        <v>#N/A</v>
      </c>
      <c r="P515" s="58" t="e">
        <v>#N/A</v>
      </c>
      <c r="Q515" s="58" t="e">
        <v>#N/A</v>
      </c>
    </row>
    <row r="516" spans="1:17" s="110" customFormat="1" ht="15" customHeight="1" thickBot="1">
      <c r="A516" s="446">
        <v>14312</v>
      </c>
      <c r="B516" s="446"/>
      <c r="C516" s="106" t="str">
        <f>IF(A516="CSP","Consolidated Supply Program(IIF)",IF(A516&lt;&gt;"",INDEX('CCN &amp; Description'!$B$2:$B$1071,MATCH(VALUE(LEFT(A516,5)),'CCN &amp; Description'!$A$2:$A$1071,0)),""))</f>
        <v>VEHICLE STAGING AREA, SURFACED</v>
      </c>
      <c r="D516" s="107" t="str">
        <f t="shared" si="16"/>
        <v>A</v>
      </c>
      <c r="E516" s="107" t="str">
        <f t="shared" si="17"/>
        <v>A0387</v>
      </c>
      <c r="F516" s="108" t="s">
        <v>2422</v>
      </c>
      <c r="G516" s="108" t="s">
        <v>10134</v>
      </c>
      <c r="H516" s="108" t="s">
        <v>10552</v>
      </c>
      <c r="I516" s="109">
        <v>20.49</v>
      </c>
      <c r="J516" s="109">
        <v>11.08</v>
      </c>
      <c r="K516" s="109">
        <v>10.08</v>
      </c>
      <c r="L516" s="110" t="e">
        <v>#REF!</v>
      </c>
      <c r="M516" s="111" t="e">
        <v>#REF!</v>
      </c>
      <c r="N516" s="111">
        <v>20.5</v>
      </c>
      <c r="O516" s="111" t="s">
        <v>56</v>
      </c>
      <c r="P516" s="111">
        <v>45</v>
      </c>
      <c r="Q516" s="111">
        <v>1.75</v>
      </c>
    </row>
    <row r="517" spans="1:17" s="110" customFormat="1" ht="15" customHeight="1" thickBot="1">
      <c r="A517" s="446">
        <v>14312</v>
      </c>
      <c r="B517" s="446"/>
      <c r="C517" s="106" t="str">
        <f>IF(A517="CSP","Consolidated Supply Program(IIF)",IF(A517&lt;&gt;"",INDEX('CCN &amp; Description'!$B$2:$B$1071,MATCH(VALUE(LEFT(A517,5)),'CCN &amp; Description'!$A$2:$A$1071,0)),""))</f>
        <v>VEHICLE STAGING AREA, SURFACED</v>
      </c>
      <c r="D517" s="107" t="str">
        <f t="shared" si="16"/>
        <v>A</v>
      </c>
      <c r="E517" s="107" t="str">
        <f t="shared" si="17"/>
        <v>A0387</v>
      </c>
      <c r="F517" s="108" t="s">
        <v>2422</v>
      </c>
      <c r="G517" s="108" t="s">
        <v>10134</v>
      </c>
      <c r="H517" s="108" t="s">
        <v>10553</v>
      </c>
      <c r="I517" s="109">
        <v>20.49</v>
      </c>
      <c r="J517" s="109">
        <v>11.08</v>
      </c>
      <c r="K517" s="109">
        <v>10.08</v>
      </c>
      <c r="L517" s="110" t="e">
        <v>#REF!</v>
      </c>
      <c r="M517" s="111" t="e">
        <v>#REF!</v>
      </c>
      <c r="N517" s="111">
        <v>20.5</v>
      </c>
      <c r="O517" s="111" t="s">
        <v>56</v>
      </c>
      <c r="P517" s="111">
        <v>45</v>
      </c>
      <c r="Q517" s="111">
        <v>1.75</v>
      </c>
    </row>
    <row r="518" spans="1:17" s="110" customFormat="1" ht="15" customHeight="1" thickBot="1">
      <c r="A518" s="446">
        <v>14312</v>
      </c>
      <c r="B518" s="446"/>
      <c r="C518" s="106" t="str">
        <f>IF(A518="CSP","Consolidated Supply Program(IIF)",IF(A518&lt;&gt;"",INDEX('CCN &amp; Description'!$B$2:$B$1071,MATCH(VALUE(LEFT(A518,5)),'CCN &amp; Description'!$A$2:$A$1071,0)),""))</f>
        <v>VEHICLE STAGING AREA, SURFACED</v>
      </c>
      <c r="D518" s="107" t="str">
        <f t="shared" si="16"/>
        <v>A</v>
      </c>
      <c r="E518" s="107" t="str">
        <f t="shared" si="17"/>
        <v>A0387</v>
      </c>
      <c r="F518" s="108" t="s">
        <v>2422</v>
      </c>
      <c r="G518" s="108" t="s">
        <v>10134</v>
      </c>
      <c r="H518" s="108" t="s">
        <v>10552</v>
      </c>
      <c r="I518" s="109">
        <v>20.49</v>
      </c>
      <c r="J518" s="109">
        <v>11.08</v>
      </c>
      <c r="K518" s="109">
        <v>10.08</v>
      </c>
      <c r="L518" s="110" t="e">
        <v>#REF!</v>
      </c>
      <c r="M518" s="111" t="e">
        <v>#REF!</v>
      </c>
      <c r="N518" s="111">
        <v>20.5</v>
      </c>
      <c r="O518" s="111" t="s">
        <v>56</v>
      </c>
      <c r="P518" s="111">
        <v>45</v>
      </c>
      <c r="Q518" s="111">
        <v>1.75</v>
      </c>
    </row>
    <row r="519" spans="1:17" s="110" customFormat="1" ht="15" customHeight="1" thickBot="1">
      <c r="A519" s="446">
        <v>14312</v>
      </c>
      <c r="B519" s="446"/>
      <c r="C519" s="106" t="str">
        <f>IF(A519="CSP","Consolidated Supply Program(IIF)",IF(A519&lt;&gt;"",INDEX('CCN &amp; Description'!$B$2:$B$1071,MATCH(VALUE(LEFT(A519,5)),'CCN &amp; Description'!$A$2:$A$1071,0)),""))</f>
        <v>VEHICLE STAGING AREA, SURFACED</v>
      </c>
      <c r="D519" s="107" t="str">
        <f t="shared" si="16"/>
        <v>A</v>
      </c>
      <c r="E519" s="107" t="str">
        <f t="shared" si="17"/>
        <v>A0388</v>
      </c>
      <c r="F519" s="108" t="s">
        <v>2428</v>
      </c>
      <c r="G519" s="108" t="s">
        <v>2530</v>
      </c>
      <c r="H519" s="108" t="s">
        <v>10554</v>
      </c>
      <c r="I519" s="109">
        <v>19.66</v>
      </c>
      <c r="J519" s="109">
        <v>11.08</v>
      </c>
      <c r="K519" s="109">
        <v>10.79</v>
      </c>
      <c r="L519" s="110" t="e">
        <v>#REF!</v>
      </c>
      <c r="M519" s="111" t="e">
        <v>#REF!</v>
      </c>
      <c r="N519" s="111">
        <v>0</v>
      </c>
      <c r="O519" s="111" t="s">
        <v>1882</v>
      </c>
      <c r="P519" s="111">
        <v>25</v>
      </c>
      <c r="Q519" s="111">
        <v>1.75</v>
      </c>
    </row>
    <row r="520" spans="1:17" s="110" customFormat="1" ht="15" customHeight="1" thickBot="1">
      <c r="A520" s="446">
        <v>14312</v>
      </c>
      <c r="B520" s="446"/>
      <c r="C520" s="106" t="str">
        <f>IF(A520="CSP","Consolidated Supply Program(IIF)",IF(A520&lt;&gt;"",INDEX('CCN &amp; Description'!$B$2:$B$1071,MATCH(VALUE(LEFT(A520,5)),'CCN &amp; Description'!$A$2:$A$1071,0)),""))</f>
        <v>VEHICLE STAGING AREA, SURFACED</v>
      </c>
      <c r="D520" s="107" t="str">
        <f t="shared" si="16"/>
        <v>A</v>
      </c>
      <c r="E520" s="107" t="str">
        <f t="shared" si="17"/>
        <v>A0388</v>
      </c>
      <c r="F520" s="108" t="s">
        <v>2428</v>
      </c>
      <c r="G520" s="108" t="s">
        <v>2530</v>
      </c>
      <c r="H520" s="108" t="s">
        <v>10554</v>
      </c>
      <c r="I520" s="109">
        <v>19.66</v>
      </c>
      <c r="J520" s="109">
        <v>11.08</v>
      </c>
      <c r="K520" s="109">
        <v>10.79</v>
      </c>
      <c r="L520" s="110" t="e">
        <v>#REF!</v>
      </c>
      <c r="M520" s="111" t="e">
        <v>#REF!</v>
      </c>
      <c r="N520" s="111">
        <v>0</v>
      </c>
      <c r="O520" s="111" t="s">
        <v>1882</v>
      </c>
      <c r="P520" s="111">
        <v>25</v>
      </c>
      <c r="Q520" s="111">
        <v>1.75</v>
      </c>
    </row>
    <row r="521" spans="1:17" s="110" customFormat="1" ht="15" customHeight="1" thickBot="1">
      <c r="A521" s="446">
        <v>14312</v>
      </c>
      <c r="B521" s="446"/>
      <c r="C521" s="106" t="str">
        <f>IF(A521="CSP","Consolidated Supply Program(IIF)",IF(A521&lt;&gt;"",INDEX('CCN &amp; Description'!$B$2:$B$1071,MATCH(VALUE(LEFT(A521,5)),'CCN &amp; Description'!$A$2:$A$1071,0)),""))</f>
        <v>VEHICLE STAGING AREA, SURFACED</v>
      </c>
      <c r="D521" s="107" t="str">
        <f t="shared" si="16"/>
        <v>A</v>
      </c>
      <c r="E521" s="107" t="str">
        <f t="shared" si="17"/>
        <v>A0388</v>
      </c>
      <c r="F521" s="108" t="s">
        <v>2428</v>
      </c>
      <c r="G521" s="108" t="s">
        <v>2530</v>
      </c>
      <c r="H521" s="108" t="s">
        <v>10554</v>
      </c>
      <c r="I521" s="109">
        <v>19.66</v>
      </c>
      <c r="J521" s="109">
        <v>11.08</v>
      </c>
      <c r="K521" s="109">
        <v>10.79</v>
      </c>
      <c r="L521" s="110" t="e">
        <v>#REF!</v>
      </c>
      <c r="M521" s="111" t="e">
        <v>#REF!</v>
      </c>
      <c r="N521" s="111">
        <v>0</v>
      </c>
      <c r="O521" s="111" t="s">
        <v>1882</v>
      </c>
      <c r="P521" s="111">
        <v>25</v>
      </c>
      <c r="Q521" s="111">
        <v>1.75</v>
      </c>
    </row>
    <row r="522" spans="1:17" s="110" customFormat="1" ht="15" customHeight="1" thickBot="1">
      <c r="A522" s="446">
        <v>21710</v>
      </c>
      <c r="B522" s="446"/>
      <c r="C522" s="106" t="str">
        <f>IF(A522="CSP","Consolidated Supply Program(IIF)",IF(A522&lt;&gt;"",INDEX('CCN &amp; Description'!$B$2:$B$1071,MATCH(VALUE(LEFT(A522,5)),'CCN &amp; Description'!$A$2:$A$1071,0)),""))</f>
        <v>ELECTRONIC AND COMMUNICATION MAINTENANCE SHOP</v>
      </c>
      <c r="D522" s="107" t="str">
        <f t="shared" si="16"/>
        <v>A</v>
      </c>
      <c r="E522" s="107" t="str">
        <f t="shared" si="17"/>
        <v>A0389</v>
      </c>
      <c r="F522" s="108" t="s">
        <v>2434</v>
      </c>
      <c r="G522" s="108" t="s">
        <v>2435</v>
      </c>
      <c r="H522" s="112"/>
      <c r="I522" s="113"/>
      <c r="J522" s="113"/>
      <c r="K522" s="113"/>
      <c r="L522" s="110" t="e">
        <v>#REF!</v>
      </c>
      <c r="M522" s="111" t="e">
        <v>#REF!</v>
      </c>
      <c r="N522" s="111" t="e">
        <v>#N/A</v>
      </c>
      <c r="O522" s="111" t="e">
        <v>#N/A</v>
      </c>
      <c r="P522" s="111" t="e">
        <v>#N/A</v>
      </c>
      <c r="Q522" s="111" t="e">
        <v>#N/A</v>
      </c>
    </row>
    <row r="523" spans="1:17" ht="15" customHeight="1" thickBot="1">
      <c r="A523" s="446"/>
      <c r="B523" s="446"/>
      <c r="C523" s="54" t="str">
        <f>IF(A523="CSP","Consolidated Supply Program(IIF)",IF(A523&lt;&gt;"",INDEX('CCN &amp; Description'!$B$2:$B$1071,MATCH(VALUE(LEFT(A523,5)),'CCN &amp; Description'!$A$2:$A$1071,0)),""))</f>
        <v/>
      </c>
      <c r="D523" s="55" t="str">
        <f t="shared" si="16"/>
        <v>A</v>
      </c>
      <c r="E523" s="55" t="str">
        <f t="shared" si="17"/>
        <v>A0390</v>
      </c>
      <c r="F523" s="56" t="s">
        <v>10555</v>
      </c>
      <c r="G523" s="56" t="s">
        <v>10556</v>
      </c>
      <c r="H523" s="59"/>
      <c r="I523" s="60"/>
      <c r="J523" s="60"/>
      <c r="K523" s="60"/>
      <c r="L523" s="315" t="e">
        <v>#REF!</v>
      </c>
      <c r="M523" s="58" t="e">
        <v>#REF!</v>
      </c>
      <c r="N523" s="58" t="e">
        <v>#N/A</v>
      </c>
      <c r="O523" s="58" t="e">
        <v>#N/A</v>
      </c>
      <c r="P523" s="58" t="e">
        <v>#N/A</v>
      </c>
      <c r="Q523" s="58" t="e">
        <v>#N/A</v>
      </c>
    </row>
    <row r="524" spans="1:17" ht="15" customHeight="1" thickBot="1">
      <c r="A524" s="446"/>
      <c r="B524" s="446"/>
      <c r="C524" s="54" t="str">
        <f>IF(A524="CSP","Consolidated Supply Program(IIF)",IF(A524&lt;&gt;"",INDEX('CCN &amp; Description'!$B$2:$B$1071,MATCH(VALUE(LEFT(A524,5)),'CCN &amp; Description'!$A$2:$A$1071,0)),""))</f>
        <v/>
      </c>
      <c r="D524" s="55" t="str">
        <f t="shared" si="16"/>
        <v>A</v>
      </c>
      <c r="E524" s="55" t="str">
        <f t="shared" si="17"/>
        <v>A0391</v>
      </c>
      <c r="F524" s="56" t="s">
        <v>10557</v>
      </c>
      <c r="G524" s="56" t="s">
        <v>9832</v>
      </c>
      <c r="H524" s="56" t="s">
        <v>10558</v>
      </c>
      <c r="I524" s="57">
        <v>3.33</v>
      </c>
      <c r="J524" s="57">
        <v>3.83</v>
      </c>
      <c r="K524" s="57">
        <v>4.58</v>
      </c>
      <c r="L524" s="315" t="e">
        <v>#REF!</v>
      </c>
      <c r="M524" s="58" t="e">
        <v>#REF!</v>
      </c>
      <c r="N524" s="58" t="e">
        <v>#N/A</v>
      </c>
      <c r="O524" s="58" t="e">
        <v>#N/A</v>
      </c>
      <c r="P524" s="58" t="e">
        <v>#N/A</v>
      </c>
      <c r="Q524" s="58" t="e">
        <v>#N/A</v>
      </c>
    </row>
    <row r="525" spans="1:17" s="110" customFormat="1" ht="15" customHeight="1" thickBot="1">
      <c r="A525" s="446">
        <v>21710</v>
      </c>
      <c r="B525" s="446"/>
      <c r="C525" s="106" t="str">
        <f>IF(A525="CSP","Consolidated Supply Program(IIF)",IF(A525&lt;&gt;"",INDEX('CCN &amp; Description'!$B$2:$B$1071,MATCH(VALUE(LEFT(A525,5)),'CCN &amp; Description'!$A$2:$A$1071,0)),""))</f>
        <v>ELECTRONIC AND COMMUNICATION MAINTENANCE SHOP</v>
      </c>
      <c r="D525" s="107" t="str">
        <f t="shared" si="16"/>
        <v>A</v>
      </c>
      <c r="E525" s="107" t="str">
        <f t="shared" si="17"/>
        <v>A0395</v>
      </c>
      <c r="F525" s="108" t="s">
        <v>2436</v>
      </c>
      <c r="G525" s="108" t="s">
        <v>9975</v>
      </c>
      <c r="H525" s="108" t="s">
        <v>10559</v>
      </c>
      <c r="I525" s="109">
        <v>2.29</v>
      </c>
      <c r="J525" s="109">
        <v>3.54</v>
      </c>
      <c r="K525" s="109">
        <v>1.75</v>
      </c>
      <c r="L525" s="110" t="e">
        <v>#REF!</v>
      </c>
      <c r="M525" s="111" t="e">
        <v>#REF!</v>
      </c>
      <c r="N525" s="111" t="e">
        <v>#N/A</v>
      </c>
      <c r="O525" s="111" t="e">
        <v>#N/A</v>
      </c>
      <c r="P525" s="111" t="e">
        <v>#N/A</v>
      </c>
      <c r="Q525" s="111" t="e">
        <v>#N/A</v>
      </c>
    </row>
    <row r="526" spans="1:17" ht="15" customHeight="1" thickBot="1">
      <c r="A526" s="446"/>
      <c r="B526" s="446"/>
      <c r="C526" s="54" t="str">
        <f>IF(A526="CSP","Consolidated Supply Program(IIF)",IF(A526&lt;&gt;"",INDEX('CCN &amp; Description'!$B$2:$B$1071,MATCH(VALUE(LEFT(A526,5)),'CCN &amp; Description'!$A$2:$A$1071,0)),""))</f>
        <v/>
      </c>
      <c r="D526" s="55" t="str">
        <f t="shared" si="16"/>
        <v>A</v>
      </c>
      <c r="E526" s="55" t="str">
        <f t="shared" si="17"/>
        <v>A0396</v>
      </c>
      <c r="F526" s="56" t="s">
        <v>10560</v>
      </c>
      <c r="G526" s="56" t="s">
        <v>10561</v>
      </c>
      <c r="H526" s="59"/>
      <c r="I526" s="60"/>
      <c r="J526" s="60"/>
      <c r="K526" s="60"/>
      <c r="L526" s="315" t="e">
        <v>#REF!</v>
      </c>
      <c r="M526" s="58" t="e">
        <v>#REF!</v>
      </c>
      <c r="N526" s="58" t="e">
        <v>#N/A</v>
      </c>
      <c r="O526" s="58" t="e">
        <v>#N/A</v>
      </c>
      <c r="P526" s="58" t="e">
        <v>#N/A</v>
      </c>
      <c r="Q526" s="58" t="e">
        <v>#N/A</v>
      </c>
    </row>
    <row r="527" spans="1:17" ht="15" customHeight="1" thickBot="1">
      <c r="A527" s="446"/>
      <c r="B527" s="446"/>
      <c r="C527" s="54" t="str">
        <f>IF(A527="CSP","Consolidated Supply Program(IIF)",IF(A527&lt;&gt;"",INDEX('CCN &amp; Description'!$B$2:$B$1071,MATCH(VALUE(LEFT(A527,5)),'CCN &amp; Description'!$A$2:$A$1071,0)),""))</f>
        <v/>
      </c>
      <c r="D527" s="55" t="str">
        <f t="shared" si="16"/>
        <v>A</v>
      </c>
      <c r="E527" s="55" t="str">
        <f t="shared" si="17"/>
        <v>A0397</v>
      </c>
      <c r="F527" s="56" t="s">
        <v>10562</v>
      </c>
      <c r="G527" s="56" t="s">
        <v>10563</v>
      </c>
      <c r="H527" s="59"/>
      <c r="I527" s="60"/>
      <c r="J527" s="60"/>
      <c r="K527" s="60"/>
      <c r="L527" s="315" t="e">
        <v>#REF!</v>
      </c>
      <c r="M527" s="58" t="e">
        <v>#REF!</v>
      </c>
      <c r="N527" s="58" t="e">
        <v>#N/A</v>
      </c>
      <c r="O527" s="58" t="e">
        <v>#N/A</v>
      </c>
      <c r="P527" s="58" t="e">
        <v>#N/A</v>
      </c>
      <c r="Q527" s="58" t="e">
        <v>#N/A</v>
      </c>
    </row>
    <row r="528" spans="1:17" s="110" customFormat="1" ht="15" customHeight="1" thickBot="1">
      <c r="A528" s="446" t="s">
        <v>10564</v>
      </c>
      <c r="B528" s="446"/>
      <c r="C528" s="106" t="e">
        <f>IF(A528="CSP","Consolidated Supply Program(IIF)",IF(A528&lt;&gt;"",INDEX('CCN &amp; Description'!$B$2:$B$1071,MATCH(VALUE(LEFT(A528,5)),'CCN &amp; Description'!$A$2:$A$1071,0)),""))</f>
        <v>#VALUE!</v>
      </c>
      <c r="D528" s="107" t="str">
        <f t="shared" si="16"/>
        <v>A</v>
      </c>
      <c r="E528" s="107" t="str">
        <f t="shared" si="17"/>
        <v>A0398</v>
      </c>
      <c r="F528" s="108" t="s">
        <v>2440</v>
      </c>
      <c r="G528" s="108" t="s">
        <v>9871</v>
      </c>
      <c r="H528" s="108" t="s">
        <v>10565</v>
      </c>
      <c r="I528" s="113"/>
      <c r="J528" s="113"/>
      <c r="K528" s="113"/>
      <c r="L528" s="110" t="e">
        <v>#REF!</v>
      </c>
      <c r="M528" s="111" t="e">
        <v>#REF!</v>
      </c>
      <c r="N528" s="111" t="e">
        <v>#N/A</v>
      </c>
      <c r="O528" s="111" t="e">
        <v>#N/A</v>
      </c>
      <c r="P528" s="111" t="e">
        <v>#N/A</v>
      </c>
      <c r="Q528" s="111" t="e">
        <v>#N/A</v>
      </c>
    </row>
    <row r="529" spans="1:17" ht="15" customHeight="1" thickBot="1">
      <c r="A529" s="446"/>
      <c r="B529" s="446"/>
      <c r="C529" s="54" t="str">
        <f>IF(A529="CSP","Consolidated Supply Program(IIF)",IF(A529&lt;&gt;"",INDEX('CCN &amp; Description'!$B$2:$B$1071,MATCH(VALUE(LEFT(A529,5)),'CCN &amp; Description'!$A$2:$A$1071,0)),""))</f>
        <v/>
      </c>
      <c r="D529" s="55" t="str">
        <f t="shared" si="16"/>
        <v>A</v>
      </c>
      <c r="E529" s="55" t="str">
        <f t="shared" si="17"/>
        <v>A0399</v>
      </c>
      <c r="F529" s="56" t="s">
        <v>10566</v>
      </c>
      <c r="G529" s="56" t="s">
        <v>2447</v>
      </c>
      <c r="H529" s="59"/>
      <c r="I529" s="60"/>
      <c r="J529" s="60"/>
      <c r="K529" s="60"/>
      <c r="L529" s="315" t="e">
        <v>#REF!</v>
      </c>
      <c r="M529" s="58" t="e">
        <v>#REF!</v>
      </c>
      <c r="N529" s="58" t="e">
        <v>#N/A</v>
      </c>
      <c r="O529" s="58" t="e">
        <v>#N/A</v>
      </c>
      <c r="P529" s="58" t="e">
        <v>#N/A</v>
      </c>
      <c r="Q529" s="58" t="e">
        <v>#N/A</v>
      </c>
    </row>
    <row r="530" spans="1:17" ht="15" customHeight="1" thickBot="1">
      <c r="A530" s="446"/>
      <c r="B530" s="446"/>
      <c r="C530" s="54" t="str">
        <f>IF(A530="CSP","Consolidated Supply Program(IIF)",IF(A530&lt;&gt;"",INDEX('CCN &amp; Description'!$B$2:$B$1071,MATCH(VALUE(LEFT(A530,5)),'CCN &amp; Description'!$A$2:$A$1071,0)),""))</f>
        <v/>
      </c>
      <c r="D530" s="55" t="str">
        <f t="shared" si="16"/>
        <v>A</v>
      </c>
      <c r="E530" s="55" t="str">
        <f t="shared" si="17"/>
        <v>A0400</v>
      </c>
      <c r="F530" s="56" t="s">
        <v>10567</v>
      </c>
      <c r="G530" s="56" t="s">
        <v>10568</v>
      </c>
      <c r="H530" s="59"/>
      <c r="I530" s="60"/>
      <c r="J530" s="60"/>
      <c r="K530" s="60"/>
      <c r="L530" s="315" t="e">
        <v>#REF!</v>
      </c>
      <c r="M530" s="58" t="e">
        <v>#REF!</v>
      </c>
      <c r="N530" s="58" t="e">
        <v>#N/A</v>
      </c>
      <c r="O530" s="58" t="e">
        <v>#N/A</v>
      </c>
      <c r="P530" s="58" t="e">
        <v>#N/A</v>
      </c>
      <c r="Q530" s="58" t="e">
        <v>#N/A</v>
      </c>
    </row>
    <row r="531" spans="1:17" ht="15" customHeight="1" thickBot="1">
      <c r="A531" s="446"/>
      <c r="B531" s="446"/>
      <c r="C531" s="54" t="str">
        <f>IF(A531="CSP","Consolidated Supply Program(IIF)",IF(A531&lt;&gt;"",INDEX('CCN &amp; Description'!$B$2:$B$1071,MATCH(VALUE(LEFT(A531,5)),'CCN &amp; Description'!$A$2:$A$1071,0)),""))</f>
        <v/>
      </c>
      <c r="D531" s="55" t="str">
        <f t="shared" si="16"/>
        <v>A</v>
      </c>
      <c r="E531" s="55" t="str">
        <f t="shared" si="17"/>
        <v>A0401</v>
      </c>
      <c r="F531" s="56" t="s">
        <v>2448</v>
      </c>
      <c r="G531" s="56" t="s">
        <v>9954</v>
      </c>
      <c r="H531" s="56" t="s">
        <v>10569</v>
      </c>
      <c r="I531" s="57">
        <v>2.25</v>
      </c>
      <c r="J531" s="57">
        <v>2.75</v>
      </c>
      <c r="K531" s="57">
        <v>1.33</v>
      </c>
      <c r="L531" s="315" t="e">
        <v>#REF!</v>
      </c>
      <c r="M531" s="58" t="e">
        <v>#REF!</v>
      </c>
      <c r="N531" s="58" t="e">
        <v>#N/A</v>
      </c>
      <c r="O531" s="58" t="e">
        <v>#N/A</v>
      </c>
      <c r="P531" s="58" t="e">
        <v>#N/A</v>
      </c>
      <c r="Q531" s="58" t="e">
        <v>#N/A</v>
      </c>
    </row>
    <row r="532" spans="1:17" ht="15" customHeight="1" thickBot="1">
      <c r="A532" s="446"/>
      <c r="B532" s="446"/>
      <c r="C532" s="54" t="str">
        <f>IF(A532="CSP","Consolidated Supply Program(IIF)",IF(A532&lt;&gt;"",INDEX('CCN &amp; Description'!$B$2:$B$1071,MATCH(VALUE(LEFT(A532,5)),'CCN &amp; Description'!$A$2:$A$1071,0)),""))</f>
        <v/>
      </c>
      <c r="D532" s="55" t="str">
        <f t="shared" si="16"/>
        <v>A</v>
      </c>
      <c r="E532" s="55" t="str">
        <f t="shared" si="17"/>
        <v>A0402</v>
      </c>
      <c r="F532" s="56" t="s">
        <v>10570</v>
      </c>
      <c r="G532" s="56" t="s">
        <v>2451</v>
      </c>
      <c r="H532" s="59"/>
      <c r="I532" s="60"/>
      <c r="J532" s="60"/>
      <c r="K532" s="60"/>
      <c r="L532" s="315" t="e">
        <v>#REF!</v>
      </c>
      <c r="M532" s="58" t="e">
        <v>#REF!</v>
      </c>
      <c r="N532" s="58" t="e">
        <v>#N/A</v>
      </c>
      <c r="O532" s="58" t="e">
        <v>#N/A</v>
      </c>
      <c r="P532" s="58" t="e">
        <v>#N/A</v>
      </c>
      <c r="Q532" s="58" t="e">
        <v>#N/A</v>
      </c>
    </row>
    <row r="533" spans="1:17" s="110" customFormat="1" ht="15" customHeight="1" thickBot="1">
      <c r="A533" s="446" t="s">
        <v>9833</v>
      </c>
      <c r="B533" s="446"/>
      <c r="C533" s="106" t="e">
        <f>IF(A533="CSP","Consolidated Supply Program(IIF)",IF(A533&lt;&gt;"",INDEX('CCN &amp; Description'!$B$2:$B$1071,MATCH(VALUE(LEFT(A533,5)),'CCN &amp; Description'!$A$2:$A$1071,0)),""))</f>
        <v>#VALUE!</v>
      </c>
      <c r="D533" s="107" t="str">
        <f t="shared" si="16"/>
        <v>A</v>
      </c>
      <c r="E533" s="107" t="str">
        <f t="shared" si="17"/>
        <v>A0403</v>
      </c>
      <c r="F533" s="108" t="s">
        <v>702</v>
      </c>
      <c r="G533" s="108" t="s">
        <v>1989</v>
      </c>
      <c r="H533" s="108" t="s">
        <v>10571</v>
      </c>
      <c r="I533" s="109">
        <v>16.16</v>
      </c>
      <c r="J533" s="109">
        <v>7.16</v>
      </c>
      <c r="K533" s="109">
        <v>4.66</v>
      </c>
      <c r="L533" s="110" t="e">
        <v>#REF!</v>
      </c>
      <c r="M533" s="111" t="e">
        <v>#REF!</v>
      </c>
      <c r="N533" s="111">
        <v>0</v>
      </c>
      <c r="O533" s="111" t="s">
        <v>9833</v>
      </c>
      <c r="P533" s="111">
        <v>0</v>
      </c>
      <c r="Q533" s="111">
        <v>0</v>
      </c>
    </row>
    <row r="534" spans="1:17" s="110" customFormat="1" ht="15" customHeight="1" thickBot="1">
      <c r="A534" s="446">
        <v>21710</v>
      </c>
      <c r="B534" s="446"/>
      <c r="C534" s="106" t="str">
        <f>IF(A534="CSP","Consolidated Supply Program(IIF)",IF(A534&lt;&gt;"",INDEX('CCN &amp; Description'!$B$2:$B$1071,MATCH(VALUE(LEFT(A534,5)),'CCN &amp; Description'!$A$2:$A$1071,0)),""))</f>
        <v>ELECTRONIC AND COMMUNICATION MAINTENANCE SHOP</v>
      </c>
      <c r="D534" s="107" t="str">
        <f t="shared" si="16"/>
        <v>A</v>
      </c>
      <c r="E534" s="107" t="str">
        <f t="shared" si="17"/>
        <v>A0404</v>
      </c>
      <c r="F534" s="108" t="s">
        <v>10572</v>
      </c>
      <c r="G534" s="108" t="s">
        <v>1989</v>
      </c>
      <c r="H534" s="108" t="s">
        <v>10573</v>
      </c>
      <c r="I534" s="109">
        <v>0.77</v>
      </c>
      <c r="J534" s="109">
        <v>1.83</v>
      </c>
      <c r="K534" s="109">
        <v>1.2</v>
      </c>
      <c r="L534" s="110" t="e">
        <v>#REF!</v>
      </c>
      <c r="M534" s="111" t="e">
        <v>#REF!</v>
      </c>
      <c r="N534" s="111" t="e">
        <v>#N/A</v>
      </c>
      <c r="O534" s="111" t="e">
        <v>#N/A</v>
      </c>
      <c r="P534" s="111" t="e">
        <v>#N/A</v>
      </c>
      <c r="Q534" s="111" t="e">
        <v>#N/A</v>
      </c>
    </row>
    <row r="535" spans="1:17" s="110" customFormat="1" ht="15" customHeight="1" thickBot="1">
      <c r="A535" s="446"/>
      <c r="B535" s="446"/>
      <c r="C535" s="106" t="str">
        <f>IF(A535="CSP","Consolidated Supply Program(IIF)",IF(A535&lt;&gt;"",INDEX('CCN &amp; Description'!$B$2:$B$1071,MATCH(VALUE(LEFT(A535,5)),'CCN &amp; Description'!$A$2:$A$1071,0)),""))</f>
        <v/>
      </c>
      <c r="D535" s="107" t="str">
        <f t="shared" si="16"/>
        <v>A</v>
      </c>
      <c r="E535" s="107" t="str">
        <f t="shared" si="17"/>
        <v>A0404</v>
      </c>
      <c r="F535" s="108" t="s">
        <v>10574</v>
      </c>
      <c r="G535" s="108" t="s">
        <v>1989</v>
      </c>
      <c r="H535" s="108" t="s">
        <v>10573</v>
      </c>
      <c r="I535" s="109">
        <v>0.77</v>
      </c>
      <c r="J535" s="109">
        <v>1.83</v>
      </c>
      <c r="K535" s="109">
        <v>1.2</v>
      </c>
      <c r="L535" s="110" t="e">
        <v>#REF!</v>
      </c>
      <c r="M535" s="111" t="e">
        <v>#REF!</v>
      </c>
      <c r="N535" s="111" t="e">
        <v>#N/A</v>
      </c>
      <c r="O535" s="111" t="e">
        <v>#N/A</v>
      </c>
      <c r="P535" s="111" t="e">
        <v>#N/A</v>
      </c>
      <c r="Q535" s="111" t="e">
        <v>#N/A</v>
      </c>
    </row>
    <row r="536" spans="1:17" s="110" customFormat="1" ht="15" customHeight="1" thickBot="1">
      <c r="A536" s="446">
        <v>21710</v>
      </c>
      <c r="B536" s="446"/>
      <c r="C536" s="106" t="str">
        <f>IF(A536="CSP","Consolidated Supply Program(IIF)",IF(A536&lt;&gt;"",INDEX('CCN &amp; Description'!$B$2:$B$1071,MATCH(VALUE(LEFT(A536,5)),'CCN &amp; Description'!$A$2:$A$1071,0)),""))</f>
        <v>ELECTRONIC AND COMMUNICATION MAINTENANCE SHOP</v>
      </c>
      <c r="D536" s="107" t="str">
        <f t="shared" si="16"/>
        <v>A</v>
      </c>
      <c r="E536" s="107" t="str">
        <f t="shared" si="17"/>
        <v>A0405</v>
      </c>
      <c r="F536" s="108" t="s">
        <v>2455</v>
      </c>
      <c r="G536" s="108" t="s">
        <v>10134</v>
      </c>
      <c r="H536" s="108" t="s">
        <v>10575</v>
      </c>
      <c r="I536" s="109">
        <v>1.67</v>
      </c>
      <c r="J536" s="109">
        <v>1.17</v>
      </c>
      <c r="K536" s="109">
        <v>1.17</v>
      </c>
      <c r="L536" s="110" t="e">
        <v>#REF!</v>
      </c>
      <c r="M536" s="111" t="e">
        <v>#REF!</v>
      </c>
      <c r="N536" s="111" t="e">
        <v>#N/A</v>
      </c>
      <c r="O536" s="111" t="e">
        <v>#N/A</v>
      </c>
      <c r="P536" s="111" t="e">
        <v>#N/A</v>
      </c>
      <c r="Q536" s="111" t="e">
        <v>#N/A</v>
      </c>
    </row>
    <row r="537" spans="1:17" ht="15" customHeight="1" thickBot="1">
      <c r="A537" s="446"/>
      <c r="B537" s="446"/>
      <c r="C537" s="54" t="str">
        <f>IF(A537="CSP","Consolidated Supply Program(IIF)",IF(A537&lt;&gt;"",INDEX('CCN &amp; Description'!$B$2:$B$1071,MATCH(VALUE(LEFT(A537,5)),'CCN &amp; Description'!$A$2:$A$1071,0)),""))</f>
        <v/>
      </c>
      <c r="D537" s="55" t="str">
        <f t="shared" si="16"/>
        <v>A</v>
      </c>
      <c r="E537" s="55" t="str">
        <f t="shared" si="17"/>
        <v>A0407</v>
      </c>
      <c r="F537" s="56" t="s">
        <v>10576</v>
      </c>
      <c r="G537" s="56" t="s">
        <v>10577</v>
      </c>
      <c r="H537" s="59"/>
      <c r="I537" s="60"/>
      <c r="J537" s="60"/>
      <c r="K537" s="60"/>
      <c r="L537" s="315" t="e">
        <v>#REF!</v>
      </c>
      <c r="M537" s="58" t="e">
        <v>#REF!</v>
      </c>
      <c r="N537" s="58" t="e">
        <v>#N/A</v>
      </c>
      <c r="O537" s="58" t="e">
        <v>#N/A</v>
      </c>
      <c r="P537" s="58" t="e">
        <v>#N/A</v>
      </c>
      <c r="Q537" s="58" t="e">
        <v>#N/A</v>
      </c>
    </row>
    <row r="538" spans="1:17" ht="15" customHeight="1" thickBot="1">
      <c r="A538" s="446"/>
      <c r="B538" s="446"/>
      <c r="C538" s="54" t="str">
        <f>IF(A538="CSP","Consolidated Supply Program(IIF)",IF(A538&lt;&gt;"",INDEX('CCN &amp; Description'!$B$2:$B$1071,MATCH(VALUE(LEFT(A538,5)),'CCN &amp; Description'!$A$2:$A$1071,0)),""))</f>
        <v/>
      </c>
      <c r="D538" s="55" t="str">
        <f t="shared" si="16"/>
        <v>A</v>
      </c>
      <c r="E538" s="55" t="str">
        <f t="shared" si="17"/>
        <v>A0408</v>
      </c>
      <c r="F538" s="56" t="s">
        <v>1333</v>
      </c>
      <c r="G538" s="56" t="s">
        <v>10578</v>
      </c>
      <c r="H538" s="59"/>
      <c r="I538" s="60"/>
      <c r="J538" s="60"/>
      <c r="K538" s="60"/>
      <c r="L538" s="315" t="e">
        <v>#REF!</v>
      </c>
      <c r="M538" s="58" t="e">
        <v>#REF!</v>
      </c>
      <c r="N538" s="58" t="e">
        <v>#N/A</v>
      </c>
      <c r="O538" s="58" t="e">
        <v>#N/A</v>
      </c>
      <c r="P538" s="58" t="e">
        <v>#N/A</v>
      </c>
      <c r="Q538" s="58" t="e">
        <v>#N/A</v>
      </c>
    </row>
    <row r="539" spans="1:17" ht="15" customHeight="1" thickBot="1">
      <c r="A539" s="446"/>
      <c r="B539" s="446"/>
      <c r="C539" s="54" t="str">
        <f>IF(A539="CSP","Consolidated Supply Program(IIF)",IF(A539&lt;&gt;"",INDEX('CCN &amp; Description'!$B$2:$B$1071,MATCH(VALUE(LEFT(A539,5)),'CCN &amp; Description'!$A$2:$A$1071,0)),""))</f>
        <v/>
      </c>
      <c r="D539" s="55" t="str">
        <f t="shared" si="16"/>
        <v>A</v>
      </c>
      <c r="E539" s="55" t="str">
        <f t="shared" si="17"/>
        <v>A0409</v>
      </c>
      <c r="F539" s="56" t="s">
        <v>10579</v>
      </c>
      <c r="G539" s="56" t="s">
        <v>10580</v>
      </c>
      <c r="H539" s="56" t="s">
        <v>10581</v>
      </c>
      <c r="I539" s="60"/>
      <c r="J539" s="60"/>
      <c r="K539" s="60"/>
      <c r="L539" s="315" t="e">
        <v>#REF!</v>
      </c>
      <c r="M539" s="58" t="e">
        <v>#REF!</v>
      </c>
      <c r="N539" s="58" t="e">
        <v>#N/A</v>
      </c>
      <c r="O539" s="58" t="e">
        <v>#N/A</v>
      </c>
      <c r="P539" s="58" t="e">
        <v>#N/A</v>
      </c>
      <c r="Q539" s="58" t="e">
        <v>#N/A</v>
      </c>
    </row>
    <row r="540" spans="1:17" s="110" customFormat="1" ht="15" customHeight="1" thickBot="1">
      <c r="A540" s="446">
        <v>21710</v>
      </c>
      <c r="B540" s="446"/>
      <c r="C540" s="106" t="str">
        <f>IF(A540="CSP","Consolidated Supply Program(IIF)",IF(A540&lt;&gt;"",INDEX('CCN &amp; Description'!$B$2:$B$1071,MATCH(VALUE(LEFT(A540,5)),'CCN &amp; Description'!$A$2:$A$1071,0)),""))</f>
        <v>ELECTRONIC AND COMMUNICATION MAINTENANCE SHOP</v>
      </c>
      <c r="D540" s="107" t="str">
        <f t="shared" si="16"/>
        <v>A</v>
      </c>
      <c r="E540" s="107" t="str">
        <f t="shared" si="17"/>
        <v>A0410</v>
      </c>
      <c r="F540" s="108" t="s">
        <v>705</v>
      </c>
      <c r="G540" s="108" t="s">
        <v>2459</v>
      </c>
      <c r="H540" s="112"/>
      <c r="I540" s="113"/>
      <c r="J540" s="113"/>
      <c r="K540" s="113"/>
      <c r="L540" s="110" t="e">
        <v>#REF!</v>
      </c>
      <c r="M540" s="111" t="e">
        <v>#REF!</v>
      </c>
      <c r="N540" s="111" t="e">
        <v>#N/A</v>
      </c>
      <c r="O540" s="111" t="e">
        <v>#N/A</v>
      </c>
      <c r="P540" s="111" t="e">
        <v>#N/A</v>
      </c>
      <c r="Q540" s="111" t="e">
        <v>#N/A</v>
      </c>
    </row>
    <row r="541" spans="1:17" ht="15" customHeight="1" thickBot="1">
      <c r="A541" s="446"/>
      <c r="B541" s="446"/>
      <c r="C541" s="54" t="str">
        <f>IF(A541="CSP","Consolidated Supply Program(IIF)",IF(A541&lt;&gt;"",INDEX('CCN &amp; Description'!$B$2:$B$1071,MATCH(VALUE(LEFT(A541,5)),'CCN &amp; Description'!$A$2:$A$1071,0)),""))</f>
        <v/>
      </c>
      <c r="D541" s="55" t="str">
        <f t="shared" si="16"/>
        <v>A</v>
      </c>
      <c r="E541" s="55" t="str">
        <f t="shared" si="17"/>
        <v>A0411</v>
      </c>
      <c r="F541" s="56" t="s">
        <v>10582</v>
      </c>
      <c r="G541" s="56" t="s">
        <v>10583</v>
      </c>
      <c r="H541" s="59"/>
      <c r="I541" s="57">
        <v>6.66</v>
      </c>
      <c r="J541" s="57">
        <v>2.08</v>
      </c>
      <c r="K541" s="57">
        <v>2.83</v>
      </c>
      <c r="L541" s="315" t="e">
        <v>#REF!</v>
      </c>
      <c r="M541" s="58" t="e">
        <v>#REF!</v>
      </c>
      <c r="N541" s="58" t="e">
        <v>#N/A</v>
      </c>
      <c r="O541" s="58" t="e">
        <v>#N/A</v>
      </c>
      <c r="P541" s="58" t="e">
        <v>#N/A</v>
      </c>
      <c r="Q541" s="58" t="e">
        <v>#N/A</v>
      </c>
    </row>
    <row r="542" spans="1:17" ht="15" customHeight="1" thickBot="1">
      <c r="A542" s="446"/>
      <c r="B542" s="446"/>
      <c r="C542" s="54" t="str">
        <f>IF(A542="CSP","Consolidated Supply Program(IIF)",IF(A542&lt;&gt;"",INDEX('CCN &amp; Description'!$B$2:$B$1071,MATCH(VALUE(LEFT(A542,5)),'CCN &amp; Description'!$A$2:$A$1071,0)),""))</f>
        <v/>
      </c>
      <c r="D542" s="55" t="str">
        <f t="shared" si="16"/>
        <v>A</v>
      </c>
      <c r="E542" s="55" t="str">
        <f t="shared" si="17"/>
        <v>A0412</v>
      </c>
      <c r="F542" s="56" t="s">
        <v>10584</v>
      </c>
      <c r="G542" s="56" t="s">
        <v>10585</v>
      </c>
      <c r="H542" s="56" t="s">
        <v>10586</v>
      </c>
      <c r="I542" s="57">
        <v>1.33</v>
      </c>
      <c r="J542" s="57">
        <v>3.58</v>
      </c>
      <c r="K542" s="57">
        <v>1.67</v>
      </c>
      <c r="L542" s="315" t="e">
        <v>#REF!</v>
      </c>
      <c r="M542" s="58" t="e">
        <v>#REF!</v>
      </c>
      <c r="N542" s="58" t="e">
        <v>#N/A</v>
      </c>
      <c r="O542" s="58" t="e">
        <v>#N/A</v>
      </c>
      <c r="P542" s="58" t="e">
        <v>#N/A</v>
      </c>
      <c r="Q542" s="58" t="e">
        <v>#N/A</v>
      </c>
    </row>
    <row r="543" spans="1:17" s="110" customFormat="1" ht="15" customHeight="1" thickBot="1">
      <c r="A543" s="446">
        <v>21710</v>
      </c>
      <c r="B543" s="446"/>
      <c r="C543" s="106" t="str">
        <f>IF(A543="CSP","Consolidated Supply Program(IIF)",IF(A543&lt;&gt;"",INDEX('CCN &amp; Description'!$B$2:$B$1071,MATCH(VALUE(LEFT(A543,5)),'CCN &amp; Description'!$A$2:$A$1071,0)),""))</f>
        <v>ELECTRONIC AND COMMUNICATION MAINTENANCE SHOP</v>
      </c>
      <c r="D543" s="107" t="str">
        <f t="shared" si="16"/>
        <v>A</v>
      </c>
      <c r="E543" s="107" t="str">
        <f t="shared" si="17"/>
        <v>A0413</v>
      </c>
      <c r="F543" s="108" t="s">
        <v>2462</v>
      </c>
      <c r="G543" s="108" t="s">
        <v>10587</v>
      </c>
      <c r="H543" s="112"/>
      <c r="I543" s="109">
        <v>1.58</v>
      </c>
      <c r="J543" s="109">
        <v>1.25</v>
      </c>
      <c r="K543" s="109">
        <v>0.57999999999999996</v>
      </c>
      <c r="L543" s="110" t="e">
        <v>#REF!</v>
      </c>
      <c r="M543" s="111" t="e">
        <v>#REF!</v>
      </c>
      <c r="N543" s="111" t="e">
        <v>#N/A</v>
      </c>
      <c r="O543" s="111" t="e">
        <v>#N/A</v>
      </c>
      <c r="P543" s="111" t="e">
        <v>#N/A</v>
      </c>
      <c r="Q543" s="111" t="e">
        <v>#N/A</v>
      </c>
    </row>
    <row r="544" spans="1:17" s="110" customFormat="1" ht="15" customHeight="1" thickBot="1">
      <c r="A544" s="446">
        <v>21710</v>
      </c>
      <c r="B544" s="446"/>
      <c r="C544" s="106" t="str">
        <f>IF(A544="CSP","Consolidated Supply Program(IIF)",IF(A544&lt;&gt;"",INDEX('CCN &amp; Description'!$B$2:$B$1071,MATCH(VALUE(LEFT(A544,5)),'CCN &amp; Description'!$A$2:$A$1071,0)),""))</f>
        <v>ELECTRONIC AND COMMUNICATION MAINTENANCE SHOP</v>
      </c>
      <c r="D544" s="107" t="str">
        <f t="shared" si="16"/>
        <v>A</v>
      </c>
      <c r="E544" s="107" t="str">
        <f t="shared" si="17"/>
        <v>A0413</v>
      </c>
      <c r="F544" s="108" t="s">
        <v>2462</v>
      </c>
      <c r="G544" s="108" t="s">
        <v>9963</v>
      </c>
      <c r="H544" s="112"/>
      <c r="I544" s="109">
        <v>1.58</v>
      </c>
      <c r="J544" s="109">
        <v>1.25</v>
      </c>
      <c r="K544" s="109">
        <v>0.57999999999999996</v>
      </c>
      <c r="L544" s="110" t="e">
        <v>#REF!</v>
      </c>
      <c r="M544" s="111" t="e">
        <v>#REF!</v>
      </c>
      <c r="N544" s="111" t="e">
        <v>#N/A</v>
      </c>
      <c r="O544" s="111" t="e">
        <v>#N/A</v>
      </c>
      <c r="P544" s="111" t="e">
        <v>#N/A</v>
      </c>
      <c r="Q544" s="111" t="e">
        <v>#N/A</v>
      </c>
    </row>
    <row r="545" spans="1:17" s="110" customFormat="1" ht="15" customHeight="1" thickBot="1">
      <c r="A545" s="446" t="s">
        <v>10564</v>
      </c>
      <c r="B545" s="446"/>
      <c r="C545" s="106" t="e">
        <f>IF(A545="CSP","Consolidated Supply Program(IIF)",IF(A545&lt;&gt;"",INDEX('CCN &amp; Description'!$B$2:$B$1071,MATCH(VALUE(LEFT(A545,5)),'CCN &amp; Description'!$A$2:$A$1071,0)),""))</f>
        <v>#VALUE!</v>
      </c>
      <c r="D545" s="107" t="str">
        <f t="shared" si="16"/>
        <v>A</v>
      </c>
      <c r="E545" s="107" t="str">
        <f t="shared" si="17"/>
        <v>A0414</v>
      </c>
      <c r="F545" s="108" t="s">
        <v>2468</v>
      </c>
      <c r="G545" s="108" t="s">
        <v>9871</v>
      </c>
      <c r="H545" s="108" t="s">
        <v>10588</v>
      </c>
      <c r="I545" s="113"/>
      <c r="J545" s="113"/>
      <c r="K545" s="113"/>
      <c r="L545" s="110" t="e">
        <v>#REF!</v>
      </c>
      <c r="M545" s="111" t="e">
        <v>#REF!</v>
      </c>
      <c r="N545" s="111" t="e">
        <v>#N/A</v>
      </c>
      <c r="O545" s="111" t="e">
        <v>#N/A</v>
      </c>
      <c r="P545" s="111" t="e">
        <v>#N/A</v>
      </c>
      <c r="Q545" s="111" t="e">
        <v>#N/A</v>
      </c>
    </row>
    <row r="546" spans="1:17" s="110" customFormat="1" ht="15" customHeight="1" thickBot="1">
      <c r="A546" s="446" t="s">
        <v>10564</v>
      </c>
      <c r="B546" s="446"/>
      <c r="C546" s="106" t="e">
        <f>IF(A546="CSP","Consolidated Supply Program(IIF)",IF(A546&lt;&gt;"",INDEX('CCN &amp; Description'!$B$2:$B$1071,MATCH(VALUE(LEFT(A546,5)),'CCN &amp; Description'!$A$2:$A$1071,0)),""))</f>
        <v>#VALUE!</v>
      </c>
      <c r="D546" s="107" t="str">
        <f t="shared" si="16"/>
        <v>A</v>
      </c>
      <c r="E546" s="107" t="str">
        <f t="shared" si="17"/>
        <v>A0414</v>
      </c>
      <c r="F546" s="108" t="s">
        <v>2468</v>
      </c>
      <c r="G546" s="108" t="s">
        <v>9871</v>
      </c>
      <c r="H546" s="108" t="s">
        <v>10589</v>
      </c>
      <c r="I546" s="113"/>
      <c r="J546" s="113"/>
      <c r="K546" s="113"/>
      <c r="L546" s="110" t="e">
        <v>#REF!</v>
      </c>
      <c r="M546" s="111" t="e">
        <v>#REF!</v>
      </c>
      <c r="N546" s="111" t="e">
        <v>#N/A</v>
      </c>
      <c r="O546" s="111" t="e">
        <v>#N/A</v>
      </c>
      <c r="P546" s="111" t="e">
        <v>#N/A</v>
      </c>
      <c r="Q546" s="111" t="e">
        <v>#N/A</v>
      </c>
    </row>
    <row r="547" spans="1:17" s="110" customFormat="1" ht="15" customHeight="1" thickBot="1">
      <c r="A547" s="446"/>
      <c r="B547" s="446"/>
      <c r="C547" s="106" t="str">
        <f>IF(A547="CSP","Consolidated Supply Program(IIF)",IF(A547&lt;&gt;"",INDEX('CCN &amp; Description'!$B$2:$B$1071,MATCH(VALUE(LEFT(A547,5)),'CCN &amp; Description'!$A$2:$A$1071,0)),""))</f>
        <v/>
      </c>
      <c r="D547" s="107" t="str">
        <f t="shared" si="16"/>
        <v>A</v>
      </c>
      <c r="E547" s="107" t="str">
        <f t="shared" si="17"/>
        <v>A0415</v>
      </c>
      <c r="F547" s="108" t="s">
        <v>10590</v>
      </c>
      <c r="G547" s="108" t="s">
        <v>10591</v>
      </c>
      <c r="H547" s="108" t="s">
        <v>10592</v>
      </c>
      <c r="I547" s="113"/>
      <c r="J547" s="113"/>
      <c r="K547" s="113"/>
      <c r="L547" s="110" t="e">
        <v>#REF!</v>
      </c>
      <c r="M547" s="111" t="e">
        <v>#REF!</v>
      </c>
      <c r="N547" s="111" t="e">
        <v>#N/A</v>
      </c>
      <c r="O547" s="111" t="e">
        <v>#N/A</v>
      </c>
      <c r="P547" s="111" t="e">
        <v>#N/A</v>
      </c>
      <c r="Q547" s="111" t="e">
        <v>#N/A</v>
      </c>
    </row>
    <row r="548" spans="1:17" s="110" customFormat="1" ht="15" customHeight="1" thickBot="1">
      <c r="A548" s="446"/>
      <c r="B548" s="446"/>
      <c r="C548" s="106" t="str">
        <f>IF(A548="CSP","Consolidated Supply Program(IIF)",IF(A548&lt;&gt;"",INDEX('CCN &amp; Description'!$B$2:$B$1071,MATCH(VALUE(LEFT(A548,5)),'CCN &amp; Description'!$A$2:$A$1071,0)),""))</f>
        <v/>
      </c>
      <c r="D548" s="107" t="str">
        <f t="shared" si="16"/>
        <v>A</v>
      </c>
      <c r="E548" s="107" t="str">
        <f t="shared" si="17"/>
        <v>A0416</v>
      </c>
      <c r="F548" s="108" t="s">
        <v>10593</v>
      </c>
      <c r="G548" s="108" t="s">
        <v>2480</v>
      </c>
      <c r="H548" s="108" t="s">
        <v>10594</v>
      </c>
      <c r="I548" s="113"/>
      <c r="J548" s="113"/>
      <c r="K548" s="113"/>
      <c r="L548" s="110" t="e">
        <v>#REF!</v>
      </c>
      <c r="M548" s="111" t="e">
        <v>#REF!</v>
      </c>
      <c r="N548" s="111" t="e">
        <v>#N/A</v>
      </c>
      <c r="O548" s="111" t="e">
        <v>#N/A</v>
      </c>
      <c r="P548" s="111" t="e">
        <v>#N/A</v>
      </c>
      <c r="Q548" s="111" t="e">
        <v>#N/A</v>
      </c>
    </row>
    <row r="549" spans="1:17" ht="15" customHeight="1" thickBot="1">
      <c r="A549" s="446"/>
      <c r="B549" s="446"/>
      <c r="C549" s="54" t="str">
        <f>IF(A549="CSP","Consolidated Supply Program(IIF)",IF(A549&lt;&gt;"",INDEX('CCN &amp; Description'!$B$2:$B$1071,MATCH(VALUE(LEFT(A549,5)),'CCN &amp; Description'!$A$2:$A$1071,0)),""))</f>
        <v/>
      </c>
      <c r="D549" s="55" t="str">
        <f t="shared" si="16"/>
        <v>A</v>
      </c>
      <c r="E549" s="55" t="str">
        <f t="shared" si="17"/>
        <v>A0417</v>
      </c>
      <c r="F549" s="56" t="s">
        <v>10595</v>
      </c>
      <c r="G549" s="56" t="s">
        <v>10596</v>
      </c>
      <c r="H549" s="56" t="s">
        <v>10597</v>
      </c>
      <c r="I549" s="60"/>
      <c r="J549" s="60"/>
      <c r="K549" s="60"/>
      <c r="L549" s="315" t="e">
        <v>#REF!</v>
      </c>
      <c r="M549" s="58" t="e">
        <v>#REF!</v>
      </c>
      <c r="N549" s="58" t="e">
        <v>#N/A</v>
      </c>
      <c r="O549" s="58" t="e">
        <v>#N/A</v>
      </c>
      <c r="P549" s="58" t="e">
        <v>#N/A</v>
      </c>
      <c r="Q549" s="58" t="e">
        <v>#N/A</v>
      </c>
    </row>
    <row r="550" spans="1:17" ht="15" customHeight="1" thickBot="1">
      <c r="A550" s="446"/>
      <c r="B550" s="446"/>
      <c r="C550" s="54" t="str">
        <f>IF(A550="CSP","Consolidated Supply Program(IIF)",IF(A550&lt;&gt;"",INDEX('CCN &amp; Description'!$B$2:$B$1071,MATCH(VALUE(LEFT(A550,5)),'CCN &amp; Description'!$A$2:$A$1071,0)),""))</f>
        <v/>
      </c>
      <c r="D550" s="55" t="str">
        <f t="shared" si="16"/>
        <v>A</v>
      </c>
      <c r="E550" s="55" t="str">
        <f t="shared" si="17"/>
        <v>A0418</v>
      </c>
      <c r="F550" s="56" t="s">
        <v>10598</v>
      </c>
      <c r="G550" s="56" t="s">
        <v>10599</v>
      </c>
      <c r="H550" s="56" t="s">
        <v>10600</v>
      </c>
      <c r="I550" s="60"/>
      <c r="J550" s="60"/>
      <c r="K550" s="60"/>
      <c r="L550" s="315" t="e">
        <v>#REF!</v>
      </c>
      <c r="M550" s="58" t="e">
        <v>#REF!</v>
      </c>
      <c r="N550" s="58" t="e">
        <v>#N/A</v>
      </c>
      <c r="O550" s="58" t="e">
        <v>#N/A</v>
      </c>
      <c r="P550" s="58" t="e">
        <v>#N/A</v>
      </c>
      <c r="Q550" s="58" t="e">
        <v>#N/A</v>
      </c>
    </row>
    <row r="551" spans="1:17" ht="15" customHeight="1" thickBot="1">
      <c r="A551" s="446"/>
      <c r="B551" s="446"/>
      <c r="C551" s="54" t="str">
        <f>IF(A551="CSP","Consolidated Supply Program(IIF)",IF(A551&lt;&gt;"",INDEX('CCN &amp; Description'!$B$2:$B$1071,MATCH(VALUE(LEFT(A551,5)),'CCN &amp; Description'!$A$2:$A$1071,0)),""))</f>
        <v/>
      </c>
      <c r="D551" s="55" t="str">
        <f t="shared" si="16"/>
        <v>A</v>
      </c>
      <c r="E551" s="55" t="str">
        <f t="shared" si="17"/>
        <v>A0419</v>
      </c>
      <c r="F551" s="56" t="s">
        <v>10601</v>
      </c>
      <c r="G551" s="56" t="s">
        <v>10602</v>
      </c>
      <c r="H551" s="59"/>
      <c r="I551" s="60"/>
      <c r="J551" s="60"/>
      <c r="K551" s="60"/>
      <c r="L551" s="315" t="e">
        <v>#REF!</v>
      </c>
      <c r="M551" s="58" t="e">
        <v>#REF!</v>
      </c>
      <c r="N551" s="58" t="e">
        <v>#N/A</v>
      </c>
      <c r="O551" s="58" t="e">
        <v>#N/A</v>
      </c>
      <c r="P551" s="58" t="e">
        <v>#N/A</v>
      </c>
      <c r="Q551" s="58" t="e">
        <v>#N/A</v>
      </c>
    </row>
    <row r="552" spans="1:17" ht="15" customHeight="1" thickBot="1">
      <c r="A552" s="446"/>
      <c r="B552" s="446"/>
      <c r="C552" s="54" t="str">
        <f>IF(A552="CSP","Consolidated Supply Program(IIF)",IF(A552&lt;&gt;"",INDEX('CCN &amp; Description'!$B$2:$B$1071,MATCH(VALUE(LEFT(A552,5)),'CCN &amp; Description'!$A$2:$A$1071,0)),""))</f>
        <v/>
      </c>
      <c r="D552" s="55" t="str">
        <f t="shared" si="16"/>
        <v>A</v>
      </c>
      <c r="E552" s="55" t="str">
        <f t="shared" si="17"/>
        <v>A0422</v>
      </c>
      <c r="F552" s="56" t="s">
        <v>10603</v>
      </c>
      <c r="G552" s="56" t="s">
        <v>10604</v>
      </c>
      <c r="H552" s="56" t="s">
        <v>10605</v>
      </c>
      <c r="I552" s="60"/>
      <c r="J552" s="60"/>
      <c r="K552" s="60"/>
      <c r="L552" s="315" t="e">
        <v>#REF!</v>
      </c>
      <c r="M552" s="58" t="e">
        <v>#REF!</v>
      </c>
      <c r="N552" s="58" t="e">
        <v>#N/A</v>
      </c>
      <c r="O552" s="58" t="e">
        <v>#N/A</v>
      </c>
      <c r="P552" s="58" t="e">
        <v>#N/A</v>
      </c>
      <c r="Q552" s="58" t="e">
        <v>#N/A</v>
      </c>
    </row>
    <row r="553" spans="1:17" s="110" customFormat="1" ht="15" customHeight="1" thickBot="1">
      <c r="A553" s="446">
        <v>21710</v>
      </c>
      <c r="B553" s="446"/>
      <c r="C553" s="106" t="str">
        <f>IF(A553="CSP","Consolidated Supply Program(IIF)",IF(A553&lt;&gt;"",INDEX('CCN &amp; Description'!$B$2:$B$1071,MATCH(VALUE(LEFT(A553,5)),'CCN &amp; Description'!$A$2:$A$1071,0)),""))</f>
        <v>ELECTRONIC AND COMMUNICATION MAINTENANCE SHOP</v>
      </c>
      <c r="D553" s="107" t="str">
        <f t="shared" si="16"/>
        <v>A</v>
      </c>
      <c r="E553" s="107" t="str">
        <f t="shared" si="17"/>
        <v>A0424</v>
      </c>
      <c r="F553" s="108" t="s">
        <v>2483</v>
      </c>
      <c r="G553" s="108" t="s">
        <v>10606</v>
      </c>
      <c r="H553" s="108" t="s">
        <v>10607</v>
      </c>
      <c r="I553" s="109">
        <v>1.9</v>
      </c>
      <c r="J553" s="109">
        <v>0.65</v>
      </c>
      <c r="K553" s="109">
        <v>1.25</v>
      </c>
      <c r="L553" s="110" t="e">
        <v>#REF!</v>
      </c>
      <c r="M553" s="111" t="e">
        <v>#REF!</v>
      </c>
      <c r="N553" s="111" t="e">
        <v>#N/A</v>
      </c>
      <c r="O553" s="111" t="e">
        <v>#N/A</v>
      </c>
      <c r="P553" s="111" t="e">
        <v>#N/A</v>
      </c>
      <c r="Q553" s="111" t="e">
        <v>#N/A</v>
      </c>
    </row>
    <row r="554" spans="1:17" ht="15" customHeight="1" thickBot="1">
      <c r="A554" s="446"/>
      <c r="B554" s="446"/>
      <c r="C554" s="54" t="str">
        <f>IF(A554="CSP","Consolidated Supply Program(IIF)",IF(A554&lt;&gt;"",INDEX('CCN &amp; Description'!$B$2:$B$1071,MATCH(VALUE(LEFT(A554,5)),'CCN &amp; Description'!$A$2:$A$1071,0)),""))</f>
        <v/>
      </c>
      <c r="D554" s="55" t="str">
        <f t="shared" si="16"/>
        <v>A</v>
      </c>
      <c r="E554" s="55" t="str">
        <f t="shared" si="17"/>
        <v>A0425</v>
      </c>
      <c r="F554" s="56" t="s">
        <v>10608</v>
      </c>
      <c r="G554" s="56" t="s">
        <v>10609</v>
      </c>
      <c r="H554" s="56" t="s">
        <v>10610</v>
      </c>
      <c r="I554" s="57">
        <v>0.75</v>
      </c>
      <c r="J554" s="57">
        <v>0.67</v>
      </c>
      <c r="K554" s="57">
        <v>0.25</v>
      </c>
      <c r="L554" s="315" t="e">
        <v>#REF!</v>
      </c>
      <c r="M554" s="58" t="e">
        <v>#REF!</v>
      </c>
      <c r="N554" s="58" t="e">
        <v>#N/A</v>
      </c>
      <c r="O554" s="58" t="e">
        <v>#N/A</v>
      </c>
      <c r="P554" s="58" t="e">
        <v>#N/A</v>
      </c>
      <c r="Q554" s="58" t="e">
        <v>#N/A</v>
      </c>
    </row>
    <row r="555" spans="1:17" s="110" customFormat="1" ht="15" customHeight="1" thickBot="1">
      <c r="A555" s="446"/>
      <c r="B555" s="446"/>
      <c r="C555" s="106" t="str">
        <f>IF(A555="CSP","Consolidated Supply Program(IIF)",IF(A555&lt;&gt;"",INDEX('CCN &amp; Description'!$B$2:$B$1071,MATCH(VALUE(LEFT(A555,5)),'CCN &amp; Description'!$A$2:$A$1071,0)),""))</f>
        <v/>
      </c>
      <c r="D555" s="107" t="str">
        <f t="shared" si="16"/>
        <v>A</v>
      </c>
      <c r="E555" s="107" t="str">
        <f t="shared" si="17"/>
        <v>A0426</v>
      </c>
      <c r="F555" s="108" t="s">
        <v>2487</v>
      </c>
      <c r="G555" s="108" t="s">
        <v>10611</v>
      </c>
      <c r="H555" s="108" t="s">
        <v>10612</v>
      </c>
      <c r="I555" s="109">
        <v>0.83</v>
      </c>
      <c r="J555" s="109">
        <v>0.91</v>
      </c>
      <c r="K555" s="109">
        <v>0.27</v>
      </c>
      <c r="L555" s="110" t="e">
        <v>#REF!</v>
      </c>
      <c r="M555" s="111" t="e">
        <v>#REF!</v>
      </c>
      <c r="N555" s="111" t="e">
        <v>#N/A</v>
      </c>
      <c r="O555" s="111" t="e">
        <v>#N/A</v>
      </c>
      <c r="P555" s="111" t="e">
        <v>#N/A</v>
      </c>
      <c r="Q555" s="111" t="e">
        <v>#N/A</v>
      </c>
    </row>
    <row r="556" spans="1:17" s="110" customFormat="1" ht="15" customHeight="1" thickBot="1">
      <c r="A556" s="446" t="s">
        <v>9833</v>
      </c>
      <c r="B556" s="446"/>
      <c r="C556" s="106" t="e">
        <f>IF(A556="CSP","Consolidated Supply Program(IIF)",IF(A556&lt;&gt;"",INDEX('CCN &amp; Description'!$B$2:$B$1071,MATCH(VALUE(LEFT(A556,5)),'CCN &amp; Description'!$A$2:$A$1071,0)),""))</f>
        <v>#VALUE!</v>
      </c>
      <c r="D556" s="107" t="str">
        <f t="shared" si="16"/>
        <v>A</v>
      </c>
      <c r="E556" s="107" t="str">
        <f t="shared" si="17"/>
        <v>A0426</v>
      </c>
      <c r="F556" s="108" t="s">
        <v>10613</v>
      </c>
      <c r="G556" s="108" t="s">
        <v>10611</v>
      </c>
      <c r="H556" s="108" t="s">
        <v>10612</v>
      </c>
      <c r="I556" s="109">
        <v>0.83</v>
      </c>
      <c r="J556" s="109">
        <v>0.91</v>
      </c>
      <c r="K556" s="109">
        <v>0.27</v>
      </c>
      <c r="L556" s="110" t="e">
        <v>#REF!</v>
      </c>
      <c r="M556" s="111" t="e">
        <v>#REF!</v>
      </c>
      <c r="N556" s="111" t="e">
        <v>#N/A</v>
      </c>
      <c r="O556" s="111" t="e">
        <v>#N/A</v>
      </c>
      <c r="P556" s="111" t="e">
        <v>#N/A</v>
      </c>
      <c r="Q556" s="111" t="e">
        <v>#N/A</v>
      </c>
    </row>
    <row r="557" spans="1:17" ht="15" customHeight="1" thickBot="1">
      <c r="A557" s="446"/>
      <c r="B557" s="446"/>
      <c r="C557" s="54" t="str">
        <f>IF(A557="CSP","Consolidated Supply Program(IIF)",IF(A557&lt;&gt;"",INDEX('CCN &amp; Description'!$B$2:$B$1071,MATCH(VALUE(LEFT(A557,5)),'CCN &amp; Description'!$A$2:$A$1071,0)),""))</f>
        <v/>
      </c>
      <c r="D557" s="55" t="str">
        <f t="shared" si="16"/>
        <v>A</v>
      </c>
      <c r="E557" s="55" t="str">
        <f t="shared" si="17"/>
        <v>A0427</v>
      </c>
      <c r="F557" s="56" t="s">
        <v>2489</v>
      </c>
      <c r="G557" s="56" t="s">
        <v>2921</v>
      </c>
      <c r="H557" s="56" t="s">
        <v>10614</v>
      </c>
      <c r="I557" s="57">
        <v>1.92</v>
      </c>
      <c r="J557" s="57">
        <v>1.83</v>
      </c>
      <c r="K557" s="57">
        <v>1.67</v>
      </c>
      <c r="L557" s="315" t="e">
        <v>#REF!</v>
      </c>
      <c r="M557" s="58" t="e">
        <v>#REF!</v>
      </c>
      <c r="N557" s="58" t="e">
        <v>#N/A</v>
      </c>
      <c r="O557" s="58" t="e">
        <v>#N/A</v>
      </c>
      <c r="P557" s="58" t="e">
        <v>#N/A</v>
      </c>
      <c r="Q557" s="58" t="e">
        <v>#N/A</v>
      </c>
    </row>
    <row r="558" spans="1:17" s="110" customFormat="1" ht="15" customHeight="1" thickBot="1">
      <c r="A558" s="446">
        <v>21710</v>
      </c>
      <c r="B558" s="446"/>
      <c r="C558" s="106" t="str">
        <f>IF(A558="CSP","Consolidated Supply Program(IIF)",IF(A558&lt;&gt;"",INDEX('CCN &amp; Description'!$B$2:$B$1071,MATCH(VALUE(LEFT(A558,5)),'CCN &amp; Description'!$A$2:$A$1071,0)),""))</f>
        <v>ELECTRONIC AND COMMUNICATION MAINTENANCE SHOP</v>
      </c>
      <c r="D558" s="107" t="str">
        <f t="shared" si="16"/>
        <v>A</v>
      </c>
      <c r="E558" s="107" t="str">
        <f t="shared" si="17"/>
        <v>A0428</v>
      </c>
      <c r="F558" s="108" t="s">
        <v>2491</v>
      </c>
      <c r="G558" s="108" t="s">
        <v>9963</v>
      </c>
      <c r="H558" s="108" t="s">
        <v>10615</v>
      </c>
      <c r="I558" s="109">
        <v>2.5</v>
      </c>
      <c r="J558" s="109">
        <v>3</v>
      </c>
      <c r="K558" s="109">
        <v>2</v>
      </c>
      <c r="L558" s="110" t="e">
        <v>#REF!</v>
      </c>
      <c r="M558" s="111" t="e">
        <v>#REF!</v>
      </c>
      <c r="N558" s="111" t="e">
        <v>#N/A</v>
      </c>
      <c r="O558" s="111" t="e">
        <v>#N/A</v>
      </c>
      <c r="P558" s="111" t="e">
        <v>#N/A</v>
      </c>
      <c r="Q558" s="111" t="e">
        <v>#N/A</v>
      </c>
    </row>
    <row r="559" spans="1:17" ht="15" customHeight="1" thickBot="1">
      <c r="A559" s="446"/>
      <c r="B559" s="446"/>
      <c r="C559" s="54" t="str">
        <f>IF(A559="CSP","Consolidated Supply Program(IIF)",IF(A559&lt;&gt;"",INDEX('CCN &amp; Description'!$B$2:$B$1071,MATCH(VALUE(LEFT(A559,5)),'CCN &amp; Description'!$A$2:$A$1071,0)),""))</f>
        <v/>
      </c>
      <c r="D559" s="55" t="str">
        <f t="shared" si="16"/>
        <v>A</v>
      </c>
      <c r="E559" s="55" t="str">
        <f t="shared" si="17"/>
        <v>A0429</v>
      </c>
      <c r="F559" s="56" t="s">
        <v>10616</v>
      </c>
      <c r="G559" s="56" t="s">
        <v>10617</v>
      </c>
      <c r="H559" s="56" t="s">
        <v>10618</v>
      </c>
      <c r="I559" s="60"/>
      <c r="J559" s="60"/>
      <c r="K559" s="60"/>
      <c r="L559" s="315" t="e">
        <v>#REF!</v>
      </c>
      <c r="M559" s="58" t="e">
        <v>#REF!</v>
      </c>
      <c r="N559" s="58" t="e">
        <v>#N/A</v>
      </c>
      <c r="O559" s="58" t="e">
        <v>#N/A</v>
      </c>
      <c r="P559" s="58" t="e">
        <v>#N/A</v>
      </c>
      <c r="Q559" s="58" t="e">
        <v>#N/A</v>
      </c>
    </row>
    <row r="560" spans="1:17" ht="15" customHeight="1" thickBot="1">
      <c r="A560" s="446"/>
      <c r="B560" s="446"/>
      <c r="C560" s="54" t="str">
        <f>IF(A560="CSP","Consolidated Supply Program(IIF)",IF(A560&lt;&gt;"",INDEX('CCN &amp; Description'!$B$2:$B$1071,MATCH(VALUE(LEFT(A560,5)),'CCN &amp; Description'!$A$2:$A$1071,0)),""))</f>
        <v/>
      </c>
      <c r="D560" s="55" t="str">
        <f t="shared" si="16"/>
        <v>A</v>
      </c>
      <c r="E560" s="55" t="str">
        <f t="shared" si="17"/>
        <v>A0430</v>
      </c>
      <c r="F560" s="56" t="s">
        <v>10619</v>
      </c>
      <c r="G560" s="56" t="s">
        <v>10379</v>
      </c>
      <c r="H560" s="56" t="s">
        <v>10620</v>
      </c>
      <c r="I560" s="57">
        <v>2.67</v>
      </c>
      <c r="J560" s="57">
        <v>1.75</v>
      </c>
      <c r="K560" s="57">
        <v>2.83</v>
      </c>
      <c r="L560" s="315" t="e">
        <v>#REF!</v>
      </c>
      <c r="M560" s="58" t="e">
        <v>#REF!</v>
      </c>
      <c r="N560" s="58" t="e">
        <v>#N/A</v>
      </c>
      <c r="O560" s="58" t="e">
        <v>#N/A</v>
      </c>
      <c r="P560" s="58" t="e">
        <v>#N/A</v>
      </c>
      <c r="Q560" s="58" t="e">
        <v>#N/A</v>
      </c>
    </row>
    <row r="561" spans="1:17" ht="15" customHeight="1" thickBot="1">
      <c r="A561" s="446"/>
      <c r="B561" s="446"/>
      <c r="C561" s="54" t="str">
        <f>IF(A561="CSP","Consolidated Supply Program(IIF)",IF(A561&lt;&gt;"",INDEX('CCN &amp; Description'!$B$2:$B$1071,MATCH(VALUE(LEFT(A561,5)),'CCN &amp; Description'!$A$2:$A$1071,0)),""))</f>
        <v/>
      </c>
      <c r="D561" s="55" t="str">
        <f t="shared" si="16"/>
        <v>A</v>
      </c>
      <c r="E561" s="55" t="str">
        <f t="shared" si="17"/>
        <v>A0431</v>
      </c>
      <c r="F561" s="56" t="s">
        <v>10621</v>
      </c>
      <c r="G561" s="56" t="s">
        <v>9963</v>
      </c>
      <c r="H561" s="56" t="s">
        <v>10622</v>
      </c>
      <c r="I561" s="57">
        <v>1</v>
      </c>
      <c r="J561" s="57">
        <v>1.83</v>
      </c>
      <c r="K561" s="57">
        <v>2.12</v>
      </c>
      <c r="L561" s="315" t="e">
        <v>#REF!</v>
      </c>
      <c r="M561" s="58" t="e">
        <v>#REF!</v>
      </c>
      <c r="N561" s="58" t="e">
        <v>#N/A</v>
      </c>
      <c r="O561" s="58" t="e">
        <v>#N/A</v>
      </c>
      <c r="P561" s="58" t="e">
        <v>#N/A</v>
      </c>
      <c r="Q561" s="58" t="e">
        <v>#N/A</v>
      </c>
    </row>
    <row r="562" spans="1:17" ht="15" customHeight="1" thickBot="1">
      <c r="A562" s="446"/>
      <c r="B562" s="446"/>
      <c r="C562" s="54" t="str">
        <f>IF(A562="CSP","Consolidated Supply Program(IIF)",IF(A562&lt;&gt;"",INDEX('CCN &amp; Description'!$B$2:$B$1071,MATCH(VALUE(LEFT(A562,5)),'CCN &amp; Description'!$A$2:$A$1071,0)),""))</f>
        <v/>
      </c>
      <c r="D562" s="55" t="str">
        <f t="shared" si="16"/>
        <v>A</v>
      </c>
      <c r="E562" s="55" t="str">
        <f t="shared" si="17"/>
        <v>A0432</v>
      </c>
      <c r="F562" s="56" t="s">
        <v>2493</v>
      </c>
      <c r="G562" s="56" t="s">
        <v>10060</v>
      </c>
      <c r="H562" s="56" t="s">
        <v>10623</v>
      </c>
      <c r="I562" s="57">
        <v>3.33</v>
      </c>
      <c r="J562" s="57">
        <v>2.08</v>
      </c>
      <c r="K562" s="57">
        <v>1.42</v>
      </c>
      <c r="L562" s="315" t="e">
        <v>#REF!</v>
      </c>
      <c r="M562" s="58" t="e">
        <v>#REF!</v>
      </c>
      <c r="N562" s="58" t="e">
        <v>#N/A</v>
      </c>
      <c r="O562" s="58" t="e">
        <v>#N/A</v>
      </c>
      <c r="P562" s="58" t="e">
        <v>#N/A</v>
      </c>
      <c r="Q562" s="58" t="e">
        <v>#N/A</v>
      </c>
    </row>
    <row r="563" spans="1:17" s="110" customFormat="1" ht="15" customHeight="1" thickBot="1">
      <c r="A563" s="446">
        <v>14312</v>
      </c>
      <c r="B563" s="446"/>
      <c r="C563" s="106" t="str">
        <f>IF(A563="CSP","Consolidated Supply Program(IIF)",IF(A563&lt;&gt;"",INDEX('CCN &amp; Description'!$B$2:$B$1071,MATCH(VALUE(LEFT(A563,5)),'CCN &amp; Description'!$A$2:$A$1071,0)),""))</f>
        <v>VEHICLE STAGING AREA, SURFACED</v>
      </c>
      <c r="D563" s="107" t="str">
        <f t="shared" si="16"/>
        <v>A</v>
      </c>
      <c r="E563" s="107" t="str">
        <f t="shared" si="17"/>
        <v>A0433</v>
      </c>
      <c r="F563" s="108" t="s">
        <v>2495</v>
      </c>
      <c r="G563" s="108" t="s">
        <v>10134</v>
      </c>
      <c r="H563" s="108" t="s">
        <v>10624</v>
      </c>
      <c r="I563" s="109">
        <v>26.82</v>
      </c>
      <c r="J563" s="109">
        <v>12</v>
      </c>
      <c r="K563" s="109">
        <v>10.91</v>
      </c>
      <c r="L563" s="110" t="e">
        <v>#REF!</v>
      </c>
      <c r="M563" s="111" t="e">
        <v>#REF!</v>
      </c>
      <c r="N563" s="111">
        <v>26.83</v>
      </c>
      <c r="O563" s="111" t="s">
        <v>56</v>
      </c>
      <c r="P563" s="111">
        <v>45</v>
      </c>
      <c r="Q563" s="111">
        <v>1.75</v>
      </c>
    </row>
    <row r="564" spans="1:17" s="110" customFormat="1" ht="15" customHeight="1" thickBot="1">
      <c r="A564" s="446">
        <v>14312</v>
      </c>
      <c r="B564" s="446"/>
      <c r="C564" s="106" t="str">
        <f>IF(A564="CSP","Consolidated Supply Program(IIF)",IF(A564&lt;&gt;"",INDEX('CCN &amp; Description'!$B$2:$B$1071,MATCH(VALUE(LEFT(A564,5)),'CCN &amp; Description'!$A$2:$A$1071,0)),""))</f>
        <v>VEHICLE STAGING AREA, SURFACED</v>
      </c>
      <c r="D564" s="107" t="str">
        <f t="shared" si="16"/>
        <v>A</v>
      </c>
      <c r="E564" s="107" t="str">
        <f t="shared" si="17"/>
        <v>A0433</v>
      </c>
      <c r="F564" s="108" t="s">
        <v>2495</v>
      </c>
      <c r="G564" s="108" t="s">
        <v>10134</v>
      </c>
      <c r="H564" s="108" t="s">
        <v>10624</v>
      </c>
      <c r="I564" s="109">
        <v>26.82</v>
      </c>
      <c r="J564" s="109">
        <v>12</v>
      </c>
      <c r="K564" s="109">
        <v>10.91</v>
      </c>
      <c r="L564" s="110" t="e">
        <v>#REF!</v>
      </c>
      <c r="M564" s="111" t="e">
        <v>#REF!</v>
      </c>
      <c r="N564" s="111">
        <v>26.83</v>
      </c>
      <c r="O564" s="111" t="s">
        <v>56</v>
      </c>
      <c r="P564" s="111">
        <v>45</v>
      </c>
      <c r="Q564" s="111">
        <v>1.75</v>
      </c>
    </row>
    <row r="565" spans="1:17" ht="15" customHeight="1" thickBot="1">
      <c r="A565" s="446"/>
      <c r="B565" s="446"/>
      <c r="C565" s="54" t="str">
        <f>IF(A565="CSP","Consolidated Supply Program(IIF)",IF(A565&lt;&gt;"",INDEX('CCN &amp; Description'!$B$2:$B$1071,MATCH(VALUE(LEFT(A565,5)),'CCN &amp; Description'!$A$2:$A$1071,0)),""))</f>
        <v/>
      </c>
      <c r="D565" s="55" t="str">
        <f t="shared" si="16"/>
        <v>A</v>
      </c>
      <c r="E565" s="55" t="str">
        <f t="shared" si="17"/>
        <v>A0434</v>
      </c>
      <c r="F565" s="56" t="s">
        <v>2499</v>
      </c>
      <c r="G565" s="56" t="s">
        <v>9832</v>
      </c>
      <c r="H565" s="56" t="s">
        <v>10625</v>
      </c>
      <c r="I565" s="57">
        <v>17.16</v>
      </c>
      <c r="J565" s="57">
        <v>7.64</v>
      </c>
      <c r="K565" s="57">
        <v>8.6199999999999992</v>
      </c>
      <c r="L565" s="315" t="e">
        <v>#REF!</v>
      </c>
      <c r="M565" s="58" t="e">
        <v>#REF!</v>
      </c>
      <c r="N565" s="58" t="e">
        <v>#N/A</v>
      </c>
      <c r="O565" s="58" t="e">
        <v>#N/A</v>
      </c>
      <c r="P565" s="58" t="e">
        <v>#N/A</v>
      </c>
      <c r="Q565" s="58" t="e">
        <v>#N/A</v>
      </c>
    </row>
    <row r="566" spans="1:17" s="110" customFormat="1" ht="15" customHeight="1" thickBot="1">
      <c r="A566" s="446">
        <v>14312</v>
      </c>
      <c r="B566" s="446"/>
      <c r="C566" s="106" t="str">
        <f>IF(A566="CSP","Consolidated Supply Program(IIF)",IF(A566&lt;&gt;"",INDEX('CCN &amp; Description'!$B$2:$B$1071,MATCH(VALUE(LEFT(A566,5)),'CCN &amp; Description'!$A$2:$A$1071,0)),""))</f>
        <v>VEHICLE STAGING AREA, SURFACED</v>
      </c>
      <c r="D566" s="107" t="str">
        <f t="shared" si="16"/>
        <v>A</v>
      </c>
      <c r="E566" s="107" t="str">
        <f t="shared" si="17"/>
        <v>A0435</v>
      </c>
      <c r="F566" s="108" t="s">
        <v>2503</v>
      </c>
      <c r="G566" s="108" t="s">
        <v>2530</v>
      </c>
      <c r="H566" s="108" t="s">
        <v>10626</v>
      </c>
      <c r="I566" s="109">
        <v>26.82</v>
      </c>
      <c r="J566" s="109">
        <v>12</v>
      </c>
      <c r="K566" s="109">
        <v>9.58</v>
      </c>
      <c r="L566" s="110" t="e">
        <v>#REF!</v>
      </c>
      <c r="M566" s="111" t="e">
        <v>#REF!</v>
      </c>
      <c r="N566" s="111">
        <v>26.83</v>
      </c>
      <c r="O566" s="111" t="s">
        <v>56</v>
      </c>
      <c r="P566" s="111">
        <v>45</v>
      </c>
      <c r="Q566" s="111">
        <v>1.75</v>
      </c>
    </row>
    <row r="567" spans="1:17" s="110" customFormat="1" ht="15" customHeight="1" thickBot="1">
      <c r="A567" s="446">
        <v>14312</v>
      </c>
      <c r="B567" s="446"/>
      <c r="C567" s="106" t="str">
        <f>IF(A567="CSP","Consolidated Supply Program(IIF)",IF(A567&lt;&gt;"",INDEX('CCN &amp; Description'!$B$2:$B$1071,MATCH(VALUE(LEFT(A567,5)),'CCN &amp; Description'!$A$2:$A$1071,0)),""))</f>
        <v>VEHICLE STAGING AREA, SURFACED</v>
      </c>
      <c r="D567" s="107" t="str">
        <f t="shared" si="16"/>
        <v>A</v>
      </c>
      <c r="E567" s="107" t="str">
        <f t="shared" si="17"/>
        <v>A0435</v>
      </c>
      <c r="F567" s="108" t="s">
        <v>2503</v>
      </c>
      <c r="G567" s="108" t="s">
        <v>2530</v>
      </c>
      <c r="H567" s="108" t="s">
        <v>10626</v>
      </c>
      <c r="I567" s="109">
        <v>26.82</v>
      </c>
      <c r="J567" s="109">
        <v>12</v>
      </c>
      <c r="K567" s="109">
        <v>9.58</v>
      </c>
      <c r="L567" s="110" t="e">
        <v>#REF!</v>
      </c>
      <c r="M567" s="111" t="e">
        <v>#REF!</v>
      </c>
      <c r="N567" s="111">
        <v>26.83</v>
      </c>
      <c r="O567" s="111" t="s">
        <v>56</v>
      </c>
      <c r="P567" s="111">
        <v>45</v>
      </c>
      <c r="Q567" s="111">
        <v>1.75</v>
      </c>
    </row>
    <row r="568" spans="1:17" ht="15" customHeight="1" thickBot="1">
      <c r="A568" s="446"/>
      <c r="B568" s="446"/>
      <c r="C568" s="54" t="str">
        <f>IF(A568="CSP","Consolidated Supply Program(IIF)",IF(A568&lt;&gt;"",INDEX('CCN &amp; Description'!$B$2:$B$1071,MATCH(VALUE(LEFT(A568,5)),'CCN &amp; Description'!$A$2:$A$1071,0)),""))</f>
        <v/>
      </c>
      <c r="D568" s="55" t="str">
        <f t="shared" si="16"/>
        <v>A</v>
      </c>
      <c r="E568" s="55" t="str">
        <f t="shared" si="17"/>
        <v>A0436</v>
      </c>
      <c r="F568" s="56" t="s">
        <v>2507</v>
      </c>
      <c r="G568" s="56" t="s">
        <v>2710</v>
      </c>
      <c r="H568" s="56" t="s">
        <v>10627</v>
      </c>
      <c r="I568" s="57">
        <v>17.239999999999998</v>
      </c>
      <c r="J568" s="57">
        <v>7.33</v>
      </c>
      <c r="K568" s="57">
        <v>9.58</v>
      </c>
      <c r="L568" s="315" t="e">
        <v>#REF!</v>
      </c>
      <c r="M568" s="58" t="e">
        <v>#REF!</v>
      </c>
      <c r="N568" s="58" t="e">
        <v>#N/A</v>
      </c>
      <c r="O568" s="58" t="e">
        <v>#N/A</v>
      </c>
      <c r="P568" s="58" t="e">
        <v>#N/A</v>
      </c>
      <c r="Q568" s="58" t="e">
        <v>#N/A</v>
      </c>
    </row>
    <row r="569" spans="1:17" ht="15" customHeight="1" thickBot="1">
      <c r="A569" s="446"/>
      <c r="B569" s="446"/>
      <c r="C569" s="54" t="str">
        <f>IF(A569="CSP","Consolidated Supply Program(IIF)",IF(A569&lt;&gt;"",INDEX('CCN &amp; Description'!$B$2:$B$1071,MATCH(VALUE(LEFT(A569,5)),'CCN &amp; Description'!$A$2:$A$1071,0)),""))</f>
        <v/>
      </c>
      <c r="D569" s="55" t="str">
        <f t="shared" si="16"/>
        <v>A</v>
      </c>
      <c r="E569" s="55" t="str">
        <f t="shared" si="17"/>
        <v>A0436</v>
      </c>
      <c r="F569" s="56" t="s">
        <v>2507</v>
      </c>
      <c r="G569" s="56" t="s">
        <v>10628</v>
      </c>
      <c r="H569" s="56" t="s">
        <v>10629</v>
      </c>
      <c r="I569" s="57">
        <v>17.239999999999998</v>
      </c>
      <c r="J569" s="57">
        <v>7.33</v>
      </c>
      <c r="K569" s="57">
        <v>9.58</v>
      </c>
      <c r="L569" s="315" t="e">
        <v>#REF!</v>
      </c>
      <c r="M569" s="58" t="e">
        <v>#REF!</v>
      </c>
      <c r="N569" s="58" t="e">
        <v>#N/A</v>
      </c>
      <c r="O569" s="58" t="e">
        <v>#N/A</v>
      </c>
      <c r="P569" s="58" t="e">
        <v>#N/A</v>
      </c>
      <c r="Q569" s="58" t="e">
        <v>#N/A</v>
      </c>
    </row>
    <row r="570" spans="1:17" ht="15" customHeight="1" thickBot="1">
      <c r="A570" s="446"/>
      <c r="B570" s="446"/>
      <c r="C570" s="54" t="str">
        <f>IF(A570="CSP","Consolidated Supply Program(IIF)",IF(A570&lt;&gt;"",INDEX('CCN &amp; Description'!$B$2:$B$1071,MATCH(VALUE(LEFT(A570,5)),'CCN &amp; Description'!$A$2:$A$1071,0)),""))</f>
        <v/>
      </c>
      <c r="D570" s="55" t="str">
        <f t="shared" si="16"/>
        <v>A</v>
      </c>
      <c r="E570" s="55" t="str">
        <f t="shared" si="17"/>
        <v>A0437</v>
      </c>
      <c r="F570" s="56" t="s">
        <v>10630</v>
      </c>
      <c r="G570" s="56" t="s">
        <v>10631</v>
      </c>
      <c r="H570" s="56" t="s">
        <v>10632</v>
      </c>
      <c r="I570" s="60"/>
      <c r="J570" s="60"/>
      <c r="K570" s="60"/>
      <c r="L570" s="315" t="e">
        <v>#REF!</v>
      </c>
      <c r="M570" s="58" t="e">
        <v>#REF!</v>
      </c>
      <c r="N570" s="58" t="e">
        <v>#N/A</v>
      </c>
      <c r="O570" s="58" t="e">
        <v>#N/A</v>
      </c>
      <c r="P570" s="58" t="e">
        <v>#N/A</v>
      </c>
      <c r="Q570" s="58" t="e">
        <v>#N/A</v>
      </c>
    </row>
    <row r="571" spans="1:17" s="110" customFormat="1" ht="15" customHeight="1" thickBot="1">
      <c r="A571" s="446"/>
      <c r="B571" s="446"/>
      <c r="C571" s="106" t="str">
        <f>IF(A571="CSP","Consolidated Supply Program(IIF)",IF(A571&lt;&gt;"",INDEX('CCN &amp; Description'!$B$2:$B$1071,MATCH(VALUE(LEFT(A571,5)),'CCN &amp; Description'!$A$2:$A$1071,0)),""))</f>
        <v/>
      </c>
      <c r="D571" s="107" t="str">
        <f t="shared" si="16"/>
        <v>A</v>
      </c>
      <c r="E571" s="107" t="str">
        <f t="shared" si="17"/>
        <v>A0438</v>
      </c>
      <c r="F571" s="108" t="s">
        <v>2515</v>
      </c>
      <c r="G571" s="108" t="s">
        <v>9759</v>
      </c>
      <c r="H571" s="108" t="s">
        <v>10633</v>
      </c>
      <c r="I571" s="109">
        <v>3.42</v>
      </c>
      <c r="J571" s="109">
        <v>2.75</v>
      </c>
      <c r="K571" s="109">
        <v>3.25</v>
      </c>
      <c r="L571" s="110" t="e">
        <v>#REF!</v>
      </c>
      <c r="M571" s="111" t="e">
        <v>#REF!</v>
      </c>
      <c r="N571" s="111" t="e">
        <v>#N/A</v>
      </c>
      <c r="O571" s="111" t="e">
        <v>#N/A</v>
      </c>
      <c r="P571" s="111" t="e">
        <v>#N/A</v>
      </c>
      <c r="Q571" s="111" t="e">
        <v>#N/A</v>
      </c>
    </row>
    <row r="572" spans="1:17" ht="15" customHeight="1" thickBot="1">
      <c r="A572" s="446"/>
      <c r="B572" s="446"/>
      <c r="C572" s="54" t="str">
        <f>IF(A572="CSP","Consolidated Supply Program(IIF)",IF(A572&lt;&gt;"",INDEX('CCN &amp; Description'!$B$2:$B$1071,MATCH(VALUE(LEFT(A572,5)),'CCN &amp; Description'!$A$2:$A$1071,0)),""))</f>
        <v/>
      </c>
      <c r="D572" s="55" t="str">
        <f t="shared" si="16"/>
        <v>A</v>
      </c>
      <c r="E572" s="55" t="str">
        <f t="shared" si="17"/>
        <v>A0439</v>
      </c>
      <c r="F572" s="56" t="s">
        <v>10634</v>
      </c>
      <c r="G572" s="56" t="s">
        <v>10635</v>
      </c>
      <c r="H572" s="59"/>
      <c r="I572" s="57">
        <v>0</v>
      </c>
      <c r="J572" s="57">
        <v>0</v>
      </c>
      <c r="K572" s="57">
        <v>0</v>
      </c>
      <c r="L572" s="315" t="e">
        <v>#REF!</v>
      </c>
      <c r="M572" s="58" t="e">
        <v>#REF!</v>
      </c>
      <c r="N572" s="58" t="e">
        <v>#N/A</v>
      </c>
      <c r="O572" s="58" t="e">
        <v>#N/A</v>
      </c>
      <c r="P572" s="58" t="e">
        <v>#N/A</v>
      </c>
      <c r="Q572" s="58" t="e">
        <v>#N/A</v>
      </c>
    </row>
    <row r="573" spans="1:17" ht="15" customHeight="1" thickBot="1">
      <c r="A573" s="446"/>
      <c r="B573" s="446"/>
      <c r="C573" s="54" t="str">
        <f>IF(A573="CSP","Consolidated Supply Program(IIF)",IF(A573&lt;&gt;"",INDEX('CCN &amp; Description'!$B$2:$B$1071,MATCH(VALUE(LEFT(A573,5)),'CCN &amp; Description'!$A$2:$A$1071,0)),""))</f>
        <v/>
      </c>
      <c r="D573" s="55" t="str">
        <f t="shared" si="16"/>
        <v>A</v>
      </c>
      <c r="E573" s="55" t="str">
        <f t="shared" si="17"/>
        <v>A0440</v>
      </c>
      <c r="F573" s="56" t="s">
        <v>10636</v>
      </c>
      <c r="G573" s="56" t="s">
        <v>10637</v>
      </c>
      <c r="H573" s="59"/>
      <c r="I573" s="60"/>
      <c r="J573" s="60"/>
      <c r="K573" s="60"/>
      <c r="L573" s="315" t="e">
        <v>#REF!</v>
      </c>
      <c r="M573" s="58" t="e">
        <v>#REF!</v>
      </c>
      <c r="N573" s="58" t="e">
        <v>#N/A</v>
      </c>
      <c r="O573" s="58" t="e">
        <v>#N/A</v>
      </c>
      <c r="P573" s="58" t="e">
        <v>#N/A</v>
      </c>
      <c r="Q573" s="58" t="e">
        <v>#N/A</v>
      </c>
    </row>
    <row r="574" spans="1:17" ht="15" customHeight="1" thickBot="1">
      <c r="A574" s="446"/>
      <c r="B574" s="446"/>
      <c r="C574" s="54" t="str">
        <f>IF(A574="CSP","Consolidated Supply Program(IIF)",IF(A574&lt;&gt;"",INDEX('CCN &amp; Description'!$B$2:$B$1071,MATCH(VALUE(LEFT(A574,5)),'CCN &amp; Description'!$A$2:$A$1071,0)),""))</f>
        <v/>
      </c>
      <c r="D574" s="55" t="str">
        <f t="shared" si="16"/>
        <v>A</v>
      </c>
      <c r="E574" s="55" t="str">
        <f t="shared" si="17"/>
        <v>A0441</v>
      </c>
      <c r="F574" s="56" t="s">
        <v>10638</v>
      </c>
      <c r="G574" s="56" t="s">
        <v>10639</v>
      </c>
      <c r="H574" s="59"/>
      <c r="I574" s="60"/>
      <c r="J574" s="60"/>
      <c r="K574" s="60"/>
      <c r="L574" s="315" t="e">
        <v>#REF!</v>
      </c>
      <c r="M574" s="58" t="e">
        <v>#REF!</v>
      </c>
      <c r="N574" s="58" t="e">
        <v>#N/A</v>
      </c>
      <c r="O574" s="58" t="e">
        <v>#N/A</v>
      </c>
      <c r="P574" s="58" t="e">
        <v>#N/A</v>
      </c>
      <c r="Q574" s="58" t="e">
        <v>#N/A</v>
      </c>
    </row>
    <row r="575" spans="1:17" ht="15" customHeight="1" thickBot="1">
      <c r="A575" s="446"/>
      <c r="B575" s="446"/>
      <c r="C575" s="54" t="str">
        <f>IF(A575="CSP","Consolidated Supply Program(IIF)",IF(A575&lt;&gt;"",INDEX('CCN &amp; Description'!$B$2:$B$1071,MATCH(VALUE(LEFT(A575,5)),'CCN &amp; Description'!$A$2:$A$1071,0)),""))</f>
        <v/>
      </c>
      <c r="D575" s="55" t="str">
        <f t="shared" si="16"/>
        <v>A</v>
      </c>
      <c r="E575" s="55" t="str">
        <f t="shared" si="17"/>
        <v>A0442</v>
      </c>
      <c r="F575" s="56" t="s">
        <v>2519</v>
      </c>
      <c r="G575" s="56" t="s">
        <v>9937</v>
      </c>
      <c r="H575" s="56" t="s">
        <v>10640</v>
      </c>
      <c r="I575" s="57">
        <v>2.83</v>
      </c>
      <c r="J575" s="57">
        <v>2.42</v>
      </c>
      <c r="K575" s="57">
        <v>1.5</v>
      </c>
      <c r="L575" s="315" t="e">
        <v>#REF!</v>
      </c>
      <c r="M575" s="58" t="e">
        <v>#REF!</v>
      </c>
      <c r="N575" s="58" t="e">
        <v>#N/A</v>
      </c>
      <c r="O575" s="58" t="e">
        <v>#N/A</v>
      </c>
      <c r="P575" s="58" t="e">
        <v>#N/A</v>
      </c>
      <c r="Q575" s="58" t="e">
        <v>#N/A</v>
      </c>
    </row>
    <row r="576" spans="1:17" ht="15" customHeight="1" thickBot="1">
      <c r="A576" s="446"/>
      <c r="B576" s="446"/>
      <c r="C576" s="54" t="str">
        <f>IF(A576="CSP","Consolidated Supply Program(IIF)",IF(A576&lt;&gt;"",INDEX('CCN &amp; Description'!$B$2:$B$1071,MATCH(VALUE(LEFT(A576,5)),'CCN &amp; Description'!$A$2:$A$1071,0)),""))</f>
        <v/>
      </c>
      <c r="D576" s="55" t="str">
        <f t="shared" si="16"/>
        <v>A</v>
      </c>
      <c r="E576" s="55" t="str">
        <f t="shared" si="17"/>
        <v>A0443</v>
      </c>
      <c r="F576" s="56" t="s">
        <v>2521</v>
      </c>
      <c r="G576" s="56" t="s">
        <v>9937</v>
      </c>
      <c r="H576" s="59"/>
      <c r="I576" s="57">
        <v>1</v>
      </c>
      <c r="J576" s="57">
        <v>2.08</v>
      </c>
      <c r="K576" s="57">
        <v>1.67</v>
      </c>
      <c r="L576" s="315" t="e">
        <v>#REF!</v>
      </c>
      <c r="M576" s="58" t="e">
        <v>#REF!</v>
      </c>
      <c r="N576" s="58" t="e">
        <v>#N/A</v>
      </c>
      <c r="O576" s="58" t="e">
        <v>#N/A</v>
      </c>
      <c r="P576" s="58" t="e">
        <v>#N/A</v>
      </c>
      <c r="Q576" s="58" t="e">
        <v>#N/A</v>
      </c>
    </row>
    <row r="577" spans="1:17" ht="15" customHeight="1" thickBot="1">
      <c r="A577" s="446"/>
      <c r="B577" s="446"/>
      <c r="C577" s="54" t="str">
        <f>IF(A577="CSP","Consolidated Supply Program(IIF)",IF(A577&lt;&gt;"",INDEX('CCN &amp; Description'!$B$2:$B$1071,MATCH(VALUE(LEFT(A577,5)),'CCN &amp; Description'!$A$2:$A$1071,0)),""))</f>
        <v/>
      </c>
      <c r="D577" s="55" t="str">
        <f t="shared" si="16"/>
        <v>A</v>
      </c>
      <c r="E577" s="55" t="str">
        <f t="shared" si="17"/>
        <v>A0444</v>
      </c>
      <c r="F577" s="56" t="s">
        <v>2523</v>
      </c>
      <c r="G577" s="56" t="s">
        <v>10379</v>
      </c>
      <c r="H577" s="56" t="s">
        <v>10641</v>
      </c>
      <c r="I577" s="57">
        <v>6.9</v>
      </c>
      <c r="J577" s="57">
        <v>7.08</v>
      </c>
      <c r="K577" s="57">
        <v>2.58</v>
      </c>
      <c r="L577" s="315" t="e">
        <v>#REF!</v>
      </c>
      <c r="M577" s="58" t="e">
        <v>#REF!</v>
      </c>
      <c r="N577" s="58" t="e">
        <v>#N/A</v>
      </c>
      <c r="O577" s="58" t="e">
        <v>#N/A</v>
      </c>
      <c r="P577" s="58" t="e">
        <v>#N/A</v>
      </c>
      <c r="Q577" s="58" t="e">
        <v>#N/A</v>
      </c>
    </row>
    <row r="578" spans="1:17" ht="15" customHeight="1" thickBot="1">
      <c r="A578" s="446"/>
      <c r="B578" s="446"/>
      <c r="C578" s="54" t="str">
        <f>IF(A578="CSP","Consolidated Supply Program(IIF)",IF(A578&lt;&gt;"",INDEX('CCN &amp; Description'!$B$2:$B$1071,MATCH(VALUE(LEFT(A578,5)),'CCN &amp; Description'!$A$2:$A$1071,0)),""))</f>
        <v/>
      </c>
      <c r="D578" s="55" t="str">
        <f t="shared" ref="D578:D641" si="18">LEFT(F578,1)</f>
        <v>A</v>
      </c>
      <c r="E578" s="55" t="str">
        <f t="shared" ref="E578:E641" si="19">LEFT(F578,5)</f>
        <v>A0445</v>
      </c>
      <c r="F578" s="56" t="s">
        <v>2525</v>
      </c>
      <c r="G578" s="56" t="s">
        <v>9954</v>
      </c>
      <c r="H578" s="59"/>
      <c r="I578" s="57">
        <v>7.5</v>
      </c>
      <c r="J578" s="57">
        <v>3.67</v>
      </c>
      <c r="K578" s="57">
        <v>1.75</v>
      </c>
      <c r="L578" s="315" t="e">
        <v>#REF!</v>
      </c>
      <c r="M578" s="58" t="e">
        <v>#REF!</v>
      </c>
      <c r="N578" s="58" t="e">
        <v>#N/A</v>
      </c>
      <c r="O578" s="58" t="e">
        <v>#N/A</v>
      </c>
      <c r="P578" s="58" t="e">
        <v>#N/A</v>
      </c>
      <c r="Q578" s="58" t="e">
        <v>#N/A</v>
      </c>
    </row>
    <row r="579" spans="1:17" ht="15" customHeight="1" thickBot="1">
      <c r="A579" s="446"/>
      <c r="B579" s="446"/>
      <c r="C579" s="54" t="str">
        <f>IF(A579="CSP","Consolidated Supply Program(IIF)",IF(A579&lt;&gt;"",INDEX('CCN &amp; Description'!$B$2:$B$1071,MATCH(VALUE(LEFT(A579,5)),'CCN &amp; Description'!$A$2:$A$1071,0)),""))</f>
        <v/>
      </c>
      <c r="D579" s="55" t="str">
        <f t="shared" si="18"/>
        <v>A</v>
      </c>
      <c r="E579" s="55" t="str">
        <f t="shared" si="19"/>
        <v>A0446</v>
      </c>
      <c r="F579" s="56" t="s">
        <v>10642</v>
      </c>
      <c r="G579" s="56" t="s">
        <v>9775</v>
      </c>
      <c r="H579" s="56" t="s">
        <v>10643</v>
      </c>
      <c r="I579" s="57">
        <v>3.42</v>
      </c>
      <c r="J579" s="57">
        <v>3.83</v>
      </c>
      <c r="K579" s="57">
        <v>5.08</v>
      </c>
      <c r="L579" s="315" t="e">
        <v>#REF!</v>
      </c>
      <c r="M579" s="58" t="e">
        <v>#REF!</v>
      </c>
      <c r="N579" s="58" t="e">
        <v>#N/A</v>
      </c>
      <c r="O579" s="58" t="e">
        <v>#N/A</v>
      </c>
      <c r="P579" s="58" t="e">
        <v>#N/A</v>
      </c>
      <c r="Q579" s="58" t="e">
        <v>#N/A</v>
      </c>
    </row>
    <row r="580" spans="1:17" ht="15" customHeight="1" thickBot="1">
      <c r="A580" s="446"/>
      <c r="B580" s="446"/>
      <c r="C580" s="54" t="str">
        <f>IF(A580="CSP","Consolidated Supply Program(IIF)",IF(A580&lt;&gt;"",INDEX('CCN &amp; Description'!$B$2:$B$1071,MATCH(VALUE(LEFT(A580,5)),'CCN &amp; Description'!$A$2:$A$1071,0)),""))</f>
        <v/>
      </c>
      <c r="D580" s="55" t="str">
        <f t="shared" si="18"/>
        <v>A</v>
      </c>
      <c r="E580" s="55" t="str">
        <f t="shared" si="19"/>
        <v>A0448</v>
      </c>
      <c r="F580" s="56" t="s">
        <v>2527</v>
      </c>
      <c r="G580" s="56" t="s">
        <v>2921</v>
      </c>
      <c r="H580" s="56" t="s">
        <v>10644</v>
      </c>
      <c r="I580" s="57">
        <v>1.08</v>
      </c>
      <c r="J580" s="57">
        <v>0.75</v>
      </c>
      <c r="K580" s="57">
        <v>0.25</v>
      </c>
      <c r="L580" s="315" t="e">
        <v>#REF!</v>
      </c>
      <c r="M580" s="58" t="e">
        <v>#REF!</v>
      </c>
      <c r="N580" s="58" t="e">
        <v>#N/A</v>
      </c>
      <c r="O580" s="58" t="e">
        <v>#N/A</v>
      </c>
      <c r="P580" s="58" t="e">
        <v>#N/A</v>
      </c>
      <c r="Q580" s="58" t="e">
        <v>#N/A</v>
      </c>
    </row>
    <row r="581" spans="1:17" ht="15" customHeight="1" thickBot="1">
      <c r="A581" s="446"/>
      <c r="B581" s="446"/>
      <c r="C581" s="54" t="str">
        <f>IF(A581="CSP","Consolidated Supply Program(IIF)",IF(A581&lt;&gt;"",INDEX('CCN &amp; Description'!$B$2:$B$1071,MATCH(VALUE(LEFT(A581,5)),'CCN &amp; Description'!$A$2:$A$1071,0)),""))</f>
        <v/>
      </c>
      <c r="D581" s="55" t="str">
        <f t="shared" si="18"/>
        <v>A</v>
      </c>
      <c r="E581" s="55" t="str">
        <f t="shared" si="19"/>
        <v>A0448</v>
      </c>
      <c r="F581" s="56" t="s">
        <v>2527</v>
      </c>
      <c r="G581" s="56" t="s">
        <v>2921</v>
      </c>
      <c r="H581" s="56" t="s">
        <v>10645</v>
      </c>
      <c r="I581" s="57">
        <v>1.08</v>
      </c>
      <c r="J581" s="57">
        <v>0.75</v>
      </c>
      <c r="K581" s="57">
        <v>0.25</v>
      </c>
      <c r="L581" s="315" t="e">
        <v>#REF!</v>
      </c>
      <c r="M581" s="58" t="e">
        <v>#REF!</v>
      </c>
      <c r="N581" s="58" t="e">
        <v>#N/A</v>
      </c>
      <c r="O581" s="58" t="e">
        <v>#N/A</v>
      </c>
      <c r="P581" s="58" t="e">
        <v>#N/A</v>
      </c>
      <c r="Q581" s="58" t="e">
        <v>#N/A</v>
      </c>
    </row>
    <row r="582" spans="1:17" ht="15" customHeight="1" thickBot="1">
      <c r="A582" s="446"/>
      <c r="B582" s="446"/>
      <c r="C582" s="54" t="str">
        <f>IF(A582="CSP","Consolidated Supply Program(IIF)",IF(A582&lt;&gt;"",INDEX('CCN &amp; Description'!$B$2:$B$1071,MATCH(VALUE(LEFT(A582,5)),'CCN &amp; Description'!$A$2:$A$1071,0)),""))</f>
        <v/>
      </c>
      <c r="D582" s="55" t="str">
        <f t="shared" si="18"/>
        <v>A</v>
      </c>
      <c r="E582" s="55" t="str">
        <f t="shared" si="19"/>
        <v>A0449</v>
      </c>
      <c r="F582" s="56" t="s">
        <v>2529</v>
      </c>
      <c r="G582" s="56" t="s">
        <v>2530</v>
      </c>
      <c r="H582" s="59"/>
      <c r="I582" s="60"/>
      <c r="J582" s="60"/>
      <c r="K582" s="60"/>
      <c r="L582" s="315" t="e">
        <v>#REF!</v>
      </c>
      <c r="M582" s="58" t="e">
        <v>#REF!</v>
      </c>
      <c r="N582" s="58" t="e">
        <v>#N/A</v>
      </c>
      <c r="O582" s="58" t="e">
        <v>#N/A</v>
      </c>
      <c r="P582" s="58" t="e">
        <v>#N/A</v>
      </c>
      <c r="Q582" s="58" t="e">
        <v>#N/A</v>
      </c>
    </row>
    <row r="583" spans="1:17" ht="15" customHeight="1" thickBot="1">
      <c r="A583" s="446"/>
      <c r="B583" s="446"/>
      <c r="C583" s="54" t="str">
        <f>IF(A583="CSP","Consolidated Supply Program(IIF)",IF(A583&lt;&gt;"",INDEX('CCN &amp; Description'!$B$2:$B$1071,MATCH(VALUE(LEFT(A583,5)),'CCN &amp; Description'!$A$2:$A$1071,0)),""))</f>
        <v/>
      </c>
      <c r="D583" s="55" t="str">
        <f t="shared" si="18"/>
        <v>A</v>
      </c>
      <c r="E583" s="55" t="str">
        <f t="shared" si="19"/>
        <v>A0449</v>
      </c>
      <c r="F583" s="56" t="s">
        <v>10646</v>
      </c>
      <c r="G583" s="56" t="s">
        <v>2530</v>
      </c>
      <c r="H583" s="59"/>
      <c r="I583" s="60"/>
      <c r="J583" s="60"/>
      <c r="K583" s="60"/>
      <c r="L583" s="315" t="e">
        <v>#REF!</v>
      </c>
      <c r="M583" s="58" t="e">
        <v>#REF!</v>
      </c>
      <c r="N583" s="58" t="e">
        <v>#N/A</v>
      </c>
      <c r="O583" s="58" t="e">
        <v>#N/A</v>
      </c>
      <c r="P583" s="58" t="e">
        <v>#N/A</v>
      </c>
      <c r="Q583" s="58" t="e">
        <v>#N/A</v>
      </c>
    </row>
    <row r="584" spans="1:17" ht="15" customHeight="1" thickBot="1">
      <c r="A584" s="446"/>
      <c r="B584" s="446"/>
      <c r="C584" s="54" t="str">
        <f>IF(A584="CSP","Consolidated Supply Program(IIF)",IF(A584&lt;&gt;"",INDEX('CCN &amp; Description'!$B$2:$B$1071,MATCH(VALUE(LEFT(A584,5)),'CCN &amp; Description'!$A$2:$A$1071,0)),""))</f>
        <v/>
      </c>
      <c r="D584" s="55" t="str">
        <f t="shared" si="18"/>
        <v>A</v>
      </c>
      <c r="E584" s="55" t="str">
        <f t="shared" si="19"/>
        <v>A0450</v>
      </c>
      <c r="F584" s="56" t="s">
        <v>10647</v>
      </c>
      <c r="G584" s="56" t="s">
        <v>10648</v>
      </c>
      <c r="H584" s="56" t="s">
        <v>10649</v>
      </c>
      <c r="I584" s="60"/>
      <c r="J584" s="60"/>
      <c r="K584" s="60"/>
      <c r="L584" s="315" t="e">
        <v>#REF!</v>
      </c>
      <c r="M584" s="58" t="e">
        <v>#REF!</v>
      </c>
      <c r="N584" s="58" t="e">
        <v>#N/A</v>
      </c>
      <c r="O584" s="58" t="e">
        <v>#N/A</v>
      </c>
      <c r="P584" s="58" t="e">
        <v>#N/A</v>
      </c>
      <c r="Q584" s="58" t="e">
        <v>#N/A</v>
      </c>
    </row>
    <row r="585" spans="1:17" ht="15" customHeight="1" thickBot="1">
      <c r="A585" s="446"/>
      <c r="B585" s="446"/>
      <c r="C585" s="54" t="str">
        <f>IF(A585="CSP","Consolidated Supply Program(IIF)",IF(A585&lt;&gt;"",INDEX('CCN &amp; Description'!$B$2:$B$1071,MATCH(VALUE(LEFT(A585,5)),'CCN &amp; Description'!$A$2:$A$1071,0)),""))</f>
        <v/>
      </c>
      <c r="D585" s="55" t="str">
        <f t="shared" si="18"/>
        <v>A</v>
      </c>
      <c r="E585" s="55" t="str">
        <f t="shared" si="19"/>
        <v>A0451</v>
      </c>
      <c r="F585" s="56" t="s">
        <v>10650</v>
      </c>
      <c r="G585" s="56" t="s">
        <v>10651</v>
      </c>
      <c r="H585" s="56" t="s">
        <v>10652</v>
      </c>
      <c r="I585" s="60"/>
      <c r="J585" s="60"/>
      <c r="K585" s="60"/>
      <c r="L585" s="315" t="e">
        <v>#REF!</v>
      </c>
      <c r="M585" s="58" t="e">
        <v>#REF!</v>
      </c>
      <c r="N585" s="58" t="e">
        <v>#N/A</v>
      </c>
      <c r="O585" s="58" t="e">
        <v>#N/A</v>
      </c>
      <c r="P585" s="58" t="e">
        <v>#N/A</v>
      </c>
      <c r="Q585" s="58" t="e">
        <v>#N/A</v>
      </c>
    </row>
    <row r="586" spans="1:17" ht="15" customHeight="1" thickBot="1">
      <c r="A586" s="446"/>
      <c r="B586" s="446"/>
      <c r="C586" s="54" t="str">
        <f>IF(A586="CSP","Consolidated Supply Program(IIF)",IF(A586&lt;&gt;"",INDEX('CCN &amp; Description'!$B$2:$B$1071,MATCH(VALUE(LEFT(A586,5)),'CCN &amp; Description'!$A$2:$A$1071,0)),""))</f>
        <v/>
      </c>
      <c r="D586" s="55" t="str">
        <f t="shared" si="18"/>
        <v>A</v>
      </c>
      <c r="E586" s="55" t="str">
        <f t="shared" si="19"/>
        <v>A0452</v>
      </c>
      <c r="F586" s="56" t="s">
        <v>10653</v>
      </c>
      <c r="G586" s="56" t="s">
        <v>10651</v>
      </c>
      <c r="H586" s="56" t="s">
        <v>10654</v>
      </c>
      <c r="I586" s="60"/>
      <c r="J586" s="60"/>
      <c r="K586" s="60"/>
      <c r="L586" s="315" t="e">
        <v>#REF!</v>
      </c>
      <c r="M586" s="58" t="e">
        <v>#REF!</v>
      </c>
      <c r="N586" s="58" t="e">
        <v>#N/A</v>
      </c>
      <c r="O586" s="58" t="e">
        <v>#N/A</v>
      </c>
      <c r="P586" s="58" t="e">
        <v>#N/A</v>
      </c>
      <c r="Q586" s="58" t="e">
        <v>#N/A</v>
      </c>
    </row>
    <row r="587" spans="1:17" ht="15" customHeight="1" thickBot="1">
      <c r="A587" s="446"/>
      <c r="B587" s="446"/>
      <c r="C587" s="54" t="str">
        <f>IF(A587="CSP","Consolidated Supply Program(IIF)",IF(A587&lt;&gt;"",INDEX('CCN &amp; Description'!$B$2:$B$1071,MATCH(VALUE(LEFT(A587,5)),'CCN &amp; Description'!$A$2:$A$1071,0)),""))</f>
        <v/>
      </c>
      <c r="D587" s="55" t="str">
        <f t="shared" si="18"/>
        <v>A</v>
      </c>
      <c r="E587" s="55" t="str">
        <f t="shared" si="19"/>
        <v>A0453</v>
      </c>
      <c r="F587" s="56" t="s">
        <v>10655</v>
      </c>
      <c r="G587" s="56" t="s">
        <v>10651</v>
      </c>
      <c r="H587" s="56" t="s">
        <v>10656</v>
      </c>
      <c r="I587" s="60"/>
      <c r="J587" s="60"/>
      <c r="K587" s="60"/>
      <c r="L587" s="315" t="e">
        <v>#REF!</v>
      </c>
      <c r="M587" s="58" t="e">
        <v>#REF!</v>
      </c>
      <c r="N587" s="58" t="e">
        <v>#N/A</v>
      </c>
      <c r="O587" s="58" t="e">
        <v>#N/A</v>
      </c>
      <c r="P587" s="58" t="e">
        <v>#N/A</v>
      </c>
      <c r="Q587" s="58" t="e">
        <v>#N/A</v>
      </c>
    </row>
    <row r="588" spans="1:17" ht="15" customHeight="1" thickBot="1">
      <c r="A588" s="446"/>
      <c r="B588" s="446"/>
      <c r="C588" s="54" t="str">
        <f>IF(A588="CSP","Consolidated Supply Program(IIF)",IF(A588&lt;&gt;"",INDEX('CCN &amp; Description'!$B$2:$B$1071,MATCH(VALUE(LEFT(A588,5)),'CCN &amp; Description'!$A$2:$A$1071,0)),""))</f>
        <v/>
      </c>
      <c r="D588" s="55" t="str">
        <f t="shared" si="18"/>
        <v>A</v>
      </c>
      <c r="E588" s="55" t="str">
        <f t="shared" si="19"/>
        <v>A0454</v>
      </c>
      <c r="F588" s="56" t="s">
        <v>10657</v>
      </c>
      <c r="G588" s="56" t="s">
        <v>10658</v>
      </c>
      <c r="H588" s="59"/>
      <c r="I588" s="60"/>
      <c r="J588" s="60"/>
      <c r="K588" s="60"/>
      <c r="L588" s="315" t="e">
        <v>#REF!</v>
      </c>
      <c r="M588" s="58" t="e">
        <v>#REF!</v>
      </c>
      <c r="N588" s="58" t="e">
        <v>#N/A</v>
      </c>
      <c r="O588" s="58" t="e">
        <v>#N/A</v>
      </c>
      <c r="P588" s="58" t="e">
        <v>#N/A</v>
      </c>
      <c r="Q588" s="58" t="e">
        <v>#N/A</v>
      </c>
    </row>
    <row r="589" spans="1:17" ht="15" customHeight="1" thickBot="1">
      <c r="A589" s="446"/>
      <c r="B589" s="446"/>
      <c r="C589" s="54" t="str">
        <f>IF(A589="CSP","Consolidated Supply Program(IIF)",IF(A589&lt;&gt;"",INDEX('CCN &amp; Description'!$B$2:$B$1071,MATCH(VALUE(LEFT(A589,5)),'CCN &amp; Description'!$A$2:$A$1071,0)),""))</f>
        <v/>
      </c>
      <c r="D589" s="55" t="str">
        <f t="shared" si="18"/>
        <v>A</v>
      </c>
      <c r="E589" s="55" t="str">
        <f t="shared" si="19"/>
        <v>A0455</v>
      </c>
      <c r="F589" s="56" t="s">
        <v>10659</v>
      </c>
      <c r="G589" s="56" t="s">
        <v>10134</v>
      </c>
      <c r="H589" s="56" t="s">
        <v>10660</v>
      </c>
      <c r="I589" s="57">
        <v>4.5</v>
      </c>
      <c r="J589" s="57">
        <v>3.17</v>
      </c>
      <c r="K589" s="57">
        <v>2.58</v>
      </c>
      <c r="L589" s="315" t="e">
        <v>#REF!</v>
      </c>
      <c r="M589" s="58" t="e">
        <v>#REF!</v>
      </c>
      <c r="N589" s="58" t="e">
        <v>#N/A</v>
      </c>
      <c r="O589" s="58" t="e">
        <v>#N/A</v>
      </c>
      <c r="P589" s="58" t="e">
        <v>#N/A</v>
      </c>
      <c r="Q589" s="58" t="e">
        <v>#N/A</v>
      </c>
    </row>
    <row r="590" spans="1:17" ht="15" customHeight="1" thickBot="1">
      <c r="A590" s="446"/>
      <c r="B590" s="446"/>
      <c r="C590" s="54" t="str">
        <f>IF(A590="CSP","Consolidated Supply Program(IIF)",IF(A590&lt;&gt;"",INDEX('CCN &amp; Description'!$B$2:$B$1071,MATCH(VALUE(LEFT(A590,5)),'CCN &amp; Description'!$A$2:$A$1071,0)),""))</f>
        <v/>
      </c>
      <c r="D590" s="55" t="str">
        <f t="shared" si="18"/>
        <v>A</v>
      </c>
      <c r="E590" s="55" t="str">
        <f t="shared" si="19"/>
        <v>A0456</v>
      </c>
      <c r="F590" s="56" t="s">
        <v>10661</v>
      </c>
      <c r="G590" s="56" t="s">
        <v>10662</v>
      </c>
      <c r="H590" s="59"/>
      <c r="I590" s="60"/>
      <c r="J590" s="60"/>
      <c r="K590" s="60"/>
      <c r="L590" s="315" t="e">
        <v>#REF!</v>
      </c>
      <c r="M590" s="58" t="e">
        <v>#REF!</v>
      </c>
      <c r="N590" s="58" t="e">
        <v>#N/A</v>
      </c>
      <c r="O590" s="58" t="e">
        <v>#N/A</v>
      </c>
      <c r="P590" s="58" t="e">
        <v>#N/A</v>
      </c>
      <c r="Q590" s="58" t="e">
        <v>#N/A</v>
      </c>
    </row>
    <row r="591" spans="1:17" s="110" customFormat="1" ht="15" customHeight="1" thickBot="1">
      <c r="A591" s="446">
        <v>14312</v>
      </c>
      <c r="B591" s="446"/>
      <c r="C591" s="106" t="str">
        <f>IF(A591="CSP","Consolidated Supply Program(IIF)",IF(A591&lt;&gt;"",INDEX('CCN &amp; Description'!$B$2:$B$1071,MATCH(VALUE(LEFT(A591,5)),'CCN &amp; Description'!$A$2:$A$1071,0)),""))</f>
        <v>VEHICLE STAGING AREA, SURFACED</v>
      </c>
      <c r="D591" s="107" t="str">
        <f t="shared" si="18"/>
        <v>A</v>
      </c>
      <c r="E591" s="107" t="str">
        <f t="shared" si="19"/>
        <v>A0457</v>
      </c>
      <c r="F591" s="108" t="s">
        <v>2534</v>
      </c>
      <c r="G591" s="108" t="s">
        <v>2535</v>
      </c>
      <c r="H591" s="112"/>
      <c r="I591" s="113">
        <v>15.583299999999999</v>
      </c>
      <c r="J591" s="113">
        <v>8.25</v>
      </c>
      <c r="K591" s="113">
        <v>6.9583333300000003</v>
      </c>
      <c r="L591" s="110" t="e">
        <v>#REF!</v>
      </c>
      <c r="M591" s="111" t="e">
        <v>#REF!</v>
      </c>
      <c r="N591" s="111">
        <v>15.5</v>
      </c>
      <c r="O591" s="111" t="s">
        <v>1882</v>
      </c>
      <c r="P591" s="111">
        <v>45</v>
      </c>
      <c r="Q591" s="111">
        <v>1.75</v>
      </c>
    </row>
    <row r="592" spans="1:17" s="110" customFormat="1" ht="15" customHeight="1" thickBot="1">
      <c r="A592" s="446">
        <v>14312</v>
      </c>
      <c r="B592" s="446"/>
      <c r="C592" s="106" t="str">
        <f>IF(A592="CSP","Consolidated Supply Program(IIF)",IF(A592&lt;&gt;"",INDEX('CCN &amp; Description'!$B$2:$B$1071,MATCH(VALUE(LEFT(A592,5)),'CCN &amp; Description'!$A$2:$A$1071,0)),""))</f>
        <v>VEHICLE STAGING AREA, SURFACED</v>
      </c>
      <c r="D592" s="107" t="str">
        <f t="shared" si="18"/>
        <v>A</v>
      </c>
      <c r="E592" s="107" t="str">
        <f t="shared" si="19"/>
        <v>A0458</v>
      </c>
      <c r="F592" s="108" t="s">
        <v>2537</v>
      </c>
      <c r="G592" s="108" t="s">
        <v>2538</v>
      </c>
      <c r="H592" s="112"/>
      <c r="I592" s="113">
        <v>15.583299999999999</v>
      </c>
      <c r="J592" s="113">
        <v>8.25</v>
      </c>
      <c r="K592" s="113">
        <v>6.9583333300000003</v>
      </c>
      <c r="L592" s="110" t="e">
        <v>#REF!</v>
      </c>
      <c r="M592" s="111" t="e">
        <v>#REF!</v>
      </c>
      <c r="N592" s="111">
        <v>15.5</v>
      </c>
      <c r="O592" s="111" t="s">
        <v>1882</v>
      </c>
      <c r="P592" s="111">
        <v>45</v>
      </c>
      <c r="Q592" s="111">
        <v>1.75</v>
      </c>
    </row>
    <row r="593" spans="1:17" ht="15" customHeight="1" thickBot="1">
      <c r="A593" s="446"/>
      <c r="B593" s="446"/>
      <c r="C593" s="54" t="str">
        <f>IF(A593="CSP","Consolidated Supply Program(IIF)",IF(A593&lt;&gt;"",INDEX('CCN &amp; Description'!$B$2:$B$1071,MATCH(VALUE(LEFT(A593,5)),'CCN &amp; Description'!$A$2:$A$1071,0)),""))</f>
        <v/>
      </c>
      <c r="D593" s="55" t="str">
        <f t="shared" si="18"/>
        <v>A</v>
      </c>
      <c r="E593" s="55" t="str">
        <f t="shared" si="19"/>
        <v>A0459</v>
      </c>
      <c r="F593" s="56" t="s">
        <v>10663</v>
      </c>
      <c r="G593" s="56" t="s">
        <v>10664</v>
      </c>
      <c r="H593" s="59"/>
      <c r="I593" s="60"/>
      <c r="J593" s="60"/>
      <c r="K593" s="60"/>
      <c r="L593" s="315" t="e">
        <v>#REF!</v>
      </c>
      <c r="M593" s="58" t="e">
        <v>#REF!</v>
      </c>
      <c r="N593" s="58" t="e">
        <v>#N/A</v>
      </c>
      <c r="O593" s="58" t="e">
        <v>#N/A</v>
      </c>
      <c r="P593" s="58" t="e">
        <v>#N/A</v>
      </c>
      <c r="Q593" s="58" t="e">
        <v>#N/A</v>
      </c>
    </row>
    <row r="594" spans="1:17" ht="15" customHeight="1" thickBot="1">
      <c r="A594" s="446"/>
      <c r="B594" s="446"/>
      <c r="C594" s="54" t="str">
        <f>IF(A594="CSP","Consolidated Supply Program(IIF)",IF(A594&lt;&gt;"",INDEX('CCN &amp; Description'!$B$2:$B$1071,MATCH(VALUE(LEFT(A594,5)),'CCN &amp; Description'!$A$2:$A$1071,0)),""))</f>
        <v/>
      </c>
      <c r="D594" s="55" t="str">
        <f t="shared" si="18"/>
        <v>A</v>
      </c>
      <c r="E594" s="55" t="str">
        <f t="shared" si="19"/>
        <v>A0460</v>
      </c>
      <c r="F594" s="56" t="s">
        <v>10665</v>
      </c>
      <c r="G594" s="56" t="s">
        <v>2921</v>
      </c>
      <c r="H594" s="56" t="s">
        <v>10666</v>
      </c>
      <c r="I594" s="57">
        <v>1</v>
      </c>
      <c r="J594" s="57">
        <v>1</v>
      </c>
      <c r="K594" s="57">
        <v>0.33</v>
      </c>
      <c r="L594" s="315" t="e">
        <v>#REF!</v>
      </c>
      <c r="M594" s="58" t="e">
        <v>#REF!</v>
      </c>
      <c r="N594" s="58" t="e">
        <v>#N/A</v>
      </c>
      <c r="O594" s="58" t="e">
        <v>#N/A</v>
      </c>
      <c r="P594" s="58" t="e">
        <v>#N/A</v>
      </c>
      <c r="Q594" s="58" t="e">
        <v>#N/A</v>
      </c>
    </row>
    <row r="595" spans="1:17" ht="15" customHeight="1" thickBot="1">
      <c r="A595" s="446"/>
      <c r="B595" s="446"/>
      <c r="C595" s="54" t="str">
        <f>IF(A595="CSP","Consolidated Supply Program(IIF)",IF(A595&lt;&gt;"",INDEX('CCN &amp; Description'!$B$2:$B$1071,MATCH(VALUE(LEFT(A595,5)),'CCN &amp; Description'!$A$2:$A$1071,0)),""))</f>
        <v/>
      </c>
      <c r="D595" s="55" t="str">
        <f t="shared" si="18"/>
        <v>A</v>
      </c>
      <c r="E595" s="55" t="str">
        <f t="shared" si="19"/>
        <v>A0460</v>
      </c>
      <c r="F595" s="56" t="s">
        <v>10667</v>
      </c>
      <c r="G595" s="56" t="s">
        <v>2921</v>
      </c>
      <c r="H595" s="56" t="s">
        <v>10666</v>
      </c>
      <c r="I595" s="57">
        <v>1</v>
      </c>
      <c r="J595" s="57">
        <v>1</v>
      </c>
      <c r="K595" s="57">
        <v>0.33</v>
      </c>
      <c r="L595" s="315" t="e">
        <v>#REF!</v>
      </c>
      <c r="M595" s="58" t="e">
        <v>#REF!</v>
      </c>
      <c r="N595" s="58" t="e">
        <v>#N/A</v>
      </c>
      <c r="O595" s="58" t="e">
        <v>#N/A</v>
      </c>
      <c r="P595" s="58" t="e">
        <v>#N/A</v>
      </c>
      <c r="Q595" s="58" t="e">
        <v>#N/A</v>
      </c>
    </row>
    <row r="596" spans="1:17" ht="15" customHeight="1" thickBot="1">
      <c r="A596" s="446"/>
      <c r="B596" s="446"/>
      <c r="C596" s="54" t="str">
        <f>IF(A596="CSP","Consolidated Supply Program(IIF)",IF(A596&lt;&gt;"",INDEX('CCN &amp; Description'!$B$2:$B$1071,MATCH(VALUE(LEFT(A596,5)),'CCN &amp; Description'!$A$2:$A$1071,0)),""))</f>
        <v/>
      </c>
      <c r="D596" s="55" t="str">
        <f t="shared" si="18"/>
        <v>A</v>
      </c>
      <c r="E596" s="55" t="str">
        <f t="shared" si="19"/>
        <v>A0461</v>
      </c>
      <c r="F596" s="56" t="s">
        <v>10668</v>
      </c>
      <c r="G596" s="56" t="s">
        <v>9838</v>
      </c>
      <c r="H596" s="56" t="s">
        <v>10669</v>
      </c>
      <c r="I596" s="60"/>
      <c r="J596" s="60"/>
      <c r="K596" s="60"/>
      <c r="L596" s="315" t="e">
        <v>#REF!</v>
      </c>
      <c r="M596" s="58" t="e">
        <v>#REF!</v>
      </c>
      <c r="N596" s="58" t="e">
        <v>#N/A</v>
      </c>
      <c r="O596" s="58" t="e">
        <v>#N/A</v>
      </c>
      <c r="P596" s="58" t="e">
        <v>#N/A</v>
      </c>
      <c r="Q596" s="58" t="e">
        <v>#N/A</v>
      </c>
    </row>
    <row r="597" spans="1:17" ht="15" customHeight="1" thickBot="1">
      <c r="A597" s="446"/>
      <c r="B597" s="446"/>
      <c r="C597" s="54" t="str">
        <f>IF(A597="CSP","Consolidated Supply Program(IIF)",IF(A597&lt;&gt;"",INDEX('CCN &amp; Description'!$B$2:$B$1071,MATCH(VALUE(LEFT(A597,5)),'CCN &amp; Description'!$A$2:$A$1071,0)),""))</f>
        <v/>
      </c>
      <c r="D597" s="55" t="str">
        <f t="shared" si="18"/>
        <v>A</v>
      </c>
      <c r="E597" s="55" t="str">
        <f t="shared" si="19"/>
        <v>A0461</v>
      </c>
      <c r="F597" s="56" t="s">
        <v>10670</v>
      </c>
      <c r="G597" s="56" t="s">
        <v>9838</v>
      </c>
      <c r="H597" s="56" t="s">
        <v>10669</v>
      </c>
      <c r="I597" s="60"/>
      <c r="J597" s="60"/>
      <c r="K597" s="60"/>
      <c r="L597" s="315" t="e">
        <v>#REF!</v>
      </c>
      <c r="M597" s="58" t="e">
        <v>#REF!</v>
      </c>
      <c r="N597" s="58" t="e">
        <v>#N/A</v>
      </c>
      <c r="O597" s="58" t="e">
        <v>#N/A</v>
      </c>
      <c r="P597" s="58" t="e">
        <v>#N/A</v>
      </c>
      <c r="Q597" s="58" t="e">
        <v>#N/A</v>
      </c>
    </row>
    <row r="598" spans="1:17" ht="15" customHeight="1" thickBot="1">
      <c r="A598" s="446"/>
      <c r="B598" s="446"/>
      <c r="C598" s="54" t="str">
        <f>IF(A598="CSP","Consolidated Supply Program(IIF)",IF(A598&lt;&gt;"",INDEX('CCN &amp; Description'!$B$2:$B$1071,MATCH(VALUE(LEFT(A598,5)),'CCN &amp; Description'!$A$2:$A$1071,0)),""))</f>
        <v/>
      </c>
      <c r="D598" s="55" t="str">
        <f t="shared" si="18"/>
        <v>A</v>
      </c>
      <c r="E598" s="55" t="str">
        <f t="shared" si="19"/>
        <v>A0462</v>
      </c>
      <c r="F598" s="56" t="s">
        <v>2540</v>
      </c>
      <c r="G598" s="56" t="s">
        <v>10671</v>
      </c>
      <c r="H598" s="56" t="s">
        <v>10672</v>
      </c>
      <c r="I598" s="57">
        <v>1.5</v>
      </c>
      <c r="J598" s="57">
        <v>1.83</v>
      </c>
      <c r="K598" s="57">
        <v>0.87</v>
      </c>
      <c r="L598" s="315" t="e">
        <v>#REF!</v>
      </c>
      <c r="M598" s="58" t="e">
        <v>#REF!</v>
      </c>
      <c r="N598" s="58" t="e">
        <v>#N/A</v>
      </c>
      <c r="O598" s="58" t="e">
        <v>#N/A</v>
      </c>
      <c r="P598" s="58" t="e">
        <v>#N/A</v>
      </c>
      <c r="Q598" s="58" t="e">
        <v>#N/A</v>
      </c>
    </row>
    <row r="599" spans="1:17" ht="15" customHeight="1" thickBot="1">
      <c r="A599" s="446"/>
      <c r="B599" s="446"/>
      <c r="C599" s="54" t="str">
        <f>IF(A599="CSP","Consolidated Supply Program(IIF)",IF(A599&lt;&gt;"",INDEX('CCN &amp; Description'!$B$2:$B$1071,MATCH(VALUE(LEFT(A599,5)),'CCN &amp; Description'!$A$2:$A$1071,0)),""))</f>
        <v/>
      </c>
      <c r="D599" s="55" t="str">
        <f t="shared" si="18"/>
        <v>A</v>
      </c>
      <c r="E599" s="55" t="str">
        <f t="shared" si="19"/>
        <v>A0463</v>
      </c>
      <c r="F599" s="56" t="s">
        <v>2544</v>
      </c>
      <c r="G599" s="56" t="s">
        <v>10313</v>
      </c>
      <c r="H599" s="56" t="s">
        <v>10673</v>
      </c>
      <c r="I599" s="60"/>
      <c r="J599" s="60"/>
      <c r="K599" s="60"/>
      <c r="L599" s="315" t="e">
        <v>#REF!</v>
      </c>
      <c r="M599" s="58" t="e">
        <v>#REF!</v>
      </c>
      <c r="N599" s="58" t="e">
        <v>#N/A</v>
      </c>
      <c r="O599" s="58" t="e">
        <v>#N/A</v>
      </c>
      <c r="P599" s="58" t="e">
        <v>#N/A</v>
      </c>
      <c r="Q599" s="58" t="e">
        <v>#N/A</v>
      </c>
    </row>
    <row r="600" spans="1:17" ht="15" customHeight="1" thickBot="1">
      <c r="A600" s="446"/>
      <c r="B600" s="446"/>
      <c r="C600" s="54" t="str">
        <f>IF(A600="CSP","Consolidated Supply Program(IIF)",IF(A600&lt;&gt;"",INDEX('CCN &amp; Description'!$B$2:$B$1071,MATCH(VALUE(LEFT(A600,5)),'CCN &amp; Description'!$A$2:$A$1071,0)),""))</f>
        <v/>
      </c>
      <c r="D600" s="55" t="str">
        <f t="shared" si="18"/>
        <v>A</v>
      </c>
      <c r="E600" s="55" t="str">
        <f t="shared" si="19"/>
        <v>A0463</v>
      </c>
      <c r="F600" s="56" t="s">
        <v>2544</v>
      </c>
      <c r="G600" s="56" t="s">
        <v>10313</v>
      </c>
      <c r="H600" s="56" t="s">
        <v>10674</v>
      </c>
      <c r="I600" s="60"/>
      <c r="J600" s="60"/>
      <c r="K600" s="60"/>
      <c r="L600" s="315" t="e">
        <v>#REF!</v>
      </c>
      <c r="M600" s="58" t="e">
        <v>#REF!</v>
      </c>
      <c r="N600" s="58" t="e">
        <v>#N/A</v>
      </c>
      <c r="O600" s="58" t="e">
        <v>#N/A</v>
      </c>
      <c r="P600" s="58" t="e">
        <v>#N/A</v>
      </c>
      <c r="Q600" s="58" t="e">
        <v>#N/A</v>
      </c>
    </row>
    <row r="601" spans="1:17" ht="15" customHeight="1" thickBot="1">
      <c r="A601" s="446"/>
      <c r="B601" s="446"/>
      <c r="C601" s="54" t="str">
        <f>IF(A601="CSP","Consolidated Supply Program(IIF)",IF(A601&lt;&gt;"",INDEX('CCN &amp; Description'!$B$2:$B$1071,MATCH(VALUE(LEFT(A601,5)),'CCN &amp; Description'!$A$2:$A$1071,0)),""))</f>
        <v/>
      </c>
      <c r="D601" s="55" t="str">
        <f t="shared" si="18"/>
        <v>A</v>
      </c>
      <c r="E601" s="55" t="str">
        <f t="shared" si="19"/>
        <v>A0464</v>
      </c>
      <c r="F601" s="56" t="s">
        <v>10675</v>
      </c>
      <c r="G601" s="56" t="s">
        <v>10676</v>
      </c>
      <c r="H601" s="59"/>
      <c r="I601" s="60"/>
      <c r="J601" s="60"/>
      <c r="K601" s="60"/>
      <c r="L601" s="315" t="e">
        <v>#REF!</v>
      </c>
      <c r="M601" s="58" t="e">
        <v>#REF!</v>
      </c>
      <c r="N601" s="58" t="e">
        <v>#N/A</v>
      </c>
      <c r="O601" s="58" t="e">
        <v>#N/A</v>
      </c>
      <c r="P601" s="58" t="e">
        <v>#N/A</v>
      </c>
      <c r="Q601" s="58" t="e">
        <v>#N/A</v>
      </c>
    </row>
    <row r="602" spans="1:17" s="110" customFormat="1" ht="15" customHeight="1" thickBot="1">
      <c r="A602" s="446"/>
      <c r="B602" s="446"/>
      <c r="C602" s="106" t="str">
        <f>IF(A602="CSP","Consolidated Supply Program(IIF)",IF(A602&lt;&gt;"",INDEX('CCN &amp; Description'!$B$2:$B$1071,MATCH(VALUE(LEFT(A602,5)),'CCN &amp; Description'!$A$2:$A$1071,0)),""))</f>
        <v/>
      </c>
      <c r="D602" s="107" t="str">
        <f t="shared" si="18"/>
        <v>A</v>
      </c>
      <c r="E602" s="107" t="str">
        <f t="shared" si="19"/>
        <v>A0466</v>
      </c>
      <c r="F602" s="108" t="s">
        <v>10677</v>
      </c>
      <c r="G602" s="108" t="s">
        <v>10678</v>
      </c>
      <c r="H602" s="108" t="s">
        <v>10679</v>
      </c>
      <c r="I602" s="113"/>
      <c r="J602" s="113"/>
      <c r="K602" s="113"/>
      <c r="L602" s="110" t="e">
        <v>#REF!</v>
      </c>
      <c r="M602" s="111" t="e">
        <v>#REF!</v>
      </c>
      <c r="N602" s="111" t="e">
        <v>#N/A</v>
      </c>
      <c r="O602" s="111" t="e">
        <v>#N/A</v>
      </c>
      <c r="P602" s="111" t="e">
        <v>#N/A</v>
      </c>
      <c r="Q602" s="111" t="e">
        <v>#N/A</v>
      </c>
    </row>
    <row r="603" spans="1:17" ht="15" customHeight="1" thickBot="1">
      <c r="A603" s="446"/>
      <c r="B603" s="446"/>
      <c r="C603" s="54" t="str">
        <f>IF(A603="CSP","Consolidated Supply Program(IIF)",IF(A603&lt;&gt;"",INDEX('CCN &amp; Description'!$B$2:$B$1071,MATCH(VALUE(LEFT(A603,5)),'CCN &amp; Description'!$A$2:$A$1071,0)),""))</f>
        <v/>
      </c>
      <c r="D603" s="55" t="str">
        <f t="shared" si="18"/>
        <v>A</v>
      </c>
      <c r="E603" s="55" t="str">
        <f t="shared" si="19"/>
        <v>A0466</v>
      </c>
      <c r="F603" s="56" t="s">
        <v>10680</v>
      </c>
      <c r="G603" s="56" t="s">
        <v>10678</v>
      </c>
      <c r="H603" s="56" t="s">
        <v>10679</v>
      </c>
      <c r="I603" s="60"/>
      <c r="J603" s="60"/>
      <c r="K603" s="60"/>
      <c r="L603" s="315" t="e">
        <v>#REF!</v>
      </c>
      <c r="M603" s="58" t="e">
        <v>#REF!</v>
      </c>
      <c r="N603" s="58" t="e">
        <v>#N/A</v>
      </c>
      <c r="O603" s="58" t="e">
        <v>#N/A</v>
      </c>
      <c r="P603" s="58" t="e">
        <v>#N/A</v>
      </c>
      <c r="Q603" s="58" t="e">
        <v>#N/A</v>
      </c>
    </row>
    <row r="604" spans="1:17" ht="15" customHeight="1" thickBot="1">
      <c r="A604" s="446"/>
      <c r="B604" s="446"/>
      <c r="C604" s="54" t="str">
        <f>IF(A604="CSP","Consolidated Supply Program(IIF)",IF(A604&lt;&gt;"",INDEX('CCN &amp; Description'!$B$2:$B$1071,MATCH(VALUE(LEFT(A604,5)),'CCN &amp; Description'!$A$2:$A$1071,0)),""))</f>
        <v/>
      </c>
      <c r="D604" s="55" t="str">
        <f t="shared" si="18"/>
        <v>A</v>
      </c>
      <c r="E604" s="55" t="str">
        <f t="shared" si="19"/>
        <v>A0467</v>
      </c>
      <c r="F604" s="56" t="s">
        <v>10681</v>
      </c>
      <c r="G604" s="56" t="s">
        <v>10664</v>
      </c>
      <c r="H604" s="59"/>
      <c r="I604" s="60"/>
      <c r="J604" s="60"/>
      <c r="K604" s="60"/>
      <c r="L604" s="315" t="e">
        <v>#REF!</v>
      </c>
      <c r="M604" s="58" t="e">
        <v>#REF!</v>
      </c>
      <c r="N604" s="58" t="e">
        <v>#N/A</v>
      </c>
      <c r="O604" s="58" t="e">
        <v>#N/A</v>
      </c>
      <c r="P604" s="58" t="e">
        <v>#N/A</v>
      </c>
      <c r="Q604" s="58" t="e">
        <v>#N/A</v>
      </c>
    </row>
    <row r="605" spans="1:17" ht="15" customHeight="1" thickBot="1">
      <c r="A605" s="446"/>
      <c r="B605" s="446"/>
      <c r="C605" s="54" t="str">
        <f>IF(A605="CSP","Consolidated Supply Program(IIF)",IF(A605&lt;&gt;"",INDEX('CCN &amp; Description'!$B$2:$B$1071,MATCH(VALUE(LEFT(A605,5)),'CCN &amp; Description'!$A$2:$A$1071,0)),""))</f>
        <v/>
      </c>
      <c r="D605" s="55" t="str">
        <f t="shared" si="18"/>
        <v>A</v>
      </c>
      <c r="E605" s="55" t="str">
        <f t="shared" si="19"/>
        <v>A0468</v>
      </c>
      <c r="F605" s="56" t="s">
        <v>10682</v>
      </c>
      <c r="G605" s="56" t="s">
        <v>10664</v>
      </c>
      <c r="H605" s="56" t="s">
        <v>10683</v>
      </c>
      <c r="I605" s="60"/>
      <c r="J605" s="60"/>
      <c r="K605" s="60"/>
      <c r="L605" s="315" t="e">
        <v>#REF!</v>
      </c>
      <c r="M605" s="58" t="e">
        <v>#REF!</v>
      </c>
      <c r="N605" s="58" t="e">
        <v>#N/A</v>
      </c>
      <c r="O605" s="58" t="e">
        <v>#N/A</v>
      </c>
      <c r="P605" s="58" t="e">
        <v>#N/A</v>
      </c>
      <c r="Q605" s="58" t="e">
        <v>#N/A</v>
      </c>
    </row>
    <row r="606" spans="1:17" ht="15" customHeight="1" thickBot="1">
      <c r="A606" s="446"/>
      <c r="B606" s="446"/>
      <c r="C606" s="54" t="str">
        <f>IF(A606="CSP","Consolidated Supply Program(IIF)",IF(A606&lt;&gt;"",INDEX('CCN &amp; Description'!$B$2:$B$1071,MATCH(VALUE(LEFT(A606,5)),'CCN &amp; Description'!$A$2:$A$1071,0)),""))</f>
        <v/>
      </c>
      <c r="D606" s="55" t="str">
        <f t="shared" si="18"/>
        <v>A</v>
      </c>
      <c r="E606" s="55" t="str">
        <f t="shared" si="19"/>
        <v>A0469</v>
      </c>
      <c r="F606" s="56" t="s">
        <v>10684</v>
      </c>
      <c r="G606" s="56" t="s">
        <v>10685</v>
      </c>
      <c r="H606" s="56" t="s">
        <v>10686</v>
      </c>
      <c r="I606" s="60"/>
      <c r="J606" s="60"/>
      <c r="K606" s="60"/>
      <c r="L606" s="315" t="e">
        <v>#REF!</v>
      </c>
      <c r="M606" s="58" t="e">
        <v>#REF!</v>
      </c>
      <c r="N606" s="58" t="e">
        <v>#N/A</v>
      </c>
      <c r="O606" s="58" t="e">
        <v>#N/A</v>
      </c>
      <c r="P606" s="58" t="e">
        <v>#N/A</v>
      </c>
      <c r="Q606" s="58" t="e">
        <v>#N/A</v>
      </c>
    </row>
    <row r="607" spans="1:17" ht="15" customHeight="1" thickBot="1">
      <c r="A607" s="446"/>
      <c r="B607" s="446"/>
      <c r="C607" s="54" t="str">
        <f>IF(A607="CSP","Consolidated Supply Program(IIF)",IF(A607&lt;&gt;"",INDEX('CCN &amp; Description'!$B$2:$B$1071,MATCH(VALUE(LEFT(A607,5)),'CCN &amp; Description'!$A$2:$A$1071,0)),""))</f>
        <v/>
      </c>
      <c r="D607" s="55" t="str">
        <f t="shared" si="18"/>
        <v>A</v>
      </c>
      <c r="E607" s="55" t="str">
        <f t="shared" si="19"/>
        <v>A0470</v>
      </c>
      <c r="F607" s="56" t="s">
        <v>10687</v>
      </c>
      <c r="G607" s="56" t="s">
        <v>10685</v>
      </c>
      <c r="H607" s="59"/>
      <c r="I607" s="60"/>
      <c r="J607" s="60"/>
      <c r="K607" s="60"/>
      <c r="L607" s="315" t="e">
        <v>#REF!</v>
      </c>
      <c r="M607" s="58" t="e">
        <v>#REF!</v>
      </c>
      <c r="N607" s="58" t="e">
        <v>#N/A</v>
      </c>
      <c r="O607" s="58" t="e">
        <v>#N/A</v>
      </c>
      <c r="P607" s="58" t="e">
        <v>#N/A</v>
      </c>
      <c r="Q607" s="58" t="e">
        <v>#N/A</v>
      </c>
    </row>
    <row r="608" spans="1:17" ht="15" customHeight="1" thickBot="1">
      <c r="A608" s="446"/>
      <c r="B608" s="446"/>
      <c r="C608" s="54" t="str">
        <f>IF(A608="CSP","Consolidated Supply Program(IIF)",IF(A608&lt;&gt;"",INDEX('CCN &amp; Description'!$B$2:$B$1071,MATCH(VALUE(LEFT(A608,5)),'CCN &amp; Description'!$A$2:$A$1071,0)),""))</f>
        <v/>
      </c>
      <c r="D608" s="55" t="str">
        <f t="shared" si="18"/>
        <v>A</v>
      </c>
      <c r="E608" s="55" t="str">
        <f t="shared" si="19"/>
        <v>A0470</v>
      </c>
      <c r="F608" s="56" t="s">
        <v>10687</v>
      </c>
      <c r="G608" s="56" t="s">
        <v>10685</v>
      </c>
      <c r="H608" s="56" t="s">
        <v>10688</v>
      </c>
      <c r="I608" s="60"/>
      <c r="J608" s="60"/>
      <c r="K608" s="60"/>
      <c r="L608" s="315" t="e">
        <v>#REF!</v>
      </c>
      <c r="M608" s="58" t="e">
        <v>#REF!</v>
      </c>
      <c r="N608" s="58" t="e">
        <v>#N/A</v>
      </c>
      <c r="O608" s="58" t="e">
        <v>#N/A</v>
      </c>
      <c r="P608" s="58" t="e">
        <v>#N/A</v>
      </c>
      <c r="Q608" s="58" t="e">
        <v>#N/A</v>
      </c>
    </row>
    <row r="609" spans="1:17" ht="15" customHeight="1" thickBot="1">
      <c r="A609" s="446"/>
      <c r="B609" s="446"/>
      <c r="C609" s="54" t="str">
        <f>IF(A609="CSP","Consolidated Supply Program(IIF)",IF(A609&lt;&gt;"",INDEX('CCN &amp; Description'!$B$2:$B$1071,MATCH(VALUE(LEFT(A609,5)),'CCN &amp; Description'!$A$2:$A$1071,0)),""))</f>
        <v/>
      </c>
      <c r="D609" s="55" t="str">
        <f t="shared" si="18"/>
        <v>A</v>
      </c>
      <c r="E609" s="55" t="str">
        <f t="shared" si="19"/>
        <v>A0471</v>
      </c>
      <c r="F609" s="56" t="s">
        <v>10689</v>
      </c>
      <c r="G609" s="56" t="s">
        <v>10690</v>
      </c>
      <c r="H609" s="56" t="s">
        <v>10691</v>
      </c>
      <c r="I609" s="60"/>
      <c r="J609" s="60"/>
      <c r="K609" s="60"/>
      <c r="L609" s="315" t="e">
        <v>#REF!</v>
      </c>
      <c r="M609" s="58" t="e">
        <v>#REF!</v>
      </c>
      <c r="N609" s="58" t="e">
        <v>#N/A</v>
      </c>
      <c r="O609" s="58" t="e">
        <v>#N/A</v>
      </c>
      <c r="P609" s="58" t="e">
        <v>#N/A</v>
      </c>
      <c r="Q609" s="58" t="e">
        <v>#N/A</v>
      </c>
    </row>
    <row r="610" spans="1:17" ht="15" customHeight="1" thickBot="1">
      <c r="A610" s="446"/>
      <c r="B610" s="446"/>
      <c r="C610" s="54" t="str">
        <f>IF(A610="CSP","Consolidated Supply Program(IIF)",IF(A610&lt;&gt;"",INDEX('CCN &amp; Description'!$B$2:$B$1071,MATCH(VALUE(LEFT(A610,5)),'CCN &amp; Description'!$A$2:$A$1071,0)),""))</f>
        <v/>
      </c>
      <c r="D610" s="55" t="str">
        <f t="shared" si="18"/>
        <v>A</v>
      </c>
      <c r="E610" s="55" t="str">
        <f t="shared" si="19"/>
        <v>A0472</v>
      </c>
      <c r="F610" s="56" t="s">
        <v>10692</v>
      </c>
      <c r="G610" s="56" t="s">
        <v>10693</v>
      </c>
      <c r="H610" s="59"/>
      <c r="I610" s="60"/>
      <c r="J610" s="60"/>
      <c r="K610" s="60"/>
      <c r="L610" s="315" t="e">
        <v>#REF!</v>
      </c>
      <c r="M610" s="58" t="e">
        <v>#REF!</v>
      </c>
      <c r="N610" s="58" t="e">
        <v>#N/A</v>
      </c>
      <c r="O610" s="58" t="e">
        <v>#N/A</v>
      </c>
      <c r="P610" s="58" t="e">
        <v>#N/A</v>
      </c>
      <c r="Q610" s="58" t="e">
        <v>#N/A</v>
      </c>
    </row>
    <row r="611" spans="1:17" s="110" customFormat="1" ht="15" customHeight="1" thickBot="1">
      <c r="A611" s="446">
        <v>21710</v>
      </c>
      <c r="B611" s="446"/>
      <c r="C611" s="106" t="str">
        <f>IF(A611="CSP","Consolidated Supply Program(IIF)",IF(A611&lt;&gt;"",INDEX('CCN &amp; Description'!$B$2:$B$1071,MATCH(VALUE(LEFT(A611,5)),'CCN &amp; Description'!$A$2:$A$1071,0)),""))</f>
        <v>ELECTRONIC AND COMMUNICATION MAINTENANCE SHOP</v>
      </c>
      <c r="D611" s="107" t="str">
        <f t="shared" si="18"/>
        <v>A</v>
      </c>
      <c r="E611" s="107" t="str">
        <f t="shared" si="19"/>
        <v>A0473</v>
      </c>
      <c r="F611" s="108" t="s">
        <v>2550</v>
      </c>
      <c r="G611" s="108" t="s">
        <v>10694</v>
      </c>
      <c r="H611" s="108" t="s">
        <v>10695</v>
      </c>
      <c r="I611" s="109">
        <v>1.98</v>
      </c>
      <c r="J611" s="109">
        <v>1.5</v>
      </c>
      <c r="K611" s="109">
        <v>0.71</v>
      </c>
      <c r="L611" s="110" t="e">
        <v>#REF!</v>
      </c>
      <c r="M611" s="111" t="e">
        <v>#REF!</v>
      </c>
      <c r="N611" s="111" t="e">
        <v>#N/A</v>
      </c>
      <c r="O611" s="111" t="e">
        <v>#N/A</v>
      </c>
      <c r="P611" s="111" t="e">
        <v>#N/A</v>
      </c>
      <c r="Q611" s="111" t="e">
        <v>#N/A</v>
      </c>
    </row>
    <row r="612" spans="1:17" ht="15" customHeight="1" thickBot="1">
      <c r="A612" s="446"/>
      <c r="B612" s="446"/>
      <c r="C612" s="54" t="str">
        <f>IF(A612="CSP","Consolidated Supply Program(IIF)",IF(A612&lt;&gt;"",INDEX('CCN &amp; Description'!$B$2:$B$1071,MATCH(VALUE(LEFT(A612,5)),'CCN &amp; Description'!$A$2:$A$1071,0)),""))</f>
        <v/>
      </c>
      <c r="D612" s="55" t="str">
        <f t="shared" si="18"/>
        <v>A</v>
      </c>
      <c r="E612" s="55" t="str">
        <f t="shared" si="19"/>
        <v>A0474</v>
      </c>
      <c r="F612" s="56" t="s">
        <v>2554</v>
      </c>
      <c r="G612" s="56" t="s">
        <v>10171</v>
      </c>
      <c r="H612" s="56" t="s">
        <v>10696</v>
      </c>
      <c r="I612" s="57">
        <v>3.33</v>
      </c>
      <c r="J612" s="57">
        <v>1.88</v>
      </c>
      <c r="K612" s="57">
        <v>1.92</v>
      </c>
      <c r="L612" s="315" t="e">
        <v>#REF!</v>
      </c>
      <c r="M612" s="58" t="e">
        <v>#REF!</v>
      </c>
      <c r="N612" s="58" t="e">
        <v>#N/A</v>
      </c>
      <c r="O612" s="58" t="e">
        <v>#N/A</v>
      </c>
      <c r="P612" s="58" t="e">
        <v>#N/A</v>
      </c>
      <c r="Q612" s="58" t="e">
        <v>#N/A</v>
      </c>
    </row>
    <row r="613" spans="1:17" ht="15" customHeight="1" thickBot="1">
      <c r="A613" s="446"/>
      <c r="B613" s="446"/>
      <c r="C613" s="54" t="str">
        <f>IF(A613="CSP","Consolidated Supply Program(IIF)",IF(A613&lt;&gt;"",INDEX('CCN &amp; Description'!$B$2:$B$1071,MATCH(VALUE(LEFT(A613,5)),'CCN &amp; Description'!$A$2:$A$1071,0)),""))</f>
        <v/>
      </c>
      <c r="D613" s="55" t="str">
        <f t="shared" si="18"/>
        <v>A</v>
      </c>
      <c r="E613" s="55" t="str">
        <f t="shared" si="19"/>
        <v>A0498</v>
      </c>
      <c r="F613" s="56" t="s">
        <v>10697</v>
      </c>
      <c r="G613" s="56" t="s">
        <v>10698</v>
      </c>
      <c r="H613" s="56" t="s">
        <v>10699</v>
      </c>
      <c r="I613" s="57">
        <v>0.75</v>
      </c>
      <c r="J613" s="57">
        <v>0.57999999999999996</v>
      </c>
      <c r="K613" s="57">
        <v>0.17</v>
      </c>
      <c r="L613" s="315" t="e">
        <v>#REF!</v>
      </c>
      <c r="M613" s="58" t="e">
        <v>#REF!</v>
      </c>
      <c r="N613" s="58" t="e">
        <v>#N/A</v>
      </c>
      <c r="O613" s="58" t="e">
        <v>#N/A</v>
      </c>
      <c r="P613" s="58" t="e">
        <v>#N/A</v>
      </c>
      <c r="Q613" s="58" t="e">
        <v>#N/A</v>
      </c>
    </row>
    <row r="614" spans="1:17" ht="15" customHeight="1" thickBot="1">
      <c r="A614" s="446"/>
      <c r="B614" s="446"/>
      <c r="C614" s="54" t="str">
        <f>IF(A614="CSP","Consolidated Supply Program(IIF)",IF(A614&lt;&gt;"",INDEX('CCN &amp; Description'!$B$2:$B$1071,MATCH(VALUE(LEFT(A614,5)),'CCN &amp; Description'!$A$2:$A$1071,0)),""))</f>
        <v/>
      </c>
      <c r="D614" s="55" t="str">
        <f t="shared" si="18"/>
        <v>A</v>
      </c>
      <c r="E614" s="55" t="str">
        <f t="shared" si="19"/>
        <v>A0498</v>
      </c>
      <c r="F614" s="56" t="s">
        <v>10697</v>
      </c>
      <c r="G614" s="56" t="s">
        <v>10700</v>
      </c>
      <c r="H614" s="56" t="s">
        <v>10701</v>
      </c>
      <c r="I614" s="57">
        <v>0.75</v>
      </c>
      <c r="J614" s="57">
        <v>0.57999999999999996</v>
      </c>
      <c r="K614" s="57">
        <v>0.17</v>
      </c>
      <c r="L614" s="315" t="e">
        <v>#REF!</v>
      </c>
      <c r="M614" s="58" t="e">
        <v>#REF!</v>
      </c>
      <c r="N614" s="58" t="e">
        <v>#N/A</v>
      </c>
      <c r="O614" s="58" t="e">
        <v>#N/A</v>
      </c>
      <c r="P614" s="58" t="e">
        <v>#N/A</v>
      </c>
      <c r="Q614" s="58" t="e">
        <v>#N/A</v>
      </c>
    </row>
    <row r="615" spans="1:17" ht="15" customHeight="1" thickBot="1">
      <c r="A615" s="446"/>
      <c r="B615" s="446"/>
      <c r="C615" s="54" t="str">
        <f>IF(A615="CSP","Consolidated Supply Program(IIF)",IF(A615&lt;&gt;"",INDEX('CCN &amp; Description'!$B$2:$B$1071,MATCH(VALUE(LEFT(A615,5)),'CCN &amp; Description'!$A$2:$A$1071,0)),""))</f>
        <v/>
      </c>
      <c r="D615" s="55" t="str">
        <f t="shared" si="18"/>
        <v>A</v>
      </c>
      <c r="E615" s="55" t="str">
        <f t="shared" si="19"/>
        <v>A0499</v>
      </c>
      <c r="F615" s="56" t="s">
        <v>10702</v>
      </c>
      <c r="G615" s="56" t="s">
        <v>10703</v>
      </c>
      <c r="H615" s="56" t="s">
        <v>10704</v>
      </c>
      <c r="I615" s="57">
        <v>15</v>
      </c>
      <c r="J615" s="57">
        <v>7.25</v>
      </c>
      <c r="K615" s="57">
        <v>7.25</v>
      </c>
      <c r="L615" s="315" t="e">
        <v>#REF!</v>
      </c>
      <c r="M615" s="58" t="e">
        <v>#REF!</v>
      </c>
      <c r="N615" s="58" t="e">
        <v>#N/A</v>
      </c>
      <c r="O615" s="58" t="e">
        <v>#N/A</v>
      </c>
      <c r="P615" s="58" t="e">
        <v>#N/A</v>
      </c>
      <c r="Q615" s="58" t="e">
        <v>#N/A</v>
      </c>
    </row>
    <row r="616" spans="1:17" ht="15" customHeight="1" thickBot="1">
      <c r="A616" s="446"/>
      <c r="B616" s="446"/>
      <c r="C616" s="54" t="str">
        <f>IF(A616="CSP","Consolidated Supply Program(IIF)",IF(A616&lt;&gt;"",INDEX('CCN &amp; Description'!$B$2:$B$1071,MATCH(VALUE(LEFT(A616,5)),'CCN &amp; Description'!$A$2:$A$1071,0)),""))</f>
        <v/>
      </c>
      <c r="D616" s="55" t="str">
        <f t="shared" si="18"/>
        <v>A</v>
      </c>
      <c r="E616" s="55" t="str">
        <f t="shared" si="19"/>
        <v>A0499</v>
      </c>
      <c r="F616" s="56" t="s">
        <v>10702</v>
      </c>
      <c r="G616" s="56" t="s">
        <v>10703</v>
      </c>
      <c r="H616" s="56" t="s">
        <v>10705</v>
      </c>
      <c r="I616" s="57">
        <v>15</v>
      </c>
      <c r="J616" s="57">
        <v>7.25</v>
      </c>
      <c r="K616" s="57">
        <v>7.25</v>
      </c>
      <c r="L616" s="315" t="e">
        <v>#REF!</v>
      </c>
      <c r="M616" s="58" t="e">
        <v>#REF!</v>
      </c>
      <c r="N616" s="58" t="e">
        <v>#N/A</v>
      </c>
      <c r="O616" s="58" t="e">
        <v>#N/A</v>
      </c>
      <c r="P616" s="58" t="e">
        <v>#N/A</v>
      </c>
      <c r="Q616" s="58" t="e">
        <v>#N/A</v>
      </c>
    </row>
    <row r="617" spans="1:17" s="110" customFormat="1" ht="15" customHeight="1" thickBot="1">
      <c r="A617" s="446"/>
      <c r="B617" s="446"/>
      <c r="C617" s="106" t="str">
        <f>IF(A617="CSP","Consolidated Supply Program(IIF)",IF(A617&lt;&gt;"",INDEX('CCN &amp; Description'!$B$2:$B$1071,MATCH(VALUE(LEFT(A617,5)),'CCN &amp; Description'!$A$2:$A$1071,0)),""))</f>
        <v/>
      </c>
      <c r="D617" s="107" t="str">
        <f t="shared" si="18"/>
        <v>A</v>
      </c>
      <c r="E617" s="107" t="str">
        <f t="shared" si="19"/>
        <v>A0501</v>
      </c>
      <c r="F617" s="108" t="s">
        <v>2556</v>
      </c>
      <c r="G617" s="108" t="s">
        <v>10706</v>
      </c>
      <c r="H617" s="108" t="s">
        <v>10707</v>
      </c>
      <c r="I617" s="109">
        <v>3.5</v>
      </c>
      <c r="J617" s="109">
        <v>4</v>
      </c>
      <c r="K617" s="109">
        <v>3</v>
      </c>
      <c r="L617" s="110" t="e">
        <v>#REF!</v>
      </c>
      <c r="M617" s="111" t="e">
        <v>#REF!</v>
      </c>
      <c r="N617" s="111" t="e">
        <v>#N/A</v>
      </c>
      <c r="O617" s="111" t="e">
        <v>#N/A</v>
      </c>
      <c r="P617" s="111" t="e">
        <v>#N/A</v>
      </c>
      <c r="Q617" s="111" t="e">
        <v>#N/A</v>
      </c>
    </row>
    <row r="618" spans="1:17" s="110" customFormat="1" ht="15" customHeight="1" thickBot="1">
      <c r="A618" s="446"/>
      <c r="B618" s="446"/>
      <c r="C618" s="106" t="str">
        <f>IF(A618="CSP","Consolidated Supply Program(IIF)",IF(A618&lt;&gt;"",INDEX('CCN &amp; Description'!$B$2:$B$1071,MATCH(VALUE(LEFT(A618,5)),'CCN &amp; Description'!$A$2:$A$1071,0)),""))</f>
        <v/>
      </c>
      <c r="D618" s="107" t="str">
        <f t="shared" si="18"/>
        <v>A</v>
      </c>
      <c r="E618" s="107" t="str">
        <f t="shared" si="19"/>
        <v>A0501</v>
      </c>
      <c r="F618" s="108" t="s">
        <v>2556</v>
      </c>
      <c r="G618" s="108" t="s">
        <v>9897</v>
      </c>
      <c r="H618" s="108" t="s">
        <v>10708</v>
      </c>
      <c r="I618" s="109">
        <v>3.5</v>
      </c>
      <c r="J618" s="109">
        <v>4</v>
      </c>
      <c r="K618" s="109">
        <v>3</v>
      </c>
      <c r="L618" s="110" t="e">
        <v>#REF!</v>
      </c>
      <c r="M618" s="111" t="e">
        <v>#REF!</v>
      </c>
      <c r="N618" s="111" t="e">
        <v>#N/A</v>
      </c>
      <c r="O618" s="111" t="e">
        <v>#N/A</v>
      </c>
      <c r="P618" s="111" t="e">
        <v>#N/A</v>
      </c>
      <c r="Q618" s="111" t="e">
        <v>#N/A</v>
      </c>
    </row>
    <row r="619" spans="1:17" ht="15" customHeight="1" thickBot="1">
      <c r="A619" s="446"/>
      <c r="B619" s="446"/>
      <c r="C619" s="54" t="str">
        <f>IF(A619="CSP","Consolidated Supply Program(IIF)",IF(A619&lt;&gt;"",INDEX('CCN &amp; Description'!$B$2:$B$1071,MATCH(VALUE(LEFT(A619,5)),'CCN &amp; Description'!$A$2:$A$1071,0)),""))</f>
        <v/>
      </c>
      <c r="D619" s="55" t="str">
        <f t="shared" si="18"/>
        <v>A</v>
      </c>
      <c r="E619" s="55" t="str">
        <f t="shared" si="19"/>
        <v>A0502</v>
      </c>
      <c r="F619" s="56" t="s">
        <v>2558</v>
      </c>
      <c r="G619" s="56" t="s">
        <v>10709</v>
      </c>
      <c r="H619" s="56" t="s">
        <v>10710</v>
      </c>
      <c r="I619" s="57">
        <v>7</v>
      </c>
      <c r="J619" s="57">
        <v>8</v>
      </c>
      <c r="K619" s="57">
        <v>5.41</v>
      </c>
      <c r="L619" s="315" t="e">
        <v>#REF!</v>
      </c>
      <c r="M619" s="58" t="e">
        <v>#REF!</v>
      </c>
      <c r="N619" s="58" t="e">
        <v>#N/A</v>
      </c>
      <c r="O619" s="58" t="e">
        <v>#N/A</v>
      </c>
      <c r="P619" s="58" t="e">
        <v>#N/A</v>
      </c>
      <c r="Q619" s="58" t="e">
        <v>#N/A</v>
      </c>
    </row>
    <row r="620" spans="1:17" ht="15" customHeight="1" thickBot="1">
      <c r="A620" s="446"/>
      <c r="B620" s="446"/>
      <c r="C620" s="54" t="str">
        <f>IF(A620="CSP","Consolidated Supply Program(IIF)",IF(A620&lt;&gt;"",INDEX('CCN &amp; Description'!$B$2:$B$1071,MATCH(VALUE(LEFT(A620,5)),'CCN &amp; Description'!$A$2:$A$1071,0)),""))</f>
        <v/>
      </c>
      <c r="D620" s="55" t="str">
        <f t="shared" si="18"/>
        <v>A</v>
      </c>
      <c r="E620" s="55" t="str">
        <f t="shared" si="19"/>
        <v>A0502</v>
      </c>
      <c r="F620" s="56" t="s">
        <v>2558</v>
      </c>
      <c r="G620" s="56" t="s">
        <v>9897</v>
      </c>
      <c r="H620" s="56" t="s">
        <v>10711</v>
      </c>
      <c r="I620" s="57">
        <v>7</v>
      </c>
      <c r="J620" s="57">
        <v>8</v>
      </c>
      <c r="K620" s="57">
        <v>5.41</v>
      </c>
      <c r="L620" s="315" t="e">
        <v>#REF!</v>
      </c>
      <c r="M620" s="58" t="e">
        <v>#REF!</v>
      </c>
      <c r="N620" s="58" t="e">
        <v>#N/A</v>
      </c>
      <c r="O620" s="58" t="e">
        <v>#N/A</v>
      </c>
      <c r="P620" s="58" t="e">
        <v>#N/A</v>
      </c>
      <c r="Q620" s="58" t="e">
        <v>#N/A</v>
      </c>
    </row>
    <row r="621" spans="1:17" s="110" customFormat="1" ht="15" customHeight="1" thickBot="1">
      <c r="A621" s="446"/>
      <c r="B621" s="446"/>
      <c r="C621" s="106" t="str">
        <f>IF(A621="CSP","Consolidated Supply Program(IIF)",IF(A621&lt;&gt;"",INDEX('CCN &amp; Description'!$B$2:$B$1071,MATCH(VALUE(LEFT(A621,5)),'CCN &amp; Description'!$A$2:$A$1071,0)),""))</f>
        <v/>
      </c>
      <c r="D621" s="107" t="str">
        <f t="shared" si="18"/>
        <v>A</v>
      </c>
      <c r="E621" s="107" t="str">
        <f t="shared" si="19"/>
        <v>A0503</v>
      </c>
      <c r="F621" s="108" t="s">
        <v>2560</v>
      </c>
      <c r="G621" s="108" t="s">
        <v>10712</v>
      </c>
      <c r="H621" s="108" t="s">
        <v>10707</v>
      </c>
      <c r="I621" s="109">
        <v>7</v>
      </c>
      <c r="J621" s="109">
        <v>8</v>
      </c>
      <c r="K621" s="109">
        <v>5</v>
      </c>
      <c r="L621" s="110" t="e">
        <v>#REF!</v>
      </c>
      <c r="M621" s="111" t="e">
        <v>#REF!</v>
      </c>
      <c r="N621" s="111" t="e">
        <v>#N/A</v>
      </c>
      <c r="O621" s="111" t="e">
        <v>#N/A</v>
      </c>
      <c r="P621" s="111" t="e">
        <v>#N/A</v>
      </c>
      <c r="Q621" s="111" t="e">
        <v>#N/A</v>
      </c>
    </row>
    <row r="622" spans="1:17" s="110" customFormat="1" ht="15" customHeight="1" thickBot="1">
      <c r="A622" s="446"/>
      <c r="B622" s="446"/>
      <c r="C622" s="106" t="str">
        <f>IF(A622="CSP","Consolidated Supply Program(IIF)",IF(A622&lt;&gt;"",INDEX('CCN &amp; Description'!$B$2:$B$1071,MATCH(VALUE(LEFT(A622,5)),'CCN &amp; Description'!$A$2:$A$1071,0)),""))</f>
        <v/>
      </c>
      <c r="D622" s="107" t="str">
        <f t="shared" si="18"/>
        <v>A</v>
      </c>
      <c r="E622" s="107" t="str">
        <f t="shared" si="19"/>
        <v>A0503</v>
      </c>
      <c r="F622" s="108" t="s">
        <v>2560</v>
      </c>
      <c r="G622" s="108" t="s">
        <v>9897</v>
      </c>
      <c r="H622" s="108" t="s">
        <v>10713</v>
      </c>
      <c r="I622" s="109">
        <v>7</v>
      </c>
      <c r="J622" s="109">
        <v>8</v>
      </c>
      <c r="K622" s="109">
        <v>5</v>
      </c>
      <c r="L622" s="110" t="e">
        <v>#REF!</v>
      </c>
      <c r="M622" s="111" t="e">
        <v>#REF!</v>
      </c>
      <c r="N622" s="111" t="e">
        <v>#N/A</v>
      </c>
      <c r="O622" s="111" t="e">
        <v>#N/A</v>
      </c>
      <c r="P622" s="111" t="e">
        <v>#N/A</v>
      </c>
      <c r="Q622" s="111" t="e">
        <v>#N/A</v>
      </c>
    </row>
    <row r="623" spans="1:17" s="110" customFormat="1" ht="15" customHeight="1" thickBot="1">
      <c r="A623" s="446"/>
      <c r="B623" s="446"/>
      <c r="C623" s="106" t="str">
        <f>IF(A623="CSP","Consolidated Supply Program(IIF)",IF(A623&lt;&gt;"",INDEX('CCN &amp; Description'!$B$2:$B$1071,MATCH(VALUE(LEFT(A623,5)),'CCN &amp; Description'!$A$2:$A$1071,0)),""))</f>
        <v/>
      </c>
      <c r="D623" s="107" t="str">
        <f t="shared" si="18"/>
        <v>A</v>
      </c>
      <c r="E623" s="107" t="str">
        <f t="shared" si="19"/>
        <v>A0504</v>
      </c>
      <c r="F623" s="108" t="s">
        <v>2562</v>
      </c>
      <c r="G623" s="108" t="s">
        <v>10714</v>
      </c>
      <c r="H623" s="108" t="s">
        <v>10715</v>
      </c>
      <c r="I623" s="109">
        <v>3.5</v>
      </c>
      <c r="J623" s="109">
        <v>8</v>
      </c>
      <c r="K623" s="109">
        <v>3</v>
      </c>
      <c r="L623" s="110" t="e">
        <v>#REF!</v>
      </c>
      <c r="M623" s="111" t="e">
        <v>#REF!</v>
      </c>
      <c r="N623" s="111" t="e">
        <v>#N/A</v>
      </c>
      <c r="O623" s="111" t="e">
        <v>#N/A</v>
      </c>
      <c r="P623" s="111" t="e">
        <v>#N/A</v>
      </c>
      <c r="Q623" s="111" t="e">
        <v>#N/A</v>
      </c>
    </row>
    <row r="624" spans="1:17" s="110" customFormat="1" ht="15" customHeight="1" thickBot="1">
      <c r="A624" s="446"/>
      <c r="B624" s="446"/>
      <c r="C624" s="106" t="str">
        <f>IF(A624="CSP","Consolidated Supply Program(IIF)",IF(A624&lt;&gt;"",INDEX('CCN &amp; Description'!$B$2:$B$1071,MATCH(VALUE(LEFT(A624,5)),'CCN &amp; Description'!$A$2:$A$1071,0)),""))</f>
        <v/>
      </c>
      <c r="D624" s="107" t="str">
        <f t="shared" si="18"/>
        <v>A</v>
      </c>
      <c r="E624" s="107" t="str">
        <f t="shared" si="19"/>
        <v>A0504</v>
      </c>
      <c r="F624" s="108" t="s">
        <v>2562</v>
      </c>
      <c r="G624" s="108" t="s">
        <v>9897</v>
      </c>
      <c r="H624" s="108" t="s">
        <v>10716</v>
      </c>
      <c r="I624" s="109">
        <v>3.5</v>
      </c>
      <c r="J624" s="109">
        <v>8</v>
      </c>
      <c r="K624" s="109">
        <v>3</v>
      </c>
      <c r="L624" s="110" t="e">
        <v>#REF!</v>
      </c>
      <c r="M624" s="111" t="e">
        <v>#REF!</v>
      </c>
      <c r="N624" s="111" t="e">
        <v>#N/A</v>
      </c>
      <c r="O624" s="111" t="e">
        <v>#N/A</v>
      </c>
      <c r="P624" s="111" t="e">
        <v>#N/A</v>
      </c>
      <c r="Q624" s="111" t="e">
        <v>#N/A</v>
      </c>
    </row>
    <row r="625" spans="1:17" s="110" customFormat="1" ht="15" customHeight="1" thickBot="1">
      <c r="A625" s="446"/>
      <c r="B625" s="446"/>
      <c r="C625" s="106" t="str">
        <f>IF(A625="CSP","Consolidated Supply Program(IIF)",IF(A625&lt;&gt;"",INDEX('CCN &amp; Description'!$B$2:$B$1071,MATCH(VALUE(LEFT(A625,5)),'CCN &amp; Description'!$A$2:$A$1071,0)),""))</f>
        <v/>
      </c>
      <c r="D625" s="107" t="str">
        <f t="shared" si="18"/>
        <v>A</v>
      </c>
      <c r="E625" s="107" t="str">
        <f t="shared" si="19"/>
        <v>A0504</v>
      </c>
      <c r="F625" s="108" t="s">
        <v>2562</v>
      </c>
      <c r="G625" s="108" t="s">
        <v>10717</v>
      </c>
      <c r="H625" s="108" t="s">
        <v>10718</v>
      </c>
      <c r="I625" s="109">
        <v>3.5</v>
      </c>
      <c r="J625" s="109">
        <v>8</v>
      </c>
      <c r="K625" s="109">
        <v>3</v>
      </c>
      <c r="L625" s="110" t="e">
        <v>#REF!</v>
      </c>
      <c r="M625" s="111" t="e">
        <v>#REF!</v>
      </c>
      <c r="N625" s="111" t="e">
        <v>#N/A</v>
      </c>
      <c r="O625" s="111" t="e">
        <v>#N/A</v>
      </c>
      <c r="P625" s="111" t="e">
        <v>#N/A</v>
      </c>
      <c r="Q625" s="111" t="e">
        <v>#N/A</v>
      </c>
    </row>
    <row r="626" spans="1:17" ht="15" customHeight="1" thickBot="1">
      <c r="A626" s="446"/>
      <c r="B626" s="446"/>
      <c r="C626" s="54" t="str">
        <f>IF(A626="CSP","Consolidated Supply Program(IIF)",IF(A626&lt;&gt;"",INDEX('CCN &amp; Description'!$B$2:$B$1071,MATCH(VALUE(LEFT(A626,5)),'CCN &amp; Description'!$A$2:$A$1071,0)),""))</f>
        <v/>
      </c>
      <c r="D626" s="55" t="str">
        <f t="shared" si="18"/>
        <v>A</v>
      </c>
      <c r="E626" s="55" t="str">
        <f t="shared" si="19"/>
        <v>A0511</v>
      </c>
      <c r="F626" s="56" t="s">
        <v>10719</v>
      </c>
      <c r="G626" s="56" t="s">
        <v>10720</v>
      </c>
      <c r="H626" s="56" t="s">
        <v>10721</v>
      </c>
      <c r="I626" s="57">
        <v>12.25</v>
      </c>
      <c r="J626" s="57">
        <v>7.25</v>
      </c>
      <c r="K626" s="57">
        <v>7.25</v>
      </c>
      <c r="L626" s="315" t="e">
        <v>#REF!</v>
      </c>
      <c r="M626" s="58" t="e">
        <v>#REF!</v>
      </c>
      <c r="N626" s="58" t="e">
        <v>#N/A</v>
      </c>
      <c r="O626" s="58" t="e">
        <v>#N/A</v>
      </c>
      <c r="P626" s="58" t="e">
        <v>#N/A</v>
      </c>
      <c r="Q626" s="58" t="e">
        <v>#N/A</v>
      </c>
    </row>
    <row r="627" spans="1:17" ht="15" customHeight="1" thickBot="1">
      <c r="A627" s="446"/>
      <c r="B627" s="446"/>
      <c r="C627" s="54" t="str">
        <f>IF(A627="CSP","Consolidated Supply Program(IIF)",IF(A627&lt;&gt;"",INDEX('CCN &amp; Description'!$B$2:$B$1071,MATCH(VALUE(LEFT(A627,5)),'CCN &amp; Description'!$A$2:$A$1071,0)),""))</f>
        <v/>
      </c>
      <c r="D627" s="55" t="str">
        <f t="shared" si="18"/>
        <v>A</v>
      </c>
      <c r="E627" s="55" t="str">
        <f t="shared" si="19"/>
        <v>A0617</v>
      </c>
      <c r="F627" s="56" t="s">
        <v>10722</v>
      </c>
      <c r="G627" s="56" t="s">
        <v>10723</v>
      </c>
      <c r="H627" s="56" t="s">
        <v>10724</v>
      </c>
      <c r="I627" s="57">
        <v>2.25</v>
      </c>
      <c r="J627" s="57">
        <v>1.5</v>
      </c>
      <c r="K627" s="57">
        <v>1.75</v>
      </c>
      <c r="L627" s="315" t="e">
        <v>#REF!</v>
      </c>
      <c r="M627" s="58" t="e">
        <v>#REF!</v>
      </c>
      <c r="N627" s="58" t="e">
        <v>#N/A</v>
      </c>
      <c r="O627" s="58" t="e">
        <v>#N/A</v>
      </c>
      <c r="P627" s="58" t="e">
        <v>#N/A</v>
      </c>
      <c r="Q627" s="58" t="e">
        <v>#N/A</v>
      </c>
    </row>
    <row r="628" spans="1:17" ht="15" customHeight="1" thickBot="1">
      <c r="A628" s="446"/>
      <c r="B628" s="446"/>
      <c r="C628" s="54" t="str">
        <f>IF(A628="CSP","Consolidated Supply Program(IIF)",IF(A628&lt;&gt;"",INDEX('CCN &amp; Description'!$B$2:$B$1071,MATCH(VALUE(LEFT(A628,5)),'CCN &amp; Description'!$A$2:$A$1071,0)),""))</f>
        <v/>
      </c>
      <c r="D628" s="55" t="str">
        <f t="shared" si="18"/>
        <v>A</v>
      </c>
      <c r="E628" s="55" t="str">
        <f t="shared" si="19"/>
        <v>A0652</v>
      </c>
      <c r="F628" s="56" t="s">
        <v>10725</v>
      </c>
      <c r="G628" s="56" t="s">
        <v>10726</v>
      </c>
      <c r="H628" s="56" t="s">
        <v>10727</v>
      </c>
      <c r="I628" s="57">
        <v>1.05</v>
      </c>
      <c r="J628" s="57">
        <v>1.3</v>
      </c>
      <c r="K628" s="57">
        <v>0.25</v>
      </c>
      <c r="L628" s="315" t="e">
        <v>#REF!</v>
      </c>
      <c r="M628" s="58" t="e">
        <v>#REF!</v>
      </c>
      <c r="N628" s="58" t="e">
        <v>#N/A</v>
      </c>
      <c r="O628" s="58" t="e">
        <v>#N/A</v>
      </c>
      <c r="P628" s="58" t="e">
        <v>#N/A</v>
      </c>
      <c r="Q628" s="58" t="e">
        <v>#N/A</v>
      </c>
    </row>
    <row r="629" spans="1:17" s="110" customFormat="1" ht="15" customHeight="1" thickBot="1">
      <c r="A629" s="446"/>
      <c r="B629" s="446"/>
      <c r="C629" s="106" t="str">
        <f>IF(A629="CSP","Consolidated Supply Program(IIF)",IF(A629&lt;&gt;"",INDEX('CCN &amp; Description'!$B$2:$B$1071,MATCH(VALUE(LEFT(A629,5)),'CCN &amp; Description'!$A$2:$A$1071,0)),""))</f>
        <v/>
      </c>
      <c r="D629" s="107" t="str">
        <f t="shared" si="18"/>
        <v>A</v>
      </c>
      <c r="E629" s="107" t="str">
        <f t="shared" si="19"/>
        <v>A0666</v>
      </c>
      <c r="F629" s="108" t="s">
        <v>2570</v>
      </c>
      <c r="G629" s="108" t="s">
        <v>10728</v>
      </c>
      <c r="H629" s="108" t="s">
        <v>10729</v>
      </c>
      <c r="I629" s="109">
        <v>1.64</v>
      </c>
      <c r="J629" s="109">
        <v>1.4</v>
      </c>
      <c r="K629" s="109">
        <v>0.44</v>
      </c>
      <c r="L629" s="110" t="e">
        <v>#REF!</v>
      </c>
      <c r="M629" s="111" t="e">
        <v>#REF!</v>
      </c>
      <c r="N629" s="111" t="e">
        <v>#N/A</v>
      </c>
      <c r="O629" s="111" t="e">
        <v>#N/A</v>
      </c>
      <c r="P629" s="111" t="e">
        <v>#N/A</v>
      </c>
      <c r="Q629" s="111" t="e">
        <v>#N/A</v>
      </c>
    </row>
    <row r="630" spans="1:17" ht="15" customHeight="1" thickBot="1">
      <c r="A630" s="446"/>
      <c r="B630" s="446"/>
      <c r="C630" s="54" t="str">
        <f>IF(A630="CSP","Consolidated Supply Program(IIF)",IF(A630&lt;&gt;"",INDEX('CCN &amp; Description'!$B$2:$B$1071,MATCH(VALUE(LEFT(A630,5)),'CCN &amp; Description'!$A$2:$A$1071,0)),""))</f>
        <v/>
      </c>
      <c r="D630" s="55" t="str">
        <f t="shared" si="18"/>
        <v>A</v>
      </c>
      <c r="E630" s="55" t="str">
        <f t="shared" si="19"/>
        <v>A0806</v>
      </c>
      <c r="F630" s="56" t="s">
        <v>2574</v>
      </c>
      <c r="G630" s="56" t="s">
        <v>10730</v>
      </c>
      <c r="H630" s="59"/>
      <c r="I630" s="57">
        <v>15.92</v>
      </c>
      <c r="J630" s="57">
        <v>7.17</v>
      </c>
      <c r="K630" s="57">
        <v>8</v>
      </c>
      <c r="L630" s="315" t="e">
        <v>#REF!</v>
      </c>
      <c r="M630" s="58" t="e">
        <v>#REF!</v>
      </c>
      <c r="N630" s="58" t="e">
        <v>#N/A</v>
      </c>
      <c r="O630" s="58" t="e">
        <v>#N/A</v>
      </c>
      <c r="P630" s="58" t="e">
        <v>#N/A</v>
      </c>
      <c r="Q630" s="58" t="e">
        <v>#N/A</v>
      </c>
    </row>
    <row r="631" spans="1:17" ht="15" customHeight="1" thickBot="1">
      <c r="A631" s="446"/>
      <c r="B631" s="446"/>
      <c r="C631" s="54" t="str">
        <f>IF(A631="CSP","Consolidated Supply Program(IIF)",IF(A631&lt;&gt;"",INDEX('CCN &amp; Description'!$B$2:$B$1071,MATCH(VALUE(LEFT(A631,5)),'CCN &amp; Description'!$A$2:$A$1071,0)),""))</f>
        <v/>
      </c>
      <c r="D631" s="55" t="str">
        <f t="shared" si="18"/>
        <v>A</v>
      </c>
      <c r="E631" s="55" t="str">
        <f t="shared" si="19"/>
        <v>A0807</v>
      </c>
      <c r="F631" s="56" t="s">
        <v>2578</v>
      </c>
      <c r="G631" s="56" t="s">
        <v>10730</v>
      </c>
      <c r="H631" s="59"/>
      <c r="I631" s="57">
        <v>15.92</v>
      </c>
      <c r="J631" s="57">
        <v>7.17</v>
      </c>
      <c r="K631" s="57">
        <v>8</v>
      </c>
      <c r="L631" s="315" t="e">
        <v>#REF!</v>
      </c>
      <c r="M631" s="58" t="e">
        <v>#REF!</v>
      </c>
      <c r="N631" s="58" t="e">
        <v>#N/A</v>
      </c>
      <c r="O631" s="58" t="e">
        <v>#N/A</v>
      </c>
      <c r="P631" s="58" t="e">
        <v>#N/A</v>
      </c>
      <c r="Q631" s="58" t="e">
        <v>#N/A</v>
      </c>
    </row>
    <row r="632" spans="1:17" ht="15" customHeight="1" thickBot="1">
      <c r="A632" s="446">
        <v>21710</v>
      </c>
      <c r="B632" s="446">
        <v>21710</v>
      </c>
      <c r="C632" s="54" t="str">
        <f>IF(A632="CSP","Consolidated Supply Program(IIF)",IF(A632&lt;&gt;"",INDEX('CCN &amp; Description'!$B$2:$B$1071,MATCH(VALUE(LEFT(A632,5)),'CCN &amp; Description'!$A$2:$A$1071,0)),""))</f>
        <v>ELECTRONIC AND COMMUNICATION MAINTENANCE SHOP</v>
      </c>
      <c r="D632" s="55" t="str">
        <f t="shared" si="18"/>
        <v>A</v>
      </c>
      <c r="E632" s="55" t="str">
        <f t="shared" si="19"/>
        <v>A0808</v>
      </c>
      <c r="F632" s="56" t="s">
        <v>2582</v>
      </c>
      <c r="G632" s="56" t="s">
        <v>10731</v>
      </c>
      <c r="H632" s="56" t="s">
        <v>10732</v>
      </c>
      <c r="I632" s="57">
        <v>3.33</v>
      </c>
      <c r="J632" s="57">
        <v>4</v>
      </c>
      <c r="K632" s="57">
        <v>3.42</v>
      </c>
      <c r="L632" s="315" t="e">
        <v>#REF!</v>
      </c>
      <c r="M632" s="58" t="e">
        <v>#REF!</v>
      </c>
      <c r="N632" s="58" t="e">
        <v>#N/A</v>
      </c>
      <c r="O632" s="58" t="e">
        <v>#N/A</v>
      </c>
      <c r="P632" s="58" t="e">
        <v>#N/A</v>
      </c>
      <c r="Q632" s="58" t="e">
        <v>#N/A</v>
      </c>
    </row>
    <row r="633" spans="1:17" ht="15" customHeight="1" thickBot="1">
      <c r="A633" s="446"/>
      <c r="B633" s="446"/>
      <c r="C633" s="54" t="str">
        <f>IF(A633="CSP","Consolidated Supply Program(IIF)",IF(A633&lt;&gt;"",INDEX('CCN &amp; Description'!$B$2:$B$1071,MATCH(VALUE(LEFT(A633,5)),'CCN &amp; Description'!$A$2:$A$1071,0)),""))</f>
        <v/>
      </c>
      <c r="D633" s="55" t="str">
        <f t="shared" si="18"/>
        <v>A</v>
      </c>
      <c r="E633" s="55" t="str">
        <f t="shared" si="19"/>
        <v>A0808</v>
      </c>
      <c r="F633" s="56" t="s">
        <v>10733</v>
      </c>
      <c r="G633" s="56" t="s">
        <v>10731</v>
      </c>
      <c r="H633" s="56" t="s">
        <v>10732</v>
      </c>
      <c r="I633" s="57">
        <v>3.33</v>
      </c>
      <c r="J633" s="57">
        <v>4</v>
      </c>
      <c r="K633" s="57">
        <v>3.42</v>
      </c>
      <c r="L633" s="315" t="e">
        <v>#REF!</v>
      </c>
      <c r="M633" s="58" t="e">
        <v>#REF!</v>
      </c>
      <c r="N633" s="58" t="e">
        <v>#N/A</v>
      </c>
      <c r="O633" s="58" t="e">
        <v>#N/A</v>
      </c>
      <c r="P633" s="58" t="e">
        <v>#N/A</v>
      </c>
      <c r="Q633" s="58" t="e">
        <v>#N/A</v>
      </c>
    </row>
    <row r="634" spans="1:17" ht="15" customHeight="1" thickBot="1">
      <c r="A634" s="446"/>
      <c r="B634" s="446"/>
      <c r="C634" s="54" t="str">
        <f>IF(A634="CSP","Consolidated Supply Program(IIF)",IF(A634&lt;&gt;"",INDEX('CCN &amp; Description'!$B$2:$B$1071,MATCH(VALUE(LEFT(A634,5)),'CCN &amp; Description'!$A$2:$A$1071,0)),""))</f>
        <v/>
      </c>
      <c r="D634" s="55" t="str">
        <f t="shared" si="18"/>
        <v>A</v>
      </c>
      <c r="E634" s="55" t="str">
        <f t="shared" si="19"/>
        <v>A0812</v>
      </c>
      <c r="F634" s="56" t="s">
        <v>10734</v>
      </c>
      <c r="G634" s="56" t="s">
        <v>10735</v>
      </c>
      <c r="H634" s="56" t="s">
        <v>10736</v>
      </c>
      <c r="I634" s="57">
        <v>22.41</v>
      </c>
      <c r="J634" s="57">
        <v>7.25</v>
      </c>
      <c r="K634" s="57">
        <v>7</v>
      </c>
      <c r="L634" s="315" t="e">
        <v>#REF!</v>
      </c>
      <c r="M634" s="58" t="e">
        <v>#REF!</v>
      </c>
      <c r="N634" s="58" t="e">
        <v>#N/A</v>
      </c>
      <c r="O634" s="58" t="e">
        <v>#N/A</v>
      </c>
      <c r="P634" s="58" t="e">
        <v>#N/A</v>
      </c>
      <c r="Q634" s="58" t="e">
        <v>#N/A</v>
      </c>
    </row>
    <row r="635" spans="1:17" ht="15" customHeight="1" thickBot="1">
      <c r="A635" s="446"/>
      <c r="B635" s="446"/>
      <c r="C635" s="54" t="str">
        <f>IF(A635="CSP","Consolidated Supply Program(IIF)",IF(A635&lt;&gt;"",INDEX('CCN &amp; Description'!$B$2:$B$1071,MATCH(VALUE(LEFT(A635,5)),'CCN &amp; Description'!$A$2:$A$1071,0)),""))</f>
        <v/>
      </c>
      <c r="D635" s="55" t="str">
        <f t="shared" si="18"/>
        <v>A</v>
      </c>
      <c r="E635" s="55" t="str">
        <f t="shared" si="19"/>
        <v>A0812</v>
      </c>
      <c r="F635" s="56" t="s">
        <v>10734</v>
      </c>
      <c r="G635" s="56" t="s">
        <v>10735</v>
      </c>
      <c r="H635" s="56" t="s">
        <v>10737</v>
      </c>
      <c r="I635" s="57">
        <v>22.41</v>
      </c>
      <c r="J635" s="57">
        <v>7.25</v>
      </c>
      <c r="K635" s="57">
        <v>7</v>
      </c>
      <c r="L635" s="315" t="e">
        <v>#REF!</v>
      </c>
      <c r="M635" s="58" t="e">
        <v>#REF!</v>
      </c>
      <c r="N635" s="58" t="e">
        <v>#N/A</v>
      </c>
      <c r="O635" s="58" t="e">
        <v>#N/A</v>
      </c>
      <c r="P635" s="58" t="e">
        <v>#N/A</v>
      </c>
      <c r="Q635" s="58" t="e">
        <v>#N/A</v>
      </c>
    </row>
    <row r="636" spans="1:17" ht="15" customHeight="1" thickBot="1">
      <c r="A636" s="446"/>
      <c r="B636" s="446"/>
      <c r="C636" s="54" t="str">
        <f>IF(A636="CSP","Consolidated Supply Program(IIF)",IF(A636&lt;&gt;"",INDEX('CCN &amp; Description'!$B$2:$B$1071,MATCH(VALUE(LEFT(A636,5)),'CCN &amp; Description'!$A$2:$A$1071,0)),""))</f>
        <v/>
      </c>
      <c r="D636" s="55" t="str">
        <f t="shared" si="18"/>
        <v>A</v>
      </c>
      <c r="E636" s="55" t="str">
        <f t="shared" si="19"/>
        <v>A0812</v>
      </c>
      <c r="F636" s="56" t="s">
        <v>10734</v>
      </c>
      <c r="G636" s="56" t="s">
        <v>10583</v>
      </c>
      <c r="H636" s="56" t="s">
        <v>10738</v>
      </c>
      <c r="I636" s="57">
        <v>22.41</v>
      </c>
      <c r="J636" s="57">
        <v>7.25</v>
      </c>
      <c r="K636" s="57">
        <v>7</v>
      </c>
      <c r="L636" s="315" t="e">
        <v>#REF!</v>
      </c>
      <c r="M636" s="58" t="e">
        <v>#REF!</v>
      </c>
      <c r="N636" s="58" t="e">
        <v>#N/A</v>
      </c>
      <c r="O636" s="58" t="e">
        <v>#N/A</v>
      </c>
      <c r="P636" s="58" t="e">
        <v>#N/A</v>
      </c>
      <c r="Q636" s="58" t="e">
        <v>#N/A</v>
      </c>
    </row>
    <row r="637" spans="1:17" ht="15" customHeight="1" thickBot="1">
      <c r="A637" s="446"/>
      <c r="B637" s="446"/>
      <c r="C637" s="54" t="str">
        <f>IF(A637="CSP","Consolidated Supply Program(IIF)",IF(A637&lt;&gt;"",INDEX('CCN &amp; Description'!$B$2:$B$1071,MATCH(VALUE(LEFT(A637,5)),'CCN &amp; Description'!$A$2:$A$1071,0)),""))</f>
        <v/>
      </c>
      <c r="D637" s="55" t="str">
        <f t="shared" si="18"/>
        <v>A</v>
      </c>
      <c r="E637" s="55" t="str">
        <f t="shared" si="19"/>
        <v>A0814</v>
      </c>
      <c r="F637" s="56" t="s">
        <v>10739</v>
      </c>
      <c r="G637" s="56" t="s">
        <v>10583</v>
      </c>
      <c r="H637" s="56" t="s">
        <v>10740</v>
      </c>
      <c r="I637" s="57">
        <v>17.239999999999998</v>
      </c>
      <c r="J637" s="57">
        <v>6.83</v>
      </c>
      <c r="K637" s="57">
        <v>5.91</v>
      </c>
      <c r="L637" s="315" t="e">
        <v>#REF!</v>
      </c>
      <c r="M637" s="58" t="e">
        <v>#REF!</v>
      </c>
      <c r="N637" s="58" t="e">
        <v>#N/A</v>
      </c>
      <c r="O637" s="58" t="e">
        <v>#N/A</v>
      </c>
      <c r="P637" s="58" t="e">
        <v>#N/A</v>
      </c>
      <c r="Q637" s="58" t="e">
        <v>#N/A</v>
      </c>
    </row>
    <row r="638" spans="1:17" ht="15" customHeight="1" thickBot="1">
      <c r="A638" s="446"/>
      <c r="B638" s="446"/>
      <c r="C638" s="54" t="str">
        <f>IF(A638="CSP","Consolidated Supply Program(IIF)",IF(A638&lt;&gt;"",INDEX('CCN &amp; Description'!$B$2:$B$1071,MATCH(VALUE(LEFT(A638,5)),'CCN &amp; Description'!$A$2:$A$1071,0)),""))</f>
        <v/>
      </c>
      <c r="D638" s="55" t="str">
        <f t="shared" si="18"/>
        <v>A</v>
      </c>
      <c r="E638" s="55" t="str">
        <f t="shared" si="19"/>
        <v>A0814</v>
      </c>
      <c r="F638" s="56" t="s">
        <v>10739</v>
      </c>
      <c r="G638" s="56" t="s">
        <v>10583</v>
      </c>
      <c r="H638" s="56" t="s">
        <v>10741</v>
      </c>
      <c r="I638" s="57">
        <v>17.239999999999998</v>
      </c>
      <c r="J638" s="57">
        <v>6.83</v>
      </c>
      <c r="K638" s="57">
        <v>5.91</v>
      </c>
      <c r="L638" s="315" t="e">
        <v>#REF!</v>
      </c>
      <c r="M638" s="58" t="e">
        <v>#REF!</v>
      </c>
      <c r="N638" s="58" t="e">
        <v>#N/A</v>
      </c>
      <c r="O638" s="58" t="e">
        <v>#N/A</v>
      </c>
      <c r="P638" s="58" t="e">
        <v>#N/A</v>
      </c>
      <c r="Q638" s="58" t="e">
        <v>#N/A</v>
      </c>
    </row>
    <row r="639" spans="1:17" ht="15" customHeight="1" thickBot="1">
      <c r="A639" s="446"/>
      <c r="B639" s="446"/>
      <c r="C639" s="54" t="str">
        <f>IF(A639="CSP","Consolidated Supply Program(IIF)",IF(A639&lt;&gt;"",INDEX('CCN &amp; Description'!$B$2:$B$1071,MATCH(VALUE(LEFT(A639,5)),'CCN &amp; Description'!$A$2:$A$1071,0)),""))</f>
        <v/>
      </c>
      <c r="D639" s="55" t="str">
        <f t="shared" si="18"/>
        <v>A</v>
      </c>
      <c r="E639" s="55" t="str">
        <f t="shared" si="19"/>
        <v>A0819</v>
      </c>
      <c r="F639" s="56" t="s">
        <v>2586</v>
      </c>
      <c r="G639" s="56" t="s">
        <v>10742</v>
      </c>
      <c r="H639" s="56" t="s">
        <v>10743</v>
      </c>
      <c r="I639" s="57">
        <v>0</v>
      </c>
      <c r="J639" s="57">
        <v>0</v>
      </c>
      <c r="K639" s="57">
        <v>0</v>
      </c>
      <c r="L639" s="315" t="e">
        <v>#REF!</v>
      </c>
      <c r="M639" s="58" t="e">
        <v>#REF!</v>
      </c>
      <c r="N639" s="58" t="e">
        <v>#N/A</v>
      </c>
      <c r="O639" s="58" t="e">
        <v>#N/A</v>
      </c>
      <c r="P639" s="58" t="e">
        <v>#N/A</v>
      </c>
      <c r="Q639" s="58" t="e">
        <v>#N/A</v>
      </c>
    </row>
    <row r="640" spans="1:17" ht="15" customHeight="1" thickBot="1">
      <c r="A640" s="446"/>
      <c r="B640" s="446"/>
      <c r="C640" s="54" t="str">
        <f>IF(A640="CSP","Consolidated Supply Program(IIF)",IF(A640&lt;&gt;"",INDEX('CCN &amp; Description'!$B$2:$B$1071,MATCH(VALUE(LEFT(A640,5)),'CCN &amp; Description'!$A$2:$A$1071,0)),""))</f>
        <v/>
      </c>
      <c r="D640" s="55" t="str">
        <f t="shared" si="18"/>
        <v>A</v>
      </c>
      <c r="E640" s="55" t="str">
        <f t="shared" si="19"/>
        <v>A0819</v>
      </c>
      <c r="F640" s="56" t="s">
        <v>2586</v>
      </c>
      <c r="G640" s="56" t="s">
        <v>10744</v>
      </c>
      <c r="H640" s="56" t="s">
        <v>10745</v>
      </c>
      <c r="I640" s="57">
        <v>3.42</v>
      </c>
      <c r="J640" s="57">
        <v>1.92</v>
      </c>
      <c r="K640" s="57">
        <v>1</v>
      </c>
      <c r="L640" s="315" t="e">
        <v>#REF!</v>
      </c>
      <c r="M640" s="58" t="e">
        <v>#REF!</v>
      </c>
      <c r="N640" s="58" t="e">
        <v>#N/A</v>
      </c>
      <c r="O640" s="58" t="e">
        <v>#N/A</v>
      </c>
      <c r="P640" s="58" t="e">
        <v>#N/A</v>
      </c>
      <c r="Q640" s="58" t="e">
        <v>#N/A</v>
      </c>
    </row>
    <row r="641" spans="1:17" ht="15" customHeight="1" thickBot="1">
      <c r="A641" s="446"/>
      <c r="B641" s="446"/>
      <c r="C641" s="54" t="str">
        <f>IF(A641="CSP","Consolidated Supply Program(IIF)",IF(A641&lt;&gt;"",INDEX('CCN &amp; Description'!$B$2:$B$1071,MATCH(VALUE(LEFT(A641,5)),'CCN &amp; Description'!$A$2:$A$1071,0)),""))</f>
        <v/>
      </c>
      <c r="D641" s="55" t="str">
        <f t="shared" si="18"/>
        <v>A</v>
      </c>
      <c r="E641" s="55" t="str">
        <f t="shared" si="19"/>
        <v>A0819</v>
      </c>
      <c r="F641" s="56" t="s">
        <v>2586</v>
      </c>
      <c r="G641" s="56" t="s">
        <v>10746</v>
      </c>
      <c r="H641" s="56" t="s">
        <v>10747</v>
      </c>
      <c r="I641" s="57">
        <v>3.42</v>
      </c>
      <c r="J641" s="57">
        <v>1.9</v>
      </c>
      <c r="K641" s="57">
        <v>1</v>
      </c>
      <c r="L641" s="315" t="e">
        <v>#REF!</v>
      </c>
      <c r="M641" s="58" t="e">
        <v>#REF!</v>
      </c>
      <c r="N641" s="58" t="e">
        <v>#N/A</v>
      </c>
      <c r="O641" s="58" t="e">
        <v>#N/A</v>
      </c>
      <c r="P641" s="58" t="e">
        <v>#N/A</v>
      </c>
      <c r="Q641" s="58" t="e">
        <v>#N/A</v>
      </c>
    </row>
    <row r="642" spans="1:17" ht="15" customHeight="1" thickBot="1">
      <c r="A642" s="446"/>
      <c r="B642" s="446"/>
      <c r="C642" s="54" t="str">
        <f>IF(A642="CSP","Consolidated Supply Program(IIF)",IF(A642&lt;&gt;"",INDEX('CCN &amp; Description'!$B$2:$B$1071,MATCH(VALUE(LEFT(A642,5)),'CCN &amp; Description'!$A$2:$A$1071,0)),""))</f>
        <v/>
      </c>
      <c r="D642" s="55" t="str">
        <f t="shared" ref="D642:D705" si="20">LEFT(F642,1)</f>
        <v>A</v>
      </c>
      <c r="E642" s="55" t="str">
        <f t="shared" ref="E642:E705" si="21">LEFT(F642,5)</f>
        <v>A0830</v>
      </c>
      <c r="F642" s="56" t="s">
        <v>10748</v>
      </c>
      <c r="G642" s="56" t="s">
        <v>2597</v>
      </c>
      <c r="H642" s="59"/>
      <c r="I642" s="60"/>
      <c r="J642" s="60"/>
      <c r="K642" s="60"/>
      <c r="L642" s="315" t="e">
        <v>#REF!</v>
      </c>
      <c r="M642" s="58" t="e">
        <v>#REF!</v>
      </c>
      <c r="N642" s="58" t="e">
        <v>#N/A</v>
      </c>
      <c r="O642" s="58" t="e">
        <v>#N/A</v>
      </c>
      <c r="P642" s="58" t="e">
        <v>#N/A</v>
      </c>
      <c r="Q642" s="58" t="e">
        <v>#N/A</v>
      </c>
    </row>
    <row r="643" spans="1:17" ht="15" customHeight="1" thickBot="1">
      <c r="A643" s="446"/>
      <c r="B643" s="446"/>
      <c r="C643" s="54" t="str">
        <f>IF(A643="CSP","Consolidated Supply Program(IIF)",IF(A643&lt;&gt;"",INDEX('CCN &amp; Description'!$B$2:$B$1071,MATCH(VALUE(LEFT(A643,5)),'CCN &amp; Description'!$A$2:$A$1071,0)),""))</f>
        <v/>
      </c>
      <c r="D643" s="55" t="str">
        <f t="shared" si="20"/>
        <v>A</v>
      </c>
      <c r="E643" s="55" t="str">
        <f t="shared" si="21"/>
        <v>A0845</v>
      </c>
      <c r="F643" s="56" t="s">
        <v>10749</v>
      </c>
      <c r="G643" s="56" t="s">
        <v>2921</v>
      </c>
      <c r="H643" s="56" t="s">
        <v>10750</v>
      </c>
      <c r="I643" s="60"/>
      <c r="J643" s="60"/>
      <c r="K643" s="60"/>
      <c r="L643" s="315" t="e">
        <v>#REF!</v>
      </c>
      <c r="M643" s="58" t="e">
        <v>#REF!</v>
      </c>
      <c r="N643" s="58" t="e">
        <v>#N/A</v>
      </c>
      <c r="O643" s="58" t="e">
        <v>#N/A</v>
      </c>
      <c r="P643" s="58" t="e">
        <v>#N/A</v>
      </c>
      <c r="Q643" s="58" t="e">
        <v>#N/A</v>
      </c>
    </row>
    <row r="644" spans="1:17" ht="15" customHeight="1" thickBot="1">
      <c r="A644" s="446"/>
      <c r="B644" s="446"/>
      <c r="C644" s="54" t="str">
        <f>IF(A644="CSP","Consolidated Supply Program(IIF)",IF(A644&lt;&gt;"",INDEX('CCN &amp; Description'!$B$2:$B$1071,MATCH(VALUE(LEFT(A644,5)),'CCN &amp; Description'!$A$2:$A$1071,0)),""))</f>
        <v/>
      </c>
      <c r="D644" s="55" t="str">
        <f t="shared" si="20"/>
        <v>A</v>
      </c>
      <c r="E644" s="55" t="str">
        <f t="shared" si="21"/>
        <v>A0870</v>
      </c>
      <c r="F644" s="56" t="s">
        <v>10751</v>
      </c>
      <c r="G644" s="56" t="s">
        <v>2921</v>
      </c>
      <c r="H644" s="56" t="s">
        <v>10752</v>
      </c>
      <c r="I644" s="57">
        <v>0</v>
      </c>
      <c r="J644" s="57">
        <v>0</v>
      </c>
      <c r="K644" s="57">
        <v>0</v>
      </c>
      <c r="L644" s="315" t="e">
        <v>#REF!</v>
      </c>
      <c r="M644" s="58" t="e">
        <v>#REF!</v>
      </c>
      <c r="N644" s="58" t="e">
        <v>#N/A</v>
      </c>
      <c r="O644" s="58" t="e">
        <v>#N/A</v>
      </c>
      <c r="P644" s="58" t="e">
        <v>#N/A</v>
      </c>
      <c r="Q644" s="58" t="e">
        <v>#N/A</v>
      </c>
    </row>
    <row r="645" spans="1:17" s="110" customFormat="1" ht="15" customHeight="1" thickBot="1">
      <c r="A645" s="446">
        <v>21710</v>
      </c>
      <c r="B645" s="446"/>
      <c r="C645" s="106" t="str">
        <f>IF(A645="CSP","Consolidated Supply Program(IIF)",IF(A645&lt;&gt;"",INDEX('CCN &amp; Description'!$B$2:$B$1071,MATCH(VALUE(LEFT(A645,5)),'CCN &amp; Description'!$A$2:$A$1071,0)),""))</f>
        <v>ELECTRONIC AND COMMUNICATION MAINTENANCE SHOP</v>
      </c>
      <c r="D645" s="107" t="str">
        <f t="shared" si="20"/>
        <v>A</v>
      </c>
      <c r="E645" s="107" t="str">
        <f t="shared" si="21"/>
        <v>A0872</v>
      </c>
      <c r="F645" s="108" t="s">
        <v>2598</v>
      </c>
      <c r="G645" s="108" t="s">
        <v>9832</v>
      </c>
      <c r="H645" s="108" t="s">
        <v>10753</v>
      </c>
      <c r="I645" s="109">
        <v>0</v>
      </c>
      <c r="J645" s="109">
        <v>0</v>
      </c>
      <c r="K645" s="109">
        <v>0</v>
      </c>
      <c r="L645" s="110" t="e">
        <v>#REF!</v>
      </c>
      <c r="M645" s="111" t="e">
        <v>#REF!</v>
      </c>
      <c r="N645" s="111" t="e">
        <v>#N/A</v>
      </c>
      <c r="O645" s="111" t="e">
        <v>#N/A</v>
      </c>
      <c r="P645" s="111" t="e">
        <v>#N/A</v>
      </c>
      <c r="Q645" s="111" t="e">
        <v>#N/A</v>
      </c>
    </row>
    <row r="646" spans="1:17" s="110" customFormat="1" ht="15" customHeight="1" thickBot="1">
      <c r="A646" s="446">
        <v>21710</v>
      </c>
      <c r="B646" s="446"/>
      <c r="C646" s="106" t="str">
        <f>IF(A646="CSP","Consolidated Supply Program(IIF)",IF(A646&lt;&gt;"",INDEX('CCN &amp; Description'!$B$2:$B$1071,MATCH(VALUE(LEFT(A646,5)),'CCN &amp; Description'!$A$2:$A$1071,0)),""))</f>
        <v>ELECTRONIC AND COMMUNICATION MAINTENANCE SHOP</v>
      </c>
      <c r="D646" s="107" t="str">
        <f t="shared" si="20"/>
        <v>A</v>
      </c>
      <c r="E646" s="107" t="str">
        <f t="shared" si="21"/>
        <v>A0872</v>
      </c>
      <c r="F646" s="108" t="s">
        <v>2598</v>
      </c>
      <c r="G646" s="108" t="s">
        <v>10754</v>
      </c>
      <c r="H646" s="108" t="s">
        <v>10753</v>
      </c>
      <c r="I646" s="113"/>
      <c r="J646" s="113"/>
      <c r="K646" s="113"/>
      <c r="L646" s="110" t="e">
        <v>#REF!</v>
      </c>
      <c r="M646" s="111" t="e">
        <v>#REF!</v>
      </c>
      <c r="N646" s="111" t="e">
        <v>#N/A</v>
      </c>
      <c r="O646" s="111" t="e">
        <v>#N/A</v>
      </c>
      <c r="P646" s="111" t="e">
        <v>#N/A</v>
      </c>
      <c r="Q646" s="111" t="e">
        <v>#N/A</v>
      </c>
    </row>
    <row r="647" spans="1:17" s="110" customFormat="1" ht="15" customHeight="1" thickBot="1">
      <c r="A647" s="446">
        <v>21710</v>
      </c>
      <c r="B647" s="446"/>
      <c r="C647" s="106" t="str">
        <f>IF(A647="CSP","Consolidated Supply Program(IIF)",IF(A647&lt;&gt;"",INDEX('CCN &amp; Description'!$B$2:$B$1071,MATCH(VALUE(LEFT(A647,5)),'CCN &amp; Description'!$A$2:$A$1071,0)),""))</f>
        <v>ELECTRONIC AND COMMUNICATION MAINTENANCE SHOP</v>
      </c>
      <c r="D647" s="107" t="str">
        <f t="shared" si="20"/>
        <v>A</v>
      </c>
      <c r="E647" s="107" t="str">
        <f t="shared" si="21"/>
        <v>A0872</v>
      </c>
      <c r="F647" s="108" t="s">
        <v>2598</v>
      </c>
      <c r="G647" s="108" t="s">
        <v>10134</v>
      </c>
      <c r="H647" s="108" t="s">
        <v>10755</v>
      </c>
      <c r="I647" s="109">
        <v>3.42</v>
      </c>
      <c r="J647" s="109">
        <v>1.92</v>
      </c>
      <c r="K647" s="109">
        <v>1</v>
      </c>
      <c r="L647" s="110" t="e">
        <v>#REF!</v>
      </c>
      <c r="M647" s="111" t="e">
        <v>#REF!</v>
      </c>
      <c r="N647" s="111" t="e">
        <v>#N/A</v>
      </c>
      <c r="O647" s="111" t="e">
        <v>#N/A</v>
      </c>
      <c r="P647" s="111" t="e">
        <v>#N/A</v>
      </c>
      <c r="Q647" s="111" t="e">
        <v>#N/A</v>
      </c>
    </row>
    <row r="648" spans="1:17" s="110" customFormat="1" ht="15" customHeight="1" thickBot="1">
      <c r="A648" s="446">
        <v>21710</v>
      </c>
      <c r="B648" s="446"/>
      <c r="C648" s="106" t="str">
        <f>IF(A648="CSP","Consolidated Supply Program(IIF)",IF(A648&lt;&gt;"",INDEX('CCN &amp; Description'!$B$2:$B$1071,MATCH(VALUE(LEFT(A648,5)),'CCN &amp; Description'!$A$2:$A$1071,0)),""))</f>
        <v>ELECTRONIC AND COMMUNICATION MAINTENANCE SHOP</v>
      </c>
      <c r="D648" s="107" t="str">
        <f t="shared" si="20"/>
        <v>A</v>
      </c>
      <c r="E648" s="107" t="str">
        <f t="shared" si="21"/>
        <v>A0872</v>
      </c>
      <c r="F648" s="108" t="s">
        <v>2598</v>
      </c>
      <c r="G648" s="108" t="s">
        <v>10134</v>
      </c>
      <c r="H648" s="108" t="s">
        <v>10756</v>
      </c>
      <c r="I648" s="109">
        <v>3.42</v>
      </c>
      <c r="J648" s="109">
        <v>1.9</v>
      </c>
      <c r="K648" s="109">
        <v>0.83</v>
      </c>
      <c r="L648" s="110" t="e">
        <v>#REF!</v>
      </c>
      <c r="M648" s="111" t="e">
        <v>#REF!</v>
      </c>
      <c r="N648" s="111" t="e">
        <v>#N/A</v>
      </c>
      <c r="O648" s="111" t="e">
        <v>#N/A</v>
      </c>
      <c r="P648" s="111" t="e">
        <v>#N/A</v>
      </c>
      <c r="Q648" s="111" t="e">
        <v>#N/A</v>
      </c>
    </row>
    <row r="649" spans="1:17" s="110" customFormat="1" ht="15" customHeight="1" thickBot="1">
      <c r="A649" s="446">
        <v>21710</v>
      </c>
      <c r="B649" s="446"/>
      <c r="C649" s="106" t="str">
        <f>IF(A649="CSP","Consolidated Supply Program(IIF)",IF(A649&lt;&gt;"",INDEX('CCN &amp; Description'!$B$2:$B$1071,MATCH(VALUE(LEFT(A649,5)),'CCN &amp; Description'!$A$2:$A$1071,0)),""))</f>
        <v>ELECTRONIC AND COMMUNICATION MAINTENANCE SHOP</v>
      </c>
      <c r="D649" s="107" t="str">
        <f t="shared" si="20"/>
        <v>A</v>
      </c>
      <c r="E649" s="107" t="str">
        <f t="shared" si="21"/>
        <v>A0873</v>
      </c>
      <c r="F649" s="108" t="s">
        <v>2612</v>
      </c>
      <c r="G649" s="108" t="s">
        <v>9832</v>
      </c>
      <c r="H649" s="108" t="s">
        <v>10757</v>
      </c>
      <c r="I649" s="109">
        <v>3.5</v>
      </c>
      <c r="J649" s="109">
        <v>1.92</v>
      </c>
      <c r="K649" s="109">
        <v>0.92</v>
      </c>
      <c r="L649" s="110" t="e">
        <v>#REF!</v>
      </c>
      <c r="M649" s="111" t="e">
        <v>#REF!</v>
      </c>
      <c r="N649" s="111" t="e">
        <v>#N/A</v>
      </c>
      <c r="O649" s="111" t="e">
        <v>#N/A</v>
      </c>
      <c r="P649" s="111" t="e">
        <v>#N/A</v>
      </c>
      <c r="Q649" s="111" t="e">
        <v>#N/A</v>
      </c>
    </row>
    <row r="650" spans="1:17" s="110" customFormat="1" ht="15" customHeight="1" thickBot="1">
      <c r="A650" s="446">
        <v>21710</v>
      </c>
      <c r="B650" s="446"/>
      <c r="C650" s="106" t="str">
        <f>IF(A650="CSP","Consolidated Supply Program(IIF)",IF(A650&lt;&gt;"",INDEX('CCN &amp; Description'!$B$2:$B$1071,MATCH(VALUE(LEFT(A650,5)),'CCN &amp; Description'!$A$2:$A$1071,0)),""))</f>
        <v>ELECTRONIC AND COMMUNICATION MAINTENANCE SHOP</v>
      </c>
      <c r="D650" s="107" t="str">
        <f t="shared" si="20"/>
        <v>A</v>
      </c>
      <c r="E650" s="107" t="str">
        <f t="shared" si="21"/>
        <v>A0873</v>
      </c>
      <c r="F650" s="108" t="s">
        <v>2612</v>
      </c>
      <c r="G650" s="108" t="s">
        <v>10758</v>
      </c>
      <c r="H650" s="108" t="s">
        <v>10759</v>
      </c>
      <c r="I650" s="109">
        <v>3.5</v>
      </c>
      <c r="J650" s="109">
        <v>1.92</v>
      </c>
      <c r="K650" s="109">
        <v>0.92</v>
      </c>
      <c r="L650" s="110" t="e">
        <v>#REF!</v>
      </c>
      <c r="M650" s="111" t="e">
        <v>#REF!</v>
      </c>
      <c r="N650" s="111" t="e">
        <v>#N/A</v>
      </c>
      <c r="O650" s="111" t="e">
        <v>#N/A</v>
      </c>
      <c r="P650" s="111" t="e">
        <v>#N/A</v>
      </c>
      <c r="Q650" s="111" t="e">
        <v>#N/A</v>
      </c>
    </row>
    <row r="651" spans="1:17" s="110" customFormat="1" ht="15" customHeight="1" thickBot="1">
      <c r="A651" s="446">
        <v>21710</v>
      </c>
      <c r="B651" s="446"/>
      <c r="C651" s="106" t="str">
        <f>IF(A651="CSP","Consolidated Supply Program(IIF)",IF(A651&lt;&gt;"",INDEX('CCN &amp; Description'!$B$2:$B$1071,MATCH(VALUE(LEFT(A651,5)),'CCN &amp; Description'!$A$2:$A$1071,0)),""))</f>
        <v>ELECTRONIC AND COMMUNICATION MAINTENANCE SHOP</v>
      </c>
      <c r="D651" s="107" t="str">
        <f t="shared" si="20"/>
        <v>A</v>
      </c>
      <c r="E651" s="107" t="str">
        <f t="shared" si="21"/>
        <v>A0873</v>
      </c>
      <c r="F651" s="108" t="s">
        <v>2612</v>
      </c>
      <c r="G651" s="108" t="s">
        <v>9832</v>
      </c>
      <c r="H651" s="108" t="s">
        <v>10220</v>
      </c>
      <c r="I651" s="109">
        <v>3.5</v>
      </c>
      <c r="J651" s="109">
        <v>1.92</v>
      </c>
      <c r="K651" s="109">
        <v>0.92</v>
      </c>
      <c r="L651" s="110" t="e">
        <v>#REF!</v>
      </c>
      <c r="M651" s="111" t="e">
        <v>#REF!</v>
      </c>
      <c r="N651" s="111" t="e">
        <v>#N/A</v>
      </c>
      <c r="O651" s="111" t="e">
        <v>#N/A</v>
      </c>
      <c r="P651" s="111" t="e">
        <v>#N/A</v>
      </c>
      <c r="Q651" s="111" t="e">
        <v>#N/A</v>
      </c>
    </row>
    <row r="652" spans="1:17" s="110" customFormat="1" ht="15" customHeight="1" thickBot="1">
      <c r="A652" s="446">
        <v>21710</v>
      </c>
      <c r="B652" s="446"/>
      <c r="C652" s="106" t="str">
        <f>IF(A652="CSP","Consolidated Supply Program(IIF)",IF(A652&lt;&gt;"",INDEX('CCN &amp; Description'!$B$2:$B$1071,MATCH(VALUE(LEFT(A652,5)),'CCN &amp; Description'!$A$2:$A$1071,0)),""))</f>
        <v>ELECTRONIC AND COMMUNICATION MAINTENANCE SHOP</v>
      </c>
      <c r="D652" s="107" t="str">
        <f t="shared" si="20"/>
        <v>A</v>
      </c>
      <c r="E652" s="107" t="str">
        <f t="shared" si="21"/>
        <v>A0873</v>
      </c>
      <c r="F652" s="108" t="s">
        <v>2612</v>
      </c>
      <c r="G652" s="108" t="s">
        <v>10760</v>
      </c>
      <c r="H652" s="108" t="s">
        <v>10761</v>
      </c>
      <c r="I652" s="109">
        <v>3.5</v>
      </c>
      <c r="J652" s="109">
        <v>1.92</v>
      </c>
      <c r="K652" s="109">
        <v>0.92</v>
      </c>
      <c r="L652" s="110" t="e">
        <v>#REF!</v>
      </c>
      <c r="M652" s="111" t="e">
        <v>#REF!</v>
      </c>
      <c r="N652" s="111" t="e">
        <v>#N/A</v>
      </c>
      <c r="O652" s="111" t="e">
        <v>#N/A</v>
      </c>
      <c r="P652" s="111" t="e">
        <v>#N/A</v>
      </c>
      <c r="Q652" s="111" t="e">
        <v>#N/A</v>
      </c>
    </row>
    <row r="653" spans="1:17" s="110" customFormat="1" ht="15" customHeight="1" thickBot="1">
      <c r="A653" s="446">
        <v>21710</v>
      </c>
      <c r="B653" s="446"/>
      <c r="C653" s="106" t="str">
        <f>IF(A653="CSP","Consolidated Supply Program(IIF)",IF(A653&lt;&gt;"",INDEX('CCN &amp; Description'!$B$2:$B$1071,MATCH(VALUE(LEFT(A653,5)),'CCN &amp; Description'!$A$2:$A$1071,0)),""))</f>
        <v>ELECTRONIC AND COMMUNICATION MAINTENANCE SHOP</v>
      </c>
      <c r="D653" s="107" t="str">
        <f t="shared" si="20"/>
        <v>A</v>
      </c>
      <c r="E653" s="107" t="str">
        <f t="shared" si="21"/>
        <v>A0874</v>
      </c>
      <c r="F653" s="108" t="s">
        <v>708</v>
      </c>
      <c r="G653" s="108" t="s">
        <v>10762</v>
      </c>
      <c r="H653" s="112"/>
      <c r="I653" s="109">
        <v>2.5</v>
      </c>
      <c r="J653" s="109">
        <v>2.5</v>
      </c>
      <c r="K653" s="109">
        <v>4.75</v>
      </c>
      <c r="L653" s="110" t="e">
        <v>#REF!</v>
      </c>
      <c r="M653" s="111" t="e">
        <v>#REF!</v>
      </c>
      <c r="N653" s="111" t="e">
        <v>#N/A</v>
      </c>
      <c r="O653" s="111" t="e">
        <v>#N/A</v>
      </c>
      <c r="P653" s="111" t="e">
        <v>#N/A</v>
      </c>
      <c r="Q653" s="111" t="e">
        <v>#N/A</v>
      </c>
    </row>
    <row r="654" spans="1:17" s="110" customFormat="1" ht="15" customHeight="1" thickBot="1">
      <c r="A654" s="446">
        <v>21710</v>
      </c>
      <c r="B654" s="446"/>
      <c r="C654" s="106" t="str">
        <f>IF(A654="CSP","Consolidated Supply Program(IIF)",IF(A654&lt;&gt;"",INDEX('CCN &amp; Description'!$B$2:$B$1071,MATCH(VALUE(LEFT(A654,5)),'CCN &amp; Description'!$A$2:$A$1071,0)),""))</f>
        <v>ELECTRONIC AND COMMUNICATION MAINTENANCE SHOP</v>
      </c>
      <c r="D654" s="107" t="str">
        <f t="shared" si="20"/>
        <v>A</v>
      </c>
      <c r="E654" s="107" t="str">
        <f t="shared" si="21"/>
        <v>A0874</v>
      </c>
      <c r="F654" s="108" t="s">
        <v>708</v>
      </c>
      <c r="G654" s="108" t="s">
        <v>10340</v>
      </c>
      <c r="H654" s="108" t="s">
        <v>10763</v>
      </c>
      <c r="I654" s="109">
        <v>2.83</v>
      </c>
      <c r="J654" s="109">
        <v>2.08</v>
      </c>
      <c r="K654" s="109">
        <v>4</v>
      </c>
      <c r="L654" s="110" t="e">
        <v>#REF!</v>
      </c>
      <c r="M654" s="111" t="e">
        <v>#REF!</v>
      </c>
      <c r="N654" s="111" t="e">
        <v>#N/A</v>
      </c>
      <c r="O654" s="111" t="e">
        <v>#N/A</v>
      </c>
      <c r="P654" s="111" t="e">
        <v>#N/A</v>
      </c>
      <c r="Q654" s="111" t="e">
        <v>#N/A</v>
      </c>
    </row>
    <row r="655" spans="1:17" s="110" customFormat="1" ht="15" customHeight="1" thickBot="1">
      <c r="A655" s="446">
        <v>21710</v>
      </c>
      <c r="B655" s="446"/>
      <c r="C655" s="106" t="str">
        <f>IF(A655="CSP","Consolidated Supply Program(IIF)",IF(A655&lt;&gt;"",INDEX('CCN &amp; Description'!$B$2:$B$1071,MATCH(VALUE(LEFT(A655,5)),'CCN &amp; Description'!$A$2:$A$1071,0)),""))</f>
        <v>ELECTRONIC AND COMMUNICATION MAINTENANCE SHOP</v>
      </c>
      <c r="D655" s="107" t="str">
        <f t="shared" si="20"/>
        <v>A</v>
      </c>
      <c r="E655" s="107" t="str">
        <f t="shared" si="21"/>
        <v>A0874</v>
      </c>
      <c r="F655" s="108" t="s">
        <v>708</v>
      </c>
      <c r="G655" s="108" t="s">
        <v>9832</v>
      </c>
      <c r="H655" s="108" t="s">
        <v>10764</v>
      </c>
      <c r="I655" s="109">
        <v>2.5</v>
      </c>
      <c r="J655" s="109">
        <v>2.5</v>
      </c>
      <c r="K655" s="109">
        <v>4.75</v>
      </c>
      <c r="L655" s="110" t="e">
        <v>#REF!</v>
      </c>
      <c r="M655" s="111" t="e">
        <v>#REF!</v>
      </c>
      <c r="N655" s="111" t="e">
        <v>#N/A</v>
      </c>
      <c r="O655" s="111" t="e">
        <v>#N/A</v>
      </c>
      <c r="P655" s="111" t="e">
        <v>#N/A</v>
      </c>
      <c r="Q655" s="111" t="e">
        <v>#N/A</v>
      </c>
    </row>
    <row r="656" spans="1:17" s="110" customFormat="1" ht="15" customHeight="1" thickBot="1">
      <c r="A656" s="446">
        <v>21710</v>
      </c>
      <c r="B656" s="446"/>
      <c r="C656" s="106" t="str">
        <f>IF(A656="CSP","Consolidated Supply Program(IIF)",IF(A656&lt;&gt;"",INDEX('CCN &amp; Description'!$B$2:$B$1071,MATCH(VALUE(LEFT(A656,5)),'CCN &amp; Description'!$A$2:$A$1071,0)),""))</f>
        <v>ELECTRONIC AND COMMUNICATION MAINTENANCE SHOP</v>
      </c>
      <c r="D656" s="107" t="str">
        <f t="shared" si="20"/>
        <v>A</v>
      </c>
      <c r="E656" s="107" t="str">
        <f t="shared" si="21"/>
        <v>A0874</v>
      </c>
      <c r="F656" s="108" t="s">
        <v>708</v>
      </c>
      <c r="G656" s="108" t="s">
        <v>9832</v>
      </c>
      <c r="H656" s="108" t="s">
        <v>10765</v>
      </c>
      <c r="I656" s="109">
        <v>2.83</v>
      </c>
      <c r="J656" s="109">
        <v>2.08</v>
      </c>
      <c r="K656" s="109">
        <v>4</v>
      </c>
      <c r="L656" s="110" t="e">
        <v>#REF!</v>
      </c>
      <c r="M656" s="111" t="e">
        <v>#REF!</v>
      </c>
      <c r="N656" s="111" t="e">
        <v>#N/A</v>
      </c>
      <c r="O656" s="111" t="e">
        <v>#N/A</v>
      </c>
      <c r="P656" s="111" t="e">
        <v>#N/A</v>
      </c>
      <c r="Q656" s="111" t="e">
        <v>#N/A</v>
      </c>
    </row>
    <row r="657" spans="1:17" ht="15" customHeight="1" thickBot="1">
      <c r="A657" s="446"/>
      <c r="B657" s="446"/>
      <c r="C657" s="54" t="str">
        <f>IF(A657="CSP","Consolidated Supply Program(IIF)",IF(A657&lt;&gt;"",INDEX('CCN &amp; Description'!$B$2:$B$1071,MATCH(VALUE(LEFT(A657,5)),'CCN &amp; Description'!$A$2:$A$1071,0)),""))</f>
        <v/>
      </c>
      <c r="D657" s="55" t="str">
        <f t="shared" si="20"/>
        <v>A</v>
      </c>
      <c r="E657" s="55" t="str">
        <f t="shared" si="21"/>
        <v>A0878</v>
      </c>
      <c r="F657" s="56" t="s">
        <v>10766</v>
      </c>
      <c r="G657" s="56" t="s">
        <v>10767</v>
      </c>
      <c r="H657" s="59"/>
      <c r="I657" s="57">
        <v>3.17</v>
      </c>
      <c r="J657" s="57">
        <v>2.25</v>
      </c>
      <c r="K657" s="57">
        <v>0</v>
      </c>
      <c r="L657" s="315" t="e">
        <v>#REF!</v>
      </c>
      <c r="M657" s="58" t="e">
        <v>#REF!</v>
      </c>
      <c r="N657" s="58" t="e">
        <v>#N/A</v>
      </c>
      <c r="O657" s="58" t="e">
        <v>#N/A</v>
      </c>
      <c r="P657" s="58" t="e">
        <v>#N/A</v>
      </c>
      <c r="Q657" s="58" t="e">
        <v>#N/A</v>
      </c>
    </row>
    <row r="658" spans="1:17" ht="15" customHeight="1" thickBot="1">
      <c r="A658" s="446"/>
      <c r="B658" s="446"/>
      <c r="C658" s="54" t="str">
        <f>IF(A658="CSP","Consolidated Supply Program(IIF)",IF(A658&lt;&gt;"",INDEX('CCN &amp; Description'!$B$2:$B$1071,MATCH(VALUE(LEFT(A658,5)),'CCN &amp; Description'!$A$2:$A$1071,0)),""))</f>
        <v/>
      </c>
      <c r="D658" s="55" t="str">
        <f t="shared" si="20"/>
        <v>A</v>
      </c>
      <c r="E658" s="55" t="str">
        <f t="shared" si="21"/>
        <v>A0878</v>
      </c>
      <c r="F658" s="56" t="s">
        <v>10766</v>
      </c>
      <c r="G658" s="56" t="s">
        <v>10768</v>
      </c>
      <c r="H658" s="56" t="s">
        <v>10769</v>
      </c>
      <c r="I658" s="57">
        <v>3.17</v>
      </c>
      <c r="J658" s="57">
        <v>2.25</v>
      </c>
      <c r="K658" s="57">
        <v>1.67</v>
      </c>
      <c r="L658" s="315" t="e">
        <v>#REF!</v>
      </c>
      <c r="M658" s="58" t="e">
        <v>#REF!</v>
      </c>
      <c r="N658" s="58" t="e">
        <v>#N/A</v>
      </c>
      <c r="O658" s="58" t="e">
        <v>#N/A</v>
      </c>
      <c r="P658" s="58" t="e">
        <v>#N/A</v>
      </c>
      <c r="Q658" s="58" t="e">
        <v>#N/A</v>
      </c>
    </row>
    <row r="659" spans="1:17" ht="15" customHeight="1" thickBot="1">
      <c r="A659" s="446"/>
      <c r="B659" s="446"/>
      <c r="C659" s="54" t="str">
        <f>IF(A659="CSP","Consolidated Supply Program(IIF)",IF(A659&lt;&gt;"",INDEX('CCN &amp; Description'!$B$2:$B$1071,MATCH(VALUE(LEFT(A659,5)),'CCN &amp; Description'!$A$2:$A$1071,0)),""))</f>
        <v/>
      </c>
      <c r="D659" s="55" t="str">
        <f t="shared" si="20"/>
        <v>A</v>
      </c>
      <c r="E659" s="55" t="str">
        <f t="shared" si="21"/>
        <v>A0879</v>
      </c>
      <c r="F659" s="56" t="s">
        <v>10770</v>
      </c>
      <c r="G659" s="56" t="s">
        <v>10771</v>
      </c>
      <c r="H659" s="56" t="s">
        <v>10772</v>
      </c>
      <c r="I659" s="57">
        <v>16.579999999999998</v>
      </c>
      <c r="J659" s="57">
        <v>7.66</v>
      </c>
      <c r="K659" s="57">
        <v>8.5</v>
      </c>
      <c r="L659" s="315" t="e">
        <v>#REF!</v>
      </c>
      <c r="M659" s="58" t="e">
        <v>#REF!</v>
      </c>
      <c r="N659" s="58" t="e">
        <v>#N/A</v>
      </c>
      <c r="O659" s="58" t="e">
        <v>#N/A</v>
      </c>
      <c r="P659" s="58" t="e">
        <v>#N/A</v>
      </c>
      <c r="Q659" s="58" t="e">
        <v>#N/A</v>
      </c>
    </row>
    <row r="660" spans="1:17" ht="15" customHeight="1" thickBot="1">
      <c r="A660" s="446"/>
      <c r="B660" s="446"/>
      <c r="C660" s="54" t="str">
        <f>IF(A660="CSP","Consolidated Supply Program(IIF)",IF(A660&lt;&gt;"",INDEX('CCN &amp; Description'!$B$2:$B$1071,MATCH(VALUE(LEFT(A660,5)),'CCN &amp; Description'!$A$2:$A$1071,0)),""))</f>
        <v/>
      </c>
      <c r="D660" s="55" t="str">
        <f t="shared" si="20"/>
        <v>A</v>
      </c>
      <c r="E660" s="55" t="str">
        <f t="shared" si="21"/>
        <v>A0879</v>
      </c>
      <c r="F660" s="56" t="s">
        <v>10770</v>
      </c>
      <c r="G660" s="56" t="s">
        <v>9775</v>
      </c>
      <c r="H660" s="56" t="s">
        <v>10773</v>
      </c>
      <c r="I660" s="57">
        <v>16.579999999999998</v>
      </c>
      <c r="J660" s="57">
        <v>7.66</v>
      </c>
      <c r="K660" s="57">
        <v>8.5</v>
      </c>
      <c r="L660" s="315" t="e">
        <v>#REF!</v>
      </c>
      <c r="M660" s="58" t="e">
        <v>#REF!</v>
      </c>
      <c r="N660" s="58" t="e">
        <v>#N/A</v>
      </c>
      <c r="O660" s="58" t="e">
        <v>#N/A</v>
      </c>
      <c r="P660" s="58" t="e">
        <v>#N/A</v>
      </c>
      <c r="Q660" s="58" t="e">
        <v>#N/A</v>
      </c>
    </row>
    <row r="661" spans="1:17" s="110" customFormat="1" ht="15" customHeight="1" thickBot="1">
      <c r="A661" s="446"/>
      <c r="B661" s="446"/>
      <c r="C661" s="106" t="str">
        <f>IF(A661="CSP","Consolidated Supply Program(IIF)",IF(A661&lt;&gt;"",INDEX('CCN &amp; Description'!$B$2:$B$1071,MATCH(VALUE(LEFT(A661,5)),'CCN &amp; Description'!$A$2:$A$1071,0)),""))</f>
        <v/>
      </c>
      <c r="D661" s="107" t="str">
        <f t="shared" si="20"/>
        <v>A</v>
      </c>
      <c r="E661" s="107" t="str">
        <f t="shared" si="21"/>
        <v>A0880</v>
      </c>
      <c r="F661" s="108" t="s">
        <v>2622</v>
      </c>
      <c r="G661" s="108" t="s">
        <v>10591</v>
      </c>
      <c r="H661" s="108" t="s">
        <v>10774</v>
      </c>
      <c r="I661" s="109">
        <v>1.5</v>
      </c>
      <c r="J661" s="109">
        <v>1.25</v>
      </c>
      <c r="K661" s="109">
        <v>0.92</v>
      </c>
      <c r="L661" s="110" t="e">
        <v>#REF!</v>
      </c>
      <c r="M661" s="111" t="e">
        <v>#REF!</v>
      </c>
      <c r="N661" s="111" t="e">
        <v>#N/A</v>
      </c>
      <c r="O661" s="111" t="e">
        <v>#N/A</v>
      </c>
      <c r="P661" s="111" t="e">
        <v>#N/A</v>
      </c>
      <c r="Q661" s="111" t="e">
        <v>#N/A</v>
      </c>
    </row>
    <row r="662" spans="1:17" ht="15" customHeight="1" thickBot="1">
      <c r="A662" s="446"/>
      <c r="B662" s="446"/>
      <c r="C662" s="54" t="str">
        <f>IF(A662="CSP","Consolidated Supply Program(IIF)",IF(A662&lt;&gt;"",INDEX('CCN &amp; Description'!$B$2:$B$1071,MATCH(VALUE(LEFT(A662,5)),'CCN &amp; Description'!$A$2:$A$1071,0)),""))</f>
        <v/>
      </c>
      <c r="D662" s="55" t="str">
        <f t="shared" si="20"/>
        <v>A</v>
      </c>
      <c r="E662" s="55" t="str">
        <f t="shared" si="21"/>
        <v>A0882</v>
      </c>
      <c r="F662" s="56" t="s">
        <v>10775</v>
      </c>
      <c r="G662" s="56" t="s">
        <v>1989</v>
      </c>
      <c r="H662" s="56" t="s">
        <v>10776</v>
      </c>
      <c r="I662" s="57">
        <v>2</v>
      </c>
      <c r="J662" s="57">
        <v>1.08</v>
      </c>
      <c r="K662" s="57">
        <v>0.83</v>
      </c>
      <c r="L662" s="315" t="e">
        <v>#REF!</v>
      </c>
      <c r="M662" s="58" t="e">
        <v>#REF!</v>
      </c>
      <c r="N662" s="58" t="e">
        <v>#N/A</v>
      </c>
      <c r="O662" s="58" t="e">
        <v>#N/A</v>
      </c>
      <c r="P662" s="58" t="e">
        <v>#N/A</v>
      </c>
      <c r="Q662" s="58" t="e">
        <v>#N/A</v>
      </c>
    </row>
    <row r="663" spans="1:17" ht="15" customHeight="1" thickBot="1">
      <c r="A663" s="446"/>
      <c r="B663" s="446"/>
      <c r="C663" s="54" t="str">
        <f>IF(A663="CSP","Consolidated Supply Program(IIF)",IF(A663&lt;&gt;"",INDEX('CCN &amp; Description'!$B$2:$B$1071,MATCH(VALUE(LEFT(A663,5)),'CCN &amp; Description'!$A$2:$A$1071,0)),""))</f>
        <v/>
      </c>
      <c r="D663" s="55" t="str">
        <f t="shared" si="20"/>
        <v>A</v>
      </c>
      <c r="E663" s="55" t="str">
        <f t="shared" si="21"/>
        <v>A0886</v>
      </c>
      <c r="F663" s="56" t="s">
        <v>10777</v>
      </c>
      <c r="G663" s="56" t="s">
        <v>9832</v>
      </c>
      <c r="H663" s="56" t="s">
        <v>10778</v>
      </c>
      <c r="I663" s="57">
        <v>17.309999999999999</v>
      </c>
      <c r="J663" s="57">
        <v>7.71</v>
      </c>
      <c r="K663" s="57">
        <v>8.68</v>
      </c>
      <c r="L663" s="315" t="e">
        <v>#REF!</v>
      </c>
      <c r="M663" s="58" t="e">
        <v>#REF!</v>
      </c>
      <c r="N663" s="58" t="e">
        <v>#N/A</v>
      </c>
      <c r="O663" s="58" t="e">
        <v>#N/A</v>
      </c>
      <c r="P663" s="58" t="e">
        <v>#N/A</v>
      </c>
      <c r="Q663" s="58" t="e">
        <v>#N/A</v>
      </c>
    </row>
    <row r="664" spans="1:17" ht="15" customHeight="1" thickBot="1">
      <c r="A664" s="446"/>
      <c r="B664" s="446"/>
      <c r="C664" s="54" t="str">
        <f>IF(A664="CSP","Consolidated Supply Program(IIF)",IF(A664&lt;&gt;"",INDEX('CCN &amp; Description'!$B$2:$B$1071,MATCH(VALUE(LEFT(A664,5)),'CCN &amp; Description'!$A$2:$A$1071,0)),""))</f>
        <v/>
      </c>
      <c r="D664" s="55" t="str">
        <f t="shared" si="20"/>
        <v>A</v>
      </c>
      <c r="E664" s="55" t="str">
        <f t="shared" si="21"/>
        <v>A0886</v>
      </c>
      <c r="F664" s="56" t="s">
        <v>10777</v>
      </c>
      <c r="G664" s="56" t="s">
        <v>9832</v>
      </c>
      <c r="H664" s="59"/>
      <c r="I664" s="57">
        <v>15.92</v>
      </c>
      <c r="J664" s="57">
        <v>7.17</v>
      </c>
      <c r="K664" s="57">
        <v>8.67</v>
      </c>
      <c r="L664" s="315" t="e">
        <v>#REF!</v>
      </c>
      <c r="M664" s="58" t="e">
        <v>#REF!</v>
      </c>
      <c r="N664" s="58" t="e">
        <v>#N/A</v>
      </c>
      <c r="O664" s="58" t="e">
        <v>#N/A</v>
      </c>
      <c r="P664" s="58" t="e">
        <v>#N/A</v>
      </c>
      <c r="Q664" s="58" t="e">
        <v>#N/A</v>
      </c>
    </row>
    <row r="665" spans="1:17" ht="15" customHeight="1" thickBot="1">
      <c r="A665" s="446"/>
      <c r="B665" s="446"/>
      <c r="C665" s="54" t="str">
        <f>IF(A665="CSP","Consolidated Supply Program(IIF)",IF(A665&lt;&gt;"",INDEX('CCN &amp; Description'!$B$2:$B$1071,MATCH(VALUE(LEFT(A665,5)),'CCN &amp; Description'!$A$2:$A$1071,0)),""))</f>
        <v/>
      </c>
      <c r="D665" s="55" t="str">
        <f t="shared" si="20"/>
        <v>A</v>
      </c>
      <c r="E665" s="55" t="str">
        <f t="shared" si="21"/>
        <v>A0886</v>
      </c>
      <c r="F665" s="56" t="s">
        <v>10777</v>
      </c>
      <c r="G665" s="56" t="s">
        <v>9832</v>
      </c>
      <c r="H665" s="56" t="s">
        <v>10778</v>
      </c>
      <c r="I665" s="57">
        <v>17.309999999999999</v>
      </c>
      <c r="J665" s="57">
        <v>7.71</v>
      </c>
      <c r="K665" s="57">
        <v>8.68</v>
      </c>
      <c r="L665" s="315" t="e">
        <v>#REF!</v>
      </c>
      <c r="M665" s="58" t="e">
        <v>#REF!</v>
      </c>
      <c r="N665" s="58" t="e">
        <v>#N/A</v>
      </c>
      <c r="O665" s="58" t="e">
        <v>#N/A</v>
      </c>
      <c r="P665" s="58" t="e">
        <v>#N/A</v>
      </c>
      <c r="Q665" s="58" t="e">
        <v>#N/A</v>
      </c>
    </row>
    <row r="666" spans="1:17" s="110" customFormat="1" ht="15" customHeight="1" thickBot="1">
      <c r="A666" s="446">
        <v>61062</v>
      </c>
      <c r="B666" s="446"/>
      <c r="C666" s="106" t="e">
        <f>IF(A666="CSP","Consolidated Supply Program(IIF)",IF(A666&lt;&gt;"",INDEX('CCN &amp; Description'!$B$2:$B$1071,MATCH(VALUE(LEFT(A666,5)),'CCN &amp; Description'!$A$2:$A$1071,0)),""))</f>
        <v>#N/A</v>
      </c>
      <c r="D666" s="107" t="str">
        <f t="shared" si="20"/>
        <v>A</v>
      </c>
      <c r="E666" s="107" t="str">
        <f t="shared" si="21"/>
        <v>A0892</v>
      </c>
      <c r="F666" s="108" t="s">
        <v>2626</v>
      </c>
      <c r="G666" s="108" t="s">
        <v>10779</v>
      </c>
      <c r="H666" s="108" t="s">
        <v>10780</v>
      </c>
      <c r="I666" s="109">
        <v>1.29</v>
      </c>
      <c r="J666" s="109">
        <v>1.5</v>
      </c>
      <c r="K666" s="109">
        <v>0.42</v>
      </c>
      <c r="L666" s="110" t="e">
        <v>#REF!</v>
      </c>
      <c r="M666" s="111" t="e">
        <v>#REF!</v>
      </c>
      <c r="N666" s="111" t="e">
        <v>#N/A</v>
      </c>
      <c r="O666" s="111" t="e">
        <v>#N/A</v>
      </c>
      <c r="P666" s="111" t="e">
        <v>#N/A</v>
      </c>
      <c r="Q666" s="111" t="e">
        <v>#N/A</v>
      </c>
    </row>
    <row r="667" spans="1:17" ht="15" customHeight="1" thickBot="1">
      <c r="A667" s="446"/>
      <c r="B667" s="446"/>
      <c r="C667" s="54" t="str">
        <f>IF(A667="CSP","Consolidated Supply Program(IIF)",IF(A667&lt;&gt;"",INDEX('CCN &amp; Description'!$B$2:$B$1071,MATCH(VALUE(LEFT(A667,5)),'CCN &amp; Description'!$A$2:$A$1071,0)),""))</f>
        <v/>
      </c>
      <c r="D667" s="55" t="str">
        <f t="shared" si="20"/>
        <v>A</v>
      </c>
      <c r="E667" s="55" t="str">
        <f t="shared" si="21"/>
        <v>A0898</v>
      </c>
      <c r="F667" s="56" t="s">
        <v>10781</v>
      </c>
      <c r="G667" s="56" t="s">
        <v>2921</v>
      </c>
      <c r="H667" s="59"/>
      <c r="I667" s="57">
        <v>1.42</v>
      </c>
      <c r="J667" s="57">
        <v>1.33</v>
      </c>
      <c r="K667" s="57">
        <v>1.58</v>
      </c>
      <c r="L667" s="315" t="e">
        <v>#REF!</v>
      </c>
      <c r="M667" s="58" t="e">
        <v>#REF!</v>
      </c>
      <c r="N667" s="58" t="e">
        <v>#N/A</v>
      </c>
      <c r="O667" s="58" t="e">
        <v>#N/A</v>
      </c>
      <c r="P667" s="58" t="e">
        <v>#N/A</v>
      </c>
      <c r="Q667" s="58" t="e">
        <v>#N/A</v>
      </c>
    </row>
    <row r="668" spans="1:17" ht="15" customHeight="1" thickBot="1">
      <c r="A668" s="446"/>
      <c r="B668" s="446"/>
      <c r="C668" s="54" t="str">
        <f>IF(A668="CSP","Consolidated Supply Program(IIF)",IF(A668&lt;&gt;"",INDEX('CCN &amp; Description'!$B$2:$B$1071,MATCH(VALUE(LEFT(A668,5)),'CCN &amp; Description'!$A$2:$A$1071,0)),""))</f>
        <v/>
      </c>
      <c r="D668" s="55" t="str">
        <f t="shared" si="20"/>
        <v>A</v>
      </c>
      <c r="E668" s="55" t="str">
        <f t="shared" si="21"/>
        <v>A0905</v>
      </c>
      <c r="F668" s="56" t="s">
        <v>2630</v>
      </c>
      <c r="G668" s="56" t="s">
        <v>9860</v>
      </c>
      <c r="H668" s="56" t="s">
        <v>10782</v>
      </c>
      <c r="I668" s="57">
        <v>2.08</v>
      </c>
      <c r="J668" s="57">
        <v>1.67</v>
      </c>
      <c r="K668" s="57">
        <v>1</v>
      </c>
      <c r="L668" s="315" t="e">
        <v>#REF!</v>
      </c>
      <c r="M668" s="58" t="e">
        <v>#REF!</v>
      </c>
      <c r="N668" s="58" t="e">
        <v>#N/A</v>
      </c>
      <c r="O668" s="58" t="e">
        <v>#N/A</v>
      </c>
      <c r="P668" s="58" t="e">
        <v>#N/A</v>
      </c>
      <c r="Q668" s="58" t="e">
        <v>#N/A</v>
      </c>
    </row>
    <row r="669" spans="1:17" ht="15" customHeight="1" thickBot="1">
      <c r="A669" s="446"/>
      <c r="B669" s="446"/>
      <c r="C669" s="54" t="str">
        <f>IF(A669="CSP","Consolidated Supply Program(IIF)",IF(A669&lt;&gt;"",INDEX('CCN &amp; Description'!$B$2:$B$1071,MATCH(VALUE(LEFT(A669,5)),'CCN &amp; Description'!$A$2:$A$1071,0)),""))</f>
        <v/>
      </c>
      <c r="D669" s="55" t="str">
        <f t="shared" si="20"/>
        <v>A</v>
      </c>
      <c r="E669" s="55" t="str">
        <f t="shared" si="21"/>
        <v>A0905</v>
      </c>
      <c r="F669" s="56" t="s">
        <v>2630</v>
      </c>
      <c r="G669" s="56" t="s">
        <v>2631</v>
      </c>
      <c r="H669" s="56" t="s">
        <v>10783</v>
      </c>
      <c r="I669" s="57">
        <v>2.08</v>
      </c>
      <c r="J669" s="57">
        <v>1.67</v>
      </c>
      <c r="K669" s="57">
        <v>1</v>
      </c>
      <c r="L669" s="315" t="e">
        <v>#REF!</v>
      </c>
      <c r="M669" s="58" t="e">
        <v>#REF!</v>
      </c>
      <c r="N669" s="58" t="e">
        <v>#N/A</v>
      </c>
      <c r="O669" s="58" t="e">
        <v>#N/A</v>
      </c>
      <c r="P669" s="58" t="e">
        <v>#N/A</v>
      </c>
      <c r="Q669" s="58" t="e">
        <v>#N/A</v>
      </c>
    </row>
    <row r="670" spans="1:17" ht="15" customHeight="1" thickBot="1">
      <c r="A670" s="446"/>
      <c r="B670" s="446"/>
      <c r="C670" s="54" t="str">
        <f>IF(A670="CSP","Consolidated Supply Program(IIF)",IF(A670&lt;&gt;"",INDEX('CCN &amp; Description'!$B$2:$B$1071,MATCH(VALUE(LEFT(A670,5)),'CCN &amp; Description'!$A$2:$A$1071,0)),""))</f>
        <v/>
      </c>
      <c r="D670" s="55" t="str">
        <f t="shared" si="20"/>
        <v>A</v>
      </c>
      <c r="E670" s="55" t="str">
        <f t="shared" si="21"/>
        <v>A0906</v>
      </c>
      <c r="F670" s="56" t="s">
        <v>10784</v>
      </c>
      <c r="G670" s="56" t="s">
        <v>10785</v>
      </c>
      <c r="H670" s="59"/>
      <c r="I670" s="57">
        <v>2.67</v>
      </c>
      <c r="J670" s="57">
        <v>1.75</v>
      </c>
      <c r="K670" s="57">
        <v>1.08</v>
      </c>
      <c r="L670" s="315" t="e">
        <v>#REF!</v>
      </c>
      <c r="M670" s="58" t="e">
        <v>#REF!</v>
      </c>
      <c r="N670" s="58" t="e">
        <v>#N/A</v>
      </c>
      <c r="O670" s="58" t="e">
        <v>#N/A</v>
      </c>
      <c r="P670" s="58" t="e">
        <v>#N/A</v>
      </c>
      <c r="Q670" s="58" t="e">
        <v>#N/A</v>
      </c>
    </row>
    <row r="671" spans="1:17" s="110" customFormat="1" ht="15" customHeight="1" thickBot="1">
      <c r="A671" s="446">
        <v>21710</v>
      </c>
      <c r="B671" s="446"/>
      <c r="C671" s="106" t="str">
        <f>IF(A671="CSP","Consolidated Supply Program(IIF)",IF(A671&lt;&gt;"",INDEX('CCN &amp; Description'!$B$2:$B$1071,MATCH(VALUE(LEFT(A671,5)),'CCN &amp; Description'!$A$2:$A$1071,0)),""))</f>
        <v>ELECTRONIC AND COMMUNICATION MAINTENANCE SHOP</v>
      </c>
      <c r="D671" s="107" t="str">
        <f t="shared" si="20"/>
        <v>A</v>
      </c>
      <c r="E671" s="107" t="str">
        <f t="shared" si="21"/>
        <v>A0907</v>
      </c>
      <c r="F671" s="108" t="s">
        <v>2637</v>
      </c>
      <c r="G671" s="108" t="s">
        <v>10115</v>
      </c>
      <c r="H671" s="112"/>
      <c r="I671" s="109">
        <v>1.42</v>
      </c>
      <c r="J671" s="109">
        <v>1.08</v>
      </c>
      <c r="K671" s="109">
        <v>0.57999999999999996</v>
      </c>
      <c r="L671" s="110" t="e">
        <v>#REF!</v>
      </c>
      <c r="M671" s="111" t="e">
        <v>#REF!</v>
      </c>
      <c r="N671" s="111" t="e">
        <v>#N/A</v>
      </c>
      <c r="O671" s="111" t="e">
        <v>#N/A</v>
      </c>
      <c r="P671" s="111" t="e">
        <v>#N/A</v>
      </c>
      <c r="Q671" s="111" t="e">
        <v>#N/A</v>
      </c>
    </row>
    <row r="672" spans="1:17" ht="15" customHeight="1" thickBot="1">
      <c r="A672" s="446">
        <v>61072</v>
      </c>
      <c r="B672" s="446"/>
      <c r="C672" s="54" t="str">
        <f>IF(A672="CSP","Consolidated Supply Program(IIF)",IF(A672&lt;&gt;"",INDEX('CCN &amp; Description'!$B$2:$B$1071,MATCH(VALUE(LEFT(A672,5)),'CCN &amp; Description'!$A$2:$A$1071,0)),""))</f>
        <v>LARGE UNIT HEADQUARTERS BUILDING</v>
      </c>
      <c r="D672" s="55" t="str">
        <f t="shared" si="20"/>
        <v>A</v>
      </c>
      <c r="E672" s="55" t="str">
        <f t="shared" si="21"/>
        <v>A0907</v>
      </c>
      <c r="F672" s="56" t="s">
        <v>10786</v>
      </c>
      <c r="G672" s="56" t="s">
        <v>10115</v>
      </c>
      <c r="H672" s="59"/>
      <c r="I672" s="57">
        <v>1.42</v>
      </c>
      <c r="J672" s="57">
        <v>1.08</v>
      </c>
      <c r="K672" s="57">
        <v>0.57999999999999996</v>
      </c>
      <c r="L672" s="315" t="e">
        <v>#REF!</v>
      </c>
      <c r="M672" s="58" t="e">
        <v>#REF!</v>
      </c>
      <c r="N672" s="58" t="e">
        <v>#N/A</v>
      </c>
      <c r="O672" s="58" t="e">
        <v>#N/A</v>
      </c>
      <c r="P672" s="58" t="e">
        <v>#N/A</v>
      </c>
      <c r="Q672" s="58" t="e">
        <v>#N/A</v>
      </c>
    </row>
    <row r="673" spans="1:17" s="110" customFormat="1" ht="15" customHeight="1" thickBot="1">
      <c r="A673" s="446">
        <v>21710</v>
      </c>
      <c r="B673" s="446"/>
      <c r="C673" s="106" t="str">
        <f>IF(A673="CSP","Consolidated Supply Program(IIF)",IF(A673&lt;&gt;"",INDEX('CCN &amp; Description'!$B$2:$B$1071,MATCH(VALUE(LEFT(A673,5)),'CCN &amp; Description'!$A$2:$A$1071,0)),""))</f>
        <v>ELECTRONIC AND COMMUNICATION MAINTENANCE SHOP</v>
      </c>
      <c r="D673" s="107" t="str">
        <f t="shared" si="20"/>
        <v>A</v>
      </c>
      <c r="E673" s="107" t="str">
        <f t="shared" si="21"/>
        <v>A0908</v>
      </c>
      <c r="F673" s="108" t="s">
        <v>2641</v>
      </c>
      <c r="G673" s="108" t="s">
        <v>2631</v>
      </c>
      <c r="H673" s="108" t="s">
        <v>10787</v>
      </c>
      <c r="I673" s="109">
        <v>2.08</v>
      </c>
      <c r="J673" s="109">
        <v>1.67</v>
      </c>
      <c r="K673" s="109">
        <v>1</v>
      </c>
      <c r="L673" s="110" t="e">
        <v>#REF!</v>
      </c>
      <c r="M673" s="111" t="e">
        <v>#REF!</v>
      </c>
      <c r="N673" s="111" t="e">
        <v>#N/A</v>
      </c>
      <c r="O673" s="111" t="e">
        <v>#N/A</v>
      </c>
      <c r="P673" s="111" t="e">
        <v>#N/A</v>
      </c>
      <c r="Q673" s="111" t="e">
        <v>#N/A</v>
      </c>
    </row>
    <row r="674" spans="1:17" s="110" customFormat="1" ht="15" customHeight="1" thickBot="1">
      <c r="A674" s="446">
        <v>21710</v>
      </c>
      <c r="B674" s="446"/>
      <c r="C674" s="106" t="str">
        <f>IF(A674="CSP","Consolidated Supply Program(IIF)",IF(A674&lt;&gt;"",INDEX('CCN &amp; Description'!$B$2:$B$1071,MATCH(VALUE(LEFT(A674,5)),'CCN &amp; Description'!$A$2:$A$1071,0)),""))</f>
        <v>ELECTRONIC AND COMMUNICATION MAINTENANCE SHOP</v>
      </c>
      <c r="D674" s="107" t="str">
        <f t="shared" si="20"/>
        <v>A</v>
      </c>
      <c r="E674" s="107" t="str">
        <f t="shared" si="21"/>
        <v>A0908</v>
      </c>
      <c r="F674" s="108" t="s">
        <v>2641</v>
      </c>
      <c r="G674" s="108" t="s">
        <v>2921</v>
      </c>
      <c r="H674" s="108" t="s">
        <v>10788</v>
      </c>
      <c r="I674" s="109">
        <v>2.08</v>
      </c>
      <c r="J674" s="109">
        <v>1.67</v>
      </c>
      <c r="K674" s="109">
        <v>1</v>
      </c>
      <c r="L674" s="110" t="e">
        <v>#REF!</v>
      </c>
      <c r="M674" s="111" t="e">
        <v>#REF!</v>
      </c>
      <c r="N674" s="111" t="e">
        <v>#N/A</v>
      </c>
      <c r="O674" s="111" t="e">
        <v>#N/A</v>
      </c>
      <c r="P674" s="111" t="e">
        <v>#N/A</v>
      </c>
      <c r="Q674" s="111" t="e">
        <v>#N/A</v>
      </c>
    </row>
    <row r="675" spans="1:17" s="110" customFormat="1" ht="15" customHeight="1" thickBot="1">
      <c r="A675" s="446">
        <v>21710</v>
      </c>
      <c r="B675" s="446"/>
      <c r="C675" s="106" t="str">
        <f>IF(A675="CSP","Consolidated Supply Program(IIF)",IF(A675&lt;&gt;"",INDEX('CCN &amp; Description'!$B$2:$B$1071,MATCH(VALUE(LEFT(A675,5)),'CCN &amp; Description'!$A$2:$A$1071,0)),""))</f>
        <v>ELECTRONIC AND COMMUNICATION MAINTENANCE SHOP</v>
      </c>
      <c r="D675" s="107" t="str">
        <f t="shared" si="20"/>
        <v>A</v>
      </c>
      <c r="E675" s="107" t="str">
        <f t="shared" si="21"/>
        <v>A0909</v>
      </c>
      <c r="F675" s="108" t="s">
        <v>2648</v>
      </c>
      <c r="G675" s="108" t="s">
        <v>2652</v>
      </c>
      <c r="H675" s="108" t="s">
        <v>10789</v>
      </c>
      <c r="I675" s="109">
        <v>2.67</v>
      </c>
      <c r="J675" s="109">
        <v>1.75</v>
      </c>
      <c r="K675" s="109">
        <v>1.08</v>
      </c>
      <c r="L675" s="110" t="e">
        <v>#REF!</v>
      </c>
      <c r="M675" s="111" t="e">
        <v>#REF!</v>
      </c>
      <c r="N675" s="111" t="e">
        <v>#N/A</v>
      </c>
      <c r="O675" s="111" t="e">
        <v>#N/A</v>
      </c>
      <c r="P675" s="111" t="e">
        <v>#N/A</v>
      </c>
      <c r="Q675" s="111" t="e">
        <v>#N/A</v>
      </c>
    </row>
    <row r="676" spans="1:17" s="110" customFormat="1" ht="15" customHeight="1" thickBot="1">
      <c r="A676" s="446">
        <v>21710</v>
      </c>
      <c r="B676" s="446"/>
      <c r="C676" s="106" t="str">
        <f>IF(A676="CSP","Consolidated Supply Program(IIF)",IF(A676&lt;&gt;"",INDEX('CCN &amp; Description'!$B$2:$B$1071,MATCH(VALUE(LEFT(A676,5)),'CCN &amp; Description'!$A$2:$A$1071,0)),""))</f>
        <v>ELECTRONIC AND COMMUNICATION MAINTENANCE SHOP</v>
      </c>
      <c r="D676" s="107" t="str">
        <f t="shared" si="20"/>
        <v>A</v>
      </c>
      <c r="E676" s="107" t="str">
        <f t="shared" si="21"/>
        <v>A0909</v>
      </c>
      <c r="F676" s="108" t="s">
        <v>2648</v>
      </c>
      <c r="G676" s="108" t="s">
        <v>2652</v>
      </c>
      <c r="H676" s="108" t="s">
        <v>10790</v>
      </c>
      <c r="I676" s="109">
        <v>2.67</v>
      </c>
      <c r="J676" s="109">
        <v>1.75</v>
      </c>
      <c r="K676" s="109">
        <v>1.08</v>
      </c>
      <c r="L676" s="110" t="e">
        <v>#REF!</v>
      </c>
      <c r="M676" s="111" t="e">
        <v>#REF!</v>
      </c>
      <c r="N676" s="111" t="e">
        <v>#N/A</v>
      </c>
      <c r="O676" s="111" t="e">
        <v>#N/A</v>
      </c>
      <c r="P676" s="111" t="e">
        <v>#N/A</v>
      </c>
      <c r="Q676" s="111" t="e">
        <v>#N/A</v>
      </c>
    </row>
    <row r="677" spans="1:17" s="110" customFormat="1" ht="15" customHeight="1" thickBot="1">
      <c r="A677" s="446">
        <v>21710</v>
      </c>
      <c r="B677" s="446"/>
      <c r="C677" s="106" t="str">
        <f>IF(A677="CSP","Consolidated Supply Program(IIF)",IF(A677&lt;&gt;"",INDEX('CCN &amp; Description'!$B$2:$B$1071,MATCH(VALUE(LEFT(A677,5)),'CCN &amp; Description'!$A$2:$A$1071,0)),""))</f>
        <v>ELECTRONIC AND COMMUNICATION MAINTENANCE SHOP</v>
      </c>
      <c r="D677" s="107" t="str">
        <f t="shared" si="20"/>
        <v>A</v>
      </c>
      <c r="E677" s="107" t="str">
        <f t="shared" si="21"/>
        <v>A0909</v>
      </c>
      <c r="F677" s="108" t="s">
        <v>2648</v>
      </c>
      <c r="G677" s="108" t="s">
        <v>10791</v>
      </c>
      <c r="H677" s="108" t="s">
        <v>10792</v>
      </c>
      <c r="I677" s="109">
        <v>2.67</v>
      </c>
      <c r="J677" s="109">
        <v>1.75</v>
      </c>
      <c r="K677" s="109">
        <v>1.08</v>
      </c>
      <c r="L677" s="110" t="e">
        <v>#REF!</v>
      </c>
      <c r="M677" s="111" t="e">
        <v>#REF!</v>
      </c>
      <c r="N677" s="111" t="e">
        <v>#N/A</v>
      </c>
      <c r="O677" s="111" t="e">
        <v>#N/A</v>
      </c>
      <c r="P677" s="111" t="e">
        <v>#N/A</v>
      </c>
      <c r="Q677" s="111" t="e">
        <v>#N/A</v>
      </c>
    </row>
    <row r="678" spans="1:17" s="110" customFormat="1" ht="15" customHeight="1" thickBot="1">
      <c r="A678" s="446">
        <v>21710</v>
      </c>
      <c r="B678" s="446"/>
      <c r="C678" s="106" t="str">
        <f>IF(A678="CSP","Consolidated Supply Program(IIF)",IF(A678&lt;&gt;"",INDEX('CCN &amp; Description'!$B$2:$B$1071,MATCH(VALUE(LEFT(A678,5)),'CCN &amp; Description'!$A$2:$A$1071,0)),""))</f>
        <v>ELECTRONIC AND COMMUNICATION MAINTENANCE SHOP</v>
      </c>
      <c r="D678" s="107" t="str">
        <f t="shared" si="20"/>
        <v>A</v>
      </c>
      <c r="E678" s="107" t="str">
        <f t="shared" si="21"/>
        <v>A0910</v>
      </c>
      <c r="F678" s="108" t="s">
        <v>2657</v>
      </c>
      <c r="G678" s="108" t="s">
        <v>2921</v>
      </c>
      <c r="H678" s="108" t="s">
        <v>10793</v>
      </c>
      <c r="I678" s="109">
        <v>2.08</v>
      </c>
      <c r="J678" s="109">
        <v>1.67</v>
      </c>
      <c r="K678" s="109">
        <v>1</v>
      </c>
      <c r="L678" s="110" t="e">
        <v>#REF!</v>
      </c>
      <c r="M678" s="111" t="e">
        <v>#REF!</v>
      </c>
      <c r="N678" s="111" t="e">
        <v>#N/A</v>
      </c>
      <c r="O678" s="111" t="e">
        <v>#N/A</v>
      </c>
      <c r="P678" s="111" t="e">
        <v>#N/A</v>
      </c>
      <c r="Q678" s="111" t="e">
        <v>#N/A</v>
      </c>
    </row>
    <row r="679" spans="1:17" ht="15" customHeight="1" thickBot="1">
      <c r="A679" s="446"/>
      <c r="B679" s="446"/>
      <c r="C679" s="54" t="str">
        <f>IF(A679="CSP","Consolidated Supply Program(IIF)",IF(A679&lt;&gt;"",INDEX('CCN &amp; Description'!$B$2:$B$1071,MATCH(VALUE(LEFT(A679,5)),'CCN &amp; Description'!$A$2:$A$1071,0)),""))</f>
        <v/>
      </c>
      <c r="D679" s="55" t="str">
        <f t="shared" si="20"/>
        <v>A</v>
      </c>
      <c r="E679" s="55" t="str">
        <f t="shared" si="21"/>
        <v>A0918</v>
      </c>
      <c r="F679" s="56" t="s">
        <v>10794</v>
      </c>
      <c r="G679" s="56" t="s">
        <v>10795</v>
      </c>
      <c r="H679" s="56" t="s">
        <v>10796</v>
      </c>
      <c r="I679" s="57">
        <v>1.08</v>
      </c>
      <c r="J679" s="57">
        <v>0.88</v>
      </c>
      <c r="K679" s="60"/>
      <c r="L679" s="315" t="e">
        <v>#REF!</v>
      </c>
      <c r="M679" s="58" t="e">
        <v>#REF!</v>
      </c>
      <c r="N679" s="58" t="e">
        <v>#N/A</v>
      </c>
      <c r="O679" s="58" t="e">
        <v>#N/A</v>
      </c>
      <c r="P679" s="58" t="e">
        <v>#N/A</v>
      </c>
      <c r="Q679" s="58" t="e">
        <v>#N/A</v>
      </c>
    </row>
    <row r="680" spans="1:17" ht="15" customHeight="1" thickBot="1">
      <c r="A680" s="446"/>
      <c r="B680" s="446"/>
      <c r="C680" s="54" t="str">
        <f>IF(A680="CSP","Consolidated Supply Program(IIF)",IF(A680&lt;&gt;"",INDEX('CCN &amp; Description'!$B$2:$B$1071,MATCH(VALUE(LEFT(A680,5)),'CCN &amp; Description'!$A$2:$A$1071,0)),""))</f>
        <v/>
      </c>
      <c r="D680" s="55" t="str">
        <f t="shared" si="20"/>
        <v>A</v>
      </c>
      <c r="E680" s="55" t="str">
        <f t="shared" si="21"/>
        <v>A0918</v>
      </c>
      <c r="F680" s="56" t="s">
        <v>10794</v>
      </c>
      <c r="G680" s="56" t="s">
        <v>1989</v>
      </c>
      <c r="H680" s="56" t="s">
        <v>10797</v>
      </c>
      <c r="I680" s="57">
        <v>1.08</v>
      </c>
      <c r="J680" s="57">
        <v>0.88</v>
      </c>
      <c r="K680" s="57">
        <v>0.25</v>
      </c>
      <c r="L680" s="315" t="e">
        <v>#REF!</v>
      </c>
      <c r="M680" s="58" t="e">
        <v>#REF!</v>
      </c>
      <c r="N680" s="58" t="e">
        <v>#N/A</v>
      </c>
      <c r="O680" s="58" t="e">
        <v>#N/A</v>
      </c>
      <c r="P680" s="58" t="e">
        <v>#N/A</v>
      </c>
      <c r="Q680" s="58" t="e">
        <v>#N/A</v>
      </c>
    </row>
    <row r="681" spans="1:17" s="110" customFormat="1" ht="15" customHeight="1" thickBot="1">
      <c r="A681" s="446"/>
      <c r="B681" s="446"/>
      <c r="C681" s="106" t="str">
        <f>IF(A681="CSP","Consolidated Supply Program(IIF)",IF(A681&lt;&gt;"",INDEX('CCN &amp; Description'!$B$2:$B$1071,MATCH(VALUE(LEFT(A681,5)),'CCN &amp; Description'!$A$2:$A$1071,0)),""))</f>
        <v/>
      </c>
      <c r="D681" s="107" t="str">
        <f t="shared" si="20"/>
        <v>A</v>
      </c>
      <c r="E681" s="107" t="str">
        <f t="shared" si="21"/>
        <v>A0921</v>
      </c>
      <c r="F681" s="108" t="s">
        <v>10798</v>
      </c>
      <c r="G681" s="108" t="s">
        <v>10165</v>
      </c>
      <c r="H681" s="108" t="s">
        <v>10799</v>
      </c>
      <c r="I681" s="109">
        <v>0</v>
      </c>
      <c r="J681" s="109">
        <v>0</v>
      </c>
      <c r="K681" s="109">
        <v>0</v>
      </c>
      <c r="L681" s="110" t="e">
        <v>#REF!</v>
      </c>
      <c r="M681" s="111" t="e">
        <v>#REF!</v>
      </c>
      <c r="N681" s="111" t="e">
        <v>#N/A</v>
      </c>
      <c r="O681" s="111" t="e">
        <v>#N/A</v>
      </c>
      <c r="P681" s="111" t="e">
        <v>#N/A</v>
      </c>
      <c r="Q681" s="111" t="e">
        <v>#N/A</v>
      </c>
    </row>
    <row r="682" spans="1:17" ht="15" customHeight="1" thickBot="1">
      <c r="A682" s="446"/>
      <c r="B682" s="446"/>
      <c r="C682" s="54" t="str">
        <f>IF(A682="CSP","Consolidated Supply Program(IIF)",IF(A682&lt;&gt;"",INDEX('CCN &amp; Description'!$B$2:$B$1071,MATCH(VALUE(LEFT(A682,5)),'CCN &amp; Description'!$A$2:$A$1071,0)),""))</f>
        <v/>
      </c>
      <c r="D682" s="55" t="str">
        <f t="shared" si="20"/>
        <v>A</v>
      </c>
      <c r="E682" s="55" t="str">
        <f t="shared" si="21"/>
        <v>A0928</v>
      </c>
      <c r="F682" s="56" t="s">
        <v>10800</v>
      </c>
      <c r="G682" s="56" t="s">
        <v>2921</v>
      </c>
      <c r="H682" s="56" t="s">
        <v>10394</v>
      </c>
      <c r="I682" s="57">
        <v>2.25</v>
      </c>
      <c r="J682" s="57">
        <v>1.42</v>
      </c>
      <c r="K682" s="57">
        <v>1.33</v>
      </c>
      <c r="L682" s="315" t="e">
        <v>#REF!</v>
      </c>
      <c r="M682" s="58" t="e">
        <v>#REF!</v>
      </c>
      <c r="N682" s="58" t="e">
        <v>#N/A</v>
      </c>
      <c r="O682" s="58" t="e">
        <v>#N/A</v>
      </c>
      <c r="P682" s="58" t="e">
        <v>#N/A</v>
      </c>
      <c r="Q682" s="58" t="e">
        <v>#N/A</v>
      </c>
    </row>
    <row r="683" spans="1:17" ht="15" customHeight="1" thickBot="1">
      <c r="A683" s="446"/>
      <c r="B683" s="446"/>
      <c r="C683" s="54" t="str">
        <f>IF(A683="CSP","Consolidated Supply Program(IIF)",IF(A683&lt;&gt;"",INDEX('CCN &amp; Description'!$B$2:$B$1071,MATCH(VALUE(LEFT(A683,5)),'CCN &amp; Description'!$A$2:$A$1071,0)),""))</f>
        <v/>
      </c>
      <c r="D683" s="55" t="str">
        <f t="shared" si="20"/>
        <v>A</v>
      </c>
      <c r="E683" s="55" t="str">
        <f t="shared" si="21"/>
        <v>A0928</v>
      </c>
      <c r="F683" s="56" t="s">
        <v>10800</v>
      </c>
      <c r="G683" s="56" t="s">
        <v>10801</v>
      </c>
      <c r="H683" s="56" t="s">
        <v>10394</v>
      </c>
      <c r="I683" s="57">
        <v>2.25</v>
      </c>
      <c r="J683" s="57">
        <v>1.42</v>
      </c>
      <c r="K683" s="57">
        <v>1.33</v>
      </c>
      <c r="L683" s="315" t="e">
        <v>#REF!</v>
      </c>
      <c r="M683" s="58" t="e">
        <v>#REF!</v>
      </c>
      <c r="N683" s="58" t="e">
        <v>#N/A</v>
      </c>
      <c r="O683" s="58" t="e">
        <v>#N/A</v>
      </c>
      <c r="P683" s="58" t="e">
        <v>#N/A</v>
      </c>
      <c r="Q683" s="58" t="e">
        <v>#N/A</v>
      </c>
    </row>
    <row r="684" spans="1:17" ht="15" customHeight="1" thickBot="1">
      <c r="A684" s="446"/>
      <c r="B684" s="446"/>
      <c r="C684" s="54" t="str">
        <f>IF(A684="CSP","Consolidated Supply Program(IIF)",IF(A684&lt;&gt;"",INDEX('CCN &amp; Description'!$B$2:$B$1071,MATCH(VALUE(LEFT(A684,5)),'CCN &amp; Description'!$A$2:$A$1071,0)),""))</f>
        <v/>
      </c>
      <c r="D684" s="55" t="str">
        <f t="shared" si="20"/>
        <v>A</v>
      </c>
      <c r="E684" s="55" t="str">
        <f t="shared" si="21"/>
        <v>A0928</v>
      </c>
      <c r="F684" s="56" t="s">
        <v>10800</v>
      </c>
      <c r="G684" s="56" t="s">
        <v>10802</v>
      </c>
      <c r="H684" s="56" t="s">
        <v>10394</v>
      </c>
      <c r="I684" s="57">
        <v>2.25</v>
      </c>
      <c r="J684" s="57">
        <v>1.42</v>
      </c>
      <c r="K684" s="57">
        <v>1.33</v>
      </c>
      <c r="L684" s="315" t="e">
        <v>#REF!</v>
      </c>
      <c r="M684" s="58" t="e">
        <v>#REF!</v>
      </c>
      <c r="N684" s="58" t="e">
        <v>#N/A</v>
      </c>
      <c r="O684" s="58" t="e">
        <v>#N/A</v>
      </c>
      <c r="P684" s="58" t="e">
        <v>#N/A</v>
      </c>
      <c r="Q684" s="58" t="e">
        <v>#N/A</v>
      </c>
    </row>
    <row r="685" spans="1:17" ht="15" customHeight="1" thickBot="1">
      <c r="A685" s="446"/>
      <c r="B685" s="446"/>
      <c r="C685" s="54" t="str">
        <f>IF(A685="CSP","Consolidated Supply Program(IIF)",IF(A685&lt;&gt;"",INDEX('CCN &amp; Description'!$B$2:$B$1071,MATCH(VALUE(LEFT(A685,5)),'CCN &amp; Description'!$A$2:$A$1071,0)),""))</f>
        <v/>
      </c>
      <c r="D685" s="55" t="str">
        <f t="shared" si="20"/>
        <v>A</v>
      </c>
      <c r="E685" s="55" t="str">
        <f t="shared" si="21"/>
        <v>A0928</v>
      </c>
      <c r="F685" s="56" t="s">
        <v>10800</v>
      </c>
      <c r="G685" s="56" t="s">
        <v>2921</v>
      </c>
      <c r="H685" s="56" t="s">
        <v>10394</v>
      </c>
      <c r="I685" s="57">
        <v>2.25</v>
      </c>
      <c r="J685" s="57">
        <v>1.42</v>
      </c>
      <c r="K685" s="57">
        <v>1.33</v>
      </c>
      <c r="L685" s="315" t="e">
        <v>#REF!</v>
      </c>
      <c r="M685" s="58" t="e">
        <v>#REF!</v>
      </c>
      <c r="N685" s="58" t="e">
        <v>#N/A</v>
      </c>
      <c r="O685" s="58" t="e">
        <v>#N/A</v>
      </c>
      <c r="P685" s="58" t="e">
        <v>#N/A</v>
      </c>
      <c r="Q685" s="58" t="e">
        <v>#N/A</v>
      </c>
    </row>
    <row r="686" spans="1:17" ht="15" customHeight="1" thickBot="1">
      <c r="A686" s="446"/>
      <c r="B686" s="446"/>
      <c r="C686" s="54" t="str">
        <f>IF(A686="CSP","Consolidated Supply Program(IIF)",IF(A686&lt;&gt;"",INDEX('CCN &amp; Description'!$B$2:$B$1071,MATCH(VALUE(LEFT(A686,5)),'CCN &amp; Description'!$A$2:$A$1071,0)),""))</f>
        <v/>
      </c>
      <c r="D686" s="55" t="str">
        <f t="shared" si="20"/>
        <v>A</v>
      </c>
      <c r="E686" s="55" t="str">
        <f t="shared" si="21"/>
        <v>A0928</v>
      </c>
      <c r="F686" s="56" t="s">
        <v>10800</v>
      </c>
      <c r="G686" s="56" t="s">
        <v>10803</v>
      </c>
      <c r="H686" s="56" t="s">
        <v>10394</v>
      </c>
      <c r="I686" s="57">
        <v>2.25</v>
      </c>
      <c r="J686" s="57">
        <v>1.42</v>
      </c>
      <c r="K686" s="57">
        <v>1.33</v>
      </c>
      <c r="L686" s="315" t="e">
        <v>#REF!</v>
      </c>
      <c r="M686" s="58" t="e">
        <v>#REF!</v>
      </c>
      <c r="N686" s="58" t="e">
        <v>#N/A</v>
      </c>
      <c r="O686" s="58" t="e">
        <v>#N/A</v>
      </c>
      <c r="P686" s="58" t="e">
        <v>#N/A</v>
      </c>
      <c r="Q686" s="58" t="e">
        <v>#N/A</v>
      </c>
    </row>
    <row r="687" spans="1:17" ht="15" customHeight="1" thickBot="1">
      <c r="A687" s="446"/>
      <c r="B687" s="446"/>
      <c r="C687" s="54" t="str">
        <f>IF(A687="CSP","Consolidated Supply Program(IIF)",IF(A687&lt;&gt;"",INDEX('CCN &amp; Description'!$B$2:$B$1071,MATCH(VALUE(LEFT(A687,5)),'CCN &amp; Description'!$A$2:$A$1071,0)),""))</f>
        <v/>
      </c>
      <c r="D687" s="55" t="str">
        <f t="shared" si="20"/>
        <v>A</v>
      </c>
      <c r="E687" s="55" t="str">
        <f t="shared" si="21"/>
        <v>A0928</v>
      </c>
      <c r="F687" s="56" t="s">
        <v>10800</v>
      </c>
      <c r="G687" s="56" t="s">
        <v>10804</v>
      </c>
      <c r="H687" s="56" t="s">
        <v>10394</v>
      </c>
      <c r="I687" s="57">
        <v>2.25</v>
      </c>
      <c r="J687" s="57">
        <v>1.42</v>
      </c>
      <c r="K687" s="57">
        <v>1.33</v>
      </c>
      <c r="L687" s="315" t="e">
        <v>#REF!</v>
      </c>
      <c r="M687" s="58" t="e">
        <v>#REF!</v>
      </c>
      <c r="N687" s="58" t="e">
        <v>#N/A</v>
      </c>
      <c r="O687" s="58" t="e">
        <v>#N/A</v>
      </c>
      <c r="P687" s="58" t="e">
        <v>#N/A</v>
      </c>
      <c r="Q687" s="58" t="e">
        <v>#N/A</v>
      </c>
    </row>
    <row r="688" spans="1:17" ht="15" customHeight="1" thickBot="1">
      <c r="A688" s="446"/>
      <c r="B688" s="446"/>
      <c r="C688" s="54" t="str">
        <f>IF(A688="CSP","Consolidated Supply Program(IIF)",IF(A688&lt;&gt;"",INDEX('CCN &amp; Description'!$B$2:$B$1071,MATCH(VALUE(LEFT(A688,5)),'CCN &amp; Description'!$A$2:$A$1071,0)),""))</f>
        <v/>
      </c>
      <c r="D688" s="55" t="str">
        <f t="shared" si="20"/>
        <v>A</v>
      </c>
      <c r="E688" s="55" t="str">
        <f t="shared" si="21"/>
        <v>A0928</v>
      </c>
      <c r="F688" s="56" t="s">
        <v>10800</v>
      </c>
      <c r="G688" s="56" t="s">
        <v>10805</v>
      </c>
      <c r="H688" s="56" t="s">
        <v>10394</v>
      </c>
      <c r="I688" s="57">
        <v>2.25</v>
      </c>
      <c r="J688" s="57">
        <v>1.42</v>
      </c>
      <c r="K688" s="57">
        <v>1.33</v>
      </c>
      <c r="L688" s="315" t="e">
        <v>#REF!</v>
      </c>
      <c r="M688" s="58" t="e">
        <v>#REF!</v>
      </c>
      <c r="N688" s="58" t="e">
        <v>#N/A</v>
      </c>
      <c r="O688" s="58" t="e">
        <v>#N/A</v>
      </c>
      <c r="P688" s="58" t="e">
        <v>#N/A</v>
      </c>
      <c r="Q688" s="58" t="e">
        <v>#N/A</v>
      </c>
    </row>
    <row r="689" spans="1:17" ht="15" customHeight="1" thickBot="1">
      <c r="A689" s="446"/>
      <c r="B689" s="446"/>
      <c r="C689" s="54" t="str">
        <f>IF(A689="CSP","Consolidated Supply Program(IIF)",IF(A689&lt;&gt;"",INDEX('CCN &amp; Description'!$B$2:$B$1071,MATCH(VALUE(LEFT(A689,5)),'CCN &amp; Description'!$A$2:$A$1071,0)),""))</f>
        <v/>
      </c>
      <c r="D689" s="55" t="str">
        <f t="shared" si="20"/>
        <v>A</v>
      </c>
      <c r="E689" s="55" t="str">
        <f t="shared" si="21"/>
        <v>A0928</v>
      </c>
      <c r="F689" s="56" t="s">
        <v>10806</v>
      </c>
      <c r="G689" s="56" t="s">
        <v>10803</v>
      </c>
      <c r="H689" s="56" t="s">
        <v>10394</v>
      </c>
      <c r="I689" s="57">
        <v>2.25</v>
      </c>
      <c r="J689" s="57">
        <v>1.42</v>
      </c>
      <c r="K689" s="57">
        <v>1.33</v>
      </c>
      <c r="L689" s="315" t="e">
        <v>#REF!</v>
      </c>
      <c r="M689" s="58" t="e">
        <v>#REF!</v>
      </c>
      <c r="N689" s="58" t="e">
        <v>#N/A</v>
      </c>
      <c r="O689" s="58" t="e">
        <v>#N/A</v>
      </c>
      <c r="P689" s="58" t="e">
        <v>#N/A</v>
      </c>
      <c r="Q689" s="58" t="e">
        <v>#N/A</v>
      </c>
    </row>
    <row r="690" spans="1:17" ht="15" customHeight="1" thickBot="1">
      <c r="A690" s="446"/>
      <c r="B690" s="446"/>
      <c r="C690" s="54" t="str">
        <f>IF(A690="CSP","Consolidated Supply Program(IIF)",IF(A690&lt;&gt;"",INDEX('CCN &amp; Description'!$B$2:$B$1071,MATCH(VALUE(LEFT(A690,5)),'CCN &amp; Description'!$A$2:$A$1071,0)),""))</f>
        <v/>
      </c>
      <c r="D690" s="55" t="str">
        <f t="shared" si="20"/>
        <v>A</v>
      </c>
      <c r="E690" s="55" t="str">
        <f t="shared" si="21"/>
        <v>A0930</v>
      </c>
      <c r="F690" s="56" t="s">
        <v>10807</v>
      </c>
      <c r="G690" s="56" t="s">
        <v>2921</v>
      </c>
      <c r="H690" s="56" t="s">
        <v>10394</v>
      </c>
      <c r="I690" s="57">
        <v>2.5</v>
      </c>
      <c r="J690" s="57">
        <v>2.5</v>
      </c>
      <c r="K690" s="57">
        <v>0.83</v>
      </c>
      <c r="L690" s="315" t="e">
        <v>#REF!</v>
      </c>
      <c r="M690" s="58" t="e">
        <v>#REF!</v>
      </c>
      <c r="N690" s="58" t="e">
        <v>#N/A</v>
      </c>
      <c r="O690" s="58" t="e">
        <v>#N/A</v>
      </c>
      <c r="P690" s="58" t="e">
        <v>#N/A</v>
      </c>
      <c r="Q690" s="58" t="e">
        <v>#N/A</v>
      </c>
    </row>
    <row r="691" spans="1:17" ht="15" customHeight="1" thickBot="1">
      <c r="A691" s="446"/>
      <c r="B691" s="446"/>
      <c r="C691" s="54" t="str">
        <f>IF(A691="CSP","Consolidated Supply Program(IIF)",IF(A691&lt;&gt;"",INDEX('CCN &amp; Description'!$B$2:$B$1071,MATCH(VALUE(LEFT(A691,5)),'CCN &amp; Description'!$A$2:$A$1071,0)),""))</f>
        <v/>
      </c>
      <c r="D691" s="55" t="str">
        <f t="shared" si="20"/>
        <v>A</v>
      </c>
      <c r="E691" s="55" t="str">
        <f t="shared" si="21"/>
        <v>A0930</v>
      </c>
      <c r="F691" s="56" t="s">
        <v>10807</v>
      </c>
      <c r="G691" s="56" t="s">
        <v>10415</v>
      </c>
      <c r="H691" s="56" t="s">
        <v>10394</v>
      </c>
      <c r="I691" s="57">
        <v>2.5</v>
      </c>
      <c r="J691" s="57">
        <v>2.5</v>
      </c>
      <c r="K691" s="57">
        <v>0.83</v>
      </c>
      <c r="L691" s="315" t="e">
        <v>#REF!</v>
      </c>
      <c r="M691" s="58" t="e">
        <v>#REF!</v>
      </c>
      <c r="N691" s="58" t="e">
        <v>#N/A</v>
      </c>
      <c r="O691" s="58" t="e">
        <v>#N/A</v>
      </c>
      <c r="P691" s="58" t="e">
        <v>#N/A</v>
      </c>
      <c r="Q691" s="58" t="e">
        <v>#N/A</v>
      </c>
    </row>
    <row r="692" spans="1:17" ht="15" customHeight="1" thickBot="1">
      <c r="A692" s="446"/>
      <c r="B692" s="446"/>
      <c r="C692" s="54" t="str">
        <f>IF(A692="CSP","Consolidated Supply Program(IIF)",IF(A692&lt;&gt;"",INDEX('CCN &amp; Description'!$B$2:$B$1071,MATCH(VALUE(LEFT(A692,5)),'CCN &amp; Description'!$A$2:$A$1071,0)),""))</f>
        <v/>
      </c>
      <c r="D692" s="55" t="str">
        <f t="shared" si="20"/>
        <v>A</v>
      </c>
      <c r="E692" s="55" t="str">
        <f t="shared" si="21"/>
        <v>A0930</v>
      </c>
      <c r="F692" s="56" t="s">
        <v>10807</v>
      </c>
      <c r="G692" s="56" t="s">
        <v>3704</v>
      </c>
      <c r="H692" s="56" t="s">
        <v>10394</v>
      </c>
      <c r="I692" s="57">
        <v>2.5</v>
      </c>
      <c r="J692" s="57">
        <v>2.5</v>
      </c>
      <c r="K692" s="57">
        <v>0.83</v>
      </c>
      <c r="L692" s="315" t="e">
        <v>#REF!</v>
      </c>
      <c r="M692" s="58" t="e">
        <v>#REF!</v>
      </c>
      <c r="N692" s="58" t="e">
        <v>#N/A</v>
      </c>
      <c r="O692" s="58" t="e">
        <v>#N/A</v>
      </c>
      <c r="P692" s="58" t="e">
        <v>#N/A</v>
      </c>
      <c r="Q692" s="58" t="e">
        <v>#N/A</v>
      </c>
    </row>
    <row r="693" spans="1:17" ht="15" customHeight="1" thickBot="1">
      <c r="A693" s="446"/>
      <c r="B693" s="446"/>
      <c r="C693" s="54" t="str">
        <f>IF(A693="CSP","Consolidated Supply Program(IIF)",IF(A693&lt;&gt;"",INDEX('CCN &amp; Description'!$B$2:$B$1071,MATCH(VALUE(LEFT(A693,5)),'CCN &amp; Description'!$A$2:$A$1071,0)),""))</f>
        <v/>
      </c>
      <c r="D693" s="55" t="str">
        <f t="shared" si="20"/>
        <v>A</v>
      </c>
      <c r="E693" s="55" t="str">
        <f t="shared" si="21"/>
        <v>A0930</v>
      </c>
      <c r="F693" s="56" t="s">
        <v>10807</v>
      </c>
      <c r="G693" s="56" t="s">
        <v>3704</v>
      </c>
      <c r="H693" s="56" t="s">
        <v>10394</v>
      </c>
      <c r="I693" s="57">
        <v>2.5</v>
      </c>
      <c r="J693" s="57">
        <v>2.5</v>
      </c>
      <c r="K693" s="57">
        <v>0.83</v>
      </c>
      <c r="L693" s="315" t="e">
        <v>#REF!</v>
      </c>
      <c r="M693" s="58" t="e">
        <v>#REF!</v>
      </c>
      <c r="N693" s="58" t="e">
        <v>#N/A</v>
      </c>
      <c r="O693" s="58" t="e">
        <v>#N/A</v>
      </c>
      <c r="P693" s="58" t="e">
        <v>#N/A</v>
      </c>
      <c r="Q693" s="58" t="e">
        <v>#N/A</v>
      </c>
    </row>
    <row r="694" spans="1:17" ht="15" customHeight="1" thickBot="1">
      <c r="A694" s="446"/>
      <c r="B694" s="446"/>
      <c r="C694" s="54" t="str">
        <f>IF(A694="CSP","Consolidated Supply Program(IIF)",IF(A694&lt;&gt;"",INDEX('CCN &amp; Description'!$B$2:$B$1071,MATCH(VALUE(LEFT(A694,5)),'CCN &amp; Description'!$A$2:$A$1071,0)),""))</f>
        <v/>
      </c>
      <c r="D694" s="55" t="str">
        <f t="shared" si="20"/>
        <v>A</v>
      </c>
      <c r="E694" s="55" t="str">
        <f t="shared" si="21"/>
        <v>A0930</v>
      </c>
      <c r="F694" s="56" t="s">
        <v>10807</v>
      </c>
      <c r="G694" s="56" t="s">
        <v>10415</v>
      </c>
      <c r="H694" s="56" t="s">
        <v>10394</v>
      </c>
      <c r="I694" s="57">
        <v>2.5</v>
      </c>
      <c r="J694" s="57">
        <v>2.5</v>
      </c>
      <c r="K694" s="57">
        <v>0.83</v>
      </c>
      <c r="L694" s="315" t="e">
        <v>#REF!</v>
      </c>
      <c r="M694" s="58" t="e">
        <v>#REF!</v>
      </c>
      <c r="N694" s="58" t="e">
        <v>#N/A</v>
      </c>
      <c r="O694" s="58" t="e">
        <v>#N/A</v>
      </c>
      <c r="P694" s="58" t="e">
        <v>#N/A</v>
      </c>
      <c r="Q694" s="58" t="e">
        <v>#N/A</v>
      </c>
    </row>
    <row r="695" spans="1:17" ht="15" customHeight="1" thickBot="1">
      <c r="A695" s="446"/>
      <c r="B695" s="446"/>
      <c r="C695" s="54" t="str">
        <f>IF(A695="CSP","Consolidated Supply Program(IIF)",IF(A695&lt;&gt;"",INDEX('CCN &amp; Description'!$B$2:$B$1071,MATCH(VALUE(LEFT(A695,5)),'CCN &amp; Description'!$A$2:$A$1071,0)),""))</f>
        <v/>
      </c>
      <c r="D695" s="55" t="str">
        <f t="shared" si="20"/>
        <v>A</v>
      </c>
      <c r="E695" s="55" t="str">
        <f t="shared" si="21"/>
        <v>A0930</v>
      </c>
      <c r="F695" s="56" t="s">
        <v>10807</v>
      </c>
      <c r="G695" s="56" t="s">
        <v>10808</v>
      </c>
      <c r="H695" s="56" t="s">
        <v>10394</v>
      </c>
      <c r="I695" s="57">
        <v>2.5</v>
      </c>
      <c r="J695" s="57">
        <v>2.5</v>
      </c>
      <c r="K695" s="57">
        <v>0.83</v>
      </c>
      <c r="L695" s="315" t="e">
        <v>#REF!</v>
      </c>
      <c r="M695" s="58" t="e">
        <v>#REF!</v>
      </c>
      <c r="N695" s="58" t="e">
        <v>#N/A</v>
      </c>
      <c r="O695" s="58" t="e">
        <v>#N/A</v>
      </c>
      <c r="P695" s="58" t="e">
        <v>#N/A</v>
      </c>
      <c r="Q695" s="58" t="e">
        <v>#N/A</v>
      </c>
    </row>
    <row r="696" spans="1:17" ht="15" customHeight="1" thickBot="1">
      <c r="A696" s="446"/>
      <c r="B696" s="446"/>
      <c r="C696" s="54" t="str">
        <f>IF(A696="CSP","Consolidated Supply Program(IIF)",IF(A696&lt;&gt;"",INDEX('CCN &amp; Description'!$B$2:$B$1071,MATCH(VALUE(LEFT(A696,5)),'CCN &amp; Description'!$A$2:$A$1071,0)),""))</f>
        <v/>
      </c>
      <c r="D696" s="55" t="str">
        <f t="shared" si="20"/>
        <v>A</v>
      </c>
      <c r="E696" s="55" t="str">
        <f t="shared" si="21"/>
        <v>A0930</v>
      </c>
      <c r="F696" s="56" t="s">
        <v>10807</v>
      </c>
      <c r="G696" s="56" t="s">
        <v>10809</v>
      </c>
      <c r="H696" s="56" t="s">
        <v>10394</v>
      </c>
      <c r="I696" s="57">
        <v>2.5</v>
      </c>
      <c r="J696" s="57">
        <v>2.5</v>
      </c>
      <c r="K696" s="57">
        <v>0.83</v>
      </c>
      <c r="L696" s="315" t="e">
        <v>#REF!</v>
      </c>
      <c r="M696" s="58" t="e">
        <v>#REF!</v>
      </c>
      <c r="N696" s="58" t="e">
        <v>#N/A</v>
      </c>
      <c r="O696" s="58" t="e">
        <v>#N/A</v>
      </c>
      <c r="P696" s="58" t="e">
        <v>#N/A</v>
      </c>
      <c r="Q696" s="58" t="e">
        <v>#N/A</v>
      </c>
    </row>
    <row r="697" spans="1:17" ht="15" customHeight="1" thickBot="1">
      <c r="A697" s="446"/>
      <c r="B697" s="446"/>
      <c r="C697" s="54" t="str">
        <f>IF(A697="CSP","Consolidated Supply Program(IIF)",IF(A697&lt;&gt;"",INDEX('CCN &amp; Description'!$B$2:$B$1071,MATCH(VALUE(LEFT(A697,5)),'CCN &amp; Description'!$A$2:$A$1071,0)),""))</f>
        <v/>
      </c>
      <c r="D697" s="55" t="str">
        <f t="shared" si="20"/>
        <v>A</v>
      </c>
      <c r="E697" s="55" t="str">
        <f t="shared" si="21"/>
        <v>A0930</v>
      </c>
      <c r="F697" s="56" t="s">
        <v>10807</v>
      </c>
      <c r="G697" s="56" t="s">
        <v>10809</v>
      </c>
      <c r="H697" s="56" t="s">
        <v>10394</v>
      </c>
      <c r="I697" s="57">
        <v>2.5</v>
      </c>
      <c r="J697" s="57">
        <v>2.5</v>
      </c>
      <c r="K697" s="57">
        <v>0.83</v>
      </c>
      <c r="L697" s="315" t="e">
        <v>#REF!</v>
      </c>
      <c r="M697" s="58" t="e">
        <v>#REF!</v>
      </c>
      <c r="N697" s="58" t="e">
        <v>#N/A</v>
      </c>
      <c r="O697" s="58" t="e">
        <v>#N/A</v>
      </c>
      <c r="P697" s="58" t="e">
        <v>#N/A</v>
      </c>
      <c r="Q697" s="58" t="e">
        <v>#N/A</v>
      </c>
    </row>
    <row r="698" spans="1:17" s="110" customFormat="1" ht="15" customHeight="1" thickBot="1">
      <c r="A698" s="446">
        <v>21710</v>
      </c>
      <c r="B698" s="446"/>
      <c r="C698" s="106" t="str">
        <f>IF(A698="CSP","Consolidated Supply Program(IIF)",IF(A698&lt;&gt;"",INDEX('CCN &amp; Description'!$B$2:$B$1071,MATCH(VALUE(LEFT(A698,5)),'CCN &amp; Description'!$A$2:$A$1071,0)),""))</f>
        <v>ELECTRONIC AND COMMUNICATION MAINTENANCE SHOP</v>
      </c>
      <c r="D698" s="107" t="str">
        <f t="shared" si="20"/>
        <v>A</v>
      </c>
      <c r="E698" s="107" t="str">
        <f t="shared" si="21"/>
        <v>A0932</v>
      </c>
      <c r="F698" s="108" t="s">
        <v>2665</v>
      </c>
      <c r="G698" s="108" t="s">
        <v>10810</v>
      </c>
      <c r="H698" s="108" t="s">
        <v>10811</v>
      </c>
      <c r="I698" s="109">
        <v>1.6</v>
      </c>
      <c r="J698" s="109">
        <v>1.27</v>
      </c>
      <c r="K698" s="109">
        <v>0</v>
      </c>
      <c r="L698" s="110" t="e">
        <v>#REF!</v>
      </c>
      <c r="M698" s="111" t="e">
        <v>#REF!</v>
      </c>
      <c r="N698" s="111" t="e">
        <v>#N/A</v>
      </c>
      <c r="O698" s="111" t="e">
        <v>#N/A</v>
      </c>
      <c r="P698" s="111" t="e">
        <v>#N/A</v>
      </c>
      <c r="Q698" s="111" t="e">
        <v>#N/A</v>
      </c>
    </row>
    <row r="699" spans="1:17" s="110" customFormat="1" ht="15" customHeight="1" thickBot="1">
      <c r="A699" s="446">
        <v>21710</v>
      </c>
      <c r="B699" s="446"/>
      <c r="C699" s="106" t="str">
        <f>IF(A699="CSP","Consolidated Supply Program(IIF)",IF(A699&lt;&gt;"",INDEX('CCN &amp; Description'!$B$2:$B$1071,MATCH(VALUE(LEFT(A699,5)),'CCN &amp; Description'!$A$2:$A$1071,0)),""))</f>
        <v>ELECTRONIC AND COMMUNICATION MAINTENANCE SHOP</v>
      </c>
      <c r="D699" s="107" t="str">
        <f t="shared" si="20"/>
        <v>A</v>
      </c>
      <c r="E699" s="107" t="str">
        <f t="shared" si="21"/>
        <v>A0932</v>
      </c>
      <c r="F699" s="108" t="s">
        <v>2665</v>
      </c>
      <c r="G699" s="108" t="s">
        <v>10812</v>
      </c>
      <c r="H699" s="108" t="s">
        <v>10813</v>
      </c>
      <c r="I699" s="109">
        <v>1.58</v>
      </c>
      <c r="J699" s="109">
        <v>1.25</v>
      </c>
      <c r="K699" s="109">
        <v>0.57999999999999996</v>
      </c>
      <c r="L699" s="110" t="e">
        <v>#REF!</v>
      </c>
      <c r="M699" s="111" t="e">
        <v>#REF!</v>
      </c>
      <c r="N699" s="111" t="e">
        <v>#N/A</v>
      </c>
      <c r="O699" s="111" t="e">
        <v>#N/A</v>
      </c>
      <c r="P699" s="111" t="e">
        <v>#N/A</v>
      </c>
      <c r="Q699" s="111" t="e">
        <v>#N/A</v>
      </c>
    </row>
    <row r="700" spans="1:17" s="110" customFormat="1" ht="15" customHeight="1" thickBot="1">
      <c r="A700" s="446">
        <v>21710</v>
      </c>
      <c r="B700" s="446"/>
      <c r="C700" s="106" t="str">
        <f>IF(A700="CSP","Consolidated Supply Program(IIF)",IF(A700&lt;&gt;"",INDEX('CCN &amp; Description'!$B$2:$B$1071,MATCH(VALUE(LEFT(A700,5)),'CCN &amp; Description'!$A$2:$A$1071,0)),""))</f>
        <v>ELECTRONIC AND COMMUNICATION MAINTENANCE SHOP</v>
      </c>
      <c r="D700" s="107" t="str">
        <f t="shared" si="20"/>
        <v>A</v>
      </c>
      <c r="E700" s="107" t="str">
        <f t="shared" si="21"/>
        <v>A0932</v>
      </c>
      <c r="F700" s="108" t="s">
        <v>2665</v>
      </c>
      <c r="G700" s="108" t="s">
        <v>10814</v>
      </c>
      <c r="H700" s="108" t="s">
        <v>10815</v>
      </c>
      <c r="I700" s="109">
        <v>1.75</v>
      </c>
      <c r="J700" s="109">
        <v>1.17</v>
      </c>
      <c r="K700" s="109">
        <v>0.71</v>
      </c>
      <c r="L700" s="110" t="e">
        <v>#REF!</v>
      </c>
      <c r="M700" s="111" t="e">
        <v>#REF!</v>
      </c>
      <c r="N700" s="111" t="e">
        <v>#N/A</v>
      </c>
      <c r="O700" s="111" t="e">
        <v>#N/A</v>
      </c>
      <c r="P700" s="111" t="e">
        <v>#N/A</v>
      </c>
      <c r="Q700" s="111" t="e">
        <v>#N/A</v>
      </c>
    </row>
    <row r="701" spans="1:17" ht="15" customHeight="1" thickBot="1">
      <c r="A701" s="446"/>
      <c r="B701" s="446"/>
      <c r="C701" s="54" t="str">
        <f>IF(A701="CSP","Consolidated Supply Program(IIF)",IF(A701&lt;&gt;"",INDEX('CCN &amp; Description'!$B$2:$B$1071,MATCH(VALUE(LEFT(A701,5)),'CCN &amp; Description'!$A$2:$A$1071,0)),""))</f>
        <v/>
      </c>
      <c r="D701" s="55" t="str">
        <f t="shared" si="20"/>
        <v>A</v>
      </c>
      <c r="E701" s="55" t="str">
        <f t="shared" si="21"/>
        <v>A0932</v>
      </c>
      <c r="F701" s="56" t="s">
        <v>10816</v>
      </c>
      <c r="G701" s="56" t="s">
        <v>10812</v>
      </c>
      <c r="H701" s="56" t="s">
        <v>10813</v>
      </c>
      <c r="I701" s="57">
        <v>1.58</v>
      </c>
      <c r="J701" s="57">
        <v>1.25</v>
      </c>
      <c r="K701" s="57">
        <v>0.57999999999999996</v>
      </c>
      <c r="L701" s="315" t="e">
        <v>#REF!</v>
      </c>
      <c r="M701" s="58" t="e">
        <v>#REF!</v>
      </c>
      <c r="N701" s="58" t="e">
        <v>#N/A</v>
      </c>
      <c r="O701" s="58" t="e">
        <v>#N/A</v>
      </c>
      <c r="P701" s="58" t="e">
        <v>#N/A</v>
      </c>
      <c r="Q701" s="58" t="e">
        <v>#N/A</v>
      </c>
    </row>
    <row r="702" spans="1:17" ht="15" customHeight="1" thickBot="1">
      <c r="A702" s="446"/>
      <c r="B702" s="446"/>
      <c r="C702" s="54" t="str">
        <f>IF(A702="CSP","Consolidated Supply Program(IIF)",IF(A702&lt;&gt;"",INDEX('CCN &amp; Description'!$B$2:$B$1071,MATCH(VALUE(LEFT(A702,5)),'CCN &amp; Description'!$A$2:$A$1071,0)),""))</f>
        <v/>
      </c>
      <c r="D702" s="55" t="str">
        <f t="shared" si="20"/>
        <v>A</v>
      </c>
      <c r="E702" s="55" t="str">
        <f t="shared" si="21"/>
        <v>A0934</v>
      </c>
      <c r="F702" s="56" t="s">
        <v>10817</v>
      </c>
      <c r="G702" s="56" t="s">
        <v>10818</v>
      </c>
      <c r="H702" s="56" t="s">
        <v>10394</v>
      </c>
      <c r="I702" s="60"/>
      <c r="J702" s="60"/>
      <c r="K702" s="60"/>
      <c r="L702" s="315" t="e">
        <v>#REF!</v>
      </c>
      <c r="M702" s="58" t="e">
        <v>#REF!</v>
      </c>
      <c r="N702" s="58" t="e">
        <v>#N/A</v>
      </c>
      <c r="O702" s="58" t="e">
        <v>#N/A</v>
      </c>
      <c r="P702" s="58" t="e">
        <v>#N/A</v>
      </c>
      <c r="Q702" s="58" t="e">
        <v>#N/A</v>
      </c>
    </row>
    <row r="703" spans="1:17" ht="15" customHeight="1" thickBot="1">
      <c r="A703" s="446"/>
      <c r="B703" s="446"/>
      <c r="C703" s="54" t="str">
        <f>IF(A703="CSP","Consolidated Supply Program(IIF)",IF(A703&lt;&gt;"",INDEX('CCN &amp; Description'!$B$2:$B$1071,MATCH(VALUE(LEFT(A703,5)),'CCN &amp; Description'!$A$2:$A$1071,0)),""))</f>
        <v/>
      </c>
      <c r="D703" s="55" t="str">
        <f t="shared" si="20"/>
        <v>A</v>
      </c>
      <c r="E703" s="55" t="str">
        <f t="shared" si="21"/>
        <v>A0934</v>
      </c>
      <c r="F703" s="56" t="s">
        <v>10817</v>
      </c>
      <c r="G703" s="56" t="s">
        <v>10819</v>
      </c>
      <c r="H703" s="56" t="s">
        <v>10394</v>
      </c>
      <c r="I703" s="60"/>
      <c r="J703" s="60"/>
      <c r="K703" s="60"/>
      <c r="L703" s="315" t="e">
        <v>#REF!</v>
      </c>
      <c r="M703" s="58" t="e">
        <v>#REF!</v>
      </c>
      <c r="N703" s="58" t="e">
        <v>#N/A</v>
      </c>
      <c r="O703" s="58" t="e">
        <v>#N/A</v>
      </c>
      <c r="P703" s="58" t="e">
        <v>#N/A</v>
      </c>
      <c r="Q703" s="58" t="e">
        <v>#N/A</v>
      </c>
    </row>
    <row r="704" spans="1:17" ht="15" customHeight="1" thickBot="1">
      <c r="A704" s="446"/>
      <c r="B704" s="446"/>
      <c r="C704" s="54" t="str">
        <f>IF(A704="CSP","Consolidated Supply Program(IIF)",IF(A704&lt;&gt;"",INDEX('CCN &amp; Description'!$B$2:$B$1071,MATCH(VALUE(LEFT(A704,5)),'CCN &amp; Description'!$A$2:$A$1071,0)),""))</f>
        <v/>
      </c>
      <c r="D704" s="55" t="str">
        <f t="shared" si="20"/>
        <v>A</v>
      </c>
      <c r="E704" s="55" t="str">
        <f t="shared" si="21"/>
        <v>A0934</v>
      </c>
      <c r="F704" s="56" t="s">
        <v>10817</v>
      </c>
      <c r="G704" s="56" t="s">
        <v>10820</v>
      </c>
      <c r="H704" s="56" t="s">
        <v>10394</v>
      </c>
      <c r="I704" s="60"/>
      <c r="J704" s="60"/>
      <c r="K704" s="60"/>
      <c r="L704" s="315" t="e">
        <v>#REF!</v>
      </c>
      <c r="M704" s="58" t="e">
        <v>#REF!</v>
      </c>
      <c r="N704" s="58" t="e">
        <v>#N/A</v>
      </c>
      <c r="O704" s="58" t="e">
        <v>#N/A</v>
      </c>
      <c r="P704" s="58" t="e">
        <v>#N/A</v>
      </c>
      <c r="Q704" s="58" t="e">
        <v>#N/A</v>
      </c>
    </row>
    <row r="705" spans="1:17" ht="15" customHeight="1" thickBot="1">
      <c r="A705" s="446"/>
      <c r="B705" s="446"/>
      <c r="C705" s="54" t="str">
        <f>IF(A705="CSP","Consolidated Supply Program(IIF)",IF(A705&lt;&gt;"",INDEX('CCN &amp; Description'!$B$2:$B$1071,MATCH(VALUE(LEFT(A705,5)),'CCN &amp; Description'!$A$2:$A$1071,0)),""))</f>
        <v/>
      </c>
      <c r="D705" s="55" t="str">
        <f t="shared" si="20"/>
        <v>A</v>
      </c>
      <c r="E705" s="55" t="str">
        <f t="shared" si="21"/>
        <v>A0934</v>
      </c>
      <c r="F705" s="56" t="s">
        <v>10817</v>
      </c>
      <c r="G705" s="56" t="s">
        <v>10821</v>
      </c>
      <c r="H705" s="56" t="s">
        <v>10394</v>
      </c>
      <c r="I705" s="60"/>
      <c r="J705" s="60"/>
      <c r="K705" s="60"/>
      <c r="L705" s="315" t="e">
        <v>#REF!</v>
      </c>
      <c r="M705" s="58" t="e">
        <v>#REF!</v>
      </c>
      <c r="N705" s="58" t="e">
        <v>#N/A</v>
      </c>
      <c r="O705" s="58" t="e">
        <v>#N/A</v>
      </c>
      <c r="P705" s="58" t="e">
        <v>#N/A</v>
      </c>
      <c r="Q705" s="58" t="e">
        <v>#N/A</v>
      </c>
    </row>
    <row r="706" spans="1:17" ht="15" customHeight="1" thickBot="1">
      <c r="A706" s="446"/>
      <c r="B706" s="446"/>
      <c r="C706" s="54" t="str">
        <f>IF(A706="CSP","Consolidated Supply Program(IIF)",IF(A706&lt;&gt;"",INDEX('CCN &amp; Description'!$B$2:$B$1071,MATCH(VALUE(LEFT(A706,5)),'CCN &amp; Description'!$A$2:$A$1071,0)),""))</f>
        <v/>
      </c>
      <c r="D706" s="55" t="str">
        <f t="shared" ref="D706:D769" si="22">LEFT(F706,1)</f>
        <v>A</v>
      </c>
      <c r="E706" s="55" t="str">
        <f t="shared" ref="E706:E769" si="23">LEFT(F706,5)</f>
        <v>A0934</v>
      </c>
      <c r="F706" s="56" t="s">
        <v>10817</v>
      </c>
      <c r="G706" s="56" t="s">
        <v>10808</v>
      </c>
      <c r="H706" s="56" t="s">
        <v>10394</v>
      </c>
      <c r="I706" s="57">
        <v>1.75</v>
      </c>
      <c r="J706" s="57">
        <v>2.83</v>
      </c>
      <c r="K706" s="57">
        <v>1.58</v>
      </c>
      <c r="L706" s="315" t="e">
        <v>#REF!</v>
      </c>
      <c r="M706" s="58" t="e">
        <v>#REF!</v>
      </c>
      <c r="N706" s="58" t="e">
        <v>#N/A</v>
      </c>
      <c r="O706" s="58" t="e">
        <v>#N/A</v>
      </c>
      <c r="P706" s="58" t="e">
        <v>#N/A</v>
      </c>
      <c r="Q706" s="58" t="e">
        <v>#N/A</v>
      </c>
    </row>
    <row r="707" spans="1:17" ht="15" customHeight="1" thickBot="1">
      <c r="A707" s="446"/>
      <c r="B707" s="446"/>
      <c r="C707" s="54" t="str">
        <f>IF(A707="CSP","Consolidated Supply Program(IIF)",IF(A707&lt;&gt;"",INDEX('CCN &amp; Description'!$B$2:$B$1071,MATCH(VALUE(LEFT(A707,5)),'CCN &amp; Description'!$A$2:$A$1071,0)),""))</f>
        <v/>
      </c>
      <c r="D707" s="55" t="str">
        <f t="shared" si="22"/>
        <v>A</v>
      </c>
      <c r="E707" s="55" t="str">
        <f t="shared" si="23"/>
        <v>A0934</v>
      </c>
      <c r="F707" s="56" t="s">
        <v>10817</v>
      </c>
      <c r="G707" s="56" t="s">
        <v>10415</v>
      </c>
      <c r="H707" s="56" t="s">
        <v>10394</v>
      </c>
      <c r="I707" s="57">
        <v>1.75</v>
      </c>
      <c r="J707" s="57">
        <v>2.83</v>
      </c>
      <c r="K707" s="57">
        <v>1.58</v>
      </c>
      <c r="L707" s="315" t="e">
        <v>#REF!</v>
      </c>
      <c r="M707" s="58" t="e">
        <v>#REF!</v>
      </c>
      <c r="N707" s="58" t="e">
        <v>#N/A</v>
      </c>
      <c r="O707" s="58" t="e">
        <v>#N/A</v>
      </c>
      <c r="P707" s="58" t="e">
        <v>#N/A</v>
      </c>
      <c r="Q707" s="58" t="e">
        <v>#N/A</v>
      </c>
    </row>
    <row r="708" spans="1:17" ht="15" customHeight="1" thickBot="1">
      <c r="A708" s="446"/>
      <c r="B708" s="446"/>
      <c r="C708" s="54" t="str">
        <f>IF(A708="CSP","Consolidated Supply Program(IIF)",IF(A708&lt;&gt;"",INDEX('CCN &amp; Description'!$B$2:$B$1071,MATCH(VALUE(LEFT(A708,5)),'CCN &amp; Description'!$A$2:$A$1071,0)),""))</f>
        <v/>
      </c>
      <c r="D708" s="55" t="str">
        <f t="shared" si="22"/>
        <v>A</v>
      </c>
      <c r="E708" s="55" t="str">
        <f t="shared" si="23"/>
        <v>A0934</v>
      </c>
      <c r="F708" s="56" t="s">
        <v>10817</v>
      </c>
      <c r="G708" s="56" t="s">
        <v>10822</v>
      </c>
      <c r="H708" s="56" t="s">
        <v>10394</v>
      </c>
      <c r="I708" s="57">
        <v>0</v>
      </c>
      <c r="J708" s="57">
        <v>0</v>
      </c>
      <c r="K708" s="57">
        <v>0</v>
      </c>
      <c r="L708" s="315" t="e">
        <v>#REF!</v>
      </c>
      <c r="M708" s="58" t="e">
        <v>#REF!</v>
      </c>
      <c r="N708" s="58" t="e">
        <v>#N/A</v>
      </c>
      <c r="O708" s="58" t="e">
        <v>#N/A</v>
      </c>
      <c r="P708" s="58" t="e">
        <v>#N/A</v>
      </c>
      <c r="Q708" s="58" t="e">
        <v>#N/A</v>
      </c>
    </row>
    <row r="709" spans="1:17" ht="15" customHeight="1" thickBot="1">
      <c r="A709" s="446"/>
      <c r="B709" s="446"/>
      <c r="C709" s="54" t="str">
        <f>IF(A709="CSP","Consolidated Supply Program(IIF)",IF(A709&lt;&gt;"",INDEX('CCN &amp; Description'!$B$2:$B$1071,MATCH(VALUE(LEFT(A709,5)),'CCN &amp; Description'!$A$2:$A$1071,0)),""))</f>
        <v/>
      </c>
      <c r="D709" s="55" t="str">
        <f t="shared" si="22"/>
        <v>A</v>
      </c>
      <c r="E709" s="55" t="str">
        <f t="shared" si="23"/>
        <v>A0934</v>
      </c>
      <c r="F709" s="56" t="s">
        <v>10823</v>
      </c>
      <c r="G709" s="56" t="s">
        <v>10824</v>
      </c>
      <c r="H709" s="56" t="s">
        <v>10394</v>
      </c>
      <c r="I709" s="57">
        <v>1.75</v>
      </c>
      <c r="J709" s="57">
        <v>2.83</v>
      </c>
      <c r="K709" s="57">
        <v>1.58</v>
      </c>
      <c r="L709" s="315" t="e">
        <v>#REF!</v>
      </c>
      <c r="M709" s="58" t="e">
        <v>#REF!</v>
      </c>
      <c r="N709" s="58" t="e">
        <v>#N/A</v>
      </c>
      <c r="O709" s="58" t="e">
        <v>#N/A</v>
      </c>
      <c r="P709" s="58" t="e">
        <v>#N/A</v>
      </c>
      <c r="Q709" s="58" t="e">
        <v>#N/A</v>
      </c>
    </row>
    <row r="710" spans="1:17" ht="15" customHeight="1" thickBot="1">
      <c r="A710" s="446"/>
      <c r="B710" s="446"/>
      <c r="C710" s="54" t="str">
        <f>IF(A710="CSP","Consolidated Supply Program(IIF)",IF(A710&lt;&gt;"",INDEX('CCN &amp; Description'!$B$2:$B$1071,MATCH(VALUE(LEFT(A710,5)),'CCN &amp; Description'!$A$2:$A$1071,0)),""))</f>
        <v/>
      </c>
      <c r="D710" s="55" t="str">
        <f t="shared" si="22"/>
        <v>A</v>
      </c>
      <c r="E710" s="55" t="str">
        <f t="shared" si="23"/>
        <v>A0935</v>
      </c>
      <c r="F710" s="56" t="s">
        <v>10825</v>
      </c>
      <c r="G710" s="56" t="s">
        <v>10826</v>
      </c>
      <c r="H710" s="56" t="s">
        <v>10394</v>
      </c>
      <c r="I710" s="57">
        <v>0.83</v>
      </c>
      <c r="J710" s="57">
        <v>1.17</v>
      </c>
      <c r="K710" s="57">
        <v>0.17</v>
      </c>
      <c r="L710" s="315" t="e">
        <v>#REF!</v>
      </c>
      <c r="M710" s="58" t="e">
        <v>#REF!</v>
      </c>
      <c r="N710" s="58" t="e">
        <v>#N/A</v>
      </c>
      <c r="O710" s="58" t="e">
        <v>#N/A</v>
      </c>
      <c r="P710" s="58" t="e">
        <v>#N/A</v>
      </c>
      <c r="Q710" s="58" t="e">
        <v>#N/A</v>
      </c>
    </row>
    <row r="711" spans="1:17" ht="15" customHeight="1" thickBot="1">
      <c r="A711" s="446"/>
      <c r="B711" s="446"/>
      <c r="C711" s="54" t="str">
        <f>IF(A711="CSP","Consolidated Supply Program(IIF)",IF(A711&lt;&gt;"",INDEX('CCN &amp; Description'!$B$2:$B$1071,MATCH(VALUE(LEFT(A711,5)),'CCN &amp; Description'!$A$2:$A$1071,0)),""))</f>
        <v/>
      </c>
      <c r="D711" s="55" t="str">
        <f t="shared" si="22"/>
        <v>A</v>
      </c>
      <c r="E711" s="55" t="str">
        <f t="shared" si="23"/>
        <v>A0935</v>
      </c>
      <c r="F711" s="56" t="s">
        <v>10825</v>
      </c>
      <c r="G711" s="56" t="s">
        <v>10827</v>
      </c>
      <c r="H711" s="56" t="s">
        <v>10828</v>
      </c>
      <c r="I711" s="57">
        <v>0.83</v>
      </c>
      <c r="J711" s="57">
        <v>1.17</v>
      </c>
      <c r="K711" s="57">
        <v>0.17</v>
      </c>
      <c r="L711" s="315" t="e">
        <v>#REF!</v>
      </c>
      <c r="M711" s="58" t="e">
        <v>#REF!</v>
      </c>
      <c r="N711" s="58" t="e">
        <v>#N/A</v>
      </c>
      <c r="O711" s="58" t="e">
        <v>#N/A</v>
      </c>
      <c r="P711" s="58" t="e">
        <v>#N/A</v>
      </c>
      <c r="Q711" s="58" t="e">
        <v>#N/A</v>
      </c>
    </row>
    <row r="712" spans="1:17" ht="15" customHeight="1" thickBot="1">
      <c r="A712" s="446"/>
      <c r="B712" s="446"/>
      <c r="C712" s="54" t="str">
        <f>IF(A712="CSP","Consolidated Supply Program(IIF)",IF(A712&lt;&gt;"",INDEX('CCN &amp; Description'!$B$2:$B$1071,MATCH(VALUE(LEFT(A712,5)),'CCN &amp; Description'!$A$2:$A$1071,0)),""))</f>
        <v/>
      </c>
      <c r="D712" s="55" t="str">
        <f t="shared" si="22"/>
        <v>A</v>
      </c>
      <c r="E712" s="55" t="str">
        <f t="shared" si="23"/>
        <v>A0935</v>
      </c>
      <c r="F712" s="56" t="s">
        <v>10825</v>
      </c>
      <c r="G712" s="56" t="s">
        <v>2921</v>
      </c>
      <c r="H712" s="56" t="s">
        <v>10394</v>
      </c>
      <c r="I712" s="57">
        <v>0.83</v>
      </c>
      <c r="J712" s="57">
        <v>1.17</v>
      </c>
      <c r="K712" s="57">
        <v>0.17</v>
      </c>
      <c r="L712" s="315" t="e">
        <v>#REF!</v>
      </c>
      <c r="M712" s="58" t="e">
        <v>#REF!</v>
      </c>
      <c r="N712" s="58" t="e">
        <v>#N/A</v>
      </c>
      <c r="O712" s="58" t="e">
        <v>#N/A</v>
      </c>
      <c r="P712" s="58" t="e">
        <v>#N/A</v>
      </c>
      <c r="Q712" s="58" t="e">
        <v>#N/A</v>
      </c>
    </row>
    <row r="713" spans="1:17" ht="15" customHeight="1" thickBot="1">
      <c r="A713" s="446"/>
      <c r="B713" s="446"/>
      <c r="C713" s="54" t="str">
        <f>IF(A713="CSP","Consolidated Supply Program(IIF)",IF(A713&lt;&gt;"",INDEX('CCN &amp; Description'!$B$2:$B$1071,MATCH(VALUE(LEFT(A713,5)),'CCN &amp; Description'!$A$2:$A$1071,0)),""))</f>
        <v/>
      </c>
      <c r="D713" s="55" t="str">
        <f t="shared" si="22"/>
        <v>A</v>
      </c>
      <c r="E713" s="55" t="str">
        <f t="shared" si="23"/>
        <v>A0966</v>
      </c>
      <c r="F713" s="56" t="s">
        <v>10829</v>
      </c>
      <c r="G713" s="56" t="s">
        <v>10830</v>
      </c>
      <c r="H713" s="56" t="s">
        <v>10831</v>
      </c>
      <c r="I713" s="57">
        <v>21.57</v>
      </c>
      <c r="J713" s="57">
        <v>8.1999999999999993</v>
      </c>
      <c r="K713" s="57">
        <v>8.83</v>
      </c>
      <c r="L713" s="315" t="e">
        <v>#REF!</v>
      </c>
      <c r="M713" s="58" t="e">
        <v>#REF!</v>
      </c>
      <c r="N713" s="58" t="e">
        <v>#N/A</v>
      </c>
      <c r="O713" s="58" t="e">
        <v>#N/A</v>
      </c>
      <c r="P713" s="58" t="e">
        <v>#N/A</v>
      </c>
      <c r="Q713" s="58" t="e">
        <v>#N/A</v>
      </c>
    </row>
    <row r="714" spans="1:17" ht="15" customHeight="1" thickBot="1">
      <c r="A714" s="446"/>
      <c r="B714" s="446"/>
      <c r="C714" s="54" t="str">
        <f>IF(A714="CSP","Consolidated Supply Program(IIF)",IF(A714&lt;&gt;"",INDEX('CCN &amp; Description'!$B$2:$B$1071,MATCH(VALUE(LEFT(A714,5)),'CCN &amp; Description'!$A$2:$A$1071,0)),""))</f>
        <v/>
      </c>
      <c r="D714" s="55" t="str">
        <f t="shared" si="22"/>
        <v>A</v>
      </c>
      <c r="E714" s="55" t="str">
        <f t="shared" si="23"/>
        <v>A0966</v>
      </c>
      <c r="F714" s="56" t="s">
        <v>10829</v>
      </c>
      <c r="G714" s="56" t="s">
        <v>10830</v>
      </c>
      <c r="H714" s="56" t="s">
        <v>10832</v>
      </c>
      <c r="I714" s="57">
        <v>21.57</v>
      </c>
      <c r="J714" s="57">
        <v>8.1999999999999993</v>
      </c>
      <c r="K714" s="57">
        <v>8.83</v>
      </c>
      <c r="L714" s="315" t="e">
        <v>#REF!</v>
      </c>
      <c r="M714" s="58" t="e">
        <v>#REF!</v>
      </c>
      <c r="N714" s="58" t="e">
        <v>#N/A</v>
      </c>
      <c r="O714" s="58" t="e">
        <v>#N/A</v>
      </c>
      <c r="P714" s="58" t="e">
        <v>#N/A</v>
      </c>
      <c r="Q714" s="58" t="e">
        <v>#N/A</v>
      </c>
    </row>
    <row r="715" spans="1:17" ht="15" customHeight="1" thickBot="1">
      <c r="A715" s="446"/>
      <c r="B715" s="446"/>
      <c r="C715" s="54" t="str">
        <f>IF(A715="CSP","Consolidated Supply Program(IIF)",IF(A715&lt;&gt;"",INDEX('CCN &amp; Description'!$B$2:$B$1071,MATCH(VALUE(LEFT(A715,5)),'CCN &amp; Description'!$A$2:$A$1071,0)),""))</f>
        <v/>
      </c>
      <c r="D715" s="55" t="str">
        <f t="shared" si="22"/>
        <v>A</v>
      </c>
      <c r="E715" s="55" t="str">
        <f t="shared" si="23"/>
        <v>A0966</v>
      </c>
      <c r="F715" s="56" t="s">
        <v>10829</v>
      </c>
      <c r="G715" s="56" t="s">
        <v>10830</v>
      </c>
      <c r="H715" s="56" t="s">
        <v>10833</v>
      </c>
      <c r="I715" s="57">
        <v>21.57</v>
      </c>
      <c r="J715" s="57">
        <v>8.1999999999999993</v>
      </c>
      <c r="K715" s="60"/>
      <c r="L715" s="315" t="e">
        <v>#REF!</v>
      </c>
      <c r="M715" s="58" t="e">
        <v>#REF!</v>
      </c>
      <c r="N715" s="58" t="e">
        <v>#N/A</v>
      </c>
      <c r="O715" s="58" t="e">
        <v>#N/A</v>
      </c>
      <c r="P715" s="58" t="e">
        <v>#N/A</v>
      </c>
      <c r="Q715" s="58" t="e">
        <v>#N/A</v>
      </c>
    </row>
    <row r="716" spans="1:17" ht="15" customHeight="1" thickBot="1">
      <c r="A716" s="446"/>
      <c r="B716" s="446"/>
      <c r="C716" s="54" t="str">
        <f>IF(A716="CSP","Consolidated Supply Program(IIF)",IF(A716&lt;&gt;"",INDEX('CCN &amp; Description'!$B$2:$B$1071,MATCH(VALUE(LEFT(A716,5)),'CCN &amp; Description'!$A$2:$A$1071,0)),""))</f>
        <v/>
      </c>
      <c r="D716" s="55" t="str">
        <f t="shared" si="22"/>
        <v>A</v>
      </c>
      <c r="E716" s="55" t="str">
        <f t="shared" si="23"/>
        <v>A1000</v>
      </c>
      <c r="F716" s="56" t="s">
        <v>10834</v>
      </c>
      <c r="G716" s="56" t="s">
        <v>10835</v>
      </c>
      <c r="H716" s="59"/>
      <c r="I716" s="57">
        <v>218</v>
      </c>
      <c r="J716" s="57">
        <v>174.17</v>
      </c>
      <c r="K716" s="57">
        <v>101.33</v>
      </c>
      <c r="L716" s="315" t="e">
        <v>#REF!</v>
      </c>
      <c r="M716" s="58" t="e">
        <v>#REF!</v>
      </c>
      <c r="N716" s="58" t="e">
        <v>#N/A</v>
      </c>
      <c r="O716" s="58" t="e">
        <v>#N/A</v>
      </c>
      <c r="P716" s="58" t="e">
        <v>#N/A</v>
      </c>
      <c r="Q716" s="58" t="e">
        <v>#N/A</v>
      </c>
    </row>
    <row r="717" spans="1:17" ht="15" customHeight="1" thickBot="1">
      <c r="A717" s="446"/>
      <c r="B717" s="446"/>
      <c r="C717" s="54" t="str">
        <f>IF(A717="CSP","Consolidated Supply Program(IIF)",IF(A717&lt;&gt;"",INDEX('CCN &amp; Description'!$B$2:$B$1071,MATCH(VALUE(LEFT(A717,5)),'CCN &amp; Description'!$A$2:$A$1071,0)),""))</f>
        <v/>
      </c>
      <c r="D717" s="55" t="str">
        <f t="shared" si="22"/>
        <v>A</v>
      </c>
      <c r="E717" s="55" t="str">
        <f t="shared" si="23"/>
        <v>A1010</v>
      </c>
      <c r="F717" s="56" t="s">
        <v>10836</v>
      </c>
      <c r="G717" s="56" t="s">
        <v>10837</v>
      </c>
      <c r="H717" s="56" t="s">
        <v>10838</v>
      </c>
      <c r="I717" s="57">
        <v>31.65</v>
      </c>
      <c r="J717" s="57">
        <v>17.66</v>
      </c>
      <c r="K717" s="57">
        <v>8</v>
      </c>
      <c r="L717" s="315" t="e">
        <v>#REF!</v>
      </c>
      <c r="M717" s="58" t="e">
        <v>#REF!</v>
      </c>
      <c r="N717" s="58" t="e">
        <v>#N/A</v>
      </c>
      <c r="O717" s="58" t="e">
        <v>#N/A</v>
      </c>
      <c r="P717" s="58" t="e">
        <v>#N/A</v>
      </c>
      <c r="Q717" s="58" t="e">
        <v>#N/A</v>
      </c>
    </row>
    <row r="718" spans="1:17" ht="15" customHeight="1" thickBot="1">
      <c r="A718" s="446"/>
      <c r="B718" s="446"/>
      <c r="C718" s="54" t="str">
        <f>IF(A718="CSP","Consolidated Supply Program(IIF)",IF(A718&lt;&gt;"",INDEX('CCN &amp; Description'!$B$2:$B$1071,MATCH(VALUE(LEFT(A718,5)),'CCN &amp; Description'!$A$2:$A$1071,0)),""))</f>
        <v/>
      </c>
      <c r="D718" s="55" t="str">
        <f t="shared" si="22"/>
        <v>A</v>
      </c>
      <c r="E718" s="55" t="str">
        <f t="shared" si="23"/>
        <v>A1010</v>
      </c>
      <c r="F718" s="56" t="s">
        <v>10836</v>
      </c>
      <c r="G718" s="56" t="s">
        <v>10839</v>
      </c>
      <c r="H718" s="56" t="s">
        <v>10838</v>
      </c>
      <c r="I718" s="57">
        <v>31.65</v>
      </c>
      <c r="J718" s="57">
        <v>17.66</v>
      </c>
      <c r="K718" s="57">
        <v>8</v>
      </c>
      <c r="L718" s="315" t="e">
        <v>#REF!</v>
      </c>
      <c r="M718" s="58" t="e">
        <v>#REF!</v>
      </c>
      <c r="N718" s="58" t="e">
        <v>#N/A</v>
      </c>
      <c r="O718" s="58" t="e">
        <v>#N/A</v>
      </c>
      <c r="P718" s="58" t="e">
        <v>#N/A</v>
      </c>
      <c r="Q718" s="58" t="e">
        <v>#N/A</v>
      </c>
    </row>
    <row r="719" spans="1:17" ht="15" customHeight="1" thickBot="1">
      <c r="A719" s="446"/>
      <c r="B719" s="446"/>
      <c r="C719" s="54" t="str">
        <f>IF(A719="CSP","Consolidated Supply Program(IIF)",IF(A719&lt;&gt;"",INDEX('CCN &amp; Description'!$B$2:$B$1071,MATCH(VALUE(LEFT(A719,5)),'CCN &amp; Description'!$A$2:$A$1071,0)),""))</f>
        <v/>
      </c>
      <c r="D719" s="55" t="str">
        <f t="shared" si="22"/>
        <v>A</v>
      </c>
      <c r="E719" s="55" t="str">
        <f t="shared" si="23"/>
        <v>A1010</v>
      </c>
      <c r="F719" s="56" t="s">
        <v>10836</v>
      </c>
      <c r="G719" s="56" t="s">
        <v>10840</v>
      </c>
      <c r="H719" s="56" t="s">
        <v>10841</v>
      </c>
      <c r="I719" s="57">
        <v>31.65</v>
      </c>
      <c r="J719" s="57">
        <v>17.66</v>
      </c>
      <c r="K719" s="57">
        <v>8</v>
      </c>
      <c r="L719" s="315" t="e">
        <v>#REF!</v>
      </c>
      <c r="M719" s="58" t="e">
        <v>#REF!</v>
      </c>
      <c r="N719" s="58" t="e">
        <v>#N/A</v>
      </c>
      <c r="O719" s="58" t="e">
        <v>#N/A</v>
      </c>
      <c r="P719" s="58" t="e">
        <v>#N/A</v>
      </c>
      <c r="Q719" s="58" t="e">
        <v>#N/A</v>
      </c>
    </row>
    <row r="720" spans="1:17" ht="15" customHeight="1" thickBot="1">
      <c r="A720" s="446"/>
      <c r="B720" s="446"/>
      <c r="C720" s="54" t="str">
        <f>IF(A720="CSP","Consolidated Supply Program(IIF)",IF(A720&lt;&gt;"",INDEX('CCN &amp; Description'!$B$2:$B$1071,MATCH(VALUE(LEFT(A720,5)),'CCN &amp; Description'!$A$2:$A$1071,0)),""))</f>
        <v/>
      </c>
      <c r="D720" s="55" t="str">
        <f t="shared" si="22"/>
        <v>A</v>
      </c>
      <c r="E720" s="55" t="str">
        <f t="shared" si="23"/>
        <v>A1010</v>
      </c>
      <c r="F720" s="56" t="s">
        <v>10836</v>
      </c>
      <c r="G720" s="56" t="s">
        <v>10480</v>
      </c>
      <c r="H720" s="56" t="s">
        <v>10842</v>
      </c>
      <c r="I720" s="57">
        <v>3.33</v>
      </c>
      <c r="J720" s="57">
        <v>3.75</v>
      </c>
      <c r="K720" s="57">
        <v>5.58</v>
      </c>
      <c r="L720" s="315" t="e">
        <v>#REF!</v>
      </c>
      <c r="M720" s="58" t="e">
        <v>#REF!</v>
      </c>
      <c r="N720" s="58" t="e">
        <v>#N/A</v>
      </c>
      <c r="O720" s="58" t="e">
        <v>#N/A</v>
      </c>
      <c r="P720" s="58" t="e">
        <v>#N/A</v>
      </c>
      <c r="Q720" s="58" t="e">
        <v>#N/A</v>
      </c>
    </row>
    <row r="721" spans="1:17" ht="15" customHeight="1" thickBot="1">
      <c r="A721" s="446"/>
      <c r="B721" s="446"/>
      <c r="C721" s="54" t="str">
        <f>IF(A721="CSP","Consolidated Supply Program(IIF)",IF(A721&lt;&gt;"",INDEX('CCN &amp; Description'!$B$2:$B$1071,MATCH(VALUE(LEFT(A721,5)),'CCN &amp; Description'!$A$2:$A$1071,0)),""))</f>
        <v/>
      </c>
      <c r="D721" s="55" t="str">
        <f t="shared" si="22"/>
        <v>A</v>
      </c>
      <c r="E721" s="55" t="str">
        <f t="shared" si="23"/>
        <v>A1010</v>
      </c>
      <c r="F721" s="56" t="s">
        <v>10836</v>
      </c>
      <c r="G721" s="56" t="s">
        <v>10480</v>
      </c>
      <c r="H721" s="56" t="s">
        <v>10842</v>
      </c>
      <c r="I721" s="57">
        <v>3.33</v>
      </c>
      <c r="J721" s="57">
        <v>3.75</v>
      </c>
      <c r="K721" s="57">
        <v>5.58</v>
      </c>
      <c r="L721" s="315" t="e">
        <v>#REF!</v>
      </c>
      <c r="M721" s="58" t="e">
        <v>#REF!</v>
      </c>
      <c r="N721" s="58" t="e">
        <v>#N/A</v>
      </c>
      <c r="O721" s="58" t="e">
        <v>#N/A</v>
      </c>
      <c r="P721" s="58" t="e">
        <v>#N/A</v>
      </c>
      <c r="Q721" s="58" t="e">
        <v>#N/A</v>
      </c>
    </row>
    <row r="722" spans="1:17" ht="15" customHeight="1" thickBot="1">
      <c r="A722" s="446"/>
      <c r="B722" s="446"/>
      <c r="C722" s="54" t="str">
        <f>IF(A722="CSP","Consolidated Supply Program(IIF)",IF(A722&lt;&gt;"",INDEX('CCN &amp; Description'!$B$2:$B$1071,MATCH(VALUE(LEFT(A722,5)),'CCN &amp; Description'!$A$2:$A$1071,0)),""))</f>
        <v/>
      </c>
      <c r="D722" s="55" t="str">
        <f t="shared" si="22"/>
        <v>A</v>
      </c>
      <c r="E722" s="55" t="str">
        <f t="shared" si="23"/>
        <v>A1078</v>
      </c>
      <c r="F722" s="56" t="s">
        <v>10843</v>
      </c>
      <c r="G722" s="56" t="s">
        <v>10844</v>
      </c>
      <c r="H722" s="56" t="s">
        <v>10845</v>
      </c>
      <c r="I722" s="57">
        <v>1.48</v>
      </c>
      <c r="J722" s="57">
        <v>1.57</v>
      </c>
      <c r="K722" s="57">
        <v>0.67</v>
      </c>
      <c r="L722" s="315" t="e">
        <v>#REF!</v>
      </c>
      <c r="M722" s="58" t="e">
        <v>#REF!</v>
      </c>
      <c r="N722" s="58" t="e">
        <v>#N/A</v>
      </c>
      <c r="O722" s="58" t="e">
        <v>#N/A</v>
      </c>
      <c r="P722" s="58" t="e">
        <v>#N/A</v>
      </c>
      <c r="Q722" s="58" t="e">
        <v>#N/A</v>
      </c>
    </row>
    <row r="723" spans="1:17" ht="15" customHeight="1" thickBot="1">
      <c r="A723" s="446"/>
      <c r="B723" s="446"/>
      <c r="C723" s="54" t="str">
        <f>IF(A723="CSP","Consolidated Supply Program(IIF)",IF(A723&lt;&gt;"",INDEX('CCN &amp; Description'!$B$2:$B$1071,MATCH(VALUE(LEFT(A723,5)),'CCN &amp; Description'!$A$2:$A$1071,0)),""))</f>
        <v/>
      </c>
      <c r="D723" s="55" t="str">
        <f t="shared" si="22"/>
        <v>A</v>
      </c>
      <c r="E723" s="55" t="str">
        <f t="shared" si="23"/>
        <v>A1214</v>
      </c>
      <c r="F723" s="56" t="s">
        <v>10846</v>
      </c>
      <c r="G723" s="56" t="s">
        <v>10847</v>
      </c>
      <c r="H723" s="56" t="s">
        <v>10848</v>
      </c>
      <c r="I723" s="57">
        <v>1.58</v>
      </c>
      <c r="J723" s="57">
        <v>2.04</v>
      </c>
      <c r="K723" s="57">
        <v>2</v>
      </c>
      <c r="L723" s="315" t="e">
        <v>#REF!</v>
      </c>
      <c r="M723" s="58" t="e">
        <v>#REF!</v>
      </c>
      <c r="N723" s="58" t="e">
        <v>#N/A</v>
      </c>
      <c r="O723" s="58" t="e">
        <v>#N/A</v>
      </c>
      <c r="P723" s="58" t="e">
        <v>#N/A</v>
      </c>
      <c r="Q723" s="58" t="e">
        <v>#N/A</v>
      </c>
    </row>
    <row r="724" spans="1:17" ht="15" customHeight="1" thickBot="1">
      <c r="A724" s="446"/>
      <c r="B724" s="446"/>
      <c r="C724" s="54" t="str">
        <f>IF(A724="CSP","Consolidated Supply Program(IIF)",IF(A724&lt;&gt;"",INDEX('CCN &amp; Description'!$B$2:$B$1071,MATCH(VALUE(LEFT(A724,5)),'CCN &amp; Description'!$A$2:$A$1071,0)),""))</f>
        <v/>
      </c>
      <c r="D724" s="55" t="str">
        <f t="shared" si="22"/>
        <v>A</v>
      </c>
      <c r="E724" s="55" t="str">
        <f t="shared" si="23"/>
        <v>A1217</v>
      </c>
      <c r="F724" s="56" t="s">
        <v>10849</v>
      </c>
      <c r="G724" s="56" t="s">
        <v>10850</v>
      </c>
      <c r="H724" s="59"/>
      <c r="I724" s="57">
        <v>4.17</v>
      </c>
      <c r="J724" s="57">
        <v>2.83</v>
      </c>
      <c r="K724" s="57">
        <v>2.58</v>
      </c>
      <c r="L724" s="315" t="e">
        <v>#REF!</v>
      </c>
      <c r="M724" s="58" t="e">
        <v>#REF!</v>
      </c>
      <c r="N724" s="58" t="e">
        <v>#N/A</v>
      </c>
      <c r="O724" s="58" t="e">
        <v>#N/A</v>
      </c>
      <c r="P724" s="58" t="e">
        <v>#N/A</v>
      </c>
      <c r="Q724" s="58" t="e">
        <v>#N/A</v>
      </c>
    </row>
    <row r="725" spans="1:17" ht="15" customHeight="1" thickBot="1">
      <c r="A725" s="446"/>
      <c r="B725" s="446"/>
      <c r="C725" s="54" t="str">
        <f>IF(A725="CSP","Consolidated Supply Program(IIF)",IF(A725&lt;&gt;"",INDEX('CCN &amp; Description'!$B$2:$B$1071,MATCH(VALUE(LEFT(A725,5)),'CCN &amp; Description'!$A$2:$A$1071,0)),""))</f>
        <v/>
      </c>
      <c r="D725" s="55" t="str">
        <f t="shared" si="22"/>
        <v>A</v>
      </c>
      <c r="E725" s="55" t="str">
        <f t="shared" si="23"/>
        <v>A1220</v>
      </c>
      <c r="F725" s="56" t="s">
        <v>10851</v>
      </c>
      <c r="G725" s="56" t="s">
        <v>10852</v>
      </c>
      <c r="H725" s="56" t="s">
        <v>10853</v>
      </c>
      <c r="I725" s="57">
        <v>2.75</v>
      </c>
      <c r="J725" s="57">
        <v>2.25</v>
      </c>
      <c r="K725" s="57">
        <v>5</v>
      </c>
      <c r="L725" s="315" t="e">
        <v>#REF!</v>
      </c>
      <c r="M725" s="58" t="e">
        <v>#REF!</v>
      </c>
      <c r="N725" s="58" t="e">
        <v>#N/A</v>
      </c>
      <c r="O725" s="58" t="e">
        <v>#N/A</v>
      </c>
      <c r="P725" s="58" t="e">
        <v>#N/A</v>
      </c>
      <c r="Q725" s="58" t="e">
        <v>#N/A</v>
      </c>
    </row>
    <row r="726" spans="1:17" ht="15" customHeight="1" thickBot="1">
      <c r="A726" s="446"/>
      <c r="B726" s="446"/>
      <c r="C726" s="54" t="str">
        <f>IF(A726="CSP","Consolidated Supply Program(IIF)",IF(A726&lt;&gt;"",INDEX('CCN &amp; Description'!$B$2:$B$1071,MATCH(VALUE(LEFT(A726,5)),'CCN &amp; Description'!$A$2:$A$1071,0)),""))</f>
        <v/>
      </c>
      <c r="D726" s="55" t="str">
        <f t="shared" si="22"/>
        <v>A</v>
      </c>
      <c r="E726" s="55" t="str">
        <f t="shared" si="23"/>
        <v>A1221</v>
      </c>
      <c r="F726" s="56" t="s">
        <v>2675</v>
      </c>
      <c r="G726" s="56" t="s">
        <v>10854</v>
      </c>
      <c r="H726" s="56" t="s">
        <v>10855</v>
      </c>
      <c r="I726" s="57">
        <v>1</v>
      </c>
      <c r="J726" s="57">
        <v>0.42</v>
      </c>
      <c r="K726" s="57">
        <v>0.08</v>
      </c>
      <c r="L726" s="315" t="e">
        <v>#REF!</v>
      </c>
      <c r="M726" s="58" t="e">
        <v>#REF!</v>
      </c>
      <c r="N726" s="58" t="e">
        <v>#N/A</v>
      </c>
      <c r="O726" s="58" t="e">
        <v>#N/A</v>
      </c>
      <c r="P726" s="58" t="e">
        <v>#N/A</v>
      </c>
      <c r="Q726" s="58" t="e">
        <v>#N/A</v>
      </c>
    </row>
    <row r="727" spans="1:17" ht="15" customHeight="1" thickBot="1">
      <c r="A727" s="446"/>
      <c r="B727" s="446"/>
      <c r="C727" s="54" t="str">
        <f>IF(A727="CSP","Consolidated Supply Program(IIF)",IF(A727&lt;&gt;"",INDEX('CCN &amp; Description'!$B$2:$B$1071,MATCH(VALUE(LEFT(A727,5)),'CCN &amp; Description'!$A$2:$A$1071,0)),""))</f>
        <v/>
      </c>
      <c r="D727" s="55" t="str">
        <f t="shared" si="22"/>
        <v>A</v>
      </c>
      <c r="E727" s="55" t="str">
        <f t="shared" si="23"/>
        <v>A1221</v>
      </c>
      <c r="F727" s="56" t="s">
        <v>2675</v>
      </c>
      <c r="G727" s="56" t="s">
        <v>10856</v>
      </c>
      <c r="H727" s="56" t="s">
        <v>10857</v>
      </c>
      <c r="I727" s="57">
        <v>0.25</v>
      </c>
      <c r="J727" s="57">
        <v>0.25</v>
      </c>
      <c r="K727" s="57">
        <v>0.83</v>
      </c>
      <c r="L727" s="315" t="e">
        <v>#REF!</v>
      </c>
      <c r="M727" s="58" t="e">
        <v>#REF!</v>
      </c>
      <c r="N727" s="58" t="e">
        <v>#N/A</v>
      </c>
      <c r="O727" s="58" t="e">
        <v>#N/A</v>
      </c>
      <c r="P727" s="58" t="e">
        <v>#N/A</v>
      </c>
      <c r="Q727" s="58" t="e">
        <v>#N/A</v>
      </c>
    </row>
    <row r="728" spans="1:17" ht="15" customHeight="1" thickBot="1">
      <c r="A728" s="446"/>
      <c r="B728" s="446"/>
      <c r="C728" s="54" t="str">
        <f>IF(A728="CSP","Consolidated Supply Program(IIF)",IF(A728&lt;&gt;"",INDEX('CCN &amp; Description'!$B$2:$B$1071,MATCH(VALUE(LEFT(A728,5)),'CCN &amp; Description'!$A$2:$A$1071,0)),""))</f>
        <v/>
      </c>
      <c r="D728" s="55" t="str">
        <f t="shared" si="22"/>
        <v>A</v>
      </c>
      <c r="E728" s="55" t="str">
        <f t="shared" si="23"/>
        <v>A1221</v>
      </c>
      <c r="F728" s="56" t="s">
        <v>10858</v>
      </c>
      <c r="G728" s="56" t="s">
        <v>10854</v>
      </c>
      <c r="H728" s="56" t="s">
        <v>10855</v>
      </c>
      <c r="I728" s="57">
        <v>1</v>
      </c>
      <c r="J728" s="57">
        <v>0.42</v>
      </c>
      <c r="K728" s="57">
        <v>0.08</v>
      </c>
      <c r="L728" s="315" t="e">
        <v>#REF!</v>
      </c>
      <c r="M728" s="58" t="e">
        <v>#REF!</v>
      </c>
      <c r="N728" s="58" t="e">
        <v>#N/A</v>
      </c>
      <c r="O728" s="58" t="e">
        <v>#N/A</v>
      </c>
      <c r="P728" s="58" t="e">
        <v>#N/A</v>
      </c>
      <c r="Q728" s="58" t="e">
        <v>#N/A</v>
      </c>
    </row>
    <row r="729" spans="1:17" ht="15" customHeight="1" thickBot="1">
      <c r="A729" s="446"/>
      <c r="B729" s="446"/>
      <c r="C729" s="54" t="str">
        <f>IF(A729="CSP","Consolidated Supply Program(IIF)",IF(A729&lt;&gt;"",INDEX('CCN &amp; Description'!$B$2:$B$1071,MATCH(VALUE(LEFT(A729,5)),'CCN &amp; Description'!$A$2:$A$1071,0)),""))</f>
        <v/>
      </c>
      <c r="D729" s="55" t="str">
        <f t="shared" si="22"/>
        <v>A</v>
      </c>
      <c r="E729" s="55" t="str">
        <f t="shared" si="23"/>
        <v>A1225</v>
      </c>
      <c r="F729" s="56" t="s">
        <v>10859</v>
      </c>
      <c r="G729" s="56" t="s">
        <v>10860</v>
      </c>
      <c r="H729" s="56" t="s">
        <v>10861</v>
      </c>
      <c r="I729" s="57">
        <v>1.58</v>
      </c>
      <c r="J729" s="57">
        <v>1.21</v>
      </c>
      <c r="K729" s="57">
        <v>0.67</v>
      </c>
      <c r="L729" s="315" t="e">
        <v>#REF!</v>
      </c>
      <c r="M729" s="58" t="e">
        <v>#REF!</v>
      </c>
      <c r="N729" s="58" t="e">
        <v>#N/A</v>
      </c>
      <c r="O729" s="58" t="e">
        <v>#N/A</v>
      </c>
      <c r="P729" s="58" t="e">
        <v>#N/A</v>
      </c>
      <c r="Q729" s="58" t="e">
        <v>#N/A</v>
      </c>
    </row>
    <row r="730" spans="1:17" ht="15" customHeight="1" thickBot="1">
      <c r="A730" s="446"/>
      <c r="B730" s="446"/>
      <c r="C730" s="54" t="str">
        <f>IF(A730="CSP","Consolidated Supply Program(IIF)",IF(A730&lt;&gt;"",INDEX('CCN &amp; Description'!$B$2:$B$1071,MATCH(VALUE(LEFT(A730,5)),'CCN &amp; Description'!$A$2:$A$1071,0)),""))</f>
        <v/>
      </c>
      <c r="D730" s="55" t="str">
        <f t="shared" si="22"/>
        <v>A</v>
      </c>
      <c r="E730" s="55" t="str">
        <f t="shared" si="23"/>
        <v>A1225</v>
      </c>
      <c r="F730" s="56" t="s">
        <v>10859</v>
      </c>
      <c r="G730" s="56" t="s">
        <v>2530</v>
      </c>
      <c r="H730" s="56" t="s">
        <v>10862</v>
      </c>
      <c r="I730" s="57">
        <v>1.58</v>
      </c>
      <c r="J730" s="57">
        <v>1.21</v>
      </c>
      <c r="K730" s="57">
        <v>0.67</v>
      </c>
      <c r="L730" s="315" t="e">
        <v>#REF!</v>
      </c>
      <c r="M730" s="58" t="e">
        <v>#REF!</v>
      </c>
      <c r="N730" s="58" t="e">
        <v>#N/A</v>
      </c>
      <c r="O730" s="58" t="e">
        <v>#N/A</v>
      </c>
      <c r="P730" s="58" t="e">
        <v>#N/A</v>
      </c>
      <c r="Q730" s="58" t="e">
        <v>#N/A</v>
      </c>
    </row>
    <row r="731" spans="1:17" s="110" customFormat="1" ht="15" customHeight="1" thickBot="1">
      <c r="A731" s="446">
        <v>21710</v>
      </c>
      <c r="B731" s="446"/>
      <c r="C731" s="106" t="str">
        <f>IF(A731="CSP","Consolidated Supply Program(IIF)",IF(A731&lt;&gt;"",INDEX('CCN &amp; Description'!$B$2:$B$1071,MATCH(VALUE(LEFT(A731,5)),'CCN &amp; Description'!$A$2:$A$1071,0)),""))</f>
        <v>ELECTRONIC AND COMMUNICATION MAINTENANCE SHOP</v>
      </c>
      <c r="D731" s="107" t="str">
        <f t="shared" si="22"/>
        <v>A</v>
      </c>
      <c r="E731" s="107" t="str">
        <f t="shared" si="23"/>
        <v>A1260</v>
      </c>
      <c r="F731" s="108" t="s">
        <v>713</v>
      </c>
      <c r="G731" s="108" t="s">
        <v>10863</v>
      </c>
      <c r="H731" s="108" t="s">
        <v>10864</v>
      </c>
      <c r="I731" s="109">
        <v>0.57999999999999996</v>
      </c>
      <c r="J731" s="109">
        <v>0.33</v>
      </c>
      <c r="K731" s="109">
        <v>0.17</v>
      </c>
      <c r="L731" s="110" t="e">
        <v>#REF!</v>
      </c>
      <c r="M731" s="111" t="e">
        <v>#REF!</v>
      </c>
      <c r="N731" s="111" t="e">
        <v>#N/A</v>
      </c>
      <c r="O731" s="111" t="e">
        <v>#N/A</v>
      </c>
      <c r="P731" s="111" t="e">
        <v>#N/A</v>
      </c>
      <c r="Q731" s="111" t="e">
        <v>#N/A</v>
      </c>
    </row>
    <row r="732" spans="1:17" s="110" customFormat="1" ht="15" customHeight="1" thickBot="1">
      <c r="A732" s="446">
        <v>21710</v>
      </c>
      <c r="B732" s="446"/>
      <c r="C732" s="106" t="str">
        <f>IF(A732="CSP","Consolidated Supply Program(IIF)",IF(A732&lt;&gt;"",INDEX('CCN &amp; Description'!$B$2:$B$1071,MATCH(VALUE(LEFT(A732,5)),'CCN &amp; Description'!$A$2:$A$1071,0)),""))</f>
        <v>ELECTRONIC AND COMMUNICATION MAINTENANCE SHOP</v>
      </c>
      <c r="D732" s="107" t="str">
        <f t="shared" si="22"/>
        <v>A</v>
      </c>
      <c r="E732" s="107" t="str">
        <f t="shared" si="23"/>
        <v>A1260</v>
      </c>
      <c r="F732" s="108" t="s">
        <v>713</v>
      </c>
      <c r="G732" s="108" t="s">
        <v>10863</v>
      </c>
      <c r="H732" s="108" t="s">
        <v>10865</v>
      </c>
      <c r="I732" s="109">
        <v>1</v>
      </c>
      <c r="J732" s="109">
        <v>0.33</v>
      </c>
      <c r="K732" s="109">
        <v>0.25</v>
      </c>
      <c r="L732" s="110" t="e">
        <v>#REF!</v>
      </c>
      <c r="M732" s="111" t="e">
        <v>#REF!</v>
      </c>
      <c r="N732" s="111" t="e">
        <v>#N/A</v>
      </c>
      <c r="O732" s="111" t="e">
        <v>#N/A</v>
      </c>
      <c r="P732" s="111" t="e">
        <v>#N/A</v>
      </c>
      <c r="Q732" s="111" t="e">
        <v>#N/A</v>
      </c>
    </row>
    <row r="733" spans="1:17" s="110" customFormat="1" ht="15" customHeight="1" thickBot="1">
      <c r="A733" s="446">
        <v>21710</v>
      </c>
      <c r="B733" s="446"/>
      <c r="C733" s="106" t="str">
        <f>IF(A733="CSP","Consolidated Supply Program(IIF)",IF(A733&lt;&gt;"",INDEX('CCN &amp; Description'!$B$2:$B$1071,MATCH(VALUE(LEFT(A733,5)),'CCN &amp; Description'!$A$2:$A$1071,0)),""))</f>
        <v>ELECTRONIC AND COMMUNICATION MAINTENANCE SHOP</v>
      </c>
      <c r="D733" s="107" t="str">
        <f t="shared" si="22"/>
        <v>A</v>
      </c>
      <c r="E733" s="107" t="str">
        <f t="shared" si="23"/>
        <v>A1260</v>
      </c>
      <c r="F733" s="108" t="s">
        <v>713</v>
      </c>
      <c r="G733" s="108" t="s">
        <v>10863</v>
      </c>
      <c r="H733" s="108" t="s">
        <v>10866</v>
      </c>
      <c r="I733" s="109">
        <v>0.57999999999999996</v>
      </c>
      <c r="J733" s="109">
        <v>0.33</v>
      </c>
      <c r="K733" s="109">
        <v>0.17</v>
      </c>
      <c r="L733" s="110" t="e">
        <v>#REF!</v>
      </c>
      <c r="M733" s="111" t="e">
        <v>#REF!</v>
      </c>
      <c r="N733" s="111" t="e">
        <v>#N/A</v>
      </c>
      <c r="O733" s="111" t="e">
        <v>#N/A</v>
      </c>
      <c r="P733" s="111" t="e">
        <v>#N/A</v>
      </c>
      <c r="Q733" s="111" t="e">
        <v>#N/A</v>
      </c>
    </row>
    <row r="734" spans="1:17" s="110" customFormat="1" ht="15" customHeight="1" thickBot="1">
      <c r="A734" s="446">
        <v>21710</v>
      </c>
      <c r="B734" s="446"/>
      <c r="C734" s="106" t="str">
        <f>IF(A734="CSP","Consolidated Supply Program(IIF)",IF(A734&lt;&gt;"",INDEX('CCN &amp; Description'!$B$2:$B$1071,MATCH(VALUE(LEFT(A734,5)),'CCN &amp; Description'!$A$2:$A$1071,0)),""))</f>
        <v>ELECTRONIC AND COMMUNICATION MAINTENANCE SHOP</v>
      </c>
      <c r="D734" s="107" t="str">
        <f t="shared" si="22"/>
        <v>A</v>
      </c>
      <c r="E734" s="107" t="str">
        <f t="shared" si="23"/>
        <v>A1260</v>
      </c>
      <c r="F734" s="108" t="s">
        <v>713</v>
      </c>
      <c r="G734" s="108" t="s">
        <v>10863</v>
      </c>
      <c r="H734" s="108" t="s">
        <v>10867</v>
      </c>
      <c r="I734" s="109">
        <v>1</v>
      </c>
      <c r="J734" s="109">
        <v>0.33</v>
      </c>
      <c r="K734" s="109">
        <v>0.25</v>
      </c>
      <c r="L734" s="110" t="e">
        <v>#REF!</v>
      </c>
      <c r="M734" s="111" t="e">
        <v>#REF!</v>
      </c>
      <c r="N734" s="111" t="e">
        <v>#N/A</v>
      </c>
      <c r="O734" s="111" t="e">
        <v>#N/A</v>
      </c>
      <c r="P734" s="111" t="e">
        <v>#N/A</v>
      </c>
      <c r="Q734" s="111" t="e">
        <v>#N/A</v>
      </c>
    </row>
    <row r="735" spans="1:17" s="110" customFormat="1" ht="15" customHeight="1" thickBot="1">
      <c r="A735" s="446">
        <v>21710</v>
      </c>
      <c r="B735" s="446"/>
      <c r="C735" s="106" t="str">
        <f>IF(A735="CSP","Consolidated Supply Program(IIF)",IF(A735&lt;&gt;"",INDEX('CCN &amp; Description'!$B$2:$B$1071,MATCH(VALUE(LEFT(A735,5)),'CCN &amp; Description'!$A$2:$A$1071,0)),""))</f>
        <v>ELECTRONIC AND COMMUNICATION MAINTENANCE SHOP</v>
      </c>
      <c r="D735" s="107" t="str">
        <f t="shared" si="22"/>
        <v>A</v>
      </c>
      <c r="E735" s="107" t="str">
        <f t="shared" si="23"/>
        <v>A1260</v>
      </c>
      <c r="F735" s="108" t="s">
        <v>713</v>
      </c>
      <c r="G735" s="108" t="s">
        <v>10868</v>
      </c>
      <c r="H735" s="108" t="s">
        <v>10869</v>
      </c>
      <c r="I735" s="109">
        <v>0.57999999999999996</v>
      </c>
      <c r="J735" s="109">
        <v>0.33</v>
      </c>
      <c r="K735" s="109">
        <v>0.17</v>
      </c>
      <c r="L735" s="110" t="e">
        <v>#REF!</v>
      </c>
      <c r="M735" s="111" t="e">
        <v>#REF!</v>
      </c>
      <c r="N735" s="111" t="e">
        <v>#N/A</v>
      </c>
      <c r="O735" s="111" t="e">
        <v>#N/A</v>
      </c>
      <c r="P735" s="111" t="e">
        <v>#N/A</v>
      </c>
      <c r="Q735" s="111" t="e">
        <v>#N/A</v>
      </c>
    </row>
    <row r="736" spans="1:17" ht="15" customHeight="1" thickBot="1">
      <c r="A736" s="446"/>
      <c r="B736" s="446"/>
      <c r="C736" s="54" t="str">
        <f>IF(A736="CSP","Consolidated Supply Program(IIF)",IF(A736&lt;&gt;"",INDEX('CCN &amp; Description'!$B$2:$B$1071,MATCH(VALUE(LEFT(A736,5)),'CCN &amp; Description'!$A$2:$A$1071,0)),""))</f>
        <v/>
      </c>
      <c r="D736" s="55" t="str">
        <f t="shared" si="22"/>
        <v>A</v>
      </c>
      <c r="E736" s="55" t="str">
        <f t="shared" si="23"/>
        <v>A1260</v>
      </c>
      <c r="F736" s="56" t="s">
        <v>10870</v>
      </c>
      <c r="G736" s="56" t="s">
        <v>10863</v>
      </c>
      <c r="H736" s="56" t="s">
        <v>10867</v>
      </c>
      <c r="I736" s="57">
        <v>1</v>
      </c>
      <c r="J736" s="57">
        <v>0.33</v>
      </c>
      <c r="K736" s="57">
        <v>0.25</v>
      </c>
      <c r="L736" s="315" t="e">
        <v>#REF!</v>
      </c>
      <c r="M736" s="58" t="e">
        <v>#REF!</v>
      </c>
      <c r="N736" s="58" t="e">
        <v>#N/A</v>
      </c>
      <c r="O736" s="58" t="e">
        <v>#N/A</v>
      </c>
      <c r="P736" s="58" t="e">
        <v>#N/A</v>
      </c>
      <c r="Q736" s="58" t="e">
        <v>#N/A</v>
      </c>
    </row>
    <row r="737" spans="1:17" ht="15" customHeight="1" thickBot="1">
      <c r="A737" s="446"/>
      <c r="B737" s="446"/>
      <c r="C737" s="54" t="str">
        <f>IF(A737="CSP","Consolidated Supply Program(IIF)",IF(A737&lt;&gt;"",INDEX('CCN &amp; Description'!$B$2:$B$1071,MATCH(VALUE(LEFT(A737,5)),'CCN &amp; Description'!$A$2:$A$1071,0)),""))</f>
        <v/>
      </c>
      <c r="D737" s="55" t="str">
        <f t="shared" si="22"/>
        <v>A</v>
      </c>
      <c r="E737" s="55" t="str">
        <f t="shared" si="23"/>
        <v>A1260</v>
      </c>
      <c r="F737" s="56" t="s">
        <v>10871</v>
      </c>
      <c r="G737" s="56" t="s">
        <v>10863</v>
      </c>
      <c r="H737" s="56" t="s">
        <v>10866</v>
      </c>
      <c r="I737" s="57">
        <v>0.57999999999999996</v>
      </c>
      <c r="J737" s="57">
        <v>0.33</v>
      </c>
      <c r="K737" s="57">
        <v>0.17</v>
      </c>
      <c r="L737" s="315" t="e">
        <v>#REF!</v>
      </c>
      <c r="M737" s="58" t="e">
        <v>#REF!</v>
      </c>
      <c r="N737" s="58" t="e">
        <v>#N/A</v>
      </c>
      <c r="O737" s="58" t="e">
        <v>#N/A</v>
      </c>
      <c r="P737" s="58" t="e">
        <v>#N/A</v>
      </c>
      <c r="Q737" s="58" t="e">
        <v>#N/A</v>
      </c>
    </row>
    <row r="738" spans="1:17" s="110" customFormat="1" ht="15" customHeight="1" thickBot="1">
      <c r="A738" s="446">
        <v>21710</v>
      </c>
      <c r="B738" s="446"/>
      <c r="C738" s="106" t="str">
        <f>IF(A738="CSP","Consolidated Supply Program(IIF)",IF(A738&lt;&gt;"",INDEX('CCN &amp; Description'!$B$2:$B$1071,MATCH(VALUE(LEFT(A738,5)),'CCN &amp; Description'!$A$2:$A$1071,0)),""))</f>
        <v>ELECTRONIC AND COMMUNICATION MAINTENANCE SHOP</v>
      </c>
      <c r="D738" s="107" t="str">
        <f t="shared" si="22"/>
        <v>A</v>
      </c>
      <c r="E738" s="107" t="str">
        <f t="shared" si="23"/>
        <v>A1260</v>
      </c>
      <c r="F738" s="108" t="s">
        <v>711</v>
      </c>
      <c r="G738" s="108" t="s">
        <v>10863</v>
      </c>
      <c r="H738" s="108" t="s">
        <v>10864</v>
      </c>
      <c r="I738" s="109">
        <v>0.57999999999999996</v>
      </c>
      <c r="J738" s="109">
        <v>0.33</v>
      </c>
      <c r="K738" s="109">
        <v>0.17</v>
      </c>
      <c r="L738" s="110" t="e">
        <v>#REF!</v>
      </c>
      <c r="M738" s="111" t="e">
        <v>#REF!</v>
      </c>
      <c r="N738" s="111" t="e">
        <v>#N/A</v>
      </c>
      <c r="O738" s="111" t="e">
        <v>#N/A</v>
      </c>
      <c r="P738" s="111" t="e">
        <v>#N/A</v>
      </c>
      <c r="Q738" s="111" t="e">
        <v>#N/A</v>
      </c>
    </row>
    <row r="739" spans="1:17" s="110" customFormat="1" ht="15" customHeight="1" thickBot="1">
      <c r="A739" s="446" t="s">
        <v>10112</v>
      </c>
      <c r="B739" s="446"/>
      <c r="C739" s="106" t="e">
        <f>IF(A739="CSP","Consolidated Supply Program(IIF)",IF(A739&lt;&gt;"",INDEX('CCN &amp; Description'!$B$2:$B$1071,MATCH(VALUE(LEFT(A739,5)),'CCN &amp; Description'!$A$2:$A$1071,0)),""))</f>
        <v>#VALUE!</v>
      </c>
      <c r="D739" s="107" t="str">
        <f t="shared" si="22"/>
        <v>A</v>
      </c>
      <c r="E739" s="107" t="str">
        <f t="shared" si="23"/>
        <v>A1260</v>
      </c>
      <c r="F739" s="108" t="s">
        <v>714</v>
      </c>
      <c r="G739" s="108" t="s">
        <v>10868</v>
      </c>
      <c r="H739" s="108" t="s">
        <v>10869</v>
      </c>
      <c r="I739" s="109">
        <v>0.57999999999999996</v>
      </c>
      <c r="J739" s="109">
        <v>0.33</v>
      </c>
      <c r="K739" s="109">
        <v>0.17</v>
      </c>
      <c r="L739" s="110" t="e">
        <v>#REF!</v>
      </c>
      <c r="M739" s="111" t="e">
        <v>#REF!</v>
      </c>
      <c r="N739" s="111" t="e">
        <v>#N/A</v>
      </c>
      <c r="O739" s="111" t="e">
        <v>#N/A</v>
      </c>
      <c r="P739" s="111" t="e">
        <v>#N/A</v>
      </c>
      <c r="Q739" s="111" t="e">
        <v>#N/A</v>
      </c>
    </row>
    <row r="740" spans="1:17" ht="15" customHeight="1" thickBot="1">
      <c r="A740" s="446"/>
      <c r="B740" s="446"/>
      <c r="C740" s="54" t="str">
        <f>IF(A740="CSP","Consolidated Supply Program(IIF)",IF(A740&lt;&gt;"",INDEX('CCN &amp; Description'!$B$2:$B$1071,MATCH(VALUE(LEFT(A740,5)),'CCN &amp; Description'!$A$2:$A$1071,0)),""))</f>
        <v/>
      </c>
      <c r="D740" s="55" t="str">
        <f t="shared" si="22"/>
        <v>A</v>
      </c>
      <c r="E740" s="55" t="str">
        <f t="shared" si="23"/>
        <v>A1275</v>
      </c>
      <c r="F740" s="56" t="s">
        <v>10872</v>
      </c>
      <c r="G740" s="56" t="s">
        <v>10873</v>
      </c>
      <c r="H740" s="56" t="s">
        <v>10874</v>
      </c>
      <c r="I740" s="57">
        <v>0.75</v>
      </c>
      <c r="J740" s="57">
        <v>0.57999999999999996</v>
      </c>
      <c r="K740" s="57">
        <v>0.13</v>
      </c>
      <c r="L740" s="315" t="e">
        <v>#REF!</v>
      </c>
      <c r="M740" s="58" t="e">
        <v>#REF!</v>
      </c>
      <c r="N740" s="58" t="e">
        <v>#N/A</v>
      </c>
      <c r="O740" s="58" t="e">
        <v>#N/A</v>
      </c>
      <c r="P740" s="58" t="e">
        <v>#N/A</v>
      </c>
      <c r="Q740" s="58" t="e">
        <v>#N/A</v>
      </c>
    </row>
    <row r="741" spans="1:17" ht="15" customHeight="1" thickBot="1">
      <c r="A741" s="446"/>
      <c r="B741" s="446"/>
      <c r="C741" s="54" t="str">
        <f>IF(A741="CSP","Consolidated Supply Program(IIF)",IF(A741&lt;&gt;"",INDEX('CCN &amp; Description'!$B$2:$B$1071,MATCH(VALUE(LEFT(A741,5)),'CCN &amp; Description'!$A$2:$A$1071,0)),""))</f>
        <v/>
      </c>
      <c r="D741" s="55" t="str">
        <f t="shared" si="22"/>
        <v>A</v>
      </c>
      <c r="E741" s="55" t="str">
        <f t="shared" si="23"/>
        <v>A1275</v>
      </c>
      <c r="F741" s="56" t="s">
        <v>10872</v>
      </c>
      <c r="G741" s="56" t="s">
        <v>10875</v>
      </c>
      <c r="H741" s="56" t="s">
        <v>10876</v>
      </c>
      <c r="I741" s="57">
        <v>0.73</v>
      </c>
      <c r="J741" s="57">
        <v>0.56999999999999995</v>
      </c>
      <c r="K741" s="57">
        <v>0.13</v>
      </c>
      <c r="L741" s="315" t="e">
        <v>#REF!</v>
      </c>
      <c r="M741" s="58" t="e">
        <v>#REF!</v>
      </c>
      <c r="N741" s="58" t="e">
        <v>#N/A</v>
      </c>
      <c r="O741" s="58" t="e">
        <v>#N/A</v>
      </c>
      <c r="P741" s="58" t="e">
        <v>#N/A</v>
      </c>
      <c r="Q741" s="58" t="e">
        <v>#N/A</v>
      </c>
    </row>
    <row r="742" spans="1:17" ht="15" customHeight="1" thickBot="1">
      <c r="A742" s="446"/>
      <c r="B742" s="446"/>
      <c r="C742" s="54" t="str">
        <f>IF(A742="CSP","Consolidated Supply Program(IIF)",IF(A742&lt;&gt;"",INDEX('CCN &amp; Description'!$B$2:$B$1071,MATCH(VALUE(LEFT(A742,5)),'CCN &amp; Description'!$A$2:$A$1071,0)),""))</f>
        <v/>
      </c>
      <c r="D742" s="55" t="str">
        <f t="shared" si="22"/>
        <v>A</v>
      </c>
      <c r="E742" s="55" t="str">
        <f t="shared" si="23"/>
        <v>A1280</v>
      </c>
      <c r="F742" s="56" t="s">
        <v>10877</v>
      </c>
      <c r="G742" s="56" t="s">
        <v>10878</v>
      </c>
      <c r="H742" s="59"/>
      <c r="I742" s="57">
        <v>0</v>
      </c>
      <c r="J742" s="57">
        <v>0</v>
      </c>
      <c r="K742" s="57">
        <v>0</v>
      </c>
      <c r="L742" s="315" t="e">
        <v>#REF!</v>
      </c>
      <c r="M742" s="58" t="e">
        <v>#REF!</v>
      </c>
      <c r="N742" s="58" t="e">
        <v>#N/A</v>
      </c>
      <c r="O742" s="58" t="e">
        <v>#N/A</v>
      </c>
      <c r="P742" s="58" t="e">
        <v>#N/A</v>
      </c>
      <c r="Q742" s="58" t="e">
        <v>#N/A</v>
      </c>
    </row>
    <row r="743" spans="1:17" ht="15" customHeight="1" thickBot="1">
      <c r="A743" s="446"/>
      <c r="B743" s="446"/>
      <c r="C743" s="54" t="str">
        <f>IF(A743="CSP","Consolidated Supply Program(IIF)",IF(A743&lt;&gt;"",INDEX('CCN &amp; Description'!$B$2:$B$1071,MATCH(VALUE(LEFT(A743,5)),'CCN &amp; Description'!$A$2:$A$1071,0)),""))</f>
        <v/>
      </c>
      <c r="D743" s="55" t="str">
        <f t="shared" si="22"/>
        <v>A</v>
      </c>
      <c r="E743" s="55" t="str">
        <f t="shared" si="23"/>
        <v>A1380</v>
      </c>
      <c r="F743" s="56" t="s">
        <v>10879</v>
      </c>
      <c r="G743" s="56" t="s">
        <v>10107</v>
      </c>
      <c r="H743" s="56" t="s">
        <v>10880</v>
      </c>
      <c r="I743" s="57">
        <v>20.74</v>
      </c>
      <c r="J743" s="57">
        <v>8</v>
      </c>
      <c r="K743" s="57">
        <v>7.83</v>
      </c>
      <c r="L743" s="315" t="e">
        <v>#REF!</v>
      </c>
      <c r="M743" s="58" t="e">
        <v>#REF!</v>
      </c>
      <c r="N743" s="58" t="e">
        <v>#N/A</v>
      </c>
      <c r="O743" s="58" t="e">
        <v>#N/A</v>
      </c>
      <c r="P743" s="58" t="e">
        <v>#N/A</v>
      </c>
      <c r="Q743" s="58" t="e">
        <v>#N/A</v>
      </c>
    </row>
    <row r="744" spans="1:17" ht="15" customHeight="1" thickBot="1">
      <c r="A744" s="446"/>
      <c r="B744" s="446"/>
      <c r="C744" s="54" t="str">
        <f>IF(A744="CSP","Consolidated Supply Program(IIF)",IF(A744&lt;&gt;"",INDEX('CCN &amp; Description'!$B$2:$B$1071,MATCH(VALUE(LEFT(A744,5)),'CCN &amp; Description'!$A$2:$A$1071,0)),""))</f>
        <v/>
      </c>
      <c r="D744" s="55" t="str">
        <f t="shared" si="22"/>
        <v>A</v>
      </c>
      <c r="E744" s="55" t="str">
        <f t="shared" si="23"/>
        <v>A1380</v>
      </c>
      <c r="F744" s="56" t="s">
        <v>10879</v>
      </c>
      <c r="G744" s="56" t="s">
        <v>9549</v>
      </c>
      <c r="H744" s="56" t="s">
        <v>10881</v>
      </c>
      <c r="I744" s="57">
        <v>20.74</v>
      </c>
      <c r="J744" s="57">
        <v>7.91</v>
      </c>
      <c r="K744" s="57">
        <v>7.83</v>
      </c>
      <c r="L744" s="315" t="e">
        <v>#REF!</v>
      </c>
      <c r="M744" s="58" t="e">
        <v>#REF!</v>
      </c>
      <c r="N744" s="58" t="e">
        <v>#N/A</v>
      </c>
      <c r="O744" s="58" t="e">
        <v>#N/A</v>
      </c>
      <c r="P744" s="58" t="e">
        <v>#N/A</v>
      </c>
      <c r="Q744" s="58" t="e">
        <v>#N/A</v>
      </c>
    </row>
    <row r="745" spans="1:17" ht="15" customHeight="1" thickBot="1">
      <c r="A745" s="446"/>
      <c r="B745" s="446"/>
      <c r="C745" s="54" t="str">
        <f>IF(A745="CSP","Consolidated Supply Program(IIF)",IF(A745&lt;&gt;"",INDEX('CCN &amp; Description'!$B$2:$B$1071,MATCH(VALUE(LEFT(A745,5)),'CCN &amp; Description'!$A$2:$A$1071,0)),""))</f>
        <v/>
      </c>
      <c r="D745" s="55" t="str">
        <f t="shared" si="22"/>
        <v>A</v>
      </c>
      <c r="E745" s="55" t="str">
        <f t="shared" si="23"/>
        <v>A1380</v>
      </c>
      <c r="F745" s="56" t="s">
        <v>10882</v>
      </c>
      <c r="G745" s="56" t="s">
        <v>10107</v>
      </c>
      <c r="H745" s="56" t="s">
        <v>10880</v>
      </c>
      <c r="I745" s="57">
        <v>20.74</v>
      </c>
      <c r="J745" s="57">
        <v>8</v>
      </c>
      <c r="K745" s="57">
        <v>7.83</v>
      </c>
      <c r="L745" s="315" t="e">
        <v>#REF!</v>
      </c>
      <c r="M745" s="58" t="e">
        <v>#REF!</v>
      </c>
      <c r="N745" s="58" t="e">
        <v>#N/A</v>
      </c>
      <c r="O745" s="58" t="e">
        <v>#N/A</v>
      </c>
      <c r="P745" s="58" t="e">
        <v>#N/A</v>
      </c>
      <c r="Q745" s="58" t="e">
        <v>#N/A</v>
      </c>
    </row>
    <row r="746" spans="1:17" s="110" customFormat="1" ht="15" customHeight="1" thickBot="1">
      <c r="A746" s="446"/>
      <c r="B746" s="446"/>
      <c r="C746" s="106" t="str">
        <f>IF(A746="CSP","Consolidated Supply Program(IIF)",IF(A746&lt;&gt;"",INDEX('CCN &amp; Description'!$B$2:$B$1071,MATCH(VALUE(LEFT(A746,5)),'CCN &amp; Description'!$A$2:$A$1071,0)),""))</f>
        <v/>
      </c>
      <c r="D746" s="107" t="str">
        <f t="shared" si="22"/>
        <v>A</v>
      </c>
      <c r="E746" s="107" t="str">
        <f t="shared" si="23"/>
        <v>A1405</v>
      </c>
      <c r="F746" s="108" t="s">
        <v>10883</v>
      </c>
      <c r="G746" s="108" t="s">
        <v>10884</v>
      </c>
      <c r="H746" s="108" t="s">
        <v>10885</v>
      </c>
      <c r="I746" s="109">
        <v>0</v>
      </c>
      <c r="J746" s="109">
        <v>0</v>
      </c>
      <c r="K746" s="109">
        <v>0</v>
      </c>
      <c r="L746" s="110" t="e">
        <v>#REF!</v>
      </c>
      <c r="M746" s="111" t="e">
        <v>#REF!</v>
      </c>
      <c r="N746" s="111" t="e">
        <v>#N/A</v>
      </c>
      <c r="O746" s="111" t="e">
        <v>#N/A</v>
      </c>
      <c r="P746" s="111" t="e">
        <v>#N/A</v>
      </c>
      <c r="Q746" s="111" t="e">
        <v>#N/A</v>
      </c>
    </row>
    <row r="747" spans="1:17" ht="15" customHeight="1" thickBot="1">
      <c r="A747" s="446"/>
      <c r="B747" s="446"/>
      <c r="C747" s="54" t="str">
        <f>IF(A747="CSP","Consolidated Supply Program(IIF)",IF(A747&lt;&gt;"",INDEX('CCN &amp; Description'!$B$2:$B$1071,MATCH(VALUE(LEFT(A747,5)),'CCN &amp; Description'!$A$2:$A$1071,0)),""))</f>
        <v/>
      </c>
      <c r="D747" s="55" t="str">
        <f t="shared" si="22"/>
        <v>A</v>
      </c>
      <c r="E747" s="55" t="str">
        <f t="shared" si="23"/>
        <v>A1440</v>
      </c>
      <c r="F747" s="56" t="s">
        <v>2692</v>
      </c>
      <c r="G747" s="56" t="s">
        <v>2710</v>
      </c>
      <c r="H747" s="56" t="s">
        <v>10886</v>
      </c>
      <c r="I747" s="60"/>
      <c r="J747" s="60"/>
      <c r="K747" s="60"/>
      <c r="L747" s="315" t="e">
        <v>#REF!</v>
      </c>
      <c r="M747" s="58" t="e">
        <v>#REF!</v>
      </c>
      <c r="N747" s="58" t="e">
        <v>#N/A</v>
      </c>
      <c r="O747" s="58" t="e">
        <v>#N/A</v>
      </c>
      <c r="P747" s="58" t="e">
        <v>#N/A</v>
      </c>
      <c r="Q747" s="58" t="e">
        <v>#N/A</v>
      </c>
    </row>
    <row r="748" spans="1:17" ht="15" customHeight="1" thickBot="1">
      <c r="A748" s="446"/>
      <c r="B748" s="446"/>
      <c r="C748" s="54" t="str">
        <f>IF(A748="CSP","Consolidated Supply Program(IIF)",IF(A748&lt;&gt;"",INDEX('CCN &amp; Description'!$B$2:$B$1071,MATCH(VALUE(LEFT(A748,5)),'CCN &amp; Description'!$A$2:$A$1071,0)),""))</f>
        <v/>
      </c>
      <c r="D748" s="55" t="str">
        <f t="shared" si="22"/>
        <v>A</v>
      </c>
      <c r="E748" s="55" t="str">
        <f t="shared" si="23"/>
        <v>A1440</v>
      </c>
      <c r="F748" s="56" t="s">
        <v>2692</v>
      </c>
      <c r="G748" s="56" t="s">
        <v>2710</v>
      </c>
      <c r="H748" s="56" t="s">
        <v>10887</v>
      </c>
      <c r="I748" s="57">
        <v>13.41</v>
      </c>
      <c r="J748" s="57">
        <v>7.08</v>
      </c>
      <c r="K748" s="57">
        <v>7.37</v>
      </c>
      <c r="L748" s="315" t="e">
        <v>#REF!</v>
      </c>
      <c r="M748" s="58" t="e">
        <v>#REF!</v>
      </c>
      <c r="N748" s="58" t="e">
        <v>#N/A</v>
      </c>
      <c r="O748" s="58" t="e">
        <v>#N/A</v>
      </c>
      <c r="P748" s="58" t="e">
        <v>#N/A</v>
      </c>
      <c r="Q748" s="58" t="e">
        <v>#N/A</v>
      </c>
    </row>
    <row r="749" spans="1:17" ht="15" customHeight="1" thickBot="1">
      <c r="A749" s="446"/>
      <c r="B749" s="446"/>
      <c r="C749" s="54" t="str">
        <f>IF(A749="CSP","Consolidated Supply Program(IIF)",IF(A749&lt;&gt;"",INDEX('CCN &amp; Description'!$B$2:$B$1071,MATCH(VALUE(LEFT(A749,5)),'CCN &amp; Description'!$A$2:$A$1071,0)),""))</f>
        <v/>
      </c>
      <c r="D749" s="55" t="str">
        <f t="shared" si="22"/>
        <v>A</v>
      </c>
      <c r="E749" s="55" t="str">
        <f t="shared" si="23"/>
        <v>A1440</v>
      </c>
      <c r="F749" s="56" t="s">
        <v>2692</v>
      </c>
      <c r="G749" s="56" t="s">
        <v>2710</v>
      </c>
      <c r="H749" s="56" t="s">
        <v>10888</v>
      </c>
      <c r="I749" s="57">
        <v>13.41</v>
      </c>
      <c r="J749" s="57">
        <v>7.08</v>
      </c>
      <c r="K749" s="57">
        <v>7.83</v>
      </c>
      <c r="L749" s="315" t="e">
        <v>#REF!</v>
      </c>
      <c r="M749" s="58" t="e">
        <v>#REF!</v>
      </c>
      <c r="N749" s="58" t="e">
        <v>#N/A</v>
      </c>
      <c r="O749" s="58" t="e">
        <v>#N/A</v>
      </c>
      <c r="P749" s="58" t="e">
        <v>#N/A</v>
      </c>
      <c r="Q749" s="58" t="e">
        <v>#N/A</v>
      </c>
    </row>
    <row r="750" spans="1:17" ht="15" customHeight="1" thickBot="1">
      <c r="A750" s="446"/>
      <c r="B750" s="446"/>
      <c r="C750" s="54" t="str">
        <f>IF(A750="CSP","Consolidated Supply Program(IIF)",IF(A750&lt;&gt;"",INDEX('CCN &amp; Description'!$B$2:$B$1071,MATCH(VALUE(LEFT(A750,5)),'CCN &amp; Description'!$A$2:$A$1071,0)),""))</f>
        <v/>
      </c>
      <c r="D750" s="55" t="str">
        <f t="shared" si="22"/>
        <v>A</v>
      </c>
      <c r="E750" s="55" t="str">
        <f t="shared" si="23"/>
        <v>A1440</v>
      </c>
      <c r="F750" s="56" t="s">
        <v>2692</v>
      </c>
      <c r="G750" s="56" t="s">
        <v>2710</v>
      </c>
      <c r="H750" s="56" t="s">
        <v>10888</v>
      </c>
      <c r="I750" s="57">
        <v>13.41</v>
      </c>
      <c r="J750" s="57">
        <v>7.08</v>
      </c>
      <c r="K750" s="57">
        <v>7.83</v>
      </c>
      <c r="L750" s="315" t="e">
        <v>#REF!</v>
      </c>
      <c r="M750" s="58" t="e">
        <v>#REF!</v>
      </c>
      <c r="N750" s="58" t="e">
        <v>#N/A</v>
      </c>
      <c r="O750" s="58" t="e">
        <v>#N/A</v>
      </c>
      <c r="P750" s="58" t="e">
        <v>#N/A</v>
      </c>
      <c r="Q750" s="58" t="e">
        <v>#N/A</v>
      </c>
    </row>
    <row r="751" spans="1:17" s="110" customFormat="1" ht="15" customHeight="1" thickBot="1">
      <c r="A751" s="446"/>
      <c r="B751" s="446"/>
      <c r="C751" s="106" t="str">
        <f>IF(A751="CSP","Consolidated Supply Program(IIF)",IF(A751&lt;&gt;"",INDEX('CCN &amp; Description'!$B$2:$B$1071,MATCH(VALUE(LEFT(A751,5)),'CCN &amp; Description'!$A$2:$A$1071,0)),""))</f>
        <v/>
      </c>
      <c r="D751" s="107" t="str">
        <f t="shared" si="22"/>
        <v>A</v>
      </c>
      <c r="E751" s="107" t="str">
        <f t="shared" si="23"/>
        <v>A1500</v>
      </c>
      <c r="F751" s="108" t="s">
        <v>2702</v>
      </c>
      <c r="G751" s="108" t="s">
        <v>2710</v>
      </c>
      <c r="H751" s="108" t="s">
        <v>10889</v>
      </c>
      <c r="I751" s="109">
        <v>10</v>
      </c>
      <c r="J751" s="109">
        <v>8</v>
      </c>
      <c r="K751" s="109">
        <v>8</v>
      </c>
      <c r="L751" s="110" t="e">
        <v>#REF!</v>
      </c>
      <c r="M751" s="111" t="e">
        <v>#REF!</v>
      </c>
      <c r="N751" s="111" t="e">
        <v>#N/A</v>
      </c>
      <c r="O751" s="111" t="e">
        <v>#N/A</v>
      </c>
      <c r="P751" s="111" t="e">
        <v>#N/A</v>
      </c>
      <c r="Q751" s="111" t="e">
        <v>#N/A</v>
      </c>
    </row>
    <row r="752" spans="1:17" s="110" customFormat="1" ht="15" customHeight="1" thickBot="1">
      <c r="A752" s="446"/>
      <c r="B752" s="446"/>
      <c r="C752" s="106" t="str">
        <f>IF(A752="CSP","Consolidated Supply Program(IIF)",IF(A752&lt;&gt;"",INDEX('CCN &amp; Description'!$B$2:$B$1071,MATCH(VALUE(LEFT(A752,5)),'CCN &amp; Description'!$A$2:$A$1071,0)),""))</f>
        <v/>
      </c>
      <c r="D752" s="107" t="str">
        <f t="shared" si="22"/>
        <v>A</v>
      </c>
      <c r="E752" s="107" t="str">
        <f t="shared" si="23"/>
        <v>A1500</v>
      </c>
      <c r="F752" s="108" t="s">
        <v>2702</v>
      </c>
      <c r="G752" s="108" t="s">
        <v>2710</v>
      </c>
      <c r="H752" s="108" t="s">
        <v>10890</v>
      </c>
      <c r="I752" s="109">
        <v>10</v>
      </c>
      <c r="J752" s="109">
        <v>8</v>
      </c>
      <c r="K752" s="109">
        <v>8</v>
      </c>
      <c r="L752" s="110" t="e">
        <v>#REF!</v>
      </c>
      <c r="M752" s="111" t="e">
        <v>#REF!</v>
      </c>
      <c r="N752" s="111" t="e">
        <v>#N/A</v>
      </c>
      <c r="O752" s="111" t="e">
        <v>#N/A</v>
      </c>
      <c r="P752" s="111" t="e">
        <v>#N/A</v>
      </c>
      <c r="Q752" s="111" t="e">
        <v>#N/A</v>
      </c>
    </row>
    <row r="753" spans="1:17" s="110" customFormat="1" ht="15" customHeight="1" thickBot="1">
      <c r="A753" s="446"/>
      <c r="B753" s="446"/>
      <c r="C753" s="106" t="str">
        <f>IF(A753="CSP","Consolidated Supply Program(IIF)",IF(A753&lt;&gt;"",INDEX('CCN &amp; Description'!$B$2:$B$1071,MATCH(VALUE(LEFT(A753,5)),'CCN &amp; Description'!$A$2:$A$1071,0)),""))</f>
        <v/>
      </c>
      <c r="D753" s="107" t="str">
        <f t="shared" si="22"/>
        <v>A</v>
      </c>
      <c r="E753" s="107" t="str">
        <f t="shared" si="23"/>
        <v>A1503</v>
      </c>
      <c r="F753" s="108" t="s">
        <v>2709</v>
      </c>
      <c r="G753" s="108" t="s">
        <v>2710</v>
      </c>
      <c r="H753" s="108" t="s">
        <v>10891</v>
      </c>
      <c r="I753" s="109">
        <v>22.49</v>
      </c>
      <c r="J753" s="109">
        <v>8</v>
      </c>
      <c r="K753" s="109">
        <v>7</v>
      </c>
      <c r="L753" s="110" t="e">
        <v>#REF!</v>
      </c>
      <c r="M753" s="111" t="e">
        <v>#REF!</v>
      </c>
      <c r="N753" s="111" t="e">
        <v>#N/A</v>
      </c>
      <c r="O753" s="111" t="e">
        <v>#N/A</v>
      </c>
      <c r="P753" s="111" t="e">
        <v>#N/A</v>
      </c>
      <c r="Q753" s="111" t="e">
        <v>#N/A</v>
      </c>
    </row>
    <row r="754" spans="1:17" s="110" customFormat="1" ht="15" customHeight="1" thickBot="1">
      <c r="A754" s="446"/>
      <c r="B754" s="446"/>
      <c r="C754" s="106" t="str">
        <f>IF(A754="CSP","Consolidated Supply Program(IIF)",IF(A754&lt;&gt;"",INDEX('CCN &amp; Description'!$B$2:$B$1071,MATCH(VALUE(LEFT(A754,5)),'CCN &amp; Description'!$A$2:$A$1071,0)),""))</f>
        <v/>
      </c>
      <c r="D754" s="107" t="str">
        <f t="shared" si="22"/>
        <v>A</v>
      </c>
      <c r="E754" s="107" t="str">
        <f t="shared" si="23"/>
        <v>A1503</v>
      </c>
      <c r="F754" s="108" t="s">
        <v>2709</v>
      </c>
      <c r="G754" s="108" t="s">
        <v>2710</v>
      </c>
      <c r="H754" s="108" t="s">
        <v>10892</v>
      </c>
      <c r="I754" s="109">
        <v>22.49</v>
      </c>
      <c r="J754" s="109">
        <v>8</v>
      </c>
      <c r="K754" s="109">
        <v>7</v>
      </c>
      <c r="L754" s="110" t="e">
        <v>#REF!</v>
      </c>
      <c r="M754" s="111" t="e">
        <v>#REF!</v>
      </c>
      <c r="N754" s="111" t="e">
        <v>#N/A</v>
      </c>
      <c r="O754" s="111" t="e">
        <v>#N/A</v>
      </c>
      <c r="P754" s="111" t="e">
        <v>#N/A</v>
      </c>
      <c r="Q754" s="111" t="e">
        <v>#N/A</v>
      </c>
    </row>
    <row r="755" spans="1:17" ht="15" customHeight="1" thickBot="1">
      <c r="A755" s="446"/>
      <c r="B755" s="446"/>
      <c r="C755" s="54" t="str">
        <f>IF(A755="CSP","Consolidated Supply Program(IIF)",IF(A755&lt;&gt;"",INDEX('CCN &amp; Description'!$B$2:$B$1071,MATCH(VALUE(LEFT(A755,5)),'CCN &amp; Description'!$A$2:$A$1071,0)),""))</f>
        <v/>
      </c>
      <c r="D755" s="55" t="str">
        <f t="shared" si="22"/>
        <v>A</v>
      </c>
      <c r="E755" s="55" t="str">
        <f t="shared" si="23"/>
        <v>A1520</v>
      </c>
      <c r="F755" s="56" t="s">
        <v>10893</v>
      </c>
      <c r="G755" s="56" t="s">
        <v>10894</v>
      </c>
      <c r="H755" s="59"/>
      <c r="I755" s="57">
        <v>17.739999999999998</v>
      </c>
      <c r="J755" s="57">
        <v>7.16</v>
      </c>
      <c r="K755" s="57">
        <v>0</v>
      </c>
      <c r="L755" s="315" t="e">
        <v>#REF!</v>
      </c>
      <c r="M755" s="58" t="e">
        <v>#REF!</v>
      </c>
      <c r="N755" s="58" t="e">
        <v>#N/A</v>
      </c>
      <c r="O755" s="58" t="e">
        <v>#N/A</v>
      </c>
      <c r="P755" s="58" t="e">
        <v>#N/A</v>
      </c>
      <c r="Q755" s="58" t="e">
        <v>#N/A</v>
      </c>
    </row>
    <row r="756" spans="1:17" ht="15" customHeight="1" thickBot="1">
      <c r="A756" s="446"/>
      <c r="B756" s="446"/>
      <c r="C756" s="54" t="str">
        <f>IF(A756="CSP","Consolidated Supply Program(IIF)",IF(A756&lt;&gt;"",INDEX('CCN &amp; Description'!$B$2:$B$1071,MATCH(VALUE(LEFT(A756,5)),'CCN &amp; Description'!$A$2:$A$1071,0)),""))</f>
        <v/>
      </c>
      <c r="D756" s="55" t="str">
        <f t="shared" si="22"/>
        <v>A</v>
      </c>
      <c r="E756" s="55" t="str">
        <f t="shared" si="23"/>
        <v>A1520</v>
      </c>
      <c r="F756" s="56" t="s">
        <v>10893</v>
      </c>
      <c r="G756" s="56" t="s">
        <v>10895</v>
      </c>
      <c r="H756" s="56" t="s">
        <v>10896</v>
      </c>
      <c r="I756" s="57">
        <v>17.739999999999998</v>
      </c>
      <c r="J756" s="57">
        <v>7.16</v>
      </c>
      <c r="K756" s="57">
        <v>0</v>
      </c>
      <c r="L756" s="315" t="e">
        <v>#REF!</v>
      </c>
      <c r="M756" s="58" t="e">
        <v>#REF!</v>
      </c>
      <c r="N756" s="58" t="e">
        <v>#N/A</v>
      </c>
      <c r="O756" s="58" t="e">
        <v>#N/A</v>
      </c>
      <c r="P756" s="58" t="e">
        <v>#N/A</v>
      </c>
      <c r="Q756" s="58" t="e">
        <v>#N/A</v>
      </c>
    </row>
    <row r="757" spans="1:17" ht="15" customHeight="1" thickBot="1">
      <c r="A757" s="446"/>
      <c r="B757" s="446"/>
      <c r="C757" s="54" t="str">
        <f>IF(A757="CSP","Consolidated Supply Program(IIF)",IF(A757&lt;&gt;"",INDEX('CCN &amp; Description'!$B$2:$B$1071,MATCH(VALUE(LEFT(A757,5)),'CCN &amp; Description'!$A$2:$A$1071,0)),""))</f>
        <v/>
      </c>
      <c r="D757" s="55" t="str">
        <f t="shared" si="22"/>
        <v>A</v>
      </c>
      <c r="E757" s="55" t="str">
        <f t="shared" si="23"/>
        <v>A1795</v>
      </c>
      <c r="F757" s="56" t="s">
        <v>10897</v>
      </c>
      <c r="G757" s="56" t="s">
        <v>1989</v>
      </c>
      <c r="H757" s="56" t="s">
        <v>10898</v>
      </c>
      <c r="I757" s="57">
        <v>1.27</v>
      </c>
      <c r="J757" s="57">
        <v>2.71</v>
      </c>
      <c r="K757" s="57">
        <v>2</v>
      </c>
      <c r="L757" s="315" t="e">
        <v>#REF!</v>
      </c>
      <c r="M757" s="58" t="e">
        <v>#REF!</v>
      </c>
      <c r="N757" s="58" t="e">
        <v>#N/A</v>
      </c>
      <c r="O757" s="58" t="e">
        <v>#N/A</v>
      </c>
      <c r="P757" s="58" t="e">
        <v>#N/A</v>
      </c>
      <c r="Q757" s="58" t="e">
        <v>#N/A</v>
      </c>
    </row>
    <row r="758" spans="1:17" ht="15" customHeight="1" thickBot="1">
      <c r="A758" s="446"/>
      <c r="B758" s="446"/>
      <c r="C758" s="54" t="str">
        <f>IF(A758="CSP","Consolidated Supply Program(IIF)",IF(A758&lt;&gt;"",INDEX('CCN &amp; Description'!$B$2:$B$1071,MATCH(VALUE(LEFT(A758,5)),'CCN &amp; Description'!$A$2:$A$1071,0)),""))</f>
        <v/>
      </c>
      <c r="D758" s="55" t="str">
        <f t="shared" si="22"/>
        <v>A</v>
      </c>
      <c r="E758" s="55" t="str">
        <f t="shared" si="23"/>
        <v>A1795</v>
      </c>
      <c r="F758" s="56" t="s">
        <v>10897</v>
      </c>
      <c r="G758" s="56" t="s">
        <v>1989</v>
      </c>
      <c r="H758" s="56" t="s">
        <v>10899</v>
      </c>
      <c r="I758" s="57">
        <v>1.27</v>
      </c>
      <c r="J758" s="57">
        <v>1.96</v>
      </c>
      <c r="K758" s="57">
        <v>2</v>
      </c>
      <c r="L758" s="315" t="e">
        <v>#REF!</v>
      </c>
      <c r="M758" s="58" t="e">
        <v>#REF!</v>
      </c>
      <c r="N758" s="58" t="e">
        <v>#N/A</v>
      </c>
      <c r="O758" s="58" t="e">
        <v>#N/A</v>
      </c>
      <c r="P758" s="58" t="e">
        <v>#N/A</v>
      </c>
      <c r="Q758" s="58" t="e">
        <v>#N/A</v>
      </c>
    </row>
    <row r="759" spans="1:17" ht="15" customHeight="1" thickBot="1">
      <c r="A759" s="446"/>
      <c r="B759" s="446"/>
      <c r="C759" s="54" t="str">
        <f>IF(A759="CSP","Consolidated Supply Program(IIF)",IF(A759&lt;&gt;"",INDEX('CCN &amp; Description'!$B$2:$B$1071,MATCH(VALUE(LEFT(A759,5)),'CCN &amp; Description'!$A$2:$A$1071,0)),""))</f>
        <v/>
      </c>
      <c r="D759" s="55" t="str">
        <f t="shared" si="22"/>
        <v>A</v>
      </c>
      <c r="E759" s="55" t="str">
        <f t="shared" si="23"/>
        <v>A1795</v>
      </c>
      <c r="F759" s="56" t="s">
        <v>10900</v>
      </c>
      <c r="G759" s="56" t="s">
        <v>1989</v>
      </c>
      <c r="H759" s="56" t="s">
        <v>10898</v>
      </c>
      <c r="I759" s="57">
        <v>1.27</v>
      </c>
      <c r="J759" s="57">
        <v>1.96</v>
      </c>
      <c r="K759" s="57">
        <v>2</v>
      </c>
      <c r="L759" s="315" t="e">
        <v>#REF!</v>
      </c>
      <c r="M759" s="58" t="e">
        <v>#REF!</v>
      </c>
      <c r="N759" s="58" t="e">
        <v>#N/A</v>
      </c>
      <c r="O759" s="58" t="e">
        <v>#N/A</v>
      </c>
      <c r="P759" s="58" t="e">
        <v>#N/A</v>
      </c>
      <c r="Q759" s="58" t="e">
        <v>#N/A</v>
      </c>
    </row>
    <row r="760" spans="1:17" ht="15" customHeight="1" thickBot="1">
      <c r="A760" s="446"/>
      <c r="B760" s="446"/>
      <c r="C760" s="54" t="str">
        <f>IF(A760="CSP","Consolidated Supply Program(IIF)",IF(A760&lt;&gt;"",INDEX('CCN &amp; Description'!$B$2:$B$1071,MATCH(VALUE(LEFT(A760,5)),'CCN &amp; Description'!$A$2:$A$1071,0)),""))</f>
        <v/>
      </c>
      <c r="D760" s="55" t="str">
        <f t="shared" si="22"/>
        <v>A</v>
      </c>
      <c r="E760" s="55" t="str">
        <f t="shared" si="23"/>
        <v>A1817</v>
      </c>
      <c r="F760" s="56" t="s">
        <v>10901</v>
      </c>
      <c r="G760" s="56" t="s">
        <v>1989</v>
      </c>
      <c r="H760" s="56" t="s">
        <v>10902</v>
      </c>
      <c r="I760" s="57">
        <v>1.83</v>
      </c>
      <c r="J760" s="57">
        <v>1.58</v>
      </c>
      <c r="K760" s="57">
        <v>0.75</v>
      </c>
      <c r="L760" s="315" t="e">
        <v>#REF!</v>
      </c>
      <c r="M760" s="58" t="e">
        <v>#REF!</v>
      </c>
      <c r="N760" s="58" t="e">
        <v>#N/A</v>
      </c>
      <c r="O760" s="58" t="e">
        <v>#N/A</v>
      </c>
      <c r="P760" s="58" t="e">
        <v>#N/A</v>
      </c>
      <c r="Q760" s="58" t="e">
        <v>#N/A</v>
      </c>
    </row>
    <row r="761" spans="1:17" s="110" customFormat="1" ht="15" customHeight="1" thickBot="1">
      <c r="A761" s="446"/>
      <c r="B761" s="446"/>
      <c r="C761" s="106" t="str">
        <f>IF(A761="CSP","Consolidated Supply Program(IIF)",IF(A761&lt;&gt;"",INDEX('CCN &amp; Description'!$B$2:$B$1071,MATCH(VALUE(LEFT(A761,5)),'CCN &amp; Description'!$A$2:$A$1071,0)),""))</f>
        <v/>
      </c>
      <c r="D761" s="107" t="str">
        <f t="shared" si="22"/>
        <v>A</v>
      </c>
      <c r="E761" s="107" t="str">
        <f t="shared" si="23"/>
        <v>A1818</v>
      </c>
      <c r="F761" s="108" t="s">
        <v>2715</v>
      </c>
      <c r="G761" s="108" t="s">
        <v>1989</v>
      </c>
      <c r="H761" s="108" t="s">
        <v>10903</v>
      </c>
      <c r="I761" s="109">
        <v>1.83</v>
      </c>
      <c r="J761" s="109">
        <v>1.58</v>
      </c>
      <c r="K761" s="109">
        <v>0.75</v>
      </c>
      <c r="L761" s="110" t="e">
        <v>#REF!</v>
      </c>
      <c r="M761" s="111" t="e">
        <v>#REF!</v>
      </c>
      <c r="N761" s="111" t="e">
        <v>#N/A</v>
      </c>
      <c r="O761" s="111" t="e">
        <v>#N/A</v>
      </c>
      <c r="P761" s="111" t="e">
        <v>#N/A</v>
      </c>
      <c r="Q761" s="111" t="e">
        <v>#N/A</v>
      </c>
    </row>
    <row r="762" spans="1:17" ht="15" customHeight="1" thickBot="1">
      <c r="A762" s="446"/>
      <c r="B762" s="446"/>
      <c r="C762" s="54" t="str">
        <f>IF(A762="CSP","Consolidated Supply Program(IIF)",IF(A762&lt;&gt;"",INDEX('CCN &amp; Description'!$B$2:$B$1071,MATCH(VALUE(LEFT(A762,5)),'CCN &amp; Description'!$A$2:$A$1071,0)),""))</f>
        <v/>
      </c>
      <c r="D762" s="55" t="str">
        <f t="shared" si="22"/>
        <v>A</v>
      </c>
      <c r="E762" s="55" t="str">
        <f t="shared" si="23"/>
        <v>A1935</v>
      </c>
      <c r="F762" s="56" t="s">
        <v>10904</v>
      </c>
      <c r="G762" s="56" t="s">
        <v>1989</v>
      </c>
      <c r="H762" s="56" t="s">
        <v>10905</v>
      </c>
      <c r="I762" s="57">
        <v>11</v>
      </c>
      <c r="J762" s="57">
        <v>5.92</v>
      </c>
      <c r="K762" s="57">
        <v>6.17</v>
      </c>
      <c r="L762" s="315" t="e">
        <v>#REF!</v>
      </c>
      <c r="M762" s="58" t="e">
        <v>#REF!</v>
      </c>
      <c r="N762" s="58" t="e">
        <v>#N/A</v>
      </c>
      <c r="O762" s="58" t="e">
        <v>#N/A</v>
      </c>
      <c r="P762" s="58" t="e">
        <v>#N/A</v>
      </c>
      <c r="Q762" s="58" t="e">
        <v>#N/A</v>
      </c>
    </row>
    <row r="763" spans="1:17" ht="15" customHeight="1" thickBot="1">
      <c r="A763" s="446"/>
      <c r="B763" s="446"/>
      <c r="C763" s="54" t="str">
        <f>IF(A763="CSP","Consolidated Supply Program(IIF)",IF(A763&lt;&gt;"",INDEX('CCN &amp; Description'!$B$2:$B$1071,MATCH(VALUE(LEFT(A763,5)),'CCN &amp; Description'!$A$2:$A$1071,0)),""))</f>
        <v/>
      </c>
      <c r="D763" s="55" t="str">
        <f t="shared" si="22"/>
        <v>A</v>
      </c>
      <c r="E763" s="55" t="str">
        <f t="shared" si="23"/>
        <v>A1935</v>
      </c>
      <c r="F763" s="56" t="s">
        <v>10904</v>
      </c>
      <c r="G763" s="56" t="s">
        <v>1989</v>
      </c>
      <c r="H763" s="56" t="s">
        <v>10906</v>
      </c>
      <c r="I763" s="57">
        <v>15.75</v>
      </c>
      <c r="J763" s="57">
        <v>7.5</v>
      </c>
      <c r="K763" s="57">
        <v>8.83</v>
      </c>
      <c r="L763" s="315" t="e">
        <v>#REF!</v>
      </c>
      <c r="M763" s="58" t="e">
        <v>#REF!</v>
      </c>
      <c r="N763" s="58" t="e">
        <v>#N/A</v>
      </c>
      <c r="O763" s="58" t="e">
        <v>#N/A</v>
      </c>
      <c r="P763" s="58" t="e">
        <v>#N/A</v>
      </c>
      <c r="Q763" s="58" t="e">
        <v>#N/A</v>
      </c>
    </row>
    <row r="764" spans="1:17" ht="15" customHeight="1" thickBot="1">
      <c r="A764" s="446"/>
      <c r="B764" s="446"/>
      <c r="C764" s="54" t="str">
        <f>IF(A764="CSP","Consolidated Supply Program(IIF)",IF(A764&lt;&gt;"",INDEX('CCN &amp; Description'!$B$2:$B$1071,MATCH(VALUE(LEFT(A764,5)),'CCN &amp; Description'!$A$2:$A$1071,0)),""))</f>
        <v/>
      </c>
      <c r="D764" s="55" t="str">
        <f t="shared" si="22"/>
        <v>A</v>
      </c>
      <c r="E764" s="55" t="str">
        <f t="shared" si="23"/>
        <v>A1935</v>
      </c>
      <c r="F764" s="56" t="s">
        <v>10904</v>
      </c>
      <c r="G764" s="56" t="s">
        <v>1989</v>
      </c>
      <c r="H764" s="56" t="s">
        <v>10907</v>
      </c>
      <c r="I764" s="57">
        <v>16.75</v>
      </c>
      <c r="J764" s="57">
        <v>7</v>
      </c>
      <c r="K764" s="57">
        <v>8.83</v>
      </c>
      <c r="L764" s="315" t="e">
        <v>#REF!</v>
      </c>
      <c r="M764" s="58" t="e">
        <v>#REF!</v>
      </c>
      <c r="N764" s="58" t="e">
        <v>#N/A</v>
      </c>
      <c r="O764" s="58" t="e">
        <v>#N/A</v>
      </c>
      <c r="P764" s="58" t="e">
        <v>#N/A</v>
      </c>
      <c r="Q764" s="58" t="e">
        <v>#N/A</v>
      </c>
    </row>
    <row r="765" spans="1:17" ht="15" customHeight="1" thickBot="1">
      <c r="A765" s="446"/>
      <c r="B765" s="446"/>
      <c r="C765" s="54" t="str">
        <f>IF(A765="CSP","Consolidated Supply Program(IIF)",IF(A765&lt;&gt;"",INDEX('CCN &amp; Description'!$B$2:$B$1071,MATCH(VALUE(LEFT(A765,5)),'CCN &amp; Description'!$A$2:$A$1071,0)),""))</f>
        <v/>
      </c>
      <c r="D765" s="55" t="str">
        <f t="shared" si="22"/>
        <v>A</v>
      </c>
      <c r="E765" s="55" t="str">
        <f t="shared" si="23"/>
        <v>A1954</v>
      </c>
      <c r="F765" s="56" t="s">
        <v>10908</v>
      </c>
      <c r="G765" s="56" t="s">
        <v>10119</v>
      </c>
      <c r="H765" s="56" t="s">
        <v>10909</v>
      </c>
      <c r="I765" s="57">
        <v>15.99</v>
      </c>
      <c r="J765" s="57">
        <v>7.08</v>
      </c>
      <c r="K765" s="57">
        <v>7.91</v>
      </c>
      <c r="L765" s="315" t="e">
        <v>#REF!</v>
      </c>
      <c r="M765" s="58" t="e">
        <v>#REF!</v>
      </c>
      <c r="N765" s="58" t="e">
        <v>#N/A</v>
      </c>
      <c r="O765" s="58" t="e">
        <v>#N/A</v>
      </c>
      <c r="P765" s="58" t="e">
        <v>#N/A</v>
      </c>
      <c r="Q765" s="58" t="e">
        <v>#N/A</v>
      </c>
    </row>
    <row r="766" spans="1:17" ht="15" customHeight="1" thickBot="1">
      <c r="A766" s="446"/>
      <c r="B766" s="446"/>
      <c r="C766" s="54" t="str">
        <f>IF(A766="CSP","Consolidated Supply Program(IIF)",IF(A766&lt;&gt;"",INDEX('CCN &amp; Description'!$B$2:$B$1071,MATCH(VALUE(LEFT(A766,5)),'CCN &amp; Description'!$A$2:$A$1071,0)),""))</f>
        <v/>
      </c>
      <c r="D766" s="55" t="str">
        <f t="shared" si="22"/>
        <v>A</v>
      </c>
      <c r="E766" s="55" t="str">
        <f t="shared" si="23"/>
        <v>A1955</v>
      </c>
      <c r="F766" s="56" t="s">
        <v>10910</v>
      </c>
      <c r="G766" s="56" t="s">
        <v>10119</v>
      </c>
      <c r="H766" s="56" t="s">
        <v>10911</v>
      </c>
      <c r="I766" s="57">
        <v>15.24</v>
      </c>
      <c r="J766" s="57">
        <v>7.17</v>
      </c>
      <c r="K766" s="57">
        <v>6.92</v>
      </c>
      <c r="L766" s="315" t="e">
        <v>#REF!</v>
      </c>
      <c r="M766" s="58" t="e">
        <v>#REF!</v>
      </c>
      <c r="N766" s="58" t="e">
        <v>#N/A</v>
      </c>
      <c r="O766" s="58" t="e">
        <v>#N/A</v>
      </c>
      <c r="P766" s="58" t="e">
        <v>#N/A</v>
      </c>
      <c r="Q766" s="58" t="e">
        <v>#N/A</v>
      </c>
    </row>
    <row r="767" spans="1:17" ht="15" customHeight="1" thickBot="1">
      <c r="A767" s="446"/>
      <c r="B767" s="446"/>
      <c r="C767" s="54" t="str">
        <f>IF(A767="CSP","Consolidated Supply Program(IIF)",IF(A767&lt;&gt;"",INDEX('CCN &amp; Description'!$B$2:$B$1071,MATCH(VALUE(LEFT(A767,5)),'CCN &amp; Description'!$A$2:$A$1071,0)),""))</f>
        <v/>
      </c>
      <c r="D767" s="55" t="str">
        <f t="shared" si="22"/>
        <v>A</v>
      </c>
      <c r="E767" s="55" t="str">
        <f t="shared" si="23"/>
        <v>A1955</v>
      </c>
      <c r="F767" s="56" t="s">
        <v>10910</v>
      </c>
      <c r="G767" s="56" t="s">
        <v>10119</v>
      </c>
      <c r="H767" s="56" t="s">
        <v>10912</v>
      </c>
      <c r="I767" s="57">
        <v>15.42</v>
      </c>
      <c r="J767" s="57">
        <v>7.17</v>
      </c>
      <c r="K767" s="57">
        <v>6.92</v>
      </c>
      <c r="L767" s="315" t="e">
        <v>#REF!</v>
      </c>
      <c r="M767" s="58" t="e">
        <v>#REF!</v>
      </c>
      <c r="N767" s="58" t="e">
        <v>#N/A</v>
      </c>
      <c r="O767" s="58" t="e">
        <v>#N/A</v>
      </c>
      <c r="P767" s="58" t="e">
        <v>#N/A</v>
      </c>
      <c r="Q767" s="58" t="e">
        <v>#N/A</v>
      </c>
    </row>
    <row r="768" spans="1:17" ht="15" customHeight="1" thickBot="1">
      <c r="A768" s="446"/>
      <c r="B768" s="446"/>
      <c r="C768" s="54" t="str">
        <f>IF(A768="CSP","Consolidated Supply Program(IIF)",IF(A768&lt;&gt;"",INDEX('CCN &amp; Description'!$B$2:$B$1071,MATCH(VALUE(LEFT(A768,5)),'CCN &amp; Description'!$A$2:$A$1071,0)),""))</f>
        <v/>
      </c>
      <c r="D768" s="55" t="str">
        <f t="shared" si="22"/>
        <v>A</v>
      </c>
      <c r="E768" s="55" t="str">
        <f t="shared" si="23"/>
        <v>A1956</v>
      </c>
      <c r="F768" s="56" t="s">
        <v>10913</v>
      </c>
      <c r="G768" s="56" t="s">
        <v>9597</v>
      </c>
      <c r="H768" s="56" t="s">
        <v>10914</v>
      </c>
      <c r="I768" s="57">
        <v>2.17</v>
      </c>
      <c r="J768" s="57">
        <v>1.75</v>
      </c>
      <c r="K768" s="57">
        <v>1.75</v>
      </c>
      <c r="L768" s="315" t="e">
        <v>#REF!</v>
      </c>
      <c r="M768" s="58" t="e">
        <v>#REF!</v>
      </c>
      <c r="N768" s="58" t="e">
        <v>#N/A</v>
      </c>
      <c r="O768" s="58" t="e">
        <v>#N/A</v>
      </c>
      <c r="P768" s="58" t="e">
        <v>#N/A</v>
      </c>
      <c r="Q768" s="58" t="e">
        <v>#N/A</v>
      </c>
    </row>
    <row r="769" spans="1:17" s="110" customFormat="1" ht="15" customHeight="1" thickBot="1">
      <c r="A769" s="446" t="s">
        <v>9833</v>
      </c>
      <c r="B769" s="446"/>
      <c r="C769" s="106" t="e">
        <f>IF(A769="CSP","Consolidated Supply Program(IIF)",IF(A769&lt;&gt;"",INDEX('CCN &amp; Description'!$B$2:$B$1071,MATCH(VALUE(LEFT(A769,5)),'CCN &amp; Description'!$A$2:$A$1071,0)),""))</f>
        <v>#VALUE!</v>
      </c>
      <c r="D769" s="107" t="str">
        <f t="shared" si="22"/>
        <v>A</v>
      </c>
      <c r="E769" s="107" t="str">
        <f t="shared" si="23"/>
        <v>A1957</v>
      </c>
      <c r="F769" s="108" t="s">
        <v>2718</v>
      </c>
      <c r="G769" s="108" t="s">
        <v>1989</v>
      </c>
      <c r="H769" s="108" t="s">
        <v>10915</v>
      </c>
      <c r="I769" s="109">
        <v>15.42</v>
      </c>
      <c r="J769" s="109">
        <v>7.08</v>
      </c>
      <c r="K769" s="109">
        <v>6.92</v>
      </c>
      <c r="L769" s="110" t="e">
        <v>#REF!</v>
      </c>
      <c r="M769" s="111" t="e">
        <v>#REF!</v>
      </c>
      <c r="N769" s="111">
        <v>0</v>
      </c>
      <c r="O769" s="111" t="s">
        <v>9833</v>
      </c>
      <c r="P769" s="111">
        <v>0</v>
      </c>
      <c r="Q769" s="111">
        <v>0</v>
      </c>
    </row>
    <row r="770" spans="1:17" s="110" customFormat="1" ht="15" customHeight="1" thickBot="1">
      <c r="A770" s="446" t="s">
        <v>9833</v>
      </c>
      <c r="B770" s="446"/>
      <c r="C770" s="106" t="e">
        <f>IF(A770="CSP","Consolidated Supply Program(IIF)",IF(A770&lt;&gt;"",INDEX('CCN &amp; Description'!$B$2:$B$1071,MATCH(VALUE(LEFT(A770,5)),'CCN &amp; Description'!$A$2:$A$1071,0)),""))</f>
        <v>#VALUE!</v>
      </c>
      <c r="D770" s="107" t="str">
        <f t="shared" ref="D770:D833" si="24">LEFT(F770,1)</f>
        <v>A</v>
      </c>
      <c r="E770" s="107" t="str">
        <f t="shared" ref="E770:E833" si="25">LEFT(F770,5)</f>
        <v>A1957</v>
      </c>
      <c r="F770" s="108" t="s">
        <v>2718</v>
      </c>
      <c r="G770" s="108" t="s">
        <v>1989</v>
      </c>
      <c r="H770" s="108" t="s">
        <v>10916</v>
      </c>
      <c r="I770" s="109">
        <v>15.42</v>
      </c>
      <c r="J770" s="109">
        <v>7.08</v>
      </c>
      <c r="K770" s="109">
        <v>6.92</v>
      </c>
      <c r="L770" s="110" t="e">
        <v>#REF!</v>
      </c>
      <c r="M770" s="111" t="e">
        <v>#REF!</v>
      </c>
      <c r="N770" s="111">
        <v>0</v>
      </c>
      <c r="O770" s="111" t="s">
        <v>9833</v>
      </c>
      <c r="P770" s="111">
        <v>0</v>
      </c>
      <c r="Q770" s="111">
        <v>0</v>
      </c>
    </row>
    <row r="771" spans="1:17" ht="15" customHeight="1" thickBot="1">
      <c r="A771" s="446"/>
      <c r="B771" s="446"/>
      <c r="C771" s="54" t="str">
        <f>IF(A771="CSP","Consolidated Supply Program(IIF)",IF(A771&lt;&gt;"",INDEX('CCN &amp; Description'!$B$2:$B$1071,MATCH(VALUE(LEFT(A771,5)),'CCN &amp; Description'!$A$2:$A$1071,0)),""))</f>
        <v/>
      </c>
      <c r="D771" s="55" t="str">
        <f t="shared" si="24"/>
        <v>A</v>
      </c>
      <c r="E771" s="55" t="str">
        <f t="shared" si="25"/>
        <v>A1958</v>
      </c>
      <c r="F771" s="56" t="s">
        <v>10917</v>
      </c>
      <c r="G771" s="56" t="s">
        <v>9597</v>
      </c>
      <c r="H771" s="56" t="s">
        <v>10918</v>
      </c>
      <c r="I771" s="57">
        <v>1.92</v>
      </c>
      <c r="J771" s="57">
        <v>1.5</v>
      </c>
      <c r="K771" s="57">
        <v>0.75</v>
      </c>
      <c r="L771" s="315" t="e">
        <v>#REF!</v>
      </c>
      <c r="M771" s="58" t="e">
        <v>#REF!</v>
      </c>
      <c r="N771" s="58" t="e">
        <v>#N/A</v>
      </c>
      <c r="O771" s="58" t="e">
        <v>#N/A</v>
      </c>
      <c r="P771" s="58" t="e">
        <v>#N/A</v>
      </c>
      <c r="Q771" s="58" t="e">
        <v>#N/A</v>
      </c>
    </row>
    <row r="772" spans="1:17" ht="15" customHeight="1" thickBot="1">
      <c r="A772" s="446"/>
      <c r="B772" s="446"/>
      <c r="C772" s="54" t="str">
        <f>IF(A772="CSP","Consolidated Supply Program(IIF)",IF(A772&lt;&gt;"",INDEX('CCN &amp; Description'!$B$2:$B$1071,MATCH(VALUE(LEFT(A772,5)),'CCN &amp; Description'!$A$2:$A$1071,0)),""))</f>
        <v/>
      </c>
      <c r="D772" s="55" t="str">
        <f t="shared" si="24"/>
        <v>A</v>
      </c>
      <c r="E772" s="55" t="str">
        <f t="shared" si="25"/>
        <v>A2040</v>
      </c>
      <c r="F772" s="56" t="s">
        <v>10919</v>
      </c>
      <c r="G772" s="56" t="s">
        <v>1989</v>
      </c>
      <c r="H772" s="56" t="s">
        <v>10920</v>
      </c>
      <c r="I772" s="57">
        <v>0</v>
      </c>
      <c r="J772" s="57">
        <v>0</v>
      </c>
      <c r="K772" s="57">
        <v>0</v>
      </c>
      <c r="L772" s="315" t="e">
        <v>#REF!</v>
      </c>
      <c r="M772" s="58" t="e">
        <v>#REF!</v>
      </c>
      <c r="N772" s="58" t="e">
        <v>#N/A</v>
      </c>
      <c r="O772" s="58" t="e">
        <v>#N/A</v>
      </c>
      <c r="P772" s="58" t="e">
        <v>#N/A</v>
      </c>
      <c r="Q772" s="58" t="e">
        <v>#N/A</v>
      </c>
    </row>
    <row r="773" spans="1:17" ht="15" customHeight="1" thickBot="1">
      <c r="A773" s="446"/>
      <c r="B773" s="446"/>
      <c r="C773" s="54" t="str">
        <f>IF(A773="CSP","Consolidated Supply Program(IIF)",IF(A773&lt;&gt;"",INDEX('CCN &amp; Description'!$B$2:$B$1071,MATCH(VALUE(LEFT(A773,5)),'CCN &amp; Description'!$A$2:$A$1071,0)),""))</f>
        <v/>
      </c>
      <c r="D773" s="55" t="str">
        <f t="shared" si="24"/>
        <v>A</v>
      </c>
      <c r="E773" s="55" t="str">
        <f t="shared" si="25"/>
        <v>A2040</v>
      </c>
      <c r="F773" s="56" t="s">
        <v>10921</v>
      </c>
      <c r="G773" s="56" t="s">
        <v>1989</v>
      </c>
      <c r="H773" s="56" t="s">
        <v>10920</v>
      </c>
      <c r="I773" s="57">
        <v>0</v>
      </c>
      <c r="J773" s="57">
        <v>0</v>
      </c>
      <c r="K773" s="57">
        <v>0</v>
      </c>
      <c r="L773" s="315" t="e">
        <v>#REF!</v>
      </c>
      <c r="M773" s="58" t="e">
        <v>#REF!</v>
      </c>
      <c r="N773" s="58" t="e">
        <v>#N/A</v>
      </c>
      <c r="O773" s="58" t="e">
        <v>#N/A</v>
      </c>
      <c r="P773" s="58" t="e">
        <v>#N/A</v>
      </c>
      <c r="Q773" s="58" t="e">
        <v>#N/A</v>
      </c>
    </row>
    <row r="774" spans="1:17" s="110" customFormat="1" ht="15" customHeight="1" thickBot="1">
      <c r="A774" s="446">
        <v>21710</v>
      </c>
      <c r="B774" s="446"/>
      <c r="C774" s="106" t="str">
        <f>IF(A774="CSP","Consolidated Supply Program(IIF)",IF(A774&lt;&gt;"",INDEX('CCN &amp; Description'!$B$2:$B$1071,MATCH(VALUE(LEFT(A774,5)),'CCN &amp; Description'!$A$2:$A$1071,0)),""))</f>
        <v>ELECTRONIC AND COMMUNICATION MAINTENANCE SHOP</v>
      </c>
      <c r="D774" s="107" t="str">
        <f t="shared" si="24"/>
        <v>A</v>
      </c>
      <c r="E774" s="107" t="str">
        <f t="shared" si="25"/>
        <v>A2042</v>
      </c>
      <c r="F774" s="108" t="s">
        <v>717</v>
      </c>
      <c r="G774" s="108" t="s">
        <v>10922</v>
      </c>
      <c r="H774" s="108" t="s">
        <v>10923</v>
      </c>
      <c r="I774" s="109">
        <v>1.1200000000000001</v>
      </c>
      <c r="J774" s="109">
        <v>0.87</v>
      </c>
      <c r="K774" s="109">
        <v>0.28999999999999998</v>
      </c>
      <c r="L774" s="110" t="e">
        <v>#REF!</v>
      </c>
      <c r="M774" s="111" t="e">
        <v>#REF!</v>
      </c>
      <c r="N774" s="111" t="e">
        <v>#N/A</v>
      </c>
      <c r="O774" s="111" t="e">
        <v>#N/A</v>
      </c>
      <c r="P774" s="111" t="e">
        <v>#N/A</v>
      </c>
      <c r="Q774" s="111" t="e">
        <v>#N/A</v>
      </c>
    </row>
    <row r="775" spans="1:17" s="110" customFormat="1" ht="15" customHeight="1" thickBot="1">
      <c r="A775" s="446">
        <v>21710</v>
      </c>
      <c r="B775" s="446"/>
      <c r="C775" s="106" t="str">
        <f>IF(A775="CSP","Consolidated Supply Program(IIF)",IF(A775&lt;&gt;"",INDEX('CCN &amp; Description'!$B$2:$B$1071,MATCH(VALUE(LEFT(A775,5)),'CCN &amp; Description'!$A$2:$A$1071,0)),""))</f>
        <v>ELECTRONIC AND COMMUNICATION MAINTENANCE SHOP</v>
      </c>
      <c r="D775" s="107" t="str">
        <f t="shared" si="24"/>
        <v>A</v>
      </c>
      <c r="E775" s="107" t="str">
        <f t="shared" si="25"/>
        <v>A2042</v>
      </c>
      <c r="F775" s="108" t="s">
        <v>717</v>
      </c>
      <c r="G775" s="108" t="s">
        <v>1989</v>
      </c>
      <c r="H775" s="108" t="s">
        <v>10924</v>
      </c>
      <c r="I775" s="109">
        <v>1.1200000000000001</v>
      </c>
      <c r="J775" s="109">
        <v>0.87</v>
      </c>
      <c r="K775" s="109">
        <v>0.25</v>
      </c>
      <c r="L775" s="110" t="e">
        <v>#REF!</v>
      </c>
      <c r="M775" s="111" t="e">
        <v>#REF!</v>
      </c>
      <c r="N775" s="111" t="e">
        <v>#N/A</v>
      </c>
      <c r="O775" s="111" t="e">
        <v>#N/A</v>
      </c>
      <c r="P775" s="111" t="e">
        <v>#N/A</v>
      </c>
      <c r="Q775" s="111" t="e">
        <v>#N/A</v>
      </c>
    </row>
    <row r="776" spans="1:17" ht="15" customHeight="1" thickBot="1">
      <c r="A776" s="446"/>
      <c r="B776" s="446"/>
      <c r="C776" s="54" t="str">
        <f>IF(A776="CSP","Consolidated Supply Program(IIF)",IF(A776&lt;&gt;"",INDEX('CCN &amp; Description'!$B$2:$B$1071,MATCH(VALUE(LEFT(A776,5)),'CCN &amp; Description'!$A$2:$A$1071,0)),""))</f>
        <v/>
      </c>
      <c r="D776" s="55" t="str">
        <f t="shared" si="24"/>
        <v>A</v>
      </c>
      <c r="E776" s="55" t="str">
        <f t="shared" si="25"/>
        <v>A2042</v>
      </c>
      <c r="F776" s="56" t="s">
        <v>10925</v>
      </c>
      <c r="G776" s="56" t="s">
        <v>1989</v>
      </c>
      <c r="H776" s="56" t="s">
        <v>10924</v>
      </c>
      <c r="I776" s="57">
        <v>1.1200000000000001</v>
      </c>
      <c r="J776" s="57">
        <v>0.87</v>
      </c>
      <c r="K776" s="57">
        <v>0.25</v>
      </c>
      <c r="L776" s="315" t="e">
        <v>#REF!</v>
      </c>
      <c r="M776" s="58" t="e">
        <v>#REF!</v>
      </c>
      <c r="N776" s="58" t="e">
        <v>#N/A</v>
      </c>
      <c r="O776" s="58" t="e">
        <v>#N/A</v>
      </c>
      <c r="P776" s="58" t="e">
        <v>#N/A</v>
      </c>
      <c r="Q776" s="58" t="e">
        <v>#N/A</v>
      </c>
    </row>
    <row r="777" spans="1:17" s="110" customFormat="1" ht="15" customHeight="1" thickBot="1">
      <c r="A777" s="446">
        <v>21710</v>
      </c>
      <c r="B777" s="446"/>
      <c r="C777" s="106" t="str">
        <f>IF(A777="CSP","Consolidated Supply Program(IIF)",IF(A777&lt;&gt;"",INDEX('CCN &amp; Description'!$B$2:$B$1071,MATCH(VALUE(LEFT(A777,5)),'CCN &amp; Description'!$A$2:$A$1071,0)),""))</f>
        <v>ELECTRONIC AND COMMUNICATION MAINTENANCE SHOP</v>
      </c>
      <c r="D777" s="107" t="str">
        <f t="shared" si="24"/>
        <v>A</v>
      </c>
      <c r="E777" s="107" t="str">
        <f t="shared" si="25"/>
        <v>A2043</v>
      </c>
      <c r="F777" s="108" t="s">
        <v>720</v>
      </c>
      <c r="G777" s="108" t="s">
        <v>9838</v>
      </c>
      <c r="H777" s="108" t="s">
        <v>10926</v>
      </c>
      <c r="I777" s="109">
        <v>0.7</v>
      </c>
      <c r="J777" s="109">
        <v>0.22</v>
      </c>
      <c r="K777" s="109">
        <v>0.42</v>
      </c>
      <c r="L777" s="110" t="e">
        <v>#REF!</v>
      </c>
      <c r="M777" s="111" t="e">
        <v>#REF!</v>
      </c>
      <c r="N777" s="111" t="e">
        <v>#N/A</v>
      </c>
      <c r="O777" s="111" t="e">
        <v>#N/A</v>
      </c>
      <c r="P777" s="111" t="e">
        <v>#N/A</v>
      </c>
      <c r="Q777" s="111" t="e">
        <v>#N/A</v>
      </c>
    </row>
    <row r="778" spans="1:17" s="110" customFormat="1" ht="15" customHeight="1" thickBot="1">
      <c r="A778" s="446">
        <v>21710</v>
      </c>
      <c r="B778" s="446"/>
      <c r="C778" s="106" t="str">
        <f>IF(A778="CSP","Consolidated Supply Program(IIF)",IF(A778&lt;&gt;"",INDEX('CCN &amp; Description'!$B$2:$B$1071,MATCH(VALUE(LEFT(A778,5)),'CCN &amp; Description'!$A$2:$A$1071,0)),""))</f>
        <v>ELECTRONIC AND COMMUNICATION MAINTENANCE SHOP</v>
      </c>
      <c r="D778" s="107" t="str">
        <f t="shared" si="24"/>
        <v>A</v>
      </c>
      <c r="E778" s="107" t="str">
        <f t="shared" si="25"/>
        <v>A2043</v>
      </c>
      <c r="F778" s="108" t="s">
        <v>720</v>
      </c>
      <c r="G778" s="108" t="s">
        <v>10927</v>
      </c>
      <c r="H778" s="108" t="s">
        <v>10928</v>
      </c>
      <c r="I778" s="109">
        <v>0.7</v>
      </c>
      <c r="J778" s="109">
        <v>0.22</v>
      </c>
      <c r="K778" s="109">
        <v>0.42</v>
      </c>
      <c r="L778" s="110" t="e">
        <v>#REF!</v>
      </c>
      <c r="M778" s="111" t="e">
        <v>#REF!</v>
      </c>
      <c r="N778" s="111" t="e">
        <v>#N/A</v>
      </c>
      <c r="O778" s="111" t="e">
        <v>#N/A</v>
      </c>
      <c r="P778" s="111" t="e">
        <v>#N/A</v>
      </c>
      <c r="Q778" s="111" t="e">
        <v>#N/A</v>
      </c>
    </row>
    <row r="779" spans="1:17" ht="15" customHeight="1" thickBot="1">
      <c r="A779" s="446"/>
      <c r="B779" s="446"/>
      <c r="C779" s="54" t="str">
        <f>IF(A779="CSP","Consolidated Supply Program(IIF)",IF(A779&lt;&gt;"",INDEX('CCN &amp; Description'!$B$2:$B$1071,MATCH(VALUE(LEFT(A779,5)),'CCN &amp; Description'!$A$2:$A$1071,0)),""))</f>
        <v/>
      </c>
      <c r="D779" s="55" t="str">
        <f t="shared" si="24"/>
        <v>A</v>
      </c>
      <c r="E779" s="55" t="str">
        <f t="shared" si="25"/>
        <v>A2043</v>
      </c>
      <c r="F779" s="56" t="s">
        <v>10929</v>
      </c>
      <c r="G779" s="56" t="s">
        <v>10927</v>
      </c>
      <c r="H779" s="56" t="s">
        <v>10928</v>
      </c>
      <c r="I779" s="57">
        <v>0.7</v>
      </c>
      <c r="J779" s="57">
        <v>0.22</v>
      </c>
      <c r="K779" s="57">
        <v>0.42</v>
      </c>
      <c r="L779" s="315" t="e">
        <v>#REF!</v>
      </c>
      <c r="M779" s="58" t="e">
        <v>#REF!</v>
      </c>
      <c r="N779" s="58" t="e">
        <v>#N/A</v>
      </c>
      <c r="O779" s="58" t="e">
        <v>#N/A</v>
      </c>
      <c r="P779" s="58" t="e">
        <v>#N/A</v>
      </c>
      <c r="Q779" s="58" t="e">
        <v>#N/A</v>
      </c>
    </row>
    <row r="780" spans="1:17" s="110" customFormat="1" ht="15" customHeight="1" thickBot="1">
      <c r="A780" s="446">
        <v>21710</v>
      </c>
      <c r="B780" s="446"/>
      <c r="C780" s="106" t="str">
        <f>IF(A780="CSP","Consolidated Supply Program(IIF)",IF(A780&lt;&gt;"",INDEX('CCN &amp; Description'!$B$2:$B$1071,MATCH(VALUE(LEFT(A780,5)),'CCN &amp; Description'!$A$2:$A$1071,0)),""))</f>
        <v>ELECTRONIC AND COMMUNICATION MAINTENANCE SHOP</v>
      </c>
      <c r="D780" s="107" t="str">
        <f t="shared" si="24"/>
        <v>A</v>
      </c>
      <c r="E780" s="107" t="str">
        <f t="shared" si="25"/>
        <v>A2044</v>
      </c>
      <c r="F780" s="108" t="s">
        <v>2734</v>
      </c>
      <c r="G780" s="108" t="s">
        <v>1989</v>
      </c>
      <c r="H780" s="108" t="s">
        <v>10930</v>
      </c>
      <c r="I780" s="109">
        <v>0.7</v>
      </c>
      <c r="J780" s="109">
        <v>0.13</v>
      </c>
      <c r="K780" s="109">
        <v>0.42</v>
      </c>
      <c r="L780" s="110" t="e">
        <v>#REF!</v>
      </c>
      <c r="M780" s="111" t="e">
        <v>#REF!</v>
      </c>
      <c r="N780" s="111" t="e">
        <v>#N/A</v>
      </c>
      <c r="O780" s="111" t="e">
        <v>#N/A</v>
      </c>
      <c r="P780" s="111" t="e">
        <v>#N/A</v>
      </c>
      <c r="Q780" s="111" t="e">
        <v>#N/A</v>
      </c>
    </row>
    <row r="781" spans="1:17" s="110" customFormat="1" ht="15" customHeight="1" thickBot="1">
      <c r="A781" s="446">
        <v>21710</v>
      </c>
      <c r="B781" s="446"/>
      <c r="C781" s="106" t="str">
        <f>IF(A781="CSP","Consolidated Supply Program(IIF)",IF(A781&lt;&gt;"",INDEX('CCN &amp; Description'!$B$2:$B$1071,MATCH(VALUE(LEFT(A781,5)),'CCN &amp; Description'!$A$2:$A$1071,0)),""))</f>
        <v>ELECTRONIC AND COMMUNICATION MAINTENANCE SHOP</v>
      </c>
      <c r="D781" s="107" t="str">
        <f t="shared" si="24"/>
        <v>A</v>
      </c>
      <c r="E781" s="107" t="str">
        <f t="shared" si="25"/>
        <v>A2044</v>
      </c>
      <c r="F781" s="108" t="s">
        <v>2734</v>
      </c>
      <c r="G781" s="108" t="s">
        <v>10931</v>
      </c>
      <c r="H781" s="108" t="s">
        <v>10932</v>
      </c>
      <c r="I781" s="109">
        <v>0.7</v>
      </c>
      <c r="J781" s="109">
        <v>0.22</v>
      </c>
      <c r="K781" s="109">
        <v>0.42</v>
      </c>
      <c r="L781" s="110" t="e">
        <v>#REF!</v>
      </c>
      <c r="M781" s="111" t="e">
        <v>#REF!</v>
      </c>
      <c r="N781" s="111" t="e">
        <v>#N/A</v>
      </c>
      <c r="O781" s="111" t="e">
        <v>#N/A</v>
      </c>
      <c r="P781" s="111" t="e">
        <v>#N/A</v>
      </c>
      <c r="Q781" s="111" t="e">
        <v>#N/A</v>
      </c>
    </row>
    <row r="782" spans="1:17" ht="15" customHeight="1" thickBot="1">
      <c r="A782" s="446"/>
      <c r="B782" s="446"/>
      <c r="C782" s="54" t="str">
        <f>IF(A782="CSP","Consolidated Supply Program(IIF)",IF(A782&lt;&gt;"",INDEX('CCN &amp; Description'!$B$2:$B$1071,MATCH(VALUE(LEFT(A782,5)),'CCN &amp; Description'!$A$2:$A$1071,0)),""))</f>
        <v/>
      </c>
      <c r="D782" s="55" t="str">
        <f t="shared" si="24"/>
        <v>A</v>
      </c>
      <c r="E782" s="55" t="str">
        <f t="shared" si="25"/>
        <v>A2065</v>
      </c>
      <c r="F782" s="56" t="s">
        <v>10933</v>
      </c>
      <c r="G782" s="56" t="s">
        <v>1989</v>
      </c>
      <c r="H782" s="56" t="s">
        <v>10934</v>
      </c>
      <c r="I782" s="57">
        <v>1.27</v>
      </c>
      <c r="J782" s="57">
        <v>1.83</v>
      </c>
      <c r="K782" s="57">
        <v>1.83</v>
      </c>
      <c r="L782" s="315" t="e">
        <v>#REF!</v>
      </c>
      <c r="M782" s="58" t="e">
        <v>#REF!</v>
      </c>
      <c r="N782" s="58" t="e">
        <v>#N/A</v>
      </c>
      <c r="O782" s="58" t="e">
        <v>#N/A</v>
      </c>
      <c r="P782" s="58" t="e">
        <v>#N/A</v>
      </c>
      <c r="Q782" s="58" t="e">
        <v>#N/A</v>
      </c>
    </row>
    <row r="783" spans="1:17" ht="15" customHeight="1" thickBot="1">
      <c r="A783" s="446"/>
      <c r="B783" s="446"/>
      <c r="C783" s="54" t="str">
        <f>IF(A783="CSP","Consolidated Supply Program(IIF)",IF(A783&lt;&gt;"",INDEX('CCN &amp; Description'!$B$2:$B$1071,MATCH(VALUE(LEFT(A783,5)),'CCN &amp; Description'!$A$2:$A$1071,0)),""))</f>
        <v/>
      </c>
      <c r="D783" s="55" t="str">
        <f t="shared" si="24"/>
        <v>A</v>
      </c>
      <c r="E783" s="55" t="str">
        <f t="shared" si="25"/>
        <v>A2065</v>
      </c>
      <c r="F783" s="56" t="s">
        <v>10933</v>
      </c>
      <c r="G783" s="56" t="s">
        <v>1989</v>
      </c>
      <c r="H783" s="56" t="s">
        <v>10935</v>
      </c>
      <c r="I783" s="57">
        <v>1.27</v>
      </c>
      <c r="J783" s="57">
        <v>1.83</v>
      </c>
      <c r="K783" s="57">
        <v>1.25</v>
      </c>
      <c r="L783" s="315" t="e">
        <v>#REF!</v>
      </c>
      <c r="M783" s="58" t="e">
        <v>#REF!</v>
      </c>
      <c r="N783" s="58" t="e">
        <v>#N/A</v>
      </c>
      <c r="O783" s="58" t="e">
        <v>#N/A</v>
      </c>
      <c r="P783" s="58" t="e">
        <v>#N/A</v>
      </c>
      <c r="Q783" s="58" t="e">
        <v>#N/A</v>
      </c>
    </row>
    <row r="784" spans="1:17" ht="15" customHeight="1" thickBot="1">
      <c r="A784" s="446"/>
      <c r="B784" s="446"/>
      <c r="C784" s="54" t="str">
        <f>IF(A784="CSP","Consolidated Supply Program(IIF)",IF(A784&lt;&gt;"",INDEX('CCN &amp; Description'!$B$2:$B$1071,MATCH(VALUE(LEFT(A784,5)),'CCN &amp; Description'!$A$2:$A$1071,0)),""))</f>
        <v/>
      </c>
      <c r="D784" s="55" t="str">
        <f t="shared" si="24"/>
        <v>A</v>
      </c>
      <c r="E784" s="55" t="str">
        <f t="shared" si="25"/>
        <v>A2065</v>
      </c>
      <c r="F784" s="56" t="s">
        <v>10936</v>
      </c>
      <c r="G784" s="56" t="s">
        <v>10937</v>
      </c>
      <c r="H784" s="56" t="s">
        <v>10934</v>
      </c>
      <c r="I784" s="57">
        <v>1.33</v>
      </c>
      <c r="J784" s="57">
        <v>1.25</v>
      </c>
      <c r="K784" s="57">
        <v>1.83</v>
      </c>
      <c r="L784" s="315" t="e">
        <v>#REF!</v>
      </c>
      <c r="M784" s="58" t="e">
        <v>#REF!</v>
      </c>
      <c r="N784" s="58" t="e">
        <v>#N/A</v>
      </c>
      <c r="O784" s="58" t="e">
        <v>#N/A</v>
      </c>
      <c r="P784" s="58" t="e">
        <v>#N/A</v>
      </c>
      <c r="Q784" s="58" t="e">
        <v>#N/A</v>
      </c>
    </row>
    <row r="785" spans="1:17" s="110" customFormat="1" ht="15" customHeight="1" thickBot="1">
      <c r="A785" s="446">
        <v>21710</v>
      </c>
      <c r="B785" s="446"/>
      <c r="C785" s="106" t="str">
        <f>IF(A785="CSP","Consolidated Supply Program(IIF)",IF(A785&lt;&gt;"",INDEX('CCN &amp; Description'!$B$2:$B$1071,MATCH(VALUE(LEFT(A785,5)),'CCN &amp; Description'!$A$2:$A$1071,0)),""))</f>
        <v>ELECTRONIC AND COMMUNICATION MAINTENANCE SHOP</v>
      </c>
      <c r="D785" s="107" t="str">
        <f t="shared" si="24"/>
        <v>A</v>
      </c>
      <c r="E785" s="107" t="str">
        <f t="shared" si="25"/>
        <v>A2068</v>
      </c>
      <c r="F785" s="108" t="s">
        <v>723</v>
      </c>
      <c r="G785" s="108" t="s">
        <v>1989</v>
      </c>
      <c r="H785" s="108" t="s">
        <v>10938</v>
      </c>
      <c r="I785" s="109">
        <v>1.17</v>
      </c>
      <c r="J785" s="109">
        <v>0.92</v>
      </c>
      <c r="K785" s="109">
        <v>0.33</v>
      </c>
      <c r="L785" s="110" t="e">
        <v>#REF!</v>
      </c>
      <c r="M785" s="111" t="e">
        <v>#REF!</v>
      </c>
      <c r="N785" s="111" t="e">
        <v>#N/A</v>
      </c>
      <c r="O785" s="111" t="e">
        <v>#N/A</v>
      </c>
      <c r="P785" s="111" t="e">
        <v>#N/A</v>
      </c>
      <c r="Q785" s="111" t="e">
        <v>#N/A</v>
      </c>
    </row>
    <row r="786" spans="1:17" s="110" customFormat="1" ht="15" customHeight="1" thickBot="1">
      <c r="A786" s="446">
        <v>21710</v>
      </c>
      <c r="B786" s="446"/>
      <c r="C786" s="106" t="str">
        <f>IF(A786="CSP","Consolidated Supply Program(IIF)",IF(A786&lt;&gt;"",INDEX('CCN &amp; Description'!$B$2:$B$1071,MATCH(VALUE(LEFT(A786,5)),'CCN &amp; Description'!$A$2:$A$1071,0)),""))</f>
        <v>ELECTRONIC AND COMMUNICATION MAINTENANCE SHOP</v>
      </c>
      <c r="D786" s="107" t="str">
        <f t="shared" si="24"/>
        <v>A</v>
      </c>
      <c r="E786" s="107" t="str">
        <f t="shared" si="25"/>
        <v>A2068</v>
      </c>
      <c r="F786" s="108" t="s">
        <v>10939</v>
      </c>
      <c r="G786" s="108" t="s">
        <v>1989</v>
      </c>
      <c r="H786" s="108" t="s">
        <v>10938</v>
      </c>
      <c r="I786" s="109">
        <v>1.17</v>
      </c>
      <c r="J786" s="109">
        <v>0.92</v>
      </c>
      <c r="K786" s="109">
        <v>0.33</v>
      </c>
      <c r="L786" s="110" t="e">
        <v>#REF!</v>
      </c>
      <c r="M786" s="111" t="e">
        <v>#REF!</v>
      </c>
      <c r="N786" s="111" t="e">
        <v>#N/A</v>
      </c>
      <c r="O786" s="111" t="e">
        <v>#N/A</v>
      </c>
      <c r="P786" s="111" t="e">
        <v>#N/A</v>
      </c>
      <c r="Q786" s="111" t="e">
        <v>#N/A</v>
      </c>
    </row>
    <row r="787" spans="1:17" ht="15" customHeight="1" thickBot="1">
      <c r="A787" s="446"/>
      <c r="B787" s="446"/>
      <c r="C787" s="54" t="str">
        <f>IF(A787="CSP","Consolidated Supply Program(IIF)",IF(A787&lt;&gt;"",INDEX('CCN &amp; Description'!$B$2:$B$1071,MATCH(VALUE(LEFT(A787,5)),'CCN &amp; Description'!$A$2:$A$1071,0)),""))</f>
        <v/>
      </c>
      <c r="D787" s="55" t="str">
        <f t="shared" si="24"/>
        <v>A</v>
      </c>
      <c r="E787" s="55" t="str">
        <f t="shared" si="25"/>
        <v>A2069</v>
      </c>
      <c r="F787" s="56" t="s">
        <v>10940</v>
      </c>
      <c r="G787" s="56" t="s">
        <v>10941</v>
      </c>
      <c r="H787" s="56" t="s">
        <v>10942</v>
      </c>
      <c r="I787" s="57">
        <v>1.06</v>
      </c>
      <c r="J787" s="57">
        <v>0.81</v>
      </c>
      <c r="K787" s="57">
        <v>0.25</v>
      </c>
      <c r="L787" s="315" t="e">
        <v>#REF!</v>
      </c>
      <c r="M787" s="58" t="e">
        <v>#REF!</v>
      </c>
      <c r="N787" s="58" t="e">
        <v>#N/A</v>
      </c>
      <c r="O787" s="58" t="e">
        <v>#N/A</v>
      </c>
      <c r="P787" s="58" t="e">
        <v>#N/A</v>
      </c>
      <c r="Q787" s="58" t="e">
        <v>#N/A</v>
      </c>
    </row>
    <row r="788" spans="1:17" ht="15" customHeight="1" thickBot="1">
      <c r="A788" s="446"/>
      <c r="B788" s="446"/>
      <c r="C788" s="54" t="str">
        <f>IF(A788="CSP","Consolidated Supply Program(IIF)",IF(A788&lt;&gt;"",INDEX('CCN &amp; Description'!$B$2:$B$1071,MATCH(VALUE(LEFT(A788,5)),'CCN &amp; Description'!$A$2:$A$1071,0)),""))</f>
        <v/>
      </c>
      <c r="D788" s="55" t="str">
        <f t="shared" si="24"/>
        <v>A</v>
      </c>
      <c r="E788" s="55" t="str">
        <f t="shared" si="25"/>
        <v>A2069</v>
      </c>
      <c r="F788" s="56" t="s">
        <v>10940</v>
      </c>
      <c r="G788" s="56" t="s">
        <v>10060</v>
      </c>
      <c r="H788" s="56" t="s">
        <v>10942</v>
      </c>
      <c r="I788" s="57">
        <v>1.06</v>
      </c>
      <c r="J788" s="57">
        <v>0.81</v>
      </c>
      <c r="K788" s="57">
        <v>0.25</v>
      </c>
      <c r="L788" s="315" t="e">
        <v>#REF!</v>
      </c>
      <c r="M788" s="58" t="e">
        <v>#REF!</v>
      </c>
      <c r="N788" s="58" t="e">
        <v>#N/A</v>
      </c>
      <c r="O788" s="58" t="e">
        <v>#N/A</v>
      </c>
      <c r="P788" s="58" t="e">
        <v>#N/A</v>
      </c>
      <c r="Q788" s="58" t="e">
        <v>#N/A</v>
      </c>
    </row>
    <row r="789" spans="1:17" ht="15" customHeight="1" thickBot="1">
      <c r="A789" s="446"/>
      <c r="B789" s="446"/>
      <c r="C789" s="54" t="str">
        <f>IF(A789="CSP","Consolidated Supply Program(IIF)",IF(A789&lt;&gt;"",INDEX('CCN &amp; Description'!$B$2:$B$1071,MATCH(VALUE(LEFT(A789,5)),'CCN &amp; Description'!$A$2:$A$1071,0)),""))</f>
        <v/>
      </c>
      <c r="D789" s="55" t="str">
        <f t="shared" si="24"/>
        <v>A</v>
      </c>
      <c r="E789" s="55" t="str">
        <f t="shared" si="25"/>
        <v>A2070</v>
      </c>
      <c r="F789" s="56" t="s">
        <v>10943</v>
      </c>
      <c r="G789" s="56" t="s">
        <v>1989</v>
      </c>
      <c r="H789" s="56" t="s">
        <v>10944</v>
      </c>
      <c r="I789" s="57">
        <v>0.96</v>
      </c>
      <c r="J789" s="57">
        <v>0.78</v>
      </c>
      <c r="K789" s="57">
        <v>1.08</v>
      </c>
      <c r="L789" s="315" t="e">
        <v>#REF!</v>
      </c>
      <c r="M789" s="58" t="e">
        <v>#REF!</v>
      </c>
      <c r="N789" s="58" t="e">
        <v>#N/A</v>
      </c>
      <c r="O789" s="58" t="e">
        <v>#N/A</v>
      </c>
      <c r="P789" s="58" t="e">
        <v>#N/A</v>
      </c>
      <c r="Q789" s="58" t="e">
        <v>#N/A</v>
      </c>
    </row>
    <row r="790" spans="1:17" ht="15" customHeight="1" thickBot="1">
      <c r="A790" s="446"/>
      <c r="B790" s="446"/>
      <c r="C790" s="54" t="str">
        <f>IF(A790="CSP","Consolidated Supply Program(IIF)",IF(A790&lt;&gt;"",INDEX('CCN &amp; Description'!$B$2:$B$1071,MATCH(VALUE(LEFT(A790,5)),'CCN &amp; Description'!$A$2:$A$1071,0)),""))</f>
        <v/>
      </c>
      <c r="D790" s="55" t="str">
        <f t="shared" si="24"/>
        <v>A</v>
      </c>
      <c r="E790" s="55" t="str">
        <f t="shared" si="25"/>
        <v>A2072</v>
      </c>
      <c r="F790" s="56" t="s">
        <v>10945</v>
      </c>
      <c r="G790" s="56" t="s">
        <v>1989</v>
      </c>
      <c r="H790" s="56" t="s">
        <v>10946</v>
      </c>
      <c r="I790" s="57">
        <v>0</v>
      </c>
      <c r="J790" s="57">
        <v>0</v>
      </c>
      <c r="K790" s="57">
        <v>0</v>
      </c>
      <c r="L790" s="315" t="e">
        <v>#REF!</v>
      </c>
      <c r="M790" s="58" t="e">
        <v>#REF!</v>
      </c>
      <c r="N790" s="58" t="e">
        <v>#N/A</v>
      </c>
      <c r="O790" s="58" t="e">
        <v>#N/A</v>
      </c>
      <c r="P790" s="58" t="e">
        <v>#N/A</v>
      </c>
      <c r="Q790" s="58" t="e">
        <v>#N/A</v>
      </c>
    </row>
    <row r="791" spans="1:17" ht="15" customHeight="1" thickBot="1">
      <c r="A791" s="446"/>
      <c r="B791" s="446"/>
      <c r="C791" s="54" t="str">
        <f>IF(A791="CSP","Consolidated Supply Program(IIF)",IF(A791&lt;&gt;"",INDEX('CCN &amp; Description'!$B$2:$B$1071,MATCH(VALUE(LEFT(A791,5)),'CCN &amp; Description'!$A$2:$A$1071,0)),""))</f>
        <v/>
      </c>
      <c r="D791" s="55" t="str">
        <f t="shared" si="24"/>
        <v>A</v>
      </c>
      <c r="E791" s="55" t="str">
        <f t="shared" si="25"/>
        <v>A2072</v>
      </c>
      <c r="F791" s="56" t="s">
        <v>10947</v>
      </c>
      <c r="G791" s="56" t="s">
        <v>1989</v>
      </c>
      <c r="H791" s="56" t="s">
        <v>10946</v>
      </c>
      <c r="I791" s="57">
        <v>0</v>
      </c>
      <c r="J791" s="57">
        <v>0</v>
      </c>
      <c r="K791" s="57">
        <v>0</v>
      </c>
      <c r="L791" s="315" t="e">
        <v>#REF!</v>
      </c>
      <c r="M791" s="58" t="e">
        <v>#REF!</v>
      </c>
      <c r="N791" s="58" t="e">
        <v>#N/A</v>
      </c>
      <c r="O791" s="58" t="e">
        <v>#N/A</v>
      </c>
      <c r="P791" s="58" t="e">
        <v>#N/A</v>
      </c>
      <c r="Q791" s="58" t="e">
        <v>#N/A</v>
      </c>
    </row>
    <row r="792" spans="1:17" ht="15" customHeight="1" thickBot="1">
      <c r="A792" s="446"/>
      <c r="B792" s="446"/>
      <c r="C792" s="54" t="str">
        <f>IF(A792="CSP","Consolidated Supply Program(IIF)",IF(A792&lt;&gt;"",INDEX('CCN &amp; Description'!$B$2:$B$1071,MATCH(VALUE(LEFT(A792,5)),'CCN &amp; Description'!$A$2:$A$1071,0)),""))</f>
        <v/>
      </c>
      <c r="D792" s="55" t="str">
        <f t="shared" si="24"/>
        <v>A</v>
      </c>
      <c r="E792" s="55" t="str">
        <f t="shared" si="25"/>
        <v>A2072</v>
      </c>
      <c r="F792" s="56" t="s">
        <v>10948</v>
      </c>
      <c r="G792" s="56" t="s">
        <v>1989</v>
      </c>
      <c r="H792" s="56" t="s">
        <v>10946</v>
      </c>
      <c r="I792" s="57">
        <v>0</v>
      </c>
      <c r="J792" s="57">
        <v>0</v>
      </c>
      <c r="K792" s="57">
        <v>0</v>
      </c>
      <c r="L792" s="315" t="e">
        <v>#REF!</v>
      </c>
      <c r="M792" s="58" t="e">
        <v>#REF!</v>
      </c>
      <c r="N792" s="58" t="e">
        <v>#N/A</v>
      </c>
      <c r="O792" s="58" t="e">
        <v>#N/A</v>
      </c>
      <c r="P792" s="58" t="e">
        <v>#N/A</v>
      </c>
      <c r="Q792" s="58" t="e">
        <v>#N/A</v>
      </c>
    </row>
    <row r="793" spans="1:17" ht="15" customHeight="1" thickBot="1">
      <c r="A793" s="446"/>
      <c r="B793" s="446"/>
      <c r="C793" s="54" t="str">
        <f>IF(A793="CSP","Consolidated Supply Program(IIF)",IF(A793&lt;&gt;"",INDEX('CCN &amp; Description'!$B$2:$B$1071,MATCH(VALUE(LEFT(A793,5)),'CCN &amp; Description'!$A$2:$A$1071,0)),""))</f>
        <v/>
      </c>
      <c r="D793" s="55" t="str">
        <f t="shared" si="24"/>
        <v>A</v>
      </c>
      <c r="E793" s="55" t="str">
        <f t="shared" si="25"/>
        <v>A2073</v>
      </c>
      <c r="F793" s="56" t="s">
        <v>10949</v>
      </c>
      <c r="G793" s="56" t="s">
        <v>1989</v>
      </c>
      <c r="H793" s="56" t="s">
        <v>10950</v>
      </c>
      <c r="I793" s="57">
        <v>1.58</v>
      </c>
      <c r="J793" s="57">
        <v>0.92</v>
      </c>
      <c r="K793" s="57">
        <v>0.42</v>
      </c>
      <c r="L793" s="315" t="e">
        <v>#REF!</v>
      </c>
      <c r="M793" s="58" t="e">
        <v>#REF!</v>
      </c>
      <c r="N793" s="58" t="e">
        <v>#N/A</v>
      </c>
      <c r="O793" s="58" t="e">
        <v>#N/A</v>
      </c>
      <c r="P793" s="58" t="e">
        <v>#N/A</v>
      </c>
      <c r="Q793" s="58" t="e">
        <v>#N/A</v>
      </c>
    </row>
    <row r="794" spans="1:17" ht="15" customHeight="1" thickBot="1">
      <c r="A794" s="446"/>
      <c r="B794" s="446"/>
      <c r="C794" s="54" t="str">
        <f>IF(A794="CSP","Consolidated Supply Program(IIF)",IF(A794&lt;&gt;"",INDEX('CCN &amp; Description'!$B$2:$B$1071,MATCH(VALUE(LEFT(A794,5)),'CCN &amp; Description'!$A$2:$A$1071,0)),""))</f>
        <v/>
      </c>
      <c r="D794" s="55" t="str">
        <f t="shared" si="24"/>
        <v>A</v>
      </c>
      <c r="E794" s="55" t="str">
        <f t="shared" si="25"/>
        <v>A2074</v>
      </c>
      <c r="F794" s="56" t="s">
        <v>10951</v>
      </c>
      <c r="G794" s="56" t="s">
        <v>1989</v>
      </c>
      <c r="H794" s="56" t="s">
        <v>10952</v>
      </c>
      <c r="I794" s="57">
        <v>1.25</v>
      </c>
      <c r="J794" s="57">
        <v>1.25</v>
      </c>
      <c r="K794" s="57">
        <v>0.83</v>
      </c>
      <c r="L794" s="315" t="e">
        <v>#REF!</v>
      </c>
      <c r="M794" s="58" t="e">
        <v>#REF!</v>
      </c>
      <c r="N794" s="58" t="e">
        <v>#N/A</v>
      </c>
      <c r="O794" s="58" t="e">
        <v>#N/A</v>
      </c>
      <c r="P794" s="58" t="e">
        <v>#N/A</v>
      </c>
      <c r="Q794" s="58" t="e">
        <v>#N/A</v>
      </c>
    </row>
    <row r="795" spans="1:17" ht="15" customHeight="1" thickBot="1">
      <c r="A795" s="446"/>
      <c r="B795" s="446"/>
      <c r="C795" s="54" t="str">
        <f>IF(A795="CSP","Consolidated Supply Program(IIF)",IF(A795&lt;&gt;"",INDEX('CCN &amp; Description'!$B$2:$B$1071,MATCH(VALUE(LEFT(A795,5)),'CCN &amp; Description'!$A$2:$A$1071,0)),""))</f>
        <v/>
      </c>
      <c r="D795" s="55" t="str">
        <f t="shared" si="24"/>
        <v>A</v>
      </c>
      <c r="E795" s="55" t="str">
        <f t="shared" si="25"/>
        <v>A2075</v>
      </c>
      <c r="F795" s="56" t="s">
        <v>10953</v>
      </c>
      <c r="G795" s="56" t="s">
        <v>1989</v>
      </c>
      <c r="H795" s="56" t="s">
        <v>10954</v>
      </c>
      <c r="I795" s="57">
        <v>1.25</v>
      </c>
      <c r="J795" s="57">
        <v>1.25</v>
      </c>
      <c r="K795" s="57">
        <v>0.83</v>
      </c>
      <c r="L795" s="315" t="e">
        <v>#REF!</v>
      </c>
      <c r="M795" s="58" t="e">
        <v>#REF!</v>
      </c>
      <c r="N795" s="58" t="e">
        <v>#N/A</v>
      </c>
      <c r="O795" s="58" t="e">
        <v>#N/A</v>
      </c>
      <c r="P795" s="58" t="e">
        <v>#N/A</v>
      </c>
      <c r="Q795" s="58" t="e">
        <v>#N/A</v>
      </c>
    </row>
    <row r="796" spans="1:17" ht="15" customHeight="1" thickBot="1">
      <c r="A796" s="446"/>
      <c r="B796" s="446"/>
      <c r="C796" s="54" t="str">
        <f>IF(A796="CSP","Consolidated Supply Program(IIF)",IF(A796&lt;&gt;"",INDEX('CCN &amp; Description'!$B$2:$B$1071,MATCH(VALUE(LEFT(A796,5)),'CCN &amp; Description'!$A$2:$A$1071,0)),""))</f>
        <v/>
      </c>
      <c r="D796" s="55" t="str">
        <f t="shared" si="24"/>
        <v>A</v>
      </c>
      <c r="E796" s="55" t="str">
        <f t="shared" si="25"/>
        <v>A2075</v>
      </c>
      <c r="F796" s="56" t="s">
        <v>10953</v>
      </c>
      <c r="G796" s="56" t="s">
        <v>1989</v>
      </c>
      <c r="H796" s="56" t="s">
        <v>10955</v>
      </c>
      <c r="I796" s="57">
        <v>1.25</v>
      </c>
      <c r="J796" s="57">
        <v>1.25</v>
      </c>
      <c r="K796" s="57">
        <v>0.83</v>
      </c>
      <c r="L796" s="315" t="e">
        <v>#REF!</v>
      </c>
      <c r="M796" s="58" t="e">
        <v>#REF!</v>
      </c>
      <c r="N796" s="58" t="e">
        <v>#N/A</v>
      </c>
      <c r="O796" s="58" t="e">
        <v>#N/A</v>
      </c>
      <c r="P796" s="58" t="e">
        <v>#N/A</v>
      </c>
      <c r="Q796" s="58" t="e">
        <v>#N/A</v>
      </c>
    </row>
    <row r="797" spans="1:17" s="110" customFormat="1" ht="15" customHeight="1" thickBot="1">
      <c r="A797" s="446" t="s">
        <v>9833</v>
      </c>
      <c r="B797" s="446"/>
      <c r="C797" s="106" t="e">
        <f>IF(A797="CSP","Consolidated Supply Program(IIF)",IF(A797&lt;&gt;"",INDEX('CCN &amp; Description'!$B$2:$B$1071,MATCH(VALUE(LEFT(A797,5)),'CCN &amp; Description'!$A$2:$A$1071,0)),""))</f>
        <v>#VALUE!</v>
      </c>
      <c r="D797" s="107" t="str">
        <f t="shared" si="24"/>
        <v>A</v>
      </c>
      <c r="E797" s="107" t="str">
        <f t="shared" si="25"/>
        <v>A2075</v>
      </c>
      <c r="F797" s="108" t="s">
        <v>10956</v>
      </c>
      <c r="G797" s="108" t="s">
        <v>1989</v>
      </c>
      <c r="H797" s="108" t="s">
        <v>10955</v>
      </c>
      <c r="I797" s="109">
        <v>1.25</v>
      </c>
      <c r="J797" s="109">
        <v>1.25</v>
      </c>
      <c r="K797" s="109">
        <v>0.83</v>
      </c>
      <c r="L797" s="110" t="e">
        <v>#REF!</v>
      </c>
      <c r="M797" s="111" t="e">
        <v>#REF!</v>
      </c>
      <c r="N797" s="111" t="e">
        <v>#N/A</v>
      </c>
      <c r="O797" s="111" t="e">
        <v>#N/A</v>
      </c>
      <c r="P797" s="111" t="e">
        <v>#N/A</v>
      </c>
      <c r="Q797" s="111" t="e">
        <v>#N/A</v>
      </c>
    </row>
    <row r="798" spans="1:17" ht="15" customHeight="1" thickBot="1">
      <c r="A798" s="446"/>
      <c r="B798" s="446"/>
      <c r="C798" s="54" t="str">
        <f>IF(A798="CSP","Consolidated Supply Program(IIF)",IF(A798&lt;&gt;"",INDEX('CCN &amp; Description'!$B$2:$B$1071,MATCH(VALUE(LEFT(A798,5)),'CCN &amp; Description'!$A$2:$A$1071,0)),""))</f>
        <v/>
      </c>
      <c r="D798" s="55" t="str">
        <f t="shared" si="24"/>
        <v>A</v>
      </c>
      <c r="E798" s="55" t="str">
        <f t="shared" si="25"/>
        <v>A2076</v>
      </c>
      <c r="F798" s="56" t="s">
        <v>2743</v>
      </c>
      <c r="G798" s="56" t="s">
        <v>1989</v>
      </c>
      <c r="H798" s="56" t="s">
        <v>10957</v>
      </c>
      <c r="I798" s="57">
        <v>1.25</v>
      </c>
      <c r="J798" s="57">
        <v>1.33</v>
      </c>
      <c r="K798" s="57">
        <v>0.75</v>
      </c>
      <c r="L798" s="315" t="e">
        <v>#REF!</v>
      </c>
      <c r="M798" s="58" t="e">
        <v>#REF!</v>
      </c>
      <c r="N798" s="58" t="e">
        <v>#N/A</v>
      </c>
      <c r="O798" s="58" t="e">
        <v>#N/A</v>
      </c>
      <c r="P798" s="58" t="e">
        <v>#N/A</v>
      </c>
      <c r="Q798" s="58" t="e">
        <v>#N/A</v>
      </c>
    </row>
    <row r="799" spans="1:17" ht="15" customHeight="1" thickBot="1">
      <c r="A799" s="446"/>
      <c r="B799" s="446"/>
      <c r="C799" s="54" t="str">
        <f>IF(A799="CSP","Consolidated Supply Program(IIF)",IF(A799&lt;&gt;"",INDEX('CCN &amp; Description'!$B$2:$B$1071,MATCH(VALUE(LEFT(A799,5)),'CCN &amp; Description'!$A$2:$A$1071,0)),""))</f>
        <v/>
      </c>
      <c r="D799" s="55" t="str">
        <f t="shared" si="24"/>
        <v>A</v>
      </c>
      <c r="E799" s="55" t="str">
        <f t="shared" si="25"/>
        <v>A2076</v>
      </c>
      <c r="F799" s="56" t="s">
        <v>2743</v>
      </c>
      <c r="G799" s="56" t="s">
        <v>1989</v>
      </c>
      <c r="H799" s="56" t="s">
        <v>10957</v>
      </c>
      <c r="I799" s="57">
        <v>1.25</v>
      </c>
      <c r="J799" s="57">
        <v>1.33</v>
      </c>
      <c r="K799" s="57">
        <v>0.75</v>
      </c>
      <c r="L799" s="315" t="e">
        <v>#REF!</v>
      </c>
      <c r="M799" s="58" t="e">
        <v>#REF!</v>
      </c>
      <c r="N799" s="58" t="e">
        <v>#N/A</v>
      </c>
      <c r="O799" s="58" t="e">
        <v>#N/A</v>
      </c>
      <c r="P799" s="58" t="e">
        <v>#N/A</v>
      </c>
      <c r="Q799" s="58" t="e">
        <v>#N/A</v>
      </c>
    </row>
    <row r="800" spans="1:17" ht="15" customHeight="1" thickBot="1">
      <c r="A800" s="446"/>
      <c r="B800" s="446"/>
      <c r="C800" s="54" t="str">
        <f>IF(A800="CSP","Consolidated Supply Program(IIF)",IF(A800&lt;&gt;"",INDEX('CCN &amp; Description'!$B$2:$B$1071,MATCH(VALUE(LEFT(A800,5)),'CCN &amp; Description'!$A$2:$A$1071,0)),""))</f>
        <v/>
      </c>
      <c r="D800" s="55" t="str">
        <f t="shared" si="24"/>
        <v>A</v>
      </c>
      <c r="E800" s="55" t="str">
        <f t="shared" si="25"/>
        <v>A2076</v>
      </c>
      <c r="F800" s="56" t="s">
        <v>10958</v>
      </c>
      <c r="G800" s="56" t="s">
        <v>1989</v>
      </c>
      <c r="H800" s="56" t="s">
        <v>10957</v>
      </c>
      <c r="I800" s="57">
        <v>1.25</v>
      </c>
      <c r="J800" s="57">
        <v>1.33</v>
      </c>
      <c r="K800" s="57">
        <v>0.75</v>
      </c>
      <c r="L800" s="315" t="e">
        <v>#REF!</v>
      </c>
      <c r="M800" s="58" t="e">
        <v>#REF!</v>
      </c>
      <c r="N800" s="58" t="e">
        <v>#N/A</v>
      </c>
      <c r="O800" s="58" t="e">
        <v>#N/A</v>
      </c>
      <c r="P800" s="58" t="e">
        <v>#N/A</v>
      </c>
      <c r="Q800" s="58" t="e">
        <v>#N/A</v>
      </c>
    </row>
    <row r="801" spans="1:17" ht="15" customHeight="1" thickBot="1">
      <c r="A801" s="446"/>
      <c r="B801" s="446"/>
      <c r="C801" s="54" t="str">
        <f>IF(A801="CSP","Consolidated Supply Program(IIF)",IF(A801&lt;&gt;"",INDEX('CCN &amp; Description'!$B$2:$B$1071,MATCH(VALUE(LEFT(A801,5)),'CCN &amp; Description'!$A$2:$A$1071,0)),""))</f>
        <v/>
      </c>
      <c r="D801" s="55" t="str">
        <f t="shared" si="24"/>
        <v>A</v>
      </c>
      <c r="E801" s="55" t="str">
        <f t="shared" si="25"/>
        <v>A2077</v>
      </c>
      <c r="F801" s="56" t="s">
        <v>10959</v>
      </c>
      <c r="G801" s="56" t="s">
        <v>1989</v>
      </c>
      <c r="H801" s="56" t="s">
        <v>10960</v>
      </c>
      <c r="I801" s="57">
        <v>1.58</v>
      </c>
      <c r="J801" s="57">
        <v>0.75</v>
      </c>
      <c r="K801" s="57">
        <v>0.42</v>
      </c>
      <c r="L801" s="315" t="e">
        <v>#REF!</v>
      </c>
      <c r="M801" s="58" t="e">
        <v>#REF!</v>
      </c>
      <c r="N801" s="58" t="e">
        <v>#N/A</v>
      </c>
      <c r="O801" s="58" t="e">
        <v>#N/A</v>
      </c>
      <c r="P801" s="58" t="e">
        <v>#N/A</v>
      </c>
      <c r="Q801" s="58" t="e">
        <v>#N/A</v>
      </c>
    </row>
    <row r="802" spans="1:17" ht="15" customHeight="1" thickBot="1">
      <c r="A802" s="446"/>
      <c r="B802" s="446"/>
      <c r="C802" s="54" t="str">
        <f>IF(A802="CSP","Consolidated Supply Program(IIF)",IF(A802&lt;&gt;"",INDEX('CCN &amp; Description'!$B$2:$B$1071,MATCH(VALUE(LEFT(A802,5)),'CCN &amp; Description'!$A$2:$A$1071,0)),""))</f>
        <v/>
      </c>
      <c r="D802" s="55" t="str">
        <f t="shared" si="24"/>
        <v>A</v>
      </c>
      <c r="E802" s="55" t="str">
        <f t="shared" si="25"/>
        <v>A2077</v>
      </c>
      <c r="F802" s="56" t="s">
        <v>10959</v>
      </c>
      <c r="G802" s="56" t="s">
        <v>1989</v>
      </c>
      <c r="H802" s="56" t="s">
        <v>10960</v>
      </c>
      <c r="I802" s="57">
        <v>1.58</v>
      </c>
      <c r="J802" s="57">
        <v>0.75</v>
      </c>
      <c r="K802" s="57">
        <v>0.42</v>
      </c>
      <c r="L802" s="315" t="e">
        <v>#REF!</v>
      </c>
      <c r="M802" s="58" t="e">
        <v>#REF!</v>
      </c>
      <c r="N802" s="58" t="e">
        <v>#N/A</v>
      </c>
      <c r="O802" s="58" t="e">
        <v>#N/A</v>
      </c>
      <c r="P802" s="58" t="e">
        <v>#N/A</v>
      </c>
      <c r="Q802" s="58" t="e">
        <v>#N/A</v>
      </c>
    </row>
    <row r="803" spans="1:17" ht="15" customHeight="1" thickBot="1">
      <c r="A803" s="446"/>
      <c r="B803" s="446"/>
      <c r="C803" s="54" t="str">
        <f>IF(A803="CSP","Consolidated Supply Program(IIF)",IF(A803&lt;&gt;"",INDEX('CCN &amp; Description'!$B$2:$B$1071,MATCH(VALUE(LEFT(A803,5)),'CCN &amp; Description'!$A$2:$A$1071,0)),""))</f>
        <v/>
      </c>
      <c r="D803" s="55" t="str">
        <f t="shared" si="24"/>
        <v>A</v>
      </c>
      <c r="E803" s="55" t="str">
        <f t="shared" si="25"/>
        <v>A2077</v>
      </c>
      <c r="F803" s="56" t="s">
        <v>10961</v>
      </c>
      <c r="G803" s="56" t="s">
        <v>1989</v>
      </c>
      <c r="H803" s="56" t="s">
        <v>10960</v>
      </c>
      <c r="I803" s="57">
        <v>1.58</v>
      </c>
      <c r="J803" s="57">
        <v>0.75</v>
      </c>
      <c r="K803" s="57">
        <v>0.42</v>
      </c>
      <c r="L803" s="315" t="e">
        <v>#REF!</v>
      </c>
      <c r="M803" s="58" t="e">
        <v>#REF!</v>
      </c>
      <c r="N803" s="58" t="e">
        <v>#N/A</v>
      </c>
      <c r="O803" s="58" t="e">
        <v>#N/A</v>
      </c>
      <c r="P803" s="58" t="e">
        <v>#N/A</v>
      </c>
      <c r="Q803" s="58" t="e">
        <v>#N/A</v>
      </c>
    </row>
    <row r="804" spans="1:17" s="110" customFormat="1" ht="15" customHeight="1" thickBot="1">
      <c r="A804" s="446">
        <v>21710</v>
      </c>
      <c r="B804" s="446">
        <v>21710</v>
      </c>
      <c r="C804" s="106" t="str">
        <f>IF(A804="CSP","Consolidated Supply Program(IIF)",IF(A804&lt;&gt;"",INDEX('CCN &amp; Description'!$B$2:$B$1071,MATCH(VALUE(LEFT(A804,5)),'CCN &amp; Description'!$A$2:$A$1071,0)),""))</f>
        <v>ELECTRONIC AND COMMUNICATION MAINTENANCE SHOP</v>
      </c>
      <c r="D804" s="107" t="str">
        <f t="shared" si="24"/>
        <v>A</v>
      </c>
      <c r="E804" s="107" t="str">
        <f t="shared" si="25"/>
        <v>A2078</v>
      </c>
      <c r="F804" s="108" t="s">
        <v>2747</v>
      </c>
      <c r="G804" s="108" t="s">
        <v>1989</v>
      </c>
      <c r="H804" s="108" t="s">
        <v>10962</v>
      </c>
      <c r="I804" s="109">
        <v>1.58</v>
      </c>
      <c r="J804" s="109">
        <v>0.75</v>
      </c>
      <c r="K804" s="109">
        <v>0.42</v>
      </c>
      <c r="L804" s="110" t="e">
        <v>#REF!</v>
      </c>
      <c r="M804" s="111" t="e">
        <v>#REF!</v>
      </c>
      <c r="N804" s="111" t="e">
        <v>#N/A</v>
      </c>
      <c r="O804" s="111" t="e">
        <v>#N/A</v>
      </c>
      <c r="P804" s="111" t="e">
        <v>#N/A</v>
      </c>
      <c r="Q804" s="111" t="e">
        <v>#N/A</v>
      </c>
    </row>
    <row r="805" spans="1:17" s="110" customFormat="1" ht="15" customHeight="1" thickBot="1">
      <c r="A805" s="446">
        <v>21710</v>
      </c>
      <c r="B805" s="446">
        <v>21710</v>
      </c>
      <c r="C805" s="106" t="str">
        <f>IF(A805="CSP","Consolidated Supply Program(IIF)",IF(A805&lt;&gt;"",INDEX('CCN &amp; Description'!$B$2:$B$1071,MATCH(VALUE(LEFT(A805,5)),'CCN &amp; Description'!$A$2:$A$1071,0)),""))</f>
        <v>ELECTRONIC AND COMMUNICATION MAINTENANCE SHOP</v>
      </c>
      <c r="D805" s="107" t="str">
        <f t="shared" si="24"/>
        <v>A</v>
      </c>
      <c r="E805" s="107" t="str">
        <f t="shared" si="25"/>
        <v>A2078</v>
      </c>
      <c r="F805" s="108" t="s">
        <v>2747</v>
      </c>
      <c r="G805" s="108" t="s">
        <v>1989</v>
      </c>
      <c r="H805" s="108" t="s">
        <v>10963</v>
      </c>
      <c r="I805" s="109">
        <v>1.58</v>
      </c>
      <c r="J805" s="109">
        <v>0.75</v>
      </c>
      <c r="K805" s="109">
        <v>0.42</v>
      </c>
      <c r="L805" s="110" t="e">
        <v>#REF!</v>
      </c>
      <c r="M805" s="111" t="e">
        <v>#REF!</v>
      </c>
      <c r="N805" s="111" t="e">
        <v>#N/A</v>
      </c>
      <c r="O805" s="111" t="e">
        <v>#N/A</v>
      </c>
      <c r="P805" s="111" t="e">
        <v>#N/A</v>
      </c>
      <c r="Q805" s="111" t="e">
        <v>#N/A</v>
      </c>
    </row>
    <row r="806" spans="1:17" ht="15" customHeight="1" thickBot="1">
      <c r="A806" s="446"/>
      <c r="B806" s="446"/>
      <c r="C806" s="54" t="str">
        <f>IF(A806="CSP","Consolidated Supply Program(IIF)",IF(A806&lt;&gt;"",INDEX('CCN &amp; Description'!$B$2:$B$1071,MATCH(VALUE(LEFT(A806,5)),'CCN &amp; Description'!$A$2:$A$1071,0)),""))</f>
        <v/>
      </c>
      <c r="D806" s="55" t="str">
        <f t="shared" si="24"/>
        <v>A</v>
      </c>
      <c r="E806" s="55" t="str">
        <f t="shared" si="25"/>
        <v>A2078</v>
      </c>
      <c r="F806" s="56" t="s">
        <v>10964</v>
      </c>
      <c r="G806" s="56" t="s">
        <v>1989</v>
      </c>
      <c r="H806" s="56" t="s">
        <v>10962</v>
      </c>
      <c r="I806" s="57">
        <v>1.58</v>
      </c>
      <c r="J806" s="57">
        <v>0.75</v>
      </c>
      <c r="K806" s="57">
        <v>0.42</v>
      </c>
      <c r="L806" s="315" t="e">
        <v>#REF!</v>
      </c>
      <c r="M806" s="58" t="e">
        <v>#REF!</v>
      </c>
      <c r="N806" s="58" t="e">
        <v>#N/A</v>
      </c>
      <c r="O806" s="58" t="e">
        <v>#N/A</v>
      </c>
      <c r="P806" s="58" t="e">
        <v>#N/A</v>
      </c>
      <c r="Q806" s="58" t="e">
        <v>#N/A</v>
      </c>
    </row>
    <row r="807" spans="1:17" ht="15" customHeight="1" thickBot="1">
      <c r="A807" s="446">
        <v>21710</v>
      </c>
      <c r="B807" s="446">
        <v>21710</v>
      </c>
      <c r="C807" s="54" t="str">
        <f>IF(A807="CSP","Consolidated Supply Program(IIF)",IF(A807&lt;&gt;"",INDEX('CCN &amp; Description'!$B$2:$B$1071,MATCH(VALUE(LEFT(A807,5)),'CCN &amp; Description'!$A$2:$A$1071,0)),""))</f>
        <v>ELECTRONIC AND COMMUNICATION MAINTENANCE SHOP</v>
      </c>
      <c r="D807" s="55" t="str">
        <f t="shared" si="24"/>
        <v>A</v>
      </c>
      <c r="E807" s="55" t="str">
        <f t="shared" si="25"/>
        <v>A2079</v>
      </c>
      <c r="F807" s="56" t="s">
        <v>2750</v>
      </c>
      <c r="G807" s="56" t="s">
        <v>1989</v>
      </c>
      <c r="H807" s="56" t="s">
        <v>10965</v>
      </c>
      <c r="I807" s="57">
        <v>1.58</v>
      </c>
      <c r="J807" s="57">
        <v>1.25</v>
      </c>
      <c r="K807" s="57">
        <v>0.75</v>
      </c>
      <c r="L807" s="315" t="e">
        <v>#REF!</v>
      </c>
      <c r="M807" s="58" t="e">
        <v>#REF!</v>
      </c>
      <c r="N807" s="58" t="e">
        <v>#N/A</v>
      </c>
      <c r="O807" s="58" t="e">
        <v>#N/A</v>
      </c>
      <c r="P807" s="58" t="e">
        <v>#N/A</v>
      </c>
      <c r="Q807" s="58" t="e">
        <v>#N/A</v>
      </c>
    </row>
    <row r="808" spans="1:17" ht="15" customHeight="1" thickBot="1">
      <c r="A808" s="446"/>
      <c r="B808" s="446"/>
      <c r="C808" s="54" t="str">
        <f>IF(A808="CSP","Consolidated Supply Program(IIF)",IF(A808&lt;&gt;"",INDEX('CCN &amp; Description'!$B$2:$B$1071,MATCH(VALUE(LEFT(A808,5)),'CCN &amp; Description'!$A$2:$A$1071,0)),""))</f>
        <v/>
      </c>
      <c r="D808" s="55" t="str">
        <f t="shared" si="24"/>
        <v>A</v>
      </c>
      <c r="E808" s="55" t="str">
        <f t="shared" si="25"/>
        <v>A2079</v>
      </c>
      <c r="F808" s="56" t="s">
        <v>10966</v>
      </c>
      <c r="G808" s="56" t="s">
        <v>1989</v>
      </c>
      <c r="H808" s="56" t="s">
        <v>10965</v>
      </c>
      <c r="I808" s="57">
        <v>1.58</v>
      </c>
      <c r="J808" s="57">
        <v>1.25</v>
      </c>
      <c r="K808" s="57">
        <v>0.75</v>
      </c>
      <c r="L808" s="315" t="e">
        <v>#REF!</v>
      </c>
      <c r="M808" s="58" t="e">
        <v>#REF!</v>
      </c>
      <c r="N808" s="58" t="e">
        <v>#N/A</v>
      </c>
      <c r="O808" s="58" t="e">
        <v>#N/A</v>
      </c>
      <c r="P808" s="58" t="e">
        <v>#N/A</v>
      </c>
      <c r="Q808" s="58" t="e">
        <v>#N/A</v>
      </c>
    </row>
    <row r="809" spans="1:17" ht="15" customHeight="1" thickBot="1">
      <c r="A809" s="446"/>
      <c r="B809" s="446"/>
      <c r="C809" s="54" t="str">
        <f>IF(A809="CSP","Consolidated Supply Program(IIF)",IF(A809&lt;&gt;"",INDEX('CCN &amp; Description'!$B$2:$B$1071,MATCH(VALUE(LEFT(A809,5)),'CCN &amp; Description'!$A$2:$A$1071,0)),""))</f>
        <v/>
      </c>
      <c r="D809" s="55" t="str">
        <f t="shared" si="24"/>
        <v>A</v>
      </c>
      <c r="E809" s="55" t="str">
        <f t="shared" si="25"/>
        <v>A2140</v>
      </c>
      <c r="F809" s="56" t="s">
        <v>10967</v>
      </c>
      <c r="G809" s="56" t="s">
        <v>10968</v>
      </c>
      <c r="H809" s="56" t="s">
        <v>10969</v>
      </c>
      <c r="I809" s="57">
        <v>0</v>
      </c>
      <c r="J809" s="57">
        <v>0</v>
      </c>
      <c r="K809" s="57">
        <v>0</v>
      </c>
      <c r="L809" s="315" t="e">
        <v>#REF!</v>
      </c>
      <c r="M809" s="58" t="e">
        <v>#REF!</v>
      </c>
      <c r="N809" s="58" t="e">
        <v>#N/A</v>
      </c>
      <c r="O809" s="58" t="e">
        <v>#N/A</v>
      </c>
      <c r="P809" s="58" t="e">
        <v>#N/A</v>
      </c>
      <c r="Q809" s="58" t="e">
        <v>#N/A</v>
      </c>
    </row>
    <row r="810" spans="1:17" s="110" customFormat="1" ht="15" customHeight="1" thickBot="1">
      <c r="A810" s="446">
        <v>21710</v>
      </c>
      <c r="B810" s="446"/>
      <c r="C810" s="106" t="str">
        <f>IF(A810="CSP","Consolidated Supply Program(IIF)",IF(A810&lt;&gt;"",INDEX('CCN &amp; Description'!$B$2:$B$1071,MATCH(VALUE(LEFT(A810,5)),'CCN &amp; Description'!$A$2:$A$1071,0)),""))</f>
        <v>ELECTRONIC AND COMMUNICATION MAINTENANCE SHOP</v>
      </c>
      <c r="D810" s="107" t="str">
        <f t="shared" si="24"/>
        <v>A</v>
      </c>
      <c r="E810" s="107" t="str">
        <f t="shared" si="25"/>
        <v>A2152</v>
      </c>
      <c r="F810" s="108" t="s">
        <v>2754</v>
      </c>
      <c r="G810" s="108" t="s">
        <v>1989</v>
      </c>
      <c r="H810" s="108" t="s">
        <v>10970</v>
      </c>
      <c r="I810" s="109">
        <v>0.83</v>
      </c>
      <c r="J810" s="109">
        <v>0.92</v>
      </c>
      <c r="K810" s="109">
        <v>0.5</v>
      </c>
      <c r="L810" s="110" t="e">
        <v>#REF!</v>
      </c>
      <c r="M810" s="111" t="e">
        <v>#REF!</v>
      </c>
      <c r="N810" s="111" t="e">
        <v>#N/A</v>
      </c>
      <c r="O810" s="111" t="e">
        <v>#N/A</v>
      </c>
      <c r="P810" s="111" t="e">
        <v>#N/A</v>
      </c>
      <c r="Q810" s="111" t="e">
        <v>#N/A</v>
      </c>
    </row>
    <row r="811" spans="1:17" s="110" customFormat="1" ht="15" customHeight="1" thickBot="1">
      <c r="A811" s="446">
        <v>21710</v>
      </c>
      <c r="B811" s="446"/>
      <c r="C811" s="106" t="str">
        <f>IF(A811="CSP","Consolidated Supply Program(IIF)",IF(A811&lt;&gt;"",INDEX('CCN &amp; Description'!$B$2:$B$1071,MATCH(VALUE(LEFT(A811,5)),'CCN &amp; Description'!$A$2:$A$1071,0)),""))</f>
        <v>ELECTRONIC AND COMMUNICATION MAINTENANCE SHOP</v>
      </c>
      <c r="D811" s="107" t="str">
        <f t="shared" si="24"/>
        <v>A</v>
      </c>
      <c r="E811" s="107" t="str">
        <f t="shared" si="25"/>
        <v>A2152</v>
      </c>
      <c r="F811" s="108" t="s">
        <v>2754</v>
      </c>
      <c r="G811" s="108" t="s">
        <v>1989</v>
      </c>
      <c r="H811" s="108" t="s">
        <v>10971</v>
      </c>
      <c r="I811" s="109">
        <v>0.83</v>
      </c>
      <c r="J811" s="109">
        <v>0.92</v>
      </c>
      <c r="K811" s="109">
        <v>0.5</v>
      </c>
      <c r="L811" s="110" t="e">
        <v>#REF!</v>
      </c>
      <c r="M811" s="111" t="e">
        <v>#REF!</v>
      </c>
      <c r="N811" s="111" t="e">
        <v>#N/A</v>
      </c>
      <c r="O811" s="111" t="e">
        <v>#N/A</v>
      </c>
      <c r="P811" s="111" t="e">
        <v>#N/A</v>
      </c>
      <c r="Q811" s="111" t="e">
        <v>#N/A</v>
      </c>
    </row>
    <row r="812" spans="1:17" s="110" customFormat="1" ht="15" customHeight="1" thickBot="1">
      <c r="A812" s="446">
        <v>21710</v>
      </c>
      <c r="B812" s="446"/>
      <c r="C812" s="106" t="str">
        <f>IF(A812="CSP","Consolidated Supply Program(IIF)",IF(A812&lt;&gt;"",INDEX('CCN &amp; Description'!$B$2:$B$1071,MATCH(VALUE(LEFT(A812,5)),'CCN &amp; Description'!$A$2:$A$1071,0)),""))</f>
        <v>ELECTRONIC AND COMMUNICATION MAINTENANCE SHOP</v>
      </c>
      <c r="D812" s="107" t="str">
        <f t="shared" si="24"/>
        <v>A</v>
      </c>
      <c r="E812" s="107" t="str">
        <f t="shared" si="25"/>
        <v>A2152</v>
      </c>
      <c r="F812" s="108" t="s">
        <v>2754</v>
      </c>
      <c r="G812" s="108" t="s">
        <v>1989</v>
      </c>
      <c r="H812" s="108" t="s">
        <v>10972</v>
      </c>
      <c r="I812" s="109">
        <v>0.83</v>
      </c>
      <c r="J812" s="109">
        <v>0.92</v>
      </c>
      <c r="K812" s="109">
        <v>0.5</v>
      </c>
      <c r="L812" s="110" t="e">
        <v>#REF!</v>
      </c>
      <c r="M812" s="111" t="e">
        <v>#REF!</v>
      </c>
      <c r="N812" s="111" t="e">
        <v>#N/A</v>
      </c>
      <c r="O812" s="111" t="e">
        <v>#N/A</v>
      </c>
      <c r="P812" s="111" t="e">
        <v>#N/A</v>
      </c>
      <c r="Q812" s="111" t="e">
        <v>#N/A</v>
      </c>
    </row>
    <row r="813" spans="1:17" ht="15" customHeight="1" thickBot="1">
      <c r="A813" s="446"/>
      <c r="B813" s="446"/>
      <c r="C813" s="54" t="str">
        <f>IF(A813="CSP","Consolidated Supply Program(IIF)",IF(A813&lt;&gt;"",INDEX('CCN &amp; Description'!$B$2:$B$1071,MATCH(VALUE(LEFT(A813,5)),'CCN &amp; Description'!$A$2:$A$1071,0)),""))</f>
        <v/>
      </c>
      <c r="D813" s="55" t="str">
        <f t="shared" si="24"/>
        <v>A</v>
      </c>
      <c r="E813" s="55" t="str">
        <f t="shared" si="25"/>
        <v>A2152</v>
      </c>
      <c r="F813" s="56" t="s">
        <v>10973</v>
      </c>
      <c r="G813" s="56" t="s">
        <v>1989</v>
      </c>
      <c r="H813" s="56" t="s">
        <v>10970</v>
      </c>
      <c r="I813" s="57">
        <v>0.83</v>
      </c>
      <c r="J813" s="57">
        <v>0.92</v>
      </c>
      <c r="K813" s="57">
        <v>0.5</v>
      </c>
      <c r="L813" s="315" t="e">
        <v>#REF!</v>
      </c>
      <c r="M813" s="58" t="e">
        <v>#REF!</v>
      </c>
      <c r="N813" s="58" t="e">
        <v>#N/A</v>
      </c>
      <c r="O813" s="58" t="e">
        <v>#N/A</v>
      </c>
      <c r="P813" s="58" t="e">
        <v>#N/A</v>
      </c>
      <c r="Q813" s="58" t="e">
        <v>#N/A</v>
      </c>
    </row>
    <row r="814" spans="1:17" ht="15" customHeight="1" thickBot="1">
      <c r="A814" s="446"/>
      <c r="B814" s="446"/>
      <c r="C814" s="54" t="str">
        <f>IF(A814="CSP","Consolidated Supply Program(IIF)",IF(A814&lt;&gt;"",INDEX('CCN &amp; Description'!$B$2:$B$1071,MATCH(VALUE(LEFT(A814,5)),'CCN &amp; Description'!$A$2:$A$1071,0)),""))</f>
        <v/>
      </c>
      <c r="D814" s="55" t="str">
        <f t="shared" si="24"/>
        <v>A</v>
      </c>
      <c r="E814" s="55" t="str">
        <f t="shared" si="25"/>
        <v>A2152</v>
      </c>
      <c r="F814" s="56" t="s">
        <v>10974</v>
      </c>
      <c r="G814" s="56" t="s">
        <v>1989</v>
      </c>
      <c r="H814" s="56" t="s">
        <v>10972</v>
      </c>
      <c r="I814" s="57">
        <v>0.83</v>
      </c>
      <c r="J814" s="57">
        <v>0.92</v>
      </c>
      <c r="K814" s="57">
        <v>0.5</v>
      </c>
      <c r="L814" s="315" t="e">
        <v>#REF!</v>
      </c>
      <c r="M814" s="58" t="e">
        <v>#REF!</v>
      </c>
      <c r="N814" s="58" t="e">
        <v>#N/A</v>
      </c>
      <c r="O814" s="58" t="e">
        <v>#N/A</v>
      </c>
      <c r="P814" s="58" t="e">
        <v>#N/A</v>
      </c>
      <c r="Q814" s="58" t="e">
        <v>#N/A</v>
      </c>
    </row>
    <row r="815" spans="1:17" ht="15" customHeight="1" thickBot="1">
      <c r="A815" s="446"/>
      <c r="B815" s="446"/>
      <c r="C815" s="54" t="str">
        <f>IF(A815="CSP","Consolidated Supply Program(IIF)",IF(A815&lt;&gt;"",INDEX('CCN &amp; Description'!$B$2:$B$1071,MATCH(VALUE(LEFT(A815,5)),'CCN &amp; Description'!$A$2:$A$1071,0)),""))</f>
        <v/>
      </c>
      <c r="D815" s="55" t="str">
        <f t="shared" si="24"/>
        <v>A</v>
      </c>
      <c r="E815" s="55" t="str">
        <f t="shared" si="25"/>
        <v>A2164</v>
      </c>
      <c r="F815" s="56" t="s">
        <v>10975</v>
      </c>
      <c r="G815" s="56" t="s">
        <v>1989</v>
      </c>
      <c r="H815" s="56" t="s">
        <v>10976</v>
      </c>
      <c r="I815" s="57">
        <v>1.04</v>
      </c>
      <c r="J815" s="57">
        <v>0.86</v>
      </c>
      <c r="K815" s="57">
        <v>0.57999999999999996</v>
      </c>
      <c r="L815" s="315" t="e">
        <v>#REF!</v>
      </c>
      <c r="M815" s="58" t="e">
        <v>#REF!</v>
      </c>
      <c r="N815" s="58" t="e">
        <v>#N/A</v>
      </c>
      <c r="O815" s="58" t="e">
        <v>#N/A</v>
      </c>
      <c r="P815" s="58" t="e">
        <v>#N/A</v>
      </c>
      <c r="Q815" s="58" t="e">
        <v>#N/A</v>
      </c>
    </row>
    <row r="816" spans="1:17" ht="15" customHeight="1" thickBot="1">
      <c r="A816" s="446"/>
      <c r="B816" s="446"/>
      <c r="C816" s="54" t="str">
        <f>IF(A816="CSP","Consolidated Supply Program(IIF)",IF(A816&lt;&gt;"",INDEX('CCN &amp; Description'!$B$2:$B$1071,MATCH(VALUE(LEFT(A816,5)),'CCN &amp; Description'!$A$2:$A$1071,0)),""))</f>
        <v/>
      </c>
      <c r="D816" s="55" t="str">
        <f t="shared" si="24"/>
        <v>A</v>
      </c>
      <c r="E816" s="55" t="str">
        <f t="shared" si="25"/>
        <v>A2164</v>
      </c>
      <c r="F816" s="56" t="s">
        <v>10975</v>
      </c>
      <c r="G816" s="56" t="s">
        <v>1989</v>
      </c>
      <c r="H816" s="56" t="s">
        <v>10976</v>
      </c>
      <c r="I816" s="57">
        <v>1.04</v>
      </c>
      <c r="J816" s="57">
        <v>0.86</v>
      </c>
      <c r="K816" s="57">
        <v>0.57999999999999996</v>
      </c>
      <c r="L816" s="315" t="e">
        <v>#REF!</v>
      </c>
      <c r="M816" s="58" t="e">
        <v>#REF!</v>
      </c>
      <c r="N816" s="58" t="e">
        <v>#N/A</v>
      </c>
      <c r="O816" s="58" t="e">
        <v>#N/A</v>
      </c>
      <c r="P816" s="58" t="e">
        <v>#N/A</v>
      </c>
      <c r="Q816" s="58" t="e">
        <v>#N/A</v>
      </c>
    </row>
    <row r="817" spans="1:17" ht="15" customHeight="1" thickBot="1">
      <c r="A817" s="446"/>
      <c r="B817" s="446"/>
      <c r="C817" s="54" t="str">
        <f>IF(A817="CSP","Consolidated Supply Program(IIF)",IF(A817&lt;&gt;"",INDEX('CCN &amp; Description'!$B$2:$B$1071,MATCH(VALUE(LEFT(A817,5)),'CCN &amp; Description'!$A$2:$A$1071,0)),""))</f>
        <v/>
      </c>
      <c r="D817" s="55" t="str">
        <f t="shared" si="24"/>
        <v>A</v>
      </c>
      <c r="E817" s="55" t="str">
        <f t="shared" si="25"/>
        <v>A2164</v>
      </c>
      <c r="F817" s="56" t="s">
        <v>10977</v>
      </c>
      <c r="G817" s="56" t="s">
        <v>1989</v>
      </c>
      <c r="H817" s="56" t="s">
        <v>10976</v>
      </c>
      <c r="I817" s="57">
        <v>1.04</v>
      </c>
      <c r="J817" s="57">
        <v>0.86</v>
      </c>
      <c r="K817" s="57">
        <v>0.57999999999999996</v>
      </c>
      <c r="L817" s="315" t="e">
        <v>#REF!</v>
      </c>
      <c r="M817" s="58" t="e">
        <v>#REF!</v>
      </c>
      <c r="N817" s="58" t="e">
        <v>#N/A</v>
      </c>
      <c r="O817" s="58" t="e">
        <v>#N/A</v>
      </c>
      <c r="P817" s="58" t="e">
        <v>#N/A</v>
      </c>
      <c r="Q817" s="58" t="e">
        <v>#N/A</v>
      </c>
    </row>
    <row r="818" spans="1:17" ht="15" customHeight="1" thickBot="1">
      <c r="A818" s="446"/>
      <c r="B818" s="446"/>
      <c r="C818" s="54" t="str">
        <f>IF(A818="CSP","Consolidated Supply Program(IIF)",IF(A818&lt;&gt;"",INDEX('CCN &amp; Description'!$B$2:$B$1071,MATCH(VALUE(LEFT(A818,5)),'CCN &amp; Description'!$A$2:$A$1071,0)),""))</f>
        <v/>
      </c>
      <c r="D818" s="55" t="str">
        <f t="shared" si="24"/>
        <v>A</v>
      </c>
      <c r="E818" s="55" t="str">
        <f t="shared" si="25"/>
        <v>A2167</v>
      </c>
      <c r="F818" s="56" t="s">
        <v>10978</v>
      </c>
      <c r="G818" s="56" t="s">
        <v>1989</v>
      </c>
      <c r="H818" s="56" t="s">
        <v>10979</v>
      </c>
      <c r="I818" s="57">
        <v>1.58</v>
      </c>
      <c r="J818" s="57">
        <v>1.25</v>
      </c>
      <c r="K818" s="57">
        <v>1.75</v>
      </c>
      <c r="L818" s="315" t="e">
        <v>#REF!</v>
      </c>
      <c r="M818" s="58" t="e">
        <v>#REF!</v>
      </c>
      <c r="N818" s="58" t="e">
        <v>#N/A</v>
      </c>
      <c r="O818" s="58" t="e">
        <v>#N/A</v>
      </c>
      <c r="P818" s="58" t="e">
        <v>#N/A</v>
      </c>
      <c r="Q818" s="58" t="e">
        <v>#N/A</v>
      </c>
    </row>
    <row r="819" spans="1:17" ht="15" customHeight="1" thickBot="1">
      <c r="A819" s="446"/>
      <c r="B819" s="446"/>
      <c r="C819" s="54" t="str">
        <f>IF(A819="CSP","Consolidated Supply Program(IIF)",IF(A819&lt;&gt;"",INDEX('CCN &amp; Description'!$B$2:$B$1071,MATCH(VALUE(LEFT(A819,5)),'CCN &amp; Description'!$A$2:$A$1071,0)),""))</f>
        <v/>
      </c>
      <c r="D819" s="55" t="str">
        <f t="shared" si="24"/>
        <v>A</v>
      </c>
      <c r="E819" s="55" t="str">
        <f t="shared" si="25"/>
        <v>A2168</v>
      </c>
      <c r="F819" s="56" t="s">
        <v>10980</v>
      </c>
      <c r="G819" s="56" t="s">
        <v>1989</v>
      </c>
      <c r="H819" s="56" t="s">
        <v>10981</v>
      </c>
      <c r="I819" s="57">
        <v>1.25</v>
      </c>
      <c r="J819" s="57">
        <v>1.33</v>
      </c>
      <c r="K819" s="57">
        <v>0.75</v>
      </c>
      <c r="L819" s="315" t="e">
        <v>#REF!</v>
      </c>
      <c r="M819" s="58" t="e">
        <v>#REF!</v>
      </c>
      <c r="N819" s="58" t="e">
        <v>#N/A</v>
      </c>
      <c r="O819" s="58" t="e">
        <v>#N/A</v>
      </c>
      <c r="P819" s="58" t="e">
        <v>#N/A</v>
      </c>
      <c r="Q819" s="58" t="e">
        <v>#N/A</v>
      </c>
    </row>
    <row r="820" spans="1:17" ht="15" customHeight="1" thickBot="1">
      <c r="A820" s="446"/>
      <c r="B820" s="446"/>
      <c r="C820" s="54" t="str">
        <f>IF(A820="CSP","Consolidated Supply Program(IIF)",IF(A820&lt;&gt;"",INDEX('CCN &amp; Description'!$B$2:$B$1071,MATCH(VALUE(LEFT(A820,5)),'CCN &amp; Description'!$A$2:$A$1071,0)),""))</f>
        <v/>
      </c>
      <c r="D820" s="55" t="str">
        <f t="shared" si="24"/>
        <v>A</v>
      </c>
      <c r="E820" s="55" t="str">
        <f t="shared" si="25"/>
        <v>A2168</v>
      </c>
      <c r="F820" s="56" t="s">
        <v>10982</v>
      </c>
      <c r="G820" s="56" t="s">
        <v>1989</v>
      </c>
      <c r="H820" s="56" t="s">
        <v>10981</v>
      </c>
      <c r="I820" s="57">
        <v>1.25</v>
      </c>
      <c r="J820" s="57">
        <v>1.33</v>
      </c>
      <c r="K820" s="57">
        <v>0.75</v>
      </c>
      <c r="L820" s="315" t="e">
        <v>#REF!</v>
      </c>
      <c r="M820" s="58" t="e">
        <v>#REF!</v>
      </c>
      <c r="N820" s="58" t="e">
        <v>#N/A</v>
      </c>
      <c r="O820" s="58" t="e">
        <v>#N/A</v>
      </c>
      <c r="P820" s="58" t="e">
        <v>#N/A</v>
      </c>
      <c r="Q820" s="58" t="e">
        <v>#N/A</v>
      </c>
    </row>
    <row r="821" spans="1:17" ht="15" customHeight="1" thickBot="1">
      <c r="A821" s="446"/>
      <c r="B821" s="446"/>
      <c r="C821" s="54" t="str">
        <f>IF(A821="CSP","Consolidated Supply Program(IIF)",IF(A821&lt;&gt;"",INDEX('CCN &amp; Description'!$B$2:$B$1071,MATCH(VALUE(LEFT(A821,5)),'CCN &amp; Description'!$A$2:$A$1071,0)),""))</f>
        <v/>
      </c>
      <c r="D821" s="55" t="str">
        <f t="shared" si="24"/>
        <v>A</v>
      </c>
      <c r="E821" s="55" t="str">
        <f t="shared" si="25"/>
        <v>A2169</v>
      </c>
      <c r="F821" s="56" t="s">
        <v>10983</v>
      </c>
      <c r="G821" s="56" t="s">
        <v>1989</v>
      </c>
      <c r="H821" s="56" t="s">
        <v>10984</v>
      </c>
      <c r="I821" s="57">
        <v>1.25</v>
      </c>
      <c r="J821" s="57">
        <v>1.25</v>
      </c>
      <c r="K821" s="57">
        <v>0.75</v>
      </c>
      <c r="L821" s="315" t="e">
        <v>#REF!</v>
      </c>
      <c r="M821" s="58" t="e">
        <v>#REF!</v>
      </c>
      <c r="N821" s="58" t="e">
        <v>#N/A</v>
      </c>
      <c r="O821" s="58" t="e">
        <v>#N/A</v>
      </c>
      <c r="P821" s="58" t="e">
        <v>#N/A</v>
      </c>
      <c r="Q821" s="58" t="e">
        <v>#N/A</v>
      </c>
    </row>
    <row r="822" spans="1:17" ht="15" customHeight="1" thickBot="1">
      <c r="A822" s="446"/>
      <c r="B822" s="446"/>
      <c r="C822" s="54" t="str">
        <f>IF(A822="CSP","Consolidated Supply Program(IIF)",IF(A822&lt;&gt;"",INDEX('CCN &amp; Description'!$B$2:$B$1071,MATCH(VALUE(LEFT(A822,5)),'CCN &amp; Description'!$A$2:$A$1071,0)),""))</f>
        <v/>
      </c>
      <c r="D822" s="55" t="str">
        <f t="shared" si="24"/>
        <v>A</v>
      </c>
      <c r="E822" s="55" t="str">
        <f t="shared" si="25"/>
        <v>A2169</v>
      </c>
      <c r="F822" s="56" t="s">
        <v>10985</v>
      </c>
      <c r="G822" s="56" t="s">
        <v>1989</v>
      </c>
      <c r="H822" s="56" t="s">
        <v>10984</v>
      </c>
      <c r="I822" s="57">
        <v>1.25</v>
      </c>
      <c r="J822" s="57">
        <v>1.25</v>
      </c>
      <c r="K822" s="57">
        <v>0.75</v>
      </c>
      <c r="L822" s="315" t="e">
        <v>#REF!</v>
      </c>
      <c r="M822" s="58" t="e">
        <v>#REF!</v>
      </c>
      <c r="N822" s="58" t="e">
        <v>#N/A</v>
      </c>
      <c r="O822" s="58" t="e">
        <v>#N/A</v>
      </c>
      <c r="P822" s="58" t="e">
        <v>#N/A</v>
      </c>
      <c r="Q822" s="58" t="e">
        <v>#N/A</v>
      </c>
    </row>
    <row r="823" spans="1:17" ht="15" customHeight="1" thickBot="1">
      <c r="A823" s="446"/>
      <c r="B823" s="446"/>
      <c r="C823" s="54" t="str">
        <f>IF(A823="CSP","Consolidated Supply Program(IIF)",IF(A823&lt;&gt;"",INDEX('CCN &amp; Description'!$B$2:$B$1071,MATCH(VALUE(LEFT(A823,5)),'CCN &amp; Description'!$A$2:$A$1071,0)),""))</f>
        <v/>
      </c>
      <c r="D823" s="55" t="str">
        <f t="shared" si="24"/>
        <v>A</v>
      </c>
      <c r="E823" s="55" t="str">
        <f t="shared" si="25"/>
        <v>A2170</v>
      </c>
      <c r="F823" s="56" t="s">
        <v>10986</v>
      </c>
      <c r="G823" s="56" t="s">
        <v>1989</v>
      </c>
      <c r="H823" s="56" t="s">
        <v>10987</v>
      </c>
      <c r="I823" s="57">
        <v>1.25</v>
      </c>
      <c r="J823" s="57">
        <v>1.33</v>
      </c>
      <c r="K823" s="57">
        <v>0.75</v>
      </c>
      <c r="L823" s="315" t="e">
        <v>#REF!</v>
      </c>
      <c r="M823" s="58" t="e">
        <v>#REF!</v>
      </c>
      <c r="N823" s="58" t="e">
        <v>#N/A</v>
      </c>
      <c r="O823" s="58" t="e">
        <v>#N/A</v>
      </c>
      <c r="P823" s="58" t="e">
        <v>#N/A</v>
      </c>
      <c r="Q823" s="58" t="e">
        <v>#N/A</v>
      </c>
    </row>
    <row r="824" spans="1:17" ht="15" customHeight="1" thickBot="1">
      <c r="A824" s="446"/>
      <c r="B824" s="446"/>
      <c r="C824" s="54" t="str">
        <f>IF(A824="CSP","Consolidated Supply Program(IIF)",IF(A824&lt;&gt;"",INDEX('CCN &amp; Description'!$B$2:$B$1071,MATCH(VALUE(LEFT(A824,5)),'CCN &amp; Description'!$A$2:$A$1071,0)),""))</f>
        <v/>
      </c>
      <c r="D824" s="55" t="str">
        <f t="shared" si="24"/>
        <v>A</v>
      </c>
      <c r="E824" s="55" t="str">
        <f t="shared" si="25"/>
        <v>A2171</v>
      </c>
      <c r="F824" s="56" t="s">
        <v>10988</v>
      </c>
      <c r="G824" s="56" t="s">
        <v>1989</v>
      </c>
      <c r="H824" s="56" t="s">
        <v>10989</v>
      </c>
      <c r="I824" s="57">
        <v>1.17</v>
      </c>
      <c r="J824" s="57">
        <v>1.25</v>
      </c>
      <c r="K824" s="57">
        <v>1.67</v>
      </c>
      <c r="L824" s="315" t="e">
        <v>#REF!</v>
      </c>
      <c r="M824" s="58" t="e">
        <v>#REF!</v>
      </c>
      <c r="N824" s="58" t="e">
        <v>#N/A</v>
      </c>
      <c r="O824" s="58" t="e">
        <v>#N/A</v>
      </c>
      <c r="P824" s="58" t="e">
        <v>#N/A</v>
      </c>
      <c r="Q824" s="58" t="e">
        <v>#N/A</v>
      </c>
    </row>
    <row r="825" spans="1:17" ht="15" customHeight="1" thickBot="1">
      <c r="A825" s="446"/>
      <c r="B825" s="446"/>
      <c r="C825" s="54" t="str">
        <f>IF(A825="CSP","Consolidated Supply Program(IIF)",IF(A825&lt;&gt;"",INDEX('CCN &amp; Description'!$B$2:$B$1071,MATCH(VALUE(LEFT(A825,5)),'CCN &amp; Description'!$A$2:$A$1071,0)),""))</f>
        <v/>
      </c>
      <c r="D825" s="55" t="str">
        <f t="shared" si="24"/>
        <v>A</v>
      </c>
      <c r="E825" s="55" t="str">
        <f t="shared" si="25"/>
        <v>A2171</v>
      </c>
      <c r="F825" s="56" t="s">
        <v>10990</v>
      </c>
      <c r="G825" s="56" t="s">
        <v>1989</v>
      </c>
      <c r="H825" s="56" t="s">
        <v>10989</v>
      </c>
      <c r="I825" s="57">
        <v>1.17</v>
      </c>
      <c r="J825" s="57">
        <v>1.25</v>
      </c>
      <c r="K825" s="57">
        <v>1.67</v>
      </c>
      <c r="L825" s="315" t="e">
        <v>#REF!</v>
      </c>
      <c r="M825" s="58" t="e">
        <v>#REF!</v>
      </c>
      <c r="N825" s="58" t="e">
        <v>#N/A</v>
      </c>
      <c r="O825" s="58" t="e">
        <v>#N/A</v>
      </c>
      <c r="P825" s="58" t="e">
        <v>#N/A</v>
      </c>
      <c r="Q825" s="58" t="e">
        <v>#N/A</v>
      </c>
    </row>
    <row r="826" spans="1:17" ht="15" customHeight="1" thickBot="1">
      <c r="A826" s="446"/>
      <c r="B826" s="446"/>
      <c r="C826" s="54" t="str">
        <f>IF(A826="CSP","Consolidated Supply Program(IIF)",IF(A826&lt;&gt;"",INDEX('CCN &amp; Description'!$B$2:$B$1071,MATCH(VALUE(LEFT(A826,5)),'CCN &amp; Description'!$A$2:$A$1071,0)),""))</f>
        <v/>
      </c>
      <c r="D826" s="55" t="str">
        <f t="shared" si="24"/>
        <v>A</v>
      </c>
      <c r="E826" s="55" t="str">
        <f t="shared" si="25"/>
        <v>A2173</v>
      </c>
      <c r="F826" s="56" t="s">
        <v>10991</v>
      </c>
      <c r="G826" s="56" t="s">
        <v>1989</v>
      </c>
      <c r="H826" s="56" t="s">
        <v>10992</v>
      </c>
      <c r="I826" s="57">
        <v>0</v>
      </c>
      <c r="J826" s="57">
        <v>0</v>
      </c>
      <c r="K826" s="57">
        <v>0</v>
      </c>
      <c r="L826" s="315" t="e">
        <v>#REF!</v>
      </c>
      <c r="M826" s="58" t="e">
        <v>#REF!</v>
      </c>
      <c r="N826" s="58" t="e">
        <v>#N/A</v>
      </c>
      <c r="O826" s="58" t="e">
        <v>#N/A</v>
      </c>
      <c r="P826" s="58" t="e">
        <v>#N/A</v>
      </c>
      <c r="Q826" s="58" t="e">
        <v>#N/A</v>
      </c>
    </row>
    <row r="827" spans="1:17" ht="15" customHeight="1" thickBot="1">
      <c r="A827" s="446"/>
      <c r="B827" s="446"/>
      <c r="C827" s="54" t="str">
        <f>IF(A827="CSP","Consolidated Supply Program(IIF)",IF(A827&lt;&gt;"",INDEX('CCN &amp; Description'!$B$2:$B$1071,MATCH(VALUE(LEFT(A827,5)),'CCN &amp; Description'!$A$2:$A$1071,0)),""))</f>
        <v/>
      </c>
      <c r="D827" s="55" t="str">
        <f t="shared" si="24"/>
        <v>A</v>
      </c>
      <c r="E827" s="55" t="str">
        <f t="shared" si="25"/>
        <v>A2173</v>
      </c>
      <c r="F827" s="56" t="s">
        <v>10993</v>
      </c>
      <c r="G827" s="56" t="s">
        <v>1989</v>
      </c>
      <c r="H827" s="56" t="s">
        <v>10992</v>
      </c>
      <c r="I827" s="57">
        <v>0</v>
      </c>
      <c r="J827" s="57">
        <v>0</v>
      </c>
      <c r="K827" s="57">
        <v>0</v>
      </c>
      <c r="L827" s="315" t="e">
        <v>#REF!</v>
      </c>
      <c r="M827" s="58" t="e">
        <v>#REF!</v>
      </c>
      <c r="N827" s="58" t="e">
        <v>#N/A</v>
      </c>
      <c r="O827" s="58" t="e">
        <v>#N/A</v>
      </c>
      <c r="P827" s="58" t="e">
        <v>#N/A</v>
      </c>
      <c r="Q827" s="58" t="e">
        <v>#N/A</v>
      </c>
    </row>
    <row r="828" spans="1:17" s="110" customFormat="1" ht="15" customHeight="1" thickBot="1">
      <c r="A828" s="446">
        <v>14312</v>
      </c>
      <c r="B828" s="446"/>
      <c r="C828" s="106" t="str">
        <f>IF(A828="CSP","Consolidated Supply Program(IIF)",IF(A828&lt;&gt;"",INDEX('CCN &amp; Description'!$B$2:$B$1071,MATCH(VALUE(LEFT(A828,5)),'CCN &amp; Description'!$A$2:$A$1071,0)),""))</f>
        <v>VEHICLE STAGING AREA, SURFACED</v>
      </c>
      <c r="D828" s="107" t="str">
        <f t="shared" si="24"/>
        <v>A</v>
      </c>
      <c r="E828" s="107" t="str">
        <f t="shared" si="25"/>
        <v>A2179</v>
      </c>
      <c r="F828" s="108" t="s">
        <v>2762</v>
      </c>
      <c r="G828" s="108" t="s">
        <v>10119</v>
      </c>
      <c r="H828" s="108" t="s">
        <v>10994</v>
      </c>
      <c r="I828" s="109">
        <v>29.32</v>
      </c>
      <c r="J828" s="109">
        <v>7.41</v>
      </c>
      <c r="K828" s="109">
        <v>8.83</v>
      </c>
      <c r="L828" s="110" t="e">
        <v>#REF!</v>
      </c>
      <c r="M828" s="111" t="e">
        <v>#REF!</v>
      </c>
      <c r="N828" s="111" t="e">
        <v>#N/A</v>
      </c>
      <c r="O828" s="111" t="e">
        <v>#N/A</v>
      </c>
      <c r="P828" s="111" t="e">
        <v>#N/A</v>
      </c>
      <c r="Q828" s="111" t="e">
        <v>#N/A</v>
      </c>
    </row>
    <row r="829" spans="1:17" s="110" customFormat="1" ht="15" customHeight="1" thickBot="1">
      <c r="A829" s="446">
        <v>14312</v>
      </c>
      <c r="B829" s="446"/>
      <c r="C829" s="106" t="str">
        <f>IF(A829="CSP","Consolidated Supply Program(IIF)",IF(A829&lt;&gt;"",INDEX('CCN &amp; Description'!$B$2:$B$1071,MATCH(VALUE(LEFT(A829,5)),'CCN &amp; Description'!$A$2:$A$1071,0)),""))</f>
        <v>VEHICLE STAGING AREA, SURFACED</v>
      </c>
      <c r="D829" s="107" t="str">
        <f t="shared" si="24"/>
        <v>A</v>
      </c>
      <c r="E829" s="107" t="str">
        <f t="shared" si="25"/>
        <v>A2179</v>
      </c>
      <c r="F829" s="108" t="s">
        <v>2762</v>
      </c>
      <c r="G829" s="108" t="s">
        <v>10119</v>
      </c>
      <c r="H829" s="108" t="s">
        <v>10995</v>
      </c>
      <c r="I829" s="109">
        <v>29.32</v>
      </c>
      <c r="J829" s="109">
        <v>7.41</v>
      </c>
      <c r="K829" s="109">
        <v>8.83</v>
      </c>
      <c r="L829" s="110" t="e">
        <v>#REF!</v>
      </c>
      <c r="M829" s="111" t="e">
        <v>#REF!</v>
      </c>
      <c r="N829" s="111" t="e">
        <v>#N/A</v>
      </c>
      <c r="O829" s="111" t="e">
        <v>#N/A</v>
      </c>
      <c r="P829" s="111" t="e">
        <v>#N/A</v>
      </c>
      <c r="Q829" s="111" t="e">
        <v>#N/A</v>
      </c>
    </row>
    <row r="830" spans="1:17" s="110" customFormat="1" ht="15" customHeight="1" thickBot="1">
      <c r="A830" s="446">
        <v>14312</v>
      </c>
      <c r="B830" s="446"/>
      <c r="C830" s="106" t="str">
        <f>IF(A830="CSP","Consolidated Supply Program(IIF)",IF(A830&lt;&gt;"",INDEX('CCN &amp; Description'!$B$2:$B$1071,MATCH(VALUE(LEFT(A830,5)),'CCN &amp; Description'!$A$2:$A$1071,0)),""))</f>
        <v>VEHICLE STAGING AREA, SURFACED</v>
      </c>
      <c r="D830" s="107" t="str">
        <f t="shared" si="24"/>
        <v>A</v>
      </c>
      <c r="E830" s="107" t="str">
        <f t="shared" si="25"/>
        <v>A2179</v>
      </c>
      <c r="F830" s="108" t="s">
        <v>2762</v>
      </c>
      <c r="G830" s="108" t="s">
        <v>10119</v>
      </c>
      <c r="H830" s="108" t="s">
        <v>10996</v>
      </c>
      <c r="I830" s="109">
        <v>29.32</v>
      </c>
      <c r="J830" s="109">
        <v>7.41</v>
      </c>
      <c r="K830" s="109">
        <v>8.83</v>
      </c>
      <c r="L830" s="110" t="e">
        <v>#REF!</v>
      </c>
      <c r="M830" s="111" t="e">
        <v>#REF!</v>
      </c>
      <c r="N830" s="111" t="e">
        <v>#N/A</v>
      </c>
      <c r="O830" s="111" t="e">
        <v>#N/A</v>
      </c>
      <c r="P830" s="111" t="e">
        <v>#N/A</v>
      </c>
      <c r="Q830" s="111" t="e">
        <v>#N/A</v>
      </c>
    </row>
    <row r="831" spans="1:17" s="110" customFormat="1" ht="15" customHeight="1" thickBot="1">
      <c r="A831" s="446">
        <v>14312</v>
      </c>
      <c r="B831" s="446"/>
      <c r="C831" s="106" t="str">
        <f>IF(A831="CSP","Consolidated Supply Program(IIF)",IF(A831&lt;&gt;"",INDEX('CCN &amp; Description'!$B$2:$B$1071,MATCH(VALUE(LEFT(A831,5)),'CCN &amp; Description'!$A$2:$A$1071,0)),""))</f>
        <v>VEHICLE STAGING AREA, SURFACED</v>
      </c>
      <c r="D831" s="107" t="str">
        <f t="shared" si="24"/>
        <v>A</v>
      </c>
      <c r="E831" s="107" t="str">
        <f t="shared" si="25"/>
        <v>A2179</v>
      </c>
      <c r="F831" s="108" t="s">
        <v>2762</v>
      </c>
      <c r="G831" s="108" t="s">
        <v>10119</v>
      </c>
      <c r="H831" s="108" t="s">
        <v>10997</v>
      </c>
      <c r="I831" s="109">
        <v>29.32</v>
      </c>
      <c r="J831" s="109">
        <v>7.41</v>
      </c>
      <c r="K831" s="109">
        <v>8.83</v>
      </c>
      <c r="L831" s="110" t="e">
        <v>#REF!</v>
      </c>
      <c r="M831" s="111" t="e">
        <v>#REF!</v>
      </c>
      <c r="N831" s="111" t="e">
        <v>#N/A</v>
      </c>
      <c r="O831" s="111" t="e">
        <v>#N/A</v>
      </c>
      <c r="P831" s="111" t="e">
        <v>#N/A</v>
      </c>
      <c r="Q831" s="111" t="e">
        <v>#N/A</v>
      </c>
    </row>
    <row r="832" spans="1:17" ht="15" customHeight="1" thickBot="1">
      <c r="A832" s="446"/>
      <c r="B832" s="446"/>
      <c r="C832" s="54" t="str">
        <f>IF(A832="CSP","Consolidated Supply Program(IIF)",IF(A832&lt;&gt;"",INDEX('CCN &amp; Description'!$B$2:$B$1071,MATCH(VALUE(LEFT(A832,5)),'CCN &amp; Description'!$A$2:$A$1071,0)),""))</f>
        <v/>
      </c>
      <c r="D832" s="55" t="str">
        <f t="shared" si="24"/>
        <v>A</v>
      </c>
      <c r="E832" s="55" t="str">
        <f t="shared" si="25"/>
        <v>A2179</v>
      </c>
      <c r="F832" s="56" t="s">
        <v>10998</v>
      </c>
      <c r="G832" s="56" t="s">
        <v>10119</v>
      </c>
      <c r="H832" s="56" t="s">
        <v>10996</v>
      </c>
      <c r="I832" s="57">
        <v>29.32</v>
      </c>
      <c r="J832" s="57">
        <v>7.41</v>
      </c>
      <c r="K832" s="57">
        <v>8.83</v>
      </c>
      <c r="L832" s="315" t="e">
        <v>#REF!</v>
      </c>
      <c r="M832" s="58" t="e">
        <v>#REF!</v>
      </c>
      <c r="N832" s="58" t="e">
        <v>#N/A</v>
      </c>
      <c r="O832" s="58" t="e">
        <v>#N/A</v>
      </c>
      <c r="P832" s="58" t="e">
        <v>#N/A</v>
      </c>
      <c r="Q832" s="58" t="e">
        <v>#N/A</v>
      </c>
    </row>
    <row r="833" spans="1:17" ht="15" customHeight="1" thickBot="1">
      <c r="A833" s="446"/>
      <c r="B833" s="446"/>
      <c r="C833" s="54" t="str">
        <f>IF(A833="CSP","Consolidated Supply Program(IIF)",IF(A833&lt;&gt;"",INDEX('CCN &amp; Description'!$B$2:$B$1071,MATCH(VALUE(LEFT(A833,5)),'CCN &amp; Description'!$A$2:$A$1071,0)),""))</f>
        <v/>
      </c>
      <c r="D833" s="55" t="str">
        <f t="shared" si="24"/>
        <v>A</v>
      </c>
      <c r="E833" s="55" t="str">
        <f t="shared" si="25"/>
        <v>A2179</v>
      </c>
      <c r="F833" s="56" t="s">
        <v>10999</v>
      </c>
      <c r="G833" s="56" t="s">
        <v>10119</v>
      </c>
      <c r="H833" s="56" t="s">
        <v>10995</v>
      </c>
      <c r="I833" s="57">
        <v>29.32</v>
      </c>
      <c r="J833" s="57">
        <v>7.41</v>
      </c>
      <c r="K833" s="57">
        <v>8.83</v>
      </c>
      <c r="L833" s="315" t="e">
        <v>#REF!</v>
      </c>
      <c r="M833" s="58" t="e">
        <v>#REF!</v>
      </c>
      <c r="N833" s="58" t="e">
        <v>#N/A</v>
      </c>
      <c r="O833" s="58" t="e">
        <v>#N/A</v>
      </c>
      <c r="P833" s="58" t="e">
        <v>#N/A</v>
      </c>
      <c r="Q833" s="58" t="e">
        <v>#N/A</v>
      </c>
    </row>
    <row r="834" spans="1:17" ht="15" customHeight="1" thickBot="1">
      <c r="A834" s="446"/>
      <c r="B834" s="446"/>
      <c r="C834" s="54" t="str">
        <f>IF(A834="CSP","Consolidated Supply Program(IIF)",IF(A834&lt;&gt;"",INDEX('CCN &amp; Description'!$B$2:$B$1071,MATCH(VALUE(LEFT(A834,5)),'CCN &amp; Description'!$A$2:$A$1071,0)),""))</f>
        <v/>
      </c>
      <c r="D834" s="55" t="str">
        <f t="shared" ref="D834:D897" si="26">LEFT(F834,1)</f>
        <v>A</v>
      </c>
      <c r="E834" s="55" t="str">
        <f t="shared" ref="E834:E897" si="27">LEFT(F834,5)</f>
        <v>A2241</v>
      </c>
      <c r="F834" s="56" t="s">
        <v>11000</v>
      </c>
      <c r="G834" s="56" t="s">
        <v>10587</v>
      </c>
      <c r="H834" s="56" t="s">
        <v>11001</v>
      </c>
      <c r="I834" s="57">
        <v>1.58</v>
      </c>
      <c r="J834" s="57">
        <v>1.58</v>
      </c>
      <c r="K834" s="57">
        <v>0.5</v>
      </c>
      <c r="L834" s="315" t="e">
        <v>#REF!</v>
      </c>
      <c r="M834" s="58" t="e">
        <v>#REF!</v>
      </c>
      <c r="N834" s="58" t="e">
        <v>#N/A</v>
      </c>
      <c r="O834" s="58" t="e">
        <v>#N/A</v>
      </c>
      <c r="P834" s="58" t="e">
        <v>#N/A</v>
      </c>
      <c r="Q834" s="58" t="e">
        <v>#N/A</v>
      </c>
    </row>
    <row r="835" spans="1:17" ht="15" customHeight="1" thickBot="1">
      <c r="A835" s="446"/>
      <c r="B835" s="446"/>
      <c r="C835" s="54" t="str">
        <f>IF(A835="CSP","Consolidated Supply Program(IIF)",IF(A835&lt;&gt;"",INDEX('CCN &amp; Description'!$B$2:$B$1071,MATCH(VALUE(LEFT(A835,5)),'CCN &amp; Description'!$A$2:$A$1071,0)),""))</f>
        <v/>
      </c>
      <c r="D835" s="55" t="str">
        <f t="shared" si="26"/>
        <v>A</v>
      </c>
      <c r="E835" s="55" t="str">
        <f t="shared" si="27"/>
        <v>A2293</v>
      </c>
      <c r="F835" s="56" t="s">
        <v>2773</v>
      </c>
      <c r="G835" s="56" t="s">
        <v>9868</v>
      </c>
      <c r="H835" s="56" t="s">
        <v>11002</v>
      </c>
      <c r="I835" s="57">
        <v>20</v>
      </c>
      <c r="J835" s="57">
        <v>8</v>
      </c>
      <c r="K835" s="57">
        <v>8</v>
      </c>
      <c r="L835" s="315" t="e">
        <v>#REF!</v>
      </c>
      <c r="M835" s="58" t="e">
        <v>#REF!</v>
      </c>
      <c r="N835" s="58" t="e">
        <v>#N/A</v>
      </c>
      <c r="O835" s="58" t="e">
        <v>#N/A</v>
      </c>
      <c r="P835" s="58" t="e">
        <v>#N/A</v>
      </c>
      <c r="Q835" s="58" t="e">
        <v>#N/A</v>
      </c>
    </row>
    <row r="836" spans="1:17" ht="15" customHeight="1" thickBot="1">
      <c r="A836" s="446"/>
      <c r="B836" s="446"/>
      <c r="C836" s="54" t="str">
        <f>IF(A836="CSP","Consolidated Supply Program(IIF)",IF(A836&lt;&gt;"",INDEX('CCN &amp; Description'!$B$2:$B$1071,MATCH(VALUE(LEFT(A836,5)),'CCN &amp; Description'!$A$2:$A$1071,0)),""))</f>
        <v/>
      </c>
      <c r="D836" s="55" t="str">
        <f t="shared" si="26"/>
        <v>A</v>
      </c>
      <c r="E836" s="55" t="str">
        <f t="shared" si="27"/>
        <v>A2300</v>
      </c>
      <c r="F836" s="56" t="s">
        <v>2777</v>
      </c>
      <c r="G836" s="56" t="s">
        <v>11003</v>
      </c>
      <c r="H836" s="56" t="s">
        <v>11004</v>
      </c>
      <c r="I836" s="57">
        <v>0.67</v>
      </c>
      <c r="J836" s="57">
        <v>0.5</v>
      </c>
      <c r="K836" s="57">
        <v>0.5</v>
      </c>
      <c r="L836" s="315" t="e">
        <v>#REF!</v>
      </c>
      <c r="M836" s="58" t="e">
        <v>#REF!</v>
      </c>
      <c r="N836" s="58" t="e">
        <v>#N/A</v>
      </c>
      <c r="O836" s="58" t="e">
        <v>#N/A</v>
      </c>
      <c r="P836" s="58" t="e">
        <v>#N/A</v>
      </c>
      <c r="Q836" s="58" t="e">
        <v>#N/A</v>
      </c>
    </row>
    <row r="837" spans="1:17" ht="15" customHeight="1" thickBot="1">
      <c r="A837" s="446"/>
      <c r="B837" s="446"/>
      <c r="C837" s="54" t="str">
        <f>IF(A837="CSP","Consolidated Supply Program(IIF)",IF(A837&lt;&gt;"",INDEX('CCN &amp; Description'!$B$2:$B$1071,MATCH(VALUE(LEFT(A837,5)),'CCN &amp; Description'!$A$2:$A$1071,0)),""))</f>
        <v/>
      </c>
      <c r="D837" s="55" t="str">
        <f t="shared" si="26"/>
        <v>A</v>
      </c>
      <c r="E837" s="55" t="str">
        <f t="shared" si="27"/>
        <v>A2306</v>
      </c>
      <c r="F837" s="56" t="s">
        <v>11005</v>
      </c>
      <c r="G837" s="56" t="s">
        <v>11006</v>
      </c>
      <c r="H837" s="56" t="s">
        <v>11007</v>
      </c>
      <c r="I837" s="57">
        <v>17.079999999999998</v>
      </c>
      <c r="J837" s="57">
        <v>7.75</v>
      </c>
      <c r="K837" s="57">
        <v>8.67</v>
      </c>
      <c r="L837" s="315" t="e">
        <v>#REF!</v>
      </c>
      <c r="M837" s="58" t="e">
        <v>#REF!</v>
      </c>
      <c r="N837" s="58" t="e">
        <v>#N/A</v>
      </c>
      <c r="O837" s="58" t="e">
        <v>#N/A</v>
      </c>
      <c r="P837" s="58" t="e">
        <v>#N/A</v>
      </c>
      <c r="Q837" s="58" t="e">
        <v>#N/A</v>
      </c>
    </row>
    <row r="838" spans="1:17" ht="15" customHeight="1" thickBot="1">
      <c r="A838" s="446"/>
      <c r="B838" s="446"/>
      <c r="C838" s="54" t="str">
        <f>IF(A838="CSP","Consolidated Supply Program(IIF)",IF(A838&lt;&gt;"",INDEX('CCN &amp; Description'!$B$2:$B$1071,MATCH(VALUE(LEFT(A838,5)),'CCN &amp; Description'!$A$2:$A$1071,0)),""))</f>
        <v/>
      </c>
      <c r="D838" s="55" t="str">
        <f t="shared" si="26"/>
        <v>A</v>
      </c>
      <c r="E838" s="55" t="str">
        <f t="shared" si="27"/>
        <v>A2306</v>
      </c>
      <c r="F838" s="56" t="s">
        <v>11005</v>
      </c>
      <c r="G838" s="56" t="s">
        <v>11008</v>
      </c>
      <c r="H838" s="56" t="s">
        <v>11009</v>
      </c>
      <c r="I838" s="57">
        <v>17.079999999999998</v>
      </c>
      <c r="J838" s="57">
        <v>7.75</v>
      </c>
      <c r="K838" s="57">
        <v>8.67</v>
      </c>
      <c r="L838" s="315" t="e">
        <v>#REF!</v>
      </c>
      <c r="M838" s="58" t="e">
        <v>#REF!</v>
      </c>
      <c r="N838" s="58" t="e">
        <v>#N/A</v>
      </c>
      <c r="O838" s="58" t="e">
        <v>#N/A</v>
      </c>
      <c r="P838" s="58" t="e">
        <v>#N/A</v>
      </c>
      <c r="Q838" s="58" t="e">
        <v>#N/A</v>
      </c>
    </row>
    <row r="839" spans="1:17" ht="15" customHeight="1" thickBot="1">
      <c r="A839" s="446"/>
      <c r="B839" s="446"/>
      <c r="C839" s="54" t="str">
        <f>IF(A839="CSP","Consolidated Supply Program(IIF)",IF(A839&lt;&gt;"",INDEX('CCN &amp; Description'!$B$2:$B$1071,MATCH(VALUE(LEFT(A839,5)),'CCN &amp; Description'!$A$2:$A$1071,0)),""))</f>
        <v/>
      </c>
      <c r="D839" s="55" t="str">
        <f t="shared" si="26"/>
        <v>A</v>
      </c>
      <c r="E839" s="55" t="str">
        <f t="shared" si="27"/>
        <v>A2315</v>
      </c>
      <c r="F839" s="56" t="s">
        <v>11010</v>
      </c>
      <c r="G839" s="56" t="s">
        <v>11011</v>
      </c>
      <c r="H839" s="56" t="s">
        <v>11012</v>
      </c>
      <c r="I839" s="60"/>
      <c r="J839" s="60"/>
      <c r="K839" s="60"/>
      <c r="L839" s="315" t="e">
        <v>#REF!</v>
      </c>
      <c r="M839" s="58" t="e">
        <v>#REF!</v>
      </c>
      <c r="N839" s="58" t="e">
        <v>#N/A</v>
      </c>
      <c r="O839" s="58" t="e">
        <v>#N/A</v>
      </c>
      <c r="P839" s="58" t="e">
        <v>#N/A</v>
      </c>
      <c r="Q839" s="58" t="e">
        <v>#N/A</v>
      </c>
    </row>
    <row r="840" spans="1:17" ht="15" customHeight="1" thickBot="1">
      <c r="A840" s="446"/>
      <c r="B840" s="446"/>
      <c r="C840" s="54" t="str">
        <f>IF(A840="CSP","Consolidated Supply Program(IIF)",IF(A840&lt;&gt;"",INDEX('CCN &amp; Description'!$B$2:$B$1071,MATCH(VALUE(LEFT(A840,5)),'CCN &amp; Description'!$A$2:$A$1071,0)),""))</f>
        <v/>
      </c>
      <c r="D840" s="55" t="str">
        <f t="shared" si="26"/>
        <v>A</v>
      </c>
      <c r="E840" s="55" t="str">
        <f t="shared" si="27"/>
        <v>A2315</v>
      </c>
      <c r="F840" s="56" t="s">
        <v>11010</v>
      </c>
      <c r="G840" s="56" t="s">
        <v>11013</v>
      </c>
      <c r="H840" s="59"/>
      <c r="I840" s="57">
        <v>0</v>
      </c>
      <c r="J840" s="57">
        <v>0</v>
      </c>
      <c r="K840" s="57">
        <v>0</v>
      </c>
      <c r="L840" s="315" t="e">
        <v>#REF!</v>
      </c>
      <c r="M840" s="58" t="e">
        <v>#REF!</v>
      </c>
      <c r="N840" s="58" t="e">
        <v>#N/A</v>
      </c>
      <c r="O840" s="58" t="e">
        <v>#N/A</v>
      </c>
      <c r="P840" s="58" t="e">
        <v>#N/A</v>
      </c>
      <c r="Q840" s="58" t="e">
        <v>#N/A</v>
      </c>
    </row>
    <row r="841" spans="1:17" ht="15" customHeight="1" thickBot="1">
      <c r="A841" s="446"/>
      <c r="B841" s="446"/>
      <c r="C841" s="54" t="str">
        <f>IF(A841="CSP","Consolidated Supply Program(IIF)",IF(A841&lt;&gt;"",INDEX('CCN &amp; Description'!$B$2:$B$1071,MATCH(VALUE(LEFT(A841,5)),'CCN &amp; Description'!$A$2:$A$1071,0)),""))</f>
        <v/>
      </c>
      <c r="D841" s="55" t="str">
        <f t="shared" si="26"/>
        <v>A</v>
      </c>
      <c r="E841" s="55" t="str">
        <f t="shared" si="27"/>
        <v>A2333</v>
      </c>
      <c r="F841" s="56" t="s">
        <v>2779</v>
      </c>
      <c r="G841" s="56" t="s">
        <v>9868</v>
      </c>
      <c r="H841" s="56" t="s">
        <v>11014</v>
      </c>
      <c r="I841" s="57">
        <v>20</v>
      </c>
      <c r="J841" s="57">
        <v>8</v>
      </c>
      <c r="K841" s="57">
        <v>8</v>
      </c>
      <c r="L841" s="315" t="e">
        <v>#REF!</v>
      </c>
      <c r="M841" s="58" t="e">
        <v>#REF!</v>
      </c>
      <c r="N841" s="58">
        <v>20</v>
      </c>
      <c r="O841" s="58" t="s">
        <v>56</v>
      </c>
      <c r="P841" s="58">
        <v>45</v>
      </c>
      <c r="Q841" s="58">
        <v>1.75</v>
      </c>
    </row>
    <row r="842" spans="1:17" ht="15" customHeight="1" thickBot="1">
      <c r="A842" s="446"/>
      <c r="B842" s="446"/>
      <c r="C842" s="54" t="str">
        <f>IF(A842="CSP","Consolidated Supply Program(IIF)",IF(A842&lt;&gt;"",INDEX('CCN &amp; Description'!$B$2:$B$1071,MATCH(VALUE(LEFT(A842,5)),'CCN &amp; Description'!$A$2:$A$1071,0)),""))</f>
        <v/>
      </c>
      <c r="D842" s="55" t="str">
        <f t="shared" si="26"/>
        <v>A</v>
      </c>
      <c r="E842" s="55" t="str">
        <f t="shared" si="27"/>
        <v>A2333</v>
      </c>
      <c r="F842" s="56" t="s">
        <v>11015</v>
      </c>
      <c r="G842" s="56" t="s">
        <v>9868</v>
      </c>
      <c r="H842" s="56" t="s">
        <v>11014</v>
      </c>
      <c r="I842" s="57">
        <v>20</v>
      </c>
      <c r="J842" s="57">
        <v>8</v>
      </c>
      <c r="K842" s="57">
        <v>8</v>
      </c>
      <c r="L842" s="315" t="e">
        <v>#REF!</v>
      </c>
      <c r="M842" s="58" t="e">
        <v>#REF!</v>
      </c>
      <c r="N842" s="58" t="e">
        <v>#N/A</v>
      </c>
      <c r="O842" s="58" t="e">
        <v>#N/A</v>
      </c>
      <c r="P842" s="58" t="e">
        <v>#N/A</v>
      </c>
      <c r="Q842" s="58" t="e">
        <v>#N/A</v>
      </c>
    </row>
    <row r="843" spans="1:17" s="110" customFormat="1" ht="15" customHeight="1" thickBot="1">
      <c r="A843" s="446">
        <v>14312</v>
      </c>
      <c r="B843" s="446"/>
      <c r="C843" s="106" t="str">
        <f>IF(A843="CSP","Consolidated Supply Program(IIF)",IF(A843&lt;&gt;"",INDEX('CCN &amp; Description'!$B$2:$B$1071,MATCH(VALUE(LEFT(A843,5)),'CCN &amp; Description'!$A$2:$A$1071,0)),""))</f>
        <v>VEHICLE STAGING AREA, SURFACED</v>
      </c>
      <c r="D843" s="107" t="str">
        <f t="shared" si="26"/>
        <v>A</v>
      </c>
      <c r="E843" s="107" t="str">
        <f t="shared" si="27"/>
        <v>A2335</v>
      </c>
      <c r="F843" s="108" t="s">
        <v>2783</v>
      </c>
      <c r="G843" s="108" t="s">
        <v>11016</v>
      </c>
      <c r="H843" s="108" t="s">
        <v>11017</v>
      </c>
      <c r="I843" s="109">
        <v>10</v>
      </c>
      <c r="J843" s="109">
        <v>8</v>
      </c>
      <c r="K843" s="109">
        <v>8</v>
      </c>
      <c r="L843" s="110" t="e">
        <v>#REF!</v>
      </c>
      <c r="M843" s="111" t="e">
        <v>#REF!</v>
      </c>
      <c r="N843" s="111">
        <v>10</v>
      </c>
      <c r="O843" s="111" t="s">
        <v>1882</v>
      </c>
      <c r="P843" s="111">
        <v>25</v>
      </c>
      <c r="Q843" s="111">
        <v>1.75</v>
      </c>
    </row>
    <row r="844" spans="1:17" s="110" customFormat="1" ht="15" customHeight="1" thickBot="1">
      <c r="A844" s="446">
        <v>14312</v>
      </c>
      <c r="B844" s="446"/>
      <c r="C844" s="106" t="str">
        <f>IF(A844="CSP","Consolidated Supply Program(IIF)",IF(A844&lt;&gt;"",INDEX('CCN &amp; Description'!$B$2:$B$1071,MATCH(VALUE(LEFT(A844,5)),'CCN &amp; Description'!$A$2:$A$1071,0)),""))</f>
        <v>VEHICLE STAGING AREA, SURFACED</v>
      </c>
      <c r="D844" s="107" t="str">
        <f t="shared" si="26"/>
        <v>A</v>
      </c>
      <c r="E844" s="107" t="str">
        <f t="shared" si="27"/>
        <v>A2335</v>
      </c>
      <c r="F844" s="108" t="s">
        <v>2783</v>
      </c>
      <c r="G844" s="108" t="s">
        <v>11016</v>
      </c>
      <c r="H844" s="108" t="s">
        <v>11018</v>
      </c>
      <c r="I844" s="109">
        <v>10</v>
      </c>
      <c r="J844" s="109">
        <v>8</v>
      </c>
      <c r="K844" s="109">
        <v>8</v>
      </c>
      <c r="L844" s="110" t="e">
        <v>#REF!</v>
      </c>
      <c r="M844" s="111" t="e">
        <v>#REF!</v>
      </c>
      <c r="N844" s="111">
        <v>10</v>
      </c>
      <c r="O844" s="111" t="s">
        <v>1882</v>
      </c>
      <c r="P844" s="111">
        <v>25</v>
      </c>
      <c r="Q844" s="111">
        <v>1.75</v>
      </c>
    </row>
    <row r="845" spans="1:17" s="110" customFormat="1" ht="15" customHeight="1" thickBot="1">
      <c r="A845" s="446">
        <v>14312</v>
      </c>
      <c r="B845" s="446"/>
      <c r="C845" s="106" t="str">
        <f>IF(A845="CSP","Consolidated Supply Program(IIF)",IF(A845&lt;&gt;"",INDEX('CCN &amp; Description'!$B$2:$B$1071,MATCH(VALUE(LEFT(A845,5)),'CCN &amp; Description'!$A$2:$A$1071,0)),""))</f>
        <v>VEHICLE STAGING AREA, SURFACED</v>
      </c>
      <c r="D845" s="107" t="str">
        <f t="shared" si="26"/>
        <v>A</v>
      </c>
      <c r="E845" s="107" t="str">
        <f t="shared" si="27"/>
        <v>A2336</v>
      </c>
      <c r="F845" s="108" t="s">
        <v>2789</v>
      </c>
      <c r="G845" s="108" t="s">
        <v>11016</v>
      </c>
      <c r="H845" s="108" t="s">
        <v>11019</v>
      </c>
      <c r="I845" s="109">
        <v>20</v>
      </c>
      <c r="J845" s="109">
        <v>8</v>
      </c>
      <c r="K845" s="109">
        <v>8</v>
      </c>
      <c r="L845" s="110" t="e">
        <v>#REF!</v>
      </c>
      <c r="M845" s="111" t="e">
        <v>#REF!</v>
      </c>
      <c r="N845" s="111">
        <v>10</v>
      </c>
      <c r="O845" s="111" t="s">
        <v>1882</v>
      </c>
      <c r="P845" s="111">
        <v>25</v>
      </c>
      <c r="Q845" s="111">
        <v>1.75</v>
      </c>
    </row>
    <row r="846" spans="1:17" s="110" customFormat="1" ht="15" customHeight="1" thickBot="1">
      <c r="A846" s="446">
        <v>14312</v>
      </c>
      <c r="B846" s="446"/>
      <c r="C846" s="106" t="str">
        <f>IF(A846="CSP","Consolidated Supply Program(IIF)",IF(A846&lt;&gt;"",INDEX('CCN &amp; Description'!$B$2:$B$1071,MATCH(VALUE(LEFT(A846,5)),'CCN &amp; Description'!$A$2:$A$1071,0)),""))</f>
        <v>VEHICLE STAGING AREA, SURFACED</v>
      </c>
      <c r="D846" s="107" t="str">
        <f t="shared" si="26"/>
        <v>A</v>
      </c>
      <c r="E846" s="107" t="str">
        <f t="shared" si="27"/>
        <v>A2336</v>
      </c>
      <c r="F846" s="108" t="s">
        <v>2789</v>
      </c>
      <c r="G846" s="108" t="s">
        <v>11016</v>
      </c>
      <c r="H846" s="108" t="s">
        <v>11020</v>
      </c>
      <c r="I846" s="109">
        <v>20</v>
      </c>
      <c r="J846" s="109">
        <v>8</v>
      </c>
      <c r="K846" s="109">
        <v>8</v>
      </c>
      <c r="L846" s="110" t="e">
        <v>#REF!</v>
      </c>
      <c r="M846" s="111" t="e">
        <v>#REF!</v>
      </c>
      <c r="N846" s="111">
        <v>10</v>
      </c>
      <c r="O846" s="111" t="s">
        <v>1882</v>
      </c>
      <c r="P846" s="111">
        <v>25</v>
      </c>
      <c r="Q846" s="111">
        <v>1.75</v>
      </c>
    </row>
    <row r="847" spans="1:17" ht="15" customHeight="1" thickBot="1">
      <c r="A847" s="446"/>
      <c r="B847" s="446"/>
      <c r="C847" s="54" t="str">
        <f>IF(A847="CSP","Consolidated Supply Program(IIF)",IF(A847&lt;&gt;"",INDEX('CCN &amp; Description'!$B$2:$B$1071,MATCH(VALUE(LEFT(A847,5)),'CCN &amp; Description'!$A$2:$A$1071,0)),""))</f>
        <v/>
      </c>
      <c r="D847" s="55" t="str">
        <f t="shared" si="26"/>
        <v>A</v>
      </c>
      <c r="E847" s="55" t="str">
        <f t="shared" si="27"/>
        <v>A2336</v>
      </c>
      <c r="F847" s="56" t="s">
        <v>11021</v>
      </c>
      <c r="G847" s="56" t="s">
        <v>11016</v>
      </c>
      <c r="H847" s="56" t="s">
        <v>11019</v>
      </c>
      <c r="I847" s="57">
        <v>20</v>
      </c>
      <c r="J847" s="57">
        <v>8</v>
      </c>
      <c r="K847" s="57">
        <v>8</v>
      </c>
      <c r="L847" s="315" t="e">
        <v>#REF!</v>
      </c>
      <c r="M847" s="58" t="e">
        <v>#REF!</v>
      </c>
      <c r="N847" s="58" t="e">
        <v>#N/A</v>
      </c>
      <c r="O847" s="58" t="e">
        <v>#N/A</v>
      </c>
      <c r="P847" s="58" t="e">
        <v>#N/A</v>
      </c>
      <c r="Q847" s="58" t="e">
        <v>#N/A</v>
      </c>
    </row>
    <row r="848" spans="1:17" s="110" customFormat="1" ht="15" customHeight="1" thickBot="1">
      <c r="A848" s="446">
        <v>14312</v>
      </c>
      <c r="B848" s="446"/>
      <c r="C848" s="106" t="str">
        <f>IF(A848="CSP","Consolidated Supply Program(IIF)",IF(A848&lt;&gt;"",INDEX('CCN &amp; Description'!$B$2:$B$1071,MATCH(VALUE(LEFT(A848,5)),'CCN &amp; Description'!$A$2:$A$1071,0)),""))</f>
        <v>VEHICLE STAGING AREA, SURFACED</v>
      </c>
      <c r="D848" s="107" t="str">
        <f t="shared" si="26"/>
        <v>A</v>
      </c>
      <c r="E848" s="107" t="str">
        <f t="shared" si="27"/>
        <v>A2337</v>
      </c>
      <c r="F848" s="108" t="s">
        <v>726</v>
      </c>
      <c r="G848" s="108" t="s">
        <v>11016</v>
      </c>
      <c r="H848" s="108" t="s">
        <v>11022</v>
      </c>
      <c r="I848" s="109">
        <v>20</v>
      </c>
      <c r="J848" s="109">
        <v>8</v>
      </c>
      <c r="K848" s="109">
        <v>8</v>
      </c>
      <c r="L848" s="110" t="e">
        <v>#REF!</v>
      </c>
      <c r="M848" s="111" t="e">
        <v>#REF!</v>
      </c>
      <c r="N848" s="111">
        <v>10</v>
      </c>
      <c r="O848" s="111" t="s">
        <v>1882</v>
      </c>
      <c r="P848" s="111">
        <v>25</v>
      </c>
      <c r="Q848" s="111">
        <v>1.75</v>
      </c>
    </row>
    <row r="849" spans="1:17" s="110" customFormat="1" ht="15" customHeight="1" thickBot="1">
      <c r="A849" s="446">
        <v>14312</v>
      </c>
      <c r="B849" s="446"/>
      <c r="C849" s="106" t="str">
        <f>IF(A849="CSP","Consolidated Supply Program(IIF)",IF(A849&lt;&gt;"",INDEX('CCN &amp; Description'!$B$2:$B$1071,MATCH(VALUE(LEFT(A849,5)),'CCN &amp; Description'!$A$2:$A$1071,0)),""))</f>
        <v>VEHICLE STAGING AREA, SURFACED</v>
      </c>
      <c r="D849" s="107" t="str">
        <f t="shared" si="26"/>
        <v>A</v>
      </c>
      <c r="E849" s="107" t="str">
        <f t="shared" si="27"/>
        <v>A2337</v>
      </c>
      <c r="F849" s="108" t="s">
        <v>726</v>
      </c>
      <c r="G849" s="108" t="s">
        <v>11016</v>
      </c>
      <c r="H849" s="108" t="s">
        <v>11023</v>
      </c>
      <c r="I849" s="109">
        <v>20</v>
      </c>
      <c r="J849" s="109">
        <v>8</v>
      </c>
      <c r="K849" s="109">
        <v>8</v>
      </c>
      <c r="L849" s="110" t="e">
        <v>#REF!</v>
      </c>
      <c r="M849" s="111" t="e">
        <v>#REF!</v>
      </c>
      <c r="N849" s="111">
        <v>10</v>
      </c>
      <c r="O849" s="111" t="s">
        <v>1882</v>
      </c>
      <c r="P849" s="111">
        <v>25</v>
      </c>
      <c r="Q849" s="111">
        <v>1.75</v>
      </c>
    </row>
    <row r="850" spans="1:17" s="110" customFormat="1" ht="15" customHeight="1" thickBot="1">
      <c r="A850" s="446">
        <v>14312</v>
      </c>
      <c r="B850" s="446"/>
      <c r="C850" s="106" t="str">
        <f>IF(A850="CSP","Consolidated Supply Program(IIF)",IF(A850&lt;&gt;"",INDEX('CCN &amp; Description'!$B$2:$B$1071,MATCH(VALUE(LEFT(A850,5)),'CCN &amp; Description'!$A$2:$A$1071,0)),""))</f>
        <v>VEHICLE STAGING AREA, SURFACED</v>
      </c>
      <c r="D850" s="107" t="str">
        <f t="shared" si="26"/>
        <v>A</v>
      </c>
      <c r="E850" s="107" t="str">
        <f t="shared" si="27"/>
        <v>A2338</v>
      </c>
      <c r="F850" s="108" t="s">
        <v>729</v>
      </c>
      <c r="G850" s="108" t="s">
        <v>11024</v>
      </c>
      <c r="H850" s="108" t="s">
        <v>11025</v>
      </c>
      <c r="I850" s="109">
        <v>10</v>
      </c>
      <c r="J850" s="109">
        <v>8</v>
      </c>
      <c r="K850" s="109">
        <v>8</v>
      </c>
      <c r="L850" s="110" t="e">
        <v>#REF!</v>
      </c>
      <c r="M850" s="111" t="e">
        <v>#REF!</v>
      </c>
      <c r="N850" s="111">
        <v>10</v>
      </c>
      <c r="O850" s="111" t="s">
        <v>1882</v>
      </c>
      <c r="P850" s="111">
        <v>25</v>
      </c>
      <c r="Q850" s="111">
        <v>1.75</v>
      </c>
    </row>
    <row r="851" spans="1:17" s="110" customFormat="1" ht="15" customHeight="1" thickBot="1">
      <c r="A851" s="446">
        <v>14312</v>
      </c>
      <c r="B851" s="446"/>
      <c r="C851" s="106" t="str">
        <f>IF(A851="CSP","Consolidated Supply Program(IIF)",IF(A851&lt;&gt;"",INDEX('CCN &amp; Description'!$B$2:$B$1071,MATCH(VALUE(LEFT(A851,5)),'CCN &amp; Description'!$A$2:$A$1071,0)),""))</f>
        <v>VEHICLE STAGING AREA, SURFACED</v>
      </c>
      <c r="D851" s="107" t="str">
        <f t="shared" si="26"/>
        <v>A</v>
      </c>
      <c r="E851" s="107" t="str">
        <f t="shared" si="27"/>
        <v>A2338</v>
      </c>
      <c r="F851" s="108" t="s">
        <v>729</v>
      </c>
      <c r="G851" s="108" t="s">
        <v>11016</v>
      </c>
      <c r="H851" s="108" t="s">
        <v>11026</v>
      </c>
      <c r="I851" s="109">
        <v>10</v>
      </c>
      <c r="J851" s="109">
        <v>8</v>
      </c>
      <c r="K851" s="109">
        <v>8</v>
      </c>
      <c r="L851" s="110" t="e">
        <v>#REF!</v>
      </c>
      <c r="M851" s="111" t="e">
        <v>#REF!</v>
      </c>
      <c r="N851" s="111">
        <v>10</v>
      </c>
      <c r="O851" s="111" t="s">
        <v>1882</v>
      </c>
      <c r="P851" s="111">
        <v>25</v>
      </c>
      <c r="Q851" s="111">
        <v>1.75</v>
      </c>
    </row>
    <row r="852" spans="1:17" ht="15" customHeight="1" thickBot="1">
      <c r="A852" s="446"/>
      <c r="B852" s="446"/>
      <c r="C852" s="54" t="str">
        <f>IF(A852="CSP","Consolidated Supply Program(IIF)",IF(A852&lt;&gt;"",INDEX('CCN &amp; Description'!$B$2:$B$1071,MATCH(VALUE(LEFT(A852,5)),'CCN &amp; Description'!$A$2:$A$1071,0)),""))</f>
        <v/>
      </c>
      <c r="D852" s="55" t="str">
        <f t="shared" si="26"/>
        <v>A</v>
      </c>
      <c r="E852" s="55" t="str">
        <f t="shared" si="27"/>
        <v>A2390</v>
      </c>
      <c r="F852" s="56" t="s">
        <v>11027</v>
      </c>
      <c r="G852" s="56" t="s">
        <v>11028</v>
      </c>
      <c r="H852" s="56" t="s">
        <v>11029</v>
      </c>
      <c r="I852" s="57">
        <v>0</v>
      </c>
      <c r="J852" s="57">
        <v>0</v>
      </c>
      <c r="K852" s="57">
        <v>0</v>
      </c>
      <c r="L852" s="315" t="e">
        <v>#REF!</v>
      </c>
      <c r="M852" s="58" t="e">
        <v>#REF!</v>
      </c>
      <c r="N852" s="58" t="e">
        <v>#N/A</v>
      </c>
      <c r="O852" s="58" t="e">
        <v>#N/A</v>
      </c>
      <c r="P852" s="58" t="e">
        <v>#N/A</v>
      </c>
      <c r="Q852" s="58" t="e">
        <v>#N/A</v>
      </c>
    </row>
    <row r="853" spans="1:17" ht="15" customHeight="1" thickBot="1">
      <c r="A853" s="446"/>
      <c r="B853" s="446"/>
      <c r="C853" s="54" t="str">
        <f>IF(A853="CSP","Consolidated Supply Program(IIF)",IF(A853&lt;&gt;"",INDEX('CCN &amp; Description'!$B$2:$B$1071,MATCH(VALUE(LEFT(A853,5)),'CCN &amp; Description'!$A$2:$A$1071,0)),""))</f>
        <v/>
      </c>
      <c r="D853" s="55" t="str">
        <f t="shared" si="26"/>
        <v>A</v>
      </c>
      <c r="E853" s="55" t="str">
        <f t="shared" si="27"/>
        <v>A2390</v>
      </c>
      <c r="F853" s="56" t="s">
        <v>11027</v>
      </c>
      <c r="G853" s="56" t="s">
        <v>11030</v>
      </c>
      <c r="H853" s="56" t="s">
        <v>11031</v>
      </c>
      <c r="I853" s="57">
        <v>0</v>
      </c>
      <c r="J853" s="57">
        <v>0</v>
      </c>
      <c r="K853" s="57">
        <v>0</v>
      </c>
      <c r="L853" s="315" t="e">
        <v>#REF!</v>
      </c>
      <c r="M853" s="58" t="e">
        <v>#REF!</v>
      </c>
      <c r="N853" s="58" t="e">
        <v>#N/A</v>
      </c>
      <c r="O853" s="58" t="e">
        <v>#N/A</v>
      </c>
      <c r="P853" s="58" t="e">
        <v>#N/A</v>
      </c>
      <c r="Q853" s="58" t="e">
        <v>#N/A</v>
      </c>
    </row>
    <row r="854" spans="1:17" ht="15" customHeight="1" thickBot="1">
      <c r="A854" s="446"/>
      <c r="B854" s="446"/>
      <c r="C854" s="54" t="str">
        <f>IF(A854="CSP","Consolidated Supply Program(IIF)",IF(A854&lt;&gt;"",INDEX('CCN &amp; Description'!$B$2:$B$1071,MATCH(VALUE(LEFT(A854,5)),'CCN &amp; Description'!$A$2:$A$1071,0)),""))</f>
        <v/>
      </c>
      <c r="D854" s="55" t="str">
        <f t="shared" si="26"/>
        <v>A</v>
      </c>
      <c r="E854" s="55" t="str">
        <f t="shared" si="27"/>
        <v>A2390</v>
      </c>
      <c r="F854" s="56" t="s">
        <v>11027</v>
      </c>
      <c r="G854" s="56" t="s">
        <v>11030</v>
      </c>
      <c r="H854" s="56" t="s">
        <v>11032</v>
      </c>
      <c r="I854" s="57">
        <v>3.42</v>
      </c>
      <c r="J854" s="57">
        <v>2.5</v>
      </c>
      <c r="K854" s="57">
        <v>2.67</v>
      </c>
      <c r="L854" s="315" t="e">
        <v>#REF!</v>
      </c>
      <c r="M854" s="58" t="e">
        <v>#REF!</v>
      </c>
      <c r="N854" s="58" t="e">
        <v>#N/A</v>
      </c>
      <c r="O854" s="58" t="e">
        <v>#N/A</v>
      </c>
      <c r="P854" s="58" t="e">
        <v>#N/A</v>
      </c>
      <c r="Q854" s="58" t="e">
        <v>#N/A</v>
      </c>
    </row>
    <row r="855" spans="1:17" ht="15" customHeight="1" thickBot="1">
      <c r="A855" s="446"/>
      <c r="B855" s="446"/>
      <c r="C855" s="54" t="str">
        <f>IF(A855="CSP","Consolidated Supply Program(IIF)",IF(A855&lt;&gt;"",INDEX('CCN &amp; Description'!$B$2:$B$1071,MATCH(VALUE(LEFT(A855,5)),'CCN &amp; Description'!$A$2:$A$1071,0)),""))</f>
        <v/>
      </c>
      <c r="D855" s="55" t="str">
        <f t="shared" si="26"/>
        <v>A</v>
      </c>
      <c r="E855" s="55" t="str">
        <f t="shared" si="27"/>
        <v>A2476</v>
      </c>
      <c r="F855" s="56" t="s">
        <v>2806</v>
      </c>
      <c r="G855" s="56" t="s">
        <v>11033</v>
      </c>
      <c r="H855" s="56" t="s">
        <v>11034</v>
      </c>
      <c r="I855" s="57">
        <v>3.5</v>
      </c>
      <c r="J855" s="57">
        <v>4</v>
      </c>
      <c r="K855" s="57">
        <v>3</v>
      </c>
      <c r="L855" s="315" t="e">
        <v>#REF!</v>
      </c>
      <c r="M855" s="58" t="e">
        <v>#REF!</v>
      </c>
      <c r="N855" s="58" t="e">
        <v>#N/A</v>
      </c>
      <c r="O855" s="58" t="e">
        <v>#N/A</v>
      </c>
      <c r="P855" s="58" t="e">
        <v>#N/A</v>
      </c>
      <c r="Q855" s="58" t="e">
        <v>#N/A</v>
      </c>
    </row>
    <row r="856" spans="1:17" ht="15" customHeight="1" thickBot="1">
      <c r="A856" s="446"/>
      <c r="B856" s="446"/>
      <c r="C856" s="54" t="str">
        <f>IF(A856="CSP","Consolidated Supply Program(IIF)",IF(A856&lt;&gt;"",INDEX('CCN &amp; Description'!$B$2:$B$1071,MATCH(VALUE(LEFT(A856,5)),'CCN &amp; Description'!$A$2:$A$1071,0)),""))</f>
        <v/>
      </c>
      <c r="D856" s="55" t="str">
        <f t="shared" si="26"/>
        <v>A</v>
      </c>
      <c r="E856" s="55" t="str">
        <f t="shared" si="27"/>
        <v>A2476</v>
      </c>
      <c r="F856" s="56" t="s">
        <v>2806</v>
      </c>
      <c r="G856" s="56" t="s">
        <v>11035</v>
      </c>
      <c r="H856" s="56" t="s">
        <v>11036</v>
      </c>
      <c r="I856" s="57">
        <v>3.5</v>
      </c>
      <c r="J856" s="57">
        <v>4</v>
      </c>
      <c r="K856" s="57">
        <v>3</v>
      </c>
      <c r="L856" s="315" t="e">
        <v>#REF!</v>
      </c>
      <c r="M856" s="58" t="e">
        <v>#REF!</v>
      </c>
      <c r="N856" s="58" t="e">
        <v>#N/A</v>
      </c>
      <c r="O856" s="58" t="e">
        <v>#N/A</v>
      </c>
      <c r="P856" s="58" t="e">
        <v>#N/A</v>
      </c>
      <c r="Q856" s="58" t="e">
        <v>#N/A</v>
      </c>
    </row>
    <row r="857" spans="1:17" ht="15" customHeight="1" thickBot="1">
      <c r="A857" s="446"/>
      <c r="B857" s="446"/>
      <c r="C857" s="54" t="str">
        <f>IF(A857="CSP","Consolidated Supply Program(IIF)",IF(A857&lt;&gt;"",INDEX('CCN &amp; Description'!$B$2:$B$1071,MATCH(VALUE(LEFT(A857,5)),'CCN &amp; Description'!$A$2:$A$1071,0)),""))</f>
        <v/>
      </c>
      <c r="D857" s="55" t="str">
        <f t="shared" si="26"/>
        <v>A</v>
      </c>
      <c r="E857" s="55" t="str">
        <f t="shared" si="27"/>
        <v>A2476</v>
      </c>
      <c r="F857" s="56" t="s">
        <v>2806</v>
      </c>
      <c r="G857" s="56" t="s">
        <v>11035</v>
      </c>
      <c r="H857" s="56" t="s">
        <v>11036</v>
      </c>
      <c r="I857" s="57">
        <v>3.5</v>
      </c>
      <c r="J857" s="57">
        <v>4</v>
      </c>
      <c r="K857" s="57">
        <v>3</v>
      </c>
      <c r="L857" s="315" t="e">
        <v>#REF!</v>
      </c>
      <c r="M857" s="58" t="e">
        <v>#REF!</v>
      </c>
      <c r="N857" s="58" t="e">
        <v>#N/A</v>
      </c>
      <c r="O857" s="58" t="e">
        <v>#N/A</v>
      </c>
      <c r="P857" s="58" t="e">
        <v>#N/A</v>
      </c>
      <c r="Q857" s="58" t="e">
        <v>#N/A</v>
      </c>
    </row>
    <row r="858" spans="1:17" ht="15" customHeight="1" thickBot="1">
      <c r="A858" s="446"/>
      <c r="B858" s="446"/>
      <c r="C858" s="54" t="str">
        <f>IF(A858="CSP","Consolidated Supply Program(IIF)",IF(A858&lt;&gt;"",INDEX('CCN &amp; Description'!$B$2:$B$1071,MATCH(VALUE(LEFT(A858,5)),'CCN &amp; Description'!$A$2:$A$1071,0)),""))</f>
        <v/>
      </c>
      <c r="D858" s="55" t="str">
        <f t="shared" si="26"/>
        <v>A</v>
      </c>
      <c r="E858" s="55" t="str">
        <f t="shared" si="27"/>
        <v>A2480</v>
      </c>
      <c r="F858" s="56" t="s">
        <v>2808</v>
      </c>
      <c r="G858" s="56" t="s">
        <v>11037</v>
      </c>
      <c r="H858" s="56" t="s">
        <v>11038</v>
      </c>
      <c r="I858" s="57">
        <v>1.08</v>
      </c>
      <c r="J858" s="57">
        <v>1.33</v>
      </c>
      <c r="K858" s="57">
        <v>0.46</v>
      </c>
      <c r="L858" s="315" t="e">
        <v>#REF!</v>
      </c>
      <c r="M858" s="58" t="e">
        <v>#REF!</v>
      </c>
      <c r="N858" s="58" t="e">
        <v>#N/A</v>
      </c>
      <c r="O858" s="58" t="e">
        <v>#N/A</v>
      </c>
      <c r="P858" s="58" t="e">
        <v>#N/A</v>
      </c>
      <c r="Q858" s="58" t="e">
        <v>#N/A</v>
      </c>
    </row>
    <row r="859" spans="1:17" ht="15" customHeight="1" thickBot="1">
      <c r="A859" s="446"/>
      <c r="B859" s="446"/>
      <c r="C859" s="54" t="str">
        <f>IF(A859="CSP","Consolidated Supply Program(IIF)",IF(A859&lt;&gt;"",INDEX('CCN &amp; Description'!$B$2:$B$1071,MATCH(VALUE(LEFT(A859,5)),'CCN &amp; Description'!$A$2:$A$1071,0)),""))</f>
        <v/>
      </c>
      <c r="D859" s="55" t="str">
        <f t="shared" si="26"/>
        <v>A</v>
      </c>
      <c r="E859" s="55" t="str">
        <f t="shared" si="27"/>
        <v>A2480</v>
      </c>
      <c r="F859" s="56" t="s">
        <v>2808</v>
      </c>
      <c r="G859" s="56" t="s">
        <v>11037</v>
      </c>
      <c r="H859" s="56" t="s">
        <v>11039</v>
      </c>
      <c r="I859" s="57">
        <v>1.21</v>
      </c>
      <c r="J859" s="57">
        <v>1.58</v>
      </c>
      <c r="K859" s="57">
        <v>1.44</v>
      </c>
      <c r="L859" s="315" t="e">
        <v>#REF!</v>
      </c>
      <c r="M859" s="58" t="e">
        <v>#REF!</v>
      </c>
      <c r="N859" s="58" t="e">
        <v>#N/A</v>
      </c>
      <c r="O859" s="58" t="e">
        <v>#N/A</v>
      </c>
      <c r="P859" s="58" t="e">
        <v>#N/A</v>
      </c>
      <c r="Q859" s="58" t="e">
        <v>#N/A</v>
      </c>
    </row>
    <row r="860" spans="1:17" ht="15" customHeight="1" thickBot="1">
      <c r="A860" s="446"/>
      <c r="B860" s="446"/>
      <c r="C860" s="54" t="str">
        <f>IF(A860="CSP","Consolidated Supply Program(IIF)",IF(A860&lt;&gt;"",INDEX('CCN &amp; Description'!$B$2:$B$1071,MATCH(VALUE(LEFT(A860,5)),'CCN &amp; Description'!$A$2:$A$1071,0)),""))</f>
        <v/>
      </c>
      <c r="D860" s="55" t="str">
        <f t="shared" si="26"/>
        <v>A</v>
      </c>
      <c r="E860" s="55" t="str">
        <f t="shared" si="27"/>
        <v>A2505</v>
      </c>
      <c r="F860" s="56" t="s">
        <v>11040</v>
      </c>
      <c r="G860" s="56" t="s">
        <v>11041</v>
      </c>
      <c r="H860" s="56" t="s">
        <v>11042</v>
      </c>
      <c r="I860" s="57">
        <v>2.04</v>
      </c>
      <c r="J860" s="57">
        <v>1.21</v>
      </c>
      <c r="K860" s="57">
        <v>0.75</v>
      </c>
      <c r="L860" s="315" t="e">
        <v>#REF!</v>
      </c>
      <c r="M860" s="58" t="e">
        <v>#REF!</v>
      </c>
      <c r="N860" s="58" t="e">
        <v>#N/A</v>
      </c>
      <c r="O860" s="58" t="e">
        <v>#N/A</v>
      </c>
      <c r="P860" s="58" t="e">
        <v>#N/A</v>
      </c>
      <c r="Q860" s="58" t="e">
        <v>#N/A</v>
      </c>
    </row>
    <row r="861" spans="1:17" ht="15" customHeight="1" thickBot="1">
      <c r="A861" s="446"/>
      <c r="B861" s="446"/>
      <c r="C861" s="54" t="str">
        <f>IF(A861="CSP","Consolidated Supply Program(IIF)",IF(A861&lt;&gt;"",INDEX('CCN &amp; Description'!$B$2:$B$1071,MATCH(VALUE(LEFT(A861,5)),'CCN &amp; Description'!$A$2:$A$1071,0)),""))</f>
        <v/>
      </c>
      <c r="D861" s="55" t="str">
        <f t="shared" si="26"/>
        <v>A</v>
      </c>
      <c r="E861" s="55" t="str">
        <f t="shared" si="27"/>
        <v>A2508</v>
      </c>
      <c r="F861" s="56" t="s">
        <v>11043</v>
      </c>
      <c r="G861" s="56" t="s">
        <v>11044</v>
      </c>
      <c r="H861" s="56" t="s">
        <v>11045</v>
      </c>
      <c r="I861" s="57">
        <v>1.72</v>
      </c>
      <c r="J861" s="57">
        <v>1.76</v>
      </c>
      <c r="K861" s="57">
        <v>1.75</v>
      </c>
      <c r="L861" s="315" t="e">
        <v>#REF!</v>
      </c>
      <c r="M861" s="58" t="e">
        <v>#REF!</v>
      </c>
      <c r="N861" s="58" t="e">
        <v>#N/A</v>
      </c>
      <c r="O861" s="58" t="e">
        <v>#N/A</v>
      </c>
      <c r="P861" s="58" t="e">
        <v>#N/A</v>
      </c>
      <c r="Q861" s="58" t="e">
        <v>#N/A</v>
      </c>
    </row>
    <row r="862" spans="1:17" ht="15" customHeight="1" thickBot="1">
      <c r="A862" s="446"/>
      <c r="B862" s="446"/>
      <c r="C862" s="54" t="str">
        <f>IF(A862="CSP","Consolidated Supply Program(IIF)",IF(A862&lt;&gt;"",INDEX('CCN &amp; Description'!$B$2:$B$1071,MATCH(VALUE(LEFT(A862,5)),'CCN &amp; Description'!$A$2:$A$1071,0)),""))</f>
        <v/>
      </c>
      <c r="D862" s="55" t="str">
        <f t="shared" si="26"/>
        <v>A</v>
      </c>
      <c r="E862" s="55" t="str">
        <f t="shared" si="27"/>
        <v>A2525</v>
      </c>
      <c r="F862" s="56" t="s">
        <v>11046</v>
      </c>
      <c r="G862" s="56" t="s">
        <v>10419</v>
      </c>
      <c r="H862" s="56" t="s">
        <v>11047</v>
      </c>
      <c r="I862" s="57">
        <v>19.989999999999998</v>
      </c>
      <c r="J862" s="57">
        <v>8</v>
      </c>
      <c r="K862" s="57">
        <v>8.33</v>
      </c>
      <c r="L862" s="315" t="e">
        <v>#REF!</v>
      </c>
      <c r="M862" s="58" t="e">
        <v>#REF!</v>
      </c>
      <c r="N862" s="58" t="e">
        <v>#N/A</v>
      </c>
      <c r="O862" s="58" t="e">
        <v>#N/A</v>
      </c>
      <c r="P862" s="58" t="e">
        <v>#N/A</v>
      </c>
      <c r="Q862" s="58" t="e">
        <v>#N/A</v>
      </c>
    </row>
    <row r="863" spans="1:17" ht="15" customHeight="1" thickBot="1">
      <c r="A863" s="446"/>
      <c r="B863" s="446"/>
      <c r="C863" s="54" t="str">
        <f>IF(A863="CSP","Consolidated Supply Program(IIF)",IF(A863&lt;&gt;"",INDEX('CCN &amp; Description'!$B$2:$B$1071,MATCH(VALUE(LEFT(A863,5)),'CCN &amp; Description'!$A$2:$A$1071,0)),""))</f>
        <v/>
      </c>
      <c r="D863" s="55" t="str">
        <f t="shared" si="26"/>
        <v>A</v>
      </c>
      <c r="E863" s="55" t="str">
        <f t="shared" si="27"/>
        <v>A2525</v>
      </c>
      <c r="F863" s="56" t="s">
        <v>11046</v>
      </c>
      <c r="G863" s="56" t="s">
        <v>10419</v>
      </c>
      <c r="H863" s="56" t="s">
        <v>11048</v>
      </c>
      <c r="I863" s="57">
        <v>0</v>
      </c>
      <c r="J863" s="57">
        <v>0</v>
      </c>
      <c r="K863" s="57">
        <v>0</v>
      </c>
      <c r="L863" s="315" t="e">
        <v>#REF!</v>
      </c>
      <c r="M863" s="58" t="e">
        <v>#REF!</v>
      </c>
      <c r="N863" s="58" t="e">
        <v>#N/A</v>
      </c>
      <c r="O863" s="58" t="e">
        <v>#N/A</v>
      </c>
      <c r="P863" s="58" t="e">
        <v>#N/A</v>
      </c>
      <c r="Q863" s="58" t="e">
        <v>#N/A</v>
      </c>
    </row>
    <row r="864" spans="1:17" ht="15" customHeight="1" thickBot="1">
      <c r="A864" s="446"/>
      <c r="B864" s="446"/>
      <c r="C864" s="54" t="str">
        <f>IF(A864="CSP","Consolidated Supply Program(IIF)",IF(A864&lt;&gt;"",INDEX('CCN &amp; Description'!$B$2:$B$1071,MATCH(VALUE(LEFT(A864,5)),'CCN &amp; Description'!$A$2:$A$1071,0)),""))</f>
        <v/>
      </c>
      <c r="D864" s="55" t="str">
        <f t="shared" si="26"/>
        <v>A</v>
      </c>
      <c r="E864" s="55" t="str">
        <f t="shared" si="27"/>
        <v>A2525</v>
      </c>
      <c r="F864" s="56" t="s">
        <v>11046</v>
      </c>
      <c r="G864" s="56" t="s">
        <v>10123</v>
      </c>
      <c r="H864" s="56" t="s">
        <v>11049</v>
      </c>
      <c r="I864" s="57">
        <v>20</v>
      </c>
      <c r="J864" s="57">
        <v>8</v>
      </c>
      <c r="K864" s="57">
        <v>8</v>
      </c>
      <c r="L864" s="315" t="e">
        <v>#REF!</v>
      </c>
      <c r="M864" s="58" t="e">
        <v>#REF!</v>
      </c>
      <c r="N864" s="58" t="e">
        <v>#N/A</v>
      </c>
      <c r="O864" s="58" t="e">
        <v>#N/A</v>
      </c>
      <c r="P864" s="58" t="e">
        <v>#N/A</v>
      </c>
      <c r="Q864" s="58" t="e">
        <v>#N/A</v>
      </c>
    </row>
    <row r="865" spans="1:17" ht="15" customHeight="1" thickBot="1">
      <c r="A865" s="446"/>
      <c r="B865" s="446"/>
      <c r="C865" s="54" t="str">
        <f>IF(A865="CSP","Consolidated Supply Program(IIF)",IF(A865&lt;&gt;"",INDEX('CCN &amp; Description'!$B$2:$B$1071,MATCH(VALUE(LEFT(A865,5)),'CCN &amp; Description'!$A$2:$A$1071,0)),""))</f>
        <v/>
      </c>
      <c r="D865" s="55" t="str">
        <f t="shared" si="26"/>
        <v>A</v>
      </c>
      <c r="E865" s="55" t="str">
        <f t="shared" si="27"/>
        <v>A2533</v>
      </c>
      <c r="F865" s="56" t="s">
        <v>11050</v>
      </c>
      <c r="G865" s="56" t="s">
        <v>2306</v>
      </c>
      <c r="H865" s="56" t="s">
        <v>11051</v>
      </c>
      <c r="I865" s="57">
        <v>15.12</v>
      </c>
      <c r="J865" s="57">
        <v>10.87</v>
      </c>
      <c r="K865" s="57">
        <v>9.48</v>
      </c>
      <c r="L865" s="315" t="e">
        <v>#REF!</v>
      </c>
      <c r="M865" s="58" t="e">
        <v>#REF!</v>
      </c>
      <c r="N865" s="58" t="e">
        <v>#N/A</v>
      </c>
      <c r="O865" s="58" t="e">
        <v>#N/A</v>
      </c>
      <c r="P865" s="58" t="e">
        <v>#N/A</v>
      </c>
      <c r="Q865" s="58" t="e">
        <v>#N/A</v>
      </c>
    </row>
    <row r="866" spans="1:17" ht="15" customHeight="1" thickBot="1">
      <c r="A866" s="446"/>
      <c r="B866" s="446"/>
      <c r="C866" s="54" t="str">
        <f>IF(A866="CSP","Consolidated Supply Program(IIF)",IF(A866&lt;&gt;"",INDEX('CCN &amp; Description'!$B$2:$B$1071,MATCH(VALUE(LEFT(A866,5)),'CCN &amp; Description'!$A$2:$A$1071,0)),""))</f>
        <v/>
      </c>
      <c r="D866" s="55" t="str">
        <f t="shared" si="26"/>
        <v>A</v>
      </c>
      <c r="E866" s="55" t="str">
        <f t="shared" si="27"/>
        <v>A2533</v>
      </c>
      <c r="F866" s="56" t="s">
        <v>11050</v>
      </c>
      <c r="G866" s="56" t="s">
        <v>2306</v>
      </c>
      <c r="H866" s="56" t="s">
        <v>11052</v>
      </c>
      <c r="I866" s="57">
        <v>15.12</v>
      </c>
      <c r="J866" s="57">
        <v>10.87</v>
      </c>
      <c r="K866" s="57">
        <v>9.48</v>
      </c>
      <c r="L866" s="315" t="e">
        <v>#REF!</v>
      </c>
      <c r="M866" s="58" t="e">
        <v>#REF!</v>
      </c>
      <c r="N866" s="58" t="e">
        <v>#N/A</v>
      </c>
      <c r="O866" s="58" t="e">
        <v>#N/A</v>
      </c>
      <c r="P866" s="58" t="e">
        <v>#N/A</v>
      </c>
      <c r="Q866" s="58" t="e">
        <v>#N/A</v>
      </c>
    </row>
    <row r="867" spans="1:17" ht="15" customHeight="1" thickBot="1">
      <c r="A867" s="446"/>
      <c r="B867" s="446"/>
      <c r="C867" s="54" t="str">
        <f>IF(A867="CSP","Consolidated Supply Program(IIF)",IF(A867&lt;&gt;"",INDEX('CCN &amp; Description'!$B$2:$B$1071,MATCH(VALUE(LEFT(A867,5)),'CCN &amp; Description'!$A$2:$A$1071,0)),""))</f>
        <v/>
      </c>
      <c r="D867" s="55" t="str">
        <f t="shared" si="26"/>
        <v>A</v>
      </c>
      <c r="E867" s="55" t="str">
        <f t="shared" si="27"/>
        <v>A2534</v>
      </c>
      <c r="F867" s="56" t="s">
        <v>11053</v>
      </c>
      <c r="G867" s="56" t="s">
        <v>2306</v>
      </c>
      <c r="H867" s="56" t="s">
        <v>11054</v>
      </c>
      <c r="I867" s="57">
        <v>3</v>
      </c>
      <c r="J867" s="57">
        <v>1.92</v>
      </c>
      <c r="K867" s="57">
        <v>2.25</v>
      </c>
      <c r="L867" s="315" t="e">
        <v>#REF!</v>
      </c>
      <c r="M867" s="58" t="e">
        <v>#REF!</v>
      </c>
      <c r="N867" s="58" t="e">
        <v>#N/A</v>
      </c>
      <c r="O867" s="58" t="e">
        <v>#N/A</v>
      </c>
      <c r="P867" s="58" t="e">
        <v>#N/A</v>
      </c>
      <c r="Q867" s="58" t="e">
        <v>#N/A</v>
      </c>
    </row>
    <row r="868" spans="1:17" ht="15" customHeight="1" thickBot="1">
      <c r="A868" s="446"/>
      <c r="B868" s="446"/>
      <c r="C868" s="54" t="str">
        <f>IF(A868="CSP","Consolidated Supply Program(IIF)",IF(A868&lt;&gt;"",INDEX('CCN &amp; Description'!$B$2:$B$1071,MATCH(VALUE(LEFT(A868,5)),'CCN &amp; Description'!$A$2:$A$1071,0)),""))</f>
        <v/>
      </c>
      <c r="D868" s="55" t="str">
        <f t="shared" si="26"/>
        <v>A</v>
      </c>
      <c r="E868" s="55" t="str">
        <f t="shared" si="27"/>
        <v>A2535</v>
      </c>
      <c r="F868" s="56" t="s">
        <v>11055</v>
      </c>
      <c r="G868" s="56" t="s">
        <v>11056</v>
      </c>
      <c r="H868" s="56" t="s">
        <v>11057</v>
      </c>
      <c r="I868" s="57">
        <v>15.87</v>
      </c>
      <c r="J868" s="57">
        <v>7.17</v>
      </c>
      <c r="K868" s="57">
        <v>8.67</v>
      </c>
      <c r="L868" s="315" t="e">
        <v>#REF!</v>
      </c>
      <c r="M868" s="58" t="e">
        <v>#REF!</v>
      </c>
      <c r="N868" s="58" t="e">
        <v>#N/A</v>
      </c>
      <c r="O868" s="58" t="e">
        <v>#N/A</v>
      </c>
      <c r="P868" s="58" t="e">
        <v>#N/A</v>
      </c>
      <c r="Q868" s="58" t="e">
        <v>#N/A</v>
      </c>
    </row>
    <row r="869" spans="1:17" ht="15" customHeight="1" thickBot="1">
      <c r="A869" s="446"/>
      <c r="B869" s="446"/>
      <c r="C869" s="54" t="str">
        <f>IF(A869="CSP","Consolidated Supply Program(IIF)",IF(A869&lt;&gt;"",INDEX('CCN &amp; Description'!$B$2:$B$1071,MATCH(VALUE(LEFT(A869,5)),'CCN &amp; Description'!$A$2:$A$1071,0)),""))</f>
        <v/>
      </c>
      <c r="D869" s="55" t="str">
        <f t="shared" si="26"/>
        <v>A</v>
      </c>
      <c r="E869" s="55" t="str">
        <f t="shared" si="27"/>
        <v>A2535</v>
      </c>
      <c r="F869" s="56" t="s">
        <v>11055</v>
      </c>
      <c r="G869" s="56" t="s">
        <v>11056</v>
      </c>
      <c r="H869" s="56" t="s">
        <v>11058</v>
      </c>
      <c r="I869" s="57">
        <v>15.87</v>
      </c>
      <c r="J869" s="57">
        <v>7.17</v>
      </c>
      <c r="K869" s="57">
        <v>8.67</v>
      </c>
      <c r="L869" s="315" t="e">
        <v>#REF!</v>
      </c>
      <c r="M869" s="58" t="e">
        <v>#REF!</v>
      </c>
      <c r="N869" s="58" t="e">
        <v>#N/A</v>
      </c>
      <c r="O869" s="58" t="e">
        <v>#N/A</v>
      </c>
      <c r="P869" s="58" t="e">
        <v>#N/A</v>
      </c>
      <c r="Q869" s="58" t="e">
        <v>#N/A</v>
      </c>
    </row>
    <row r="870" spans="1:17" ht="15" customHeight="1" thickBot="1">
      <c r="A870" s="446"/>
      <c r="B870" s="446"/>
      <c r="C870" s="54" t="str">
        <f>IF(A870="CSP","Consolidated Supply Program(IIF)",IF(A870&lt;&gt;"",INDEX('CCN &amp; Description'!$B$2:$B$1071,MATCH(VALUE(LEFT(A870,5)),'CCN &amp; Description'!$A$2:$A$1071,0)),""))</f>
        <v/>
      </c>
      <c r="D870" s="55" t="str">
        <f t="shared" si="26"/>
        <v>A</v>
      </c>
      <c r="E870" s="55" t="str">
        <f t="shared" si="27"/>
        <v>A2536</v>
      </c>
      <c r="F870" s="56" t="s">
        <v>11059</v>
      </c>
      <c r="G870" s="56" t="s">
        <v>11060</v>
      </c>
      <c r="H870" s="56" t="s">
        <v>11061</v>
      </c>
      <c r="I870" s="57">
        <v>2.08</v>
      </c>
      <c r="J870" s="57">
        <v>1.75</v>
      </c>
      <c r="K870" s="57">
        <v>1.5</v>
      </c>
      <c r="L870" s="315" t="e">
        <v>#REF!</v>
      </c>
      <c r="M870" s="58" t="e">
        <v>#REF!</v>
      </c>
      <c r="N870" s="58" t="e">
        <v>#N/A</v>
      </c>
      <c r="O870" s="58" t="e">
        <v>#N/A</v>
      </c>
      <c r="P870" s="58" t="e">
        <v>#N/A</v>
      </c>
      <c r="Q870" s="58" t="e">
        <v>#N/A</v>
      </c>
    </row>
    <row r="871" spans="1:17" ht="15" customHeight="1" thickBot="1">
      <c r="A871" s="446"/>
      <c r="B871" s="446"/>
      <c r="C871" s="54" t="str">
        <f>IF(A871="CSP","Consolidated Supply Program(IIF)",IF(A871&lt;&gt;"",INDEX('CCN &amp; Description'!$B$2:$B$1071,MATCH(VALUE(LEFT(A871,5)),'CCN &amp; Description'!$A$2:$A$1071,0)),""))</f>
        <v/>
      </c>
      <c r="D871" s="55" t="str">
        <f t="shared" si="26"/>
        <v>A</v>
      </c>
      <c r="E871" s="55" t="str">
        <f t="shared" si="27"/>
        <v>A2537</v>
      </c>
      <c r="F871" s="56" t="s">
        <v>11062</v>
      </c>
      <c r="G871" s="56" t="s">
        <v>11063</v>
      </c>
      <c r="H871" s="56" t="s">
        <v>11064</v>
      </c>
      <c r="I871" s="57">
        <v>20</v>
      </c>
      <c r="J871" s="57">
        <v>8</v>
      </c>
      <c r="K871" s="57">
        <v>8</v>
      </c>
      <c r="L871" s="315" t="e">
        <v>#REF!</v>
      </c>
      <c r="M871" s="58" t="e">
        <v>#REF!</v>
      </c>
      <c r="N871" s="58" t="e">
        <v>#N/A</v>
      </c>
      <c r="O871" s="58" t="e">
        <v>#N/A</v>
      </c>
      <c r="P871" s="58" t="e">
        <v>#N/A</v>
      </c>
      <c r="Q871" s="58" t="e">
        <v>#N/A</v>
      </c>
    </row>
    <row r="872" spans="1:17" ht="15" customHeight="1" thickBot="1">
      <c r="A872" s="446"/>
      <c r="B872" s="446"/>
      <c r="C872" s="54" t="str">
        <f>IF(A872="CSP","Consolidated Supply Program(IIF)",IF(A872&lt;&gt;"",INDEX('CCN &amp; Description'!$B$2:$B$1071,MATCH(VALUE(LEFT(A872,5)),'CCN &amp; Description'!$A$2:$A$1071,0)),""))</f>
        <v/>
      </c>
      <c r="D872" s="55" t="str">
        <f t="shared" si="26"/>
        <v>A</v>
      </c>
      <c r="E872" s="55" t="str">
        <f t="shared" si="27"/>
        <v>A2537</v>
      </c>
      <c r="F872" s="56" t="s">
        <v>11062</v>
      </c>
      <c r="G872" s="56" t="s">
        <v>11063</v>
      </c>
      <c r="H872" s="56" t="s">
        <v>11065</v>
      </c>
      <c r="I872" s="57">
        <v>20</v>
      </c>
      <c r="J872" s="57">
        <v>8</v>
      </c>
      <c r="K872" s="60"/>
      <c r="L872" s="315" t="e">
        <v>#REF!</v>
      </c>
      <c r="M872" s="58" t="e">
        <v>#REF!</v>
      </c>
      <c r="N872" s="58" t="e">
        <v>#N/A</v>
      </c>
      <c r="O872" s="58" t="e">
        <v>#N/A</v>
      </c>
      <c r="P872" s="58" t="e">
        <v>#N/A</v>
      </c>
      <c r="Q872" s="58" t="e">
        <v>#N/A</v>
      </c>
    </row>
    <row r="873" spans="1:17" ht="15" customHeight="1" thickBot="1">
      <c r="A873" s="446"/>
      <c r="B873" s="446"/>
      <c r="C873" s="54" t="str">
        <f>IF(A873="CSP","Consolidated Supply Program(IIF)",IF(A873&lt;&gt;"",INDEX('CCN &amp; Description'!$B$2:$B$1071,MATCH(VALUE(LEFT(A873,5)),'CCN &amp; Description'!$A$2:$A$1071,0)),""))</f>
        <v/>
      </c>
      <c r="D873" s="55" t="str">
        <f t="shared" si="26"/>
        <v>A</v>
      </c>
      <c r="E873" s="55" t="str">
        <f t="shared" si="27"/>
        <v>A2538</v>
      </c>
      <c r="F873" s="56" t="s">
        <v>11066</v>
      </c>
      <c r="G873" s="56" t="s">
        <v>2306</v>
      </c>
      <c r="H873" s="56" t="s">
        <v>11067</v>
      </c>
      <c r="I873" s="57">
        <v>3</v>
      </c>
      <c r="J873" s="57">
        <v>1.92</v>
      </c>
      <c r="K873" s="57">
        <v>2.25</v>
      </c>
      <c r="L873" s="315" t="e">
        <v>#REF!</v>
      </c>
      <c r="M873" s="58" t="e">
        <v>#REF!</v>
      </c>
      <c r="N873" s="58" t="e">
        <v>#N/A</v>
      </c>
      <c r="O873" s="58" t="e">
        <v>#N/A</v>
      </c>
      <c r="P873" s="58" t="e">
        <v>#N/A</v>
      </c>
      <c r="Q873" s="58" t="e">
        <v>#N/A</v>
      </c>
    </row>
    <row r="874" spans="1:17" ht="15" customHeight="1" thickBot="1">
      <c r="A874" s="446"/>
      <c r="B874" s="446"/>
      <c r="C874" s="54" t="str">
        <f>IF(A874="CSP","Consolidated Supply Program(IIF)",IF(A874&lt;&gt;"",INDEX('CCN &amp; Description'!$B$2:$B$1071,MATCH(VALUE(LEFT(A874,5)),'CCN &amp; Description'!$A$2:$A$1071,0)),""))</f>
        <v/>
      </c>
      <c r="D874" s="55" t="str">
        <f t="shared" si="26"/>
        <v>A</v>
      </c>
      <c r="E874" s="55" t="str">
        <f t="shared" si="27"/>
        <v>A2538</v>
      </c>
      <c r="F874" s="56" t="s">
        <v>11066</v>
      </c>
      <c r="G874" s="56" t="s">
        <v>2306</v>
      </c>
      <c r="H874" s="56" t="s">
        <v>11068</v>
      </c>
      <c r="I874" s="57">
        <v>3.08</v>
      </c>
      <c r="J874" s="57">
        <v>2</v>
      </c>
      <c r="K874" s="57">
        <v>2.25</v>
      </c>
      <c r="L874" s="315" t="e">
        <v>#REF!</v>
      </c>
      <c r="M874" s="58" t="e">
        <v>#REF!</v>
      </c>
      <c r="N874" s="58" t="e">
        <v>#N/A</v>
      </c>
      <c r="O874" s="58" t="e">
        <v>#N/A</v>
      </c>
      <c r="P874" s="58" t="e">
        <v>#N/A</v>
      </c>
      <c r="Q874" s="58" t="e">
        <v>#N/A</v>
      </c>
    </row>
    <row r="875" spans="1:17" ht="15" customHeight="1" thickBot="1">
      <c r="A875" s="446"/>
      <c r="B875" s="446"/>
      <c r="C875" s="54" t="str">
        <f>IF(A875="CSP","Consolidated Supply Program(IIF)",IF(A875&lt;&gt;"",INDEX('CCN &amp; Description'!$B$2:$B$1071,MATCH(VALUE(LEFT(A875,5)),'CCN &amp; Description'!$A$2:$A$1071,0)),""))</f>
        <v/>
      </c>
      <c r="D875" s="55" t="str">
        <f t="shared" si="26"/>
        <v>A</v>
      </c>
      <c r="E875" s="55" t="str">
        <f t="shared" si="27"/>
        <v>A2545</v>
      </c>
      <c r="F875" s="56" t="s">
        <v>11069</v>
      </c>
      <c r="G875" s="56" t="s">
        <v>11070</v>
      </c>
      <c r="H875" s="56" t="s">
        <v>11071</v>
      </c>
      <c r="I875" s="57">
        <v>2.33</v>
      </c>
      <c r="J875" s="57">
        <v>1.42</v>
      </c>
      <c r="K875" s="57">
        <v>3.67</v>
      </c>
      <c r="L875" s="315" t="e">
        <v>#REF!</v>
      </c>
      <c r="M875" s="58" t="e">
        <v>#REF!</v>
      </c>
      <c r="N875" s="58" t="e">
        <v>#N/A</v>
      </c>
      <c r="O875" s="58" t="e">
        <v>#N/A</v>
      </c>
      <c r="P875" s="58" t="e">
        <v>#N/A</v>
      </c>
      <c r="Q875" s="58" t="e">
        <v>#N/A</v>
      </c>
    </row>
    <row r="876" spans="1:17" s="110" customFormat="1" ht="15" customHeight="1" thickBot="1">
      <c r="A876" s="446">
        <v>21710</v>
      </c>
      <c r="B876" s="446"/>
      <c r="C876" s="106" t="str">
        <f>IF(A876="CSP","Consolidated Supply Program(IIF)",IF(A876&lt;&gt;"",INDEX('CCN &amp; Description'!$B$2:$B$1071,MATCH(VALUE(LEFT(A876,5)),'CCN &amp; Description'!$A$2:$A$1071,0)),""))</f>
        <v>ELECTRONIC AND COMMUNICATION MAINTENANCE SHOP</v>
      </c>
      <c r="D876" s="107" t="str">
        <f t="shared" si="26"/>
        <v>A</v>
      </c>
      <c r="E876" s="107" t="str">
        <f t="shared" si="27"/>
        <v>A2546</v>
      </c>
      <c r="F876" s="108" t="s">
        <v>2814</v>
      </c>
      <c r="G876" s="108" t="s">
        <v>11072</v>
      </c>
      <c r="H876" s="108" t="s">
        <v>10394</v>
      </c>
      <c r="I876" s="109">
        <v>0.92</v>
      </c>
      <c r="J876" s="109">
        <v>1</v>
      </c>
      <c r="K876" s="109">
        <v>0.25</v>
      </c>
      <c r="L876" s="110" t="e">
        <v>#REF!</v>
      </c>
      <c r="M876" s="111" t="e">
        <v>#REF!</v>
      </c>
      <c r="N876" s="111" t="e">
        <v>#N/A</v>
      </c>
      <c r="O876" s="111" t="e">
        <v>#N/A</v>
      </c>
      <c r="P876" s="111" t="e">
        <v>#N/A</v>
      </c>
      <c r="Q876" s="111" t="e">
        <v>#N/A</v>
      </c>
    </row>
    <row r="877" spans="1:17" s="110" customFormat="1" ht="15" customHeight="1" thickBot="1">
      <c r="A877" s="446">
        <v>21710</v>
      </c>
      <c r="B877" s="446"/>
      <c r="C877" s="106" t="str">
        <f>IF(A877="CSP","Consolidated Supply Program(IIF)",IF(A877&lt;&gt;"",INDEX('CCN &amp; Description'!$B$2:$B$1071,MATCH(VALUE(LEFT(A877,5)),'CCN &amp; Description'!$A$2:$A$1071,0)),""))</f>
        <v>ELECTRONIC AND COMMUNICATION MAINTENANCE SHOP</v>
      </c>
      <c r="D877" s="107" t="str">
        <f t="shared" si="26"/>
        <v>A</v>
      </c>
      <c r="E877" s="107" t="str">
        <f t="shared" si="27"/>
        <v>A2546</v>
      </c>
      <c r="F877" s="108" t="s">
        <v>2814</v>
      </c>
      <c r="G877" s="108" t="s">
        <v>11073</v>
      </c>
      <c r="H877" s="108" t="s">
        <v>10394</v>
      </c>
      <c r="I877" s="109">
        <v>0.92</v>
      </c>
      <c r="J877" s="109">
        <v>1</v>
      </c>
      <c r="K877" s="109">
        <v>0.25</v>
      </c>
      <c r="L877" s="110" t="e">
        <v>#REF!</v>
      </c>
      <c r="M877" s="111" t="e">
        <v>#REF!</v>
      </c>
      <c r="N877" s="111" t="e">
        <v>#N/A</v>
      </c>
      <c r="O877" s="111" t="e">
        <v>#N/A</v>
      </c>
      <c r="P877" s="111" t="e">
        <v>#N/A</v>
      </c>
      <c r="Q877" s="111" t="e">
        <v>#N/A</v>
      </c>
    </row>
    <row r="878" spans="1:17" s="110" customFormat="1" ht="15" customHeight="1" thickBot="1">
      <c r="A878" s="446">
        <v>21710</v>
      </c>
      <c r="B878" s="446"/>
      <c r="C878" s="106" t="str">
        <f>IF(A878="CSP","Consolidated Supply Program(IIF)",IF(A878&lt;&gt;"",INDEX('CCN &amp; Description'!$B$2:$B$1071,MATCH(VALUE(LEFT(A878,5)),'CCN &amp; Description'!$A$2:$A$1071,0)),""))</f>
        <v>ELECTRONIC AND COMMUNICATION MAINTENANCE SHOP</v>
      </c>
      <c r="D878" s="107" t="str">
        <f t="shared" si="26"/>
        <v>A</v>
      </c>
      <c r="E878" s="107" t="str">
        <f t="shared" si="27"/>
        <v>A2546</v>
      </c>
      <c r="F878" s="108" t="s">
        <v>2814</v>
      </c>
      <c r="G878" s="108" t="s">
        <v>11074</v>
      </c>
      <c r="H878" s="108" t="s">
        <v>10394</v>
      </c>
      <c r="I878" s="109">
        <v>0.92</v>
      </c>
      <c r="J878" s="109">
        <v>1</v>
      </c>
      <c r="K878" s="109">
        <v>0.25</v>
      </c>
      <c r="L878" s="110" t="e">
        <v>#REF!</v>
      </c>
      <c r="M878" s="111" t="e">
        <v>#REF!</v>
      </c>
      <c r="N878" s="111" t="e">
        <v>#N/A</v>
      </c>
      <c r="O878" s="111" t="e">
        <v>#N/A</v>
      </c>
      <c r="P878" s="111" t="e">
        <v>#N/A</v>
      </c>
      <c r="Q878" s="111" t="e">
        <v>#N/A</v>
      </c>
    </row>
    <row r="879" spans="1:17" s="110" customFormat="1" ht="15" customHeight="1" thickBot="1">
      <c r="A879" s="446">
        <v>21710</v>
      </c>
      <c r="B879" s="446"/>
      <c r="C879" s="106" t="str">
        <f>IF(A879="CSP","Consolidated Supply Program(IIF)",IF(A879&lt;&gt;"",INDEX('CCN &amp; Description'!$B$2:$B$1071,MATCH(VALUE(LEFT(A879,5)),'CCN &amp; Description'!$A$2:$A$1071,0)),""))</f>
        <v>ELECTRONIC AND COMMUNICATION MAINTENANCE SHOP</v>
      </c>
      <c r="D879" s="107" t="str">
        <f t="shared" si="26"/>
        <v>A</v>
      </c>
      <c r="E879" s="107" t="str">
        <f t="shared" si="27"/>
        <v>A2546</v>
      </c>
      <c r="F879" s="108" t="s">
        <v>2814</v>
      </c>
      <c r="G879" s="108" t="s">
        <v>11075</v>
      </c>
      <c r="H879" s="108" t="s">
        <v>10394</v>
      </c>
      <c r="I879" s="109">
        <v>0.92</v>
      </c>
      <c r="J879" s="109">
        <v>1</v>
      </c>
      <c r="K879" s="109">
        <v>0.25</v>
      </c>
      <c r="L879" s="110" t="e">
        <v>#REF!</v>
      </c>
      <c r="M879" s="111" t="e">
        <v>#REF!</v>
      </c>
      <c r="N879" s="111" t="e">
        <v>#N/A</v>
      </c>
      <c r="O879" s="111" t="e">
        <v>#N/A</v>
      </c>
      <c r="P879" s="111" t="e">
        <v>#N/A</v>
      </c>
      <c r="Q879" s="111" t="e">
        <v>#N/A</v>
      </c>
    </row>
    <row r="880" spans="1:17" s="110" customFormat="1" ht="15" customHeight="1" thickBot="1">
      <c r="A880" s="446">
        <v>21710</v>
      </c>
      <c r="B880" s="446"/>
      <c r="C880" s="106" t="str">
        <f>IF(A880="CSP","Consolidated Supply Program(IIF)",IF(A880&lt;&gt;"",INDEX('CCN &amp; Description'!$B$2:$B$1071,MATCH(VALUE(LEFT(A880,5)),'CCN &amp; Description'!$A$2:$A$1071,0)),""))</f>
        <v>ELECTRONIC AND COMMUNICATION MAINTENANCE SHOP</v>
      </c>
      <c r="D880" s="107" t="str">
        <f t="shared" si="26"/>
        <v>A</v>
      </c>
      <c r="E880" s="107" t="str">
        <f t="shared" si="27"/>
        <v>A2546</v>
      </c>
      <c r="F880" s="108" t="s">
        <v>2814</v>
      </c>
      <c r="G880" s="108" t="s">
        <v>11076</v>
      </c>
      <c r="H880" s="108" t="s">
        <v>10394</v>
      </c>
      <c r="I880" s="109">
        <v>0.92</v>
      </c>
      <c r="J880" s="109">
        <v>1</v>
      </c>
      <c r="K880" s="109">
        <v>0.25</v>
      </c>
      <c r="L880" s="110" t="e">
        <v>#REF!</v>
      </c>
      <c r="M880" s="111" t="e">
        <v>#REF!</v>
      </c>
      <c r="N880" s="111" t="e">
        <v>#N/A</v>
      </c>
      <c r="O880" s="111" t="e">
        <v>#N/A</v>
      </c>
      <c r="P880" s="111" t="e">
        <v>#N/A</v>
      </c>
      <c r="Q880" s="111" t="e">
        <v>#N/A</v>
      </c>
    </row>
    <row r="881" spans="1:17" s="110" customFormat="1" ht="15" customHeight="1" thickBot="1">
      <c r="A881" s="446">
        <v>21710</v>
      </c>
      <c r="B881" s="446"/>
      <c r="C881" s="106" t="str">
        <f>IF(A881="CSP","Consolidated Supply Program(IIF)",IF(A881&lt;&gt;"",INDEX('CCN &amp; Description'!$B$2:$B$1071,MATCH(VALUE(LEFT(A881,5)),'CCN &amp; Description'!$A$2:$A$1071,0)),""))</f>
        <v>ELECTRONIC AND COMMUNICATION MAINTENANCE SHOP</v>
      </c>
      <c r="D881" s="107" t="str">
        <f t="shared" si="26"/>
        <v>A</v>
      </c>
      <c r="E881" s="107" t="str">
        <f t="shared" si="27"/>
        <v>A2546</v>
      </c>
      <c r="F881" s="108" t="s">
        <v>2814</v>
      </c>
      <c r="G881" s="108" t="s">
        <v>11077</v>
      </c>
      <c r="H881" s="108" t="s">
        <v>10394</v>
      </c>
      <c r="I881" s="109">
        <v>0.92</v>
      </c>
      <c r="J881" s="109">
        <v>1</v>
      </c>
      <c r="K881" s="109">
        <v>0.25</v>
      </c>
      <c r="L881" s="110" t="e">
        <v>#REF!</v>
      </c>
      <c r="M881" s="111" t="e">
        <v>#REF!</v>
      </c>
      <c r="N881" s="111" t="e">
        <v>#N/A</v>
      </c>
      <c r="O881" s="111" t="e">
        <v>#N/A</v>
      </c>
      <c r="P881" s="111" t="e">
        <v>#N/A</v>
      </c>
      <c r="Q881" s="111" t="e">
        <v>#N/A</v>
      </c>
    </row>
    <row r="882" spans="1:17" s="110" customFormat="1" ht="15" customHeight="1" thickBot="1">
      <c r="A882" s="446">
        <v>21710</v>
      </c>
      <c r="B882" s="446"/>
      <c r="C882" s="106" t="str">
        <f>IF(A882="CSP","Consolidated Supply Program(IIF)",IF(A882&lt;&gt;"",INDEX('CCN &amp; Description'!$B$2:$B$1071,MATCH(VALUE(LEFT(A882,5)),'CCN &amp; Description'!$A$2:$A$1071,0)),""))</f>
        <v>ELECTRONIC AND COMMUNICATION MAINTENANCE SHOP</v>
      </c>
      <c r="D882" s="107" t="str">
        <f t="shared" si="26"/>
        <v>A</v>
      </c>
      <c r="E882" s="107" t="str">
        <f t="shared" si="27"/>
        <v>A2546</v>
      </c>
      <c r="F882" s="108" t="s">
        <v>2814</v>
      </c>
      <c r="G882" s="108" t="s">
        <v>11078</v>
      </c>
      <c r="H882" s="108" t="s">
        <v>10394</v>
      </c>
      <c r="I882" s="109">
        <v>0.92</v>
      </c>
      <c r="J882" s="109">
        <v>1</v>
      </c>
      <c r="K882" s="109">
        <v>0.25</v>
      </c>
      <c r="L882" s="110" t="e">
        <v>#REF!</v>
      </c>
      <c r="M882" s="111" t="e">
        <v>#REF!</v>
      </c>
      <c r="N882" s="111" t="e">
        <v>#N/A</v>
      </c>
      <c r="O882" s="111" t="e">
        <v>#N/A</v>
      </c>
      <c r="P882" s="111" t="e">
        <v>#N/A</v>
      </c>
      <c r="Q882" s="111" t="e">
        <v>#N/A</v>
      </c>
    </row>
    <row r="883" spans="1:17" s="110" customFormat="1" ht="15" customHeight="1" thickBot="1">
      <c r="A883" s="446">
        <v>21710</v>
      </c>
      <c r="B883" s="446"/>
      <c r="C883" s="106" t="str">
        <f>IF(A883="CSP","Consolidated Supply Program(IIF)",IF(A883&lt;&gt;"",INDEX('CCN &amp; Description'!$B$2:$B$1071,MATCH(VALUE(LEFT(A883,5)),'CCN &amp; Description'!$A$2:$A$1071,0)),""))</f>
        <v>ELECTRONIC AND COMMUNICATION MAINTENANCE SHOP</v>
      </c>
      <c r="D883" s="107" t="str">
        <f t="shared" si="26"/>
        <v>A</v>
      </c>
      <c r="E883" s="107" t="str">
        <f t="shared" si="27"/>
        <v>A2546</v>
      </c>
      <c r="F883" s="108" t="s">
        <v>2814</v>
      </c>
      <c r="G883" s="108" t="s">
        <v>11079</v>
      </c>
      <c r="H883" s="108" t="s">
        <v>10394</v>
      </c>
      <c r="I883" s="109">
        <v>0.92</v>
      </c>
      <c r="J883" s="109">
        <v>1</v>
      </c>
      <c r="K883" s="109">
        <v>0.25</v>
      </c>
      <c r="L883" s="110" t="e">
        <v>#REF!</v>
      </c>
      <c r="M883" s="111" t="e">
        <v>#REF!</v>
      </c>
      <c r="N883" s="111" t="e">
        <v>#N/A</v>
      </c>
      <c r="O883" s="111" t="e">
        <v>#N/A</v>
      </c>
      <c r="P883" s="111" t="e">
        <v>#N/A</v>
      </c>
      <c r="Q883" s="111" t="e">
        <v>#N/A</v>
      </c>
    </row>
    <row r="884" spans="1:17" s="110" customFormat="1" ht="15" customHeight="1" thickBot="1">
      <c r="A884" s="446">
        <v>21710</v>
      </c>
      <c r="B884" s="446"/>
      <c r="C884" s="106" t="str">
        <f>IF(A884="CSP","Consolidated Supply Program(IIF)",IF(A884&lt;&gt;"",INDEX('CCN &amp; Description'!$B$2:$B$1071,MATCH(VALUE(LEFT(A884,5)),'CCN &amp; Description'!$A$2:$A$1071,0)),""))</f>
        <v>ELECTRONIC AND COMMUNICATION MAINTENANCE SHOP</v>
      </c>
      <c r="D884" s="107" t="str">
        <f t="shared" si="26"/>
        <v>A</v>
      </c>
      <c r="E884" s="107" t="str">
        <f t="shared" si="27"/>
        <v>A2546</v>
      </c>
      <c r="F884" s="108" t="s">
        <v>2814</v>
      </c>
      <c r="G884" s="108" t="s">
        <v>11080</v>
      </c>
      <c r="H884" s="108" t="s">
        <v>10394</v>
      </c>
      <c r="I884" s="109">
        <v>0.92</v>
      </c>
      <c r="J884" s="109">
        <v>1</v>
      </c>
      <c r="K884" s="109">
        <v>0.25</v>
      </c>
      <c r="L884" s="110" t="e">
        <v>#REF!</v>
      </c>
      <c r="M884" s="111" t="e">
        <v>#REF!</v>
      </c>
      <c r="N884" s="111" t="e">
        <v>#N/A</v>
      </c>
      <c r="O884" s="111" t="e">
        <v>#N/A</v>
      </c>
      <c r="P884" s="111" t="e">
        <v>#N/A</v>
      </c>
      <c r="Q884" s="111" t="e">
        <v>#N/A</v>
      </c>
    </row>
    <row r="885" spans="1:17" s="110" customFormat="1" ht="15" customHeight="1" thickBot="1">
      <c r="A885" s="446">
        <v>21710</v>
      </c>
      <c r="B885" s="446"/>
      <c r="C885" s="106" t="str">
        <f>IF(A885="CSP","Consolidated Supply Program(IIF)",IF(A885&lt;&gt;"",INDEX('CCN &amp; Description'!$B$2:$B$1071,MATCH(VALUE(LEFT(A885,5)),'CCN &amp; Description'!$A$2:$A$1071,0)),""))</f>
        <v>ELECTRONIC AND COMMUNICATION MAINTENANCE SHOP</v>
      </c>
      <c r="D885" s="107" t="str">
        <f t="shared" si="26"/>
        <v>A</v>
      </c>
      <c r="E885" s="107" t="str">
        <f t="shared" si="27"/>
        <v>A2546</v>
      </c>
      <c r="F885" s="108" t="s">
        <v>2814</v>
      </c>
      <c r="G885" s="108" t="s">
        <v>10827</v>
      </c>
      <c r="H885" s="108" t="s">
        <v>10394</v>
      </c>
      <c r="I885" s="109">
        <v>0.92</v>
      </c>
      <c r="J885" s="109">
        <v>1</v>
      </c>
      <c r="K885" s="109">
        <v>0.25</v>
      </c>
      <c r="L885" s="110" t="e">
        <v>#REF!</v>
      </c>
      <c r="M885" s="111" t="e">
        <v>#REF!</v>
      </c>
      <c r="N885" s="111" t="e">
        <v>#N/A</v>
      </c>
      <c r="O885" s="111" t="e">
        <v>#N/A</v>
      </c>
      <c r="P885" s="111" t="e">
        <v>#N/A</v>
      </c>
      <c r="Q885" s="111" t="e">
        <v>#N/A</v>
      </c>
    </row>
    <row r="886" spans="1:17" s="110" customFormat="1" ht="15" customHeight="1" thickBot="1">
      <c r="A886" s="446">
        <v>21710</v>
      </c>
      <c r="B886" s="446"/>
      <c r="C886" s="106" t="str">
        <f>IF(A886="CSP","Consolidated Supply Program(IIF)",IF(A886&lt;&gt;"",INDEX('CCN &amp; Description'!$B$2:$B$1071,MATCH(VALUE(LEFT(A886,5)),'CCN &amp; Description'!$A$2:$A$1071,0)),""))</f>
        <v>ELECTRONIC AND COMMUNICATION MAINTENANCE SHOP</v>
      </c>
      <c r="D886" s="107" t="str">
        <f t="shared" si="26"/>
        <v>A</v>
      </c>
      <c r="E886" s="107" t="str">
        <f t="shared" si="27"/>
        <v>A2546</v>
      </c>
      <c r="F886" s="108" t="s">
        <v>2814</v>
      </c>
      <c r="G886" s="108" t="s">
        <v>2921</v>
      </c>
      <c r="H886" s="108" t="s">
        <v>10394</v>
      </c>
      <c r="I886" s="109">
        <v>0.92</v>
      </c>
      <c r="J886" s="109">
        <v>1</v>
      </c>
      <c r="K886" s="109">
        <v>0.25</v>
      </c>
      <c r="L886" s="110" t="e">
        <v>#REF!</v>
      </c>
      <c r="M886" s="111" t="e">
        <v>#REF!</v>
      </c>
      <c r="N886" s="111" t="e">
        <v>#N/A</v>
      </c>
      <c r="O886" s="111" t="e">
        <v>#N/A</v>
      </c>
      <c r="P886" s="111" t="e">
        <v>#N/A</v>
      </c>
      <c r="Q886" s="111" t="e">
        <v>#N/A</v>
      </c>
    </row>
    <row r="887" spans="1:17" s="110" customFormat="1" ht="15" customHeight="1" thickBot="1">
      <c r="A887" s="446">
        <v>21710</v>
      </c>
      <c r="B887" s="446"/>
      <c r="C887" s="106" t="str">
        <f>IF(A887="CSP","Consolidated Supply Program(IIF)",IF(A887&lt;&gt;"",INDEX('CCN &amp; Description'!$B$2:$B$1071,MATCH(VALUE(LEFT(A887,5)),'CCN &amp; Description'!$A$2:$A$1071,0)),""))</f>
        <v>ELECTRONIC AND COMMUNICATION MAINTENANCE SHOP</v>
      </c>
      <c r="D887" s="107" t="str">
        <f t="shared" si="26"/>
        <v>A</v>
      </c>
      <c r="E887" s="107" t="str">
        <f t="shared" si="27"/>
        <v>A2546</v>
      </c>
      <c r="F887" s="108" t="s">
        <v>2814</v>
      </c>
      <c r="G887" s="108" t="s">
        <v>11081</v>
      </c>
      <c r="H887" s="108" t="s">
        <v>10394</v>
      </c>
      <c r="I887" s="109">
        <v>0.92</v>
      </c>
      <c r="J887" s="109">
        <v>1</v>
      </c>
      <c r="K887" s="109">
        <v>0.25</v>
      </c>
      <c r="L887" s="110" t="e">
        <v>#REF!</v>
      </c>
      <c r="M887" s="111" t="e">
        <v>#REF!</v>
      </c>
      <c r="N887" s="111" t="e">
        <v>#N/A</v>
      </c>
      <c r="O887" s="111" t="e">
        <v>#N/A</v>
      </c>
      <c r="P887" s="111" t="e">
        <v>#N/A</v>
      </c>
      <c r="Q887" s="111" t="e">
        <v>#N/A</v>
      </c>
    </row>
    <row r="888" spans="1:17" s="110" customFormat="1" ht="15" customHeight="1" thickBot="1">
      <c r="A888" s="446">
        <v>21710</v>
      </c>
      <c r="B888" s="446"/>
      <c r="C888" s="106" t="str">
        <f>IF(A888="CSP","Consolidated Supply Program(IIF)",IF(A888&lt;&gt;"",INDEX('CCN &amp; Description'!$B$2:$B$1071,MATCH(VALUE(LEFT(A888,5)),'CCN &amp; Description'!$A$2:$A$1071,0)),""))</f>
        <v>ELECTRONIC AND COMMUNICATION MAINTENANCE SHOP</v>
      </c>
      <c r="D888" s="107" t="str">
        <f t="shared" si="26"/>
        <v>A</v>
      </c>
      <c r="E888" s="107" t="str">
        <f t="shared" si="27"/>
        <v>A2546</v>
      </c>
      <c r="F888" s="108" t="s">
        <v>2814</v>
      </c>
      <c r="G888" s="108" t="s">
        <v>11082</v>
      </c>
      <c r="H888" s="108" t="s">
        <v>10394</v>
      </c>
      <c r="I888" s="109">
        <v>0.92</v>
      </c>
      <c r="J888" s="109">
        <v>1</v>
      </c>
      <c r="K888" s="109">
        <v>0.25</v>
      </c>
      <c r="L888" s="110" t="e">
        <v>#REF!</v>
      </c>
      <c r="M888" s="111" t="e">
        <v>#REF!</v>
      </c>
      <c r="N888" s="111" t="e">
        <v>#N/A</v>
      </c>
      <c r="O888" s="111" t="e">
        <v>#N/A</v>
      </c>
      <c r="P888" s="111" t="e">
        <v>#N/A</v>
      </c>
      <c r="Q888" s="111" t="e">
        <v>#N/A</v>
      </c>
    </row>
    <row r="889" spans="1:17" s="110" customFormat="1" ht="15" customHeight="1" thickBot="1">
      <c r="A889" s="446">
        <v>21710</v>
      </c>
      <c r="B889" s="446"/>
      <c r="C889" s="106" t="str">
        <f>IF(A889="CSP","Consolidated Supply Program(IIF)",IF(A889&lt;&gt;"",INDEX('CCN &amp; Description'!$B$2:$B$1071,MATCH(VALUE(LEFT(A889,5)),'CCN &amp; Description'!$A$2:$A$1071,0)),""))</f>
        <v>ELECTRONIC AND COMMUNICATION MAINTENANCE SHOP</v>
      </c>
      <c r="D889" s="107" t="str">
        <f t="shared" si="26"/>
        <v>A</v>
      </c>
      <c r="E889" s="107" t="str">
        <f t="shared" si="27"/>
        <v>A2546</v>
      </c>
      <c r="F889" s="108" t="s">
        <v>2814</v>
      </c>
      <c r="G889" s="108" t="s">
        <v>11083</v>
      </c>
      <c r="H889" s="108" t="s">
        <v>10394</v>
      </c>
      <c r="I889" s="109">
        <v>0.92</v>
      </c>
      <c r="J889" s="109">
        <v>1</v>
      </c>
      <c r="K889" s="109">
        <v>0.25</v>
      </c>
      <c r="L889" s="110" t="e">
        <v>#REF!</v>
      </c>
      <c r="M889" s="111" t="e">
        <v>#REF!</v>
      </c>
      <c r="N889" s="111" t="e">
        <v>#N/A</v>
      </c>
      <c r="O889" s="111" t="e">
        <v>#N/A</v>
      </c>
      <c r="P889" s="111" t="e">
        <v>#N/A</v>
      </c>
      <c r="Q889" s="111" t="e">
        <v>#N/A</v>
      </c>
    </row>
    <row r="890" spans="1:17" s="110" customFormat="1" ht="15" customHeight="1" thickBot="1">
      <c r="A890" s="446">
        <v>21710</v>
      </c>
      <c r="B890" s="446"/>
      <c r="C890" s="106" t="str">
        <f>IF(A890="CSP","Consolidated Supply Program(IIF)",IF(A890&lt;&gt;"",INDEX('CCN &amp; Description'!$B$2:$B$1071,MATCH(VALUE(LEFT(A890,5)),'CCN &amp; Description'!$A$2:$A$1071,0)),""))</f>
        <v>ELECTRONIC AND COMMUNICATION MAINTENANCE SHOP</v>
      </c>
      <c r="D890" s="107" t="str">
        <f t="shared" si="26"/>
        <v>A</v>
      </c>
      <c r="E890" s="107" t="str">
        <f t="shared" si="27"/>
        <v>A2546</v>
      </c>
      <c r="F890" s="108" t="s">
        <v>2814</v>
      </c>
      <c r="G890" s="108" t="s">
        <v>2921</v>
      </c>
      <c r="H890" s="108" t="s">
        <v>10394</v>
      </c>
      <c r="I890" s="109">
        <v>0.92</v>
      </c>
      <c r="J890" s="109">
        <v>1</v>
      </c>
      <c r="K890" s="109">
        <v>0.25</v>
      </c>
      <c r="L890" s="110" t="e">
        <v>#REF!</v>
      </c>
      <c r="M890" s="111" t="e">
        <v>#REF!</v>
      </c>
      <c r="N890" s="111" t="e">
        <v>#N/A</v>
      </c>
      <c r="O890" s="111" t="e">
        <v>#N/A</v>
      </c>
      <c r="P890" s="111" t="e">
        <v>#N/A</v>
      </c>
      <c r="Q890" s="111" t="e">
        <v>#N/A</v>
      </c>
    </row>
    <row r="891" spans="1:17" ht="15" customHeight="1" thickBot="1">
      <c r="A891" s="446"/>
      <c r="B891" s="446"/>
      <c r="C891" s="54" t="str">
        <f>IF(A891="CSP","Consolidated Supply Program(IIF)",IF(A891&lt;&gt;"",INDEX('CCN &amp; Description'!$B$2:$B$1071,MATCH(VALUE(LEFT(A891,5)),'CCN &amp; Description'!$A$2:$A$1071,0)),""))</f>
        <v/>
      </c>
      <c r="D891" s="55" t="str">
        <f t="shared" si="26"/>
        <v>A</v>
      </c>
      <c r="E891" s="55" t="str">
        <f t="shared" si="27"/>
        <v>A2546</v>
      </c>
      <c r="F891" s="56" t="s">
        <v>11084</v>
      </c>
      <c r="G891" s="56" t="s">
        <v>10827</v>
      </c>
      <c r="H891" s="56" t="s">
        <v>10394</v>
      </c>
      <c r="I891" s="57">
        <v>0.92</v>
      </c>
      <c r="J891" s="57">
        <v>1</v>
      </c>
      <c r="K891" s="57">
        <v>0.25</v>
      </c>
      <c r="L891" s="315" t="e">
        <v>#REF!</v>
      </c>
      <c r="M891" s="58" t="e">
        <v>#REF!</v>
      </c>
      <c r="N891" s="58" t="e">
        <v>#N/A</v>
      </c>
      <c r="O891" s="58" t="e">
        <v>#N/A</v>
      </c>
      <c r="P891" s="58" t="e">
        <v>#N/A</v>
      </c>
      <c r="Q891" s="58" t="e">
        <v>#N/A</v>
      </c>
    </row>
    <row r="892" spans="1:17" ht="15" customHeight="1" thickBot="1">
      <c r="A892" s="446"/>
      <c r="B892" s="446"/>
      <c r="C892" s="54" t="str">
        <f>IF(A892="CSP","Consolidated Supply Program(IIF)",IF(A892&lt;&gt;"",INDEX('CCN &amp; Description'!$B$2:$B$1071,MATCH(VALUE(LEFT(A892,5)),'CCN &amp; Description'!$A$2:$A$1071,0)),""))</f>
        <v/>
      </c>
      <c r="D892" s="55" t="str">
        <f t="shared" si="26"/>
        <v>A</v>
      </c>
      <c r="E892" s="55" t="str">
        <f t="shared" si="27"/>
        <v>A2546</v>
      </c>
      <c r="F892" s="56" t="s">
        <v>11085</v>
      </c>
      <c r="G892" s="56" t="s">
        <v>11076</v>
      </c>
      <c r="H892" s="56" t="s">
        <v>10394</v>
      </c>
      <c r="I892" s="57">
        <v>0.92</v>
      </c>
      <c r="J892" s="57">
        <v>1</v>
      </c>
      <c r="K892" s="57">
        <v>0.25</v>
      </c>
      <c r="L892" s="315" t="e">
        <v>#REF!</v>
      </c>
      <c r="M892" s="58" t="e">
        <v>#REF!</v>
      </c>
      <c r="N892" s="58" t="e">
        <v>#N/A</v>
      </c>
      <c r="O892" s="58" t="e">
        <v>#N/A</v>
      </c>
      <c r="P892" s="58" t="e">
        <v>#N/A</v>
      </c>
      <c r="Q892" s="58" t="e">
        <v>#N/A</v>
      </c>
    </row>
    <row r="893" spans="1:17" ht="15" customHeight="1" thickBot="1">
      <c r="A893" s="446"/>
      <c r="B893" s="446"/>
      <c r="C893" s="54" t="str">
        <f>IF(A893="CSP","Consolidated Supply Program(IIF)",IF(A893&lt;&gt;"",INDEX('CCN &amp; Description'!$B$2:$B$1071,MATCH(VALUE(LEFT(A893,5)),'CCN &amp; Description'!$A$2:$A$1071,0)),""))</f>
        <v/>
      </c>
      <c r="D893" s="55" t="str">
        <f t="shared" si="26"/>
        <v>A</v>
      </c>
      <c r="E893" s="55" t="str">
        <f t="shared" si="27"/>
        <v>A2546</v>
      </c>
      <c r="F893" s="56" t="s">
        <v>11086</v>
      </c>
      <c r="G893" s="56" t="s">
        <v>11082</v>
      </c>
      <c r="H893" s="56" t="s">
        <v>10394</v>
      </c>
      <c r="I893" s="57">
        <v>0.92</v>
      </c>
      <c r="J893" s="57">
        <v>1</v>
      </c>
      <c r="K893" s="57">
        <v>0.25</v>
      </c>
      <c r="L893" s="315" t="e">
        <v>#REF!</v>
      </c>
      <c r="M893" s="58" t="e">
        <v>#REF!</v>
      </c>
      <c r="N893" s="58" t="e">
        <v>#N/A</v>
      </c>
      <c r="O893" s="58" t="e">
        <v>#N/A</v>
      </c>
      <c r="P893" s="58" t="e">
        <v>#N/A</v>
      </c>
      <c r="Q893" s="58" t="e">
        <v>#N/A</v>
      </c>
    </row>
    <row r="894" spans="1:17" ht="15" customHeight="1" thickBot="1">
      <c r="A894" s="446"/>
      <c r="B894" s="446"/>
      <c r="C894" s="54" t="str">
        <f>IF(A894="CSP","Consolidated Supply Program(IIF)",IF(A894&lt;&gt;"",INDEX('CCN &amp; Description'!$B$2:$B$1071,MATCH(VALUE(LEFT(A894,5)),'CCN &amp; Description'!$A$2:$A$1071,0)),""))</f>
        <v/>
      </c>
      <c r="D894" s="55" t="str">
        <f t="shared" si="26"/>
        <v>A</v>
      </c>
      <c r="E894" s="55" t="str">
        <f t="shared" si="27"/>
        <v>A2546</v>
      </c>
      <c r="F894" s="56" t="s">
        <v>11087</v>
      </c>
      <c r="G894" s="56" t="s">
        <v>11074</v>
      </c>
      <c r="H894" s="56" t="s">
        <v>10394</v>
      </c>
      <c r="I894" s="57">
        <v>0.92</v>
      </c>
      <c r="J894" s="57">
        <v>1</v>
      </c>
      <c r="K894" s="57">
        <v>0.25</v>
      </c>
      <c r="L894" s="315" t="e">
        <v>#REF!</v>
      </c>
      <c r="M894" s="58" t="e">
        <v>#REF!</v>
      </c>
      <c r="N894" s="58" t="e">
        <v>#N/A</v>
      </c>
      <c r="O894" s="58" t="e">
        <v>#N/A</v>
      </c>
      <c r="P894" s="58" t="e">
        <v>#N/A</v>
      </c>
      <c r="Q894" s="58" t="e">
        <v>#N/A</v>
      </c>
    </row>
    <row r="895" spans="1:17" s="110" customFormat="1" ht="15" customHeight="1" thickBot="1">
      <c r="A895" s="446" t="s">
        <v>9833</v>
      </c>
      <c r="B895" s="446"/>
      <c r="C895" s="106" t="e">
        <f>IF(A895="CSP","Consolidated Supply Program(IIF)",IF(A895&lt;&gt;"",INDEX('CCN &amp; Description'!$B$2:$B$1071,MATCH(VALUE(LEFT(A895,5)),'CCN &amp; Description'!$A$2:$A$1071,0)),""))</f>
        <v>#VALUE!</v>
      </c>
      <c r="D895" s="107" t="str">
        <f t="shared" si="26"/>
        <v>A</v>
      </c>
      <c r="E895" s="107" t="str">
        <f t="shared" si="27"/>
        <v>A2546</v>
      </c>
      <c r="F895" s="108" t="s">
        <v>11088</v>
      </c>
      <c r="G895" s="108" t="s">
        <v>2921</v>
      </c>
      <c r="H895" s="108" t="s">
        <v>10394</v>
      </c>
      <c r="I895" s="109">
        <v>0.92</v>
      </c>
      <c r="J895" s="109">
        <v>1</v>
      </c>
      <c r="K895" s="109">
        <v>0.25</v>
      </c>
      <c r="L895" s="110" t="e">
        <v>#REF!</v>
      </c>
      <c r="M895" s="111" t="e">
        <v>#REF!</v>
      </c>
      <c r="N895" s="111" t="e">
        <v>#N/A</v>
      </c>
      <c r="O895" s="111" t="e">
        <v>#N/A</v>
      </c>
      <c r="P895" s="111" t="e">
        <v>#N/A</v>
      </c>
      <c r="Q895" s="111" t="e">
        <v>#N/A</v>
      </c>
    </row>
    <row r="896" spans="1:17" s="110" customFormat="1" ht="15" customHeight="1" thickBot="1">
      <c r="A896" s="446">
        <v>21710</v>
      </c>
      <c r="B896" s="446"/>
      <c r="C896" s="106" t="str">
        <f>IF(A896="CSP","Consolidated Supply Program(IIF)",IF(A896&lt;&gt;"",INDEX('CCN &amp; Description'!$B$2:$B$1071,MATCH(VALUE(LEFT(A896,5)),'CCN &amp; Description'!$A$2:$A$1071,0)),""))</f>
        <v>ELECTRONIC AND COMMUNICATION MAINTENANCE SHOP</v>
      </c>
      <c r="D896" s="107" t="str">
        <f t="shared" si="26"/>
        <v>A</v>
      </c>
      <c r="E896" s="107" t="str">
        <f t="shared" si="27"/>
        <v>A2546</v>
      </c>
      <c r="F896" s="108" t="s">
        <v>11089</v>
      </c>
      <c r="G896" s="108" t="s">
        <v>2921</v>
      </c>
      <c r="H896" s="108" t="s">
        <v>10394</v>
      </c>
      <c r="I896" s="109">
        <v>0.92</v>
      </c>
      <c r="J896" s="109">
        <v>1</v>
      </c>
      <c r="K896" s="109">
        <v>0.25</v>
      </c>
      <c r="L896" s="110" t="e">
        <v>#REF!</v>
      </c>
      <c r="M896" s="111" t="e">
        <v>#REF!</v>
      </c>
      <c r="N896" s="111" t="e">
        <v>#N/A</v>
      </c>
      <c r="O896" s="111" t="e">
        <v>#N/A</v>
      </c>
      <c r="P896" s="111" t="e">
        <v>#N/A</v>
      </c>
      <c r="Q896" s="111" t="e">
        <v>#N/A</v>
      </c>
    </row>
    <row r="897" spans="1:17" s="110" customFormat="1" ht="15" customHeight="1" thickBot="1">
      <c r="A897" s="446">
        <v>21710</v>
      </c>
      <c r="B897" s="446"/>
      <c r="C897" s="106" t="str">
        <f>IF(A897="CSP","Consolidated Supply Program(IIF)",IF(A897&lt;&gt;"",INDEX('CCN &amp; Description'!$B$2:$B$1071,MATCH(VALUE(LEFT(A897,5)),'CCN &amp; Description'!$A$2:$A$1071,0)),""))</f>
        <v>ELECTRONIC AND COMMUNICATION MAINTENANCE SHOP</v>
      </c>
      <c r="D897" s="107" t="str">
        <f t="shared" si="26"/>
        <v>A</v>
      </c>
      <c r="E897" s="107" t="str">
        <f t="shared" si="27"/>
        <v>A2548</v>
      </c>
      <c r="F897" s="108" t="s">
        <v>2849</v>
      </c>
      <c r="G897" s="108" t="s">
        <v>11090</v>
      </c>
      <c r="H897" s="108" t="s">
        <v>10394</v>
      </c>
      <c r="I897" s="109">
        <v>2.25</v>
      </c>
      <c r="J897" s="109">
        <v>1.42</v>
      </c>
      <c r="K897" s="109">
        <v>0.25</v>
      </c>
      <c r="L897" s="110" t="e">
        <v>#REF!</v>
      </c>
      <c r="M897" s="111" t="e">
        <v>#REF!</v>
      </c>
      <c r="N897" s="111" t="e">
        <v>#N/A</v>
      </c>
      <c r="O897" s="111" t="e">
        <v>#N/A</v>
      </c>
      <c r="P897" s="111" t="e">
        <v>#N/A</v>
      </c>
      <c r="Q897" s="111" t="e">
        <v>#N/A</v>
      </c>
    </row>
    <row r="898" spans="1:17" s="110" customFormat="1" ht="15" customHeight="1" thickBot="1">
      <c r="A898" s="446">
        <v>21710</v>
      </c>
      <c r="B898" s="446"/>
      <c r="C898" s="106" t="str">
        <f>IF(A898="CSP","Consolidated Supply Program(IIF)",IF(A898&lt;&gt;"",INDEX('CCN &amp; Description'!$B$2:$B$1071,MATCH(VALUE(LEFT(A898,5)),'CCN &amp; Description'!$A$2:$A$1071,0)),""))</f>
        <v>ELECTRONIC AND COMMUNICATION MAINTENANCE SHOP</v>
      </c>
      <c r="D898" s="107" t="str">
        <f t="shared" ref="D898:D961" si="28">LEFT(F898,1)</f>
        <v>A</v>
      </c>
      <c r="E898" s="107" t="str">
        <f t="shared" ref="E898:E961" si="29">LEFT(F898,5)</f>
        <v>A2548</v>
      </c>
      <c r="F898" s="108" t="s">
        <v>2849</v>
      </c>
      <c r="G898" s="108" t="s">
        <v>11091</v>
      </c>
      <c r="H898" s="108" t="s">
        <v>10394</v>
      </c>
      <c r="I898" s="109">
        <v>2.25</v>
      </c>
      <c r="J898" s="109">
        <v>1.42</v>
      </c>
      <c r="K898" s="109">
        <v>0.25</v>
      </c>
      <c r="L898" s="110" t="e">
        <v>#REF!</v>
      </c>
      <c r="M898" s="111" t="e">
        <v>#REF!</v>
      </c>
      <c r="N898" s="111" t="e">
        <v>#N/A</v>
      </c>
      <c r="O898" s="111" t="e">
        <v>#N/A</v>
      </c>
      <c r="P898" s="111" t="e">
        <v>#N/A</v>
      </c>
      <c r="Q898" s="111" t="e">
        <v>#N/A</v>
      </c>
    </row>
    <row r="899" spans="1:17" s="110" customFormat="1" ht="15" customHeight="1" thickBot="1">
      <c r="A899" s="446">
        <v>21710</v>
      </c>
      <c r="B899" s="446"/>
      <c r="C899" s="106" t="str">
        <f>IF(A899="CSP","Consolidated Supply Program(IIF)",IF(A899&lt;&gt;"",INDEX('CCN &amp; Description'!$B$2:$B$1071,MATCH(VALUE(LEFT(A899,5)),'CCN &amp; Description'!$A$2:$A$1071,0)),""))</f>
        <v>ELECTRONIC AND COMMUNICATION MAINTENANCE SHOP</v>
      </c>
      <c r="D899" s="107" t="str">
        <f t="shared" si="28"/>
        <v>A</v>
      </c>
      <c r="E899" s="107" t="str">
        <f t="shared" si="29"/>
        <v>A2548</v>
      </c>
      <c r="F899" s="108" t="s">
        <v>2849</v>
      </c>
      <c r="G899" s="108" t="s">
        <v>11092</v>
      </c>
      <c r="H899" s="108" t="s">
        <v>10394</v>
      </c>
      <c r="I899" s="109">
        <v>2.25</v>
      </c>
      <c r="J899" s="109">
        <v>1.42</v>
      </c>
      <c r="K899" s="109">
        <v>0.25</v>
      </c>
      <c r="L899" s="110" t="e">
        <v>#REF!</v>
      </c>
      <c r="M899" s="111" t="e">
        <v>#REF!</v>
      </c>
      <c r="N899" s="111" t="e">
        <v>#N/A</v>
      </c>
      <c r="O899" s="111" t="e">
        <v>#N/A</v>
      </c>
      <c r="P899" s="111" t="e">
        <v>#N/A</v>
      </c>
      <c r="Q899" s="111" t="e">
        <v>#N/A</v>
      </c>
    </row>
    <row r="900" spans="1:17" s="110" customFormat="1" ht="15" customHeight="1" thickBot="1">
      <c r="A900" s="446">
        <v>21710</v>
      </c>
      <c r="B900" s="446"/>
      <c r="C900" s="106" t="str">
        <f>IF(A900="CSP","Consolidated Supply Program(IIF)",IF(A900&lt;&gt;"",INDEX('CCN &amp; Description'!$B$2:$B$1071,MATCH(VALUE(LEFT(A900,5)),'CCN &amp; Description'!$A$2:$A$1071,0)),""))</f>
        <v>ELECTRONIC AND COMMUNICATION MAINTENANCE SHOP</v>
      </c>
      <c r="D900" s="107" t="str">
        <f t="shared" si="28"/>
        <v>A</v>
      </c>
      <c r="E900" s="107" t="str">
        <f t="shared" si="29"/>
        <v>A2548</v>
      </c>
      <c r="F900" s="108" t="s">
        <v>2849</v>
      </c>
      <c r="G900" s="108" t="s">
        <v>11093</v>
      </c>
      <c r="H900" s="108" t="s">
        <v>10394</v>
      </c>
      <c r="I900" s="109">
        <v>2.25</v>
      </c>
      <c r="J900" s="109">
        <v>1.58</v>
      </c>
      <c r="K900" s="109">
        <v>0.25</v>
      </c>
      <c r="L900" s="110" t="e">
        <v>#REF!</v>
      </c>
      <c r="M900" s="111" t="e">
        <v>#REF!</v>
      </c>
      <c r="N900" s="111" t="e">
        <v>#N/A</v>
      </c>
      <c r="O900" s="111" t="e">
        <v>#N/A</v>
      </c>
      <c r="P900" s="111" t="e">
        <v>#N/A</v>
      </c>
      <c r="Q900" s="111" t="e">
        <v>#N/A</v>
      </c>
    </row>
    <row r="901" spans="1:17" s="110" customFormat="1" ht="15" customHeight="1" thickBot="1">
      <c r="A901" s="446">
        <v>21710</v>
      </c>
      <c r="B901" s="446"/>
      <c r="C901" s="106" t="str">
        <f>IF(A901="CSP","Consolidated Supply Program(IIF)",IF(A901&lt;&gt;"",INDEX('CCN &amp; Description'!$B$2:$B$1071,MATCH(VALUE(LEFT(A901,5)),'CCN &amp; Description'!$A$2:$A$1071,0)),""))</f>
        <v>ELECTRONIC AND COMMUNICATION MAINTENANCE SHOP</v>
      </c>
      <c r="D901" s="107" t="str">
        <f t="shared" si="28"/>
        <v>A</v>
      </c>
      <c r="E901" s="107" t="str">
        <f t="shared" si="29"/>
        <v>A2548</v>
      </c>
      <c r="F901" s="108" t="s">
        <v>2849</v>
      </c>
      <c r="G901" s="108" t="s">
        <v>10808</v>
      </c>
      <c r="H901" s="108" t="s">
        <v>10394</v>
      </c>
      <c r="I901" s="109">
        <v>2.25</v>
      </c>
      <c r="J901" s="109">
        <v>1.58</v>
      </c>
      <c r="K901" s="109">
        <v>0.25</v>
      </c>
      <c r="L901" s="110" t="e">
        <v>#REF!</v>
      </c>
      <c r="M901" s="111" t="e">
        <v>#REF!</v>
      </c>
      <c r="N901" s="111" t="e">
        <v>#N/A</v>
      </c>
      <c r="O901" s="111" t="e">
        <v>#N/A</v>
      </c>
      <c r="P901" s="111" t="e">
        <v>#N/A</v>
      </c>
      <c r="Q901" s="111" t="e">
        <v>#N/A</v>
      </c>
    </row>
    <row r="902" spans="1:17" s="110" customFormat="1" ht="15" customHeight="1" thickBot="1">
      <c r="A902" s="446">
        <v>21710</v>
      </c>
      <c r="B902" s="446"/>
      <c r="C902" s="106" t="str">
        <f>IF(A902="CSP","Consolidated Supply Program(IIF)",IF(A902&lt;&gt;"",INDEX('CCN &amp; Description'!$B$2:$B$1071,MATCH(VALUE(LEFT(A902,5)),'CCN &amp; Description'!$A$2:$A$1071,0)),""))</f>
        <v>ELECTRONIC AND COMMUNICATION MAINTENANCE SHOP</v>
      </c>
      <c r="D902" s="107" t="str">
        <f t="shared" si="28"/>
        <v>A</v>
      </c>
      <c r="E902" s="107" t="str">
        <f t="shared" si="29"/>
        <v>A2548</v>
      </c>
      <c r="F902" s="108" t="s">
        <v>2849</v>
      </c>
      <c r="G902" s="108" t="s">
        <v>2921</v>
      </c>
      <c r="H902" s="108" t="s">
        <v>10394</v>
      </c>
      <c r="I902" s="109">
        <v>2.25</v>
      </c>
      <c r="J902" s="109">
        <v>1.42</v>
      </c>
      <c r="K902" s="109">
        <v>0.25</v>
      </c>
      <c r="L902" s="110" t="e">
        <v>#REF!</v>
      </c>
      <c r="M902" s="111" t="e">
        <v>#REF!</v>
      </c>
      <c r="N902" s="111" t="e">
        <v>#N/A</v>
      </c>
      <c r="O902" s="111" t="e">
        <v>#N/A</v>
      </c>
      <c r="P902" s="111" t="e">
        <v>#N/A</v>
      </c>
      <c r="Q902" s="111" t="e">
        <v>#N/A</v>
      </c>
    </row>
    <row r="903" spans="1:17" s="110" customFormat="1" ht="15" customHeight="1" thickBot="1">
      <c r="A903" s="446">
        <v>21710</v>
      </c>
      <c r="B903" s="446"/>
      <c r="C903" s="106" t="str">
        <f>IF(A903="CSP","Consolidated Supply Program(IIF)",IF(A903&lt;&gt;"",INDEX('CCN &amp; Description'!$B$2:$B$1071,MATCH(VALUE(LEFT(A903,5)),'CCN &amp; Description'!$A$2:$A$1071,0)),""))</f>
        <v>ELECTRONIC AND COMMUNICATION MAINTENANCE SHOP</v>
      </c>
      <c r="D903" s="107" t="str">
        <f t="shared" si="28"/>
        <v>A</v>
      </c>
      <c r="E903" s="107" t="str">
        <f t="shared" si="29"/>
        <v>A2548</v>
      </c>
      <c r="F903" s="108" t="s">
        <v>2849</v>
      </c>
      <c r="G903" s="108" t="s">
        <v>11094</v>
      </c>
      <c r="H903" s="108" t="s">
        <v>10394</v>
      </c>
      <c r="I903" s="109">
        <v>2.25</v>
      </c>
      <c r="J903" s="109">
        <v>1.42</v>
      </c>
      <c r="K903" s="109">
        <v>0.25</v>
      </c>
      <c r="L903" s="110" t="e">
        <v>#REF!</v>
      </c>
      <c r="M903" s="111" t="e">
        <v>#REF!</v>
      </c>
      <c r="N903" s="111" t="e">
        <v>#N/A</v>
      </c>
      <c r="O903" s="111" t="e">
        <v>#N/A</v>
      </c>
      <c r="P903" s="111" t="e">
        <v>#N/A</v>
      </c>
      <c r="Q903" s="111" t="e">
        <v>#N/A</v>
      </c>
    </row>
    <row r="904" spans="1:17" s="110" customFormat="1" ht="15" customHeight="1" thickBot="1">
      <c r="A904" s="446">
        <v>21710</v>
      </c>
      <c r="B904" s="446"/>
      <c r="C904" s="106" t="str">
        <f>IF(A904="CSP","Consolidated Supply Program(IIF)",IF(A904&lt;&gt;"",INDEX('CCN &amp; Description'!$B$2:$B$1071,MATCH(VALUE(LEFT(A904,5)),'CCN &amp; Description'!$A$2:$A$1071,0)),""))</f>
        <v>ELECTRONIC AND COMMUNICATION MAINTENANCE SHOP</v>
      </c>
      <c r="D904" s="107" t="str">
        <f t="shared" si="28"/>
        <v>A</v>
      </c>
      <c r="E904" s="107" t="str">
        <f t="shared" si="29"/>
        <v>A2548</v>
      </c>
      <c r="F904" s="108" t="s">
        <v>2849</v>
      </c>
      <c r="G904" s="108" t="s">
        <v>11093</v>
      </c>
      <c r="H904" s="108" t="s">
        <v>10394</v>
      </c>
      <c r="I904" s="109">
        <v>2.25</v>
      </c>
      <c r="J904" s="109">
        <v>1.58</v>
      </c>
      <c r="K904" s="109">
        <v>0.25</v>
      </c>
      <c r="L904" s="110" t="e">
        <v>#REF!</v>
      </c>
      <c r="M904" s="111" t="e">
        <v>#REF!</v>
      </c>
      <c r="N904" s="111" t="e">
        <v>#N/A</v>
      </c>
      <c r="O904" s="111" t="e">
        <v>#N/A</v>
      </c>
      <c r="P904" s="111" t="e">
        <v>#N/A</v>
      </c>
      <c r="Q904" s="111" t="e">
        <v>#N/A</v>
      </c>
    </row>
    <row r="905" spans="1:17" s="110" customFormat="1" ht="15" customHeight="1" thickBot="1">
      <c r="A905" s="446">
        <v>21710</v>
      </c>
      <c r="B905" s="446"/>
      <c r="C905" s="106" t="str">
        <f>IF(A905="CSP","Consolidated Supply Program(IIF)",IF(A905&lt;&gt;"",INDEX('CCN &amp; Description'!$B$2:$B$1071,MATCH(VALUE(LEFT(A905,5)),'CCN &amp; Description'!$A$2:$A$1071,0)),""))</f>
        <v>ELECTRONIC AND COMMUNICATION MAINTENANCE SHOP</v>
      </c>
      <c r="D905" s="107" t="str">
        <f t="shared" si="28"/>
        <v>A</v>
      </c>
      <c r="E905" s="107" t="str">
        <f t="shared" si="29"/>
        <v>A2548</v>
      </c>
      <c r="F905" s="108" t="s">
        <v>2849</v>
      </c>
      <c r="G905" s="108" t="s">
        <v>11095</v>
      </c>
      <c r="H905" s="108" t="s">
        <v>10394</v>
      </c>
      <c r="I905" s="109">
        <v>2.25</v>
      </c>
      <c r="J905" s="109">
        <v>1.42</v>
      </c>
      <c r="K905" s="109">
        <v>0.25</v>
      </c>
      <c r="L905" s="110" t="e">
        <v>#REF!</v>
      </c>
      <c r="M905" s="111" t="e">
        <v>#REF!</v>
      </c>
      <c r="N905" s="111" t="e">
        <v>#N/A</v>
      </c>
      <c r="O905" s="111" t="e">
        <v>#N/A</v>
      </c>
      <c r="P905" s="111" t="e">
        <v>#N/A</v>
      </c>
      <c r="Q905" s="111" t="e">
        <v>#N/A</v>
      </c>
    </row>
    <row r="906" spans="1:17" ht="15" customHeight="1" thickBot="1">
      <c r="A906" s="446"/>
      <c r="B906" s="446"/>
      <c r="C906" s="54" t="str">
        <f>IF(A906="CSP","Consolidated Supply Program(IIF)",IF(A906&lt;&gt;"",INDEX('CCN &amp; Description'!$B$2:$B$1071,MATCH(VALUE(LEFT(A906,5)),'CCN &amp; Description'!$A$2:$A$1071,0)),""))</f>
        <v/>
      </c>
      <c r="D906" s="55" t="str">
        <f t="shared" si="28"/>
        <v>A</v>
      </c>
      <c r="E906" s="55" t="str">
        <f t="shared" si="29"/>
        <v>A2548</v>
      </c>
      <c r="F906" s="56" t="s">
        <v>11096</v>
      </c>
      <c r="G906" s="56" t="s">
        <v>10808</v>
      </c>
      <c r="H906" s="56" t="s">
        <v>10394</v>
      </c>
      <c r="I906" s="57">
        <v>2.25</v>
      </c>
      <c r="J906" s="57">
        <v>1.58</v>
      </c>
      <c r="K906" s="57">
        <v>0.25</v>
      </c>
      <c r="L906" s="315" t="e">
        <v>#REF!</v>
      </c>
      <c r="M906" s="58" t="e">
        <v>#REF!</v>
      </c>
      <c r="N906" s="58" t="e">
        <v>#N/A</v>
      </c>
      <c r="O906" s="58" t="e">
        <v>#N/A</v>
      </c>
      <c r="P906" s="58" t="e">
        <v>#N/A</v>
      </c>
      <c r="Q906" s="58" t="e">
        <v>#N/A</v>
      </c>
    </row>
    <row r="907" spans="1:17" s="110" customFormat="1" ht="15" customHeight="1" thickBot="1">
      <c r="A907" s="446">
        <v>21710</v>
      </c>
      <c r="B907" s="446"/>
      <c r="C907" s="106" t="str">
        <f>IF(A907="CSP","Consolidated Supply Program(IIF)",IF(A907&lt;&gt;"",INDEX('CCN &amp; Description'!$B$2:$B$1071,MATCH(VALUE(LEFT(A907,5)),'CCN &amp; Description'!$A$2:$A$1071,0)),""))</f>
        <v>ELECTRONIC AND COMMUNICATION MAINTENANCE SHOP</v>
      </c>
      <c r="D907" s="107" t="str">
        <f t="shared" si="28"/>
        <v>A</v>
      </c>
      <c r="E907" s="107" t="str">
        <f t="shared" si="29"/>
        <v>A2548</v>
      </c>
      <c r="F907" s="108" t="s">
        <v>11097</v>
      </c>
      <c r="G907" s="108" t="s">
        <v>2921</v>
      </c>
      <c r="H907" s="108" t="s">
        <v>10394</v>
      </c>
      <c r="I907" s="109">
        <v>2.25</v>
      </c>
      <c r="J907" s="109">
        <v>1.42</v>
      </c>
      <c r="K907" s="109">
        <v>0.25</v>
      </c>
      <c r="L907" s="110" t="e">
        <v>#REF!</v>
      </c>
      <c r="M907" s="111" t="e">
        <v>#REF!</v>
      </c>
      <c r="N907" s="111" t="e">
        <v>#N/A</v>
      </c>
      <c r="O907" s="111" t="e">
        <v>#N/A</v>
      </c>
      <c r="P907" s="111" t="e">
        <v>#N/A</v>
      </c>
      <c r="Q907" s="111" t="e">
        <v>#N/A</v>
      </c>
    </row>
    <row r="908" spans="1:17" ht="15" customHeight="1" thickBot="1">
      <c r="A908" s="446"/>
      <c r="B908" s="446"/>
      <c r="C908" s="54" t="str">
        <f>IF(A908="CSP","Consolidated Supply Program(IIF)",IF(A908&lt;&gt;"",INDEX('CCN &amp; Description'!$B$2:$B$1071,MATCH(VALUE(LEFT(A908,5)),'CCN &amp; Description'!$A$2:$A$1071,0)),""))</f>
        <v/>
      </c>
      <c r="D908" s="55" t="str">
        <f t="shared" si="28"/>
        <v>A</v>
      </c>
      <c r="E908" s="55" t="str">
        <f t="shared" si="29"/>
        <v>A2550</v>
      </c>
      <c r="F908" s="56" t="s">
        <v>11098</v>
      </c>
      <c r="G908" s="56" t="s">
        <v>11099</v>
      </c>
      <c r="H908" s="56" t="s">
        <v>11100</v>
      </c>
      <c r="I908" s="57">
        <v>15</v>
      </c>
      <c r="J908" s="57">
        <v>7.08</v>
      </c>
      <c r="K908" s="57">
        <v>8.75</v>
      </c>
      <c r="L908" s="315" t="e">
        <v>#REF!</v>
      </c>
      <c r="M908" s="58" t="e">
        <v>#REF!</v>
      </c>
      <c r="N908" s="58" t="e">
        <v>#N/A</v>
      </c>
      <c r="O908" s="58" t="e">
        <v>#N/A</v>
      </c>
      <c r="P908" s="58" t="e">
        <v>#N/A</v>
      </c>
      <c r="Q908" s="58" t="e">
        <v>#N/A</v>
      </c>
    </row>
    <row r="909" spans="1:17" ht="15" customHeight="1" thickBot="1">
      <c r="A909" s="446"/>
      <c r="B909" s="446"/>
      <c r="C909" s="54" t="str">
        <f>IF(A909="CSP","Consolidated Supply Program(IIF)",IF(A909&lt;&gt;"",INDEX('CCN &amp; Description'!$B$2:$B$1071,MATCH(VALUE(LEFT(A909,5)),'CCN &amp; Description'!$A$2:$A$1071,0)),""))</f>
        <v/>
      </c>
      <c r="D909" s="55" t="str">
        <f t="shared" si="28"/>
        <v>A</v>
      </c>
      <c r="E909" s="55" t="str">
        <f t="shared" si="29"/>
        <v>A2551</v>
      </c>
      <c r="F909" s="56" t="s">
        <v>11101</v>
      </c>
      <c r="G909" s="56" t="s">
        <v>9832</v>
      </c>
      <c r="H909" s="56" t="s">
        <v>11102</v>
      </c>
      <c r="I909" s="57">
        <v>1.83</v>
      </c>
      <c r="J909" s="57">
        <v>1.67</v>
      </c>
      <c r="K909" s="57">
        <v>0.92</v>
      </c>
      <c r="L909" s="315" t="e">
        <v>#REF!</v>
      </c>
      <c r="M909" s="58" t="e">
        <v>#REF!</v>
      </c>
      <c r="N909" s="58" t="e">
        <v>#N/A</v>
      </c>
      <c r="O909" s="58" t="e">
        <v>#N/A</v>
      </c>
      <c r="P909" s="58" t="e">
        <v>#N/A</v>
      </c>
      <c r="Q909" s="58" t="e">
        <v>#N/A</v>
      </c>
    </row>
    <row r="910" spans="1:17" s="110" customFormat="1" ht="15" customHeight="1" thickBot="1">
      <c r="A910" s="446">
        <v>21710</v>
      </c>
      <c r="B910" s="446"/>
      <c r="C910" s="106" t="str">
        <f>IF(A910="CSP","Consolidated Supply Program(IIF)",IF(A910&lt;&gt;"",INDEX('CCN &amp; Description'!$B$2:$B$1071,MATCH(VALUE(LEFT(A910,5)),'CCN &amp; Description'!$A$2:$A$1071,0)),""))</f>
        <v>ELECTRONIC AND COMMUNICATION MAINTENANCE SHOP</v>
      </c>
      <c r="D910" s="107" t="str">
        <f t="shared" si="28"/>
        <v>A</v>
      </c>
      <c r="E910" s="107" t="str">
        <f t="shared" si="29"/>
        <v>A2555</v>
      </c>
      <c r="F910" s="108" t="s">
        <v>2869</v>
      </c>
      <c r="G910" s="108" t="s">
        <v>11103</v>
      </c>
      <c r="H910" s="108" t="s">
        <v>11104</v>
      </c>
      <c r="I910" s="109">
        <v>3.75</v>
      </c>
      <c r="J910" s="109">
        <v>3.25</v>
      </c>
      <c r="K910" s="109">
        <v>1.25</v>
      </c>
      <c r="L910" s="110" t="e">
        <v>#REF!</v>
      </c>
      <c r="M910" s="111" t="e">
        <v>#REF!</v>
      </c>
      <c r="N910" s="111" t="e">
        <v>#N/A</v>
      </c>
      <c r="O910" s="111" t="e">
        <v>#N/A</v>
      </c>
      <c r="P910" s="111" t="e">
        <v>#N/A</v>
      </c>
      <c r="Q910" s="111" t="e">
        <v>#N/A</v>
      </c>
    </row>
    <row r="911" spans="1:17" s="110" customFormat="1" ht="15" customHeight="1" thickBot="1">
      <c r="A911" s="446">
        <v>21710</v>
      </c>
      <c r="B911" s="446"/>
      <c r="C911" s="106" t="str">
        <f>IF(A911="CSP","Consolidated Supply Program(IIF)",IF(A911&lt;&gt;"",INDEX('CCN &amp; Description'!$B$2:$B$1071,MATCH(VALUE(LEFT(A911,5)),'CCN &amp; Description'!$A$2:$A$1071,0)),""))</f>
        <v>ELECTRONIC AND COMMUNICATION MAINTENANCE SHOP</v>
      </c>
      <c r="D911" s="107" t="str">
        <f t="shared" si="28"/>
        <v>A</v>
      </c>
      <c r="E911" s="107" t="str">
        <f t="shared" si="29"/>
        <v>A2555</v>
      </c>
      <c r="F911" s="108" t="s">
        <v>2869</v>
      </c>
      <c r="G911" s="108" t="s">
        <v>2921</v>
      </c>
      <c r="H911" s="108" t="s">
        <v>11105</v>
      </c>
      <c r="I911" s="109">
        <v>1.19</v>
      </c>
      <c r="J911" s="109">
        <v>1.44</v>
      </c>
      <c r="K911" s="109">
        <v>0.69</v>
      </c>
      <c r="L911" s="110" t="e">
        <v>#REF!</v>
      </c>
      <c r="M911" s="111" t="e">
        <v>#REF!</v>
      </c>
      <c r="N911" s="111" t="e">
        <v>#N/A</v>
      </c>
      <c r="O911" s="111" t="e">
        <v>#N/A</v>
      </c>
      <c r="P911" s="111" t="e">
        <v>#N/A</v>
      </c>
      <c r="Q911" s="111" t="e">
        <v>#N/A</v>
      </c>
    </row>
    <row r="912" spans="1:17" s="110" customFormat="1" ht="15" customHeight="1" thickBot="1">
      <c r="A912" s="446">
        <v>21710</v>
      </c>
      <c r="B912" s="446"/>
      <c r="C912" s="106" t="str">
        <f>IF(A912="CSP","Consolidated Supply Program(IIF)",IF(A912&lt;&gt;"",INDEX('CCN &amp; Description'!$B$2:$B$1071,MATCH(VALUE(LEFT(A912,5)),'CCN &amp; Description'!$A$2:$A$1071,0)),""))</f>
        <v>ELECTRONIC AND COMMUNICATION MAINTENANCE SHOP</v>
      </c>
      <c r="D912" s="107" t="str">
        <f t="shared" si="28"/>
        <v>A</v>
      </c>
      <c r="E912" s="107" t="str">
        <f t="shared" si="29"/>
        <v>A2555</v>
      </c>
      <c r="F912" s="108" t="s">
        <v>2869</v>
      </c>
      <c r="G912" s="108" t="s">
        <v>11103</v>
      </c>
      <c r="H912" s="108" t="s">
        <v>11104</v>
      </c>
      <c r="I912" s="109">
        <v>3.75</v>
      </c>
      <c r="J912" s="109">
        <v>3.25</v>
      </c>
      <c r="K912" s="109">
        <v>1.25</v>
      </c>
      <c r="L912" s="110" t="e">
        <v>#REF!</v>
      </c>
      <c r="M912" s="111" t="e">
        <v>#REF!</v>
      </c>
      <c r="N912" s="111" t="e">
        <v>#N/A</v>
      </c>
      <c r="O912" s="111" t="e">
        <v>#N/A</v>
      </c>
      <c r="P912" s="111" t="e">
        <v>#N/A</v>
      </c>
      <c r="Q912" s="111" t="e">
        <v>#N/A</v>
      </c>
    </row>
    <row r="913" spans="1:17" s="110" customFormat="1" ht="15" customHeight="1" thickBot="1">
      <c r="A913" s="446">
        <v>21710</v>
      </c>
      <c r="B913" s="446"/>
      <c r="C913" s="106" t="str">
        <f>IF(A913="CSP","Consolidated Supply Program(IIF)",IF(A913&lt;&gt;"",INDEX('CCN &amp; Description'!$B$2:$B$1071,MATCH(VALUE(LEFT(A913,5)),'CCN &amp; Description'!$A$2:$A$1071,0)),""))</f>
        <v>ELECTRONIC AND COMMUNICATION MAINTENANCE SHOP</v>
      </c>
      <c r="D913" s="107" t="str">
        <f t="shared" si="28"/>
        <v>A</v>
      </c>
      <c r="E913" s="107" t="str">
        <f t="shared" si="29"/>
        <v>A2555</v>
      </c>
      <c r="F913" s="108" t="s">
        <v>2869</v>
      </c>
      <c r="G913" s="108" t="s">
        <v>2921</v>
      </c>
      <c r="H913" s="108" t="s">
        <v>11106</v>
      </c>
      <c r="I913" s="109">
        <v>1.19</v>
      </c>
      <c r="J913" s="109">
        <v>1.44</v>
      </c>
      <c r="K913" s="109">
        <v>0.69</v>
      </c>
      <c r="L913" s="110" t="e">
        <v>#REF!</v>
      </c>
      <c r="M913" s="111" t="e">
        <v>#REF!</v>
      </c>
      <c r="N913" s="111" t="e">
        <v>#N/A</v>
      </c>
      <c r="O913" s="111" t="e">
        <v>#N/A</v>
      </c>
      <c r="P913" s="111" t="e">
        <v>#N/A</v>
      </c>
      <c r="Q913" s="111" t="e">
        <v>#N/A</v>
      </c>
    </row>
    <row r="914" spans="1:17" ht="15" customHeight="1" thickBot="1">
      <c r="A914" s="446"/>
      <c r="B914" s="446"/>
      <c r="C914" s="54" t="str">
        <f>IF(A914="CSP","Consolidated Supply Program(IIF)",IF(A914&lt;&gt;"",INDEX('CCN &amp; Description'!$B$2:$B$1071,MATCH(VALUE(LEFT(A914,5)),'CCN &amp; Description'!$A$2:$A$1071,0)),""))</f>
        <v/>
      </c>
      <c r="D914" s="55" t="str">
        <f t="shared" si="28"/>
        <v>A</v>
      </c>
      <c r="E914" s="55" t="str">
        <f t="shared" si="29"/>
        <v>A2555</v>
      </c>
      <c r="F914" s="56" t="s">
        <v>11107</v>
      </c>
      <c r="G914" s="56" t="s">
        <v>11103</v>
      </c>
      <c r="H914" s="56" t="s">
        <v>11104</v>
      </c>
      <c r="I914" s="57">
        <v>3.75</v>
      </c>
      <c r="J914" s="57">
        <v>3.25</v>
      </c>
      <c r="K914" s="57">
        <v>1.25</v>
      </c>
      <c r="L914" s="315" t="e">
        <v>#REF!</v>
      </c>
      <c r="M914" s="58" t="e">
        <v>#REF!</v>
      </c>
      <c r="N914" s="58" t="e">
        <v>#N/A</v>
      </c>
      <c r="O914" s="58" t="e">
        <v>#N/A</v>
      </c>
      <c r="P914" s="58" t="e">
        <v>#N/A</v>
      </c>
      <c r="Q914" s="58" t="e">
        <v>#N/A</v>
      </c>
    </row>
    <row r="915" spans="1:17" s="110" customFormat="1" ht="15" customHeight="1" thickBot="1">
      <c r="A915" s="446">
        <v>21710</v>
      </c>
      <c r="B915" s="446"/>
      <c r="C915" s="106" t="str">
        <f>IF(A915="CSP","Consolidated Supply Program(IIF)",IF(A915&lt;&gt;"",INDEX('CCN &amp; Description'!$B$2:$B$1071,MATCH(VALUE(LEFT(A915,5)),'CCN &amp; Description'!$A$2:$A$1071,0)),""))</f>
        <v>ELECTRONIC AND COMMUNICATION MAINTENANCE SHOP</v>
      </c>
      <c r="D915" s="107" t="str">
        <f t="shared" si="28"/>
        <v>A</v>
      </c>
      <c r="E915" s="107" t="str">
        <f t="shared" si="29"/>
        <v>A2560</v>
      </c>
      <c r="F915" s="108" t="s">
        <v>2877</v>
      </c>
      <c r="G915" s="108" t="s">
        <v>11108</v>
      </c>
      <c r="H915" s="108" t="s">
        <v>11109</v>
      </c>
      <c r="I915" s="109">
        <v>3.08</v>
      </c>
      <c r="J915" s="109">
        <v>1.75</v>
      </c>
      <c r="K915" s="109">
        <v>1.42</v>
      </c>
      <c r="L915" s="110" t="e">
        <v>#REF!</v>
      </c>
      <c r="M915" s="111" t="e">
        <v>#REF!</v>
      </c>
      <c r="N915" s="111" t="e">
        <v>#N/A</v>
      </c>
      <c r="O915" s="111" t="e">
        <v>#N/A</v>
      </c>
      <c r="P915" s="111" t="e">
        <v>#N/A</v>
      </c>
      <c r="Q915" s="111" t="e">
        <v>#N/A</v>
      </c>
    </row>
    <row r="916" spans="1:17" s="110" customFormat="1" ht="15" customHeight="1" thickBot="1">
      <c r="A916" s="446">
        <v>21710</v>
      </c>
      <c r="B916" s="446"/>
      <c r="C916" s="106" t="str">
        <f>IF(A916="CSP","Consolidated Supply Program(IIF)",IF(A916&lt;&gt;"",INDEX('CCN &amp; Description'!$B$2:$B$1071,MATCH(VALUE(LEFT(A916,5)),'CCN &amp; Description'!$A$2:$A$1071,0)),""))</f>
        <v>ELECTRONIC AND COMMUNICATION MAINTENANCE SHOP</v>
      </c>
      <c r="D916" s="107" t="str">
        <f t="shared" si="28"/>
        <v>A</v>
      </c>
      <c r="E916" s="107" t="str">
        <f t="shared" si="29"/>
        <v>A2560</v>
      </c>
      <c r="F916" s="108" t="s">
        <v>2877</v>
      </c>
      <c r="G916" s="108" t="s">
        <v>11110</v>
      </c>
      <c r="H916" s="108" t="s">
        <v>11111</v>
      </c>
      <c r="I916" s="109">
        <v>2.58</v>
      </c>
      <c r="J916" s="109">
        <v>2.25</v>
      </c>
      <c r="K916" s="109">
        <v>1.08</v>
      </c>
      <c r="L916" s="110" t="e">
        <v>#REF!</v>
      </c>
      <c r="M916" s="111" t="e">
        <v>#REF!</v>
      </c>
      <c r="N916" s="111" t="e">
        <v>#N/A</v>
      </c>
      <c r="O916" s="111" t="e">
        <v>#N/A</v>
      </c>
      <c r="P916" s="111" t="e">
        <v>#N/A</v>
      </c>
      <c r="Q916" s="111" t="e">
        <v>#N/A</v>
      </c>
    </row>
    <row r="917" spans="1:17" s="110" customFormat="1" ht="15" customHeight="1" thickBot="1">
      <c r="A917" s="446">
        <v>21710</v>
      </c>
      <c r="B917" s="446"/>
      <c r="C917" s="106" t="str">
        <f>IF(A917="CSP","Consolidated Supply Program(IIF)",IF(A917&lt;&gt;"",INDEX('CCN &amp; Description'!$B$2:$B$1071,MATCH(VALUE(LEFT(A917,5)),'CCN &amp; Description'!$A$2:$A$1071,0)),""))</f>
        <v>ELECTRONIC AND COMMUNICATION MAINTENANCE SHOP</v>
      </c>
      <c r="D917" s="107" t="str">
        <f t="shared" si="28"/>
        <v>A</v>
      </c>
      <c r="E917" s="107" t="str">
        <f t="shared" si="29"/>
        <v>A2560</v>
      </c>
      <c r="F917" s="108" t="s">
        <v>2877</v>
      </c>
      <c r="G917" s="108" t="s">
        <v>11108</v>
      </c>
      <c r="H917" s="108" t="s">
        <v>11112</v>
      </c>
      <c r="I917" s="109">
        <v>1.67</v>
      </c>
      <c r="J917" s="109">
        <v>2.67</v>
      </c>
      <c r="K917" s="109">
        <v>1.58</v>
      </c>
      <c r="L917" s="110" t="e">
        <v>#REF!</v>
      </c>
      <c r="M917" s="111" t="e">
        <v>#REF!</v>
      </c>
      <c r="N917" s="111" t="e">
        <v>#N/A</v>
      </c>
      <c r="O917" s="111" t="e">
        <v>#N/A</v>
      </c>
      <c r="P917" s="111" t="e">
        <v>#N/A</v>
      </c>
      <c r="Q917" s="111" t="e">
        <v>#N/A</v>
      </c>
    </row>
    <row r="918" spans="1:17" s="110" customFormat="1" ht="15" customHeight="1" thickBot="1">
      <c r="A918" s="446"/>
      <c r="B918" s="446"/>
      <c r="C918" s="106" t="str">
        <f>IF(A918="CSP","Consolidated Supply Program(IIF)",IF(A918&lt;&gt;"",INDEX('CCN &amp; Description'!$B$2:$B$1071,MATCH(VALUE(LEFT(A918,5)),'CCN &amp; Description'!$A$2:$A$1071,0)),""))</f>
        <v/>
      </c>
      <c r="D918" s="107" t="str">
        <f t="shared" si="28"/>
        <v>A</v>
      </c>
      <c r="E918" s="107" t="str">
        <f t="shared" si="29"/>
        <v>A2600</v>
      </c>
      <c r="F918" s="108" t="s">
        <v>2886</v>
      </c>
      <c r="G918" s="108" t="s">
        <v>9832</v>
      </c>
      <c r="H918" s="108" t="s">
        <v>11113</v>
      </c>
      <c r="I918" s="109">
        <v>30.9</v>
      </c>
      <c r="J918" s="109">
        <v>8.69</v>
      </c>
      <c r="K918" s="109">
        <v>8.83</v>
      </c>
      <c r="L918" s="110" t="e">
        <v>#REF!</v>
      </c>
      <c r="M918" s="111" t="e">
        <v>#REF!</v>
      </c>
      <c r="N918" s="111" t="e">
        <v>#N/A</v>
      </c>
      <c r="O918" s="111" t="e">
        <v>#N/A</v>
      </c>
      <c r="P918" s="111" t="e">
        <v>#N/A</v>
      </c>
      <c r="Q918" s="111" t="e">
        <v>#N/A</v>
      </c>
    </row>
    <row r="919" spans="1:17" s="110" customFormat="1" ht="15" customHeight="1" thickBot="1">
      <c r="A919" s="446"/>
      <c r="B919" s="446"/>
      <c r="C919" s="106" t="str">
        <f>IF(A919="CSP","Consolidated Supply Program(IIF)",IF(A919&lt;&gt;"",INDEX('CCN &amp; Description'!$B$2:$B$1071,MATCH(VALUE(LEFT(A919,5)),'CCN &amp; Description'!$A$2:$A$1071,0)),""))</f>
        <v/>
      </c>
      <c r="D919" s="107" t="str">
        <f t="shared" si="28"/>
        <v>A</v>
      </c>
      <c r="E919" s="107" t="str">
        <f t="shared" si="29"/>
        <v>A2600</v>
      </c>
      <c r="F919" s="108" t="s">
        <v>2886</v>
      </c>
      <c r="G919" s="108" t="s">
        <v>9832</v>
      </c>
      <c r="H919" s="108" t="s">
        <v>11114</v>
      </c>
      <c r="I919" s="109">
        <v>30.9</v>
      </c>
      <c r="J919" s="109">
        <v>8.69</v>
      </c>
      <c r="K919" s="109">
        <v>8.83</v>
      </c>
      <c r="L919" s="110" t="e">
        <v>#REF!</v>
      </c>
      <c r="M919" s="111" t="e">
        <v>#REF!</v>
      </c>
      <c r="N919" s="111" t="e">
        <v>#N/A</v>
      </c>
      <c r="O919" s="111" t="e">
        <v>#N/A</v>
      </c>
      <c r="P919" s="111" t="e">
        <v>#N/A</v>
      </c>
      <c r="Q919" s="111" t="e">
        <v>#N/A</v>
      </c>
    </row>
    <row r="920" spans="1:17" ht="15" customHeight="1" thickBot="1">
      <c r="A920" s="446"/>
      <c r="B920" s="446"/>
      <c r="C920" s="54" t="str">
        <f>IF(A920="CSP","Consolidated Supply Program(IIF)",IF(A920&lt;&gt;"",INDEX('CCN &amp; Description'!$B$2:$B$1071,MATCH(VALUE(LEFT(A920,5)),'CCN &amp; Description'!$A$2:$A$1071,0)),""))</f>
        <v/>
      </c>
      <c r="D920" s="55" t="str">
        <f t="shared" si="28"/>
        <v>A</v>
      </c>
      <c r="E920" s="55" t="str">
        <f t="shared" si="29"/>
        <v>A2628</v>
      </c>
      <c r="F920" s="56" t="s">
        <v>2892</v>
      </c>
      <c r="G920" s="56" t="s">
        <v>11115</v>
      </c>
      <c r="H920" s="56" t="s">
        <v>11116</v>
      </c>
      <c r="I920" s="57">
        <v>1.83</v>
      </c>
      <c r="J920" s="57">
        <v>1.17</v>
      </c>
      <c r="K920" s="57">
        <v>0.75</v>
      </c>
      <c r="L920" s="315" t="e">
        <v>#REF!</v>
      </c>
      <c r="M920" s="58" t="e">
        <v>#REF!</v>
      </c>
      <c r="N920" s="58" t="e">
        <v>#N/A</v>
      </c>
      <c r="O920" s="58" t="e">
        <v>#N/A</v>
      </c>
      <c r="P920" s="58" t="e">
        <v>#N/A</v>
      </c>
      <c r="Q920" s="58" t="e">
        <v>#N/A</v>
      </c>
    </row>
    <row r="921" spans="1:17" ht="15" customHeight="1" thickBot="1">
      <c r="A921" s="446"/>
      <c r="B921" s="446"/>
      <c r="C921" s="54" t="str">
        <f>IF(A921="CSP","Consolidated Supply Program(IIF)",IF(A921&lt;&gt;"",INDEX('CCN &amp; Description'!$B$2:$B$1071,MATCH(VALUE(LEFT(A921,5)),'CCN &amp; Description'!$A$2:$A$1071,0)),""))</f>
        <v/>
      </c>
      <c r="D921" s="55" t="str">
        <f t="shared" si="28"/>
        <v>A</v>
      </c>
      <c r="E921" s="55" t="str">
        <f t="shared" si="29"/>
        <v>A2628</v>
      </c>
      <c r="F921" s="56" t="s">
        <v>2892</v>
      </c>
      <c r="G921" s="56" t="s">
        <v>10313</v>
      </c>
      <c r="H921" s="59"/>
      <c r="I921" s="57">
        <v>2</v>
      </c>
      <c r="J921" s="57">
        <v>1.33</v>
      </c>
      <c r="K921" s="57">
        <v>0.83</v>
      </c>
      <c r="L921" s="315" t="e">
        <v>#REF!</v>
      </c>
      <c r="M921" s="58" t="e">
        <v>#REF!</v>
      </c>
      <c r="N921" s="58" t="e">
        <v>#N/A</v>
      </c>
      <c r="O921" s="58" t="e">
        <v>#N/A</v>
      </c>
      <c r="P921" s="58" t="e">
        <v>#N/A</v>
      </c>
      <c r="Q921" s="58" t="e">
        <v>#N/A</v>
      </c>
    </row>
    <row r="922" spans="1:17" ht="15" customHeight="1" thickBot="1">
      <c r="A922" s="446"/>
      <c r="B922" s="446"/>
      <c r="C922" s="54" t="str">
        <f>IF(A922="CSP","Consolidated Supply Program(IIF)",IF(A922&lt;&gt;"",INDEX('CCN &amp; Description'!$B$2:$B$1071,MATCH(VALUE(LEFT(A922,5)),'CCN &amp; Description'!$A$2:$A$1071,0)),""))</f>
        <v/>
      </c>
      <c r="D922" s="55" t="str">
        <f t="shared" si="28"/>
        <v>A</v>
      </c>
      <c r="E922" s="55" t="str">
        <f t="shared" si="29"/>
        <v>A2628</v>
      </c>
      <c r="F922" s="56" t="s">
        <v>2892</v>
      </c>
      <c r="G922" s="56" t="s">
        <v>11117</v>
      </c>
      <c r="H922" s="56" t="s">
        <v>11118</v>
      </c>
      <c r="I922" s="57">
        <v>3.29</v>
      </c>
      <c r="J922" s="57">
        <v>2.25</v>
      </c>
      <c r="K922" s="57">
        <v>4.67</v>
      </c>
      <c r="L922" s="315" t="e">
        <v>#REF!</v>
      </c>
      <c r="M922" s="58" t="e">
        <v>#REF!</v>
      </c>
      <c r="N922" s="58" t="e">
        <v>#N/A</v>
      </c>
      <c r="O922" s="58" t="e">
        <v>#N/A</v>
      </c>
      <c r="P922" s="58" t="e">
        <v>#N/A</v>
      </c>
      <c r="Q922" s="58" t="e">
        <v>#N/A</v>
      </c>
    </row>
    <row r="923" spans="1:17" ht="15" customHeight="1" thickBot="1">
      <c r="A923" s="446"/>
      <c r="B923" s="446"/>
      <c r="C923" s="54" t="str">
        <f>IF(A923="CSP","Consolidated Supply Program(IIF)",IF(A923&lt;&gt;"",INDEX('CCN &amp; Description'!$B$2:$B$1071,MATCH(VALUE(LEFT(A923,5)),'CCN &amp; Description'!$A$2:$A$1071,0)),""))</f>
        <v/>
      </c>
      <c r="D923" s="55" t="str">
        <f t="shared" si="28"/>
        <v>A</v>
      </c>
      <c r="E923" s="55" t="str">
        <f t="shared" si="29"/>
        <v>A2628</v>
      </c>
      <c r="F923" s="56" t="s">
        <v>2892</v>
      </c>
      <c r="G923" s="56" t="s">
        <v>2921</v>
      </c>
      <c r="H923" s="56" t="s">
        <v>11119</v>
      </c>
      <c r="I923" s="57">
        <v>2</v>
      </c>
      <c r="J923" s="57">
        <v>1.33</v>
      </c>
      <c r="K923" s="57">
        <v>0.83</v>
      </c>
      <c r="L923" s="315" t="e">
        <v>#REF!</v>
      </c>
      <c r="M923" s="58" t="e">
        <v>#REF!</v>
      </c>
      <c r="N923" s="58" t="e">
        <v>#N/A</v>
      </c>
      <c r="O923" s="58" t="e">
        <v>#N/A</v>
      </c>
      <c r="P923" s="58" t="e">
        <v>#N/A</v>
      </c>
      <c r="Q923" s="58" t="e">
        <v>#N/A</v>
      </c>
    </row>
    <row r="924" spans="1:17" ht="15" customHeight="1" thickBot="1">
      <c r="A924" s="446"/>
      <c r="B924" s="446"/>
      <c r="C924" s="54" t="str">
        <f>IF(A924="CSP","Consolidated Supply Program(IIF)",IF(A924&lt;&gt;"",INDEX('CCN &amp; Description'!$B$2:$B$1071,MATCH(VALUE(LEFT(A924,5)),'CCN &amp; Description'!$A$2:$A$1071,0)),""))</f>
        <v/>
      </c>
      <c r="D924" s="55" t="str">
        <f t="shared" si="28"/>
        <v>A</v>
      </c>
      <c r="E924" s="55" t="str">
        <f t="shared" si="29"/>
        <v>A2628</v>
      </c>
      <c r="F924" s="56" t="s">
        <v>2892</v>
      </c>
      <c r="G924" s="56" t="s">
        <v>10313</v>
      </c>
      <c r="H924" s="56" t="s">
        <v>11120</v>
      </c>
      <c r="I924" s="57">
        <v>2</v>
      </c>
      <c r="J924" s="57">
        <v>1.33</v>
      </c>
      <c r="K924" s="57">
        <v>0.83</v>
      </c>
      <c r="L924" s="315" t="e">
        <v>#REF!</v>
      </c>
      <c r="M924" s="58" t="e">
        <v>#REF!</v>
      </c>
      <c r="N924" s="58" t="e">
        <v>#N/A</v>
      </c>
      <c r="O924" s="58" t="e">
        <v>#N/A</v>
      </c>
      <c r="P924" s="58" t="e">
        <v>#N/A</v>
      </c>
      <c r="Q924" s="58" t="e">
        <v>#N/A</v>
      </c>
    </row>
    <row r="925" spans="1:17" ht="15" customHeight="1" thickBot="1">
      <c r="A925" s="446"/>
      <c r="B925" s="446"/>
      <c r="C925" s="54" t="str">
        <f>IF(A925="CSP","Consolidated Supply Program(IIF)",IF(A925&lt;&gt;"",INDEX('CCN &amp; Description'!$B$2:$B$1071,MATCH(VALUE(LEFT(A925,5)),'CCN &amp; Description'!$A$2:$A$1071,0)),""))</f>
        <v/>
      </c>
      <c r="D925" s="55" t="str">
        <f t="shared" si="28"/>
        <v>A</v>
      </c>
      <c r="E925" s="55" t="str">
        <f t="shared" si="29"/>
        <v>A2628</v>
      </c>
      <c r="F925" s="56" t="s">
        <v>11121</v>
      </c>
      <c r="G925" s="56" t="s">
        <v>10313</v>
      </c>
      <c r="H925" s="56" t="s">
        <v>11120</v>
      </c>
      <c r="I925" s="57">
        <v>2</v>
      </c>
      <c r="J925" s="57">
        <v>1.33</v>
      </c>
      <c r="K925" s="57">
        <v>0.83</v>
      </c>
      <c r="L925" s="315" t="e">
        <v>#REF!</v>
      </c>
      <c r="M925" s="58" t="e">
        <v>#REF!</v>
      </c>
      <c r="N925" s="58" t="e">
        <v>#N/A</v>
      </c>
      <c r="O925" s="58" t="e">
        <v>#N/A</v>
      </c>
      <c r="P925" s="58" t="e">
        <v>#N/A</v>
      </c>
      <c r="Q925" s="58" t="e">
        <v>#N/A</v>
      </c>
    </row>
    <row r="926" spans="1:17" ht="15" customHeight="1" thickBot="1">
      <c r="A926" s="446"/>
      <c r="B926" s="446"/>
      <c r="C926" s="54" t="str">
        <f>IF(A926="CSP","Consolidated Supply Program(IIF)",IF(A926&lt;&gt;"",INDEX('CCN &amp; Description'!$B$2:$B$1071,MATCH(VALUE(LEFT(A926,5)),'CCN &amp; Description'!$A$2:$A$1071,0)),""))</f>
        <v/>
      </c>
      <c r="D926" s="55" t="str">
        <f t="shared" si="28"/>
        <v>A</v>
      </c>
      <c r="E926" s="55" t="str">
        <f t="shared" si="29"/>
        <v>A2629</v>
      </c>
      <c r="F926" s="56" t="s">
        <v>11122</v>
      </c>
      <c r="G926" s="56" t="s">
        <v>10165</v>
      </c>
      <c r="H926" s="56" t="s">
        <v>11123</v>
      </c>
      <c r="I926" s="57">
        <v>28.66</v>
      </c>
      <c r="J926" s="57">
        <v>9</v>
      </c>
      <c r="K926" s="57">
        <v>8.5</v>
      </c>
      <c r="L926" s="315" t="e">
        <v>#REF!</v>
      </c>
      <c r="M926" s="58" t="e">
        <v>#REF!</v>
      </c>
      <c r="N926" s="58" t="e">
        <v>#N/A</v>
      </c>
      <c r="O926" s="58" t="e">
        <v>#N/A</v>
      </c>
      <c r="P926" s="58" t="e">
        <v>#N/A</v>
      </c>
      <c r="Q926" s="58" t="e">
        <v>#N/A</v>
      </c>
    </row>
    <row r="927" spans="1:17" ht="15" customHeight="1" thickBot="1">
      <c r="A927" s="446"/>
      <c r="B927" s="446"/>
      <c r="C927" s="54" t="str">
        <f>IF(A927="CSP","Consolidated Supply Program(IIF)",IF(A927&lt;&gt;"",INDEX('CCN &amp; Description'!$B$2:$B$1071,MATCH(VALUE(LEFT(A927,5)),'CCN &amp; Description'!$A$2:$A$1071,0)),""))</f>
        <v/>
      </c>
      <c r="D927" s="55" t="str">
        <f t="shared" si="28"/>
        <v>A</v>
      </c>
      <c r="E927" s="55" t="str">
        <f t="shared" si="29"/>
        <v>A2629</v>
      </c>
      <c r="F927" s="56" t="s">
        <v>11122</v>
      </c>
      <c r="G927" s="56" t="s">
        <v>11124</v>
      </c>
      <c r="H927" s="56" t="s">
        <v>11125</v>
      </c>
      <c r="I927" s="57">
        <v>28.66</v>
      </c>
      <c r="J927" s="57">
        <v>9</v>
      </c>
      <c r="K927" s="57">
        <v>8.5</v>
      </c>
      <c r="L927" s="315" t="e">
        <v>#REF!</v>
      </c>
      <c r="M927" s="58" t="e">
        <v>#REF!</v>
      </c>
      <c r="N927" s="58" t="e">
        <v>#N/A</v>
      </c>
      <c r="O927" s="58" t="e">
        <v>#N/A</v>
      </c>
      <c r="P927" s="58" t="e">
        <v>#N/A</v>
      </c>
      <c r="Q927" s="58" t="e">
        <v>#N/A</v>
      </c>
    </row>
    <row r="928" spans="1:17" ht="15" customHeight="1" thickBot="1">
      <c r="A928" s="446"/>
      <c r="B928" s="446"/>
      <c r="C928" s="54" t="str">
        <f>IF(A928="CSP","Consolidated Supply Program(IIF)",IF(A928&lt;&gt;"",INDEX('CCN &amp; Description'!$B$2:$B$1071,MATCH(VALUE(LEFT(A928,5)),'CCN &amp; Description'!$A$2:$A$1071,0)),""))</f>
        <v/>
      </c>
      <c r="D928" s="55" t="str">
        <f t="shared" si="28"/>
        <v>A</v>
      </c>
      <c r="E928" s="55" t="str">
        <f t="shared" si="29"/>
        <v>A2630</v>
      </c>
      <c r="F928" s="56" t="s">
        <v>11126</v>
      </c>
      <c r="G928" s="56" t="s">
        <v>10486</v>
      </c>
      <c r="H928" s="56" t="s">
        <v>11127</v>
      </c>
      <c r="I928" s="57">
        <v>3.08</v>
      </c>
      <c r="J928" s="57">
        <v>2.25</v>
      </c>
      <c r="K928" s="57">
        <v>2.75</v>
      </c>
      <c r="L928" s="315" t="e">
        <v>#REF!</v>
      </c>
      <c r="M928" s="58" t="e">
        <v>#REF!</v>
      </c>
      <c r="N928" s="58" t="e">
        <v>#N/A</v>
      </c>
      <c r="O928" s="58" t="e">
        <v>#N/A</v>
      </c>
      <c r="P928" s="58" t="e">
        <v>#N/A</v>
      </c>
      <c r="Q928" s="58" t="e">
        <v>#N/A</v>
      </c>
    </row>
    <row r="929" spans="1:17" ht="15" customHeight="1" thickBot="1">
      <c r="A929" s="446"/>
      <c r="B929" s="446"/>
      <c r="C929" s="54" t="str">
        <f>IF(A929="CSP","Consolidated Supply Program(IIF)",IF(A929&lt;&gt;"",INDEX('CCN &amp; Description'!$B$2:$B$1071,MATCH(VALUE(LEFT(A929,5)),'CCN &amp; Description'!$A$2:$A$1071,0)),""))</f>
        <v/>
      </c>
      <c r="D929" s="55" t="str">
        <f t="shared" si="28"/>
        <v>A</v>
      </c>
      <c r="E929" s="55" t="str">
        <f t="shared" si="29"/>
        <v>A2634</v>
      </c>
      <c r="F929" s="56" t="s">
        <v>2894</v>
      </c>
      <c r="G929" s="56" t="s">
        <v>11128</v>
      </c>
      <c r="H929" s="56" t="s">
        <v>11129</v>
      </c>
      <c r="I929" s="57">
        <v>2.92</v>
      </c>
      <c r="J929" s="57">
        <v>2.25</v>
      </c>
      <c r="K929" s="57">
        <v>2.17</v>
      </c>
      <c r="L929" s="315" t="e">
        <v>#REF!</v>
      </c>
      <c r="M929" s="58" t="e">
        <v>#REF!</v>
      </c>
      <c r="N929" s="58" t="e">
        <v>#N/A</v>
      </c>
      <c r="O929" s="58" t="e">
        <v>#N/A</v>
      </c>
      <c r="P929" s="58" t="e">
        <v>#N/A</v>
      </c>
      <c r="Q929" s="58" t="e">
        <v>#N/A</v>
      </c>
    </row>
    <row r="930" spans="1:17" ht="15" customHeight="1" thickBot="1">
      <c r="A930" s="446"/>
      <c r="B930" s="446"/>
      <c r="C930" s="54" t="str">
        <f>IF(A930="CSP","Consolidated Supply Program(IIF)",IF(A930&lt;&gt;"",INDEX('CCN &amp; Description'!$B$2:$B$1071,MATCH(VALUE(LEFT(A930,5)),'CCN &amp; Description'!$A$2:$A$1071,0)),""))</f>
        <v/>
      </c>
      <c r="D930" s="55" t="str">
        <f t="shared" si="28"/>
        <v>A</v>
      </c>
      <c r="E930" s="55" t="str">
        <f t="shared" si="29"/>
        <v>A2634</v>
      </c>
      <c r="F930" s="56" t="s">
        <v>2894</v>
      </c>
      <c r="G930" s="56" t="s">
        <v>11130</v>
      </c>
      <c r="H930" s="56" t="s">
        <v>11131</v>
      </c>
      <c r="I930" s="57">
        <v>4</v>
      </c>
      <c r="J930" s="57">
        <v>3.33</v>
      </c>
      <c r="K930" s="57">
        <v>3.75</v>
      </c>
      <c r="L930" s="315" t="e">
        <v>#REF!</v>
      </c>
      <c r="M930" s="58" t="e">
        <v>#REF!</v>
      </c>
      <c r="N930" s="58" t="e">
        <v>#N/A</v>
      </c>
      <c r="O930" s="58" t="e">
        <v>#N/A</v>
      </c>
      <c r="P930" s="58" t="e">
        <v>#N/A</v>
      </c>
      <c r="Q930" s="58" t="e">
        <v>#N/A</v>
      </c>
    </row>
    <row r="931" spans="1:17" ht="15" customHeight="1" thickBot="1">
      <c r="A931" s="446"/>
      <c r="B931" s="446"/>
      <c r="C931" s="54" t="str">
        <f>IF(A931="CSP","Consolidated Supply Program(IIF)",IF(A931&lt;&gt;"",INDEX('CCN &amp; Description'!$B$2:$B$1071,MATCH(VALUE(LEFT(A931,5)),'CCN &amp; Description'!$A$2:$A$1071,0)),""))</f>
        <v/>
      </c>
      <c r="D931" s="55" t="str">
        <f t="shared" si="28"/>
        <v>A</v>
      </c>
      <c r="E931" s="55" t="str">
        <f t="shared" si="29"/>
        <v>A2634</v>
      </c>
      <c r="F931" s="56" t="s">
        <v>2894</v>
      </c>
      <c r="G931" s="56" t="s">
        <v>11132</v>
      </c>
      <c r="H931" s="56" t="s">
        <v>11133</v>
      </c>
      <c r="I931" s="57">
        <v>2.92</v>
      </c>
      <c r="J931" s="57">
        <v>2.25</v>
      </c>
      <c r="K931" s="57">
        <v>2.17</v>
      </c>
      <c r="L931" s="315" t="e">
        <v>#REF!</v>
      </c>
      <c r="M931" s="58" t="e">
        <v>#REF!</v>
      </c>
      <c r="N931" s="58" t="e">
        <v>#N/A</v>
      </c>
      <c r="O931" s="58" t="e">
        <v>#N/A</v>
      </c>
      <c r="P931" s="58" t="e">
        <v>#N/A</v>
      </c>
      <c r="Q931" s="58" t="e">
        <v>#N/A</v>
      </c>
    </row>
    <row r="932" spans="1:17" ht="15" customHeight="1" thickBot="1">
      <c r="A932" s="446"/>
      <c r="B932" s="446"/>
      <c r="C932" s="54" t="str">
        <f>IF(A932="CSP","Consolidated Supply Program(IIF)",IF(A932&lt;&gt;"",INDEX('CCN &amp; Description'!$B$2:$B$1071,MATCH(VALUE(LEFT(A932,5)),'CCN &amp; Description'!$A$2:$A$1071,0)),""))</f>
        <v/>
      </c>
      <c r="D932" s="55" t="str">
        <f t="shared" si="28"/>
        <v>A</v>
      </c>
      <c r="E932" s="55" t="str">
        <f t="shared" si="29"/>
        <v>A2634</v>
      </c>
      <c r="F932" s="56" t="s">
        <v>2894</v>
      </c>
      <c r="G932" s="56" t="s">
        <v>11132</v>
      </c>
      <c r="H932" s="56" t="s">
        <v>11134</v>
      </c>
      <c r="I932" s="57">
        <v>4</v>
      </c>
      <c r="J932" s="57">
        <v>3.33</v>
      </c>
      <c r="K932" s="57">
        <v>3.75</v>
      </c>
      <c r="L932" s="315" t="e">
        <v>#REF!</v>
      </c>
      <c r="M932" s="58" t="e">
        <v>#REF!</v>
      </c>
      <c r="N932" s="58" t="e">
        <v>#N/A</v>
      </c>
      <c r="O932" s="58" t="e">
        <v>#N/A</v>
      </c>
      <c r="P932" s="58" t="e">
        <v>#N/A</v>
      </c>
      <c r="Q932" s="58" t="e">
        <v>#N/A</v>
      </c>
    </row>
    <row r="933" spans="1:17" ht="15" customHeight="1" thickBot="1">
      <c r="A933" s="446"/>
      <c r="B933" s="446"/>
      <c r="C933" s="54" t="str">
        <f>IF(A933="CSP","Consolidated Supply Program(IIF)",IF(A933&lt;&gt;"",INDEX('CCN &amp; Description'!$B$2:$B$1071,MATCH(VALUE(LEFT(A933,5)),'CCN &amp; Description'!$A$2:$A$1071,0)),""))</f>
        <v/>
      </c>
      <c r="D933" s="55" t="str">
        <f t="shared" si="28"/>
        <v>A</v>
      </c>
      <c r="E933" s="55" t="str">
        <f t="shared" si="29"/>
        <v>A2634</v>
      </c>
      <c r="F933" s="56" t="s">
        <v>2894</v>
      </c>
      <c r="G933" s="56" t="s">
        <v>11135</v>
      </c>
      <c r="H933" s="56" t="s">
        <v>11136</v>
      </c>
      <c r="I933" s="57">
        <v>4</v>
      </c>
      <c r="J933" s="57">
        <v>3.33</v>
      </c>
      <c r="K933" s="57">
        <v>3.75</v>
      </c>
      <c r="L933" s="315" t="e">
        <v>#REF!</v>
      </c>
      <c r="M933" s="58" t="e">
        <v>#REF!</v>
      </c>
      <c r="N933" s="58" t="e">
        <v>#N/A</v>
      </c>
      <c r="O933" s="58" t="e">
        <v>#N/A</v>
      </c>
      <c r="P933" s="58" t="e">
        <v>#N/A</v>
      </c>
      <c r="Q933" s="58" t="e">
        <v>#N/A</v>
      </c>
    </row>
    <row r="934" spans="1:17" ht="15" customHeight="1" thickBot="1">
      <c r="A934" s="446"/>
      <c r="B934" s="446"/>
      <c r="C934" s="54" t="str">
        <f>IF(A934="CSP","Consolidated Supply Program(IIF)",IF(A934&lt;&gt;"",INDEX('CCN &amp; Description'!$B$2:$B$1071,MATCH(VALUE(LEFT(A934,5)),'CCN &amp; Description'!$A$2:$A$1071,0)),""))</f>
        <v/>
      </c>
      <c r="D934" s="55" t="str">
        <f t="shared" si="28"/>
        <v>A</v>
      </c>
      <c r="E934" s="55" t="str">
        <f t="shared" si="29"/>
        <v>A2634</v>
      </c>
      <c r="F934" s="56" t="s">
        <v>2894</v>
      </c>
      <c r="G934" s="56" t="s">
        <v>11137</v>
      </c>
      <c r="H934" s="56" t="s">
        <v>11138</v>
      </c>
      <c r="I934" s="57">
        <v>3.5</v>
      </c>
      <c r="J934" s="57">
        <v>6</v>
      </c>
      <c r="K934" s="60"/>
      <c r="L934" s="315" t="e">
        <v>#REF!</v>
      </c>
      <c r="M934" s="58" t="e">
        <v>#REF!</v>
      </c>
      <c r="N934" s="58" t="e">
        <v>#N/A</v>
      </c>
      <c r="O934" s="58" t="e">
        <v>#N/A</v>
      </c>
      <c r="P934" s="58" t="e">
        <v>#N/A</v>
      </c>
      <c r="Q934" s="58" t="e">
        <v>#N/A</v>
      </c>
    </row>
    <row r="935" spans="1:17" ht="15" customHeight="1" thickBot="1">
      <c r="A935" s="446"/>
      <c r="B935" s="446"/>
      <c r="C935" s="54" t="str">
        <f>IF(A935="CSP","Consolidated Supply Program(IIF)",IF(A935&lt;&gt;"",INDEX('CCN &amp; Description'!$B$2:$B$1071,MATCH(VALUE(LEFT(A935,5)),'CCN &amp; Description'!$A$2:$A$1071,0)),""))</f>
        <v/>
      </c>
      <c r="D935" s="55" t="str">
        <f t="shared" si="28"/>
        <v>A</v>
      </c>
      <c r="E935" s="55" t="str">
        <f t="shared" si="29"/>
        <v>A2634</v>
      </c>
      <c r="F935" s="56" t="s">
        <v>2894</v>
      </c>
      <c r="G935" s="56" t="s">
        <v>11135</v>
      </c>
      <c r="H935" s="56" t="s">
        <v>11139</v>
      </c>
      <c r="I935" s="57">
        <v>4</v>
      </c>
      <c r="J935" s="57">
        <v>3.33</v>
      </c>
      <c r="K935" s="57">
        <v>3.75</v>
      </c>
      <c r="L935" s="315" t="e">
        <v>#REF!</v>
      </c>
      <c r="M935" s="58" t="e">
        <v>#REF!</v>
      </c>
      <c r="N935" s="58" t="e">
        <v>#N/A</v>
      </c>
      <c r="O935" s="58" t="e">
        <v>#N/A</v>
      </c>
      <c r="P935" s="58" t="e">
        <v>#N/A</v>
      </c>
      <c r="Q935" s="58" t="e">
        <v>#N/A</v>
      </c>
    </row>
    <row r="936" spans="1:17" ht="15" customHeight="1" thickBot="1">
      <c r="A936" s="446"/>
      <c r="B936" s="446"/>
      <c r="C936" s="54" t="str">
        <f>IF(A936="CSP","Consolidated Supply Program(IIF)",IF(A936&lt;&gt;"",INDEX('CCN &amp; Description'!$B$2:$B$1071,MATCH(VALUE(LEFT(A936,5)),'CCN &amp; Description'!$A$2:$A$1071,0)),""))</f>
        <v/>
      </c>
      <c r="D936" s="55" t="str">
        <f t="shared" si="28"/>
        <v>A</v>
      </c>
      <c r="E936" s="55" t="str">
        <f t="shared" si="29"/>
        <v>A2689</v>
      </c>
      <c r="F936" s="56" t="s">
        <v>11140</v>
      </c>
      <c r="G936" s="56" t="s">
        <v>9832</v>
      </c>
      <c r="H936" s="56" t="s">
        <v>11141</v>
      </c>
      <c r="I936" s="57">
        <v>1.67</v>
      </c>
      <c r="J936" s="57">
        <v>0.92</v>
      </c>
      <c r="K936" s="57">
        <v>0.92</v>
      </c>
      <c r="L936" s="315" t="e">
        <v>#REF!</v>
      </c>
      <c r="M936" s="58" t="e">
        <v>#REF!</v>
      </c>
      <c r="N936" s="58" t="e">
        <v>#N/A</v>
      </c>
      <c r="O936" s="58" t="e">
        <v>#N/A</v>
      </c>
      <c r="P936" s="58" t="e">
        <v>#N/A</v>
      </c>
      <c r="Q936" s="58" t="e">
        <v>#N/A</v>
      </c>
    </row>
    <row r="937" spans="1:17" s="110" customFormat="1" ht="15" customHeight="1" thickBot="1">
      <c r="A937" s="446"/>
      <c r="B937" s="446"/>
      <c r="C937" s="106" t="str">
        <f>IF(A937="CSP","Consolidated Supply Program(IIF)",IF(A937&lt;&gt;"",INDEX('CCN &amp; Description'!$B$2:$B$1071,MATCH(VALUE(LEFT(A937,5)),'CCN &amp; Description'!$A$2:$A$1071,0)),""))</f>
        <v/>
      </c>
      <c r="D937" s="107" t="str">
        <f t="shared" si="28"/>
        <v>A</v>
      </c>
      <c r="E937" s="107" t="str">
        <f t="shared" si="29"/>
        <v>A2696</v>
      </c>
      <c r="F937" s="108" t="s">
        <v>2896</v>
      </c>
      <c r="G937" s="108" t="s">
        <v>11142</v>
      </c>
      <c r="H937" s="108" t="s">
        <v>11143</v>
      </c>
      <c r="I937" s="109">
        <v>0.83</v>
      </c>
      <c r="J937" s="109">
        <v>1.08</v>
      </c>
      <c r="K937" s="109">
        <v>0.25</v>
      </c>
      <c r="L937" s="110" t="e">
        <v>#REF!</v>
      </c>
      <c r="M937" s="111" t="e">
        <v>#REF!</v>
      </c>
      <c r="N937" s="111" t="e">
        <v>#N/A</v>
      </c>
      <c r="O937" s="111" t="e">
        <v>#N/A</v>
      </c>
      <c r="P937" s="111" t="e">
        <v>#N/A</v>
      </c>
      <c r="Q937" s="111" t="e">
        <v>#N/A</v>
      </c>
    </row>
    <row r="938" spans="1:17" ht="15" customHeight="1" thickBot="1">
      <c r="A938" s="446"/>
      <c r="B938" s="446"/>
      <c r="C938" s="54" t="str">
        <f>IF(A938="CSP","Consolidated Supply Program(IIF)",IF(A938&lt;&gt;"",INDEX('CCN &amp; Description'!$B$2:$B$1071,MATCH(VALUE(LEFT(A938,5)),'CCN &amp; Description'!$A$2:$A$1071,0)),""))</f>
        <v/>
      </c>
      <c r="D938" s="55" t="str">
        <f t="shared" si="28"/>
        <v>A</v>
      </c>
      <c r="E938" s="55" t="str">
        <f t="shared" si="29"/>
        <v>A2698</v>
      </c>
      <c r="F938" s="56" t="s">
        <v>11144</v>
      </c>
      <c r="G938" s="56" t="s">
        <v>9832</v>
      </c>
      <c r="H938" s="56" t="s">
        <v>11145</v>
      </c>
      <c r="I938" s="57">
        <v>1.67</v>
      </c>
      <c r="J938" s="57">
        <v>0.92</v>
      </c>
      <c r="K938" s="57">
        <v>0.92</v>
      </c>
      <c r="L938" s="315" t="e">
        <v>#REF!</v>
      </c>
      <c r="M938" s="58" t="e">
        <v>#REF!</v>
      </c>
      <c r="N938" s="58" t="e">
        <v>#N/A</v>
      </c>
      <c r="O938" s="58" t="e">
        <v>#N/A</v>
      </c>
      <c r="P938" s="58" t="e">
        <v>#N/A</v>
      </c>
      <c r="Q938" s="58" t="e">
        <v>#N/A</v>
      </c>
    </row>
    <row r="939" spans="1:17" ht="15" customHeight="1" thickBot="1">
      <c r="A939" s="446"/>
      <c r="B939" s="446"/>
      <c r="C939" s="54" t="str">
        <f>IF(A939="CSP","Consolidated Supply Program(IIF)",IF(A939&lt;&gt;"",INDEX('CCN &amp; Description'!$B$2:$B$1071,MATCH(VALUE(LEFT(A939,5)),'CCN &amp; Description'!$A$2:$A$1071,0)),""))</f>
        <v/>
      </c>
      <c r="D939" s="55" t="str">
        <f t="shared" si="28"/>
        <v>A</v>
      </c>
      <c r="E939" s="55" t="str">
        <f t="shared" si="29"/>
        <v>A2698</v>
      </c>
      <c r="F939" s="56" t="s">
        <v>11144</v>
      </c>
      <c r="G939" s="56" t="s">
        <v>10587</v>
      </c>
      <c r="H939" s="56" t="s">
        <v>11146</v>
      </c>
      <c r="I939" s="57">
        <v>1.67</v>
      </c>
      <c r="J939" s="57">
        <v>0.92</v>
      </c>
      <c r="K939" s="57">
        <v>0.92</v>
      </c>
      <c r="L939" s="315" t="e">
        <v>#REF!</v>
      </c>
      <c r="M939" s="58" t="e">
        <v>#REF!</v>
      </c>
      <c r="N939" s="58" t="e">
        <v>#N/A</v>
      </c>
      <c r="O939" s="58" t="e">
        <v>#N/A</v>
      </c>
      <c r="P939" s="58" t="e">
        <v>#N/A</v>
      </c>
      <c r="Q939" s="58" t="e">
        <v>#N/A</v>
      </c>
    </row>
    <row r="940" spans="1:17" ht="15" customHeight="1" thickBot="1">
      <c r="A940" s="446"/>
      <c r="B940" s="446"/>
      <c r="C940" s="54" t="str">
        <f>IF(A940="CSP","Consolidated Supply Program(IIF)",IF(A940&lt;&gt;"",INDEX('CCN &amp; Description'!$B$2:$B$1071,MATCH(VALUE(LEFT(A940,5)),'CCN &amp; Description'!$A$2:$A$1071,0)),""))</f>
        <v/>
      </c>
      <c r="D940" s="55" t="str">
        <f t="shared" si="28"/>
        <v>A</v>
      </c>
      <c r="E940" s="55" t="str">
        <f t="shared" si="29"/>
        <v>A2740</v>
      </c>
      <c r="F940" s="56" t="s">
        <v>11147</v>
      </c>
      <c r="G940" s="56" t="s">
        <v>11148</v>
      </c>
      <c r="H940" s="56" t="s">
        <v>11149</v>
      </c>
      <c r="I940" s="57">
        <v>0.67</v>
      </c>
      <c r="J940" s="57">
        <v>1.58</v>
      </c>
      <c r="K940" s="57">
        <v>1.17</v>
      </c>
      <c r="L940" s="315" t="e">
        <v>#REF!</v>
      </c>
      <c r="M940" s="58" t="e">
        <v>#REF!</v>
      </c>
      <c r="N940" s="58" t="e">
        <v>#N/A</v>
      </c>
      <c r="O940" s="58" t="e">
        <v>#N/A</v>
      </c>
      <c r="P940" s="58" t="e">
        <v>#N/A</v>
      </c>
      <c r="Q940" s="58" t="e">
        <v>#N/A</v>
      </c>
    </row>
    <row r="941" spans="1:17" ht="15" customHeight="1" thickBot="1">
      <c r="A941" s="446"/>
      <c r="B941" s="446"/>
      <c r="C941" s="54" t="str">
        <f>IF(A941="CSP","Consolidated Supply Program(IIF)",IF(A941&lt;&gt;"",INDEX('CCN &amp; Description'!$B$2:$B$1071,MATCH(VALUE(LEFT(A941,5)),'CCN &amp; Description'!$A$2:$A$1071,0)),""))</f>
        <v/>
      </c>
      <c r="D941" s="55" t="str">
        <f t="shared" si="28"/>
        <v>A</v>
      </c>
      <c r="E941" s="55" t="str">
        <f t="shared" si="29"/>
        <v>A2758</v>
      </c>
      <c r="F941" s="56" t="s">
        <v>11150</v>
      </c>
      <c r="G941" s="56" t="s">
        <v>11151</v>
      </c>
      <c r="H941" s="56" t="s">
        <v>11152</v>
      </c>
      <c r="I941" s="57">
        <v>1.83</v>
      </c>
      <c r="J941" s="57">
        <v>1.5</v>
      </c>
      <c r="K941" s="57">
        <v>2.25</v>
      </c>
      <c r="L941" s="315" t="e">
        <v>#REF!</v>
      </c>
      <c r="M941" s="58" t="e">
        <v>#REF!</v>
      </c>
      <c r="N941" s="58" t="e">
        <v>#N/A</v>
      </c>
      <c r="O941" s="58" t="e">
        <v>#N/A</v>
      </c>
      <c r="P941" s="58" t="e">
        <v>#N/A</v>
      </c>
      <c r="Q941" s="58" t="e">
        <v>#N/A</v>
      </c>
    </row>
    <row r="942" spans="1:17" ht="15" customHeight="1" thickBot="1">
      <c r="A942" s="446"/>
      <c r="B942" s="446"/>
      <c r="C942" s="54" t="str">
        <f>IF(A942="CSP","Consolidated Supply Program(IIF)",IF(A942&lt;&gt;"",INDEX('CCN &amp; Description'!$B$2:$B$1071,MATCH(VALUE(LEFT(A942,5)),'CCN &amp; Description'!$A$2:$A$1071,0)),""))</f>
        <v/>
      </c>
      <c r="D942" s="55" t="str">
        <f t="shared" si="28"/>
        <v>A</v>
      </c>
      <c r="E942" s="55" t="str">
        <f t="shared" si="29"/>
        <v>A2808</v>
      </c>
      <c r="F942" s="56" t="s">
        <v>11153</v>
      </c>
      <c r="G942" s="56" t="s">
        <v>11154</v>
      </c>
      <c r="H942" s="56" t="s">
        <v>11155</v>
      </c>
      <c r="I942" s="57">
        <v>1.67</v>
      </c>
      <c r="J942" s="57">
        <v>0.92</v>
      </c>
      <c r="K942" s="57">
        <v>1.42</v>
      </c>
      <c r="L942" s="315" t="e">
        <v>#REF!</v>
      </c>
      <c r="M942" s="58" t="e">
        <v>#REF!</v>
      </c>
      <c r="N942" s="58" t="e">
        <v>#N/A</v>
      </c>
      <c r="O942" s="58" t="e">
        <v>#N/A</v>
      </c>
      <c r="P942" s="58" t="e">
        <v>#N/A</v>
      </c>
      <c r="Q942" s="58" t="e">
        <v>#N/A</v>
      </c>
    </row>
    <row r="943" spans="1:17" ht="15" customHeight="1" thickBot="1">
      <c r="A943" s="446"/>
      <c r="B943" s="446"/>
      <c r="C943" s="54" t="str">
        <f>IF(A943="CSP","Consolidated Supply Program(IIF)",IF(A943&lt;&gt;"",INDEX('CCN &amp; Description'!$B$2:$B$1071,MATCH(VALUE(LEFT(A943,5)),'CCN &amp; Description'!$A$2:$A$1071,0)),""))</f>
        <v/>
      </c>
      <c r="D943" s="55" t="str">
        <f t="shared" si="28"/>
        <v>A</v>
      </c>
      <c r="E943" s="55" t="str">
        <f t="shared" si="29"/>
        <v>A3008</v>
      </c>
      <c r="F943" s="56" t="s">
        <v>11156</v>
      </c>
      <c r="G943" s="56" t="s">
        <v>11157</v>
      </c>
      <c r="H943" s="56" t="s">
        <v>11158</v>
      </c>
      <c r="I943" s="57">
        <v>1</v>
      </c>
      <c r="J943" s="57">
        <v>1.17</v>
      </c>
      <c r="K943" s="57">
        <v>0.67</v>
      </c>
      <c r="L943" s="315" t="e">
        <v>#REF!</v>
      </c>
      <c r="M943" s="58" t="e">
        <v>#REF!</v>
      </c>
      <c r="N943" s="58" t="e">
        <v>#N/A</v>
      </c>
      <c r="O943" s="58" t="e">
        <v>#N/A</v>
      </c>
      <c r="P943" s="58" t="e">
        <v>#N/A</v>
      </c>
      <c r="Q943" s="58" t="e">
        <v>#N/A</v>
      </c>
    </row>
    <row r="944" spans="1:17" ht="15" customHeight="1" thickBot="1">
      <c r="A944" s="446"/>
      <c r="B944" s="446"/>
      <c r="C944" s="54" t="str">
        <f>IF(A944="CSP","Consolidated Supply Program(IIF)",IF(A944&lt;&gt;"",INDEX('CCN &amp; Description'!$B$2:$B$1071,MATCH(VALUE(LEFT(A944,5)),'CCN &amp; Description'!$A$2:$A$1071,0)),""))</f>
        <v/>
      </c>
      <c r="D944" s="55" t="str">
        <f t="shared" si="28"/>
        <v>A</v>
      </c>
      <c r="E944" s="55" t="str">
        <f t="shared" si="29"/>
        <v>A3013</v>
      </c>
      <c r="F944" s="56" t="s">
        <v>2900</v>
      </c>
      <c r="G944" s="56" t="s">
        <v>11159</v>
      </c>
      <c r="H944" s="56" t="s">
        <v>11160</v>
      </c>
      <c r="I944" s="57">
        <v>2.58</v>
      </c>
      <c r="J944" s="57">
        <v>1.92</v>
      </c>
      <c r="K944" s="60"/>
      <c r="L944" s="315" t="e">
        <v>#REF!</v>
      </c>
      <c r="M944" s="58" t="e">
        <v>#REF!</v>
      </c>
      <c r="N944" s="58" t="e">
        <v>#N/A</v>
      </c>
      <c r="O944" s="58" t="e">
        <v>#N/A</v>
      </c>
      <c r="P944" s="58" t="e">
        <v>#N/A</v>
      </c>
      <c r="Q944" s="58" t="e">
        <v>#N/A</v>
      </c>
    </row>
    <row r="945" spans="1:17" ht="15" customHeight="1" thickBot="1">
      <c r="A945" s="446"/>
      <c r="B945" s="446"/>
      <c r="C945" s="54" t="str">
        <f>IF(A945="CSP","Consolidated Supply Program(IIF)",IF(A945&lt;&gt;"",INDEX('CCN &amp; Description'!$B$2:$B$1071,MATCH(VALUE(LEFT(A945,5)),'CCN &amp; Description'!$A$2:$A$1071,0)),""))</f>
        <v/>
      </c>
      <c r="D945" s="55" t="str">
        <f t="shared" si="28"/>
        <v>A</v>
      </c>
      <c r="E945" s="55" t="str">
        <f t="shared" si="29"/>
        <v>A3013</v>
      </c>
      <c r="F945" s="56" t="s">
        <v>2900</v>
      </c>
      <c r="G945" s="56" t="s">
        <v>9597</v>
      </c>
      <c r="H945" s="56" t="s">
        <v>11161</v>
      </c>
      <c r="I945" s="57">
        <v>2.58</v>
      </c>
      <c r="J945" s="57">
        <v>1.92</v>
      </c>
      <c r="K945" s="57">
        <v>2.5</v>
      </c>
      <c r="L945" s="315" t="e">
        <v>#REF!</v>
      </c>
      <c r="M945" s="58" t="e">
        <v>#REF!</v>
      </c>
      <c r="N945" s="58" t="e">
        <v>#N/A</v>
      </c>
      <c r="O945" s="58" t="e">
        <v>#N/A</v>
      </c>
      <c r="P945" s="58" t="e">
        <v>#N/A</v>
      </c>
      <c r="Q945" s="58" t="e">
        <v>#N/A</v>
      </c>
    </row>
    <row r="946" spans="1:17" ht="15" customHeight="1" thickBot="1">
      <c r="A946" s="446"/>
      <c r="B946" s="446"/>
      <c r="C946" s="54" t="str">
        <f>IF(A946="CSP","Consolidated Supply Program(IIF)",IF(A946&lt;&gt;"",INDEX('CCN &amp; Description'!$B$2:$B$1071,MATCH(VALUE(LEFT(A946,5)),'CCN &amp; Description'!$A$2:$A$1071,0)),""))</f>
        <v/>
      </c>
      <c r="D946" s="55" t="str">
        <f t="shared" si="28"/>
        <v>A</v>
      </c>
      <c r="E946" s="55" t="str">
        <f t="shared" si="29"/>
        <v>A3013</v>
      </c>
      <c r="F946" s="56" t="s">
        <v>2900</v>
      </c>
      <c r="G946" s="56" t="s">
        <v>9597</v>
      </c>
      <c r="H946" s="56" t="s">
        <v>11162</v>
      </c>
      <c r="I946" s="57">
        <v>2.58</v>
      </c>
      <c r="J946" s="57">
        <v>1.92</v>
      </c>
      <c r="K946" s="57">
        <v>2.5</v>
      </c>
      <c r="L946" s="315" t="e">
        <v>#REF!</v>
      </c>
      <c r="M946" s="58" t="e">
        <v>#REF!</v>
      </c>
      <c r="N946" s="58" t="e">
        <v>#N/A</v>
      </c>
      <c r="O946" s="58" t="e">
        <v>#N/A</v>
      </c>
      <c r="P946" s="58" t="e">
        <v>#N/A</v>
      </c>
      <c r="Q946" s="58" t="e">
        <v>#N/A</v>
      </c>
    </row>
    <row r="947" spans="1:17" ht="15" customHeight="1" thickBot="1">
      <c r="A947" s="446"/>
      <c r="B947" s="446"/>
      <c r="C947" s="54" t="str">
        <f>IF(A947="CSP","Consolidated Supply Program(IIF)",IF(A947&lt;&gt;"",INDEX('CCN &amp; Description'!$B$2:$B$1071,MATCH(VALUE(LEFT(A947,5)),'CCN &amp; Description'!$A$2:$A$1071,0)),""))</f>
        <v/>
      </c>
      <c r="D947" s="55" t="str">
        <f t="shared" si="28"/>
        <v>A</v>
      </c>
      <c r="E947" s="55" t="str">
        <f t="shared" si="29"/>
        <v>A3086</v>
      </c>
      <c r="F947" s="56" t="s">
        <v>11163</v>
      </c>
      <c r="G947" s="56" t="s">
        <v>11164</v>
      </c>
      <c r="H947" s="56" t="s">
        <v>11165</v>
      </c>
      <c r="I947" s="57">
        <v>1.5</v>
      </c>
      <c r="J947" s="57">
        <v>1.25</v>
      </c>
      <c r="K947" s="57">
        <v>0.5</v>
      </c>
      <c r="L947" s="315" t="e">
        <v>#REF!</v>
      </c>
      <c r="M947" s="58" t="e">
        <v>#REF!</v>
      </c>
      <c r="N947" s="58" t="e">
        <v>#N/A</v>
      </c>
      <c r="O947" s="58" t="e">
        <v>#N/A</v>
      </c>
      <c r="P947" s="58" t="e">
        <v>#N/A</v>
      </c>
      <c r="Q947" s="58" t="e">
        <v>#N/A</v>
      </c>
    </row>
    <row r="948" spans="1:17" ht="15" customHeight="1" thickBot="1">
      <c r="A948" s="446"/>
      <c r="B948" s="446"/>
      <c r="C948" s="54" t="str">
        <f>IF(A948="CSP","Consolidated Supply Program(IIF)",IF(A948&lt;&gt;"",INDEX('CCN &amp; Description'!$B$2:$B$1071,MATCH(VALUE(LEFT(A948,5)),'CCN &amp; Description'!$A$2:$A$1071,0)),""))</f>
        <v/>
      </c>
      <c r="D948" s="55" t="str">
        <f t="shared" si="28"/>
        <v>A</v>
      </c>
      <c r="E948" s="55" t="str">
        <f t="shared" si="29"/>
        <v>A3168</v>
      </c>
      <c r="F948" s="56" t="s">
        <v>11166</v>
      </c>
      <c r="G948" s="56" t="s">
        <v>11167</v>
      </c>
      <c r="H948" s="56" t="s">
        <v>11168</v>
      </c>
      <c r="I948" s="57">
        <v>0</v>
      </c>
      <c r="J948" s="57">
        <v>0</v>
      </c>
      <c r="K948" s="57">
        <v>0</v>
      </c>
      <c r="L948" s="315" t="e">
        <v>#REF!</v>
      </c>
      <c r="M948" s="58" t="e">
        <v>#REF!</v>
      </c>
      <c r="N948" s="58" t="e">
        <v>#N/A</v>
      </c>
      <c r="O948" s="58" t="e">
        <v>#N/A</v>
      </c>
      <c r="P948" s="58" t="e">
        <v>#N/A</v>
      </c>
      <c r="Q948" s="58" t="e">
        <v>#N/A</v>
      </c>
    </row>
    <row r="949" spans="1:17" ht="15" customHeight="1" thickBot="1">
      <c r="A949" s="446"/>
      <c r="B949" s="446"/>
      <c r="C949" s="54" t="str">
        <f>IF(A949="CSP","Consolidated Supply Program(IIF)",IF(A949&lt;&gt;"",INDEX('CCN &amp; Description'!$B$2:$B$1071,MATCH(VALUE(LEFT(A949,5)),'CCN &amp; Description'!$A$2:$A$1071,0)),""))</f>
        <v/>
      </c>
      <c r="D949" s="55" t="str">
        <f t="shared" si="28"/>
        <v>A</v>
      </c>
      <c r="E949" s="55" t="str">
        <f t="shared" si="29"/>
        <v>A3232</v>
      </c>
      <c r="F949" s="56" t="s">
        <v>2902</v>
      </c>
      <c r="G949" s="56" t="s">
        <v>10583</v>
      </c>
      <c r="H949" s="56" t="s">
        <v>11169</v>
      </c>
      <c r="I949" s="57">
        <v>15.74</v>
      </c>
      <c r="J949" s="57">
        <v>7.08</v>
      </c>
      <c r="K949" s="57">
        <v>7</v>
      </c>
      <c r="L949" s="315" t="e">
        <v>#REF!</v>
      </c>
      <c r="M949" s="58" t="e">
        <v>#REF!</v>
      </c>
      <c r="N949" s="58">
        <v>16.166666666666671</v>
      </c>
      <c r="O949" s="58" t="s">
        <v>9833</v>
      </c>
      <c r="P949" s="58">
        <v>0</v>
      </c>
      <c r="Q949" s="58">
        <v>0</v>
      </c>
    </row>
    <row r="950" spans="1:17" ht="15" customHeight="1" thickBot="1">
      <c r="A950" s="446"/>
      <c r="B950" s="446"/>
      <c r="C950" s="54" t="str">
        <f>IF(A950="CSP","Consolidated Supply Program(IIF)",IF(A950&lt;&gt;"",INDEX('CCN &amp; Description'!$B$2:$B$1071,MATCH(VALUE(LEFT(A950,5)),'CCN &amp; Description'!$A$2:$A$1071,0)),""))</f>
        <v/>
      </c>
      <c r="D950" s="55" t="str">
        <f t="shared" si="28"/>
        <v>A</v>
      </c>
      <c r="E950" s="55" t="str">
        <f t="shared" si="29"/>
        <v>A3232</v>
      </c>
      <c r="F950" s="56" t="s">
        <v>2902</v>
      </c>
      <c r="G950" s="56" t="s">
        <v>10583</v>
      </c>
      <c r="H950" s="56" t="s">
        <v>11170</v>
      </c>
      <c r="I950" s="57">
        <v>15.74</v>
      </c>
      <c r="J950" s="57">
        <v>7.08</v>
      </c>
      <c r="K950" s="57">
        <v>7</v>
      </c>
      <c r="L950" s="315" t="e">
        <v>#REF!</v>
      </c>
      <c r="M950" s="58" t="e">
        <v>#REF!</v>
      </c>
      <c r="N950" s="58">
        <v>16.166666666666671</v>
      </c>
      <c r="O950" s="58" t="s">
        <v>9833</v>
      </c>
      <c r="P950" s="58">
        <v>0</v>
      </c>
      <c r="Q950" s="58">
        <v>0</v>
      </c>
    </row>
    <row r="951" spans="1:17" ht="15" customHeight="1" thickBot="1">
      <c r="A951" s="446"/>
      <c r="B951" s="446"/>
      <c r="C951" s="54" t="str">
        <f>IF(A951="CSP","Consolidated Supply Program(IIF)",IF(A951&lt;&gt;"",INDEX('CCN &amp; Description'!$B$2:$B$1071,MATCH(VALUE(LEFT(A951,5)),'CCN &amp; Description'!$A$2:$A$1071,0)),""))</f>
        <v/>
      </c>
      <c r="D951" s="55" t="str">
        <f t="shared" si="28"/>
        <v>A</v>
      </c>
      <c r="E951" s="55" t="str">
        <f t="shared" si="29"/>
        <v>A3233</v>
      </c>
      <c r="F951" s="56" t="s">
        <v>2908</v>
      </c>
      <c r="G951" s="56" t="s">
        <v>2921</v>
      </c>
      <c r="H951" s="56" t="s">
        <v>11171</v>
      </c>
      <c r="I951" s="57">
        <v>1</v>
      </c>
      <c r="J951" s="57">
        <v>1</v>
      </c>
      <c r="K951" s="57">
        <v>0.25</v>
      </c>
      <c r="L951" s="315" t="e">
        <v>#REF!</v>
      </c>
      <c r="M951" s="58" t="e">
        <v>#REF!</v>
      </c>
      <c r="N951" s="58" t="e">
        <v>#N/A</v>
      </c>
      <c r="O951" s="58" t="e">
        <v>#N/A</v>
      </c>
      <c r="P951" s="58" t="e">
        <v>#N/A</v>
      </c>
      <c r="Q951" s="58" t="e">
        <v>#N/A</v>
      </c>
    </row>
    <row r="952" spans="1:17" ht="15" customHeight="1" thickBot="1">
      <c r="A952" s="446"/>
      <c r="B952" s="446"/>
      <c r="C952" s="54" t="str">
        <f>IF(A952="CSP","Consolidated Supply Program(IIF)",IF(A952&lt;&gt;"",INDEX('CCN &amp; Description'!$B$2:$B$1071,MATCH(VALUE(LEFT(A952,5)),'CCN &amp; Description'!$A$2:$A$1071,0)),""))</f>
        <v/>
      </c>
      <c r="D952" s="55" t="str">
        <f t="shared" si="28"/>
        <v>A</v>
      </c>
      <c r="E952" s="55" t="str">
        <f t="shared" si="29"/>
        <v>A3233</v>
      </c>
      <c r="F952" s="56" t="s">
        <v>2908</v>
      </c>
      <c r="G952" s="56" t="s">
        <v>2921</v>
      </c>
      <c r="H952" s="56" t="s">
        <v>11171</v>
      </c>
      <c r="I952" s="57">
        <v>1</v>
      </c>
      <c r="J952" s="57">
        <v>1</v>
      </c>
      <c r="K952" s="57">
        <v>0</v>
      </c>
      <c r="L952" s="315" t="e">
        <v>#REF!</v>
      </c>
      <c r="M952" s="58" t="e">
        <v>#REF!</v>
      </c>
      <c r="N952" s="58" t="e">
        <v>#N/A</v>
      </c>
      <c r="O952" s="58" t="e">
        <v>#N/A</v>
      </c>
      <c r="P952" s="58" t="e">
        <v>#N/A</v>
      </c>
      <c r="Q952" s="58" t="e">
        <v>#N/A</v>
      </c>
    </row>
    <row r="953" spans="1:17" ht="15" customHeight="1" thickBot="1">
      <c r="A953" s="446"/>
      <c r="B953" s="446"/>
      <c r="C953" s="54" t="str">
        <f>IF(A953="CSP","Consolidated Supply Program(IIF)",IF(A953&lt;&gt;"",INDEX('CCN &amp; Description'!$B$2:$B$1071,MATCH(VALUE(LEFT(A953,5)),'CCN &amp; Description'!$A$2:$A$1071,0)),""))</f>
        <v/>
      </c>
      <c r="D953" s="55" t="str">
        <f t="shared" si="28"/>
        <v>A</v>
      </c>
      <c r="E953" s="55" t="str">
        <f t="shared" si="29"/>
        <v>A3235</v>
      </c>
      <c r="F953" s="56" t="s">
        <v>11172</v>
      </c>
      <c r="G953" s="56" t="s">
        <v>10165</v>
      </c>
      <c r="H953" s="56" t="s">
        <v>11173</v>
      </c>
      <c r="I953" s="57">
        <v>16.579999999999998</v>
      </c>
      <c r="J953" s="57">
        <v>7.16</v>
      </c>
      <c r="K953" s="57">
        <v>8.5</v>
      </c>
      <c r="L953" s="315" t="e">
        <v>#REF!</v>
      </c>
      <c r="M953" s="58" t="e">
        <v>#REF!</v>
      </c>
      <c r="N953" s="58" t="e">
        <v>#N/A</v>
      </c>
      <c r="O953" s="58" t="e">
        <v>#N/A</v>
      </c>
      <c r="P953" s="58" t="e">
        <v>#N/A</v>
      </c>
      <c r="Q953" s="58" t="e">
        <v>#N/A</v>
      </c>
    </row>
    <row r="954" spans="1:17" ht="15" customHeight="1" thickBot="1">
      <c r="A954" s="446"/>
      <c r="B954" s="446"/>
      <c r="C954" s="54" t="str">
        <f>IF(A954="CSP","Consolidated Supply Program(IIF)",IF(A954&lt;&gt;"",INDEX('CCN &amp; Description'!$B$2:$B$1071,MATCH(VALUE(LEFT(A954,5)),'CCN &amp; Description'!$A$2:$A$1071,0)),""))</f>
        <v/>
      </c>
      <c r="D954" s="55" t="str">
        <f t="shared" si="28"/>
        <v>A</v>
      </c>
      <c r="E954" s="55" t="str">
        <f t="shared" si="29"/>
        <v>A3252</v>
      </c>
      <c r="F954" s="56" t="s">
        <v>11174</v>
      </c>
      <c r="G954" s="56" t="s">
        <v>9871</v>
      </c>
      <c r="H954" s="56" t="s">
        <v>11175</v>
      </c>
      <c r="I954" s="57">
        <v>2.67</v>
      </c>
      <c r="J954" s="57">
        <v>1.83</v>
      </c>
      <c r="K954" s="57">
        <v>1.83</v>
      </c>
      <c r="L954" s="315" t="e">
        <v>#REF!</v>
      </c>
      <c r="M954" s="58" t="e">
        <v>#REF!</v>
      </c>
      <c r="N954" s="58" t="e">
        <v>#N/A</v>
      </c>
      <c r="O954" s="58" t="e">
        <v>#N/A</v>
      </c>
      <c r="P954" s="58" t="e">
        <v>#N/A</v>
      </c>
      <c r="Q954" s="58" t="e">
        <v>#N/A</v>
      </c>
    </row>
    <row r="955" spans="1:17" ht="15" customHeight="1" thickBot="1">
      <c r="A955" s="446"/>
      <c r="B955" s="446"/>
      <c r="C955" s="54" t="str">
        <f>IF(A955="CSP","Consolidated Supply Program(IIF)",IF(A955&lt;&gt;"",INDEX('CCN &amp; Description'!$B$2:$B$1071,MATCH(VALUE(LEFT(A955,5)),'CCN &amp; Description'!$A$2:$A$1071,0)),""))</f>
        <v/>
      </c>
      <c r="D955" s="55" t="str">
        <f t="shared" si="28"/>
        <v>A</v>
      </c>
      <c r="E955" s="55" t="str">
        <f t="shared" si="29"/>
        <v>A3252</v>
      </c>
      <c r="F955" s="56" t="s">
        <v>11174</v>
      </c>
      <c r="G955" s="56" t="s">
        <v>10434</v>
      </c>
      <c r="H955" s="56" t="s">
        <v>11176</v>
      </c>
      <c r="I955" s="57">
        <v>2.67</v>
      </c>
      <c r="J955" s="57">
        <v>1.83</v>
      </c>
      <c r="K955" s="57">
        <v>1.83</v>
      </c>
      <c r="L955" s="315" t="e">
        <v>#REF!</v>
      </c>
      <c r="M955" s="58" t="e">
        <v>#REF!</v>
      </c>
      <c r="N955" s="58" t="e">
        <v>#N/A</v>
      </c>
      <c r="O955" s="58" t="e">
        <v>#N/A</v>
      </c>
      <c r="P955" s="58" t="e">
        <v>#N/A</v>
      </c>
      <c r="Q955" s="58" t="e">
        <v>#N/A</v>
      </c>
    </row>
    <row r="956" spans="1:17" ht="15" customHeight="1" thickBot="1">
      <c r="A956" s="446"/>
      <c r="B956" s="446"/>
      <c r="C956" s="54" t="str">
        <f>IF(A956="CSP","Consolidated Supply Program(IIF)",IF(A956&lt;&gt;"",INDEX('CCN &amp; Description'!$B$2:$B$1071,MATCH(VALUE(LEFT(A956,5)),'CCN &amp; Description'!$A$2:$A$1071,0)),""))</f>
        <v/>
      </c>
      <c r="D956" s="55" t="str">
        <f t="shared" si="28"/>
        <v>A</v>
      </c>
      <c r="E956" s="55" t="str">
        <f t="shared" si="29"/>
        <v>A3255</v>
      </c>
      <c r="F956" s="56" t="s">
        <v>2914</v>
      </c>
      <c r="G956" s="56" t="s">
        <v>11177</v>
      </c>
      <c r="H956" s="56" t="s">
        <v>11178</v>
      </c>
      <c r="I956" s="57">
        <v>5</v>
      </c>
      <c r="J956" s="57">
        <v>5</v>
      </c>
      <c r="K956" s="57">
        <v>5</v>
      </c>
      <c r="L956" s="315" t="e">
        <v>#REF!</v>
      </c>
      <c r="M956" s="58" t="e">
        <v>#REF!</v>
      </c>
      <c r="N956" s="58" t="e">
        <v>#N/A</v>
      </c>
      <c r="O956" s="58" t="e">
        <v>#N/A</v>
      </c>
      <c r="P956" s="58" t="e">
        <v>#N/A</v>
      </c>
      <c r="Q956" s="58" t="e">
        <v>#N/A</v>
      </c>
    </row>
    <row r="957" spans="1:17" ht="15" customHeight="1" thickBot="1">
      <c r="A957" s="446"/>
      <c r="B957" s="446"/>
      <c r="C957" s="54" t="str">
        <f>IF(A957="CSP","Consolidated Supply Program(IIF)",IF(A957&lt;&gt;"",INDEX('CCN &amp; Description'!$B$2:$B$1071,MATCH(VALUE(LEFT(A957,5)),'CCN &amp; Description'!$A$2:$A$1071,0)),""))</f>
        <v/>
      </c>
      <c r="D957" s="55" t="str">
        <f t="shared" si="28"/>
        <v>A</v>
      </c>
      <c r="E957" s="55" t="str">
        <f t="shared" si="29"/>
        <v>A3255</v>
      </c>
      <c r="F957" s="56" t="s">
        <v>2914</v>
      </c>
      <c r="G957" s="56" t="s">
        <v>11179</v>
      </c>
      <c r="H957" s="56" t="s">
        <v>11180</v>
      </c>
      <c r="I957" s="57">
        <v>5</v>
      </c>
      <c r="J957" s="57">
        <v>5</v>
      </c>
      <c r="K957" s="57">
        <v>5</v>
      </c>
      <c r="L957" s="315" t="e">
        <v>#REF!</v>
      </c>
      <c r="M957" s="58" t="e">
        <v>#REF!</v>
      </c>
      <c r="N957" s="58" t="e">
        <v>#N/A</v>
      </c>
      <c r="O957" s="58" t="e">
        <v>#N/A</v>
      </c>
      <c r="P957" s="58" t="e">
        <v>#N/A</v>
      </c>
      <c r="Q957" s="58" t="e">
        <v>#N/A</v>
      </c>
    </row>
    <row r="958" spans="1:17" ht="15" customHeight="1" thickBot="1">
      <c r="A958" s="446"/>
      <c r="B958" s="446"/>
      <c r="C958" s="54" t="str">
        <f>IF(A958="CSP","Consolidated Supply Program(IIF)",IF(A958&lt;&gt;"",INDEX('CCN &amp; Description'!$B$2:$B$1071,MATCH(VALUE(LEFT(A958,5)),'CCN &amp; Description'!$A$2:$A$1071,0)),""))</f>
        <v/>
      </c>
      <c r="D958" s="55" t="str">
        <f t="shared" si="28"/>
        <v>A</v>
      </c>
      <c r="E958" s="55" t="str">
        <f t="shared" si="29"/>
        <v>A3255</v>
      </c>
      <c r="F958" s="56" t="s">
        <v>11181</v>
      </c>
      <c r="G958" s="56" t="s">
        <v>11177</v>
      </c>
      <c r="H958" s="56" t="s">
        <v>11178</v>
      </c>
      <c r="I958" s="57">
        <v>5</v>
      </c>
      <c r="J958" s="57">
        <v>5</v>
      </c>
      <c r="K958" s="57">
        <v>5</v>
      </c>
      <c r="L958" s="315" t="e">
        <v>#REF!</v>
      </c>
      <c r="M958" s="58" t="e">
        <v>#REF!</v>
      </c>
      <c r="N958" s="58" t="e">
        <v>#N/A</v>
      </c>
      <c r="O958" s="58" t="e">
        <v>#N/A</v>
      </c>
      <c r="P958" s="58" t="e">
        <v>#N/A</v>
      </c>
      <c r="Q958" s="58" t="e">
        <v>#N/A</v>
      </c>
    </row>
    <row r="959" spans="1:17" ht="15" customHeight="1" thickBot="1">
      <c r="A959" s="446"/>
      <c r="B959" s="446"/>
      <c r="C959" s="54" t="str">
        <f>IF(A959="CSP","Consolidated Supply Program(IIF)",IF(A959&lt;&gt;"",INDEX('CCN &amp; Description'!$B$2:$B$1071,MATCH(VALUE(LEFT(A959,5)),'CCN &amp; Description'!$A$2:$A$1071,0)),""))</f>
        <v/>
      </c>
      <c r="D959" s="55" t="str">
        <f t="shared" si="28"/>
        <v>A</v>
      </c>
      <c r="E959" s="55" t="str">
        <f t="shared" si="29"/>
        <v>A3263</v>
      </c>
      <c r="F959" s="56" t="s">
        <v>11182</v>
      </c>
      <c r="G959" s="56" t="s">
        <v>2202</v>
      </c>
      <c r="H959" s="56" t="s">
        <v>11183</v>
      </c>
      <c r="I959" s="57">
        <v>1.58</v>
      </c>
      <c r="J959" s="57">
        <v>2.08</v>
      </c>
      <c r="K959" s="57">
        <v>1.08</v>
      </c>
      <c r="L959" s="315" t="e">
        <v>#REF!</v>
      </c>
      <c r="M959" s="58" t="e">
        <v>#REF!</v>
      </c>
      <c r="N959" s="58" t="e">
        <v>#N/A</v>
      </c>
      <c r="O959" s="58" t="e">
        <v>#N/A</v>
      </c>
      <c r="P959" s="58" t="e">
        <v>#N/A</v>
      </c>
      <c r="Q959" s="58" t="e">
        <v>#N/A</v>
      </c>
    </row>
    <row r="960" spans="1:17" ht="15" customHeight="1" thickBot="1">
      <c r="A960" s="446"/>
      <c r="B960" s="446"/>
      <c r="C960" s="54" t="str">
        <f>IF(A960="CSP","Consolidated Supply Program(IIF)",IF(A960&lt;&gt;"",INDEX('CCN &amp; Description'!$B$2:$B$1071,MATCH(VALUE(LEFT(A960,5)),'CCN &amp; Description'!$A$2:$A$1071,0)),""))</f>
        <v/>
      </c>
      <c r="D960" s="55" t="str">
        <f t="shared" si="28"/>
        <v>A</v>
      </c>
      <c r="E960" s="55" t="str">
        <f t="shared" si="29"/>
        <v>A3264</v>
      </c>
      <c r="F960" s="56" t="s">
        <v>11184</v>
      </c>
      <c r="G960" s="56" t="s">
        <v>2202</v>
      </c>
      <c r="H960" s="56" t="s">
        <v>11185</v>
      </c>
      <c r="I960" s="57">
        <v>2.08</v>
      </c>
      <c r="J960" s="57">
        <v>1.67</v>
      </c>
      <c r="K960" s="57">
        <v>1.08</v>
      </c>
      <c r="L960" s="315" t="e">
        <v>#REF!</v>
      </c>
      <c r="M960" s="58" t="e">
        <v>#REF!</v>
      </c>
      <c r="N960" s="58" t="e">
        <v>#N/A</v>
      </c>
      <c r="O960" s="58" t="e">
        <v>#N/A</v>
      </c>
      <c r="P960" s="58" t="e">
        <v>#N/A</v>
      </c>
      <c r="Q960" s="58" t="e">
        <v>#N/A</v>
      </c>
    </row>
    <row r="961" spans="1:17" ht="15" customHeight="1" thickBot="1">
      <c r="A961" s="446"/>
      <c r="B961" s="446"/>
      <c r="C961" s="54" t="str">
        <f>IF(A961="CSP","Consolidated Supply Program(IIF)",IF(A961&lt;&gt;"",INDEX('CCN &amp; Description'!$B$2:$B$1071,MATCH(VALUE(LEFT(A961,5)),'CCN &amp; Description'!$A$2:$A$1071,0)),""))</f>
        <v/>
      </c>
      <c r="D961" s="55" t="str">
        <f t="shared" si="28"/>
        <v>A</v>
      </c>
      <c r="E961" s="55" t="str">
        <f t="shared" si="29"/>
        <v>A3270</v>
      </c>
      <c r="F961" s="56" t="s">
        <v>11186</v>
      </c>
      <c r="G961" s="56" t="s">
        <v>11187</v>
      </c>
      <c r="H961" s="56" t="s">
        <v>11188</v>
      </c>
      <c r="I961" s="57">
        <v>15.92</v>
      </c>
      <c r="J961" s="57">
        <v>7.17</v>
      </c>
      <c r="K961" s="57">
        <v>8</v>
      </c>
      <c r="L961" s="315" t="e">
        <v>#REF!</v>
      </c>
      <c r="M961" s="58" t="e">
        <v>#REF!</v>
      </c>
      <c r="N961" s="58" t="e">
        <v>#N/A</v>
      </c>
      <c r="O961" s="58" t="e">
        <v>#N/A</v>
      </c>
      <c r="P961" s="58" t="e">
        <v>#N/A</v>
      </c>
      <c r="Q961" s="58" t="e">
        <v>#N/A</v>
      </c>
    </row>
    <row r="962" spans="1:17" ht="15" customHeight="1" thickBot="1">
      <c r="A962" s="446"/>
      <c r="B962" s="446"/>
      <c r="C962" s="54" t="str">
        <f>IF(A962="CSP","Consolidated Supply Program(IIF)",IF(A962&lt;&gt;"",INDEX('CCN &amp; Description'!$B$2:$B$1071,MATCH(VALUE(LEFT(A962,5)),'CCN &amp; Description'!$A$2:$A$1071,0)),""))</f>
        <v/>
      </c>
      <c r="D962" s="55" t="str">
        <f t="shared" ref="D962:D1025" si="30">LEFT(F962,1)</f>
        <v>A</v>
      </c>
      <c r="E962" s="55" t="str">
        <f t="shared" ref="E962:E1025" si="31">LEFT(F962,5)</f>
        <v>A3270</v>
      </c>
      <c r="F962" s="56" t="s">
        <v>11186</v>
      </c>
      <c r="G962" s="56" t="s">
        <v>11187</v>
      </c>
      <c r="H962" s="56" t="s">
        <v>11189</v>
      </c>
      <c r="I962" s="57">
        <v>17.239999999999998</v>
      </c>
      <c r="J962" s="57">
        <v>7.75</v>
      </c>
      <c r="K962" s="57">
        <v>8.5</v>
      </c>
      <c r="L962" s="315" t="e">
        <v>#REF!</v>
      </c>
      <c r="M962" s="58" t="e">
        <v>#REF!</v>
      </c>
      <c r="N962" s="58" t="e">
        <v>#N/A</v>
      </c>
      <c r="O962" s="58" t="e">
        <v>#N/A</v>
      </c>
      <c r="P962" s="58" t="e">
        <v>#N/A</v>
      </c>
      <c r="Q962" s="58" t="e">
        <v>#N/A</v>
      </c>
    </row>
    <row r="963" spans="1:17" ht="15" customHeight="1" thickBot="1">
      <c r="A963" s="446"/>
      <c r="B963" s="446"/>
      <c r="C963" s="54" t="str">
        <f>IF(A963="CSP","Consolidated Supply Program(IIF)",IF(A963&lt;&gt;"",INDEX('CCN &amp; Description'!$B$2:$B$1071,MATCH(VALUE(LEFT(A963,5)),'CCN &amp; Description'!$A$2:$A$1071,0)),""))</f>
        <v/>
      </c>
      <c r="D963" s="55" t="str">
        <f t="shared" si="30"/>
        <v>A</v>
      </c>
      <c r="E963" s="55" t="str">
        <f t="shared" si="31"/>
        <v>A3270</v>
      </c>
      <c r="F963" s="56" t="s">
        <v>11186</v>
      </c>
      <c r="G963" s="56" t="s">
        <v>2202</v>
      </c>
      <c r="H963" s="56" t="s">
        <v>11190</v>
      </c>
      <c r="I963" s="57">
        <v>28.41</v>
      </c>
      <c r="J963" s="57">
        <v>7.91</v>
      </c>
      <c r="K963" s="57">
        <v>9.5</v>
      </c>
      <c r="L963" s="315" t="e">
        <v>#REF!</v>
      </c>
      <c r="M963" s="58" t="e">
        <v>#REF!</v>
      </c>
      <c r="N963" s="58" t="e">
        <v>#N/A</v>
      </c>
      <c r="O963" s="58" t="e">
        <v>#N/A</v>
      </c>
      <c r="P963" s="58" t="e">
        <v>#N/A</v>
      </c>
      <c r="Q963" s="58" t="e">
        <v>#N/A</v>
      </c>
    </row>
    <row r="964" spans="1:17" ht="15" customHeight="1" thickBot="1">
      <c r="A964" s="446"/>
      <c r="B964" s="446"/>
      <c r="C964" s="54" t="str">
        <f>IF(A964="CSP","Consolidated Supply Program(IIF)",IF(A964&lt;&gt;"",INDEX('CCN &amp; Description'!$B$2:$B$1071,MATCH(VALUE(LEFT(A964,5)),'CCN &amp; Description'!$A$2:$A$1071,0)),""))</f>
        <v/>
      </c>
      <c r="D964" s="55" t="str">
        <f t="shared" si="30"/>
        <v>A</v>
      </c>
      <c r="E964" s="55" t="str">
        <f t="shared" si="31"/>
        <v>A5000</v>
      </c>
      <c r="F964" s="56" t="s">
        <v>11191</v>
      </c>
      <c r="G964" s="56" t="s">
        <v>2921</v>
      </c>
      <c r="H964" s="59"/>
      <c r="I964" s="60"/>
      <c r="J964" s="60"/>
      <c r="K964" s="60"/>
      <c r="L964" s="315" t="e">
        <v>#REF!</v>
      </c>
      <c r="M964" s="58" t="e">
        <v>#REF!</v>
      </c>
      <c r="N964" s="58" t="e">
        <v>#N/A</v>
      </c>
      <c r="O964" s="58" t="e">
        <v>#N/A</v>
      </c>
      <c r="P964" s="58" t="e">
        <v>#N/A</v>
      </c>
      <c r="Q964" s="58" t="e">
        <v>#N/A</v>
      </c>
    </row>
    <row r="965" spans="1:17" s="110" customFormat="1" ht="15" customHeight="1" thickBot="1">
      <c r="A965" s="446"/>
      <c r="B965" s="446"/>
      <c r="C965" s="106" t="str">
        <f>IF(A965="CSP","Consolidated Supply Program(IIF)",IF(A965&lt;&gt;"",INDEX('CCN &amp; Description'!$B$2:$B$1071,MATCH(VALUE(LEFT(A965,5)),'CCN &amp; Description'!$A$2:$A$1071,0)),""))</f>
        <v/>
      </c>
      <c r="D965" s="107" t="str">
        <f t="shared" si="30"/>
        <v>A</v>
      </c>
      <c r="E965" s="107" t="str">
        <f t="shared" si="31"/>
        <v>A5001</v>
      </c>
      <c r="F965" s="108" t="s">
        <v>11192</v>
      </c>
      <c r="G965" s="108" t="s">
        <v>11193</v>
      </c>
      <c r="H965" s="112"/>
      <c r="I965" s="109">
        <v>0</v>
      </c>
      <c r="J965" s="109">
        <v>0</v>
      </c>
      <c r="K965" s="109">
        <v>0</v>
      </c>
      <c r="L965" s="110" t="e">
        <v>#REF!</v>
      </c>
      <c r="M965" s="111" t="e">
        <v>#REF!</v>
      </c>
      <c r="N965" s="111" t="e">
        <v>#N/A</v>
      </c>
      <c r="O965" s="111" t="e">
        <v>#N/A</v>
      </c>
      <c r="P965" s="111" t="e">
        <v>#N/A</v>
      </c>
      <c r="Q965" s="111" t="e">
        <v>#N/A</v>
      </c>
    </row>
    <row r="966" spans="1:17" ht="15" customHeight="1" thickBot="1">
      <c r="A966" s="446"/>
      <c r="B966" s="446"/>
      <c r="C966" s="54" t="str">
        <f>IF(A966="CSP","Consolidated Supply Program(IIF)",IF(A966&lt;&gt;"",INDEX('CCN &amp; Description'!$B$2:$B$1071,MATCH(VALUE(LEFT(A966,5)),'CCN &amp; Description'!$A$2:$A$1071,0)),""))</f>
        <v/>
      </c>
      <c r="D966" s="55" t="str">
        <f t="shared" si="30"/>
        <v>A</v>
      </c>
      <c r="E966" s="55" t="str">
        <f t="shared" si="31"/>
        <v>A5002</v>
      </c>
      <c r="F966" s="56" t="s">
        <v>11194</v>
      </c>
      <c r="G966" s="56" t="s">
        <v>11195</v>
      </c>
      <c r="H966" s="59"/>
      <c r="I966" s="57">
        <v>13.33</v>
      </c>
      <c r="J966" s="57">
        <v>7.16</v>
      </c>
      <c r="K966" s="57">
        <v>7.16</v>
      </c>
      <c r="L966" s="315" t="e">
        <v>#REF!</v>
      </c>
      <c r="M966" s="58" t="e">
        <v>#REF!</v>
      </c>
      <c r="N966" s="58" t="e">
        <v>#N/A</v>
      </c>
      <c r="O966" s="58" t="e">
        <v>#N/A</v>
      </c>
      <c r="P966" s="58" t="e">
        <v>#N/A</v>
      </c>
      <c r="Q966" s="58" t="e">
        <v>#N/A</v>
      </c>
    </row>
    <row r="967" spans="1:17" ht="15" customHeight="1" thickBot="1">
      <c r="A967" s="446"/>
      <c r="B967" s="446"/>
      <c r="C967" s="54" t="str">
        <f>IF(A967="CSP","Consolidated Supply Program(IIF)",IF(A967&lt;&gt;"",INDEX('CCN &amp; Description'!$B$2:$B$1071,MATCH(VALUE(LEFT(A967,5)),'CCN &amp; Description'!$A$2:$A$1071,0)),""))</f>
        <v/>
      </c>
      <c r="D967" s="55" t="str">
        <f t="shared" si="30"/>
        <v>A</v>
      </c>
      <c r="E967" s="55" t="str">
        <f t="shared" si="31"/>
        <v>A5003</v>
      </c>
      <c r="F967" s="56" t="s">
        <v>11196</v>
      </c>
      <c r="G967" s="56" t="s">
        <v>11197</v>
      </c>
      <c r="H967" s="56" t="s">
        <v>11198</v>
      </c>
      <c r="I967" s="60"/>
      <c r="J967" s="60"/>
      <c r="K967" s="60"/>
      <c r="L967" s="315" t="e">
        <v>#REF!</v>
      </c>
      <c r="M967" s="58" t="e">
        <v>#REF!</v>
      </c>
      <c r="N967" s="58" t="e">
        <v>#N/A</v>
      </c>
      <c r="O967" s="58" t="e">
        <v>#N/A</v>
      </c>
      <c r="P967" s="58" t="e">
        <v>#N/A</v>
      </c>
      <c r="Q967" s="58" t="e">
        <v>#N/A</v>
      </c>
    </row>
    <row r="968" spans="1:17" ht="15" customHeight="1" thickBot="1">
      <c r="A968" s="446"/>
      <c r="B968" s="446"/>
      <c r="C968" s="54" t="str">
        <f>IF(A968="CSP","Consolidated Supply Program(IIF)",IF(A968&lt;&gt;"",INDEX('CCN &amp; Description'!$B$2:$B$1071,MATCH(VALUE(LEFT(A968,5)),'CCN &amp; Description'!$A$2:$A$1071,0)),""))</f>
        <v/>
      </c>
      <c r="D968" s="55" t="str">
        <f t="shared" si="30"/>
        <v>A</v>
      </c>
      <c r="E968" s="55" t="str">
        <f t="shared" si="31"/>
        <v>A5003</v>
      </c>
      <c r="F968" s="56" t="s">
        <v>11196</v>
      </c>
      <c r="G968" s="56" t="s">
        <v>11199</v>
      </c>
      <c r="H968" s="59"/>
      <c r="I968" s="60"/>
      <c r="J968" s="60"/>
      <c r="K968" s="60"/>
      <c r="L968" s="315" t="e">
        <v>#REF!</v>
      </c>
      <c r="M968" s="58" t="e">
        <v>#REF!</v>
      </c>
      <c r="N968" s="58" t="e">
        <v>#N/A</v>
      </c>
      <c r="O968" s="58" t="e">
        <v>#N/A</v>
      </c>
      <c r="P968" s="58" t="e">
        <v>#N/A</v>
      </c>
      <c r="Q968" s="58" t="e">
        <v>#N/A</v>
      </c>
    </row>
    <row r="969" spans="1:17" ht="15" customHeight="1" thickBot="1">
      <c r="A969" s="446"/>
      <c r="B969" s="446"/>
      <c r="C969" s="54" t="str">
        <f>IF(A969="CSP","Consolidated Supply Program(IIF)",IF(A969&lt;&gt;"",INDEX('CCN &amp; Description'!$B$2:$B$1071,MATCH(VALUE(LEFT(A969,5)),'CCN &amp; Description'!$A$2:$A$1071,0)),""))</f>
        <v/>
      </c>
      <c r="D969" s="55" t="str">
        <f t="shared" si="30"/>
        <v>A</v>
      </c>
      <c r="E969" s="55" t="str">
        <f t="shared" si="31"/>
        <v>A5003</v>
      </c>
      <c r="F969" s="56" t="s">
        <v>11196</v>
      </c>
      <c r="G969" s="56" t="s">
        <v>11199</v>
      </c>
      <c r="H969" s="59"/>
      <c r="I969" s="60"/>
      <c r="J969" s="60"/>
      <c r="K969" s="60"/>
      <c r="L969" s="315" t="e">
        <v>#REF!</v>
      </c>
      <c r="M969" s="58" t="e">
        <v>#REF!</v>
      </c>
      <c r="N969" s="58" t="e">
        <v>#N/A</v>
      </c>
      <c r="O969" s="58" t="e">
        <v>#N/A</v>
      </c>
      <c r="P969" s="58" t="e">
        <v>#N/A</v>
      </c>
      <c r="Q969" s="58" t="e">
        <v>#N/A</v>
      </c>
    </row>
    <row r="970" spans="1:17" ht="15" customHeight="1" thickBot="1">
      <c r="A970" s="446"/>
      <c r="B970" s="446"/>
      <c r="C970" s="54" t="str">
        <f>IF(A970="CSP","Consolidated Supply Program(IIF)",IF(A970&lt;&gt;"",INDEX('CCN &amp; Description'!$B$2:$B$1071,MATCH(VALUE(LEFT(A970,5)),'CCN &amp; Description'!$A$2:$A$1071,0)),""))</f>
        <v/>
      </c>
      <c r="D970" s="55" t="str">
        <f t="shared" si="30"/>
        <v>A</v>
      </c>
      <c r="E970" s="55" t="str">
        <f t="shared" si="31"/>
        <v>A5003</v>
      </c>
      <c r="F970" s="56" t="s">
        <v>11196</v>
      </c>
      <c r="G970" s="56" t="s">
        <v>11199</v>
      </c>
      <c r="H970" s="59"/>
      <c r="I970" s="60"/>
      <c r="J970" s="60"/>
      <c r="K970" s="60"/>
      <c r="L970" s="315" t="e">
        <v>#REF!</v>
      </c>
      <c r="M970" s="58" t="e">
        <v>#REF!</v>
      </c>
      <c r="N970" s="58" t="e">
        <v>#N/A</v>
      </c>
      <c r="O970" s="58" t="e">
        <v>#N/A</v>
      </c>
      <c r="P970" s="58" t="e">
        <v>#N/A</v>
      </c>
      <c r="Q970" s="58" t="e">
        <v>#N/A</v>
      </c>
    </row>
    <row r="971" spans="1:17" ht="15" customHeight="1" thickBot="1">
      <c r="A971" s="446"/>
      <c r="B971" s="446"/>
      <c r="C971" s="54" t="str">
        <f>IF(A971="CSP","Consolidated Supply Program(IIF)",IF(A971&lt;&gt;"",INDEX('CCN &amp; Description'!$B$2:$B$1071,MATCH(VALUE(LEFT(A971,5)),'CCN &amp; Description'!$A$2:$A$1071,0)),""))</f>
        <v/>
      </c>
      <c r="D971" s="55" t="str">
        <f t="shared" si="30"/>
        <v>A</v>
      </c>
      <c r="E971" s="55" t="str">
        <f t="shared" si="31"/>
        <v>A5003</v>
      </c>
      <c r="F971" s="56" t="s">
        <v>11196</v>
      </c>
      <c r="G971" s="56" t="s">
        <v>11199</v>
      </c>
      <c r="H971" s="59"/>
      <c r="I971" s="60"/>
      <c r="J971" s="60"/>
      <c r="K971" s="60"/>
      <c r="L971" s="315" t="e">
        <v>#REF!</v>
      </c>
      <c r="M971" s="58" t="e">
        <v>#REF!</v>
      </c>
      <c r="N971" s="58" t="e">
        <v>#N/A</v>
      </c>
      <c r="O971" s="58" t="e">
        <v>#N/A</v>
      </c>
      <c r="P971" s="58" t="e">
        <v>#N/A</v>
      </c>
      <c r="Q971" s="58" t="e">
        <v>#N/A</v>
      </c>
    </row>
    <row r="972" spans="1:17" ht="15" customHeight="1" thickBot="1">
      <c r="A972" s="446"/>
      <c r="B972" s="446"/>
      <c r="C972" s="54" t="str">
        <f>IF(A972="CSP","Consolidated Supply Program(IIF)",IF(A972&lt;&gt;"",INDEX('CCN &amp; Description'!$B$2:$B$1071,MATCH(VALUE(LEFT(A972,5)),'CCN &amp; Description'!$A$2:$A$1071,0)),""))</f>
        <v/>
      </c>
      <c r="D972" s="55" t="str">
        <f t="shared" si="30"/>
        <v>A</v>
      </c>
      <c r="E972" s="55" t="str">
        <f t="shared" si="31"/>
        <v>A5004</v>
      </c>
      <c r="F972" s="56" t="s">
        <v>11200</v>
      </c>
      <c r="G972" s="56" t="s">
        <v>9809</v>
      </c>
      <c r="H972" s="56" t="s">
        <v>11201</v>
      </c>
      <c r="I972" s="57">
        <v>28.82</v>
      </c>
      <c r="J972" s="57">
        <v>7.66</v>
      </c>
      <c r="K972" s="57">
        <v>8.5</v>
      </c>
      <c r="L972" s="315" t="e">
        <v>#REF!</v>
      </c>
      <c r="M972" s="58" t="e">
        <v>#REF!</v>
      </c>
      <c r="N972" s="58" t="e">
        <v>#N/A</v>
      </c>
      <c r="O972" s="58" t="e">
        <v>#N/A</v>
      </c>
      <c r="P972" s="58" t="e">
        <v>#N/A</v>
      </c>
      <c r="Q972" s="58" t="e">
        <v>#N/A</v>
      </c>
    </row>
    <row r="973" spans="1:17" ht="15" customHeight="1" thickBot="1">
      <c r="A973" s="446"/>
      <c r="B973" s="446"/>
      <c r="C973" s="54" t="str">
        <f>IF(A973="CSP","Consolidated Supply Program(IIF)",IF(A973&lt;&gt;"",INDEX('CCN &amp; Description'!$B$2:$B$1071,MATCH(VALUE(LEFT(A973,5)),'CCN &amp; Description'!$A$2:$A$1071,0)),""))</f>
        <v/>
      </c>
      <c r="D973" s="55" t="str">
        <f t="shared" si="30"/>
        <v>A</v>
      </c>
      <c r="E973" s="55" t="str">
        <f t="shared" si="31"/>
        <v>A5005</v>
      </c>
      <c r="F973" s="56" t="s">
        <v>11202</v>
      </c>
      <c r="G973" s="56" t="s">
        <v>11203</v>
      </c>
      <c r="H973" s="56" t="s">
        <v>11204</v>
      </c>
      <c r="I973" s="57">
        <v>28.82</v>
      </c>
      <c r="J973" s="57">
        <v>7.66</v>
      </c>
      <c r="K973" s="57">
        <v>8.5</v>
      </c>
      <c r="L973" s="315" t="e">
        <v>#REF!</v>
      </c>
      <c r="M973" s="58" t="e">
        <v>#REF!</v>
      </c>
      <c r="N973" s="58" t="e">
        <v>#N/A</v>
      </c>
      <c r="O973" s="58" t="e">
        <v>#N/A</v>
      </c>
      <c r="P973" s="58" t="e">
        <v>#N/A</v>
      </c>
      <c r="Q973" s="58" t="e">
        <v>#N/A</v>
      </c>
    </row>
    <row r="974" spans="1:17" ht="15" customHeight="1" thickBot="1">
      <c r="A974" s="446"/>
      <c r="B974" s="446"/>
      <c r="C974" s="54" t="str">
        <f>IF(A974="CSP","Consolidated Supply Program(IIF)",IF(A974&lt;&gt;"",INDEX('CCN &amp; Description'!$B$2:$B$1071,MATCH(VALUE(LEFT(A974,5)),'CCN &amp; Description'!$A$2:$A$1071,0)),""))</f>
        <v/>
      </c>
      <c r="D974" s="55" t="str">
        <f t="shared" si="30"/>
        <v>A</v>
      </c>
      <c r="E974" s="55" t="str">
        <f t="shared" si="31"/>
        <v>A5007</v>
      </c>
      <c r="F974" s="56" t="s">
        <v>11205</v>
      </c>
      <c r="G974" s="56" t="s">
        <v>11206</v>
      </c>
      <c r="H974" s="56" t="s">
        <v>11204</v>
      </c>
      <c r="I974" s="57">
        <v>28.82</v>
      </c>
      <c r="J974" s="57">
        <v>7.66</v>
      </c>
      <c r="K974" s="57">
        <v>8.5</v>
      </c>
      <c r="L974" s="315" t="e">
        <v>#REF!</v>
      </c>
      <c r="M974" s="58" t="e">
        <v>#REF!</v>
      </c>
      <c r="N974" s="58" t="e">
        <v>#N/A</v>
      </c>
      <c r="O974" s="58" t="e">
        <v>#N/A</v>
      </c>
      <c r="P974" s="58" t="e">
        <v>#N/A</v>
      </c>
      <c r="Q974" s="58" t="e">
        <v>#N/A</v>
      </c>
    </row>
    <row r="975" spans="1:17" s="110" customFormat="1" ht="15" customHeight="1" thickBot="1">
      <c r="A975" s="446">
        <v>21710</v>
      </c>
      <c r="B975" s="446"/>
      <c r="C975" s="106" t="str">
        <f>IF(A975="CSP","Consolidated Supply Program(IIF)",IF(A975&lt;&gt;"",INDEX('CCN &amp; Description'!$B$2:$B$1071,MATCH(VALUE(LEFT(A975,5)),'CCN &amp; Description'!$A$2:$A$1071,0)),""))</f>
        <v>ELECTRONIC AND COMMUNICATION MAINTENANCE SHOP</v>
      </c>
      <c r="D975" s="107" t="str">
        <f t="shared" si="30"/>
        <v>A</v>
      </c>
      <c r="E975" s="107" t="str">
        <f t="shared" si="31"/>
        <v>A5008</v>
      </c>
      <c r="F975" s="108" t="s">
        <v>2920</v>
      </c>
      <c r="G975" s="108" t="s">
        <v>2921</v>
      </c>
      <c r="H975" s="112"/>
      <c r="I975" s="113"/>
      <c r="J975" s="113"/>
      <c r="K975" s="113"/>
      <c r="L975" s="110" t="e">
        <v>#REF!</v>
      </c>
      <c r="M975" s="111" t="e">
        <v>#REF!</v>
      </c>
      <c r="N975" s="111" t="e">
        <v>#N/A</v>
      </c>
      <c r="O975" s="111" t="e">
        <v>#N/A</v>
      </c>
      <c r="P975" s="111" t="e">
        <v>#N/A</v>
      </c>
      <c r="Q975" s="111" t="e">
        <v>#N/A</v>
      </c>
    </row>
    <row r="976" spans="1:17" s="110" customFormat="1" ht="15" customHeight="1" thickBot="1">
      <c r="A976" s="446">
        <v>21710</v>
      </c>
      <c r="B976" s="446"/>
      <c r="C976" s="106" t="str">
        <f>IF(A976="CSP","Consolidated Supply Program(IIF)",IF(A976&lt;&gt;"",INDEX('CCN &amp; Description'!$B$2:$B$1071,MATCH(VALUE(LEFT(A976,5)),'CCN &amp; Description'!$A$2:$A$1071,0)),""))</f>
        <v>ELECTRONIC AND COMMUNICATION MAINTENANCE SHOP</v>
      </c>
      <c r="D976" s="107" t="str">
        <f t="shared" si="30"/>
        <v>A</v>
      </c>
      <c r="E976" s="107" t="str">
        <f t="shared" si="31"/>
        <v>A5009</v>
      </c>
      <c r="F976" s="108" t="s">
        <v>2927</v>
      </c>
      <c r="G976" s="108" t="s">
        <v>2928</v>
      </c>
      <c r="H976" s="112"/>
      <c r="I976" s="109">
        <v>1.29</v>
      </c>
      <c r="J976" s="109">
        <v>0.94</v>
      </c>
      <c r="K976" s="113"/>
      <c r="L976" s="110" t="e">
        <v>#REF!</v>
      </c>
      <c r="M976" s="111" t="e">
        <v>#REF!</v>
      </c>
      <c r="N976" s="111" t="e">
        <v>#N/A</v>
      </c>
      <c r="O976" s="111" t="e">
        <v>#N/A</v>
      </c>
      <c r="P976" s="111" t="e">
        <v>#N/A</v>
      </c>
      <c r="Q976" s="111" t="e">
        <v>#N/A</v>
      </c>
    </row>
    <row r="977" spans="1:17" ht="15" customHeight="1" thickBot="1">
      <c r="A977" s="446"/>
      <c r="B977" s="446"/>
      <c r="C977" s="54" t="str">
        <f>IF(A977="CSP","Consolidated Supply Program(IIF)",IF(A977&lt;&gt;"",INDEX('CCN &amp; Description'!$B$2:$B$1071,MATCH(VALUE(LEFT(A977,5)),'CCN &amp; Description'!$A$2:$A$1071,0)),""))</f>
        <v/>
      </c>
      <c r="D977" s="55" t="str">
        <f t="shared" si="30"/>
        <v>A</v>
      </c>
      <c r="E977" s="55" t="str">
        <f t="shared" si="31"/>
        <v>A5010</v>
      </c>
      <c r="F977" s="56" t="s">
        <v>11207</v>
      </c>
      <c r="G977" s="56" t="s">
        <v>11208</v>
      </c>
      <c r="H977" s="59"/>
      <c r="I977" s="57">
        <v>2.0499999999999998</v>
      </c>
      <c r="J977" s="57">
        <v>1.58</v>
      </c>
      <c r="K977" s="60"/>
      <c r="L977" s="315" t="e">
        <v>#REF!</v>
      </c>
      <c r="M977" s="58" t="e">
        <v>#REF!</v>
      </c>
      <c r="N977" s="58" t="e">
        <v>#N/A</v>
      </c>
      <c r="O977" s="58" t="e">
        <v>#N/A</v>
      </c>
      <c r="P977" s="58" t="e">
        <v>#N/A</v>
      </c>
      <c r="Q977" s="58" t="e">
        <v>#N/A</v>
      </c>
    </row>
    <row r="978" spans="1:17" ht="15" customHeight="1" thickBot="1">
      <c r="A978" s="446"/>
      <c r="B978" s="446"/>
      <c r="C978" s="54" t="str">
        <f>IF(A978="CSP","Consolidated Supply Program(IIF)",IF(A978&lt;&gt;"",INDEX('CCN &amp; Description'!$B$2:$B$1071,MATCH(VALUE(LEFT(A978,5)),'CCN &amp; Description'!$A$2:$A$1071,0)),""))</f>
        <v/>
      </c>
      <c r="D978" s="55" t="str">
        <f t="shared" si="30"/>
        <v>A</v>
      </c>
      <c r="E978" s="55" t="str">
        <f t="shared" si="31"/>
        <v>A5011</v>
      </c>
      <c r="F978" s="56" t="s">
        <v>2929</v>
      </c>
      <c r="G978" s="56" t="s">
        <v>11209</v>
      </c>
      <c r="H978" s="56" t="s">
        <v>11210</v>
      </c>
      <c r="I978" s="60"/>
      <c r="J978" s="60"/>
      <c r="K978" s="60"/>
      <c r="L978" s="315" t="e">
        <v>#REF!</v>
      </c>
      <c r="M978" s="58" t="e">
        <v>#REF!</v>
      </c>
      <c r="N978" s="58" t="e">
        <v>#N/A</v>
      </c>
      <c r="O978" s="58" t="e">
        <v>#N/A</v>
      </c>
      <c r="P978" s="58" t="e">
        <v>#N/A</v>
      </c>
      <c r="Q978" s="58" t="e">
        <v>#N/A</v>
      </c>
    </row>
    <row r="979" spans="1:17" ht="15" customHeight="1" thickBot="1">
      <c r="A979" s="446"/>
      <c r="B979" s="446"/>
      <c r="C979" s="54" t="str">
        <f>IF(A979="CSP","Consolidated Supply Program(IIF)",IF(A979&lt;&gt;"",INDEX('CCN &amp; Description'!$B$2:$B$1071,MATCH(VALUE(LEFT(A979,5)),'CCN &amp; Description'!$A$2:$A$1071,0)),""))</f>
        <v/>
      </c>
      <c r="D979" s="55" t="str">
        <f t="shared" si="30"/>
        <v>A</v>
      </c>
      <c r="E979" s="55" t="str">
        <f t="shared" si="31"/>
        <v>A5012</v>
      </c>
      <c r="F979" s="56" t="s">
        <v>11211</v>
      </c>
      <c r="G979" s="56" t="s">
        <v>11209</v>
      </c>
      <c r="H979" s="56" t="s">
        <v>11212</v>
      </c>
      <c r="I979" s="60"/>
      <c r="J979" s="60"/>
      <c r="K979" s="60"/>
      <c r="L979" s="315" t="e">
        <v>#REF!</v>
      </c>
      <c r="M979" s="58" t="e">
        <v>#REF!</v>
      </c>
      <c r="N979" s="58" t="e">
        <v>#N/A</v>
      </c>
      <c r="O979" s="58" t="e">
        <v>#N/A</v>
      </c>
      <c r="P979" s="58" t="e">
        <v>#N/A</v>
      </c>
      <c r="Q979" s="58" t="e">
        <v>#N/A</v>
      </c>
    </row>
    <row r="980" spans="1:17" ht="15" customHeight="1" thickBot="1">
      <c r="A980" s="446"/>
      <c r="B980" s="446"/>
      <c r="C980" s="54" t="str">
        <f>IF(A980="CSP","Consolidated Supply Program(IIF)",IF(A980&lt;&gt;"",INDEX('CCN &amp; Description'!$B$2:$B$1071,MATCH(VALUE(LEFT(A980,5)),'CCN &amp; Description'!$A$2:$A$1071,0)),""))</f>
        <v/>
      </c>
      <c r="D980" s="55" t="str">
        <f t="shared" si="30"/>
        <v>A</v>
      </c>
      <c r="E980" s="55" t="str">
        <f t="shared" si="31"/>
        <v>A5013</v>
      </c>
      <c r="F980" s="56" t="s">
        <v>11213</v>
      </c>
      <c r="G980" s="56" t="s">
        <v>11214</v>
      </c>
      <c r="H980" s="59"/>
      <c r="I980" s="57">
        <v>1.5</v>
      </c>
      <c r="J980" s="57">
        <v>3.33</v>
      </c>
      <c r="K980" s="57">
        <v>5</v>
      </c>
      <c r="L980" s="315" t="e">
        <v>#REF!</v>
      </c>
      <c r="M980" s="58" t="e">
        <v>#REF!</v>
      </c>
      <c r="N980" s="58" t="e">
        <v>#N/A</v>
      </c>
      <c r="O980" s="58" t="e">
        <v>#N/A</v>
      </c>
      <c r="P980" s="58" t="e">
        <v>#N/A</v>
      </c>
      <c r="Q980" s="58" t="e">
        <v>#N/A</v>
      </c>
    </row>
    <row r="981" spans="1:17" ht="15" customHeight="1" thickBot="1">
      <c r="A981" s="446"/>
      <c r="B981" s="446"/>
      <c r="C981" s="54" t="str">
        <f>IF(A981="CSP","Consolidated Supply Program(IIF)",IF(A981&lt;&gt;"",INDEX('CCN &amp; Description'!$B$2:$B$1071,MATCH(VALUE(LEFT(A981,5)),'CCN &amp; Description'!$A$2:$A$1071,0)),""))</f>
        <v/>
      </c>
      <c r="D981" s="55" t="str">
        <f t="shared" si="30"/>
        <v>A</v>
      </c>
      <c r="E981" s="55" t="str">
        <f t="shared" si="31"/>
        <v>A5014</v>
      </c>
      <c r="F981" s="56" t="s">
        <v>11215</v>
      </c>
      <c r="G981" s="56" t="s">
        <v>11216</v>
      </c>
      <c r="H981" s="59"/>
      <c r="I981" s="57">
        <v>1.5</v>
      </c>
      <c r="J981" s="57">
        <v>3.33</v>
      </c>
      <c r="K981" s="57">
        <v>5</v>
      </c>
      <c r="L981" s="315" t="e">
        <v>#REF!</v>
      </c>
      <c r="M981" s="58" t="e">
        <v>#REF!</v>
      </c>
      <c r="N981" s="58" t="e">
        <v>#N/A</v>
      </c>
      <c r="O981" s="58" t="e">
        <v>#N/A</v>
      </c>
      <c r="P981" s="58" t="e">
        <v>#N/A</v>
      </c>
      <c r="Q981" s="58" t="e">
        <v>#N/A</v>
      </c>
    </row>
    <row r="982" spans="1:17" ht="15" customHeight="1" thickBot="1">
      <c r="A982" s="446"/>
      <c r="B982" s="446"/>
      <c r="C982" s="54" t="str">
        <f>IF(A982="CSP","Consolidated Supply Program(IIF)",IF(A982&lt;&gt;"",INDEX('CCN &amp; Description'!$B$2:$B$1071,MATCH(VALUE(LEFT(A982,5)),'CCN &amp; Description'!$A$2:$A$1071,0)),""))</f>
        <v/>
      </c>
      <c r="D982" s="55" t="str">
        <f t="shared" si="30"/>
        <v>A</v>
      </c>
      <c r="E982" s="55" t="str">
        <f t="shared" si="31"/>
        <v>A5015</v>
      </c>
      <c r="F982" s="56" t="s">
        <v>11217</v>
      </c>
      <c r="G982" s="56" t="s">
        <v>11218</v>
      </c>
      <c r="H982" s="56" t="s">
        <v>10705</v>
      </c>
      <c r="I982" s="57">
        <v>15</v>
      </c>
      <c r="J982" s="57">
        <v>7.25</v>
      </c>
      <c r="K982" s="57">
        <v>7.25</v>
      </c>
      <c r="L982" s="315" t="e">
        <v>#REF!</v>
      </c>
      <c r="M982" s="58" t="e">
        <v>#REF!</v>
      </c>
      <c r="N982" s="58" t="e">
        <v>#N/A</v>
      </c>
      <c r="O982" s="58" t="e">
        <v>#N/A</v>
      </c>
      <c r="P982" s="58" t="e">
        <v>#N/A</v>
      </c>
      <c r="Q982" s="58" t="e">
        <v>#N/A</v>
      </c>
    </row>
    <row r="983" spans="1:17" ht="15" customHeight="1" thickBot="1">
      <c r="A983" s="446"/>
      <c r="B983" s="446"/>
      <c r="C983" s="54" t="str">
        <f>IF(A983="CSP","Consolidated Supply Program(IIF)",IF(A983&lt;&gt;"",INDEX('CCN &amp; Description'!$B$2:$B$1071,MATCH(VALUE(LEFT(A983,5)),'CCN &amp; Description'!$A$2:$A$1071,0)),""))</f>
        <v/>
      </c>
      <c r="D983" s="55" t="str">
        <f t="shared" si="30"/>
        <v>A</v>
      </c>
      <c r="E983" s="55" t="str">
        <f t="shared" si="31"/>
        <v>A5016</v>
      </c>
      <c r="F983" s="56" t="s">
        <v>11219</v>
      </c>
      <c r="G983" s="56" t="s">
        <v>11216</v>
      </c>
      <c r="H983" s="59"/>
      <c r="I983" s="57">
        <v>1.5</v>
      </c>
      <c r="J983" s="57">
        <v>1.67</v>
      </c>
      <c r="K983" s="57">
        <v>5</v>
      </c>
      <c r="L983" s="315" t="e">
        <v>#REF!</v>
      </c>
      <c r="M983" s="58" t="e">
        <v>#REF!</v>
      </c>
      <c r="N983" s="58" t="e">
        <v>#N/A</v>
      </c>
      <c r="O983" s="58" t="e">
        <v>#N/A</v>
      </c>
      <c r="P983" s="58" t="e">
        <v>#N/A</v>
      </c>
      <c r="Q983" s="58" t="e">
        <v>#N/A</v>
      </c>
    </row>
    <row r="984" spans="1:17" ht="15" customHeight="1" thickBot="1">
      <c r="A984" s="446"/>
      <c r="B984" s="446"/>
      <c r="C984" s="54" t="str">
        <f>IF(A984="CSP","Consolidated Supply Program(IIF)",IF(A984&lt;&gt;"",INDEX('CCN &amp; Description'!$B$2:$B$1071,MATCH(VALUE(LEFT(A984,5)),'CCN &amp; Description'!$A$2:$A$1071,0)),""))</f>
        <v/>
      </c>
      <c r="D984" s="55" t="str">
        <f t="shared" si="30"/>
        <v>A</v>
      </c>
      <c r="E984" s="55" t="str">
        <f t="shared" si="31"/>
        <v>A5017</v>
      </c>
      <c r="F984" s="56" t="s">
        <v>11220</v>
      </c>
      <c r="G984" s="56" t="s">
        <v>9836</v>
      </c>
      <c r="H984" s="56" t="s">
        <v>11221</v>
      </c>
      <c r="I984" s="57">
        <v>28.41</v>
      </c>
      <c r="J984" s="57">
        <v>7.91</v>
      </c>
      <c r="K984" s="57">
        <v>9.5</v>
      </c>
      <c r="L984" s="315" t="e">
        <v>#REF!</v>
      </c>
      <c r="M984" s="58" t="e">
        <v>#REF!</v>
      </c>
      <c r="N984" s="58" t="e">
        <v>#N/A</v>
      </c>
      <c r="O984" s="58" t="e">
        <v>#N/A</v>
      </c>
      <c r="P984" s="58" t="e">
        <v>#N/A</v>
      </c>
      <c r="Q984" s="58" t="e">
        <v>#N/A</v>
      </c>
    </row>
    <row r="985" spans="1:17" ht="15" customHeight="1" thickBot="1">
      <c r="A985" s="446"/>
      <c r="B985" s="446"/>
      <c r="C985" s="54" t="str">
        <f>IF(A985="CSP","Consolidated Supply Program(IIF)",IF(A985&lt;&gt;"",INDEX('CCN &amp; Description'!$B$2:$B$1071,MATCH(VALUE(LEFT(A985,5)),'CCN &amp; Description'!$A$2:$A$1071,0)),""))</f>
        <v/>
      </c>
      <c r="D985" s="55" t="str">
        <f t="shared" si="30"/>
        <v>A</v>
      </c>
      <c r="E985" s="55" t="str">
        <f t="shared" si="31"/>
        <v>A5017</v>
      </c>
      <c r="F985" s="56" t="s">
        <v>11220</v>
      </c>
      <c r="G985" s="56" t="s">
        <v>11222</v>
      </c>
      <c r="H985" s="56" t="s">
        <v>11223</v>
      </c>
      <c r="I985" s="57">
        <v>28.41</v>
      </c>
      <c r="J985" s="57">
        <v>7.91</v>
      </c>
      <c r="K985" s="57">
        <v>9.5</v>
      </c>
      <c r="L985" s="315" t="e">
        <v>#REF!</v>
      </c>
      <c r="M985" s="58" t="e">
        <v>#REF!</v>
      </c>
      <c r="N985" s="58" t="e">
        <v>#N/A</v>
      </c>
      <c r="O985" s="58" t="e">
        <v>#N/A</v>
      </c>
      <c r="P985" s="58" t="e">
        <v>#N/A</v>
      </c>
      <c r="Q985" s="58" t="e">
        <v>#N/A</v>
      </c>
    </row>
    <row r="986" spans="1:17" s="110" customFormat="1" ht="15" customHeight="1" thickBot="1">
      <c r="A986" s="446">
        <v>21710</v>
      </c>
      <c r="B986" s="446"/>
      <c r="C986" s="106" t="str">
        <f>IF(A986="CSP","Consolidated Supply Program(IIF)",IF(A986&lt;&gt;"",INDEX('CCN &amp; Description'!$B$2:$B$1071,MATCH(VALUE(LEFT(A986,5)),'CCN &amp; Description'!$A$2:$A$1071,0)),""))</f>
        <v>ELECTRONIC AND COMMUNICATION MAINTENANCE SHOP</v>
      </c>
      <c r="D986" s="107" t="str">
        <f t="shared" si="30"/>
        <v>A</v>
      </c>
      <c r="E986" s="107" t="str">
        <f t="shared" si="31"/>
        <v>A5018</v>
      </c>
      <c r="F986" s="108" t="s">
        <v>2931</v>
      </c>
      <c r="G986" s="108" t="s">
        <v>2932</v>
      </c>
      <c r="H986" s="112"/>
      <c r="I986" s="109">
        <v>1.29</v>
      </c>
      <c r="J986" s="109">
        <v>0.94</v>
      </c>
      <c r="K986" s="113"/>
      <c r="L986" s="110" t="e">
        <v>#REF!</v>
      </c>
      <c r="M986" s="111" t="e">
        <v>#REF!</v>
      </c>
      <c r="N986" s="111" t="e">
        <v>#N/A</v>
      </c>
      <c r="O986" s="111" t="e">
        <v>#N/A</v>
      </c>
      <c r="P986" s="111" t="e">
        <v>#N/A</v>
      </c>
      <c r="Q986" s="111" t="e">
        <v>#N/A</v>
      </c>
    </row>
    <row r="987" spans="1:17" ht="15" customHeight="1" thickBot="1">
      <c r="A987" s="446"/>
      <c r="B987" s="446"/>
      <c r="C987" s="54" t="str">
        <f>IF(A987="CSP","Consolidated Supply Program(IIF)",IF(A987&lt;&gt;"",INDEX('CCN &amp; Description'!$B$2:$B$1071,MATCH(VALUE(LEFT(A987,5)),'CCN &amp; Description'!$A$2:$A$1071,0)),""))</f>
        <v/>
      </c>
      <c r="D987" s="55" t="str">
        <f t="shared" si="30"/>
        <v>A</v>
      </c>
      <c r="E987" s="55" t="str">
        <f t="shared" si="31"/>
        <v>A5019</v>
      </c>
      <c r="F987" s="56" t="s">
        <v>11224</v>
      </c>
      <c r="G987" s="56" t="s">
        <v>11216</v>
      </c>
      <c r="H987" s="59"/>
      <c r="I987" s="57">
        <v>2</v>
      </c>
      <c r="J987" s="57">
        <v>2</v>
      </c>
      <c r="K987" s="57">
        <v>7</v>
      </c>
      <c r="L987" s="315" t="e">
        <v>#REF!</v>
      </c>
      <c r="M987" s="58" t="e">
        <v>#REF!</v>
      </c>
      <c r="N987" s="58" t="e">
        <v>#N/A</v>
      </c>
      <c r="O987" s="58" t="e">
        <v>#N/A</v>
      </c>
      <c r="P987" s="58" t="e">
        <v>#N/A</v>
      </c>
      <c r="Q987" s="58" t="e">
        <v>#N/A</v>
      </c>
    </row>
    <row r="988" spans="1:17" ht="15" customHeight="1" thickBot="1">
      <c r="A988" s="446"/>
      <c r="B988" s="446"/>
      <c r="C988" s="54" t="str">
        <f>IF(A988="CSP","Consolidated Supply Program(IIF)",IF(A988&lt;&gt;"",INDEX('CCN &amp; Description'!$B$2:$B$1071,MATCH(VALUE(LEFT(A988,5)),'CCN &amp; Description'!$A$2:$A$1071,0)),""))</f>
        <v/>
      </c>
      <c r="D988" s="55" t="str">
        <f t="shared" si="30"/>
        <v>A</v>
      </c>
      <c r="E988" s="55" t="str">
        <f t="shared" si="31"/>
        <v>A5019</v>
      </c>
      <c r="F988" s="56" t="s">
        <v>11224</v>
      </c>
      <c r="G988" s="56" t="s">
        <v>11216</v>
      </c>
      <c r="H988" s="59"/>
      <c r="I988" s="57">
        <v>2</v>
      </c>
      <c r="J988" s="57">
        <v>2</v>
      </c>
      <c r="K988" s="57">
        <v>7</v>
      </c>
      <c r="L988" s="315" t="e">
        <v>#REF!</v>
      </c>
      <c r="M988" s="58" t="e">
        <v>#REF!</v>
      </c>
      <c r="N988" s="58" t="e">
        <v>#N/A</v>
      </c>
      <c r="O988" s="58" t="e">
        <v>#N/A</v>
      </c>
      <c r="P988" s="58" t="e">
        <v>#N/A</v>
      </c>
      <c r="Q988" s="58" t="e">
        <v>#N/A</v>
      </c>
    </row>
    <row r="989" spans="1:17" ht="15" customHeight="1" thickBot="1">
      <c r="A989" s="446"/>
      <c r="B989" s="446"/>
      <c r="C989" s="54" t="str">
        <f>IF(A989="CSP","Consolidated Supply Program(IIF)",IF(A989&lt;&gt;"",INDEX('CCN &amp; Description'!$B$2:$B$1071,MATCH(VALUE(LEFT(A989,5)),'CCN &amp; Description'!$A$2:$A$1071,0)),""))</f>
        <v/>
      </c>
      <c r="D989" s="55" t="str">
        <f t="shared" si="30"/>
        <v>A</v>
      </c>
      <c r="E989" s="55" t="str">
        <f t="shared" si="31"/>
        <v>A5020</v>
      </c>
      <c r="F989" s="56" t="s">
        <v>11225</v>
      </c>
      <c r="G989" s="56" t="s">
        <v>11216</v>
      </c>
      <c r="H989" s="59"/>
      <c r="I989" s="57">
        <v>2</v>
      </c>
      <c r="J989" s="57">
        <v>2</v>
      </c>
      <c r="K989" s="57">
        <v>7</v>
      </c>
      <c r="L989" s="315" t="e">
        <v>#REF!</v>
      </c>
      <c r="M989" s="58" t="e">
        <v>#REF!</v>
      </c>
      <c r="N989" s="58" t="e">
        <v>#N/A</v>
      </c>
      <c r="O989" s="58" t="e">
        <v>#N/A</v>
      </c>
      <c r="P989" s="58" t="e">
        <v>#N/A</v>
      </c>
      <c r="Q989" s="58" t="e">
        <v>#N/A</v>
      </c>
    </row>
    <row r="990" spans="1:17" ht="15" customHeight="1" thickBot="1">
      <c r="A990" s="446"/>
      <c r="B990" s="446"/>
      <c r="C990" s="54" t="str">
        <f>IF(A990="CSP","Consolidated Supply Program(IIF)",IF(A990&lt;&gt;"",INDEX('CCN &amp; Description'!$B$2:$B$1071,MATCH(VALUE(LEFT(A990,5)),'CCN &amp; Description'!$A$2:$A$1071,0)),""))</f>
        <v/>
      </c>
      <c r="D990" s="55" t="str">
        <f t="shared" si="30"/>
        <v>A</v>
      </c>
      <c r="E990" s="55" t="str">
        <f t="shared" si="31"/>
        <v>A5021</v>
      </c>
      <c r="F990" s="56" t="s">
        <v>11226</v>
      </c>
      <c r="G990" s="56" t="s">
        <v>11227</v>
      </c>
      <c r="H990" s="59"/>
      <c r="I990" s="60"/>
      <c r="J990" s="60"/>
      <c r="K990" s="60"/>
      <c r="L990" s="315" t="e">
        <v>#REF!</v>
      </c>
      <c r="M990" s="58" t="e">
        <v>#REF!</v>
      </c>
      <c r="N990" s="58" t="e">
        <v>#N/A</v>
      </c>
      <c r="O990" s="58" t="e">
        <v>#N/A</v>
      </c>
      <c r="P990" s="58" t="e">
        <v>#N/A</v>
      </c>
      <c r="Q990" s="58" t="e">
        <v>#N/A</v>
      </c>
    </row>
    <row r="991" spans="1:17" ht="15" customHeight="1" thickBot="1">
      <c r="A991" s="446"/>
      <c r="B991" s="446"/>
      <c r="C991" s="54" t="str">
        <f>IF(A991="CSP","Consolidated Supply Program(IIF)",IF(A991&lt;&gt;"",INDEX('CCN &amp; Description'!$B$2:$B$1071,MATCH(VALUE(LEFT(A991,5)),'CCN &amp; Description'!$A$2:$A$1071,0)),""))</f>
        <v/>
      </c>
      <c r="D991" s="55" t="str">
        <f t="shared" si="30"/>
        <v>A</v>
      </c>
      <c r="E991" s="55" t="str">
        <f t="shared" si="31"/>
        <v>A5023</v>
      </c>
      <c r="F991" s="56" t="s">
        <v>11228</v>
      </c>
      <c r="G991" s="56" t="s">
        <v>1989</v>
      </c>
      <c r="H991" s="56" t="s">
        <v>10121</v>
      </c>
      <c r="I991" s="57">
        <v>16.329999999999998</v>
      </c>
      <c r="J991" s="57">
        <v>7.66</v>
      </c>
      <c r="K991" s="57">
        <v>7.41</v>
      </c>
      <c r="L991" s="315" t="e">
        <v>#REF!</v>
      </c>
      <c r="M991" s="58" t="e">
        <v>#REF!</v>
      </c>
      <c r="N991" s="58" t="e">
        <v>#N/A</v>
      </c>
      <c r="O991" s="58" t="e">
        <v>#N/A</v>
      </c>
      <c r="P991" s="58" t="e">
        <v>#N/A</v>
      </c>
      <c r="Q991" s="58" t="e">
        <v>#N/A</v>
      </c>
    </row>
    <row r="992" spans="1:17" ht="15" customHeight="1" thickBot="1">
      <c r="A992" s="446"/>
      <c r="B992" s="446"/>
      <c r="C992" s="54" t="str">
        <f>IF(A992="CSP","Consolidated Supply Program(IIF)",IF(A992&lt;&gt;"",INDEX('CCN &amp; Description'!$B$2:$B$1071,MATCH(VALUE(LEFT(A992,5)),'CCN &amp; Description'!$A$2:$A$1071,0)),""))</f>
        <v/>
      </c>
      <c r="D992" s="55" t="str">
        <f t="shared" si="30"/>
        <v>A</v>
      </c>
      <c r="E992" s="55" t="str">
        <f t="shared" si="31"/>
        <v>A5023</v>
      </c>
      <c r="F992" s="56" t="s">
        <v>11228</v>
      </c>
      <c r="G992" s="56" t="s">
        <v>11229</v>
      </c>
      <c r="H992" s="56" t="s">
        <v>10120</v>
      </c>
      <c r="I992" s="57">
        <v>16.329999999999998</v>
      </c>
      <c r="J992" s="57">
        <v>7.66</v>
      </c>
      <c r="K992" s="57">
        <v>7.41</v>
      </c>
      <c r="L992" s="315" t="e">
        <v>#REF!</v>
      </c>
      <c r="M992" s="58" t="e">
        <v>#REF!</v>
      </c>
      <c r="N992" s="58" t="e">
        <v>#N/A</v>
      </c>
      <c r="O992" s="58" t="e">
        <v>#N/A</v>
      </c>
      <c r="P992" s="58" t="e">
        <v>#N/A</v>
      </c>
      <c r="Q992" s="58" t="e">
        <v>#N/A</v>
      </c>
    </row>
    <row r="993" spans="1:17" ht="15" customHeight="1" thickBot="1">
      <c r="A993" s="446"/>
      <c r="B993" s="446"/>
      <c r="C993" s="54" t="str">
        <f>IF(A993="CSP","Consolidated Supply Program(IIF)",IF(A993&lt;&gt;"",INDEX('CCN &amp; Description'!$B$2:$B$1071,MATCH(VALUE(LEFT(A993,5)),'CCN &amp; Description'!$A$2:$A$1071,0)),""))</f>
        <v/>
      </c>
      <c r="D993" s="55" t="str">
        <f t="shared" si="30"/>
        <v>A</v>
      </c>
      <c r="E993" s="55" t="str">
        <f t="shared" si="31"/>
        <v>A5024</v>
      </c>
      <c r="F993" s="56" t="s">
        <v>11230</v>
      </c>
      <c r="G993" s="56" t="s">
        <v>11231</v>
      </c>
      <c r="H993" s="59"/>
      <c r="I993" s="60"/>
      <c r="J993" s="60"/>
      <c r="K993" s="60"/>
      <c r="L993" s="315" t="e">
        <v>#REF!</v>
      </c>
      <c r="M993" s="58" t="e">
        <v>#REF!</v>
      </c>
      <c r="N993" s="58" t="e">
        <v>#N/A</v>
      </c>
      <c r="O993" s="58" t="e">
        <v>#N/A</v>
      </c>
      <c r="P993" s="58" t="e">
        <v>#N/A</v>
      </c>
      <c r="Q993" s="58" t="e">
        <v>#N/A</v>
      </c>
    </row>
    <row r="994" spans="1:17" ht="15" customHeight="1" thickBot="1">
      <c r="A994" s="446"/>
      <c r="B994" s="446"/>
      <c r="C994" s="54" t="str">
        <f>IF(A994="CSP","Consolidated Supply Program(IIF)",IF(A994&lt;&gt;"",INDEX('CCN &amp; Description'!$B$2:$B$1071,MATCH(VALUE(LEFT(A994,5)),'CCN &amp; Description'!$A$2:$A$1071,0)),""))</f>
        <v/>
      </c>
      <c r="D994" s="55" t="str">
        <f t="shared" si="30"/>
        <v>A</v>
      </c>
      <c r="E994" s="55" t="str">
        <f t="shared" si="31"/>
        <v>A5025</v>
      </c>
      <c r="F994" s="56" t="s">
        <v>11232</v>
      </c>
      <c r="G994" s="56" t="s">
        <v>11233</v>
      </c>
      <c r="H994" s="59"/>
      <c r="I994" s="60"/>
      <c r="J994" s="60"/>
      <c r="K994" s="60"/>
      <c r="L994" s="315" t="e">
        <v>#REF!</v>
      </c>
      <c r="M994" s="58" t="e">
        <v>#REF!</v>
      </c>
      <c r="N994" s="58" t="e">
        <v>#N/A</v>
      </c>
      <c r="O994" s="58" t="e">
        <v>#N/A</v>
      </c>
      <c r="P994" s="58" t="e">
        <v>#N/A</v>
      </c>
      <c r="Q994" s="58" t="e">
        <v>#N/A</v>
      </c>
    </row>
    <row r="995" spans="1:17" ht="15" customHeight="1" thickBot="1">
      <c r="A995" s="446"/>
      <c r="B995" s="446"/>
      <c r="C995" s="54" t="str">
        <f>IF(A995="CSP","Consolidated Supply Program(IIF)",IF(A995&lt;&gt;"",INDEX('CCN &amp; Description'!$B$2:$B$1071,MATCH(VALUE(LEFT(A995,5)),'CCN &amp; Description'!$A$2:$A$1071,0)),""))</f>
        <v/>
      </c>
      <c r="D995" s="55" t="str">
        <f t="shared" si="30"/>
        <v>A</v>
      </c>
      <c r="E995" s="55" t="str">
        <f t="shared" si="31"/>
        <v>A5026</v>
      </c>
      <c r="F995" s="56" t="s">
        <v>11234</v>
      </c>
      <c r="G995" s="56" t="s">
        <v>11235</v>
      </c>
      <c r="H995" s="59"/>
      <c r="I995" s="60"/>
      <c r="J995" s="60"/>
      <c r="K995" s="60"/>
      <c r="L995" s="315" t="e">
        <v>#REF!</v>
      </c>
      <c r="M995" s="58" t="e">
        <v>#REF!</v>
      </c>
      <c r="N995" s="58" t="e">
        <v>#N/A</v>
      </c>
      <c r="O995" s="58" t="e">
        <v>#N/A</v>
      </c>
      <c r="P995" s="58" t="e">
        <v>#N/A</v>
      </c>
      <c r="Q995" s="58" t="e">
        <v>#N/A</v>
      </c>
    </row>
    <row r="996" spans="1:17" s="110" customFormat="1" ht="15" customHeight="1" thickBot="1">
      <c r="A996" s="446"/>
      <c r="B996" s="446"/>
      <c r="C996" s="106" t="str">
        <f>IF(A996="CSP","Consolidated Supply Program(IIF)",IF(A996&lt;&gt;"",INDEX('CCN &amp; Description'!$B$2:$B$1071,MATCH(VALUE(LEFT(A996,5)),'CCN &amp; Description'!$A$2:$A$1071,0)),""))</f>
        <v/>
      </c>
      <c r="D996" s="107" t="str">
        <f t="shared" si="30"/>
        <v>A</v>
      </c>
      <c r="E996" s="107" t="str">
        <f t="shared" si="31"/>
        <v>A5027</v>
      </c>
      <c r="F996" s="108" t="s">
        <v>2933</v>
      </c>
      <c r="G996" s="108" t="s">
        <v>11236</v>
      </c>
      <c r="H996" s="108" t="s">
        <v>11237</v>
      </c>
      <c r="I996" s="109">
        <v>1.83</v>
      </c>
      <c r="J996" s="109">
        <v>1.5</v>
      </c>
      <c r="K996" s="109">
        <v>0.87</v>
      </c>
      <c r="L996" s="110" t="e">
        <v>#REF!</v>
      </c>
      <c r="M996" s="111" t="e">
        <v>#REF!</v>
      </c>
      <c r="N996" s="111" t="e">
        <v>#N/A</v>
      </c>
      <c r="O996" s="111" t="e">
        <v>#N/A</v>
      </c>
      <c r="P996" s="111" t="e">
        <v>#N/A</v>
      </c>
      <c r="Q996" s="111" t="e">
        <v>#N/A</v>
      </c>
    </row>
    <row r="997" spans="1:17" ht="15" customHeight="1" thickBot="1">
      <c r="A997" s="446"/>
      <c r="B997" s="446"/>
      <c r="C997" s="54" t="str">
        <f>IF(A997="CSP","Consolidated Supply Program(IIF)",IF(A997&lt;&gt;"",INDEX('CCN &amp; Description'!$B$2:$B$1071,MATCH(VALUE(LEFT(A997,5)),'CCN &amp; Description'!$A$2:$A$1071,0)),""))</f>
        <v/>
      </c>
      <c r="D997" s="55" t="str">
        <f t="shared" si="30"/>
        <v>A</v>
      </c>
      <c r="E997" s="55" t="str">
        <f t="shared" si="31"/>
        <v>A5028</v>
      </c>
      <c r="F997" s="56" t="s">
        <v>11238</v>
      </c>
      <c r="G997" s="56" t="s">
        <v>9836</v>
      </c>
      <c r="H997" s="56" t="s">
        <v>11239</v>
      </c>
      <c r="I997" s="57">
        <v>28.41</v>
      </c>
      <c r="J997" s="57">
        <v>7.91</v>
      </c>
      <c r="K997" s="57">
        <v>9.5</v>
      </c>
      <c r="L997" s="315" t="e">
        <v>#REF!</v>
      </c>
      <c r="M997" s="58" t="e">
        <v>#REF!</v>
      </c>
      <c r="N997" s="58" t="e">
        <v>#N/A</v>
      </c>
      <c r="O997" s="58" t="e">
        <v>#N/A</v>
      </c>
      <c r="P997" s="58" t="e">
        <v>#N/A</v>
      </c>
      <c r="Q997" s="58" t="e">
        <v>#N/A</v>
      </c>
    </row>
    <row r="998" spans="1:17" ht="15" customHeight="1" thickBot="1">
      <c r="A998" s="446"/>
      <c r="B998" s="446"/>
      <c r="C998" s="54" t="str">
        <f>IF(A998="CSP","Consolidated Supply Program(IIF)",IF(A998&lt;&gt;"",INDEX('CCN &amp; Description'!$B$2:$B$1071,MATCH(VALUE(LEFT(A998,5)),'CCN &amp; Description'!$A$2:$A$1071,0)),""))</f>
        <v/>
      </c>
      <c r="D998" s="55" t="str">
        <f t="shared" si="30"/>
        <v>A</v>
      </c>
      <c r="E998" s="55" t="str">
        <f t="shared" si="31"/>
        <v>A5028</v>
      </c>
      <c r="F998" s="56" t="s">
        <v>11238</v>
      </c>
      <c r="G998" s="56" t="s">
        <v>9838</v>
      </c>
      <c r="H998" s="56" t="s">
        <v>11240</v>
      </c>
      <c r="I998" s="57">
        <v>28.41</v>
      </c>
      <c r="J998" s="57">
        <v>7.91</v>
      </c>
      <c r="K998" s="57">
        <v>9.5</v>
      </c>
      <c r="L998" s="315" t="e">
        <v>#REF!</v>
      </c>
      <c r="M998" s="58" t="e">
        <v>#REF!</v>
      </c>
      <c r="N998" s="58" t="e">
        <v>#N/A</v>
      </c>
      <c r="O998" s="58" t="e">
        <v>#N/A</v>
      </c>
      <c r="P998" s="58" t="e">
        <v>#N/A</v>
      </c>
      <c r="Q998" s="58" t="e">
        <v>#N/A</v>
      </c>
    </row>
    <row r="999" spans="1:17" ht="15" customHeight="1" thickBot="1">
      <c r="A999" s="446"/>
      <c r="B999" s="446"/>
      <c r="C999" s="54" t="str">
        <f>IF(A999="CSP","Consolidated Supply Program(IIF)",IF(A999&lt;&gt;"",INDEX('CCN &amp; Description'!$B$2:$B$1071,MATCH(VALUE(LEFT(A999,5)),'CCN &amp; Description'!$A$2:$A$1071,0)),""))</f>
        <v/>
      </c>
      <c r="D999" s="55" t="str">
        <f t="shared" si="30"/>
        <v>A</v>
      </c>
      <c r="E999" s="55" t="str">
        <f t="shared" si="31"/>
        <v>A5029</v>
      </c>
      <c r="F999" s="56" t="s">
        <v>11241</v>
      </c>
      <c r="G999" s="56" t="s">
        <v>11242</v>
      </c>
      <c r="H999" s="59"/>
      <c r="I999" s="60"/>
      <c r="J999" s="60"/>
      <c r="K999" s="60"/>
      <c r="L999" s="315" t="e">
        <v>#REF!</v>
      </c>
      <c r="M999" s="58" t="e">
        <v>#REF!</v>
      </c>
      <c r="N999" s="58" t="e">
        <v>#N/A</v>
      </c>
      <c r="O999" s="58" t="e">
        <v>#N/A</v>
      </c>
      <c r="P999" s="58" t="e">
        <v>#N/A</v>
      </c>
      <c r="Q999" s="58" t="e">
        <v>#N/A</v>
      </c>
    </row>
    <row r="1000" spans="1:17" ht="15" customHeight="1" thickBot="1">
      <c r="A1000" s="446"/>
      <c r="B1000" s="446"/>
      <c r="C1000" s="54" t="str">
        <f>IF(A1000="CSP","Consolidated Supply Program(IIF)",IF(A1000&lt;&gt;"",INDEX('CCN &amp; Description'!$B$2:$B$1071,MATCH(VALUE(LEFT(A1000,5)),'CCN &amp; Description'!$A$2:$A$1071,0)),""))</f>
        <v/>
      </c>
      <c r="D1000" s="55" t="str">
        <f t="shared" si="30"/>
        <v>A</v>
      </c>
      <c r="E1000" s="55" t="str">
        <f t="shared" si="31"/>
        <v>A5031</v>
      </c>
      <c r="F1000" s="56" t="s">
        <v>11243</v>
      </c>
      <c r="G1000" s="56" t="s">
        <v>11244</v>
      </c>
      <c r="H1000" s="59"/>
      <c r="I1000" s="60"/>
      <c r="J1000" s="60"/>
      <c r="K1000" s="60"/>
      <c r="L1000" s="315" t="e">
        <v>#REF!</v>
      </c>
      <c r="M1000" s="58" t="e">
        <v>#REF!</v>
      </c>
      <c r="N1000" s="58" t="e">
        <v>#N/A</v>
      </c>
      <c r="O1000" s="58" t="e">
        <v>#N/A</v>
      </c>
      <c r="P1000" s="58" t="e">
        <v>#N/A</v>
      </c>
      <c r="Q1000" s="58" t="e">
        <v>#N/A</v>
      </c>
    </row>
    <row r="1001" spans="1:17" ht="15" customHeight="1" thickBot="1">
      <c r="A1001" s="446"/>
      <c r="B1001" s="446"/>
      <c r="C1001" s="54" t="str">
        <f>IF(A1001="CSP","Consolidated Supply Program(IIF)",IF(A1001&lt;&gt;"",INDEX('CCN &amp; Description'!$B$2:$B$1071,MATCH(VALUE(LEFT(A1001,5)),'CCN &amp; Description'!$A$2:$A$1071,0)),""))</f>
        <v/>
      </c>
      <c r="D1001" s="55" t="str">
        <f t="shared" si="30"/>
        <v>A</v>
      </c>
      <c r="E1001" s="55" t="str">
        <f t="shared" si="31"/>
        <v>A5031</v>
      </c>
      <c r="F1001" s="56" t="s">
        <v>11243</v>
      </c>
      <c r="G1001" s="56" t="s">
        <v>11245</v>
      </c>
      <c r="H1001" s="59"/>
      <c r="I1001" s="60"/>
      <c r="J1001" s="60"/>
      <c r="K1001" s="60"/>
      <c r="L1001" s="315" t="e">
        <v>#REF!</v>
      </c>
      <c r="M1001" s="58" t="e">
        <v>#REF!</v>
      </c>
      <c r="N1001" s="58" t="e">
        <v>#N/A</v>
      </c>
      <c r="O1001" s="58" t="e">
        <v>#N/A</v>
      </c>
      <c r="P1001" s="58" t="e">
        <v>#N/A</v>
      </c>
      <c r="Q1001" s="58" t="e">
        <v>#N/A</v>
      </c>
    </row>
    <row r="1002" spans="1:17" ht="15" customHeight="1" thickBot="1">
      <c r="A1002" s="446"/>
      <c r="B1002" s="446"/>
      <c r="C1002" s="54" t="str">
        <f>IF(A1002="CSP","Consolidated Supply Program(IIF)",IF(A1002&lt;&gt;"",INDEX('CCN &amp; Description'!$B$2:$B$1071,MATCH(VALUE(LEFT(A1002,5)),'CCN &amp; Description'!$A$2:$A$1071,0)),""))</f>
        <v/>
      </c>
      <c r="D1002" s="55" t="str">
        <f t="shared" si="30"/>
        <v>A</v>
      </c>
      <c r="E1002" s="55" t="str">
        <f t="shared" si="31"/>
        <v>A5031</v>
      </c>
      <c r="F1002" s="56" t="s">
        <v>11243</v>
      </c>
      <c r="G1002" s="56" t="s">
        <v>11246</v>
      </c>
      <c r="H1002" s="59"/>
      <c r="I1002" s="60"/>
      <c r="J1002" s="60"/>
      <c r="K1002" s="60"/>
      <c r="L1002" s="315" t="e">
        <v>#REF!</v>
      </c>
      <c r="M1002" s="58" t="e">
        <v>#REF!</v>
      </c>
      <c r="N1002" s="58" t="e">
        <v>#N/A</v>
      </c>
      <c r="O1002" s="58" t="e">
        <v>#N/A</v>
      </c>
      <c r="P1002" s="58" t="e">
        <v>#N/A</v>
      </c>
      <c r="Q1002" s="58" t="e">
        <v>#N/A</v>
      </c>
    </row>
    <row r="1003" spans="1:17" ht="15" customHeight="1" thickBot="1">
      <c r="A1003" s="446"/>
      <c r="B1003" s="446"/>
      <c r="C1003" s="54" t="str">
        <f>IF(A1003="CSP","Consolidated Supply Program(IIF)",IF(A1003&lt;&gt;"",INDEX('CCN &amp; Description'!$B$2:$B$1071,MATCH(VALUE(LEFT(A1003,5)),'CCN &amp; Description'!$A$2:$A$1071,0)),""))</f>
        <v/>
      </c>
      <c r="D1003" s="55" t="str">
        <f t="shared" si="30"/>
        <v>A</v>
      </c>
      <c r="E1003" s="55" t="str">
        <f t="shared" si="31"/>
        <v>A5031</v>
      </c>
      <c r="F1003" s="56" t="s">
        <v>11243</v>
      </c>
      <c r="G1003" s="56" t="s">
        <v>11247</v>
      </c>
      <c r="H1003" s="59"/>
      <c r="I1003" s="60"/>
      <c r="J1003" s="60"/>
      <c r="K1003" s="60"/>
      <c r="L1003" s="315" t="e">
        <v>#REF!</v>
      </c>
      <c r="M1003" s="58" t="e">
        <v>#REF!</v>
      </c>
      <c r="N1003" s="58" t="e">
        <v>#N/A</v>
      </c>
      <c r="O1003" s="58" t="e">
        <v>#N/A</v>
      </c>
      <c r="P1003" s="58" t="e">
        <v>#N/A</v>
      </c>
      <c r="Q1003" s="58" t="e">
        <v>#N/A</v>
      </c>
    </row>
    <row r="1004" spans="1:17" ht="15" customHeight="1" thickBot="1">
      <c r="A1004" s="446"/>
      <c r="B1004" s="446"/>
      <c r="C1004" s="54" t="str">
        <f>IF(A1004="CSP","Consolidated Supply Program(IIF)",IF(A1004&lt;&gt;"",INDEX('CCN &amp; Description'!$B$2:$B$1071,MATCH(VALUE(LEFT(A1004,5)),'CCN &amp; Description'!$A$2:$A$1071,0)),""))</f>
        <v/>
      </c>
      <c r="D1004" s="55" t="str">
        <f t="shared" si="30"/>
        <v>A</v>
      </c>
      <c r="E1004" s="55" t="str">
        <f t="shared" si="31"/>
        <v>A5031</v>
      </c>
      <c r="F1004" s="56" t="s">
        <v>11243</v>
      </c>
      <c r="G1004" s="56" t="s">
        <v>11248</v>
      </c>
      <c r="H1004" s="59"/>
      <c r="I1004" s="60"/>
      <c r="J1004" s="60"/>
      <c r="K1004" s="60"/>
      <c r="L1004" s="315" t="e">
        <v>#REF!</v>
      </c>
      <c r="M1004" s="58" t="e">
        <v>#REF!</v>
      </c>
      <c r="N1004" s="58" t="e">
        <v>#N/A</v>
      </c>
      <c r="O1004" s="58" t="e">
        <v>#N/A</v>
      </c>
      <c r="P1004" s="58" t="e">
        <v>#N/A</v>
      </c>
      <c r="Q1004" s="58" t="e">
        <v>#N/A</v>
      </c>
    </row>
    <row r="1005" spans="1:17" ht="15" customHeight="1" thickBot="1">
      <c r="A1005" s="446"/>
      <c r="B1005" s="446"/>
      <c r="C1005" s="54" t="str">
        <f>IF(A1005="CSP","Consolidated Supply Program(IIF)",IF(A1005&lt;&gt;"",INDEX('CCN &amp; Description'!$B$2:$B$1071,MATCH(VALUE(LEFT(A1005,5)),'CCN &amp; Description'!$A$2:$A$1071,0)),""))</f>
        <v/>
      </c>
      <c r="D1005" s="55" t="str">
        <f t="shared" si="30"/>
        <v>A</v>
      </c>
      <c r="E1005" s="55" t="str">
        <f t="shared" si="31"/>
        <v>A5032</v>
      </c>
      <c r="F1005" s="56" t="s">
        <v>11249</v>
      </c>
      <c r="G1005" s="56" t="s">
        <v>11250</v>
      </c>
      <c r="H1005" s="59"/>
      <c r="I1005" s="60"/>
      <c r="J1005" s="60"/>
      <c r="K1005" s="60"/>
      <c r="L1005" s="315" t="e">
        <v>#REF!</v>
      </c>
      <c r="M1005" s="58" t="e">
        <v>#REF!</v>
      </c>
      <c r="N1005" s="58" t="e">
        <v>#N/A</v>
      </c>
      <c r="O1005" s="58" t="e">
        <v>#N/A</v>
      </c>
      <c r="P1005" s="58" t="e">
        <v>#N/A</v>
      </c>
      <c r="Q1005" s="58" t="e">
        <v>#N/A</v>
      </c>
    </row>
    <row r="1006" spans="1:17" ht="15" customHeight="1" thickBot="1">
      <c r="A1006" s="446"/>
      <c r="B1006" s="446"/>
      <c r="C1006" s="54" t="str">
        <f>IF(A1006="CSP","Consolidated Supply Program(IIF)",IF(A1006&lt;&gt;"",INDEX('CCN &amp; Description'!$B$2:$B$1071,MATCH(VALUE(LEFT(A1006,5)),'CCN &amp; Description'!$A$2:$A$1071,0)),""))</f>
        <v/>
      </c>
      <c r="D1006" s="55" t="str">
        <f t="shared" si="30"/>
        <v>A</v>
      </c>
      <c r="E1006" s="55" t="str">
        <f t="shared" si="31"/>
        <v>A5033</v>
      </c>
      <c r="F1006" s="56" t="s">
        <v>11251</v>
      </c>
      <c r="G1006" s="56" t="s">
        <v>11252</v>
      </c>
      <c r="H1006" s="59"/>
      <c r="I1006" s="60"/>
      <c r="J1006" s="60"/>
      <c r="K1006" s="60"/>
      <c r="L1006" s="315" t="e">
        <v>#REF!</v>
      </c>
      <c r="M1006" s="58" t="e">
        <v>#REF!</v>
      </c>
      <c r="N1006" s="58" t="e">
        <v>#N/A</v>
      </c>
      <c r="O1006" s="58" t="e">
        <v>#N/A</v>
      </c>
      <c r="P1006" s="58" t="e">
        <v>#N/A</v>
      </c>
      <c r="Q1006" s="58" t="e">
        <v>#N/A</v>
      </c>
    </row>
    <row r="1007" spans="1:17" ht="15" customHeight="1" thickBot="1">
      <c r="A1007" s="446"/>
      <c r="B1007" s="446"/>
      <c r="C1007" s="54" t="str">
        <f>IF(A1007="CSP","Consolidated Supply Program(IIF)",IF(A1007&lt;&gt;"",INDEX('CCN &amp; Description'!$B$2:$B$1071,MATCH(VALUE(LEFT(A1007,5)),'CCN &amp; Description'!$A$2:$A$1071,0)),""))</f>
        <v/>
      </c>
      <c r="D1007" s="55" t="str">
        <f t="shared" si="30"/>
        <v>A</v>
      </c>
      <c r="E1007" s="55" t="str">
        <f t="shared" si="31"/>
        <v>A5034</v>
      </c>
      <c r="F1007" s="56" t="s">
        <v>11253</v>
      </c>
      <c r="G1007" s="56" t="s">
        <v>9775</v>
      </c>
      <c r="H1007" s="56" t="s">
        <v>11254</v>
      </c>
      <c r="I1007" s="60"/>
      <c r="J1007" s="60"/>
      <c r="K1007" s="60"/>
      <c r="L1007" s="315" t="e">
        <v>#REF!</v>
      </c>
      <c r="M1007" s="58" t="e">
        <v>#REF!</v>
      </c>
      <c r="N1007" s="58" t="e">
        <v>#N/A</v>
      </c>
      <c r="O1007" s="58" t="e">
        <v>#N/A</v>
      </c>
      <c r="P1007" s="58" t="e">
        <v>#N/A</v>
      </c>
      <c r="Q1007" s="58" t="e">
        <v>#N/A</v>
      </c>
    </row>
    <row r="1008" spans="1:17" ht="15" customHeight="1" thickBot="1">
      <c r="A1008" s="446"/>
      <c r="B1008" s="446"/>
      <c r="C1008" s="54" t="str">
        <f>IF(A1008="CSP","Consolidated Supply Program(IIF)",IF(A1008&lt;&gt;"",INDEX('CCN &amp; Description'!$B$2:$B$1071,MATCH(VALUE(LEFT(A1008,5)),'CCN &amp; Description'!$A$2:$A$1071,0)),""))</f>
        <v/>
      </c>
      <c r="D1008" s="55" t="str">
        <f t="shared" si="30"/>
        <v>A</v>
      </c>
      <c r="E1008" s="55" t="str">
        <f t="shared" si="31"/>
        <v>A5035</v>
      </c>
      <c r="F1008" s="56" t="s">
        <v>11255</v>
      </c>
      <c r="G1008" s="56" t="s">
        <v>11256</v>
      </c>
      <c r="H1008" s="59"/>
      <c r="I1008" s="57">
        <v>3.5</v>
      </c>
      <c r="J1008" s="57">
        <v>4</v>
      </c>
      <c r="K1008" s="57">
        <v>3</v>
      </c>
      <c r="L1008" s="315" t="e">
        <v>#REF!</v>
      </c>
      <c r="M1008" s="58" t="e">
        <v>#REF!</v>
      </c>
      <c r="N1008" s="58" t="e">
        <v>#N/A</v>
      </c>
      <c r="O1008" s="58" t="e">
        <v>#N/A</v>
      </c>
      <c r="P1008" s="58" t="e">
        <v>#N/A</v>
      </c>
      <c r="Q1008" s="58" t="e">
        <v>#N/A</v>
      </c>
    </row>
    <row r="1009" spans="1:17" ht="15" customHeight="1" thickBot="1">
      <c r="A1009" s="446"/>
      <c r="B1009" s="446"/>
      <c r="C1009" s="54" t="str">
        <f>IF(A1009="CSP","Consolidated Supply Program(IIF)",IF(A1009&lt;&gt;"",INDEX('CCN &amp; Description'!$B$2:$B$1071,MATCH(VALUE(LEFT(A1009,5)),'CCN &amp; Description'!$A$2:$A$1071,0)),""))</f>
        <v/>
      </c>
      <c r="D1009" s="55" t="str">
        <f t="shared" si="30"/>
        <v>A</v>
      </c>
      <c r="E1009" s="55" t="str">
        <f t="shared" si="31"/>
        <v>A5038</v>
      </c>
      <c r="F1009" s="56" t="s">
        <v>11257</v>
      </c>
      <c r="G1009" s="56" t="s">
        <v>11258</v>
      </c>
      <c r="H1009" s="56" t="s">
        <v>11259</v>
      </c>
      <c r="I1009" s="57">
        <v>30.9</v>
      </c>
      <c r="J1009" s="57">
        <v>8.66</v>
      </c>
      <c r="K1009" s="57">
        <v>8.83</v>
      </c>
      <c r="L1009" s="315" t="e">
        <v>#REF!</v>
      </c>
      <c r="M1009" s="58" t="e">
        <v>#REF!</v>
      </c>
      <c r="N1009" s="58" t="e">
        <v>#N/A</v>
      </c>
      <c r="O1009" s="58" t="e">
        <v>#N/A</v>
      </c>
      <c r="P1009" s="58" t="e">
        <v>#N/A</v>
      </c>
      <c r="Q1009" s="58" t="e">
        <v>#N/A</v>
      </c>
    </row>
    <row r="1010" spans="1:17" ht="15" customHeight="1" thickBot="1">
      <c r="A1010" s="446"/>
      <c r="B1010" s="446"/>
      <c r="C1010" s="54" t="str">
        <f>IF(A1010="CSP","Consolidated Supply Program(IIF)",IF(A1010&lt;&gt;"",INDEX('CCN &amp; Description'!$B$2:$B$1071,MATCH(VALUE(LEFT(A1010,5)),'CCN &amp; Description'!$A$2:$A$1071,0)),""))</f>
        <v/>
      </c>
      <c r="D1010" s="55" t="str">
        <f t="shared" si="30"/>
        <v>A</v>
      </c>
      <c r="E1010" s="55" t="str">
        <f t="shared" si="31"/>
        <v>A5038</v>
      </c>
      <c r="F1010" s="56" t="s">
        <v>11257</v>
      </c>
      <c r="G1010" s="56" t="s">
        <v>11260</v>
      </c>
      <c r="H1010" s="56" t="s">
        <v>11261</v>
      </c>
      <c r="I1010" s="57">
        <v>30.9</v>
      </c>
      <c r="J1010" s="57">
        <v>8.66</v>
      </c>
      <c r="K1010" s="57">
        <v>8.83</v>
      </c>
      <c r="L1010" s="315" t="e">
        <v>#REF!</v>
      </c>
      <c r="M1010" s="58" t="e">
        <v>#REF!</v>
      </c>
      <c r="N1010" s="58" t="e">
        <v>#N/A</v>
      </c>
      <c r="O1010" s="58" t="e">
        <v>#N/A</v>
      </c>
      <c r="P1010" s="58" t="e">
        <v>#N/A</v>
      </c>
      <c r="Q1010" s="58" t="e">
        <v>#N/A</v>
      </c>
    </row>
    <row r="1011" spans="1:17" ht="15" customHeight="1" thickBot="1">
      <c r="A1011" s="446"/>
      <c r="B1011" s="446"/>
      <c r="C1011" s="54" t="str">
        <f>IF(A1011="CSP","Consolidated Supply Program(IIF)",IF(A1011&lt;&gt;"",INDEX('CCN &amp; Description'!$B$2:$B$1071,MATCH(VALUE(LEFT(A1011,5)),'CCN &amp; Description'!$A$2:$A$1071,0)),""))</f>
        <v/>
      </c>
      <c r="D1011" s="55" t="str">
        <f t="shared" si="30"/>
        <v>A</v>
      </c>
      <c r="E1011" s="55" t="str">
        <f t="shared" si="31"/>
        <v>A5038</v>
      </c>
      <c r="F1011" s="56" t="s">
        <v>11257</v>
      </c>
      <c r="G1011" s="56" t="s">
        <v>11262</v>
      </c>
      <c r="H1011" s="56" t="s">
        <v>11261</v>
      </c>
      <c r="I1011" s="57">
        <v>30.9</v>
      </c>
      <c r="J1011" s="57">
        <v>8.66</v>
      </c>
      <c r="K1011" s="57">
        <v>8.83</v>
      </c>
      <c r="L1011" s="315" t="e">
        <v>#REF!</v>
      </c>
      <c r="M1011" s="58" t="e">
        <v>#REF!</v>
      </c>
      <c r="N1011" s="58" t="e">
        <v>#N/A</v>
      </c>
      <c r="O1011" s="58" t="e">
        <v>#N/A</v>
      </c>
      <c r="P1011" s="58" t="e">
        <v>#N/A</v>
      </c>
      <c r="Q1011" s="58" t="e">
        <v>#N/A</v>
      </c>
    </row>
    <row r="1012" spans="1:17" ht="15" customHeight="1" thickBot="1">
      <c r="A1012" s="446"/>
      <c r="B1012" s="446"/>
      <c r="C1012" s="54" t="str">
        <f>IF(A1012="CSP","Consolidated Supply Program(IIF)",IF(A1012&lt;&gt;"",INDEX('CCN &amp; Description'!$B$2:$B$1071,MATCH(VALUE(LEFT(A1012,5)),'CCN &amp; Description'!$A$2:$A$1071,0)),""))</f>
        <v/>
      </c>
      <c r="D1012" s="55" t="str">
        <f t="shared" si="30"/>
        <v>A</v>
      </c>
      <c r="E1012" s="55" t="str">
        <f t="shared" si="31"/>
        <v>A5039</v>
      </c>
      <c r="F1012" s="56" t="s">
        <v>11263</v>
      </c>
      <c r="G1012" s="56" t="s">
        <v>11209</v>
      </c>
      <c r="H1012" s="56" t="s">
        <v>11264</v>
      </c>
      <c r="I1012" s="60"/>
      <c r="J1012" s="60"/>
      <c r="K1012" s="60"/>
      <c r="L1012" s="315" t="e">
        <v>#REF!</v>
      </c>
      <c r="M1012" s="58" t="e">
        <v>#REF!</v>
      </c>
      <c r="N1012" s="58" t="e">
        <v>#N/A</v>
      </c>
      <c r="O1012" s="58" t="e">
        <v>#N/A</v>
      </c>
      <c r="P1012" s="58" t="e">
        <v>#N/A</v>
      </c>
      <c r="Q1012" s="58" t="e">
        <v>#N/A</v>
      </c>
    </row>
    <row r="1013" spans="1:17" ht="15" customHeight="1" thickBot="1">
      <c r="A1013" s="446"/>
      <c r="B1013" s="446"/>
      <c r="C1013" s="54" t="str">
        <f>IF(A1013="CSP","Consolidated Supply Program(IIF)",IF(A1013&lt;&gt;"",INDEX('CCN &amp; Description'!$B$2:$B$1071,MATCH(VALUE(LEFT(A1013,5)),'CCN &amp; Description'!$A$2:$A$1071,0)),""))</f>
        <v/>
      </c>
      <c r="D1013" s="55" t="str">
        <f t="shared" si="30"/>
        <v>A</v>
      </c>
      <c r="E1013" s="55" t="str">
        <f t="shared" si="31"/>
        <v>A5040</v>
      </c>
      <c r="F1013" s="56" t="s">
        <v>11265</v>
      </c>
      <c r="G1013" s="56" t="s">
        <v>11266</v>
      </c>
      <c r="H1013" s="56" t="s">
        <v>11267</v>
      </c>
      <c r="I1013" s="57">
        <v>28.74</v>
      </c>
      <c r="J1013" s="57">
        <v>14.16</v>
      </c>
      <c r="K1013" s="57">
        <v>28.74</v>
      </c>
      <c r="L1013" s="315" t="e">
        <v>#REF!</v>
      </c>
      <c r="M1013" s="58" t="e">
        <v>#REF!</v>
      </c>
      <c r="N1013" s="58" t="e">
        <v>#N/A</v>
      </c>
      <c r="O1013" s="58" t="e">
        <v>#N/A</v>
      </c>
      <c r="P1013" s="58" t="e">
        <v>#N/A</v>
      </c>
      <c r="Q1013" s="58" t="e">
        <v>#N/A</v>
      </c>
    </row>
    <row r="1014" spans="1:17" ht="15" customHeight="1" thickBot="1">
      <c r="A1014" s="446"/>
      <c r="B1014" s="446"/>
      <c r="C1014" s="54" t="str">
        <f>IF(A1014="CSP","Consolidated Supply Program(IIF)",IF(A1014&lt;&gt;"",INDEX('CCN &amp; Description'!$B$2:$B$1071,MATCH(VALUE(LEFT(A1014,5)),'CCN &amp; Description'!$A$2:$A$1071,0)),""))</f>
        <v/>
      </c>
      <c r="D1014" s="55" t="str">
        <f t="shared" si="30"/>
        <v>A</v>
      </c>
      <c r="E1014" s="55" t="str">
        <f t="shared" si="31"/>
        <v>A5040</v>
      </c>
      <c r="F1014" s="56" t="s">
        <v>11265</v>
      </c>
      <c r="G1014" s="56" t="s">
        <v>11266</v>
      </c>
      <c r="H1014" s="56" t="s">
        <v>11267</v>
      </c>
      <c r="I1014" s="57">
        <v>28.74</v>
      </c>
      <c r="J1014" s="57">
        <v>14.16</v>
      </c>
      <c r="K1014" s="57">
        <v>28.74</v>
      </c>
      <c r="L1014" s="315" t="e">
        <v>#REF!</v>
      </c>
      <c r="M1014" s="58" t="e">
        <v>#REF!</v>
      </c>
      <c r="N1014" s="58" t="e">
        <v>#N/A</v>
      </c>
      <c r="O1014" s="58" t="e">
        <v>#N/A</v>
      </c>
      <c r="P1014" s="58" t="e">
        <v>#N/A</v>
      </c>
      <c r="Q1014" s="58" t="e">
        <v>#N/A</v>
      </c>
    </row>
    <row r="1015" spans="1:17" ht="15" customHeight="1" thickBot="1">
      <c r="A1015" s="446"/>
      <c r="B1015" s="446"/>
      <c r="C1015" s="54" t="str">
        <f>IF(A1015="CSP","Consolidated Supply Program(IIF)",IF(A1015&lt;&gt;"",INDEX('CCN &amp; Description'!$B$2:$B$1071,MATCH(VALUE(LEFT(A1015,5)),'CCN &amp; Description'!$A$2:$A$1071,0)),""))</f>
        <v/>
      </c>
      <c r="D1015" s="55" t="str">
        <f t="shared" si="30"/>
        <v>A</v>
      </c>
      <c r="E1015" s="55" t="str">
        <f t="shared" si="31"/>
        <v>A5041</v>
      </c>
      <c r="F1015" s="56" t="s">
        <v>11268</v>
      </c>
      <c r="G1015" s="56" t="s">
        <v>11269</v>
      </c>
      <c r="H1015" s="56" t="s">
        <v>11270</v>
      </c>
      <c r="I1015" s="57">
        <v>2.17</v>
      </c>
      <c r="J1015" s="57">
        <v>2.33</v>
      </c>
      <c r="K1015" s="57">
        <v>2.08</v>
      </c>
      <c r="L1015" s="315" t="e">
        <v>#REF!</v>
      </c>
      <c r="M1015" s="58" t="e">
        <v>#REF!</v>
      </c>
      <c r="N1015" s="58" t="e">
        <v>#N/A</v>
      </c>
      <c r="O1015" s="58" t="e">
        <v>#N/A</v>
      </c>
      <c r="P1015" s="58" t="e">
        <v>#N/A</v>
      </c>
      <c r="Q1015" s="58" t="e">
        <v>#N/A</v>
      </c>
    </row>
    <row r="1016" spans="1:17" ht="15" customHeight="1" thickBot="1">
      <c r="A1016" s="446"/>
      <c r="B1016" s="446"/>
      <c r="C1016" s="54" t="str">
        <f>IF(A1016="CSP","Consolidated Supply Program(IIF)",IF(A1016&lt;&gt;"",INDEX('CCN &amp; Description'!$B$2:$B$1071,MATCH(VALUE(LEFT(A1016,5)),'CCN &amp; Description'!$A$2:$A$1071,0)),""))</f>
        <v/>
      </c>
      <c r="D1016" s="55" t="str">
        <f t="shared" si="30"/>
        <v>A</v>
      </c>
      <c r="E1016" s="55" t="str">
        <f t="shared" si="31"/>
        <v>A5042</v>
      </c>
      <c r="F1016" s="56" t="s">
        <v>11271</v>
      </c>
      <c r="G1016" s="56" t="s">
        <v>11272</v>
      </c>
      <c r="H1016" s="56" t="s">
        <v>11273</v>
      </c>
      <c r="I1016" s="57">
        <v>0</v>
      </c>
      <c r="J1016" s="57">
        <v>0</v>
      </c>
      <c r="K1016" s="57">
        <v>0</v>
      </c>
      <c r="L1016" s="315" t="e">
        <v>#REF!</v>
      </c>
      <c r="M1016" s="58" t="e">
        <v>#REF!</v>
      </c>
      <c r="N1016" s="58" t="e">
        <v>#N/A</v>
      </c>
      <c r="O1016" s="58" t="e">
        <v>#N/A</v>
      </c>
      <c r="P1016" s="58" t="e">
        <v>#N/A</v>
      </c>
      <c r="Q1016" s="58" t="e">
        <v>#N/A</v>
      </c>
    </row>
    <row r="1017" spans="1:17" ht="15" customHeight="1" thickBot="1">
      <c r="A1017" s="446"/>
      <c r="B1017" s="446"/>
      <c r="C1017" s="54" t="str">
        <f>IF(A1017="CSP","Consolidated Supply Program(IIF)",IF(A1017&lt;&gt;"",INDEX('CCN &amp; Description'!$B$2:$B$1071,MATCH(VALUE(LEFT(A1017,5)),'CCN &amp; Description'!$A$2:$A$1071,0)),""))</f>
        <v/>
      </c>
      <c r="D1017" s="55" t="str">
        <f t="shared" si="30"/>
        <v>A</v>
      </c>
      <c r="E1017" s="55" t="str">
        <f t="shared" si="31"/>
        <v>A5043</v>
      </c>
      <c r="F1017" s="56" t="s">
        <v>11274</v>
      </c>
      <c r="G1017" s="56" t="s">
        <v>9783</v>
      </c>
      <c r="H1017" s="56" t="s">
        <v>11275</v>
      </c>
      <c r="I1017" s="60"/>
      <c r="J1017" s="60"/>
      <c r="K1017" s="60"/>
      <c r="L1017" s="315" t="e">
        <v>#REF!</v>
      </c>
      <c r="M1017" s="58" t="e">
        <v>#REF!</v>
      </c>
      <c r="N1017" s="58" t="e">
        <v>#N/A</v>
      </c>
      <c r="O1017" s="58" t="e">
        <v>#N/A</v>
      </c>
      <c r="P1017" s="58" t="e">
        <v>#N/A</v>
      </c>
      <c r="Q1017" s="58" t="e">
        <v>#N/A</v>
      </c>
    </row>
    <row r="1018" spans="1:17" ht="15" customHeight="1" thickBot="1">
      <c r="A1018" s="446"/>
      <c r="B1018" s="446"/>
      <c r="C1018" s="54" t="str">
        <f>IF(A1018="CSP","Consolidated Supply Program(IIF)",IF(A1018&lt;&gt;"",INDEX('CCN &amp; Description'!$B$2:$B$1071,MATCH(VALUE(LEFT(A1018,5)),'CCN &amp; Description'!$A$2:$A$1071,0)),""))</f>
        <v/>
      </c>
      <c r="D1018" s="55" t="str">
        <f t="shared" si="30"/>
        <v>A</v>
      </c>
      <c r="E1018" s="55" t="str">
        <f t="shared" si="31"/>
        <v>A5044</v>
      </c>
      <c r="F1018" s="56" t="s">
        <v>11276</v>
      </c>
      <c r="G1018" s="56" t="s">
        <v>11277</v>
      </c>
      <c r="H1018" s="56" t="s">
        <v>11278</v>
      </c>
      <c r="I1018" s="60"/>
      <c r="J1018" s="60"/>
      <c r="K1018" s="60"/>
      <c r="L1018" s="315" t="e">
        <v>#REF!</v>
      </c>
      <c r="M1018" s="58" t="e">
        <v>#REF!</v>
      </c>
      <c r="N1018" s="58" t="e">
        <v>#N/A</v>
      </c>
      <c r="O1018" s="58" t="e">
        <v>#N/A</v>
      </c>
      <c r="P1018" s="58" t="e">
        <v>#N/A</v>
      </c>
      <c r="Q1018" s="58" t="e">
        <v>#N/A</v>
      </c>
    </row>
    <row r="1019" spans="1:17" ht="15" customHeight="1" thickBot="1">
      <c r="A1019" s="446"/>
      <c r="B1019" s="446"/>
      <c r="C1019" s="54" t="str">
        <f>IF(A1019="CSP","Consolidated Supply Program(IIF)",IF(A1019&lt;&gt;"",INDEX('CCN &amp; Description'!$B$2:$B$1071,MATCH(VALUE(LEFT(A1019,5)),'CCN &amp; Description'!$A$2:$A$1071,0)),""))</f>
        <v/>
      </c>
      <c r="D1019" s="55" t="str">
        <f t="shared" si="30"/>
        <v>A</v>
      </c>
      <c r="E1019" s="55" t="str">
        <f t="shared" si="31"/>
        <v>A5045</v>
      </c>
      <c r="F1019" s="56" t="s">
        <v>11279</v>
      </c>
      <c r="G1019" s="56" t="s">
        <v>11280</v>
      </c>
      <c r="H1019" s="59"/>
      <c r="I1019" s="60"/>
      <c r="J1019" s="60"/>
      <c r="K1019" s="60"/>
      <c r="L1019" s="315" t="e">
        <v>#REF!</v>
      </c>
      <c r="M1019" s="58" t="e">
        <v>#REF!</v>
      </c>
      <c r="N1019" s="58" t="e">
        <v>#N/A</v>
      </c>
      <c r="O1019" s="58" t="e">
        <v>#N/A</v>
      </c>
      <c r="P1019" s="58" t="e">
        <v>#N/A</v>
      </c>
      <c r="Q1019" s="58" t="e">
        <v>#N/A</v>
      </c>
    </row>
    <row r="1020" spans="1:17" ht="15" customHeight="1" thickBot="1">
      <c r="A1020" s="446"/>
      <c r="B1020" s="446"/>
      <c r="C1020" s="54" t="str">
        <f>IF(A1020="CSP","Consolidated Supply Program(IIF)",IF(A1020&lt;&gt;"",INDEX('CCN &amp; Description'!$B$2:$B$1071,MATCH(VALUE(LEFT(A1020,5)),'CCN &amp; Description'!$A$2:$A$1071,0)),""))</f>
        <v/>
      </c>
      <c r="D1020" s="55" t="str">
        <f t="shared" si="30"/>
        <v>A</v>
      </c>
      <c r="E1020" s="55" t="str">
        <f t="shared" si="31"/>
        <v>A5045</v>
      </c>
      <c r="F1020" s="56" t="s">
        <v>11279</v>
      </c>
      <c r="G1020" s="56" t="s">
        <v>11281</v>
      </c>
      <c r="H1020" s="59"/>
      <c r="I1020" s="60"/>
      <c r="J1020" s="60"/>
      <c r="K1020" s="60"/>
      <c r="L1020" s="315" t="e">
        <v>#REF!</v>
      </c>
      <c r="M1020" s="58" t="e">
        <v>#REF!</v>
      </c>
      <c r="N1020" s="58" t="e">
        <v>#N/A</v>
      </c>
      <c r="O1020" s="58" t="e">
        <v>#N/A</v>
      </c>
      <c r="P1020" s="58" t="e">
        <v>#N/A</v>
      </c>
      <c r="Q1020" s="58" t="e">
        <v>#N/A</v>
      </c>
    </row>
    <row r="1021" spans="1:17" ht="15" customHeight="1" thickBot="1">
      <c r="A1021" s="446"/>
      <c r="B1021" s="446"/>
      <c r="C1021" s="54" t="str">
        <f>IF(A1021="CSP","Consolidated Supply Program(IIF)",IF(A1021&lt;&gt;"",INDEX('CCN &amp; Description'!$B$2:$B$1071,MATCH(VALUE(LEFT(A1021,5)),'CCN &amp; Description'!$A$2:$A$1071,0)),""))</f>
        <v/>
      </c>
      <c r="D1021" s="55" t="str">
        <f t="shared" si="30"/>
        <v>A</v>
      </c>
      <c r="E1021" s="55" t="str">
        <f t="shared" si="31"/>
        <v>A5045</v>
      </c>
      <c r="F1021" s="56" t="s">
        <v>11279</v>
      </c>
      <c r="G1021" s="56" t="s">
        <v>11282</v>
      </c>
      <c r="H1021" s="59"/>
      <c r="I1021" s="60"/>
      <c r="J1021" s="60"/>
      <c r="K1021" s="60"/>
      <c r="L1021" s="315" t="e">
        <v>#REF!</v>
      </c>
      <c r="M1021" s="58" t="e">
        <v>#REF!</v>
      </c>
      <c r="N1021" s="58" t="e">
        <v>#N/A</v>
      </c>
      <c r="O1021" s="58" t="e">
        <v>#N/A</v>
      </c>
      <c r="P1021" s="58" t="e">
        <v>#N/A</v>
      </c>
      <c r="Q1021" s="58" t="e">
        <v>#N/A</v>
      </c>
    </row>
    <row r="1022" spans="1:17" ht="15" customHeight="1" thickBot="1">
      <c r="A1022" s="446"/>
      <c r="B1022" s="446"/>
      <c r="C1022" s="54" t="str">
        <f>IF(A1022="CSP","Consolidated Supply Program(IIF)",IF(A1022&lt;&gt;"",INDEX('CCN &amp; Description'!$B$2:$B$1071,MATCH(VALUE(LEFT(A1022,5)),'CCN &amp; Description'!$A$2:$A$1071,0)),""))</f>
        <v/>
      </c>
      <c r="D1022" s="55" t="str">
        <f t="shared" si="30"/>
        <v>A</v>
      </c>
      <c r="E1022" s="55" t="str">
        <f t="shared" si="31"/>
        <v>A5045</v>
      </c>
      <c r="F1022" s="56" t="s">
        <v>11279</v>
      </c>
      <c r="G1022" s="56" t="s">
        <v>11283</v>
      </c>
      <c r="H1022" s="59"/>
      <c r="I1022" s="60"/>
      <c r="J1022" s="60"/>
      <c r="K1022" s="60"/>
      <c r="L1022" s="315" t="e">
        <v>#REF!</v>
      </c>
      <c r="M1022" s="58" t="e">
        <v>#REF!</v>
      </c>
      <c r="N1022" s="58" t="e">
        <v>#N/A</v>
      </c>
      <c r="O1022" s="58" t="e">
        <v>#N/A</v>
      </c>
      <c r="P1022" s="58" t="e">
        <v>#N/A</v>
      </c>
      <c r="Q1022" s="58" t="e">
        <v>#N/A</v>
      </c>
    </row>
    <row r="1023" spans="1:17" ht="15" customHeight="1" thickBot="1">
      <c r="A1023" s="446"/>
      <c r="B1023" s="446"/>
      <c r="C1023" s="54" t="str">
        <f>IF(A1023="CSP","Consolidated Supply Program(IIF)",IF(A1023&lt;&gt;"",INDEX('CCN &amp; Description'!$B$2:$B$1071,MATCH(VALUE(LEFT(A1023,5)),'CCN &amp; Description'!$A$2:$A$1071,0)),""))</f>
        <v/>
      </c>
      <c r="D1023" s="55" t="str">
        <f t="shared" si="30"/>
        <v>A</v>
      </c>
      <c r="E1023" s="55" t="str">
        <f t="shared" si="31"/>
        <v>A5045</v>
      </c>
      <c r="F1023" s="56" t="s">
        <v>11279</v>
      </c>
      <c r="G1023" s="56" t="s">
        <v>11283</v>
      </c>
      <c r="H1023" s="56" t="s">
        <v>11284</v>
      </c>
      <c r="I1023" s="60"/>
      <c r="J1023" s="60"/>
      <c r="K1023" s="60"/>
      <c r="L1023" s="315" t="e">
        <v>#REF!</v>
      </c>
      <c r="M1023" s="58" t="e">
        <v>#REF!</v>
      </c>
      <c r="N1023" s="58" t="e">
        <v>#N/A</v>
      </c>
      <c r="O1023" s="58" t="e">
        <v>#N/A</v>
      </c>
      <c r="P1023" s="58" t="e">
        <v>#N/A</v>
      </c>
      <c r="Q1023" s="58" t="e">
        <v>#N/A</v>
      </c>
    </row>
    <row r="1024" spans="1:17" ht="15" customHeight="1" thickBot="1">
      <c r="A1024" s="446"/>
      <c r="B1024" s="446"/>
      <c r="C1024" s="54" t="str">
        <f>IF(A1024="CSP","Consolidated Supply Program(IIF)",IF(A1024&lt;&gt;"",INDEX('CCN &amp; Description'!$B$2:$B$1071,MATCH(VALUE(LEFT(A1024,5)),'CCN &amp; Description'!$A$2:$A$1071,0)),""))</f>
        <v/>
      </c>
      <c r="D1024" s="55" t="str">
        <f t="shared" si="30"/>
        <v>A</v>
      </c>
      <c r="E1024" s="55" t="str">
        <f t="shared" si="31"/>
        <v>A5045</v>
      </c>
      <c r="F1024" s="56" t="s">
        <v>11279</v>
      </c>
      <c r="G1024" s="56" t="s">
        <v>11285</v>
      </c>
      <c r="H1024" s="59"/>
      <c r="I1024" s="60"/>
      <c r="J1024" s="60"/>
      <c r="K1024" s="60"/>
      <c r="L1024" s="315" t="e">
        <v>#REF!</v>
      </c>
      <c r="M1024" s="58" t="e">
        <v>#REF!</v>
      </c>
      <c r="N1024" s="58" t="e">
        <v>#N/A</v>
      </c>
      <c r="O1024" s="58" t="e">
        <v>#N/A</v>
      </c>
      <c r="P1024" s="58" t="e">
        <v>#N/A</v>
      </c>
      <c r="Q1024" s="58" t="e">
        <v>#N/A</v>
      </c>
    </row>
    <row r="1025" spans="1:17" ht="15" customHeight="1" thickBot="1">
      <c r="A1025" s="446"/>
      <c r="B1025" s="446"/>
      <c r="C1025" s="54" t="str">
        <f>IF(A1025="CSP","Consolidated Supply Program(IIF)",IF(A1025&lt;&gt;"",INDEX('CCN &amp; Description'!$B$2:$B$1071,MATCH(VALUE(LEFT(A1025,5)),'CCN &amp; Description'!$A$2:$A$1071,0)),""))</f>
        <v/>
      </c>
      <c r="D1025" s="55" t="str">
        <f t="shared" si="30"/>
        <v>A</v>
      </c>
      <c r="E1025" s="55" t="str">
        <f t="shared" si="31"/>
        <v>A5046</v>
      </c>
      <c r="F1025" s="56" t="s">
        <v>11286</v>
      </c>
      <c r="G1025" s="56" t="s">
        <v>11283</v>
      </c>
      <c r="H1025" s="56" t="s">
        <v>11287</v>
      </c>
      <c r="I1025" s="60"/>
      <c r="J1025" s="60"/>
      <c r="K1025" s="60"/>
      <c r="L1025" s="315" t="e">
        <v>#REF!</v>
      </c>
      <c r="M1025" s="58" t="e">
        <v>#REF!</v>
      </c>
      <c r="N1025" s="58" t="e">
        <v>#N/A</v>
      </c>
      <c r="O1025" s="58" t="e">
        <v>#N/A</v>
      </c>
      <c r="P1025" s="58" t="e">
        <v>#N/A</v>
      </c>
      <c r="Q1025" s="58" t="e">
        <v>#N/A</v>
      </c>
    </row>
    <row r="1026" spans="1:17" ht="15" customHeight="1" thickBot="1">
      <c r="A1026" s="446"/>
      <c r="B1026" s="446"/>
      <c r="C1026" s="54" t="str">
        <f>IF(A1026="CSP","Consolidated Supply Program(IIF)",IF(A1026&lt;&gt;"",INDEX('CCN &amp; Description'!$B$2:$B$1071,MATCH(VALUE(LEFT(A1026,5)),'CCN &amp; Description'!$A$2:$A$1071,0)),""))</f>
        <v/>
      </c>
      <c r="D1026" s="55" t="str">
        <f t="shared" ref="D1026:D1089" si="32">LEFT(F1026,1)</f>
        <v>A</v>
      </c>
      <c r="E1026" s="55" t="str">
        <f t="shared" ref="E1026:E1089" si="33">LEFT(F1026,5)</f>
        <v>A5048</v>
      </c>
      <c r="F1026" s="56" t="s">
        <v>11288</v>
      </c>
      <c r="G1026" s="56" t="s">
        <v>11289</v>
      </c>
      <c r="H1026" s="59"/>
      <c r="I1026" s="60"/>
      <c r="J1026" s="60"/>
      <c r="K1026" s="60"/>
      <c r="L1026" s="315" t="e">
        <v>#REF!</v>
      </c>
      <c r="M1026" s="58" t="e">
        <v>#REF!</v>
      </c>
      <c r="N1026" s="58" t="e">
        <v>#N/A</v>
      </c>
      <c r="O1026" s="58" t="e">
        <v>#N/A</v>
      </c>
      <c r="P1026" s="58" t="e">
        <v>#N/A</v>
      </c>
      <c r="Q1026" s="58" t="e">
        <v>#N/A</v>
      </c>
    </row>
    <row r="1027" spans="1:17" s="110" customFormat="1" ht="15" customHeight="1" thickBot="1">
      <c r="A1027" s="446">
        <v>21710</v>
      </c>
      <c r="B1027" s="446"/>
      <c r="C1027" s="106" t="str">
        <f>IF(A1027="CSP","Consolidated Supply Program(IIF)",IF(A1027&lt;&gt;"",INDEX('CCN &amp; Description'!$B$2:$B$1071,MATCH(VALUE(LEFT(A1027,5)),'CCN &amp; Description'!$A$2:$A$1071,0)),""))</f>
        <v>ELECTRONIC AND COMMUNICATION MAINTENANCE SHOP</v>
      </c>
      <c r="D1027" s="107" t="str">
        <f t="shared" si="32"/>
        <v>A</v>
      </c>
      <c r="E1027" s="107" t="str">
        <f t="shared" si="33"/>
        <v>A7001</v>
      </c>
      <c r="F1027" s="108" t="s">
        <v>732</v>
      </c>
      <c r="G1027" s="108" t="s">
        <v>11290</v>
      </c>
      <c r="H1027" s="108" t="s">
        <v>11291</v>
      </c>
      <c r="I1027" s="109">
        <v>1.67</v>
      </c>
      <c r="J1027" s="109">
        <v>2</v>
      </c>
      <c r="K1027" s="109">
        <v>0.83</v>
      </c>
      <c r="L1027" s="110" t="e">
        <v>#REF!</v>
      </c>
      <c r="M1027" s="111" t="e">
        <v>#REF!</v>
      </c>
      <c r="N1027" s="111" t="e">
        <v>#N/A</v>
      </c>
      <c r="O1027" s="111" t="e">
        <v>#N/A</v>
      </c>
      <c r="P1027" s="111" t="e">
        <v>#N/A</v>
      </c>
      <c r="Q1027" s="111" t="e">
        <v>#N/A</v>
      </c>
    </row>
    <row r="1028" spans="1:17" s="110" customFormat="1" ht="15" customHeight="1" thickBot="1">
      <c r="A1028" s="446">
        <v>21710</v>
      </c>
      <c r="B1028" s="446"/>
      <c r="C1028" s="106" t="str">
        <f>IF(A1028="CSP","Consolidated Supply Program(IIF)",IF(A1028&lt;&gt;"",INDEX('CCN &amp; Description'!$B$2:$B$1071,MATCH(VALUE(LEFT(A1028,5)),'CCN &amp; Description'!$A$2:$A$1071,0)),""))</f>
        <v>ELECTRONIC AND COMMUNICATION MAINTENANCE SHOP</v>
      </c>
      <c r="D1028" s="107" t="str">
        <f t="shared" si="32"/>
        <v>A</v>
      </c>
      <c r="E1028" s="107" t="str">
        <f t="shared" si="33"/>
        <v>A7002</v>
      </c>
      <c r="F1028" s="108" t="s">
        <v>2941</v>
      </c>
      <c r="G1028" s="108" t="s">
        <v>11292</v>
      </c>
      <c r="H1028" s="108" t="s">
        <v>11293</v>
      </c>
      <c r="I1028" s="109">
        <v>0.57999999999999996</v>
      </c>
      <c r="J1028" s="109">
        <v>0.42</v>
      </c>
      <c r="K1028" s="109">
        <v>0.92</v>
      </c>
      <c r="L1028" s="110" t="e">
        <v>#REF!</v>
      </c>
      <c r="M1028" s="111" t="e">
        <v>#REF!</v>
      </c>
      <c r="N1028" s="111" t="e">
        <v>#N/A</v>
      </c>
      <c r="O1028" s="111" t="e">
        <v>#N/A</v>
      </c>
      <c r="P1028" s="111" t="e">
        <v>#N/A</v>
      </c>
      <c r="Q1028" s="111" t="e">
        <v>#N/A</v>
      </c>
    </row>
    <row r="1029" spans="1:17" s="110" customFormat="1" ht="15" customHeight="1" thickBot="1">
      <c r="A1029" s="446">
        <v>21710</v>
      </c>
      <c r="B1029" s="446"/>
      <c r="C1029" s="106" t="str">
        <f>IF(A1029="CSP","Consolidated Supply Program(IIF)",IF(A1029&lt;&gt;"",INDEX('CCN &amp; Description'!$B$2:$B$1071,MATCH(VALUE(LEFT(A1029,5)),'CCN &amp; Description'!$A$2:$A$1071,0)),""))</f>
        <v>ELECTRONIC AND COMMUNICATION MAINTENANCE SHOP</v>
      </c>
      <c r="D1029" s="107" t="str">
        <f t="shared" si="32"/>
        <v>A</v>
      </c>
      <c r="E1029" s="107" t="str">
        <f t="shared" si="33"/>
        <v>A7002</v>
      </c>
      <c r="F1029" s="108" t="s">
        <v>2941</v>
      </c>
      <c r="G1029" s="108" t="s">
        <v>11292</v>
      </c>
      <c r="H1029" s="108" t="s">
        <v>11294</v>
      </c>
      <c r="I1029" s="109">
        <v>0.57999999999999996</v>
      </c>
      <c r="J1029" s="109">
        <v>0.42</v>
      </c>
      <c r="K1029" s="109">
        <v>0.92</v>
      </c>
      <c r="L1029" s="110" t="e">
        <v>#REF!</v>
      </c>
      <c r="M1029" s="111" t="e">
        <v>#REF!</v>
      </c>
      <c r="N1029" s="111" t="e">
        <v>#N/A</v>
      </c>
      <c r="O1029" s="111" t="e">
        <v>#N/A</v>
      </c>
      <c r="P1029" s="111" t="e">
        <v>#N/A</v>
      </c>
      <c r="Q1029" s="111" t="e">
        <v>#N/A</v>
      </c>
    </row>
    <row r="1030" spans="1:17" s="110" customFormat="1" ht="15" customHeight="1" thickBot="1">
      <c r="A1030" s="446">
        <v>21710</v>
      </c>
      <c r="B1030" s="446"/>
      <c r="C1030" s="106" t="str">
        <f>IF(A1030="CSP","Consolidated Supply Program(IIF)",IF(A1030&lt;&gt;"",INDEX('CCN &amp; Description'!$B$2:$B$1071,MATCH(VALUE(LEFT(A1030,5)),'CCN &amp; Description'!$A$2:$A$1071,0)),""))</f>
        <v>ELECTRONIC AND COMMUNICATION MAINTENANCE SHOP</v>
      </c>
      <c r="D1030" s="107" t="str">
        <f t="shared" si="32"/>
        <v>A</v>
      </c>
      <c r="E1030" s="107" t="str">
        <f t="shared" si="33"/>
        <v>A7002</v>
      </c>
      <c r="F1030" s="108" t="s">
        <v>2941</v>
      </c>
      <c r="G1030" s="108" t="s">
        <v>11292</v>
      </c>
      <c r="H1030" s="108" t="s">
        <v>11295</v>
      </c>
      <c r="I1030" s="109">
        <v>0.57999999999999996</v>
      </c>
      <c r="J1030" s="109">
        <v>0.42</v>
      </c>
      <c r="K1030" s="109">
        <v>0.92</v>
      </c>
      <c r="L1030" s="110" t="e">
        <v>#REF!</v>
      </c>
      <c r="M1030" s="111" t="e">
        <v>#REF!</v>
      </c>
      <c r="N1030" s="111" t="e">
        <v>#N/A</v>
      </c>
      <c r="O1030" s="111" t="e">
        <v>#N/A</v>
      </c>
      <c r="P1030" s="111" t="e">
        <v>#N/A</v>
      </c>
      <c r="Q1030" s="111" t="e">
        <v>#N/A</v>
      </c>
    </row>
    <row r="1031" spans="1:17" s="110" customFormat="1" ht="15" customHeight="1" thickBot="1">
      <c r="A1031" s="446">
        <v>21710</v>
      </c>
      <c r="B1031" s="446"/>
      <c r="C1031" s="106" t="str">
        <f>IF(A1031="CSP","Consolidated Supply Program(IIF)",IF(A1031&lt;&gt;"",INDEX('CCN &amp; Description'!$B$2:$B$1071,MATCH(VALUE(LEFT(A1031,5)),'CCN &amp; Description'!$A$2:$A$1071,0)),""))</f>
        <v>ELECTRONIC AND COMMUNICATION MAINTENANCE SHOP</v>
      </c>
      <c r="D1031" s="107" t="str">
        <f t="shared" si="32"/>
        <v>A</v>
      </c>
      <c r="E1031" s="107" t="str">
        <f t="shared" si="33"/>
        <v>A7002</v>
      </c>
      <c r="F1031" s="108" t="s">
        <v>2941</v>
      </c>
      <c r="G1031" s="108" t="s">
        <v>11292</v>
      </c>
      <c r="H1031" s="108" t="s">
        <v>11296</v>
      </c>
      <c r="I1031" s="109">
        <v>0.57999999999999996</v>
      </c>
      <c r="J1031" s="109">
        <v>0.42</v>
      </c>
      <c r="K1031" s="109">
        <v>0.92</v>
      </c>
      <c r="L1031" s="110" t="e">
        <v>#REF!</v>
      </c>
      <c r="M1031" s="111" t="e">
        <v>#REF!</v>
      </c>
      <c r="N1031" s="111" t="e">
        <v>#N/A</v>
      </c>
      <c r="O1031" s="111" t="e">
        <v>#N/A</v>
      </c>
      <c r="P1031" s="111" t="e">
        <v>#N/A</v>
      </c>
      <c r="Q1031" s="111" t="e">
        <v>#N/A</v>
      </c>
    </row>
    <row r="1032" spans="1:17" s="110" customFormat="1" ht="15" customHeight="1" thickBot="1">
      <c r="A1032" s="446">
        <v>21710</v>
      </c>
      <c r="B1032" s="446"/>
      <c r="C1032" s="106" t="str">
        <f>IF(A1032="CSP","Consolidated Supply Program(IIF)",IF(A1032&lt;&gt;"",INDEX('CCN &amp; Description'!$B$2:$B$1071,MATCH(VALUE(LEFT(A1032,5)),'CCN &amp; Description'!$A$2:$A$1071,0)),""))</f>
        <v>ELECTRONIC AND COMMUNICATION MAINTENANCE SHOP</v>
      </c>
      <c r="D1032" s="107" t="str">
        <f t="shared" si="32"/>
        <v>A</v>
      </c>
      <c r="E1032" s="107" t="str">
        <f t="shared" si="33"/>
        <v>A7002</v>
      </c>
      <c r="F1032" s="108" t="s">
        <v>11297</v>
      </c>
      <c r="G1032" s="108" t="s">
        <v>11292</v>
      </c>
      <c r="H1032" s="108" t="s">
        <v>11293</v>
      </c>
      <c r="I1032" s="109">
        <v>0.57999999999999996</v>
      </c>
      <c r="J1032" s="109">
        <v>0.42</v>
      </c>
      <c r="K1032" s="109">
        <v>0.92</v>
      </c>
      <c r="L1032" s="110" t="e">
        <v>#REF!</v>
      </c>
      <c r="M1032" s="111" t="e">
        <v>#REF!</v>
      </c>
      <c r="N1032" s="111" t="e">
        <v>#N/A</v>
      </c>
      <c r="O1032" s="111" t="e">
        <v>#N/A</v>
      </c>
      <c r="P1032" s="111" t="e">
        <v>#N/A</v>
      </c>
      <c r="Q1032" s="111" t="e">
        <v>#N/A</v>
      </c>
    </row>
    <row r="1033" spans="1:17" s="110" customFormat="1" ht="15" customHeight="1" thickBot="1">
      <c r="A1033" s="446">
        <v>21710</v>
      </c>
      <c r="B1033" s="446"/>
      <c r="C1033" s="106" t="str">
        <f>IF(A1033="CSP","Consolidated Supply Program(IIF)",IF(A1033&lt;&gt;"",INDEX('CCN &amp; Description'!$B$2:$B$1071,MATCH(VALUE(LEFT(A1033,5)),'CCN &amp; Description'!$A$2:$A$1071,0)),""))</f>
        <v>ELECTRONIC AND COMMUNICATION MAINTENANCE SHOP</v>
      </c>
      <c r="D1033" s="107" t="str">
        <f t="shared" si="32"/>
        <v>A</v>
      </c>
      <c r="E1033" s="107" t="str">
        <f t="shared" si="33"/>
        <v>A7002</v>
      </c>
      <c r="F1033" s="108" t="s">
        <v>11298</v>
      </c>
      <c r="G1033" s="108" t="s">
        <v>11292</v>
      </c>
      <c r="H1033" s="108" t="s">
        <v>11296</v>
      </c>
      <c r="I1033" s="109">
        <v>0.57999999999999996</v>
      </c>
      <c r="J1033" s="109">
        <v>0.42</v>
      </c>
      <c r="K1033" s="109">
        <v>0.92</v>
      </c>
      <c r="L1033" s="110" t="e">
        <v>#REF!</v>
      </c>
      <c r="M1033" s="111" t="e">
        <v>#REF!</v>
      </c>
      <c r="N1033" s="111" t="e">
        <v>#N/A</v>
      </c>
      <c r="O1033" s="111" t="e">
        <v>#N/A</v>
      </c>
      <c r="P1033" s="111" t="e">
        <v>#N/A</v>
      </c>
      <c r="Q1033" s="111" t="e">
        <v>#N/A</v>
      </c>
    </row>
    <row r="1034" spans="1:17" ht="15" customHeight="1" thickBot="1">
      <c r="A1034" s="446"/>
      <c r="B1034" s="446"/>
      <c r="C1034" s="54" t="str">
        <f>IF(A1034="CSP","Consolidated Supply Program(IIF)",IF(A1034&lt;&gt;"",INDEX('CCN &amp; Description'!$B$2:$B$1071,MATCH(VALUE(LEFT(A1034,5)),'CCN &amp; Description'!$A$2:$A$1071,0)),""))</f>
        <v/>
      </c>
      <c r="D1034" s="55" t="str">
        <f t="shared" si="32"/>
        <v>A</v>
      </c>
      <c r="E1034" s="55" t="str">
        <f t="shared" si="33"/>
        <v>A7003</v>
      </c>
      <c r="F1034" s="56" t="s">
        <v>11299</v>
      </c>
      <c r="G1034" s="56" t="s">
        <v>11300</v>
      </c>
      <c r="H1034" s="56" t="s">
        <v>11301</v>
      </c>
      <c r="I1034" s="57">
        <v>1.17</v>
      </c>
      <c r="J1034" s="57">
        <v>1.17</v>
      </c>
      <c r="K1034" s="57">
        <v>1.17</v>
      </c>
      <c r="L1034" s="315" t="e">
        <v>#REF!</v>
      </c>
      <c r="M1034" s="58" t="e">
        <v>#REF!</v>
      </c>
      <c r="N1034" s="58" t="e">
        <v>#N/A</v>
      </c>
      <c r="O1034" s="58" t="e">
        <v>#N/A</v>
      </c>
      <c r="P1034" s="58" t="e">
        <v>#N/A</v>
      </c>
      <c r="Q1034" s="58" t="e">
        <v>#N/A</v>
      </c>
    </row>
    <row r="1035" spans="1:17" s="110" customFormat="1" ht="15" customHeight="1" thickBot="1">
      <c r="A1035" s="446">
        <v>21710</v>
      </c>
      <c r="B1035" s="446"/>
      <c r="C1035" s="106" t="str">
        <f>IF(A1035="CSP","Consolidated Supply Program(IIF)",IF(A1035&lt;&gt;"",INDEX('CCN &amp; Description'!$B$2:$B$1071,MATCH(VALUE(LEFT(A1035,5)),'CCN &amp; Description'!$A$2:$A$1071,0)),""))</f>
        <v>ELECTRONIC AND COMMUNICATION MAINTENANCE SHOP</v>
      </c>
      <c r="D1035" s="107" t="str">
        <f t="shared" si="32"/>
        <v>A</v>
      </c>
      <c r="E1035" s="107" t="str">
        <f t="shared" si="33"/>
        <v>A7003</v>
      </c>
      <c r="F1035" s="108" t="s">
        <v>11302</v>
      </c>
      <c r="G1035" s="108" t="s">
        <v>11300</v>
      </c>
      <c r="H1035" s="108" t="s">
        <v>11301</v>
      </c>
      <c r="I1035" s="109">
        <v>1.17</v>
      </c>
      <c r="J1035" s="109">
        <v>1.17</v>
      </c>
      <c r="K1035" s="109">
        <v>1.17</v>
      </c>
      <c r="L1035" s="110" t="e">
        <v>#REF!</v>
      </c>
      <c r="M1035" s="111" t="e">
        <v>#REF!</v>
      </c>
      <c r="N1035" s="111" t="e">
        <v>#N/A</v>
      </c>
      <c r="O1035" s="111" t="e">
        <v>#N/A</v>
      </c>
      <c r="P1035" s="111" t="e">
        <v>#N/A</v>
      </c>
      <c r="Q1035" s="111" t="e">
        <v>#N/A</v>
      </c>
    </row>
    <row r="1036" spans="1:17" s="110" customFormat="1" ht="15" customHeight="1" thickBot="1">
      <c r="A1036" s="446">
        <v>21710</v>
      </c>
      <c r="B1036" s="446"/>
      <c r="C1036" s="106" t="str">
        <f>IF(A1036="CSP","Consolidated Supply Program(IIF)",IF(A1036&lt;&gt;"",INDEX('CCN &amp; Description'!$B$2:$B$1071,MATCH(VALUE(LEFT(A1036,5)),'CCN &amp; Description'!$A$2:$A$1071,0)),""))</f>
        <v>ELECTRONIC AND COMMUNICATION MAINTENANCE SHOP</v>
      </c>
      <c r="D1036" s="107" t="str">
        <f t="shared" si="32"/>
        <v>A</v>
      </c>
      <c r="E1036" s="107" t="str">
        <f t="shared" si="33"/>
        <v>A7004</v>
      </c>
      <c r="F1036" s="108" t="s">
        <v>2954</v>
      </c>
      <c r="G1036" s="108" t="s">
        <v>11303</v>
      </c>
      <c r="H1036" s="108" t="s">
        <v>11304</v>
      </c>
      <c r="I1036" s="109">
        <v>0.25</v>
      </c>
      <c r="J1036" s="109">
        <v>0.42</v>
      </c>
      <c r="K1036" s="109">
        <v>0.83</v>
      </c>
      <c r="L1036" s="110" t="e">
        <v>#REF!</v>
      </c>
      <c r="M1036" s="111" t="e">
        <v>#REF!</v>
      </c>
      <c r="N1036" s="111" t="e">
        <v>#N/A</v>
      </c>
      <c r="O1036" s="111" t="e">
        <v>#N/A</v>
      </c>
      <c r="P1036" s="111" t="e">
        <v>#N/A</v>
      </c>
      <c r="Q1036" s="111" t="e">
        <v>#N/A</v>
      </c>
    </row>
    <row r="1037" spans="1:17" s="110" customFormat="1" ht="15" customHeight="1" thickBot="1">
      <c r="A1037" s="446">
        <v>21710</v>
      </c>
      <c r="B1037" s="446"/>
      <c r="C1037" s="106" t="str">
        <f>IF(A1037="CSP","Consolidated Supply Program(IIF)",IF(A1037&lt;&gt;"",INDEX('CCN &amp; Description'!$B$2:$B$1071,MATCH(VALUE(LEFT(A1037,5)),'CCN &amp; Description'!$A$2:$A$1071,0)),""))</f>
        <v>ELECTRONIC AND COMMUNICATION MAINTENANCE SHOP</v>
      </c>
      <c r="D1037" s="107" t="str">
        <f t="shared" si="32"/>
        <v>A</v>
      </c>
      <c r="E1037" s="107" t="str">
        <f t="shared" si="33"/>
        <v>A7004</v>
      </c>
      <c r="F1037" s="108" t="s">
        <v>2954</v>
      </c>
      <c r="G1037" s="108" t="s">
        <v>11303</v>
      </c>
      <c r="H1037" s="108" t="s">
        <v>11305</v>
      </c>
      <c r="I1037" s="109">
        <v>0.25</v>
      </c>
      <c r="J1037" s="109">
        <v>0.42</v>
      </c>
      <c r="K1037" s="109">
        <v>0.83</v>
      </c>
      <c r="L1037" s="110" t="e">
        <v>#REF!</v>
      </c>
      <c r="M1037" s="111" t="e">
        <v>#REF!</v>
      </c>
      <c r="N1037" s="111" t="e">
        <v>#N/A</v>
      </c>
      <c r="O1037" s="111" t="e">
        <v>#N/A</v>
      </c>
      <c r="P1037" s="111" t="e">
        <v>#N/A</v>
      </c>
      <c r="Q1037" s="111" t="e">
        <v>#N/A</v>
      </c>
    </row>
    <row r="1038" spans="1:17" s="110" customFormat="1" ht="15" customHeight="1" thickBot="1">
      <c r="A1038" s="446">
        <v>21710</v>
      </c>
      <c r="B1038" s="446"/>
      <c r="C1038" s="106" t="str">
        <f>IF(A1038="CSP","Consolidated Supply Program(IIF)",IF(A1038&lt;&gt;"",INDEX('CCN &amp; Description'!$B$2:$B$1071,MATCH(VALUE(LEFT(A1038,5)),'CCN &amp; Description'!$A$2:$A$1071,0)),""))</f>
        <v>ELECTRONIC AND COMMUNICATION MAINTENANCE SHOP</v>
      </c>
      <c r="D1038" s="107" t="str">
        <f t="shared" si="32"/>
        <v>A</v>
      </c>
      <c r="E1038" s="107" t="str">
        <f t="shared" si="33"/>
        <v>A7004</v>
      </c>
      <c r="F1038" s="108" t="s">
        <v>11306</v>
      </c>
      <c r="G1038" s="108" t="s">
        <v>11303</v>
      </c>
      <c r="H1038" s="108" t="s">
        <v>11304</v>
      </c>
      <c r="I1038" s="109">
        <v>0.25</v>
      </c>
      <c r="J1038" s="109">
        <v>0.42</v>
      </c>
      <c r="K1038" s="109">
        <v>0.83</v>
      </c>
      <c r="L1038" s="110" t="e">
        <v>#REF!</v>
      </c>
      <c r="M1038" s="111" t="e">
        <v>#REF!</v>
      </c>
      <c r="N1038" s="111" t="e">
        <v>#N/A</v>
      </c>
      <c r="O1038" s="111" t="e">
        <v>#N/A</v>
      </c>
      <c r="P1038" s="111" t="e">
        <v>#N/A</v>
      </c>
      <c r="Q1038" s="111" t="e">
        <v>#N/A</v>
      </c>
    </row>
    <row r="1039" spans="1:17" s="110" customFormat="1" ht="15" customHeight="1" thickBot="1">
      <c r="A1039" s="446">
        <v>21710</v>
      </c>
      <c r="B1039" s="446"/>
      <c r="C1039" s="106" t="str">
        <f>IF(A1039="CSP","Consolidated Supply Program(IIF)",IF(A1039&lt;&gt;"",INDEX('CCN &amp; Description'!$B$2:$B$1071,MATCH(VALUE(LEFT(A1039,5)),'CCN &amp; Description'!$A$2:$A$1071,0)),""))</f>
        <v>ELECTRONIC AND COMMUNICATION MAINTENANCE SHOP</v>
      </c>
      <c r="D1039" s="107" t="str">
        <f t="shared" si="32"/>
        <v>A</v>
      </c>
      <c r="E1039" s="107" t="str">
        <f t="shared" si="33"/>
        <v>A7005</v>
      </c>
      <c r="F1039" s="108" t="s">
        <v>735</v>
      </c>
      <c r="G1039" s="108" t="s">
        <v>11292</v>
      </c>
      <c r="H1039" s="108" t="s">
        <v>11307</v>
      </c>
      <c r="I1039" s="109">
        <v>1.42</v>
      </c>
      <c r="J1039" s="109">
        <v>1.08</v>
      </c>
      <c r="K1039" s="109">
        <v>0.67</v>
      </c>
      <c r="L1039" s="110" t="e">
        <v>#REF!</v>
      </c>
      <c r="M1039" s="111" t="e">
        <v>#REF!</v>
      </c>
      <c r="N1039" s="111" t="e">
        <v>#N/A</v>
      </c>
      <c r="O1039" s="111" t="e">
        <v>#N/A</v>
      </c>
      <c r="P1039" s="111" t="e">
        <v>#N/A</v>
      </c>
      <c r="Q1039" s="111" t="e">
        <v>#N/A</v>
      </c>
    </row>
    <row r="1040" spans="1:17" s="110" customFormat="1" ht="15" customHeight="1" thickBot="1">
      <c r="A1040" s="446">
        <v>21710</v>
      </c>
      <c r="B1040" s="446"/>
      <c r="C1040" s="106" t="str">
        <f>IF(A1040="CSP","Consolidated Supply Program(IIF)",IF(A1040&lt;&gt;"",INDEX('CCN &amp; Description'!$B$2:$B$1071,MATCH(VALUE(LEFT(A1040,5)),'CCN &amp; Description'!$A$2:$A$1071,0)),""))</f>
        <v>ELECTRONIC AND COMMUNICATION MAINTENANCE SHOP</v>
      </c>
      <c r="D1040" s="107" t="str">
        <f t="shared" si="32"/>
        <v>A</v>
      </c>
      <c r="E1040" s="107" t="str">
        <f t="shared" si="33"/>
        <v>A7005</v>
      </c>
      <c r="F1040" s="108" t="s">
        <v>735</v>
      </c>
      <c r="G1040" s="108" t="s">
        <v>11292</v>
      </c>
      <c r="H1040" s="108" t="s">
        <v>11308</v>
      </c>
      <c r="I1040" s="109">
        <v>1.33</v>
      </c>
      <c r="J1040" s="109">
        <v>1.33</v>
      </c>
      <c r="K1040" s="109">
        <v>0.67</v>
      </c>
      <c r="L1040" s="110" t="e">
        <v>#REF!</v>
      </c>
      <c r="M1040" s="111" t="e">
        <v>#REF!</v>
      </c>
      <c r="N1040" s="111" t="e">
        <v>#N/A</v>
      </c>
      <c r="O1040" s="111" t="e">
        <v>#N/A</v>
      </c>
      <c r="P1040" s="111" t="e">
        <v>#N/A</v>
      </c>
      <c r="Q1040" s="111" t="e">
        <v>#N/A</v>
      </c>
    </row>
    <row r="1041" spans="1:17" s="110" customFormat="1" ht="15" customHeight="1" thickBot="1">
      <c r="A1041" s="446">
        <v>21710</v>
      </c>
      <c r="B1041" s="446"/>
      <c r="C1041" s="106" t="str">
        <f>IF(A1041="CSP","Consolidated Supply Program(IIF)",IF(A1041&lt;&gt;"",INDEX('CCN &amp; Description'!$B$2:$B$1071,MATCH(VALUE(LEFT(A1041,5)),'CCN &amp; Description'!$A$2:$A$1071,0)),""))</f>
        <v>ELECTRONIC AND COMMUNICATION MAINTENANCE SHOP</v>
      </c>
      <c r="D1041" s="107" t="str">
        <f t="shared" si="32"/>
        <v>A</v>
      </c>
      <c r="E1041" s="107" t="str">
        <f t="shared" si="33"/>
        <v>A7005</v>
      </c>
      <c r="F1041" s="108" t="s">
        <v>735</v>
      </c>
      <c r="G1041" s="108" t="s">
        <v>11292</v>
      </c>
      <c r="H1041" s="108" t="s">
        <v>11309</v>
      </c>
      <c r="I1041" s="109">
        <v>1.33</v>
      </c>
      <c r="J1041" s="109">
        <v>1.33</v>
      </c>
      <c r="K1041" s="109">
        <v>0.67</v>
      </c>
      <c r="L1041" s="110" t="e">
        <v>#REF!</v>
      </c>
      <c r="M1041" s="111" t="e">
        <v>#REF!</v>
      </c>
      <c r="N1041" s="111" t="e">
        <v>#N/A</v>
      </c>
      <c r="O1041" s="111" t="e">
        <v>#N/A</v>
      </c>
      <c r="P1041" s="111" t="e">
        <v>#N/A</v>
      </c>
      <c r="Q1041" s="111" t="e">
        <v>#N/A</v>
      </c>
    </row>
    <row r="1042" spans="1:17" s="110" customFormat="1" ht="15" customHeight="1" thickBot="1">
      <c r="A1042" s="446">
        <v>21710</v>
      </c>
      <c r="B1042" s="446"/>
      <c r="C1042" s="106" t="str">
        <f>IF(A1042="CSP","Consolidated Supply Program(IIF)",IF(A1042&lt;&gt;"",INDEX('CCN &amp; Description'!$B$2:$B$1071,MATCH(VALUE(LEFT(A1042,5)),'CCN &amp; Description'!$A$2:$A$1071,0)),""))</f>
        <v>ELECTRONIC AND COMMUNICATION MAINTENANCE SHOP</v>
      </c>
      <c r="D1042" s="107" t="str">
        <f t="shared" si="32"/>
        <v>A</v>
      </c>
      <c r="E1042" s="107" t="str">
        <f t="shared" si="33"/>
        <v>A7005</v>
      </c>
      <c r="F1042" s="108" t="s">
        <v>735</v>
      </c>
      <c r="G1042" s="108" t="s">
        <v>11292</v>
      </c>
      <c r="H1042" s="108" t="s">
        <v>11310</v>
      </c>
      <c r="I1042" s="109">
        <v>1.33</v>
      </c>
      <c r="J1042" s="109">
        <v>1.33</v>
      </c>
      <c r="K1042" s="109">
        <v>0.67</v>
      </c>
      <c r="L1042" s="110" t="e">
        <v>#REF!</v>
      </c>
      <c r="M1042" s="111" t="e">
        <v>#REF!</v>
      </c>
      <c r="N1042" s="111" t="e">
        <v>#N/A</v>
      </c>
      <c r="O1042" s="111" t="e">
        <v>#N/A</v>
      </c>
      <c r="P1042" s="111" t="e">
        <v>#N/A</v>
      </c>
      <c r="Q1042" s="111" t="e">
        <v>#N/A</v>
      </c>
    </row>
    <row r="1043" spans="1:17" s="110" customFormat="1" ht="15" customHeight="1" thickBot="1">
      <c r="A1043" s="446">
        <v>21710</v>
      </c>
      <c r="B1043" s="446"/>
      <c r="C1043" s="106" t="str">
        <f>IF(A1043="CSP","Consolidated Supply Program(IIF)",IF(A1043&lt;&gt;"",INDEX('CCN &amp; Description'!$B$2:$B$1071,MATCH(VALUE(LEFT(A1043,5)),'CCN &amp; Description'!$A$2:$A$1071,0)),""))</f>
        <v>ELECTRONIC AND COMMUNICATION MAINTENANCE SHOP</v>
      </c>
      <c r="D1043" s="107" t="str">
        <f t="shared" si="32"/>
        <v>A</v>
      </c>
      <c r="E1043" s="107" t="str">
        <f t="shared" si="33"/>
        <v>A7005</v>
      </c>
      <c r="F1043" s="108" t="s">
        <v>735</v>
      </c>
      <c r="G1043" s="108" t="s">
        <v>2960</v>
      </c>
      <c r="H1043" s="108" t="s">
        <v>11311</v>
      </c>
      <c r="I1043" s="109">
        <v>2.25</v>
      </c>
      <c r="J1043" s="109">
        <v>1.83</v>
      </c>
      <c r="K1043" s="109">
        <v>1.25</v>
      </c>
      <c r="L1043" s="110" t="e">
        <v>#REF!</v>
      </c>
      <c r="M1043" s="111" t="e">
        <v>#REF!</v>
      </c>
      <c r="N1043" s="111" t="e">
        <v>#N/A</v>
      </c>
      <c r="O1043" s="111" t="e">
        <v>#N/A</v>
      </c>
      <c r="P1043" s="111" t="e">
        <v>#N/A</v>
      </c>
      <c r="Q1043" s="111" t="e">
        <v>#N/A</v>
      </c>
    </row>
    <row r="1044" spans="1:17" s="110" customFormat="1" ht="15" customHeight="1" thickBot="1">
      <c r="A1044" s="446">
        <v>21710</v>
      </c>
      <c r="B1044" s="446"/>
      <c r="C1044" s="106" t="str">
        <f>IF(A1044="CSP","Consolidated Supply Program(IIF)",IF(A1044&lt;&gt;"",INDEX('CCN &amp; Description'!$B$2:$B$1071,MATCH(VALUE(LEFT(A1044,5)),'CCN &amp; Description'!$A$2:$A$1071,0)),""))</f>
        <v>ELECTRONIC AND COMMUNICATION MAINTENANCE SHOP</v>
      </c>
      <c r="D1044" s="107" t="str">
        <f t="shared" si="32"/>
        <v>A</v>
      </c>
      <c r="E1044" s="107" t="str">
        <f t="shared" si="33"/>
        <v>A7005</v>
      </c>
      <c r="F1044" s="108" t="s">
        <v>735</v>
      </c>
      <c r="G1044" s="108" t="s">
        <v>11292</v>
      </c>
      <c r="H1044" s="108" t="s">
        <v>11312</v>
      </c>
      <c r="I1044" s="109">
        <v>1.33</v>
      </c>
      <c r="J1044" s="109">
        <v>1.33</v>
      </c>
      <c r="K1044" s="109">
        <v>0.67</v>
      </c>
      <c r="L1044" s="110" t="e">
        <v>#REF!</v>
      </c>
      <c r="M1044" s="111" t="e">
        <v>#REF!</v>
      </c>
      <c r="N1044" s="111" t="e">
        <v>#N/A</v>
      </c>
      <c r="O1044" s="111" t="e">
        <v>#N/A</v>
      </c>
      <c r="P1044" s="111" t="e">
        <v>#N/A</v>
      </c>
      <c r="Q1044" s="111" t="e">
        <v>#N/A</v>
      </c>
    </row>
    <row r="1045" spans="1:17" ht="15" customHeight="1" thickBot="1">
      <c r="A1045" s="446"/>
      <c r="B1045" s="446"/>
      <c r="C1045" s="54" t="str">
        <f>IF(A1045="CSP","Consolidated Supply Program(IIF)",IF(A1045&lt;&gt;"",INDEX('CCN &amp; Description'!$B$2:$B$1071,MATCH(VALUE(LEFT(A1045,5)),'CCN &amp; Description'!$A$2:$A$1071,0)),""))</f>
        <v/>
      </c>
      <c r="D1045" s="55" t="str">
        <f t="shared" si="32"/>
        <v>A</v>
      </c>
      <c r="E1045" s="55" t="str">
        <f t="shared" si="33"/>
        <v>A7009</v>
      </c>
      <c r="F1045" s="56" t="s">
        <v>11313</v>
      </c>
      <c r="G1045" s="56" t="s">
        <v>11292</v>
      </c>
      <c r="H1045" s="56" t="s">
        <v>11314</v>
      </c>
      <c r="I1045" s="57">
        <v>0.57999999999999996</v>
      </c>
      <c r="J1045" s="57">
        <v>0.92</v>
      </c>
      <c r="K1045" s="57">
        <v>0.42</v>
      </c>
      <c r="L1045" s="315" t="e">
        <v>#REF!</v>
      </c>
      <c r="M1045" s="58" t="e">
        <v>#REF!</v>
      </c>
      <c r="N1045" s="58" t="e">
        <v>#N/A</v>
      </c>
      <c r="O1045" s="58" t="e">
        <v>#N/A</v>
      </c>
      <c r="P1045" s="58" t="e">
        <v>#N/A</v>
      </c>
      <c r="Q1045" s="58" t="e">
        <v>#N/A</v>
      </c>
    </row>
    <row r="1046" spans="1:17" ht="15" customHeight="1" thickBot="1">
      <c r="A1046" s="446"/>
      <c r="B1046" s="446"/>
      <c r="C1046" s="54" t="str">
        <f>IF(A1046="CSP","Consolidated Supply Program(IIF)",IF(A1046&lt;&gt;"",INDEX('CCN &amp; Description'!$B$2:$B$1071,MATCH(VALUE(LEFT(A1046,5)),'CCN &amp; Description'!$A$2:$A$1071,0)),""))</f>
        <v/>
      </c>
      <c r="D1046" s="55" t="str">
        <f t="shared" si="32"/>
        <v>A</v>
      </c>
      <c r="E1046" s="55" t="str">
        <f t="shared" si="33"/>
        <v>A7009</v>
      </c>
      <c r="F1046" s="56" t="s">
        <v>11313</v>
      </c>
      <c r="G1046" s="56" t="s">
        <v>11292</v>
      </c>
      <c r="H1046" s="56" t="s">
        <v>11315</v>
      </c>
      <c r="I1046" s="57">
        <v>1.42</v>
      </c>
      <c r="J1046" s="57">
        <v>1.42</v>
      </c>
      <c r="K1046" s="57">
        <v>0.67</v>
      </c>
      <c r="L1046" s="315" t="e">
        <v>#REF!</v>
      </c>
      <c r="M1046" s="58" t="e">
        <v>#REF!</v>
      </c>
      <c r="N1046" s="58" t="e">
        <v>#N/A</v>
      </c>
      <c r="O1046" s="58" t="e">
        <v>#N/A</v>
      </c>
      <c r="P1046" s="58" t="e">
        <v>#N/A</v>
      </c>
      <c r="Q1046" s="58" t="e">
        <v>#N/A</v>
      </c>
    </row>
    <row r="1047" spans="1:17" ht="15" customHeight="1" thickBot="1">
      <c r="A1047" s="446"/>
      <c r="B1047" s="446"/>
      <c r="C1047" s="54" t="str">
        <f>IF(A1047="CSP","Consolidated Supply Program(IIF)",IF(A1047&lt;&gt;"",INDEX('CCN &amp; Description'!$B$2:$B$1071,MATCH(VALUE(LEFT(A1047,5)),'CCN &amp; Description'!$A$2:$A$1071,0)),""))</f>
        <v/>
      </c>
      <c r="D1047" s="55" t="str">
        <f t="shared" si="32"/>
        <v>A</v>
      </c>
      <c r="E1047" s="55" t="str">
        <f t="shared" si="33"/>
        <v>A7010</v>
      </c>
      <c r="F1047" s="56" t="s">
        <v>11316</v>
      </c>
      <c r="G1047" s="56" t="s">
        <v>11317</v>
      </c>
      <c r="H1047" s="56" t="s">
        <v>11318</v>
      </c>
      <c r="I1047" s="57">
        <v>1.67</v>
      </c>
      <c r="J1047" s="57">
        <v>1.25</v>
      </c>
      <c r="K1047" s="57">
        <v>0.67</v>
      </c>
      <c r="L1047" s="315" t="e">
        <v>#REF!</v>
      </c>
      <c r="M1047" s="58" t="e">
        <v>#REF!</v>
      </c>
      <c r="N1047" s="58" t="e">
        <v>#N/A</v>
      </c>
      <c r="O1047" s="58" t="e">
        <v>#N/A</v>
      </c>
      <c r="P1047" s="58" t="e">
        <v>#N/A</v>
      </c>
      <c r="Q1047" s="58" t="e">
        <v>#N/A</v>
      </c>
    </row>
    <row r="1048" spans="1:17" ht="15" customHeight="1" thickBot="1">
      <c r="A1048" s="446"/>
      <c r="B1048" s="446"/>
      <c r="C1048" s="54" t="str">
        <f>IF(A1048="CSP","Consolidated Supply Program(IIF)",IF(A1048&lt;&gt;"",INDEX('CCN &amp; Description'!$B$2:$B$1071,MATCH(VALUE(LEFT(A1048,5)),'CCN &amp; Description'!$A$2:$A$1071,0)),""))</f>
        <v/>
      </c>
      <c r="D1048" s="55" t="str">
        <f t="shared" si="32"/>
        <v>A</v>
      </c>
      <c r="E1048" s="55" t="str">
        <f t="shared" si="33"/>
        <v>A7010</v>
      </c>
      <c r="F1048" s="56" t="s">
        <v>11316</v>
      </c>
      <c r="G1048" s="56" t="s">
        <v>11319</v>
      </c>
      <c r="H1048" s="56" t="s">
        <v>11320</v>
      </c>
      <c r="I1048" s="57">
        <v>1.25</v>
      </c>
      <c r="J1048" s="57">
        <v>1.42</v>
      </c>
      <c r="K1048" s="57">
        <v>0.75</v>
      </c>
      <c r="L1048" s="315" t="e">
        <v>#REF!</v>
      </c>
      <c r="M1048" s="58" t="e">
        <v>#REF!</v>
      </c>
      <c r="N1048" s="58" t="e">
        <v>#N/A</v>
      </c>
      <c r="O1048" s="58" t="e">
        <v>#N/A</v>
      </c>
      <c r="P1048" s="58" t="e">
        <v>#N/A</v>
      </c>
      <c r="Q1048" s="58" t="e">
        <v>#N/A</v>
      </c>
    </row>
    <row r="1049" spans="1:17" s="110" customFormat="1" ht="15" customHeight="1" thickBot="1">
      <c r="A1049" s="446">
        <v>21710</v>
      </c>
      <c r="B1049" s="446"/>
      <c r="C1049" s="106" t="str">
        <f>IF(A1049="CSP","Consolidated Supply Program(IIF)",IF(A1049&lt;&gt;"",INDEX('CCN &amp; Description'!$B$2:$B$1071,MATCH(VALUE(LEFT(A1049,5)),'CCN &amp; Description'!$A$2:$A$1071,0)),""))</f>
        <v>ELECTRONIC AND COMMUNICATION MAINTENANCE SHOP</v>
      </c>
      <c r="D1049" s="107" t="str">
        <f t="shared" si="32"/>
        <v>A</v>
      </c>
      <c r="E1049" s="107" t="str">
        <f t="shared" si="33"/>
        <v>A7011</v>
      </c>
      <c r="F1049" s="108" t="s">
        <v>2971</v>
      </c>
      <c r="G1049" s="108" t="s">
        <v>11321</v>
      </c>
      <c r="H1049" s="108" t="s">
        <v>11322</v>
      </c>
      <c r="I1049" s="109">
        <v>0</v>
      </c>
      <c r="J1049" s="109">
        <v>0</v>
      </c>
      <c r="K1049" s="109">
        <v>0</v>
      </c>
      <c r="L1049" s="110" t="e">
        <v>#REF!</v>
      </c>
      <c r="M1049" s="111" t="e">
        <v>#REF!</v>
      </c>
      <c r="N1049" s="111" t="e">
        <v>#N/A</v>
      </c>
      <c r="O1049" s="111" t="e">
        <v>#N/A</v>
      </c>
      <c r="P1049" s="111" t="e">
        <v>#N/A</v>
      </c>
      <c r="Q1049" s="111" t="e">
        <v>#N/A</v>
      </c>
    </row>
    <row r="1050" spans="1:17" s="110" customFormat="1" ht="15" customHeight="1" thickBot="1">
      <c r="A1050" s="446">
        <v>21710</v>
      </c>
      <c r="B1050" s="446"/>
      <c r="C1050" s="106" t="str">
        <f>IF(A1050="CSP","Consolidated Supply Program(IIF)",IF(A1050&lt;&gt;"",INDEX('CCN &amp; Description'!$B$2:$B$1071,MATCH(VALUE(LEFT(A1050,5)),'CCN &amp; Description'!$A$2:$A$1071,0)),""))</f>
        <v>ELECTRONIC AND COMMUNICATION MAINTENANCE SHOP</v>
      </c>
      <c r="D1050" s="107" t="str">
        <f t="shared" si="32"/>
        <v>A</v>
      </c>
      <c r="E1050" s="107" t="str">
        <f t="shared" si="33"/>
        <v>A7021</v>
      </c>
      <c r="F1050" s="108" t="s">
        <v>2978</v>
      </c>
      <c r="G1050" s="108" t="s">
        <v>11323</v>
      </c>
      <c r="H1050" s="108" t="s">
        <v>11324</v>
      </c>
      <c r="I1050" s="109">
        <v>1.08</v>
      </c>
      <c r="J1050" s="109">
        <v>0.75</v>
      </c>
      <c r="K1050" s="109">
        <v>0.33</v>
      </c>
      <c r="L1050" s="110" t="e">
        <v>#REF!</v>
      </c>
      <c r="M1050" s="111" t="e">
        <v>#REF!</v>
      </c>
      <c r="N1050" s="111" t="e">
        <v>#N/A</v>
      </c>
      <c r="O1050" s="111" t="e">
        <v>#N/A</v>
      </c>
      <c r="P1050" s="111" t="e">
        <v>#N/A</v>
      </c>
      <c r="Q1050" s="111" t="e">
        <v>#N/A</v>
      </c>
    </row>
    <row r="1051" spans="1:17" s="110" customFormat="1" ht="15" customHeight="1" thickBot="1">
      <c r="A1051" s="446">
        <v>21710</v>
      </c>
      <c r="B1051" s="446"/>
      <c r="C1051" s="106" t="str">
        <f>IF(A1051="CSP","Consolidated Supply Program(IIF)",IF(A1051&lt;&gt;"",INDEX('CCN &amp; Description'!$B$2:$B$1071,MATCH(VALUE(LEFT(A1051,5)),'CCN &amp; Description'!$A$2:$A$1071,0)),""))</f>
        <v>ELECTRONIC AND COMMUNICATION MAINTENANCE SHOP</v>
      </c>
      <c r="D1051" s="107" t="str">
        <f t="shared" si="32"/>
        <v>A</v>
      </c>
      <c r="E1051" s="107" t="str">
        <f t="shared" si="33"/>
        <v>A7021</v>
      </c>
      <c r="F1051" s="108" t="s">
        <v>2978</v>
      </c>
      <c r="G1051" s="108" t="s">
        <v>11323</v>
      </c>
      <c r="H1051" s="108" t="s">
        <v>11325</v>
      </c>
      <c r="I1051" s="109">
        <v>1.33</v>
      </c>
      <c r="J1051" s="109">
        <v>0.75</v>
      </c>
      <c r="K1051" s="109">
        <v>0.33</v>
      </c>
      <c r="L1051" s="110" t="e">
        <v>#REF!</v>
      </c>
      <c r="M1051" s="111" t="e">
        <v>#REF!</v>
      </c>
      <c r="N1051" s="111" t="e">
        <v>#N/A</v>
      </c>
      <c r="O1051" s="111" t="e">
        <v>#N/A</v>
      </c>
      <c r="P1051" s="111" t="e">
        <v>#N/A</v>
      </c>
      <c r="Q1051" s="111" t="e">
        <v>#N/A</v>
      </c>
    </row>
    <row r="1052" spans="1:17" s="110" customFormat="1" ht="15" customHeight="1" thickBot="1">
      <c r="A1052" s="446">
        <v>21710</v>
      </c>
      <c r="B1052" s="446"/>
      <c r="C1052" s="106" t="str">
        <f>IF(A1052="CSP","Consolidated Supply Program(IIF)",IF(A1052&lt;&gt;"",INDEX('CCN &amp; Description'!$B$2:$B$1071,MATCH(VALUE(LEFT(A1052,5)),'CCN &amp; Description'!$A$2:$A$1071,0)),""))</f>
        <v>ELECTRONIC AND COMMUNICATION MAINTENANCE SHOP</v>
      </c>
      <c r="D1052" s="107" t="str">
        <f t="shared" si="32"/>
        <v>A</v>
      </c>
      <c r="E1052" s="107" t="str">
        <f t="shared" si="33"/>
        <v>A7021</v>
      </c>
      <c r="F1052" s="108" t="s">
        <v>2978</v>
      </c>
      <c r="G1052" s="108" t="s">
        <v>11323</v>
      </c>
      <c r="H1052" s="108" t="s">
        <v>11326</v>
      </c>
      <c r="I1052" s="109">
        <v>1.33</v>
      </c>
      <c r="J1052" s="109">
        <v>0.75</v>
      </c>
      <c r="K1052" s="109">
        <v>0.33</v>
      </c>
      <c r="L1052" s="110" t="e">
        <v>#REF!</v>
      </c>
      <c r="M1052" s="111" t="e">
        <v>#REF!</v>
      </c>
      <c r="N1052" s="111" t="e">
        <v>#N/A</v>
      </c>
      <c r="O1052" s="111" t="e">
        <v>#N/A</v>
      </c>
      <c r="P1052" s="111" t="e">
        <v>#N/A</v>
      </c>
      <c r="Q1052" s="111" t="e">
        <v>#N/A</v>
      </c>
    </row>
    <row r="1053" spans="1:17" s="110" customFormat="1" ht="15" customHeight="1" thickBot="1">
      <c r="A1053" s="446">
        <v>21710</v>
      </c>
      <c r="B1053" s="446"/>
      <c r="C1053" s="106" t="str">
        <f>IF(A1053="CSP","Consolidated Supply Program(IIF)",IF(A1053&lt;&gt;"",INDEX('CCN &amp; Description'!$B$2:$B$1071,MATCH(VALUE(LEFT(A1053,5)),'CCN &amp; Description'!$A$2:$A$1071,0)),""))</f>
        <v>ELECTRONIC AND COMMUNICATION MAINTENANCE SHOP</v>
      </c>
      <c r="D1053" s="107" t="str">
        <f t="shared" si="32"/>
        <v>A</v>
      </c>
      <c r="E1053" s="107" t="str">
        <f t="shared" si="33"/>
        <v>A7021</v>
      </c>
      <c r="F1053" s="108" t="s">
        <v>2978</v>
      </c>
      <c r="G1053" s="108" t="s">
        <v>11323</v>
      </c>
      <c r="H1053" s="108" t="s">
        <v>11327</v>
      </c>
      <c r="I1053" s="109">
        <v>1.33</v>
      </c>
      <c r="J1053" s="109">
        <v>0.75</v>
      </c>
      <c r="K1053" s="109">
        <v>0.33</v>
      </c>
      <c r="L1053" s="110" t="e">
        <v>#REF!</v>
      </c>
      <c r="M1053" s="111" t="e">
        <v>#REF!</v>
      </c>
      <c r="N1053" s="111" t="e">
        <v>#N/A</v>
      </c>
      <c r="O1053" s="111" t="e">
        <v>#N/A</v>
      </c>
      <c r="P1053" s="111" t="e">
        <v>#N/A</v>
      </c>
      <c r="Q1053" s="111" t="e">
        <v>#N/A</v>
      </c>
    </row>
    <row r="1054" spans="1:17" s="110" customFormat="1" ht="15" customHeight="1" thickBot="1">
      <c r="A1054" s="446">
        <v>21710</v>
      </c>
      <c r="B1054" s="446"/>
      <c r="C1054" s="106" t="str">
        <f>IF(A1054="CSP","Consolidated Supply Program(IIF)",IF(A1054&lt;&gt;"",INDEX('CCN &amp; Description'!$B$2:$B$1071,MATCH(VALUE(LEFT(A1054,5)),'CCN &amp; Description'!$A$2:$A$1071,0)),""))</f>
        <v>ELECTRONIC AND COMMUNICATION MAINTENANCE SHOP</v>
      </c>
      <c r="D1054" s="107" t="str">
        <f t="shared" si="32"/>
        <v>A</v>
      </c>
      <c r="E1054" s="107" t="str">
        <f t="shared" si="33"/>
        <v>A7025</v>
      </c>
      <c r="F1054" s="108" t="s">
        <v>2987</v>
      </c>
      <c r="G1054" s="108" t="s">
        <v>11323</v>
      </c>
      <c r="H1054" s="108" t="s">
        <v>11328</v>
      </c>
      <c r="I1054" s="109">
        <v>1</v>
      </c>
      <c r="J1054" s="109">
        <v>0.75</v>
      </c>
      <c r="K1054" s="109">
        <v>0.33</v>
      </c>
      <c r="L1054" s="110" t="e">
        <v>#REF!</v>
      </c>
      <c r="M1054" s="111" t="e">
        <v>#REF!</v>
      </c>
      <c r="N1054" s="111" t="e">
        <v>#N/A</v>
      </c>
      <c r="O1054" s="111" t="e">
        <v>#N/A</v>
      </c>
      <c r="P1054" s="111" t="e">
        <v>#N/A</v>
      </c>
      <c r="Q1054" s="111" t="e">
        <v>#N/A</v>
      </c>
    </row>
    <row r="1055" spans="1:17" s="110" customFormat="1" ht="15" customHeight="1" thickBot="1">
      <c r="A1055" s="446">
        <v>21710</v>
      </c>
      <c r="B1055" s="446"/>
      <c r="C1055" s="106" t="str">
        <f>IF(A1055="CSP","Consolidated Supply Program(IIF)",IF(A1055&lt;&gt;"",INDEX('CCN &amp; Description'!$B$2:$B$1071,MATCH(VALUE(LEFT(A1055,5)),'CCN &amp; Description'!$A$2:$A$1071,0)),""))</f>
        <v>ELECTRONIC AND COMMUNICATION MAINTENANCE SHOP</v>
      </c>
      <c r="D1055" s="107" t="str">
        <f t="shared" si="32"/>
        <v>A</v>
      </c>
      <c r="E1055" s="107" t="str">
        <f t="shared" si="33"/>
        <v>A7025</v>
      </c>
      <c r="F1055" s="108" t="s">
        <v>2987</v>
      </c>
      <c r="G1055" s="108" t="s">
        <v>11329</v>
      </c>
      <c r="H1055" s="108" t="s">
        <v>11330</v>
      </c>
      <c r="I1055" s="109">
        <v>1</v>
      </c>
      <c r="J1055" s="109">
        <v>0.75</v>
      </c>
      <c r="K1055" s="109">
        <v>0.33</v>
      </c>
      <c r="L1055" s="110" t="e">
        <v>#REF!</v>
      </c>
      <c r="M1055" s="111" t="e">
        <v>#REF!</v>
      </c>
      <c r="N1055" s="111" t="e">
        <v>#N/A</v>
      </c>
      <c r="O1055" s="111" t="e">
        <v>#N/A</v>
      </c>
      <c r="P1055" s="111" t="e">
        <v>#N/A</v>
      </c>
      <c r="Q1055" s="111" t="e">
        <v>#N/A</v>
      </c>
    </row>
    <row r="1056" spans="1:17" s="110" customFormat="1" ht="15" customHeight="1" thickBot="1">
      <c r="A1056" s="446">
        <v>21710</v>
      </c>
      <c r="B1056" s="446"/>
      <c r="C1056" s="106" t="str">
        <f>IF(A1056="CSP","Consolidated Supply Program(IIF)",IF(A1056&lt;&gt;"",INDEX('CCN &amp; Description'!$B$2:$B$1071,MATCH(VALUE(LEFT(A1056,5)),'CCN &amp; Description'!$A$2:$A$1071,0)),""))</f>
        <v>ELECTRONIC AND COMMUNICATION MAINTENANCE SHOP</v>
      </c>
      <c r="D1056" s="107" t="str">
        <f t="shared" si="32"/>
        <v>A</v>
      </c>
      <c r="E1056" s="107" t="str">
        <f t="shared" si="33"/>
        <v>A7025</v>
      </c>
      <c r="F1056" s="108" t="s">
        <v>2987</v>
      </c>
      <c r="G1056" s="108" t="s">
        <v>11323</v>
      </c>
      <c r="H1056" s="108" t="s">
        <v>11331</v>
      </c>
      <c r="I1056" s="109">
        <v>1</v>
      </c>
      <c r="J1056" s="109">
        <v>0.75</v>
      </c>
      <c r="K1056" s="109">
        <v>0.33</v>
      </c>
      <c r="L1056" s="110" t="e">
        <v>#REF!</v>
      </c>
      <c r="M1056" s="111" t="e">
        <v>#REF!</v>
      </c>
      <c r="N1056" s="111" t="e">
        <v>#N/A</v>
      </c>
      <c r="O1056" s="111" t="e">
        <v>#N/A</v>
      </c>
      <c r="P1056" s="111" t="e">
        <v>#N/A</v>
      </c>
      <c r="Q1056" s="111" t="e">
        <v>#N/A</v>
      </c>
    </row>
    <row r="1057" spans="1:17" s="110" customFormat="1" ht="15" customHeight="1" thickBot="1">
      <c r="A1057" s="446">
        <v>21710</v>
      </c>
      <c r="B1057" s="446"/>
      <c r="C1057" s="106" t="str">
        <f>IF(A1057="CSP","Consolidated Supply Program(IIF)",IF(A1057&lt;&gt;"",INDEX('CCN &amp; Description'!$B$2:$B$1071,MATCH(VALUE(LEFT(A1057,5)),'CCN &amp; Description'!$A$2:$A$1071,0)),""))</f>
        <v>ELECTRONIC AND COMMUNICATION MAINTENANCE SHOP</v>
      </c>
      <c r="D1057" s="107" t="str">
        <f t="shared" si="32"/>
        <v>A</v>
      </c>
      <c r="E1057" s="107" t="str">
        <f t="shared" si="33"/>
        <v>A7025</v>
      </c>
      <c r="F1057" s="108" t="s">
        <v>2987</v>
      </c>
      <c r="G1057" s="108" t="s">
        <v>11323</v>
      </c>
      <c r="H1057" s="108" t="s">
        <v>11332</v>
      </c>
      <c r="I1057" s="109">
        <v>1</v>
      </c>
      <c r="J1057" s="109">
        <v>0.75</v>
      </c>
      <c r="K1057" s="109">
        <v>0.33</v>
      </c>
      <c r="L1057" s="110" t="e">
        <v>#REF!</v>
      </c>
      <c r="M1057" s="111" t="e">
        <v>#REF!</v>
      </c>
      <c r="N1057" s="111" t="e">
        <v>#N/A</v>
      </c>
      <c r="O1057" s="111" t="e">
        <v>#N/A</v>
      </c>
      <c r="P1057" s="111" t="e">
        <v>#N/A</v>
      </c>
      <c r="Q1057" s="111" t="e">
        <v>#N/A</v>
      </c>
    </row>
    <row r="1058" spans="1:17" s="110" customFormat="1" ht="15" customHeight="1" thickBot="1">
      <c r="A1058" s="446"/>
      <c r="B1058" s="446"/>
      <c r="C1058" s="106" t="str">
        <f>IF(A1058="CSP","Consolidated Supply Program(IIF)",IF(A1058&lt;&gt;"",INDEX('CCN &amp; Description'!$B$2:$B$1071,MATCH(VALUE(LEFT(A1058,5)),'CCN &amp; Description'!$A$2:$A$1071,0)),""))</f>
        <v/>
      </c>
      <c r="D1058" s="107" t="str">
        <f t="shared" si="32"/>
        <v>A</v>
      </c>
      <c r="E1058" s="107" t="str">
        <f t="shared" si="33"/>
        <v>A7030</v>
      </c>
      <c r="F1058" s="108" t="s">
        <v>2998</v>
      </c>
      <c r="G1058" s="108" t="s">
        <v>11333</v>
      </c>
      <c r="H1058" s="108" t="s">
        <v>11334</v>
      </c>
      <c r="I1058" s="109">
        <v>1.17</v>
      </c>
      <c r="J1058" s="109">
        <v>1</v>
      </c>
      <c r="K1058" s="109">
        <v>0.67</v>
      </c>
      <c r="L1058" s="110" t="e">
        <v>#REF!</v>
      </c>
      <c r="M1058" s="111" t="e">
        <v>#REF!</v>
      </c>
      <c r="N1058" s="111" t="e">
        <v>#N/A</v>
      </c>
      <c r="O1058" s="111" t="e">
        <v>#N/A</v>
      </c>
      <c r="P1058" s="111" t="e">
        <v>#N/A</v>
      </c>
      <c r="Q1058" s="111" t="e">
        <v>#N/A</v>
      </c>
    </row>
    <row r="1059" spans="1:17" ht="15" customHeight="1" thickBot="1">
      <c r="A1059" s="446"/>
      <c r="B1059" s="446"/>
      <c r="C1059" s="54" t="str">
        <f>IF(A1059="CSP","Consolidated Supply Program(IIF)",IF(A1059&lt;&gt;"",INDEX('CCN &amp; Description'!$B$2:$B$1071,MATCH(VALUE(LEFT(A1059,5)),'CCN &amp; Description'!$A$2:$A$1071,0)),""))</f>
        <v/>
      </c>
      <c r="D1059" s="55" t="str">
        <f t="shared" si="32"/>
        <v>A</v>
      </c>
      <c r="E1059" s="55" t="str">
        <f t="shared" si="33"/>
        <v>A7030</v>
      </c>
      <c r="F1059" s="56" t="s">
        <v>11335</v>
      </c>
      <c r="G1059" s="56" t="s">
        <v>11333</v>
      </c>
      <c r="H1059" s="56" t="s">
        <v>11334</v>
      </c>
      <c r="I1059" s="57">
        <v>1.17</v>
      </c>
      <c r="J1059" s="57">
        <v>1</v>
      </c>
      <c r="K1059" s="57">
        <v>0.67</v>
      </c>
      <c r="L1059" s="315" t="e">
        <v>#REF!</v>
      </c>
      <c r="M1059" s="58" t="e">
        <v>#REF!</v>
      </c>
      <c r="N1059" s="58" t="e">
        <v>#N/A</v>
      </c>
      <c r="O1059" s="58" t="e">
        <v>#N/A</v>
      </c>
      <c r="P1059" s="58" t="e">
        <v>#N/A</v>
      </c>
      <c r="Q1059" s="58" t="e">
        <v>#N/A</v>
      </c>
    </row>
    <row r="1060" spans="1:17" s="110" customFormat="1" ht="15" customHeight="1" thickBot="1">
      <c r="A1060" s="446"/>
      <c r="B1060" s="446"/>
      <c r="C1060" s="106" t="str">
        <f>IF(A1060="CSP","Consolidated Supply Program(IIF)",IF(A1060&lt;&gt;"",INDEX('CCN &amp; Description'!$B$2:$B$1071,MATCH(VALUE(LEFT(A1060,5)),'CCN &amp; Description'!$A$2:$A$1071,0)),""))</f>
        <v/>
      </c>
      <c r="D1060" s="107" t="str">
        <f t="shared" si="32"/>
        <v>A</v>
      </c>
      <c r="E1060" s="107" t="str">
        <f t="shared" si="33"/>
        <v>A7035</v>
      </c>
      <c r="F1060" s="108" t="s">
        <v>3002</v>
      </c>
      <c r="G1060" s="108" t="s">
        <v>11336</v>
      </c>
      <c r="H1060" s="108" t="s">
        <v>11337</v>
      </c>
      <c r="I1060" s="109">
        <v>1.17</v>
      </c>
      <c r="J1060" s="109">
        <v>1.42</v>
      </c>
      <c r="K1060" s="109">
        <v>0.33</v>
      </c>
      <c r="L1060" s="110" t="e">
        <v>#REF!</v>
      </c>
      <c r="M1060" s="111" t="e">
        <v>#REF!</v>
      </c>
      <c r="N1060" s="111" t="e">
        <v>#N/A</v>
      </c>
      <c r="O1060" s="111" t="e">
        <v>#N/A</v>
      </c>
      <c r="P1060" s="111" t="e">
        <v>#N/A</v>
      </c>
      <c r="Q1060" s="111" t="e">
        <v>#N/A</v>
      </c>
    </row>
    <row r="1061" spans="1:17" s="110" customFormat="1" ht="15" customHeight="1" thickBot="1">
      <c r="A1061" s="446"/>
      <c r="B1061" s="446"/>
      <c r="C1061" s="106" t="str">
        <f>IF(A1061="CSP","Consolidated Supply Program(IIF)",IF(A1061&lt;&gt;"",INDEX('CCN &amp; Description'!$B$2:$B$1071,MATCH(VALUE(LEFT(A1061,5)),'CCN &amp; Description'!$A$2:$A$1071,0)),""))</f>
        <v/>
      </c>
      <c r="D1061" s="107" t="str">
        <f t="shared" si="32"/>
        <v>A</v>
      </c>
      <c r="E1061" s="107" t="str">
        <f t="shared" si="33"/>
        <v>A7035</v>
      </c>
      <c r="F1061" s="108" t="s">
        <v>3002</v>
      </c>
      <c r="G1061" s="108" t="s">
        <v>11338</v>
      </c>
      <c r="H1061" s="108" t="s">
        <v>11339</v>
      </c>
      <c r="I1061" s="109">
        <v>1.17</v>
      </c>
      <c r="J1061" s="109">
        <v>1.42</v>
      </c>
      <c r="K1061" s="109">
        <v>0.33</v>
      </c>
      <c r="L1061" s="110" t="e">
        <v>#REF!</v>
      </c>
      <c r="M1061" s="111" t="e">
        <v>#REF!</v>
      </c>
      <c r="N1061" s="111" t="e">
        <v>#N/A</v>
      </c>
      <c r="O1061" s="111" t="e">
        <v>#N/A</v>
      </c>
      <c r="P1061" s="111" t="e">
        <v>#N/A</v>
      </c>
      <c r="Q1061" s="111" t="e">
        <v>#N/A</v>
      </c>
    </row>
    <row r="1062" spans="1:17" s="110" customFormat="1" ht="15" customHeight="1" thickBot="1">
      <c r="A1062" s="446"/>
      <c r="B1062" s="446"/>
      <c r="C1062" s="106" t="str">
        <f>IF(A1062="CSP","Consolidated Supply Program(IIF)",IF(A1062&lt;&gt;"",INDEX('CCN &amp; Description'!$B$2:$B$1071,MATCH(VALUE(LEFT(A1062,5)),'CCN &amp; Description'!$A$2:$A$1071,0)),""))</f>
        <v/>
      </c>
      <c r="D1062" s="107" t="str">
        <f t="shared" si="32"/>
        <v>A</v>
      </c>
      <c r="E1062" s="107" t="str">
        <f t="shared" si="33"/>
        <v>A7035</v>
      </c>
      <c r="F1062" s="108" t="s">
        <v>3002</v>
      </c>
      <c r="G1062" s="108" t="s">
        <v>11340</v>
      </c>
      <c r="H1062" s="108" t="s">
        <v>11341</v>
      </c>
      <c r="I1062" s="109">
        <v>1.17</v>
      </c>
      <c r="J1062" s="109">
        <v>1.42</v>
      </c>
      <c r="K1062" s="109">
        <v>0.33</v>
      </c>
      <c r="L1062" s="110" t="e">
        <v>#REF!</v>
      </c>
      <c r="M1062" s="111" t="e">
        <v>#REF!</v>
      </c>
      <c r="N1062" s="111" t="e">
        <v>#N/A</v>
      </c>
      <c r="O1062" s="111" t="e">
        <v>#N/A</v>
      </c>
      <c r="P1062" s="111" t="e">
        <v>#N/A</v>
      </c>
      <c r="Q1062" s="111" t="e">
        <v>#N/A</v>
      </c>
    </row>
    <row r="1063" spans="1:17" s="110" customFormat="1" ht="15" customHeight="1" thickBot="1">
      <c r="A1063" s="446">
        <v>21710</v>
      </c>
      <c r="B1063" s="446"/>
      <c r="C1063" s="106" t="str">
        <f>IF(A1063="CSP","Consolidated Supply Program(IIF)",IF(A1063&lt;&gt;"",INDEX('CCN &amp; Description'!$B$2:$B$1071,MATCH(VALUE(LEFT(A1063,5)),'CCN &amp; Description'!$A$2:$A$1071,0)),""))</f>
        <v>ELECTRONIC AND COMMUNICATION MAINTENANCE SHOP</v>
      </c>
      <c r="D1063" s="107" t="str">
        <f t="shared" si="32"/>
        <v>A</v>
      </c>
      <c r="E1063" s="107" t="str">
        <f t="shared" si="33"/>
        <v>A7036</v>
      </c>
      <c r="F1063" s="108" t="s">
        <v>3011</v>
      </c>
      <c r="G1063" s="108" t="s">
        <v>3018</v>
      </c>
      <c r="H1063" s="108" t="s">
        <v>11342</v>
      </c>
      <c r="I1063" s="109">
        <v>1.33</v>
      </c>
      <c r="J1063" s="109">
        <v>1.25</v>
      </c>
      <c r="K1063" s="109">
        <v>0.57999999999999996</v>
      </c>
      <c r="L1063" s="110" t="e">
        <v>#REF!</v>
      </c>
      <c r="M1063" s="111" t="e">
        <v>#REF!</v>
      </c>
      <c r="N1063" s="111" t="e">
        <v>#N/A</v>
      </c>
      <c r="O1063" s="111" t="e">
        <v>#N/A</v>
      </c>
      <c r="P1063" s="111" t="e">
        <v>#N/A</v>
      </c>
      <c r="Q1063" s="111" t="e">
        <v>#N/A</v>
      </c>
    </row>
    <row r="1064" spans="1:17" s="110" customFormat="1" ht="15" customHeight="1" thickBot="1">
      <c r="A1064" s="446">
        <v>21710</v>
      </c>
      <c r="B1064" s="446"/>
      <c r="C1064" s="106" t="str">
        <f>IF(A1064="CSP","Consolidated Supply Program(IIF)",IF(A1064&lt;&gt;"",INDEX('CCN &amp; Description'!$B$2:$B$1071,MATCH(VALUE(LEFT(A1064,5)),'CCN &amp; Description'!$A$2:$A$1071,0)),""))</f>
        <v>ELECTRONIC AND COMMUNICATION MAINTENANCE SHOP</v>
      </c>
      <c r="D1064" s="107" t="str">
        <f t="shared" si="32"/>
        <v>A</v>
      </c>
      <c r="E1064" s="107" t="str">
        <f t="shared" si="33"/>
        <v>A7036</v>
      </c>
      <c r="F1064" s="108" t="s">
        <v>3011</v>
      </c>
      <c r="G1064" s="108" t="s">
        <v>11343</v>
      </c>
      <c r="H1064" s="108" t="s">
        <v>11344</v>
      </c>
      <c r="I1064" s="109">
        <v>1.25</v>
      </c>
      <c r="J1064" s="109">
        <v>0.83</v>
      </c>
      <c r="K1064" s="109">
        <v>0.33</v>
      </c>
      <c r="L1064" s="110" t="e">
        <v>#REF!</v>
      </c>
      <c r="M1064" s="111" t="e">
        <v>#REF!</v>
      </c>
      <c r="N1064" s="111" t="e">
        <v>#N/A</v>
      </c>
      <c r="O1064" s="111" t="e">
        <v>#N/A</v>
      </c>
      <c r="P1064" s="111" t="e">
        <v>#N/A</v>
      </c>
      <c r="Q1064" s="111" t="e">
        <v>#N/A</v>
      </c>
    </row>
    <row r="1065" spans="1:17" s="110" customFormat="1" ht="15" customHeight="1" thickBot="1">
      <c r="A1065" s="446">
        <v>21710</v>
      </c>
      <c r="B1065" s="446"/>
      <c r="C1065" s="106" t="str">
        <f>IF(A1065="CSP","Consolidated Supply Program(IIF)",IF(A1065&lt;&gt;"",INDEX('CCN &amp; Description'!$B$2:$B$1071,MATCH(VALUE(LEFT(A1065,5)),'CCN &amp; Description'!$A$2:$A$1071,0)),""))</f>
        <v>ELECTRONIC AND COMMUNICATION MAINTENANCE SHOP</v>
      </c>
      <c r="D1065" s="107" t="str">
        <f t="shared" si="32"/>
        <v>A</v>
      </c>
      <c r="E1065" s="107" t="str">
        <f t="shared" si="33"/>
        <v>A7036</v>
      </c>
      <c r="F1065" s="108" t="s">
        <v>3011</v>
      </c>
      <c r="G1065" s="108" t="s">
        <v>11343</v>
      </c>
      <c r="H1065" s="108" t="s">
        <v>11345</v>
      </c>
      <c r="I1065" s="109">
        <v>1.25</v>
      </c>
      <c r="J1065" s="109">
        <v>0.83</v>
      </c>
      <c r="K1065" s="109">
        <v>0.33</v>
      </c>
      <c r="L1065" s="110" t="e">
        <v>#REF!</v>
      </c>
      <c r="M1065" s="111" t="e">
        <v>#REF!</v>
      </c>
      <c r="N1065" s="111" t="e">
        <v>#N/A</v>
      </c>
      <c r="O1065" s="111" t="e">
        <v>#N/A</v>
      </c>
      <c r="P1065" s="111" t="e">
        <v>#N/A</v>
      </c>
      <c r="Q1065" s="111" t="e">
        <v>#N/A</v>
      </c>
    </row>
    <row r="1066" spans="1:17" s="110" customFormat="1" ht="15" customHeight="1" thickBot="1">
      <c r="A1066" s="446">
        <v>21710</v>
      </c>
      <c r="B1066" s="446"/>
      <c r="C1066" s="106" t="str">
        <f>IF(A1066="CSP","Consolidated Supply Program(IIF)",IF(A1066&lt;&gt;"",INDEX('CCN &amp; Description'!$B$2:$B$1071,MATCH(VALUE(LEFT(A1066,5)),'CCN &amp; Description'!$A$2:$A$1071,0)),""))</f>
        <v>ELECTRONIC AND COMMUNICATION MAINTENANCE SHOP</v>
      </c>
      <c r="D1066" s="107" t="str">
        <f t="shared" si="32"/>
        <v>A</v>
      </c>
      <c r="E1066" s="107" t="str">
        <f t="shared" si="33"/>
        <v>A7036</v>
      </c>
      <c r="F1066" s="108" t="s">
        <v>3011</v>
      </c>
      <c r="G1066" s="108" t="s">
        <v>11343</v>
      </c>
      <c r="H1066" s="108" t="s">
        <v>11346</v>
      </c>
      <c r="I1066" s="109">
        <v>1.25</v>
      </c>
      <c r="J1066" s="109">
        <v>0.83</v>
      </c>
      <c r="K1066" s="109">
        <v>0.33</v>
      </c>
      <c r="L1066" s="110" t="e">
        <v>#REF!</v>
      </c>
      <c r="M1066" s="111" t="e">
        <v>#REF!</v>
      </c>
      <c r="N1066" s="111" t="e">
        <v>#N/A</v>
      </c>
      <c r="O1066" s="111" t="e">
        <v>#N/A</v>
      </c>
      <c r="P1066" s="111" t="e">
        <v>#N/A</v>
      </c>
      <c r="Q1066" s="111" t="e">
        <v>#N/A</v>
      </c>
    </row>
    <row r="1067" spans="1:17" ht="15" customHeight="1" thickBot="1">
      <c r="A1067" s="446"/>
      <c r="B1067" s="446"/>
      <c r="C1067" s="54" t="str">
        <f>IF(A1067="CSP","Consolidated Supply Program(IIF)",IF(A1067&lt;&gt;"",INDEX('CCN &amp; Description'!$B$2:$B$1071,MATCH(VALUE(LEFT(A1067,5)),'CCN &amp; Description'!$A$2:$A$1071,0)),""))</f>
        <v/>
      </c>
      <c r="D1067" s="55" t="str">
        <f t="shared" si="32"/>
        <v>A</v>
      </c>
      <c r="E1067" s="55" t="str">
        <f t="shared" si="33"/>
        <v>A7038</v>
      </c>
      <c r="F1067" s="56" t="s">
        <v>11347</v>
      </c>
      <c r="G1067" s="56" t="s">
        <v>11348</v>
      </c>
      <c r="H1067" s="56" t="s">
        <v>11349</v>
      </c>
      <c r="I1067" s="57">
        <v>1.33</v>
      </c>
      <c r="J1067" s="57">
        <v>0.75</v>
      </c>
      <c r="K1067" s="57">
        <v>0.33</v>
      </c>
      <c r="L1067" s="315" t="e">
        <v>#REF!</v>
      </c>
      <c r="M1067" s="58" t="e">
        <v>#REF!</v>
      </c>
      <c r="N1067" s="58" t="e">
        <v>#N/A</v>
      </c>
      <c r="O1067" s="58" t="e">
        <v>#N/A</v>
      </c>
      <c r="P1067" s="58" t="e">
        <v>#N/A</v>
      </c>
      <c r="Q1067" s="58" t="e">
        <v>#N/A</v>
      </c>
    </row>
    <row r="1068" spans="1:17" ht="15" customHeight="1" thickBot="1">
      <c r="A1068" s="446"/>
      <c r="B1068" s="446"/>
      <c r="C1068" s="54" t="str">
        <f>IF(A1068="CSP","Consolidated Supply Program(IIF)",IF(A1068&lt;&gt;"",INDEX('CCN &amp; Description'!$B$2:$B$1071,MATCH(VALUE(LEFT(A1068,5)),'CCN &amp; Description'!$A$2:$A$1071,0)),""))</f>
        <v/>
      </c>
      <c r="D1068" s="55" t="str">
        <f t="shared" si="32"/>
        <v>A</v>
      </c>
      <c r="E1068" s="55" t="str">
        <f t="shared" si="33"/>
        <v>A7038</v>
      </c>
      <c r="F1068" s="56" t="s">
        <v>11347</v>
      </c>
      <c r="G1068" s="56" t="s">
        <v>11350</v>
      </c>
      <c r="H1068" s="56" t="s">
        <v>11351</v>
      </c>
      <c r="I1068" s="57">
        <v>1.33</v>
      </c>
      <c r="J1068" s="57">
        <v>0.75</v>
      </c>
      <c r="K1068" s="57">
        <v>0.33</v>
      </c>
      <c r="L1068" s="315" t="e">
        <v>#REF!</v>
      </c>
      <c r="M1068" s="58" t="e">
        <v>#REF!</v>
      </c>
      <c r="N1068" s="58" t="e">
        <v>#N/A</v>
      </c>
      <c r="O1068" s="58" t="e">
        <v>#N/A</v>
      </c>
      <c r="P1068" s="58" t="e">
        <v>#N/A</v>
      </c>
      <c r="Q1068" s="58" t="e">
        <v>#N/A</v>
      </c>
    </row>
    <row r="1069" spans="1:17" ht="15" customHeight="1" thickBot="1">
      <c r="A1069" s="446"/>
      <c r="B1069" s="446"/>
      <c r="C1069" s="54" t="str">
        <f>IF(A1069="CSP","Consolidated Supply Program(IIF)",IF(A1069&lt;&gt;"",INDEX('CCN &amp; Description'!$B$2:$B$1071,MATCH(VALUE(LEFT(A1069,5)),'CCN &amp; Description'!$A$2:$A$1071,0)),""))</f>
        <v/>
      </c>
      <c r="D1069" s="55" t="str">
        <f t="shared" si="32"/>
        <v>A</v>
      </c>
      <c r="E1069" s="55" t="str">
        <f t="shared" si="33"/>
        <v>A7040</v>
      </c>
      <c r="F1069" s="56" t="s">
        <v>3023</v>
      </c>
      <c r="G1069" s="56" t="s">
        <v>3026</v>
      </c>
      <c r="H1069" s="56" t="s">
        <v>11352</v>
      </c>
      <c r="I1069" s="60"/>
      <c r="J1069" s="60"/>
      <c r="K1069" s="60"/>
      <c r="L1069" s="315" t="e">
        <v>#REF!</v>
      </c>
      <c r="M1069" s="58" t="e">
        <v>#REF!</v>
      </c>
      <c r="N1069" s="58" t="e">
        <v>#N/A</v>
      </c>
      <c r="O1069" s="58" t="e">
        <v>#N/A</v>
      </c>
      <c r="P1069" s="58" t="e">
        <v>#N/A</v>
      </c>
      <c r="Q1069" s="58" t="e">
        <v>#N/A</v>
      </c>
    </row>
    <row r="1070" spans="1:17" ht="15" customHeight="1" thickBot="1">
      <c r="A1070" s="446"/>
      <c r="B1070" s="446"/>
      <c r="C1070" s="54" t="str">
        <f>IF(A1070="CSP","Consolidated Supply Program(IIF)",IF(A1070&lt;&gt;"",INDEX('CCN &amp; Description'!$B$2:$B$1071,MATCH(VALUE(LEFT(A1070,5)),'CCN &amp; Description'!$A$2:$A$1071,0)),""))</f>
        <v/>
      </c>
      <c r="D1070" s="55" t="str">
        <f t="shared" si="32"/>
        <v>A</v>
      </c>
      <c r="E1070" s="55" t="str">
        <f t="shared" si="33"/>
        <v>A7040</v>
      </c>
      <c r="F1070" s="56" t="s">
        <v>3023</v>
      </c>
      <c r="G1070" s="56" t="s">
        <v>9763</v>
      </c>
      <c r="H1070" s="56" t="s">
        <v>11353</v>
      </c>
      <c r="I1070" s="57">
        <v>1.83</v>
      </c>
      <c r="J1070" s="57">
        <v>1.42</v>
      </c>
      <c r="K1070" s="57">
        <v>0.67</v>
      </c>
      <c r="L1070" s="315" t="e">
        <v>#REF!</v>
      </c>
      <c r="M1070" s="58" t="e">
        <v>#REF!</v>
      </c>
      <c r="N1070" s="58" t="e">
        <v>#N/A</v>
      </c>
      <c r="O1070" s="58" t="e">
        <v>#N/A</v>
      </c>
      <c r="P1070" s="58" t="e">
        <v>#N/A</v>
      </c>
      <c r="Q1070" s="58" t="e">
        <v>#N/A</v>
      </c>
    </row>
    <row r="1071" spans="1:17" s="110" customFormat="1" ht="15" customHeight="1" thickBot="1">
      <c r="A1071" s="446">
        <v>21710</v>
      </c>
      <c r="B1071" s="446"/>
      <c r="C1071" s="106" t="str">
        <f>IF(A1071="CSP","Consolidated Supply Program(IIF)",IF(A1071&lt;&gt;"",INDEX('CCN &amp; Description'!$B$2:$B$1071,MATCH(VALUE(LEFT(A1071,5)),'CCN &amp; Description'!$A$2:$A$1071,0)),""))</f>
        <v>ELECTRONIC AND COMMUNICATION MAINTENANCE SHOP</v>
      </c>
      <c r="D1071" s="107" t="str">
        <f t="shared" si="32"/>
        <v>A</v>
      </c>
      <c r="E1071" s="107" t="str">
        <f t="shared" si="33"/>
        <v>A7046</v>
      </c>
      <c r="F1071" s="108" t="s">
        <v>3025</v>
      </c>
      <c r="G1071" s="108" t="s">
        <v>11354</v>
      </c>
      <c r="H1071" s="108" t="s">
        <v>11355</v>
      </c>
      <c r="I1071" s="109">
        <v>2</v>
      </c>
      <c r="J1071" s="109">
        <v>1.42</v>
      </c>
      <c r="K1071" s="109">
        <v>0.5</v>
      </c>
      <c r="L1071" s="110" t="e">
        <v>#REF!</v>
      </c>
      <c r="M1071" s="111" t="e">
        <v>#REF!</v>
      </c>
      <c r="N1071" s="111" t="e">
        <v>#N/A</v>
      </c>
      <c r="O1071" s="111" t="e">
        <v>#N/A</v>
      </c>
      <c r="P1071" s="111" t="e">
        <v>#N/A</v>
      </c>
      <c r="Q1071" s="111" t="e">
        <v>#N/A</v>
      </c>
    </row>
    <row r="1072" spans="1:17" s="110" customFormat="1" ht="15" customHeight="1" thickBot="1">
      <c r="A1072" s="446">
        <v>21710</v>
      </c>
      <c r="B1072" s="446"/>
      <c r="C1072" s="106" t="str">
        <f>IF(A1072="CSP","Consolidated Supply Program(IIF)",IF(A1072&lt;&gt;"",INDEX('CCN &amp; Description'!$B$2:$B$1071,MATCH(VALUE(LEFT(A1072,5)),'CCN &amp; Description'!$A$2:$A$1071,0)),""))</f>
        <v>ELECTRONIC AND COMMUNICATION MAINTENANCE SHOP</v>
      </c>
      <c r="D1072" s="107" t="str">
        <f t="shared" si="32"/>
        <v>A</v>
      </c>
      <c r="E1072" s="107" t="str">
        <f t="shared" si="33"/>
        <v>A7046</v>
      </c>
      <c r="F1072" s="108" t="s">
        <v>3025</v>
      </c>
      <c r="G1072" s="108" t="s">
        <v>11356</v>
      </c>
      <c r="H1072" s="108" t="s">
        <v>11357</v>
      </c>
      <c r="I1072" s="109">
        <v>2</v>
      </c>
      <c r="J1072" s="109">
        <v>1.42</v>
      </c>
      <c r="K1072" s="109">
        <v>0.5</v>
      </c>
      <c r="L1072" s="110" t="e">
        <v>#REF!</v>
      </c>
      <c r="M1072" s="111" t="e">
        <v>#REF!</v>
      </c>
      <c r="N1072" s="111" t="e">
        <v>#N/A</v>
      </c>
      <c r="O1072" s="111" t="e">
        <v>#N/A</v>
      </c>
      <c r="P1072" s="111" t="e">
        <v>#N/A</v>
      </c>
      <c r="Q1072" s="111" t="e">
        <v>#N/A</v>
      </c>
    </row>
    <row r="1073" spans="1:17" s="110" customFormat="1" ht="15" customHeight="1" thickBot="1">
      <c r="A1073" s="446">
        <v>21710</v>
      </c>
      <c r="B1073" s="446"/>
      <c r="C1073" s="106" t="str">
        <f>IF(A1073="CSP","Consolidated Supply Program(IIF)",IF(A1073&lt;&gt;"",INDEX('CCN &amp; Description'!$B$2:$B$1071,MATCH(VALUE(LEFT(A1073,5)),'CCN &amp; Description'!$A$2:$A$1071,0)),""))</f>
        <v>ELECTRONIC AND COMMUNICATION MAINTENANCE SHOP</v>
      </c>
      <c r="D1073" s="107" t="str">
        <f t="shared" si="32"/>
        <v>A</v>
      </c>
      <c r="E1073" s="107" t="str">
        <f t="shared" si="33"/>
        <v>A7046</v>
      </c>
      <c r="F1073" s="108" t="s">
        <v>3025</v>
      </c>
      <c r="G1073" s="108" t="s">
        <v>11356</v>
      </c>
      <c r="H1073" s="108" t="s">
        <v>11358</v>
      </c>
      <c r="I1073" s="109">
        <v>2</v>
      </c>
      <c r="J1073" s="109">
        <v>1.42</v>
      </c>
      <c r="K1073" s="109">
        <v>0.5</v>
      </c>
      <c r="L1073" s="110" t="e">
        <v>#REF!</v>
      </c>
      <c r="M1073" s="111" t="e">
        <v>#REF!</v>
      </c>
      <c r="N1073" s="111" t="e">
        <v>#N/A</v>
      </c>
      <c r="O1073" s="111" t="e">
        <v>#N/A</v>
      </c>
      <c r="P1073" s="111" t="e">
        <v>#N/A</v>
      </c>
      <c r="Q1073" s="111" t="e">
        <v>#N/A</v>
      </c>
    </row>
    <row r="1074" spans="1:17" s="110" customFormat="1" ht="15" customHeight="1" thickBot="1">
      <c r="A1074" s="446">
        <v>21710</v>
      </c>
      <c r="B1074" s="446"/>
      <c r="C1074" s="106" t="str">
        <f>IF(A1074="CSP","Consolidated Supply Program(IIF)",IF(A1074&lt;&gt;"",INDEX('CCN &amp; Description'!$B$2:$B$1071,MATCH(VALUE(LEFT(A1074,5)),'CCN &amp; Description'!$A$2:$A$1071,0)),""))</f>
        <v>ELECTRONIC AND COMMUNICATION MAINTENANCE SHOP</v>
      </c>
      <c r="D1074" s="107" t="str">
        <f t="shared" si="32"/>
        <v>A</v>
      </c>
      <c r="E1074" s="107" t="str">
        <f t="shared" si="33"/>
        <v>A7046</v>
      </c>
      <c r="F1074" s="108" t="s">
        <v>3025</v>
      </c>
      <c r="G1074" s="108" t="s">
        <v>11356</v>
      </c>
      <c r="H1074" s="108" t="s">
        <v>11359</v>
      </c>
      <c r="I1074" s="109">
        <v>2</v>
      </c>
      <c r="J1074" s="109">
        <v>1.42</v>
      </c>
      <c r="K1074" s="109">
        <v>0.5</v>
      </c>
      <c r="L1074" s="110" t="e">
        <v>#REF!</v>
      </c>
      <c r="M1074" s="111" t="e">
        <v>#REF!</v>
      </c>
      <c r="N1074" s="111" t="e">
        <v>#N/A</v>
      </c>
      <c r="O1074" s="111" t="e">
        <v>#N/A</v>
      </c>
      <c r="P1074" s="111" t="e">
        <v>#N/A</v>
      </c>
      <c r="Q1074" s="111" t="e">
        <v>#N/A</v>
      </c>
    </row>
    <row r="1075" spans="1:17" ht="15" customHeight="1" thickBot="1">
      <c r="A1075" s="446"/>
      <c r="B1075" s="446"/>
      <c r="C1075" s="54" t="str">
        <f>IF(A1075="CSP","Consolidated Supply Program(IIF)",IF(A1075&lt;&gt;"",INDEX('CCN &amp; Description'!$B$2:$B$1071,MATCH(VALUE(LEFT(A1075,5)),'CCN &amp; Description'!$A$2:$A$1071,0)),""))</f>
        <v/>
      </c>
      <c r="D1075" s="55" t="str">
        <f t="shared" si="32"/>
        <v>A</v>
      </c>
      <c r="E1075" s="55" t="str">
        <f t="shared" si="33"/>
        <v>A7050</v>
      </c>
      <c r="F1075" s="56" t="s">
        <v>11360</v>
      </c>
      <c r="G1075" s="56" t="s">
        <v>11354</v>
      </c>
      <c r="H1075" s="56" t="s">
        <v>11361</v>
      </c>
      <c r="I1075" s="57">
        <v>2</v>
      </c>
      <c r="J1075" s="57">
        <v>1.42</v>
      </c>
      <c r="K1075" s="57">
        <v>0.57999999999999996</v>
      </c>
      <c r="L1075" s="315" t="e">
        <v>#REF!</v>
      </c>
      <c r="M1075" s="58" t="e">
        <v>#REF!</v>
      </c>
      <c r="N1075" s="58" t="e">
        <v>#N/A</v>
      </c>
      <c r="O1075" s="58" t="e">
        <v>#N/A</v>
      </c>
      <c r="P1075" s="58" t="e">
        <v>#N/A</v>
      </c>
      <c r="Q1075" s="58" t="e">
        <v>#N/A</v>
      </c>
    </row>
    <row r="1076" spans="1:17" s="110" customFormat="1" ht="15" customHeight="1" thickBot="1">
      <c r="A1076" s="446">
        <v>21710</v>
      </c>
      <c r="B1076" s="446"/>
      <c r="C1076" s="106" t="str">
        <f>IF(A1076="CSP","Consolidated Supply Program(IIF)",IF(A1076&lt;&gt;"",INDEX('CCN &amp; Description'!$B$2:$B$1071,MATCH(VALUE(LEFT(A1076,5)),'CCN &amp; Description'!$A$2:$A$1071,0)),""))</f>
        <v>ELECTRONIC AND COMMUNICATION MAINTENANCE SHOP</v>
      </c>
      <c r="D1076" s="107" t="str">
        <f t="shared" si="32"/>
        <v>A</v>
      </c>
      <c r="E1076" s="107" t="str">
        <f t="shared" si="33"/>
        <v>A7051</v>
      </c>
      <c r="F1076" s="108" t="s">
        <v>3036</v>
      </c>
      <c r="G1076" s="108" t="s">
        <v>11362</v>
      </c>
      <c r="H1076" s="108" t="s">
        <v>11363</v>
      </c>
      <c r="I1076" s="109">
        <v>1</v>
      </c>
      <c r="J1076" s="109">
        <v>0.67</v>
      </c>
      <c r="K1076" s="109">
        <v>0.33</v>
      </c>
      <c r="L1076" s="110" t="e">
        <v>#REF!</v>
      </c>
      <c r="M1076" s="111" t="e">
        <v>#REF!</v>
      </c>
      <c r="N1076" s="111" t="e">
        <v>#N/A</v>
      </c>
      <c r="O1076" s="111" t="e">
        <v>#N/A</v>
      </c>
      <c r="P1076" s="111" t="e">
        <v>#N/A</v>
      </c>
      <c r="Q1076" s="111" t="e">
        <v>#N/A</v>
      </c>
    </row>
    <row r="1077" spans="1:17" s="110" customFormat="1" ht="15" customHeight="1" thickBot="1">
      <c r="A1077" s="446">
        <v>21710</v>
      </c>
      <c r="B1077" s="446"/>
      <c r="C1077" s="106" t="str">
        <f>IF(A1077="CSP","Consolidated Supply Program(IIF)",IF(A1077&lt;&gt;"",INDEX('CCN &amp; Description'!$B$2:$B$1071,MATCH(VALUE(LEFT(A1077,5)),'CCN &amp; Description'!$A$2:$A$1071,0)),""))</f>
        <v>ELECTRONIC AND COMMUNICATION MAINTENANCE SHOP</v>
      </c>
      <c r="D1077" s="107" t="str">
        <f t="shared" si="32"/>
        <v>A</v>
      </c>
      <c r="E1077" s="107" t="str">
        <f t="shared" si="33"/>
        <v>A7051</v>
      </c>
      <c r="F1077" s="108" t="s">
        <v>3036</v>
      </c>
      <c r="G1077" s="108" t="s">
        <v>11362</v>
      </c>
      <c r="H1077" s="108" t="s">
        <v>11364</v>
      </c>
      <c r="I1077" s="109">
        <v>1</v>
      </c>
      <c r="J1077" s="109">
        <v>0.67</v>
      </c>
      <c r="K1077" s="109">
        <v>0.33</v>
      </c>
      <c r="L1077" s="110" t="e">
        <v>#REF!</v>
      </c>
      <c r="M1077" s="111" t="e">
        <v>#REF!</v>
      </c>
      <c r="N1077" s="111" t="e">
        <v>#N/A</v>
      </c>
      <c r="O1077" s="111" t="e">
        <v>#N/A</v>
      </c>
      <c r="P1077" s="111" t="e">
        <v>#N/A</v>
      </c>
      <c r="Q1077" s="111" t="e">
        <v>#N/A</v>
      </c>
    </row>
    <row r="1078" spans="1:17" s="110" customFormat="1" ht="15" customHeight="1" thickBot="1">
      <c r="A1078" s="446">
        <v>21710</v>
      </c>
      <c r="B1078" s="446"/>
      <c r="C1078" s="106" t="str">
        <f>IF(A1078="CSP","Consolidated Supply Program(IIF)",IF(A1078&lt;&gt;"",INDEX('CCN &amp; Description'!$B$2:$B$1071,MATCH(VALUE(LEFT(A1078,5)),'CCN &amp; Description'!$A$2:$A$1071,0)),""))</f>
        <v>ELECTRONIC AND COMMUNICATION MAINTENANCE SHOP</v>
      </c>
      <c r="D1078" s="107" t="str">
        <f t="shared" si="32"/>
        <v>A</v>
      </c>
      <c r="E1078" s="107" t="str">
        <f t="shared" si="33"/>
        <v>A7051</v>
      </c>
      <c r="F1078" s="108" t="s">
        <v>3036</v>
      </c>
      <c r="G1078" s="108" t="s">
        <v>11362</v>
      </c>
      <c r="H1078" s="108" t="s">
        <v>11365</v>
      </c>
      <c r="I1078" s="109">
        <v>1</v>
      </c>
      <c r="J1078" s="109">
        <v>0.67</v>
      </c>
      <c r="K1078" s="109">
        <v>0.33</v>
      </c>
      <c r="L1078" s="110" t="e">
        <v>#REF!</v>
      </c>
      <c r="M1078" s="111" t="e">
        <v>#REF!</v>
      </c>
      <c r="N1078" s="111" t="e">
        <v>#N/A</v>
      </c>
      <c r="O1078" s="111" t="e">
        <v>#N/A</v>
      </c>
      <c r="P1078" s="111" t="e">
        <v>#N/A</v>
      </c>
      <c r="Q1078" s="111" t="e">
        <v>#N/A</v>
      </c>
    </row>
    <row r="1079" spans="1:17" s="110" customFormat="1" ht="15" customHeight="1" thickBot="1">
      <c r="A1079" s="446">
        <v>21710</v>
      </c>
      <c r="B1079" s="446"/>
      <c r="C1079" s="106" t="str">
        <f>IF(A1079="CSP","Consolidated Supply Program(IIF)",IF(A1079&lt;&gt;"",INDEX('CCN &amp; Description'!$B$2:$B$1071,MATCH(VALUE(LEFT(A1079,5)),'CCN &amp; Description'!$A$2:$A$1071,0)),""))</f>
        <v>ELECTRONIC AND COMMUNICATION MAINTENANCE SHOP</v>
      </c>
      <c r="D1079" s="107" t="str">
        <f t="shared" si="32"/>
        <v>A</v>
      </c>
      <c r="E1079" s="107" t="str">
        <f t="shared" si="33"/>
        <v>A7052</v>
      </c>
      <c r="F1079" s="108" t="s">
        <v>3044</v>
      </c>
      <c r="G1079" s="108" t="s">
        <v>11354</v>
      </c>
      <c r="H1079" s="108" t="s">
        <v>11366</v>
      </c>
      <c r="I1079" s="109">
        <v>2</v>
      </c>
      <c r="J1079" s="109">
        <v>1.42</v>
      </c>
      <c r="K1079" s="109">
        <v>0.57999999999999996</v>
      </c>
      <c r="L1079" s="110" t="e">
        <v>#REF!</v>
      </c>
      <c r="M1079" s="111" t="e">
        <v>#REF!</v>
      </c>
      <c r="N1079" s="111" t="e">
        <v>#N/A</v>
      </c>
      <c r="O1079" s="111" t="e">
        <v>#N/A</v>
      </c>
      <c r="P1079" s="111" t="e">
        <v>#N/A</v>
      </c>
      <c r="Q1079" s="111" t="e">
        <v>#N/A</v>
      </c>
    </row>
    <row r="1080" spans="1:17" s="110" customFormat="1" ht="15" customHeight="1" thickBot="1">
      <c r="A1080" s="446"/>
      <c r="B1080" s="446"/>
      <c r="C1080" s="106" t="str">
        <f>IF(A1080="CSP","Consolidated Supply Program(IIF)",IF(A1080&lt;&gt;"",INDEX('CCN &amp; Description'!$B$2:$B$1071,MATCH(VALUE(LEFT(A1080,5)),'CCN &amp; Description'!$A$2:$A$1071,0)),""))</f>
        <v/>
      </c>
      <c r="D1080" s="107" t="str">
        <f t="shared" si="32"/>
        <v>A</v>
      </c>
      <c r="E1080" s="107" t="str">
        <f t="shared" si="33"/>
        <v>A7053</v>
      </c>
      <c r="F1080" s="108" t="s">
        <v>3048</v>
      </c>
      <c r="G1080" s="108" t="s">
        <v>11367</v>
      </c>
      <c r="H1080" s="108" t="s">
        <v>11368</v>
      </c>
      <c r="I1080" s="109">
        <v>1.17</v>
      </c>
      <c r="J1080" s="109">
        <v>0.75</v>
      </c>
      <c r="K1080" s="109">
        <v>0.33</v>
      </c>
      <c r="L1080" s="110" t="e">
        <v>#REF!</v>
      </c>
      <c r="M1080" s="111" t="e">
        <v>#REF!</v>
      </c>
      <c r="N1080" s="111" t="e">
        <v>#N/A</v>
      </c>
      <c r="O1080" s="111" t="e">
        <v>#N/A</v>
      </c>
      <c r="P1080" s="111" t="e">
        <v>#N/A</v>
      </c>
      <c r="Q1080" s="111" t="e">
        <v>#N/A</v>
      </c>
    </row>
    <row r="1081" spans="1:17" s="110" customFormat="1" ht="15" customHeight="1" thickBot="1">
      <c r="A1081" s="446"/>
      <c r="B1081" s="446"/>
      <c r="C1081" s="106" t="str">
        <f>IF(A1081="CSP","Consolidated Supply Program(IIF)",IF(A1081&lt;&gt;"",INDEX('CCN &amp; Description'!$B$2:$B$1071,MATCH(VALUE(LEFT(A1081,5)),'CCN &amp; Description'!$A$2:$A$1071,0)),""))</f>
        <v/>
      </c>
      <c r="D1081" s="107" t="str">
        <f t="shared" si="32"/>
        <v>A</v>
      </c>
      <c r="E1081" s="107" t="str">
        <f t="shared" si="33"/>
        <v>A7053</v>
      </c>
      <c r="F1081" s="108" t="s">
        <v>3048</v>
      </c>
      <c r="G1081" s="108" t="s">
        <v>11369</v>
      </c>
      <c r="H1081" s="108" t="s">
        <v>11370</v>
      </c>
      <c r="I1081" s="109">
        <v>1.17</v>
      </c>
      <c r="J1081" s="109">
        <v>0.75</v>
      </c>
      <c r="K1081" s="109">
        <v>0.33</v>
      </c>
      <c r="L1081" s="110" t="e">
        <v>#REF!</v>
      </c>
      <c r="M1081" s="111" t="e">
        <v>#REF!</v>
      </c>
      <c r="N1081" s="111" t="e">
        <v>#N/A</v>
      </c>
      <c r="O1081" s="111" t="e">
        <v>#N/A</v>
      </c>
      <c r="P1081" s="111" t="e">
        <v>#N/A</v>
      </c>
      <c r="Q1081" s="111" t="e">
        <v>#N/A</v>
      </c>
    </row>
    <row r="1082" spans="1:17" s="110" customFormat="1" ht="15" customHeight="1" thickBot="1">
      <c r="A1082" s="446"/>
      <c r="B1082" s="446"/>
      <c r="C1082" s="106" t="str">
        <f>IF(A1082="CSP","Consolidated Supply Program(IIF)",IF(A1082&lt;&gt;"",INDEX('CCN &amp; Description'!$B$2:$B$1071,MATCH(VALUE(LEFT(A1082,5)),'CCN &amp; Description'!$A$2:$A$1071,0)),""))</f>
        <v/>
      </c>
      <c r="D1082" s="107" t="str">
        <f t="shared" si="32"/>
        <v>A</v>
      </c>
      <c r="E1082" s="107" t="str">
        <f t="shared" si="33"/>
        <v>A7053</v>
      </c>
      <c r="F1082" s="108" t="s">
        <v>3048</v>
      </c>
      <c r="G1082" s="108" t="s">
        <v>11367</v>
      </c>
      <c r="H1082" s="108" t="s">
        <v>11371</v>
      </c>
      <c r="I1082" s="109">
        <v>1.17</v>
      </c>
      <c r="J1082" s="109">
        <v>0.75</v>
      </c>
      <c r="K1082" s="109">
        <v>0.33</v>
      </c>
      <c r="L1082" s="110" t="e">
        <v>#REF!</v>
      </c>
      <c r="M1082" s="111" t="e">
        <v>#REF!</v>
      </c>
      <c r="N1082" s="111" t="e">
        <v>#N/A</v>
      </c>
      <c r="O1082" s="111" t="e">
        <v>#N/A</v>
      </c>
      <c r="P1082" s="111" t="e">
        <v>#N/A</v>
      </c>
      <c r="Q1082" s="111" t="e">
        <v>#N/A</v>
      </c>
    </row>
    <row r="1083" spans="1:17" s="110" customFormat="1" ht="15" customHeight="1" thickBot="1">
      <c r="A1083" s="446">
        <v>21710</v>
      </c>
      <c r="B1083" s="446"/>
      <c r="C1083" s="106" t="str">
        <f>IF(A1083="CSP","Consolidated Supply Program(IIF)",IF(A1083&lt;&gt;"",INDEX('CCN &amp; Description'!$B$2:$B$1071,MATCH(VALUE(LEFT(A1083,5)),'CCN &amp; Description'!$A$2:$A$1071,0)),""))</f>
        <v>ELECTRONIC AND COMMUNICATION MAINTENANCE SHOP</v>
      </c>
      <c r="D1083" s="107" t="str">
        <f t="shared" si="32"/>
        <v>A</v>
      </c>
      <c r="E1083" s="107" t="str">
        <f t="shared" si="33"/>
        <v>A7055</v>
      </c>
      <c r="F1083" s="108" t="s">
        <v>3057</v>
      </c>
      <c r="G1083" s="108" t="s">
        <v>11367</v>
      </c>
      <c r="H1083" s="108" t="s">
        <v>11372</v>
      </c>
      <c r="I1083" s="109">
        <v>0.92</v>
      </c>
      <c r="J1083" s="109">
        <v>1.08</v>
      </c>
      <c r="K1083" s="109">
        <v>0.42</v>
      </c>
      <c r="L1083" s="110" t="e">
        <v>#REF!</v>
      </c>
      <c r="M1083" s="111" t="e">
        <v>#REF!</v>
      </c>
      <c r="N1083" s="111" t="e">
        <v>#N/A</v>
      </c>
      <c r="O1083" s="111" t="e">
        <v>#N/A</v>
      </c>
      <c r="P1083" s="111" t="e">
        <v>#N/A</v>
      </c>
      <c r="Q1083" s="111" t="e">
        <v>#N/A</v>
      </c>
    </row>
    <row r="1084" spans="1:17" s="110" customFormat="1" ht="15" customHeight="1" thickBot="1">
      <c r="A1084" s="446">
        <v>21710</v>
      </c>
      <c r="B1084" s="446"/>
      <c r="C1084" s="106" t="str">
        <f>IF(A1084="CSP","Consolidated Supply Program(IIF)",IF(A1084&lt;&gt;"",INDEX('CCN &amp; Description'!$B$2:$B$1071,MATCH(VALUE(LEFT(A1084,5)),'CCN &amp; Description'!$A$2:$A$1071,0)),""))</f>
        <v>ELECTRONIC AND COMMUNICATION MAINTENANCE SHOP</v>
      </c>
      <c r="D1084" s="107" t="str">
        <f t="shared" si="32"/>
        <v>A</v>
      </c>
      <c r="E1084" s="107" t="str">
        <f t="shared" si="33"/>
        <v>A7055</v>
      </c>
      <c r="F1084" s="108" t="s">
        <v>3057</v>
      </c>
      <c r="G1084" s="108" t="s">
        <v>3551</v>
      </c>
      <c r="H1084" s="108" t="s">
        <v>11373</v>
      </c>
      <c r="I1084" s="109">
        <v>0.92</v>
      </c>
      <c r="J1084" s="109">
        <v>1.08</v>
      </c>
      <c r="K1084" s="109">
        <v>0.42</v>
      </c>
      <c r="L1084" s="110" t="e">
        <v>#REF!</v>
      </c>
      <c r="M1084" s="111" t="e">
        <v>#REF!</v>
      </c>
      <c r="N1084" s="111" t="e">
        <v>#N/A</v>
      </c>
      <c r="O1084" s="111" t="e">
        <v>#N/A</v>
      </c>
      <c r="P1084" s="111" t="e">
        <v>#N/A</v>
      </c>
      <c r="Q1084" s="111" t="e">
        <v>#N/A</v>
      </c>
    </row>
    <row r="1085" spans="1:17" s="110" customFormat="1" ht="15" customHeight="1" thickBot="1">
      <c r="A1085" s="446">
        <v>21710</v>
      </c>
      <c r="B1085" s="446"/>
      <c r="C1085" s="106" t="str">
        <f>IF(A1085="CSP","Consolidated Supply Program(IIF)",IF(A1085&lt;&gt;"",INDEX('CCN &amp; Description'!$B$2:$B$1071,MATCH(VALUE(LEFT(A1085,5)),'CCN &amp; Description'!$A$2:$A$1071,0)),""))</f>
        <v>ELECTRONIC AND COMMUNICATION MAINTENANCE SHOP</v>
      </c>
      <c r="D1085" s="107" t="str">
        <f t="shared" si="32"/>
        <v>A</v>
      </c>
      <c r="E1085" s="107" t="str">
        <f t="shared" si="33"/>
        <v>A7055</v>
      </c>
      <c r="F1085" s="108" t="s">
        <v>3057</v>
      </c>
      <c r="G1085" s="108" t="s">
        <v>11367</v>
      </c>
      <c r="H1085" s="108" t="s">
        <v>11374</v>
      </c>
      <c r="I1085" s="109">
        <v>0.92</v>
      </c>
      <c r="J1085" s="109">
        <v>1.08</v>
      </c>
      <c r="K1085" s="109">
        <v>0.42</v>
      </c>
      <c r="L1085" s="110" t="e">
        <v>#REF!</v>
      </c>
      <c r="M1085" s="111" t="e">
        <v>#REF!</v>
      </c>
      <c r="N1085" s="111" t="e">
        <v>#N/A</v>
      </c>
      <c r="O1085" s="111" t="e">
        <v>#N/A</v>
      </c>
      <c r="P1085" s="111" t="e">
        <v>#N/A</v>
      </c>
      <c r="Q1085" s="111" t="e">
        <v>#N/A</v>
      </c>
    </row>
    <row r="1086" spans="1:17" s="110" customFormat="1" ht="15" customHeight="1" thickBot="1">
      <c r="A1086" s="446">
        <v>21710</v>
      </c>
      <c r="B1086" s="446"/>
      <c r="C1086" s="106" t="str">
        <f>IF(A1086="CSP","Consolidated Supply Program(IIF)",IF(A1086&lt;&gt;"",INDEX('CCN &amp; Description'!$B$2:$B$1071,MATCH(VALUE(LEFT(A1086,5)),'CCN &amp; Description'!$A$2:$A$1071,0)),""))</f>
        <v>ELECTRONIC AND COMMUNICATION MAINTENANCE SHOP</v>
      </c>
      <c r="D1086" s="107" t="str">
        <f t="shared" si="32"/>
        <v>A</v>
      </c>
      <c r="E1086" s="107" t="str">
        <f t="shared" si="33"/>
        <v>A7055</v>
      </c>
      <c r="F1086" s="108" t="s">
        <v>3057</v>
      </c>
      <c r="G1086" s="108" t="s">
        <v>11367</v>
      </c>
      <c r="H1086" s="108" t="s">
        <v>11375</v>
      </c>
      <c r="I1086" s="109">
        <v>0.92</v>
      </c>
      <c r="J1086" s="109">
        <v>1.08</v>
      </c>
      <c r="K1086" s="109">
        <v>0.42</v>
      </c>
      <c r="L1086" s="110" t="e">
        <v>#REF!</v>
      </c>
      <c r="M1086" s="111" t="e">
        <v>#REF!</v>
      </c>
      <c r="N1086" s="111" t="e">
        <v>#N/A</v>
      </c>
      <c r="O1086" s="111" t="e">
        <v>#N/A</v>
      </c>
      <c r="P1086" s="111" t="e">
        <v>#N/A</v>
      </c>
      <c r="Q1086" s="111" t="e">
        <v>#N/A</v>
      </c>
    </row>
    <row r="1087" spans="1:17" ht="15" customHeight="1" thickBot="1">
      <c r="A1087" s="446"/>
      <c r="B1087" s="446"/>
      <c r="C1087" s="54" t="str">
        <f>IF(A1087="CSP","Consolidated Supply Program(IIF)",IF(A1087&lt;&gt;"",INDEX('CCN &amp; Description'!$B$2:$B$1071,MATCH(VALUE(LEFT(A1087,5)),'CCN &amp; Description'!$A$2:$A$1071,0)),""))</f>
        <v/>
      </c>
      <c r="D1087" s="55" t="str">
        <f t="shared" si="32"/>
        <v>A</v>
      </c>
      <c r="E1087" s="55" t="str">
        <f t="shared" si="33"/>
        <v>A7057</v>
      </c>
      <c r="F1087" s="56" t="s">
        <v>3068</v>
      </c>
      <c r="G1087" s="56" t="s">
        <v>3069</v>
      </c>
      <c r="H1087" s="56" t="s">
        <v>11376</v>
      </c>
      <c r="I1087" s="57">
        <v>1</v>
      </c>
      <c r="J1087" s="57">
        <v>0.25</v>
      </c>
      <c r="K1087" s="57">
        <v>0.25</v>
      </c>
      <c r="L1087" s="315" t="e">
        <v>#REF!</v>
      </c>
      <c r="M1087" s="58" t="e">
        <v>#REF!</v>
      </c>
      <c r="N1087" s="58" t="e">
        <v>#N/A</v>
      </c>
      <c r="O1087" s="58" t="e">
        <v>#N/A</v>
      </c>
      <c r="P1087" s="58" t="e">
        <v>#N/A</v>
      </c>
      <c r="Q1087" s="58" t="e">
        <v>#N/A</v>
      </c>
    </row>
    <row r="1088" spans="1:17" s="110" customFormat="1" ht="15" customHeight="1" thickBot="1">
      <c r="A1088" s="446">
        <v>21710</v>
      </c>
      <c r="B1088" s="446"/>
      <c r="C1088" s="106" t="str">
        <f>IF(A1088="CSP","Consolidated Supply Program(IIF)",IF(A1088&lt;&gt;"",INDEX('CCN &amp; Description'!$B$2:$B$1071,MATCH(VALUE(LEFT(A1088,5)),'CCN &amp; Description'!$A$2:$A$1071,0)),""))</f>
        <v>ELECTRONIC AND COMMUNICATION MAINTENANCE SHOP</v>
      </c>
      <c r="D1088" s="107" t="str">
        <f t="shared" si="32"/>
        <v>A</v>
      </c>
      <c r="E1088" s="107" t="str">
        <f t="shared" si="33"/>
        <v>A7059</v>
      </c>
      <c r="F1088" s="108" t="s">
        <v>738</v>
      </c>
      <c r="G1088" s="108" t="s">
        <v>3069</v>
      </c>
      <c r="H1088" s="108" t="s">
        <v>11377</v>
      </c>
      <c r="I1088" s="109">
        <v>0.92</v>
      </c>
      <c r="J1088" s="109">
        <v>1.17</v>
      </c>
      <c r="K1088" s="109">
        <v>0.57999999999999996</v>
      </c>
      <c r="L1088" s="110" t="e">
        <v>#REF!</v>
      </c>
      <c r="M1088" s="111" t="e">
        <v>#REF!</v>
      </c>
      <c r="N1088" s="111" t="e">
        <v>#N/A</v>
      </c>
      <c r="O1088" s="111" t="e">
        <v>#N/A</v>
      </c>
      <c r="P1088" s="111" t="e">
        <v>#N/A</v>
      </c>
      <c r="Q1088" s="111" t="e">
        <v>#N/A</v>
      </c>
    </row>
    <row r="1089" spans="1:17" s="110" customFormat="1" ht="15" customHeight="1" thickBot="1">
      <c r="A1089" s="446">
        <v>21710</v>
      </c>
      <c r="B1089" s="446"/>
      <c r="C1089" s="106" t="str">
        <f>IF(A1089="CSP","Consolidated Supply Program(IIF)",IF(A1089&lt;&gt;"",INDEX('CCN &amp; Description'!$B$2:$B$1071,MATCH(VALUE(LEFT(A1089,5)),'CCN &amp; Description'!$A$2:$A$1071,0)),""))</f>
        <v>ELECTRONIC AND COMMUNICATION MAINTENANCE SHOP</v>
      </c>
      <c r="D1089" s="107" t="str">
        <f t="shared" si="32"/>
        <v>A</v>
      </c>
      <c r="E1089" s="107" t="str">
        <f t="shared" si="33"/>
        <v>A7059</v>
      </c>
      <c r="F1089" s="108" t="s">
        <v>738</v>
      </c>
      <c r="G1089" s="108" t="s">
        <v>3069</v>
      </c>
      <c r="H1089" s="108" t="s">
        <v>11378</v>
      </c>
      <c r="I1089" s="109">
        <v>0.92</v>
      </c>
      <c r="J1089" s="109">
        <v>1.17</v>
      </c>
      <c r="K1089" s="109">
        <v>0.57999999999999996</v>
      </c>
      <c r="L1089" s="110" t="e">
        <v>#REF!</v>
      </c>
      <c r="M1089" s="111" t="e">
        <v>#REF!</v>
      </c>
      <c r="N1089" s="111" t="e">
        <v>#N/A</v>
      </c>
      <c r="O1089" s="111" t="e">
        <v>#N/A</v>
      </c>
      <c r="P1089" s="111" t="e">
        <v>#N/A</v>
      </c>
      <c r="Q1089" s="111" t="e">
        <v>#N/A</v>
      </c>
    </row>
    <row r="1090" spans="1:17" s="110" customFormat="1" ht="15" customHeight="1" thickBot="1">
      <c r="A1090" s="446">
        <v>21710</v>
      </c>
      <c r="B1090" s="446"/>
      <c r="C1090" s="106" t="str">
        <f>IF(A1090="CSP","Consolidated Supply Program(IIF)",IF(A1090&lt;&gt;"",INDEX('CCN &amp; Description'!$B$2:$B$1071,MATCH(VALUE(LEFT(A1090,5)),'CCN &amp; Description'!$A$2:$A$1071,0)),""))</f>
        <v>ELECTRONIC AND COMMUNICATION MAINTENANCE SHOP</v>
      </c>
      <c r="D1090" s="107" t="str">
        <f t="shared" ref="D1090:D1153" si="34">LEFT(F1090,1)</f>
        <v>A</v>
      </c>
      <c r="E1090" s="107" t="str">
        <f t="shared" ref="E1090:E1153" si="35">LEFT(F1090,5)</f>
        <v>A7059</v>
      </c>
      <c r="F1090" s="108" t="s">
        <v>11379</v>
      </c>
      <c r="G1090" s="108" t="s">
        <v>3069</v>
      </c>
      <c r="H1090" s="108" t="s">
        <v>11377</v>
      </c>
      <c r="I1090" s="109">
        <v>0.92</v>
      </c>
      <c r="J1090" s="109">
        <v>1.17</v>
      </c>
      <c r="K1090" s="109">
        <v>0.57999999999999996</v>
      </c>
      <c r="L1090" s="110" t="e">
        <v>#REF!</v>
      </c>
      <c r="M1090" s="111" t="e">
        <v>#REF!</v>
      </c>
      <c r="N1090" s="111" t="e">
        <v>#N/A</v>
      </c>
      <c r="O1090" s="111" t="e">
        <v>#N/A</v>
      </c>
      <c r="P1090" s="111" t="e">
        <v>#N/A</v>
      </c>
      <c r="Q1090" s="111" t="e">
        <v>#N/A</v>
      </c>
    </row>
    <row r="1091" spans="1:17" s="110" customFormat="1" ht="15" customHeight="1" thickBot="1">
      <c r="A1091" s="446">
        <v>21710</v>
      </c>
      <c r="B1091" s="446"/>
      <c r="C1091" s="106" t="str">
        <f>IF(A1091="CSP","Consolidated Supply Program(IIF)",IF(A1091&lt;&gt;"",INDEX('CCN &amp; Description'!$B$2:$B$1071,MATCH(VALUE(LEFT(A1091,5)),'CCN &amp; Description'!$A$2:$A$1071,0)),""))</f>
        <v>ELECTRONIC AND COMMUNICATION MAINTENANCE SHOP</v>
      </c>
      <c r="D1091" s="107" t="str">
        <f t="shared" si="34"/>
        <v>A</v>
      </c>
      <c r="E1091" s="107" t="str">
        <f t="shared" si="35"/>
        <v>A7060</v>
      </c>
      <c r="F1091" s="108" t="s">
        <v>3078</v>
      </c>
      <c r="G1091" s="108" t="s">
        <v>3079</v>
      </c>
      <c r="H1091" s="108" t="s">
        <v>11380</v>
      </c>
      <c r="I1091" s="109">
        <v>1</v>
      </c>
      <c r="J1091" s="109">
        <v>1.5</v>
      </c>
      <c r="K1091" s="109">
        <v>1.25</v>
      </c>
      <c r="L1091" s="110" t="e">
        <v>#REF!</v>
      </c>
      <c r="M1091" s="111" t="e">
        <v>#REF!</v>
      </c>
      <c r="N1091" s="111" t="e">
        <v>#N/A</v>
      </c>
      <c r="O1091" s="111" t="e">
        <v>#N/A</v>
      </c>
      <c r="P1091" s="111" t="e">
        <v>#N/A</v>
      </c>
      <c r="Q1091" s="111" t="e">
        <v>#N/A</v>
      </c>
    </row>
    <row r="1092" spans="1:17" s="110" customFormat="1" ht="15" customHeight="1" thickBot="1">
      <c r="A1092" s="446">
        <v>21710</v>
      </c>
      <c r="B1092" s="446"/>
      <c r="C1092" s="106" t="str">
        <f>IF(A1092="CSP","Consolidated Supply Program(IIF)",IF(A1092&lt;&gt;"",INDEX('CCN &amp; Description'!$B$2:$B$1071,MATCH(VALUE(LEFT(A1092,5)),'CCN &amp; Description'!$A$2:$A$1071,0)),""))</f>
        <v>ELECTRONIC AND COMMUNICATION MAINTENANCE SHOP</v>
      </c>
      <c r="D1092" s="107" t="str">
        <f t="shared" si="34"/>
        <v>A</v>
      </c>
      <c r="E1092" s="107" t="str">
        <f t="shared" si="35"/>
        <v>A7060</v>
      </c>
      <c r="F1092" s="108" t="s">
        <v>3078</v>
      </c>
      <c r="G1092" s="108" t="s">
        <v>3079</v>
      </c>
      <c r="H1092" s="108" t="s">
        <v>11381</v>
      </c>
      <c r="I1092" s="109">
        <v>1</v>
      </c>
      <c r="J1092" s="109">
        <v>1.5</v>
      </c>
      <c r="K1092" s="109">
        <v>1.25</v>
      </c>
      <c r="L1092" s="110" t="e">
        <v>#REF!</v>
      </c>
      <c r="M1092" s="111" t="e">
        <v>#REF!</v>
      </c>
      <c r="N1092" s="111" t="e">
        <v>#N/A</v>
      </c>
      <c r="O1092" s="111" t="e">
        <v>#N/A</v>
      </c>
      <c r="P1092" s="111" t="e">
        <v>#N/A</v>
      </c>
      <c r="Q1092" s="111" t="e">
        <v>#N/A</v>
      </c>
    </row>
    <row r="1093" spans="1:17" s="110" customFormat="1" ht="15" customHeight="1" thickBot="1">
      <c r="A1093" s="446">
        <v>21710</v>
      </c>
      <c r="B1093" s="446"/>
      <c r="C1093" s="106" t="str">
        <f>IF(A1093="CSP","Consolidated Supply Program(IIF)",IF(A1093&lt;&gt;"",INDEX('CCN &amp; Description'!$B$2:$B$1071,MATCH(VALUE(LEFT(A1093,5)),'CCN &amp; Description'!$A$2:$A$1071,0)),""))</f>
        <v>ELECTRONIC AND COMMUNICATION MAINTENANCE SHOP</v>
      </c>
      <c r="D1093" s="107" t="str">
        <f t="shared" si="34"/>
        <v>A</v>
      </c>
      <c r="E1093" s="107" t="str">
        <f t="shared" si="35"/>
        <v>A7060</v>
      </c>
      <c r="F1093" s="108" t="s">
        <v>3078</v>
      </c>
      <c r="G1093" s="108" t="s">
        <v>3079</v>
      </c>
      <c r="H1093" s="108" t="s">
        <v>11382</v>
      </c>
      <c r="I1093" s="109">
        <v>1</v>
      </c>
      <c r="J1093" s="109">
        <v>1.5</v>
      </c>
      <c r="K1093" s="109">
        <v>1.25</v>
      </c>
      <c r="L1093" s="110" t="e">
        <v>#REF!</v>
      </c>
      <c r="M1093" s="111" t="e">
        <v>#REF!</v>
      </c>
      <c r="N1093" s="111" t="e">
        <v>#N/A</v>
      </c>
      <c r="O1093" s="111" t="e">
        <v>#N/A</v>
      </c>
      <c r="P1093" s="111" t="e">
        <v>#N/A</v>
      </c>
      <c r="Q1093" s="111" t="e">
        <v>#N/A</v>
      </c>
    </row>
    <row r="1094" spans="1:17" s="110" customFormat="1" ht="15" customHeight="1" thickBot="1">
      <c r="A1094" s="446">
        <v>21710</v>
      </c>
      <c r="B1094" s="446"/>
      <c r="C1094" s="106" t="str">
        <f>IF(A1094="CSP","Consolidated Supply Program(IIF)",IF(A1094&lt;&gt;"",INDEX('CCN &amp; Description'!$B$2:$B$1071,MATCH(VALUE(LEFT(A1094,5)),'CCN &amp; Description'!$A$2:$A$1071,0)),""))</f>
        <v>ELECTRONIC AND COMMUNICATION MAINTENANCE SHOP</v>
      </c>
      <c r="D1094" s="107" t="str">
        <f t="shared" si="34"/>
        <v>A</v>
      </c>
      <c r="E1094" s="107" t="str">
        <f t="shared" si="35"/>
        <v>A7060</v>
      </c>
      <c r="F1094" s="108" t="s">
        <v>3078</v>
      </c>
      <c r="G1094" s="108" t="s">
        <v>3079</v>
      </c>
      <c r="H1094" s="108" t="s">
        <v>11383</v>
      </c>
      <c r="I1094" s="109">
        <v>1</v>
      </c>
      <c r="J1094" s="109">
        <v>1.5</v>
      </c>
      <c r="K1094" s="109">
        <v>1.25</v>
      </c>
      <c r="L1094" s="110" t="e">
        <v>#REF!</v>
      </c>
      <c r="M1094" s="111" t="e">
        <v>#REF!</v>
      </c>
      <c r="N1094" s="111" t="e">
        <v>#N/A</v>
      </c>
      <c r="O1094" s="111" t="e">
        <v>#N/A</v>
      </c>
      <c r="P1094" s="111" t="e">
        <v>#N/A</v>
      </c>
      <c r="Q1094" s="111" t="e">
        <v>#N/A</v>
      </c>
    </row>
    <row r="1095" spans="1:17" s="110" customFormat="1" ht="15" customHeight="1" thickBot="1">
      <c r="A1095" s="446">
        <v>21710</v>
      </c>
      <c r="B1095" s="446"/>
      <c r="C1095" s="106" t="str">
        <f>IF(A1095="CSP","Consolidated Supply Program(IIF)",IF(A1095&lt;&gt;"",INDEX('CCN &amp; Description'!$B$2:$B$1071,MATCH(VALUE(LEFT(A1095,5)),'CCN &amp; Description'!$A$2:$A$1071,0)),""))</f>
        <v>ELECTRONIC AND COMMUNICATION MAINTENANCE SHOP</v>
      </c>
      <c r="D1095" s="107" t="str">
        <f t="shared" si="34"/>
        <v>A</v>
      </c>
      <c r="E1095" s="107" t="str">
        <f t="shared" si="35"/>
        <v>A7060</v>
      </c>
      <c r="F1095" s="108" t="s">
        <v>11384</v>
      </c>
      <c r="G1095" s="108" t="s">
        <v>3079</v>
      </c>
      <c r="H1095" s="108" t="s">
        <v>11382</v>
      </c>
      <c r="I1095" s="109">
        <v>1</v>
      </c>
      <c r="J1095" s="109">
        <v>1.5</v>
      </c>
      <c r="K1095" s="109">
        <v>1.25</v>
      </c>
      <c r="L1095" s="110" t="e">
        <v>#REF!</v>
      </c>
      <c r="M1095" s="111" t="e">
        <v>#REF!</v>
      </c>
      <c r="N1095" s="111" t="e">
        <v>#N/A</v>
      </c>
      <c r="O1095" s="111" t="e">
        <v>#N/A</v>
      </c>
      <c r="P1095" s="111" t="e">
        <v>#N/A</v>
      </c>
      <c r="Q1095" s="111" t="e">
        <v>#N/A</v>
      </c>
    </row>
    <row r="1096" spans="1:17" s="110" customFormat="1" ht="15" customHeight="1" thickBot="1">
      <c r="A1096" s="446">
        <v>21710</v>
      </c>
      <c r="B1096" s="446"/>
      <c r="C1096" s="106" t="str">
        <f>IF(A1096="CSP","Consolidated Supply Program(IIF)",IF(A1096&lt;&gt;"",INDEX('CCN &amp; Description'!$B$2:$B$1071,MATCH(VALUE(LEFT(A1096,5)),'CCN &amp; Description'!$A$2:$A$1071,0)),""))</f>
        <v>ELECTRONIC AND COMMUNICATION MAINTENANCE SHOP</v>
      </c>
      <c r="D1096" s="107" t="str">
        <f t="shared" si="34"/>
        <v>A</v>
      </c>
      <c r="E1096" s="107" t="str">
        <f t="shared" si="35"/>
        <v>A7061</v>
      </c>
      <c r="F1096" s="108" t="s">
        <v>741</v>
      </c>
      <c r="G1096" s="108" t="s">
        <v>3079</v>
      </c>
      <c r="H1096" s="108" t="s">
        <v>11385</v>
      </c>
      <c r="I1096" s="109">
        <v>1.5</v>
      </c>
      <c r="J1096" s="109">
        <v>1.17</v>
      </c>
      <c r="K1096" s="109">
        <v>0.5</v>
      </c>
      <c r="L1096" s="110" t="e">
        <v>#REF!</v>
      </c>
      <c r="M1096" s="111" t="e">
        <v>#REF!</v>
      </c>
      <c r="N1096" s="111" t="e">
        <v>#N/A</v>
      </c>
      <c r="O1096" s="111" t="e">
        <v>#N/A</v>
      </c>
      <c r="P1096" s="111" t="e">
        <v>#N/A</v>
      </c>
      <c r="Q1096" s="111" t="e">
        <v>#N/A</v>
      </c>
    </row>
    <row r="1097" spans="1:17" s="110" customFormat="1" ht="15" customHeight="1" thickBot="1">
      <c r="A1097" s="446">
        <v>21710</v>
      </c>
      <c r="B1097" s="446"/>
      <c r="C1097" s="106" t="str">
        <f>IF(A1097="CSP","Consolidated Supply Program(IIF)",IF(A1097&lt;&gt;"",INDEX('CCN &amp; Description'!$B$2:$B$1071,MATCH(VALUE(LEFT(A1097,5)),'CCN &amp; Description'!$A$2:$A$1071,0)),""))</f>
        <v>ELECTRONIC AND COMMUNICATION MAINTENANCE SHOP</v>
      </c>
      <c r="D1097" s="107" t="str">
        <f t="shared" si="34"/>
        <v>A</v>
      </c>
      <c r="E1097" s="107" t="str">
        <f t="shared" si="35"/>
        <v>A7061</v>
      </c>
      <c r="F1097" s="108" t="s">
        <v>741</v>
      </c>
      <c r="G1097" s="108" t="s">
        <v>3079</v>
      </c>
      <c r="H1097" s="108" t="s">
        <v>11386</v>
      </c>
      <c r="I1097" s="109">
        <v>1.5</v>
      </c>
      <c r="J1097" s="109">
        <v>1.17</v>
      </c>
      <c r="K1097" s="109">
        <v>0.5</v>
      </c>
      <c r="L1097" s="110" t="e">
        <v>#REF!</v>
      </c>
      <c r="M1097" s="111" t="e">
        <v>#REF!</v>
      </c>
      <c r="N1097" s="111" t="e">
        <v>#N/A</v>
      </c>
      <c r="O1097" s="111" t="e">
        <v>#N/A</v>
      </c>
      <c r="P1097" s="111" t="e">
        <v>#N/A</v>
      </c>
      <c r="Q1097" s="111" t="e">
        <v>#N/A</v>
      </c>
    </row>
    <row r="1098" spans="1:17" s="110" customFormat="1" ht="15" customHeight="1" thickBot="1">
      <c r="A1098" s="446">
        <v>21710</v>
      </c>
      <c r="B1098" s="446"/>
      <c r="C1098" s="106" t="str">
        <f>IF(A1098="CSP","Consolidated Supply Program(IIF)",IF(A1098&lt;&gt;"",INDEX('CCN &amp; Description'!$B$2:$B$1071,MATCH(VALUE(LEFT(A1098,5)),'CCN &amp; Description'!$A$2:$A$1071,0)),""))</f>
        <v>ELECTRONIC AND COMMUNICATION MAINTENANCE SHOP</v>
      </c>
      <c r="D1098" s="107" t="str">
        <f t="shared" si="34"/>
        <v>A</v>
      </c>
      <c r="E1098" s="107" t="str">
        <f t="shared" si="35"/>
        <v>A7061</v>
      </c>
      <c r="F1098" s="108" t="s">
        <v>741</v>
      </c>
      <c r="G1098" s="108" t="s">
        <v>3079</v>
      </c>
      <c r="H1098" s="108" t="s">
        <v>11387</v>
      </c>
      <c r="I1098" s="109">
        <v>1.25</v>
      </c>
      <c r="J1098" s="109">
        <v>1.58</v>
      </c>
      <c r="K1098" s="109">
        <v>0.42</v>
      </c>
      <c r="L1098" s="110" t="e">
        <v>#REF!</v>
      </c>
      <c r="M1098" s="111" t="e">
        <v>#REF!</v>
      </c>
      <c r="N1098" s="111" t="e">
        <v>#N/A</v>
      </c>
      <c r="O1098" s="111" t="e">
        <v>#N/A</v>
      </c>
      <c r="P1098" s="111" t="e">
        <v>#N/A</v>
      </c>
      <c r="Q1098" s="111" t="e">
        <v>#N/A</v>
      </c>
    </row>
    <row r="1099" spans="1:17" s="110" customFormat="1" ht="15" customHeight="1" thickBot="1">
      <c r="A1099" s="446">
        <v>21710</v>
      </c>
      <c r="B1099" s="446"/>
      <c r="C1099" s="106" t="str">
        <f>IF(A1099="CSP","Consolidated Supply Program(IIF)",IF(A1099&lt;&gt;"",INDEX('CCN &amp; Description'!$B$2:$B$1071,MATCH(VALUE(LEFT(A1099,5)),'CCN &amp; Description'!$A$2:$A$1071,0)),""))</f>
        <v>ELECTRONIC AND COMMUNICATION MAINTENANCE SHOP</v>
      </c>
      <c r="D1099" s="107" t="str">
        <f t="shared" si="34"/>
        <v>A</v>
      </c>
      <c r="E1099" s="107" t="str">
        <f t="shared" si="35"/>
        <v>A7061</v>
      </c>
      <c r="F1099" s="108" t="s">
        <v>741</v>
      </c>
      <c r="G1099" s="108" t="s">
        <v>3079</v>
      </c>
      <c r="H1099" s="108" t="s">
        <v>11388</v>
      </c>
      <c r="I1099" s="109">
        <v>1.5</v>
      </c>
      <c r="J1099" s="109">
        <v>1.17</v>
      </c>
      <c r="K1099" s="109">
        <v>0.5</v>
      </c>
      <c r="L1099" s="110" t="e">
        <v>#REF!</v>
      </c>
      <c r="M1099" s="111" t="e">
        <v>#REF!</v>
      </c>
      <c r="N1099" s="111" t="e">
        <v>#N/A</v>
      </c>
      <c r="O1099" s="111" t="e">
        <v>#N/A</v>
      </c>
      <c r="P1099" s="111" t="e">
        <v>#N/A</v>
      </c>
      <c r="Q1099" s="111" t="e">
        <v>#N/A</v>
      </c>
    </row>
    <row r="1100" spans="1:17" s="110" customFormat="1" ht="15" customHeight="1" thickBot="1">
      <c r="A1100" s="446">
        <v>21710</v>
      </c>
      <c r="B1100" s="446"/>
      <c r="C1100" s="106" t="str">
        <f>IF(A1100="CSP","Consolidated Supply Program(IIF)",IF(A1100&lt;&gt;"",INDEX('CCN &amp; Description'!$B$2:$B$1071,MATCH(VALUE(LEFT(A1100,5)),'CCN &amp; Description'!$A$2:$A$1071,0)),""))</f>
        <v>ELECTRONIC AND COMMUNICATION MAINTENANCE SHOP</v>
      </c>
      <c r="D1100" s="107" t="str">
        <f t="shared" si="34"/>
        <v>A</v>
      </c>
      <c r="E1100" s="107" t="str">
        <f t="shared" si="35"/>
        <v>A7061</v>
      </c>
      <c r="F1100" s="108" t="s">
        <v>11389</v>
      </c>
      <c r="G1100" s="108" t="s">
        <v>3079</v>
      </c>
      <c r="H1100" s="108" t="s">
        <v>11385</v>
      </c>
      <c r="I1100" s="109">
        <v>1.5</v>
      </c>
      <c r="J1100" s="109">
        <v>1.17</v>
      </c>
      <c r="K1100" s="109">
        <v>0.5</v>
      </c>
      <c r="L1100" s="110" t="e">
        <v>#REF!</v>
      </c>
      <c r="M1100" s="111" t="e">
        <v>#REF!</v>
      </c>
      <c r="N1100" s="111" t="e">
        <v>#N/A</v>
      </c>
      <c r="O1100" s="111" t="e">
        <v>#N/A</v>
      </c>
      <c r="P1100" s="111" t="e">
        <v>#N/A</v>
      </c>
      <c r="Q1100" s="111" t="e">
        <v>#N/A</v>
      </c>
    </row>
    <row r="1101" spans="1:17" s="110" customFormat="1" ht="15" customHeight="1" thickBot="1">
      <c r="A1101" s="446">
        <v>21710</v>
      </c>
      <c r="B1101" s="446"/>
      <c r="C1101" s="106" t="str">
        <f>IF(A1101="CSP","Consolidated Supply Program(IIF)",IF(A1101&lt;&gt;"",INDEX('CCN &amp; Description'!$B$2:$B$1071,MATCH(VALUE(LEFT(A1101,5)),'CCN &amp; Description'!$A$2:$A$1071,0)),""))</f>
        <v>ELECTRONIC AND COMMUNICATION MAINTENANCE SHOP</v>
      </c>
      <c r="D1101" s="107" t="str">
        <f t="shared" si="34"/>
        <v>A</v>
      </c>
      <c r="E1101" s="107" t="str">
        <f t="shared" si="35"/>
        <v>A7072</v>
      </c>
      <c r="F1101" s="108" t="s">
        <v>3098</v>
      </c>
      <c r="G1101" s="108" t="s">
        <v>9763</v>
      </c>
      <c r="H1101" s="108" t="s">
        <v>11390</v>
      </c>
      <c r="I1101" s="109">
        <v>1.83</v>
      </c>
      <c r="J1101" s="109">
        <v>1.42</v>
      </c>
      <c r="K1101" s="109">
        <v>0.17</v>
      </c>
      <c r="L1101" s="110" t="e">
        <v>#REF!</v>
      </c>
      <c r="M1101" s="111" t="e">
        <v>#REF!</v>
      </c>
      <c r="N1101" s="111" t="e">
        <v>#N/A</v>
      </c>
      <c r="O1101" s="111" t="e">
        <v>#N/A</v>
      </c>
      <c r="P1101" s="111" t="e">
        <v>#N/A</v>
      </c>
      <c r="Q1101" s="111" t="e">
        <v>#N/A</v>
      </c>
    </row>
    <row r="1102" spans="1:17" s="110" customFormat="1" ht="15" customHeight="1" thickBot="1">
      <c r="A1102" s="446">
        <v>21710</v>
      </c>
      <c r="B1102" s="446"/>
      <c r="C1102" s="106" t="str">
        <f>IF(A1102="CSP","Consolidated Supply Program(IIF)",IF(A1102&lt;&gt;"",INDEX('CCN &amp; Description'!$B$2:$B$1071,MATCH(VALUE(LEFT(A1102,5)),'CCN &amp; Description'!$A$2:$A$1071,0)),""))</f>
        <v>ELECTRONIC AND COMMUNICATION MAINTENANCE SHOP</v>
      </c>
      <c r="D1102" s="107" t="str">
        <f t="shared" si="34"/>
        <v>A</v>
      </c>
      <c r="E1102" s="107" t="str">
        <f t="shared" si="35"/>
        <v>A7072</v>
      </c>
      <c r="F1102" s="108" t="s">
        <v>3098</v>
      </c>
      <c r="G1102" s="108" t="s">
        <v>3102</v>
      </c>
      <c r="H1102" s="108" t="s">
        <v>11391</v>
      </c>
      <c r="I1102" s="109">
        <v>1.83</v>
      </c>
      <c r="J1102" s="109">
        <v>1.42</v>
      </c>
      <c r="K1102" s="109">
        <v>0.17</v>
      </c>
      <c r="L1102" s="110" t="e">
        <v>#REF!</v>
      </c>
      <c r="M1102" s="111" t="e">
        <v>#REF!</v>
      </c>
      <c r="N1102" s="111" t="e">
        <v>#N/A</v>
      </c>
      <c r="O1102" s="111" t="e">
        <v>#N/A</v>
      </c>
      <c r="P1102" s="111" t="e">
        <v>#N/A</v>
      </c>
      <c r="Q1102" s="111" t="e">
        <v>#N/A</v>
      </c>
    </row>
    <row r="1103" spans="1:17" ht="15" customHeight="1" thickBot="1">
      <c r="A1103" s="446"/>
      <c r="B1103" s="446"/>
      <c r="C1103" s="54" t="str">
        <f>IF(A1103="CSP","Consolidated Supply Program(IIF)",IF(A1103&lt;&gt;"",INDEX('CCN &amp; Description'!$B$2:$B$1071,MATCH(VALUE(LEFT(A1103,5)),'CCN &amp; Description'!$A$2:$A$1071,0)),""))</f>
        <v/>
      </c>
      <c r="D1103" s="55" t="str">
        <f t="shared" si="34"/>
        <v>A</v>
      </c>
      <c r="E1103" s="55" t="str">
        <f t="shared" si="35"/>
        <v>A7075</v>
      </c>
      <c r="F1103" s="56" t="s">
        <v>11392</v>
      </c>
      <c r="G1103" s="56" t="s">
        <v>11333</v>
      </c>
      <c r="H1103" s="56" t="s">
        <v>11393</v>
      </c>
      <c r="I1103" s="57">
        <v>1.58</v>
      </c>
      <c r="J1103" s="57">
        <v>2.08</v>
      </c>
      <c r="K1103" s="57">
        <v>1.33</v>
      </c>
      <c r="L1103" s="315" t="e">
        <v>#REF!</v>
      </c>
      <c r="M1103" s="58" t="e">
        <v>#REF!</v>
      </c>
      <c r="N1103" s="58" t="e">
        <v>#N/A</v>
      </c>
      <c r="O1103" s="58" t="e">
        <v>#N/A</v>
      </c>
      <c r="P1103" s="58" t="e">
        <v>#N/A</v>
      </c>
      <c r="Q1103" s="58" t="e">
        <v>#N/A</v>
      </c>
    </row>
    <row r="1104" spans="1:17" ht="15" customHeight="1" thickBot="1">
      <c r="A1104" s="446"/>
      <c r="B1104" s="446"/>
      <c r="C1104" s="54" t="str">
        <f>IF(A1104="CSP","Consolidated Supply Program(IIF)",IF(A1104&lt;&gt;"",INDEX('CCN &amp; Description'!$B$2:$B$1071,MATCH(VALUE(LEFT(A1104,5)),'CCN &amp; Description'!$A$2:$A$1071,0)),""))</f>
        <v/>
      </c>
      <c r="D1104" s="55" t="str">
        <f t="shared" si="34"/>
        <v>A</v>
      </c>
      <c r="E1104" s="55" t="str">
        <f t="shared" si="35"/>
        <v>A7075</v>
      </c>
      <c r="F1104" s="56" t="s">
        <v>11392</v>
      </c>
      <c r="G1104" s="56" t="s">
        <v>11394</v>
      </c>
      <c r="H1104" s="56" t="s">
        <v>11395</v>
      </c>
      <c r="I1104" s="57">
        <v>0.92</v>
      </c>
      <c r="J1104" s="57">
        <v>1.35</v>
      </c>
      <c r="K1104" s="57">
        <v>0.96</v>
      </c>
      <c r="L1104" s="315" t="e">
        <v>#REF!</v>
      </c>
      <c r="M1104" s="58" t="e">
        <v>#REF!</v>
      </c>
      <c r="N1104" s="58" t="e">
        <v>#N/A</v>
      </c>
      <c r="O1104" s="58" t="e">
        <v>#N/A</v>
      </c>
      <c r="P1104" s="58" t="e">
        <v>#N/A</v>
      </c>
      <c r="Q1104" s="58" t="e">
        <v>#N/A</v>
      </c>
    </row>
    <row r="1105" spans="1:17" s="110" customFormat="1" ht="15" customHeight="1" thickBot="1">
      <c r="A1105" s="446">
        <v>21710</v>
      </c>
      <c r="B1105" s="446"/>
      <c r="C1105" s="106" t="str">
        <f>IF(A1105="CSP","Consolidated Supply Program(IIF)",IF(A1105&lt;&gt;"",INDEX('CCN &amp; Description'!$B$2:$B$1071,MATCH(VALUE(LEFT(A1105,5)),'CCN &amp; Description'!$A$2:$A$1071,0)),""))</f>
        <v>ELECTRONIC AND COMMUNICATION MAINTENANCE SHOP</v>
      </c>
      <c r="D1105" s="107" t="str">
        <f t="shared" si="34"/>
        <v>A</v>
      </c>
      <c r="E1105" s="107" t="str">
        <f t="shared" si="35"/>
        <v>A7080</v>
      </c>
      <c r="F1105" s="108" t="s">
        <v>744</v>
      </c>
      <c r="G1105" s="108" t="s">
        <v>11396</v>
      </c>
      <c r="H1105" s="108" t="s">
        <v>11397</v>
      </c>
      <c r="I1105" s="109">
        <v>0.75</v>
      </c>
      <c r="J1105" s="109">
        <v>0.67</v>
      </c>
      <c r="K1105" s="109">
        <v>0.67</v>
      </c>
      <c r="L1105" s="110" t="e">
        <v>#REF!</v>
      </c>
      <c r="M1105" s="111" t="e">
        <v>#REF!</v>
      </c>
      <c r="N1105" s="111" t="e">
        <v>#N/A</v>
      </c>
      <c r="O1105" s="111" t="e">
        <v>#N/A</v>
      </c>
      <c r="P1105" s="111" t="e">
        <v>#N/A</v>
      </c>
      <c r="Q1105" s="111" t="e">
        <v>#N/A</v>
      </c>
    </row>
    <row r="1106" spans="1:17" s="110" customFormat="1" ht="15" customHeight="1" thickBot="1">
      <c r="A1106" s="446">
        <v>21710</v>
      </c>
      <c r="B1106" s="446"/>
      <c r="C1106" s="106" t="str">
        <f>IF(A1106="CSP","Consolidated Supply Program(IIF)",IF(A1106&lt;&gt;"",INDEX('CCN &amp; Description'!$B$2:$B$1071,MATCH(VALUE(LEFT(A1106,5)),'CCN &amp; Description'!$A$2:$A$1071,0)),""))</f>
        <v>ELECTRONIC AND COMMUNICATION MAINTENANCE SHOP</v>
      </c>
      <c r="D1106" s="107" t="str">
        <f t="shared" si="34"/>
        <v>A</v>
      </c>
      <c r="E1106" s="107" t="str">
        <f t="shared" si="35"/>
        <v>A7080</v>
      </c>
      <c r="F1106" s="108" t="s">
        <v>744</v>
      </c>
      <c r="G1106" s="108" t="s">
        <v>11396</v>
      </c>
      <c r="H1106" s="108" t="s">
        <v>11398</v>
      </c>
      <c r="I1106" s="109">
        <v>1</v>
      </c>
      <c r="J1106" s="109">
        <v>0.83</v>
      </c>
      <c r="K1106" s="109">
        <v>0.25</v>
      </c>
      <c r="L1106" s="110" t="e">
        <v>#REF!</v>
      </c>
      <c r="M1106" s="111" t="e">
        <v>#REF!</v>
      </c>
      <c r="N1106" s="111" t="e">
        <v>#N/A</v>
      </c>
      <c r="O1106" s="111" t="e">
        <v>#N/A</v>
      </c>
      <c r="P1106" s="111" t="e">
        <v>#N/A</v>
      </c>
      <c r="Q1106" s="111" t="e">
        <v>#N/A</v>
      </c>
    </row>
    <row r="1107" spans="1:17" s="110" customFormat="1" ht="15" customHeight="1" thickBot="1">
      <c r="A1107" s="446">
        <v>21710</v>
      </c>
      <c r="B1107" s="446"/>
      <c r="C1107" s="106" t="str">
        <f>IF(A1107="CSP","Consolidated Supply Program(IIF)",IF(A1107&lt;&gt;"",INDEX('CCN &amp; Description'!$B$2:$B$1071,MATCH(VALUE(LEFT(A1107,5)),'CCN &amp; Description'!$A$2:$A$1071,0)),""))</f>
        <v>ELECTRONIC AND COMMUNICATION MAINTENANCE SHOP</v>
      </c>
      <c r="D1107" s="107" t="str">
        <f t="shared" si="34"/>
        <v>A</v>
      </c>
      <c r="E1107" s="107" t="str">
        <f t="shared" si="35"/>
        <v>A7081</v>
      </c>
      <c r="F1107" s="108" t="s">
        <v>3111</v>
      </c>
      <c r="G1107" s="108" t="s">
        <v>11399</v>
      </c>
      <c r="H1107" s="108" t="s">
        <v>11400</v>
      </c>
      <c r="I1107" s="109">
        <v>1.25</v>
      </c>
      <c r="J1107" s="109">
        <v>1.25</v>
      </c>
      <c r="K1107" s="109">
        <v>0.83</v>
      </c>
      <c r="L1107" s="110" t="e">
        <v>#REF!</v>
      </c>
      <c r="M1107" s="111" t="e">
        <v>#REF!</v>
      </c>
      <c r="N1107" s="111" t="e">
        <v>#N/A</v>
      </c>
      <c r="O1107" s="111" t="e">
        <v>#N/A</v>
      </c>
      <c r="P1107" s="111" t="e">
        <v>#N/A</v>
      </c>
      <c r="Q1107" s="111" t="e">
        <v>#N/A</v>
      </c>
    </row>
    <row r="1108" spans="1:17" s="110" customFormat="1" ht="15" customHeight="1" thickBot="1">
      <c r="A1108" s="446">
        <v>21710</v>
      </c>
      <c r="B1108" s="446"/>
      <c r="C1108" s="106" t="str">
        <f>IF(A1108="CSP","Consolidated Supply Program(IIF)",IF(A1108&lt;&gt;"",INDEX('CCN &amp; Description'!$B$2:$B$1071,MATCH(VALUE(LEFT(A1108,5)),'CCN &amp; Description'!$A$2:$A$1071,0)),""))</f>
        <v>ELECTRONIC AND COMMUNICATION MAINTENANCE SHOP</v>
      </c>
      <c r="D1108" s="107" t="str">
        <f t="shared" si="34"/>
        <v>A</v>
      </c>
      <c r="E1108" s="107" t="str">
        <f t="shared" si="35"/>
        <v>A7081</v>
      </c>
      <c r="F1108" s="108" t="s">
        <v>3111</v>
      </c>
      <c r="G1108" s="108" t="s">
        <v>11399</v>
      </c>
      <c r="H1108" s="108" t="s">
        <v>11401</v>
      </c>
      <c r="I1108" s="109">
        <v>1.25</v>
      </c>
      <c r="J1108" s="109">
        <v>1.25</v>
      </c>
      <c r="K1108" s="109">
        <v>0.83</v>
      </c>
      <c r="L1108" s="110" t="e">
        <v>#REF!</v>
      </c>
      <c r="M1108" s="111" t="e">
        <v>#REF!</v>
      </c>
      <c r="N1108" s="111" t="e">
        <v>#N/A</v>
      </c>
      <c r="O1108" s="111" t="e">
        <v>#N/A</v>
      </c>
      <c r="P1108" s="111" t="e">
        <v>#N/A</v>
      </c>
      <c r="Q1108" s="111" t="e">
        <v>#N/A</v>
      </c>
    </row>
    <row r="1109" spans="1:17" s="110" customFormat="1" ht="15" customHeight="1" thickBot="1">
      <c r="A1109" s="446">
        <v>21710</v>
      </c>
      <c r="B1109" s="446"/>
      <c r="C1109" s="106" t="str">
        <f>IF(A1109="CSP","Consolidated Supply Program(IIF)",IF(A1109&lt;&gt;"",INDEX('CCN &amp; Description'!$B$2:$B$1071,MATCH(VALUE(LEFT(A1109,5)),'CCN &amp; Description'!$A$2:$A$1071,0)),""))</f>
        <v>ELECTRONIC AND COMMUNICATION MAINTENANCE SHOP</v>
      </c>
      <c r="D1109" s="107" t="str">
        <f t="shared" si="34"/>
        <v>A</v>
      </c>
      <c r="E1109" s="107" t="str">
        <f t="shared" si="35"/>
        <v>A7081</v>
      </c>
      <c r="F1109" s="108" t="s">
        <v>3111</v>
      </c>
      <c r="G1109" s="108" t="s">
        <v>11402</v>
      </c>
      <c r="H1109" s="108" t="s">
        <v>11403</v>
      </c>
      <c r="I1109" s="109">
        <v>1.25</v>
      </c>
      <c r="J1109" s="109">
        <v>1.25</v>
      </c>
      <c r="K1109" s="109">
        <v>0.83</v>
      </c>
      <c r="L1109" s="110" t="e">
        <v>#REF!</v>
      </c>
      <c r="M1109" s="111" t="e">
        <v>#REF!</v>
      </c>
      <c r="N1109" s="111" t="e">
        <v>#N/A</v>
      </c>
      <c r="O1109" s="111" t="e">
        <v>#N/A</v>
      </c>
      <c r="P1109" s="111" t="e">
        <v>#N/A</v>
      </c>
      <c r="Q1109" s="111" t="e">
        <v>#N/A</v>
      </c>
    </row>
    <row r="1110" spans="1:17" s="110" customFormat="1" ht="15" customHeight="1" thickBot="1">
      <c r="A1110" s="446">
        <v>21710</v>
      </c>
      <c r="B1110" s="446"/>
      <c r="C1110" s="106" t="str">
        <f>IF(A1110="CSP","Consolidated Supply Program(IIF)",IF(A1110&lt;&gt;"",INDEX('CCN &amp; Description'!$B$2:$B$1071,MATCH(VALUE(LEFT(A1110,5)),'CCN &amp; Description'!$A$2:$A$1071,0)),""))</f>
        <v>ELECTRONIC AND COMMUNICATION MAINTENANCE SHOP</v>
      </c>
      <c r="D1110" s="107" t="str">
        <f t="shared" si="34"/>
        <v>A</v>
      </c>
      <c r="E1110" s="107" t="str">
        <f t="shared" si="35"/>
        <v>A7081</v>
      </c>
      <c r="F1110" s="108" t="s">
        <v>3111</v>
      </c>
      <c r="G1110" s="108" t="s">
        <v>11399</v>
      </c>
      <c r="H1110" s="108" t="s">
        <v>11404</v>
      </c>
      <c r="I1110" s="109">
        <v>1.33</v>
      </c>
      <c r="J1110" s="109">
        <v>1.08</v>
      </c>
      <c r="K1110" s="109">
        <v>0.57999999999999996</v>
      </c>
      <c r="L1110" s="110" t="e">
        <v>#REF!</v>
      </c>
      <c r="M1110" s="111" t="e">
        <v>#REF!</v>
      </c>
      <c r="N1110" s="111" t="e">
        <v>#N/A</v>
      </c>
      <c r="O1110" s="111" t="e">
        <v>#N/A</v>
      </c>
      <c r="P1110" s="111" t="e">
        <v>#N/A</v>
      </c>
      <c r="Q1110" s="111" t="e">
        <v>#N/A</v>
      </c>
    </row>
    <row r="1111" spans="1:17" s="110" customFormat="1" ht="15" customHeight="1" thickBot="1">
      <c r="A1111" s="446">
        <v>21710</v>
      </c>
      <c r="B1111" s="446"/>
      <c r="C1111" s="106" t="str">
        <f>IF(A1111="CSP","Consolidated Supply Program(IIF)",IF(A1111&lt;&gt;"",INDEX('CCN &amp; Description'!$B$2:$B$1071,MATCH(VALUE(LEFT(A1111,5)),'CCN &amp; Description'!$A$2:$A$1071,0)),""))</f>
        <v>ELECTRONIC AND COMMUNICATION MAINTENANCE SHOP</v>
      </c>
      <c r="D1111" s="107" t="str">
        <f t="shared" si="34"/>
        <v>A</v>
      </c>
      <c r="E1111" s="107" t="str">
        <f t="shared" si="35"/>
        <v>A7081</v>
      </c>
      <c r="F1111" s="108" t="s">
        <v>3111</v>
      </c>
      <c r="G1111" s="108" t="s">
        <v>11399</v>
      </c>
      <c r="H1111" s="108" t="s">
        <v>11405</v>
      </c>
      <c r="I1111" s="109">
        <v>1.67</v>
      </c>
      <c r="J1111" s="109">
        <v>0.83</v>
      </c>
      <c r="K1111" s="109">
        <v>1</v>
      </c>
      <c r="L1111" s="110" t="e">
        <v>#REF!</v>
      </c>
      <c r="M1111" s="111" t="e">
        <v>#REF!</v>
      </c>
      <c r="N1111" s="111" t="e">
        <v>#N/A</v>
      </c>
      <c r="O1111" s="111" t="e">
        <v>#N/A</v>
      </c>
      <c r="P1111" s="111" t="e">
        <v>#N/A</v>
      </c>
      <c r="Q1111" s="111" t="e">
        <v>#N/A</v>
      </c>
    </row>
    <row r="1112" spans="1:17" s="110" customFormat="1" ht="15" customHeight="1" thickBot="1">
      <c r="A1112" s="446">
        <v>21710</v>
      </c>
      <c r="B1112" s="446"/>
      <c r="C1112" s="106" t="str">
        <f>IF(A1112="CSP","Consolidated Supply Program(IIF)",IF(A1112&lt;&gt;"",INDEX('CCN &amp; Description'!$B$2:$B$1071,MATCH(VALUE(LEFT(A1112,5)),'CCN &amp; Description'!$A$2:$A$1071,0)),""))</f>
        <v>ELECTRONIC AND COMMUNICATION MAINTENANCE SHOP</v>
      </c>
      <c r="D1112" s="107" t="str">
        <f t="shared" si="34"/>
        <v>A</v>
      </c>
      <c r="E1112" s="107" t="str">
        <f t="shared" si="35"/>
        <v>A7081</v>
      </c>
      <c r="F1112" s="108" t="s">
        <v>3111</v>
      </c>
      <c r="G1112" s="108" t="s">
        <v>11399</v>
      </c>
      <c r="H1112" s="108" t="s">
        <v>11406</v>
      </c>
      <c r="I1112" s="109">
        <v>1.33</v>
      </c>
      <c r="J1112" s="109">
        <v>1.08</v>
      </c>
      <c r="K1112" s="109">
        <v>0.57999999999999996</v>
      </c>
      <c r="L1112" s="110" t="e">
        <v>#REF!</v>
      </c>
      <c r="M1112" s="111" t="e">
        <v>#REF!</v>
      </c>
      <c r="N1112" s="111" t="e">
        <v>#N/A</v>
      </c>
      <c r="O1112" s="111" t="e">
        <v>#N/A</v>
      </c>
      <c r="P1112" s="111" t="e">
        <v>#N/A</v>
      </c>
      <c r="Q1112" s="111" t="e">
        <v>#N/A</v>
      </c>
    </row>
    <row r="1113" spans="1:17" s="110" customFormat="1" ht="15" customHeight="1" thickBot="1">
      <c r="A1113" s="446">
        <v>21710</v>
      </c>
      <c r="B1113" s="446"/>
      <c r="C1113" s="106" t="str">
        <f>IF(A1113="CSP","Consolidated Supply Program(IIF)",IF(A1113&lt;&gt;"",INDEX('CCN &amp; Description'!$B$2:$B$1071,MATCH(VALUE(LEFT(A1113,5)),'CCN &amp; Description'!$A$2:$A$1071,0)),""))</f>
        <v>ELECTRONIC AND COMMUNICATION MAINTENANCE SHOP</v>
      </c>
      <c r="D1113" s="107" t="str">
        <f t="shared" si="34"/>
        <v>A</v>
      </c>
      <c r="E1113" s="107" t="str">
        <f t="shared" si="35"/>
        <v>A7081</v>
      </c>
      <c r="F1113" s="108" t="s">
        <v>3111</v>
      </c>
      <c r="G1113" s="108" t="s">
        <v>11402</v>
      </c>
      <c r="H1113" s="108" t="s">
        <v>11407</v>
      </c>
      <c r="I1113" s="109">
        <v>1.42</v>
      </c>
      <c r="J1113" s="109">
        <v>1.17</v>
      </c>
      <c r="K1113" s="109">
        <v>0.83</v>
      </c>
      <c r="L1113" s="110" t="e">
        <v>#REF!</v>
      </c>
      <c r="M1113" s="111" t="e">
        <v>#REF!</v>
      </c>
      <c r="N1113" s="111" t="e">
        <v>#N/A</v>
      </c>
      <c r="O1113" s="111" t="e">
        <v>#N/A</v>
      </c>
      <c r="P1113" s="111" t="e">
        <v>#N/A</v>
      </c>
      <c r="Q1113" s="111" t="e">
        <v>#N/A</v>
      </c>
    </row>
    <row r="1114" spans="1:17" s="110" customFormat="1" ht="15" customHeight="1" thickBot="1">
      <c r="A1114" s="446">
        <v>21710</v>
      </c>
      <c r="B1114" s="446"/>
      <c r="C1114" s="106" t="str">
        <f>IF(A1114="CSP","Consolidated Supply Program(IIF)",IF(A1114&lt;&gt;"",INDEX('CCN &amp; Description'!$B$2:$B$1071,MATCH(VALUE(LEFT(A1114,5)),'CCN &amp; Description'!$A$2:$A$1071,0)),""))</f>
        <v>ELECTRONIC AND COMMUNICATION MAINTENANCE SHOP</v>
      </c>
      <c r="D1114" s="107" t="str">
        <f t="shared" si="34"/>
        <v>A</v>
      </c>
      <c r="E1114" s="107" t="str">
        <f t="shared" si="35"/>
        <v>A7081</v>
      </c>
      <c r="F1114" s="108" t="s">
        <v>11408</v>
      </c>
      <c r="G1114" s="108" t="s">
        <v>11399</v>
      </c>
      <c r="H1114" s="108" t="s">
        <v>11405</v>
      </c>
      <c r="I1114" s="109">
        <v>1.67</v>
      </c>
      <c r="J1114" s="109">
        <v>0.83</v>
      </c>
      <c r="K1114" s="109">
        <v>1</v>
      </c>
      <c r="L1114" s="110" t="e">
        <v>#REF!</v>
      </c>
      <c r="M1114" s="111" t="e">
        <v>#REF!</v>
      </c>
      <c r="N1114" s="111" t="e">
        <v>#N/A</v>
      </c>
      <c r="O1114" s="111" t="e">
        <v>#N/A</v>
      </c>
      <c r="P1114" s="111" t="e">
        <v>#N/A</v>
      </c>
      <c r="Q1114" s="111" t="e">
        <v>#N/A</v>
      </c>
    </row>
    <row r="1115" spans="1:17" s="110" customFormat="1" ht="15" customHeight="1" thickBot="1">
      <c r="A1115" s="446">
        <v>21710</v>
      </c>
      <c r="B1115" s="446"/>
      <c r="C1115" s="106" t="str">
        <f>IF(A1115="CSP","Consolidated Supply Program(IIF)",IF(A1115&lt;&gt;"",INDEX('CCN &amp; Description'!$B$2:$B$1071,MATCH(VALUE(LEFT(A1115,5)),'CCN &amp; Description'!$A$2:$A$1071,0)),""))</f>
        <v>ELECTRONIC AND COMMUNICATION MAINTENANCE SHOP</v>
      </c>
      <c r="D1115" s="107" t="str">
        <f t="shared" si="34"/>
        <v>A</v>
      </c>
      <c r="E1115" s="107" t="str">
        <f t="shared" si="35"/>
        <v>A7082</v>
      </c>
      <c r="F1115" s="108" t="s">
        <v>3128</v>
      </c>
      <c r="G1115" s="108" t="s">
        <v>11396</v>
      </c>
      <c r="H1115" s="108" t="s">
        <v>11409</v>
      </c>
      <c r="I1115" s="109">
        <v>1.83</v>
      </c>
      <c r="J1115" s="109">
        <v>1.42</v>
      </c>
      <c r="K1115" s="109">
        <v>1</v>
      </c>
      <c r="L1115" s="110" t="e">
        <v>#REF!</v>
      </c>
      <c r="M1115" s="111" t="e">
        <v>#REF!</v>
      </c>
      <c r="N1115" s="111" t="e">
        <v>#N/A</v>
      </c>
      <c r="O1115" s="111" t="e">
        <v>#N/A</v>
      </c>
      <c r="P1115" s="111" t="e">
        <v>#N/A</v>
      </c>
      <c r="Q1115" s="111" t="e">
        <v>#N/A</v>
      </c>
    </row>
    <row r="1116" spans="1:17" ht="15" customHeight="1" thickBot="1">
      <c r="A1116" s="446"/>
      <c r="B1116" s="446"/>
      <c r="C1116" s="54" t="str">
        <f>IF(A1116="CSP","Consolidated Supply Program(IIF)",IF(A1116&lt;&gt;"",INDEX('CCN &amp; Description'!$B$2:$B$1071,MATCH(VALUE(LEFT(A1116,5)),'CCN &amp; Description'!$A$2:$A$1071,0)),""))</f>
        <v/>
      </c>
      <c r="D1116" s="55" t="str">
        <f t="shared" si="34"/>
        <v>A</v>
      </c>
      <c r="E1116" s="55" t="str">
        <f t="shared" si="35"/>
        <v>A7083</v>
      </c>
      <c r="F1116" s="56" t="s">
        <v>11410</v>
      </c>
      <c r="G1116" s="56" t="s">
        <v>11411</v>
      </c>
      <c r="H1116" s="56" t="s">
        <v>11412</v>
      </c>
      <c r="I1116" s="57">
        <v>0.92</v>
      </c>
      <c r="J1116" s="57">
        <v>0.83</v>
      </c>
      <c r="K1116" s="57">
        <v>0.25</v>
      </c>
      <c r="L1116" s="315" t="e">
        <v>#REF!</v>
      </c>
      <c r="M1116" s="58" t="e">
        <v>#REF!</v>
      </c>
      <c r="N1116" s="58" t="e">
        <v>#N/A</v>
      </c>
      <c r="O1116" s="58" t="e">
        <v>#N/A</v>
      </c>
      <c r="P1116" s="58" t="e">
        <v>#N/A</v>
      </c>
      <c r="Q1116" s="58" t="e">
        <v>#N/A</v>
      </c>
    </row>
    <row r="1117" spans="1:17" ht="15" customHeight="1" thickBot="1">
      <c r="A1117" s="446"/>
      <c r="B1117" s="446"/>
      <c r="C1117" s="54" t="str">
        <f>IF(A1117="CSP","Consolidated Supply Program(IIF)",IF(A1117&lt;&gt;"",INDEX('CCN &amp; Description'!$B$2:$B$1071,MATCH(VALUE(LEFT(A1117,5)),'CCN &amp; Description'!$A$2:$A$1071,0)),""))</f>
        <v/>
      </c>
      <c r="D1117" s="55" t="str">
        <f t="shared" si="34"/>
        <v>A</v>
      </c>
      <c r="E1117" s="55" t="str">
        <f t="shared" si="35"/>
        <v>A7083</v>
      </c>
      <c r="F1117" s="56" t="s">
        <v>11410</v>
      </c>
      <c r="G1117" s="56" t="s">
        <v>11411</v>
      </c>
      <c r="H1117" s="56" t="s">
        <v>11413</v>
      </c>
      <c r="I1117" s="57">
        <v>0.92</v>
      </c>
      <c r="J1117" s="57">
        <v>0.83</v>
      </c>
      <c r="K1117" s="57">
        <v>0.25</v>
      </c>
      <c r="L1117" s="315" t="e">
        <v>#REF!</v>
      </c>
      <c r="M1117" s="58" t="e">
        <v>#REF!</v>
      </c>
      <c r="N1117" s="58" t="e">
        <v>#N/A</v>
      </c>
      <c r="O1117" s="58" t="e">
        <v>#N/A</v>
      </c>
      <c r="P1117" s="58" t="e">
        <v>#N/A</v>
      </c>
      <c r="Q1117" s="58" t="e">
        <v>#N/A</v>
      </c>
    </row>
    <row r="1118" spans="1:17" ht="15" customHeight="1" thickBot="1">
      <c r="A1118" s="446"/>
      <c r="B1118" s="446"/>
      <c r="C1118" s="54" t="str">
        <f>IF(A1118="CSP","Consolidated Supply Program(IIF)",IF(A1118&lt;&gt;"",INDEX('CCN &amp; Description'!$B$2:$B$1071,MATCH(VALUE(LEFT(A1118,5)),'CCN &amp; Description'!$A$2:$A$1071,0)),""))</f>
        <v/>
      </c>
      <c r="D1118" s="55" t="str">
        <f t="shared" si="34"/>
        <v>A</v>
      </c>
      <c r="E1118" s="55" t="str">
        <f t="shared" si="35"/>
        <v>A7083</v>
      </c>
      <c r="F1118" s="56" t="s">
        <v>11410</v>
      </c>
      <c r="G1118" s="56" t="s">
        <v>11411</v>
      </c>
      <c r="H1118" s="56" t="s">
        <v>11412</v>
      </c>
      <c r="I1118" s="57">
        <v>0.92</v>
      </c>
      <c r="J1118" s="57">
        <v>0.83</v>
      </c>
      <c r="K1118" s="57">
        <v>0.25</v>
      </c>
      <c r="L1118" s="315" t="e">
        <v>#REF!</v>
      </c>
      <c r="M1118" s="58" t="e">
        <v>#REF!</v>
      </c>
      <c r="N1118" s="58" t="e">
        <v>#N/A</v>
      </c>
      <c r="O1118" s="58" t="e">
        <v>#N/A</v>
      </c>
      <c r="P1118" s="58" t="e">
        <v>#N/A</v>
      </c>
      <c r="Q1118" s="58" t="e">
        <v>#N/A</v>
      </c>
    </row>
    <row r="1119" spans="1:17" ht="15" customHeight="1" thickBot="1">
      <c r="A1119" s="446"/>
      <c r="B1119" s="446"/>
      <c r="C1119" s="54" t="str">
        <f>IF(A1119="CSP","Consolidated Supply Program(IIF)",IF(A1119&lt;&gt;"",INDEX('CCN &amp; Description'!$B$2:$B$1071,MATCH(VALUE(LEFT(A1119,5)),'CCN &amp; Description'!$A$2:$A$1071,0)),""))</f>
        <v/>
      </c>
      <c r="D1119" s="55" t="str">
        <f t="shared" si="34"/>
        <v>A</v>
      </c>
      <c r="E1119" s="55" t="str">
        <f t="shared" si="35"/>
        <v>A7084</v>
      </c>
      <c r="F1119" s="56" t="s">
        <v>11414</v>
      </c>
      <c r="G1119" s="56" t="s">
        <v>11415</v>
      </c>
      <c r="H1119" s="56" t="s">
        <v>11416</v>
      </c>
      <c r="I1119" s="57">
        <v>0.67</v>
      </c>
      <c r="J1119" s="57">
        <v>0.5</v>
      </c>
      <c r="K1119" s="57">
        <v>0.17</v>
      </c>
      <c r="L1119" s="315" t="e">
        <v>#REF!</v>
      </c>
      <c r="M1119" s="58" t="e">
        <v>#REF!</v>
      </c>
      <c r="N1119" s="58" t="e">
        <v>#N/A</v>
      </c>
      <c r="O1119" s="58" t="e">
        <v>#N/A</v>
      </c>
      <c r="P1119" s="58" t="e">
        <v>#N/A</v>
      </c>
      <c r="Q1119" s="58" t="e">
        <v>#N/A</v>
      </c>
    </row>
    <row r="1120" spans="1:17" ht="15" customHeight="1" thickBot="1">
      <c r="A1120" s="446"/>
      <c r="B1120" s="446"/>
      <c r="C1120" s="54" t="str">
        <f>IF(A1120="CSP","Consolidated Supply Program(IIF)",IF(A1120&lt;&gt;"",INDEX('CCN &amp; Description'!$B$2:$B$1071,MATCH(VALUE(LEFT(A1120,5)),'CCN &amp; Description'!$A$2:$A$1071,0)),""))</f>
        <v/>
      </c>
      <c r="D1120" s="55" t="str">
        <f t="shared" si="34"/>
        <v>A</v>
      </c>
      <c r="E1120" s="55" t="str">
        <f t="shared" si="35"/>
        <v>A7084</v>
      </c>
      <c r="F1120" s="56" t="s">
        <v>11414</v>
      </c>
      <c r="G1120" s="56" t="s">
        <v>11417</v>
      </c>
      <c r="H1120" s="56" t="s">
        <v>11418</v>
      </c>
      <c r="I1120" s="57">
        <v>0.67</v>
      </c>
      <c r="J1120" s="57">
        <v>0.5</v>
      </c>
      <c r="K1120" s="57">
        <v>0.17</v>
      </c>
      <c r="L1120" s="315" t="e">
        <v>#REF!</v>
      </c>
      <c r="M1120" s="58" t="e">
        <v>#REF!</v>
      </c>
      <c r="N1120" s="58" t="e">
        <v>#N/A</v>
      </c>
      <c r="O1120" s="58" t="e">
        <v>#N/A</v>
      </c>
      <c r="P1120" s="58" t="e">
        <v>#N/A</v>
      </c>
      <c r="Q1120" s="58" t="e">
        <v>#N/A</v>
      </c>
    </row>
    <row r="1121" spans="1:17" ht="15" customHeight="1" thickBot="1">
      <c r="A1121" s="446"/>
      <c r="B1121" s="446"/>
      <c r="C1121" s="54" t="str">
        <f>IF(A1121="CSP","Consolidated Supply Program(IIF)",IF(A1121&lt;&gt;"",INDEX('CCN &amp; Description'!$B$2:$B$1071,MATCH(VALUE(LEFT(A1121,5)),'CCN &amp; Description'!$A$2:$A$1071,0)),""))</f>
        <v/>
      </c>
      <c r="D1121" s="55" t="str">
        <f t="shared" si="34"/>
        <v>A</v>
      </c>
      <c r="E1121" s="55" t="str">
        <f t="shared" si="35"/>
        <v>A7084</v>
      </c>
      <c r="F1121" s="56" t="s">
        <v>11414</v>
      </c>
      <c r="G1121" s="56" t="s">
        <v>11417</v>
      </c>
      <c r="H1121" s="56" t="s">
        <v>11419</v>
      </c>
      <c r="I1121" s="57">
        <v>0.67</v>
      </c>
      <c r="J1121" s="57">
        <v>0.5</v>
      </c>
      <c r="K1121" s="57">
        <v>0.17</v>
      </c>
      <c r="L1121" s="315" t="e">
        <v>#REF!</v>
      </c>
      <c r="M1121" s="58" t="e">
        <v>#REF!</v>
      </c>
      <c r="N1121" s="58" t="e">
        <v>#N/A</v>
      </c>
      <c r="O1121" s="58" t="e">
        <v>#N/A</v>
      </c>
      <c r="P1121" s="58" t="e">
        <v>#N/A</v>
      </c>
      <c r="Q1121" s="58" t="e">
        <v>#N/A</v>
      </c>
    </row>
    <row r="1122" spans="1:17" ht="15" customHeight="1" thickBot="1">
      <c r="A1122" s="446"/>
      <c r="B1122" s="446"/>
      <c r="C1122" s="54" t="str">
        <f>IF(A1122="CSP","Consolidated Supply Program(IIF)",IF(A1122&lt;&gt;"",INDEX('CCN &amp; Description'!$B$2:$B$1071,MATCH(VALUE(LEFT(A1122,5)),'CCN &amp; Description'!$A$2:$A$1071,0)),""))</f>
        <v/>
      </c>
      <c r="D1122" s="55" t="str">
        <f t="shared" si="34"/>
        <v>A</v>
      </c>
      <c r="E1122" s="55" t="str">
        <f t="shared" si="35"/>
        <v>A7084</v>
      </c>
      <c r="F1122" s="56" t="s">
        <v>11414</v>
      </c>
      <c r="G1122" s="56" t="s">
        <v>11420</v>
      </c>
      <c r="H1122" s="56" t="s">
        <v>11421</v>
      </c>
      <c r="I1122" s="57">
        <v>0.67</v>
      </c>
      <c r="J1122" s="57">
        <v>0.5</v>
      </c>
      <c r="K1122" s="57">
        <v>0.17</v>
      </c>
      <c r="L1122" s="315" t="e">
        <v>#REF!</v>
      </c>
      <c r="M1122" s="58" t="e">
        <v>#REF!</v>
      </c>
      <c r="N1122" s="58" t="e">
        <v>#N/A</v>
      </c>
      <c r="O1122" s="58" t="e">
        <v>#N/A</v>
      </c>
      <c r="P1122" s="58" t="e">
        <v>#N/A</v>
      </c>
      <c r="Q1122" s="58" t="e">
        <v>#N/A</v>
      </c>
    </row>
    <row r="1123" spans="1:17" s="110" customFormat="1" ht="15" customHeight="1" thickBot="1">
      <c r="A1123" s="446">
        <v>21710</v>
      </c>
      <c r="B1123" s="446"/>
      <c r="C1123" s="106" t="str">
        <f>IF(A1123="CSP","Consolidated Supply Program(IIF)",IF(A1123&lt;&gt;"",INDEX('CCN &amp; Description'!$B$2:$B$1071,MATCH(VALUE(LEFT(A1123,5)),'CCN &amp; Description'!$A$2:$A$1071,0)),""))</f>
        <v>ELECTRONIC AND COMMUNICATION MAINTENANCE SHOP</v>
      </c>
      <c r="D1123" s="107" t="str">
        <f t="shared" si="34"/>
        <v>A</v>
      </c>
      <c r="E1123" s="107" t="str">
        <f t="shared" si="35"/>
        <v>A7086</v>
      </c>
      <c r="F1123" s="108" t="s">
        <v>747</v>
      </c>
      <c r="G1123" s="108" t="s">
        <v>11422</v>
      </c>
      <c r="H1123" s="108" t="s">
        <v>11423</v>
      </c>
      <c r="I1123" s="109">
        <v>0.83</v>
      </c>
      <c r="J1123" s="109">
        <v>0.85</v>
      </c>
      <c r="K1123" s="109">
        <v>0.44</v>
      </c>
      <c r="L1123" s="110" t="e">
        <v>#REF!</v>
      </c>
      <c r="M1123" s="111" t="e">
        <v>#REF!</v>
      </c>
      <c r="N1123" s="111" t="e">
        <v>#N/A</v>
      </c>
      <c r="O1123" s="111" t="e">
        <v>#N/A</v>
      </c>
      <c r="P1123" s="111" t="e">
        <v>#N/A</v>
      </c>
      <c r="Q1123" s="111" t="e">
        <v>#N/A</v>
      </c>
    </row>
    <row r="1124" spans="1:17" s="110" customFormat="1" ht="15" customHeight="1" thickBot="1">
      <c r="A1124" s="446">
        <v>21710</v>
      </c>
      <c r="B1124" s="446"/>
      <c r="C1124" s="106" t="str">
        <f>IF(A1124="CSP","Consolidated Supply Program(IIF)",IF(A1124&lt;&gt;"",INDEX('CCN &amp; Description'!$B$2:$B$1071,MATCH(VALUE(LEFT(A1124,5)),'CCN &amp; Description'!$A$2:$A$1071,0)),""))</f>
        <v>ELECTRONIC AND COMMUNICATION MAINTENANCE SHOP</v>
      </c>
      <c r="D1124" s="107" t="str">
        <f t="shared" si="34"/>
        <v>A</v>
      </c>
      <c r="E1124" s="107" t="str">
        <f t="shared" si="35"/>
        <v>A7086</v>
      </c>
      <c r="F1124" s="108" t="s">
        <v>747</v>
      </c>
      <c r="G1124" s="108" t="s">
        <v>11422</v>
      </c>
      <c r="H1124" s="108" t="s">
        <v>11424</v>
      </c>
      <c r="I1124" s="109">
        <v>0.83</v>
      </c>
      <c r="J1124" s="109">
        <v>1</v>
      </c>
      <c r="K1124" s="109">
        <v>0.33</v>
      </c>
      <c r="L1124" s="110" t="e">
        <v>#REF!</v>
      </c>
      <c r="M1124" s="111" t="e">
        <v>#REF!</v>
      </c>
      <c r="N1124" s="111" t="e">
        <v>#N/A</v>
      </c>
      <c r="O1124" s="111" t="e">
        <v>#N/A</v>
      </c>
      <c r="P1124" s="111" t="e">
        <v>#N/A</v>
      </c>
      <c r="Q1124" s="111" t="e">
        <v>#N/A</v>
      </c>
    </row>
    <row r="1125" spans="1:17" s="110" customFormat="1" ht="15" customHeight="1" thickBot="1">
      <c r="A1125" s="446">
        <v>21710</v>
      </c>
      <c r="B1125" s="446"/>
      <c r="C1125" s="106" t="str">
        <f>IF(A1125="CSP","Consolidated Supply Program(IIF)",IF(A1125&lt;&gt;"",INDEX('CCN &amp; Description'!$B$2:$B$1071,MATCH(VALUE(LEFT(A1125,5)),'CCN &amp; Description'!$A$2:$A$1071,0)),""))</f>
        <v>ELECTRONIC AND COMMUNICATION MAINTENANCE SHOP</v>
      </c>
      <c r="D1125" s="107" t="str">
        <f t="shared" si="34"/>
        <v>A</v>
      </c>
      <c r="E1125" s="107" t="str">
        <f t="shared" si="35"/>
        <v>A7086</v>
      </c>
      <c r="F1125" s="108" t="s">
        <v>747</v>
      </c>
      <c r="G1125" s="108" t="s">
        <v>11422</v>
      </c>
      <c r="H1125" s="108" t="s">
        <v>11425</v>
      </c>
      <c r="I1125" s="109">
        <v>0.67</v>
      </c>
      <c r="J1125" s="109">
        <v>0.5</v>
      </c>
      <c r="K1125" s="109">
        <v>0.33</v>
      </c>
      <c r="L1125" s="110" t="e">
        <v>#REF!</v>
      </c>
      <c r="M1125" s="111" t="e">
        <v>#REF!</v>
      </c>
      <c r="N1125" s="111" t="e">
        <v>#N/A</v>
      </c>
      <c r="O1125" s="111" t="e">
        <v>#N/A</v>
      </c>
      <c r="P1125" s="111" t="e">
        <v>#N/A</v>
      </c>
      <c r="Q1125" s="111" t="e">
        <v>#N/A</v>
      </c>
    </row>
    <row r="1126" spans="1:17" s="110" customFormat="1" ht="15" customHeight="1" thickBot="1">
      <c r="A1126" s="446">
        <v>21710</v>
      </c>
      <c r="B1126" s="446"/>
      <c r="C1126" s="106" t="str">
        <f>IF(A1126="CSP","Consolidated Supply Program(IIF)",IF(A1126&lt;&gt;"",INDEX('CCN &amp; Description'!$B$2:$B$1071,MATCH(VALUE(LEFT(A1126,5)),'CCN &amp; Description'!$A$2:$A$1071,0)),""))</f>
        <v>ELECTRONIC AND COMMUNICATION MAINTENANCE SHOP</v>
      </c>
      <c r="D1126" s="107" t="str">
        <f t="shared" si="34"/>
        <v>A</v>
      </c>
      <c r="E1126" s="107" t="str">
        <f t="shared" si="35"/>
        <v>A7086</v>
      </c>
      <c r="F1126" s="108" t="s">
        <v>747</v>
      </c>
      <c r="G1126" s="108" t="s">
        <v>11422</v>
      </c>
      <c r="H1126" s="108" t="s">
        <v>11426</v>
      </c>
      <c r="I1126" s="109">
        <v>0.83</v>
      </c>
      <c r="J1126" s="109">
        <v>0.85</v>
      </c>
      <c r="K1126" s="109">
        <v>0.44</v>
      </c>
      <c r="L1126" s="110" t="e">
        <v>#REF!</v>
      </c>
      <c r="M1126" s="111" t="e">
        <v>#REF!</v>
      </c>
      <c r="N1126" s="111" t="e">
        <v>#N/A</v>
      </c>
      <c r="O1126" s="111" t="e">
        <v>#N/A</v>
      </c>
      <c r="P1126" s="111" t="e">
        <v>#N/A</v>
      </c>
      <c r="Q1126" s="111" t="e">
        <v>#N/A</v>
      </c>
    </row>
    <row r="1127" spans="1:17" s="110" customFormat="1" ht="15" customHeight="1" thickBot="1">
      <c r="A1127" s="446">
        <v>21710</v>
      </c>
      <c r="B1127" s="446"/>
      <c r="C1127" s="106" t="str">
        <f>IF(A1127="CSP","Consolidated Supply Program(IIF)",IF(A1127&lt;&gt;"",INDEX('CCN &amp; Description'!$B$2:$B$1071,MATCH(VALUE(LEFT(A1127,5)),'CCN &amp; Description'!$A$2:$A$1071,0)),""))</f>
        <v>ELECTRONIC AND COMMUNICATION MAINTENANCE SHOP</v>
      </c>
      <c r="D1127" s="107" t="str">
        <f t="shared" si="34"/>
        <v>A</v>
      </c>
      <c r="E1127" s="107" t="str">
        <f t="shared" si="35"/>
        <v>A7086</v>
      </c>
      <c r="F1127" s="108" t="s">
        <v>747</v>
      </c>
      <c r="G1127" s="108" t="s">
        <v>11422</v>
      </c>
      <c r="H1127" s="108" t="s">
        <v>11427</v>
      </c>
      <c r="I1127" s="109">
        <v>0.83</v>
      </c>
      <c r="J1127" s="109">
        <v>1</v>
      </c>
      <c r="K1127" s="109">
        <v>0.33</v>
      </c>
      <c r="L1127" s="110" t="e">
        <v>#REF!</v>
      </c>
      <c r="M1127" s="111" t="e">
        <v>#REF!</v>
      </c>
      <c r="N1127" s="111" t="e">
        <v>#N/A</v>
      </c>
      <c r="O1127" s="111" t="e">
        <v>#N/A</v>
      </c>
      <c r="P1127" s="111" t="e">
        <v>#N/A</v>
      </c>
      <c r="Q1127" s="111" t="e">
        <v>#N/A</v>
      </c>
    </row>
    <row r="1128" spans="1:17" ht="15" customHeight="1" thickBot="1">
      <c r="A1128" s="446"/>
      <c r="B1128" s="446"/>
      <c r="C1128" s="54" t="str">
        <f>IF(A1128="CSP","Consolidated Supply Program(IIF)",IF(A1128&lt;&gt;"",INDEX('CCN &amp; Description'!$B$2:$B$1071,MATCH(VALUE(LEFT(A1128,5)),'CCN &amp; Description'!$A$2:$A$1071,0)),""))</f>
        <v/>
      </c>
      <c r="D1128" s="55" t="str">
        <f t="shared" si="34"/>
        <v>A</v>
      </c>
      <c r="E1128" s="55" t="str">
        <f t="shared" si="35"/>
        <v>A7087</v>
      </c>
      <c r="F1128" s="56" t="s">
        <v>3143</v>
      </c>
      <c r="G1128" s="56" t="s">
        <v>11399</v>
      </c>
      <c r="H1128" s="56" t="s">
        <v>11428</v>
      </c>
      <c r="I1128" s="57">
        <v>1.08</v>
      </c>
      <c r="J1128" s="57">
        <v>1.17</v>
      </c>
      <c r="K1128" s="57">
        <v>0.5</v>
      </c>
      <c r="L1128" s="315" t="e">
        <v>#REF!</v>
      </c>
      <c r="M1128" s="58" t="e">
        <v>#REF!</v>
      </c>
      <c r="N1128" s="58" t="e">
        <v>#N/A</v>
      </c>
      <c r="O1128" s="58" t="e">
        <v>#N/A</v>
      </c>
      <c r="P1128" s="58" t="e">
        <v>#N/A</v>
      </c>
      <c r="Q1128" s="58" t="e">
        <v>#N/A</v>
      </c>
    </row>
    <row r="1129" spans="1:17" ht="15" customHeight="1" thickBot="1">
      <c r="A1129" s="446"/>
      <c r="B1129" s="446"/>
      <c r="C1129" s="54" t="str">
        <f>IF(A1129="CSP","Consolidated Supply Program(IIF)",IF(A1129&lt;&gt;"",INDEX('CCN &amp; Description'!$B$2:$B$1071,MATCH(VALUE(LEFT(A1129,5)),'CCN &amp; Description'!$A$2:$A$1071,0)),""))</f>
        <v/>
      </c>
      <c r="D1129" s="55" t="str">
        <f t="shared" si="34"/>
        <v>A</v>
      </c>
      <c r="E1129" s="55" t="str">
        <f t="shared" si="35"/>
        <v>A7087</v>
      </c>
      <c r="F1129" s="56" t="s">
        <v>3143</v>
      </c>
      <c r="G1129" s="56" t="s">
        <v>11429</v>
      </c>
      <c r="H1129" s="56" t="s">
        <v>11430</v>
      </c>
      <c r="I1129" s="57">
        <v>0.83</v>
      </c>
      <c r="J1129" s="57">
        <v>0.57999999999999996</v>
      </c>
      <c r="K1129" s="57">
        <v>0.33</v>
      </c>
      <c r="L1129" s="315" t="e">
        <v>#REF!</v>
      </c>
      <c r="M1129" s="58" t="e">
        <v>#REF!</v>
      </c>
      <c r="N1129" s="58" t="e">
        <v>#N/A</v>
      </c>
      <c r="O1129" s="58" t="e">
        <v>#N/A</v>
      </c>
      <c r="P1129" s="58" t="e">
        <v>#N/A</v>
      </c>
      <c r="Q1129" s="58" t="e">
        <v>#N/A</v>
      </c>
    </row>
    <row r="1130" spans="1:17" ht="15" customHeight="1" thickBot="1">
      <c r="A1130" s="446"/>
      <c r="B1130" s="446"/>
      <c r="C1130" s="54" t="str">
        <f>IF(A1130="CSP","Consolidated Supply Program(IIF)",IF(A1130&lt;&gt;"",INDEX('CCN &amp; Description'!$B$2:$B$1071,MATCH(VALUE(LEFT(A1130,5)),'CCN &amp; Description'!$A$2:$A$1071,0)),""))</f>
        <v/>
      </c>
      <c r="D1130" s="55" t="str">
        <f t="shared" si="34"/>
        <v>A</v>
      </c>
      <c r="E1130" s="55" t="str">
        <f t="shared" si="35"/>
        <v>A7087</v>
      </c>
      <c r="F1130" s="56" t="s">
        <v>3143</v>
      </c>
      <c r="G1130" s="56" t="s">
        <v>11399</v>
      </c>
      <c r="H1130" s="56" t="s">
        <v>11431</v>
      </c>
      <c r="I1130" s="57">
        <v>0.83</v>
      </c>
      <c r="J1130" s="57">
        <v>0.57999999999999996</v>
      </c>
      <c r="K1130" s="57">
        <v>0.33</v>
      </c>
      <c r="L1130" s="315" t="e">
        <v>#REF!</v>
      </c>
      <c r="M1130" s="58" t="e">
        <v>#REF!</v>
      </c>
      <c r="N1130" s="58" t="e">
        <v>#N/A</v>
      </c>
      <c r="O1130" s="58" t="e">
        <v>#N/A</v>
      </c>
      <c r="P1130" s="58" t="e">
        <v>#N/A</v>
      </c>
      <c r="Q1130" s="58" t="e">
        <v>#N/A</v>
      </c>
    </row>
    <row r="1131" spans="1:17" ht="15" customHeight="1" thickBot="1">
      <c r="A1131" s="446"/>
      <c r="B1131" s="446"/>
      <c r="C1131" s="54" t="str">
        <f>IF(A1131="CSP","Consolidated Supply Program(IIF)",IF(A1131&lt;&gt;"",INDEX('CCN &amp; Description'!$B$2:$B$1071,MATCH(VALUE(LEFT(A1131,5)),'CCN &amp; Description'!$A$2:$A$1071,0)),""))</f>
        <v/>
      </c>
      <c r="D1131" s="55" t="str">
        <f t="shared" si="34"/>
        <v>A</v>
      </c>
      <c r="E1131" s="55" t="str">
        <f t="shared" si="35"/>
        <v>A7087</v>
      </c>
      <c r="F1131" s="56" t="s">
        <v>3143</v>
      </c>
      <c r="G1131" s="56" t="s">
        <v>11429</v>
      </c>
      <c r="H1131" s="56" t="s">
        <v>11432</v>
      </c>
      <c r="I1131" s="57">
        <v>0.83</v>
      </c>
      <c r="J1131" s="57">
        <v>0.57999999999999996</v>
      </c>
      <c r="K1131" s="57">
        <v>0.33</v>
      </c>
      <c r="L1131" s="315" t="e">
        <v>#REF!</v>
      </c>
      <c r="M1131" s="58" t="e">
        <v>#REF!</v>
      </c>
      <c r="N1131" s="58" t="e">
        <v>#N/A</v>
      </c>
      <c r="O1131" s="58" t="e">
        <v>#N/A</v>
      </c>
      <c r="P1131" s="58" t="e">
        <v>#N/A</v>
      </c>
      <c r="Q1131" s="58" t="e">
        <v>#N/A</v>
      </c>
    </row>
    <row r="1132" spans="1:17" s="110" customFormat="1" ht="15" customHeight="1" thickBot="1">
      <c r="A1132" s="446">
        <v>21710</v>
      </c>
      <c r="B1132" s="446"/>
      <c r="C1132" s="106" t="str">
        <f>IF(A1132="CSP","Consolidated Supply Program(IIF)",IF(A1132&lt;&gt;"",INDEX('CCN &amp; Description'!$B$2:$B$1071,MATCH(VALUE(LEFT(A1132,5)),'CCN &amp; Description'!$A$2:$A$1071,0)),""))</f>
        <v>ELECTRONIC AND COMMUNICATION MAINTENANCE SHOP</v>
      </c>
      <c r="D1132" s="107" t="str">
        <f t="shared" si="34"/>
        <v>A</v>
      </c>
      <c r="E1132" s="107" t="str">
        <f t="shared" si="35"/>
        <v>A7090</v>
      </c>
      <c r="F1132" s="108" t="s">
        <v>3155</v>
      </c>
      <c r="G1132" s="108" t="s">
        <v>11321</v>
      </c>
      <c r="H1132" s="108" t="s">
        <v>11433</v>
      </c>
      <c r="I1132" s="109">
        <v>0.57999999999999996</v>
      </c>
      <c r="J1132" s="109">
        <v>1</v>
      </c>
      <c r="K1132" s="109">
        <v>0.42</v>
      </c>
      <c r="L1132" s="110" t="e">
        <v>#REF!</v>
      </c>
      <c r="M1132" s="111" t="e">
        <v>#REF!</v>
      </c>
      <c r="N1132" s="111" t="e">
        <v>#N/A</v>
      </c>
      <c r="O1132" s="111" t="e">
        <v>#N/A</v>
      </c>
      <c r="P1132" s="111" t="e">
        <v>#N/A</v>
      </c>
      <c r="Q1132" s="111" t="e">
        <v>#N/A</v>
      </c>
    </row>
    <row r="1133" spans="1:17" s="110" customFormat="1" ht="15" customHeight="1" thickBot="1">
      <c r="A1133" s="446">
        <v>21710</v>
      </c>
      <c r="B1133" s="446"/>
      <c r="C1133" s="106" t="str">
        <f>IF(A1133="CSP","Consolidated Supply Program(IIF)",IF(A1133&lt;&gt;"",INDEX('CCN &amp; Description'!$B$2:$B$1071,MATCH(VALUE(LEFT(A1133,5)),'CCN &amp; Description'!$A$2:$A$1071,0)),""))</f>
        <v>ELECTRONIC AND COMMUNICATION MAINTENANCE SHOP</v>
      </c>
      <c r="D1133" s="107" t="str">
        <f t="shared" si="34"/>
        <v>A</v>
      </c>
      <c r="E1133" s="107" t="str">
        <f t="shared" si="35"/>
        <v>A7090</v>
      </c>
      <c r="F1133" s="108" t="s">
        <v>3155</v>
      </c>
      <c r="G1133" s="108" t="s">
        <v>11434</v>
      </c>
      <c r="H1133" s="108" t="s">
        <v>11435</v>
      </c>
      <c r="I1133" s="109">
        <v>1.58</v>
      </c>
      <c r="J1133" s="109">
        <v>1</v>
      </c>
      <c r="K1133" s="109">
        <v>0.42</v>
      </c>
      <c r="L1133" s="110" t="e">
        <v>#REF!</v>
      </c>
      <c r="M1133" s="111" t="e">
        <v>#REF!</v>
      </c>
      <c r="N1133" s="111" t="e">
        <v>#N/A</v>
      </c>
      <c r="O1133" s="111" t="e">
        <v>#N/A</v>
      </c>
      <c r="P1133" s="111" t="e">
        <v>#N/A</v>
      </c>
      <c r="Q1133" s="111" t="e">
        <v>#N/A</v>
      </c>
    </row>
    <row r="1134" spans="1:17" s="110" customFormat="1" ht="15" customHeight="1" thickBot="1">
      <c r="A1134" s="446">
        <v>21710</v>
      </c>
      <c r="B1134" s="446"/>
      <c r="C1134" s="106" t="str">
        <f>IF(A1134="CSP","Consolidated Supply Program(IIF)",IF(A1134&lt;&gt;"",INDEX('CCN &amp; Description'!$B$2:$B$1071,MATCH(VALUE(LEFT(A1134,5)),'CCN &amp; Description'!$A$2:$A$1071,0)),""))</f>
        <v>ELECTRONIC AND COMMUNICATION MAINTENANCE SHOP</v>
      </c>
      <c r="D1134" s="107" t="str">
        <f t="shared" si="34"/>
        <v>A</v>
      </c>
      <c r="E1134" s="107" t="str">
        <f t="shared" si="35"/>
        <v>A7100</v>
      </c>
      <c r="F1134" s="108" t="s">
        <v>3162</v>
      </c>
      <c r="G1134" s="108" t="s">
        <v>10115</v>
      </c>
      <c r="H1134" s="108" t="s">
        <v>11436</v>
      </c>
      <c r="I1134" s="109">
        <v>2.42</v>
      </c>
      <c r="J1134" s="109">
        <v>1.5</v>
      </c>
      <c r="K1134" s="109">
        <v>0.92</v>
      </c>
      <c r="L1134" s="110" t="e">
        <v>#REF!</v>
      </c>
      <c r="M1134" s="111" t="e">
        <v>#REF!</v>
      </c>
      <c r="N1134" s="111" t="e">
        <v>#N/A</v>
      </c>
      <c r="O1134" s="111" t="e">
        <v>#N/A</v>
      </c>
      <c r="P1134" s="111" t="e">
        <v>#N/A</v>
      </c>
      <c r="Q1134" s="111" t="e">
        <v>#N/A</v>
      </c>
    </row>
    <row r="1135" spans="1:17" s="110" customFormat="1" ht="15" customHeight="1" thickBot="1">
      <c r="A1135" s="446">
        <v>21710</v>
      </c>
      <c r="B1135" s="446"/>
      <c r="C1135" s="106" t="str">
        <f>IF(A1135="CSP","Consolidated Supply Program(IIF)",IF(A1135&lt;&gt;"",INDEX('CCN &amp; Description'!$B$2:$B$1071,MATCH(VALUE(LEFT(A1135,5)),'CCN &amp; Description'!$A$2:$A$1071,0)),""))</f>
        <v>ELECTRONIC AND COMMUNICATION MAINTENANCE SHOP</v>
      </c>
      <c r="D1135" s="107" t="str">
        <f t="shared" si="34"/>
        <v>A</v>
      </c>
      <c r="E1135" s="107" t="str">
        <f t="shared" si="35"/>
        <v>A7100</v>
      </c>
      <c r="F1135" s="108" t="s">
        <v>3162</v>
      </c>
      <c r="G1135" s="108" t="s">
        <v>10115</v>
      </c>
      <c r="H1135" s="108" t="s">
        <v>11437</v>
      </c>
      <c r="I1135" s="109">
        <v>2.67</v>
      </c>
      <c r="J1135" s="109">
        <v>1.73</v>
      </c>
      <c r="K1135" s="109">
        <v>1.06</v>
      </c>
      <c r="L1135" s="110" t="e">
        <v>#REF!</v>
      </c>
      <c r="M1135" s="111" t="e">
        <v>#REF!</v>
      </c>
      <c r="N1135" s="111" t="e">
        <v>#N/A</v>
      </c>
      <c r="O1135" s="111" t="e">
        <v>#N/A</v>
      </c>
      <c r="P1135" s="111" t="e">
        <v>#N/A</v>
      </c>
      <c r="Q1135" s="111" t="e">
        <v>#N/A</v>
      </c>
    </row>
    <row r="1136" spans="1:17" s="110" customFormat="1" ht="15" customHeight="1" thickBot="1">
      <c r="A1136" s="446">
        <v>21710</v>
      </c>
      <c r="B1136" s="446"/>
      <c r="C1136" s="106" t="str">
        <f>IF(A1136="CSP","Consolidated Supply Program(IIF)",IF(A1136&lt;&gt;"",INDEX('CCN &amp; Description'!$B$2:$B$1071,MATCH(VALUE(LEFT(A1136,5)),'CCN &amp; Description'!$A$2:$A$1071,0)),""))</f>
        <v>ELECTRONIC AND COMMUNICATION MAINTENANCE SHOP</v>
      </c>
      <c r="D1136" s="107" t="str">
        <f t="shared" si="34"/>
        <v>A</v>
      </c>
      <c r="E1136" s="107" t="str">
        <f t="shared" si="35"/>
        <v>A7100</v>
      </c>
      <c r="F1136" s="108" t="s">
        <v>3162</v>
      </c>
      <c r="G1136" s="108" t="s">
        <v>10115</v>
      </c>
      <c r="H1136" s="108" t="s">
        <v>11438</v>
      </c>
      <c r="I1136" s="109">
        <v>2.67</v>
      </c>
      <c r="J1136" s="109">
        <v>1.73</v>
      </c>
      <c r="K1136" s="109">
        <v>1.06</v>
      </c>
      <c r="L1136" s="110" t="e">
        <v>#REF!</v>
      </c>
      <c r="M1136" s="111" t="e">
        <v>#REF!</v>
      </c>
      <c r="N1136" s="111" t="e">
        <v>#N/A</v>
      </c>
      <c r="O1136" s="111" t="e">
        <v>#N/A</v>
      </c>
      <c r="P1136" s="111" t="e">
        <v>#N/A</v>
      </c>
      <c r="Q1136" s="111" t="e">
        <v>#N/A</v>
      </c>
    </row>
    <row r="1137" spans="1:17" ht="15" customHeight="1" thickBot="1">
      <c r="A1137" s="446"/>
      <c r="B1137" s="446"/>
      <c r="C1137" s="54" t="str">
        <f>IF(A1137="CSP","Consolidated Supply Program(IIF)",IF(A1137&lt;&gt;"",INDEX('CCN &amp; Description'!$B$2:$B$1071,MATCH(VALUE(LEFT(A1137,5)),'CCN &amp; Description'!$A$2:$A$1071,0)),""))</f>
        <v/>
      </c>
      <c r="D1137" s="55" t="str">
        <f t="shared" si="34"/>
        <v>A</v>
      </c>
      <c r="E1137" s="55" t="str">
        <f t="shared" si="35"/>
        <v>A7102</v>
      </c>
      <c r="F1137" s="56" t="s">
        <v>11439</v>
      </c>
      <c r="G1137" s="56" t="s">
        <v>11440</v>
      </c>
      <c r="H1137" s="56" t="s">
        <v>11441</v>
      </c>
      <c r="I1137" s="57">
        <v>0</v>
      </c>
      <c r="J1137" s="57">
        <v>0</v>
      </c>
      <c r="K1137" s="57">
        <v>0</v>
      </c>
      <c r="L1137" s="315" t="e">
        <v>#REF!</v>
      </c>
      <c r="M1137" s="58" t="e">
        <v>#REF!</v>
      </c>
      <c r="N1137" s="58" t="e">
        <v>#N/A</v>
      </c>
      <c r="O1137" s="58" t="e">
        <v>#N/A</v>
      </c>
      <c r="P1137" s="58" t="e">
        <v>#N/A</v>
      </c>
      <c r="Q1137" s="58" t="e">
        <v>#N/A</v>
      </c>
    </row>
    <row r="1138" spans="1:17" ht="15" customHeight="1" thickBot="1">
      <c r="A1138" s="446"/>
      <c r="B1138" s="446"/>
      <c r="C1138" s="54" t="str">
        <f>IF(A1138="CSP","Consolidated Supply Program(IIF)",IF(A1138&lt;&gt;"",INDEX('CCN &amp; Description'!$B$2:$B$1071,MATCH(VALUE(LEFT(A1138,5)),'CCN &amp; Description'!$A$2:$A$1071,0)),""))</f>
        <v/>
      </c>
      <c r="D1138" s="55" t="str">
        <f t="shared" si="34"/>
        <v>A</v>
      </c>
      <c r="E1138" s="55" t="str">
        <f t="shared" si="35"/>
        <v>A7103</v>
      </c>
      <c r="F1138" s="56" t="s">
        <v>11442</v>
      </c>
      <c r="G1138" s="56" t="s">
        <v>11443</v>
      </c>
      <c r="H1138" s="56" t="s">
        <v>11444</v>
      </c>
      <c r="I1138" s="57">
        <v>0</v>
      </c>
      <c r="J1138" s="57">
        <v>0</v>
      </c>
      <c r="K1138" s="57">
        <v>0</v>
      </c>
      <c r="L1138" s="315" t="e">
        <v>#REF!</v>
      </c>
      <c r="M1138" s="58" t="e">
        <v>#REF!</v>
      </c>
      <c r="N1138" s="58" t="e">
        <v>#N/A</v>
      </c>
      <c r="O1138" s="58" t="e">
        <v>#N/A</v>
      </c>
      <c r="P1138" s="58" t="e">
        <v>#N/A</v>
      </c>
      <c r="Q1138" s="58" t="e">
        <v>#N/A</v>
      </c>
    </row>
    <row r="1139" spans="1:17" s="110" customFormat="1" ht="15" customHeight="1" thickBot="1">
      <c r="A1139" s="446">
        <v>21710</v>
      </c>
      <c r="B1139" s="446"/>
      <c r="C1139" s="106" t="str">
        <f>IF(A1139="CSP","Consolidated Supply Program(IIF)",IF(A1139&lt;&gt;"",INDEX('CCN &amp; Description'!$B$2:$B$1071,MATCH(VALUE(LEFT(A1139,5)),'CCN &amp; Description'!$A$2:$A$1071,0)),""))</f>
        <v>ELECTRONIC AND COMMUNICATION MAINTENANCE SHOP</v>
      </c>
      <c r="D1139" s="107" t="str">
        <f t="shared" si="34"/>
        <v>A</v>
      </c>
      <c r="E1139" s="107" t="str">
        <f t="shared" si="35"/>
        <v>A7104</v>
      </c>
      <c r="F1139" s="108" t="s">
        <v>3171</v>
      </c>
      <c r="G1139" s="108" t="s">
        <v>11445</v>
      </c>
      <c r="H1139" s="108" t="s">
        <v>11446</v>
      </c>
      <c r="I1139" s="113"/>
      <c r="J1139" s="113"/>
      <c r="K1139" s="113"/>
      <c r="L1139" s="110" t="e">
        <v>#REF!</v>
      </c>
      <c r="M1139" s="111" t="e">
        <v>#REF!</v>
      </c>
      <c r="N1139" s="111" t="e">
        <v>#N/A</v>
      </c>
      <c r="O1139" s="111" t="e">
        <v>#N/A</v>
      </c>
      <c r="P1139" s="111" t="e">
        <v>#N/A</v>
      </c>
      <c r="Q1139" s="111" t="e">
        <v>#N/A</v>
      </c>
    </row>
    <row r="1140" spans="1:17" s="110" customFormat="1" ht="15" customHeight="1" thickBot="1">
      <c r="A1140" s="446">
        <v>21710</v>
      </c>
      <c r="B1140" s="446"/>
      <c r="C1140" s="106" t="str">
        <f>IF(A1140="CSP","Consolidated Supply Program(IIF)",IF(A1140&lt;&gt;"",INDEX('CCN &amp; Description'!$B$2:$B$1071,MATCH(VALUE(LEFT(A1140,5)),'CCN &amp; Description'!$A$2:$A$1071,0)),""))</f>
        <v>ELECTRONIC AND COMMUNICATION MAINTENANCE SHOP</v>
      </c>
      <c r="D1140" s="107" t="str">
        <f t="shared" si="34"/>
        <v>A</v>
      </c>
      <c r="E1140" s="107" t="str">
        <f t="shared" si="35"/>
        <v>A7104</v>
      </c>
      <c r="F1140" s="108" t="s">
        <v>3171</v>
      </c>
      <c r="G1140" s="108" t="s">
        <v>11445</v>
      </c>
      <c r="H1140" s="108" t="s">
        <v>11447</v>
      </c>
      <c r="I1140" s="109">
        <v>1.44</v>
      </c>
      <c r="J1140" s="109">
        <v>1.82</v>
      </c>
      <c r="K1140" s="109">
        <v>0.87</v>
      </c>
      <c r="L1140" s="110" t="e">
        <v>#REF!</v>
      </c>
      <c r="M1140" s="111" t="e">
        <v>#REF!</v>
      </c>
      <c r="N1140" s="111" t="e">
        <v>#N/A</v>
      </c>
      <c r="O1140" s="111" t="e">
        <v>#N/A</v>
      </c>
      <c r="P1140" s="111" t="e">
        <v>#N/A</v>
      </c>
      <c r="Q1140" s="111" t="e">
        <v>#N/A</v>
      </c>
    </row>
    <row r="1141" spans="1:17" ht="15" customHeight="1" thickBot="1">
      <c r="A1141" s="446"/>
      <c r="B1141" s="446"/>
      <c r="C1141" s="54" t="str">
        <f>IF(A1141="CSP","Consolidated Supply Program(IIF)",IF(A1141&lt;&gt;"",INDEX('CCN &amp; Description'!$B$2:$B$1071,MATCH(VALUE(LEFT(A1141,5)),'CCN &amp; Description'!$A$2:$A$1071,0)),""))</f>
        <v/>
      </c>
      <c r="D1141" s="55" t="str">
        <f t="shared" si="34"/>
        <v>A</v>
      </c>
      <c r="E1141" s="55" t="str">
        <f t="shared" si="35"/>
        <v>A7104</v>
      </c>
      <c r="F1141" s="56" t="s">
        <v>11448</v>
      </c>
      <c r="G1141" s="56" t="s">
        <v>11445</v>
      </c>
      <c r="H1141" s="56" t="s">
        <v>11447</v>
      </c>
      <c r="I1141" s="57">
        <v>1.44</v>
      </c>
      <c r="J1141" s="57">
        <v>1.82</v>
      </c>
      <c r="K1141" s="57">
        <v>0.87</v>
      </c>
      <c r="L1141" s="315" t="e">
        <v>#REF!</v>
      </c>
      <c r="M1141" s="58" t="e">
        <v>#REF!</v>
      </c>
      <c r="N1141" s="58" t="e">
        <v>#N/A</v>
      </c>
      <c r="O1141" s="58" t="e">
        <v>#N/A</v>
      </c>
      <c r="P1141" s="58" t="e">
        <v>#N/A</v>
      </c>
      <c r="Q1141" s="58" t="e">
        <v>#N/A</v>
      </c>
    </row>
    <row r="1142" spans="1:17" s="110" customFormat="1" ht="15" customHeight="1" thickBot="1">
      <c r="A1142" s="446">
        <v>21710</v>
      </c>
      <c r="B1142" s="446"/>
      <c r="C1142" s="106" t="str">
        <f>IF(A1142="CSP","Consolidated Supply Program(IIF)",IF(A1142&lt;&gt;"",INDEX('CCN &amp; Description'!$B$2:$B$1071,MATCH(VALUE(LEFT(A1142,5)),'CCN &amp; Description'!$A$2:$A$1071,0)),""))</f>
        <v>ELECTRONIC AND COMMUNICATION MAINTENANCE SHOP</v>
      </c>
      <c r="D1142" s="107" t="str">
        <f t="shared" si="34"/>
        <v>A</v>
      </c>
      <c r="E1142" s="107" t="str">
        <f t="shared" si="35"/>
        <v>A7105</v>
      </c>
      <c r="F1142" s="108" t="s">
        <v>3178</v>
      </c>
      <c r="G1142" s="108" t="s">
        <v>11449</v>
      </c>
      <c r="H1142" s="108" t="s">
        <v>11450</v>
      </c>
      <c r="I1142" s="109">
        <v>0</v>
      </c>
      <c r="J1142" s="109">
        <v>0</v>
      </c>
      <c r="K1142" s="109">
        <v>0</v>
      </c>
      <c r="L1142" s="110" t="e">
        <v>#REF!</v>
      </c>
      <c r="M1142" s="111" t="e">
        <v>#REF!</v>
      </c>
      <c r="N1142" s="111" t="e">
        <v>#N/A</v>
      </c>
      <c r="O1142" s="111" t="e">
        <v>#N/A</v>
      </c>
      <c r="P1142" s="111" t="e">
        <v>#N/A</v>
      </c>
      <c r="Q1142" s="111" t="e">
        <v>#N/A</v>
      </c>
    </row>
    <row r="1143" spans="1:17" s="110" customFormat="1" ht="15" customHeight="1" thickBot="1">
      <c r="A1143" s="446">
        <v>21710</v>
      </c>
      <c r="B1143" s="446"/>
      <c r="C1143" s="106" t="str">
        <f>IF(A1143="CSP","Consolidated Supply Program(IIF)",IF(A1143&lt;&gt;"",INDEX('CCN &amp; Description'!$B$2:$B$1071,MATCH(VALUE(LEFT(A1143,5)),'CCN &amp; Description'!$A$2:$A$1071,0)),""))</f>
        <v>ELECTRONIC AND COMMUNICATION MAINTENANCE SHOP</v>
      </c>
      <c r="D1143" s="107" t="str">
        <f t="shared" si="34"/>
        <v>A</v>
      </c>
      <c r="E1143" s="107" t="str">
        <f t="shared" si="35"/>
        <v>A7105</v>
      </c>
      <c r="F1143" s="108" t="s">
        <v>3178</v>
      </c>
      <c r="G1143" s="108" t="s">
        <v>11451</v>
      </c>
      <c r="H1143" s="108" t="s">
        <v>11452</v>
      </c>
      <c r="I1143" s="109">
        <v>2.69</v>
      </c>
      <c r="J1143" s="109">
        <v>1.92</v>
      </c>
      <c r="K1143" s="109">
        <v>1.58</v>
      </c>
      <c r="L1143" s="110" t="e">
        <v>#REF!</v>
      </c>
      <c r="M1143" s="111" t="e">
        <v>#REF!</v>
      </c>
      <c r="N1143" s="111" t="e">
        <v>#N/A</v>
      </c>
      <c r="O1143" s="111" t="e">
        <v>#N/A</v>
      </c>
      <c r="P1143" s="111" t="e">
        <v>#N/A</v>
      </c>
      <c r="Q1143" s="111" t="e">
        <v>#N/A</v>
      </c>
    </row>
    <row r="1144" spans="1:17" s="110" customFormat="1" ht="15" customHeight="1" thickBot="1">
      <c r="A1144" s="446">
        <v>21710</v>
      </c>
      <c r="B1144" s="446"/>
      <c r="C1144" s="106" t="str">
        <f>IF(A1144="CSP","Consolidated Supply Program(IIF)",IF(A1144&lt;&gt;"",INDEX('CCN &amp; Description'!$B$2:$B$1071,MATCH(VALUE(LEFT(A1144,5)),'CCN &amp; Description'!$A$2:$A$1071,0)),""))</f>
        <v>ELECTRONIC AND COMMUNICATION MAINTENANCE SHOP</v>
      </c>
      <c r="D1144" s="107" t="str">
        <f t="shared" si="34"/>
        <v>A</v>
      </c>
      <c r="E1144" s="107" t="str">
        <f t="shared" si="35"/>
        <v>A7105</v>
      </c>
      <c r="F1144" s="108" t="s">
        <v>3178</v>
      </c>
      <c r="G1144" s="108" t="s">
        <v>11451</v>
      </c>
      <c r="H1144" s="108" t="s">
        <v>11453</v>
      </c>
      <c r="I1144" s="109">
        <v>2.69</v>
      </c>
      <c r="J1144" s="109">
        <v>1.92</v>
      </c>
      <c r="K1144" s="109">
        <v>1.58</v>
      </c>
      <c r="L1144" s="110" t="e">
        <v>#REF!</v>
      </c>
      <c r="M1144" s="111" t="e">
        <v>#REF!</v>
      </c>
      <c r="N1144" s="111" t="e">
        <v>#N/A</v>
      </c>
      <c r="O1144" s="111" t="e">
        <v>#N/A</v>
      </c>
      <c r="P1144" s="111" t="e">
        <v>#N/A</v>
      </c>
      <c r="Q1144" s="111" t="e">
        <v>#N/A</v>
      </c>
    </row>
    <row r="1145" spans="1:17" ht="15" customHeight="1" thickBot="1">
      <c r="A1145" s="446"/>
      <c r="B1145" s="446"/>
      <c r="C1145" s="54" t="str">
        <f>IF(A1145="CSP","Consolidated Supply Program(IIF)",IF(A1145&lt;&gt;"",INDEX('CCN &amp; Description'!$B$2:$B$1071,MATCH(VALUE(LEFT(A1145,5)),'CCN &amp; Description'!$A$2:$A$1071,0)),""))</f>
        <v/>
      </c>
      <c r="D1145" s="55" t="str">
        <f t="shared" si="34"/>
        <v>A</v>
      </c>
      <c r="E1145" s="55" t="str">
        <f t="shared" si="35"/>
        <v>A7108</v>
      </c>
      <c r="F1145" s="56" t="s">
        <v>11454</v>
      </c>
      <c r="G1145" s="56" t="s">
        <v>11455</v>
      </c>
      <c r="H1145" s="59"/>
      <c r="I1145" s="60"/>
      <c r="J1145" s="60"/>
      <c r="K1145" s="60"/>
      <c r="L1145" s="315" t="e">
        <v>#REF!</v>
      </c>
      <c r="M1145" s="58" t="e">
        <v>#REF!</v>
      </c>
      <c r="N1145" s="58" t="e">
        <v>#N/A</v>
      </c>
      <c r="O1145" s="58" t="e">
        <v>#N/A</v>
      </c>
      <c r="P1145" s="58" t="e">
        <v>#N/A</v>
      </c>
      <c r="Q1145" s="58" t="e">
        <v>#N/A</v>
      </c>
    </row>
    <row r="1146" spans="1:17" s="110" customFormat="1" ht="15" customHeight="1" thickBot="1">
      <c r="A1146" s="446">
        <v>21710</v>
      </c>
      <c r="B1146" s="446"/>
      <c r="C1146" s="106" t="str">
        <f>IF(A1146="CSP","Consolidated Supply Program(IIF)",IF(A1146&lt;&gt;"",INDEX('CCN &amp; Description'!$B$2:$B$1071,MATCH(VALUE(LEFT(A1146,5)),'CCN &amp; Description'!$A$2:$A$1071,0)),""))</f>
        <v>ELECTRONIC AND COMMUNICATION MAINTENANCE SHOP</v>
      </c>
      <c r="D1146" s="107" t="str">
        <f t="shared" si="34"/>
        <v>A</v>
      </c>
      <c r="E1146" s="107" t="str">
        <f t="shared" si="35"/>
        <v>A7111</v>
      </c>
      <c r="F1146" s="108" t="s">
        <v>3187</v>
      </c>
      <c r="G1146" s="108" t="s">
        <v>3200</v>
      </c>
      <c r="H1146" s="108" t="s">
        <v>11456</v>
      </c>
      <c r="I1146" s="109">
        <v>1.33</v>
      </c>
      <c r="J1146" s="109">
        <v>0.87</v>
      </c>
      <c r="K1146" s="109">
        <v>0.62</v>
      </c>
      <c r="L1146" s="110" t="e">
        <v>#REF!</v>
      </c>
      <c r="M1146" s="111" t="e">
        <v>#REF!</v>
      </c>
      <c r="N1146" s="111" t="e">
        <v>#N/A</v>
      </c>
      <c r="O1146" s="111" t="e">
        <v>#N/A</v>
      </c>
      <c r="P1146" s="111" t="e">
        <v>#N/A</v>
      </c>
      <c r="Q1146" s="111" t="e">
        <v>#N/A</v>
      </c>
    </row>
    <row r="1147" spans="1:17" ht="15" customHeight="1" thickBot="1">
      <c r="A1147" s="446"/>
      <c r="B1147" s="446"/>
      <c r="C1147" s="54" t="str">
        <f>IF(A1147="CSP","Consolidated Supply Program(IIF)",IF(A1147&lt;&gt;"",INDEX('CCN &amp; Description'!$B$2:$B$1071,MATCH(VALUE(LEFT(A1147,5)),'CCN &amp; Description'!$A$2:$A$1071,0)),""))</f>
        <v/>
      </c>
      <c r="D1147" s="55" t="str">
        <f t="shared" si="34"/>
        <v>A</v>
      </c>
      <c r="E1147" s="55" t="str">
        <f t="shared" si="35"/>
        <v>A7112</v>
      </c>
      <c r="F1147" s="56" t="s">
        <v>11457</v>
      </c>
      <c r="G1147" s="56" t="s">
        <v>11458</v>
      </c>
      <c r="H1147" s="56" t="s">
        <v>11459</v>
      </c>
      <c r="I1147" s="57">
        <v>1.87</v>
      </c>
      <c r="J1147" s="57">
        <v>3.33</v>
      </c>
      <c r="K1147" s="57">
        <v>3.79</v>
      </c>
      <c r="L1147" s="315" t="e">
        <v>#REF!</v>
      </c>
      <c r="M1147" s="58" t="e">
        <v>#REF!</v>
      </c>
      <c r="N1147" s="58" t="e">
        <v>#N/A</v>
      </c>
      <c r="O1147" s="58" t="e">
        <v>#N/A</v>
      </c>
      <c r="P1147" s="58" t="e">
        <v>#N/A</v>
      </c>
      <c r="Q1147" s="58" t="e">
        <v>#N/A</v>
      </c>
    </row>
    <row r="1148" spans="1:17" ht="15" customHeight="1" thickBot="1">
      <c r="A1148" s="446"/>
      <c r="B1148" s="446"/>
      <c r="C1148" s="54" t="str">
        <f>IF(A1148="CSP","Consolidated Supply Program(IIF)",IF(A1148&lt;&gt;"",INDEX('CCN &amp; Description'!$B$2:$B$1071,MATCH(VALUE(LEFT(A1148,5)),'CCN &amp; Description'!$A$2:$A$1071,0)),""))</f>
        <v/>
      </c>
      <c r="D1148" s="55" t="str">
        <f t="shared" si="34"/>
        <v>A</v>
      </c>
      <c r="E1148" s="55" t="str">
        <f t="shared" si="35"/>
        <v>A7113</v>
      </c>
      <c r="F1148" s="56" t="s">
        <v>11460</v>
      </c>
      <c r="G1148" s="56" t="s">
        <v>11461</v>
      </c>
      <c r="H1148" s="59"/>
      <c r="I1148" s="60"/>
      <c r="J1148" s="60"/>
      <c r="K1148" s="60"/>
      <c r="L1148" s="315" t="e">
        <v>#REF!</v>
      </c>
      <c r="M1148" s="58" t="e">
        <v>#REF!</v>
      </c>
      <c r="N1148" s="58" t="e">
        <v>#N/A</v>
      </c>
      <c r="O1148" s="58" t="e">
        <v>#N/A</v>
      </c>
      <c r="P1148" s="58" t="e">
        <v>#N/A</v>
      </c>
      <c r="Q1148" s="58" t="e">
        <v>#N/A</v>
      </c>
    </row>
    <row r="1149" spans="1:17" ht="15" customHeight="1" thickBot="1">
      <c r="A1149" s="446"/>
      <c r="B1149" s="446"/>
      <c r="C1149" s="54" t="str">
        <f>IF(A1149="CSP","Consolidated Supply Program(IIF)",IF(A1149&lt;&gt;"",INDEX('CCN &amp; Description'!$B$2:$B$1071,MATCH(VALUE(LEFT(A1149,5)),'CCN &amp; Description'!$A$2:$A$1071,0)),""))</f>
        <v/>
      </c>
      <c r="D1149" s="55" t="str">
        <f t="shared" si="34"/>
        <v>A</v>
      </c>
      <c r="E1149" s="55" t="str">
        <f t="shared" si="35"/>
        <v>A7114</v>
      </c>
      <c r="F1149" s="56" t="s">
        <v>11462</v>
      </c>
      <c r="G1149" s="56" t="s">
        <v>11463</v>
      </c>
      <c r="H1149" s="59"/>
      <c r="I1149" s="60"/>
      <c r="J1149" s="60"/>
      <c r="K1149" s="60"/>
      <c r="L1149" s="315" t="e">
        <v>#REF!</v>
      </c>
      <c r="M1149" s="58" t="e">
        <v>#REF!</v>
      </c>
      <c r="N1149" s="58" t="e">
        <v>#N/A</v>
      </c>
      <c r="O1149" s="58" t="e">
        <v>#N/A</v>
      </c>
      <c r="P1149" s="58" t="e">
        <v>#N/A</v>
      </c>
      <c r="Q1149" s="58" t="e">
        <v>#N/A</v>
      </c>
    </row>
    <row r="1150" spans="1:17" ht="15" customHeight="1" thickBot="1">
      <c r="A1150" s="446"/>
      <c r="B1150" s="446"/>
      <c r="C1150" s="54" t="str">
        <f>IF(A1150="CSP","Consolidated Supply Program(IIF)",IF(A1150&lt;&gt;"",INDEX('CCN &amp; Description'!$B$2:$B$1071,MATCH(VALUE(LEFT(A1150,5)),'CCN &amp; Description'!$A$2:$A$1071,0)),""))</f>
        <v/>
      </c>
      <c r="D1150" s="55" t="str">
        <f t="shared" si="34"/>
        <v>A</v>
      </c>
      <c r="E1150" s="55" t="str">
        <f t="shared" si="35"/>
        <v>A7200</v>
      </c>
      <c r="F1150" s="56" t="s">
        <v>3191</v>
      </c>
      <c r="G1150" s="56" t="s">
        <v>11464</v>
      </c>
      <c r="H1150" s="56" t="s">
        <v>11465</v>
      </c>
      <c r="I1150" s="57">
        <v>0.98</v>
      </c>
      <c r="J1150" s="57">
        <v>0.03</v>
      </c>
      <c r="K1150" s="60"/>
      <c r="L1150" s="315" t="e">
        <v>#REF!</v>
      </c>
      <c r="M1150" s="58" t="e">
        <v>#REF!</v>
      </c>
      <c r="N1150" s="58" t="e">
        <v>#N/A</v>
      </c>
      <c r="O1150" s="58" t="e">
        <v>#N/A</v>
      </c>
      <c r="P1150" s="58" t="e">
        <v>#N/A</v>
      </c>
      <c r="Q1150" s="58" t="e">
        <v>#N/A</v>
      </c>
    </row>
    <row r="1151" spans="1:17" ht="15" customHeight="1" thickBot="1">
      <c r="A1151" s="446"/>
      <c r="B1151" s="446"/>
      <c r="C1151" s="54" t="str">
        <f>IF(A1151="CSP","Consolidated Supply Program(IIF)",IF(A1151&lt;&gt;"",INDEX('CCN &amp; Description'!$B$2:$B$1071,MATCH(VALUE(LEFT(A1151,5)),'CCN &amp; Description'!$A$2:$A$1071,0)),""))</f>
        <v/>
      </c>
      <c r="D1151" s="55" t="str">
        <f t="shared" si="34"/>
        <v>A</v>
      </c>
      <c r="E1151" s="55" t="str">
        <f t="shared" si="35"/>
        <v>A7200</v>
      </c>
      <c r="F1151" s="56" t="s">
        <v>11466</v>
      </c>
      <c r="G1151" s="56" t="s">
        <v>11464</v>
      </c>
      <c r="H1151" s="56" t="s">
        <v>11465</v>
      </c>
      <c r="I1151" s="57">
        <v>0.98</v>
      </c>
      <c r="J1151" s="57">
        <v>0.03</v>
      </c>
      <c r="K1151" s="60"/>
      <c r="L1151" s="315" t="e">
        <v>#REF!</v>
      </c>
      <c r="M1151" s="58" t="e">
        <v>#REF!</v>
      </c>
      <c r="N1151" s="58" t="e">
        <v>#N/A</v>
      </c>
      <c r="O1151" s="58" t="e">
        <v>#N/A</v>
      </c>
      <c r="P1151" s="58" t="e">
        <v>#N/A</v>
      </c>
      <c r="Q1151" s="58" t="e">
        <v>#N/A</v>
      </c>
    </row>
    <row r="1152" spans="1:17" s="110" customFormat="1" ht="15" customHeight="1" thickBot="1">
      <c r="A1152" s="446">
        <v>21710</v>
      </c>
      <c r="B1152" s="446"/>
      <c r="C1152" s="106" t="str">
        <f>IF(A1152="CSP","Consolidated Supply Program(IIF)",IF(A1152&lt;&gt;"",INDEX('CCN &amp; Description'!$B$2:$B$1071,MATCH(VALUE(LEFT(A1152,5)),'CCN &amp; Description'!$A$2:$A$1071,0)),""))</f>
        <v>ELECTRONIC AND COMMUNICATION MAINTENANCE SHOP</v>
      </c>
      <c r="D1152" s="107" t="str">
        <f t="shared" si="34"/>
        <v>A</v>
      </c>
      <c r="E1152" s="107" t="str">
        <f t="shared" si="35"/>
        <v>A7201</v>
      </c>
      <c r="F1152" s="108" t="s">
        <v>3193</v>
      </c>
      <c r="G1152" s="108" t="s">
        <v>11467</v>
      </c>
      <c r="H1152" s="108" t="s">
        <v>11468</v>
      </c>
      <c r="I1152" s="109">
        <v>1.25</v>
      </c>
      <c r="J1152" s="109">
        <v>1.75</v>
      </c>
      <c r="K1152" s="109">
        <v>0.5</v>
      </c>
      <c r="L1152" s="110" t="e">
        <v>#REF!</v>
      </c>
      <c r="M1152" s="111" t="e">
        <v>#REF!</v>
      </c>
      <c r="N1152" s="111" t="e">
        <v>#N/A</v>
      </c>
      <c r="O1152" s="111" t="e">
        <v>#N/A</v>
      </c>
      <c r="P1152" s="111" t="e">
        <v>#N/A</v>
      </c>
      <c r="Q1152" s="111" t="e">
        <v>#N/A</v>
      </c>
    </row>
    <row r="1153" spans="1:17" ht="15" customHeight="1" thickBot="1">
      <c r="A1153" s="446"/>
      <c r="B1153" s="446"/>
      <c r="C1153" s="54" t="str">
        <f>IF(A1153="CSP","Consolidated Supply Program(IIF)",IF(A1153&lt;&gt;"",INDEX('CCN &amp; Description'!$B$2:$B$1071,MATCH(VALUE(LEFT(A1153,5)),'CCN &amp; Description'!$A$2:$A$1071,0)),""))</f>
        <v/>
      </c>
      <c r="D1153" s="55" t="str">
        <f t="shared" si="34"/>
        <v>A</v>
      </c>
      <c r="E1153" s="55" t="str">
        <f t="shared" si="35"/>
        <v>A7202</v>
      </c>
      <c r="F1153" s="56" t="s">
        <v>11469</v>
      </c>
      <c r="G1153" s="56" t="s">
        <v>11470</v>
      </c>
      <c r="H1153" s="59"/>
      <c r="I1153" s="57">
        <v>2.92</v>
      </c>
      <c r="J1153" s="57">
        <v>2.92</v>
      </c>
      <c r="K1153" s="57">
        <v>2.08</v>
      </c>
      <c r="L1153" s="315" t="e">
        <v>#REF!</v>
      </c>
      <c r="M1153" s="58" t="e">
        <v>#REF!</v>
      </c>
      <c r="N1153" s="58" t="e">
        <v>#N/A</v>
      </c>
      <c r="O1153" s="58" t="e">
        <v>#N/A</v>
      </c>
      <c r="P1153" s="58" t="e">
        <v>#N/A</v>
      </c>
      <c r="Q1153" s="58" t="e">
        <v>#N/A</v>
      </c>
    </row>
    <row r="1154" spans="1:17" ht="15" customHeight="1" thickBot="1">
      <c r="A1154" s="446"/>
      <c r="B1154" s="446"/>
      <c r="C1154" s="54" t="str">
        <f>IF(A1154="CSP","Consolidated Supply Program(IIF)",IF(A1154&lt;&gt;"",INDEX('CCN &amp; Description'!$B$2:$B$1071,MATCH(VALUE(LEFT(A1154,5)),'CCN &amp; Description'!$A$2:$A$1071,0)),""))</f>
        <v/>
      </c>
      <c r="D1154" s="55" t="str">
        <f t="shared" ref="D1154:D1217" si="36">LEFT(F1154,1)</f>
        <v>A</v>
      </c>
      <c r="E1154" s="55" t="str">
        <f t="shared" ref="E1154:E1217" si="37">LEFT(F1154,5)</f>
        <v>A7203</v>
      </c>
      <c r="F1154" s="56" t="s">
        <v>11471</v>
      </c>
      <c r="G1154" s="56" t="s">
        <v>11472</v>
      </c>
      <c r="H1154" s="56" t="s">
        <v>11473</v>
      </c>
      <c r="I1154" s="57">
        <v>2.92</v>
      </c>
      <c r="J1154" s="57">
        <v>2.17</v>
      </c>
      <c r="K1154" s="57">
        <v>1.42</v>
      </c>
      <c r="L1154" s="315" t="e">
        <v>#REF!</v>
      </c>
      <c r="M1154" s="58" t="e">
        <v>#REF!</v>
      </c>
      <c r="N1154" s="58" t="e">
        <v>#N/A</v>
      </c>
      <c r="O1154" s="58" t="e">
        <v>#N/A</v>
      </c>
      <c r="P1154" s="58" t="e">
        <v>#N/A</v>
      </c>
      <c r="Q1154" s="58" t="e">
        <v>#N/A</v>
      </c>
    </row>
    <row r="1155" spans="1:17" ht="15" customHeight="1" thickBot="1">
      <c r="A1155" s="446"/>
      <c r="B1155" s="446"/>
      <c r="C1155" s="54" t="str">
        <f>IF(A1155="CSP","Consolidated Supply Program(IIF)",IF(A1155&lt;&gt;"",INDEX('CCN &amp; Description'!$B$2:$B$1071,MATCH(VALUE(LEFT(A1155,5)),'CCN &amp; Description'!$A$2:$A$1071,0)),""))</f>
        <v/>
      </c>
      <c r="D1155" s="55" t="str">
        <f t="shared" si="36"/>
        <v>A</v>
      </c>
      <c r="E1155" s="55" t="str">
        <f t="shared" si="37"/>
        <v>A7204</v>
      </c>
      <c r="F1155" s="56" t="s">
        <v>3197</v>
      </c>
      <c r="G1155" s="56" t="s">
        <v>11474</v>
      </c>
      <c r="H1155" s="56" t="s">
        <v>11475</v>
      </c>
      <c r="I1155" s="57">
        <v>2.75</v>
      </c>
      <c r="J1155" s="57">
        <v>2</v>
      </c>
      <c r="K1155" s="57">
        <v>1.58</v>
      </c>
      <c r="L1155" s="315" t="e">
        <v>#REF!</v>
      </c>
      <c r="M1155" s="58" t="e">
        <v>#REF!</v>
      </c>
      <c r="N1155" s="58" t="e">
        <v>#N/A</v>
      </c>
      <c r="O1155" s="58" t="e">
        <v>#N/A</v>
      </c>
      <c r="P1155" s="58" t="e">
        <v>#N/A</v>
      </c>
      <c r="Q1155" s="58" t="e">
        <v>#N/A</v>
      </c>
    </row>
    <row r="1156" spans="1:17" s="110" customFormat="1" ht="15" customHeight="1" thickBot="1">
      <c r="A1156" s="446">
        <v>21710</v>
      </c>
      <c r="B1156" s="446"/>
      <c r="C1156" s="106" t="str">
        <f>IF(A1156="CSP","Consolidated Supply Program(IIF)",IF(A1156&lt;&gt;"",INDEX('CCN &amp; Description'!$B$2:$B$1071,MATCH(VALUE(LEFT(A1156,5)),'CCN &amp; Description'!$A$2:$A$1071,0)),""))</f>
        <v>ELECTRONIC AND COMMUNICATION MAINTENANCE SHOP</v>
      </c>
      <c r="D1156" s="107" t="str">
        <f t="shared" si="36"/>
        <v>A</v>
      </c>
      <c r="E1156" s="107" t="str">
        <f t="shared" si="37"/>
        <v>A7205</v>
      </c>
      <c r="F1156" s="108" t="s">
        <v>3199</v>
      </c>
      <c r="G1156" s="108" t="s">
        <v>3200</v>
      </c>
      <c r="H1156" s="112"/>
      <c r="I1156" s="113"/>
      <c r="J1156" s="113"/>
      <c r="K1156" s="113"/>
      <c r="L1156" s="110" t="e">
        <v>#REF!</v>
      </c>
      <c r="M1156" s="111" t="e">
        <v>#REF!</v>
      </c>
      <c r="N1156" s="111" t="e">
        <v>#N/A</v>
      </c>
      <c r="O1156" s="111" t="e">
        <v>#N/A</v>
      </c>
      <c r="P1156" s="111" t="e">
        <v>#N/A</v>
      </c>
      <c r="Q1156" s="111" t="e">
        <v>#N/A</v>
      </c>
    </row>
    <row r="1157" spans="1:17" ht="15" customHeight="1" thickBot="1">
      <c r="A1157" s="446"/>
      <c r="B1157" s="446"/>
      <c r="C1157" s="54" t="str">
        <f>IF(A1157="CSP","Consolidated Supply Program(IIF)",IF(A1157&lt;&gt;"",INDEX('CCN &amp; Description'!$B$2:$B$1071,MATCH(VALUE(LEFT(A1157,5)),'CCN &amp; Description'!$A$2:$A$1071,0)),""))</f>
        <v/>
      </c>
      <c r="D1157" s="55" t="str">
        <f t="shared" si="36"/>
        <v>A</v>
      </c>
      <c r="E1157" s="55" t="str">
        <f t="shared" si="37"/>
        <v>A7206</v>
      </c>
      <c r="F1157" s="56" t="s">
        <v>11476</v>
      </c>
      <c r="G1157" s="56" t="s">
        <v>11477</v>
      </c>
      <c r="H1157" s="59"/>
      <c r="I1157" s="60"/>
      <c r="J1157" s="60"/>
      <c r="K1157" s="60"/>
      <c r="L1157" s="315" t="e">
        <v>#REF!</v>
      </c>
      <c r="M1157" s="58" t="e">
        <v>#REF!</v>
      </c>
      <c r="N1157" s="58" t="e">
        <v>#N/A</v>
      </c>
      <c r="O1157" s="58" t="e">
        <v>#N/A</v>
      </c>
      <c r="P1157" s="58" t="e">
        <v>#N/A</v>
      </c>
      <c r="Q1157" s="58" t="e">
        <v>#N/A</v>
      </c>
    </row>
    <row r="1158" spans="1:17" ht="15" customHeight="1" thickBot="1">
      <c r="A1158" s="446"/>
      <c r="B1158" s="446"/>
      <c r="C1158" s="54" t="str">
        <f>IF(A1158="CSP","Consolidated Supply Program(IIF)",IF(A1158&lt;&gt;"",INDEX('CCN &amp; Description'!$B$2:$B$1071,MATCH(VALUE(LEFT(A1158,5)),'CCN &amp; Description'!$A$2:$A$1071,0)),""))</f>
        <v/>
      </c>
      <c r="D1158" s="55" t="str">
        <f t="shared" si="36"/>
        <v>A</v>
      </c>
      <c r="E1158" s="55" t="str">
        <f t="shared" si="37"/>
        <v>A7210</v>
      </c>
      <c r="F1158" s="56" t="s">
        <v>11478</v>
      </c>
      <c r="G1158" s="56" t="s">
        <v>9597</v>
      </c>
      <c r="H1158" s="56" t="s">
        <v>11479</v>
      </c>
      <c r="I1158" s="57">
        <v>2</v>
      </c>
      <c r="J1158" s="57">
        <v>1.58</v>
      </c>
      <c r="K1158" s="57">
        <v>0.92</v>
      </c>
      <c r="L1158" s="315" t="e">
        <v>#REF!</v>
      </c>
      <c r="M1158" s="58" t="e">
        <v>#REF!</v>
      </c>
      <c r="N1158" s="58" t="e">
        <v>#N/A</v>
      </c>
      <c r="O1158" s="58" t="e">
        <v>#N/A</v>
      </c>
      <c r="P1158" s="58" t="e">
        <v>#N/A</v>
      </c>
      <c r="Q1158" s="58" t="e">
        <v>#N/A</v>
      </c>
    </row>
    <row r="1159" spans="1:17" ht="15" customHeight="1" thickBot="1">
      <c r="A1159" s="446"/>
      <c r="B1159" s="446"/>
      <c r="C1159" s="54" t="str">
        <f>IF(A1159="CSP","Consolidated Supply Program(IIF)",IF(A1159&lt;&gt;"",INDEX('CCN &amp; Description'!$B$2:$B$1071,MATCH(VALUE(LEFT(A1159,5)),'CCN &amp; Description'!$A$2:$A$1071,0)),""))</f>
        <v/>
      </c>
      <c r="D1159" s="55" t="str">
        <f t="shared" si="36"/>
        <v>A</v>
      </c>
      <c r="E1159" s="55" t="str">
        <f t="shared" si="37"/>
        <v>A7210</v>
      </c>
      <c r="F1159" s="56" t="s">
        <v>11478</v>
      </c>
      <c r="G1159" s="56" t="s">
        <v>11480</v>
      </c>
      <c r="H1159" s="56" t="s">
        <v>11481</v>
      </c>
      <c r="I1159" s="57">
        <v>2</v>
      </c>
      <c r="J1159" s="57">
        <v>1.58</v>
      </c>
      <c r="K1159" s="57">
        <v>0.92</v>
      </c>
      <c r="L1159" s="315" t="e">
        <v>#REF!</v>
      </c>
      <c r="M1159" s="58" t="e">
        <v>#REF!</v>
      </c>
      <c r="N1159" s="58" t="e">
        <v>#N/A</v>
      </c>
      <c r="O1159" s="58" t="e">
        <v>#N/A</v>
      </c>
      <c r="P1159" s="58" t="e">
        <v>#N/A</v>
      </c>
      <c r="Q1159" s="58" t="e">
        <v>#N/A</v>
      </c>
    </row>
    <row r="1160" spans="1:17" ht="15" customHeight="1" thickBot="1">
      <c r="A1160" s="446"/>
      <c r="B1160" s="446"/>
      <c r="C1160" s="54" t="str">
        <f>IF(A1160="CSP","Consolidated Supply Program(IIF)",IF(A1160&lt;&gt;"",INDEX('CCN &amp; Description'!$B$2:$B$1071,MATCH(VALUE(LEFT(A1160,5)),'CCN &amp; Description'!$A$2:$A$1071,0)),""))</f>
        <v/>
      </c>
      <c r="D1160" s="55" t="str">
        <f t="shared" si="36"/>
        <v>A</v>
      </c>
      <c r="E1160" s="55" t="str">
        <f t="shared" si="37"/>
        <v>A7300</v>
      </c>
      <c r="F1160" s="56" t="s">
        <v>11482</v>
      </c>
      <c r="G1160" s="56" t="s">
        <v>10462</v>
      </c>
      <c r="H1160" s="56" t="s">
        <v>11483</v>
      </c>
      <c r="I1160" s="57">
        <v>3</v>
      </c>
      <c r="J1160" s="57">
        <v>2</v>
      </c>
      <c r="K1160" s="57">
        <v>0.67</v>
      </c>
      <c r="L1160" s="315" t="e">
        <v>#REF!</v>
      </c>
      <c r="M1160" s="58" t="e">
        <v>#REF!</v>
      </c>
      <c r="N1160" s="58" t="e">
        <v>#N/A</v>
      </c>
      <c r="O1160" s="58" t="e">
        <v>#N/A</v>
      </c>
      <c r="P1160" s="58" t="e">
        <v>#N/A</v>
      </c>
      <c r="Q1160" s="58" t="e">
        <v>#N/A</v>
      </c>
    </row>
    <row r="1161" spans="1:17" ht="15" customHeight="1" thickBot="1">
      <c r="A1161" s="446"/>
      <c r="B1161" s="446"/>
      <c r="C1161" s="54" t="str">
        <f>IF(A1161="CSP","Consolidated Supply Program(IIF)",IF(A1161&lt;&gt;"",INDEX('CCN &amp; Description'!$B$2:$B$1071,MATCH(VALUE(LEFT(A1161,5)),'CCN &amp; Description'!$A$2:$A$1071,0)),""))</f>
        <v/>
      </c>
      <c r="D1161" s="55" t="str">
        <f t="shared" si="36"/>
        <v>A</v>
      </c>
      <c r="E1161" s="55" t="str">
        <f t="shared" si="37"/>
        <v>A7300</v>
      </c>
      <c r="F1161" s="56" t="s">
        <v>11484</v>
      </c>
      <c r="G1161" s="56" t="s">
        <v>10462</v>
      </c>
      <c r="H1161" s="56" t="s">
        <v>11483</v>
      </c>
      <c r="I1161" s="57">
        <v>3</v>
      </c>
      <c r="J1161" s="57">
        <v>2</v>
      </c>
      <c r="K1161" s="57">
        <v>0.67</v>
      </c>
      <c r="L1161" s="315" t="e">
        <v>#REF!</v>
      </c>
      <c r="M1161" s="58" t="e">
        <v>#REF!</v>
      </c>
      <c r="N1161" s="58" t="e">
        <v>#N/A</v>
      </c>
      <c r="O1161" s="58" t="e">
        <v>#N/A</v>
      </c>
      <c r="P1161" s="58" t="e">
        <v>#N/A</v>
      </c>
      <c r="Q1161" s="58" t="e">
        <v>#N/A</v>
      </c>
    </row>
    <row r="1162" spans="1:17" ht="15" customHeight="1" thickBot="1">
      <c r="A1162" s="446"/>
      <c r="B1162" s="446"/>
      <c r="C1162" s="54" t="str">
        <f>IF(A1162="CSP","Consolidated Supply Program(IIF)",IF(A1162&lt;&gt;"",INDEX('CCN &amp; Description'!$B$2:$B$1071,MATCH(VALUE(LEFT(A1162,5)),'CCN &amp; Description'!$A$2:$A$1071,0)),""))</f>
        <v/>
      </c>
      <c r="D1162" s="55" t="str">
        <f t="shared" si="36"/>
        <v>A</v>
      </c>
      <c r="E1162" s="55" t="str">
        <f t="shared" si="37"/>
        <v>A7400</v>
      </c>
      <c r="F1162" s="56" t="s">
        <v>11485</v>
      </c>
      <c r="G1162" s="56" t="s">
        <v>11486</v>
      </c>
      <c r="H1162" s="56" t="s">
        <v>11487</v>
      </c>
      <c r="I1162" s="57">
        <v>0</v>
      </c>
      <c r="J1162" s="57">
        <v>0</v>
      </c>
      <c r="K1162" s="57">
        <v>0</v>
      </c>
      <c r="L1162" s="315" t="e">
        <v>#REF!</v>
      </c>
      <c r="M1162" s="58" t="e">
        <v>#REF!</v>
      </c>
      <c r="N1162" s="58" t="e">
        <v>#N/A</v>
      </c>
      <c r="O1162" s="58" t="e">
        <v>#N/A</v>
      </c>
      <c r="P1162" s="58" t="e">
        <v>#N/A</v>
      </c>
      <c r="Q1162" s="58" t="e">
        <v>#N/A</v>
      </c>
    </row>
    <row r="1163" spans="1:17" ht="15" customHeight="1" thickBot="1">
      <c r="A1163" s="446"/>
      <c r="B1163" s="446"/>
      <c r="C1163" s="54" t="str">
        <f>IF(A1163="CSP","Consolidated Supply Program(IIF)",IF(A1163&lt;&gt;"",INDEX('CCN &amp; Description'!$B$2:$B$1071,MATCH(VALUE(LEFT(A1163,5)),'CCN &amp; Description'!$A$2:$A$1071,0)),""))</f>
        <v/>
      </c>
      <c r="D1163" s="55" t="str">
        <f t="shared" si="36"/>
        <v>A</v>
      </c>
      <c r="E1163" s="55" t="str">
        <f t="shared" si="37"/>
        <v>A7400</v>
      </c>
      <c r="F1163" s="56" t="s">
        <v>11485</v>
      </c>
      <c r="G1163" s="56" t="s">
        <v>11488</v>
      </c>
      <c r="H1163" s="59"/>
      <c r="I1163" s="57">
        <v>0</v>
      </c>
      <c r="J1163" s="57">
        <v>0</v>
      </c>
      <c r="K1163" s="57">
        <v>0</v>
      </c>
      <c r="L1163" s="315" t="e">
        <v>#REF!</v>
      </c>
      <c r="M1163" s="58" t="e">
        <v>#REF!</v>
      </c>
      <c r="N1163" s="58" t="e">
        <v>#N/A</v>
      </c>
      <c r="O1163" s="58" t="e">
        <v>#N/A</v>
      </c>
      <c r="P1163" s="58" t="e">
        <v>#N/A</v>
      </c>
      <c r="Q1163" s="58" t="e">
        <v>#N/A</v>
      </c>
    </row>
    <row r="1164" spans="1:17" ht="15" customHeight="1" thickBot="1">
      <c r="A1164" s="446"/>
      <c r="B1164" s="446"/>
      <c r="C1164" s="54" t="str">
        <f>IF(A1164="CSP","Consolidated Supply Program(IIF)",IF(A1164&lt;&gt;"",INDEX('CCN &amp; Description'!$B$2:$B$1071,MATCH(VALUE(LEFT(A1164,5)),'CCN &amp; Description'!$A$2:$A$1071,0)),""))</f>
        <v/>
      </c>
      <c r="D1164" s="55" t="str">
        <f t="shared" si="36"/>
        <v>A</v>
      </c>
      <c r="E1164" s="55" t="str">
        <f t="shared" si="37"/>
        <v>A7400</v>
      </c>
      <c r="F1164" s="56" t="s">
        <v>11489</v>
      </c>
      <c r="G1164" s="56" t="s">
        <v>11486</v>
      </c>
      <c r="H1164" s="56" t="s">
        <v>11487</v>
      </c>
      <c r="I1164" s="57">
        <v>0</v>
      </c>
      <c r="J1164" s="57">
        <v>0</v>
      </c>
      <c r="K1164" s="57">
        <v>0</v>
      </c>
      <c r="L1164" s="315" t="e">
        <v>#REF!</v>
      </c>
      <c r="M1164" s="58" t="e">
        <v>#REF!</v>
      </c>
      <c r="N1164" s="58" t="e">
        <v>#N/A</v>
      </c>
      <c r="O1164" s="58" t="e">
        <v>#N/A</v>
      </c>
      <c r="P1164" s="58" t="e">
        <v>#N/A</v>
      </c>
      <c r="Q1164" s="58" t="e">
        <v>#N/A</v>
      </c>
    </row>
    <row r="1165" spans="1:17" ht="15" customHeight="1" thickBot="1">
      <c r="A1165" s="446"/>
      <c r="B1165" s="446"/>
      <c r="C1165" s="54" t="str">
        <f>IF(A1165="CSP","Consolidated Supply Program(IIF)",IF(A1165&lt;&gt;"",INDEX('CCN &amp; Description'!$B$2:$B$1071,MATCH(VALUE(LEFT(A1165,5)),'CCN &amp; Description'!$A$2:$A$1071,0)),""))</f>
        <v/>
      </c>
      <c r="D1165" s="55" t="str">
        <f t="shared" si="36"/>
        <v>A</v>
      </c>
      <c r="E1165" s="55" t="str">
        <f t="shared" si="37"/>
        <v>A7401</v>
      </c>
      <c r="F1165" s="56" t="s">
        <v>11490</v>
      </c>
      <c r="G1165" s="56" t="s">
        <v>11491</v>
      </c>
      <c r="H1165" s="56" t="s">
        <v>11492</v>
      </c>
      <c r="I1165" s="57">
        <v>0</v>
      </c>
      <c r="J1165" s="57">
        <v>0</v>
      </c>
      <c r="K1165" s="57">
        <v>0</v>
      </c>
      <c r="L1165" s="315" t="e">
        <v>#REF!</v>
      </c>
      <c r="M1165" s="58" t="e">
        <v>#REF!</v>
      </c>
      <c r="N1165" s="58" t="e">
        <v>#N/A</v>
      </c>
      <c r="O1165" s="58" t="e">
        <v>#N/A</v>
      </c>
      <c r="P1165" s="58" t="e">
        <v>#N/A</v>
      </c>
      <c r="Q1165" s="58" t="e">
        <v>#N/A</v>
      </c>
    </row>
    <row r="1166" spans="1:17" ht="15" customHeight="1" thickBot="1">
      <c r="A1166" s="446"/>
      <c r="B1166" s="446"/>
      <c r="C1166" s="54" t="str">
        <f>IF(A1166="CSP","Consolidated Supply Program(IIF)",IF(A1166&lt;&gt;"",INDEX('CCN &amp; Description'!$B$2:$B$1071,MATCH(VALUE(LEFT(A1166,5)),'CCN &amp; Description'!$A$2:$A$1071,0)),""))</f>
        <v/>
      </c>
      <c r="D1166" s="55" t="str">
        <f t="shared" si="36"/>
        <v>A</v>
      </c>
      <c r="E1166" s="55" t="str">
        <f t="shared" si="37"/>
        <v>A7402</v>
      </c>
      <c r="F1166" s="56" t="s">
        <v>11493</v>
      </c>
      <c r="G1166" s="56" t="s">
        <v>11491</v>
      </c>
      <c r="H1166" s="56" t="s">
        <v>11494</v>
      </c>
      <c r="I1166" s="57">
        <v>0</v>
      </c>
      <c r="J1166" s="57">
        <v>0</v>
      </c>
      <c r="K1166" s="57">
        <v>0</v>
      </c>
      <c r="L1166" s="315" t="e">
        <v>#REF!</v>
      </c>
      <c r="M1166" s="58" t="e">
        <v>#REF!</v>
      </c>
      <c r="N1166" s="58" t="e">
        <v>#N/A</v>
      </c>
      <c r="O1166" s="58" t="e">
        <v>#N/A</v>
      </c>
      <c r="P1166" s="58" t="e">
        <v>#N/A</v>
      </c>
      <c r="Q1166" s="58" t="e">
        <v>#N/A</v>
      </c>
    </row>
    <row r="1167" spans="1:17" ht="15" customHeight="1" thickBot="1">
      <c r="A1167" s="446"/>
      <c r="B1167" s="446"/>
      <c r="C1167" s="54" t="str">
        <f>IF(A1167="CSP","Consolidated Supply Program(IIF)",IF(A1167&lt;&gt;"",INDEX('CCN &amp; Description'!$B$2:$B$1071,MATCH(VALUE(LEFT(A1167,5)),'CCN &amp; Description'!$A$2:$A$1071,0)),""))</f>
        <v/>
      </c>
      <c r="D1167" s="55" t="str">
        <f t="shared" si="36"/>
        <v>A</v>
      </c>
      <c r="E1167" s="55" t="str">
        <f t="shared" si="37"/>
        <v>A7403</v>
      </c>
      <c r="F1167" s="56" t="s">
        <v>11495</v>
      </c>
      <c r="G1167" s="56" t="s">
        <v>11491</v>
      </c>
      <c r="H1167" s="56" t="s">
        <v>11496</v>
      </c>
      <c r="I1167" s="57">
        <v>0</v>
      </c>
      <c r="J1167" s="57">
        <v>0</v>
      </c>
      <c r="K1167" s="57">
        <v>0</v>
      </c>
      <c r="L1167" s="315" t="e">
        <v>#REF!</v>
      </c>
      <c r="M1167" s="58" t="e">
        <v>#REF!</v>
      </c>
      <c r="N1167" s="58" t="e">
        <v>#N/A</v>
      </c>
      <c r="O1167" s="58" t="e">
        <v>#N/A</v>
      </c>
      <c r="P1167" s="58" t="e">
        <v>#N/A</v>
      </c>
      <c r="Q1167" s="58" t="e">
        <v>#N/A</v>
      </c>
    </row>
    <row r="1168" spans="1:17" ht="15" customHeight="1" thickBot="1">
      <c r="A1168" s="446"/>
      <c r="B1168" s="446"/>
      <c r="C1168" s="54" t="str">
        <f>IF(A1168="CSP","Consolidated Supply Program(IIF)",IF(A1168&lt;&gt;"",INDEX('CCN &amp; Description'!$B$2:$B$1071,MATCH(VALUE(LEFT(A1168,5)),'CCN &amp; Description'!$A$2:$A$1071,0)),""))</f>
        <v/>
      </c>
      <c r="D1168" s="55" t="str">
        <f t="shared" si="36"/>
        <v>A</v>
      </c>
      <c r="E1168" s="55" t="str">
        <f t="shared" si="37"/>
        <v>A7404</v>
      </c>
      <c r="F1168" s="56" t="s">
        <v>11497</v>
      </c>
      <c r="G1168" s="56" t="s">
        <v>11491</v>
      </c>
      <c r="H1168" s="56" t="s">
        <v>11498</v>
      </c>
      <c r="I1168" s="57">
        <v>0</v>
      </c>
      <c r="J1168" s="57">
        <v>0</v>
      </c>
      <c r="K1168" s="57">
        <v>0</v>
      </c>
      <c r="L1168" s="315" t="e">
        <v>#REF!</v>
      </c>
      <c r="M1168" s="58" t="e">
        <v>#REF!</v>
      </c>
      <c r="N1168" s="58" t="e">
        <v>#N/A</v>
      </c>
      <c r="O1168" s="58" t="e">
        <v>#N/A</v>
      </c>
      <c r="P1168" s="58" t="e">
        <v>#N/A</v>
      </c>
      <c r="Q1168" s="58" t="e">
        <v>#N/A</v>
      </c>
    </row>
    <row r="1169" spans="1:17" ht="15" customHeight="1" thickBot="1">
      <c r="A1169" s="446"/>
      <c r="B1169" s="446"/>
      <c r="C1169" s="54" t="str">
        <f>IF(A1169="CSP","Consolidated Supply Program(IIF)",IF(A1169&lt;&gt;"",INDEX('CCN &amp; Description'!$B$2:$B$1071,MATCH(VALUE(LEFT(A1169,5)),'CCN &amp; Description'!$A$2:$A$1071,0)),""))</f>
        <v/>
      </c>
      <c r="D1169" s="55" t="str">
        <f t="shared" si="36"/>
        <v>A</v>
      </c>
      <c r="E1169" s="55" t="str">
        <f t="shared" si="37"/>
        <v>A7410</v>
      </c>
      <c r="F1169" s="56" t="s">
        <v>11499</v>
      </c>
      <c r="G1169" s="56" t="s">
        <v>11500</v>
      </c>
      <c r="H1169" s="56" t="s">
        <v>11501</v>
      </c>
      <c r="I1169" s="57">
        <v>1.42</v>
      </c>
      <c r="J1169" s="57">
        <v>1.5</v>
      </c>
      <c r="K1169" s="57">
        <v>0.57999999999999996</v>
      </c>
      <c r="L1169" s="315" t="e">
        <v>#REF!</v>
      </c>
      <c r="M1169" s="58" t="e">
        <v>#REF!</v>
      </c>
      <c r="N1169" s="58" t="e">
        <v>#N/A</v>
      </c>
      <c r="O1169" s="58" t="e">
        <v>#N/A</v>
      </c>
      <c r="P1169" s="58" t="e">
        <v>#N/A</v>
      </c>
      <c r="Q1169" s="58" t="e">
        <v>#N/A</v>
      </c>
    </row>
    <row r="1170" spans="1:17" ht="15" customHeight="1" thickBot="1">
      <c r="A1170" s="446"/>
      <c r="B1170" s="446"/>
      <c r="C1170" s="54" t="str">
        <f>IF(A1170="CSP","Consolidated Supply Program(IIF)",IF(A1170&lt;&gt;"",INDEX('CCN &amp; Description'!$B$2:$B$1071,MATCH(VALUE(LEFT(A1170,5)),'CCN &amp; Description'!$A$2:$A$1071,0)),""))</f>
        <v/>
      </c>
      <c r="D1170" s="55" t="str">
        <f t="shared" si="36"/>
        <v>A</v>
      </c>
      <c r="E1170" s="55" t="str">
        <f t="shared" si="37"/>
        <v>A7410</v>
      </c>
      <c r="F1170" s="56" t="s">
        <v>11499</v>
      </c>
      <c r="G1170" s="56" t="s">
        <v>11500</v>
      </c>
      <c r="H1170" s="56" t="s">
        <v>11502</v>
      </c>
      <c r="I1170" s="57">
        <v>1.42</v>
      </c>
      <c r="J1170" s="57">
        <v>1.5</v>
      </c>
      <c r="K1170" s="57">
        <v>0.57999999999999996</v>
      </c>
      <c r="L1170" s="315" t="e">
        <v>#REF!</v>
      </c>
      <c r="M1170" s="58" t="e">
        <v>#REF!</v>
      </c>
      <c r="N1170" s="58" t="e">
        <v>#N/A</v>
      </c>
      <c r="O1170" s="58" t="e">
        <v>#N/A</v>
      </c>
      <c r="P1170" s="58" t="e">
        <v>#N/A</v>
      </c>
      <c r="Q1170" s="58" t="e">
        <v>#N/A</v>
      </c>
    </row>
    <row r="1171" spans="1:17" ht="15" customHeight="1" thickBot="1">
      <c r="A1171" s="446"/>
      <c r="B1171" s="446"/>
      <c r="C1171" s="54" t="str">
        <f>IF(A1171="CSP","Consolidated Supply Program(IIF)",IF(A1171&lt;&gt;"",INDEX('CCN &amp; Description'!$B$2:$B$1071,MATCH(VALUE(LEFT(A1171,5)),'CCN &amp; Description'!$A$2:$A$1071,0)),""))</f>
        <v/>
      </c>
      <c r="D1171" s="55" t="str">
        <f t="shared" si="36"/>
        <v>A</v>
      </c>
      <c r="E1171" s="55" t="str">
        <f t="shared" si="37"/>
        <v>A7410</v>
      </c>
      <c r="F1171" s="56" t="s">
        <v>11503</v>
      </c>
      <c r="G1171" s="56" t="s">
        <v>11500</v>
      </c>
      <c r="H1171" s="56" t="s">
        <v>11501</v>
      </c>
      <c r="I1171" s="57">
        <v>1.42</v>
      </c>
      <c r="J1171" s="57">
        <v>1.5</v>
      </c>
      <c r="K1171" s="57">
        <v>0.57999999999999996</v>
      </c>
      <c r="L1171" s="315" t="e">
        <v>#REF!</v>
      </c>
      <c r="M1171" s="58" t="e">
        <v>#REF!</v>
      </c>
      <c r="N1171" s="58" t="e">
        <v>#N/A</v>
      </c>
      <c r="O1171" s="58" t="e">
        <v>#N/A</v>
      </c>
      <c r="P1171" s="58" t="e">
        <v>#N/A</v>
      </c>
      <c r="Q1171" s="58" t="e">
        <v>#N/A</v>
      </c>
    </row>
    <row r="1172" spans="1:17" ht="15" customHeight="1" thickBot="1">
      <c r="A1172" s="446"/>
      <c r="B1172" s="446"/>
      <c r="C1172" s="54" t="str">
        <f>IF(A1172="CSP","Consolidated Supply Program(IIF)",IF(A1172&lt;&gt;"",INDEX('CCN &amp; Description'!$B$2:$B$1071,MATCH(VALUE(LEFT(A1172,5)),'CCN &amp; Description'!$A$2:$A$1071,0)),""))</f>
        <v/>
      </c>
      <c r="D1172" s="55" t="str">
        <f t="shared" si="36"/>
        <v>A</v>
      </c>
      <c r="E1172" s="55" t="str">
        <f t="shared" si="37"/>
        <v>A7411</v>
      </c>
      <c r="F1172" s="56" t="s">
        <v>11504</v>
      </c>
      <c r="G1172" s="56" t="s">
        <v>11505</v>
      </c>
      <c r="H1172" s="56" t="s">
        <v>11506</v>
      </c>
      <c r="I1172" s="57">
        <v>1.5</v>
      </c>
      <c r="J1172" s="57">
        <v>1.42</v>
      </c>
      <c r="K1172" s="57">
        <v>0.57999999999999996</v>
      </c>
      <c r="L1172" s="315" t="e">
        <v>#REF!</v>
      </c>
      <c r="M1172" s="58" t="e">
        <v>#REF!</v>
      </c>
      <c r="N1172" s="58" t="e">
        <v>#N/A</v>
      </c>
      <c r="O1172" s="58" t="e">
        <v>#N/A</v>
      </c>
      <c r="P1172" s="58" t="e">
        <v>#N/A</v>
      </c>
      <c r="Q1172" s="58" t="e">
        <v>#N/A</v>
      </c>
    </row>
    <row r="1173" spans="1:17" ht="15" customHeight="1" thickBot="1">
      <c r="A1173" s="446"/>
      <c r="B1173" s="446"/>
      <c r="C1173" s="54" t="str">
        <f>IF(A1173="CSP","Consolidated Supply Program(IIF)",IF(A1173&lt;&gt;"",INDEX('CCN &amp; Description'!$B$2:$B$1071,MATCH(VALUE(LEFT(A1173,5)),'CCN &amp; Description'!$A$2:$A$1071,0)),""))</f>
        <v/>
      </c>
      <c r="D1173" s="55" t="str">
        <f t="shared" si="36"/>
        <v>A</v>
      </c>
      <c r="E1173" s="55" t="str">
        <f t="shared" si="37"/>
        <v>A7411</v>
      </c>
      <c r="F1173" s="56" t="s">
        <v>11507</v>
      </c>
      <c r="G1173" s="56" t="s">
        <v>11505</v>
      </c>
      <c r="H1173" s="56" t="s">
        <v>11506</v>
      </c>
      <c r="I1173" s="57">
        <v>1.5</v>
      </c>
      <c r="J1173" s="57">
        <v>1.42</v>
      </c>
      <c r="K1173" s="57">
        <v>0.57999999999999996</v>
      </c>
      <c r="L1173" s="315" t="e">
        <v>#REF!</v>
      </c>
      <c r="M1173" s="58" t="e">
        <v>#REF!</v>
      </c>
      <c r="N1173" s="58" t="e">
        <v>#N/A</v>
      </c>
      <c r="O1173" s="58" t="e">
        <v>#N/A</v>
      </c>
      <c r="P1173" s="58" t="e">
        <v>#N/A</v>
      </c>
      <c r="Q1173" s="58" t="e">
        <v>#N/A</v>
      </c>
    </row>
    <row r="1174" spans="1:17" ht="15" customHeight="1" thickBot="1">
      <c r="A1174" s="446">
        <v>0</v>
      </c>
      <c r="B1174" s="446"/>
      <c r="C1174" s="54" t="e">
        <f>IF(A1174="CSP","Consolidated Supply Program(IIF)",IF(A1174&lt;&gt;"",INDEX('CCN &amp; Description'!$B$2:$B$1071,MATCH(VALUE(LEFT(A1174,5)),'CCN &amp; Description'!$A$2:$A$1071,0)),""))</f>
        <v>#N/A</v>
      </c>
      <c r="D1174" s="55" t="str">
        <f t="shared" si="36"/>
        <v>A</v>
      </c>
      <c r="E1174" s="55" t="str">
        <f t="shared" si="37"/>
        <v>A7420</v>
      </c>
      <c r="F1174" s="56" t="s">
        <v>3205</v>
      </c>
      <c r="G1174" s="56" t="s">
        <v>11508</v>
      </c>
      <c r="H1174" s="56" t="s">
        <v>11509</v>
      </c>
      <c r="I1174" s="57">
        <v>20.329999999999998</v>
      </c>
      <c r="J1174" s="57">
        <v>39.979999999999997</v>
      </c>
      <c r="K1174" s="57">
        <v>8</v>
      </c>
      <c r="L1174" s="315" t="e">
        <v>#REF!</v>
      </c>
      <c r="M1174" s="58" t="e">
        <v>#REF!</v>
      </c>
      <c r="N1174" s="58" t="e">
        <v>#N/A</v>
      </c>
      <c r="O1174" s="58" t="e">
        <v>#N/A</v>
      </c>
      <c r="P1174" s="58" t="e">
        <v>#N/A</v>
      </c>
      <c r="Q1174" s="58" t="e">
        <v>#N/A</v>
      </c>
    </row>
    <row r="1175" spans="1:17" ht="15" customHeight="1" thickBot="1">
      <c r="A1175" s="446">
        <v>0</v>
      </c>
      <c r="B1175" s="446"/>
      <c r="C1175" s="54" t="e">
        <f>IF(A1175="CSP","Consolidated Supply Program(IIF)",IF(A1175&lt;&gt;"",INDEX('CCN &amp; Description'!$B$2:$B$1071,MATCH(VALUE(LEFT(A1175,5)),'CCN &amp; Description'!$A$2:$A$1071,0)),""))</f>
        <v>#N/A</v>
      </c>
      <c r="D1175" s="55" t="str">
        <f t="shared" si="36"/>
        <v>A</v>
      </c>
      <c r="E1175" s="55" t="str">
        <f t="shared" si="37"/>
        <v>A7420</v>
      </c>
      <c r="F1175" s="56" t="s">
        <v>3205</v>
      </c>
      <c r="G1175" s="56" t="s">
        <v>11508</v>
      </c>
      <c r="H1175" s="56" t="s">
        <v>11510</v>
      </c>
      <c r="I1175" s="57">
        <v>20.329999999999998</v>
      </c>
      <c r="J1175" s="57">
        <v>8</v>
      </c>
      <c r="K1175" s="57">
        <v>8</v>
      </c>
      <c r="L1175" s="315" t="e">
        <v>#REF!</v>
      </c>
      <c r="M1175" s="58" t="e">
        <v>#REF!</v>
      </c>
      <c r="N1175" s="58" t="e">
        <v>#N/A</v>
      </c>
      <c r="O1175" s="58" t="e">
        <v>#N/A</v>
      </c>
      <c r="P1175" s="58" t="e">
        <v>#N/A</v>
      </c>
      <c r="Q1175" s="58" t="e">
        <v>#N/A</v>
      </c>
    </row>
    <row r="1176" spans="1:17" s="110" customFormat="1" ht="15" customHeight="1" thickBot="1">
      <c r="A1176" s="446">
        <v>21710</v>
      </c>
      <c r="B1176" s="446"/>
      <c r="C1176" s="106" t="str">
        <f>IF(A1176="CSP","Consolidated Supply Program(IIF)",IF(A1176&lt;&gt;"",INDEX('CCN &amp; Description'!$B$2:$B$1071,MATCH(VALUE(LEFT(A1176,5)),'CCN &amp; Description'!$A$2:$A$1071,0)),""))</f>
        <v>ELECTRONIC AND COMMUNICATION MAINTENANCE SHOP</v>
      </c>
      <c r="D1176" s="107" t="str">
        <f t="shared" si="36"/>
        <v>A</v>
      </c>
      <c r="E1176" s="107" t="str">
        <f t="shared" si="37"/>
        <v>A7500</v>
      </c>
      <c r="F1176" s="108" t="s">
        <v>3212</v>
      </c>
      <c r="G1176" s="108" t="s">
        <v>11511</v>
      </c>
      <c r="H1176" s="108" t="s">
        <v>11512</v>
      </c>
      <c r="I1176" s="109">
        <v>6.41</v>
      </c>
      <c r="J1176" s="109">
        <v>3.5</v>
      </c>
      <c r="K1176" s="109">
        <v>3.25</v>
      </c>
      <c r="L1176" s="110" t="e">
        <v>#REF!</v>
      </c>
      <c r="M1176" s="111" t="e">
        <v>#REF!</v>
      </c>
      <c r="N1176" s="111" t="e">
        <v>#N/A</v>
      </c>
      <c r="O1176" s="111" t="e">
        <v>#N/A</v>
      </c>
      <c r="P1176" s="111" t="e">
        <v>#N/A</v>
      </c>
      <c r="Q1176" s="111" t="e">
        <v>#N/A</v>
      </c>
    </row>
    <row r="1177" spans="1:17" s="110" customFormat="1" ht="15" customHeight="1" thickBot="1">
      <c r="A1177" s="446">
        <v>21710</v>
      </c>
      <c r="B1177" s="446"/>
      <c r="C1177" s="106" t="str">
        <f>IF(A1177="CSP","Consolidated Supply Program(IIF)",IF(A1177&lt;&gt;"",INDEX('CCN &amp; Description'!$B$2:$B$1071,MATCH(VALUE(LEFT(A1177,5)),'CCN &amp; Description'!$A$2:$A$1071,0)),""))</f>
        <v>ELECTRONIC AND COMMUNICATION MAINTENANCE SHOP</v>
      </c>
      <c r="D1177" s="107" t="str">
        <f t="shared" si="36"/>
        <v>A</v>
      </c>
      <c r="E1177" s="107" t="str">
        <f t="shared" si="37"/>
        <v>A7501</v>
      </c>
      <c r="F1177" s="108" t="s">
        <v>3216</v>
      </c>
      <c r="G1177" s="108" t="s">
        <v>11513</v>
      </c>
      <c r="H1177" s="108" t="s">
        <v>11514</v>
      </c>
      <c r="I1177" s="109">
        <v>2</v>
      </c>
      <c r="J1177" s="109">
        <v>6</v>
      </c>
      <c r="K1177" s="109">
        <v>2.5</v>
      </c>
      <c r="L1177" s="110" t="e">
        <v>#REF!</v>
      </c>
      <c r="M1177" s="111" t="e">
        <v>#REF!</v>
      </c>
      <c r="N1177" s="111" t="e">
        <v>#N/A</v>
      </c>
      <c r="O1177" s="111" t="e">
        <v>#N/A</v>
      </c>
      <c r="P1177" s="111" t="e">
        <v>#N/A</v>
      </c>
      <c r="Q1177" s="111" t="e">
        <v>#N/A</v>
      </c>
    </row>
    <row r="1178" spans="1:17" s="110" customFormat="1" ht="15" customHeight="1" thickBot="1">
      <c r="A1178" s="446">
        <v>21710</v>
      </c>
      <c r="B1178" s="446"/>
      <c r="C1178" s="106" t="str">
        <f>IF(A1178="CSP","Consolidated Supply Program(IIF)",IF(A1178&lt;&gt;"",INDEX('CCN &amp; Description'!$B$2:$B$1071,MATCH(VALUE(LEFT(A1178,5)),'CCN &amp; Description'!$A$2:$A$1071,0)),""))</f>
        <v>ELECTRONIC AND COMMUNICATION MAINTENANCE SHOP</v>
      </c>
      <c r="D1178" s="107" t="str">
        <f t="shared" si="36"/>
        <v>A</v>
      </c>
      <c r="E1178" s="107" t="str">
        <f t="shared" si="37"/>
        <v>A7501</v>
      </c>
      <c r="F1178" s="108" t="s">
        <v>3216</v>
      </c>
      <c r="G1178" s="108" t="s">
        <v>11513</v>
      </c>
      <c r="H1178" s="108" t="s">
        <v>11515</v>
      </c>
      <c r="I1178" s="109">
        <v>2</v>
      </c>
      <c r="J1178" s="109">
        <v>6</v>
      </c>
      <c r="K1178" s="109">
        <v>2.5</v>
      </c>
      <c r="L1178" s="110" t="e">
        <v>#REF!</v>
      </c>
      <c r="M1178" s="111" t="e">
        <v>#REF!</v>
      </c>
      <c r="N1178" s="111" t="e">
        <v>#N/A</v>
      </c>
      <c r="O1178" s="111" t="e">
        <v>#N/A</v>
      </c>
      <c r="P1178" s="111" t="e">
        <v>#N/A</v>
      </c>
      <c r="Q1178" s="111" t="e">
        <v>#N/A</v>
      </c>
    </row>
    <row r="1179" spans="1:17" s="110" customFormat="1" ht="15" customHeight="1" thickBot="1">
      <c r="A1179" s="446">
        <v>21710</v>
      </c>
      <c r="B1179" s="446"/>
      <c r="C1179" s="106" t="str">
        <f>IF(A1179="CSP","Consolidated Supply Program(IIF)",IF(A1179&lt;&gt;"",INDEX('CCN &amp; Description'!$B$2:$B$1071,MATCH(VALUE(LEFT(A1179,5)),'CCN &amp; Description'!$A$2:$A$1071,0)),""))</f>
        <v>ELECTRONIC AND COMMUNICATION MAINTENANCE SHOP</v>
      </c>
      <c r="D1179" s="107" t="str">
        <f t="shared" si="36"/>
        <v>A</v>
      </c>
      <c r="E1179" s="107" t="str">
        <f t="shared" si="37"/>
        <v>A7501</v>
      </c>
      <c r="F1179" s="108" t="s">
        <v>3216</v>
      </c>
      <c r="G1179" s="108" t="s">
        <v>11513</v>
      </c>
      <c r="H1179" s="108" t="s">
        <v>11516</v>
      </c>
      <c r="I1179" s="109">
        <v>2</v>
      </c>
      <c r="J1179" s="109">
        <v>6</v>
      </c>
      <c r="K1179" s="109">
        <v>2.5</v>
      </c>
      <c r="L1179" s="110" t="e">
        <v>#REF!</v>
      </c>
      <c r="M1179" s="111" t="e">
        <v>#REF!</v>
      </c>
      <c r="N1179" s="111" t="e">
        <v>#N/A</v>
      </c>
      <c r="O1179" s="111" t="e">
        <v>#N/A</v>
      </c>
      <c r="P1179" s="111" t="e">
        <v>#N/A</v>
      </c>
      <c r="Q1179" s="111" t="e">
        <v>#N/A</v>
      </c>
    </row>
    <row r="1180" spans="1:17" s="110" customFormat="1" ht="15" customHeight="1" thickBot="1">
      <c r="A1180" s="446">
        <v>21710</v>
      </c>
      <c r="B1180" s="446"/>
      <c r="C1180" s="106" t="str">
        <f>IF(A1180="CSP","Consolidated Supply Program(IIF)",IF(A1180&lt;&gt;"",INDEX('CCN &amp; Description'!$B$2:$B$1071,MATCH(VALUE(LEFT(A1180,5)),'CCN &amp; Description'!$A$2:$A$1071,0)),""))</f>
        <v>ELECTRONIC AND COMMUNICATION MAINTENANCE SHOP</v>
      </c>
      <c r="D1180" s="107" t="str">
        <f t="shared" si="36"/>
        <v>A</v>
      </c>
      <c r="E1180" s="107" t="str">
        <f t="shared" si="37"/>
        <v>A7501</v>
      </c>
      <c r="F1180" s="108" t="s">
        <v>3216</v>
      </c>
      <c r="G1180" s="108" t="s">
        <v>11513</v>
      </c>
      <c r="H1180" s="108" t="s">
        <v>11517</v>
      </c>
      <c r="I1180" s="109">
        <v>2</v>
      </c>
      <c r="J1180" s="109">
        <v>6</v>
      </c>
      <c r="K1180" s="109">
        <v>2.5</v>
      </c>
      <c r="L1180" s="110" t="e">
        <v>#REF!</v>
      </c>
      <c r="M1180" s="111" t="e">
        <v>#REF!</v>
      </c>
      <c r="N1180" s="111" t="e">
        <v>#N/A</v>
      </c>
      <c r="O1180" s="111" t="e">
        <v>#N/A</v>
      </c>
      <c r="P1180" s="111" t="e">
        <v>#N/A</v>
      </c>
      <c r="Q1180" s="111" t="e">
        <v>#N/A</v>
      </c>
    </row>
    <row r="1181" spans="1:17" s="110" customFormat="1" ht="15" customHeight="1" thickBot="1">
      <c r="A1181" s="446">
        <v>21710</v>
      </c>
      <c r="B1181" s="446"/>
      <c r="C1181" s="106" t="str">
        <f>IF(A1181="CSP","Consolidated Supply Program(IIF)",IF(A1181&lt;&gt;"",INDEX('CCN &amp; Description'!$B$2:$B$1071,MATCH(VALUE(LEFT(A1181,5)),'CCN &amp; Description'!$A$2:$A$1071,0)),""))</f>
        <v>ELECTRONIC AND COMMUNICATION MAINTENANCE SHOP</v>
      </c>
      <c r="D1181" s="107" t="str">
        <f t="shared" si="36"/>
        <v>A</v>
      </c>
      <c r="E1181" s="107" t="str">
        <f t="shared" si="37"/>
        <v>A7501</v>
      </c>
      <c r="F1181" s="108" t="s">
        <v>3216</v>
      </c>
      <c r="G1181" s="108" t="s">
        <v>11513</v>
      </c>
      <c r="H1181" s="108" t="s">
        <v>11518</v>
      </c>
      <c r="I1181" s="109">
        <v>2</v>
      </c>
      <c r="J1181" s="109">
        <v>6</v>
      </c>
      <c r="K1181" s="109">
        <v>2.5</v>
      </c>
      <c r="L1181" s="110" t="e">
        <v>#REF!</v>
      </c>
      <c r="M1181" s="111" t="e">
        <v>#REF!</v>
      </c>
      <c r="N1181" s="111" t="e">
        <v>#N/A</v>
      </c>
      <c r="O1181" s="111" t="e">
        <v>#N/A</v>
      </c>
      <c r="P1181" s="111" t="e">
        <v>#N/A</v>
      </c>
      <c r="Q1181" s="111" t="e">
        <v>#N/A</v>
      </c>
    </row>
    <row r="1182" spans="1:17" s="110" customFormat="1" ht="15" customHeight="1" thickBot="1">
      <c r="A1182" s="446">
        <v>21710</v>
      </c>
      <c r="B1182" s="446"/>
      <c r="C1182" s="106" t="str">
        <f>IF(A1182="CSP","Consolidated Supply Program(IIF)",IF(A1182&lt;&gt;"",INDEX('CCN &amp; Description'!$B$2:$B$1071,MATCH(VALUE(LEFT(A1182,5)),'CCN &amp; Description'!$A$2:$A$1071,0)),""))</f>
        <v>ELECTRONIC AND COMMUNICATION MAINTENANCE SHOP</v>
      </c>
      <c r="D1182" s="107" t="str">
        <f t="shared" si="36"/>
        <v>A</v>
      </c>
      <c r="E1182" s="107" t="str">
        <f t="shared" si="37"/>
        <v>A7503</v>
      </c>
      <c r="F1182" s="108" t="s">
        <v>3228</v>
      </c>
      <c r="G1182" s="108" t="s">
        <v>11511</v>
      </c>
      <c r="H1182" s="108" t="s">
        <v>11519</v>
      </c>
      <c r="I1182" s="109">
        <v>2.5</v>
      </c>
      <c r="J1182" s="109">
        <v>2.5</v>
      </c>
      <c r="K1182" s="109">
        <v>1.67</v>
      </c>
      <c r="L1182" s="110" t="e">
        <v>#REF!</v>
      </c>
      <c r="M1182" s="111" t="e">
        <v>#REF!</v>
      </c>
      <c r="N1182" s="111" t="e">
        <v>#N/A</v>
      </c>
      <c r="O1182" s="111" t="e">
        <v>#N/A</v>
      </c>
      <c r="P1182" s="111" t="e">
        <v>#N/A</v>
      </c>
      <c r="Q1182" s="111" t="e">
        <v>#N/A</v>
      </c>
    </row>
    <row r="1183" spans="1:17" s="110" customFormat="1" ht="15" customHeight="1" thickBot="1">
      <c r="A1183" s="446">
        <v>21375</v>
      </c>
      <c r="B1183" s="446"/>
      <c r="C1183" s="106" t="str">
        <f>IF(A1183="CSP","Consolidated Supply Program(IIF)",IF(A1183&lt;&gt;"",INDEX('CCN &amp; Description'!$B$2:$B$1071,MATCH(VALUE(LEFT(A1183,5)),'CCN &amp; Description'!$A$2:$A$1071,0)),""))</f>
        <v>MARINE MAINTENANCE SUPPORT FACILITY</v>
      </c>
      <c r="D1183" s="107" t="str">
        <f t="shared" si="36"/>
        <v>A</v>
      </c>
      <c r="E1183" s="107" t="str">
        <f t="shared" si="37"/>
        <v>A7504</v>
      </c>
      <c r="F1183" s="108" t="s">
        <v>753</v>
      </c>
      <c r="G1183" s="108" t="s">
        <v>11520</v>
      </c>
      <c r="H1183" s="108" t="s">
        <v>11521</v>
      </c>
      <c r="I1183" s="109">
        <v>1.42</v>
      </c>
      <c r="J1183" s="109">
        <v>1.17</v>
      </c>
      <c r="K1183" s="109">
        <v>0.83</v>
      </c>
      <c r="L1183" s="110" t="e">
        <v>#REF!</v>
      </c>
      <c r="M1183" s="111" t="e">
        <v>#REF!</v>
      </c>
      <c r="N1183" s="111" t="e">
        <v>#N/A</v>
      </c>
      <c r="O1183" s="111" t="e">
        <v>#N/A</v>
      </c>
      <c r="P1183" s="111" t="e">
        <v>#N/A</v>
      </c>
      <c r="Q1183" s="111" t="e">
        <v>#N/A</v>
      </c>
    </row>
    <row r="1184" spans="1:17" s="110" customFormat="1" ht="15" customHeight="1" thickBot="1">
      <c r="A1184" s="446">
        <v>21375</v>
      </c>
      <c r="B1184" s="446"/>
      <c r="C1184" s="106" t="str">
        <f>IF(A1184="CSP","Consolidated Supply Program(IIF)",IF(A1184&lt;&gt;"",INDEX('CCN &amp; Description'!$B$2:$B$1071,MATCH(VALUE(LEFT(A1184,5)),'CCN &amp; Description'!$A$2:$A$1071,0)),""))</f>
        <v>MARINE MAINTENANCE SUPPORT FACILITY</v>
      </c>
      <c r="D1184" s="107" t="str">
        <f t="shared" si="36"/>
        <v>A</v>
      </c>
      <c r="E1184" s="107" t="str">
        <f t="shared" si="37"/>
        <v>A7504</v>
      </c>
      <c r="F1184" s="108" t="s">
        <v>753</v>
      </c>
      <c r="G1184" s="108" t="s">
        <v>9597</v>
      </c>
      <c r="H1184" s="108" t="s">
        <v>11522</v>
      </c>
      <c r="I1184" s="109">
        <v>1.42</v>
      </c>
      <c r="J1184" s="109">
        <v>1.17</v>
      </c>
      <c r="K1184" s="109">
        <v>0.83</v>
      </c>
      <c r="L1184" s="110" t="e">
        <v>#REF!</v>
      </c>
      <c r="M1184" s="111" t="e">
        <v>#REF!</v>
      </c>
      <c r="N1184" s="111" t="e">
        <v>#N/A</v>
      </c>
      <c r="O1184" s="111" t="e">
        <v>#N/A</v>
      </c>
      <c r="P1184" s="111" t="e">
        <v>#N/A</v>
      </c>
      <c r="Q1184" s="111" t="e">
        <v>#N/A</v>
      </c>
    </row>
    <row r="1185" spans="1:17" ht="15" customHeight="1" thickBot="1">
      <c r="A1185" s="446"/>
      <c r="B1185" s="446"/>
      <c r="C1185" s="54" t="str">
        <f>IF(A1185="CSP","Consolidated Supply Program(IIF)",IF(A1185&lt;&gt;"",INDEX('CCN &amp; Description'!$B$2:$B$1071,MATCH(VALUE(LEFT(A1185,5)),'CCN &amp; Description'!$A$2:$A$1071,0)),""))</f>
        <v/>
      </c>
      <c r="D1185" s="55" t="str">
        <f t="shared" si="36"/>
        <v>A</v>
      </c>
      <c r="E1185" s="55" t="str">
        <f t="shared" si="37"/>
        <v>A7504</v>
      </c>
      <c r="F1185" s="56" t="s">
        <v>11523</v>
      </c>
      <c r="G1185" s="56" t="s">
        <v>9597</v>
      </c>
      <c r="H1185" s="56" t="s">
        <v>11522</v>
      </c>
      <c r="I1185" s="57">
        <v>1.42</v>
      </c>
      <c r="J1185" s="57">
        <v>1.17</v>
      </c>
      <c r="K1185" s="57">
        <v>0.83</v>
      </c>
      <c r="L1185" s="315" t="e">
        <v>#REF!</v>
      </c>
      <c r="M1185" s="58" t="e">
        <v>#REF!</v>
      </c>
      <c r="N1185" s="58" t="e">
        <v>#N/A</v>
      </c>
      <c r="O1185" s="58" t="e">
        <v>#N/A</v>
      </c>
      <c r="P1185" s="58" t="e">
        <v>#N/A</v>
      </c>
      <c r="Q1185" s="58" t="e">
        <v>#N/A</v>
      </c>
    </row>
    <row r="1186" spans="1:17" ht="15" customHeight="1" thickBot="1">
      <c r="A1186" s="446"/>
      <c r="B1186" s="446"/>
      <c r="C1186" s="54" t="str">
        <f>IF(A1186="CSP","Consolidated Supply Program(IIF)",IF(A1186&lt;&gt;"",INDEX('CCN &amp; Description'!$B$2:$B$1071,MATCH(VALUE(LEFT(A1186,5)),'CCN &amp; Description'!$A$2:$A$1071,0)),""))</f>
        <v/>
      </c>
      <c r="D1186" s="55" t="str">
        <f t="shared" si="36"/>
        <v>A</v>
      </c>
      <c r="E1186" s="55" t="str">
        <f t="shared" si="37"/>
        <v>A7506</v>
      </c>
      <c r="F1186" s="56" t="s">
        <v>11524</v>
      </c>
      <c r="G1186" s="56" t="s">
        <v>11511</v>
      </c>
      <c r="H1186" s="56" t="s">
        <v>11525</v>
      </c>
      <c r="I1186" s="57">
        <v>0</v>
      </c>
      <c r="J1186" s="57">
        <v>0</v>
      </c>
      <c r="K1186" s="57">
        <v>0</v>
      </c>
      <c r="L1186" s="315" t="e">
        <v>#REF!</v>
      </c>
      <c r="M1186" s="58" t="e">
        <v>#REF!</v>
      </c>
      <c r="N1186" s="58" t="e">
        <v>#N/A</v>
      </c>
      <c r="O1186" s="58" t="e">
        <v>#N/A</v>
      </c>
      <c r="P1186" s="58" t="e">
        <v>#N/A</v>
      </c>
      <c r="Q1186" s="58" t="e">
        <v>#N/A</v>
      </c>
    </row>
    <row r="1187" spans="1:17" ht="15" customHeight="1" thickBot="1">
      <c r="A1187" s="446"/>
      <c r="B1187" s="446"/>
      <c r="C1187" s="54" t="str">
        <f>IF(A1187="CSP","Consolidated Supply Program(IIF)",IF(A1187&lt;&gt;"",INDEX('CCN &amp; Description'!$B$2:$B$1071,MATCH(VALUE(LEFT(A1187,5)),'CCN &amp; Description'!$A$2:$A$1071,0)),""))</f>
        <v/>
      </c>
      <c r="D1187" s="55" t="str">
        <f t="shared" si="36"/>
        <v>A</v>
      </c>
      <c r="E1187" s="55" t="str">
        <f t="shared" si="37"/>
        <v>A7507</v>
      </c>
      <c r="F1187" s="56" t="s">
        <v>3237</v>
      </c>
      <c r="G1187" s="56" t="s">
        <v>11511</v>
      </c>
      <c r="H1187" s="56" t="s">
        <v>11526</v>
      </c>
      <c r="I1187" s="57">
        <v>2.08</v>
      </c>
      <c r="J1187" s="57">
        <v>1.67</v>
      </c>
      <c r="K1187" s="57">
        <v>0.75</v>
      </c>
      <c r="L1187" s="315" t="e">
        <v>#REF!</v>
      </c>
      <c r="M1187" s="58" t="e">
        <v>#REF!</v>
      </c>
      <c r="N1187" s="58" t="e">
        <v>#N/A</v>
      </c>
      <c r="O1187" s="58" t="e">
        <v>#N/A</v>
      </c>
      <c r="P1187" s="58" t="e">
        <v>#N/A</v>
      </c>
      <c r="Q1187" s="58" t="e">
        <v>#N/A</v>
      </c>
    </row>
    <row r="1188" spans="1:17" ht="15" customHeight="1" thickBot="1">
      <c r="A1188" s="446"/>
      <c r="B1188" s="446"/>
      <c r="C1188" s="54" t="str">
        <f>IF(A1188="CSP","Consolidated Supply Program(IIF)",IF(A1188&lt;&gt;"",INDEX('CCN &amp; Description'!$B$2:$B$1071,MATCH(VALUE(LEFT(A1188,5)),'CCN &amp; Description'!$A$2:$A$1071,0)),""))</f>
        <v/>
      </c>
      <c r="D1188" s="55" t="str">
        <f t="shared" si="36"/>
        <v>A</v>
      </c>
      <c r="E1188" s="55" t="str">
        <f t="shared" si="37"/>
        <v>A7508</v>
      </c>
      <c r="F1188" s="56" t="s">
        <v>3241</v>
      </c>
      <c r="G1188" s="56" t="s">
        <v>11527</v>
      </c>
      <c r="H1188" s="56" t="s">
        <v>11528</v>
      </c>
      <c r="I1188" s="57">
        <v>2.42</v>
      </c>
      <c r="J1188" s="57">
        <v>2</v>
      </c>
      <c r="K1188" s="57">
        <v>2</v>
      </c>
      <c r="L1188" s="315" t="e">
        <v>#REF!</v>
      </c>
      <c r="M1188" s="58" t="e">
        <v>#REF!</v>
      </c>
      <c r="N1188" s="58" t="e">
        <v>#N/A</v>
      </c>
      <c r="O1188" s="58" t="e">
        <v>#N/A</v>
      </c>
      <c r="P1188" s="58" t="e">
        <v>#N/A</v>
      </c>
      <c r="Q1188" s="58" t="e">
        <v>#N/A</v>
      </c>
    </row>
    <row r="1189" spans="1:17" ht="15" customHeight="1" thickBot="1">
      <c r="A1189" s="446"/>
      <c r="B1189" s="446"/>
      <c r="C1189" s="54" t="str">
        <f>IF(A1189="CSP","Consolidated Supply Program(IIF)",IF(A1189&lt;&gt;"",INDEX('CCN &amp; Description'!$B$2:$B$1071,MATCH(VALUE(LEFT(A1189,5)),'CCN &amp; Description'!$A$2:$A$1071,0)),""))</f>
        <v/>
      </c>
      <c r="D1189" s="55" t="str">
        <f t="shared" si="36"/>
        <v>A</v>
      </c>
      <c r="E1189" s="55" t="str">
        <f t="shared" si="37"/>
        <v>A7509</v>
      </c>
      <c r="F1189" s="56" t="s">
        <v>11529</v>
      </c>
      <c r="G1189" s="56" t="s">
        <v>11530</v>
      </c>
      <c r="H1189" s="56" t="s">
        <v>11531</v>
      </c>
      <c r="I1189" s="57">
        <v>4</v>
      </c>
      <c r="J1189" s="57">
        <v>3.33</v>
      </c>
      <c r="K1189" s="57">
        <v>4.08</v>
      </c>
      <c r="L1189" s="315" t="e">
        <v>#REF!</v>
      </c>
      <c r="M1189" s="58" t="e">
        <v>#REF!</v>
      </c>
      <c r="N1189" s="58" t="e">
        <v>#N/A</v>
      </c>
      <c r="O1189" s="58" t="e">
        <v>#N/A</v>
      </c>
      <c r="P1189" s="58" t="e">
        <v>#N/A</v>
      </c>
      <c r="Q1189" s="58" t="e">
        <v>#N/A</v>
      </c>
    </row>
    <row r="1190" spans="1:17" s="110" customFormat="1" ht="15" customHeight="1" thickBot="1">
      <c r="A1190" s="446">
        <v>21710</v>
      </c>
      <c r="B1190" s="446"/>
      <c r="C1190" s="106" t="str">
        <f>IF(A1190="CSP","Consolidated Supply Program(IIF)",IF(A1190&lt;&gt;"",INDEX('CCN &amp; Description'!$B$2:$B$1071,MATCH(VALUE(LEFT(A1190,5)),'CCN &amp; Description'!$A$2:$A$1071,0)),""))</f>
        <v>ELECTRONIC AND COMMUNICATION MAINTENANCE SHOP</v>
      </c>
      <c r="D1190" s="107" t="str">
        <f t="shared" si="36"/>
        <v>A</v>
      </c>
      <c r="E1190" s="107" t="str">
        <f t="shared" si="37"/>
        <v>A7511</v>
      </c>
      <c r="F1190" s="108" t="s">
        <v>3244</v>
      </c>
      <c r="G1190" s="108" t="s">
        <v>11511</v>
      </c>
      <c r="H1190" s="108" t="s">
        <v>11532</v>
      </c>
      <c r="I1190" s="109">
        <v>2.5</v>
      </c>
      <c r="J1190" s="109">
        <v>2.33</v>
      </c>
      <c r="K1190" s="109">
        <v>1.75</v>
      </c>
      <c r="L1190" s="110" t="e">
        <v>#REF!</v>
      </c>
      <c r="M1190" s="111" t="e">
        <v>#REF!</v>
      </c>
      <c r="N1190" s="111" t="e">
        <v>#N/A</v>
      </c>
      <c r="O1190" s="111" t="e">
        <v>#N/A</v>
      </c>
      <c r="P1190" s="111" t="e">
        <v>#N/A</v>
      </c>
      <c r="Q1190" s="111" t="e">
        <v>#N/A</v>
      </c>
    </row>
    <row r="1191" spans="1:17" ht="15" customHeight="1" thickBot="1">
      <c r="A1191" s="446"/>
      <c r="B1191" s="446"/>
      <c r="C1191" s="54" t="str">
        <f>IF(A1191="CSP","Consolidated Supply Program(IIF)",IF(A1191&lt;&gt;"",INDEX('CCN &amp; Description'!$B$2:$B$1071,MATCH(VALUE(LEFT(A1191,5)),'CCN &amp; Description'!$A$2:$A$1071,0)),""))</f>
        <v/>
      </c>
      <c r="D1191" s="55" t="str">
        <f t="shared" si="36"/>
        <v>A</v>
      </c>
      <c r="E1191" s="55" t="str">
        <f t="shared" si="37"/>
        <v>A7512</v>
      </c>
      <c r="F1191" s="56" t="s">
        <v>11533</v>
      </c>
      <c r="G1191" s="56" t="s">
        <v>11511</v>
      </c>
      <c r="H1191" s="56" t="s">
        <v>11534</v>
      </c>
      <c r="I1191" s="57">
        <v>2.5</v>
      </c>
      <c r="J1191" s="57">
        <v>1.67</v>
      </c>
      <c r="K1191" s="57">
        <v>1.42</v>
      </c>
      <c r="L1191" s="315" t="e">
        <v>#REF!</v>
      </c>
      <c r="M1191" s="58" t="e">
        <v>#REF!</v>
      </c>
      <c r="N1191" s="58" t="e">
        <v>#N/A</v>
      </c>
      <c r="O1191" s="58" t="e">
        <v>#N/A</v>
      </c>
      <c r="P1191" s="58" t="e">
        <v>#N/A</v>
      </c>
      <c r="Q1191" s="58" t="e">
        <v>#N/A</v>
      </c>
    </row>
    <row r="1192" spans="1:17" ht="15" customHeight="1" thickBot="1">
      <c r="A1192" s="446"/>
      <c r="B1192" s="446"/>
      <c r="C1192" s="54" t="str">
        <f>IF(A1192="CSP","Consolidated Supply Program(IIF)",IF(A1192&lt;&gt;"",INDEX('CCN &amp; Description'!$B$2:$B$1071,MATCH(VALUE(LEFT(A1192,5)),'CCN &amp; Description'!$A$2:$A$1071,0)),""))</f>
        <v/>
      </c>
      <c r="D1192" s="55" t="str">
        <f t="shared" si="36"/>
        <v>A</v>
      </c>
      <c r="E1192" s="55" t="str">
        <f t="shared" si="37"/>
        <v>A7513</v>
      </c>
      <c r="F1192" s="56" t="s">
        <v>3248</v>
      </c>
      <c r="G1192" s="56" t="s">
        <v>11511</v>
      </c>
      <c r="H1192" s="56" t="s">
        <v>11535</v>
      </c>
      <c r="I1192" s="57">
        <v>2.92</v>
      </c>
      <c r="J1192" s="57">
        <v>2.25</v>
      </c>
      <c r="K1192" s="57">
        <v>3.08</v>
      </c>
      <c r="L1192" s="315" t="e">
        <v>#REF!</v>
      </c>
      <c r="M1192" s="58" t="e">
        <v>#REF!</v>
      </c>
      <c r="N1192" s="58" t="e">
        <v>#N/A</v>
      </c>
      <c r="O1192" s="58" t="e">
        <v>#N/A</v>
      </c>
      <c r="P1192" s="58" t="e">
        <v>#N/A</v>
      </c>
      <c r="Q1192" s="58" t="e">
        <v>#N/A</v>
      </c>
    </row>
    <row r="1193" spans="1:17" ht="15" customHeight="1" thickBot="1">
      <c r="A1193" s="446"/>
      <c r="B1193" s="446"/>
      <c r="C1193" s="54" t="str">
        <f>IF(A1193="CSP","Consolidated Supply Program(IIF)",IF(A1193&lt;&gt;"",INDEX('CCN &amp; Description'!$B$2:$B$1071,MATCH(VALUE(LEFT(A1193,5)),'CCN &amp; Description'!$A$2:$A$1071,0)),""))</f>
        <v/>
      </c>
      <c r="D1193" s="55" t="str">
        <f t="shared" si="36"/>
        <v>A</v>
      </c>
      <c r="E1193" s="55" t="str">
        <f t="shared" si="37"/>
        <v>A7514</v>
      </c>
      <c r="F1193" s="56" t="s">
        <v>11536</v>
      </c>
      <c r="G1193" s="56" t="s">
        <v>2921</v>
      </c>
      <c r="H1193" s="56" t="s">
        <v>11537</v>
      </c>
      <c r="I1193" s="57">
        <v>3.17</v>
      </c>
      <c r="J1193" s="57">
        <v>2.25</v>
      </c>
      <c r="K1193" s="57">
        <v>2.33</v>
      </c>
      <c r="L1193" s="315" t="e">
        <v>#REF!</v>
      </c>
      <c r="M1193" s="58" t="e">
        <v>#REF!</v>
      </c>
      <c r="N1193" s="58" t="e">
        <v>#N/A</v>
      </c>
      <c r="O1193" s="58" t="e">
        <v>#N/A</v>
      </c>
      <c r="P1193" s="58" t="e">
        <v>#N/A</v>
      </c>
      <c r="Q1193" s="58" t="e">
        <v>#N/A</v>
      </c>
    </row>
    <row r="1194" spans="1:17" ht="15" customHeight="1" thickBot="1">
      <c r="A1194" s="446"/>
      <c r="B1194" s="446"/>
      <c r="C1194" s="54" t="str">
        <f>IF(A1194="CSP","Consolidated Supply Program(IIF)",IF(A1194&lt;&gt;"",INDEX('CCN &amp; Description'!$B$2:$B$1071,MATCH(VALUE(LEFT(A1194,5)),'CCN &amp; Description'!$A$2:$A$1071,0)),""))</f>
        <v/>
      </c>
      <c r="D1194" s="55" t="str">
        <f t="shared" si="36"/>
        <v>A</v>
      </c>
      <c r="E1194" s="55" t="str">
        <f t="shared" si="37"/>
        <v>A7515</v>
      </c>
      <c r="F1194" s="56" t="s">
        <v>11538</v>
      </c>
      <c r="G1194" s="56" t="s">
        <v>2921</v>
      </c>
      <c r="H1194" s="56" t="s">
        <v>11539</v>
      </c>
      <c r="I1194" s="57">
        <v>7.66</v>
      </c>
      <c r="J1194" s="57">
        <v>6.16</v>
      </c>
      <c r="K1194" s="57">
        <v>7.41</v>
      </c>
      <c r="L1194" s="315" t="e">
        <v>#REF!</v>
      </c>
      <c r="M1194" s="58" t="e">
        <v>#REF!</v>
      </c>
      <c r="N1194" s="58" t="e">
        <v>#N/A</v>
      </c>
      <c r="O1194" s="58" t="e">
        <v>#N/A</v>
      </c>
      <c r="P1194" s="58" t="e">
        <v>#N/A</v>
      </c>
      <c r="Q1194" s="58" t="e">
        <v>#N/A</v>
      </c>
    </row>
    <row r="1195" spans="1:17" s="110" customFormat="1" ht="15" customHeight="1" thickBot="1">
      <c r="A1195" s="446"/>
      <c r="B1195" s="446"/>
      <c r="C1195" s="106" t="str">
        <f>IF(A1195="CSP","Consolidated Supply Program(IIF)",IF(A1195&lt;&gt;"",INDEX('CCN &amp; Description'!$B$2:$B$1071,MATCH(VALUE(LEFT(A1195,5)),'CCN &amp; Description'!$A$2:$A$1071,0)),""))</f>
        <v/>
      </c>
      <c r="D1195" s="107" t="str">
        <f t="shared" si="36"/>
        <v>A</v>
      </c>
      <c r="E1195" s="107" t="str">
        <f t="shared" si="37"/>
        <v>A7516</v>
      </c>
      <c r="F1195" s="108" t="s">
        <v>3252</v>
      </c>
      <c r="G1195" s="108" t="s">
        <v>11540</v>
      </c>
      <c r="H1195" s="108" t="s">
        <v>11541</v>
      </c>
      <c r="I1195" s="109">
        <v>3.33</v>
      </c>
      <c r="J1195" s="109">
        <v>1.67</v>
      </c>
      <c r="K1195" s="109">
        <v>2.5</v>
      </c>
      <c r="L1195" s="110" t="e">
        <v>#REF!</v>
      </c>
      <c r="M1195" s="111" t="e">
        <v>#REF!</v>
      </c>
      <c r="N1195" s="111" t="e">
        <v>#N/A</v>
      </c>
      <c r="O1195" s="111" t="e">
        <v>#N/A</v>
      </c>
      <c r="P1195" s="111" t="e">
        <v>#N/A</v>
      </c>
      <c r="Q1195" s="111" t="e">
        <v>#N/A</v>
      </c>
    </row>
    <row r="1196" spans="1:17" s="110" customFormat="1" ht="15" customHeight="1" thickBot="1">
      <c r="A1196" s="446">
        <v>21710</v>
      </c>
      <c r="B1196" s="446"/>
      <c r="C1196" s="106" t="str">
        <f>IF(A1196="CSP","Consolidated Supply Program(IIF)",IF(A1196&lt;&gt;"",INDEX('CCN &amp; Description'!$B$2:$B$1071,MATCH(VALUE(LEFT(A1196,5)),'CCN &amp; Description'!$A$2:$A$1071,0)),""))</f>
        <v>ELECTRONIC AND COMMUNICATION MAINTENANCE SHOP</v>
      </c>
      <c r="D1196" s="107" t="str">
        <f t="shared" si="36"/>
        <v>A</v>
      </c>
      <c r="E1196" s="107" t="str">
        <f t="shared" si="37"/>
        <v>A7517</v>
      </c>
      <c r="F1196" s="108" t="s">
        <v>3256</v>
      </c>
      <c r="G1196" s="108" t="s">
        <v>11396</v>
      </c>
      <c r="H1196" s="108" t="s">
        <v>11542</v>
      </c>
      <c r="I1196" s="109">
        <v>2.67</v>
      </c>
      <c r="J1196" s="109">
        <v>2.33</v>
      </c>
      <c r="K1196" s="109">
        <v>2.67</v>
      </c>
      <c r="L1196" s="110" t="e">
        <v>#REF!</v>
      </c>
      <c r="M1196" s="111" t="e">
        <v>#REF!</v>
      </c>
      <c r="N1196" s="111" t="e">
        <v>#N/A</v>
      </c>
      <c r="O1196" s="111" t="e">
        <v>#N/A</v>
      </c>
      <c r="P1196" s="111" t="e">
        <v>#N/A</v>
      </c>
      <c r="Q1196" s="111" t="e">
        <v>#N/A</v>
      </c>
    </row>
    <row r="1197" spans="1:17" s="110" customFormat="1" ht="15" customHeight="1" thickBot="1">
      <c r="A1197" s="446">
        <v>21710</v>
      </c>
      <c r="B1197" s="446"/>
      <c r="C1197" s="106" t="str">
        <f>IF(A1197="CSP","Consolidated Supply Program(IIF)",IF(A1197&lt;&gt;"",INDEX('CCN &amp; Description'!$B$2:$B$1071,MATCH(VALUE(LEFT(A1197,5)),'CCN &amp; Description'!$A$2:$A$1071,0)),""))</f>
        <v>ELECTRONIC AND COMMUNICATION MAINTENANCE SHOP</v>
      </c>
      <c r="D1197" s="107" t="str">
        <f t="shared" si="36"/>
        <v>A</v>
      </c>
      <c r="E1197" s="107" t="str">
        <f t="shared" si="37"/>
        <v>A7517</v>
      </c>
      <c r="F1197" s="108" t="s">
        <v>3256</v>
      </c>
      <c r="G1197" s="108" t="s">
        <v>11396</v>
      </c>
      <c r="H1197" s="108" t="s">
        <v>11543</v>
      </c>
      <c r="I1197" s="109">
        <v>1.83</v>
      </c>
      <c r="J1197" s="109">
        <v>1.5</v>
      </c>
      <c r="K1197" s="109">
        <v>0.67</v>
      </c>
      <c r="L1197" s="110" t="e">
        <v>#REF!</v>
      </c>
      <c r="M1197" s="111" t="e">
        <v>#REF!</v>
      </c>
      <c r="N1197" s="111" t="e">
        <v>#N/A</v>
      </c>
      <c r="O1197" s="111" t="e">
        <v>#N/A</v>
      </c>
      <c r="P1197" s="111" t="e">
        <v>#N/A</v>
      </c>
      <c r="Q1197" s="111" t="e">
        <v>#N/A</v>
      </c>
    </row>
    <row r="1198" spans="1:17" ht="15" customHeight="1" thickBot="1">
      <c r="A1198" s="446"/>
      <c r="B1198" s="446"/>
      <c r="C1198" s="54" t="str">
        <f>IF(A1198="CSP","Consolidated Supply Program(IIF)",IF(A1198&lt;&gt;"",INDEX('CCN &amp; Description'!$B$2:$B$1071,MATCH(VALUE(LEFT(A1198,5)),'CCN &amp; Description'!$A$2:$A$1071,0)),""))</f>
        <v/>
      </c>
      <c r="D1198" s="55" t="str">
        <f t="shared" si="36"/>
        <v>A</v>
      </c>
      <c r="E1198" s="55" t="str">
        <f t="shared" si="37"/>
        <v>A7518</v>
      </c>
      <c r="F1198" s="56" t="s">
        <v>3263</v>
      </c>
      <c r="G1198" s="56" t="s">
        <v>11511</v>
      </c>
      <c r="H1198" s="56" t="s">
        <v>11544</v>
      </c>
      <c r="I1198" s="57">
        <v>2</v>
      </c>
      <c r="J1198" s="57">
        <v>2.17</v>
      </c>
      <c r="K1198" s="57">
        <v>1.75</v>
      </c>
      <c r="L1198" s="315" t="e">
        <v>#REF!</v>
      </c>
      <c r="M1198" s="58" t="e">
        <v>#REF!</v>
      </c>
      <c r="N1198" s="58" t="e">
        <v>#N/A</v>
      </c>
      <c r="O1198" s="58" t="e">
        <v>#N/A</v>
      </c>
      <c r="P1198" s="58" t="e">
        <v>#N/A</v>
      </c>
      <c r="Q1198" s="58" t="e">
        <v>#N/A</v>
      </c>
    </row>
    <row r="1199" spans="1:17" s="110" customFormat="1" ht="15" customHeight="1" thickBot="1">
      <c r="A1199" s="446">
        <v>21710</v>
      </c>
      <c r="B1199" s="446"/>
      <c r="C1199" s="106" t="str">
        <f>IF(A1199="CSP","Consolidated Supply Program(IIF)",IF(A1199&lt;&gt;"",INDEX('CCN &amp; Description'!$B$2:$B$1071,MATCH(VALUE(LEFT(A1199,5)),'CCN &amp; Description'!$A$2:$A$1071,0)),""))</f>
        <v>ELECTRONIC AND COMMUNICATION MAINTENANCE SHOP</v>
      </c>
      <c r="D1199" s="107" t="str">
        <f t="shared" si="36"/>
        <v>A</v>
      </c>
      <c r="E1199" s="107" t="str">
        <f t="shared" si="37"/>
        <v>A7519</v>
      </c>
      <c r="F1199" s="108" t="s">
        <v>3267</v>
      </c>
      <c r="G1199" s="108" t="s">
        <v>10723</v>
      </c>
      <c r="H1199" s="108" t="s">
        <v>11545</v>
      </c>
      <c r="I1199" s="109">
        <v>1.5</v>
      </c>
      <c r="J1199" s="109">
        <v>1.17</v>
      </c>
      <c r="K1199" s="109">
        <v>0.5</v>
      </c>
      <c r="L1199" s="110" t="e">
        <v>#REF!</v>
      </c>
      <c r="M1199" s="111" t="e">
        <v>#REF!</v>
      </c>
      <c r="N1199" s="111" t="e">
        <v>#N/A</v>
      </c>
      <c r="O1199" s="111" t="e">
        <v>#N/A</v>
      </c>
      <c r="P1199" s="111" t="e">
        <v>#N/A</v>
      </c>
      <c r="Q1199" s="111" t="e">
        <v>#N/A</v>
      </c>
    </row>
    <row r="1200" spans="1:17" ht="15" customHeight="1" thickBot="1">
      <c r="A1200" s="446"/>
      <c r="B1200" s="446"/>
      <c r="C1200" s="54" t="str">
        <f>IF(A1200="CSP","Consolidated Supply Program(IIF)",IF(A1200&lt;&gt;"",INDEX('CCN &amp; Description'!$B$2:$B$1071,MATCH(VALUE(LEFT(A1200,5)),'CCN &amp; Description'!$A$2:$A$1071,0)),""))</f>
        <v/>
      </c>
      <c r="D1200" s="55" t="str">
        <f t="shared" si="36"/>
        <v>A</v>
      </c>
      <c r="E1200" s="55" t="str">
        <f t="shared" si="37"/>
        <v>A7520</v>
      </c>
      <c r="F1200" s="56" t="s">
        <v>11546</v>
      </c>
      <c r="G1200" s="56" t="s">
        <v>11511</v>
      </c>
      <c r="H1200" s="56" t="s">
        <v>11547</v>
      </c>
      <c r="I1200" s="60"/>
      <c r="J1200" s="60"/>
      <c r="K1200" s="60"/>
      <c r="L1200" s="315" t="e">
        <v>#REF!</v>
      </c>
      <c r="M1200" s="58" t="e">
        <v>#REF!</v>
      </c>
      <c r="N1200" s="58" t="e">
        <v>#N/A</v>
      </c>
      <c r="O1200" s="58" t="e">
        <v>#N/A</v>
      </c>
      <c r="P1200" s="58" t="e">
        <v>#N/A</v>
      </c>
      <c r="Q1200" s="58" t="e">
        <v>#N/A</v>
      </c>
    </row>
    <row r="1201" spans="1:17" s="110" customFormat="1" ht="15" customHeight="1" thickBot="1">
      <c r="A1201" s="446">
        <v>21710</v>
      </c>
      <c r="B1201" s="446"/>
      <c r="C1201" s="106" t="str">
        <f>IF(A1201="CSP","Consolidated Supply Program(IIF)",IF(A1201&lt;&gt;"",INDEX('CCN &amp; Description'!$B$2:$B$1071,MATCH(VALUE(LEFT(A1201,5)),'CCN &amp; Description'!$A$2:$A$1071,0)),""))</f>
        <v>ELECTRONIC AND COMMUNICATION MAINTENANCE SHOP</v>
      </c>
      <c r="D1201" s="107" t="str">
        <f t="shared" si="36"/>
        <v>A</v>
      </c>
      <c r="E1201" s="107" t="str">
        <f t="shared" si="37"/>
        <v>A7521</v>
      </c>
      <c r="F1201" s="108" t="s">
        <v>11548</v>
      </c>
      <c r="G1201" s="108" t="s">
        <v>11511</v>
      </c>
      <c r="H1201" s="108" t="s">
        <v>11549</v>
      </c>
      <c r="I1201" s="109">
        <v>0</v>
      </c>
      <c r="J1201" s="109">
        <v>0</v>
      </c>
      <c r="K1201" s="109">
        <v>0</v>
      </c>
      <c r="L1201" s="110" t="e">
        <v>#REF!</v>
      </c>
      <c r="M1201" s="111" t="e">
        <v>#REF!</v>
      </c>
      <c r="N1201" s="111" t="e">
        <v>#N/A</v>
      </c>
      <c r="O1201" s="111" t="e">
        <v>#N/A</v>
      </c>
      <c r="P1201" s="111" t="e">
        <v>#N/A</v>
      </c>
      <c r="Q1201" s="111" t="e">
        <v>#N/A</v>
      </c>
    </row>
    <row r="1202" spans="1:17" s="110" customFormat="1" ht="15" customHeight="1" thickBot="1">
      <c r="A1202" s="446">
        <v>21710</v>
      </c>
      <c r="B1202" s="446"/>
      <c r="C1202" s="106" t="str">
        <f>IF(A1202="CSP","Consolidated Supply Program(IIF)",IF(A1202&lt;&gt;"",INDEX('CCN &amp; Description'!$B$2:$B$1071,MATCH(VALUE(LEFT(A1202,5)),'CCN &amp; Description'!$A$2:$A$1071,0)),""))</f>
        <v>ELECTRONIC AND COMMUNICATION MAINTENANCE SHOP</v>
      </c>
      <c r="D1202" s="107" t="str">
        <f t="shared" si="36"/>
        <v>A</v>
      </c>
      <c r="E1202" s="107" t="str">
        <f t="shared" si="37"/>
        <v>A7522</v>
      </c>
      <c r="F1202" s="108" t="s">
        <v>3275</v>
      </c>
      <c r="G1202" s="108" t="s">
        <v>11511</v>
      </c>
      <c r="H1202" s="108" t="s">
        <v>11550</v>
      </c>
      <c r="I1202" s="109">
        <v>2.92</v>
      </c>
      <c r="J1202" s="109">
        <v>2.33</v>
      </c>
      <c r="K1202" s="109">
        <v>1.67</v>
      </c>
      <c r="L1202" s="110" t="e">
        <v>#REF!</v>
      </c>
      <c r="M1202" s="111" t="e">
        <v>#REF!</v>
      </c>
      <c r="N1202" s="111" t="e">
        <v>#N/A</v>
      </c>
      <c r="O1202" s="111" t="e">
        <v>#N/A</v>
      </c>
      <c r="P1202" s="111" t="e">
        <v>#N/A</v>
      </c>
      <c r="Q1202" s="111" t="e">
        <v>#N/A</v>
      </c>
    </row>
    <row r="1203" spans="1:17" ht="15" customHeight="1" thickBot="1">
      <c r="A1203" s="446"/>
      <c r="B1203" s="446"/>
      <c r="C1203" s="54" t="str">
        <f>IF(A1203="CSP","Consolidated Supply Program(IIF)",IF(A1203&lt;&gt;"",INDEX('CCN &amp; Description'!$B$2:$B$1071,MATCH(VALUE(LEFT(A1203,5)),'CCN &amp; Description'!$A$2:$A$1071,0)),""))</f>
        <v/>
      </c>
      <c r="D1203" s="55" t="str">
        <f t="shared" si="36"/>
        <v>A</v>
      </c>
      <c r="E1203" s="55" t="str">
        <f t="shared" si="37"/>
        <v>A7523</v>
      </c>
      <c r="F1203" s="56" t="s">
        <v>11551</v>
      </c>
      <c r="G1203" s="56" t="s">
        <v>11552</v>
      </c>
      <c r="H1203" s="56" t="s">
        <v>11553</v>
      </c>
      <c r="I1203" s="57">
        <v>2.92</v>
      </c>
      <c r="J1203" s="57">
        <v>3.04</v>
      </c>
      <c r="K1203" s="57">
        <v>3</v>
      </c>
      <c r="L1203" s="315" t="e">
        <v>#REF!</v>
      </c>
      <c r="M1203" s="58" t="e">
        <v>#REF!</v>
      </c>
      <c r="N1203" s="58" t="e">
        <v>#N/A</v>
      </c>
      <c r="O1203" s="58" t="e">
        <v>#N/A</v>
      </c>
      <c r="P1203" s="58" t="e">
        <v>#N/A</v>
      </c>
      <c r="Q1203" s="58" t="e">
        <v>#N/A</v>
      </c>
    </row>
    <row r="1204" spans="1:17" s="110" customFormat="1" ht="15" customHeight="1" thickBot="1">
      <c r="A1204" s="446">
        <v>21710</v>
      </c>
      <c r="B1204" s="446"/>
      <c r="C1204" s="106" t="str">
        <f>IF(A1204="CSP","Consolidated Supply Program(IIF)",IF(A1204&lt;&gt;"",INDEX('CCN &amp; Description'!$B$2:$B$1071,MATCH(VALUE(LEFT(A1204,5)),'CCN &amp; Description'!$A$2:$A$1071,0)),""))</f>
        <v>ELECTRONIC AND COMMUNICATION MAINTENANCE SHOP</v>
      </c>
      <c r="D1204" s="107" t="str">
        <f t="shared" si="36"/>
        <v>A</v>
      </c>
      <c r="E1204" s="107" t="str">
        <f t="shared" si="37"/>
        <v>A7524</v>
      </c>
      <c r="F1204" s="108" t="s">
        <v>3281</v>
      </c>
      <c r="G1204" s="108" t="s">
        <v>11511</v>
      </c>
      <c r="H1204" s="108" t="s">
        <v>11554</v>
      </c>
      <c r="I1204" s="109">
        <v>2.29</v>
      </c>
      <c r="J1204" s="109">
        <v>2.29</v>
      </c>
      <c r="K1204" s="109">
        <v>1.42</v>
      </c>
      <c r="L1204" s="110" t="e">
        <v>#REF!</v>
      </c>
      <c r="M1204" s="111" t="e">
        <v>#REF!</v>
      </c>
      <c r="N1204" s="111" t="e">
        <v>#N/A</v>
      </c>
      <c r="O1204" s="111" t="e">
        <v>#N/A</v>
      </c>
      <c r="P1204" s="111" t="e">
        <v>#N/A</v>
      </c>
      <c r="Q1204" s="111" t="e">
        <v>#N/A</v>
      </c>
    </row>
    <row r="1205" spans="1:17" s="110" customFormat="1" ht="15" customHeight="1" thickBot="1">
      <c r="A1205" s="446">
        <v>21710</v>
      </c>
      <c r="B1205" s="446"/>
      <c r="C1205" s="106" t="str">
        <f>IF(A1205="CSP","Consolidated Supply Program(IIF)",IF(A1205&lt;&gt;"",INDEX('CCN &amp; Description'!$B$2:$B$1071,MATCH(VALUE(LEFT(A1205,5)),'CCN &amp; Description'!$A$2:$A$1071,0)),""))</f>
        <v>ELECTRONIC AND COMMUNICATION MAINTENANCE SHOP</v>
      </c>
      <c r="D1205" s="107" t="str">
        <f t="shared" si="36"/>
        <v>A</v>
      </c>
      <c r="E1205" s="107" t="str">
        <f t="shared" si="37"/>
        <v>A7525</v>
      </c>
      <c r="F1205" s="108" t="s">
        <v>3285</v>
      </c>
      <c r="G1205" s="108" t="s">
        <v>11511</v>
      </c>
      <c r="H1205" s="108" t="s">
        <v>11555</v>
      </c>
      <c r="I1205" s="109">
        <v>0</v>
      </c>
      <c r="J1205" s="109">
        <v>0</v>
      </c>
      <c r="K1205" s="109">
        <v>0</v>
      </c>
      <c r="L1205" s="110" t="e">
        <v>#REF!</v>
      </c>
      <c r="M1205" s="111" t="e">
        <v>#REF!</v>
      </c>
      <c r="N1205" s="111" t="e">
        <v>#N/A</v>
      </c>
      <c r="O1205" s="111" t="e">
        <v>#N/A</v>
      </c>
      <c r="P1205" s="111" t="e">
        <v>#N/A</v>
      </c>
      <c r="Q1205" s="111" t="e">
        <v>#N/A</v>
      </c>
    </row>
    <row r="1206" spans="1:17" ht="15" customHeight="1" thickBot="1">
      <c r="A1206" s="446"/>
      <c r="B1206" s="446"/>
      <c r="C1206" s="54" t="str">
        <f>IF(A1206="CSP","Consolidated Supply Program(IIF)",IF(A1206&lt;&gt;"",INDEX('CCN &amp; Description'!$B$2:$B$1071,MATCH(VALUE(LEFT(A1206,5)),'CCN &amp; Description'!$A$2:$A$1071,0)),""))</f>
        <v/>
      </c>
      <c r="D1206" s="55" t="str">
        <f t="shared" si="36"/>
        <v>A</v>
      </c>
      <c r="E1206" s="55" t="str">
        <f t="shared" si="37"/>
        <v>A7527</v>
      </c>
      <c r="F1206" s="56" t="s">
        <v>11556</v>
      </c>
      <c r="G1206" s="56" t="s">
        <v>11557</v>
      </c>
      <c r="H1206" s="59"/>
      <c r="I1206" s="57">
        <v>0</v>
      </c>
      <c r="J1206" s="57">
        <v>0</v>
      </c>
      <c r="K1206" s="57">
        <v>0</v>
      </c>
      <c r="L1206" s="315" t="e">
        <v>#REF!</v>
      </c>
      <c r="M1206" s="58" t="e">
        <v>#REF!</v>
      </c>
      <c r="N1206" s="58" t="e">
        <v>#N/A</v>
      </c>
      <c r="O1206" s="58" t="e">
        <v>#N/A</v>
      </c>
      <c r="P1206" s="58" t="e">
        <v>#N/A</v>
      </c>
      <c r="Q1206" s="58" t="e">
        <v>#N/A</v>
      </c>
    </row>
    <row r="1207" spans="1:17" ht="15" customHeight="1" thickBot="1">
      <c r="A1207" s="446"/>
      <c r="B1207" s="446"/>
      <c r="C1207" s="54" t="str">
        <f>IF(A1207="CSP","Consolidated Supply Program(IIF)",IF(A1207&lt;&gt;"",INDEX('CCN &amp; Description'!$B$2:$B$1071,MATCH(VALUE(LEFT(A1207,5)),'CCN &amp; Description'!$A$2:$A$1071,0)),""))</f>
        <v/>
      </c>
      <c r="D1207" s="55" t="str">
        <f t="shared" si="36"/>
        <v>A</v>
      </c>
      <c r="E1207" s="55" t="str">
        <f t="shared" si="37"/>
        <v>A7528</v>
      </c>
      <c r="F1207" s="56" t="s">
        <v>11558</v>
      </c>
      <c r="G1207" s="56" t="s">
        <v>11511</v>
      </c>
      <c r="H1207" s="56" t="s">
        <v>11559</v>
      </c>
      <c r="I1207" s="57">
        <v>0</v>
      </c>
      <c r="J1207" s="57">
        <v>0</v>
      </c>
      <c r="K1207" s="57">
        <v>0</v>
      </c>
      <c r="L1207" s="315" t="e">
        <v>#REF!</v>
      </c>
      <c r="M1207" s="58" t="e">
        <v>#REF!</v>
      </c>
      <c r="N1207" s="58" t="e">
        <v>#N/A</v>
      </c>
      <c r="O1207" s="58" t="e">
        <v>#N/A</v>
      </c>
      <c r="P1207" s="58" t="e">
        <v>#N/A</v>
      </c>
      <c r="Q1207" s="58" t="e">
        <v>#N/A</v>
      </c>
    </row>
    <row r="1208" spans="1:17" ht="15" customHeight="1" thickBot="1">
      <c r="A1208" s="446"/>
      <c r="B1208" s="446"/>
      <c r="C1208" s="54" t="str">
        <f>IF(A1208="CSP","Consolidated Supply Program(IIF)",IF(A1208&lt;&gt;"",INDEX('CCN &amp; Description'!$B$2:$B$1071,MATCH(VALUE(LEFT(A1208,5)),'CCN &amp; Description'!$A$2:$A$1071,0)),""))</f>
        <v/>
      </c>
      <c r="D1208" s="55" t="str">
        <f t="shared" si="36"/>
        <v>A</v>
      </c>
      <c r="E1208" s="55" t="str">
        <f t="shared" si="37"/>
        <v>A7529</v>
      </c>
      <c r="F1208" s="56" t="s">
        <v>3299</v>
      </c>
      <c r="G1208" s="56" t="s">
        <v>11511</v>
      </c>
      <c r="H1208" s="56" t="s">
        <v>11560</v>
      </c>
      <c r="I1208" s="57">
        <v>2.92</v>
      </c>
      <c r="J1208" s="57">
        <v>2.33</v>
      </c>
      <c r="K1208" s="57">
        <v>1.67</v>
      </c>
      <c r="L1208" s="315" t="e">
        <v>#REF!</v>
      </c>
      <c r="M1208" s="58" t="e">
        <v>#REF!</v>
      </c>
      <c r="N1208" s="58" t="e">
        <v>#N/A</v>
      </c>
      <c r="O1208" s="58" t="e">
        <v>#N/A</v>
      </c>
      <c r="P1208" s="58" t="e">
        <v>#N/A</v>
      </c>
      <c r="Q1208" s="58" t="e">
        <v>#N/A</v>
      </c>
    </row>
    <row r="1209" spans="1:17" ht="15" customHeight="1" thickBot="1">
      <c r="A1209" s="446"/>
      <c r="B1209" s="446"/>
      <c r="C1209" s="54" t="str">
        <f>IF(A1209="CSP","Consolidated Supply Program(IIF)",IF(A1209&lt;&gt;"",INDEX('CCN &amp; Description'!$B$2:$B$1071,MATCH(VALUE(LEFT(A1209,5)),'CCN &amp; Description'!$A$2:$A$1071,0)),""))</f>
        <v/>
      </c>
      <c r="D1209" s="55" t="str">
        <f t="shared" si="36"/>
        <v>A</v>
      </c>
      <c r="E1209" s="55" t="str">
        <f t="shared" si="37"/>
        <v>A7530</v>
      </c>
      <c r="F1209" s="56" t="s">
        <v>3303</v>
      </c>
      <c r="G1209" s="56" t="s">
        <v>11511</v>
      </c>
      <c r="H1209" s="56" t="s">
        <v>11561</v>
      </c>
      <c r="I1209" s="57">
        <v>2.6</v>
      </c>
      <c r="J1209" s="57">
        <v>2.0099999999999998</v>
      </c>
      <c r="K1209" s="57">
        <v>2.0099999999999998</v>
      </c>
      <c r="L1209" s="315" t="e">
        <v>#REF!</v>
      </c>
      <c r="M1209" s="58" t="e">
        <v>#REF!</v>
      </c>
      <c r="N1209" s="58" t="e">
        <v>#N/A</v>
      </c>
      <c r="O1209" s="58" t="e">
        <v>#N/A</v>
      </c>
      <c r="P1209" s="58" t="e">
        <v>#N/A</v>
      </c>
      <c r="Q1209" s="58" t="e">
        <v>#N/A</v>
      </c>
    </row>
    <row r="1210" spans="1:17" ht="15" customHeight="1" thickBot="1">
      <c r="A1210" s="446"/>
      <c r="B1210" s="446"/>
      <c r="C1210" s="54" t="str">
        <f>IF(A1210="CSP","Consolidated Supply Program(IIF)",IF(A1210&lt;&gt;"",INDEX('CCN &amp; Description'!$B$2:$B$1071,MATCH(VALUE(LEFT(A1210,5)),'CCN &amp; Description'!$A$2:$A$1071,0)),""))</f>
        <v/>
      </c>
      <c r="D1210" s="55" t="str">
        <f t="shared" si="36"/>
        <v>A</v>
      </c>
      <c r="E1210" s="55" t="str">
        <f t="shared" si="37"/>
        <v>A7531</v>
      </c>
      <c r="F1210" s="56" t="s">
        <v>3305</v>
      </c>
      <c r="G1210" s="56" t="s">
        <v>11511</v>
      </c>
      <c r="H1210" s="59"/>
      <c r="I1210" s="57">
        <v>4.58</v>
      </c>
      <c r="J1210" s="57">
        <v>4.58</v>
      </c>
      <c r="K1210" s="57">
        <v>4.5</v>
      </c>
      <c r="L1210" s="315" t="e">
        <v>#REF!</v>
      </c>
      <c r="M1210" s="58" t="e">
        <v>#REF!</v>
      </c>
      <c r="N1210" s="58" t="e">
        <v>#N/A</v>
      </c>
      <c r="O1210" s="58" t="e">
        <v>#N/A</v>
      </c>
      <c r="P1210" s="58" t="e">
        <v>#N/A</v>
      </c>
      <c r="Q1210" s="58" t="e">
        <v>#N/A</v>
      </c>
    </row>
    <row r="1211" spans="1:17" ht="15" customHeight="1" thickBot="1">
      <c r="A1211" s="446"/>
      <c r="B1211" s="446"/>
      <c r="C1211" s="54" t="str">
        <f>IF(A1211="CSP","Consolidated Supply Program(IIF)",IF(A1211&lt;&gt;"",INDEX('CCN &amp; Description'!$B$2:$B$1071,MATCH(VALUE(LEFT(A1211,5)),'CCN &amp; Description'!$A$2:$A$1071,0)),""))</f>
        <v/>
      </c>
      <c r="D1211" s="55" t="str">
        <f t="shared" si="36"/>
        <v>A</v>
      </c>
      <c r="E1211" s="55" t="str">
        <f t="shared" si="37"/>
        <v>A7532</v>
      </c>
      <c r="F1211" s="56" t="s">
        <v>11562</v>
      </c>
      <c r="G1211" s="56" t="s">
        <v>9597</v>
      </c>
      <c r="H1211" s="56" t="s">
        <v>11563</v>
      </c>
      <c r="I1211" s="60"/>
      <c r="J1211" s="60"/>
      <c r="K1211" s="60"/>
      <c r="L1211" s="315" t="e">
        <v>#REF!</v>
      </c>
      <c r="M1211" s="58" t="e">
        <v>#REF!</v>
      </c>
      <c r="N1211" s="58" t="e">
        <v>#N/A</v>
      </c>
      <c r="O1211" s="58" t="e">
        <v>#N/A</v>
      </c>
      <c r="P1211" s="58" t="e">
        <v>#N/A</v>
      </c>
      <c r="Q1211" s="58" t="e">
        <v>#N/A</v>
      </c>
    </row>
    <row r="1212" spans="1:17" ht="15" customHeight="1" thickBot="1">
      <c r="A1212" s="446"/>
      <c r="B1212" s="446"/>
      <c r="C1212" s="54" t="str">
        <f>IF(A1212="CSP","Consolidated Supply Program(IIF)",IF(A1212&lt;&gt;"",INDEX('CCN &amp; Description'!$B$2:$B$1071,MATCH(VALUE(LEFT(A1212,5)),'CCN &amp; Description'!$A$2:$A$1071,0)),""))</f>
        <v/>
      </c>
      <c r="D1212" s="55" t="str">
        <f t="shared" si="36"/>
        <v>A</v>
      </c>
      <c r="E1212" s="55" t="str">
        <f t="shared" si="37"/>
        <v>A7533</v>
      </c>
      <c r="F1212" s="56" t="s">
        <v>11564</v>
      </c>
      <c r="G1212" s="56" t="s">
        <v>11511</v>
      </c>
      <c r="H1212" s="56" t="s">
        <v>11565</v>
      </c>
      <c r="I1212" s="60"/>
      <c r="J1212" s="60"/>
      <c r="K1212" s="60"/>
      <c r="L1212" s="315" t="e">
        <v>#REF!</v>
      </c>
      <c r="M1212" s="58" t="e">
        <v>#REF!</v>
      </c>
      <c r="N1212" s="58" t="e">
        <v>#N/A</v>
      </c>
      <c r="O1212" s="58" t="e">
        <v>#N/A</v>
      </c>
      <c r="P1212" s="58" t="e">
        <v>#N/A</v>
      </c>
      <c r="Q1212" s="58" t="e">
        <v>#N/A</v>
      </c>
    </row>
    <row r="1213" spans="1:17" ht="15" customHeight="1" thickBot="1">
      <c r="A1213" s="446"/>
      <c r="B1213" s="446"/>
      <c r="C1213" s="54" t="str">
        <f>IF(A1213="CSP","Consolidated Supply Program(IIF)",IF(A1213&lt;&gt;"",INDEX('CCN &amp; Description'!$B$2:$B$1071,MATCH(VALUE(LEFT(A1213,5)),'CCN &amp; Description'!$A$2:$A$1071,0)),""))</f>
        <v/>
      </c>
      <c r="D1213" s="55" t="str">
        <f t="shared" si="36"/>
        <v>A</v>
      </c>
      <c r="E1213" s="55" t="str">
        <f t="shared" si="37"/>
        <v>A7540</v>
      </c>
      <c r="F1213" s="56" t="s">
        <v>3315</v>
      </c>
      <c r="G1213" s="56" t="s">
        <v>9597</v>
      </c>
      <c r="H1213" s="56" t="s">
        <v>11566</v>
      </c>
      <c r="I1213" s="57">
        <v>2.5</v>
      </c>
      <c r="J1213" s="57">
        <v>2.5</v>
      </c>
      <c r="K1213" s="57">
        <v>1.33</v>
      </c>
      <c r="L1213" s="315" t="e">
        <v>#REF!</v>
      </c>
      <c r="M1213" s="58" t="e">
        <v>#REF!</v>
      </c>
      <c r="N1213" s="58" t="e">
        <v>#N/A</v>
      </c>
      <c r="O1213" s="58" t="e">
        <v>#N/A</v>
      </c>
      <c r="P1213" s="58" t="e">
        <v>#N/A</v>
      </c>
      <c r="Q1213" s="58" t="e">
        <v>#N/A</v>
      </c>
    </row>
    <row r="1214" spans="1:17" ht="15" customHeight="1" thickBot="1">
      <c r="A1214" s="446"/>
      <c r="B1214" s="446"/>
      <c r="C1214" s="54" t="str">
        <f>IF(A1214="CSP","Consolidated Supply Program(IIF)",IF(A1214&lt;&gt;"",INDEX('CCN &amp; Description'!$B$2:$B$1071,MATCH(VALUE(LEFT(A1214,5)),'CCN &amp; Description'!$A$2:$A$1071,0)),""))</f>
        <v/>
      </c>
      <c r="D1214" s="55" t="str">
        <f t="shared" si="36"/>
        <v>A</v>
      </c>
      <c r="E1214" s="55" t="str">
        <f t="shared" si="37"/>
        <v>A7540</v>
      </c>
      <c r="F1214" s="56" t="s">
        <v>3315</v>
      </c>
      <c r="G1214" s="56" t="s">
        <v>9597</v>
      </c>
      <c r="H1214" s="56" t="s">
        <v>11567</v>
      </c>
      <c r="I1214" s="57">
        <v>2.5</v>
      </c>
      <c r="J1214" s="57">
        <v>2.5</v>
      </c>
      <c r="K1214" s="57">
        <v>1.33</v>
      </c>
      <c r="L1214" s="315" t="e">
        <v>#REF!</v>
      </c>
      <c r="M1214" s="58" t="e">
        <v>#REF!</v>
      </c>
      <c r="N1214" s="58" t="e">
        <v>#N/A</v>
      </c>
      <c r="O1214" s="58" t="e">
        <v>#N/A</v>
      </c>
      <c r="P1214" s="58" t="e">
        <v>#N/A</v>
      </c>
      <c r="Q1214" s="58" t="e">
        <v>#N/A</v>
      </c>
    </row>
    <row r="1215" spans="1:17" ht="15" customHeight="1" thickBot="1">
      <c r="A1215" s="446"/>
      <c r="B1215" s="446"/>
      <c r="C1215" s="54" t="str">
        <f>IF(A1215="CSP","Consolidated Supply Program(IIF)",IF(A1215&lt;&gt;"",INDEX('CCN &amp; Description'!$B$2:$B$1071,MATCH(VALUE(LEFT(A1215,5)),'CCN &amp; Description'!$A$2:$A$1071,0)),""))</f>
        <v/>
      </c>
      <c r="D1215" s="55" t="str">
        <f t="shared" si="36"/>
        <v>A</v>
      </c>
      <c r="E1215" s="55" t="str">
        <f t="shared" si="37"/>
        <v>A7540</v>
      </c>
      <c r="F1215" s="56" t="s">
        <v>11568</v>
      </c>
      <c r="G1215" s="56" t="s">
        <v>9597</v>
      </c>
      <c r="H1215" s="56" t="s">
        <v>11567</v>
      </c>
      <c r="I1215" s="57">
        <v>2.5</v>
      </c>
      <c r="J1215" s="57">
        <v>2.5</v>
      </c>
      <c r="K1215" s="57">
        <v>1.33</v>
      </c>
      <c r="L1215" s="315" t="e">
        <v>#REF!</v>
      </c>
      <c r="M1215" s="58" t="e">
        <v>#REF!</v>
      </c>
      <c r="N1215" s="58" t="e">
        <v>#N/A</v>
      </c>
      <c r="O1215" s="58" t="e">
        <v>#N/A</v>
      </c>
      <c r="P1215" s="58" t="e">
        <v>#N/A</v>
      </c>
      <c r="Q1215" s="58" t="e">
        <v>#N/A</v>
      </c>
    </row>
    <row r="1216" spans="1:17" ht="15" customHeight="1" thickBot="1">
      <c r="A1216" s="446"/>
      <c r="B1216" s="446"/>
      <c r="C1216" s="54" t="str">
        <f>IF(A1216="CSP","Consolidated Supply Program(IIF)",IF(A1216&lt;&gt;"",INDEX('CCN &amp; Description'!$B$2:$B$1071,MATCH(VALUE(LEFT(A1216,5)),'CCN &amp; Description'!$A$2:$A$1071,0)),""))</f>
        <v/>
      </c>
      <c r="D1216" s="55" t="str">
        <f t="shared" si="36"/>
        <v>A</v>
      </c>
      <c r="E1216" s="55" t="str">
        <f t="shared" si="37"/>
        <v>A7545</v>
      </c>
      <c r="F1216" s="56" t="s">
        <v>11569</v>
      </c>
      <c r="G1216" s="56" t="s">
        <v>11570</v>
      </c>
      <c r="H1216" s="56" t="s">
        <v>11571</v>
      </c>
      <c r="I1216" s="57">
        <v>0</v>
      </c>
      <c r="J1216" s="57">
        <v>0</v>
      </c>
      <c r="K1216" s="57">
        <v>0</v>
      </c>
      <c r="L1216" s="315" t="e">
        <v>#REF!</v>
      </c>
      <c r="M1216" s="58" t="e">
        <v>#REF!</v>
      </c>
      <c r="N1216" s="58" t="e">
        <v>#N/A</v>
      </c>
      <c r="O1216" s="58" t="e">
        <v>#N/A</v>
      </c>
      <c r="P1216" s="58" t="e">
        <v>#N/A</v>
      </c>
      <c r="Q1216" s="58" t="e">
        <v>#N/A</v>
      </c>
    </row>
    <row r="1217" spans="1:17" ht="15" customHeight="1" thickBot="1">
      <c r="A1217" s="446"/>
      <c r="B1217" s="446"/>
      <c r="C1217" s="54" t="str">
        <f>IF(A1217="CSP","Consolidated Supply Program(IIF)",IF(A1217&lt;&gt;"",INDEX('CCN &amp; Description'!$B$2:$B$1071,MATCH(VALUE(LEFT(A1217,5)),'CCN &amp; Description'!$A$2:$A$1071,0)),""))</f>
        <v/>
      </c>
      <c r="D1217" s="55" t="str">
        <f t="shared" si="36"/>
        <v>A</v>
      </c>
      <c r="E1217" s="55" t="str">
        <f t="shared" si="37"/>
        <v>A7550</v>
      </c>
      <c r="F1217" s="56" t="s">
        <v>11572</v>
      </c>
      <c r="G1217" s="56" t="s">
        <v>11573</v>
      </c>
      <c r="H1217" s="56" t="s">
        <v>11574</v>
      </c>
      <c r="I1217" s="57">
        <v>3.75</v>
      </c>
      <c r="J1217" s="57">
        <v>2</v>
      </c>
      <c r="K1217" s="57">
        <v>3</v>
      </c>
      <c r="L1217" s="315" t="e">
        <v>#REF!</v>
      </c>
      <c r="M1217" s="58" t="e">
        <v>#REF!</v>
      </c>
      <c r="N1217" s="58" t="e">
        <v>#N/A</v>
      </c>
      <c r="O1217" s="58" t="e">
        <v>#N/A</v>
      </c>
      <c r="P1217" s="58" t="e">
        <v>#N/A</v>
      </c>
      <c r="Q1217" s="58" t="e">
        <v>#N/A</v>
      </c>
    </row>
    <row r="1218" spans="1:17" ht="15" customHeight="1" thickBot="1">
      <c r="A1218" s="446"/>
      <c r="B1218" s="446"/>
      <c r="C1218" s="54" t="str">
        <f>IF(A1218="CSP","Consolidated Supply Program(IIF)",IF(A1218&lt;&gt;"",INDEX('CCN &amp; Description'!$B$2:$B$1071,MATCH(VALUE(LEFT(A1218,5)),'CCN &amp; Description'!$A$2:$A$1071,0)),""))</f>
        <v/>
      </c>
      <c r="D1218" s="55" t="str">
        <f t="shared" ref="D1218:D1281" si="38">LEFT(F1218,1)</f>
        <v>A</v>
      </c>
      <c r="E1218" s="55" t="str">
        <f t="shared" ref="E1218:E1281" si="39">LEFT(F1218,5)</f>
        <v>A7590</v>
      </c>
      <c r="F1218" s="56" t="s">
        <v>3321</v>
      </c>
      <c r="G1218" s="56" t="s">
        <v>11511</v>
      </c>
      <c r="H1218" s="56" t="s">
        <v>11575</v>
      </c>
      <c r="I1218" s="57">
        <v>2.42</v>
      </c>
      <c r="J1218" s="57">
        <v>2.5</v>
      </c>
      <c r="K1218" s="57">
        <v>1.33</v>
      </c>
      <c r="L1218" s="315" t="e">
        <v>#REF!</v>
      </c>
      <c r="M1218" s="58" t="e">
        <v>#REF!</v>
      </c>
      <c r="N1218" s="58" t="e">
        <v>#N/A</v>
      </c>
      <c r="O1218" s="58" t="e">
        <v>#N/A</v>
      </c>
      <c r="P1218" s="58" t="e">
        <v>#N/A</v>
      </c>
      <c r="Q1218" s="58" t="e">
        <v>#N/A</v>
      </c>
    </row>
    <row r="1219" spans="1:17" ht="15" customHeight="1" thickBot="1">
      <c r="A1219" s="446"/>
      <c r="B1219" s="446"/>
      <c r="C1219" s="54" t="str">
        <f>IF(A1219="CSP","Consolidated Supply Program(IIF)",IF(A1219&lt;&gt;"",INDEX('CCN &amp; Description'!$B$2:$B$1071,MATCH(VALUE(LEFT(A1219,5)),'CCN &amp; Description'!$A$2:$A$1071,0)),""))</f>
        <v/>
      </c>
      <c r="D1219" s="55" t="str">
        <f t="shared" si="38"/>
        <v>A</v>
      </c>
      <c r="E1219" s="55" t="str">
        <f t="shared" si="39"/>
        <v>A7593</v>
      </c>
      <c r="F1219" s="56" t="s">
        <v>11576</v>
      </c>
      <c r="G1219" s="56" t="s">
        <v>11577</v>
      </c>
      <c r="H1219" s="56" t="s">
        <v>11578</v>
      </c>
      <c r="I1219" s="57">
        <v>2.5</v>
      </c>
      <c r="J1219" s="57">
        <v>2.5</v>
      </c>
      <c r="K1219" s="57">
        <v>1.67</v>
      </c>
      <c r="L1219" s="315" t="e">
        <v>#REF!</v>
      </c>
      <c r="M1219" s="58" t="e">
        <v>#REF!</v>
      </c>
      <c r="N1219" s="58" t="e">
        <v>#N/A</v>
      </c>
      <c r="O1219" s="58" t="e">
        <v>#N/A</v>
      </c>
      <c r="P1219" s="58" t="e">
        <v>#N/A</v>
      </c>
      <c r="Q1219" s="58" t="e">
        <v>#N/A</v>
      </c>
    </row>
    <row r="1220" spans="1:17" ht="15" customHeight="1" thickBot="1">
      <c r="A1220" s="446"/>
      <c r="B1220" s="446"/>
      <c r="C1220" s="54" t="str">
        <f>IF(A1220="CSP","Consolidated Supply Program(IIF)",IF(A1220&lt;&gt;"",INDEX('CCN &amp; Description'!$B$2:$B$1071,MATCH(VALUE(LEFT(A1220,5)),'CCN &amp; Description'!$A$2:$A$1071,0)),""))</f>
        <v/>
      </c>
      <c r="D1220" s="55" t="str">
        <f t="shared" si="38"/>
        <v>A</v>
      </c>
      <c r="E1220" s="55" t="str">
        <f t="shared" si="39"/>
        <v>A7595</v>
      </c>
      <c r="F1220" s="56" t="s">
        <v>11579</v>
      </c>
      <c r="G1220" s="56" t="s">
        <v>11580</v>
      </c>
      <c r="H1220" s="56" t="s">
        <v>11581</v>
      </c>
      <c r="I1220" s="57">
        <v>2</v>
      </c>
      <c r="J1220" s="57">
        <v>3.5</v>
      </c>
      <c r="K1220" s="57">
        <v>2.5</v>
      </c>
      <c r="L1220" s="315" t="e">
        <v>#REF!</v>
      </c>
      <c r="M1220" s="58" t="e">
        <v>#REF!</v>
      </c>
      <c r="N1220" s="58" t="e">
        <v>#N/A</v>
      </c>
      <c r="O1220" s="58" t="e">
        <v>#N/A</v>
      </c>
      <c r="P1220" s="58" t="e">
        <v>#N/A</v>
      </c>
      <c r="Q1220" s="58" t="e">
        <v>#N/A</v>
      </c>
    </row>
    <row r="1221" spans="1:17" ht="15" customHeight="1" thickBot="1">
      <c r="A1221" s="446"/>
      <c r="B1221" s="446"/>
      <c r="C1221" s="54" t="str">
        <f>IF(A1221="CSP","Consolidated Supply Program(IIF)",IF(A1221&lt;&gt;"",INDEX('CCN &amp; Description'!$B$2:$B$1071,MATCH(VALUE(LEFT(A1221,5)),'CCN &amp; Description'!$A$2:$A$1071,0)),""))</f>
        <v/>
      </c>
      <c r="D1221" s="55" t="str">
        <f t="shared" si="38"/>
        <v>A</v>
      </c>
      <c r="E1221" s="55" t="str">
        <f t="shared" si="39"/>
        <v>A7595</v>
      </c>
      <c r="F1221" s="56" t="s">
        <v>11579</v>
      </c>
      <c r="G1221" s="56" t="s">
        <v>11580</v>
      </c>
      <c r="H1221" s="56" t="s">
        <v>11582</v>
      </c>
      <c r="I1221" s="57">
        <v>2</v>
      </c>
      <c r="J1221" s="57">
        <v>3.5</v>
      </c>
      <c r="K1221" s="57">
        <v>2.5</v>
      </c>
      <c r="L1221" s="315" t="e">
        <v>#REF!</v>
      </c>
      <c r="M1221" s="58" t="e">
        <v>#REF!</v>
      </c>
      <c r="N1221" s="58" t="e">
        <v>#N/A</v>
      </c>
      <c r="O1221" s="58" t="e">
        <v>#N/A</v>
      </c>
      <c r="P1221" s="58" t="e">
        <v>#N/A</v>
      </c>
      <c r="Q1221" s="58" t="e">
        <v>#N/A</v>
      </c>
    </row>
    <row r="1222" spans="1:17" s="110" customFormat="1" ht="15" customHeight="1" thickBot="1">
      <c r="A1222" s="446">
        <v>21730</v>
      </c>
      <c r="B1222" s="446"/>
      <c r="C1222" s="106" t="str">
        <f>IF(A1222="CSP","Consolidated Supply Program(IIF)",IF(A1222&lt;&gt;"",INDEX('CCN &amp; Description'!$B$2:$B$1071,MATCH(VALUE(LEFT(A1222,5)),'CCN &amp; Description'!$A$2:$A$1071,0)),""))</f>
        <v>ELECTRONIC AND COMMUNICATION MAINTENANCE SHOP</v>
      </c>
      <c r="D1222" s="107" t="str">
        <f t="shared" si="38"/>
        <v>A</v>
      </c>
      <c r="E1222" s="107" t="str">
        <f t="shared" si="39"/>
        <v>A7596</v>
      </c>
      <c r="F1222" s="108" t="s">
        <v>3325</v>
      </c>
      <c r="G1222" s="108" t="s">
        <v>11580</v>
      </c>
      <c r="H1222" s="108" t="s">
        <v>11583</v>
      </c>
      <c r="I1222" s="109">
        <v>2</v>
      </c>
      <c r="J1222" s="109">
        <v>3.5</v>
      </c>
      <c r="K1222" s="109">
        <v>2.5</v>
      </c>
      <c r="L1222" s="110" t="e">
        <v>#REF!</v>
      </c>
      <c r="M1222" s="111" t="e">
        <v>#REF!</v>
      </c>
      <c r="N1222" s="111" t="e">
        <v>#N/A</v>
      </c>
      <c r="O1222" s="111" t="e">
        <v>#N/A</v>
      </c>
      <c r="P1222" s="111" t="e">
        <v>#N/A</v>
      </c>
      <c r="Q1222" s="111" t="e">
        <v>#N/A</v>
      </c>
    </row>
    <row r="1223" spans="1:17" s="110" customFormat="1" ht="15" customHeight="1" thickBot="1">
      <c r="A1223" s="446">
        <v>21730</v>
      </c>
      <c r="B1223" s="446"/>
      <c r="C1223" s="106" t="str">
        <f>IF(A1223="CSP","Consolidated Supply Program(IIF)",IF(A1223&lt;&gt;"",INDEX('CCN &amp; Description'!$B$2:$B$1071,MATCH(VALUE(LEFT(A1223,5)),'CCN &amp; Description'!$A$2:$A$1071,0)),""))</f>
        <v>ELECTRONIC AND COMMUNICATION MAINTENANCE SHOP</v>
      </c>
      <c r="D1223" s="107" t="str">
        <f t="shared" si="38"/>
        <v>A</v>
      </c>
      <c r="E1223" s="107" t="str">
        <f t="shared" si="39"/>
        <v>A7596</v>
      </c>
      <c r="F1223" s="108" t="s">
        <v>3325</v>
      </c>
      <c r="G1223" s="108" t="s">
        <v>11580</v>
      </c>
      <c r="H1223" s="108" t="s">
        <v>11584</v>
      </c>
      <c r="I1223" s="109">
        <v>3.75</v>
      </c>
      <c r="J1223" s="109">
        <v>3.17</v>
      </c>
      <c r="K1223" s="109">
        <v>2.75</v>
      </c>
      <c r="L1223" s="110" t="e">
        <v>#REF!</v>
      </c>
      <c r="M1223" s="111" t="e">
        <v>#REF!</v>
      </c>
      <c r="N1223" s="111" t="e">
        <v>#N/A</v>
      </c>
      <c r="O1223" s="111" t="e">
        <v>#N/A</v>
      </c>
      <c r="P1223" s="111" t="e">
        <v>#N/A</v>
      </c>
      <c r="Q1223" s="111" t="e">
        <v>#N/A</v>
      </c>
    </row>
    <row r="1224" spans="1:17" s="110" customFormat="1" ht="15" customHeight="1" thickBot="1">
      <c r="A1224" s="446">
        <v>21730</v>
      </c>
      <c r="B1224" s="446"/>
      <c r="C1224" s="106" t="str">
        <f>IF(A1224="CSP","Consolidated Supply Program(IIF)",IF(A1224&lt;&gt;"",INDEX('CCN &amp; Description'!$B$2:$B$1071,MATCH(VALUE(LEFT(A1224,5)),'CCN &amp; Description'!$A$2:$A$1071,0)),""))</f>
        <v>ELECTRONIC AND COMMUNICATION MAINTENANCE SHOP</v>
      </c>
      <c r="D1224" s="107" t="str">
        <f t="shared" si="38"/>
        <v>A</v>
      </c>
      <c r="E1224" s="107" t="str">
        <f t="shared" si="39"/>
        <v>A7596</v>
      </c>
      <c r="F1224" s="108" t="s">
        <v>3325</v>
      </c>
      <c r="G1224" s="108" t="s">
        <v>11580</v>
      </c>
      <c r="H1224" s="108" t="s">
        <v>11585</v>
      </c>
      <c r="I1224" s="109">
        <v>4</v>
      </c>
      <c r="J1224" s="109">
        <v>3.33</v>
      </c>
      <c r="K1224" s="109">
        <v>4.08</v>
      </c>
      <c r="L1224" s="110" t="e">
        <v>#REF!</v>
      </c>
      <c r="M1224" s="111" t="e">
        <v>#REF!</v>
      </c>
      <c r="N1224" s="111" t="e">
        <v>#N/A</v>
      </c>
      <c r="O1224" s="111" t="e">
        <v>#N/A</v>
      </c>
      <c r="P1224" s="111" t="e">
        <v>#N/A</v>
      </c>
      <c r="Q1224" s="111" t="e">
        <v>#N/A</v>
      </c>
    </row>
    <row r="1225" spans="1:17" s="110" customFormat="1" ht="15" customHeight="1" thickBot="1">
      <c r="A1225" s="446">
        <v>21730</v>
      </c>
      <c r="B1225" s="446"/>
      <c r="C1225" s="106" t="str">
        <f>IF(A1225="CSP","Consolidated Supply Program(IIF)",IF(A1225&lt;&gt;"",INDEX('CCN &amp; Description'!$B$2:$B$1071,MATCH(VALUE(LEFT(A1225,5)),'CCN &amp; Description'!$A$2:$A$1071,0)),""))</f>
        <v>ELECTRONIC AND COMMUNICATION MAINTENANCE SHOP</v>
      </c>
      <c r="D1225" s="107" t="str">
        <f t="shared" si="38"/>
        <v>A</v>
      </c>
      <c r="E1225" s="107" t="str">
        <f t="shared" si="39"/>
        <v>A7596</v>
      </c>
      <c r="F1225" s="108" t="s">
        <v>3325</v>
      </c>
      <c r="G1225" s="108" t="s">
        <v>11580</v>
      </c>
      <c r="H1225" s="108" t="s">
        <v>11586</v>
      </c>
      <c r="I1225" s="109">
        <v>3.75</v>
      </c>
      <c r="J1225" s="109">
        <v>3.17</v>
      </c>
      <c r="K1225" s="109">
        <v>2.75</v>
      </c>
      <c r="L1225" s="110" t="e">
        <v>#REF!</v>
      </c>
      <c r="M1225" s="111" t="e">
        <v>#REF!</v>
      </c>
      <c r="N1225" s="111" t="e">
        <v>#N/A</v>
      </c>
      <c r="O1225" s="111" t="e">
        <v>#N/A</v>
      </c>
      <c r="P1225" s="111" t="e">
        <v>#N/A</v>
      </c>
      <c r="Q1225" s="111" t="e">
        <v>#N/A</v>
      </c>
    </row>
    <row r="1226" spans="1:17" s="110" customFormat="1" ht="15" customHeight="1" thickBot="1">
      <c r="A1226" s="446">
        <v>21710</v>
      </c>
      <c r="B1226" s="446"/>
      <c r="C1226" s="106" t="str">
        <f>IF(A1226="CSP","Consolidated Supply Program(IIF)",IF(A1226&lt;&gt;"",INDEX('CCN &amp; Description'!$B$2:$B$1071,MATCH(VALUE(LEFT(A1226,5)),'CCN &amp; Description'!$A$2:$A$1071,0)),""))</f>
        <v>ELECTRONIC AND COMMUNICATION MAINTENANCE SHOP</v>
      </c>
      <c r="D1226" s="107" t="str">
        <f t="shared" si="38"/>
        <v>A</v>
      </c>
      <c r="E1226" s="107" t="str">
        <f t="shared" si="39"/>
        <v>A7597</v>
      </c>
      <c r="F1226" s="108" t="s">
        <v>3337</v>
      </c>
      <c r="G1226" s="108" t="s">
        <v>11587</v>
      </c>
      <c r="H1226" s="108" t="s">
        <v>11588</v>
      </c>
      <c r="I1226" s="109">
        <v>2</v>
      </c>
      <c r="J1226" s="109">
        <v>3.5</v>
      </c>
      <c r="K1226" s="109">
        <v>2.5</v>
      </c>
      <c r="L1226" s="110" t="e">
        <v>#REF!</v>
      </c>
      <c r="M1226" s="111" t="e">
        <v>#REF!</v>
      </c>
      <c r="N1226" s="111" t="e">
        <v>#N/A</v>
      </c>
      <c r="O1226" s="111" t="e">
        <v>#N/A</v>
      </c>
      <c r="P1226" s="111" t="e">
        <v>#N/A</v>
      </c>
      <c r="Q1226" s="111" t="e">
        <v>#N/A</v>
      </c>
    </row>
    <row r="1227" spans="1:17" s="110" customFormat="1" ht="15" customHeight="1" thickBot="1">
      <c r="A1227" s="446">
        <v>21710</v>
      </c>
      <c r="B1227" s="446"/>
      <c r="C1227" s="106" t="str">
        <f>IF(A1227="CSP","Consolidated Supply Program(IIF)",IF(A1227&lt;&gt;"",INDEX('CCN &amp; Description'!$B$2:$B$1071,MATCH(VALUE(LEFT(A1227,5)),'CCN &amp; Description'!$A$2:$A$1071,0)),""))</f>
        <v>ELECTRONIC AND COMMUNICATION MAINTENANCE SHOP</v>
      </c>
      <c r="D1227" s="107" t="str">
        <f t="shared" si="38"/>
        <v>A</v>
      </c>
      <c r="E1227" s="107" t="str">
        <f t="shared" si="39"/>
        <v>A7597</v>
      </c>
      <c r="F1227" s="108" t="s">
        <v>3337</v>
      </c>
      <c r="G1227" s="108" t="s">
        <v>11580</v>
      </c>
      <c r="H1227" s="108" t="s">
        <v>11589</v>
      </c>
      <c r="I1227" s="109">
        <v>2</v>
      </c>
      <c r="J1227" s="109">
        <v>3.5</v>
      </c>
      <c r="K1227" s="109">
        <v>2.5</v>
      </c>
      <c r="L1227" s="110" t="e">
        <v>#REF!</v>
      </c>
      <c r="M1227" s="111" t="e">
        <v>#REF!</v>
      </c>
      <c r="N1227" s="111" t="e">
        <v>#N/A</v>
      </c>
      <c r="O1227" s="111" t="e">
        <v>#N/A</v>
      </c>
      <c r="P1227" s="111" t="e">
        <v>#N/A</v>
      </c>
      <c r="Q1227" s="111" t="e">
        <v>#N/A</v>
      </c>
    </row>
    <row r="1228" spans="1:17" s="110" customFormat="1" ht="15" customHeight="1" thickBot="1">
      <c r="A1228" s="446">
        <v>21710</v>
      </c>
      <c r="B1228" s="446"/>
      <c r="C1228" s="106" t="str">
        <f>IF(A1228="CSP","Consolidated Supply Program(IIF)",IF(A1228&lt;&gt;"",INDEX('CCN &amp; Description'!$B$2:$B$1071,MATCH(VALUE(LEFT(A1228,5)),'CCN &amp; Description'!$A$2:$A$1071,0)),""))</f>
        <v>ELECTRONIC AND COMMUNICATION MAINTENANCE SHOP</v>
      </c>
      <c r="D1228" s="107" t="str">
        <f t="shared" si="38"/>
        <v>A</v>
      </c>
      <c r="E1228" s="107" t="str">
        <f t="shared" si="39"/>
        <v>A7597</v>
      </c>
      <c r="F1228" s="108" t="s">
        <v>3337</v>
      </c>
      <c r="G1228" s="108" t="s">
        <v>11513</v>
      </c>
      <c r="H1228" s="108" t="s">
        <v>11590</v>
      </c>
      <c r="I1228" s="109">
        <v>4</v>
      </c>
      <c r="J1228" s="109">
        <v>3.33</v>
      </c>
      <c r="K1228" s="109">
        <v>4.08</v>
      </c>
      <c r="L1228" s="110" t="e">
        <v>#REF!</v>
      </c>
      <c r="M1228" s="111" t="e">
        <v>#REF!</v>
      </c>
      <c r="N1228" s="111" t="e">
        <v>#N/A</v>
      </c>
      <c r="O1228" s="111" t="e">
        <v>#N/A</v>
      </c>
      <c r="P1228" s="111" t="e">
        <v>#N/A</v>
      </c>
      <c r="Q1228" s="111" t="e">
        <v>#N/A</v>
      </c>
    </row>
    <row r="1229" spans="1:17" s="110" customFormat="1" ht="15" customHeight="1" thickBot="1">
      <c r="A1229" s="446">
        <v>21710</v>
      </c>
      <c r="B1229" s="446"/>
      <c r="C1229" s="106" t="str">
        <f>IF(A1229="CSP","Consolidated Supply Program(IIF)",IF(A1229&lt;&gt;"",INDEX('CCN &amp; Description'!$B$2:$B$1071,MATCH(VALUE(LEFT(A1229,5)),'CCN &amp; Description'!$A$2:$A$1071,0)),""))</f>
        <v>ELECTRONIC AND COMMUNICATION MAINTENANCE SHOP</v>
      </c>
      <c r="D1229" s="107" t="str">
        <f t="shared" si="38"/>
        <v>A</v>
      </c>
      <c r="E1229" s="107" t="str">
        <f t="shared" si="39"/>
        <v>A7597</v>
      </c>
      <c r="F1229" s="108" t="s">
        <v>3337</v>
      </c>
      <c r="G1229" s="108" t="s">
        <v>11580</v>
      </c>
      <c r="H1229" s="108" t="s">
        <v>11591</v>
      </c>
      <c r="I1229" s="109">
        <v>2</v>
      </c>
      <c r="J1229" s="109">
        <v>3.5</v>
      </c>
      <c r="K1229" s="109">
        <v>2.5</v>
      </c>
      <c r="L1229" s="110" t="e">
        <v>#REF!</v>
      </c>
      <c r="M1229" s="111" t="e">
        <v>#REF!</v>
      </c>
      <c r="N1229" s="111" t="e">
        <v>#N/A</v>
      </c>
      <c r="O1229" s="111" t="e">
        <v>#N/A</v>
      </c>
      <c r="P1229" s="111" t="e">
        <v>#N/A</v>
      </c>
      <c r="Q1229" s="111" t="e">
        <v>#N/A</v>
      </c>
    </row>
    <row r="1230" spans="1:17" ht="15" customHeight="1" thickBot="1">
      <c r="A1230" s="446"/>
      <c r="B1230" s="446"/>
      <c r="C1230" s="54" t="str">
        <f>IF(A1230="CSP","Consolidated Supply Program(IIF)",IF(A1230&lt;&gt;"",INDEX('CCN &amp; Description'!$B$2:$B$1071,MATCH(VALUE(LEFT(A1230,5)),'CCN &amp; Description'!$A$2:$A$1071,0)),""))</f>
        <v/>
      </c>
      <c r="D1230" s="55" t="str">
        <f t="shared" si="38"/>
        <v>A</v>
      </c>
      <c r="E1230" s="55" t="str">
        <f t="shared" si="39"/>
        <v>A7700</v>
      </c>
      <c r="F1230" s="56" t="s">
        <v>11592</v>
      </c>
      <c r="G1230" s="56" t="s">
        <v>9602</v>
      </c>
      <c r="H1230" s="56" t="s">
        <v>11593</v>
      </c>
      <c r="I1230" s="57">
        <v>1.18</v>
      </c>
      <c r="J1230" s="57">
        <v>1.86</v>
      </c>
      <c r="K1230" s="57">
        <v>1.08</v>
      </c>
      <c r="L1230" s="315" t="e">
        <v>#REF!</v>
      </c>
      <c r="M1230" s="58" t="e">
        <v>#REF!</v>
      </c>
      <c r="N1230" s="58" t="e">
        <v>#N/A</v>
      </c>
      <c r="O1230" s="58" t="e">
        <v>#N/A</v>
      </c>
      <c r="P1230" s="58" t="e">
        <v>#N/A</v>
      </c>
      <c r="Q1230" s="58" t="e">
        <v>#N/A</v>
      </c>
    </row>
    <row r="1231" spans="1:17" s="110" customFormat="1" ht="15" customHeight="1" thickBot="1">
      <c r="A1231" s="446">
        <v>21710</v>
      </c>
      <c r="B1231" s="446"/>
      <c r="C1231" s="106" t="str">
        <f>IF(A1231="CSP","Consolidated Supply Program(IIF)",IF(A1231&lt;&gt;"",INDEX('CCN &amp; Description'!$B$2:$B$1071,MATCH(VALUE(LEFT(A1231,5)),'CCN &amp; Description'!$A$2:$A$1071,0)),""))</f>
        <v>ELECTRONIC AND COMMUNICATION MAINTENANCE SHOP</v>
      </c>
      <c r="D1231" s="107" t="str">
        <f t="shared" si="38"/>
        <v>A</v>
      </c>
      <c r="E1231" s="107" t="str">
        <f t="shared" si="39"/>
        <v>A7705</v>
      </c>
      <c r="F1231" s="108" t="s">
        <v>760</v>
      </c>
      <c r="G1231" s="108" t="s">
        <v>11594</v>
      </c>
      <c r="H1231" s="108" t="s">
        <v>11595</v>
      </c>
      <c r="I1231" s="109">
        <v>1.42</v>
      </c>
      <c r="J1231" s="109">
        <v>0.66</v>
      </c>
      <c r="K1231" s="109">
        <v>0.94</v>
      </c>
      <c r="L1231" s="110" t="e">
        <v>#REF!</v>
      </c>
      <c r="M1231" s="111" t="e">
        <v>#REF!</v>
      </c>
      <c r="N1231" s="111" t="e">
        <v>#N/A</v>
      </c>
      <c r="O1231" s="111" t="e">
        <v>#N/A</v>
      </c>
      <c r="P1231" s="111" t="e">
        <v>#N/A</v>
      </c>
      <c r="Q1231" s="111" t="e">
        <v>#N/A</v>
      </c>
    </row>
    <row r="1232" spans="1:17" s="110" customFormat="1" ht="15" customHeight="1" thickBot="1">
      <c r="A1232" s="446">
        <v>21710</v>
      </c>
      <c r="B1232" s="446"/>
      <c r="C1232" s="106" t="str">
        <f>IF(A1232="CSP","Consolidated Supply Program(IIF)",IF(A1232&lt;&gt;"",INDEX('CCN &amp; Description'!$B$2:$B$1071,MATCH(VALUE(LEFT(A1232,5)),'CCN &amp; Description'!$A$2:$A$1071,0)),""))</f>
        <v>ELECTRONIC AND COMMUNICATION MAINTENANCE SHOP</v>
      </c>
      <c r="D1232" s="107" t="str">
        <f t="shared" si="38"/>
        <v>A</v>
      </c>
      <c r="E1232" s="107" t="str">
        <f t="shared" si="39"/>
        <v>A7705</v>
      </c>
      <c r="F1232" s="108" t="s">
        <v>760</v>
      </c>
      <c r="G1232" s="108" t="s">
        <v>3360</v>
      </c>
      <c r="H1232" s="108" t="s">
        <v>11595</v>
      </c>
      <c r="I1232" s="109">
        <v>1.58</v>
      </c>
      <c r="J1232" s="109">
        <v>1</v>
      </c>
      <c r="K1232" s="109">
        <v>1.1100000000000001</v>
      </c>
      <c r="L1232" s="110" t="e">
        <v>#REF!</v>
      </c>
      <c r="M1232" s="111" t="e">
        <v>#REF!</v>
      </c>
      <c r="N1232" s="111" t="e">
        <v>#N/A</v>
      </c>
      <c r="O1232" s="111" t="e">
        <v>#N/A</v>
      </c>
      <c r="P1232" s="111" t="e">
        <v>#N/A</v>
      </c>
      <c r="Q1232" s="111" t="e">
        <v>#N/A</v>
      </c>
    </row>
    <row r="1233" spans="1:17" ht="15" customHeight="1" thickBot="1">
      <c r="A1233" s="446"/>
      <c r="B1233" s="446"/>
      <c r="C1233" s="54" t="str">
        <f>IF(A1233="CSP","Consolidated Supply Program(IIF)",IF(A1233&lt;&gt;"",INDEX('CCN &amp; Description'!$B$2:$B$1071,MATCH(VALUE(LEFT(A1233,5)),'CCN &amp; Description'!$A$2:$A$1071,0)),""))</f>
        <v/>
      </c>
      <c r="D1233" s="55" t="str">
        <f t="shared" si="38"/>
        <v>A</v>
      </c>
      <c r="E1233" s="55" t="str">
        <f t="shared" si="39"/>
        <v>A7705</v>
      </c>
      <c r="F1233" s="56" t="s">
        <v>11596</v>
      </c>
      <c r="G1233" s="56" t="s">
        <v>3360</v>
      </c>
      <c r="H1233" s="56" t="s">
        <v>11595</v>
      </c>
      <c r="I1233" s="57">
        <v>1.58</v>
      </c>
      <c r="J1233" s="57">
        <v>1</v>
      </c>
      <c r="K1233" s="57">
        <v>1.1100000000000001</v>
      </c>
      <c r="L1233" s="315" t="e">
        <v>#REF!</v>
      </c>
      <c r="M1233" s="58" t="e">
        <v>#REF!</v>
      </c>
      <c r="N1233" s="58" t="e">
        <v>#N/A</v>
      </c>
      <c r="O1233" s="58" t="e">
        <v>#N/A</v>
      </c>
      <c r="P1233" s="58" t="e">
        <v>#N/A</v>
      </c>
      <c r="Q1233" s="58" t="e">
        <v>#N/A</v>
      </c>
    </row>
    <row r="1234" spans="1:17" ht="15" customHeight="1" thickBot="1">
      <c r="A1234" s="446"/>
      <c r="B1234" s="446"/>
      <c r="C1234" s="54" t="str">
        <f>IF(A1234="CSP","Consolidated Supply Program(IIF)",IF(A1234&lt;&gt;"",INDEX('CCN &amp; Description'!$B$2:$B$1071,MATCH(VALUE(LEFT(A1234,5)),'CCN &amp; Description'!$A$2:$A$1071,0)),""))</f>
        <v/>
      </c>
      <c r="D1234" s="55" t="str">
        <f t="shared" si="38"/>
        <v>A</v>
      </c>
      <c r="E1234" s="55" t="str">
        <f t="shared" si="39"/>
        <v>A7705</v>
      </c>
      <c r="F1234" s="56" t="s">
        <v>11597</v>
      </c>
      <c r="G1234" s="56" t="s">
        <v>11594</v>
      </c>
      <c r="H1234" s="56" t="s">
        <v>11595</v>
      </c>
      <c r="I1234" s="57">
        <v>1.42</v>
      </c>
      <c r="J1234" s="57">
        <v>0.66</v>
      </c>
      <c r="K1234" s="57">
        <v>0.94</v>
      </c>
      <c r="L1234" s="315" t="e">
        <v>#REF!</v>
      </c>
      <c r="M1234" s="58" t="e">
        <v>#REF!</v>
      </c>
      <c r="N1234" s="58" t="e">
        <v>#N/A</v>
      </c>
      <c r="O1234" s="58" t="e">
        <v>#N/A</v>
      </c>
      <c r="P1234" s="58" t="e">
        <v>#N/A</v>
      </c>
      <c r="Q1234" s="58" t="e">
        <v>#N/A</v>
      </c>
    </row>
    <row r="1235" spans="1:17" s="110" customFormat="1" ht="15" customHeight="1" thickBot="1">
      <c r="A1235" s="446">
        <v>21710</v>
      </c>
      <c r="B1235" s="446"/>
      <c r="C1235" s="106" t="str">
        <f>IF(A1235="CSP","Consolidated Supply Program(IIF)",IF(A1235&lt;&gt;"",INDEX('CCN &amp; Description'!$B$2:$B$1071,MATCH(VALUE(LEFT(A1235,5)),'CCN &amp; Description'!$A$2:$A$1071,0)),""))</f>
        <v>ELECTRONIC AND COMMUNICATION MAINTENANCE SHOP</v>
      </c>
      <c r="D1235" s="107" t="str">
        <f t="shared" si="38"/>
        <v>A</v>
      </c>
      <c r="E1235" s="107" t="str">
        <f t="shared" si="39"/>
        <v>A7706</v>
      </c>
      <c r="F1235" s="108" t="s">
        <v>763</v>
      </c>
      <c r="G1235" s="108" t="s">
        <v>3360</v>
      </c>
      <c r="H1235" s="108" t="s">
        <v>11598</v>
      </c>
      <c r="I1235" s="109">
        <v>2.04</v>
      </c>
      <c r="J1235" s="109">
        <v>1.27</v>
      </c>
      <c r="K1235" s="109">
        <v>0.67</v>
      </c>
      <c r="L1235" s="110" t="e">
        <v>#REF!</v>
      </c>
      <c r="M1235" s="111" t="e">
        <v>#REF!</v>
      </c>
      <c r="N1235" s="111" t="e">
        <v>#N/A</v>
      </c>
      <c r="O1235" s="111" t="e">
        <v>#N/A</v>
      </c>
      <c r="P1235" s="111" t="e">
        <v>#N/A</v>
      </c>
      <c r="Q1235" s="111" t="e">
        <v>#N/A</v>
      </c>
    </row>
    <row r="1236" spans="1:17" s="110" customFormat="1" ht="15" customHeight="1" thickBot="1">
      <c r="A1236" s="446">
        <v>21710</v>
      </c>
      <c r="B1236" s="446"/>
      <c r="C1236" s="106" t="str">
        <f>IF(A1236="CSP","Consolidated Supply Program(IIF)",IF(A1236&lt;&gt;"",INDEX('CCN &amp; Description'!$B$2:$B$1071,MATCH(VALUE(LEFT(A1236,5)),'CCN &amp; Description'!$A$2:$A$1071,0)),""))</f>
        <v>ELECTRONIC AND COMMUNICATION MAINTENANCE SHOP</v>
      </c>
      <c r="D1236" s="107" t="str">
        <f t="shared" si="38"/>
        <v>A</v>
      </c>
      <c r="E1236" s="107" t="str">
        <f t="shared" si="39"/>
        <v>A7706</v>
      </c>
      <c r="F1236" s="108" t="s">
        <v>763</v>
      </c>
      <c r="G1236" s="108" t="s">
        <v>3360</v>
      </c>
      <c r="H1236" s="108" t="s">
        <v>11599</v>
      </c>
      <c r="I1236" s="109">
        <v>2.04</v>
      </c>
      <c r="J1236" s="109">
        <v>1.27</v>
      </c>
      <c r="K1236" s="109">
        <v>0.67</v>
      </c>
      <c r="L1236" s="110" t="e">
        <v>#REF!</v>
      </c>
      <c r="M1236" s="111" t="e">
        <v>#REF!</v>
      </c>
      <c r="N1236" s="111" t="e">
        <v>#N/A</v>
      </c>
      <c r="O1236" s="111" t="e">
        <v>#N/A</v>
      </c>
      <c r="P1236" s="111" t="e">
        <v>#N/A</v>
      </c>
      <c r="Q1236" s="111" t="e">
        <v>#N/A</v>
      </c>
    </row>
    <row r="1237" spans="1:17" s="110" customFormat="1" ht="15" customHeight="1" thickBot="1">
      <c r="A1237" s="446">
        <v>21710</v>
      </c>
      <c r="B1237" s="446"/>
      <c r="C1237" s="106" t="str">
        <f>IF(A1237="CSP","Consolidated Supply Program(IIF)",IF(A1237&lt;&gt;"",INDEX('CCN &amp; Description'!$B$2:$B$1071,MATCH(VALUE(LEFT(A1237,5)),'CCN &amp; Description'!$A$2:$A$1071,0)),""))</f>
        <v>ELECTRONIC AND COMMUNICATION MAINTENANCE SHOP</v>
      </c>
      <c r="D1237" s="107" t="str">
        <f t="shared" si="38"/>
        <v>A</v>
      </c>
      <c r="E1237" s="107" t="str">
        <f t="shared" si="39"/>
        <v>A7706</v>
      </c>
      <c r="F1237" s="108" t="s">
        <v>763</v>
      </c>
      <c r="G1237" s="108" t="s">
        <v>3360</v>
      </c>
      <c r="H1237" s="108" t="s">
        <v>11600</v>
      </c>
      <c r="I1237" s="109">
        <v>2.04</v>
      </c>
      <c r="J1237" s="109">
        <v>1.27</v>
      </c>
      <c r="K1237" s="109">
        <v>0.67</v>
      </c>
      <c r="L1237" s="110" t="e">
        <v>#REF!</v>
      </c>
      <c r="M1237" s="111" t="e">
        <v>#REF!</v>
      </c>
      <c r="N1237" s="111" t="e">
        <v>#N/A</v>
      </c>
      <c r="O1237" s="111" t="e">
        <v>#N/A</v>
      </c>
      <c r="P1237" s="111" t="e">
        <v>#N/A</v>
      </c>
      <c r="Q1237" s="111" t="e">
        <v>#N/A</v>
      </c>
    </row>
    <row r="1238" spans="1:17" ht="15" customHeight="1" thickBot="1">
      <c r="A1238" s="446"/>
      <c r="B1238" s="446"/>
      <c r="C1238" s="54" t="str">
        <f>IF(A1238="CSP","Consolidated Supply Program(IIF)",IF(A1238&lt;&gt;"",INDEX('CCN &amp; Description'!$B$2:$B$1071,MATCH(VALUE(LEFT(A1238,5)),'CCN &amp; Description'!$A$2:$A$1071,0)),""))</f>
        <v/>
      </c>
      <c r="D1238" s="55" t="str">
        <f t="shared" si="38"/>
        <v>A</v>
      </c>
      <c r="E1238" s="55" t="str">
        <f t="shared" si="39"/>
        <v>A7706</v>
      </c>
      <c r="F1238" s="56" t="s">
        <v>11601</v>
      </c>
      <c r="G1238" s="56" t="s">
        <v>3360</v>
      </c>
      <c r="H1238" s="56" t="s">
        <v>11600</v>
      </c>
      <c r="I1238" s="57">
        <v>2.04</v>
      </c>
      <c r="J1238" s="57">
        <v>1.27</v>
      </c>
      <c r="K1238" s="57">
        <v>0.67</v>
      </c>
      <c r="L1238" s="315" t="e">
        <v>#REF!</v>
      </c>
      <c r="M1238" s="58" t="e">
        <v>#REF!</v>
      </c>
      <c r="N1238" s="58" t="e">
        <v>#N/A</v>
      </c>
      <c r="O1238" s="58" t="e">
        <v>#N/A</v>
      </c>
      <c r="P1238" s="58" t="e">
        <v>#N/A</v>
      </c>
      <c r="Q1238" s="58" t="e">
        <v>#N/A</v>
      </c>
    </row>
    <row r="1239" spans="1:17" ht="15" customHeight="1" thickBot="1">
      <c r="A1239" s="446"/>
      <c r="B1239" s="446"/>
      <c r="C1239" s="54" t="str">
        <f>IF(A1239="CSP","Consolidated Supply Program(IIF)",IF(A1239&lt;&gt;"",INDEX('CCN &amp; Description'!$B$2:$B$1071,MATCH(VALUE(LEFT(A1239,5)),'CCN &amp; Description'!$A$2:$A$1071,0)),""))</f>
        <v/>
      </c>
      <c r="D1239" s="55" t="str">
        <f t="shared" si="38"/>
        <v>A</v>
      </c>
      <c r="E1239" s="55" t="str">
        <f t="shared" si="39"/>
        <v>A7706</v>
      </c>
      <c r="F1239" s="56" t="s">
        <v>11602</v>
      </c>
      <c r="G1239" s="56" t="s">
        <v>3360</v>
      </c>
      <c r="H1239" s="56" t="s">
        <v>11599</v>
      </c>
      <c r="I1239" s="57">
        <v>2.04</v>
      </c>
      <c r="J1239" s="57">
        <v>1.27</v>
      </c>
      <c r="K1239" s="57">
        <v>0.67</v>
      </c>
      <c r="L1239" s="315" t="e">
        <v>#REF!</v>
      </c>
      <c r="M1239" s="58" t="e">
        <v>#REF!</v>
      </c>
      <c r="N1239" s="58" t="e">
        <v>#N/A</v>
      </c>
      <c r="O1239" s="58" t="e">
        <v>#N/A</v>
      </c>
      <c r="P1239" s="58" t="e">
        <v>#N/A</v>
      </c>
      <c r="Q1239" s="58" t="e">
        <v>#N/A</v>
      </c>
    </row>
    <row r="1240" spans="1:17" ht="15" customHeight="1" thickBot="1">
      <c r="A1240" s="446"/>
      <c r="B1240" s="446"/>
      <c r="C1240" s="54" t="str">
        <f>IF(A1240="CSP","Consolidated Supply Program(IIF)",IF(A1240&lt;&gt;"",INDEX('CCN &amp; Description'!$B$2:$B$1071,MATCH(VALUE(LEFT(A1240,5)),'CCN &amp; Description'!$A$2:$A$1071,0)),""))</f>
        <v/>
      </c>
      <c r="D1240" s="55" t="str">
        <f t="shared" si="38"/>
        <v>A</v>
      </c>
      <c r="E1240" s="55" t="str">
        <f t="shared" si="39"/>
        <v>A7800</v>
      </c>
      <c r="F1240" s="56" t="s">
        <v>11603</v>
      </c>
      <c r="G1240" s="56" t="s">
        <v>11513</v>
      </c>
      <c r="H1240" s="56" t="s">
        <v>11604</v>
      </c>
      <c r="I1240" s="57">
        <v>0</v>
      </c>
      <c r="J1240" s="57">
        <v>0</v>
      </c>
      <c r="K1240" s="57">
        <v>0</v>
      </c>
      <c r="L1240" s="315" t="e">
        <v>#REF!</v>
      </c>
      <c r="M1240" s="58" t="e">
        <v>#REF!</v>
      </c>
      <c r="N1240" s="58" t="e">
        <v>#N/A</v>
      </c>
      <c r="O1240" s="58" t="e">
        <v>#N/A</v>
      </c>
      <c r="P1240" s="58" t="e">
        <v>#N/A</v>
      </c>
      <c r="Q1240" s="58" t="e">
        <v>#N/A</v>
      </c>
    </row>
    <row r="1241" spans="1:17" ht="15" customHeight="1" thickBot="1">
      <c r="A1241" s="446"/>
      <c r="B1241" s="446"/>
      <c r="C1241" s="54" t="str">
        <f>IF(A1241="CSP","Consolidated Supply Program(IIF)",IF(A1241&lt;&gt;"",INDEX('CCN &amp; Description'!$B$2:$B$1071,MATCH(VALUE(LEFT(A1241,5)),'CCN &amp; Description'!$A$2:$A$1071,0)),""))</f>
        <v/>
      </c>
      <c r="D1241" s="55" t="str">
        <f t="shared" si="38"/>
        <v>A</v>
      </c>
      <c r="E1241" s="55" t="str">
        <f t="shared" si="39"/>
        <v>A7800</v>
      </c>
      <c r="F1241" s="56" t="s">
        <v>11605</v>
      </c>
      <c r="G1241" s="56" t="s">
        <v>11513</v>
      </c>
      <c r="H1241" s="56" t="s">
        <v>11604</v>
      </c>
      <c r="I1241" s="57">
        <v>0</v>
      </c>
      <c r="J1241" s="57">
        <v>0</v>
      </c>
      <c r="K1241" s="57">
        <v>0</v>
      </c>
      <c r="L1241" s="315" t="e">
        <v>#REF!</v>
      </c>
      <c r="M1241" s="58" t="e">
        <v>#REF!</v>
      </c>
      <c r="N1241" s="58" t="e">
        <v>#N/A</v>
      </c>
      <c r="O1241" s="58" t="e">
        <v>#N/A</v>
      </c>
      <c r="P1241" s="58" t="e">
        <v>#N/A</v>
      </c>
      <c r="Q1241" s="58" t="e">
        <v>#N/A</v>
      </c>
    </row>
    <row r="1242" spans="1:17" ht="15" customHeight="1" thickBot="1">
      <c r="A1242" s="446"/>
      <c r="B1242" s="446"/>
      <c r="C1242" s="54" t="str">
        <f>IF(A1242="CSP","Consolidated Supply Program(IIF)",IF(A1242&lt;&gt;"",INDEX('CCN &amp; Description'!$B$2:$B$1071,MATCH(VALUE(LEFT(A1242,5)),'CCN &amp; Description'!$A$2:$A$1071,0)),""))</f>
        <v/>
      </c>
      <c r="D1242" s="55" t="str">
        <f t="shared" si="38"/>
        <v>A</v>
      </c>
      <c r="E1242" s="55" t="str">
        <f t="shared" si="39"/>
        <v>A7801</v>
      </c>
      <c r="F1242" s="56" t="s">
        <v>11606</v>
      </c>
      <c r="G1242" s="56" t="s">
        <v>11513</v>
      </c>
      <c r="H1242" s="56" t="s">
        <v>11607</v>
      </c>
      <c r="I1242" s="57">
        <v>0</v>
      </c>
      <c r="J1242" s="57">
        <v>0</v>
      </c>
      <c r="K1242" s="57">
        <v>0</v>
      </c>
      <c r="L1242" s="315" t="e">
        <v>#REF!</v>
      </c>
      <c r="M1242" s="58" t="e">
        <v>#REF!</v>
      </c>
      <c r="N1242" s="58" t="e">
        <v>#N/A</v>
      </c>
      <c r="O1242" s="58" t="e">
        <v>#N/A</v>
      </c>
      <c r="P1242" s="58" t="e">
        <v>#N/A</v>
      </c>
      <c r="Q1242" s="58" t="e">
        <v>#N/A</v>
      </c>
    </row>
    <row r="1243" spans="1:17" ht="15" customHeight="1" thickBot="1">
      <c r="A1243" s="446"/>
      <c r="B1243" s="446"/>
      <c r="C1243" s="54" t="str">
        <f>IF(A1243="CSP","Consolidated Supply Program(IIF)",IF(A1243&lt;&gt;"",INDEX('CCN &amp; Description'!$B$2:$B$1071,MATCH(VALUE(LEFT(A1243,5)),'CCN &amp; Description'!$A$2:$A$1071,0)),""))</f>
        <v/>
      </c>
      <c r="D1243" s="55" t="str">
        <f t="shared" si="38"/>
        <v>A</v>
      </c>
      <c r="E1243" s="55" t="str">
        <f t="shared" si="39"/>
        <v>A7801</v>
      </c>
      <c r="F1243" s="56" t="s">
        <v>11608</v>
      </c>
      <c r="G1243" s="56" t="s">
        <v>11513</v>
      </c>
      <c r="H1243" s="56" t="s">
        <v>11607</v>
      </c>
      <c r="I1243" s="57">
        <v>0</v>
      </c>
      <c r="J1243" s="57">
        <v>0</v>
      </c>
      <c r="K1243" s="57">
        <v>0</v>
      </c>
      <c r="L1243" s="315" t="e">
        <v>#REF!</v>
      </c>
      <c r="M1243" s="58" t="e">
        <v>#REF!</v>
      </c>
      <c r="N1243" s="58" t="e">
        <v>#N/A</v>
      </c>
      <c r="O1243" s="58" t="e">
        <v>#N/A</v>
      </c>
      <c r="P1243" s="58" t="e">
        <v>#N/A</v>
      </c>
      <c r="Q1243" s="58" t="e">
        <v>#N/A</v>
      </c>
    </row>
    <row r="1244" spans="1:17" ht="15" customHeight="1" thickBot="1">
      <c r="A1244" s="446"/>
      <c r="B1244" s="446"/>
      <c r="C1244" s="54" t="str">
        <f>IF(A1244="CSP","Consolidated Supply Program(IIF)",IF(A1244&lt;&gt;"",INDEX('CCN &amp; Description'!$B$2:$B$1071,MATCH(VALUE(LEFT(A1244,5)),'CCN &amp; Description'!$A$2:$A$1071,0)),""))</f>
        <v/>
      </c>
      <c r="D1244" s="55" t="str">
        <f t="shared" si="38"/>
        <v>A</v>
      </c>
      <c r="E1244" s="55" t="str">
        <f t="shared" si="39"/>
        <v>A7802</v>
      </c>
      <c r="F1244" s="56" t="s">
        <v>11609</v>
      </c>
      <c r="G1244" s="56" t="s">
        <v>11513</v>
      </c>
      <c r="H1244" s="56" t="s">
        <v>11610</v>
      </c>
      <c r="I1244" s="57">
        <v>0</v>
      </c>
      <c r="J1244" s="57">
        <v>0</v>
      </c>
      <c r="K1244" s="57">
        <v>0</v>
      </c>
      <c r="L1244" s="315" t="e">
        <v>#REF!</v>
      </c>
      <c r="M1244" s="58" t="e">
        <v>#REF!</v>
      </c>
      <c r="N1244" s="58" t="e">
        <v>#N/A</v>
      </c>
      <c r="O1244" s="58" t="e">
        <v>#N/A</v>
      </c>
      <c r="P1244" s="58" t="e">
        <v>#N/A</v>
      </c>
      <c r="Q1244" s="58" t="e">
        <v>#N/A</v>
      </c>
    </row>
    <row r="1245" spans="1:17" ht="15" customHeight="1" thickBot="1">
      <c r="A1245" s="446"/>
      <c r="B1245" s="446"/>
      <c r="C1245" s="54" t="str">
        <f>IF(A1245="CSP","Consolidated Supply Program(IIF)",IF(A1245&lt;&gt;"",INDEX('CCN &amp; Description'!$B$2:$B$1071,MATCH(VALUE(LEFT(A1245,5)),'CCN &amp; Description'!$A$2:$A$1071,0)),""))</f>
        <v/>
      </c>
      <c r="D1245" s="55" t="str">
        <f t="shared" si="38"/>
        <v>A</v>
      </c>
      <c r="E1245" s="55" t="str">
        <f t="shared" si="39"/>
        <v>A7802</v>
      </c>
      <c r="F1245" s="56" t="s">
        <v>11611</v>
      </c>
      <c r="G1245" s="56" t="s">
        <v>11513</v>
      </c>
      <c r="H1245" s="56" t="s">
        <v>11610</v>
      </c>
      <c r="I1245" s="57">
        <v>0</v>
      </c>
      <c r="J1245" s="57">
        <v>0</v>
      </c>
      <c r="K1245" s="57">
        <v>0</v>
      </c>
      <c r="L1245" s="315" t="e">
        <v>#REF!</v>
      </c>
      <c r="M1245" s="58" t="e">
        <v>#REF!</v>
      </c>
      <c r="N1245" s="58" t="e">
        <v>#N/A</v>
      </c>
      <c r="O1245" s="58" t="e">
        <v>#N/A</v>
      </c>
      <c r="P1245" s="58" t="e">
        <v>#N/A</v>
      </c>
      <c r="Q1245" s="58" t="e">
        <v>#N/A</v>
      </c>
    </row>
    <row r="1246" spans="1:17" ht="15" customHeight="1" thickBot="1">
      <c r="A1246" s="446"/>
      <c r="B1246" s="446"/>
      <c r="C1246" s="54" t="str">
        <f>IF(A1246="CSP","Consolidated Supply Program(IIF)",IF(A1246&lt;&gt;"",INDEX('CCN &amp; Description'!$B$2:$B$1071,MATCH(VALUE(LEFT(A1246,5)),'CCN &amp; Description'!$A$2:$A$1071,0)),""))</f>
        <v/>
      </c>
      <c r="D1246" s="55" t="str">
        <f t="shared" si="38"/>
        <v>A</v>
      </c>
      <c r="E1246" s="55" t="str">
        <f t="shared" si="39"/>
        <v>A7803</v>
      </c>
      <c r="F1246" s="56" t="s">
        <v>11612</v>
      </c>
      <c r="G1246" s="56" t="s">
        <v>11513</v>
      </c>
      <c r="H1246" s="56" t="s">
        <v>11613</v>
      </c>
      <c r="I1246" s="57">
        <v>0</v>
      </c>
      <c r="J1246" s="57">
        <v>0</v>
      </c>
      <c r="K1246" s="57">
        <v>0</v>
      </c>
      <c r="L1246" s="315" t="e">
        <v>#REF!</v>
      </c>
      <c r="M1246" s="58" t="e">
        <v>#REF!</v>
      </c>
      <c r="N1246" s="58" t="e">
        <v>#N/A</v>
      </c>
      <c r="O1246" s="58" t="e">
        <v>#N/A</v>
      </c>
      <c r="P1246" s="58" t="e">
        <v>#N/A</v>
      </c>
      <c r="Q1246" s="58" t="e">
        <v>#N/A</v>
      </c>
    </row>
    <row r="1247" spans="1:17" ht="15" customHeight="1" thickBot="1">
      <c r="A1247" s="446"/>
      <c r="B1247" s="446"/>
      <c r="C1247" s="54" t="str">
        <f>IF(A1247="CSP","Consolidated Supply Program(IIF)",IF(A1247&lt;&gt;"",INDEX('CCN &amp; Description'!$B$2:$B$1071,MATCH(VALUE(LEFT(A1247,5)),'CCN &amp; Description'!$A$2:$A$1071,0)),""))</f>
        <v/>
      </c>
      <c r="D1247" s="55" t="str">
        <f t="shared" si="38"/>
        <v>A</v>
      </c>
      <c r="E1247" s="55" t="str">
        <f t="shared" si="39"/>
        <v>A7803</v>
      </c>
      <c r="F1247" s="56" t="s">
        <v>11614</v>
      </c>
      <c r="G1247" s="56" t="s">
        <v>11513</v>
      </c>
      <c r="H1247" s="56" t="s">
        <v>11613</v>
      </c>
      <c r="I1247" s="57">
        <v>0</v>
      </c>
      <c r="J1247" s="57">
        <v>0</v>
      </c>
      <c r="K1247" s="57">
        <v>0</v>
      </c>
      <c r="L1247" s="315" t="e">
        <v>#REF!</v>
      </c>
      <c r="M1247" s="58" t="e">
        <v>#REF!</v>
      </c>
      <c r="N1247" s="58" t="e">
        <v>#N/A</v>
      </c>
      <c r="O1247" s="58" t="e">
        <v>#N/A</v>
      </c>
      <c r="P1247" s="58" t="e">
        <v>#N/A</v>
      </c>
      <c r="Q1247" s="58" t="e">
        <v>#N/A</v>
      </c>
    </row>
    <row r="1248" spans="1:17" ht="15" customHeight="1" thickBot="1">
      <c r="A1248" s="446"/>
      <c r="B1248" s="446"/>
      <c r="C1248" s="54" t="str">
        <f>IF(A1248="CSP","Consolidated Supply Program(IIF)",IF(A1248&lt;&gt;"",INDEX('CCN &amp; Description'!$B$2:$B$1071,MATCH(VALUE(LEFT(A1248,5)),'CCN &amp; Description'!$A$2:$A$1071,0)),""))</f>
        <v/>
      </c>
      <c r="D1248" s="55" t="str">
        <f t="shared" si="38"/>
        <v>A</v>
      </c>
      <c r="E1248" s="55" t="str">
        <f t="shared" si="39"/>
        <v>A7804</v>
      </c>
      <c r="F1248" s="56" t="s">
        <v>11615</v>
      </c>
      <c r="G1248" s="56" t="s">
        <v>11513</v>
      </c>
      <c r="H1248" s="56" t="s">
        <v>11616</v>
      </c>
      <c r="I1248" s="57">
        <v>0</v>
      </c>
      <c r="J1248" s="57">
        <v>0</v>
      </c>
      <c r="K1248" s="57">
        <v>0</v>
      </c>
      <c r="L1248" s="315" t="e">
        <v>#REF!</v>
      </c>
      <c r="M1248" s="58" t="e">
        <v>#REF!</v>
      </c>
      <c r="N1248" s="58" t="e">
        <v>#N/A</v>
      </c>
      <c r="O1248" s="58" t="e">
        <v>#N/A</v>
      </c>
      <c r="P1248" s="58" t="e">
        <v>#N/A</v>
      </c>
      <c r="Q1248" s="58" t="e">
        <v>#N/A</v>
      </c>
    </row>
    <row r="1249" spans="1:17" ht="15" customHeight="1" thickBot="1">
      <c r="A1249" s="446"/>
      <c r="B1249" s="446"/>
      <c r="C1249" s="54" t="str">
        <f>IF(A1249="CSP","Consolidated Supply Program(IIF)",IF(A1249&lt;&gt;"",INDEX('CCN &amp; Description'!$B$2:$B$1071,MATCH(VALUE(LEFT(A1249,5)),'CCN &amp; Description'!$A$2:$A$1071,0)),""))</f>
        <v/>
      </c>
      <c r="D1249" s="55" t="str">
        <f t="shared" si="38"/>
        <v>A</v>
      </c>
      <c r="E1249" s="55" t="str">
        <f t="shared" si="39"/>
        <v>A7804</v>
      </c>
      <c r="F1249" s="56" t="s">
        <v>11617</v>
      </c>
      <c r="G1249" s="56" t="s">
        <v>11513</v>
      </c>
      <c r="H1249" s="56" t="s">
        <v>11616</v>
      </c>
      <c r="I1249" s="57">
        <v>0</v>
      </c>
      <c r="J1249" s="57">
        <v>0</v>
      </c>
      <c r="K1249" s="57">
        <v>0</v>
      </c>
      <c r="L1249" s="315" t="e">
        <v>#REF!</v>
      </c>
      <c r="M1249" s="58" t="e">
        <v>#REF!</v>
      </c>
      <c r="N1249" s="58" t="e">
        <v>#N/A</v>
      </c>
      <c r="O1249" s="58" t="e">
        <v>#N/A</v>
      </c>
      <c r="P1249" s="58" t="e">
        <v>#N/A</v>
      </c>
      <c r="Q1249" s="58" t="e">
        <v>#N/A</v>
      </c>
    </row>
    <row r="1250" spans="1:17" ht="15" customHeight="1" thickBot="1">
      <c r="A1250" s="446"/>
      <c r="B1250" s="446"/>
      <c r="C1250" s="54" t="str">
        <f>IF(A1250="CSP","Consolidated Supply Program(IIF)",IF(A1250&lt;&gt;"",INDEX('CCN &amp; Description'!$B$2:$B$1071,MATCH(VALUE(LEFT(A1250,5)),'CCN &amp; Description'!$A$2:$A$1071,0)),""))</f>
        <v/>
      </c>
      <c r="D1250" s="55" t="str">
        <f t="shared" si="38"/>
        <v>A</v>
      </c>
      <c r="E1250" s="55" t="str">
        <f t="shared" si="39"/>
        <v>A7805</v>
      </c>
      <c r="F1250" s="56" t="s">
        <v>11618</v>
      </c>
      <c r="G1250" s="56" t="s">
        <v>11513</v>
      </c>
      <c r="H1250" s="56" t="s">
        <v>11619</v>
      </c>
      <c r="I1250" s="57">
        <v>0</v>
      </c>
      <c r="J1250" s="57">
        <v>0</v>
      </c>
      <c r="K1250" s="57">
        <v>0</v>
      </c>
      <c r="L1250" s="315" t="e">
        <v>#REF!</v>
      </c>
      <c r="M1250" s="58" t="e">
        <v>#REF!</v>
      </c>
      <c r="N1250" s="58" t="e">
        <v>#N/A</v>
      </c>
      <c r="O1250" s="58" t="e">
        <v>#N/A</v>
      </c>
      <c r="P1250" s="58" t="e">
        <v>#N/A</v>
      </c>
      <c r="Q1250" s="58" t="e">
        <v>#N/A</v>
      </c>
    </row>
    <row r="1251" spans="1:17" ht="15" customHeight="1" thickBot="1">
      <c r="A1251" s="446"/>
      <c r="B1251" s="446"/>
      <c r="C1251" s="54" t="str">
        <f>IF(A1251="CSP","Consolidated Supply Program(IIF)",IF(A1251&lt;&gt;"",INDEX('CCN &amp; Description'!$B$2:$B$1071,MATCH(VALUE(LEFT(A1251,5)),'CCN &amp; Description'!$A$2:$A$1071,0)),""))</f>
        <v/>
      </c>
      <c r="D1251" s="55" t="str">
        <f t="shared" si="38"/>
        <v>A</v>
      </c>
      <c r="E1251" s="55" t="str">
        <f t="shared" si="39"/>
        <v>A7805</v>
      </c>
      <c r="F1251" s="56" t="s">
        <v>11620</v>
      </c>
      <c r="G1251" s="56" t="s">
        <v>11513</v>
      </c>
      <c r="H1251" s="56" t="s">
        <v>11619</v>
      </c>
      <c r="I1251" s="57">
        <v>0</v>
      </c>
      <c r="J1251" s="57">
        <v>0</v>
      </c>
      <c r="K1251" s="57">
        <v>0</v>
      </c>
      <c r="L1251" s="315" t="e">
        <v>#REF!</v>
      </c>
      <c r="M1251" s="58" t="e">
        <v>#REF!</v>
      </c>
      <c r="N1251" s="58" t="e">
        <v>#N/A</v>
      </c>
      <c r="O1251" s="58" t="e">
        <v>#N/A</v>
      </c>
      <c r="P1251" s="58" t="e">
        <v>#N/A</v>
      </c>
      <c r="Q1251" s="58" t="e">
        <v>#N/A</v>
      </c>
    </row>
    <row r="1252" spans="1:17" ht="15" customHeight="1" thickBot="1">
      <c r="A1252" s="446"/>
      <c r="B1252" s="446"/>
      <c r="C1252" s="54" t="str">
        <f>IF(A1252="CSP","Consolidated Supply Program(IIF)",IF(A1252&lt;&gt;"",INDEX('CCN &amp; Description'!$B$2:$B$1071,MATCH(VALUE(LEFT(A1252,5)),'CCN &amp; Description'!$A$2:$A$1071,0)),""))</f>
        <v/>
      </c>
      <c r="D1252" s="55" t="str">
        <f t="shared" si="38"/>
        <v>A</v>
      </c>
      <c r="E1252" s="55" t="str">
        <f t="shared" si="39"/>
        <v>A7806</v>
      </c>
      <c r="F1252" s="56" t="s">
        <v>11621</v>
      </c>
      <c r="G1252" s="56" t="s">
        <v>11513</v>
      </c>
      <c r="H1252" s="56" t="s">
        <v>11622</v>
      </c>
      <c r="I1252" s="57">
        <v>0</v>
      </c>
      <c r="J1252" s="57">
        <v>0</v>
      </c>
      <c r="K1252" s="57">
        <v>0</v>
      </c>
      <c r="L1252" s="315" t="e">
        <v>#REF!</v>
      </c>
      <c r="M1252" s="58" t="e">
        <v>#REF!</v>
      </c>
      <c r="N1252" s="58" t="e">
        <v>#N/A</v>
      </c>
      <c r="O1252" s="58" t="e">
        <v>#N/A</v>
      </c>
      <c r="P1252" s="58" t="e">
        <v>#N/A</v>
      </c>
      <c r="Q1252" s="58" t="e">
        <v>#N/A</v>
      </c>
    </row>
    <row r="1253" spans="1:17" ht="15" customHeight="1" thickBot="1">
      <c r="A1253" s="446"/>
      <c r="B1253" s="446"/>
      <c r="C1253" s="54" t="str">
        <f>IF(A1253="CSP","Consolidated Supply Program(IIF)",IF(A1253&lt;&gt;"",INDEX('CCN &amp; Description'!$B$2:$B$1071,MATCH(VALUE(LEFT(A1253,5)),'CCN &amp; Description'!$A$2:$A$1071,0)),""))</f>
        <v/>
      </c>
      <c r="D1253" s="55" t="str">
        <f t="shared" si="38"/>
        <v>A</v>
      </c>
      <c r="E1253" s="55" t="str">
        <f t="shared" si="39"/>
        <v>A7806</v>
      </c>
      <c r="F1253" s="56" t="s">
        <v>11623</v>
      </c>
      <c r="G1253" s="56" t="s">
        <v>11513</v>
      </c>
      <c r="H1253" s="56" t="s">
        <v>11622</v>
      </c>
      <c r="I1253" s="57">
        <v>0</v>
      </c>
      <c r="J1253" s="57">
        <v>0</v>
      </c>
      <c r="K1253" s="57">
        <v>0</v>
      </c>
      <c r="L1253" s="315" t="e">
        <v>#REF!</v>
      </c>
      <c r="M1253" s="58" t="e">
        <v>#REF!</v>
      </c>
      <c r="N1253" s="58" t="e">
        <v>#N/A</v>
      </c>
      <c r="O1253" s="58" t="e">
        <v>#N/A</v>
      </c>
      <c r="P1253" s="58" t="e">
        <v>#N/A</v>
      </c>
      <c r="Q1253" s="58" t="e">
        <v>#N/A</v>
      </c>
    </row>
    <row r="1254" spans="1:17" ht="15" customHeight="1" thickBot="1">
      <c r="A1254" s="446"/>
      <c r="B1254" s="446"/>
      <c r="C1254" s="54" t="str">
        <f>IF(A1254="CSP","Consolidated Supply Program(IIF)",IF(A1254&lt;&gt;"",INDEX('CCN &amp; Description'!$B$2:$B$1071,MATCH(VALUE(LEFT(A1254,5)),'CCN &amp; Description'!$A$2:$A$1071,0)),""))</f>
        <v/>
      </c>
      <c r="D1254" s="55" t="str">
        <f t="shared" si="38"/>
        <v>A</v>
      </c>
      <c r="E1254" s="55" t="str">
        <f t="shared" si="39"/>
        <v>A7807</v>
      </c>
      <c r="F1254" s="56" t="s">
        <v>11624</v>
      </c>
      <c r="G1254" s="56" t="s">
        <v>11513</v>
      </c>
      <c r="H1254" s="56" t="s">
        <v>11625</v>
      </c>
      <c r="I1254" s="57">
        <v>0</v>
      </c>
      <c r="J1254" s="57">
        <v>0</v>
      </c>
      <c r="K1254" s="57">
        <v>0</v>
      </c>
      <c r="L1254" s="315" t="e">
        <v>#REF!</v>
      </c>
      <c r="M1254" s="58" t="e">
        <v>#REF!</v>
      </c>
      <c r="N1254" s="58" t="e">
        <v>#N/A</v>
      </c>
      <c r="O1254" s="58" t="e">
        <v>#N/A</v>
      </c>
      <c r="P1254" s="58" t="e">
        <v>#N/A</v>
      </c>
      <c r="Q1254" s="58" t="e">
        <v>#N/A</v>
      </c>
    </row>
    <row r="1255" spans="1:17" ht="15" customHeight="1" thickBot="1">
      <c r="A1255" s="446"/>
      <c r="B1255" s="446"/>
      <c r="C1255" s="54" t="str">
        <f>IF(A1255="CSP","Consolidated Supply Program(IIF)",IF(A1255&lt;&gt;"",INDEX('CCN &amp; Description'!$B$2:$B$1071,MATCH(VALUE(LEFT(A1255,5)),'CCN &amp; Description'!$A$2:$A$1071,0)),""))</f>
        <v/>
      </c>
      <c r="D1255" s="55" t="str">
        <f t="shared" si="38"/>
        <v>A</v>
      </c>
      <c r="E1255" s="55" t="str">
        <f t="shared" si="39"/>
        <v>A7807</v>
      </c>
      <c r="F1255" s="56" t="s">
        <v>11626</v>
      </c>
      <c r="G1255" s="56" t="s">
        <v>11513</v>
      </c>
      <c r="H1255" s="56" t="s">
        <v>11625</v>
      </c>
      <c r="I1255" s="57">
        <v>0</v>
      </c>
      <c r="J1255" s="57">
        <v>0</v>
      </c>
      <c r="K1255" s="57">
        <v>0</v>
      </c>
      <c r="L1255" s="315" t="e">
        <v>#REF!</v>
      </c>
      <c r="M1255" s="58" t="e">
        <v>#REF!</v>
      </c>
      <c r="N1255" s="58" t="e">
        <v>#N/A</v>
      </c>
      <c r="O1255" s="58" t="e">
        <v>#N/A</v>
      </c>
      <c r="P1255" s="58" t="e">
        <v>#N/A</v>
      </c>
      <c r="Q1255" s="58" t="e">
        <v>#N/A</v>
      </c>
    </row>
    <row r="1256" spans="1:17" ht="15" customHeight="1" thickBot="1">
      <c r="A1256" s="446"/>
      <c r="B1256" s="446"/>
      <c r="C1256" s="54" t="str">
        <f>IF(A1256="CSP","Consolidated Supply Program(IIF)",IF(A1256&lt;&gt;"",INDEX('CCN &amp; Description'!$B$2:$B$1071,MATCH(VALUE(LEFT(A1256,5)),'CCN &amp; Description'!$A$2:$A$1071,0)),""))</f>
        <v/>
      </c>
      <c r="D1256" s="55" t="str">
        <f t="shared" si="38"/>
        <v>A</v>
      </c>
      <c r="E1256" s="55" t="str">
        <f t="shared" si="39"/>
        <v>A7808</v>
      </c>
      <c r="F1256" s="56" t="s">
        <v>11627</v>
      </c>
      <c r="G1256" s="56" t="s">
        <v>11513</v>
      </c>
      <c r="H1256" s="56" t="s">
        <v>11628</v>
      </c>
      <c r="I1256" s="57">
        <v>0</v>
      </c>
      <c r="J1256" s="57">
        <v>0</v>
      </c>
      <c r="K1256" s="57">
        <v>0</v>
      </c>
      <c r="L1256" s="315" t="e">
        <v>#REF!</v>
      </c>
      <c r="M1256" s="58" t="e">
        <v>#REF!</v>
      </c>
      <c r="N1256" s="58" t="e">
        <v>#N/A</v>
      </c>
      <c r="O1256" s="58" t="e">
        <v>#N/A</v>
      </c>
      <c r="P1256" s="58" t="e">
        <v>#N/A</v>
      </c>
      <c r="Q1256" s="58" t="e">
        <v>#N/A</v>
      </c>
    </row>
    <row r="1257" spans="1:17" ht="15" customHeight="1" thickBot="1">
      <c r="A1257" s="446"/>
      <c r="B1257" s="446"/>
      <c r="C1257" s="54" t="str">
        <f>IF(A1257="CSP","Consolidated Supply Program(IIF)",IF(A1257&lt;&gt;"",INDEX('CCN &amp; Description'!$B$2:$B$1071,MATCH(VALUE(LEFT(A1257,5)),'CCN &amp; Description'!$A$2:$A$1071,0)),""))</f>
        <v/>
      </c>
      <c r="D1257" s="55" t="str">
        <f t="shared" si="38"/>
        <v>A</v>
      </c>
      <c r="E1257" s="55" t="str">
        <f t="shared" si="39"/>
        <v>A7808</v>
      </c>
      <c r="F1257" s="56" t="s">
        <v>11629</v>
      </c>
      <c r="G1257" s="56" t="s">
        <v>11513</v>
      </c>
      <c r="H1257" s="56" t="s">
        <v>11628</v>
      </c>
      <c r="I1257" s="57">
        <v>0</v>
      </c>
      <c r="J1257" s="57">
        <v>0</v>
      </c>
      <c r="K1257" s="57">
        <v>0</v>
      </c>
      <c r="L1257" s="315" t="e">
        <v>#REF!</v>
      </c>
      <c r="M1257" s="58" t="e">
        <v>#REF!</v>
      </c>
      <c r="N1257" s="58" t="e">
        <v>#N/A</v>
      </c>
      <c r="O1257" s="58" t="e">
        <v>#N/A</v>
      </c>
      <c r="P1257" s="58" t="e">
        <v>#N/A</v>
      </c>
      <c r="Q1257" s="58" t="e">
        <v>#N/A</v>
      </c>
    </row>
    <row r="1258" spans="1:17" ht="15" customHeight="1" thickBot="1">
      <c r="A1258" s="446"/>
      <c r="B1258" s="446"/>
      <c r="C1258" s="54" t="str">
        <f>IF(A1258="CSP","Consolidated Supply Program(IIF)",IF(A1258&lt;&gt;"",INDEX('CCN &amp; Description'!$B$2:$B$1071,MATCH(VALUE(LEFT(A1258,5)),'CCN &amp; Description'!$A$2:$A$1071,0)),""))</f>
        <v/>
      </c>
      <c r="D1258" s="55" t="str">
        <f t="shared" si="38"/>
        <v>A</v>
      </c>
      <c r="E1258" s="55" t="str">
        <f t="shared" si="39"/>
        <v>A7809</v>
      </c>
      <c r="F1258" s="56" t="s">
        <v>11630</v>
      </c>
      <c r="G1258" s="56" t="s">
        <v>11513</v>
      </c>
      <c r="H1258" s="56" t="s">
        <v>11631</v>
      </c>
      <c r="I1258" s="57">
        <v>0</v>
      </c>
      <c r="J1258" s="57">
        <v>0</v>
      </c>
      <c r="K1258" s="57">
        <v>0</v>
      </c>
      <c r="L1258" s="315" t="e">
        <v>#REF!</v>
      </c>
      <c r="M1258" s="58" t="e">
        <v>#REF!</v>
      </c>
      <c r="N1258" s="58" t="e">
        <v>#N/A</v>
      </c>
      <c r="O1258" s="58" t="e">
        <v>#N/A</v>
      </c>
      <c r="P1258" s="58" t="e">
        <v>#N/A</v>
      </c>
      <c r="Q1258" s="58" t="e">
        <v>#N/A</v>
      </c>
    </row>
    <row r="1259" spans="1:17" ht="15" customHeight="1" thickBot="1">
      <c r="A1259" s="446"/>
      <c r="B1259" s="446"/>
      <c r="C1259" s="54" t="str">
        <f>IF(A1259="CSP","Consolidated Supply Program(IIF)",IF(A1259&lt;&gt;"",INDEX('CCN &amp; Description'!$B$2:$B$1071,MATCH(VALUE(LEFT(A1259,5)),'CCN &amp; Description'!$A$2:$A$1071,0)),""))</f>
        <v/>
      </c>
      <c r="D1259" s="55" t="str">
        <f t="shared" si="38"/>
        <v>A</v>
      </c>
      <c r="E1259" s="55" t="str">
        <f t="shared" si="39"/>
        <v>A7809</v>
      </c>
      <c r="F1259" s="56" t="s">
        <v>11632</v>
      </c>
      <c r="G1259" s="56" t="s">
        <v>11513</v>
      </c>
      <c r="H1259" s="56" t="s">
        <v>11631</v>
      </c>
      <c r="I1259" s="57">
        <v>0</v>
      </c>
      <c r="J1259" s="57">
        <v>0</v>
      </c>
      <c r="K1259" s="57">
        <v>0</v>
      </c>
      <c r="L1259" s="315" t="e">
        <v>#REF!</v>
      </c>
      <c r="M1259" s="58" t="e">
        <v>#REF!</v>
      </c>
      <c r="N1259" s="58" t="e">
        <v>#N/A</v>
      </c>
      <c r="O1259" s="58" t="e">
        <v>#N/A</v>
      </c>
      <c r="P1259" s="58" t="e">
        <v>#N/A</v>
      </c>
      <c r="Q1259" s="58" t="e">
        <v>#N/A</v>
      </c>
    </row>
    <row r="1260" spans="1:17" ht="15" customHeight="1" thickBot="1">
      <c r="A1260" s="446"/>
      <c r="B1260" s="446"/>
      <c r="C1260" s="54" t="str">
        <f>IF(A1260="CSP","Consolidated Supply Program(IIF)",IF(A1260&lt;&gt;"",INDEX('CCN &amp; Description'!$B$2:$B$1071,MATCH(VALUE(LEFT(A1260,5)),'CCN &amp; Description'!$A$2:$A$1071,0)),""))</f>
        <v/>
      </c>
      <c r="D1260" s="55" t="str">
        <f t="shared" si="38"/>
        <v>A</v>
      </c>
      <c r="E1260" s="55" t="str">
        <f t="shared" si="39"/>
        <v>A7811</v>
      </c>
      <c r="F1260" s="56" t="s">
        <v>11633</v>
      </c>
      <c r="G1260" s="56" t="s">
        <v>11513</v>
      </c>
      <c r="H1260" s="56" t="s">
        <v>11634</v>
      </c>
      <c r="I1260" s="57">
        <v>0</v>
      </c>
      <c r="J1260" s="57">
        <v>0</v>
      </c>
      <c r="K1260" s="57">
        <v>0</v>
      </c>
      <c r="L1260" s="315" t="e">
        <v>#REF!</v>
      </c>
      <c r="M1260" s="58" t="e">
        <v>#REF!</v>
      </c>
      <c r="N1260" s="58" t="e">
        <v>#N/A</v>
      </c>
      <c r="O1260" s="58" t="e">
        <v>#N/A</v>
      </c>
      <c r="P1260" s="58" t="e">
        <v>#N/A</v>
      </c>
      <c r="Q1260" s="58" t="e">
        <v>#N/A</v>
      </c>
    </row>
    <row r="1261" spans="1:17" ht="15" customHeight="1" thickBot="1">
      <c r="A1261" s="446"/>
      <c r="B1261" s="446"/>
      <c r="C1261" s="54" t="str">
        <f>IF(A1261="CSP","Consolidated Supply Program(IIF)",IF(A1261&lt;&gt;"",INDEX('CCN &amp; Description'!$B$2:$B$1071,MATCH(VALUE(LEFT(A1261,5)),'CCN &amp; Description'!$A$2:$A$1071,0)),""))</f>
        <v/>
      </c>
      <c r="D1261" s="55" t="str">
        <f t="shared" si="38"/>
        <v>A</v>
      </c>
      <c r="E1261" s="55" t="str">
        <f t="shared" si="39"/>
        <v>A7811</v>
      </c>
      <c r="F1261" s="56" t="s">
        <v>11635</v>
      </c>
      <c r="G1261" s="56" t="s">
        <v>11513</v>
      </c>
      <c r="H1261" s="56" t="s">
        <v>11634</v>
      </c>
      <c r="I1261" s="57">
        <v>0</v>
      </c>
      <c r="J1261" s="57">
        <v>0</v>
      </c>
      <c r="K1261" s="57">
        <v>0</v>
      </c>
      <c r="L1261" s="315" t="e">
        <v>#REF!</v>
      </c>
      <c r="M1261" s="58" t="e">
        <v>#REF!</v>
      </c>
      <c r="N1261" s="58" t="e">
        <v>#N/A</v>
      </c>
      <c r="O1261" s="58" t="e">
        <v>#N/A</v>
      </c>
      <c r="P1261" s="58" t="e">
        <v>#N/A</v>
      </c>
      <c r="Q1261" s="58" t="e">
        <v>#N/A</v>
      </c>
    </row>
    <row r="1262" spans="1:17" ht="15" customHeight="1" thickBot="1">
      <c r="A1262" s="446"/>
      <c r="B1262" s="446"/>
      <c r="C1262" s="54" t="str">
        <f>IF(A1262="CSP","Consolidated Supply Program(IIF)",IF(A1262&lt;&gt;"",INDEX('CCN &amp; Description'!$B$2:$B$1071,MATCH(VALUE(LEFT(A1262,5)),'CCN &amp; Description'!$A$2:$A$1071,0)),""))</f>
        <v/>
      </c>
      <c r="D1262" s="55" t="str">
        <f t="shared" si="38"/>
        <v>A</v>
      </c>
      <c r="E1262" s="55" t="str">
        <f t="shared" si="39"/>
        <v>A7812</v>
      </c>
      <c r="F1262" s="56" t="s">
        <v>11636</v>
      </c>
      <c r="G1262" s="56" t="s">
        <v>11513</v>
      </c>
      <c r="H1262" s="56" t="s">
        <v>11637</v>
      </c>
      <c r="I1262" s="57">
        <v>2</v>
      </c>
      <c r="J1262" s="57">
        <v>1.67</v>
      </c>
      <c r="K1262" s="57">
        <v>0.75</v>
      </c>
      <c r="L1262" s="315" t="e">
        <v>#REF!</v>
      </c>
      <c r="M1262" s="58" t="e">
        <v>#REF!</v>
      </c>
      <c r="N1262" s="58" t="e">
        <v>#N/A</v>
      </c>
      <c r="O1262" s="58" t="e">
        <v>#N/A</v>
      </c>
      <c r="P1262" s="58" t="e">
        <v>#N/A</v>
      </c>
      <c r="Q1262" s="58" t="e">
        <v>#N/A</v>
      </c>
    </row>
    <row r="1263" spans="1:17" ht="15" customHeight="1" thickBot="1">
      <c r="A1263" s="446"/>
      <c r="B1263" s="446"/>
      <c r="C1263" s="54" t="str">
        <f>IF(A1263="CSP","Consolidated Supply Program(IIF)",IF(A1263&lt;&gt;"",INDEX('CCN &amp; Description'!$B$2:$B$1071,MATCH(VALUE(LEFT(A1263,5)),'CCN &amp; Description'!$A$2:$A$1071,0)),""))</f>
        <v/>
      </c>
      <c r="D1263" s="55" t="str">
        <f t="shared" si="38"/>
        <v>A</v>
      </c>
      <c r="E1263" s="55" t="str">
        <f t="shared" si="39"/>
        <v>A7812</v>
      </c>
      <c r="F1263" s="56" t="s">
        <v>11638</v>
      </c>
      <c r="G1263" s="56" t="s">
        <v>11513</v>
      </c>
      <c r="H1263" s="56" t="s">
        <v>11637</v>
      </c>
      <c r="I1263" s="57">
        <v>2</v>
      </c>
      <c r="J1263" s="57">
        <v>1.67</v>
      </c>
      <c r="K1263" s="57">
        <v>0.75</v>
      </c>
      <c r="L1263" s="315" t="e">
        <v>#REF!</v>
      </c>
      <c r="M1263" s="58" t="e">
        <v>#REF!</v>
      </c>
      <c r="N1263" s="58" t="e">
        <v>#N/A</v>
      </c>
      <c r="O1263" s="58" t="e">
        <v>#N/A</v>
      </c>
      <c r="P1263" s="58" t="e">
        <v>#N/A</v>
      </c>
      <c r="Q1263" s="58" t="e">
        <v>#N/A</v>
      </c>
    </row>
    <row r="1264" spans="1:17" ht="15" customHeight="1" thickBot="1">
      <c r="A1264" s="446"/>
      <c r="B1264" s="446"/>
      <c r="C1264" s="54" t="str">
        <f>IF(A1264="CSP","Consolidated Supply Program(IIF)",IF(A1264&lt;&gt;"",INDEX('CCN &amp; Description'!$B$2:$B$1071,MATCH(VALUE(LEFT(A1264,5)),'CCN &amp; Description'!$A$2:$A$1071,0)),""))</f>
        <v/>
      </c>
      <c r="D1264" s="55" t="str">
        <f t="shared" si="38"/>
        <v>A</v>
      </c>
      <c r="E1264" s="55" t="str">
        <f t="shared" si="39"/>
        <v>A7813</v>
      </c>
      <c r="F1264" s="56" t="s">
        <v>11639</v>
      </c>
      <c r="G1264" s="56" t="s">
        <v>11513</v>
      </c>
      <c r="H1264" s="56" t="s">
        <v>11640</v>
      </c>
      <c r="I1264" s="57">
        <v>0</v>
      </c>
      <c r="J1264" s="57">
        <v>0</v>
      </c>
      <c r="K1264" s="57">
        <v>0</v>
      </c>
      <c r="L1264" s="315" t="e">
        <v>#REF!</v>
      </c>
      <c r="M1264" s="58" t="e">
        <v>#REF!</v>
      </c>
      <c r="N1264" s="58" t="e">
        <v>#N/A</v>
      </c>
      <c r="O1264" s="58" t="e">
        <v>#N/A</v>
      </c>
      <c r="P1264" s="58" t="e">
        <v>#N/A</v>
      </c>
      <c r="Q1264" s="58" t="e">
        <v>#N/A</v>
      </c>
    </row>
    <row r="1265" spans="1:17" ht="15" customHeight="1" thickBot="1">
      <c r="A1265" s="446"/>
      <c r="B1265" s="446"/>
      <c r="C1265" s="54" t="str">
        <f>IF(A1265="CSP","Consolidated Supply Program(IIF)",IF(A1265&lt;&gt;"",INDEX('CCN &amp; Description'!$B$2:$B$1071,MATCH(VALUE(LEFT(A1265,5)),'CCN &amp; Description'!$A$2:$A$1071,0)),""))</f>
        <v/>
      </c>
      <c r="D1265" s="55" t="str">
        <f t="shared" si="38"/>
        <v>A</v>
      </c>
      <c r="E1265" s="55" t="str">
        <f t="shared" si="39"/>
        <v>A7813</v>
      </c>
      <c r="F1265" s="56" t="s">
        <v>11641</v>
      </c>
      <c r="G1265" s="56" t="s">
        <v>11513</v>
      </c>
      <c r="H1265" s="56" t="s">
        <v>11640</v>
      </c>
      <c r="I1265" s="57">
        <v>0</v>
      </c>
      <c r="J1265" s="57">
        <v>0</v>
      </c>
      <c r="K1265" s="57">
        <v>0</v>
      </c>
      <c r="L1265" s="315" t="e">
        <v>#REF!</v>
      </c>
      <c r="M1265" s="58" t="e">
        <v>#REF!</v>
      </c>
      <c r="N1265" s="58" t="e">
        <v>#N/A</v>
      </c>
      <c r="O1265" s="58" t="e">
        <v>#N/A</v>
      </c>
      <c r="P1265" s="58" t="e">
        <v>#N/A</v>
      </c>
      <c r="Q1265" s="58" t="e">
        <v>#N/A</v>
      </c>
    </row>
    <row r="1266" spans="1:17" ht="15" customHeight="1" thickBot="1">
      <c r="A1266" s="446"/>
      <c r="B1266" s="446"/>
      <c r="C1266" s="54" t="str">
        <f>IF(A1266="CSP","Consolidated Supply Program(IIF)",IF(A1266&lt;&gt;"",INDEX('CCN &amp; Description'!$B$2:$B$1071,MATCH(VALUE(LEFT(A1266,5)),'CCN &amp; Description'!$A$2:$A$1071,0)),""))</f>
        <v/>
      </c>
      <c r="D1266" s="55" t="str">
        <f t="shared" si="38"/>
        <v>A</v>
      </c>
      <c r="E1266" s="55" t="str">
        <f t="shared" si="39"/>
        <v>A7814</v>
      </c>
      <c r="F1266" s="56" t="s">
        <v>11642</v>
      </c>
      <c r="G1266" s="56" t="s">
        <v>11643</v>
      </c>
      <c r="H1266" s="56" t="s">
        <v>11644</v>
      </c>
      <c r="I1266" s="57">
        <v>0</v>
      </c>
      <c r="J1266" s="57">
        <v>0</v>
      </c>
      <c r="K1266" s="57">
        <v>0</v>
      </c>
      <c r="L1266" s="315" t="e">
        <v>#REF!</v>
      </c>
      <c r="M1266" s="58" t="e">
        <v>#REF!</v>
      </c>
      <c r="N1266" s="58" t="e">
        <v>#N/A</v>
      </c>
      <c r="O1266" s="58" t="e">
        <v>#N/A</v>
      </c>
      <c r="P1266" s="58" t="e">
        <v>#N/A</v>
      </c>
      <c r="Q1266" s="58" t="e">
        <v>#N/A</v>
      </c>
    </row>
    <row r="1267" spans="1:17" ht="15" customHeight="1" thickBot="1">
      <c r="A1267" s="446"/>
      <c r="B1267" s="446"/>
      <c r="C1267" s="54" t="str">
        <f>IF(A1267="CSP","Consolidated Supply Program(IIF)",IF(A1267&lt;&gt;"",INDEX('CCN &amp; Description'!$B$2:$B$1071,MATCH(VALUE(LEFT(A1267,5)),'CCN &amp; Description'!$A$2:$A$1071,0)),""))</f>
        <v/>
      </c>
      <c r="D1267" s="55" t="str">
        <f t="shared" si="38"/>
        <v>A</v>
      </c>
      <c r="E1267" s="55" t="str">
        <f t="shared" si="39"/>
        <v>A7814</v>
      </c>
      <c r="F1267" s="56" t="s">
        <v>11645</v>
      </c>
      <c r="G1267" s="56" t="s">
        <v>11643</v>
      </c>
      <c r="H1267" s="56" t="s">
        <v>11644</v>
      </c>
      <c r="I1267" s="57">
        <v>0</v>
      </c>
      <c r="J1267" s="57">
        <v>0</v>
      </c>
      <c r="K1267" s="57">
        <v>0</v>
      </c>
      <c r="L1267" s="315" t="e">
        <v>#REF!</v>
      </c>
      <c r="M1267" s="58" t="e">
        <v>#REF!</v>
      </c>
      <c r="N1267" s="58" t="e">
        <v>#N/A</v>
      </c>
      <c r="O1267" s="58" t="e">
        <v>#N/A</v>
      </c>
      <c r="P1267" s="58" t="e">
        <v>#N/A</v>
      </c>
      <c r="Q1267" s="58" t="e">
        <v>#N/A</v>
      </c>
    </row>
    <row r="1268" spans="1:17" ht="15" customHeight="1" thickBot="1">
      <c r="A1268" s="446"/>
      <c r="B1268" s="446"/>
      <c r="C1268" s="54" t="str">
        <f>IF(A1268="CSP","Consolidated Supply Program(IIF)",IF(A1268&lt;&gt;"",INDEX('CCN &amp; Description'!$B$2:$B$1071,MATCH(VALUE(LEFT(A1268,5)),'CCN &amp; Description'!$A$2:$A$1071,0)),""))</f>
        <v/>
      </c>
      <c r="D1268" s="55" t="str">
        <f t="shared" si="38"/>
        <v>A</v>
      </c>
      <c r="E1268" s="55" t="str">
        <f t="shared" si="39"/>
        <v>A7816</v>
      </c>
      <c r="F1268" s="56" t="s">
        <v>11646</v>
      </c>
      <c r="G1268" s="56" t="s">
        <v>11643</v>
      </c>
      <c r="H1268" s="56" t="s">
        <v>11647</v>
      </c>
      <c r="I1268" s="57">
        <v>0</v>
      </c>
      <c r="J1268" s="57">
        <v>0</v>
      </c>
      <c r="K1268" s="57">
        <v>0</v>
      </c>
      <c r="L1268" s="315" t="e">
        <v>#REF!</v>
      </c>
      <c r="M1268" s="58" t="e">
        <v>#REF!</v>
      </c>
      <c r="N1268" s="58" t="e">
        <v>#N/A</v>
      </c>
      <c r="O1268" s="58" t="e">
        <v>#N/A</v>
      </c>
      <c r="P1268" s="58" t="e">
        <v>#N/A</v>
      </c>
      <c r="Q1268" s="58" t="e">
        <v>#N/A</v>
      </c>
    </row>
    <row r="1269" spans="1:17" ht="15" customHeight="1" thickBot="1">
      <c r="A1269" s="446"/>
      <c r="B1269" s="446"/>
      <c r="C1269" s="54" t="str">
        <f>IF(A1269="CSP","Consolidated Supply Program(IIF)",IF(A1269&lt;&gt;"",INDEX('CCN &amp; Description'!$B$2:$B$1071,MATCH(VALUE(LEFT(A1269,5)),'CCN &amp; Description'!$A$2:$A$1071,0)),""))</f>
        <v/>
      </c>
      <c r="D1269" s="55" t="str">
        <f t="shared" si="38"/>
        <v>A</v>
      </c>
      <c r="E1269" s="55" t="str">
        <f t="shared" si="39"/>
        <v>A7816</v>
      </c>
      <c r="F1269" s="56" t="s">
        <v>11648</v>
      </c>
      <c r="G1269" s="56" t="s">
        <v>11643</v>
      </c>
      <c r="H1269" s="56" t="s">
        <v>11647</v>
      </c>
      <c r="I1269" s="57">
        <v>0</v>
      </c>
      <c r="J1269" s="57">
        <v>0</v>
      </c>
      <c r="K1269" s="57">
        <v>0</v>
      </c>
      <c r="L1269" s="315" t="e">
        <v>#REF!</v>
      </c>
      <c r="M1269" s="58" t="e">
        <v>#REF!</v>
      </c>
      <c r="N1269" s="58" t="e">
        <v>#N/A</v>
      </c>
      <c r="O1269" s="58" t="e">
        <v>#N/A</v>
      </c>
      <c r="P1269" s="58" t="e">
        <v>#N/A</v>
      </c>
      <c r="Q1269" s="58" t="e">
        <v>#N/A</v>
      </c>
    </row>
    <row r="1270" spans="1:17" ht="15" customHeight="1" thickBot="1">
      <c r="A1270" s="446"/>
      <c r="B1270" s="446"/>
      <c r="C1270" s="54" t="str">
        <f>IF(A1270="CSP","Consolidated Supply Program(IIF)",IF(A1270&lt;&gt;"",INDEX('CCN &amp; Description'!$B$2:$B$1071,MATCH(VALUE(LEFT(A1270,5)),'CCN &amp; Description'!$A$2:$A$1071,0)),""))</f>
        <v/>
      </c>
      <c r="D1270" s="55" t="str">
        <f t="shared" si="38"/>
        <v>A</v>
      </c>
      <c r="E1270" s="55" t="str">
        <f t="shared" si="39"/>
        <v>A7817</v>
      </c>
      <c r="F1270" s="56" t="s">
        <v>11649</v>
      </c>
      <c r="G1270" s="56" t="s">
        <v>11643</v>
      </c>
      <c r="H1270" s="56" t="s">
        <v>11650</v>
      </c>
      <c r="I1270" s="57">
        <v>0</v>
      </c>
      <c r="J1270" s="57">
        <v>0</v>
      </c>
      <c r="K1270" s="57">
        <v>0</v>
      </c>
      <c r="L1270" s="315" t="e">
        <v>#REF!</v>
      </c>
      <c r="M1270" s="58" t="e">
        <v>#REF!</v>
      </c>
      <c r="N1270" s="58" t="e">
        <v>#N/A</v>
      </c>
      <c r="O1270" s="58" t="e">
        <v>#N/A</v>
      </c>
      <c r="P1270" s="58" t="e">
        <v>#N/A</v>
      </c>
      <c r="Q1270" s="58" t="e">
        <v>#N/A</v>
      </c>
    </row>
    <row r="1271" spans="1:17" ht="15" customHeight="1" thickBot="1">
      <c r="A1271" s="446"/>
      <c r="B1271" s="446"/>
      <c r="C1271" s="54" t="str">
        <f>IF(A1271="CSP","Consolidated Supply Program(IIF)",IF(A1271&lt;&gt;"",INDEX('CCN &amp; Description'!$B$2:$B$1071,MATCH(VALUE(LEFT(A1271,5)),'CCN &amp; Description'!$A$2:$A$1071,0)),""))</f>
        <v/>
      </c>
      <c r="D1271" s="55" t="str">
        <f t="shared" si="38"/>
        <v>A</v>
      </c>
      <c r="E1271" s="55" t="str">
        <f t="shared" si="39"/>
        <v>A7817</v>
      </c>
      <c r="F1271" s="56" t="s">
        <v>11651</v>
      </c>
      <c r="G1271" s="56" t="s">
        <v>11643</v>
      </c>
      <c r="H1271" s="56" t="s">
        <v>11650</v>
      </c>
      <c r="I1271" s="57">
        <v>0</v>
      </c>
      <c r="J1271" s="57">
        <v>0</v>
      </c>
      <c r="K1271" s="57">
        <v>0</v>
      </c>
      <c r="L1271" s="315" t="e">
        <v>#REF!</v>
      </c>
      <c r="M1271" s="58" t="e">
        <v>#REF!</v>
      </c>
      <c r="N1271" s="58" t="e">
        <v>#N/A</v>
      </c>
      <c r="O1271" s="58" t="e">
        <v>#N/A</v>
      </c>
      <c r="P1271" s="58" t="e">
        <v>#N/A</v>
      </c>
      <c r="Q1271" s="58" t="e">
        <v>#N/A</v>
      </c>
    </row>
    <row r="1272" spans="1:17" ht="15" customHeight="1" thickBot="1">
      <c r="A1272" s="446"/>
      <c r="B1272" s="446"/>
      <c r="C1272" s="54" t="str">
        <f>IF(A1272="CSP","Consolidated Supply Program(IIF)",IF(A1272&lt;&gt;"",INDEX('CCN &amp; Description'!$B$2:$B$1071,MATCH(VALUE(LEFT(A1272,5)),'CCN &amp; Description'!$A$2:$A$1071,0)),""))</f>
        <v/>
      </c>
      <c r="D1272" s="55" t="str">
        <f t="shared" si="38"/>
        <v>A</v>
      </c>
      <c r="E1272" s="55" t="str">
        <f t="shared" si="39"/>
        <v>A7818</v>
      </c>
      <c r="F1272" s="56" t="s">
        <v>11652</v>
      </c>
      <c r="G1272" s="56" t="s">
        <v>11643</v>
      </c>
      <c r="H1272" s="56" t="s">
        <v>11653</v>
      </c>
      <c r="I1272" s="57">
        <v>0</v>
      </c>
      <c r="J1272" s="57">
        <v>0</v>
      </c>
      <c r="K1272" s="57">
        <v>0</v>
      </c>
      <c r="L1272" s="315" t="e">
        <v>#REF!</v>
      </c>
      <c r="M1272" s="58" t="e">
        <v>#REF!</v>
      </c>
      <c r="N1272" s="58" t="e">
        <v>#N/A</v>
      </c>
      <c r="O1272" s="58" t="e">
        <v>#N/A</v>
      </c>
      <c r="P1272" s="58" t="e">
        <v>#N/A</v>
      </c>
      <c r="Q1272" s="58" t="e">
        <v>#N/A</v>
      </c>
    </row>
    <row r="1273" spans="1:17" ht="15" customHeight="1" thickBot="1">
      <c r="A1273" s="446"/>
      <c r="B1273" s="446"/>
      <c r="C1273" s="54" t="str">
        <f>IF(A1273="CSP","Consolidated Supply Program(IIF)",IF(A1273&lt;&gt;"",INDEX('CCN &amp; Description'!$B$2:$B$1071,MATCH(VALUE(LEFT(A1273,5)),'CCN &amp; Description'!$A$2:$A$1071,0)),""))</f>
        <v/>
      </c>
      <c r="D1273" s="55" t="str">
        <f t="shared" si="38"/>
        <v>A</v>
      </c>
      <c r="E1273" s="55" t="str">
        <f t="shared" si="39"/>
        <v>A7818</v>
      </c>
      <c r="F1273" s="56" t="s">
        <v>11654</v>
      </c>
      <c r="G1273" s="56" t="s">
        <v>11643</v>
      </c>
      <c r="H1273" s="56" t="s">
        <v>11653</v>
      </c>
      <c r="I1273" s="57">
        <v>0</v>
      </c>
      <c r="J1273" s="57">
        <v>0</v>
      </c>
      <c r="K1273" s="57">
        <v>0</v>
      </c>
      <c r="L1273" s="315" t="e">
        <v>#REF!</v>
      </c>
      <c r="M1273" s="58" t="e">
        <v>#REF!</v>
      </c>
      <c r="N1273" s="58" t="e">
        <v>#N/A</v>
      </c>
      <c r="O1273" s="58" t="e">
        <v>#N/A</v>
      </c>
      <c r="P1273" s="58" t="e">
        <v>#N/A</v>
      </c>
      <c r="Q1273" s="58" t="e">
        <v>#N/A</v>
      </c>
    </row>
    <row r="1274" spans="1:17" ht="15" customHeight="1" thickBot="1">
      <c r="A1274" s="446"/>
      <c r="B1274" s="446"/>
      <c r="C1274" s="54" t="str">
        <f>IF(A1274="CSP","Consolidated Supply Program(IIF)",IF(A1274&lt;&gt;"",INDEX('CCN &amp; Description'!$B$2:$B$1071,MATCH(VALUE(LEFT(A1274,5)),'CCN &amp; Description'!$A$2:$A$1071,0)),""))</f>
        <v/>
      </c>
      <c r="D1274" s="55" t="str">
        <f t="shared" si="38"/>
        <v>A</v>
      </c>
      <c r="E1274" s="55" t="str">
        <f t="shared" si="39"/>
        <v>A7819</v>
      </c>
      <c r="F1274" s="56" t="s">
        <v>11655</v>
      </c>
      <c r="G1274" s="56" t="s">
        <v>11656</v>
      </c>
      <c r="H1274" s="56" t="s">
        <v>11657</v>
      </c>
      <c r="I1274" s="57">
        <v>0</v>
      </c>
      <c r="J1274" s="57">
        <v>0</v>
      </c>
      <c r="K1274" s="57">
        <v>0</v>
      </c>
      <c r="L1274" s="315" t="e">
        <v>#REF!</v>
      </c>
      <c r="M1274" s="58" t="e">
        <v>#REF!</v>
      </c>
      <c r="N1274" s="58" t="e">
        <v>#N/A</v>
      </c>
      <c r="O1274" s="58" t="e">
        <v>#N/A</v>
      </c>
      <c r="P1274" s="58" t="e">
        <v>#N/A</v>
      </c>
      <c r="Q1274" s="58" t="e">
        <v>#N/A</v>
      </c>
    </row>
    <row r="1275" spans="1:17" ht="15" customHeight="1" thickBot="1">
      <c r="A1275" s="446"/>
      <c r="B1275" s="446"/>
      <c r="C1275" s="54" t="str">
        <f>IF(A1275="CSP","Consolidated Supply Program(IIF)",IF(A1275&lt;&gt;"",INDEX('CCN &amp; Description'!$B$2:$B$1071,MATCH(VALUE(LEFT(A1275,5)),'CCN &amp; Description'!$A$2:$A$1071,0)),""))</f>
        <v/>
      </c>
      <c r="D1275" s="55" t="str">
        <f t="shared" si="38"/>
        <v>A</v>
      </c>
      <c r="E1275" s="55" t="str">
        <f t="shared" si="39"/>
        <v>A7819</v>
      </c>
      <c r="F1275" s="56" t="s">
        <v>11658</v>
      </c>
      <c r="G1275" s="56" t="s">
        <v>11656</v>
      </c>
      <c r="H1275" s="56" t="s">
        <v>11657</v>
      </c>
      <c r="I1275" s="57">
        <v>0</v>
      </c>
      <c r="J1275" s="57">
        <v>0</v>
      </c>
      <c r="K1275" s="57">
        <v>0</v>
      </c>
      <c r="L1275" s="315" t="e">
        <v>#REF!</v>
      </c>
      <c r="M1275" s="58" t="e">
        <v>#REF!</v>
      </c>
      <c r="N1275" s="58" t="e">
        <v>#N/A</v>
      </c>
      <c r="O1275" s="58" t="e">
        <v>#N/A</v>
      </c>
      <c r="P1275" s="58" t="e">
        <v>#N/A</v>
      </c>
      <c r="Q1275" s="58" t="e">
        <v>#N/A</v>
      </c>
    </row>
    <row r="1276" spans="1:17" ht="15" customHeight="1" thickBot="1">
      <c r="A1276" s="446"/>
      <c r="B1276" s="446"/>
      <c r="C1276" s="54" t="str">
        <f>IF(A1276="CSP","Consolidated Supply Program(IIF)",IF(A1276&lt;&gt;"",INDEX('CCN &amp; Description'!$B$2:$B$1071,MATCH(VALUE(LEFT(A1276,5)),'CCN &amp; Description'!$A$2:$A$1071,0)),""))</f>
        <v/>
      </c>
      <c r="D1276" s="55" t="str">
        <f t="shared" si="38"/>
        <v>A</v>
      </c>
      <c r="E1276" s="55" t="str">
        <f t="shared" si="39"/>
        <v>A7820</v>
      </c>
      <c r="F1276" s="56" t="s">
        <v>11659</v>
      </c>
      <c r="G1276" s="56" t="s">
        <v>11643</v>
      </c>
      <c r="H1276" s="56" t="s">
        <v>11660</v>
      </c>
      <c r="I1276" s="57">
        <v>0</v>
      </c>
      <c r="J1276" s="57">
        <v>0</v>
      </c>
      <c r="K1276" s="57">
        <v>0</v>
      </c>
      <c r="L1276" s="315" t="e">
        <v>#REF!</v>
      </c>
      <c r="M1276" s="58" t="e">
        <v>#REF!</v>
      </c>
      <c r="N1276" s="58" t="e">
        <v>#N/A</v>
      </c>
      <c r="O1276" s="58" t="e">
        <v>#N/A</v>
      </c>
      <c r="P1276" s="58" t="e">
        <v>#N/A</v>
      </c>
      <c r="Q1276" s="58" t="e">
        <v>#N/A</v>
      </c>
    </row>
    <row r="1277" spans="1:17" ht="15" customHeight="1" thickBot="1">
      <c r="A1277" s="446"/>
      <c r="B1277" s="446"/>
      <c r="C1277" s="54" t="str">
        <f>IF(A1277="CSP","Consolidated Supply Program(IIF)",IF(A1277&lt;&gt;"",INDEX('CCN &amp; Description'!$B$2:$B$1071,MATCH(VALUE(LEFT(A1277,5)),'CCN &amp; Description'!$A$2:$A$1071,0)),""))</f>
        <v/>
      </c>
      <c r="D1277" s="55" t="str">
        <f t="shared" si="38"/>
        <v>A</v>
      </c>
      <c r="E1277" s="55" t="str">
        <f t="shared" si="39"/>
        <v>A7820</v>
      </c>
      <c r="F1277" s="56" t="s">
        <v>11661</v>
      </c>
      <c r="G1277" s="56" t="s">
        <v>11643</v>
      </c>
      <c r="H1277" s="56" t="s">
        <v>11660</v>
      </c>
      <c r="I1277" s="57">
        <v>0</v>
      </c>
      <c r="J1277" s="57">
        <v>0</v>
      </c>
      <c r="K1277" s="57">
        <v>0</v>
      </c>
      <c r="L1277" s="315" t="e">
        <v>#REF!</v>
      </c>
      <c r="M1277" s="58" t="e">
        <v>#REF!</v>
      </c>
      <c r="N1277" s="58" t="e">
        <v>#N/A</v>
      </c>
      <c r="O1277" s="58" t="e">
        <v>#N/A</v>
      </c>
      <c r="P1277" s="58" t="e">
        <v>#N/A</v>
      </c>
      <c r="Q1277" s="58" t="e">
        <v>#N/A</v>
      </c>
    </row>
    <row r="1278" spans="1:17" s="110" customFormat="1" ht="15" customHeight="1" thickBot="1">
      <c r="A1278" s="446">
        <v>21451</v>
      </c>
      <c r="B1278" s="446"/>
      <c r="C1278" s="106" t="str">
        <f>IF(A1278="CSP","Consolidated Supply Program(IIF)",IF(A1278&lt;&gt;"",INDEX('CCN &amp; Description'!$B$2:$B$1071,MATCH(VALUE(LEFT(A1278,5)),'CCN &amp; Description'!$A$2:$A$1071,0)),""))</f>
        <v>VEHICLE MAINTENANCE SHOP</v>
      </c>
      <c r="D1278" s="107" t="str">
        <f t="shared" si="38"/>
        <v>A</v>
      </c>
      <c r="E1278" s="107" t="str">
        <f t="shared" si="39"/>
        <v>A7821</v>
      </c>
      <c r="F1278" s="108" t="s">
        <v>3363</v>
      </c>
      <c r="G1278" s="108" t="s">
        <v>11662</v>
      </c>
      <c r="H1278" s="108" t="s">
        <v>11663</v>
      </c>
      <c r="I1278" s="109">
        <v>2</v>
      </c>
      <c r="J1278" s="109">
        <v>1.67</v>
      </c>
      <c r="K1278" s="109">
        <v>0.75</v>
      </c>
      <c r="L1278" s="110" t="e">
        <v>#REF!</v>
      </c>
      <c r="M1278" s="111" t="e">
        <v>#REF!</v>
      </c>
      <c r="N1278" s="111" t="e">
        <v>#N/A</v>
      </c>
      <c r="O1278" s="111" t="e">
        <v>#N/A</v>
      </c>
      <c r="P1278" s="111" t="e">
        <v>#N/A</v>
      </c>
      <c r="Q1278" s="111" t="e">
        <v>#N/A</v>
      </c>
    </row>
    <row r="1279" spans="1:17" s="110" customFormat="1" ht="15" customHeight="1" thickBot="1">
      <c r="A1279" s="446">
        <v>21451</v>
      </c>
      <c r="B1279" s="446"/>
      <c r="C1279" s="106" t="str">
        <f>IF(A1279="CSP","Consolidated Supply Program(IIF)",IF(A1279&lt;&gt;"",INDEX('CCN &amp; Description'!$B$2:$B$1071,MATCH(VALUE(LEFT(A1279,5)),'CCN &amp; Description'!$A$2:$A$1071,0)),""))</f>
        <v>VEHICLE MAINTENANCE SHOP</v>
      </c>
      <c r="D1279" s="107" t="str">
        <f t="shared" si="38"/>
        <v>A</v>
      </c>
      <c r="E1279" s="107" t="str">
        <f t="shared" si="39"/>
        <v>A7821</v>
      </c>
      <c r="F1279" s="108" t="s">
        <v>3363</v>
      </c>
      <c r="G1279" s="108" t="s">
        <v>11662</v>
      </c>
      <c r="H1279" s="108" t="s">
        <v>11664</v>
      </c>
      <c r="I1279" s="109">
        <v>2</v>
      </c>
      <c r="J1279" s="109">
        <v>1.67</v>
      </c>
      <c r="K1279" s="109">
        <v>0.75</v>
      </c>
      <c r="L1279" s="110" t="e">
        <v>#REF!</v>
      </c>
      <c r="M1279" s="111" t="e">
        <v>#REF!</v>
      </c>
      <c r="N1279" s="111" t="e">
        <v>#N/A</v>
      </c>
      <c r="O1279" s="111" t="e">
        <v>#N/A</v>
      </c>
      <c r="P1279" s="111" t="e">
        <v>#N/A</v>
      </c>
      <c r="Q1279" s="111" t="e">
        <v>#N/A</v>
      </c>
    </row>
    <row r="1280" spans="1:17" s="110" customFormat="1" ht="15" customHeight="1" thickBot="1">
      <c r="A1280" s="446">
        <v>21451</v>
      </c>
      <c r="B1280" s="446"/>
      <c r="C1280" s="106" t="str">
        <f>IF(A1280="CSP","Consolidated Supply Program(IIF)",IF(A1280&lt;&gt;"",INDEX('CCN &amp; Description'!$B$2:$B$1071,MATCH(VALUE(LEFT(A1280,5)),'CCN &amp; Description'!$A$2:$A$1071,0)),""))</f>
        <v>VEHICLE MAINTENANCE SHOP</v>
      </c>
      <c r="D1280" s="107" t="str">
        <f t="shared" si="38"/>
        <v>A</v>
      </c>
      <c r="E1280" s="107" t="str">
        <f t="shared" si="39"/>
        <v>A7821</v>
      </c>
      <c r="F1280" s="108" t="s">
        <v>3363</v>
      </c>
      <c r="G1280" s="108" t="s">
        <v>11662</v>
      </c>
      <c r="H1280" s="108" t="s">
        <v>11665</v>
      </c>
      <c r="I1280" s="109">
        <v>2</v>
      </c>
      <c r="J1280" s="109">
        <v>1.67</v>
      </c>
      <c r="K1280" s="109">
        <v>0.75</v>
      </c>
      <c r="L1280" s="110" t="e">
        <v>#REF!</v>
      </c>
      <c r="M1280" s="111" t="e">
        <v>#REF!</v>
      </c>
      <c r="N1280" s="111" t="e">
        <v>#N/A</v>
      </c>
      <c r="O1280" s="111" t="e">
        <v>#N/A</v>
      </c>
      <c r="P1280" s="111" t="e">
        <v>#N/A</v>
      </c>
      <c r="Q1280" s="111" t="e">
        <v>#N/A</v>
      </c>
    </row>
    <row r="1281" spans="1:17" ht="15" customHeight="1" thickBot="1">
      <c r="A1281" s="446"/>
      <c r="B1281" s="446"/>
      <c r="C1281" s="54" t="str">
        <f>IF(A1281="CSP","Consolidated Supply Program(IIF)",IF(A1281&lt;&gt;"",INDEX('CCN &amp; Description'!$B$2:$B$1071,MATCH(VALUE(LEFT(A1281,5)),'CCN &amp; Description'!$A$2:$A$1071,0)),""))</f>
        <v/>
      </c>
      <c r="D1281" s="55" t="str">
        <f t="shared" si="38"/>
        <v>A</v>
      </c>
      <c r="E1281" s="55" t="str">
        <f t="shared" si="39"/>
        <v>A7900</v>
      </c>
      <c r="F1281" s="56" t="s">
        <v>11666</v>
      </c>
      <c r="G1281" s="56" t="s">
        <v>11667</v>
      </c>
      <c r="H1281" s="56" t="s">
        <v>11668</v>
      </c>
      <c r="I1281" s="57">
        <v>1.67</v>
      </c>
      <c r="J1281" s="57">
        <v>0.83</v>
      </c>
      <c r="K1281" s="57">
        <v>1.5</v>
      </c>
      <c r="L1281" s="315" t="e">
        <v>#REF!</v>
      </c>
      <c r="M1281" s="58" t="e">
        <v>#REF!</v>
      </c>
      <c r="N1281" s="58" t="e">
        <v>#N/A</v>
      </c>
      <c r="O1281" s="58" t="e">
        <v>#N/A</v>
      </c>
      <c r="P1281" s="58" t="e">
        <v>#N/A</v>
      </c>
      <c r="Q1281" s="58" t="e">
        <v>#N/A</v>
      </c>
    </row>
    <row r="1282" spans="1:17" s="110" customFormat="1" ht="15" customHeight="1" thickBot="1">
      <c r="A1282" s="446">
        <v>21710</v>
      </c>
      <c r="B1282" s="446"/>
      <c r="C1282" s="106" t="str">
        <f>IF(A1282="CSP","Consolidated Supply Program(IIF)",IF(A1282&lt;&gt;"",INDEX('CCN &amp; Description'!$B$2:$B$1071,MATCH(VALUE(LEFT(A1282,5)),'CCN &amp; Description'!$A$2:$A$1071,0)),""))</f>
        <v>ELECTRONIC AND COMMUNICATION MAINTENANCE SHOP</v>
      </c>
      <c r="D1282" s="107" t="str">
        <f t="shared" ref="D1282:D1345" si="40">LEFT(F1282,1)</f>
        <v>A</v>
      </c>
      <c r="E1282" s="107" t="str">
        <f t="shared" ref="E1282:E1345" si="41">LEFT(F1282,5)</f>
        <v>A7902</v>
      </c>
      <c r="F1282" s="108" t="s">
        <v>766</v>
      </c>
      <c r="G1282" s="108" t="s">
        <v>11669</v>
      </c>
      <c r="H1282" s="108" t="s">
        <v>11670</v>
      </c>
      <c r="I1282" s="109">
        <v>1.67</v>
      </c>
      <c r="J1282" s="109">
        <v>1.42</v>
      </c>
      <c r="K1282" s="109">
        <v>1.33</v>
      </c>
      <c r="L1282" s="110" t="e">
        <v>#REF!</v>
      </c>
      <c r="M1282" s="111" t="e">
        <v>#REF!</v>
      </c>
      <c r="N1282" s="111" t="e">
        <v>#N/A</v>
      </c>
      <c r="O1282" s="111" t="e">
        <v>#N/A</v>
      </c>
      <c r="P1282" s="111" t="e">
        <v>#N/A</v>
      </c>
      <c r="Q1282" s="111" t="e">
        <v>#N/A</v>
      </c>
    </row>
    <row r="1283" spans="1:17" s="110" customFormat="1" ht="15" customHeight="1" thickBot="1">
      <c r="A1283" s="446">
        <v>21710</v>
      </c>
      <c r="B1283" s="446"/>
      <c r="C1283" s="106" t="str">
        <f>IF(A1283="CSP","Consolidated Supply Program(IIF)",IF(A1283&lt;&gt;"",INDEX('CCN &amp; Description'!$B$2:$B$1071,MATCH(VALUE(LEFT(A1283,5)),'CCN &amp; Description'!$A$2:$A$1071,0)),""))</f>
        <v>ELECTRONIC AND COMMUNICATION MAINTENANCE SHOP</v>
      </c>
      <c r="D1283" s="107" t="str">
        <f t="shared" si="40"/>
        <v>A</v>
      </c>
      <c r="E1283" s="107" t="str">
        <f t="shared" si="41"/>
        <v>A7902</v>
      </c>
      <c r="F1283" s="108" t="s">
        <v>766</v>
      </c>
      <c r="G1283" s="108" t="s">
        <v>11667</v>
      </c>
      <c r="H1283" s="108" t="s">
        <v>11671</v>
      </c>
      <c r="I1283" s="109">
        <v>1.67</v>
      </c>
      <c r="J1283" s="109">
        <v>1.42</v>
      </c>
      <c r="K1283" s="109">
        <v>1.33</v>
      </c>
      <c r="L1283" s="110" t="e">
        <v>#REF!</v>
      </c>
      <c r="M1283" s="111" t="e">
        <v>#REF!</v>
      </c>
      <c r="N1283" s="111" t="e">
        <v>#N/A</v>
      </c>
      <c r="O1283" s="111" t="e">
        <v>#N/A</v>
      </c>
      <c r="P1283" s="111" t="e">
        <v>#N/A</v>
      </c>
      <c r="Q1283" s="111" t="e">
        <v>#N/A</v>
      </c>
    </row>
    <row r="1284" spans="1:17" s="110" customFormat="1" ht="15" customHeight="1" thickBot="1">
      <c r="A1284" s="446">
        <v>21710</v>
      </c>
      <c r="B1284" s="446"/>
      <c r="C1284" s="106" t="str">
        <f>IF(A1284="CSP","Consolidated Supply Program(IIF)",IF(A1284&lt;&gt;"",INDEX('CCN &amp; Description'!$B$2:$B$1071,MATCH(VALUE(LEFT(A1284,5)),'CCN &amp; Description'!$A$2:$A$1071,0)),""))</f>
        <v>ELECTRONIC AND COMMUNICATION MAINTENANCE SHOP</v>
      </c>
      <c r="D1284" s="107" t="str">
        <f t="shared" si="40"/>
        <v>A</v>
      </c>
      <c r="E1284" s="107" t="str">
        <f t="shared" si="41"/>
        <v>A7903</v>
      </c>
      <c r="F1284" s="108" t="s">
        <v>3376</v>
      </c>
      <c r="G1284" s="108" t="s">
        <v>11672</v>
      </c>
      <c r="H1284" s="108" t="s">
        <v>11673</v>
      </c>
      <c r="I1284" s="109">
        <v>0.33</v>
      </c>
      <c r="J1284" s="109">
        <v>0.33</v>
      </c>
      <c r="K1284" s="109">
        <v>0.33</v>
      </c>
      <c r="L1284" s="110" t="e">
        <v>#REF!</v>
      </c>
      <c r="M1284" s="111" t="e">
        <v>#REF!</v>
      </c>
      <c r="N1284" s="111" t="e">
        <v>#N/A</v>
      </c>
      <c r="O1284" s="111" t="e">
        <v>#N/A</v>
      </c>
      <c r="P1284" s="111" t="e">
        <v>#N/A</v>
      </c>
      <c r="Q1284" s="111" t="e">
        <v>#N/A</v>
      </c>
    </row>
    <row r="1285" spans="1:17" ht="15" customHeight="1" thickBot="1">
      <c r="A1285" s="446"/>
      <c r="B1285" s="446"/>
      <c r="C1285" s="54" t="str">
        <f>IF(A1285="CSP","Consolidated Supply Program(IIF)",IF(A1285&lt;&gt;"",INDEX('CCN &amp; Description'!$B$2:$B$1071,MATCH(VALUE(LEFT(A1285,5)),'CCN &amp; Description'!$A$2:$A$1071,0)),""))</f>
        <v/>
      </c>
      <c r="D1285" s="55" t="str">
        <f t="shared" si="40"/>
        <v>A</v>
      </c>
      <c r="E1285" s="55" t="str">
        <f t="shared" si="41"/>
        <v>A7905</v>
      </c>
      <c r="F1285" s="56" t="s">
        <v>3380</v>
      </c>
      <c r="G1285" s="56" t="s">
        <v>11674</v>
      </c>
      <c r="H1285" s="56" t="s">
        <v>11675</v>
      </c>
      <c r="I1285" s="57">
        <v>2.0499999999999998</v>
      </c>
      <c r="J1285" s="57">
        <v>1.62</v>
      </c>
      <c r="K1285" s="57">
        <v>3.12</v>
      </c>
      <c r="L1285" s="315" t="e">
        <v>#REF!</v>
      </c>
      <c r="M1285" s="58" t="e">
        <v>#REF!</v>
      </c>
      <c r="N1285" s="58" t="e">
        <v>#N/A</v>
      </c>
      <c r="O1285" s="58" t="e">
        <v>#N/A</v>
      </c>
      <c r="P1285" s="58" t="e">
        <v>#N/A</v>
      </c>
      <c r="Q1285" s="58" t="e">
        <v>#N/A</v>
      </c>
    </row>
    <row r="1286" spans="1:17" s="110" customFormat="1" ht="15" customHeight="1" thickBot="1">
      <c r="A1286" s="446">
        <v>21710</v>
      </c>
      <c r="B1286" s="446"/>
      <c r="C1286" s="106" t="str">
        <f>IF(A1286="CSP","Consolidated Supply Program(IIF)",IF(A1286&lt;&gt;"",INDEX('CCN &amp; Description'!$B$2:$B$1071,MATCH(VALUE(LEFT(A1286,5)),'CCN &amp; Description'!$A$2:$A$1071,0)),""))</f>
        <v>ELECTRONIC AND COMMUNICATION MAINTENANCE SHOP</v>
      </c>
      <c r="D1286" s="107" t="str">
        <f t="shared" si="40"/>
        <v>A</v>
      </c>
      <c r="E1286" s="107" t="str">
        <f t="shared" si="41"/>
        <v>A7906</v>
      </c>
      <c r="F1286" s="108" t="s">
        <v>3384</v>
      </c>
      <c r="G1286" s="108" t="s">
        <v>11667</v>
      </c>
      <c r="H1286" s="108" t="s">
        <v>11676</v>
      </c>
      <c r="I1286" s="109">
        <v>2.5</v>
      </c>
      <c r="J1286" s="109">
        <v>1.75</v>
      </c>
      <c r="K1286" s="109">
        <v>1.33</v>
      </c>
      <c r="L1286" s="110" t="e">
        <v>#REF!</v>
      </c>
      <c r="M1286" s="111" t="e">
        <v>#REF!</v>
      </c>
      <c r="N1286" s="111" t="e">
        <v>#N/A</v>
      </c>
      <c r="O1286" s="111" t="e">
        <v>#N/A</v>
      </c>
      <c r="P1286" s="111" t="e">
        <v>#N/A</v>
      </c>
      <c r="Q1286" s="111" t="e">
        <v>#N/A</v>
      </c>
    </row>
    <row r="1287" spans="1:17" ht="15" customHeight="1" thickBot="1">
      <c r="A1287" s="446"/>
      <c r="B1287" s="446"/>
      <c r="C1287" s="54" t="str">
        <f>IF(A1287="CSP","Consolidated Supply Program(IIF)",IF(A1287&lt;&gt;"",INDEX('CCN &amp; Description'!$B$2:$B$1071,MATCH(VALUE(LEFT(A1287,5)),'CCN &amp; Description'!$A$2:$A$1071,0)),""))</f>
        <v/>
      </c>
      <c r="D1287" s="55" t="str">
        <f t="shared" si="40"/>
        <v>A</v>
      </c>
      <c r="E1287" s="55" t="str">
        <f t="shared" si="41"/>
        <v>A7907</v>
      </c>
      <c r="F1287" s="56" t="s">
        <v>3388</v>
      </c>
      <c r="G1287" s="56" t="s">
        <v>7439</v>
      </c>
      <c r="H1287" s="56" t="s">
        <v>11677</v>
      </c>
      <c r="I1287" s="57">
        <v>17.829999999999998</v>
      </c>
      <c r="J1287" s="57">
        <v>8.16</v>
      </c>
      <c r="K1287" s="57">
        <v>8.75</v>
      </c>
      <c r="L1287" s="315" t="e">
        <v>#REF!</v>
      </c>
      <c r="M1287" s="58" t="e">
        <v>#REF!</v>
      </c>
      <c r="N1287" s="58" t="e">
        <v>#N/A</v>
      </c>
      <c r="O1287" s="58" t="e">
        <v>#N/A</v>
      </c>
      <c r="P1287" s="58" t="e">
        <v>#N/A</v>
      </c>
      <c r="Q1287" s="58" t="e">
        <v>#N/A</v>
      </c>
    </row>
    <row r="1288" spans="1:17" s="110" customFormat="1" ht="15" customHeight="1" thickBot="1">
      <c r="A1288" s="446">
        <v>21710</v>
      </c>
      <c r="B1288" s="446"/>
      <c r="C1288" s="106" t="str">
        <f>IF(A1288="CSP","Consolidated Supply Program(IIF)",IF(A1288&lt;&gt;"",INDEX('CCN &amp; Description'!$B$2:$B$1071,MATCH(VALUE(LEFT(A1288,5)),'CCN &amp; Description'!$A$2:$A$1071,0)),""))</f>
        <v>ELECTRONIC AND COMMUNICATION MAINTENANCE SHOP</v>
      </c>
      <c r="D1288" s="107" t="str">
        <f t="shared" si="40"/>
        <v>A</v>
      </c>
      <c r="E1288" s="107" t="str">
        <f t="shared" si="41"/>
        <v>A7908</v>
      </c>
      <c r="F1288" s="108" t="s">
        <v>3392</v>
      </c>
      <c r="G1288" s="108" t="s">
        <v>11678</v>
      </c>
      <c r="H1288" s="108" t="s">
        <v>11679</v>
      </c>
      <c r="I1288" s="109">
        <v>4.33</v>
      </c>
      <c r="J1288" s="109">
        <v>2.33</v>
      </c>
      <c r="K1288" s="109">
        <v>1.92</v>
      </c>
      <c r="L1288" s="110" t="e">
        <v>#REF!</v>
      </c>
      <c r="M1288" s="111" t="e">
        <v>#REF!</v>
      </c>
      <c r="N1288" s="111" t="e">
        <v>#N/A</v>
      </c>
      <c r="O1288" s="111" t="e">
        <v>#N/A</v>
      </c>
      <c r="P1288" s="111" t="e">
        <v>#N/A</v>
      </c>
      <c r="Q1288" s="111" t="e">
        <v>#N/A</v>
      </c>
    </row>
    <row r="1289" spans="1:17" s="110" customFormat="1" ht="15" customHeight="1" thickBot="1">
      <c r="A1289" s="446">
        <v>21710</v>
      </c>
      <c r="B1289" s="446"/>
      <c r="C1289" s="106" t="str">
        <f>IF(A1289="CSP","Consolidated Supply Program(IIF)",IF(A1289&lt;&gt;"",INDEX('CCN &amp; Description'!$B$2:$B$1071,MATCH(VALUE(LEFT(A1289,5)),'CCN &amp; Description'!$A$2:$A$1071,0)),""))</f>
        <v>ELECTRONIC AND COMMUNICATION MAINTENANCE SHOP</v>
      </c>
      <c r="D1289" s="107" t="str">
        <f t="shared" si="40"/>
        <v>A</v>
      </c>
      <c r="E1289" s="107" t="str">
        <f t="shared" si="41"/>
        <v>A7909</v>
      </c>
      <c r="F1289" s="108" t="s">
        <v>3396</v>
      </c>
      <c r="G1289" s="108" t="s">
        <v>9597</v>
      </c>
      <c r="H1289" s="108" t="s">
        <v>11680</v>
      </c>
      <c r="I1289" s="109">
        <v>5</v>
      </c>
      <c r="J1289" s="109">
        <v>2.5</v>
      </c>
      <c r="K1289" s="109">
        <v>4.41</v>
      </c>
      <c r="L1289" s="110" t="e">
        <v>#REF!</v>
      </c>
      <c r="M1289" s="111" t="e">
        <v>#REF!</v>
      </c>
      <c r="N1289" s="111" t="e">
        <v>#N/A</v>
      </c>
      <c r="O1289" s="111" t="e">
        <v>#N/A</v>
      </c>
      <c r="P1289" s="111" t="e">
        <v>#N/A</v>
      </c>
      <c r="Q1289" s="111" t="e">
        <v>#N/A</v>
      </c>
    </row>
    <row r="1290" spans="1:17" s="110" customFormat="1" ht="15" customHeight="1" thickBot="1">
      <c r="A1290" s="446">
        <v>21710</v>
      </c>
      <c r="B1290" s="446"/>
      <c r="C1290" s="106" t="str">
        <f>IF(A1290="CSP","Consolidated Supply Program(IIF)",IF(A1290&lt;&gt;"",INDEX('CCN &amp; Description'!$B$2:$B$1071,MATCH(VALUE(LEFT(A1290,5)),'CCN &amp; Description'!$A$2:$A$1071,0)),""))</f>
        <v>ELECTRONIC AND COMMUNICATION MAINTENANCE SHOP</v>
      </c>
      <c r="D1290" s="107" t="str">
        <f t="shared" si="40"/>
        <v>A</v>
      </c>
      <c r="E1290" s="107" t="str">
        <f t="shared" si="41"/>
        <v>A7910</v>
      </c>
      <c r="F1290" s="108" t="s">
        <v>3400</v>
      </c>
      <c r="G1290" s="108" t="s">
        <v>11681</v>
      </c>
      <c r="H1290" s="108" t="s">
        <v>11682</v>
      </c>
      <c r="I1290" s="109">
        <v>1.67</v>
      </c>
      <c r="J1290" s="109">
        <v>2</v>
      </c>
      <c r="K1290" s="109">
        <v>0.83</v>
      </c>
      <c r="L1290" s="110" t="e">
        <v>#REF!</v>
      </c>
      <c r="M1290" s="111" t="e">
        <v>#REF!</v>
      </c>
      <c r="N1290" s="111" t="e">
        <v>#N/A</v>
      </c>
      <c r="O1290" s="111" t="e">
        <v>#N/A</v>
      </c>
      <c r="P1290" s="111" t="e">
        <v>#N/A</v>
      </c>
      <c r="Q1290" s="111" t="e">
        <v>#N/A</v>
      </c>
    </row>
    <row r="1291" spans="1:17" s="110" customFormat="1" ht="15" customHeight="1" thickBot="1">
      <c r="A1291" s="446">
        <v>21710</v>
      </c>
      <c r="B1291" s="446"/>
      <c r="C1291" s="106" t="str">
        <f>IF(A1291="CSP","Consolidated Supply Program(IIF)",IF(A1291&lt;&gt;"",INDEX('CCN &amp; Description'!$B$2:$B$1071,MATCH(VALUE(LEFT(A1291,5)),'CCN &amp; Description'!$A$2:$A$1071,0)),""))</f>
        <v>ELECTRONIC AND COMMUNICATION MAINTENANCE SHOP</v>
      </c>
      <c r="D1291" s="107" t="str">
        <f t="shared" si="40"/>
        <v>A</v>
      </c>
      <c r="E1291" s="107" t="str">
        <f t="shared" si="41"/>
        <v>A7910</v>
      </c>
      <c r="F1291" s="108" t="s">
        <v>3400</v>
      </c>
      <c r="G1291" s="108" t="s">
        <v>11681</v>
      </c>
      <c r="H1291" s="108" t="s">
        <v>11683</v>
      </c>
      <c r="I1291" s="109">
        <v>1.67</v>
      </c>
      <c r="J1291" s="109">
        <v>2</v>
      </c>
      <c r="K1291" s="109">
        <v>0.83</v>
      </c>
      <c r="L1291" s="110" t="e">
        <v>#REF!</v>
      </c>
      <c r="M1291" s="111" t="e">
        <v>#REF!</v>
      </c>
      <c r="N1291" s="111" t="e">
        <v>#N/A</v>
      </c>
      <c r="O1291" s="111" t="e">
        <v>#N/A</v>
      </c>
      <c r="P1291" s="111" t="e">
        <v>#N/A</v>
      </c>
      <c r="Q1291" s="111" t="e">
        <v>#N/A</v>
      </c>
    </row>
    <row r="1292" spans="1:17" s="110" customFormat="1" ht="15" customHeight="1" thickBot="1">
      <c r="A1292" s="446">
        <v>21710</v>
      </c>
      <c r="B1292" s="446"/>
      <c r="C1292" s="106" t="str">
        <f>IF(A1292="CSP","Consolidated Supply Program(IIF)",IF(A1292&lt;&gt;"",INDEX('CCN &amp; Description'!$B$2:$B$1071,MATCH(VALUE(LEFT(A1292,5)),'CCN &amp; Description'!$A$2:$A$1071,0)),""))</f>
        <v>ELECTRONIC AND COMMUNICATION MAINTENANCE SHOP</v>
      </c>
      <c r="D1292" s="107" t="str">
        <f t="shared" si="40"/>
        <v>A</v>
      </c>
      <c r="E1292" s="107" t="str">
        <f t="shared" si="41"/>
        <v>A7920</v>
      </c>
      <c r="F1292" s="108" t="s">
        <v>3407</v>
      </c>
      <c r="G1292" s="108" t="s">
        <v>11684</v>
      </c>
      <c r="H1292" s="108" t="s">
        <v>11685</v>
      </c>
      <c r="I1292" s="109">
        <v>1.92</v>
      </c>
      <c r="J1292" s="109">
        <v>1.75</v>
      </c>
      <c r="K1292" s="109">
        <v>0.57999999999999996</v>
      </c>
      <c r="L1292" s="110" t="e">
        <v>#REF!</v>
      </c>
      <c r="M1292" s="111" t="e">
        <v>#REF!</v>
      </c>
      <c r="N1292" s="111" t="e">
        <v>#N/A</v>
      </c>
      <c r="O1292" s="111" t="e">
        <v>#N/A</v>
      </c>
      <c r="P1292" s="111" t="e">
        <v>#N/A</v>
      </c>
      <c r="Q1292" s="111" t="e">
        <v>#N/A</v>
      </c>
    </row>
    <row r="1293" spans="1:17" s="110" customFormat="1" ht="15" customHeight="1" thickBot="1">
      <c r="A1293" s="446">
        <v>21710</v>
      </c>
      <c r="B1293" s="446"/>
      <c r="C1293" s="106" t="str">
        <f>IF(A1293="CSP","Consolidated Supply Program(IIF)",IF(A1293&lt;&gt;"",INDEX('CCN &amp; Description'!$B$2:$B$1071,MATCH(VALUE(LEFT(A1293,5)),'CCN &amp; Description'!$A$2:$A$1071,0)),""))</f>
        <v>ELECTRONIC AND COMMUNICATION MAINTENANCE SHOP</v>
      </c>
      <c r="D1293" s="107" t="str">
        <f t="shared" si="40"/>
        <v>A</v>
      </c>
      <c r="E1293" s="107" t="str">
        <f t="shared" si="41"/>
        <v>A7920</v>
      </c>
      <c r="F1293" s="108" t="s">
        <v>3407</v>
      </c>
      <c r="G1293" s="108" t="s">
        <v>11684</v>
      </c>
      <c r="H1293" s="108" t="s">
        <v>11686</v>
      </c>
      <c r="I1293" s="109">
        <v>1.92</v>
      </c>
      <c r="J1293" s="109">
        <v>1.75</v>
      </c>
      <c r="K1293" s="109">
        <v>0.57999999999999996</v>
      </c>
      <c r="L1293" s="110" t="e">
        <v>#REF!</v>
      </c>
      <c r="M1293" s="111" t="e">
        <v>#REF!</v>
      </c>
      <c r="N1293" s="111" t="e">
        <v>#N/A</v>
      </c>
      <c r="O1293" s="111" t="e">
        <v>#N/A</v>
      </c>
      <c r="P1293" s="111" t="e">
        <v>#N/A</v>
      </c>
      <c r="Q1293" s="111" t="e">
        <v>#N/A</v>
      </c>
    </row>
    <row r="1294" spans="1:17" s="110" customFormat="1" ht="15" customHeight="1" thickBot="1">
      <c r="A1294" s="446">
        <v>21710</v>
      </c>
      <c r="B1294" s="446"/>
      <c r="C1294" s="106" t="str">
        <f>IF(A1294="CSP","Consolidated Supply Program(IIF)",IF(A1294&lt;&gt;"",INDEX('CCN &amp; Description'!$B$2:$B$1071,MATCH(VALUE(LEFT(A1294,5)),'CCN &amp; Description'!$A$2:$A$1071,0)),""))</f>
        <v>ELECTRONIC AND COMMUNICATION MAINTENANCE SHOP</v>
      </c>
      <c r="D1294" s="107" t="str">
        <f t="shared" si="40"/>
        <v>A</v>
      </c>
      <c r="E1294" s="107" t="str">
        <f t="shared" si="41"/>
        <v>A7942</v>
      </c>
      <c r="F1294" s="108" t="s">
        <v>3413</v>
      </c>
      <c r="G1294" s="108" t="s">
        <v>11687</v>
      </c>
      <c r="H1294" s="108" t="s">
        <v>11688</v>
      </c>
      <c r="I1294" s="109">
        <v>1.67</v>
      </c>
      <c r="J1294" s="109">
        <v>0.92</v>
      </c>
      <c r="K1294" s="109">
        <v>1.33</v>
      </c>
      <c r="L1294" s="110" t="e">
        <v>#REF!</v>
      </c>
      <c r="M1294" s="111" t="e">
        <v>#REF!</v>
      </c>
      <c r="N1294" s="111" t="e">
        <v>#N/A</v>
      </c>
      <c r="O1294" s="111" t="e">
        <v>#N/A</v>
      </c>
      <c r="P1294" s="111" t="e">
        <v>#N/A</v>
      </c>
      <c r="Q1294" s="111" t="e">
        <v>#N/A</v>
      </c>
    </row>
    <row r="1295" spans="1:17" s="110" customFormat="1" ht="15" customHeight="1" thickBot="1">
      <c r="A1295" s="446">
        <v>21710</v>
      </c>
      <c r="B1295" s="446"/>
      <c r="C1295" s="106" t="str">
        <f>IF(A1295="CSP","Consolidated Supply Program(IIF)",IF(A1295&lt;&gt;"",INDEX('CCN &amp; Description'!$B$2:$B$1071,MATCH(VALUE(LEFT(A1295,5)),'CCN &amp; Description'!$A$2:$A$1071,0)),""))</f>
        <v>ELECTRONIC AND COMMUNICATION MAINTENANCE SHOP</v>
      </c>
      <c r="D1295" s="107" t="str">
        <f t="shared" si="40"/>
        <v>A</v>
      </c>
      <c r="E1295" s="107" t="str">
        <f t="shared" si="41"/>
        <v>A7955</v>
      </c>
      <c r="F1295" s="108" t="s">
        <v>3417</v>
      </c>
      <c r="G1295" s="108" t="s">
        <v>9597</v>
      </c>
      <c r="H1295" s="108" t="s">
        <v>11689</v>
      </c>
      <c r="I1295" s="109">
        <v>2.25</v>
      </c>
      <c r="J1295" s="109">
        <v>2.25</v>
      </c>
      <c r="K1295" s="109">
        <v>1.5</v>
      </c>
      <c r="L1295" s="110" t="e">
        <v>#REF!</v>
      </c>
      <c r="M1295" s="111" t="e">
        <v>#REF!</v>
      </c>
      <c r="N1295" s="111" t="e">
        <v>#N/A</v>
      </c>
      <c r="O1295" s="111" t="e">
        <v>#N/A</v>
      </c>
      <c r="P1295" s="111" t="e">
        <v>#N/A</v>
      </c>
      <c r="Q1295" s="111" t="e">
        <v>#N/A</v>
      </c>
    </row>
    <row r="1296" spans="1:17" s="110" customFormat="1" ht="15" customHeight="1" thickBot="1">
      <c r="A1296" s="446">
        <v>21710</v>
      </c>
      <c r="B1296" s="446"/>
      <c r="C1296" s="106" t="str">
        <f>IF(A1296="CSP","Consolidated Supply Program(IIF)",IF(A1296&lt;&gt;"",INDEX('CCN &amp; Description'!$B$2:$B$1071,MATCH(VALUE(LEFT(A1296,5)),'CCN &amp; Description'!$A$2:$A$1071,0)),""))</f>
        <v>ELECTRONIC AND COMMUNICATION MAINTENANCE SHOP</v>
      </c>
      <c r="D1296" s="107" t="str">
        <f t="shared" si="40"/>
        <v>A</v>
      </c>
      <c r="E1296" s="107" t="str">
        <f t="shared" si="41"/>
        <v>A7955</v>
      </c>
      <c r="F1296" s="108" t="s">
        <v>3417</v>
      </c>
      <c r="G1296" s="108" t="s">
        <v>9597</v>
      </c>
      <c r="H1296" s="108" t="s">
        <v>11690</v>
      </c>
      <c r="I1296" s="109">
        <v>2.25</v>
      </c>
      <c r="J1296" s="109">
        <v>2.25</v>
      </c>
      <c r="K1296" s="109">
        <v>1.5</v>
      </c>
      <c r="L1296" s="110" t="e">
        <v>#REF!</v>
      </c>
      <c r="M1296" s="111" t="e">
        <v>#REF!</v>
      </c>
      <c r="N1296" s="111" t="e">
        <v>#N/A</v>
      </c>
      <c r="O1296" s="111" t="e">
        <v>#N/A</v>
      </c>
      <c r="P1296" s="111" t="e">
        <v>#N/A</v>
      </c>
      <c r="Q1296" s="111" t="e">
        <v>#N/A</v>
      </c>
    </row>
    <row r="1297" spans="1:17" s="110" customFormat="1" ht="15" customHeight="1" thickBot="1">
      <c r="A1297" s="446">
        <v>21710</v>
      </c>
      <c r="B1297" s="446"/>
      <c r="C1297" s="106" t="str">
        <f>IF(A1297="CSP","Consolidated Supply Program(IIF)",IF(A1297&lt;&gt;"",INDEX('CCN &amp; Description'!$B$2:$B$1071,MATCH(VALUE(LEFT(A1297,5)),'CCN &amp; Description'!$A$2:$A$1071,0)),""))</f>
        <v>ELECTRONIC AND COMMUNICATION MAINTENANCE SHOP</v>
      </c>
      <c r="D1297" s="107" t="str">
        <f t="shared" si="40"/>
        <v>A</v>
      </c>
      <c r="E1297" s="107" t="str">
        <f t="shared" si="41"/>
        <v>A7955</v>
      </c>
      <c r="F1297" s="108" t="s">
        <v>3417</v>
      </c>
      <c r="G1297" s="108" t="s">
        <v>9597</v>
      </c>
      <c r="H1297" s="108" t="s">
        <v>11691</v>
      </c>
      <c r="I1297" s="109">
        <v>2.25</v>
      </c>
      <c r="J1297" s="109">
        <v>2.25</v>
      </c>
      <c r="K1297" s="109">
        <v>1.5</v>
      </c>
      <c r="L1297" s="110" t="e">
        <v>#REF!</v>
      </c>
      <c r="M1297" s="111" t="e">
        <v>#REF!</v>
      </c>
      <c r="N1297" s="111" t="e">
        <v>#N/A</v>
      </c>
      <c r="O1297" s="111" t="e">
        <v>#N/A</v>
      </c>
      <c r="P1297" s="111" t="e">
        <v>#N/A</v>
      </c>
      <c r="Q1297" s="111" t="e">
        <v>#N/A</v>
      </c>
    </row>
    <row r="1298" spans="1:17" ht="15" customHeight="1" thickBot="1">
      <c r="A1298" s="446"/>
      <c r="B1298" s="446"/>
      <c r="C1298" s="54" t="str">
        <f>IF(A1298="CSP","Consolidated Supply Program(IIF)",IF(A1298&lt;&gt;"",INDEX('CCN &amp; Description'!$B$2:$B$1071,MATCH(VALUE(LEFT(A1298,5)),'CCN &amp; Description'!$A$2:$A$1071,0)),""))</f>
        <v/>
      </c>
      <c r="D1298" s="55" t="str">
        <f t="shared" si="40"/>
        <v>A</v>
      </c>
      <c r="E1298" s="55" t="str">
        <f t="shared" si="41"/>
        <v>A7965</v>
      </c>
      <c r="F1298" s="56" t="s">
        <v>11692</v>
      </c>
      <c r="G1298" s="56" t="s">
        <v>11693</v>
      </c>
      <c r="H1298" s="56" t="s">
        <v>11694</v>
      </c>
      <c r="I1298" s="57">
        <v>0</v>
      </c>
      <c r="J1298" s="57">
        <v>0</v>
      </c>
      <c r="K1298" s="57">
        <v>0</v>
      </c>
      <c r="L1298" s="315" t="e">
        <v>#REF!</v>
      </c>
      <c r="M1298" s="58" t="e">
        <v>#REF!</v>
      </c>
      <c r="N1298" s="58" t="e">
        <v>#N/A</v>
      </c>
      <c r="O1298" s="58" t="e">
        <v>#N/A</v>
      </c>
      <c r="P1298" s="58" t="e">
        <v>#N/A</v>
      </c>
      <c r="Q1298" s="58" t="e">
        <v>#N/A</v>
      </c>
    </row>
    <row r="1299" spans="1:17" ht="15" customHeight="1" thickBot="1">
      <c r="A1299" s="446">
        <v>21710</v>
      </c>
      <c r="B1299" s="446"/>
      <c r="C1299" s="54" t="str">
        <f>IF(A1299="CSP","Consolidated Supply Program(IIF)",IF(A1299&lt;&gt;"",INDEX('CCN &amp; Description'!$B$2:$B$1071,MATCH(VALUE(LEFT(A1299,5)),'CCN &amp; Description'!$A$2:$A$1071,0)),""))</f>
        <v>ELECTRONIC AND COMMUNICATION MAINTENANCE SHOP</v>
      </c>
      <c r="D1299" s="55" t="str">
        <f t="shared" si="40"/>
        <v>A</v>
      </c>
      <c r="E1299" s="55" t="str">
        <f t="shared" si="41"/>
        <v>A8000</v>
      </c>
      <c r="F1299" s="56" t="s">
        <v>3425</v>
      </c>
      <c r="G1299" s="56" t="s">
        <v>11695</v>
      </c>
      <c r="H1299" s="56" t="s">
        <v>11696</v>
      </c>
      <c r="I1299" s="57">
        <v>1.1499999999999999</v>
      </c>
      <c r="J1299" s="57">
        <v>1.03</v>
      </c>
      <c r="K1299" s="57">
        <v>0.3</v>
      </c>
      <c r="L1299" s="315" t="e">
        <v>#REF!</v>
      </c>
      <c r="M1299" s="58" t="e">
        <v>#REF!</v>
      </c>
      <c r="N1299" s="58" t="e">
        <v>#N/A</v>
      </c>
      <c r="O1299" s="58" t="e">
        <v>#N/A</v>
      </c>
      <c r="P1299" s="58" t="e">
        <v>#N/A</v>
      </c>
      <c r="Q1299" s="58" t="e">
        <v>#N/A</v>
      </c>
    </row>
    <row r="1300" spans="1:17" s="110" customFormat="1" ht="15" customHeight="1" thickBot="1">
      <c r="A1300" s="446"/>
      <c r="B1300" s="446"/>
      <c r="C1300" s="106" t="str">
        <f>IF(A1300="CSP","Consolidated Supply Program(IIF)",IF(A1300&lt;&gt;"",INDEX('CCN &amp; Description'!$B$2:$B$1071,MATCH(VALUE(LEFT(A1300,5)),'CCN &amp; Description'!$A$2:$A$1071,0)),""))</f>
        <v/>
      </c>
      <c r="D1300" s="107" t="str">
        <f t="shared" si="40"/>
        <v>A</v>
      </c>
      <c r="E1300" s="107" t="str">
        <f t="shared" si="41"/>
        <v>A8001</v>
      </c>
      <c r="F1300" s="108" t="s">
        <v>3429</v>
      </c>
      <c r="G1300" s="108" t="s">
        <v>11697</v>
      </c>
      <c r="H1300" s="108" t="s">
        <v>11698</v>
      </c>
      <c r="I1300" s="109">
        <v>0.67</v>
      </c>
      <c r="J1300" s="109">
        <v>0.25</v>
      </c>
      <c r="K1300" s="109">
        <v>0.42</v>
      </c>
      <c r="L1300" s="110" t="e">
        <v>#REF!</v>
      </c>
      <c r="M1300" s="111" t="e">
        <v>#REF!</v>
      </c>
      <c r="N1300" s="111" t="e">
        <v>#N/A</v>
      </c>
      <c r="O1300" s="111" t="e">
        <v>#N/A</v>
      </c>
      <c r="P1300" s="111" t="e">
        <v>#N/A</v>
      </c>
      <c r="Q1300" s="111" t="e">
        <v>#N/A</v>
      </c>
    </row>
    <row r="1301" spans="1:17" s="110" customFormat="1" ht="15" customHeight="1" thickBot="1">
      <c r="A1301" s="446" t="s">
        <v>10112</v>
      </c>
      <c r="B1301" s="446"/>
      <c r="C1301" s="106" t="e">
        <f>IF(A1301="CSP","Consolidated Supply Program(IIF)",IF(A1301&lt;&gt;"",INDEX('CCN &amp; Description'!$B$2:$B$1071,MATCH(VALUE(LEFT(A1301,5)),'CCN &amp; Description'!$A$2:$A$1071,0)),""))</f>
        <v>#VALUE!</v>
      </c>
      <c r="D1301" s="107" t="str">
        <f t="shared" si="40"/>
        <v>A</v>
      </c>
      <c r="E1301" s="107" t="str">
        <f t="shared" si="41"/>
        <v>A8001</v>
      </c>
      <c r="F1301" s="108" t="s">
        <v>769</v>
      </c>
      <c r="G1301" s="108" t="s">
        <v>11697</v>
      </c>
      <c r="H1301" s="108" t="s">
        <v>11698</v>
      </c>
      <c r="I1301" s="109">
        <v>0.67</v>
      </c>
      <c r="J1301" s="109">
        <v>0.25</v>
      </c>
      <c r="K1301" s="109">
        <v>0.42</v>
      </c>
      <c r="L1301" s="110" t="e">
        <v>#REF!</v>
      </c>
      <c r="M1301" s="111" t="e">
        <v>#REF!</v>
      </c>
      <c r="N1301" s="111" t="e">
        <v>#N/A</v>
      </c>
      <c r="O1301" s="111" t="e">
        <v>#N/A</v>
      </c>
      <c r="P1301" s="111" t="e">
        <v>#N/A</v>
      </c>
      <c r="Q1301" s="111" t="e">
        <v>#N/A</v>
      </c>
    </row>
    <row r="1302" spans="1:17" ht="15" customHeight="1" thickBot="1">
      <c r="A1302" s="446"/>
      <c r="B1302" s="446"/>
      <c r="C1302" s="54" t="str">
        <f>IF(A1302="CSP","Consolidated Supply Program(IIF)",IF(A1302&lt;&gt;"",INDEX('CCN &amp; Description'!$B$2:$B$1071,MATCH(VALUE(LEFT(A1302,5)),'CCN &amp; Description'!$A$2:$A$1071,0)),""))</f>
        <v/>
      </c>
      <c r="D1302" s="55" t="str">
        <f t="shared" si="40"/>
        <v>A</v>
      </c>
      <c r="E1302" s="55" t="str">
        <f t="shared" si="41"/>
        <v>A8002</v>
      </c>
      <c r="F1302" s="56" t="s">
        <v>3430</v>
      </c>
      <c r="G1302" s="56" t="s">
        <v>11697</v>
      </c>
      <c r="H1302" s="56" t="s">
        <v>11699</v>
      </c>
      <c r="I1302" s="60"/>
      <c r="J1302" s="60"/>
      <c r="K1302" s="60"/>
      <c r="L1302" s="315" t="e">
        <v>#REF!</v>
      </c>
      <c r="M1302" s="58" t="e">
        <v>#REF!</v>
      </c>
      <c r="N1302" s="58" t="e">
        <v>#N/A</v>
      </c>
      <c r="O1302" s="58" t="e">
        <v>#N/A</v>
      </c>
      <c r="P1302" s="58" t="e">
        <v>#N/A</v>
      </c>
      <c r="Q1302" s="58" t="e">
        <v>#N/A</v>
      </c>
    </row>
    <row r="1303" spans="1:17" ht="15" customHeight="1" thickBot="1">
      <c r="A1303" s="446"/>
      <c r="B1303" s="446"/>
      <c r="C1303" s="54" t="str">
        <f>IF(A1303="CSP","Consolidated Supply Program(IIF)",IF(A1303&lt;&gt;"",INDEX('CCN &amp; Description'!$B$2:$B$1071,MATCH(VALUE(LEFT(A1303,5)),'CCN &amp; Description'!$A$2:$A$1071,0)),""))</f>
        <v/>
      </c>
      <c r="D1303" s="55" t="str">
        <f t="shared" si="40"/>
        <v>A</v>
      </c>
      <c r="E1303" s="55" t="str">
        <f t="shared" si="41"/>
        <v>A8002</v>
      </c>
      <c r="F1303" s="56" t="s">
        <v>11700</v>
      </c>
      <c r="G1303" s="56" t="s">
        <v>11697</v>
      </c>
      <c r="H1303" s="56" t="s">
        <v>11699</v>
      </c>
      <c r="I1303" s="60"/>
      <c r="J1303" s="60"/>
      <c r="K1303" s="60"/>
      <c r="L1303" s="315" t="e">
        <v>#REF!</v>
      </c>
      <c r="M1303" s="58" t="e">
        <v>#REF!</v>
      </c>
      <c r="N1303" s="58" t="e">
        <v>#N/A</v>
      </c>
      <c r="O1303" s="58" t="e">
        <v>#N/A</v>
      </c>
      <c r="P1303" s="58" t="e">
        <v>#N/A</v>
      </c>
      <c r="Q1303" s="58" t="e">
        <v>#N/A</v>
      </c>
    </row>
    <row r="1304" spans="1:17" ht="15" customHeight="1" thickBot="1">
      <c r="A1304" s="446"/>
      <c r="B1304" s="446"/>
      <c r="C1304" s="54" t="str">
        <f>IF(A1304="CSP","Consolidated Supply Program(IIF)",IF(A1304&lt;&gt;"",INDEX('CCN &amp; Description'!$B$2:$B$1071,MATCH(VALUE(LEFT(A1304,5)),'CCN &amp; Description'!$A$2:$A$1071,0)),""))</f>
        <v/>
      </c>
      <c r="D1304" s="55" t="str">
        <f t="shared" si="40"/>
        <v>A</v>
      </c>
      <c r="E1304" s="55" t="str">
        <f t="shared" si="41"/>
        <v>A8003</v>
      </c>
      <c r="F1304" s="56" t="s">
        <v>11701</v>
      </c>
      <c r="G1304" s="56" t="s">
        <v>10171</v>
      </c>
      <c r="H1304" s="56" t="s">
        <v>11702</v>
      </c>
      <c r="I1304" s="57">
        <v>0.57999999999999996</v>
      </c>
      <c r="J1304" s="57">
        <v>0.5</v>
      </c>
      <c r="K1304" s="57">
        <v>0.17</v>
      </c>
      <c r="L1304" s="315" t="e">
        <v>#REF!</v>
      </c>
      <c r="M1304" s="58" t="e">
        <v>#REF!</v>
      </c>
      <c r="N1304" s="58" t="e">
        <v>#N/A</v>
      </c>
      <c r="O1304" s="58" t="e">
        <v>#N/A</v>
      </c>
      <c r="P1304" s="58" t="e">
        <v>#N/A</v>
      </c>
      <c r="Q1304" s="58" t="e">
        <v>#N/A</v>
      </c>
    </row>
    <row r="1305" spans="1:17" ht="15" customHeight="1" thickBot="1">
      <c r="A1305" s="446"/>
      <c r="B1305" s="446"/>
      <c r="C1305" s="54" t="str">
        <f>IF(A1305="CSP","Consolidated Supply Program(IIF)",IF(A1305&lt;&gt;"",INDEX('CCN &amp; Description'!$B$2:$B$1071,MATCH(VALUE(LEFT(A1305,5)),'CCN &amp; Description'!$A$2:$A$1071,0)),""))</f>
        <v/>
      </c>
      <c r="D1305" s="55" t="str">
        <f t="shared" si="40"/>
        <v>A</v>
      </c>
      <c r="E1305" s="55" t="str">
        <f t="shared" si="41"/>
        <v>A8003</v>
      </c>
      <c r="F1305" s="56" t="s">
        <v>11701</v>
      </c>
      <c r="G1305" s="56" t="s">
        <v>10171</v>
      </c>
      <c r="H1305" s="56" t="s">
        <v>11703</v>
      </c>
      <c r="I1305" s="57">
        <v>0.57999999999999996</v>
      </c>
      <c r="J1305" s="57">
        <v>0.5</v>
      </c>
      <c r="K1305" s="57">
        <v>0.17</v>
      </c>
      <c r="L1305" s="315" t="e">
        <v>#REF!</v>
      </c>
      <c r="M1305" s="58" t="e">
        <v>#REF!</v>
      </c>
      <c r="N1305" s="58" t="e">
        <v>#N/A</v>
      </c>
      <c r="O1305" s="58" t="e">
        <v>#N/A</v>
      </c>
      <c r="P1305" s="58" t="e">
        <v>#N/A</v>
      </c>
      <c r="Q1305" s="58" t="e">
        <v>#N/A</v>
      </c>
    </row>
    <row r="1306" spans="1:17" ht="15" customHeight="1" thickBot="1">
      <c r="A1306" s="446"/>
      <c r="B1306" s="446"/>
      <c r="C1306" s="54" t="str">
        <f>IF(A1306="CSP","Consolidated Supply Program(IIF)",IF(A1306&lt;&gt;"",INDEX('CCN &amp; Description'!$B$2:$B$1071,MATCH(VALUE(LEFT(A1306,5)),'CCN &amp; Description'!$A$2:$A$1071,0)),""))</f>
        <v/>
      </c>
      <c r="D1306" s="55" t="str">
        <f t="shared" si="40"/>
        <v>A</v>
      </c>
      <c r="E1306" s="55" t="str">
        <f t="shared" si="41"/>
        <v>A8003</v>
      </c>
      <c r="F1306" s="56" t="s">
        <v>11704</v>
      </c>
      <c r="G1306" s="56" t="s">
        <v>10171</v>
      </c>
      <c r="H1306" s="56" t="s">
        <v>11702</v>
      </c>
      <c r="I1306" s="57">
        <v>0.57999999999999996</v>
      </c>
      <c r="J1306" s="57">
        <v>0.5</v>
      </c>
      <c r="K1306" s="57">
        <v>0.17</v>
      </c>
      <c r="L1306" s="315" t="e">
        <v>#REF!</v>
      </c>
      <c r="M1306" s="58" t="e">
        <v>#REF!</v>
      </c>
      <c r="N1306" s="58" t="e">
        <v>#N/A</v>
      </c>
      <c r="O1306" s="58" t="e">
        <v>#N/A</v>
      </c>
      <c r="P1306" s="58" t="e">
        <v>#N/A</v>
      </c>
      <c r="Q1306" s="58" t="e">
        <v>#N/A</v>
      </c>
    </row>
    <row r="1307" spans="1:17" s="110" customFormat="1" ht="15" customHeight="1" thickBot="1">
      <c r="A1307" s="446"/>
      <c r="B1307" s="446"/>
      <c r="C1307" s="106" t="str">
        <f>IF(A1307="CSP","Consolidated Supply Program(IIF)",IF(A1307&lt;&gt;"",INDEX('CCN &amp; Description'!$B$2:$B$1071,MATCH(VALUE(LEFT(A1307,5)),'CCN &amp; Description'!$A$2:$A$1071,0)),""))</f>
        <v/>
      </c>
      <c r="D1307" s="107" t="str">
        <f t="shared" si="40"/>
        <v>A</v>
      </c>
      <c r="E1307" s="107" t="str">
        <f t="shared" si="41"/>
        <v>A8004</v>
      </c>
      <c r="F1307" s="108" t="s">
        <v>3432</v>
      </c>
      <c r="G1307" s="108" t="s">
        <v>11697</v>
      </c>
      <c r="H1307" s="108" t="s">
        <v>11705</v>
      </c>
      <c r="I1307" s="109">
        <v>0.33</v>
      </c>
      <c r="J1307" s="109">
        <v>0.25</v>
      </c>
      <c r="K1307" s="109">
        <v>0.02</v>
      </c>
      <c r="L1307" s="110" t="e">
        <v>#REF!</v>
      </c>
      <c r="M1307" s="111" t="e">
        <v>#REF!</v>
      </c>
      <c r="N1307" s="111" t="e">
        <v>#N/A</v>
      </c>
      <c r="O1307" s="111" t="e">
        <v>#N/A</v>
      </c>
      <c r="P1307" s="111" t="e">
        <v>#N/A</v>
      </c>
      <c r="Q1307" s="111" t="e">
        <v>#N/A</v>
      </c>
    </row>
    <row r="1308" spans="1:17" s="110" customFormat="1" ht="15" customHeight="1" thickBot="1">
      <c r="A1308" s="446">
        <v>21710</v>
      </c>
      <c r="B1308" s="446"/>
      <c r="C1308" s="106" t="str">
        <f>IF(A1308="CSP","Consolidated Supply Program(IIF)",IF(A1308&lt;&gt;"",INDEX('CCN &amp; Description'!$B$2:$B$1071,MATCH(VALUE(LEFT(A1308,5)),'CCN &amp; Description'!$A$2:$A$1071,0)),""))</f>
        <v>ELECTRONIC AND COMMUNICATION MAINTENANCE SHOP</v>
      </c>
      <c r="D1308" s="107" t="str">
        <f t="shared" si="40"/>
        <v>A</v>
      </c>
      <c r="E1308" s="107" t="str">
        <f t="shared" si="41"/>
        <v>A8004</v>
      </c>
      <c r="F1308" s="108" t="s">
        <v>11706</v>
      </c>
      <c r="G1308" s="108" t="s">
        <v>11697</v>
      </c>
      <c r="H1308" s="108" t="s">
        <v>11705</v>
      </c>
      <c r="I1308" s="109">
        <v>0.33</v>
      </c>
      <c r="J1308" s="109">
        <v>0.25</v>
      </c>
      <c r="K1308" s="109">
        <v>0.02</v>
      </c>
      <c r="L1308" s="110" t="e">
        <v>#REF!</v>
      </c>
      <c r="M1308" s="111" t="e">
        <v>#REF!</v>
      </c>
      <c r="N1308" s="111" t="e">
        <v>#N/A</v>
      </c>
      <c r="O1308" s="111" t="e">
        <v>#N/A</v>
      </c>
      <c r="P1308" s="111" t="e">
        <v>#N/A</v>
      </c>
      <c r="Q1308" s="111" t="e">
        <v>#N/A</v>
      </c>
    </row>
    <row r="1309" spans="1:17" ht="15" customHeight="1" thickBot="1">
      <c r="A1309" s="446"/>
      <c r="B1309" s="446"/>
      <c r="C1309" s="54" t="str">
        <f>IF(A1309="CSP","Consolidated Supply Program(IIF)",IF(A1309&lt;&gt;"",INDEX('CCN &amp; Description'!$B$2:$B$1071,MATCH(VALUE(LEFT(A1309,5)),'CCN &amp; Description'!$A$2:$A$1071,0)),""))</f>
        <v/>
      </c>
      <c r="D1309" s="55" t="str">
        <f t="shared" si="40"/>
        <v>A</v>
      </c>
      <c r="E1309" s="55" t="str">
        <f t="shared" si="41"/>
        <v>A8005</v>
      </c>
      <c r="F1309" s="56" t="s">
        <v>11707</v>
      </c>
      <c r="G1309" s="56" t="s">
        <v>11708</v>
      </c>
      <c r="H1309" s="56" t="s">
        <v>11709</v>
      </c>
      <c r="I1309" s="57">
        <v>0.83</v>
      </c>
      <c r="J1309" s="57">
        <v>0.83</v>
      </c>
      <c r="K1309" s="57">
        <v>0.25</v>
      </c>
      <c r="L1309" s="315" t="e">
        <v>#REF!</v>
      </c>
      <c r="M1309" s="58" t="e">
        <v>#REF!</v>
      </c>
      <c r="N1309" s="58" t="e">
        <v>#N/A</v>
      </c>
      <c r="O1309" s="58" t="e">
        <v>#N/A</v>
      </c>
      <c r="P1309" s="58" t="e">
        <v>#N/A</v>
      </c>
      <c r="Q1309" s="58" t="e">
        <v>#N/A</v>
      </c>
    </row>
    <row r="1310" spans="1:17" ht="15" customHeight="1" thickBot="1">
      <c r="A1310" s="446"/>
      <c r="B1310" s="446"/>
      <c r="C1310" s="54" t="str">
        <f>IF(A1310="CSP","Consolidated Supply Program(IIF)",IF(A1310&lt;&gt;"",INDEX('CCN &amp; Description'!$B$2:$B$1071,MATCH(VALUE(LEFT(A1310,5)),'CCN &amp; Description'!$A$2:$A$1071,0)),""))</f>
        <v/>
      </c>
      <c r="D1310" s="55" t="str">
        <f t="shared" si="40"/>
        <v>A</v>
      </c>
      <c r="E1310" s="55" t="str">
        <f t="shared" si="41"/>
        <v>A8005</v>
      </c>
      <c r="F1310" s="56" t="s">
        <v>11707</v>
      </c>
      <c r="G1310" s="56" t="s">
        <v>11708</v>
      </c>
      <c r="H1310" s="56" t="s">
        <v>11710</v>
      </c>
      <c r="I1310" s="57">
        <v>0.83</v>
      </c>
      <c r="J1310" s="57">
        <v>0.83</v>
      </c>
      <c r="K1310" s="57">
        <v>0.25</v>
      </c>
      <c r="L1310" s="315" t="e">
        <v>#REF!</v>
      </c>
      <c r="M1310" s="58" t="e">
        <v>#REF!</v>
      </c>
      <c r="N1310" s="58" t="e">
        <v>#N/A</v>
      </c>
      <c r="O1310" s="58" t="e">
        <v>#N/A</v>
      </c>
      <c r="P1310" s="58" t="e">
        <v>#N/A</v>
      </c>
      <c r="Q1310" s="58" t="e">
        <v>#N/A</v>
      </c>
    </row>
    <row r="1311" spans="1:17" ht="15" customHeight="1" thickBot="1">
      <c r="A1311" s="446"/>
      <c r="B1311" s="446"/>
      <c r="C1311" s="54" t="str">
        <f>IF(A1311="CSP","Consolidated Supply Program(IIF)",IF(A1311&lt;&gt;"",INDEX('CCN &amp; Description'!$B$2:$B$1071,MATCH(VALUE(LEFT(A1311,5)),'CCN &amp; Description'!$A$2:$A$1071,0)),""))</f>
        <v/>
      </c>
      <c r="D1311" s="55" t="str">
        <f t="shared" si="40"/>
        <v>A</v>
      </c>
      <c r="E1311" s="55" t="str">
        <f t="shared" si="41"/>
        <v>A8005</v>
      </c>
      <c r="F1311" s="56" t="s">
        <v>11711</v>
      </c>
      <c r="G1311" s="56" t="s">
        <v>11708</v>
      </c>
      <c r="H1311" s="56" t="s">
        <v>11710</v>
      </c>
      <c r="I1311" s="57">
        <v>0.83</v>
      </c>
      <c r="J1311" s="57">
        <v>0.83</v>
      </c>
      <c r="K1311" s="57">
        <v>0.25</v>
      </c>
      <c r="L1311" s="315" t="e">
        <v>#REF!</v>
      </c>
      <c r="M1311" s="58" t="e">
        <v>#REF!</v>
      </c>
      <c r="N1311" s="58" t="e">
        <v>#N/A</v>
      </c>
      <c r="O1311" s="58" t="e">
        <v>#N/A</v>
      </c>
      <c r="P1311" s="58" t="e">
        <v>#N/A</v>
      </c>
      <c r="Q1311" s="58" t="e">
        <v>#N/A</v>
      </c>
    </row>
    <row r="1312" spans="1:17" ht="15" customHeight="1" thickBot="1">
      <c r="A1312" s="446"/>
      <c r="B1312" s="446"/>
      <c r="C1312" s="54" t="str">
        <f>IF(A1312="CSP","Consolidated Supply Program(IIF)",IF(A1312&lt;&gt;"",INDEX('CCN &amp; Description'!$B$2:$B$1071,MATCH(VALUE(LEFT(A1312,5)),'CCN &amp; Description'!$A$2:$A$1071,0)),""))</f>
        <v/>
      </c>
      <c r="D1312" s="55" t="str">
        <f t="shared" si="40"/>
        <v>A</v>
      </c>
      <c r="E1312" s="55" t="str">
        <f t="shared" si="41"/>
        <v>A8006</v>
      </c>
      <c r="F1312" s="56" t="s">
        <v>3434</v>
      </c>
      <c r="G1312" s="56" t="s">
        <v>11697</v>
      </c>
      <c r="H1312" s="56" t="s">
        <v>11712</v>
      </c>
      <c r="I1312" s="57">
        <v>0.33</v>
      </c>
      <c r="J1312" s="57">
        <v>0.33</v>
      </c>
      <c r="K1312" s="57">
        <v>0.17</v>
      </c>
      <c r="L1312" s="315" t="e">
        <v>#REF!</v>
      </c>
      <c r="M1312" s="58" t="e">
        <v>#REF!</v>
      </c>
      <c r="N1312" s="58" t="e">
        <v>#N/A</v>
      </c>
      <c r="O1312" s="58" t="e">
        <v>#N/A</v>
      </c>
      <c r="P1312" s="58" t="e">
        <v>#N/A</v>
      </c>
      <c r="Q1312" s="58" t="e">
        <v>#N/A</v>
      </c>
    </row>
    <row r="1313" spans="1:17" ht="15" customHeight="1" thickBot="1">
      <c r="A1313" s="446"/>
      <c r="B1313" s="446"/>
      <c r="C1313" s="54" t="str">
        <f>IF(A1313="CSP","Consolidated Supply Program(IIF)",IF(A1313&lt;&gt;"",INDEX('CCN &amp; Description'!$B$2:$B$1071,MATCH(VALUE(LEFT(A1313,5)),'CCN &amp; Description'!$A$2:$A$1071,0)),""))</f>
        <v/>
      </c>
      <c r="D1313" s="55" t="str">
        <f t="shared" si="40"/>
        <v>A</v>
      </c>
      <c r="E1313" s="55" t="str">
        <f t="shared" si="41"/>
        <v>A8006</v>
      </c>
      <c r="F1313" s="56" t="s">
        <v>3434</v>
      </c>
      <c r="G1313" s="56" t="s">
        <v>11697</v>
      </c>
      <c r="H1313" s="56" t="s">
        <v>11713</v>
      </c>
      <c r="I1313" s="57">
        <v>0.57999999999999996</v>
      </c>
      <c r="J1313" s="57">
        <v>0.33</v>
      </c>
      <c r="K1313" s="57">
        <v>0.17</v>
      </c>
      <c r="L1313" s="315" t="e">
        <v>#REF!</v>
      </c>
      <c r="M1313" s="58" t="e">
        <v>#REF!</v>
      </c>
      <c r="N1313" s="58" t="e">
        <v>#N/A</v>
      </c>
      <c r="O1313" s="58" t="e">
        <v>#N/A</v>
      </c>
      <c r="P1313" s="58" t="e">
        <v>#N/A</v>
      </c>
      <c r="Q1313" s="58" t="e">
        <v>#N/A</v>
      </c>
    </row>
    <row r="1314" spans="1:17" ht="15" customHeight="1" thickBot="1">
      <c r="A1314" s="446"/>
      <c r="B1314" s="446"/>
      <c r="C1314" s="54" t="str">
        <f>IF(A1314="CSP","Consolidated Supply Program(IIF)",IF(A1314&lt;&gt;"",INDEX('CCN &amp; Description'!$B$2:$B$1071,MATCH(VALUE(LEFT(A1314,5)),'CCN &amp; Description'!$A$2:$A$1071,0)),""))</f>
        <v/>
      </c>
      <c r="D1314" s="55" t="str">
        <f t="shared" si="40"/>
        <v>A</v>
      </c>
      <c r="E1314" s="55" t="str">
        <f t="shared" si="41"/>
        <v>A8006</v>
      </c>
      <c r="F1314" s="56" t="s">
        <v>11714</v>
      </c>
      <c r="G1314" s="56" t="s">
        <v>11697</v>
      </c>
      <c r="H1314" s="56" t="s">
        <v>11713</v>
      </c>
      <c r="I1314" s="57">
        <v>0.57999999999999996</v>
      </c>
      <c r="J1314" s="57">
        <v>0.33</v>
      </c>
      <c r="K1314" s="57">
        <v>0.17</v>
      </c>
      <c r="L1314" s="315" t="e">
        <v>#REF!</v>
      </c>
      <c r="M1314" s="58" t="e">
        <v>#REF!</v>
      </c>
      <c r="N1314" s="58" t="e">
        <v>#N/A</v>
      </c>
      <c r="O1314" s="58" t="e">
        <v>#N/A</v>
      </c>
      <c r="P1314" s="58" t="e">
        <v>#N/A</v>
      </c>
      <c r="Q1314" s="58" t="e">
        <v>#N/A</v>
      </c>
    </row>
    <row r="1315" spans="1:17" ht="15" customHeight="1" thickBot="1">
      <c r="A1315" s="446">
        <v>21710</v>
      </c>
      <c r="B1315" s="446"/>
      <c r="C1315" s="54" t="str">
        <f>IF(A1315="CSP","Consolidated Supply Program(IIF)",IF(A1315&lt;&gt;"",INDEX('CCN &amp; Description'!$B$2:$B$1071,MATCH(VALUE(LEFT(A1315,5)),'CCN &amp; Description'!$A$2:$A$1071,0)),""))</f>
        <v>ELECTRONIC AND COMMUNICATION MAINTENANCE SHOP</v>
      </c>
      <c r="D1315" s="55" t="str">
        <f t="shared" si="40"/>
        <v>A</v>
      </c>
      <c r="E1315" s="55" t="str">
        <f t="shared" si="41"/>
        <v>A8006</v>
      </c>
      <c r="F1315" s="56" t="s">
        <v>772</v>
      </c>
      <c r="G1315" s="56" t="s">
        <v>11697</v>
      </c>
      <c r="H1315" s="56" t="s">
        <v>11712</v>
      </c>
      <c r="I1315" s="57">
        <v>0.33</v>
      </c>
      <c r="J1315" s="57">
        <v>0.33</v>
      </c>
      <c r="K1315" s="57">
        <v>0.17</v>
      </c>
      <c r="L1315" s="315" t="e">
        <v>#REF!</v>
      </c>
      <c r="M1315" s="58" t="e">
        <v>#REF!</v>
      </c>
      <c r="N1315" s="58" t="e">
        <v>#N/A</v>
      </c>
      <c r="O1315" s="58" t="e">
        <v>#N/A</v>
      </c>
      <c r="P1315" s="58" t="e">
        <v>#N/A</v>
      </c>
      <c r="Q1315" s="58" t="e">
        <v>#N/A</v>
      </c>
    </row>
    <row r="1316" spans="1:17" ht="15" customHeight="1" thickBot="1">
      <c r="A1316" s="446"/>
      <c r="B1316" s="446"/>
      <c r="C1316" s="54" t="str">
        <f>IF(A1316="CSP","Consolidated Supply Program(IIF)",IF(A1316&lt;&gt;"",INDEX('CCN &amp; Description'!$B$2:$B$1071,MATCH(VALUE(LEFT(A1316,5)),'CCN &amp; Description'!$A$2:$A$1071,0)),""))</f>
        <v/>
      </c>
      <c r="D1316" s="55" t="str">
        <f t="shared" si="40"/>
        <v>A</v>
      </c>
      <c r="E1316" s="55" t="str">
        <f t="shared" si="41"/>
        <v>A8007</v>
      </c>
      <c r="F1316" s="56" t="s">
        <v>11715</v>
      </c>
      <c r="G1316" s="56" t="s">
        <v>11697</v>
      </c>
      <c r="H1316" s="56" t="s">
        <v>11716</v>
      </c>
      <c r="I1316" s="57">
        <v>0</v>
      </c>
      <c r="J1316" s="57">
        <v>0</v>
      </c>
      <c r="K1316" s="57">
        <v>0</v>
      </c>
      <c r="L1316" s="315" t="e">
        <v>#REF!</v>
      </c>
      <c r="M1316" s="58" t="e">
        <v>#REF!</v>
      </c>
      <c r="N1316" s="58" t="e">
        <v>#N/A</v>
      </c>
      <c r="O1316" s="58" t="e">
        <v>#N/A</v>
      </c>
      <c r="P1316" s="58" t="e">
        <v>#N/A</v>
      </c>
      <c r="Q1316" s="58" t="e">
        <v>#N/A</v>
      </c>
    </row>
    <row r="1317" spans="1:17" ht="15" customHeight="1" thickBot="1">
      <c r="A1317" s="446"/>
      <c r="B1317" s="446"/>
      <c r="C1317" s="54" t="str">
        <f>IF(A1317="CSP","Consolidated Supply Program(IIF)",IF(A1317&lt;&gt;"",INDEX('CCN &amp; Description'!$B$2:$B$1071,MATCH(VALUE(LEFT(A1317,5)),'CCN &amp; Description'!$A$2:$A$1071,0)),""))</f>
        <v/>
      </c>
      <c r="D1317" s="55" t="str">
        <f t="shared" si="40"/>
        <v>A</v>
      </c>
      <c r="E1317" s="55" t="str">
        <f t="shared" si="41"/>
        <v>A8008</v>
      </c>
      <c r="F1317" s="56" t="s">
        <v>11717</v>
      </c>
      <c r="G1317" s="56" t="s">
        <v>11718</v>
      </c>
      <c r="H1317" s="56" t="s">
        <v>11719</v>
      </c>
      <c r="I1317" s="57">
        <v>0.76</v>
      </c>
      <c r="J1317" s="57">
        <v>0.73</v>
      </c>
      <c r="K1317" s="57">
        <v>0.5</v>
      </c>
      <c r="L1317" s="315" t="e">
        <v>#REF!</v>
      </c>
      <c r="M1317" s="58" t="e">
        <v>#REF!</v>
      </c>
      <c r="N1317" s="58" t="e">
        <v>#N/A</v>
      </c>
      <c r="O1317" s="58" t="e">
        <v>#N/A</v>
      </c>
      <c r="P1317" s="58" t="e">
        <v>#N/A</v>
      </c>
      <c r="Q1317" s="58" t="e">
        <v>#N/A</v>
      </c>
    </row>
    <row r="1318" spans="1:17" ht="15" customHeight="1" thickBot="1">
      <c r="A1318" s="446"/>
      <c r="B1318" s="446"/>
      <c r="C1318" s="54" t="str">
        <f>IF(A1318="CSP","Consolidated Supply Program(IIF)",IF(A1318&lt;&gt;"",INDEX('CCN &amp; Description'!$B$2:$B$1071,MATCH(VALUE(LEFT(A1318,5)),'CCN &amp; Description'!$A$2:$A$1071,0)),""))</f>
        <v/>
      </c>
      <c r="D1318" s="55" t="str">
        <f t="shared" si="40"/>
        <v>A</v>
      </c>
      <c r="E1318" s="55" t="str">
        <f t="shared" si="41"/>
        <v>A8009</v>
      </c>
      <c r="F1318" s="56" t="s">
        <v>11720</v>
      </c>
      <c r="G1318" s="56" t="s">
        <v>11697</v>
      </c>
      <c r="H1318" s="56" t="s">
        <v>11721</v>
      </c>
      <c r="I1318" s="57">
        <v>0.5</v>
      </c>
      <c r="J1318" s="57">
        <v>0.25</v>
      </c>
      <c r="K1318" s="57">
        <v>0.08</v>
      </c>
      <c r="L1318" s="315" t="e">
        <v>#REF!</v>
      </c>
      <c r="M1318" s="58" t="e">
        <v>#REF!</v>
      </c>
      <c r="N1318" s="58" t="e">
        <v>#N/A</v>
      </c>
      <c r="O1318" s="58" t="e">
        <v>#N/A</v>
      </c>
      <c r="P1318" s="58" t="e">
        <v>#N/A</v>
      </c>
      <c r="Q1318" s="58" t="e">
        <v>#N/A</v>
      </c>
    </row>
    <row r="1319" spans="1:17" ht="15" customHeight="1" thickBot="1">
      <c r="A1319" s="446"/>
      <c r="B1319" s="446"/>
      <c r="C1319" s="54" t="str">
        <f>IF(A1319="CSP","Consolidated Supply Program(IIF)",IF(A1319&lt;&gt;"",INDEX('CCN &amp; Description'!$B$2:$B$1071,MATCH(VALUE(LEFT(A1319,5)),'CCN &amp; Description'!$A$2:$A$1071,0)),""))</f>
        <v/>
      </c>
      <c r="D1319" s="55" t="str">
        <f t="shared" si="40"/>
        <v>A</v>
      </c>
      <c r="E1319" s="55" t="str">
        <f t="shared" si="41"/>
        <v>A8009</v>
      </c>
      <c r="F1319" s="56" t="s">
        <v>11720</v>
      </c>
      <c r="G1319" s="56" t="s">
        <v>11697</v>
      </c>
      <c r="H1319" s="56" t="s">
        <v>11722</v>
      </c>
      <c r="I1319" s="60"/>
      <c r="J1319" s="60"/>
      <c r="K1319" s="60"/>
      <c r="L1319" s="315" t="e">
        <v>#REF!</v>
      </c>
      <c r="M1319" s="58" t="e">
        <v>#REF!</v>
      </c>
      <c r="N1319" s="58" t="e">
        <v>#N/A</v>
      </c>
      <c r="O1319" s="58" t="e">
        <v>#N/A</v>
      </c>
      <c r="P1319" s="58" t="e">
        <v>#N/A</v>
      </c>
      <c r="Q1319" s="58" t="e">
        <v>#N/A</v>
      </c>
    </row>
    <row r="1320" spans="1:17" ht="15" customHeight="1" thickBot="1">
      <c r="A1320" s="446"/>
      <c r="B1320" s="446"/>
      <c r="C1320" s="54" t="str">
        <f>IF(A1320="CSP","Consolidated Supply Program(IIF)",IF(A1320&lt;&gt;"",INDEX('CCN &amp; Description'!$B$2:$B$1071,MATCH(VALUE(LEFT(A1320,5)),'CCN &amp; Description'!$A$2:$A$1071,0)),""))</f>
        <v/>
      </c>
      <c r="D1320" s="55" t="str">
        <f t="shared" si="40"/>
        <v>A</v>
      </c>
      <c r="E1320" s="55" t="str">
        <f t="shared" si="41"/>
        <v>A8009</v>
      </c>
      <c r="F1320" s="56" t="s">
        <v>11723</v>
      </c>
      <c r="G1320" s="56" t="s">
        <v>11697</v>
      </c>
      <c r="H1320" s="56" t="s">
        <v>11721</v>
      </c>
      <c r="I1320" s="57">
        <v>0.5</v>
      </c>
      <c r="J1320" s="57">
        <v>0.25</v>
      </c>
      <c r="K1320" s="57">
        <v>0.08</v>
      </c>
      <c r="L1320" s="315" t="e">
        <v>#REF!</v>
      </c>
      <c r="M1320" s="58" t="e">
        <v>#REF!</v>
      </c>
      <c r="N1320" s="58" t="e">
        <v>#N/A</v>
      </c>
      <c r="O1320" s="58" t="e">
        <v>#N/A</v>
      </c>
      <c r="P1320" s="58" t="e">
        <v>#N/A</v>
      </c>
      <c r="Q1320" s="58" t="e">
        <v>#N/A</v>
      </c>
    </row>
    <row r="1321" spans="1:17" s="110" customFormat="1" ht="15" customHeight="1" thickBot="1">
      <c r="A1321" s="446">
        <v>21710</v>
      </c>
      <c r="B1321" s="446"/>
      <c r="C1321" s="106" t="str">
        <f>IF(A1321="CSP","Consolidated Supply Program(IIF)",IF(A1321&lt;&gt;"",INDEX('CCN &amp; Description'!$B$2:$B$1071,MATCH(VALUE(LEFT(A1321,5)),'CCN &amp; Description'!$A$2:$A$1071,0)),""))</f>
        <v>ELECTRONIC AND COMMUNICATION MAINTENANCE SHOP</v>
      </c>
      <c r="D1321" s="107" t="str">
        <f t="shared" si="40"/>
        <v>A</v>
      </c>
      <c r="E1321" s="107" t="str">
        <f t="shared" si="41"/>
        <v>A8010</v>
      </c>
      <c r="F1321" s="108" t="s">
        <v>3435</v>
      </c>
      <c r="G1321" s="108" t="s">
        <v>11708</v>
      </c>
      <c r="H1321" s="108" t="s">
        <v>11724</v>
      </c>
      <c r="I1321" s="109">
        <v>0.79</v>
      </c>
      <c r="J1321" s="109">
        <v>0.83</v>
      </c>
      <c r="K1321" s="109">
        <v>0.42</v>
      </c>
      <c r="L1321" s="110" t="e">
        <v>#REF!</v>
      </c>
      <c r="M1321" s="111" t="e">
        <v>#REF!</v>
      </c>
      <c r="N1321" s="111" t="e">
        <v>#N/A</v>
      </c>
      <c r="O1321" s="111" t="e">
        <v>#N/A</v>
      </c>
      <c r="P1321" s="111" t="e">
        <v>#N/A</v>
      </c>
      <c r="Q1321" s="111" t="e">
        <v>#N/A</v>
      </c>
    </row>
    <row r="1322" spans="1:17" s="110" customFormat="1" ht="15" customHeight="1" thickBot="1">
      <c r="A1322" s="446">
        <v>21710</v>
      </c>
      <c r="B1322" s="446"/>
      <c r="C1322" s="106" t="str">
        <f>IF(A1322="CSP","Consolidated Supply Program(IIF)",IF(A1322&lt;&gt;"",INDEX('CCN &amp; Description'!$B$2:$B$1071,MATCH(VALUE(LEFT(A1322,5)),'CCN &amp; Description'!$A$2:$A$1071,0)),""))</f>
        <v>ELECTRONIC AND COMMUNICATION MAINTENANCE SHOP</v>
      </c>
      <c r="D1322" s="107" t="str">
        <f t="shared" si="40"/>
        <v>A</v>
      </c>
      <c r="E1322" s="107" t="str">
        <f t="shared" si="41"/>
        <v>A8010</v>
      </c>
      <c r="F1322" s="108" t="s">
        <v>3435</v>
      </c>
      <c r="G1322" s="108" t="s">
        <v>11725</v>
      </c>
      <c r="H1322" s="108" t="s">
        <v>11726</v>
      </c>
      <c r="I1322" s="109">
        <v>0.79</v>
      </c>
      <c r="J1322" s="109">
        <v>0.83</v>
      </c>
      <c r="K1322" s="109">
        <v>0.42</v>
      </c>
      <c r="L1322" s="110" t="e">
        <v>#REF!</v>
      </c>
      <c r="M1322" s="111" t="e">
        <v>#REF!</v>
      </c>
      <c r="N1322" s="111" t="e">
        <v>#N/A</v>
      </c>
      <c r="O1322" s="111" t="e">
        <v>#N/A</v>
      </c>
      <c r="P1322" s="111" t="e">
        <v>#N/A</v>
      </c>
      <c r="Q1322" s="111" t="e">
        <v>#N/A</v>
      </c>
    </row>
    <row r="1323" spans="1:17" s="110" customFormat="1" ht="15" customHeight="1" thickBot="1">
      <c r="A1323" s="446">
        <v>21710</v>
      </c>
      <c r="B1323" s="446"/>
      <c r="C1323" s="106" t="str">
        <f>IF(A1323="CSP","Consolidated Supply Program(IIF)",IF(A1323&lt;&gt;"",INDEX('CCN &amp; Description'!$B$2:$B$1071,MATCH(VALUE(LEFT(A1323,5)),'CCN &amp; Description'!$A$2:$A$1071,0)),""))</f>
        <v>ELECTRONIC AND COMMUNICATION MAINTENANCE SHOP</v>
      </c>
      <c r="D1323" s="107" t="str">
        <f t="shared" si="40"/>
        <v>A</v>
      </c>
      <c r="E1323" s="107" t="str">
        <f t="shared" si="41"/>
        <v>A8010</v>
      </c>
      <c r="F1323" s="108" t="s">
        <v>3435</v>
      </c>
      <c r="G1323" s="108" t="s">
        <v>11727</v>
      </c>
      <c r="H1323" s="108" t="s">
        <v>11726</v>
      </c>
      <c r="I1323" s="109">
        <v>0.79</v>
      </c>
      <c r="J1323" s="109">
        <v>0.83</v>
      </c>
      <c r="K1323" s="109">
        <v>0.42</v>
      </c>
      <c r="L1323" s="110" t="e">
        <v>#REF!</v>
      </c>
      <c r="M1323" s="111" t="e">
        <v>#REF!</v>
      </c>
      <c r="N1323" s="111" t="e">
        <v>#N/A</v>
      </c>
      <c r="O1323" s="111" t="e">
        <v>#N/A</v>
      </c>
      <c r="P1323" s="111" t="e">
        <v>#N/A</v>
      </c>
      <c r="Q1323" s="111" t="e">
        <v>#N/A</v>
      </c>
    </row>
    <row r="1324" spans="1:17" ht="15" customHeight="1" thickBot="1">
      <c r="A1324" s="446"/>
      <c r="B1324" s="446"/>
      <c r="C1324" s="54" t="str">
        <f>IF(A1324="CSP","Consolidated Supply Program(IIF)",IF(A1324&lt;&gt;"",INDEX('CCN &amp; Description'!$B$2:$B$1071,MATCH(VALUE(LEFT(A1324,5)),'CCN &amp; Description'!$A$2:$A$1071,0)),""))</f>
        <v/>
      </c>
      <c r="D1324" s="55" t="str">
        <f t="shared" si="40"/>
        <v>A</v>
      </c>
      <c r="E1324" s="55" t="str">
        <f t="shared" si="41"/>
        <v>A8010</v>
      </c>
      <c r="F1324" s="56" t="s">
        <v>11728</v>
      </c>
      <c r="G1324" s="56" t="s">
        <v>11708</v>
      </c>
      <c r="H1324" s="56" t="s">
        <v>11724</v>
      </c>
      <c r="I1324" s="57">
        <v>0.79</v>
      </c>
      <c r="J1324" s="57">
        <v>0.83</v>
      </c>
      <c r="K1324" s="57">
        <v>0.42</v>
      </c>
      <c r="L1324" s="315" t="e">
        <v>#REF!</v>
      </c>
      <c r="M1324" s="58" t="e">
        <v>#REF!</v>
      </c>
      <c r="N1324" s="58" t="e">
        <v>#N/A</v>
      </c>
      <c r="O1324" s="58" t="e">
        <v>#N/A</v>
      </c>
      <c r="P1324" s="58" t="e">
        <v>#N/A</v>
      </c>
      <c r="Q1324" s="58" t="e">
        <v>#N/A</v>
      </c>
    </row>
    <row r="1325" spans="1:17" ht="15" customHeight="1" thickBot="1">
      <c r="A1325" s="446"/>
      <c r="B1325" s="446"/>
      <c r="C1325" s="54" t="str">
        <f>IF(A1325="CSP","Consolidated Supply Program(IIF)",IF(A1325&lt;&gt;"",INDEX('CCN &amp; Description'!$B$2:$B$1071,MATCH(VALUE(LEFT(A1325,5)),'CCN &amp; Description'!$A$2:$A$1071,0)),""))</f>
        <v/>
      </c>
      <c r="D1325" s="55" t="str">
        <f t="shared" si="40"/>
        <v>A</v>
      </c>
      <c r="E1325" s="55" t="str">
        <f t="shared" si="41"/>
        <v>A8010</v>
      </c>
      <c r="F1325" s="56" t="s">
        <v>11729</v>
      </c>
      <c r="G1325" s="56" t="s">
        <v>11725</v>
      </c>
      <c r="H1325" s="56" t="s">
        <v>11726</v>
      </c>
      <c r="I1325" s="57">
        <v>0.79</v>
      </c>
      <c r="J1325" s="57">
        <v>0.83</v>
      </c>
      <c r="K1325" s="57">
        <v>0.42</v>
      </c>
      <c r="L1325" s="315" t="e">
        <v>#REF!</v>
      </c>
      <c r="M1325" s="58" t="e">
        <v>#REF!</v>
      </c>
      <c r="N1325" s="58" t="e">
        <v>#N/A</v>
      </c>
      <c r="O1325" s="58" t="e">
        <v>#N/A</v>
      </c>
      <c r="P1325" s="58" t="e">
        <v>#N/A</v>
      </c>
      <c r="Q1325" s="58" t="e">
        <v>#N/A</v>
      </c>
    </row>
    <row r="1326" spans="1:17" ht="15" customHeight="1" thickBot="1">
      <c r="A1326" s="446"/>
      <c r="B1326" s="446"/>
      <c r="C1326" s="54" t="str">
        <f>IF(A1326="CSP","Consolidated Supply Program(IIF)",IF(A1326&lt;&gt;"",INDEX('CCN &amp; Description'!$B$2:$B$1071,MATCH(VALUE(LEFT(A1326,5)),'CCN &amp; Description'!$A$2:$A$1071,0)),""))</f>
        <v/>
      </c>
      <c r="D1326" s="55" t="str">
        <f t="shared" si="40"/>
        <v>A</v>
      </c>
      <c r="E1326" s="55" t="str">
        <f t="shared" si="41"/>
        <v>A8011</v>
      </c>
      <c r="F1326" s="56" t="s">
        <v>11730</v>
      </c>
      <c r="G1326" s="56" t="s">
        <v>11731</v>
      </c>
      <c r="H1326" s="56" t="s">
        <v>11732</v>
      </c>
      <c r="I1326" s="57">
        <v>0.42</v>
      </c>
      <c r="J1326" s="57">
        <v>0.33</v>
      </c>
      <c r="K1326" s="57">
        <v>0.17</v>
      </c>
      <c r="L1326" s="315" t="e">
        <v>#REF!</v>
      </c>
      <c r="M1326" s="58" t="e">
        <v>#REF!</v>
      </c>
      <c r="N1326" s="58" t="e">
        <v>#N/A</v>
      </c>
      <c r="O1326" s="58" t="e">
        <v>#N/A</v>
      </c>
      <c r="P1326" s="58" t="e">
        <v>#N/A</v>
      </c>
      <c r="Q1326" s="58" t="e">
        <v>#N/A</v>
      </c>
    </row>
    <row r="1327" spans="1:17" ht="15" customHeight="1" thickBot="1">
      <c r="A1327" s="446"/>
      <c r="B1327" s="446"/>
      <c r="C1327" s="54" t="str">
        <f>IF(A1327="CSP","Consolidated Supply Program(IIF)",IF(A1327&lt;&gt;"",INDEX('CCN &amp; Description'!$B$2:$B$1071,MATCH(VALUE(LEFT(A1327,5)),'CCN &amp; Description'!$A$2:$A$1071,0)),""))</f>
        <v/>
      </c>
      <c r="D1327" s="55" t="str">
        <f t="shared" si="40"/>
        <v>A</v>
      </c>
      <c r="E1327" s="55" t="str">
        <f t="shared" si="41"/>
        <v>A8011</v>
      </c>
      <c r="F1327" s="56" t="s">
        <v>11733</v>
      </c>
      <c r="G1327" s="56" t="s">
        <v>11731</v>
      </c>
      <c r="H1327" s="56" t="s">
        <v>11732</v>
      </c>
      <c r="I1327" s="57">
        <v>0.42</v>
      </c>
      <c r="J1327" s="57">
        <v>0.33</v>
      </c>
      <c r="K1327" s="57">
        <v>0.17</v>
      </c>
      <c r="L1327" s="315" t="e">
        <v>#REF!</v>
      </c>
      <c r="M1327" s="58" t="e">
        <v>#REF!</v>
      </c>
      <c r="N1327" s="58" t="e">
        <v>#N/A</v>
      </c>
      <c r="O1327" s="58" t="e">
        <v>#N/A</v>
      </c>
      <c r="P1327" s="58" t="e">
        <v>#N/A</v>
      </c>
      <c r="Q1327" s="58" t="e">
        <v>#N/A</v>
      </c>
    </row>
    <row r="1328" spans="1:17" ht="15" customHeight="1" thickBot="1">
      <c r="A1328" s="446"/>
      <c r="B1328" s="446"/>
      <c r="C1328" s="54" t="str">
        <f>IF(A1328="CSP","Consolidated Supply Program(IIF)",IF(A1328&lt;&gt;"",INDEX('CCN &amp; Description'!$B$2:$B$1071,MATCH(VALUE(LEFT(A1328,5)),'CCN &amp; Description'!$A$2:$A$1071,0)),""))</f>
        <v/>
      </c>
      <c r="D1328" s="55" t="str">
        <f t="shared" si="40"/>
        <v>A</v>
      </c>
      <c r="E1328" s="55" t="str">
        <f t="shared" si="41"/>
        <v>A8012</v>
      </c>
      <c r="F1328" s="56" t="s">
        <v>11734</v>
      </c>
      <c r="G1328" s="56" t="s">
        <v>11735</v>
      </c>
      <c r="H1328" s="59"/>
      <c r="I1328" s="60"/>
      <c r="J1328" s="60"/>
      <c r="K1328" s="60"/>
      <c r="L1328" s="315" t="e">
        <v>#REF!</v>
      </c>
      <c r="M1328" s="58" t="e">
        <v>#REF!</v>
      </c>
      <c r="N1328" s="58" t="e">
        <v>#N/A</v>
      </c>
      <c r="O1328" s="58" t="e">
        <v>#N/A</v>
      </c>
      <c r="P1328" s="58" t="e">
        <v>#N/A</v>
      </c>
      <c r="Q1328" s="58" t="e">
        <v>#N/A</v>
      </c>
    </row>
    <row r="1329" spans="1:17" ht="15" customHeight="1" thickBot="1">
      <c r="A1329" s="446"/>
      <c r="B1329" s="446"/>
      <c r="C1329" s="54" t="str">
        <f>IF(A1329="CSP","Consolidated Supply Program(IIF)",IF(A1329&lt;&gt;"",INDEX('CCN &amp; Description'!$B$2:$B$1071,MATCH(VALUE(LEFT(A1329,5)),'CCN &amp; Description'!$A$2:$A$1071,0)),""))</f>
        <v/>
      </c>
      <c r="D1329" s="55" t="str">
        <f t="shared" si="40"/>
        <v>A</v>
      </c>
      <c r="E1329" s="55" t="str">
        <f t="shared" si="41"/>
        <v>A8013</v>
      </c>
      <c r="F1329" s="56" t="s">
        <v>11736</v>
      </c>
      <c r="G1329" s="56" t="s">
        <v>11697</v>
      </c>
      <c r="H1329" s="56" t="s">
        <v>11737</v>
      </c>
      <c r="I1329" s="57">
        <v>0.5</v>
      </c>
      <c r="J1329" s="57">
        <v>0.25</v>
      </c>
      <c r="K1329" s="57">
        <v>0.02</v>
      </c>
      <c r="L1329" s="315" t="e">
        <v>#REF!</v>
      </c>
      <c r="M1329" s="58" t="e">
        <v>#REF!</v>
      </c>
      <c r="N1329" s="58" t="e">
        <v>#N/A</v>
      </c>
      <c r="O1329" s="58" t="e">
        <v>#N/A</v>
      </c>
      <c r="P1329" s="58" t="e">
        <v>#N/A</v>
      </c>
      <c r="Q1329" s="58" t="e">
        <v>#N/A</v>
      </c>
    </row>
    <row r="1330" spans="1:17" ht="15" customHeight="1" thickBot="1">
      <c r="A1330" s="446"/>
      <c r="B1330" s="446"/>
      <c r="C1330" s="54" t="str">
        <f>IF(A1330="CSP","Consolidated Supply Program(IIF)",IF(A1330&lt;&gt;"",INDEX('CCN &amp; Description'!$B$2:$B$1071,MATCH(VALUE(LEFT(A1330,5)),'CCN &amp; Description'!$A$2:$A$1071,0)),""))</f>
        <v/>
      </c>
      <c r="D1330" s="55" t="str">
        <f t="shared" si="40"/>
        <v>A</v>
      </c>
      <c r="E1330" s="55" t="str">
        <f t="shared" si="41"/>
        <v>A8014</v>
      </c>
      <c r="F1330" s="56" t="s">
        <v>11738</v>
      </c>
      <c r="G1330" s="56" t="s">
        <v>11697</v>
      </c>
      <c r="H1330" s="56" t="s">
        <v>11739</v>
      </c>
      <c r="I1330" s="57">
        <v>0</v>
      </c>
      <c r="J1330" s="57">
        <v>0.75</v>
      </c>
      <c r="K1330" s="57">
        <v>0.33</v>
      </c>
      <c r="L1330" s="315" t="e">
        <v>#REF!</v>
      </c>
      <c r="M1330" s="58" t="e">
        <v>#REF!</v>
      </c>
      <c r="N1330" s="58" t="e">
        <v>#N/A</v>
      </c>
      <c r="O1330" s="58" t="e">
        <v>#N/A</v>
      </c>
      <c r="P1330" s="58" t="e">
        <v>#N/A</v>
      </c>
      <c r="Q1330" s="58" t="e">
        <v>#N/A</v>
      </c>
    </row>
    <row r="1331" spans="1:17" ht="15" customHeight="1" thickBot="1">
      <c r="A1331" s="446"/>
      <c r="B1331" s="446"/>
      <c r="C1331" s="54" t="str">
        <f>IF(A1331="CSP","Consolidated Supply Program(IIF)",IF(A1331&lt;&gt;"",INDEX('CCN &amp; Description'!$B$2:$B$1071,MATCH(VALUE(LEFT(A1331,5)),'CCN &amp; Description'!$A$2:$A$1071,0)),""))</f>
        <v/>
      </c>
      <c r="D1331" s="55" t="str">
        <f t="shared" si="40"/>
        <v>A</v>
      </c>
      <c r="E1331" s="55" t="str">
        <f t="shared" si="41"/>
        <v>A8015</v>
      </c>
      <c r="F1331" s="56" t="s">
        <v>11740</v>
      </c>
      <c r="G1331" s="56" t="s">
        <v>11741</v>
      </c>
      <c r="H1331" s="56" t="s">
        <v>11742</v>
      </c>
      <c r="I1331" s="57">
        <v>1.83</v>
      </c>
      <c r="J1331" s="57">
        <v>1.5</v>
      </c>
      <c r="K1331" s="57">
        <v>0.67</v>
      </c>
      <c r="L1331" s="315" t="e">
        <v>#REF!</v>
      </c>
      <c r="M1331" s="58" t="e">
        <v>#REF!</v>
      </c>
      <c r="N1331" s="58" t="e">
        <v>#N/A</v>
      </c>
      <c r="O1331" s="58" t="e">
        <v>#N/A</v>
      </c>
      <c r="P1331" s="58" t="e">
        <v>#N/A</v>
      </c>
      <c r="Q1331" s="58" t="e">
        <v>#N/A</v>
      </c>
    </row>
    <row r="1332" spans="1:17" ht="15" customHeight="1" thickBot="1">
      <c r="A1332" s="446"/>
      <c r="B1332" s="446"/>
      <c r="C1332" s="54" t="str">
        <f>IF(A1332="CSP","Consolidated Supply Program(IIF)",IF(A1332&lt;&gt;"",INDEX('CCN &amp; Description'!$B$2:$B$1071,MATCH(VALUE(LEFT(A1332,5)),'CCN &amp; Description'!$A$2:$A$1071,0)),""))</f>
        <v/>
      </c>
      <c r="D1332" s="55" t="str">
        <f t="shared" si="40"/>
        <v>A</v>
      </c>
      <c r="E1332" s="55" t="str">
        <f t="shared" si="41"/>
        <v>A8015</v>
      </c>
      <c r="F1332" s="56" t="s">
        <v>11743</v>
      </c>
      <c r="G1332" s="56" t="s">
        <v>11741</v>
      </c>
      <c r="H1332" s="56" t="s">
        <v>11742</v>
      </c>
      <c r="I1332" s="57">
        <v>1.83</v>
      </c>
      <c r="J1332" s="57">
        <v>1.5</v>
      </c>
      <c r="K1332" s="57">
        <v>0.67</v>
      </c>
      <c r="L1332" s="315" t="e">
        <v>#REF!</v>
      </c>
      <c r="M1332" s="58" t="e">
        <v>#REF!</v>
      </c>
      <c r="N1332" s="58" t="e">
        <v>#N/A</v>
      </c>
      <c r="O1332" s="58" t="e">
        <v>#N/A</v>
      </c>
      <c r="P1332" s="58" t="e">
        <v>#N/A</v>
      </c>
      <c r="Q1332" s="58" t="e">
        <v>#N/A</v>
      </c>
    </row>
    <row r="1333" spans="1:17" ht="15" customHeight="1" thickBot="1">
      <c r="A1333" s="446"/>
      <c r="B1333" s="446"/>
      <c r="C1333" s="54" t="str">
        <f>IF(A1333="CSP","Consolidated Supply Program(IIF)",IF(A1333&lt;&gt;"",INDEX('CCN &amp; Description'!$B$2:$B$1071,MATCH(VALUE(LEFT(A1333,5)),'CCN &amp; Description'!$A$2:$A$1071,0)),""))</f>
        <v/>
      </c>
      <c r="D1333" s="55" t="str">
        <f t="shared" si="40"/>
        <v>A</v>
      </c>
      <c r="E1333" s="55" t="str">
        <f t="shared" si="41"/>
        <v>A8016</v>
      </c>
      <c r="F1333" s="56" t="s">
        <v>11744</v>
      </c>
      <c r="G1333" s="56" t="s">
        <v>11745</v>
      </c>
      <c r="H1333" s="56" t="s">
        <v>11746</v>
      </c>
      <c r="I1333" s="57">
        <v>0</v>
      </c>
      <c r="J1333" s="57">
        <v>0</v>
      </c>
      <c r="K1333" s="57">
        <v>0</v>
      </c>
      <c r="L1333" s="315" t="e">
        <v>#REF!</v>
      </c>
      <c r="M1333" s="58" t="e">
        <v>#REF!</v>
      </c>
      <c r="N1333" s="58" t="e">
        <v>#N/A</v>
      </c>
      <c r="O1333" s="58" t="e">
        <v>#N/A</v>
      </c>
      <c r="P1333" s="58" t="e">
        <v>#N/A</v>
      </c>
      <c r="Q1333" s="58" t="e">
        <v>#N/A</v>
      </c>
    </row>
    <row r="1334" spans="1:17" ht="15" customHeight="1" thickBot="1">
      <c r="A1334" s="446"/>
      <c r="B1334" s="446"/>
      <c r="C1334" s="54" t="str">
        <f>IF(A1334="CSP","Consolidated Supply Program(IIF)",IF(A1334&lt;&gt;"",INDEX('CCN &amp; Description'!$B$2:$B$1071,MATCH(VALUE(LEFT(A1334,5)),'CCN &amp; Description'!$A$2:$A$1071,0)),""))</f>
        <v/>
      </c>
      <c r="D1334" s="55" t="str">
        <f t="shared" si="40"/>
        <v>A</v>
      </c>
      <c r="E1334" s="55" t="str">
        <f t="shared" si="41"/>
        <v>A8016</v>
      </c>
      <c r="F1334" s="56" t="s">
        <v>11747</v>
      </c>
      <c r="G1334" s="56" t="s">
        <v>11745</v>
      </c>
      <c r="H1334" s="56" t="s">
        <v>11746</v>
      </c>
      <c r="I1334" s="57">
        <v>0</v>
      </c>
      <c r="J1334" s="57">
        <v>0</v>
      </c>
      <c r="K1334" s="57">
        <v>0</v>
      </c>
      <c r="L1334" s="315" t="e">
        <v>#REF!</v>
      </c>
      <c r="M1334" s="58" t="e">
        <v>#REF!</v>
      </c>
      <c r="N1334" s="58" t="e">
        <v>#N/A</v>
      </c>
      <c r="O1334" s="58" t="e">
        <v>#N/A</v>
      </c>
      <c r="P1334" s="58" t="e">
        <v>#N/A</v>
      </c>
      <c r="Q1334" s="58" t="e">
        <v>#N/A</v>
      </c>
    </row>
    <row r="1335" spans="1:17" ht="15" customHeight="1" thickBot="1">
      <c r="A1335" s="446"/>
      <c r="B1335" s="446"/>
      <c r="C1335" s="54" t="str">
        <f>IF(A1335="CSP","Consolidated Supply Program(IIF)",IF(A1335&lt;&gt;"",INDEX('CCN &amp; Description'!$B$2:$B$1071,MATCH(VALUE(LEFT(A1335,5)),'CCN &amp; Description'!$A$2:$A$1071,0)),""))</f>
        <v/>
      </c>
      <c r="D1335" s="55" t="str">
        <f t="shared" si="40"/>
        <v>A</v>
      </c>
      <c r="E1335" s="55" t="str">
        <f t="shared" si="41"/>
        <v>A8017</v>
      </c>
      <c r="F1335" s="56" t="s">
        <v>11748</v>
      </c>
      <c r="G1335" s="56" t="s">
        <v>11749</v>
      </c>
      <c r="H1335" s="56" t="s">
        <v>11750</v>
      </c>
      <c r="I1335" s="60"/>
      <c r="J1335" s="60"/>
      <c r="K1335" s="60"/>
      <c r="L1335" s="315" t="e">
        <v>#REF!</v>
      </c>
      <c r="M1335" s="58" t="e">
        <v>#REF!</v>
      </c>
      <c r="N1335" s="58" t="e">
        <v>#N/A</v>
      </c>
      <c r="O1335" s="58" t="e">
        <v>#N/A</v>
      </c>
      <c r="P1335" s="58" t="e">
        <v>#N/A</v>
      </c>
      <c r="Q1335" s="58" t="e">
        <v>#N/A</v>
      </c>
    </row>
    <row r="1336" spans="1:17" ht="15" customHeight="1" thickBot="1">
      <c r="A1336" s="446"/>
      <c r="B1336" s="446"/>
      <c r="C1336" s="54" t="str">
        <f>IF(A1336="CSP","Consolidated Supply Program(IIF)",IF(A1336&lt;&gt;"",INDEX('CCN &amp; Description'!$B$2:$B$1071,MATCH(VALUE(LEFT(A1336,5)),'CCN &amp; Description'!$A$2:$A$1071,0)),""))</f>
        <v/>
      </c>
      <c r="D1336" s="55" t="str">
        <f t="shared" si="40"/>
        <v>A</v>
      </c>
      <c r="E1336" s="55" t="str">
        <f t="shared" si="41"/>
        <v>A8017</v>
      </c>
      <c r="F1336" s="56" t="s">
        <v>11751</v>
      </c>
      <c r="G1336" s="56" t="s">
        <v>11749</v>
      </c>
      <c r="H1336" s="56" t="s">
        <v>11750</v>
      </c>
      <c r="I1336" s="60"/>
      <c r="J1336" s="60"/>
      <c r="K1336" s="60"/>
      <c r="L1336" s="315" t="e">
        <v>#REF!</v>
      </c>
      <c r="M1336" s="58" t="e">
        <v>#REF!</v>
      </c>
      <c r="N1336" s="58" t="e">
        <v>#N/A</v>
      </c>
      <c r="O1336" s="58" t="e">
        <v>#N/A</v>
      </c>
      <c r="P1336" s="58" t="e">
        <v>#N/A</v>
      </c>
      <c r="Q1336" s="58" t="e">
        <v>#N/A</v>
      </c>
    </row>
    <row r="1337" spans="1:17" s="110" customFormat="1" ht="15" customHeight="1" thickBot="1">
      <c r="A1337" s="446"/>
      <c r="B1337" s="446"/>
      <c r="C1337" s="106" t="str">
        <f>IF(A1337="CSP","Consolidated Supply Program(IIF)",IF(A1337&lt;&gt;"",INDEX('CCN &amp; Description'!$B$2:$B$1071,MATCH(VALUE(LEFT(A1337,5)),'CCN &amp; Description'!$A$2:$A$1071,0)),""))</f>
        <v/>
      </c>
      <c r="D1337" s="107" t="str">
        <f t="shared" si="40"/>
        <v>A</v>
      </c>
      <c r="E1337" s="107" t="str">
        <f t="shared" si="41"/>
        <v>A8018</v>
      </c>
      <c r="F1337" s="108" t="s">
        <v>3442</v>
      </c>
      <c r="G1337" s="108" t="s">
        <v>11752</v>
      </c>
      <c r="H1337" s="108" t="s">
        <v>11753</v>
      </c>
      <c r="I1337" s="109">
        <v>0.83</v>
      </c>
      <c r="J1337" s="109">
        <v>0.42</v>
      </c>
      <c r="K1337" s="109">
        <v>0.92</v>
      </c>
      <c r="L1337" s="110" t="e">
        <v>#REF!</v>
      </c>
      <c r="M1337" s="111" t="e">
        <v>#REF!</v>
      </c>
      <c r="N1337" s="111" t="e">
        <v>#N/A</v>
      </c>
      <c r="O1337" s="111" t="e">
        <v>#N/A</v>
      </c>
      <c r="P1337" s="111" t="e">
        <v>#N/A</v>
      </c>
      <c r="Q1337" s="111" t="e">
        <v>#N/A</v>
      </c>
    </row>
    <row r="1338" spans="1:17" s="110" customFormat="1" ht="15" customHeight="1" thickBot="1">
      <c r="A1338" s="446"/>
      <c r="B1338" s="446"/>
      <c r="C1338" s="106" t="str">
        <f>IF(A1338="CSP","Consolidated Supply Program(IIF)",IF(A1338&lt;&gt;"",INDEX('CCN &amp; Description'!$B$2:$B$1071,MATCH(VALUE(LEFT(A1338,5)),'CCN &amp; Description'!$A$2:$A$1071,0)),""))</f>
        <v/>
      </c>
      <c r="D1338" s="107" t="str">
        <f t="shared" si="40"/>
        <v>A</v>
      </c>
      <c r="E1338" s="107" t="str">
        <f t="shared" si="41"/>
        <v>A8018</v>
      </c>
      <c r="F1338" s="108" t="s">
        <v>3442</v>
      </c>
      <c r="G1338" s="108" t="s">
        <v>11752</v>
      </c>
      <c r="H1338" s="108" t="s">
        <v>11754</v>
      </c>
      <c r="I1338" s="109">
        <v>0.79</v>
      </c>
      <c r="J1338" s="109">
        <v>0.83</v>
      </c>
      <c r="K1338" s="109">
        <v>0.44</v>
      </c>
      <c r="L1338" s="110" t="e">
        <v>#REF!</v>
      </c>
      <c r="M1338" s="111" t="e">
        <v>#REF!</v>
      </c>
      <c r="N1338" s="111" t="e">
        <v>#N/A</v>
      </c>
      <c r="O1338" s="111" t="e">
        <v>#N/A</v>
      </c>
      <c r="P1338" s="111" t="e">
        <v>#N/A</v>
      </c>
      <c r="Q1338" s="111" t="e">
        <v>#N/A</v>
      </c>
    </row>
    <row r="1339" spans="1:17" s="110" customFormat="1" ht="15" customHeight="1" thickBot="1">
      <c r="A1339" s="446">
        <v>21710</v>
      </c>
      <c r="B1339" s="446"/>
      <c r="C1339" s="106" t="str">
        <f>IF(A1339="CSP","Consolidated Supply Program(IIF)",IF(A1339&lt;&gt;"",INDEX('CCN &amp; Description'!$B$2:$B$1071,MATCH(VALUE(LEFT(A1339,5)),'CCN &amp; Description'!$A$2:$A$1071,0)),""))</f>
        <v>ELECTRONIC AND COMMUNICATION MAINTENANCE SHOP</v>
      </c>
      <c r="D1339" s="107" t="str">
        <f t="shared" si="40"/>
        <v>A</v>
      </c>
      <c r="E1339" s="107" t="str">
        <f t="shared" si="41"/>
        <v>A8019</v>
      </c>
      <c r="F1339" s="108" t="s">
        <v>3448</v>
      </c>
      <c r="G1339" s="108" t="s">
        <v>11755</v>
      </c>
      <c r="H1339" s="108" t="s">
        <v>11756</v>
      </c>
      <c r="I1339" s="109">
        <v>0.92</v>
      </c>
      <c r="J1339" s="109">
        <v>0.5</v>
      </c>
      <c r="K1339" s="109">
        <v>0.57999999999999996</v>
      </c>
      <c r="L1339" s="110" t="e">
        <v>#REF!</v>
      </c>
      <c r="M1339" s="111" t="e">
        <v>#REF!</v>
      </c>
      <c r="N1339" s="111" t="e">
        <v>#N/A</v>
      </c>
      <c r="O1339" s="111" t="e">
        <v>#N/A</v>
      </c>
      <c r="P1339" s="111" t="e">
        <v>#N/A</v>
      </c>
      <c r="Q1339" s="111" t="e">
        <v>#N/A</v>
      </c>
    </row>
    <row r="1340" spans="1:17" s="110" customFormat="1" ht="15" customHeight="1" thickBot="1">
      <c r="A1340" s="446">
        <v>21710</v>
      </c>
      <c r="B1340" s="446"/>
      <c r="C1340" s="106" t="str">
        <f>IF(A1340="CSP","Consolidated Supply Program(IIF)",IF(A1340&lt;&gt;"",INDEX('CCN &amp; Description'!$B$2:$B$1071,MATCH(VALUE(LEFT(A1340,5)),'CCN &amp; Description'!$A$2:$A$1071,0)),""))</f>
        <v>ELECTRONIC AND COMMUNICATION MAINTENANCE SHOP</v>
      </c>
      <c r="D1340" s="107" t="str">
        <f t="shared" si="40"/>
        <v>A</v>
      </c>
      <c r="E1340" s="107" t="str">
        <f t="shared" si="41"/>
        <v>A8019</v>
      </c>
      <c r="F1340" s="108" t="s">
        <v>3448</v>
      </c>
      <c r="G1340" s="108" t="s">
        <v>11755</v>
      </c>
      <c r="H1340" s="108" t="s">
        <v>11757</v>
      </c>
      <c r="I1340" s="109">
        <v>0.92</v>
      </c>
      <c r="J1340" s="109">
        <v>0.5</v>
      </c>
      <c r="K1340" s="109">
        <v>0.57999999999999996</v>
      </c>
      <c r="L1340" s="110" t="e">
        <v>#REF!</v>
      </c>
      <c r="M1340" s="111" t="e">
        <v>#REF!</v>
      </c>
      <c r="N1340" s="111" t="e">
        <v>#N/A</v>
      </c>
      <c r="O1340" s="111" t="e">
        <v>#N/A</v>
      </c>
      <c r="P1340" s="111" t="e">
        <v>#N/A</v>
      </c>
      <c r="Q1340" s="111" t="e">
        <v>#N/A</v>
      </c>
    </row>
    <row r="1341" spans="1:17" ht="15" customHeight="1" thickBot="1">
      <c r="A1341" s="446"/>
      <c r="B1341" s="446"/>
      <c r="C1341" s="54" t="str">
        <f>IF(A1341="CSP","Consolidated Supply Program(IIF)",IF(A1341&lt;&gt;"",INDEX('CCN &amp; Description'!$B$2:$B$1071,MATCH(VALUE(LEFT(A1341,5)),'CCN &amp; Description'!$A$2:$A$1071,0)),""))</f>
        <v/>
      </c>
      <c r="D1341" s="55" t="str">
        <f t="shared" si="40"/>
        <v>A</v>
      </c>
      <c r="E1341" s="55" t="str">
        <f t="shared" si="41"/>
        <v>A8020</v>
      </c>
      <c r="F1341" s="56" t="s">
        <v>11758</v>
      </c>
      <c r="G1341" s="56" t="s">
        <v>11697</v>
      </c>
      <c r="H1341" s="59"/>
      <c r="I1341" s="57">
        <v>1.92</v>
      </c>
      <c r="J1341" s="57">
        <v>1.58</v>
      </c>
      <c r="K1341" s="57">
        <v>0.33</v>
      </c>
      <c r="L1341" s="315" t="e">
        <v>#REF!</v>
      </c>
      <c r="M1341" s="58" t="e">
        <v>#REF!</v>
      </c>
      <c r="N1341" s="58" t="e">
        <v>#N/A</v>
      </c>
      <c r="O1341" s="58" t="e">
        <v>#N/A</v>
      </c>
      <c r="P1341" s="58" t="e">
        <v>#N/A</v>
      </c>
      <c r="Q1341" s="58" t="e">
        <v>#N/A</v>
      </c>
    </row>
    <row r="1342" spans="1:17" ht="15" customHeight="1" thickBot="1">
      <c r="A1342" s="446"/>
      <c r="B1342" s="446"/>
      <c r="C1342" s="54" t="str">
        <f>IF(A1342="CSP","Consolidated Supply Program(IIF)",IF(A1342&lt;&gt;"",INDEX('CCN &amp; Description'!$B$2:$B$1071,MATCH(VALUE(LEFT(A1342,5)),'CCN &amp; Description'!$A$2:$A$1071,0)),""))</f>
        <v/>
      </c>
      <c r="D1342" s="55" t="str">
        <f t="shared" si="40"/>
        <v>A</v>
      </c>
      <c r="E1342" s="55" t="str">
        <f t="shared" si="41"/>
        <v>A8020</v>
      </c>
      <c r="F1342" s="56" t="s">
        <v>11759</v>
      </c>
      <c r="G1342" s="56" t="s">
        <v>11697</v>
      </c>
      <c r="H1342" s="59"/>
      <c r="I1342" s="57">
        <v>1.92</v>
      </c>
      <c r="J1342" s="57">
        <v>1.58</v>
      </c>
      <c r="K1342" s="57">
        <v>0.33</v>
      </c>
      <c r="L1342" s="315" t="e">
        <v>#REF!</v>
      </c>
      <c r="M1342" s="58" t="e">
        <v>#REF!</v>
      </c>
      <c r="N1342" s="58" t="e">
        <v>#N/A</v>
      </c>
      <c r="O1342" s="58" t="e">
        <v>#N/A</v>
      </c>
      <c r="P1342" s="58" t="e">
        <v>#N/A</v>
      </c>
      <c r="Q1342" s="58" t="e">
        <v>#N/A</v>
      </c>
    </row>
    <row r="1343" spans="1:17" ht="15" customHeight="1" thickBot="1">
      <c r="A1343" s="446"/>
      <c r="B1343" s="446"/>
      <c r="C1343" s="54" t="str">
        <f>IF(A1343="CSP","Consolidated Supply Program(IIF)",IF(A1343&lt;&gt;"",INDEX('CCN &amp; Description'!$B$2:$B$1071,MATCH(VALUE(LEFT(A1343,5)),'CCN &amp; Description'!$A$2:$A$1071,0)),""))</f>
        <v/>
      </c>
      <c r="D1343" s="55" t="str">
        <f t="shared" si="40"/>
        <v>A</v>
      </c>
      <c r="E1343" s="55" t="str">
        <f t="shared" si="41"/>
        <v>A8021</v>
      </c>
      <c r="F1343" s="56" t="s">
        <v>11760</v>
      </c>
      <c r="G1343" s="56" t="s">
        <v>11761</v>
      </c>
      <c r="H1343" s="56" t="s">
        <v>11762</v>
      </c>
      <c r="I1343" s="57">
        <v>0.57999999999999996</v>
      </c>
      <c r="J1343" s="57">
        <v>0.42</v>
      </c>
      <c r="K1343" s="57">
        <v>0.25</v>
      </c>
      <c r="L1343" s="315" t="e">
        <v>#REF!</v>
      </c>
      <c r="M1343" s="58" t="e">
        <v>#REF!</v>
      </c>
      <c r="N1343" s="58" t="e">
        <v>#N/A</v>
      </c>
      <c r="O1343" s="58" t="e">
        <v>#N/A</v>
      </c>
      <c r="P1343" s="58" t="e">
        <v>#N/A</v>
      </c>
      <c r="Q1343" s="58" t="e">
        <v>#N/A</v>
      </c>
    </row>
    <row r="1344" spans="1:17" ht="15" customHeight="1" thickBot="1">
      <c r="A1344" s="446"/>
      <c r="B1344" s="446"/>
      <c r="C1344" s="54" t="str">
        <f>IF(A1344="CSP","Consolidated Supply Program(IIF)",IF(A1344&lt;&gt;"",INDEX('CCN &amp; Description'!$B$2:$B$1071,MATCH(VALUE(LEFT(A1344,5)),'CCN &amp; Description'!$A$2:$A$1071,0)),""))</f>
        <v/>
      </c>
      <c r="D1344" s="55" t="str">
        <f t="shared" si="40"/>
        <v>A</v>
      </c>
      <c r="E1344" s="55" t="str">
        <f t="shared" si="41"/>
        <v>A8022</v>
      </c>
      <c r="F1344" s="56" t="s">
        <v>11763</v>
      </c>
      <c r="G1344" s="56" t="s">
        <v>11697</v>
      </c>
      <c r="H1344" s="56" t="s">
        <v>11764</v>
      </c>
      <c r="I1344" s="57">
        <v>1.08</v>
      </c>
      <c r="J1344" s="57">
        <v>0.75</v>
      </c>
      <c r="K1344" s="57">
        <v>0.17</v>
      </c>
      <c r="L1344" s="315" t="e">
        <v>#REF!</v>
      </c>
      <c r="M1344" s="58" t="e">
        <v>#REF!</v>
      </c>
      <c r="N1344" s="58" t="e">
        <v>#N/A</v>
      </c>
      <c r="O1344" s="58" t="e">
        <v>#N/A</v>
      </c>
      <c r="P1344" s="58" t="e">
        <v>#N/A</v>
      </c>
      <c r="Q1344" s="58" t="e">
        <v>#N/A</v>
      </c>
    </row>
    <row r="1345" spans="1:17" ht="15" customHeight="1" thickBot="1">
      <c r="A1345" s="446"/>
      <c r="B1345" s="446"/>
      <c r="C1345" s="54" t="str">
        <f>IF(A1345="CSP","Consolidated Supply Program(IIF)",IF(A1345&lt;&gt;"",INDEX('CCN &amp; Description'!$B$2:$B$1071,MATCH(VALUE(LEFT(A1345,5)),'CCN &amp; Description'!$A$2:$A$1071,0)),""))</f>
        <v/>
      </c>
      <c r="D1345" s="55" t="str">
        <f t="shared" si="40"/>
        <v>A</v>
      </c>
      <c r="E1345" s="55" t="str">
        <f t="shared" si="41"/>
        <v>A8022</v>
      </c>
      <c r="F1345" s="56" t="s">
        <v>11763</v>
      </c>
      <c r="G1345" s="56" t="s">
        <v>11697</v>
      </c>
      <c r="H1345" s="56" t="s">
        <v>11765</v>
      </c>
      <c r="I1345" s="57">
        <v>1.08</v>
      </c>
      <c r="J1345" s="57">
        <v>0.75</v>
      </c>
      <c r="K1345" s="57">
        <v>0.17</v>
      </c>
      <c r="L1345" s="315" t="e">
        <v>#REF!</v>
      </c>
      <c r="M1345" s="58" t="e">
        <v>#REF!</v>
      </c>
      <c r="N1345" s="58" t="e">
        <v>#N/A</v>
      </c>
      <c r="O1345" s="58" t="e">
        <v>#N/A</v>
      </c>
      <c r="P1345" s="58" t="e">
        <v>#N/A</v>
      </c>
      <c r="Q1345" s="58" t="e">
        <v>#N/A</v>
      </c>
    </row>
    <row r="1346" spans="1:17" ht="15" customHeight="1" thickBot="1">
      <c r="A1346" s="446"/>
      <c r="B1346" s="446"/>
      <c r="C1346" s="54" t="str">
        <f>IF(A1346="CSP","Consolidated Supply Program(IIF)",IF(A1346&lt;&gt;"",INDEX('CCN &amp; Description'!$B$2:$B$1071,MATCH(VALUE(LEFT(A1346,5)),'CCN &amp; Description'!$A$2:$A$1071,0)),""))</f>
        <v/>
      </c>
      <c r="D1346" s="55" t="str">
        <f t="shared" ref="D1346:D1409" si="42">LEFT(F1346,1)</f>
        <v>A</v>
      </c>
      <c r="E1346" s="55" t="str">
        <f t="shared" ref="E1346:E1409" si="43">LEFT(F1346,5)</f>
        <v>A8022</v>
      </c>
      <c r="F1346" s="56" t="s">
        <v>11763</v>
      </c>
      <c r="G1346" s="56" t="s">
        <v>11697</v>
      </c>
      <c r="H1346" s="56" t="s">
        <v>11766</v>
      </c>
      <c r="I1346" s="57">
        <v>1.08</v>
      </c>
      <c r="J1346" s="57">
        <v>0.75</v>
      </c>
      <c r="K1346" s="57">
        <v>0.17</v>
      </c>
      <c r="L1346" s="315" t="e">
        <v>#REF!</v>
      </c>
      <c r="M1346" s="58" t="e">
        <v>#REF!</v>
      </c>
      <c r="N1346" s="58" t="e">
        <v>#N/A</v>
      </c>
      <c r="O1346" s="58" t="e">
        <v>#N/A</v>
      </c>
      <c r="P1346" s="58" t="e">
        <v>#N/A</v>
      </c>
      <c r="Q1346" s="58" t="e">
        <v>#N/A</v>
      </c>
    </row>
    <row r="1347" spans="1:17" ht="15" customHeight="1" thickBot="1">
      <c r="A1347" s="446"/>
      <c r="B1347" s="446"/>
      <c r="C1347" s="54" t="str">
        <f>IF(A1347="CSP","Consolidated Supply Program(IIF)",IF(A1347&lt;&gt;"",INDEX('CCN &amp; Description'!$B$2:$B$1071,MATCH(VALUE(LEFT(A1347,5)),'CCN &amp; Description'!$A$2:$A$1071,0)),""))</f>
        <v/>
      </c>
      <c r="D1347" s="55" t="str">
        <f t="shared" si="42"/>
        <v>A</v>
      </c>
      <c r="E1347" s="55" t="str">
        <f t="shared" si="43"/>
        <v>A8022</v>
      </c>
      <c r="F1347" s="56" t="s">
        <v>11767</v>
      </c>
      <c r="G1347" s="56" t="s">
        <v>11697</v>
      </c>
      <c r="H1347" s="56" t="s">
        <v>11764</v>
      </c>
      <c r="I1347" s="57">
        <v>1.08</v>
      </c>
      <c r="J1347" s="57">
        <v>0.75</v>
      </c>
      <c r="K1347" s="57">
        <v>0.17</v>
      </c>
      <c r="L1347" s="315" t="e">
        <v>#REF!</v>
      </c>
      <c r="M1347" s="58" t="e">
        <v>#REF!</v>
      </c>
      <c r="N1347" s="58" t="e">
        <v>#N/A</v>
      </c>
      <c r="O1347" s="58" t="e">
        <v>#N/A</v>
      </c>
      <c r="P1347" s="58" t="e">
        <v>#N/A</v>
      </c>
      <c r="Q1347" s="58" t="e">
        <v>#N/A</v>
      </c>
    </row>
    <row r="1348" spans="1:17" ht="15" customHeight="1" thickBot="1">
      <c r="A1348" s="446"/>
      <c r="B1348" s="446"/>
      <c r="C1348" s="54" t="str">
        <f>IF(A1348="CSP","Consolidated Supply Program(IIF)",IF(A1348&lt;&gt;"",INDEX('CCN &amp; Description'!$B$2:$B$1071,MATCH(VALUE(LEFT(A1348,5)),'CCN &amp; Description'!$A$2:$A$1071,0)),""))</f>
        <v/>
      </c>
      <c r="D1348" s="55" t="str">
        <f t="shared" si="42"/>
        <v>A</v>
      </c>
      <c r="E1348" s="55" t="str">
        <f t="shared" si="43"/>
        <v>A8022</v>
      </c>
      <c r="F1348" s="56" t="s">
        <v>11768</v>
      </c>
      <c r="G1348" s="56" t="s">
        <v>11697</v>
      </c>
      <c r="H1348" s="56" t="s">
        <v>11766</v>
      </c>
      <c r="I1348" s="57">
        <v>1.08</v>
      </c>
      <c r="J1348" s="57">
        <v>0.75</v>
      </c>
      <c r="K1348" s="57">
        <v>0.17</v>
      </c>
      <c r="L1348" s="315" t="e">
        <v>#REF!</v>
      </c>
      <c r="M1348" s="58" t="e">
        <v>#REF!</v>
      </c>
      <c r="N1348" s="58" t="e">
        <v>#N/A</v>
      </c>
      <c r="O1348" s="58" t="e">
        <v>#N/A</v>
      </c>
      <c r="P1348" s="58" t="e">
        <v>#N/A</v>
      </c>
      <c r="Q1348" s="58" t="e">
        <v>#N/A</v>
      </c>
    </row>
    <row r="1349" spans="1:17" ht="15" customHeight="1" thickBot="1">
      <c r="A1349" s="446"/>
      <c r="B1349" s="446"/>
      <c r="C1349" s="54" t="str">
        <f>IF(A1349="CSP","Consolidated Supply Program(IIF)",IF(A1349&lt;&gt;"",INDEX('CCN &amp; Description'!$B$2:$B$1071,MATCH(VALUE(LEFT(A1349,5)),'CCN &amp; Description'!$A$2:$A$1071,0)),""))</f>
        <v/>
      </c>
      <c r="D1349" s="55" t="str">
        <f t="shared" si="42"/>
        <v>A</v>
      </c>
      <c r="E1349" s="55" t="str">
        <f t="shared" si="43"/>
        <v>A8022</v>
      </c>
      <c r="F1349" s="56" t="s">
        <v>11769</v>
      </c>
      <c r="G1349" s="56" t="s">
        <v>11697</v>
      </c>
      <c r="H1349" s="56" t="s">
        <v>11765</v>
      </c>
      <c r="I1349" s="57">
        <v>1.08</v>
      </c>
      <c r="J1349" s="57">
        <v>0.75</v>
      </c>
      <c r="K1349" s="57">
        <v>0.17</v>
      </c>
      <c r="L1349" s="315" t="e">
        <v>#REF!</v>
      </c>
      <c r="M1349" s="58" t="e">
        <v>#REF!</v>
      </c>
      <c r="N1349" s="58" t="e">
        <v>#N/A</v>
      </c>
      <c r="O1349" s="58" t="e">
        <v>#N/A</v>
      </c>
      <c r="P1349" s="58" t="e">
        <v>#N/A</v>
      </c>
      <c r="Q1349" s="58" t="e">
        <v>#N/A</v>
      </c>
    </row>
    <row r="1350" spans="1:17" s="110" customFormat="1" ht="15" customHeight="1" thickBot="1">
      <c r="A1350" s="446">
        <v>21710</v>
      </c>
      <c r="B1350" s="446"/>
      <c r="C1350" s="106" t="str">
        <f>IF(A1350="CSP","Consolidated Supply Program(IIF)",IF(A1350&lt;&gt;"",INDEX('CCN &amp; Description'!$B$2:$B$1071,MATCH(VALUE(LEFT(A1350,5)),'CCN &amp; Description'!$A$2:$A$1071,0)),""))</f>
        <v>ELECTRONIC AND COMMUNICATION MAINTENANCE SHOP</v>
      </c>
      <c r="D1350" s="107" t="str">
        <f t="shared" si="42"/>
        <v>A</v>
      </c>
      <c r="E1350" s="107" t="str">
        <f t="shared" si="43"/>
        <v>A8023</v>
      </c>
      <c r="F1350" s="108" t="s">
        <v>775</v>
      </c>
      <c r="G1350" s="108" t="s">
        <v>11770</v>
      </c>
      <c r="H1350" s="108" t="s">
        <v>11771</v>
      </c>
      <c r="I1350" s="109">
        <v>0.5</v>
      </c>
      <c r="J1350" s="109">
        <v>0.33</v>
      </c>
      <c r="K1350" s="109">
        <v>0.17</v>
      </c>
      <c r="L1350" s="110" t="e">
        <v>#REF!</v>
      </c>
      <c r="M1350" s="111" t="e">
        <v>#REF!</v>
      </c>
      <c r="N1350" s="111" t="e">
        <v>#N/A</v>
      </c>
      <c r="O1350" s="111" t="e">
        <v>#N/A</v>
      </c>
      <c r="P1350" s="111" t="e">
        <v>#N/A</v>
      </c>
      <c r="Q1350" s="111" t="e">
        <v>#N/A</v>
      </c>
    </row>
    <row r="1351" spans="1:17" s="110" customFormat="1" ht="15" customHeight="1" thickBot="1">
      <c r="A1351" s="446">
        <v>21710</v>
      </c>
      <c r="B1351" s="446"/>
      <c r="C1351" s="106" t="str">
        <f>IF(A1351="CSP","Consolidated Supply Program(IIF)",IF(A1351&lt;&gt;"",INDEX('CCN &amp; Description'!$B$2:$B$1071,MATCH(VALUE(LEFT(A1351,5)),'CCN &amp; Description'!$A$2:$A$1071,0)),""))</f>
        <v>ELECTRONIC AND COMMUNICATION MAINTENANCE SHOP</v>
      </c>
      <c r="D1351" s="107" t="str">
        <f t="shared" si="42"/>
        <v>A</v>
      </c>
      <c r="E1351" s="107" t="str">
        <f t="shared" si="43"/>
        <v>A8023</v>
      </c>
      <c r="F1351" s="108" t="s">
        <v>775</v>
      </c>
      <c r="G1351" s="108" t="s">
        <v>11770</v>
      </c>
      <c r="H1351" s="108" t="s">
        <v>11772</v>
      </c>
      <c r="I1351" s="109">
        <v>0.5</v>
      </c>
      <c r="J1351" s="109">
        <v>0.33</v>
      </c>
      <c r="K1351" s="109">
        <v>0.17</v>
      </c>
      <c r="L1351" s="110" t="e">
        <v>#REF!</v>
      </c>
      <c r="M1351" s="111" t="e">
        <v>#REF!</v>
      </c>
      <c r="N1351" s="111" t="e">
        <v>#N/A</v>
      </c>
      <c r="O1351" s="111" t="e">
        <v>#N/A</v>
      </c>
      <c r="P1351" s="111" t="e">
        <v>#N/A</v>
      </c>
      <c r="Q1351" s="111" t="e">
        <v>#N/A</v>
      </c>
    </row>
    <row r="1352" spans="1:17" s="110" customFormat="1" ht="15" customHeight="1" thickBot="1">
      <c r="A1352" s="446">
        <v>21710</v>
      </c>
      <c r="B1352" s="446"/>
      <c r="C1352" s="106" t="str">
        <f>IF(A1352="CSP","Consolidated Supply Program(IIF)",IF(A1352&lt;&gt;"",INDEX('CCN &amp; Description'!$B$2:$B$1071,MATCH(VALUE(LEFT(A1352,5)),'CCN &amp; Description'!$A$2:$A$1071,0)),""))</f>
        <v>ELECTRONIC AND COMMUNICATION MAINTENANCE SHOP</v>
      </c>
      <c r="D1352" s="107" t="str">
        <f t="shared" si="42"/>
        <v>A</v>
      </c>
      <c r="E1352" s="107" t="str">
        <f t="shared" si="43"/>
        <v>A8023</v>
      </c>
      <c r="F1352" s="108" t="s">
        <v>775</v>
      </c>
      <c r="G1352" s="108" t="s">
        <v>3454</v>
      </c>
      <c r="H1352" s="108" t="s">
        <v>11773</v>
      </c>
      <c r="I1352" s="109">
        <v>0.5</v>
      </c>
      <c r="J1352" s="109">
        <v>0.28999999999999998</v>
      </c>
      <c r="K1352" s="109">
        <v>0.17</v>
      </c>
      <c r="L1352" s="110" t="e">
        <v>#REF!</v>
      </c>
      <c r="M1352" s="111" t="e">
        <v>#REF!</v>
      </c>
      <c r="N1352" s="111" t="e">
        <v>#N/A</v>
      </c>
      <c r="O1352" s="111" t="e">
        <v>#N/A</v>
      </c>
      <c r="P1352" s="111" t="e">
        <v>#N/A</v>
      </c>
      <c r="Q1352" s="111" t="e">
        <v>#N/A</v>
      </c>
    </row>
    <row r="1353" spans="1:17" s="110" customFormat="1" ht="15" customHeight="1" thickBot="1">
      <c r="A1353" s="446">
        <v>21710</v>
      </c>
      <c r="B1353" s="446"/>
      <c r="C1353" s="106" t="str">
        <f>IF(A1353="CSP","Consolidated Supply Program(IIF)",IF(A1353&lt;&gt;"",INDEX('CCN &amp; Description'!$B$2:$B$1071,MATCH(VALUE(LEFT(A1353,5)),'CCN &amp; Description'!$A$2:$A$1071,0)),""))</f>
        <v>ELECTRONIC AND COMMUNICATION MAINTENANCE SHOP</v>
      </c>
      <c r="D1353" s="107" t="str">
        <f t="shared" si="42"/>
        <v>A</v>
      </c>
      <c r="E1353" s="107" t="str">
        <f t="shared" si="43"/>
        <v>A8023</v>
      </c>
      <c r="F1353" s="108" t="s">
        <v>775</v>
      </c>
      <c r="G1353" s="108" t="s">
        <v>11770</v>
      </c>
      <c r="H1353" s="108" t="s">
        <v>11774</v>
      </c>
      <c r="I1353" s="109">
        <v>0.67</v>
      </c>
      <c r="J1353" s="109">
        <v>0.42</v>
      </c>
      <c r="K1353" s="109">
        <v>0.25</v>
      </c>
      <c r="L1353" s="110" t="e">
        <v>#REF!</v>
      </c>
      <c r="M1353" s="111" t="e">
        <v>#REF!</v>
      </c>
      <c r="N1353" s="111" t="e">
        <v>#N/A</v>
      </c>
      <c r="O1353" s="111" t="e">
        <v>#N/A</v>
      </c>
      <c r="P1353" s="111" t="e">
        <v>#N/A</v>
      </c>
      <c r="Q1353" s="111" t="e">
        <v>#N/A</v>
      </c>
    </row>
    <row r="1354" spans="1:17" ht="15" customHeight="1" thickBot="1">
      <c r="A1354" s="446"/>
      <c r="B1354" s="446"/>
      <c r="C1354" s="54" t="str">
        <f>IF(A1354="CSP","Consolidated Supply Program(IIF)",IF(A1354&lt;&gt;"",INDEX('CCN &amp; Description'!$B$2:$B$1071,MATCH(VALUE(LEFT(A1354,5)),'CCN &amp; Description'!$A$2:$A$1071,0)),""))</f>
        <v/>
      </c>
      <c r="D1354" s="55" t="str">
        <f t="shared" si="42"/>
        <v>A</v>
      </c>
      <c r="E1354" s="55" t="str">
        <f t="shared" si="43"/>
        <v>A8023</v>
      </c>
      <c r="F1354" s="56" t="s">
        <v>11775</v>
      </c>
      <c r="G1354" s="56" t="s">
        <v>11770</v>
      </c>
      <c r="H1354" s="56" t="s">
        <v>11772</v>
      </c>
      <c r="I1354" s="57">
        <v>0.5</v>
      </c>
      <c r="J1354" s="57">
        <v>0.33</v>
      </c>
      <c r="K1354" s="57">
        <v>0.17</v>
      </c>
      <c r="L1354" s="315" t="e">
        <v>#REF!</v>
      </c>
      <c r="M1354" s="58" t="e">
        <v>#REF!</v>
      </c>
      <c r="N1354" s="58" t="e">
        <v>#N/A</v>
      </c>
      <c r="O1354" s="58" t="e">
        <v>#N/A</v>
      </c>
      <c r="P1354" s="58" t="e">
        <v>#N/A</v>
      </c>
      <c r="Q1354" s="58" t="e">
        <v>#N/A</v>
      </c>
    </row>
    <row r="1355" spans="1:17" ht="15" customHeight="1" thickBot="1">
      <c r="A1355" s="446"/>
      <c r="B1355" s="446"/>
      <c r="C1355" s="54" t="str">
        <f>IF(A1355="CSP","Consolidated Supply Program(IIF)",IF(A1355&lt;&gt;"",INDEX('CCN &amp; Description'!$B$2:$B$1071,MATCH(VALUE(LEFT(A1355,5)),'CCN &amp; Description'!$A$2:$A$1071,0)),""))</f>
        <v/>
      </c>
      <c r="D1355" s="55" t="str">
        <f t="shared" si="42"/>
        <v>A</v>
      </c>
      <c r="E1355" s="55" t="str">
        <f t="shared" si="43"/>
        <v>A8023</v>
      </c>
      <c r="F1355" s="56" t="s">
        <v>11776</v>
      </c>
      <c r="G1355" s="56" t="s">
        <v>11770</v>
      </c>
      <c r="H1355" s="56" t="s">
        <v>11774</v>
      </c>
      <c r="I1355" s="57">
        <v>0.67</v>
      </c>
      <c r="J1355" s="57">
        <v>0.42</v>
      </c>
      <c r="K1355" s="57">
        <v>0.25</v>
      </c>
      <c r="L1355" s="315" t="e">
        <v>#REF!</v>
      </c>
      <c r="M1355" s="58" t="e">
        <v>#REF!</v>
      </c>
      <c r="N1355" s="58" t="e">
        <v>#N/A</v>
      </c>
      <c r="O1355" s="58" t="e">
        <v>#N/A</v>
      </c>
      <c r="P1355" s="58" t="e">
        <v>#N/A</v>
      </c>
      <c r="Q1355" s="58" t="e">
        <v>#N/A</v>
      </c>
    </row>
    <row r="1356" spans="1:17" ht="15" customHeight="1" thickBot="1">
      <c r="A1356" s="446"/>
      <c r="B1356" s="446"/>
      <c r="C1356" s="54" t="str">
        <f>IF(A1356="CSP","Consolidated Supply Program(IIF)",IF(A1356&lt;&gt;"",INDEX('CCN &amp; Description'!$B$2:$B$1071,MATCH(VALUE(LEFT(A1356,5)),'CCN &amp; Description'!$A$2:$A$1071,0)),""))</f>
        <v/>
      </c>
      <c r="D1356" s="55" t="str">
        <f t="shared" si="42"/>
        <v>A</v>
      </c>
      <c r="E1356" s="55" t="str">
        <f t="shared" si="43"/>
        <v>A8025</v>
      </c>
      <c r="F1356" s="56" t="s">
        <v>11777</v>
      </c>
      <c r="G1356" s="56" t="s">
        <v>11778</v>
      </c>
      <c r="H1356" s="56" t="s">
        <v>11779</v>
      </c>
      <c r="I1356" s="57">
        <v>0.18</v>
      </c>
      <c r="J1356" s="57">
        <v>0.31</v>
      </c>
      <c r="K1356" s="57">
        <v>0.17</v>
      </c>
      <c r="L1356" s="315" t="e">
        <v>#REF!</v>
      </c>
      <c r="M1356" s="58" t="e">
        <v>#REF!</v>
      </c>
      <c r="N1356" s="58" t="e">
        <v>#N/A</v>
      </c>
      <c r="O1356" s="58" t="e">
        <v>#N/A</v>
      </c>
      <c r="P1356" s="58" t="e">
        <v>#N/A</v>
      </c>
      <c r="Q1356" s="58" t="e">
        <v>#N/A</v>
      </c>
    </row>
    <row r="1357" spans="1:17" ht="15" customHeight="1" thickBot="1">
      <c r="A1357" s="446"/>
      <c r="B1357" s="446"/>
      <c r="C1357" s="54" t="str">
        <f>IF(A1357="CSP","Consolidated Supply Program(IIF)",IF(A1357&lt;&gt;"",INDEX('CCN &amp; Description'!$B$2:$B$1071,MATCH(VALUE(LEFT(A1357,5)),'CCN &amp; Description'!$A$2:$A$1071,0)),""))</f>
        <v/>
      </c>
      <c r="D1357" s="55" t="str">
        <f t="shared" si="42"/>
        <v>A</v>
      </c>
      <c r="E1357" s="55" t="str">
        <f t="shared" si="43"/>
        <v>A8027</v>
      </c>
      <c r="F1357" s="56" t="s">
        <v>11780</v>
      </c>
      <c r="G1357" s="56" t="s">
        <v>11781</v>
      </c>
      <c r="H1357" s="56" t="s">
        <v>11782</v>
      </c>
      <c r="I1357" s="57">
        <v>0.5</v>
      </c>
      <c r="J1357" s="57">
        <v>0.42</v>
      </c>
      <c r="K1357" s="57">
        <v>0.25</v>
      </c>
      <c r="L1357" s="315" t="e">
        <v>#REF!</v>
      </c>
      <c r="M1357" s="58" t="e">
        <v>#REF!</v>
      </c>
      <c r="N1357" s="58" t="e">
        <v>#N/A</v>
      </c>
      <c r="O1357" s="58" t="e">
        <v>#N/A</v>
      </c>
      <c r="P1357" s="58" t="e">
        <v>#N/A</v>
      </c>
      <c r="Q1357" s="58" t="e">
        <v>#N/A</v>
      </c>
    </row>
    <row r="1358" spans="1:17" ht="15" customHeight="1" thickBot="1">
      <c r="A1358" s="446"/>
      <c r="B1358" s="446"/>
      <c r="C1358" s="54" t="str">
        <f>IF(A1358="CSP","Consolidated Supply Program(IIF)",IF(A1358&lt;&gt;"",INDEX('CCN &amp; Description'!$B$2:$B$1071,MATCH(VALUE(LEFT(A1358,5)),'CCN &amp; Description'!$A$2:$A$1071,0)),""))</f>
        <v/>
      </c>
      <c r="D1358" s="55" t="str">
        <f t="shared" si="42"/>
        <v>A</v>
      </c>
      <c r="E1358" s="55" t="str">
        <f t="shared" si="43"/>
        <v>A8027</v>
      </c>
      <c r="F1358" s="56" t="s">
        <v>11783</v>
      </c>
      <c r="G1358" s="56" t="s">
        <v>11781</v>
      </c>
      <c r="H1358" s="56" t="s">
        <v>11782</v>
      </c>
      <c r="I1358" s="57">
        <v>0.5</v>
      </c>
      <c r="J1358" s="57">
        <v>0.42</v>
      </c>
      <c r="K1358" s="57">
        <v>0.25</v>
      </c>
      <c r="L1358" s="315" t="e">
        <v>#REF!</v>
      </c>
      <c r="M1358" s="58" t="e">
        <v>#REF!</v>
      </c>
      <c r="N1358" s="58" t="e">
        <v>#N/A</v>
      </c>
      <c r="O1358" s="58" t="e">
        <v>#N/A</v>
      </c>
      <c r="P1358" s="58" t="e">
        <v>#N/A</v>
      </c>
      <c r="Q1358" s="58" t="e">
        <v>#N/A</v>
      </c>
    </row>
    <row r="1359" spans="1:17" ht="15" customHeight="1" thickBot="1">
      <c r="A1359" s="446"/>
      <c r="B1359" s="446"/>
      <c r="C1359" s="54" t="str">
        <f>IF(A1359="CSP","Consolidated Supply Program(IIF)",IF(A1359&lt;&gt;"",INDEX('CCN &amp; Description'!$B$2:$B$1071,MATCH(VALUE(LEFT(A1359,5)),'CCN &amp; Description'!$A$2:$A$1071,0)),""))</f>
        <v/>
      </c>
      <c r="D1359" s="55" t="str">
        <f t="shared" si="42"/>
        <v>A</v>
      </c>
      <c r="E1359" s="55" t="str">
        <f t="shared" si="43"/>
        <v>A8028</v>
      </c>
      <c r="F1359" s="56" t="s">
        <v>11784</v>
      </c>
      <c r="G1359" s="56" t="s">
        <v>11785</v>
      </c>
      <c r="H1359" s="56" t="s">
        <v>11786</v>
      </c>
      <c r="I1359" s="57">
        <v>0.52</v>
      </c>
      <c r="J1359" s="57">
        <v>0.42</v>
      </c>
      <c r="K1359" s="57">
        <v>0.25</v>
      </c>
      <c r="L1359" s="315" t="e">
        <v>#REF!</v>
      </c>
      <c r="M1359" s="58" t="e">
        <v>#REF!</v>
      </c>
      <c r="N1359" s="58" t="e">
        <v>#N/A</v>
      </c>
      <c r="O1359" s="58" t="e">
        <v>#N/A</v>
      </c>
      <c r="P1359" s="58" t="e">
        <v>#N/A</v>
      </c>
      <c r="Q1359" s="58" t="e">
        <v>#N/A</v>
      </c>
    </row>
    <row r="1360" spans="1:17" ht="15" customHeight="1" thickBot="1">
      <c r="A1360" s="446"/>
      <c r="B1360" s="446"/>
      <c r="C1360" s="54" t="str">
        <f>IF(A1360="CSP","Consolidated Supply Program(IIF)",IF(A1360&lt;&gt;"",INDEX('CCN &amp; Description'!$B$2:$B$1071,MATCH(VALUE(LEFT(A1360,5)),'CCN &amp; Description'!$A$2:$A$1071,0)),""))</f>
        <v/>
      </c>
      <c r="D1360" s="55" t="str">
        <f t="shared" si="42"/>
        <v>A</v>
      </c>
      <c r="E1360" s="55" t="str">
        <f t="shared" si="43"/>
        <v>A8031</v>
      </c>
      <c r="F1360" s="56" t="s">
        <v>11787</v>
      </c>
      <c r="G1360" s="56" t="s">
        <v>11788</v>
      </c>
      <c r="H1360" s="56" t="s">
        <v>11789</v>
      </c>
      <c r="I1360" s="57">
        <v>0.52</v>
      </c>
      <c r="J1360" s="57">
        <v>0.42</v>
      </c>
      <c r="K1360" s="57">
        <v>0.42</v>
      </c>
      <c r="L1360" s="315" t="e">
        <v>#REF!</v>
      </c>
      <c r="M1360" s="58" t="e">
        <v>#REF!</v>
      </c>
      <c r="N1360" s="58" t="e">
        <v>#N/A</v>
      </c>
      <c r="O1360" s="58" t="e">
        <v>#N/A</v>
      </c>
      <c r="P1360" s="58" t="e">
        <v>#N/A</v>
      </c>
      <c r="Q1360" s="58" t="e">
        <v>#N/A</v>
      </c>
    </row>
    <row r="1361" spans="1:17" s="110" customFormat="1" ht="15" customHeight="1" thickBot="1">
      <c r="A1361" s="446">
        <v>21710</v>
      </c>
      <c r="B1361" s="446"/>
      <c r="C1361" s="106" t="str">
        <f>IF(A1361="CSP","Consolidated Supply Program(IIF)",IF(A1361&lt;&gt;"",INDEX('CCN &amp; Description'!$B$2:$B$1071,MATCH(VALUE(LEFT(A1361,5)),'CCN &amp; Description'!$A$2:$A$1071,0)),""))</f>
        <v>ELECTRONIC AND COMMUNICATION MAINTENANCE SHOP</v>
      </c>
      <c r="D1361" s="107" t="str">
        <f t="shared" si="42"/>
        <v>A</v>
      </c>
      <c r="E1361" s="107" t="str">
        <f t="shared" si="43"/>
        <v>A8032</v>
      </c>
      <c r="F1361" s="108" t="s">
        <v>3464</v>
      </c>
      <c r="G1361" s="108" t="s">
        <v>11790</v>
      </c>
      <c r="H1361" s="108" t="s">
        <v>11791</v>
      </c>
      <c r="I1361" s="109">
        <v>0.42</v>
      </c>
      <c r="J1361" s="109">
        <v>0.42</v>
      </c>
      <c r="K1361" s="109">
        <v>0.42</v>
      </c>
      <c r="L1361" s="110" t="e">
        <v>#REF!</v>
      </c>
      <c r="M1361" s="111" t="e">
        <v>#REF!</v>
      </c>
      <c r="N1361" s="111" t="e">
        <v>#N/A</v>
      </c>
      <c r="O1361" s="111" t="e">
        <v>#N/A</v>
      </c>
      <c r="P1361" s="111" t="e">
        <v>#N/A</v>
      </c>
      <c r="Q1361" s="111" t="e">
        <v>#N/A</v>
      </c>
    </row>
    <row r="1362" spans="1:17" s="110" customFormat="1" ht="15" customHeight="1" thickBot="1">
      <c r="A1362" s="446">
        <v>21710</v>
      </c>
      <c r="B1362" s="446"/>
      <c r="C1362" s="106" t="str">
        <f>IF(A1362="CSP","Consolidated Supply Program(IIF)",IF(A1362&lt;&gt;"",INDEX('CCN &amp; Description'!$B$2:$B$1071,MATCH(VALUE(LEFT(A1362,5)),'CCN &amp; Description'!$A$2:$A$1071,0)),""))</f>
        <v>ELECTRONIC AND COMMUNICATION MAINTENANCE SHOP</v>
      </c>
      <c r="D1362" s="107" t="str">
        <f t="shared" si="42"/>
        <v>A</v>
      </c>
      <c r="E1362" s="107" t="str">
        <f t="shared" si="43"/>
        <v>A8032</v>
      </c>
      <c r="F1362" s="108" t="s">
        <v>3464</v>
      </c>
      <c r="G1362" s="108" t="s">
        <v>11788</v>
      </c>
      <c r="H1362" s="108" t="s">
        <v>11792</v>
      </c>
      <c r="I1362" s="109">
        <v>0.42</v>
      </c>
      <c r="J1362" s="109">
        <v>0.42</v>
      </c>
      <c r="K1362" s="109">
        <v>0.42</v>
      </c>
      <c r="L1362" s="110" t="e">
        <v>#REF!</v>
      </c>
      <c r="M1362" s="111" t="e">
        <v>#REF!</v>
      </c>
      <c r="N1362" s="111" t="e">
        <v>#N/A</v>
      </c>
      <c r="O1362" s="111" t="e">
        <v>#N/A</v>
      </c>
      <c r="P1362" s="111" t="e">
        <v>#N/A</v>
      </c>
      <c r="Q1362" s="111" t="e">
        <v>#N/A</v>
      </c>
    </row>
    <row r="1363" spans="1:17" s="110" customFormat="1" ht="15" customHeight="1" thickBot="1">
      <c r="A1363" s="446">
        <v>21710</v>
      </c>
      <c r="B1363" s="446"/>
      <c r="C1363" s="106" t="str">
        <f>IF(A1363="CSP","Consolidated Supply Program(IIF)",IF(A1363&lt;&gt;"",INDEX('CCN &amp; Description'!$B$2:$B$1071,MATCH(VALUE(LEFT(A1363,5)),'CCN &amp; Description'!$A$2:$A$1071,0)),""))</f>
        <v>ELECTRONIC AND COMMUNICATION MAINTENANCE SHOP</v>
      </c>
      <c r="D1363" s="107" t="str">
        <f t="shared" si="42"/>
        <v>A</v>
      </c>
      <c r="E1363" s="107" t="str">
        <f t="shared" si="43"/>
        <v>A8032</v>
      </c>
      <c r="F1363" s="108" t="s">
        <v>3464</v>
      </c>
      <c r="G1363" s="108" t="s">
        <v>11697</v>
      </c>
      <c r="H1363" s="108" t="s">
        <v>11793</v>
      </c>
      <c r="I1363" s="109">
        <v>0.35</v>
      </c>
      <c r="J1363" s="109">
        <v>0.42</v>
      </c>
      <c r="K1363" s="109">
        <v>0.42</v>
      </c>
      <c r="L1363" s="110" t="e">
        <v>#REF!</v>
      </c>
      <c r="M1363" s="111" t="e">
        <v>#REF!</v>
      </c>
      <c r="N1363" s="111" t="e">
        <v>#N/A</v>
      </c>
      <c r="O1363" s="111" t="e">
        <v>#N/A</v>
      </c>
      <c r="P1363" s="111" t="e">
        <v>#N/A</v>
      </c>
      <c r="Q1363" s="111" t="e">
        <v>#N/A</v>
      </c>
    </row>
    <row r="1364" spans="1:17" s="110" customFormat="1" ht="15" customHeight="1" thickBot="1">
      <c r="A1364" s="446">
        <v>21710</v>
      </c>
      <c r="B1364" s="446"/>
      <c r="C1364" s="106" t="str">
        <f>IF(A1364="CSP","Consolidated Supply Program(IIF)",IF(A1364&lt;&gt;"",INDEX('CCN &amp; Description'!$B$2:$B$1071,MATCH(VALUE(LEFT(A1364,5)),'CCN &amp; Description'!$A$2:$A$1071,0)),""))</f>
        <v>ELECTRONIC AND COMMUNICATION MAINTENANCE SHOP</v>
      </c>
      <c r="D1364" s="107" t="str">
        <f t="shared" si="42"/>
        <v>A</v>
      </c>
      <c r="E1364" s="107" t="str">
        <f t="shared" si="43"/>
        <v>A8032</v>
      </c>
      <c r="F1364" s="108" t="s">
        <v>3464</v>
      </c>
      <c r="G1364" s="108" t="s">
        <v>11788</v>
      </c>
      <c r="H1364" s="108" t="s">
        <v>11794</v>
      </c>
      <c r="I1364" s="109">
        <v>0.42</v>
      </c>
      <c r="J1364" s="109">
        <v>0.42</v>
      </c>
      <c r="K1364" s="109">
        <v>0.42</v>
      </c>
      <c r="L1364" s="110" t="e">
        <v>#REF!</v>
      </c>
      <c r="M1364" s="111" t="e">
        <v>#REF!</v>
      </c>
      <c r="N1364" s="111" t="e">
        <v>#N/A</v>
      </c>
      <c r="O1364" s="111" t="e">
        <v>#N/A</v>
      </c>
      <c r="P1364" s="111" t="e">
        <v>#N/A</v>
      </c>
      <c r="Q1364" s="111" t="e">
        <v>#N/A</v>
      </c>
    </row>
    <row r="1365" spans="1:17" s="110" customFormat="1" ht="15" customHeight="1" thickBot="1">
      <c r="A1365" s="446">
        <v>21710</v>
      </c>
      <c r="B1365" s="446"/>
      <c r="C1365" s="106" t="str">
        <f>IF(A1365="CSP","Consolidated Supply Program(IIF)",IF(A1365&lt;&gt;"",INDEX('CCN &amp; Description'!$B$2:$B$1071,MATCH(VALUE(LEFT(A1365,5)),'CCN &amp; Description'!$A$2:$A$1071,0)),""))</f>
        <v>ELECTRONIC AND COMMUNICATION MAINTENANCE SHOP</v>
      </c>
      <c r="D1365" s="107" t="str">
        <f t="shared" si="42"/>
        <v>A</v>
      </c>
      <c r="E1365" s="107" t="str">
        <f t="shared" si="43"/>
        <v>A8032</v>
      </c>
      <c r="F1365" s="108" t="s">
        <v>3464</v>
      </c>
      <c r="G1365" s="108" t="s">
        <v>11788</v>
      </c>
      <c r="H1365" s="108" t="s">
        <v>11795</v>
      </c>
      <c r="I1365" s="109">
        <v>0.42</v>
      </c>
      <c r="J1365" s="109">
        <v>0.42</v>
      </c>
      <c r="K1365" s="109">
        <v>0.42</v>
      </c>
      <c r="L1365" s="110" t="e">
        <v>#REF!</v>
      </c>
      <c r="M1365" s="111" t="e">
        <v>#REF!</v>
      </c>
      <c r="N1365" s="111" t="e">
        <v>#N/A</v>
      </c>
      <c r="O1365" s="111" t="e">
        <v>#N/A</v>
      </c>
      <c r="P1365" s="111" t="e">
        <v>#N/A</v>
      </c>
      <c r="Q1365" s="111" t="e">
        <v>#N/A</v>
      </c>
    </row>
    <row r="1366" spans="1:17" s="110" customFormat="1" ht="15" customHeight="1" thickBot="1">
      <c r="A1366" s="446">
        <v>21710</v>
      </c>
      <c r="B1366" s="446"/>
      <c r="C1366" s="106" t="str">
        <f>IF(A1366="CSP","Consolidated Supply Program(IIF)",IF(A1366&lt;&gt;"",INDEX('CCN &amp; Description'!$B$2:$B$1071,MATCH(VALUE(LEFT(A1366,5)),'CCN &amp; Description'!$A$2:$A$1071,0)),""))</f>
        <v>ELECTRONIC AND COMMUNICATION MAINTENANCE SHOP</v>
      </c>
      <c r="D1366" s="107" t="str">
        <f t="shared" si="42"/>
        <v>A</v>
      </c>
      <c r="E1366" s="107" t="str">
        <f t="shared" si="43"/>
        <v>A8032</v>
      </c>
      <c r="F1366" s="108" t="s">
        <v>3464</v>
      </c>
      <c r="G1366" s="108" t="s">
        <v>11788</v>
      </c>
      <c r="H1366" s="108" t="s">
        <v>11796</v>
      </c>
      <c r="I1366" s="109">
        <v>0.42</v>
      </c>
      <c r="J1366" s="109">
        <v>0.42</v>
      </c>
      <c r="K1366" s="109">
        <v>0.42</v>
      </c>
      <c r="L1366" s="110" t="e">
        <v>#REF!</v>
      </c>
      <c r="M1366" s="111" t="e">
        <v>#REF!</v>
      </c>
      <c r="N1366" s="111" t="e">
        <v>#N/A</v>
      </c>
      <c r="O1366" s="111" t="e">
        <v>#N/A</v>
      </c>
      <c r="P1366" s="111" t="e">
        <v>#N/A</v>
      </c>
      <c r="Q1366" s="111" t="e">
        <v>#N/A</v>
      </c>
    </row>
    <row r="1367" spans="1:17" s="110" customFormat="1" ht="15" customHeight="1" thickBot="1">
      <c r="A1367" s="446">
        <v>21710</v>
      </c>
      <c r="B1367" s="446"/>
      <c r="C1367" s="106" t="str">
        <f>IF(A1367="CSP","Consolidated Supply Program(IIF)",IF(A1367&lt;&gt;"",INDEX('CCN &amp; Description'!$B$2:$B$1071,MATCH(VALUE(LEFT(A1367,5)),'CCN &amp; Description'!$A$2:$A$1071,0)),""))</f>
        <v>ELECTRONIC AND COMMUNICATION MAINTENANCE SHOP</v>
      </c>
      <c r="D1367" s="107" t="str">
        <f t="shared" si="42"/>
        <v>A</v>
      </c>
      <c r="E1367" s="107" t="str">
        <f t="shared" si="43"/>
        <v>A8032</v>
      </c>
      <c r="F1367" s="108" t="s">
        <v>11797</v>
      </c>
      <c r="G1367" s="108" t="s">
        <v>11790</v>
      </c>
      <c r="H1367" s="108" t="s">
        <v>11791</v>
      </c>
      <c r="I1367" s="109">
        <v>0.42</v>
      </c>
      <c r="J1367" s="109">
        <v>0.42</v>
      </c>
      <c r="K1367" s="109">
        <v>0.42</v>
      </c>
      <c r="L1367" s="110" t="e">
        <v>#REF!</v>
      </c>
      <c r="M1367" s="111" t="e">
        <v>#REF!</v>
      </c>
      <c r="N1367" s="111" t="e">
        <v>#N/A</v>
      </c>
      <c r="O1367" s="111" t="e">
        <v>#N/A</v>
      </c>
      <c r="P1367" s="111" t="e">
        <v>#N/A</v>
      </c>
      <c r="Q1367" s="111" t="e">
        <v>#N/A</v>
      </c>
    </row>
    <row r="1368" spans="1:17" s="110" customFormat="1" ht="15" customHeight="1" thickBot="1">
      <c r="A1368" s="446"/>
      <c r="B1368" s="446"/>
      <c r="C1368" s="106" t="str">
        <f>IF(A1368="CSP","Consolidated Supply Program(IIF)",IF(A1368&lt;&gt;"",INDEX('CCN &amp; Description'!$B$2:$B$1071,MATCH(VALUE(LEFT(A1368,5)),'CCN &amp; Description'!$A$2:$A$1071,0)),""))</f>
        <v/>
      </c>
      <c r="D1368" s="107" t="str">
        <f t="shared" si="42"/>
        <v>A</v>
      </c>
      <c r="E1368" s="107" t="str">
        <f t="shared" si="43"/>
        <v>A8033</v>
      </c>
      <c r="F1368" s="108" t="s">
        <v>11798</v>
      </c>
      <c r="G1368" s="108" t="s">
        <v>11745</v>
      </c>
      <c r="H1368" s="108" t="s">
        <v>11799</v>
      </c>
      <c r="I1368" s="109">
        <v>0</v>
      </c>
      <c r="J1368" s="109">
        <v>0</v>
      </c>
      <c r="K1368" s="109">
        <v>0</v>
      </c>
      <c r="L1368" s="110" t="e">
        <v>#REF!</v>
      </c>
      <c r="M1368" s="111" t="e">
        <v>#REF!</v>
      </c>
      <c r="N1368" s="111" t="e">
        <v>#N/A</v>
      </c>
      <c r="O1368" s="111" t="e">
        <v>#N/A</v>
      </c>
      <c r="P1368" s="111" t="e">
        <v>#N/A</v>
      </c>
      <c r="Q1368" s="111" t="e">
        <v>#N/A</v>
      </c>
    </row>
    <row r="1369" spans="1:17" s="110" customFormat="1" ht="15" customHeight="1" thickBot="1">
      <c r="A1369" s="446"/>
      <c r="B1369" s="446"/>
      <c r="C1369" s="106" t="str">
        <f>IF(A1369="CSP","Consolidated Supply Program(IIF)",IF(A1369&lt;&gt;"",INDEX('CCN &amp; Description'!$B$2:$B$1071,MATCH(VALUE(LEFT(A1369,5)),'CCN &amp; Description'!$A$2:$A$1071,0)),""))</f>
        <v/>
      </c>
      <c r="D1369" s="107" t="str">
        <f t="shared" si="42"/>
        <v>A</v>
      </c>
      <c r="E1369" s="107" t="str">
        <f t="shared" si="43"/>
        <v>A8033</v>
      </c>
      <c r="F1369" s="108" t="s">
        <v>11800</v>
      </c>
      <c r="G1369" s="108" t="s">
        <v>11745</v>
      </c>
      <c r="H1369" s="108" t="s">
        <v>11799</v>
      </c>
      <c r="I1369" s="109">
        <v>0</v>
      </c>
      <c r="J1369" s="109">
        <v>0</v>
      </c>
      <c r="K1369" s="109">
        <v>0</v>
      </c>
      <c r="L1369" s="110" t="e">
        <v>#REF!</v>
      </c>
      <c r="M1369" s="111" t="e">
        <v>#REF!</v>
      </c>
      <c r="N1369" s="111" t="e">
        <v>#N/A</v>
      </c>
      <c r="O1369" s="111" t="e">
        <v>#N/A</v>
      </c>
      <c r="P1369" s="111" t="e">
        <v>#N/A</v>
      </c>
      <c r="Q1369" s="111" t="e">
        <v>#N/A</v>
      </c>
    </row>
    <row r="1370" spans="1:17" s="110" customFormat="1" ht="15" customHeight="1" thickBot="1">
      <c r="A1370" s="446"/>
      <c r="B1370" s="446"/>
      <c r="C1370" s="106" t="str">
        <f>IF(A1370="CSP","Consolidated Supply Program(IIF)",IF(A1370&lt;&gt;"",INDEX('CCN &amp; Description'!$B$2:$B$1071,MATCH(VALUE(LEFT(A1370,5)),'CCN &amp; Description'!$A$2:$A$1071,0)),""))</f>
        <v/>
      </c>
      <c r="D1370" s="107" t="str">
        <f t="shared" si="42"/>
        <v>A</v>
      </c>
      <c r="E1370" s="107" t="str">
        <f t="shared" si="43"/>
        <v>A8034</v>
      </c>
      <c r="F1370" s="108" t="s">
        <v>11801</v>
      </c>
      <c r="G1370" s="108" t="s">
        <v>11802</v>
      </c>
      <c r="H1370" s="108" t="s">
        <v>11803</v>
      </c>
      <c r="I1370" s="109">
        <v>1.5</v>
      </c>
      <c r="J1370" s="109">
        <v>1</v>
      </c>
      <c r="K1370" s="109">
        <v>1</v>
      </c>
      <c r="L1370" s="110" t="e">
        <v>#REF!</v>
      </c>
      <c r="M1370" s="111" t="e">
        <v>#REF!</v>
      </c>
      <c r="N1370" s="111" t="e">
        <v>#N/A</v>
      </c>
      <c r="O1370" s="111" t="e">
        <v>#N/A</v>
      </c>
      <c r="P1370" s="111" t="e">
        <v>#N/A</v>
      </c>
      <c r="Q1370" s="111" t="e">
        <v>#N/A</v>
      </c>
    </row>
    <row r="1371" spans="1:17" s="110" customFormat="1" ht="15" customHeight="1" thickBot="1">
      <c r="A1371" s="446"/>
      <c r="B1371" s="446"/>
      <c r="C1371" s="106" t="str">
        <f>IF(A1371="CSP","Consolidated Supply Program(IIF)",IF(A1371&lt;&gt;"",INDEX('CCN &amp; Description'!$B$2:$B$1071,MATCH(VALUE(LEFT(A1371,5)),'CCN &amp; Description'!$A$2:$A$1071,0)),""))</f>
        <v/>
      </c>
      <c r="D1371" s="107" t="str">
        <f t="shared" si="42"/>
        <v>A</v>
      </c>
      <c r="E1371" s="107" t="str">
        <f t="shared" si="43"/>
        <v>A8036</v>
      </c>
      <c r="F1371" s="108" t="s">
        <v>3476</v>
      </c>
      <c r="G1371" s="108" t="s">
        <v>11749</v>
      </c>
      <c r="H1371" s="108" t="s">
        <v>11804</v>
      </c>
      <c r="I1371" s="109">
        <v>0.5</v>
      </c>
      <c r="J1371" s="109">
        <v>0.5</v>
      </c>
      <c r="K1371" s="109">
        <v>0.5</v>
      </c>
      <c r="L1371" s="110" t="e">
        <v>#REF!</v>
      </c>
      <c r="M1371" s="111" t="e">
        <v>#REF!</v>
      </c>
      <c r="N1371" s="111" t="e">
        <v>#N/A</v>
      </c>
      <c r="O1371" s="111" t="e">
        <v>#N/A</v>
      </c>
      <c r="P1371" s="111" t="e">
        <v>#N/A</v>
      </c>
      <c r="Q1371" s="111" t="e">
        <v>#N/A</v>
      </c>
    </row>
    <row r="1372" spans="1:17" ht="15" customHeight="1" thickBot="1">
      <c r="A1372" s="446"/>
      <c r="B1372" s="446"/>
      <c r="C1372" s="54" t="str">
        <f>IF(A1372="CSP","Consolidated Supply Program(IIF)",IF(A1372&lt;&gt;"",INDEX('CCN &amp; Description'!$B$2:$B$1071,MATCH(VALUE(LEFT(A1372,5)),'CCN &amp; Description'!$A$2:$A$1071,0)),""))</f>
        <v/>
      </c>
      <c r="D1372" s="55" t="str">
        <f t="shared" si="42"/>
        <v>A</v>
      </c>
      <c r="E1372" s="55" t="str">
        <f t="shared" si="43"/>
        <v>A8037</v>
      </c>
      <c r="F1372" s="56" t="s">
        <v>11805</v>
      </c>
      <c r="G1372" s="56" t="s">
        <v>11749</v>
      </c>
      <c r="H1372" s="56" t="s">
        <v>11806</v>
      </c>
      <c r="I1372" s="57">
        <v>0.01</v>
      </c>
      <c r="J1372" s="57">
        <v>0.08</v>
      </c>
      <c r="K1372" s="57">
        <v>0.08</v>
      </c>
      <c r="L1372" s="315" t="e">
        <v>#REF!</v>
      </c>
      <c r="M1372" s="58" t="e">
        <v>#REF!</v>
      </c>
      <c r="N1372" s="58" t="e">
        <v>#N/A</v>
      </c>
      <c r="O1372" s="58" t="e">
        <v>#N/A</v>
      </c>
      <c r="P1372" s="58" t="e">
        <v>#N/A</v>
      </c>
      <c r="Q1372" s="58" t="e">
        <v>#N/A</v>
      </c>
    </row>
    <row r="1373" spans="1:17" ht="15" customHeight="1" thickBot="1">
      <c r="A1373" s="446"/>
      <c r="B1373" s="446"/>
      <c r="C1373" s="54" t="str">
        <f>IF(A1373="CSP","Consolidated Supply Program(IIF)",IF(A1373&lt;&gt;"",INDEX('CCN &amp; Description'!$B$2:$B$1071,MATCH(VALUE(LEFT(A1373,5)),'CCN &amp; Description'!$A$2:$A$1071,0)),""))</f>
        <v/>
      </c>
      <c r="D1373" s="55" t="str">
        <f t="shared" si="42"/>
        <v>A</v>
      </c>
      <c r="E1373" s="55" t="str">
        <f t="shared" si="43"/>
        <v>A8037</v>
      </c>
      <c r="F1373" s="56" t="s">
        <v>11807</v>
      </c>
      <c r="G1373" s="56" t="s">
        <v>11749</v>
      </c>
      <c r="H1373" s="56" t="s">
        <v>11806</v>
      </c>
      <c r="I1373" s="57">
        <v>0.01</v>
      </c>
      <c r="J1373" s="57">
        <v>0.08</v>
      </c>
      <c r="K1373" s="57">
        <v>0.08</v>
      </c>
      <c r="L1373" s="315" t="e">
        <v>#REF!</v>
      </c>
      <c r="M1373" s="58" t="e">
        <v>#REF!</v>
      </c>
      <c r="N1373" s="58" t="e">
        <v>#N/A</v>
      </c>
      <c r="O1373" s="58" t="e">
        <v>#N/A</v>
      </c>
      <c r="P1373" s="58" t="e">
        <v>#N/A</v>
      </c>
      <c r="Q1373" s="58" t="e">
        <v>#N/A</v>
      </c>
    </row>
    <row r="1374" spans="1:17" s="110" customFormat="1" ht="15" customHeight="1" thickBot="1">
      <c r="A1374" s="446"/>
      <c r="B1374" s="446"/>
      <c r="C1374" s="106" t="str">
        <f>IF(A1374="CSP","Consolidated Supply Program(IIF)",IF(A1374&lt;&gt;"",INDEX('CCN &amp; Description'!$B$2:$B$1071,MATCH(VALUE(LEFT(A1374,5)),'CCN &amp; Description'!$A$2:$A$1071,0)),""))</f>
        <v/>
      </c>
      <c r="D1374" s="107" t="str">
        <f t="shared" si="42"/>
        <v>A</v>
      </c>
      <c r="E1374" s="107" t="str">
        <f t="shared" si="43"/>
        <v>A8038</v>
      </c>
      <c r="F1374" s="108" t="s">
        <v>3480</v>
      </c>
      <c r="G1374" s="108" t="s">
        <v>11808</v>
      </c>
      <c r="H1374" s="108" t="s">
        <v>11809</v>
      </c>
      <c r="I1374" s="109">
        <v>1.33</v>
      </c>
      <c r="J1374" s="109">
        <v>0.5</v>
      </c>
      <c r="K1374" s="109">
        <v>0.67</v>
      </c>
      <c r="L1374" s="110" t="e">
        <v>#REF!</v>
      </c>
      <c r="M1374" s="111" t="e">
        <v>#REF!</v>
      </c>
      <c r="N1374" s="111" t="e">
        <v>#N/A</v>
      </c>
      <c r="O1374" s="111" t="e">
        <v>#N/A</v>
      </c>
      <c r="P1374" s="111" t="e">
        <v>#N/A</v>
      </c>
      <c r="Q1374" s="111" t="e">
        <v>#N/A</v>
      </c>
    </row>
    <row r="1375" spans="1:17" s="110" customFormat="1" ht="15" customHeight="1" thickBot="1">
      <c r="A1375" s="446"/>
      <c r="B1375" s="446"/>
      <c r="C1375" s="106" t="str">
        <f>IF(A1375="CSP","Consolidated Supply Program(IIF)",IF(A1375&lt;&gt;"",INDEX('CCN &amp; Description'!$B$2:$B$1071,MATCH(VALUE(LEFT(A1375,5)),'CCN &amp; Description'!$A$2:$A$1071,0)),""))</f>
        <v/>
      </c>
      <c r="D1375" s="107" t="str">
        <f t="shared" si="42"/>
        <v>A</v>
      </c>
      <c r="E1375" s="107" t="str">
        <f t="shared" si="43"/>
        <v>A8038</v>
      </c>
      <c r="F1375" s="108" t="s">
        <v>3480</v>
      </c>
      <c r="G1375" s="108" t="s">
        <v>11810</v>
      </c>
      <c r="H1375" s="108" t="s">
        <v>11811</v>
      </c>
      <c r="I1375" s="109">
        <v>1.33</v>
      </c>
      <c r="J1375" s="109">
        <v>0.5</v>
      </c>
      <c r="K1375" s="109">
        <v>0.67</v>
      </c>
      <c r="L1375" s="110" t="e">
        <v>#REF!</v>
      </c>
      <c r="M1375" s="111" t="e">
        <v>#REF!</v>
      </c>
      <c r="N1375" s="111" t="e">
        <v>#N/A</v>
      </c>
      <c r="O1375" s="111" t="e">
        <v>#N/A</v>
      </c>
      <c r="P1375" s="111" t="e">
        <v>#N/A</v>
      </c>
      <c r="Q1375" s="111" t="e">
        <v>#N/A</v>
      </c>
    </row>
    <row r="1376" spans="1:17" ht="15" customHeight="1" thickBot="1">
      <c r="A1376" s="446"/>
      <c r="B1376" s="446"/>
      <c r="C1376" s="54" t="str">
        <f>IF(A1376="CSP","Consolidated Supply Program(IIF)",IF(A1376&lt;&gt;"",INDEX('CCN &amp; Description'!$B$2:$B$1071,MATCH(VALUE(LEFT(A1376,5)),'CCN &amp; Description'!$A$2:$A$1071,0)),""))</f>
        <v/>
      </c>
      <c r="D1376" s="55" t="str">
        <f t="shared" si="42"/>
        <v>A</v>
      </c>
      <c r="E1376" s="55" t="str">
        <f t="shared" si="43"/>
        <v>A8038</v>
      </c>
      <c r="F1376" s="56" t="s">
        <v>11812</v>
      </c>
      <c r="G1376" s="56" t="s">
        <v>11808</v>
      </c>
      <c r="H1376" s="56" t="s">
        <v>11809</v>
      </c>
      <c r="I1376" s="57">
        <v>1.33</v>
      </c>
      <c r="J1376" s="57">
        <v>0.5</v>
      </c>
      <c r="K1376" s="57">
        <v>0.67</v>
      </c>
      <c r="L1376" s="315" t="e">
        <v>#REF!</v>
      </c>
      <c r="M1376" s="58" t="e">
        <v>#REF!</v>
      </c>
      <c r="N1376" s="58" t="e">
        <v>#N/A</v>
      </c>
      <c r="O1376" s="58" t="e">
        <v>#N/A</v>
      </c>
      <c r="P1376" s="58" t="e">
        <v>#N/A</v>
      </c>
      <c r="Q1376" s="58" t="e">
        <v>#N/A</v>
      </c>
    </row>
    <row r="1377" spans="1:17" s="110" customFormat="1" ht="15" customHeight="1" thickBot="1">
      <c r="A1377" s="446">
        <v>21710</v>
      </c>
      <c r="B1377" s="446"/>
      <c r="C1377" s="106" t="str">
        <f>IF(A1377="CSP","Consolidated Supply Program(IIF)",IF(A1377&lt;&gt;"",INDEX('CCN &amp; Description'!$B$2:$B$1071,MATCH(VALUE(LEFT(A1377,5)),'CCN &amp; Description'!$A$2:$A$1071,0)),""))</f>
        <v>ELECTRONIC AND COMMUNICATION MAINTENANCE SHOP</v>
      </c>
      <c r="D1377" s="107" t="str">
        <f t="shared" si="42"/>
        <v>A</v>
      </c>
      <c r="E1377" s="107" t="str">
        <f t="shared" si="43"/>
        <v>A8039</v>
      </c>
      <c r="F1377" s="108" t="s">
        <v>3486</v>
      </c>
      <c r="G1377" s="108" t="s">
        <v>11813</v>
      </c>
      <c r="H1377" s="108" t="s">
        <v>3487</v>
      </c>
      <c r="I1377" s="109">
        <v>0.5</v>
      </c>
      <c r="J1377" s="109">
        <v>0.25</v>
      </c>
      <c r="K1377" s="109">
        <v>0.17</v>
      </c>
      <c r="L1377" s="110" t="e">
        <v>#REF!</v>
      </c>
      <c r="M1377" s="111" t="e">
        <v>#REF!</v>
      </c>
      <c r="N1377" s="111" t="e">
        <v>#N/A</v>
      </c>
      <c r="O1377" s="111" t="e">
        <v>#N/A</v>
      </c>
      <c r="P1377" s="111" t="e">
        <v>#N/A</v>
      </c>
      <c r="Q1377" s="111" t="e">
        <v>#N/A</v>
      </c>
    </row>
    <row r="1378" spans="1:17" ht="15" customHeight="1" thickBot="1">
      <c r="A1378" s="446"/>
      <c r="B1378" s="446"/>
      <c r="C1378" s="54" t="str">
        <f>IF(A1378="CSP","Consolidated Supply Program(IIF)",IF(A1378&lt;&gt;"",INDEX('CCN &amp; Description'!$B$2:$B$1071,MATCH(VALUE(LEFT(A1378,5)),'CCN &amp; Description'!$A$2:$A$1071,0)),""))</f>
        <v/>
      </c>
      <c r="D1378" s="55" t="str">
        <f t="shared" si="42"/>
        <v>A</v>
      </c>
      <c r="E1378" s="55" t="str">
        <f t="shared" si="43"/>
        <v>A8039</v>
      </c>
      <c r="F1378" s="56" t="s">
        <v>11814</v>
      </c>
      <c r="G1378" s="56" t="s">
        <v>11813</v>
      </c>
      <c r="H1378" s="56" t="s">
        <v>3487</v>
      </c>
      <c r="I1378" s="57">
        <v>0.5</v>
      </c>
      <c r="J1378" s="57">
        <v>0.25</v>
      </c>
      <c r="K1378" s="57">
        <v>0.17</v>
      </c>
      <c r="L1378" s="315" t="e">
        <v>#REF!</v>
      </c>
      <c r="M1378" s="58" t="e">
        <v>#REF!</v>
      </c>
      <c r="N1378" s="58" t="e">
        <v>#N/A</v>
      </c>
      <c r="O1378" s="58" t="e">
        <v>#N/A</v>
      </c>
      <c r="P1378" s="58" t="e">
        <v>#N/A</v>
      </c>
      <c r="Q1378" s="58" t="e">
        <v>#N/A</v>
      </c>
    </row>
    <row r="1379" spans="1:17" ht="15" customHeight="1" thickBot="1">
      <c r="A1379" s="446"/>
      <c r="B1379" s="446"/>
      <c r="C1379" s="54" t="str">
        <f>IF(A1379="CSP","Consolidated Supply Program(IIF)",IF(A1379&lt;&gt;"",INDEX('CCN &amp; Description'!$B$2:$B$1071,MATCH(VALUE(LEFT(A1379,5)),'CCN &amp; Description'!$A$2:$A$1071,0)),""))</f>
        <v/>
      </c>
      <c r="D1379" s="55" t="str">
        <f t="shared" si="42"/>
        <v>A</v>
      </c>
      <c r="E1379" s="55" t="str">
        <f t="shared" si="43"/>
        <v>A8040</v>
      </c>
      <c r="F1379" s="56" t="s">
        <v>11815</v>
      </c>
      <c r="G1379" s="56" t="s">
        <v>11816</v>
      </c>
      <c r="H1379" s="56" t="s">
        <v>11817</v>
      </c>
      <c r="I1379" s="57">
        <v>0.42</v>
      </c>
      <c r="J1379" s="57">
        <v>0.25</v>
      </c>
      <c r="K1379" s="57">
        <v>0.33</v>
      </c>
      <c r="L1379" s="315" t="e">
        <v>#REF!</v>
      </c>
      <c r="M1379" s="58" t="e">
        <v>#REF!</v>
      </c>
      <c r="N1379" s="58" t="e">
        <v>#N/A</v>
      </c>
      <c r="O1379" s="58" t="e">
        <v>#N/A</v>
      </c>
      <c r="P1379" s="58" t="e">
        <v>#N/A</v>
      </c>
      <c r="Q1379" s="58" t="e">
        <v>#N/A</v>
      </c>
    </row>
    <row r="1380" spans="1:17" ht="15" customHeight="1" thickBot="1">
      <c r="A1380" s="446"/>
      <c r="B1380" s="446"/>
      <c r="C1380" s="54" t="str">
        <f>IF(A1380="CSP","Consolidated Supply Program(IIF)",IF(A1380&lt;&gt;"",INDEX('CCN &amp; Description'!$B$2:$B$1071,MATCH(VALUE(LEFT(A1380,5)),'CCN &amp; Description'!$A$2:$A$1071,0)),""))</f>
        <v/>
      </c>
      <c r="D1380" s="55" t="str">
        <f t="shared" si="42"/>
        <v>A</v>
      </c>
      <c r="E1380" s="55" t="str">
        <f t="shared" si="43"/>
        <v>A8041</v>
      </c>
      <c r="F1380" s="56" t="s">
        <v>11818</v>
      </c>
      <c r="G1380" s="56" t="s">
        <v>11819</v>
      </c>
      <c r="H1380" s="56" t="s">
        <v>11819</v>
      </c>
      <c r="I1380" s="57">
        <v>0</v>
      </c>
      <c r="J1380" s="57">
        <v>0</v>
      </c>
      <c r="K1380" s="57">
        <v>0</v>
      </c>
      <c r="L1380" s="315" t="e">
        <v>#REF!</v>
      </c>
      <c r="M1380" s="58" t="e">
        <v>#REF!</v>
      </c>
      <c r="N1380" s="58" t="e">
        <v>#N/A</v>
      </c>
      <c r="O1380" s="58" t="e">
        <v>#N/A</v>
      </c>
      <c r="P1380" s="58" t="e">
        <v>#N/A</v>
      </c>
      <c r="Q1380" s="58" t="e">
        <v>#N/A</v>
      </c>
    </row>
    <row r="1381" spans="1:17" ht="15" customHeight="1" thickBot="1">
      <c r="A1381" s="446"/>
      <c r="B1381" s="446"/>
      <c r="C1381" s="54" t="str">
        <f>IF(A1381="CSP","Consolidated Supply Program(IIF)",IF(A1381&lt;&gt;"",INDEX('CCN &amp; Description'!$B$2:$B$1071,MATCH(VALUE(LEFT(A1381,5)),'CCN &amp; Description'!$A$2:$A$1071,0)),""))</f>
        <v/>
      </c>
      <c r="D1381" s="55" t="str">
        <f t="shared" si="42"/>
        <v>A</v>
      </c>
      <c r="E1381" s="55" t="str">
        <f t="shared" si="43"/>
        <v>A8041</v>
      </c>
      <c r="F1381" s="56" t="s">
        <v>11820</v>
      </c>
      <c r="G1381" s="56" t="s">
        <v>11819</v>
      </c>
      <c r="H1381" s="56" t="s">
        <v>11819</v>
      </c>
      <c r="I1381" s="57">
        <v>0</v>
      </c>
      <c r="J1381" s="57">
        <v>0</v>
      </c>
      <c r="K1381" s="57">
        <v>0</v>
      </c>
      <c r="L1381" s="315" t="e">
        <v>#REF!</v>
      </c>
      <c r="M1381" s="58" t="e">
        <v>#REF!</v>
      </c>
      <c r="N1381" s="58" t="e">
        <v>#N/A</v>
      </c>
      <c r="O1381" s="58" t="e">
        <v>#N/A</v>
      </c>
      <c r="P1381" s="58" t="e">
        <v>#N/A</v>
      </c>
      <c r="Q1381" s="58" t="e">
        <v>#N/A</v>
      </c>
    </row>
    <row r="1382" spans="1:17" ht="15" customHeight="1" thickBot="1">
      <c r="A1382" s="446"/>
      <c r="B1382" s="446"/>
      <c r="C1382" s="54" t="str">
        <f>IF(A1382="CSP","Consolidated Supply Program(IIF)",IF(A1382&lt;&gt;"",INDEX('CCN &amp; Description'!$B$2:$B$1071,MATCH(VALUE(LEFT(A1382,5)),'CCN &amp; Description'!$A$2:$A$1071,0)),""))</f>
        <v/>
      </c>
      <c r="D1382" s="55" t="str">
        <f t="shared" si="42"/>
        <v>A</v>
      </c>
      <c r="E1382" s="55" t="str">
        <f t="shared" si="43"/>
        <v>A8043</v>
      </c>
      <c r="F1382" s="56" t="s">
        <v>11821</v>
      </c>
      <c r="G1382" s="56" t="s">
        <v>11802</v>
      </c>
      <c r="H1382" s="56" t="s">
        <v>11822</v>
      </c>
      <c r="I1382" s="57">
        <v>0.67</v>
      </c>
      <c r="J1382" s="57">
        <v>0.92</v>
      </c>
      <c r="K1382" s="57">
        <v>0.67</v>
      </c>
      <c r="L1382" s="315" t="e">
        <v>#REF!</v>
      </c>
      <c r="M1382" s="58" t="e">
        <v>#REF!</v>
      </c>
      <c r="N1382" s="58" t="e">
        <v>#N/A</v>
      </c>
      <c r="O1382" s="58" t="e">
        <v>#N/A</v>
      </c>
      <c r="P1382" s="58" t="e">
        <v>#N/A</v>
      </c>
      <c r="Q1382" s="58" t="e">
        <v>#N/A</v>
      </c>
    </row>
    <row r="1383" spans="1:17" ht="15" customHeight="1" thickBot="1">
      <c r="A1383" s="446"/>
      <c r="B1383" s="446"/>
      <c r="C1383" s="54" t="str">
        <f>IF(A1383="CSP","Consolidated Supply Program(IIF)",IF(A1383&lt;&gt;"",INDEX('CCN &amp; Description'!$B$2:$B$1071,MATCH(VALUE(LEFT(A1383,5)),'CCN &amp; Description'!$A$2:$A$1071,0)),""))</f>
        <v/>
      </c>
      <c r="D1383" s="55" t="str">
        <f t="shared" si="42"/>
        <v>A</v>
      </c>
      <c r="E1383" s="55" t="str">
        <f t="shared" si="43"/>
        <v>A8044</v>
      </c>
      <c r="F1383" s="56" t="s">
        <v>11823</v>
      </c>
      <c r="G1383" s="56" t="s">
        <v>11802</v>
      </c>
      <c r="H1383" s="56" t="s">
        <v>11824</v>
      </c>
      <c r="I1383" s="57">
        <v>0.67</v>
      </c>
      <c r="J1383" s="57">
        <v>0.92</v>
      </c>
      <c r="K1383" s="57">
        <v>0.67</v>
      </c>
      <c r="L1383" s="315" t="e">
        <v>#REF!</v>
      </c>
      <c r="M1383" s="58" t="e">
        <v>#REF!</v>
      </c>
      <c r="N1383" s="58" t="e">
        <v>#N/A</v>
      </c>
      <c r="O1383" s="58" t="e">
        <v>#N/A</v>
      </c>
      <c r="P1383" s="58" t="e">
        <v>#N/A</v>
      </c>
      <c r="Q1383" s="58" t="e">
        <v>#N/A</v>
      </c>
    </row>
    <row r="1384" spans="1:17" ht="15" customHeight="1" thickBot="1">
      <c r="A1384" s="446"/>
      <c r="B1384" s="446"/>
      <c r="C1384" s="54" t="str">
        <f>IF(A1384="CSP","Consolidated Supply Program(IIF)",IF(A1384&lt;&gt;"",INDEX('CCN &amp; Description'!$B$2:$B$1071,MATCH(VALUE(LEFT(A1384,5)),'CCN &amp; Description'!$A$2:$A$1071,0)),""))</f>
        <v/>
      </c>
      <c r="D1384" s="55" t="str">
        <f t="shared" si="42"/>
        <v>A</v>
      </c>
      <c r="E1384" s="55" t="str">
        <f t="shared" si="43"/>
        <v>A8047</v>
      </c>
      <c r="F1384" s="56" t="s">
        <v>3490</v>
      </c>
      <c r="G1384" s="56" t="s">
        <v>11697</v>
      </c>
      <c r="H1384" s="56" t="s">
        <v>11825</v>
      </c>
      <c r="I1384" s="57">
        <v>0.56000000000000005</v>
      </c>
      <c r="J1384" s="57">
        <v>0.46</v>
      </c>
      <c r="K1384" s="57">
        <v>0.42</v>
      </c>
      <c r="L1384" s="315" t="e">
        <v>#REF!</v>
      </c>
      <c r="M1384" s="58" t="e">
        <v>#REF!</v>
      </c>
      <c r="N1384" s="58" t="e">
        <v>#N/A</v>
      </c>
      <c r="O1384" s="58" t="e">
        <v>#N/A</v>
      </c>
      <c r="P1384" s="58" t="e">
        <v>#N/A</v>
      </c>
      <c r="Q1384" s="58" t="e">
        <v>#N/A</v>
      </c>
    </row>
    <row r="1385" spans="1:17" ht="15" customHeight="1" thickBot="1">
      <c r="A1385" s="446"/>
      <c r="B1385" s="446"/>
      <c r="C1385" s="54" t="str">
        <f>IF(A1385="CSP","Consolidated Supply Program(IIF)",IF(A1385&lt;&gt;"",INDEX('CCN &amp; Description'!$B$2:$B$1071,MATCH(VALUE(LEFT(A1385,5)),'CCN &amp; Description'!$A$2:$A$1071,0)),""))</f>
        <v/>
      </c>
      <c r="D1385" s="55" t="str">
        <f t="shared" si="42"/>
        <v>A</v>
      </c>
      <c r="E1385" s="55" t="str">
        <f t="shared" si="43"/>
        <v>A8047</v>
      </c>
      <c r="F1385" s="56" t="s">
        <v>3490</v>
      </c>
      <c r="G1385" s="56" t="s">
        <v>11826</v>
      </c>
      <c r="H1385" s="56" t="s">
        <v>11827</v>
      </c>
      <c r="I1385" s="57">
        <v>0.57999999999999996</v>
      </c>
      <c r="J1385" s="57">
        <v>0.5</v>
      </c>
      <c r="K1385" s="57">
        <v>0.42</v>
      </c>
      <c r="L1385" s="315" t="e">
        <v>#REF!</v>
      </c>
      <c r="M1385" s="58" t="e">
        <v>#REF!</v>
      </c>
      <c r="N1385" s="58" t="e">
        <v>#N/A</v>
      </c>
      <c r="O1385" s="58" t="e">
        <v>#N/A</v>
      </c>
      <c r="P1385" s="58" t="e">
        <v>#N/A</v>
      </c>
      <c r="Q1385" s="58" t="e">
        <v>#N/A</v>
      </c>
    </row>
    <row r="1386" spans="1:17" s="110" customFormat="1" ht="15" customHeight="1" thickBot="1">
      <c r="A1386" s="446">
        <v>21710</v>
      </c>
      <c r="B1386" s="446"/>
      <c r="C1386" s="106" t="str">
        <f>IF(A1386="CSP","Consolidated Supply Program(IIF)",IF(A1386&lt;&gt;"",INDEX('CCN &amp; Description'!$B$2:$B$1071,MATCH(VALUE(LEFT(A1386,5)),'CCN &amp; Description'!$A$2:$A$1071,0)),""))</f>
        <v>ELECTRONIC AND COMMUNICATION MAINTENANCE SHOP</v>
      </c>
      <c r="D1386" s="107" t="str">
        <f t="shared" si="42"/>
        <v>A</v>
      </c>
      <c r="E1386" s="107" t="str">
        <f t="shared" si="43"/>
        <v>A8047</v>
      </c>
      <c r="F1386" s="108" t="s">
        <v>11828</v>
      </c>
      <c r="G1386" s="108" t="s">
        <v>11826</v>
      </c>
      <c r="H1386" s="108" t="s">
        <v>11827</v>
      </c>
      <c r="I1386" s="109">
        <v>0.57999999999999996</v>
      </c>
      <c r="J1386" s="109">
        <v>0.5</v>
      </c>
      <c r="K1386" s="109">
        <v>0.42</v>
      </c>
      <c r="L1386" s="110" t="e">
        <v>#REF!</v>
      </c>
      <c r="M1386" s="111" t="e">
        <v>#REF!</v>
      </c>
      <c r="N1386" s="111" t="e">
        <v>#N/A</v>
      </c>
      <c r="O1386" s="111" t="e">
        <v>#N/A</v>
      </c>
      <c r="P1386" s="111" t="e">
        <v>#N/A</v>
      </c>
      <c r="Q1386" s="111" t="e">
        <v>#N/A</v>
      </c>
    </row>
    <row r="1387" spans="1:17" ht="15" customHeight="1" thickBot="1">
      <c r="A1387" s="446"/>
      <c r="B1387" s="446"/>
      <c r="C1387" s="54" t="str">
        <f>IF(A1387="CSP","Consolidated Supply Program(IIF)",IF(A1387&lt;&gt;"",INDEX('CCN &amp; Description'!$B$2:$B$1071,MATCH(VALUE(LEFT(A1387,5)),'CCN &amp; Description'!$A$2:$A$1071,0)),""))</f>
        <v/>
      </c>
      <c r="D1387" s="55" t="str">
        <f t="shared" si="42"/>
        <v>A</v>
      </c>
      <c r="E1387" s="55" t="str">
        <f t="shared" si="43"/>
        <v>A8048</v>
      </c>
      <c r="F1387" s="56" t="s">
        <v>11829</v>
      </c>
      <c r="G1387" s="56" t="s">
        <v>11708</v>
      </c>
      <c r="H1387" s="56" t="s">
        <v>11830</v>
      </c>
      <c r="I1387" s="57">
        <v>1.25</v>
      </c>
      <c r="J1387" s="57">
        <v>1.08</v>
      </c>
      <c r="K1387" s="57">
        <v>0.57999999999999996</v>
      </c>
      <c r="L1387" s="315" t="e">
        <v>#REF!</v>
      </c>
      <c r="M1387" s="58" t="e">
        <v>#REF!</v>
      </c>
      <c r="N1387" s="58" t="e">
        <v>#N/A</v>
      </c>
      <c r="O1387" s="58" t="e">
        <v>#N/A</v>
      </c>
      <c r="P1387" s="58" t="e">
        <v>#N/A</v>
      </c>
      <c r="Q1387" s="58" t="e">
        <v>#N/A</v>
      </c>
    </row>
    <row r="1388" spans="1:17" ht="15" customHeight="1" thickBot="1">
      <c r="A1388" s="446"/>
      <c r="B1388" s="446"/>
      <c r="C1388" s="54" t="str">
        <f>IF(A1388="CSP","Consolidated Supply Program(IIF)",IF(A1388&lt;&gt;"",INDEX('CCN &amp; Description'!$B$2:$B$1071,MATCH(VALUE(LEFT(A1388,5)),'CCN &amp; Description'!$A$2:$A$1071,0)),""))</f>
        <v/>
      </c>
      <c r="D1388" s="55" t="str">
        <f t="shared" si="42"/>
        <v>A</v>
      </c>
      <c r="E1388" s="55" t="str">
        <f t="shared" si="43"/>
        <v>A8048</v>
      </c>
      <c r="F1388" s="56" t="s">
        <v>11829</v>
      </c>
      <c r="G1388" s="56" t="s">
        <v>11831</v>
      </c>
      <c r="H1388" s="56" t="s">
        <v>11832</v>
      </c>
      <c r="I1388" s="57">
        <v>1.21</v>
      </c>
      <c r="J1388" s="57">
        <v>1.08</v>
      </c>
      <c r="K1388" s="57">
        <v>0.57999999999999996</v>
      </c>
      <c r="L1388" s="315" t="e">
        <v>#REF!</v>
      </c>
      <c r="M1388" s="58" t="e">
        <v>#REF!</v>
      </c>
      <c r="N1388" s="58" t="e">
        <v>#N/A</v>
      </c>
      <c r="O1388" s="58" t="e">
        <v>#N/A</v>
      </c>
      <c r="P1388" s="58" t="e">
        <v>#N/A</v>
      </c>
      <c r="Q1388" s="58" t="e">
        <v>#N/A</v>
      </c>
    </row>
    <row r="1389" spans="1:17" ht="15" customHeight="1" thickBot="1">
      <c r="A1389" s="446"/>
      <c r="B1389" s="446"/>
      <c r="C1389" s="54" t="str">
        <f>IF(A1389="CSP","Consolidated Supply Program(IIF)",IF(A1389&lt;&gt;"",INDEX('CCN &amp; Description'!$B$2:$B$1071,MATCH(VALUE(LEFT(A1389,5)),'CCN &amp; Description'!$A$2:$A$1071,0)),""))</f>
        <v/>
      </c>
      <c r="D1389" s="55" t="str">
        <f t="shared" si="42"/>
        <v>A</v>
      </c>
      <c r="E1389" s="55" t="str">
        <f t="shared" si="43"/>
        <v>A8050</v>
      </c>
      <c r="F1389" s="56" t="s">
        <v>11833</v>
      </c>
      <c r="G1389" s="56" t="s">
        <v>11834</v>
      </c>
      <c r="H1389" s="56" t="s">
        <v>11835</v>
      </c>
      <c r="I1389" s="57">
        <v>0.5</v>
      </c>
      <c r="J1389" s="57">
        <v>0.42</v>
      </c>
      <c r="K1389" s="57">
        <v>0.25</v>
      </c>
      <c r="L1389" s="315" t="e">
        <v>#REF!</v>
      </c>
      <c r="M1389" s="58" t="e">
        <v>#REF!</v>
      </c>
      <c r="N1389" s="58" t="e">
        <v>#N/A</v>
      </c>
      <c r="O1389" s="58" t="e">
        <v>#N/A</v>
      </c>
      <c r="P1389" s="58" t="e">
        <v>#N/A</v>
      </c>
      <c r="Q1389" s="58" t="e">
        <v>#N/A</v>
      </c>
    </row>
    <row r="1390" spans="1:17" ht="15" customHeight="1" thickBot="1">
      <c r="A1390" s="446"/>
      <c r="B1390" s="446"/>
      <c r="C1390" s="54" t="str">
        <f>IF(A1390="CSP","Consolidated Supply Program(IIF)",IF(A1390&lt;&gt;"",INDEX('CCN &amp; Description'!$B$2:$B$1071,MATCH(VALUE(LEFT(A1390,5)),'CCN &amp; Description'!$A$2:$A$1071,0)),""))</f>
        <v/>
      </c>
      <c r="D1390" s="55" t="str">
        <f t="shared" si="42"/>
        <v>A</v>
      </c>
      <c r="E1390" s="55" t="str">
        <f t="shared" si="43"/>
        <v>A8051</v>
      </c>
      <c r="F1390" s="56" t="s">
        <v>11836</v>
      </c>
      <c r="G1390" s="56" t="s">
        <v>11837</v>
      </c>
      <c r="H1390" s="56" t="s">
        <v>11838</v>
      </c>
      <c r="I1390" s="57">
        <v>0</v>
      </c>
      <c r="J1390" s="57">
        <v>0</v>
      </c>
      <c r="K1390" s="57">
        <v>0</v>
      </c>
      <c r="L1390" s="315" t="e">
        <v>#REF!</v>
      </c>
      <c r="M1390" s="58" t="e">
        <v>#REF!</v>
      </c>
      <c r="N1390" s="58" t="e">
        <v>#N/A</v>
      </c>
      <c r="O1390" s="58" t="e">
        <v>#N/A</v>
      </c>
      <c r="P1390" s="58" t="e">
        <v>#N/A</v>
      </c>
      <c r="Q1390" s="58" t="e">
        <v>#N/A</v>
      </c>
    </row>
    <row r="1391" spans="1:17" ht="15" customHeight="1" thickBot="1">
      <c r="A1391" s="446"/>
      <c r="B1391" s="446"/>
      <c r="C1391" s="54" t="str">
        <f>IF(A1391="CSP","Consolidated Supply Program(IIF)",IF(A1391&lt;&gt;"",INDEX('CCN &amp; Description'!$B$2:$B$1071,MATCH(VALUE(LEFT(A1391,5)),'CCN &amp; Description'!$A$2:$A$1071,0)),""))</f>
        <v/>
      </c>
      <c r="D1391" s="55" t="str">
        <f t="shared" si="42"/>
        <v>A</v>
      </c>
      <c r="E1391" s="55" t="str">
        <f t="shared" si="43"/>
        <v>A8051</v>
      </c>
      <c r="F1391" s="56" t="s">
        <v>11839</v>
      </c>
      <c r="G1391" s="56" t="s">
        <v>11837</v>
      </c>
      <c r="H1391" s="56" t="s">
        <v>11838</v>
      </c>
      <c r="I1391" s="57">
        <v>0</v>
      </c>
      <c r="J1391" s="57">
        <v>0</v>
      </c>
      <c r="K1391" s="57">
        <v>0</v>
      </c>
      <c r="L1391" s="315" t="e">
        <v>#REF!</v>
      </c>
      <c r="M1391" s="58" t="e">
        <v>#REF!</v>
      </c>
      <c r="N1391" s="58" t="e">
        <v>#N/A</v>
      </c>
      <c r="O1391" s="58" t="e">
        <v>#N/A</v>
      </c>
      <c r="P1391" s="58" t="e">
        <v>#N/A</v>
      </c>
      <c r="Q1391" s="58" t="e">
        <v>#N/A</v>
      </c>
    </row>
    <row r="1392" spans="1:17" ht="15" customHeight="1" thickBot="1">
      <c r="A1392" s="446"/>
      <c r="B1392" s="446"/>
      <c r="C1392" s="54" t="str">
        <f>IF(A1392="CSP","Consolidated Supply Program(IIF)",IF(A1392&lt;&gt;"",INDEX('CCN &amp; Description'!$B$2:$B$1071,MATCH(VALUE(LEFT(A1392,5)),'CCN &amp; Description'!$A$2:$A$1071,0)),""))</f>
        <v/>
      </c>
      <c r="D1392" s="55" t="str">
        <f t="shared" si="42"/>
        <v>A</v>
      </c>
      <c r="E1392" s="55" t="str">
        <f t="shared" si="43"/>
        <v>A8053</v>
      </c>
      <c r="F1392" s="56" t="s">
        <v>11840</v>
      </c>
      <c r="G1392" s="56" t="s">
        <v>11841</v>
      </c>
      <c r="H1392" s="56" t="s">
        <v>11842</v>
      </c>
      <c r="I1392" s="57">
        <v>1.5</v>
      </c>
      <c r="J1392" s="57">
        <v>0.75</v>
      </c>
      <c r="K1392" s="57">
        <v>1.75</v>
      </c>
      <c r="L1392" s="315" t="e">
        <v>#REF!</v>
      </c>
      <c r="M1392" s="58" t="e">
        <v>#REF!</v>
      </c>
      <c r="N1392" s="58" t="e">
        <v>#N/A</v>
      </c>
      <c r="O1392" s="58" t="e">
        <v>#N/A</v>
      </c>
      <c r="P1392" s="58" t="e">
        <v>#N/A</v>
      </c>
      <c r="Q1392" s="58" t="e">
        <v>#N/A</v>
      </c>
    </row>
    <row r="1393" spans="1:17" ht="15" customHeight="1" thickBot="1">
      <c r="A1393" s="446"/>
      <c r="B1393" s="446"/>
      <c r="C1393" s="54" t="str">
        <f>IF(A1393="CSP","Consolidated Supply Program(IIF)",IF(A1393&lt;&gt;"",INDEX('CCN &amp; Description'!$B$2:$B$1071,MATCH(VALUE(LEFT(A1393,5)),'CCN &amp; Description'!$A$2:$A$1071,0)),""))</f>
        <v/>
      </c>
      <c r="D1393" s="55" t="str">
        <f t="shared" si="42"/>
        <v>A</v>
      </c>
      <c r="E1393" s="55" t="str">
        <f t="shared" si="43"/>
        <v>A8054</v>
      </c>
      <c r="F1393" s="56" t="s">
        <v>11843</v>
      </c>
      <c r="G1393" s="56" t="s">
        <v>11844</v>
      </c>
      <c r="H1393" s="56" t="s">
        <v>11845</v>
      </c>
      <c r="I1393" s="57">
        <v>2.08</v>
      </c>
      <c r="J1393" s="57">
        <v>1.5</v>
      </c>
      <c r="K1393" s="57">
        <v>1.58</v>
      </c>
      <c r="L1393" s="315" t="e">
        <v>#REF!</v>
      </c>
      <c r="M1393" s="58" t="e">
        <v>#REF!</v>
      </c>
      <c r="N1393" s="58" t="e">
        <v>#N/A</v>
      </c>
      <c r="O1393" s="58" t="e">
        <v>#N/A</v>
      </c>
      <c r="P1393" s="58" t="e">
        <v>#N/A</v>
      </c>
      <c r="Q1393" s="58" t="e">
        <v>#N/A</v>
      </c>
    </row>
    <row r="1394" spans="1:17" ht="15" customHeight="1" thickBot="1">
      <c r="A1394" s="446"/>
      <c r="B1394" s="446"/>
      <c r="C1394" s="54" t="str">
        <f>IF(A1394="CSP","Consolidated Supply Program(IIF)",IF(A1394&lt;&gt;"",INDEX('CCN &amp; Description'!$B$2:$B$1071,MATCH(VALUE(LEFT(A1394,5)),'CCN &amp; Description'!$A$2:$A$1071,0)),""))</f>
        <v/>
      </c>
      <c r="D1394" s="55" t="str">
        <f t="shared" si="42"/>
        <v>A</v>
      </c>
      <c r="E1394" s="55" t="str">
        <f t="shared" si="43"/>
        <v>A8057</v>
      </c>
      <c r="F1394" s="56" t="s">
        <v>11846</v>
      </c>
      <c r="G1394" s="56" t="s">
        <v>10456</v>
      </c>
      <c r="H1394" s="56" t="s">
        <v>11847</v>
      </c>
      <c r="I1394" s="57">
        <v>0</v>
      </c>
      <c r="J1394" s="57">
        <v>0</v>
      </c>
      <c r="K1394" s="57">
        <v>0</v>
      </c>
      <c r="L1394" s="315" t="e">
        <v>#REF!</v>
      </c>
      <c r="M1394" s="58" t="e">
        <v>#REF!</v>
      </c>
      <c r="N1394" s="58" t="e">
        <v>#N/A</v>
      </c>
      <c r="O1394" s="58" t="e">
        <v>#N/A</v>
      </c>
      <c r="P1394" s="58" t="e">
        <v>#N/A</v>
      </c>
      <c r="Q1394" s="58" t="e">
        <v>#N/A</v>
      </c>
    </row>
    <row r="1395" spans="1:17" ht="15" customHeight="1" thickBot="1">
      <c r="A1395" s="446"/>
      <c r="B1395" s="446"/>
      <c r="C1395" s="54" t="str">
        <f>IF(A1395="CSP","Consolidated Supply Program(IIF)",IF(A1395&lt;&gt;"",INDEX('CCN &amp; Description'!$B$2:$B$1071,MATCH(VALUE(LEFT(A1395,5)),'CCN &amp; Description'!$A$2:$A$1071,0)),""))</f>
        <v/>
      </c>
      <c r="D1395" s="55" t="str">
        <f t="shared" si="42"/>
        <v>A</v>
      </c>
      <c r="E1395" s="55" t="str">
        <f t="shared" si="43"/>
        <v>A8057</v>
      </c>
      <c r="F1395" s="56" t="s">
        <v>11848</v>
      </c>
      <c r="G1395" s="56" t="s">
        <v>10456</v>
      </c>
      <c r="H1395" s="56" t="s">
        <v>11847</v>
      </c>
      <c r="I1395" s="57">
        <v>0</v>
      </c>
      <c r="J1395" s="57">
        <v>0</v>
      </c>
      <c r="K1395" s="57">
        <v>0</v>
      </c>
      <c r="L1395" s="315" t="e">
        <v>#REF!</v>
      </c>
      <c r="M1395" s="58" t="e">
        <v>#REF!</v>
      </c>
      <c r="N1395" s="58" t="e">
        <v>#N/A</v>
      </c>
      <c r="O1395" s="58" t="e">
        <v>#N/A</v>
      </c>
      <c r="P1395" s="58" t="e">
        <v>#N/A</v>
      </c>
      <c r="Q1395" s="58" t="e">
        <v>#N/A</v>
      </c>
    </row>
    <row r="1396" spans="1:17" ht="15" customHeight="1" thickBot="1">
      <c r="A1396" s="446"/>
      <c r="B1396" s="446"/>
      <c r="C1396" s="54" t="str">
        <f>IF(A1396="CSP","Consolidated Supply Program(IIF)",IF(A1396&lt;&gt;"",INDEX('CCN &amp; Description'!$B$2:$B$1071,MATCH(VALUE(LEFT(A1396,5)),'CCN &amp; Description'!$A$2:$A$1071,0)),""))</f>
        <v/>
      </c>
      <c r="D1396" s="55" t="str">
        <f t="shared" si="42"/>
        <v>A</v>
      </c>
      <c r="E1396" s="55" t="str">
        <f t="shared" si="43"/>
        <v>A8059</v>
      </c>
      <c r="F1396" s="56" t="s">
        <v>11849</v>
      </c>
      <c r="G1396" s="56" t="s">
        <v>11850</v>
      </c>
      <c r="H1396" s="56" t="s">
        <v>11851</v>
      </c>
      <c r="I1396" s="57">
        <v>1.43</v>
      </c>
      <c r="J1396" s="57">
        <v>0.08</v>
      </c>
      <c r="K1396" s="57">
        <v>0.75</v>
      </c>
      <c r="L1396" s="315" t="e">
        <v>#REF!</v>
      </c>
      <c r="M1396" s="58" t="e">
        <v>#REF!</v>
      </c>
      <c r="N1396" s="58" t="e">
        <v>#N/A</v>
      </c>
      <c r="O1396" s="58" t="e">
        <v>#N/A</v>
      </c>
      <c r="P1396" s="58" t="e">
        <v>#N/A</v>
      </c>
      <c r="Q1396" s="58" t="e">
        <v>#N/A</v>
      </c>
    </row>
    <row r="1397" spans="1:17" ht="15" customHeight="1" thickBot="1">
      <c r="A1397" s="446"/>
      <c r="B1397" s="446"/>
      <c r="C1397" s="54" t="str">
        <f>IF(A1397="CSP","Consolidated Supply Program(IIF)",IF(A1397&lt;&gt;"",INDEX('CCN &amp; Description'!$B$2:$B$1071,MATCH(VALUE(LEFT(A1397,5)),'CCN &amp; Description'!$A$2:$A$1071,0)),""))</f>
        <v/>
      </c>
      <c r="D1397" s="55" t="str">
        <f t="shared" si="42"/>
        <v>A</v>
      </c>
      <c r="E1397" s="55" t="str">
        <f t="shared" si="43"/>
        <v>A8059</v>
      </c>
      <c r="F1397" s="56" t="s">
        <v>11852</v>
      </c>
      <c r="G1397" s="56" t="s">
        <v>11850</v>
      </c>
      <c r="H1397" s="56" t="s">
        <v>11851</v>
      </c>
      <c r="I1397" s="57">
        <v>1.43</v>
      </c>
      <c r="J1397" s="57">
        <v>0.08</v>
      </c>
      <c r="K1397" s="57">
        <v>0.75</v>
      </c>
      <c r="L1397" s="315" t="e">
        <v>#REF!</v>
      </c>
      <c r="M1397" s="58" t="e">
        <v>#REF!</v>
      </c>
      <c r="N1397" s="58" t="e">
        <v>#N/A</v>
      </c>
      <c r="O1397" s="58" t="e">
        <v>#N/A</v>
      </c>
      <c r="P1397" s="58" t="e">
        <v>#N/A</v>
      </c>
      <c r="Q1397" s="58" t="e">
        <v>#N/A</v>
      </c>
    </row>
    <row r="1398" spans="1:17" ht="15" customHeight="1" thickBot="1">
      <c r="A1398" s="446"/>
      <c r="B1398" s="446"/>
      <c r="C1398" s="54" t="str">
        <f>IF(A1398="CSP","Consolidated Supply Program(IIF)",IF(A1398&lt;&gt;"",INDEX('CCN &amp; Description'!$B$2:$B$1071,MATCH(VALUE(LEFT(A1398,5)),'CCN &amp; Description'!$A$2:$A$1071,0)),""))</f>
        <v/>
      </c>
      <c r="D1398" s="55" t="str">
        <f t="shared" si="42"/>
        <v>A</v>
      </c>
      <c r="E1398" s="55" t="str">
        <f t="shared" si="43"/>
        <v>A8060</v>
      </c>
      <c r="F1398" s="56" t="s">
        <v>11853</v>
      </c>
      <c r="G1398" s="56" t="s">
        <v>11854</v>
      </c>
      <c r="H1398" s="56" t="s">
        <v>11855</v>
      </c>
      <c r="I1398" s="57">
        <v>1.67</v>
      </c>
      <c r="J1398" s="57">
        <v>1.5</v>
      </c>
      <c r="K1398" s="57">
        <v>0.57999999999999996</v>
      </c>
      <c r="L1398" s="315" t="e">
        <v>#REF!</v>
      </c>
      <c r="M1398" s="58" t="e">
        <v>#REF!</v>
      </c>
      <c r="N1398" s="58" t="e">
        <v>#N/A</v>
      </c>
      <c r="O1398" s="58" t="e">
        <v>#N/A</v>
      </c>
      <c r="P1398" s="58" t="e">
        <v>#N/A</v>
      </c>
      <c r="Q1398" s="58" t="e">
        <v>#N/A</v>
      </c>
    </row>
    <row r="1399" spans="1:17" ht="15" customHeight="1" thickBot="1">
      <c r="A1399" s="446"/>
      <c r="B1399" s="446"/>
      <c r="C1399" s="54" t="str">
        <f>IF(A1399="CSP","Consolidated Supply Program(IIF)",IF(A1399&lt;&gt;"",INDEX('CCN &amp; Description'!$B$2:$B$1071,MATCH(VALUE(LEFT(A1399,5)),'CCN &amp; Description'!$A$2:$A$1071,0)),""))</f>
        <v/>
      </c>
      <c r="D1399" s="55" t="str">
        <f t="shared" si="42"/>
        <v>A</v>
      </c>
      <c r="E1399" s="55" t="str">
        <f t="shared" si="43"/>
        <v>A8061</v>
      </c>
      <c r="F1399" s="56" t="s">
        <v>11856</v>
      </c>
      <c r="G1399" s="56" t="s">
        <v>11857</v>
      </c>
      <c r="H1399" s="56" t="s">
        <v>11858</v>
      </c>
      <c r="I1399" s="57">
        <v>0.83</v>
      </c>
      <c r="J1399" s="57">
        <v>0.67</v>
      </c>
      <c r="K1399" s="57">
        <v>0.67</v>
      </c>
      <c r="L1399" s="315" t="e">
        <v>#REF!</v>
      </c>
      <c r="M1399" s="58" t="e">
        <v>#REF!</v>
      </c>
      <c r="N1399" s="58" t="e">
        <v>#N/A</v>
      </c>
      <c r="O1399" s="58" t="e">
        <v>#N/A</v>
      </c>
      <c r="P1399" s="58" t="e">
        <v>#N/A</v>
      </c>
      <c r="Q1399" s="58" t="e">
        <v>#N/A</v>
      </c>
    </row>
    <row r="1400" spans="1:17" ht="15" customHeight="1" thickBot="1">
      <c r="A1400" s="446"/>
      <c r="B1400" s="446"/>
      <c r="C1400" s="54" t="str">
        <f>IF(A1400="CSP","Consolidated Supply Program(IIF)",IF(A1400&lt;&gt;"",INDEX('CCN &amp; Description'!$B$2:$B$1071,MATCH(VALUE(LEFT(A1400,5)),'CCN &amp; Description'!$A$2:$A$1071,0)),""))</f>
        <v/>
      </c>
      <c r="D1400" s="55" t="str">
        <f t="shared" si="42"/>
        <v>A</v>
      </c>
      <c r="E1400" s="55" t="str">
        <f t="shared" si="43"/>
        <v>A8063</v>
      </c>
      <c r="F1400" s="56" t="s">
        <v>11859</v>
      </c>
      <c r="G1400" s="56" t="s">
        <v>11749</v>
      </c>
      <c r="H1400" s="56" t="s">
        <v>11860</v>
      </c>
      <c r="I1400" s="57">
        <v>0.5</v>
      </c>
      <c r="J1400" s="57">
        <v>0.42</v>
      </c>
      <c r="K1400" s="57">
        <v>0.17</v>
      </c>
      <c r="L1400" s="315" t="e">
        <v>#REF!</v>
      </c>
      <c r="M1400" s="58" t="e">
        <v>#REF!</v>
      </c>
      <c r="N1400" s="58" t="e">
        <v>#N/A</v>
      </c>
      <c r="O1400" s="58" t="e">
        <v>#N/A</v>
      </c>
      <c r="P1400" s="58" t="e">
        <v>#N/A</v>
      </c>
      <c r="Q1400" s="58" t="e">
        <v>#N/A</v>
      </c>
    </row>
    <row r="1401" spans="1:17" ht="15" customHeight="1" thickBot="1">
      <c r="A1401" s="446"/>
      <c r="B1401" s="446"/>
      <c r="C1401" s="54" t="str">
        <f>IF(A1401="CSP","Consolidated Supply Program(IIF)",IF(A1401&lt;&gt;"",INDEX('CCN &amp; Description'!$B$2:$B$1071,MATCH(VALUE(LEFT(A1401,5)),'CCN &amp; Description'!$A$2:$A$1071,0)),""))</f>
        <v/>
      </c>
      <c r="D1401" s="55" t="str">
        <f t="shared" si="42"/>
        <v>A</v>
      </c>
      <c r="E1401" s="55" t="str">
        <f t="shared" si="43"/>
        <v>A8063</v>
      </c>
      <c r="F1401" s="56" t="s">
        <v>11859</v>
      </c>
      <c r="G1401" s="56" t="s">
        <v>11749</v>
      </c>
      <c r="H1401" s="56" t="s">
        <v>11861</v>
      </c>
      <c r="I1401" s="57">
        <v>0.5</v>
      </c>
      <c r="J1401" s="57">
        <v>0.42</v>
      </c>
      <c r="K1401" s="57">
        <v>0.17</v>
      </c>
      <c r="L1401" s="315" t="e">
        <v>#REF!</v>
      </c>
      <c r="M1401" s="58" t="e">
        <v>#REF!</v>
      </c>
      <c r="N1401" s="58" t="e">
        <v>#N/A</v>
      </c>
      <c r="O1401" s="58" t="e">
        <v>#N/A</v>
      </c>
      <c r="P1401" s="58" t="e">
        <v>#N/A</v>
      </c>
      <c r="Q1401" s="58" t="e">
        <v>#N/A</v>
      </c>
    </row>
    <row r="1402" spans="1:17" ht="15" customHeight="1" thickBot="1">
      <c r="A1402" s="446"/>
      <c r="B1402" s="446"/>
      <c r="C1402" s="54" t="str">
        <f>IF(A1402="CSP","Consolidated Supply Program(IIF)",IF(A1402&lt;&gt;"",INDEX('CCN &amp; Description'!$B$2:$B$1071,MATCH(VALUE(LEFT(A1402,5)),'CCN &amp; Description'!$A$2:$A$1071,0)),""))</f>
        <v/>
      </c>
      <c r="D1402" s="55" t="str">
        <f t="shared" si="42"/>
        <v>A</v>
      </c>
      <c r="E1402" s="55" t="str">
        <f t="shared" si="43"/>
        <v>A8064</v>
      </c>
      <c r="F1402" s="56" t="s">
        <v>11862</v>
      </c>
      <c r="G1402" s="56" t="s">
        <v>11863</v>
      </c>
      <c r="H1402" s="56" t="s">
        <v>11864</v>
      </c>
      <c r="I1402" s="57">
        <v>1.63</v>
      </c>
      <c r="J1402" s="57">
        <v>1.35</v>
      </c>
      <c r="K1402" s="57">
        <v>0.42</v>
      </c>
      <c r="L1402" s="315" t="e">
        <v>#REF!</v>
      </c>
      <c r="M1402" s="58" t="e">
        <v>#REF!</v>
      </c>
      <c r="N1402" s="58" t="e">
        <v>#N/A</v>
      </c>
      <c r="O1402" s="58" t="e">
        <v>#N/A</v>
      </c>
      <c r="P1402" s="58" t="e">
        <v>#N/A</v>
      </c>
      <c r="Q1402" s="58" t="e">
        <v>#N/A</v>
      </c>
    </row>
    <row r="1403" spans="1:17" ht="15" customHeight="1" thickBot="1">
      <c r="A1403" s="446"/>
      <c r="B1403" s="446"/>
      <c r="C1403" s="54" t="str">
        <f>IF(A1403="CSP","Consolidated Supply Program(IIF)",IF(A1403&lt;&gt;"",INDEX('CCN &amp; Description'!$B$2:$B$1071,MATCH(VALUE(LEFT(A1403,5)),'CCN &amp; Description'!$A$2:$A$1071,0)),""))</f>
        <v/>
      </c>
      <c r="D1403" s="55" t="str">
        <f t="shared" si="42"/>
        <v>A</v>
      </c>
      <c r="E1403" s="55" t="str">
        <f t="shared" si="43"/>
        <v>A8065</v>
      </c>
      <c r="F1403" s="56" t="s">
        <v>11865</v>
      </c>
      <c r="G1403" s="56" t="s">
        <v>11866</v>
      </c>
      <c r="H1403" s="56" t="s">
        <v>11867</v>
      </c>
      <c r="I1403" s="57">
        <v>0.67</v>
      </c>
      <c r="J1403" s="57">
        <v>0.36</v>
      </c>
      <c r="K1403" s="57">
        <v>0.25</v>
      </c>
      <c r="L1403" s="315" t="e">
        <v>#REF!</v>
      </c>
      <c r="M1403" s="58" t="e">
        <v>#REF!</v>
      </c>
      <c r="N1403" s="58" t="e">
        <v>#N/A</v>
      </c>
      <c r="O1403" s="58" t="e">
        <v>#N/A</v>
      </c>
      <c r="P1403" s="58" t="e">
        <v>#N/A</v>
      </c>
      <c r="Q1403" s="58" t="e">
        <v>#N/A</v>
      </c>
    </row>
    <row r="1404" spans="1:17" ht="15" customHeight="1" thickBot="1">
      <c r="A1404" s="446"/>
      <c r="B1404" s="446"/>
      <c r="C1404" s="54" t="str">
        <f>IF(A1404="CSP","Consolidated Supply Program(IIF)",IF(A1404&lt;&gt;"",INDEX('CCN &amp; Description'!$B$2:$B$1071,MATCH(VALUE(LEFT(A1404,5)),'CCN &amp; Description'!$A$2:$A$1071,0)),""))</f>
        <v/>
      </c>
      <c r="D1404" s="55" t="str">
        <f t="shared" si="42"/>
        <v>A</v>
      </c>
      <c r="E1404" s="55" t="str">
        <f t="shared" si="43"/>
        <v>A8069</v>
      </c>
      <c r="F1404" s="56" t="s">
        <v>11868</v>
      </c>
      <c r="G1404" s="56" t="s">
        <v>11869</v>
      </c>
      <c r="H1404" s="56" t="s">
        <v>11870</v>
      </c>
      <c r="I1404" s="57">
        <v>1.58</v>
      </c>
      <c r="J1404" s="57">
        <v>0.66</v>
      </c>
      <c r="K1404" s="57">
        <v>0.75</v>
      </c>
      <c r="L1404" s="315" t="e">
        <v>#REF!</v>
      </c>
      <c r="M1404" s="58" t="e">
        <v>#REF!</v>
      </c>
      <c r="N1404" s="58" t="e">
        <v>#N/A</v>
      </c>
      <c r="O1404" s="58" t="e">
        <v>#N/A</v>
      </c>
      <c r="P1404" s="58" t="e">
        <v>#N/A</v>
      </c>
      <c r="Q1404" s="58" t="e">
        <v>#N/A</v>
      </c>
    </row>
    <row r="1405" spans="1:17" ht="15" customHeight="1" thickBot="1">
      <c r="A1405" s="446"/>
      <c r="B1405" s="446"/>
      <c r="C1405" s="54" t="str">
        <f>IF(A1405="CSP","Consolidated Supply Program(IIF)",IF(A1405&lt;&gt;"",INDEX('CCN &amp; Description'!$B$2:$B$1071,MATCH(VALUE(LEFT(A1405,5)),'CCN &amp; Description'!$A$2:$A$1071,0)),""))</f>
        <v/>
      </c>
      <c r="D1405" s="55" t="str">
        <f t="shared" si="42"/>
        <v>A</v>
      </c>
      <c r="E1405" s="55" t="str">
        <f t="shared" si="43"/>
        <v>A8069</v>
      </c>
      <c r="F1405" s="56" t="s">
        <v>11871</v>
      </c>
      <c r="G1405" s="56" t="s">
        <v>11869</v>
      </c>
      <c r="H1405" s="56" t="s">
        <v>11870</v>
      </c>
      <c r="I1405" s="57">
        <v>1.58</v>
      </c>
      <c r="J1405" s="57">
        <v>0.66</v>
      </c>
      <c r="K1405" s="57">
        <v>0.75</v>
      </c>
      <c r="L1405" s="315" t="e">
        <v>#REF!</v>
      </c>
      <c r="M1405" s="58" t="e">
        <v>#REF!</v>
      </c>
      <c r="N1405" s="58" t="e">
        <v>#N/A</v>
      </c>
      <c r="O1405" s="58" t="e">
        <v>#N/A</v>
      </c>
      <c r="P1405" s="58" t="e">
        <v>#N/A</v>
      </c>
      <c r="Q1405" s="58" t="e">
        <v>#N/A</v>
      </c>
    </row>
    <row r="1406" spans="1:17" ht="15" customHeight="1" thickBot="1">
      <c r="A1406" s="446"/>
      <c r="B1406" s="446"/>
      <c r="C1406" s="54" t="str">
        <f>IF(A1406="CSP","Consolidated Supply Program(IIF)",IF(A1406&lt;&gt;"",INDEX('CCN &amp; Description'!$B$2:$B$1071,MATCH(VALUE(LEFT(A1406,5)),'CCN &amp; Description'!$A$2:$A$1071,0)),""))</f>
        <v/>
      </c>
      <c r="D1406" s="55" t="str">
        <f t="shared" si="42"/>
        <v>A</v>
      </c>
      <c r="E1406" s="55" t="str">
        <f t="shared" si="43"/>
        <v>A8072</v>
      </c>
      <c r="F1406" s="56" t="s">
        <v>11872</v>
      </c>
      <c r="G1406" s="56" t="s">
        <v>11770</v>
      </c>
      <c r="H1406" s="56" t="s">
        <v>11873</v>
      </c>
      <c r="I1406" s="57">
        <v>1.63</v>
      </c>
      <c r="J1406" s="57">
        <v>1.05</v>
      </c>
      <c r="K1406" s="57">
        <v>0.57999999999999996</v>
      </c>
      <c r="L1406" s="315" t="e">
        <v>#REF!</v>
      </c>
      <c r="M1406" s="58" t="e">
        <v>#REF!</v>
      </c>
      <c r="N1406" s="58" t="e">
        <v>#N/A</v>
      </c>
      <c r="O1406" s="58" t="e">
        <v>#N/A</v>
      </c>
      <c r="P1406" s="58" t="e">
        <v>#N/A</v>
      </c>
      <c r="Q1406" s="58" t="e">
        <v>#N/A</v>
      </c>
    </row>
    <row r="1407" spans="1:17" ht="15" customHeight="1" thickBot="1">
      <c r="A1407" s="446"/>
      <c r="B1407" s="446"/>
      <c r="C1407" s="54" t="str">
        <f>IF(A1407="CSP","Consolidated Supply Program(IIF)",IF(A1407&lt;&gt;"",INDEX('CCN &amp; Description'!$B$2:$B$1071,MATCH(VALUE(LEFT(A1407,5)),'CCN &amp; Description'!$A$2:$A$1071,0)),""))</f>
        <v/>
      </c>
      <c r="D1407" s="55" t="str">
        <f t="shared" si="42"/>
        <v>A</v>
      </c>
      <c r="E1407" s="55" t="str">
        <f t="shared" si="43"/>
        <v>A8076</v>
      </c>
      <c r="F1407" s="56" t="s">
        <v>11874</v>
      </c>
      <c r="G1407" s="56" t="s">
        <v>11875</v>
      </c>
      <c r="H1407" s="56" t="s">
        <v>11876</v>
      </c>
      <c r="I1407" s="57">
        <v>1.42</v>
      </c>
      <c r="J1407" s="57">
        <v>1.5</v>
      </c>
      <c r="K1407" s="57">
        <v>0.67</v>
      </c>
      <c r="L1407" s="315" t="e">
        <v>#REF!</v>
      </c>
      <c r="M1407" s="58" t="e">
        <v>#REF!</v>
      </c>
      <c r="N1407" s="58" t="e">
        <v>#N/A</v>
      </c>
      <c r="O1407" s="58" t="e">
        <v>#N/A</v>
      </c>
      <c r="P1407" s="58" t="e">
        <v>#N/A</v>
      </c>
      <c r="Q1407" s="58" t="e">
        <v>#N/A</v>
      </c>
    </row>
    <row r="1408" spans="1:17" ht="15" customHeight="1" thickBot="1">
      <c r="A1408" s="446"/>
      <c r="B1408" s="446"/>
      <c r="C1408" s="54" t="str">
        <f>IF(A1408="CSP","Consolidated Supply Program(IIF)",IF(A1408&lt;&gt;"",INDEX('CCN &amp; Description'!$B$2:$B$1071,MATCH(VALUE(LEFT(A1408,5)),'CCN &amp; Description'!$A$2:$A$1071,0)),""))</f>
        <v/>
      </c>
      <c r="D1408" s="55" t="str">
        <f t="shared" si="42"/>
        <v>A</v>
      </c>
      <c r="E1408" s="55" t="str">
        <f t="shared" si="43"/>
        <v>A8078</v>
      </c>
      <c r="F1408" s="56" t="s">
        <v>11877</v>
      </c>
      <c r="G1408" s="56" t="s">
        <v>11802</v>
      </c>
      <c r="H1408" s="56" t="s">
        <v>11878</v>
      </c>
      <c r="I1408" s="57">
        <v>1.5</v>
      </c>
      <c r="J1408" s="57">
        <v>1.67</v>
      </c>
      <c r="K1408" s="57">
        <v>0.83</v>
      </c>
      <c r="L1408" s="315" t="e">
        <v>#REF!</v>
      </c>
      <c r="M1408" s="58" t="e">
        <v>#REF!</v>
      </c>
      <c r="N1408" s="58" t="e">
        <v>#N/A</v>
      </c>
      <c r="O1408" s="58" t="e">
        <v>#N/A</v>
      </c>
      <c r="P1408" s="58" t="e">
        <v>#N/A</v>
      </c>
      <c r="Q1408" s="58" t="e">
        <v>#N/A</v>
      </c>
    </row>
    <row r="1409" spans="1:17" ht="15" customHeight="1" thickBot="1">
      <c r="A1409" s="446"/>
      <c r="B1409" s="446"/>
      <c r="C1409" s="54" t="str">
        <f>IF(A1409="CSP","Consolidated Supply Program(IIF)",IF(A1409&lt;&gt;"",INDEX('CCN &amp; Description'!$B$2:$B$1071,MATCH(VALUE(LEFT(A1409,5)),'CCN &amp; Description'!$A$2:$A$1071,0)),""))</f>
        <v/>
      </c>
      <c r="D1409" s="55" t="str">
        <f t="shared" si="42"/>
        <v>A</v>
      </c>
      <c r="E1409" s="55" t="str">
        <f t="shared" si="43"/>
        <v>A8079</v>
      </c>
      <c r="F1409" s="56" t="s">
        <v>11879</v>
      </c>
      <c r="G1409" s="56" t="s">
        <v>9838</v>
      </c>
      <c r="H1409" s="56" t="s">
        <v>11880</v>
      </c>
      <c r="I1409" s="57">
        <v>1.58</v>
      </c>
      <c r="J1409" s="57">
        <v>1.42</v>
      </c>
      <c r="K1409" s="57">
        <v>0.57999999999999996</v>
      </c>
      <c r="L1409" s="315" t="e">
        <v>#REF!</v>
      </c>
      <c r="M1409" s="58" t="e">
        <v>#REF!</v>
      </c>
      <c r="N1409" s="58" t="e">
        <v>#N/A</v>
      </c>
      <c r="O1409" s="58" t="e">
        <v>#N/A</v>
      </c>
      <c r="P1409" s="58" t="e">
        <v>#N/A</v>
      </c>
      <c r="Q1409" s="58" t="e">
        <v>#N/A</v>
      </c>
    </row>
    <row r="1410" spans="1:17" s="110" customFormat="1" ht="15" customHeight="1" thickBot="1">
      <c r="A1410" s="446">
        <v>21710</v>
      </c>
      <c r="B1410" s="446"/>
      <c r="C1410" s="106" t="str">
        <f>IF(A1410="CSP","Consolidated Supply Program(IIF)",IF(A1410&lt;&gt;"",INDEX('CCN &amp; Description'!$B$2:$B$1071,MATCH(VALUE(LEFT(A1410,5)),'CCN &amp; Description'!$A$2:$A$1071,0)),""))</f>
        <v>ELECTRONIC AND COMMUNICATION MAINTENANCE SHOP</v>
      </c>
      <c r="D1410" s="107" t="str">
        <f t="shared" ref="D1410:D1473" si="44">LEFT(F1410,1)</f>
        <v>A</v>
      </c>
      <c r="E1410" s="107" t="str">
        <f t="shared" ref="E1410:E1473" si="45">LEFT(F1410,5)</f>
        <v>A8081</v>
      </c>
      <c r="F1410" s="108" t="s">
        <v>3492</v>
      </c>
      <c r="G1410" s="108" t="s">
        <v>11881</v>
      </c>
      <c r="H1410" s="108" t="s">
        <v>11882</v>
      </c>
      <c r="I1410" s="109">
        <v>0.25</v>
      </c>
      <c r="J1410" s="109">
        <v>0.42</v>
      </c>
      <c r="K1410" s="109">
        <v>0.5</v>
      </c>
      <c r="L1410" s="110" t="e">
        <v>#REF!</v>
      </c>
      <c r="M1410" s="111" t="e">
        <v>#REF!</v>
      </c>
      <c r="N1410" s="111" t="e">
        <v>#N/A</v>
      </c>
      <c r="O1410" s="111" t="e">
        <v>#N/A</v>
      </c>
      <c r="P1410" s="111" t="e">
        <v>#N/A</v>
      </c>
      <c r="Q1410" s="111" t="e">
        <v>#N/A</v>
      </c>
    </row>
    <row r="1411" spans="1:17" s="110" customFormat="1" ht="15" customHeight="1" thickBot="1">
      <c r="A1411" s="446">
        <v>21710</v>
      </c>
      <c r="B1411" s="446"/>
      <c r="C1411" s="106" t="str">
        <f>IF(A1411="CSP","Consolidated Supply Program(IIF)",IF(A1411&lt;&gt;"",INDEX('CCN &amp; Description'!$B$2:$B$1071,MATCH(VALUE(LEFT(A1411,5)),'CCN &amp; Description'!$A$2:$A$1071,0)),""))</f>
        <v>ELECTRONIC AND COMMUNICATION MAINTENANCE SHOP</v>
      </c>
      <c r="D1411" s="107" t="str">
        <f t="shared" si="44"/>
        <v>A</v>
      </c>
      <c r="E1411" s="107" t="str">
        <f t="shared" si="45"/>
        <v>A8081</v>
      </c>
      <c r="F1411" s="108" t="s">
        <v>3492</v>
      </c>
      <c r="G1411" s="108" t="s">
        <v>11881</v>
      </c>
      <c r="H1411" s="112"/>
      <c r="I1411" s="109">
        <v>0</v>
      </c>
      <c r="J1411" s="109">
        <v>0</v>
      </c>
      <c r="K1411" s="109">
        <v>0</v>
      </c>
      <c r="L1411" s="110" t="e">
        <v>#REF!</v>
      </c>
      <c r="M1411" s="111" t="e">
        <v>#REF!</v>
      </c>
      <c r="N1411" s="111" t="e">
        <v>#N/A</v>
      </c>
      <c r="O1411" s="111" t="e">
        <v>#N/A</v>
      </c>
      <c r="P1411" s="111" t="e">
        <v>#N/A</v>
      </c>
      <c r="Q1411" s="111" t="e">
        <v>#N/A</v>
      </c>
    </row>
    <row r="1412" spans="1:17" ht="15" customHeight="1" thickBot="1">
      <c r="A1412" s="446"/>
      <c r="B1412" s="446"/>
      <c r="C1412" s="54" t="str">
        <f>IF(A1412="CSP","Consolidated Supply Program(IIF)",IF(A1412&lt;&gt;"",INDEX('CCN &amp; Description'!$B$2:$B$1071,MATCH(VALUE(LEFT(A1412,5)),'CCN &amp; Description'!$A$2:$A$1071,0)),""))</f>
        <v/>
      </c>
      <c r="D1412" s="55" t="str">
        <f t="shared" si="44"/>
        <v>A</v>
      </c>
      <c r="E1412" s="55" t="str">
        <f t="shared" si="45"/>
        <v>A8082</v>
      </c>
      <c r="F1412" s="56" t="s">
        <v>11883</v>
      </c>
      <c r="G1412" s="56" t="s">
        <v>11697</v>
      </c>
      <c r="H1412" s="56" t="s">
        <v>11884</v>
      </c>
      <c r="I1412" s="57">
        <v>1.08</v>
      </c>
      <c r="J1412" s="57">
        <v>0.67</v>
      </c>
      <c r="K1412" s="57">
        <v>0.67</v>
      </c>
      <c r="L1412" s="315" t="e">
        <v>#REF!</v>
      </c>
      <c r="M1412" s="58" t="e">
        <v>#REF!</v>
      </c>
      <c r="N1412" s="58" t="e">
        <v>#N/A</v>
      </c>
      <c r="O1412" s="58" t="e">
        <v>#N/A</v>
      </c>
      <c r="P1412" s="58" t="e">
        <v>#N/A</v>
      </c>
      <c r="Q1412" s="58" t="e">
        <v>#N/A</v>
      </c>
    </row>
    <row r="1413" spans="1:17" ht="15" customHeight="1" thickBot="1">
      <c r="A1413" s="446"/>
      <c r="B1413" s="446"/>
      <c r="C1413" s="54" t="str">
        <f>IF(A1413="CSP","Consolidated Supply Program(IIF)",IF(A1413&lt;&gt;"",INDEX('CCN &amp; Description'!$B$2:$B$1071,MATCH(VALUE(LEFT(A1413,5)),'CCN &amp; Description'!$A$2:$A$1071,0)),""))</f>
        <v/>
      </c>
      <c r="D1413" s="55" t="str">
        <f t="shared" si="44"/>
        <v>A</v>
      </c>
      <c r="E1413" s="55" t="str">
        <f t="shared" si="45"/>
        <v>A8082</v>
      </c>
      <c r="F1413" s="56" t="s">
        <v>11883</v>
      </c>
      <c r="G1413" s="56" t="s">
        <v>11808</v>
      </c>
      <c r="H1413" s="56" t="s">
        <v>11885</v>
      </c>
      <c r="I1413" s="57">
        <v>1.08</v>
      </c>
      <c r="J1413" s="57">
        <v>0.67</v>
      </c>
      <c r="K1413" s="57">
        <v>0.67</v>
      </c>
      <c r="L1413" s="315" t="e">
        <v>#REF!</v>
      </c>
      <c r="M1413" s="58" t="e">
        <v>#REF!</v>
      </c>
      <c r="N1413" s="58" t="e">
        <v>#N/A</v>
      </c>
      <c r="O1413" s="58" t="e">
        <v>#N/A</v>
      </c>
      <c r="P1413" s="58" t="e">
        <v>#N/A</v>
      </c>
      <c r="Q1413" s="58" t="e">
        <v>#N/A</v>
      </c>
    </row>
    <row r="1414" spans="1:17" ht="15" customHeight="1" thickBot="1">
      <c r="A1414" s="446"/>
      <c r="B1414" s="446"/>
      <c r="C1414" s="54" t="str">
        <f>IF(A1414="CSP","Consolidated Supply Program(IIF)",IF(A1414&lt;&gt;"",INDEX('CCN &amp; Description'!$B$2:$B$1071,MATCH(VALUE(LEFT(A1414,5)),'CCN &amp; Description'!$A$2:$A$1071,0)),""))</f>
        <v/>
      </c>
      <c r="D1414" s="55" t="str">
        <f t="shared" si="44"/>
        <v>A</v>
      </c>
      <c r="E1414" s="55" t="str">
        <f t="shared" si="45"/>
        <v>A8083</v>
      </c>
      <c r="F1414" s="56" t="s">
        <v>11886</v>
      </c>
      <c r="G1414" s="56" t="s">
        <v>11887</v>
      </c>
      <c r="H1414" s="56" t="s">
        <v>11888</v>
      </c>
      <c r="I1414" s="57">
        <v>1.08</v>
      </c>
      <c r="J1414" s="57">
        <v>0.83</v>
      </c>
      <c r="K1414" s="57">
        <v>0.57999999999999996</v>
      </c>
      <c r="L1414" s="315" t="e">
        <v>#REF!</v>
      </c>
      <c r="M1414" s="58" t="e">
        <v>#REF!</v>
      </c>
      <c r="N1414" s="58" t="e">
        <v>#N/A</v>
      </c>
      <c r="O1414" s="58" t="e">
        <v>#N/A</v>
      </c>
      <c r="P1414" s="58" t="e">
        <v>#N/A</v>
      </c>
      <c r="Q1414" s="58" t="e">
        <v>#N/A</v>
      </c>
    </row>
    <row r="1415" spans="1:17" s="110" customFormat="1" ht="15" customHeight="1" thickBot="1">
      <c r="A1415" s="446">
        <v>21710</v>
      </c>
      <c r="B1415" s="446"/>
      <c r="C1415" s="106" t="str">
        <f>IF(A1415="CSP","Consolidated Supply Program(IIF)",IF(A1415&lt;&gt;"",INDEX('CCN &amp; Description'!$B$2:$B$1071,MATCH(VALUE(LEFT(A1415,5)),'CCN &amp; Description'!$A$2:$A$1071,0)),""))</f>
        <v>ELECTRONIC AND COMMUNICATION MAINTENANCE SHOP</v>
      </c>
      <c r="D1415" s="107" t="str">
        <f t="shared" si="44"/>
        <v>A</v>
      </c>
      <c r="E1415" s="107" t="str">
        <f t="shared" si="45"/>
        <v>A8084</v>
      </c>
      <c r="F1415" s="108" t="s">
        <v>778</v>
      </c>
      <c r="G1415" s="108" t="s">
        <v>11697</v>
      </c>
      <c r="H1415" s="108" t="s">
        <v>11889</v>
      </c>
      <c r="I1415" s="109">
        <v>0.67</v>
      </c>
      <c r="J1415" s="109">
        <v>0.5</v>
      </c>
      <c r="K1415" s="109">
        <v>0.08</v>
      </c>
      <c r="L1415" s="110" t="e">
        <v>#REF!</v>
      </c>
      <c r="M1415" s="111" t="e">
        <v>#REF!</v>
      </c>
      <c r="N1415" s="111" t="e">
        <v>#N/A</v>
      </c>
      <c r="O1415" s="111" t="e">
        <v>#N/A</v>
      </c>
      <c r="P1415" s="111" t="e">
        <v>#N/A</v>
      </c>
      <c r="Q1415" s="111" t="e">
        <v>#N/A</v>
      </c>
    </row>
    <row r="1416" spans="1:17" s="110" customFormat="1" ht="15" customHeight="1" thickBot="1">
      <c r="A1416" s="446">
        <v>21710</v>
      </c>
      <c r="B1416" s="446"/>
      <c r="C1416" s="106" t="str">
        <f>IF(A1416="CSP","Consolidated Supply Program(IIF)",IF(A1416&lt;&gt;"",INDEX('CCN &amp; Description'!$B$2:$B$1071,MATCH(VALUE(LEFT(A1416,5)),'CCN &amp; Description'!$A$2:$A$1071,0)),""))</f>
        <v>ELECTRONIC AND COMMUNICATION MAINTENANCE SHOP</v>
      </c>
      <c r="D1416" s="107" t="str">
        <f t="shared" si="44"/>
        <v>A</v>
      </c>
      <c r="E1416" s="107" t="str">
        <f t="shared" si="45"/>
        <v>A8084</v>
      </c>
      <c r="F1416" s="108" t="s">
        <v>778</v>
      </c>
      <c r="G1416" s="108" t="s">
        <v>11697</v>
      </c>
      <c r="H1416" s="108" t="s">
        <v>11890</v>
      </c>
      <c r="I1416" s="109">
        <v>0.67</v>
      </c>
      <c r="J1416" s="109">
        <v>0.5</v>
      </c>
      <c r="K1416" s="109">
        <v>0.08</v>
      </c>
      <c r="L1416" s="110" t="e">
        <v>#REF!</v>
      </c>
      <c r="M1416" s="111" t="e">
        <v>#REF!</v>
      </c>
      <c r="N1416" s="111" t="e">
        <v>#N/A</v>
      </c>
      <c r="O1416" s="111" t="e">
        <v>#N/A</v>
      </c>
      <c r="P1416" s="111" t="e">
        <v>#N/A</v>
      </c>
      <c r="Q1416" s="111" t="e">
        <v>#N/A</v>
      </c>
    </row>
    <row r="1417" spans="1:17" s="110" customFormat="1" ht="15" customHeight="1" thickBot="1">
      <c r="A1417" s="446">
        <v>21710</v>
      </c>
      <c r="B1417" s="446"/>
      <c r="C1417" s="106" t="str">
        <f>IF(A1417="CSP","Consolidated Supply Program(IIF)",IF(A1417&lt;&gt;"",INDEX('CCN &amp; Description'!$B$2:$B$1071,MATCH(VALUE(LEFT(A1417,5)),'CCN &amp; Description'!$A$2:$A$1071,0)),""))</f>
        <v>ELECTRONIC AND COMMUNICATION MAINTENANCE SHOP</v>
      </c>
      <c r="D1417" s="107" t="str">
        <f t="shared" si="44"/>
        <v>A</v>
      </c>
      <c r="E1417" s="107" t="str">
        <f t="shared" si="45"/>
        <v>A8084</v>
      </c>
      <c r="F1417" s="108" t="s">
        <v>778</v>
      </c>
      <c r="G1417" s="108" t="s">
        <v>11808</v>
      </c>
      <c r="H1417" s="108" t="s">
        <v>11891</v>
      </c>
      <c r="I1417" s="109">
        <v>0.67</v>
      </c>
      <c r="J1417" s="109">
        <v>0.5</v>
      </c>
      <c r="K1417" s="109">
        <v>0.08</v>
      </c>
      <c r="L1417" s="110" t="e">
        <v>#REF!</v>
      </c>
      <c r="M1417" s="111" t="e">
        <v>#REF!</v>
      </c>
      <c r="N1417" s="111" t="e">
        <v>#N/A</v>
      </c>
      <c r="O1417" s="111" t="e">
        <v>#N/A</v>
      </c>
      <c r="P1417" s="111" t="e">
        <v>#N/A</v>
      </c>
      <c r="Q1417" s="111" t="e">
        <v>#N/A</v>
      </c>
    </row>
    <row r="1418" spans="1:17" s="110" customFormat="1" ht="15" customHeight="1" thickBot="1">
      <c r="A1418" s="446">
        <v>21710</v>
      </c>
      <c r="B1418" s="446"/>
      <c r="C1418" s="106" t="str">
        <f>IF(A1418="CSP","Consolidated Supply Program(IIF)",IF(A1418&lt;&gt;"",INDEX('CCN &amp; Description'!$B$2:$B$1071,MATCH(VALUE(LEFT(A1418,5)),'CCN &amp; Description'!$A$2:$A$1071,0)),""))</f>
        <v>ELECTRONIC AND COMMUNICATION MAINTENANCE SHOP</v>
      </c>
      <c r="D1418" s="107" t="str">
        <f t="shared" si="44"/>
        <v>A</v>
      </c>
      <c r="E1418" s="107" t="str">
        <f t="shared" si="45"/>
        <v>A8084</v>
      </c>
      <c r="F1418" s="108" t="s">
        <v>778</v>
      </c>
      <c r="G1418" s="108" t="s">
        <v>11892</v>
      </c>
      <c r="H1418" s="108" t="s">
        <v>11893</v>
      </c>
      <c r="I1418" s="109">
        <v>0.67</v>
      </c>
      <c r="J1418" s="109">
        <v>0.5</v>
      </c>
      <c r="K1418" s="109">
        <v>0.17</v>
      </c>
      <c r="L1418" s="110" t="e">
        <v>#REF!</v>
      </c>
      <c r="M1418" s="111" t="e">
        <v>#REF!</v>
      </c>
      <c r="N1418" s="111" t="e">
        <v>#N/A</v>
      </c>
      <c r="O1418" s="111" t="e">
        <v>#N/A</v>
      </c>
      <c r="P1418" s="111" t="e">
        <v>#N/A</v>
      </c>
      <c r="Q1418" s="111" t="e">
        <v>#N/A</v>
      </c>
    </row>
    <row r="1419" spans="1:17" s="110" customFormat="1" ht="15" customHeight="1" thickBot="1">
      <c r="A1419" s="446">
        <v>21710</v>
      </c>
      <c r="B1419" s="446"/>
      <c r="C1419" s="106" t="str">
        <f>IF(A1419="CSP","Consolidated Supply Program(IIF)",IF(A1419&lt;&gt;"",INDEX('CCN &amp; Description'!$B$2:$B$1071,MATCH(VALUE(LEFT(A1419,5)),'CCN &amp; Description'!$A$2:$A$1071,0)),""))</f>
        <v>ELECTRONIC AND COMMUNICATION MAINTENANCE SHOP</v>
      </c>
      <c r="D1419" s="107" t="str">
        <f t="shared" si="44"/>
        <v>A</v>
      </c>
      <c r="E1419" s="107" t="str">
        <f t="shared" si="45"/>
        <v>A8084</v>
      </c>
      <c r="F1419" s="108" t="s">
        <v>778</v>
      </c>
      <c r="G1419" s="108" t="s">
        <v>11697</v>
      </c>
      <c r="H1419" s="108" t="s">
        <v>11894</v>
      </c>
      <c r="I1419" s="109">
        <v>0.67</v>
      </c>
      <c r="J1419" s="109">
        <v>0.5</v>
      </c>
      <c r="K1419" s="109">
        <v>0.08</v>
      </c>
      <c r="L1419" s="110" t="e">
        <v>#REF!</v>
      </c>
      <c r="M1419" s="111" t="e">
        <v>#REF!</v>
      </c>
      <c r="N1419" s="111" t="e">
        <v>#N/A</v>
      </c>
      <c r="O1419" s="111" t="e">
        <v>#N/A</v>
      </c>
      <c r="P1419" s="111" t="e">
        <v>#N/A</v>
      </c>
      <c r="Q1419" s="111" t="e">
        <v>#N/A</v>
      </c>
    </row>
    <row r="1420" spans="1:17" s="110" customFormat="1" ht="15" customHeight="1" thickBot="1">
      <c r="A1420" s="446">
        <v>21710</v>
      </c>
      <c r="B1420" s="446"/>
      <c r="C1420" s="106" t="str">
        <f>IF(A1420="CSP","Consolidated Supply Program(IIF)",IF(A1420&lt;&gt;"",INDEX('CCN &amp; Description'!$B$2:$B$1071,MATCH(VALUE(LEFT(A1420,5)),'CCN &amp; Description'!$A$2:$A$1071,0)),""))</f>
        <v>ELECTRONIC AND COMMUNICATION MAINTENANCE SHOP</v>
      </c>
      <c r="D1420" s="107" t="str">
        <f t="shared" si="44"/>
        <v>A</v>
      </c>
      <c r="E1420" s="107" t="str">
        <f t="shared" si="45"/>
        <v>A8084</v>
      </c>
      <c r="F1420" s="108" t="s">
        <v>778</v>
      </c>
      <c r="G1420" s="108" t="s">
        <v>11895</v>
      </c>
      <c r="H1420" s="108" t="s">
        <v>11896</v>
      </c>
      <c r="I1420" s="109">
        <v>0.67</v>
      </c>
      <c r="J1420" s="109">
        <v>0.5</v>
      </c>
      <c r="K1420" s="109">
        <v>0.08</v>
      </c>
      <c r="L1420" s="110" t="e">
        <v>#REF!</v>
      </c>
      <c r="M1420" s="111" t="e">
        <v>#REF!</v>
      </c>
      <c r="N1420" s="111" t="e">
        <v>#N/A</v>
      </c>
      <c r="O1420" s="111" t="e">
        <v>#N/A</v>
      </c>
      <c r="P1420" s="111" t="e">
        <v>#N/A</v>
      </c>
      <c r="Q1420" s="111" t="e">
        <v>#N/A</v>
      </c>
    </row>
    <row r="1421" spans="1:17" ht="15" customHeight="1" thickBot="1">
      <c r="A1421" s="446"/>
      <c r="B1421" s="446"/>
      <c r="C1421" s="54" t="str">
        <f>IF(A1421="CSP","Consolidated Supply Program(IIF)",IF(A1421&lt;&gt;"",INDEX('CCN &amp; Description'!$B$2:$B$1071,MATCH(VALUE(LEFT(A1421,5)),'CCN &amp; Description'!$A$2:$A$1071,0)),""))</f>
        <v/>
      </c>
      <c r="D1421" s="55" t="str">
        <f t="shared" si="44"/>
        <v>A</v>
      </c>
      <c r="E1421" s="55" t="str">
        <f t="shared" si="45"/>
        <v>A8084</v>
      </c>
      <c r="F1421" s="56" t="s">
        <v>11897</v>
      </c>
      <c r="G1421" s="56" t="s">
        <v>11895</v>
      </c>
      <c r="H1421" s="56" t="s">
        <v>11896</v>
      </c>
      <c r="I1421" s="57">
        <v>0.67</v>
      </c>
      <c r="J1421" s="57">
        <v>0.5</v>
      </c>
      <c r="K1421" s="57">
        <v>0.08</v>
      </c>
      <c r="L1421" s="315" t="e">
        <v>#REF!</v>
      </c>
      <c r="M1421" s="58" t="e">
        <v>#REF!</v>
      </c>
      <c r="N1421" s="58" t="e">
        <v>#N/A</v>
      </c>
      <c r="O1421" s="58" t="e">
        <v>#N/A</v>
      </c>
      <c r="P1421" s="58" t="e">
        <v>#N/A</v>
      </c>
      <c r="Q1421" s="58" t="e">
        <v>#N/A</v>
      </c>
    </row>
    <row r="1422" spans="1:17" s="110" customFormat="1" ht="15" customHeight="1" thickBot="1">
      <c r="A1422" s="446">
        <v>21710</v>
      </c>
      <c r="B1422" s="446"/>
      <c r="C1422" s="106" t="str">
        <f>IF(A1422="CSP","Consolidated Supply Program(IIF)",IF(A1422&lt;&gt;"",INDEX('CCN &amp; Description'!$B$2:$B$1071,MATCH(VALUE(LEFT(A1422,5)),'CCN &amp; Description'!$A$2:$A$1071,0)),""))</f>
        <v>ELECTRONIC AND COMMUNICATION MAINTENANCE SHOP</v>
      </c>
      <c r="D1422" s="107" t="str">
        <f t="shared" si="44"/>
        <v>A</v>
      </c>
      <c r="E1422" s="107" t="str">
        <f t="shared" si="45"/>
        <v>A8084</v>
      </c>
      <c r="F1422" s="108" t="s">
        <v>780</v>
      </c>
      <c r="G1422" s="108" t="s">
        <v>11697</v>
      </c>
      <c r="H1422" s="108" t="s">
        <v>11894</v>
      </c>
      <c r="I1422" s="109">
        <v>0.67</v>
      </c>
      <c r="J1422" s="109">
        <v>0.5</v>
      </c>
      <c r="K1422" s="109">
        <v>0.08</v>
      </c>
      <c r="L1422" s="110" t="e">
        <v>#REF!</v>
      </c>
      <c r="M1422" s="111" t="e">
        <v>#REF!</v>
      </c>
      <c r="N1422" s="111" t="e">
        <v>#N/A</v>
      </c>
      <c r="O1422" s="111" t="e">
        <v>#N/A</v>
      </c>
      <c r="P1422" s="111" t="e">
        <v>#N/A</v>
      </c>
      <c r="Q1422" s="111" t="e">
        <v>#N/A</v>
      </c>
    </row>
    <row r="1423" spans="1:17" s="110" customFormat="1" ht="15" customHeight="1" thickBot="1">
      <c r="A1423" s="446">
        <v>21710</v>
      </c>
      <c r="B1423" s="446"/>
      <c r="C1423" s="106" t="str">
        <f>IF(A1423="CSP","Consolidated Supply Program(IIF)",IF(A1423&lt;&gt;"",INDEX('CCN &amp; Description'!$B$2:$B$1071,MATCH(VALUE(LEFT(A1423,5)),'CCN &amp; Description'!$A$2:$A$1071,0)),""))</f>
        <v>ELECTRONIC AND COMMUNICATION MAINTENANCE SHOP</v>
      </c>
      <c r="D1423" s="107" t="str">
        <f t="shared" si="44"/>
        <v>A</v>
      </c>
      <c r="E1423" s="107" t="str">
        <f t="shared" si="45"/>
        <v>A8085</v>
      </c>
      <c r="F1423" s="108" t="s">
        <v>3515</v>
      </c>
      <c r="G1423" s="108" t="s">
        <v>11697</v>
      </c>
      <c r="H1423" s="108" t="s">
        <v>11898</v>
      </c>
      <c r="I1423" s="109">
        <v>1</v>
      </c>
      <c r="J1423" s="109">
        <v>0.5</v>
      </c>
      <c r="K1423" s="109">
        <v>0.17</v>
      </c>
      <c r="L1423" s="110" t="e">
        <v>#REF!</v>
      </c>
      <c r="M1423" s="111" t="e">
        <v>#REF!</v>
      </c>
      <c r="N1423" s="111" t="e">
        <v>#N/A</v>
      </c>
      <c r="O1423" s="111" t="e">
        <v>#N/A</v>
      </c>
      <c r="P1423" s="111" t="e">
        <v>#N/A</v>
      </c>
      <c r="Q1423" s="111" t="e">
        <v>#N/A</v>
      </c>
    </row>
    <row r="1424" spans="1:17" s="110" customFormat="1" ht="15" customHeight="1" thickBot="1">
      <c r="A1424" s="446">
        <v>21710</v>
      </c>
      <c r="B1424" s="446"/>
      <c r="C1424" s="106" t="str">
        <f>IF(A1424="CSP","Consolidated Supply Program(IIF)",IF(A1424&lt;&gt;"",INDEX('CCN &amp; Description'!$B$2:$B$1071,MATCH(VALUE(LEFT(A1424,5)),'CCN &amp; Description'!$A$2:$A$1071,0)),""))</f>
        <v>ELECTRONIC AND COMMUNICATION MAINTENANCE SHOP</v>
      </c>
      <c r="D1424" s="107" t="str">
        <f t="shared" si="44"/>
        <v>A</v>
      </c>
      <c r="E1424" s="107" t="str">
        <f t="shared" si="45"/>
        <v>A8085</v>
      </c>
      <c r="F1424" s="108" t="s">
        <v>3515</v>
      </c>
      <c r="G1424" s="108" t="s">
        <v>11697</v>
      </c>
      <c r="H1424" s="108" t="s">
        <v>11899</v>
      </c>
      <c r="I1424" s="109">
        <v>1</v>
      </c>
      <c r="J1424" s="109">
        <v>0.5</v>
      </c>
      <c r="K1424" s="109">
        <v>0.17</v>
      </c>
      <c r="L1424" s="110" t="e">
        <v>#REF!</v>
      </c>
      <c r="M1424" s="111" t="e">
        <v>#REF!</v>
      </c>
      <c r="N1424" s="111" t="e">
        <v>#N/A</v>
      </c>
      <c r="O1424" s="111" t="e">
        <v>#N/A</v>
      </c>
      <c r="P1424" s="111" t="e">
        <v>#N/A</v>
      </c>
      <c r="Q1424" s="111" t="e">
        <v>#N/A</v>
      </c>
    </row>
    <row r="1425" spans="1:17" ht="15" customHeight="1" thickBot="1">
      <c r="A1425" s="446"/>
      <c r="B1425" s="446"/>
      <c r="C1425" s="54" t="str">
        <f>IF(A1425="CSP","Consolidated Supply Program(IIF)",IF(A1425&lt;&gt;"",INDEX('CCN &amp; Description'!$B$2:$B$1071,MATCH(VALUE(LEFT(A1425,5)),'CCN &amp; Description'!$A$2:$A$1071,0)),""))</f>
        <v/>
      </c>
      <c r="D1425" s="55" t="str">
        <f t="shared" si="44"/>
        <v>A</v>
      </c>
      <c r="E1425" s="55" t="str">
        <f t="shared" si="45"/>
        <v>A8085</v>
      </c>
      <c r="F1425" s="56" t="s">
        <v>11900</v>
      </c>
      <c r="G1425" s="56" t="s">
        <v>11697</v>
      </c>
      <c r="H1425" s="56" t="s">
        <v>11899</v>
      </c>
      <c r="I1425" s="57">
        <v>1</v>
      </c>
      <c r="J1425" s="57">
        <v>0.5</v>
      </c>
      <c r="K1425" s="57">
        <v>0.17</v>
      </c>
      <c r="L1425" s="315" t="e">
        <v>#REF!</v>
      </c>
      <c r="M1425" s="58" t="e">
        <v>#REF!</v>
      </c>
      <c r="N1425" s="58" t="e">
        <v>#N/A</v>
      </c>
      <c r="O1425" s="58" t="e">
        <v>#N/A</v>
      </c>
      <c r="P1425" s="58" t="e">
        <v>#N/A</v>
      </c>
      <c r="Q1425" s="58" t="e">
        <v>#N/A</v>
      </c>
    </row>
    <row r="1426" spans="1:17" ht="15" customHeight="1" thickBot="1">
      <c r="A1426" s="446"/>
      <c r="B1426" s="446"/>
      <c r="C1426" s="54" t="str">
        <f>IF(A1426="CSP","Consolidated Supply Program(IIF)",IF(A1426&lt;&gt;"",INDEX('CCN &amp; Description'!$B$2:$B$1071,MATCH(VALUE(LEFT(A1426,5)),'CCN &amp; Description'!$A$2:$A$1071,0)),""))</f>
        <v/>
      </c>
      <c r="D1426" s="55" t="str">
        <f t="shared" si="44"/>
        <v>A</v>
      </c>
      <c r="E1426" s="55" t="str">
        <f t="shared" si="45"/>
        <v>A8087</v>
      </c>
      <c r="F1426" s="56" t="s">
        <v>11901</v>
      </c>
      <c r="G1426" s="56" t="s">
        <v>11902</v>
      </c>
      <c r="H1426" s="56" t="s">
        <v>11903</v>
      </c>
      <c r="I1426" s="57">
        <v>0.42</v>
      </c>
      <c r="J1426" s="57">
        <v>0.75</v>
      </c>
      <c r="K1426" s="57">
        <v>0.33</v>
      </c>
      <c r="L1426" s="315" t="e">
        <v>#REF!</v>
      </c>
      <c r="M1426" s="58" t="e">
        <v>#REF!</v>
      </c>
      <c r="N1426" s="58" t="e">
        <v>#N/A</v>
      </c>
      <c r="O1426" s="58" t="e">
        <v>#N/A</v>
      </c>
      <c r="P1426" s="58" t="e">
        <v>#N/A</v>
      </c>
      <c r="Q1426" s="58" t="e">
        <v>#N/A</v>
      </c>
    </row>
    <row r="1427" spans="1:17" s="110" customFormat="1" ht="15" customHeight="1" thickBot="1">
      <c r="A1427" s="446">
        <v>21710</v>
      </c>
      <c r="B1427" s="446"/>
      <c r="C1427" s="106" t="str">
        <f>IF(A1427="CSP","Consolidated Supply Program(IIF)",IF(A1427&lt;&gt;"",INDEX('CCN &amp; Description'!$B$2:$B$1071,MATCH(VALUE(LEFT(A1427,5)),'CCN &amp; Description'!$A$2:$A$1071,0)),""))</f>
        <v>ELECTRONIC AND COMMUNICATION MAINTENANCE SHOP</v>
      </c>
      <c r="D1427" s="107" t="str">
        <f t="shared" si="44"/>
        <v>A</v>
      </c>
      <c r="E1427" s="107" t="str">
        <f t="shared" si="45"/>
        <v>A8088</v>
      </c>
      <c r="F1427" s="108" t="s">
        <v>782</v>
      </c>
      <c r="G1427" s="108" t="s">
        <v>11697</v>
      </c>
      <c r="H1427" s="108" t="s">
        <v>11904</v>
      </c>
      <c r="I1427" s="109">
        <v>1.42</v>
      </c>
      <c r="J1427" s="109">
        <v>0.75</v>
      </c>
      <c r="K1427" s="109">
        <v>0.17</v>
      </c>
      <c r="L1427" s="110" t="e">
        <v>#REF!</v>
      </c>
      <c r="M1427" s="111" t="e">
        <v>#REF!</v>
      </c>
      <c r="N1427" s="111" t="e">
        <v>#N/A</v>
      </c>
      <c r="O1427" s="111" t="e">
        <v>#N/A</v>
      </c>
      <c r="P1427" s="111" t="e">
        <v>#N/A</v>
      </c>
      <c r="Q1427" s="111" t="e">
        <v>#N/A</v>
      </c>
    </row>
    <row r="1428" spans="1:17" s="110" customFormat="1" ht="15" customHeight="1" thickBot="1">
      <c r="A1428" s="446">
        <v>21710</v>
      </c>
      <c r="B1428" s="446"/>
      <c r="C1428" s="106" t="str">
        <f>IF(A1428="CSP","Consolidated Supply Program(IIF)",IF(A1428&lt;&gt;"",INDEX('CCN &amp; Description'!$B$2:$B$1071,MATCH(VALUE(LEFT(A1428,5)),'CCN &amp; Description'!$A$2:$A$1071,0)),""))</f>
        <v>ELECTRONIC AND COMMUNICATION MAINTENANCE SHOP</v>
      </c>
      <c r="D1428" s="107" t="str">
        <f t="shared" si="44"/>
        <v>A</v>
      </c>
      <c r="E1428" s="107" t="str">
        <f t="shared" si="45"/>
        <v>A8088</v>
      </c>
      <c r="F1428" s="108" t="s">
        <v>782</v>
      </c>
      <c r="G1428" s="108" t="s">
        <v>11697</v>
      </c>
      <c r="H1428" s="108" t="s">
        <v>11905</v>
      </c>
      <c r="I1428" s="109">
        <v>1.42</v>
      </c>
      <c r="J1428" s="109">
        <v>0.75</v>
      </c>
      <c r="K1428" s="109">
        <v>0.17</v>
      </c>
      <c r="L1428" s="110" t="e">
        <v>#REF!</v>
      </c>
      <c r="M1428" s="111" t="e">
        <v>#REF!</v>
      </c>
      <c r="N1428" s="111" t="e">
        <v>#N/A</v>
      </c>
      <c r="O1428" s="111" t="e">
        <v>#N/A</v>
      </c>
      <c r="P1428" s="111" t="e">
        <v>#N/A</v>
      </c>
      <c r="Q1428" s="111" t="e">
        <v>#N/A</v>
      </c>
    </row>
    <row r="1429" spans="1:17" s="110" customFormat="1" ht="15" customHeight="1" thickBot="1">
      <c r="A1429" s="446">
        <v>21710</v>
      </c>
      <c r="B1429" s="446"/>
      <c r="C1429" s="106" t="str">
        <f>IF(A1429="CSP","Consolidated Supply Program(IIF)",IF(A1429&lt;&gt;"",INDEX('CCN &amp; Description'!$B$2:$B$1071,MATCH(VALUE(LEFT(A1429,5)),'CCN &amp; Description'!$A$2:$A$1071,0)),""))</f>
        <v>ELECTRONIC AND COMMUNICATION MAINTENANCE SHOP</v>
      </c>
      <c r="D1429" s="107" t="str">
        <f t="shared" si="44"/>
        <v>A</v>
      </c>
      <c r="E1429" s="107" t="str">
        <f t="shared" si="45"/>
        <v>A8088</v>
      </c>
      <c r="F1429" s="108" t="s">
        <v>782</v>
      </c>
      <c r="G1429" s="108" t="s">
        <v>11697</v>
      </c>
      <c r="H1429" s="108" t="s">
        <v>11906</v>
      </c>
      <c r="I1429" s="109">
        <v>1.42</v>
      </c>
      <c r="J1429" s="109">
        <v>0.75</v>
      </c>
      <c r="K1429" s="109">
        <v>0.17</v>
      </c>
      <c r="L1429" s="110" t="e">
        <v>#REF!</v>
      </c>
      <c r="M1429" s="111" t="e">
        <v>#REF!</v>
      </c>
      <c r="N1429" s="111" t="e">
        <v>#N/A</v>
      </c>
      <c r="O1429" s="111" t="e">
        <v>#N/A</v>
      </c>
      <c r="P1429" s="111" t="e">
        <v>#N/A</v>
      </c>
      <c r="Q1429" s="111" t="e">
        <v>#N/A</v>
      </c>
    </row>
    <row r="1430" spans="1:17" s="110" customFormat="1" ht="15" customHeight="1" thickBot="1">
      <c r="A1430" s="446">
        <v>21710</v>
      </c>
      <c r="B1430" s="446"/>
      <c r="C1430" s="106" t="str">
        <f>IF(A1430="CSP","Consolidated Supply Program(IIF)",IF(A1430&lt;&gt;"",INDEX('CCN &amp; Description'!$B$2:$B$1071,MATCH(VALUE(LEFT(A1430,5)),'CCN &amp; Description'!$A$2:$A$1071,0)),""))</f>
        <v>ELECTRONIC AND COMMUNICATION MAINTENANCE SHOP</v>
      </c>
      <c r="D1430" s="107" t="str">
        <f t="shared" si="44"/>
        <v>A</v>
      </c>
      <c r="E1430" s="107" t="str">
        <f t="shared" si="45"/>
        <v>A8088</v>
      </c>
      <c r="F1430" s="108" t="s">
        <v>782</v>
      </c>
      <c r="G1430" s="108" t="s">
        <v>11697</v>
      </c>
      <c r="H1430" s="108" t="s">
        <v>11907</v>
      </c>
      <c r="I1430" s="109">
        <v>0.92</v>
      </c>
      <c r="J1430" s="109">
        <v>0.5</v>
      </c>
      <c r="K1430" s="109">
        <v>0.17</v>
      </c>
      <c r="L1430" s="110" t="e">
        <v>#REF!</v>
      </c>
      <c r="M1430" s="111" t="e">
        <v>#REF!</v>
      </c>
      <c r="N1430" s="111" t="e">
        <v>#N/A</v>
      </c>
      <c r="O1430" s="111" t="e">
        <v>#N/A</v>
      </c>
      <c r="P1430" s="111" t="e">
        <v>#N/A</v>
      </c>
      <c r="Q1430" s="111" t="e">
        <v>#N/A</v>
      </c>
    </row>
    <row r="1431" spans="1:17" s="110" customFormat="1" ht="15" customHeight="1" thickBot="1">
      <c r="A1431" s="446" t="s">
        <v>9833</v>
      </c>
      <c r="B1431" s="446"/>
      <c r="C1431" s="106" t="e">
        <f>IF(A1431="CSP","Consolidated Supply Program(IIF)",IF(A1431&lt;&gt;"",INDEX('CCN &amp; Description'!$B$2:$B$1071,MATCH(VALUE(LEFT(A1431,5)),'CCN &amp; Description'!$A$2:$A$1071,0)),""))</f>
        <v>#VALUE!</v>
      </c>
      <c r="D1431" s="107" t="str">
        <f t="shared" si="44"/>
        <v>A</v>
      </c>
      <c r="E1431" s="107" t="str">
        <f t="shared" si="45"/>
        <v>A8088</v>
      </c>
      <c r="F1431" s="108" t="s">
        <v>784</v>
      </c>
      <c r="G1431" s="108" t="s">
        <v>11697</v>
      </c>
      <c r="H1431" s="108" t="s">
        <v>11907</v>
      </c>
      <c r="I1431" s="109">
        <v>0.92</v>
      </c>
      <c r="J1431" s="109">
        <v>0.5</v>
      </c>
      <c r="K1431" s="109">
        <v>0.17</v>
      </c>
      <c r="L1431" s="110" t="e">
        <v>#REF!</v>
      </c>
      <c r="M1431" s="111" t="e">
        <v>#REF!</v>
      </c>
      <c r="N1431" s="111" t="e">
        <v>#N/A</v>
      </c>
      <c r="O1431" s="111" t="e">
        <v>#N/A</v>
      </c>
      <c r="P1431" s="111" t="e">
        <v>#N/A</v>
      </c>
      <c r="Q1431" s="111" t="e">
        <v>#N/A</v>
      </c>
    </row>
    <row r="1432" spans="1:17" ht="15" customHeight="1" thickBot="1">
      <c r="A1432" s="446"/>
      <c r="B1432" s="446"/>
      <c r="C1432" s="54" t="str">
        <f>IF(A1432="CSP","Consolidated Supply Program(IIF)",IF(A1432&lt;&gt;"",INDEX('CCN &amp; Description'!$B$2:$B$1071,MATCH(VALUE(LEFT(A1432,5)),'CCN &amp; Description'!$A$2:$A$1071,0)),""))</f>
        <v/>
      </c>
      <c r="D1432" s="55" t="str">
        <f t="shared" si="44"/>
        <v>A</v>
      </c>
      <c r="E1432" s="55" t="str">
        <f t="shared" si="45"/>
        <v>A8089</v>
      </c>
      <c r="F1432" s="56" t="s">
        <v>11908</v>
      </c>
      <c r="G1432" s="56" t="s">
        <v>11909</v>
      </c>
      <c r="H1432" s="56" t="s">
        <v>11910</v>
      </c>
      <c r="I1432" s="57">
        <v>1.07</v>
      </c>
      <c r="J1432" s="57">
        <v>1.17</v>
      </c>
      <c r="K1432" s="57">
        <v>0.43</v>
      </c>
      <c r="L1432" s="315" t="e">
        <v>#REF!</v>
      </c>
      <c r="M1432" s="58" t="e">
        <v>#REF!</v>
      </c>
      <c r="N1432" s="58" t="e">
        <v>#N/A</v>
      </c>
      <c r="O1432" s="58" t="e">
        <v>#N/A</v>
      </c>
      <c r="P1432" s="58" t="e">
        <v>#N/A</v>
      </c>
      <c r="Q1432" s="58" t="e">
        <v>#N/A</v>
      </c>
    </row>
    <row r="1433" spans="1:17" ht="15" customHeight="1" thickBot="1">
      <c r="A1433" s="446"/>
      <c r="B1433" s="446"/>
      <c r="C1433" s="54" t="str">
        <f>IF(A1433="CSP","Consolidated Supply Program(IIF)",IF(A1433&lt;&gt;"",INDEX('CCN &amp; Description'!$B$2:$B$1071,MATCH(VALUE(LEFT(A1433,5)),'CCN &amp; Description'!$A$2:$A$1071,0)),""))</f>
        <v/>
      </c>
      <c r="D1433" s="55" t="str">
        <f t="shared" si="44"/>
        <v>A</v>
      </c>
      <c r="E1433" s="55" t="str">
        <f t="shared" si="45"/>
        <v>A8089</v>
      </c>
      <c r="F1433" s="56" t="s">
        <v>11908</v>
      </c>
      <c r="G1433" s="56" t="s">
        <v>11911</v>
      </c>
      <c r="H1433" s="56" t="s">
        <v>11912</v>
      </c>
      <c r="I1433" s="57">
        <v>1.58</v>
      </c>
      <c r="J1433" s="57">
        <v>0.57999999999999996</v>
      </c>
      <c r="K1433" s="57">
        <v>0.5</v>
      </c>
      <c r="L1433" s="315" t="e">
        <v>#REF!</v>
      </c>
      <c r="M1433" s="58" t="e">
        <v>#REF!</v>
      </c>
      <c r="N1433" s="58" t="e">
        <v>#N/A</v>
      </c>
      <c r="O1433" s="58" t="e">
        <v>#N/A</v>
      </c>
      <c r="P1433" s="58" t="e">
        <v>#N/A</v>
      </c>
      <c r="Q1433" s="58" t="e">
        <v>#N/A</v>
      </c>
    </row>
    <row r="1434" spans="1:17" ht="15" customHeight="1" thickBot="1">
      <c r="A1434" s="446"/>
      <c r="B1434" s="446"/>
      <c r="C1434" s="54" t="str">
        <f>IF(A1434="CSP","Consolidated Supply Program(IIF)",IF(A1434&lt;&gt;"",INDEX('CCN &amp; Description'!$B$2:$B$1071,MATCH(VALUE(LEFT(A1434,5)),'CCN &amp; Description'!$A$2:$A$1071,0)),""))</f>
        <v/>
      </c>
      <c r="D1434" s="55" t="str">
        <f t="shared" si="44"/>
        <v>A</v>
      </c>
      <c r="E1434" s="55" t="str">
        <f t="shared" si="45"/>
        <v>A8090</v>
      </c>
      <c r="F1434" s="56" t="s">
        <v>11913</v>
      </c>
      <c r="G1434" s="56" t="s">
        <v>11914</v>
      </c>
      <c r="H1434" s="56" t="s">
        <v>11915</v>
      </c>
      <c r="I1434" s="57">
        <v>0.75</v>
      </c>
      <c r="J1434" s="57">
        <v>1.17</v>
      </c>
      <c r="K1434" s="57">
        <v>0.5</v>
      </c>
      <c r="L1434" s="315" t="e">
        <v>#REF!</v>
      </c>
      <c r="M1434" s="58" t="e">
        <v>#REF!</v>
      </c>
      <c r="N1434" s="58" t="e">
        <v>#N/A</v>
      </c>
      <c r="O1434" s="58" t="e">
        <v>#N/A</v>
      </c>
      <c r="P1434" s="58" t="e">
        <v>#N/A</v>
      </c>
      <c r="Q1434" s="58" t="e">
        <v>#N/A</v>
      </c>
    </row>
    <row r="1435" spans="1:17" ht="15" customHeight="1" thickBot="1">
      <c r="A1435" s="446"/>
      <c r="B1435" s="446"/>
      <c r="C1435" s="54" t="str">
        <f>IF(A1435="CSP","Consolidated Supply Program(IIF)",IF(A1435&lt;&gt;"",INDEX('CCN &amp; Description'!$B$2:$B$1071,MATCH(VALUE(LEFT(A1435,5)),'CCN &amp; Description'!$A$2:$A$1071,0)),""))</f>
        <v/>
      </c>
      <c r="D1435" s="55" t="str">
        <f t="shared" si="44"/>
        <v>A</v>
      </c>
      <c r="E1435" s="55" t="str">
        <f t="shared" si="45"/>
        <v>A8090</v>
      </c>
      <c r="F1435" s="56" t="s">
        <v>11913</v>
      </c>
      <c r="G1435" s="56" t="s">
        <v>11916</v>
      </c>
      <c r="H1435" s="56" t="s">
        <v>11917</v>
      </c>
      <c r="I1435" s="57">
        <v>1.58</v>
      </c>
      <c r="J1435" s="57">
        <v>0.57999999999999996</v>
      </c>
      <c r="K1435" s="57">
        <v>0.5</v>
      </c>
      <c r="L1435" s="315" t="e">
        <v>#REF!</v>
      </c>
      <c r="M1435" s="58" t="e">
        <v>#REF!</v>
      </c>
      <c r="N1435" s="58" t="e">
        <v>#N/A</v>
      </c>
      <c r="O1435" s="58" t="e">
        <v>#N/A</v>
      </c>
      <c r="P1435" s="58" t="e">
        <v>#N/A</v>
      </c>
      <c r="Q1435" s="58" t="e">
        <v>#N/A</v>
      </c>
    </row>
    <row r="1436" spans="1:17" ht="15" customHeight="1" thickBot="1">
      <c r="A1436" s="446"/>
      <c r="B1436" s="446"/>
      <c r="C1436" s="54" t="str">
        <f>IF(A1436="CSP","Consolidated Supply Program(IIF)",IF(A1436&lt;&gt;"",INDEX('CCN &amp; Description'!$B$2:$B$1071,MATCH(VALUE(LEFT(A1436,5)),'CCN &amp; Description'!$A$2:$A$1071,0)),""))</f>
        <v/>
      </c>
      <c r="D1436" s="55" t="str">
        <f t="shared" si="44"/>
        <v>A</v>
      </c>
      <c r="E1436" s="55" t="str">
        <f t="shared" si="45"/>
        <v>A8090</v>
      </c>
      <c r="F1436" s="56" t="s">
        <v>11918</v>
      </c>
      <c r="G1436" s="56" t="s">
        <v>11914</v>
      </c>
      <c r="H1436" s="56" t="s">
        <v>11915</v>
      </c>
      <c r="I1436" s="57">
        <v>0.75</v>
      </c>
      <c r="J1436" s="57">
        <v>1.17</v>
      </c>
      <c r="K1436" s="57">
        <v>0.5</v>
      </c>
      <c r="L1436" s="315" t="e">
        <v>#REF!</v>
      </c>
      <c r="M1436" s="58" t="e">
        <v>#REF!</v>
      </c>
      <c r="N1436" s="58" t="e">
        <v>#N/A</v>
      </c>
      <c r="O1436" s="58" t="e">
        <v>#N/A</v>
      </c>
      <c r="P1436" s="58" t="e">
        <v>#N/A</v>
      </c>
      <c r="Q1436" s="58" t="e">
        <v>#N/A</v>
      </c>
    </row>
    <row r="1437" spans="1:17" ht="15" customHeight="1" thickBot="1">
      <c r="A1437" s="446"/>
      <c r="B1437" s="446"/>
      <c r="C1437" s="54" t="str">
        <f>IF(A1437="CSP","Consolidated Supply Program(IIF)",IF(A1437&lt;&gt;"",INDEX('CCN &amp; Description'!$B$2:$B$1071,MATCH(VALUE(LEFT(A1437,5)),'CCN &amp; Description'!$A$2:$A$1071,0)),""))</f>
        <v/>
      </c>
      <c r="D1437" s="55" t="str">
        <f t="shared" si="44"/>
        <v>A</v>
      </c>
      <c r="E1437" s="55" t="str">
        <f t="shared" si="45"/>
        <v>A8091</v>
      </c>
      <c r="F1437" s="56" t="s">
        <v>11919</v>
      </c>
      <c r="G1437" s="56" t="s">
        <v>11697</v>
      </c>
      <c r="H1437" s="56" t="s">
        <v>11920</v>
      </c>
      <c r="I1437" s="57">
        <v>1</v>
      </c>
      <c r="J1437" s="57">
        <v>0.67</v>
      </c>
      <c r="K1437" s="57">
        <v>0.17</v>
      </c>
      <c r="L1437" s="315" t="e">
        <v>#REF!</v>
      </c>
      <c r="M1437" s="58" t="e">
        <v>#REF!</v>
      </c>
      <c r="N1437" s="58" t="e">
        <v>#N/A</v>
      </c>
      <c r="O1437" s="58" t="e">
        <v>#N/A</v>
      </c>
      <c r="P1437" s="58" t="e">
        <v>#N/A</v>
      </c>
      <c r="Q1437" s="58" t="e">
        <v>#N/A</v>
      </c>
    </row>
    <row r="1438" spans="1:17" ht="15" customHeight="1" thickBot="1">
      <c r="A1438" s="446"/>
      <c r="B1438" s="446"/>
      <c r="C1438" s="54" t="str">
        <f>IF(A1438="CSP","Consolidated Supply Program(IIF)",IF(A1438&lt;&gt;"",INDEX('CCN &amp; Description'!$B$2:$B$1071,MATCH(VALUE(LEFT(A1438,5)),'CCN &amp; Description'!$A$2:$A$1071,0)),""))</f>
        <v/>
      </c>
      <c r="D1438" s="55" t="str">
        <f t="shared" si="44"/>
        <v>A</v>
      </c>
      <c r="E1438" s="55" t="str">
        <f t="shared" si="45"/>
        <v>A8091</v>
      </c>
      <c r="F1438" s="56" t="s">
        <v>11919</v>
      </c>
      <c r="G1438" s="56" t="s">
        <v>11697</v>
      </c>
      <c r="H1438" s="56" t="s">
        <v>11921</v>
      </c>
      <c r="I1438" s="57">
        <v>0.75</v>
      </c>
      <c r="J1438" s="57">
        <v>0.42</v>
      </c>
      <c r="K1438" s="57">
        <v>0.17</v>
      </c>
      <c r="L1438" s="315" t="e">
        <v>#REF!</v>
      </c>
      <c r="M1438" s="58" t="e">
        <v>#REF!</v>
      </c>
      <c r="N1438" s="58" t="e">
        <v>#N/A</v>
      </c>
      <c r="O1438" s="58" t="e">
        <v>#N/A</v>
      </c>
      <c r="P1438" s="58" t="e">
        <v>#N/A</v>
      </c>
      <c r="Q1438" s="58" t="e">
        <v>#N/A</v>
      </c>
    </row>
    <row r="1439" spans="1:17" s="110" customFormat="1" ht="15" customHeight="1" thickBot="1">
      <c r="A1439" s="446">
        <v>21710</v>
      </c>
      <c r="B1439" s="446"/>
      <c r="C1439" s="106" t="str">
        <f>IF(A1439="CSP","Consolidated Supply Program(IIF)",IF(A1439&lt;&gt;"",INDEX('CCN &amp; Description'!$B$2:$B$1071,MATCH(VALUE(LEFT(A1439,5)),'CCN &amp; Description'!$A$2:$A$1071,0)),""))</f>
        <v>ELECTRONIC AND COMMUNICATION MAINTENANCE SHOP</v>
      </c>
      <c r="D1439" s="107" t="str">
        <f t="shared" si="44"/>
        <v>A</v>
      </c>
      <c r="E1439" s="107" t="str">
        <f t="shared" si="45"/>
        <v>A8091</v>
      </c>
      <c r="F1439" s="108" t="s">
        <v>3530</v>
      </c>
      <c r="G1439" s="108" t="s">
        <v>11697</v>
      </c>
      <c r="H1439" s="108" t="s">
        <v>11920</v>
      </c>
      <c r="I1439" s="109">
        <v>1</v>
      </c>
      <c r="J1439" s="109">
        <v>0.67</v>
      </c>
      <c r="K1439" s="109">
        <v>0.17</v>
      </c>
      <c r="L1439" s="110" t="e">
        <v>#REF!</v>
      </c>
      <c r="M1439" s="111" t="e">
        <v>#REF!</v>
      </c>
      <c r="N1439" s="111" t="e">
        <v>#N/A</v>
      </c>
      <c r="O1439" s="111" t="e">
        <v>#N/A</v>
      </c>
      <c r="P1439" s="111" t="e">
        <v>#N/A</v>
      </c>
      <c r="Q1439" s="111" t="e">
        <v>#N/A</v>
      </c>
    </row>
    <row r="1440" spans="1:17" s="110" customFormat="1" ht="15" customHeight="1" thickBot="1">
      <c r="A1440" s="446"/>
      <c r="B1440" s="446"/>
      <c r="C1440" s="106" t="str">
        <f>IF(A1440="CSP","Consolidated Supply Program(IIF)",IF(A1440&lt;&gt;"",INDEX('CCN &amp; Description'!$B$2:$B$1071,MATCH(VALUE(LEFT(A1440,5)),'CCN &amp; Description'!$A$2:$A$1071,0)),""))</f>
        <v/>
      </c>
      <c r="D1440" s="107" t="str">
        <f t="shared" si="44"/>
        <v>A</v>
      </c>
      <c r="E1440" s="107" t="str">
        <f t="shared" si="45"/>
        <v>A8091</v>
      </c>
      <c r="F1440" s="108" t="s">
        <v>3534</v>
      </c>
      <c r="G1440" s="108" t="s">
        <v>11697</v>
      </c>
      <c r="H1440" s="108" t="s">
        <v>11921</v>
      </c>
      <c r="I1440" s="109">
        <v>0.75</v>
      </c>
      <c r="J1440" s="109">
        <v>0.42</v>
      </c>
      <c r="K1440" s="109">
        <v>0.17</v>
      </c>
      <c r="L1440" s="110" t="e">
        <v>#REF!</v>
      </c>
      <c r="M1440" s="111" t="e">
        <v>#REF!</v>
      </c>
      <c r="N1440" s="111" t="e">
        <v>#N/A</v>
      </c>
      <c r="O1440" s="111" t="e">
        <v>#N/A</v>
      </c>
      <c r="P1440" s="111" t="e">
        <v>#N/A</v>
      </c>
      <c r="Q1440" s="111" t="e">
        <v>#N/A</v>
      </c>
    </row>
    <row r="1441" spans="1:17" s="110" customFormat="1" ht="15" customHeight="1" thickBot="1">
      <c r="A1441" s="446">
        <v>21710</v>
      </c>
      <c r="B1441" s="446"/>
      <c r="C1441" s="106" t="str">
        <f>IF(A1441="CSP","Consolidated Supply Program(IIF)",IF(A1441&lt;&gt;"",INDEX('CCN &amp; Description'!$B$2:$B$1071,MATCH(VALUE(LEFT(A1441,5)),'CCN &amp; Description'!$A$2:$A$1071,0)),""))</f>
        <v>ELECTRONIC AND COMMUNICATION MAINTENANCE SHOP</v>
      </c>
      <c r="D1441" s="107" t="str">
        <f t="shared" si="44"/>
        <v>A</v>
      </c>
      <c r="E1441" s="107" t="str">
        <f t="shared" si="45"/>
        <v>A8092</v>
      </c>
      <c r="F1441" s="108" t="s">
        <v>3538</v>
      </c>
      <c r="G1441" s="108" t="s">
        <v>11922</v>
      </c>
      <c r="H1441" s="108" t="s">
        <v>11923</v>
      </c>
      <c r="I1441" s="109">
        <v>1.58</v>
      </c>
      <c r="J1441" s="109">
        <v>1</v>
      </c>
      <c r="K1441" s="109">
        <v>0.57999999999999996</v>
      </c>
      <c r="L1441" s="110" t="e">
        <v>#REF!</v>
      </c>
      <c r="M1441" s="111" t="e">
        <v>#REF!</v>
      </c>
      <c r="N1441" s="111" t="e">
        <v>#N/A</v>
      </c>
      <c r="O1441" s="111" t="e">
        <v>#N/A</v>
      </c>
      <c r="P1441" s="111" t="e">
        <v>#N/A</v>
      </c>
      <c r="Q1441" s="111" t="e">
        <v>#N/A</v>
      </c>
    </row>
    <row r="1442" spans="1:17" s="110" customFormat="1" ht="15" customHeight="1" thickBot="1">
      <c r="A1442" s="446">
        <v>21710</v>
      </c>
      <c r="B1442" s="446"/>
      <c r="C1442" s="106" t="str">
        <f>IF(A1442="CSP","Consolidated Supply Program(IIF)",IF(A1442&lt;&gt;"",INDEX('CCN &amp; Description'!$B$2:$B$1071,MATCH(VALUE(LEFT(A1442,5)),'CCN &amp; Description'!$A$2:$A$1071,0)),""))</f>
        <v>ELECTRONIC AND COMMUNICATION MAINTENANCE SHOP</v>
      </c>
      <c r="D1442" s="107" t="str">
        <f t="shared" si="44"/>
        <v>A</v>
      </c>
      <c r="E1442" s="107" t="str">
        <f t="shared" si="45"/>
        <v>A8094</v>
      </c>
      <c r="F1442" s="108" t="s">
        <v>3542</v>
      </c>
      <c r="G1442" s="108" t="s">
        <v>11924</v>
      </c>
      <c r="H1442" s="108" t="s">
        <v>11925</v>
      </c>
      <c r="I1442" s="109">
        <v>1.08</v>
      </c>
      <c r="J1442" s="109">
        <v>1.58</v>
      </c>
      <c r="K1442" s="109">
        <v>0.92</v>
      </c>
      <c r="L1442" s="110" t="e">
        <v>#REF!</v>
      </c>
      <c r="M1442" s="111" t="e">
        <v>#REF!</v>
      </c>
      <c r="N1442" s="111" t="e">
        <v>#N/A</v>
      </c>
      <c r="O1442" s="111" t="e">
        <v>#N/A</v>
      </c>
      <c r="P1442" s="111" t="e">
        <v>#N/A</v>
      </c>
      <c r="Q1442" s="111" t="e">
        <v>#N/A</v>
      </c>
    </row>
    <row r="1443" spans="1:17" s="110" customFormat="1" ht="15" customHeight="1" thickBot="1">
      <c r="A1443" s="446">
        <v>21710</v>
      </c>
      <c r="B1443" s="446"/>
      <c r="C1443" s="106" t="str">
        <f>IF(A1443="CSP","Consolidated Supply Program(IIF)",IF(A1443&lt;&gt;"",INDEX('CCN &amp; Description'!$B$2:$B$1071,MATCH(VALUE(LEFT(A1443,5)),'CCN &amp; Description'!$A$2:$A$1071,0)),""))</f>
        <v>ELECTRONIC AND COMMUNICATION MAINTENANCE SHOP</v>
      </c>
      <c r="D1443" s="107" t="str">
        <f t="shared" si="44"/>
        <v>A</v>
      </c>
      <c r="E1443" s="107" t="str">
        <f t="shared" si="45"/>
        <v>A8096</v>
      </c>
      <c r="F1443" s="108" t="s">
        <v>3546</v>
      </c>
      <c r="G1443" s="108" t="s">
        <v>3551</v>
      </c>
      <c r="H1443" s="108" t="s">
        <v>11926</v>
      </c>
      <c r="I1443" s="109">
        <v>1.08</v>
      </c>
      <c r="J1443" s="109">
        <v>1.5</v>
      </c>
      <c r="K1443" s="109">
        <v>0.92</v>
      </c>
      <c r="L1443" s="110" t="e">
        <v>#REF!</v>
      </c>
      <c r="M1443" s="111" t="e">
        <v>#REF!</v>
      </c>
      <c r="N1443" s="111" t="e">
        <v>#N/A</v>
      </c>
      <c r="O1443" s="111" t="e">
        <v>#N/A</v>
      </c>
      <c r="P1443" s="111" t="e">
        <v>#N/A</v>
      </c>
      <c r="Q1443" s="111" t="e">
        <v>#N/A</v>
      </c>
    </row>
    <row r="1444" spans="1:17" s="110" customFormat="1" ht="15" customHeight="1" thickBot="1">
      <c r="A1444" s="446">
        <v>21710</v>
      </c>
      <c r="B1444" s="446"/>
      <c r="C1444" s="106" t="str">
        <f>IF(A1444="CSP","Consolidated Supply Program(IIF)",IF(A1444&lt;&gt;"",INDEX('CCN &amp; Description'!$B$2:$B$1071,MATCH(VALUE(LEFT(A1444,5)),'CCN &amp; Description'!$A$2:$A$1071,0)),""))</f>
        <v>ELECTRONIC AND COMMUNICATION MAINTENANCE SHOP</v>
      </c>
      <c r="D1444" s="107" t="str">
        <f t="shared" si="44"/>
        <v>A</v>
      </c>
      <c r="E1444" s="107" t="str">
        <f t="shared" si="45"/>
        <v>A8097</v>
      </c>
      <c r="F1444" s="108" t="s">
        <v>3550</v>
      </c>
      <c r="G1444" s="108" t="s">
        <v>11927</v>
      </c>
      <c r="H1444" s="108" t="s">
        <v>11928</v>
      </c>
      <c r="I1444" s="109">
        <v>1.17</v>
      </c>
      <c r="J1444" s="109">
        <v>2</v>
      </c>
      <c r="K1444" s="109">
        <v>0.92</v>
      </c>
      <c r="L1444" s="110" t="e">
        <v>#REF!</v>
      </c>
      <c r="M1444" s="111" t="e">
        <v>#REF!</v>
      </c>
      <c r="N1444" s="111" t="e">
        <v>#N/A</v>
      </c>
      <c r="O1444" s="111" t="e">
        <v>#N/A</v>
      </c>
      <c r="P1444" s="111" t="e">
        <v>#N/A</v>
      </c>
      <c r="Q1444" s="111" t="e">
        <v>#N/A</v>
      </c>
    </row>
    <row r="1445" spans="1:17" s="110" customFormat="1" ht="15" customHeight="1" thickBot="1">
      <c r="A1445" s="446">
        <v>21710</v>
      </c>
      <c r="B1445" s="446"/>
      <c r="C1445" s="106" t="str">
        <f>IF(A1445="CSP","Consolidated Supply Program(IIF)",IF(A1445&lt;&gt;"",INDEX('CCN &amp; Description'!$B$2:$B$1071,MATCH(VALUE(LEFT(A1445,5)),'CCN &amp; Description'!$A$2:$A$1071,0)),""))</f>
        <v>ELECTRONIC AND COMMUNICATION MAINTENANCE SHOP</v>
      </c>
      <c r="D1445" s="107" t="str">
        <f t="shared" si="44"/>
        <v>A</v>
      </c>
      <c r="E1445" s="107" t="str">
        <f t="shared" si="45"/>
        <v>A8098</v>
      </c>
      <c r="F1445" s="108" t="s">
        <v>3554</v>
      </c>
      <c r="G1445" s="108" t="s">
        <v>3551</v>
      </c>
      <c r="H1445" s="108" t="s">
        <v>11929</v>
      </c>
      <c r="I1445" s="109">
        <v>0.67</v>
      </c>
      <c r="J1445" s="109">
        <v>0.57999999999999996</v>
      </c>
      <c r="K1445" s="109">
        <v>0.75</v>
      </c>
      <c r="L1445" s="110" t="e">
        <v>#REF!</v>
      </c>
      <c r="M1445" s="111" t="e">
        <v>#REF!</v>
      </c>
      <c r="N1445" s="111" t="e">
        <v>#N/A</v>
      </c>
      <c r="O1445" s="111" t="e">
        <v>#N/A</v>
      </c>
      <c r="P1445" s="111" t="e">
        <v>#N/A</v>
      </c>
      <c r="Q1445" s="111" t="e">
        <v>#N/A</v>
      </c>
    </row>
    <row r="1446" spans="1:17" s="110" customFormat="1" ht="15" customHeight="1" thickBot="1">
      <c r="A1446" s="446">
        <v>21710</v>
      </c>
      <c r="B1446" s="446"/>
      <c r="C1446" s="106" t="str">
        <f>IF(A1446="CSP","Consolidated Supply Program(IIF)",IF(A1446&lt;&gt;"",INDEX('CCN &amp; Description'!$B$2:$B$1071,MATCH(VALUE(LEFT(A1446,5)),'CCN &amp; Description'!$A$2:$A$1071,0)),""))</f>
        <v>ELECTRONIC AND COMMUNICATION MAINTENANCE SHOP</v>
      </c>
      <c r="D1446" s="107" t="str">
        <f t="shared" si="44"/>
        <v>A</v>
      </c>
      <c r="E1446" s="107" t="str">
        <f t="shared" si="45"/>
        <v>A8098</v>
      </c>
      <c r="F1446" s="108" t="s">
        <v>3554</v>
      </c>
      <c r="G1446" s="108" t="s">
        <v>11930</v>
      </c>
      <c r="H1446" s="108" t="s">
        <v>11931</v>
      </c>
      <c r="I1446" s="109">
        <v>0.67</v>
      </c>
      <c r="J1446" s="109">
        <v>0.57999999999999996</v>
      </c>
      <c r="K1446" s="109">
        <v>0.75</v>
      </c>
      <c r="L1446" s="110" t="e">
        <v>#REF!</v>
      </c>
      <c r="M1446" s="111" t="e">
        <v>#REF!</v>
      </c>
      <c r="N1446" s="111" t="e">
        <v>#N/A</v>
      </c>
      <c r="O1446" s="111" t="e">
        <v>#N/A</v>
      </c>
      <c r="P1446" s="111" t="e">
        <v>#N/A</v>
      </c>
      <c r="Q1446" s="111" t="e">
        <v>#N/A</v>
      </c>
    </row>
    <row r="1447" spans="1:17" s="110" customFormat="1" ht="15" customHeight="1" thickBot="1">
      <c r="A1447" s="446">
        <v>21710</v>
      </c>
      <c r="B1447" s="446"/>
      <c r="C1447" s="106" t="str">
        <f>IF(A1447="CSP","Consolidated Supply Program(IIF)",IF(A1447&lt;&gt;"",INDEX('CCN &amp; Description'!$B$2:$B$1071,MATCH(VALUE(LEFT(A1447,5)),'CCN &amp; Description'!$A$2:$A$1071,0)),""))</f>
        <v>ELECTRONIC AND COMMUNICATION MAINTENANCE SHOP</v>
      </c>
      <c r="D1447" s="107" t="str">
        <f t="shared" si="44"/>
        <v>A</v>
      </c>
      <c r="E1447" s="107" t="str">
        <f t="shared" si="45"/>
        <v>A8100</v>
      </c>
      <c r="F1447" s="108" t="s">
        <v>3560</v>
      </c>
      <c r="G1447" s="108" t="s">
        <v>10060</v>
      </c>
      <c r="H1447" s="108" t="s">
        <v>11932</v>
      </c>
      <c r="I1447" s="109">
        <v>0.83</v>
      </c>
      <c r="J1447" s="109">
        <v>0.89</v>
      </c>
      <c r="K1447" s="109">
        <v>0.25</v>
      </c>
      <c r="L1447" s="110" t="e">
        <v>#REF!</v>
      </c>
      <c r="M1447" s="111" t="e">
        <v>#REF!</v>
      </c>
      <c r="N1447" s="111" t="e">
        <v>#N/A</v>
      </c>
      <c r="O1447" s="111" t="e">
        <v>#N/A</v>
      </c>
      <c r="P1447" s="111" t="e">
        <v>#N/A</v>
      </c>
      <c r="Q1447" s="111" t="e">
        <v>#N/A</v>
      </c>
    </row>
    <row r="1448" spans="1:17" ht="15" customHeight="1" thickBot="1">
      <c r="A1448" s="446"/>
      <c r="B1448" s="446"/>
      <c r="C1448" s="54" t="str">
        <f>IF(A1448="CSP","Consolidated Supply Program(IIF)",IF(A1448&lt;&gt;"",INDEX('CCN &amp; Description'!$B$2:$B$1071,MATCH(VALUE(LEFT(A1448,5)),'CCN &amp; Description'!$A$2:$A$1071,0)),""))</f>
        <v/>
      </c>
      <c r="D1448" s="55" t="str">
        <f t="shared" si="44"/>
        <v>A</v>
      </c>
      <c r="E1448" s="55" t="str">
        <f t="shared" si="45"/>
        <v>A9000</v>
      </c>
      <c r="F1448" s="56" t="s">
        <v>11933</v>
      </c>
      <c r="G1448" s="56" t="s">
        <v>11934</v>
      </c>
      <c r="H1448" s="56" t="s">
        <v>11935</v>
      </c>
      <c r="I1448" s="57">
        <v>0</v>
      </c>
      <c r="J1448" s="57">
        <v>0</v>
      </c>
      <c r="K1448" s="57">
        <v>0</v>
      </c>
      <c r="L1448" s="315" t="e">
        <v>#REF!</v>
      </c>
      <c r="M1448" s="58" t="e">
        <v>#REF!</v>
      </c>
      <c r="N1448" s="58" t="e">
        <v>#N/A</v>
      </c>
      <c r="O1448" s="58" t="e">
        <v>#N/A</v>
      </c>
      <c r="P1448" s="58" t="e">
        <v>#N/A</v>
      </c>
      <c r="Q1448" s="58" t="e">
        <v>#N/A</v>
      </c>
    </row>
    <row r="1449" spans="1:17" ht="15" customHeight="1" thickBot="1">
      <c r="A1449" s="446"/>
      <c r="B1449" s="446"/>
      <c r="C1449" s="54" t="str">
        <f>IF(A1449="CSP","Consolidated Supply Program(IIF)",IF(A1449&lt;&gt;"",INDEX('CCN &amp; Description'!$B$2:$B$1071,MATCH(VALUE(LEFT(A1449,5)),'CCN &amp; Description'!$A$2:$A$1071,0)),""))</f>
        <v/>
      </c>
      <c r="D1449" s="55" t="str">
        <f t="shared" si="44"/>
        <v>A</v>
      </c>
      <c r="E1449" s="55" t="str">
        <f t="shared" si="45"/>
        <v>A9000</v>
      </c>
      <c r="F1449" s="56" t="s">
        <v>11933</v>
      </c>
      <c r="G1449" s="56" t="s">
        <v>2921</v>
      </c>
      <c r="H1449" s="56" t="s">
        <v>11936</v>
      </c>
      <c r="I1449" s="57">
        <v>0.83</v>
      </c>
      <c r="J1449" s="57">
        <v>1.17</v>
      </c>
      <c r="K1449" s="57">
        <v>0.25</v>
      </c>
      <c r="L1449" s="315" t="e">
        <v>#REF!</v>
      </c>
      <c r="M1449" s="58" t="e">
        <v>#REF!</v>
      </c>
      <c r="N1449" s="58" t="e">
        <v>#N/A</v>
      </c>
      <c r="O1449" s="58" t="e">
        <v>#N/A</v>
      </c>
      <c r="P1449" s="58" t="e">
        <v>#N/A</v>
      </c>
      <c r="Q1449" s="58" t="e">
        <v>#N/A</v>
      </c>
    </row>
    <row r="1450" spans="1:17" ht="15" customHeight="1" thickBot="1">
      <c r="A1450" s="446"/>
      <c r="B1450" s="446"/>
      <c r="C1450" s="54" t="str">
        <f>IF(A1450="CSP","Consolidated Supply Program(IIF)",IF(A1450&lt;&gt;"",INDEX('CCN &amp; Description'!$B$2:$B$1071,MATCH(VALUE(LEFT(A1450,5)),'CCN &amp; Description'!$A$2:$A$1071,0)),""))</f>
        <v/>
      </c>
      <c r="D1450" s="55" t="str">
        <f t="shared" si="44"/>
        <v>A</v>
      </c>
      <c r="E1450" s="55" t="str">
        <f t="shared" si="45"/>
        <v>A9000</v>
      </c>
      <c r="F1450" s="56" t="s">
        <v>11933</v>
      </c>
      <c r="G1450" s="56" t="s">
        <v>11937</v>
      </c>
      <c r="H1450" s="56" t="s">
        <v>10394</v>
      </c>
      <c r="I1450" s="57">
        <v>0.83</v>
      </c>
      <c r="J1450" s="57">
        <v>1.17</v>
      </c>
      <c r="K1450" s="57">
        <v>0.25</v>
      </c>
      <c r="L1450" s="315" t="e">
        <v>#REF!</v>
      </c>
      <c r="M1450" s="58" t="e">
        <v>#REF!</v>
      </c>
      <c r="N1450" s="58" t="e">
        <v>#N/A</v>
      </c>
      <c r="O1450" s="58" t="e">
        <v>#N/A</v>
      </c>
      <c r="P1450" s="58" t="e">
        <v>#N/A</v>
      </c>
      <c r="Q1450" s="58" t="e">
        <v>#N/A</v>
      </c>
    </row>
    <row r="1451" spans="1:17" s="110" customFormat="1" ht="15" customHeight="1" thickBot="1">
      <c r="A1451" s="446">
        <v>21710</v>
      </c>
      <c r="B1451" s="446"/>
      <c r="C1451" s="106" t="str">
        <f>IF(A1451="CSP","Consolidated Supply Program(IIF)",IF(A1451&lt;&gt;"",INDEX('CCN &amp; Description'!$B$2:$B$1071,MATCH(VALUE(LEFT(A1451,5)),'CCN &amp; Description'!$A$2:$A$1071,0)),""))</f>
        <v>ELECTRONIC AND COMMUNICATION MAINTENANCE SHOP</v>
      </c>
      <c r="D1451" s="107" t="str">
        <f t="shared" si="44"/>
        <v>A</v>
      </c>
      <c r="E1451" s="107" t="str">
        <f t="shared" si="45"/>
        <v>A9001</v>
      </c>
      <c r="F1451" s="108" t="s">
        <v>3564</v>
      </c>
      <c r="G1451" s="108" t="s">
        <v>10678</v>
      </c>
      <c r="H1451" s="108" t="s">
        <v>11938</v>
      </c>
      <c r="I1451" s="109">
        <v>2.17</v>
      </c>
      <c r="J1451" s="109">
        <v>2.33</v>
      </c>
      <c r="K1451" s="109">
        <v>1.83</v>
      </c>
      <c r="L1451" s="110" t="e">
        <v>#REF!</v>
      </c>
      <c r="M1451" s="111" t="e">
        <v>#REF!</v>
      </c>
      <c r="N1451" s="111" t="e">
        <v>#N/A</v>
      </c>
      <c r="O1451" s="111" t="e">
        <v>#N/A</v>
      </c>
      <c r="P1451" s="111" t="e">
        <v>#N/A</v>
      </c>
      <c r="Q1451" s="111" t="e">
        <v>#N/A</v>
      </c>
    </row>
    <row r="1452" spans="1:17" s="110" customFormat="1" ht="15" customHeight="1" thickBot="1">
      <c r="A1452" s="446">
        <v>21710</v>
      </c>
      <c r="B1452" s="446"/>
      <c r="C1452" s="106" t="str">
        <f>IF(A1452="CSP","Consolidated Supply Program(IIF)",IF(A1452&lt;&gt;"",INDEX('CCN &amp; Description'!$B$2:$B$1071,MATCH(VALUE(LEFT(A1452,5)),'CCN &amp; Description'!$A$2:$A$1071,0)),""))</f>
        <v>ELECTRONIC AND COMMUNICATION MAINTENANCE SHOP</v>
      </c>
      <c r="D1452" s="107" t="str">
        <f t="shared" si="44"/>
        <v>A</v>
      </c>
      <c r="E1452" s="107" t="str">
        <f t="shared" si="45"/>
        <v>A9001</v>
      </c>
      <c r="F1452" s="108" t="s">
        <v>3564</v>
      </c>
      <c r="G1452" s="108" t="s">
        <v>11939</v>
      </c>
      <c r="H1452" s="108" t="s">
        <v>11940</v>
      </c>
      <c r="I1452" s="109">
        <v>3.33</v>
      </c>
      <c r="J1452" s="109">
        <v>2.17</v>
      </c>
      <c r="K1452" s="109">
        <v>2</v>
      </c>
      <c r="L1452" s="110" t="e">
        <v>#REF!</v>
      </c>
      <c r="M1452" s="111" t="e">
        <v>#REF!</v>
      </c>
      <c r="N1452" s="111" t="e">
        <v>#N/A</v>
      </c>
      <c r="O1452" s="111" t="e">
        <v>#N/A</v>
      </c>
      <c r="P1452" s="111" t="e">
        <v>#N/A</v>
      </c>
      <c r="Q1452" s="111" t="e">
        <v>#N/A</v>
      </c>
    </row>
    <row r="1453" spans="1:17" s="110" customFormat="1" ht="15" customHeight="1" thickBot="1">
      <c r="A1453" s="446">
        <v>21710</v>
      </c>
      <c r="B1453" s="446"/>
      <c r="C1453" s="106" t="str">
        <f>IF(A1453="CSP","Consolidated Supply Program(IIF)",IF(A1453&lt;&gt;"",INDEX('CCN &amp; Description'!$B$2:$B$1071,MATCH(VALUE(LEFT(A1453,5)),'CCN &amp; Description'!$A$2:$A$1071,0)),""))</f>
        <v>ELECTRONIC AND COMMUNICATION MAINTENANCE SHOP</v>
      </c>
      <c r="D1453" s="107" t="str">
        <f t="shared" si="44"/>
        <v>A</v>
      </c>
      <c r="E1453" s="107" t="str">
        <f t="shared" si="45"/>
        <v>A9001</v>
      </c>
      <c r="F1453" s="108" t="s">
        <v>11941</v>
      </c>
      <c r="G1453" s="108" t="s">
        <v>10678</v>
      </c>
      <c r="H1453" s="108" t="s">
        <v>11938</v>
      </c>
      <c r="I1453" s="109">
        <v>2.17</v>
      </c>
      <c r="J1453" s="109">
        <v>2.33</v>
      </c>
      <c r="K1453" s="109">
        <v>1.83</v>
      </c>
      <c r="L1453" s="110" t="e">
        <v>#REF!</v>
      </c>
      <c r="M1453" s="111" t="e">
        <v>#REF!</v>
      </c>
      <c r="N1453" s="111" t="e">
        <v>#N/A</v>
      </c>
      <c r="O1453" s="111" t="e">
        <v>#N/A</v>
      </c>
      <c r="P1453" s="111" t="e">
        <v>#N/A</v>
      </c>
      <c r="Q1453" s="111" t="e">
        <v>#N/A</v>
      </c>
    </row>
    <row r="1454" spans="1:17" s="110" customFormat="1" ht="15" customHeight="1" thickBot="1">
      <c r="A1454" s="446">
        <v>21710</v>
      </c>
      <c r="B1454" s="446"/>
      <c r="C1454" s="106" t="str">
        <f>IF(A1454="CSP","Consolidated Supply Program(IIF)",IF(A1454&lt;&gt;"",INDEX('CCN &amp; Description'!$B$2:$B$1071,MATCH(VALUE(LEFT(A1454,5)),'CCN &amp; Description'!$A$2:$A$1071,0)),""))</f>
        <v>ELECTRONIC AND COMMUNICATION MAINTENANCE SHOP</v>
      </c>
      <c r="D1454" s="107" t="str">
        <f t="shared" si="44"/>
        <v>A</v>
      </c>
      <c r="E1454" s="107" t="str">
        <f t="shared" si="45"/>
        <v>A9001</v>
      </c>
      <c r="F1454" s="108" t="s">
        <v>11942</v>
      </c>
      <c r="G1454" s="108" t="s">
        <v>11939</v>
      </c>
      <c r="H1454" s="108" t="s">
        <v>11940</v>
      </c>
      <c r="I1454" s="109">
        <v>3.33</v>
      </c>
      <c r="J1454" s="109">
        <v>2.17</v>
      </c>
      <c r="K1454" s="109">
        <v>2</v>
      </c>
      <c r="L1454" s="110" t="e">
        <v>#REF!</v>
      </c>
      <c r="M1454" s="111" t="e">
        <v>#REF!</v>
      </c>
      <c r="N1454" s="111" t="e">
        <v>#N/A</v>
      </c>
      <c r="O1454" s="111" t="e">
        <v>#N/A</v>
      </c>
      <c r="P1454" s="111" t="e">
        <v>#N/A</v>
      </c>
      <c r="Q1454" s="111" t="e">
        <v>#N/A</v>
      </c>
    </row>
    <row r="1455" spans="1:17" ht="15" customHeight="1" thickBot="1">
      <c r="A1455" s="446"/>
      <c r="B1455" s="446"/>
      <c r="C1455" s="54" t="str">
        <f>IF(A1455="CSP","Consolidated Supply Program(IIF)",IF(A1455&lt;&gt;"",INDEX('CCN &amp; Description'!$B$2:$B$1071,MATCH(VALUE(LEFT(A1455,5)),'CCN &amp; Description'!$A$2:$A$1071,0)),""))</f>
        <v/>
      </c>
      <c r="D1455" s="55" t="str">
        <f t="shared" si="44"/>
        <v>A</v>
      </c>
      <c r="E1455" s="55" t="str">
        <f t="shared" si="45"/>
        <v>A9002</v>
      </c>
      <c r="F1455" s="56" t="s">
        <v>11943</v>
      </c>
      <c r="G1455" s="56" t="s">
        <v>11944</v>
      </c>
      <c r="H1455" s="56" t="s">
        <v>11945</v>
      </c>
      <c r="I1455" s="57">
        <v>2.17</v>
      </c>
      <c r="J1455" s="57">
        <v>2.33</v>
      </c>
      <c r="K1455" s="57">
        <v>2.08</v>
      </c>
      <c r="L1455" s="315" t="e">
        <v>#REF!</v>
      </c>
      <c r="M1455" s="58" t="e">
        <v>#REF!</v>
      </c>
      <c r="N1455" s="58" t="e">
        <v>#N/A</v>
      </c>
      <c r="O1455" s="58" t="e">
        <v>#N/A</v>
      </c>
      <c r="P1455" s="58" t="e">
        <v>#N/A</v>
      </c>
      <c r="Q1455" s="58" t="e">
        <v>#N/A</v>
      </c>
    </row>
    <row r="1456" spans="1:17" ht="15" customHeight="1" thickBot="1">
      <c r="A1456" s="446"/>
      <c r="B1456" s="446"/>
      <c r="C1456" s="54" t="str">
        <f>IF(A1456="CSP","Consolidated Supply Program(IIF)",IF(A1456&lt;&gt;"",INDEX('CCN &amp; Description'!$B$2:$B$1071,MATCH(VALUE(LEFT(A1456,5)),'CCN &amp; Description'!$A$2:$A$1071,0)),""))</f>
        <v/>
      </c>
      <c r="D1456" s="55" t="str">
        <f t="shared" si="44"/>
        <v>A</v>
      </c>
      <c r="E1456" s="55" t="str">
        <f t="shared" si="45"/>
        <v>A9003</v>
      </c>
      <c r="F1456" s="56" t="s">
        <v>11946</v>
      </c>
      <c r="G1456" s="56" t="s">
        <v>11944</v>
      </c>
      <c r="H1456" s="56" t="s">
        <v>11947</v>
      </c>
      <c r="I1456" s="57">
        <v>2.17</v>
      </c>
      <c r="J1456" s="57">
        <v>2.33</v>
      </c>
      <c r="K1456" s="57">
        <v>2.08</v>
      </c>
      <c r="L1456" s="315" t="e">
        <v>#REF!</v>
      </c>
      <c r="M1456" s="58" t="e">
        <v>#REF!</v>
      </c>
      <c r="N1456" s="58" t="e">
        <v>#N/A</v>
      </c>
      <c r="O1456" s="58" t="e">
        <v>#N/A</v>
      </c>
      <c r="P1456" s="58" t="e">
        <v>#N/A</v>
      </c>
      <c r="Q1456" s="58" t="e">
        <v>#N/A</v>
      </c>
    </row>
    <row r="1457" spans="1:17" ht="15" customHeight="1" thickBot="1">
      <c r="A1457" s="446">
        <v>21710</v>
      </c>
      <c r="B1457" s="446">
        <v>21710</v>
      </c>
      <c r="C1457" s="54" t="str">
        <f>IF(A1457="CSP","Consolidated Supply Program(IIF)",IF(A1457&lt;&gt;"",INDEX('CCN &amp; Description'!$B$2:$B$1071,MATCH(VALUE(LEFT(A1457,5)),'CCN &amp; Description'!$A$2:$A$1071,0)),""))</f>
        <v>ELECTRONIC AND COMMUNICATION MAINTENANCE SHOP</v>
      </c>
      <c r="D1457" s="55" t="str">
        <f t="shared" si="44"/>
        <v>A</v>
      </c>
      <c r="E1457" s="55" t="str">
        <f t="shared" si="45"/>
        <v>A9004</v>
      </c>
      <c r="F1457" s="56" t="s">
        <v>3571</v>
      </c>
      <c r="G1457" s="56" t="s">
        <v>2921</v>
      </c>
      <c r="H1457" s="56" t="s">
        <v>11948</v>
      </c>
      <c r="I1457" s="57">
        <v>1.42</v>
      </c>
      <c r="J1457" s="57">
        <v>1.72</v>
      </c>
      <c r="K1457" s="57">
        <v>0.71</v>
      </c>
      <c r="L1457" s="315" t="e">
        <v>#REF!</v>
      </c>
      <c r="M1457" s="58" t="e">
        <v>#REF!</v>
      </c>
      <c r="N1457" s="58" t="e">
        <v>#N/A</v>
      </c>
      <c r="O1457" s="58" t="e">
        <v>#N/A</v>
      </c>
      <c r="P1457" s="58" t="e">
        <v>#N/A</v>
      </c>
      <c r="Q1457" s="58" t="e">
        <v>#N/A</v>
      </c>
    </row>
    <row r="1458" spans="1:17" ht="15" customHeight="1" thickBot="1">
      <c r="A1458" s="446">
        <v>21710</v>
      </c>
      <c r="B1458" s="446">
        <v>21710</v>
      </c>
      <c r="C1458" s="54" t="str">
        <f>IF(A1458="CSP","Consolidated Supply Program(IIF)",IF(A1458&lt;&gt;"",INDEX('CCN &amp; Description'!$B$2:$B$1071,MATCH(VALUE(LEFT(A1458,5)),'CCN &amp; Description'!$A$2:$A$1071,0)),""))</f>
        <v>ELECTRONIC AND COMMUNICATION MAINTENANCE SHOP</v>
      </c>
      <c r="D1458" s="55" t="str">
        <f t="shared" si="44"/>
        <v>A</v>
      </c>
      <c r="E1458" s="55" t="str">
        <f t="shared" si="45"/>
        <v>A9004</v>
      </c>
      <c r="F1458" s="56" t="s">
        <v>3571</v>
      </c>
      <c r="G1458" s="56" t="s">
        <v>2921</v>
      </c>
      <c r="H1458" s="56" t="s">
        <v>11948</v>
      </c>
      <c r="I1458" s="57">
        <v>1.5</v>
      </c>
      <c r="J1458" s="57">
        <v>1.17</v>
      </c>
      <c r="K1458" s="57">
        <v>0.42</v>
      </c>
      <c r="L1458" s="315" t="e">
        <v>#REF!</v>
      </c>
      <c r="M1458" s="58" t="e">
        <v>#REF!</v>
      </c>
      <c r="N1458" s="58" t="e">
        <v>#N/A</v>
      </c>
      <c r="O1458" s="58" t="e">
        <v>#N/A</v>
      </c>
      <c r="P1458" s="58" t="e">
        <v>#N/A</v>
      </c>
      <c r="Q1458" s="58" t="e">
        <v>#N/A</v>
      </c>
    </row>
    <row r="1459" spans="1:17" ht="15" customHeight="1" thickBot="1">
      <c r="A1459" s="446">
        <v>21710</v>
      </c>
      <c r="B1459" s="446">
        <v>21710</v>
      </c>
      <c r="C1459" s="54" t="str">
        <f>IF(A1459="CSP","Consolidated Supply Program(IIF)",IF(A1459&lt;&gt;"",INDEX('CCN &amp; Description'!$B$2:$B$1071,MATCH(VALUE(LEFT(A1459,5)),'CCN &amp; Description'!$A$2:$A$1071,0)),""))</f>
        <v>ELECTRONIC AND COMMUNICATION MAINTENANCE SHOP</v>
      </c>
      <c r="D1459" s="55" t="str">
        <f t="shared" si="44"/>
        <v>A</v>
      </c>
      <c r="E1459" s="55" t="str">
        <f t="shared" si="45"/>
        <v>A9004</v>
      </c>
      <c r="F1459" s="56" t="s">
        <v>3571</v>
      </c>
      <c r="G1459" s="56" t="s">
        <v>2921</v>
      </c>
      <c r="H1459" s="56" t="s">
        <v>11948</v>
      </c>
      <c r="I1459" s="57">
        <v>1.5</v>
      </c>
      <c r="J1459" s="57">
        <v>1.17</v>
      </c>
      <c r="K1459" s="57">
        <v>0.42</v>
      </c>
      <c r="L1459" s="315" t="e">
        <v>#REF!</v>
      </c>
      <c r="M1459" s="58" t="e">
        <v>#REF!</v>
      </c>
      <c r="N1459" s="58" t="e">
        <v>#N/A</v>
      </c>
      <c r="O1459" s="58" t="e">
        <v>#N/A</v>
      </c>
      <c r="P1459" s="58" t="e">
        <v>#N/A</v>
      </c>
      <c r="Q1459" s="58" t="e">
        <v>#N/A</v>
      </c>
    </row>
    <row r="1460" spans="1:17" ht="15" customHeight="1" thickBot="1">
      <c r="A1460" s="446">
        <v>21710</v>
      </c>
      <c r="B1460" s="446">
        <v>21710</v>
      </c>
      <c r="C1460" s="54" t="str">
        <f>IF(A1460="CSP","Consolidated Supply Program(IIF)",IF(A1460&lt;&gt;"",INDEX('CCN &amp; Description'!$B$2:$B$1071,MATCH(VALUE(LEFT(A1460,5)),'CCN &amp; Description'!$A$2:$A$1071,0)),""))</f>
        <v>ELECTRONIC AND COMMUNICATION MAINTENANCE SHOP</v>
      </c>
      <c r="D1460" s="55" t="str">
        <f t="shared" si="44"/>
        <v>A</v>
      </c>
      <c r="E1460" s="55" t="str">
        <f t="shared" si="45"/>
        <v>A9004</v>
      </c>
      <c r="F1460" s="56" t="s">
        <v>11949</v>
      </c>
      <c r="G1460" s="56" t="s">
        <v>2921</v>
      </c>
      <c r="H1460" s="56" t="s">
        <v>11948</v>
      </c>
      <c r="I1460" s="57">
        <v>1.5</v>
      </c>
      <c r="J1460" s="57">
        <v>1.17</v>
      </c>
      <c r="K1460" s="57">
        <v>0.42</v>
      </c>
      <c r="L1460" s="315" t="e">
        <v>#REF!</v>
      </c>
      <c r="M1460" s="58" t="e">
        <v>#REF!</v>
      </c>
      <c r="N1460" s="58" t="e">
        <v>#N/A</v>
      </c>
      <c r="O1460" s="58" t="e">
        <v>#N/A</v>
      </c>
      <c r="P1460" s="58" t="e">
        <v>#N/A</v>
      </c>
      <c r="Q1460" s="58" t="e">
        <v>#N/A</v>
      </c>
    </row>
    <row r="1461" spans="1:17" ht="15" customHeight="1" thickBot="1">
      <c r="A1461" s="446"/>
      <c r="B1461" s="446"/>
      <c r="C1461" s="54" t="str">
        <f>IF(A1461="CSP","Consolidated Supply Program(IIF)",IF(A1461&lt;&gt;"",INDEX('CCN &amp; Description'!$B$2:$B$1071,MATCH(VALUE(LEFT(A1461,5)),'CCN &amp; Description'!$A$2:$A$1071,0)),""))</f>
        <v/>
      </c>
      <c r="D1461" s="55" t="str">
        <f t="shared" si="44"/>
        <v>A</v>
      </c>
      <c r="E1461" s="55" t="str">
        <f t="shared" si="45"/>
        <v>A9004</v>
      </c>
      <c r="F1461" s="56" t="s">
        <v>11950</v>
      </c>
      <c r="G1461" s="56" t="s">
        <v>2921</v>
      </c>
      <c r="H1461" s="56" t="s">
        <v>11948</v>
      </c>
      <c r="I1461" s="57">
        <v>1.42</v>
      </c>
      <c r="J1461" s="57">
        <v>1.72</v>
      </c>
      <c r="K1461" s="57">
        <v>0.71</v>
      </c>
      <c r="L1461" s="315" t="e">
        <v>#REF!</v>
      </c>
      <c r="M1461" s="58" t="e">
        <v>#REF!</v>
      </c>
      <c r="N1461" s="58" t="e">
        <v>#N/A</v>
      </c>
      <c r="O1461" s="58" t="e">
        <v>#N/A</v>
      </c>
      <c r="P1461" s="58" t="e">
        <v>#N/A</v>
      </c>
      <c r="Q1461" s="58" t="e">
        <v>#N/A</v>
      </c>
    </row>
    <row r="1462" spans="1:17" ht="15" customHeight="1" thickBot="1">
      <c r="A1462" s="446">
        <v>21710</v>
      </c>
      <c r="B1462" s="446"/>
      <c r="C1462" s="54" t="str">
        <f>IF(A1462="CSP","Consolidated Supply Program(IIF)",IF(A1462&lt;&gt;"",INDEX('CCN &amp; Description'!$B$2:$B$1071,MATCH(VALUE(LEFT(A1462,5)),'CCN &amp; Description'!$A$2:$A$1071,0)),""))</f>
        <v>ELECTRONIC AND COMMUNICATION MAINTENANCE SHOP</v>
      </c>
      <c r="D1462" s="55" t="str">
        <f t="shared" si="44"/>
        <v>A</v>
      </c>
      <c r="E1462" s="55" t="str">
        <f t="shared" si="45"/>
        <v>A9005</v>
      </c>
      <c r="F1462" s="56" t="s">
        <v>3578</v>
      </c>
      <c r="G1462" s="56" t="s">
        <v>11951</v>
      </c>
      <c r="H1462" s="59"/>
      <c r="I1462" s="57">
        <v>1.75</v>
      </c>
      <c r="J1462" s="57">
        <v>2.83</v>
      </c>
      <c r="K1462" s="57">
        <v>1.58</v>
      </c>
      <c r="L1462" s="315" t="e">
        <v>#REF!</v>
      </c>
      <c r="M1462" s="58" t="e">
        <v>#REF!</v>
      </c>
      <c r="N1462" s="58" t="e">
        <v>#N/A</v>
      </c>
      <c r="O1462" s="58" t="e">
        <v>#N/A</v>
      </c>
      <c r="P1462" s="58" t="e">
        <v>#N/A</v>
      </c>
      <c r="Q1462" s="58" t="e">
        <v>#N/A</v>
      </c>
    </row>
    <row r="1463" spans="1:17" ht="15" customHeight="1" thickBot="1">
      <c r="A1463" s="446">
        <v>21710</v>
      </c>
      <c r="B1463" s="446"/>
      <c r="C1463" s="54" t="str">
        <f>IF(A1463="CSP","Consolidated Supply Program(IIF)",IF(A1463&lt;&gt;"",INDEX('CCN &amp; Description'!$B$2:$B$1071,MATCH(VALUE(LEFT(A1463,5)),'CCN &amp; Description'!$A$2:$A$1071,0)),""))</f>
        <v>ELECTRONIC AND COMMUNICATION MAINTENANCE SHOP</v>
      </c>
      <c r="D1463" s="55" t="str">
        <f t="shared" si="44"/>
        <v>A</v>
      </c>
      <c r="E1463" s="55" t="str">
        <f t="shared" si="45"/>
        <v>A9005</v>
      </c>
      <c r="F1463" s="56" t="s">
        <v>3578</v>
      </c>
      <c r="G1463" s="56" t="s">
        <v>10415</v>
      </c>
      <c r="H1463" s="56" t="s">
        <v>10394</v>
      </c>
      <c r="I1463" s="57">
        <v>1.75</v>
      </c>
      <c r="J1463" s="57">
        <v>2.83</v>
      </c>
      <c r="K1463" s="57">
        <v>1.58</v>
      </c>
      <c r="L1463" s="315" t="e">
        <v>#REF!</v>
      </c>
      <c r="M1463" s="58" t="e">
        <v>#REF!</v>
      </c>
      <c r="N1463" s="58" t="e">
        <v>#N/A</v>
      </c>
      <c r="O1463" s="58" t="e">
        <v>#N/A</v>
      </c>
      <c r="P1463" s="58" t="e">
        <v>#N/A</v>
      </c>
      <c r="Q1463" s="58" t="e">
        <v>#N/A</v>
      </c>
    </row>
    <row r="1464" spans="1:17" ht="15" customHeight="1" thickBot="1">
      <c r="A1464" s="446">
        <v>21710</v>
      </c>
      <c r="B1464" s="446"/>
      <c r="C1464" s="54" t="str">
        <f>IF(A1464="CSP","Consolidated Supply Program(IIF)",IF(A1464&lt;&gt;"",INDEX('CCN &amp; Description'!$B$2:$B$1071,MATCH(VALUE(LEFT(A1464,5)),'CCN &amp; Description'!$A$2:$A$1071,0)),""))</f>
        <v>ELECTRONIC AND COMMUNICATION MAINTENANCE SHOP</v>
      </c>
      <c r="D1464" s="55" t="str">
        <f t="shared" si="44"/>
        <v>A</v>
      </c>
      <c r="E1464" s="55" t="str">
        <f t="shared" si="45"/>
        <v>A9005</v>
      </c>
      <c r="F1464" s="56" t="s">
        <v>3578</v>
      </c>
      <c r="G1464" s="56" t="s">
        <v>10808</v>
      </c>
      <c r="H1464" s="56" t="s">
        <v>10394</v>
      </c>
      <c r="I1464" s="57">
        <v>1.75</v>
      </c>
      <c r="J1464" s="57">
        <v>2.83</v>
      </c>
      <c r="K1464" s="57">
        <v>1.58</v>
      </c>
      <c r="L1464" s="315" t="e">
        <v>#REF!</v>
      </c>
      <c r="M1464" s="58" t="e">
        <v>#REF!</v>
      </c>
      <c r="N1464" s="58" t="e">
        <v>#N/A</v>
      </c>
      <c r="O1464" s="58" t="e">
        <v>#N/A</v>
      </c>
      <c r="P1464" s="58" t="e">
        <v>#N/A</v>
      </c>
      <c r="Q1464" s="58" t="e">
        <v>#N/A</v>
      </c>
    </row>
    <row r="1465" spans="1:17" ht="15" customHeight="1" thickBot="1">
      <c r="A1465" s="446"/>
      <c r="B1465" s="446"/>
      <c r="C1465" s="54" t="str">
        <f>IF(A1465="CSP","Consolidated Supply Program(IIF)",IF(A1465&lt;&gt;"",INDEX('CCN &amp; Description'!$B$2:$B$1071,MATCH(VALUE(LEFT(A1465,5)),'CCN &amp; Description'!$A$2:$A$1071,0)),""))</f>
        <v/>
      </c>
      <c r="D1465" s="55" t="str">
        <f t="shared" si="44"/>
        <v>A</v>
      </c>
      <c r="E1465" s="55" t="str">
        <f t="shared" si="45"/>
        <v>A9007</v>
      </c>
      <c r="F1465" s="56" t="s">
        <v>11952</v>
      </c>
      <c r="G1465" s="56" t="s">
        <v>11953</v>
      </c>
      <c r="H1465" s="59"/>
      <c r="I1465" s="57">
        <v>2.83</v>
      </c>
      <c r="J1465" s="57">
        <v>1.75</v>
      </c>
      <c r="K1465" s="57">
        <v>1.58</v>
      </c>
      <c r="L1465" s="315" t="e">
        <v>#REF!</v>
      </c>
      <c r="M1465" s="58" t="e">
        <v>#REF!</v>
      </c>
      <c r="N1465" s="58" t="e">
        <v>#N/A</v>
      </c>
      <c r="O1465" s="58" t="e">
        <v>#N/A</v>
      </c>
      <c r="P1465" s="58" t="e">
        <v>#N/A</v>
      </c>
      <c r="Q1465" s="58" t="e">
        <v>#N/A</v>
      </c>
    </row>
    <row r="1466" spans="1:17" ht="15" customHeight="1" thickBot="1">
      <c r="A1466" s="446"/>
      <c r="B1466" s="446"/>
      <c r="C1466" s="54" t="str">
        <f>IF(A1466="CSP","Consolidated Supply Program(IIF)",IF(A1466&lt;&gt;"",INDEX('CCN &amp; Description'!$B$2:$B$1071,MATCH(VALUE(LEFT(A1466,5)),'CCN &amp; Description'!$A$2:$A$1071,0)),""))</f>
        <v/>
      </c>
      <c r="D1466" s="55" t="str">
        <f t="shared" si="44"/>
        <v>A</v>
      </c>
      <c r="E1466" s="55" t="str">
        <f t="shared" si="45"/>
        <v>A9007</v>
      </c>
      <c r="F1466" s="56" t="s">
        <v>11952</v>
      </c>
      <c r="G1466" s="56" t="s">
        <v>11954</v>
      </c>
      <c r="H1466" s="56" t="s">
        <v>10394</v>
      </c>
      <c r="I1466" s="57">
        <v>2.83</v>
      </c>
      <c r="J1466" s="57">
        <v>1.75</v>
      </c>
      <c r="K1466" s="57">
        <v>1.58</v>
      </c>
      <c r="L1466" s="315" t="e">
        <v>#REF!</v>
      </c>
      <c r="M1466" s="58" t="e">
        <v>#REF!</v>
      </c>
      <c r="N1466" s="58" t="e">
        <v>#N/A</v>
      </c>
      <c r="O1466" s="58" t="e">
        <v>#N/A</v>
      </c>
      <c r="P1466" s="58" t="e">
        <v>#N/A</v>
      </c>
      <c r="Q1466" s="58" t="e">
        <v>#N/A</v>
      </c>
    </row>
    <row r="1467" spans="1:17" ht="15" customHeight="1" thickBot="1">
      <c r="A1467" s="446"/>
      <c r="B1467" s="446"/>
      <c r="C1467" s="54" t="str">
        <f>IF(A1467="CSP","Consolidated Supply Program(IIF)",IF(A1467&lt;&gt;"",INDEX('CCN &amp; Description'!$B$2:$B$1071,MATCH(VALUE(LEFT(A1467,5)),'CCN &amp; Description'!$A$2:$A$1071,0)),""))</f>
        <v/>
      </c>
      <c r="D1467" s="55" t="str">
        <f t="shared" si="44"/>
        <v>A</v>
      </c>
      <c r="E1467" s="55" t="str">
        <f t="shared" si="45"/>
        <v>A9007</v>
      </c>
      <c r="F1467" s="56" t="s">
        <v>11952</v>
      </c>
      <c r="G1467" s="56" t="s">
        <v>10415</v>
      </c>
      <c r="H1467" s="56" t="s">
        <v>10394</v>
      </c>
      <c r="I1467" s="57">
        <v>2.83</v>
      </c>
      <c r="J1467" s="57">
        <v>1.75</v>
      </c>
      <c r="K1467" s="57">
        <v>1.58</v>
      </c>
      <c r="L1467" s="315" t="e">
        <v>#REF!</v>
      </c>
      <c r="M1467" s="58" t="e">
        <v>#REF!</v>
      </c>
      <c r="N1467" s="58" t="e">
        <v>#N/A</v>
      </c>
      <c r="O1467" s="58" t="e">
        <v>#N/A</v>
      </c>
      <c r="P1467" s="58" t="e">
        <v>#N/A</v>
      </c>
      <c r="Q1467" s="58" t="e">
        <v>#N/A</v>
      </c>
    </row>
    <row r="1468" spans="1:17" ht="15" customHeight="1" thickBot="1">
      <c r="A1468" s="446"/>
      <c r="B1468" s="446"/>
      <c r="C1468" s="54" t="str">
        <f>IF(A1468="CSP","Consolidated Supply Program(IIF)",IF(A1468&lt;&gt;"",INDEX('CCN &amp; Description'!$B$2:$B$1071,MATCH(VALUE(LEFT(A1468,5)),'CCN &amp; Description'!$A$2:$A$1071,0)),""))</f>
        <v/>
      </c>
      <c r="D1468" s="55" t="str">
        <f t="shared" si="44"/>
        <v>A</v>
      </c>
      <c r="E1468" s="55" t="str">
        <f t="shared" si="45"/>
        <v>A9008</v>
      </c>
      <c r="F1468" s="56" t="s">
        <v>11955</v>
      </c>
      <c r="G1468" s="56" t="s">
        <v>11956</v>
      </c>
      <c r="H1468" s="56" t="s">
        <v>10394</v>
      </c>
      <c r="I1468" s="57">
        <v>2.83</v>
      </c>
      <c r="J1468" s="57">
        <v>1.75</v>
      </c>
      <c r="K1468" s="57">
        <v>1.58</v>
      </c>
      <c r="L1468" s="315" t="e">
        <v>#REF!</v>
      </c>
      <c r="M1468" s="58" t="e">
        <v>#REF!</v>
      </c>
      <c r="N1468" s="58" t="e">
        <v>#N/A</v>
      </c>
      <c r="O1468" s="58" t="e">
        <v>#N/A</v>
      </c>
      <c r="P1468" s="58" t="e">
        <v>#N/A</v>
      </c>
      <c r="Q1468" s="58" t="e">
        <v>#N/A</v>
      </c>
    </row>
    <row r="1469" spans="1:17" ht="15" customHeight="1" thickBot="1">
      <c r="A1469" s="446"/>
      <c r="B1469" s="446"/>
      <c r="C1469" s="54" t="str">
        <f>IF(A1469="CSP","Consolidated Supply Program(IIF)",IF(A1469&lt;&gt;"",INDEX('CCN &amp; Description'!$B$2:$B$1071,MATCH(VALUE(LEFT(A1469,5)),'CCN &amp; Description'!$A$2:$A$1071,0)),""))</f>
        <v/>
      </c>
      <c r="D1469" s="55" t="str">
        <f t="shared" si="44"/>
        <v>A</v>
      </c>
      <c r="E1469" s="55" t="str">
        <f t="shared" si="45"/>
        <v>A9008</v>
      </c>
      <c r="F1469" s="56" t="s">
        <v>11955</v>
      </c>
      <c r="G1469" s="56" t="s">
        <v>11954</v>
      </c>
      <c r="H1469" s="56" t="s">
        <v>10394</v>
      </c>
      <c r="I1469" s="57">
        <v>2.83</v>
      </c>
      <c r="J1469" s="57">
        <v>1.75</v>
      </c>
      <c r="K1469" s="57">
        <v>1.58</v>
      </c>
      <c r="L1469" s="315" t="e">
        <v>#REF!</v>
      </c>
      <c r="M1469" s="58" t="e">
        <v>#REF!</v>
      </c>
      <c r="N1469" s="58" t="e">
        <v>#N/A</v>
      </c>
      <c r="O1469" s="58" t="e">
        <v>#N/A</v>
      </c>
      <c r="P1469" s="58" t="e">
        <v>#N/A</v>
      </c>
      <c r="Q1469" s="58" t="e">
        <v>#N/A</v>
      </c>
    </row>
    <row r="1470" spans="1:17" ht="15" customHeight="1" thickBot="1">
      <c r="A1470" s="446"/>
      <c r="B1470" s="446"/>
      <c r="C1470" s="54" t="str">
        <f>IF(A1470="CSP","Consolidated Supply Program(IIF)",IF(A1470&lt;&gt;"",INDEX('CCN &amp; Description'!$B$2:$B$1071,MATCH(VALUE(LEFT(A1470,5)),'CCN &amp; Description'!$A$2:$A$1071,0)),""))</f>
        <v/>
      </c>
      <c r="D1470" s="55" t="str">
        <f t="shared" si="44"/>
        <v>A</v>
      </c>
      <c r="E1470" s="55" t="str">
        <f t="shared" si="45"/>
        <v>A9008</v>
      </c>
      <c r="F1470" s="56" t="s">
        <v>11955</v>
      </c>
      <c r="G1470" s="56" t="s">
        <v>11957</v>
      </c>
      <c r="H1470" s="56" t="s">
        <v>10394</v>
      </c>
      <c r="I1470" s="57">
        <v>1.75</v>
      </c>
      <c r="J1470" s="57">
        <v>2.83</v>
      </c>
      <c r="K1470" s="57">
        <v>1.58</v>
      </c>
      <c r="L1470" s="315" t="e">
        <v>#REF!</v>
      </c>
      <c r="M1470" s="58" t="e">
        <v>#REF!</v>
      </c>
      <c r="N1470" s="58" t="e">
        <v>#N/A</v>
      </c>
      <c r="O1470" s="58" t="e">
        <v>#N/A</v>
      </c>
      <c r="P1470" s="58" t="e">
        <v>#N/A</v>
      </c>
      <c r="Q1470" s="58" t="e">
        <v>#N/A</v>
      </c>
    </row>
    <row r="1471" spans="1:17" ht="15" customHeight="1" thickBot="1">
      <c r="A1471" s="446"/>
      <c r="B1471" s="446"/>
      <c r="C1471" s="54" t="str">
        <f>IF(A1471="CSP","Consolidated Supply Program(IIF)",IF(A1471&lt;&gt;"",INDEX('CCN &amp; Description'!$B$2:$B$1071,MATCH(VALUE(LEFT(A1471,5)),'CCN &amp; Description'!$A$2:$A$1071,0)),""))</f>
        <v/>
      </c>
      <c r="D1471" s="55" t="str">
        <f t="shared" si="44"/>
        <v>A</v>
      </c>
      <c r="E1471" s="55" t="str">
        <f t="shared" si="45"/>
        <v>A9008</v>
      </c>
      <c r="F1471" s="56" t="s">
        <v>11955</v>
      </c>
      <c r="G1471" s="56" t="s">
        <v>11958</v>
      </c>
      <c r="H1471" s="59"/>
      <c r="I1471" s="57">
        <v>2.83</v>
      </c>
      <c r="J1471" s="57">
        <v>1.75</v>
      </c>
      <c r="K1471" s="57">
        <v>1.58</v>
      </c>
      <c r="L1471" s="315" t="e">
        <v>#REF!</v>
      </c>
      <c r="M1471" s="58" t="e">
        <v>#REF!</v>
      </c>
      <c r="N1471" s="58" t="e">
        <v>#N/A</v>
      </c>
      <c r="O1471" s="58" t="e">
        <v>#N/A</v>
      </c>
      <c r="P1471" s="58" t="e">
        <v>#N/A</v>
      </c>
      <c r="Q1471" s="58" t="e">
        <v>#N/A</v>
      </c>
    </row>
    <row r="1472" spans="1:17" ht="15" customHeight="1" thickBot="1">
      <c r="A1472" s="446"/>
      <c r="B1472" s="446"/>
      <c r="C1472" s="54" t="str">
        <f>IF(A1472="CSP","Consolidated Supply Program(IIF)",IF(A1472&lt;&gt;"",INDEX('CCN &amp; Description'!$B$2:$B$1071,MATCH(VALUE(LEFT(A1472,5)),'CCN &amp; Description'!$A$2:$A$1071,0)),""))</f>
        <v/>
      </c>
      <c r="D1472" s="55" t="str">
        <f t="shared" si="44"/>
        <v>A</v>
      </c>
      <c r="E1472" s="55" t="str">
        <f t="shared" si="45"/>
        <v>A9008</v>
      </c>
      <c r="F1472" s="56" t="s">
        <v>11959</v>
      </c>
      <c r="G1472" s="56" t="s">
        <v>11956</v>
      </c>
      <c r="H1472" s="56" t="s">
        <v>10394</v>
      </c>
      <c r="I1472" s="57">
        <v>2.83</v>
      </c>
      <c r="J1472" s="57">
        <v>1.75</v>
      </c>
      <c r="K1472" s="57">
        <v>1.58</v>
      </c>
      <c r="L1472" s="315" t="e">
        <v>#REF!</v>
      </c>
      <c r="M1472" s="58" t="e">
        <v>#REF!</v>
      </c>
      <c r="N1472" s="58" t="e">
        <v>#N/A</v>
      </c>
      <c r="O1472" s="58" t="e">
        <v>#N/A</v>
      </c>
      <c r="P1472" s="58" t="e">
        <v>#N/A</v>
      </c>
      <c r="Q1472" s="58" t="e">
        <v>#N/A</v>
      </c>
    </row>
    <row r="1473" spans="1:17" ht="15" customHeight="1" thickBot="1">
      <c r="A1473" s="446"/>
      <c r="B1473" s="446"/>
      <c r="C1473" s="54" t="str">
        <f>IF(A1473="CSP","Consolidated Supply Program(IIF)",IF(A1473&lt;&gt;"",INDEX('CCN &amp; Description'!$B$2:$B$1071,MATCH(VALUE(LEFT(A1473,5)),'CCN &amp; Description'!$A$2:$A$1071,0)),""))</f>
        <v/>
      </c>
      <c r="D1473" s="55" t="str">
        <f t="shared" si="44"/>
        <v>A</v>
      </c>
      <c r="E1473" s="55" t="str">
        <f t="shared" si="45"/>
        <v>A9008</v>
      </c>
      <c r="F1473" s="56" t="s">
        <v>11960</v>
      </c>
      <c r="G1473" s="56" t="s">
        <v>11957</v>
      </c>
      <c r="H1473" s="56" t="s">
        <v>10394</v>
      </c>
      <c r="I1473" s="57">
        <v>1.75</v>
      </c>
      <c r="J1473" s="57">
        <v>2.83</v>
      </c>
      <c r="K1473" s="57">
        <v>1.58</v>
      </c>
      <c r="L1473" s="315" t="e">
        <v>#REF!</v>
      </c>
      <c r="M1473" s="58" t="e">
        <v>#REF!</v>
      </c>
      <c r="N1473" s="58" t="e">
        <v>#N/A</v>
      </c>
      <c r="O1473" s="58" t="e">
        <v>#N/A</v>
      </c>
      <c r="P1473" s="58" t="e">
        <v>#N/A</v>
      </c>
      <c r="Q1473" s="58" t="e">
        <v>#N/A</v>
      </c>
    </row>
    <row r="1474" spans="1:17" ht="15" customHeight="1" thickBot="1">
      <c r="A1474" s="446"/>
      <c r="B1474" s="446"/>
      <c r="C1474" s="54" t="str">
        <f>IF(A1474="CSP","Consolidated Supply Program(IIF)",IF(A1474&lt;&gt;"",INDEX('CCN &amp; Description'!$B$2:$B$1071,MATCH(VALUE(LEFT(A1474,5)),'CCN &amp; Description'!$A$2:$A$1071,0)),""))</f>
        <v/>
      </c>
      <c r="D1474" s="55" t="str">
        <f t="shared" ref="D1474:D1537" si="46">LEFT(F1474,1)</f>
        <v>A</v>
      </c>
      <c r="E1474" s="55" t="str">
        <f t="shared" ref="E1474:E1537" si="47">LEFT(F1474,5)</f>
        <v>A9010</v>
      </c>
      <c r="F1474" s="56" t="s">
        <v>11961</v>
      </c>
      <c r="G1474" s="56" t="s">
        <v>11962</v>
      </c>
      <c r="H1474" s="56" t="s">
        <v>11963</v>
      </c>
      <c r="I1474" s="57">
        <v>1.1100000000000001</v>
      </c>
      <c r="J1474" s="57">
        <v>1.1100000000000001</v>
      </c>
      <c r="K1474" s="57">
        <v>0.1</v>
      </c>
      <c r="L1474" s="315" t="e">
        <v>#REF!</v>
      </c>
      <c r="M1474" s="58" t="e">
        <v>#REF!</v>
      </c>
      <c r="N1474" s="58" t="e">
        <v>#N/A</v>
      </c>
      <c r="O1474" s="58" t="e">
        <v>#N/A</v>
      </c>
      <c r="P1474" s="58" t="e">
        <v>#N/A</v>
      </c>
      <c r="Q1474" s="58" t="e">
        <v>#N/A</v>
      </c>
    </row>
    <row r="1475" spans="1:17" ht="15" customHeight="1" thickBot="1">
      <c r="A1475" s="446"/>
      <c r="B1475" s="446"/>
      <c r="C1475" s="54" t="str">
        <f>IF(A1475="CSP","Consolidated Supply Program(IIF)",IF(A1475&lt;&gt;"",INDEX('CCN &amp; Description'!$B$2:$B$1071,MATCH(VALUE(LEFT(A1475,5)),'CCN &amp; Description'!$A$2:$A$1071,0)),""))</f>
        <v/>
      </c>
      <c r="D1475" s="55" t="str">
        <f t="shared" si="46"/>
        <v>A</v>
      </c>
      <c r="E1475" s="55" t="str">
        <f t="shared" si="47"/>
        <v>A9011</v>
      </c>
      <c r="F1475" s="56" t="s">
        <v>3584</v>
      </c>
      <c r="G1475" s="56" t="s">
        <v>11964</v>
      </c>
      <c r="H1475" s="56" t="s">
        <v>11965</v>
      </c>
      <c r="I1475" s="57">
        <v>2.78</v>
      </c>
      <c r="J1475" s="57">
        <v>2.37</v>
      </c>
      <c r="K1475" s="57">
        <v>1.47</v>
      </c>
      <c r="L1475" s="315" t="e">
        <v>#REF!</v>
      </c>
      <c r="M1475" s="58" t="e">
        <v>#REF!</v>
      </c>
      <c r="N1475" s="58" t="e">
        <v>#N/A</v>
      </c>
      <c r="O1475" s="58" t="e">
        <v>#N/A</v>
      </c>
      <c r="P1475" s="58" t="e">
        <v>#N/A</v>
      </c>
      <c r="Q1475" s="58" t="e">
        <v>#N/A</v>
      </c>
    </row>
    <row r="1476" spans="1:17" ht="15" customHeight="1" thickBot="1">
      <c r="A1476" s="446"/>
      <c r="B1476" s="446"/>
      <c r="C1476" s="54" t="str">
        <f>IF(A1476="CSP","Consolidated Supply Program(IIF)",IF(A1476&lt;&gt;"",INDEX('CCN &amp; Description'!$B$2:$B$1071,MATCH(VALUE(LEFT(A1476,5)),'CCN &amp; Description'!$A$2:$A$1071,0)),""))</f>
        <v/>
      </c>
      <c r="D1476" s="55" t="str">
        <f t="shared" si="46"/>
        <v>A</v>
      </c>
      <c r="E1476" s="55" t="str">
        <f t="shared" si="47"/>
        <v>A9012</v>
      </c>
      <c r="F1476" s="56" t="s">
        <v>11966</v>
      </c>
      <c r="G1476" s="56" t="s">
        <v>10471</v>
      </c>
      <c r="H1476" s="56" t="s">
        <v>11967</v>
      </c>
      <c r="I1476" s="57">
        <v>2.92</v>
      </c>
      <c r="J1476" s="57">
        <v>1.92</v>
      </c>
      <c r="K1476" s="57">
        <v>2.08</v>
      </c>
      <c r="L1476" s="315" t="e">
        <v>#REF!</v>
      </c>
      <c r="M1476" s="58" t="e">
        <v>#REF!</v>
      </c>
      <c r="N1476" s="58" t="e">
        <v>#N/A</v>
      </c>
      <c r="O1476" s="58" t="e">
        <v>#N/A</v>
      </c>
      <c r="P1476" s="58" t="e">
        <v>#N/A</v>
      </c>
      <c r="Q1476" s="58" t="e">
        <v>#N/A</v>
      </c>
    </row>
    <row r="1477" spans="1:17" s="110" customFormat="1" ht="15" customHeight="1" thickBot="1">
      <c r="A1477" s="446">
        <v>44112</v>
      </c>
      <c r="B1477" s="446"/>
      <c r="C1477" s="106" t="str">
        <f>IF(A1477="CSP","Consolidated Supply Program(IIF)",IF(A1477&lt;&gt;"",INDEX('CCN &amp; Description'!$B$2:$B$1071,MATCH(VALUE(LEFT(A1477,5)),'CCN &amp; Description'!$A$2:$A$1071,0)),""))</f>
        <v>COVERED STORAGE BUILDING, INSTALLATION</v>
      </c>
      <c r="D1477" s="107" t="str">
        <f t="shared" si="46"/>
        <v>A</v>
      </c>
      <c r="E1477" s="107" t="str">
        <f t="shared" si="47"/>
        <v>A9013</v>
      </c>
      <c r="F1477" s="108" t="s">
        <v>3588</v>
      </c>
      <c r="G1477" s="108" t="s">
        <v>11968</v>
      </c>
      <c r="H1477" s="112"/>
      <c r="I1477" s="109">
        <v>0.08</v>
      </c>
      <c r="J1477" s="109">
        <v>1.1100000000000001</v>
      </c>
      <c r="K1477" s="113"/>
      <c r="L1477" s="110" t="e">
        <v>#REF!</v>
      </c>
      <c r="M1477" s="111" t="e">
        <v>#REF!</v>
      </c>
      <c r="N1477" s="111" t="e">
        <v>#N/A</v>
      </c>
      <c r="O1477" s="111" t="e">
        <v>#N/A</v>
      </c>
      <c r="P1477" s="111" t="e">
        <v>#N/A</v>
      </c>
      <c r="Q1477" s="111" t="e">
        <v>#N/A</v>
      </c>
    </row>
    <row r="1478" spans="1:17" s="110" customFormat="1" ht="15" customHeight="1" thickBot="1">
      <c r="A1478" s="446">
        <v>44112</v>
      </c>
      <c r="B1478" s="446"/>
      <c r="C1478" s="106" t="str">
        <f>IF(A1478="CSP","Consolidated Supply Program(IIF)",IF(A1478&lt;&gt;"",INDEX('CCN &amp; Description'!$B$2:$B$1071,MATCH(VALUE(LEFT(A1478,5)),'CCN &amp; Description'!$A$2:$A$1071,0)),""))</f>
        <v>COVERED STORAGE BUILDING, INSTALLATION</v>
      </c>
      <c r="D1478" s="107" t="str">
        <f t="shared" si="46"/>
        <v>A</v>
      </c>
      <c r="E1478" s="107" t="str">
        <f t="shared" si="47"/>
        <v>A9014</v>
      </c>
      <c r="F1478" s="108" t="s">
        <v>3592</v>
      </c>
      <c r="G1478" s="108" t="s">
        <v>11968</v>
      </c>
      <c r="H1478" s="112"/>
      <c r="I1478" s="109">
        <v>1.08</v>
      </c>
      <c r="J1478" s="109">
        <v>1.1100000000000001</v>
      </c>
      <c r="K1478" s="109">
        <v>0</v>
      </c>
      <c r="L1478" s="110" t="e">
        <v>#REF!</v>
      </c>
      <c r="M1478" s="111" t="e">
        <v>#REF!</v>
      </c>
      <c r="N1478" s="111" t="e">
        <v>#N/A</v>
      </c>
      <c r="O1478" s="111" t="e">
        <v>#N/A</v>
      </c>
      <c r="P1478" s="111" t="e">
        <v>#N/A</v>
      </c>
      <c r="Q1478" s="111" t="e">
        <v>#N/A</v>
      </c>
    </row>
    <row r="1479" spans="1:17" s="110" customFormat="1" ht="15" customHeight="1" thickBot="1">
      <c r="A1479" s="446">
        <v>44112</v>
      </c>
      <c r="B1479" s="446"/>
      <c r="C1479" s="106" t="str">
        <f>IF(A1479="CSP","Consolidated Supply Program(IIF)",IF(A1479&lt;&gt;"",INDEX('CCN &amp; Description'!$B$2:$B$1071,MATCH(VALUE(LEFT(A1479,5)),'CCN &amp; Description'!$A$2:$A$1071,0)),""))</f>
        <v>COVERED STORAGE BUILDING, INSTALLATION</v>
      </c>
      <c r="D1479" s="107" t="str">
        <f t="shared" si="46"/>
        <v>A</v>
      </c>
      <c r="E1479" s="107" t="str">
        <f t="shared" si="47"/>
        <v>A9015</v>
      </c>
      <c r="F1479" s="108" t="s">
        <v>789</v>
      </c>
      <c r="G1479" s="108" t="s">
        <v>11968</v>
      </c>
      <c r="H1479" s="112"/>
      <c r="I1479" s="109">
        <v>1.1100000000000001</v>
      </c>
      <c r="J1479" s="109">
        <v>1.1100000000000001</v>
      </c>
      <c r="K1479" s="109">
        <v>0.08</v>
      </c>
      <c r="L1479" s="110" t="e">
        <v>#REF!</v>
      </c>
      <c r="M1479" s="111" t="e">
        <v>#REF!</v>
      </c>
      <c r="N1479" s="111" t="e">
        <v>#N/A</v>
      </c>
      <c r="O1479" s="111" t="e">
        <v>#N/A</v>
      </c>
      <c r="P1479" s="111" t="e">
        <v>#N/A</v>
      </c>
      <c r="Q1479" s="111" t="e">
        <v>#N/A</v>
      </c>
    </row>
    <row r="1480" spans="1:17" ht="15" customHeight="1" thickBot="1">
      <c r="A1480" s="446"/>
      <c r="B1480" s="446"/>
      <c r="C1480" s="54" t="str">
        <f>IF(A1480="CSP","Consolidated Supply Program(IIF)",IF(A1480&lt;&gt;"",INDEX('CCN &amp; Description'!$B$2:$B$1071,MATCH(VALUE(LEFT(A1480,5)),'CCN &amp; Description'!$A$2:$A$1071,0)),""))</f>
        <v/>
      </c>
      <c r="D1480" s="55" t="str">
        <f t="shared" si="46"/>
        <v>A</v>
      </c>
      <c r="E1480" s="55" t="str">
        <f t="shared" si="47"/>
        <v>A9017</v>
      </c>
      <c r="F1480" s="56" t="s">
        <v>11969</v>
      </c>
      <c r="G1480" s="56" t="s">
        <v>11970</v>
      </c>
      <c r="H1480" s="59"/>
      <c r="I1480" s="57">
        <v>0</v>
      </c>
      <c r="J1480" s="57">
        <v>0</v>
      </c>
      <c r="K1480" s="57">
        <v>0</v>
      </c>
      <c r="L1480" s="315" t="e">
        <v>#REF!</v>
      </c>
      <c r="M1480" s="58" t="e">
        <v>#REF!</v>
      </c>
      <c r="N1480" s="58" t="e">
        <v>#N/A</v>
      </c>
      <c r="O1480" s="58" t="e">
        <v>#N/A</v>
      </c>
      <c r="P1480" s="58" t="e">
        <v>#N/A</v>
      </c>
      <c r="Q1480" s="58" t="e">
        <v>#N/A</v>
      </c>
    </row>
    <row r="1481" spans="1:17" ht="15" customHeight="1" thickBot="1">
      <c r="A1481" s="446"/>
      <c r="B1481" s="446"/>
      <c r="C1481" s="54" t="str">
        <f>IF(A1481="CSP","Consolidated Supply Program(IIF)",IF(A1481&lt;&gt;"",INDEX('CCN &amp; Description'!$B$2:$B$1071,MATCH(VALUE(LEFT(A1481,5)),'CCN &amp; Description'!$A$2:$A$1071,0)),""))</f>
        <v/>
      </c>
      <c r="D1481" s="55" t="str">
        <f t="shared" si="46"/>
        <v>A</v>
      </c>
      <c r="E1481" s="55" t="str">
        <f t="shared" si="47"/>
        <v>A9017</v>
      </c>
      <c r="F1481" s="56" t="s">
        <v>11969</v>
      </c>
      <c r="G1481" s="56" t="s">
        <v>11971</v>
      </c>
      <c r="H1481" s="56" t="s">
        <v>11972</v>
      </c>
      <c r="I1481" s="57">
        <v>12</v>
      </c>
      <c r="J1481" s="57">
        <v>3</v>
      </c>
      <c r="K1481" s="57">
        <v>8</v>
      </c>
      <c r="L1481" s="315" t="e">
        <v>#REF!</v>
      </c>
      <c r="M1481" s="58" t="e">
        <v>#REF!</v>
      </c>
      <c r="N1481" s="58" t="e">
        <v>#N/A</v>
      </c>
      <c r="O1481" s="58" t="e">
        <v>#N/A</v>
      </c>
      <c r="P1481" s="58" t="e">
        <v>#N/A</v>
      </c>
      <c r="Q1481" s="58" t="e">
        <v>#N/A</v>
      </c>
    </row>
    <row r="1482" spans="1:17" ht="15" customHeight="1" thickBot="1">
      <c r="A1482" s="446"/>
      <c r="B1482" s="446"/>
      <c r="C1482" s="54" t="str">
        <f>IF(A1482="CSP","Consolidated Supply Program(IIF)",IF(A1482&lt;&gt;"",INDEX('CCN &amp; Description'!$B$2:$B$1071,MATCH(VALUE(LEFT(A1482,5)),'CCN &amp; Description'!$A$2:$A$1071,0)),""))</f>
        <v/>
      </c>
      <c r="D1482" s="55" t="str">
        <f t="shared" si="46"/>
        <v>A</v>
      </c>
      <c r="E1482" s="55" t="str">
        <f t="shared" si="47"/>
        <v>A9018</v>
      </c>
      <c r="F1482" s="56" t="s">
        <v>11973</v>
      </c>
      <c r="G1482" s="56" t="s">
        <v>2921</v>
      </c>
      <c r="H1482" s="56" t="s">
        <v>10394</v>
      </c>
      <c r="I1482" s="57">
        <v>0.33</v>
      </c>
      <c r="J1482" s="57">
        <v>0.17</v>
      </c>
      <c r="K1482" s="57">
        <v>0.17</v>
      </c>
      <c r="L1482" s="315" t="e">
        <v>#REF!</v>
      </c>
      <c r="M1482" s="58" t="e">
        <v>#REF!</v>
      </c>
      <c r="N1482" s="58" t="e">
        <v>#N/A</v>
      </c>
      <c r="O1482" s="58" t="e">
        <v>#N/A</v>
      </c>
      <c r="P1482" s="58" t="e">
        <v>#N/A</v>
      </c>
      <c r="Q1482" s="58" t="e">
        <v>#N/A</v>
      </c>
    </row>
    <row r="1483" spans="1:17" ht="15" customHeight="1" thickBot="1">
      <c r="A1483" s="446"/>
      <c r="B1483" s="446"/>
      <c r="C1483" s="54" t="str">
        <f>IF(A1483="CSP","Consolidated Supply Program(IIF)",IF(A1483&lt;&gt;"",INDEX('CCN &amp; Description'!$B$2:$B$1071,MATCH(VALUE(LEFT(A1483,5)),'CCN &amp; Description'!$A$2:$A$1071,0)),""))</f>
        <v/>
      </c>
      <c r="D1483" s="55" t="str">
        <f t="shared" si="46"/>
        <v>A</v>
      </c>
      <c r="E1483" s="55" t="str">
        <f t="shared" si="47"/>
        <v>A9018</v>
      </c>
      <c r="F1483" s="56" t="s">
        <v>11973</v>
      </c>
      <c r="G1483" s="56" t="s">
        <v>11974</v>
      </c>
      <c r="H1483" s="56" t="s">
        <v>10394</v>
      </c>
      <c r="I1483" s="57">
        <v>0.33</v>
      </c>
      <c r="J1483" s="57">
        <v>0.17</v>
      </c>
      <c r="K1483" s="57">
        <v>0.17</v>
      </c>
      <c r="L1483" s="315" t="e">
        <v>#REF!</v>
      </c>
      <c r="M1483" s="58" t="e">
        <v>#REF!</v>
      </c>
      <c r="N1483" s="58" t="e">
        <v>#N/A</v>
      </c>
      <c r="O1483" s="58" t="e">
        <v>#N/A</v>
      </c>
      <c r="P1483" s="58" t="e">
        <v>#N/A</v>
      </c>
      <c r="Q1483" s="58" t="e">
        <v>#N/A</v>
      </c>
    </row>
    <row r="1484" spans="1:17" ht="15" customHeight="1" thickBot="1">
      <c r="A1484" s="446"/>
      <c r="B1484" s="446"/>
      <c r="C1484" s="54" t="str">
        <f>IF(A1484="CSP","Consolidated Supply Program(IIF)",IF(A1484&lt;&gt;"",INDEX('CCN &amp; Description'!$B$2:$B$1071,MATCH(VALUE(LEFT(A1484,5)),'CCN &amp; Description'!$A$2:$A$1071,0)),""))</f>
        <v/>
      </c>
      <c r="D1484" s="55" t="str">
        <f t="shared" si="46"/>
        <v>A</v>
      </c>
      <c r="E1484" s="55" t="str">
        <f t="shared" si="47"/>
        <v>A9019</v>
      </c>
      <c r="F1484" s="56" t="s">
        <v>3599</v>
      </c>
      <c r="G1484" s="56" t="s">
        <v>2921</v>
      </c>
      <c r="H1484" s="56" t="s">
        <v>10394</v>
      </c>
      <c r="I1484" s="57">
        <v>0.67</v>
      </c>
      <c r="J1484" s="57">
        <v>1</v>
      </c>
      <c r="K1484" s="57">
        <v>0.17</v>
      </c>
      <c r="L1484" s="315" t="e">
        <v>#REF!</v>
      </c>
      <c r="M1484" s="58" t="e">
        <v>#REF!</v>
      </c>
      <c r="N1484" s="58" t="e">
        <v>#N/A</v>
      </c>
      <c r="O1484" s="58" t="e">
        <v>#N/A</v>
      </c>
      <c r="P1484" s="58" t="e">
        <v>#N/A</v>
      </c>
      <c r="Q1484" s="58" t="e">
        <v>#N/A</v>
      </c>
    </row>
    <row r="1485" spans="1:17" ht="15" customHeight="1" thickBot="1">
      <c r="A1485" s="446"/>
      <c r="B1485" s="446"/>
      <c r="C1485" s="54" t="str">
        <f>IF(A1485="CSP","Consolidated Supply Program(IIF)",IF(A1485&lt;&gt;"",INDEX('CCN &amp; Description'!$B$2:$B$1071,MATCH(VALUE(LEFT(A1485,5)),'CCN &amp; Description'!$A$2:$A$1071,0)),""))</f>
        <v/>
      </c>
      <c r="D1485" s="55" t="str">
        <f t="shared" si="46"/>
        <v>A</v>
      </c>
      <c r="E1485" s="55" t="str">
        <f t="shared" si="47"/>
        <v>A9019</v>
      </c>
      <c r="F1485" s="56" t="s">
        <v>3599</v>
      </c>
      <c r="G1485" s="56" t="s">
        <v>2921</v>
      </c>
      <c r="H1485" s="56" t="s">
        <v>10394</v>
      </c>
      <c r="I1485" s="57">
        <v>0.67</v>
      </c>
      <c r="J1485" s="57">
        <v>1</v>
      </c>
      <c r="K1485" s="57">
        <v>0.17</v>
      </c>
      <c r="L1485" s="315" t="e">
        <v>#REF!</v>
      </c>
      <c r="M1485" s="58" t="e">
        <v>#REF!</v>
      </c>
      <c r="N1485" s="58" t="e">
        <v>#N/A</v>
      </c>
      <c r="O1485" s="58" t="e">
        <v>#N/A</v>
      </c>
      <c r="P1485" s="58" t="e">
        <v>#N/A</v>
      </c>
      <c r="Q1485" s="58" t="e">
        <v>#N/A</v>
      </c>
    </row>
    <row r="1486" spans="1:17" ht="15" customHeight="1" thickBot="1">
      <c r="A1486" s="446"/>
      <c r="B1486" s="446"/>
      <c r="C1486" s="54" t="str">
        <f>IF(A1486="CSP","Consolidated Supply Program(IIF)",IF(A1486&lt;&gt;"",INDEX('CCN &amp; Description'!$B$2:$B$1071,MATCH(VALUE(LEFT(A1486,5)),'CCN &amp; Description'!$A$2:$A$1071,0)),""))</f>
        <v/>
      </c>
      <c r="D1486" s="55" t="str">
        <f t="shared" si="46"/>
        <v>A</v>
      </c>
      <c r="E1486" s="55" t="str">
        <f t="shared" si="47"/>
        <v>A9019</v>
      </c>
      <c r="F1486" s="56" t="s">
        <v>3599</v>
      </c>
      <c r="G1486" s="56" t="s">
        <v>10827</v>
      </c>
      <c r="H1486" s="56" t="s">
        <v>10394</v>
      </c>
      <c r="I1486" s="57">
        <v>0.67</v>
      </c>
      <c r="J1486" s="57">
        <v>1</v>
      </c>
      <c r="K1486" s="57">
        <v>0.17</v>
      </c>
      <c r="L1486" s="315" t="e">
        <v>#REF!</v>
      </c>
      <c r="M1486" s="58" t="e">
        <v>#REF!</v>
      </c>
      <c r="N1486" s="58" t="e">
        <v>#N/A</v>
      </c>
      <c r="O1486" s="58" t="e">
        <v>#N/A</v>
      </c>
      <c r="P1486" s="58" t="e">
        <v>#N/A</v>
      </c>
      <c r="Q1486" s="58" t="e">
        <v>#N/A</v>
      </c>
    </row>
    <row r="1487" spans="1:17" ht="15" customHeight="1" thickBot="1">
      <c r="A1487" s="446"/>
      <c r="B1487" s="446"/>
      <c r="C1487" s="54" t="str">
        <f>IF(A1487="CSP","Consolidated Supply Program(IIF)",IF(A1487&lt;&gt;"",INDEX('CCN &amp; Description'!$B$2:$B$1071,MATCH(VALUE(LEFT(A1487,5)),'CCN &amp; Description'!$A$2:$A$1071,0)),""))</f>
        <v/>
      </c>
      <c r="D1487" s="55" t="str">
        <f t="shared" si="46"/>
        <v>A</v>
      </c>
      <c r="E1487" s="55" t="str">
        <f t="shared" si="47"/>
        <v>A9019</v>
      </c>
      <c r="F1487" s="56" t="s">
        <v>3599</v>
      </c>
      <c r="G1487" s="56" t="s">
        <v>11975</v>
      </c>
      <c r="H1487" s="56" t="s">
        <v>10394</v>
      </c>
      <c r="I1487" s="57">
        <v>0.67</v>
      </c>
      <c r="J1487" s="57">
        <v>1</v>
      </c>
      <c r="K1487" s="57">
        <v>0.17</v>
      </c>
      <c r="L1487" s="315" t="e">
        <v>#REF!</v>
      </c>
      <c r="M1487" s="58" t="e">
        <v>#REF!</v>
      </c>
      <c r="N1487" s="58" t="e">
        <v>#N/A</v>
      </c>
      <c r="O1487" s="58" t="e">
        <v>#N/A</v>
      </c>
      <c r="P1487" s="58" t="e">
        <v>#N/A</v>
      </c>
      <c r="Q1487" s="58" t="e">
        <v>#N/A</v>
      </c>
    </row>
    <row r="1488" spans="1:17" ht="15" customHeight="1" thickBot="1">
      <c r="A1488" s="446"/>
      <c r="B1488" s="446"/>
      <c r="C1488" s="54" t="str">
        <f>IF(A1488="CSP","Consolidated Supply Program(IIF)",IF(A1488&lt;&gt;"",INDEX('CCN &amp; Description'!$B$2:$B$1071,MATCH(VALUE(LEFT(A1488,5)),'CCN &amp; Description'!$A$2:$A$1071,0)),""))</f>
        <v/>
      </c>
      <c r="D1488" s="55" t="str">
        <f t="shared" si="46"/>
        <v>A</v>
      </c>
      <c r="E1488" s="55" t="str">
        <f t="shared" si="47"/>
        <v>A9019</v>
      </c>
      <c r="F1488" s="56" t="s">
        <v>11976</v>
      </c>
      <c r="G1488" s="56" t="s">
        <v>11975</v>
      </c>
      <c r="H1488" s="56" t="s">
        <v>10394</v>
      </c>
      <c r="I1488" s="57">
        <v>0.67</v>
      </c>
      <c r="J1488" s="57">
        <v>1</v>
      </c>
      <c r="K1488" s="57">
        <v>0.17</v>
      </c>
      <c r="L1488" s="315" t="e">
        <v>#REF!</v>
      </c>
      <c r="M1488" s="58" t="e">
        <v>#REF!</v>
      </c>
      <c r="N1488" s="58" t="e">
        <v>#N/A</v>
      </c>
      <c r="O1488" s="58" t="e">
        <v>#N/A</v>
      </c>
      <c r="P1488" s="58" t="e">
        <v>#N/A</v>
      </c>
      <c r="Q1488" s="58" t="e">
        <v>#N/A</v>
      </c>
    </row>
    <row r="1489" spans="1:17" ht="15" customHeight="1" thickBot="1">
      <c r="A1489" s="446"/>
      <c r="B1489" s="446"/>
      <c r="C1489" s="54" t="str">
        <f>IF(A1489="CSP","Consolidated Supply Program(IIF)",IF(A1489&lt;&gt;"",INDEX('CCN &amp; Description'!$B$2:$B$1071,MATCH(VALUE(LEFT(A1489,5)),'CCN &amp; Description'!$A$2:$A$1071,0)),""))</f>
        <v/>
      </c>
      <c r="D1489" s="55" t="str">
        <f t="shared" si="46"/>
        <v>A</v>
      </c>
      <c r="E1489" s="55" t="str">
        <f t="shared" si="47"/>
        <v>A9019</v>
      </c>
      <c r="F1489" s="56" t="s">
        <v>11977</v>
      </c>
      <c r="G1489" s="56" t="s">
        <v>2921</v>
      </c>
      <c r="H1489" s="56" t="s">
        <v>10394</v>
      </c>
      <c r="I1489" s="57">
        <v>0.67</v>
      </c>
      <c r="J1489" s="57">
        <v>1</v>
      </c>
      <c r="K1489" s="57">
        <v>0.17</v>
      </c>
      <c r="L1489" s="315" t="e">
        <v>#REF!</v>
      </c>
      <c r="M1489" s="58" t="e">
        <v>#REF!</v>
      </c>
      <c r="N1489" s="58" t="e">
        <v>#N/A</v>
      </c>
      <c r="O1489" s="58" t="e">
        <v>#N/A</v>
      </c>
      <c r="P1489" s="58" t="e">
        <v>#N/A</v>
      </c>
      <c r="Q1489" s="58" t="e">
        <v>#N/A</v>
      </c>
    </row>
    <row r="1490" spans="1:17" s="110" customFormat="1" ht="15" customHeight="1" thickBot="1">
      <c r="A1490" s="446">
        <v>21710</v>
      </c>
      <c r="B1490" s="446"/>
      <c r="C1490" s="106" t="str">
        <f>IF(A1490="CSP","Consolidated Supply Program(IIF)",IF(A1490&lt;&gt;"",INDEX('CCN &amp; Description'!$B$2:$B$1071,MATCH(VALUE(LEFT(A1490,5)),'CCN &amp; Description'!$A$2:$A$1071,0)),""))</f>
        <v>ELECTRONIC AND COMMUNICATION MAINTENANCE SHOP</v>
      </c>
      <c r="D1490" s="107" t="str">
        <f t="shared" si="46"/>
        <v>A</v>
      </c>
      <c r="E1490" s="107" t="str">
        <f t="shared" si="47"/>
        <v>A9020</v>
      </c>
      <c r="F1490" s="108" t="s">
        <v>1336</v>
      </c>
      <c r="G1490" s="108" t="s">
        <v>11978</v>
      </c>
      <c r="H1490" s="108" t="s">
        <v>10394</v>
      </c>
      <c r="I1490" s="109">
        <v>0.67</v>
      </c>
      <c r="J1490" s="109">
        <v>0.83</v>
      </c>
      <c r="K1490" s="109">
        <v>0.25</v>
      </c>
      <c r="L1490" s="110" t="e">
        <v>#REF!</v>
      </c>
      <c r="M1490" s="111" t="e">
        <v>#REF!</v>
      </c>
      <c r="N1490" s="111" t="e">
        <v>#N/A</v>
      </c>
      <c r="O1490" s="111" t="e">
        <v>#N/A</v>
      </c>
      <c r="P1490" s="111" t="e">
        <v>#N/A</v>
      </c>
      <c r="Q1490" s="111" t="e">
        <v>#N/A</v>
      </c>
    </row>
    <row r="1491" spans="1:17" s="110" customFormat="1" ht="15" customHeight="1" thickBot="1">
      <c r="A1491" s="446">
        <v>21710</v>
      </c>
      <c r="B1491" s="446"/>
      <c r="C1491" s="106" t="str">
        <f>IF(A1491="CSP","Consolidated Supply Program(IIF)",IF(A1491&lt;&gt;"",INDEX('CCN &amp; Description'!$B$2:$B$1071,MATCH(VALUE(LEFT(A1491,5)),'CCN &amp; Description'!$A$2:$A$1071,0)),""))</f>
        <v>ELECTRONIC AND COMMUNICATION MAINTENANCE SHOP</v>
      </c>
      <c r="D1491" s="107" t="str">
        <f t="shared" si="46"/>
        <v>A</v>
      </c>
      <c r="E1491" s="107" t="str">
        <f t="shared" si="47"/>
        <v>A9020</v>
      </c>
      <c r="F1491" s="108" t="s">
        <v>1336</v>
      </c>
      <c r="G1491" s="108" t="s">
        <v>2921</v>
      </c>
      <c r="H1491" s="108" t="s">
        <v>10394</v>
      </c>
      <c r="I1491" s="109">
        <v>0.67</v>
      </c>
      <c r="J1491" s="109">
        <v>0.83</v>
      </c>
      <c r="K1491" s="109">
        <v>0.25</v>
      </c>
      <c r="L1491" s="110" t="e">
        <v>#REF!</v>
      </c>
      <c r="M1491" s="111" t="e">
        <v>#REF!</v>
      </c>
      <c r="N1491" s="111" t="e">
        <v>#N/A</v>
      </c>
      <c r="O1491" s="111" t="e">
        <v>#N/A</v>
      </c>
      <c r="P1491" s="111" t="e">
        <v>#N/A</v>
      </c>
      <c r="Q1491" s="111" t="e">
        <v>#N/A</v>
      </c>
    </row>
    <row r="1492" spans="1:17" s="110" customFormat="1" ht="15" customHeight="1" thickBot="1">
      <c r="A1492" s="446">
        <v>21710</v>
      </c>
      <c r="B1492" s="446"/>
      <c r="C1492" s="106" t="str">
        <f>IF(A1492="CSP","Consolidated Supply Program(IIF)",IF(A1492&lt;&gt;"",INDEX('CCN &amp; Description'!$B$2:$B$1071,MATCH(VALUE(LEFT(A1492,5)),'CCN &amp; Description'!$A$2:$A$1071,0)),""))</f>
        <v>ELECTRONIC AND COMMUNICATION MAINTENANCE SHOP</v>
      </c>
      <c r="D1492" s="107" t="str">
        <f t="shared" si="46"/>
        <v>A</v>
      </c>
      <c r="E1492" s="107" t="str">
        <f t="shared" si="47"/>
        <v>A9020</v>
      </c>
      <c r="F1492" s="108" t="s">
        <v>1336</v>
      </c>
      <c r="G1492" s="108" t="s">
        <v>2921</v>
      </c>
      <c r="H1492" s="108" t="s">
        <v>10394</v>
      </c>
      <c r="I1492" s="109">
        <v>0.67</v>
      </c>
      <c r="J1492" s="109">
        <v>0.83</v>
      </c>
      <c r="K1492" s="109">
        <v>0.25</v>
      </c>
      <c r="L1492" s="110" t="e">
        <v>#REF!</v>
      </c>
      <c r="M1492" s="111" t="e">
        <v>#REF!</v>
      </c>
      <c r="N1492" s="111" t="e">
        <v>#N/A</v>
      </c>
      <c r="O1492" s="111" t="e">
        <v>#N/A</v>
      </c>
      <c r="P1492" s="111" t="e">
        <v>#N/A</v>
      </c>
      <c r="Q1492" s="111" t="e">
        <v>#N/A</v>
      </c>
    </row>
    <row r="1493" spans="1:17" ht="15" customHeight="1" thickBot="1">
      <c r="A1493" s="446"/>
      <c r="B1493" s="446"/>
      <c r="C1493" s="54" t="str">
        <f>IF(A1493="CSP","Consolidated Supply Program(IIF)",IF(A1493&lt;&gt;"",INDEX('CCN &amp; Description'!$B$2:$B$1071,MATCH(VALUE(LEFT(A1493,5)),'CCN &amp; Description'!$A$2:$A$1071,0)),""))</f>
        <v/>
      </c>
      <c r="D1493" s="55" t="str">
        <f t="shared" si="46"/>
        <v>A</v>
      </c>
      <c r="E1493" s="55" t="str">
        <f t="shared" si="47"/>
        <v>A9020</v>
      </c>
      <c r="F1493" s="56" t="s">
        <v>11979</v>
      </c>
      <c r="G1493" s="56" t="s">
        <v>2921</v>
      </c>
      <c r="H1493" s="56" t="s">
        <v>10394</v>
      </c>
      <c r="I1493" s="57">
        <v>0.67</v>
      </c>
      <c r="J1493" s="57">
        <v>0.83</v>
      </c>
      <c r="K1493" s="57">
        <v>0.25</v>
      </c>
      <c r="L1493" s="315" t="e">
        <v>#REF!</v>
      </c>
      <c r="M1493" s="58" t="e">
        <v>#REF!</v>
      </c>
      <c r="N1493" s="58" t="e">
        <v>#N/A</v>
      </c>
      <c r="O1493" s="58" t="e">
        <v>#N/A</v>
      </c>
      <c r="P1493" s="58" t="e">
        <v>#N/A</v>
      </c>
      <c r="Q1493" s="58" t="e">
        <v>#N/A</v>
      </c>
    </row>
    <row r="1494" spans="1:17" s="110" customFormat="1" ht="15" customHeight="1" thickBot="1">
      <c r="A1494" s="446">
        <v>21710</v>
      </c>
      <c r="B1494" s="446"/>
      <c r="C1494" s="106" t="str">
        <f>IF(A1494="CSP","Consolidated Supply Program(IIF)",IF(A1494&lt;&gt;"",INDEX('CCN &amp; Description'!$B$2:$B$1071,MATCH(VALUE(LEFT(A1494,5)),'CCN &amp; Description'!$A$2:$A$1071,0)),""))</f>
        <v>ELECTRONIC AND COMMUNICATION MAINTENANCE SHOP</v>
      </c>
      <c r="D1494" s="107" t="str">
        <f t="shared" si="46"/>
        <v>A</v>
      </c>
      <c r="E1494" s="107" t="str">
        <f t="shared" si="47"/>
        <v>A9020</v>
      </c>
      <c r="F1494" s="108" t="s">
        <v>11980</v>
      </c>
      <c r="G1494" s="108" t="s">
        <v>2921</v>
      </c>
      <c r="H1494" s="108" t="s">
        <v>10394</v>
      </c>
      <c r="I1494" s="109">
        <v>0.67</v>
      </c>
      <c r="J1494" s="109">
        <v>0.83</v>
      </c>
      <c r="K1494" s="109">
        <v>0.25</v>
      </c>
      <c r="L1494" s="110" t="e">
        <v>#REF!</v>
      </c>
      <c r="M1494" s="111" t="e">
        <v>#REF!</v>
      </c>
      <c r="N1494" s="111" t="e">
        <v>#N/A</v>
      </c>
      <c r="O1494" s="111" t="e">
        <v>#N/A</v>
      </c>
      <c r="P1494" s="111" t="e">
        <v>#N/A</v>
      </c>
      <c r="Q1494" s="111" t="e">
        <v>#N/A</v>
      </c>
    </row>
    <row r="1495" spans="1:17" ht="15" customHeight="1" thickBot="1">
      <c r="A1495" s="446"/>
      <c r="B1495" s="446"/>
      <c r="C1495" s="54" t="str">
        <f>IF(A1495="CSP","Consolidated Supply Program(IIF)",IF(A1495&lt;&gt;"",INDEX('CCN &amp; Description'!$B$2:$B$1071,MATCH(VALUE(LEFT(A1495,5)),'CCN &amp; Description'!$A$2:$A$1071,0)),""))</f>
        <v/>
      </c>
      <c r="D1495" s="55" t="str">
        <f t="shared" si="46"/>
        <v>A</v>
      </c>
      <c r="E1495" s="55" t="str">
        <f t="shared" si="47"/>
        <v>A9021</v>
      </c>
      <c r="F1495" s="56" t="s">
        <v>11981</v>
      </c>
      <c r="G1495" s="56" t="s">
        <v>10313</v>
      </c>
      <c r="H1495" s="56" t="s">
        <v>10394</v>
      </c>
      <c r="I1495" s="57">
        <v>0.67</v>
      </c>
      <c r="J1495" s="57">
        <v>1</v>
      </c>
      <c r="K1495" s="57">
        <v>0.17</v>
      </c>
      <c r="L1495" s="315" t="e">
        <v>#REF!</v>
      </c>
      <c r="M1495" s="58" t="e">
        <v>#REF!</v>
      </c>
      <c r="N1495" s="58" t="e">
        <v>#N/A</v>
      </c>
      <c r="O1495" s="58" t="e">
        <v>#N/A</v>
      </c>
      <c r="P1495" s="58" t="e">
        <v>#N/A</v>
      </c>
      <c r="Q1495" s="58" t="e">
        <v>#N/A</v>
      </c>
    </row>
    <row r="1496" spans="1:17" ht="15" customHeight="1" thickBot="1">
      <c r="A1496" s="446"/>
      <c r="B1496" s="446"/>
      <c r="C1496" s="54" t="str">
        <f>IF(A1496="CSP","Consolidated Supply Program(IIF)",IF(A1496&lt;&gt;"",INDEX('CCN &amp; Description'!$B$2:$B$1071,MATCH(VALUE(LEFT(A1496,5)),'CCN &amp; Description'!$A$2:$A$1071,0)),""))</f>
        <v/>
      </c>
      <c r="D1496" s="55" t="str">
        <f t="shared" si="46"/>
        <v>A</v>
      </c>
      <c r="E1496" s="55" t="str">
        <f t="shared" si="47"/>
        <v>A9021</v>
      </c>
      <c r="F1496" s="56" t="s">
        <v>11981</v>
      </c>
      <c r="G1496" s="56" t="s">
        <v>11978</v>
      </c>
      <c r="H1496" s="56" t="s">
        <v>10394</v>
      </c>
      <c r="I1496" s="57">
        <v>0.67</v>
      </c>
      <c r="J1496" s="57">
        <v>1</v>
      </c>
      <c r="K1496" s="57">
        <v>0.17</v>
      </c>
      <c r="L1496" s="315" t="e">
        <v>#REF!</v>
      </c>
      <c r="M1496" s="58" t="e">
        <v>#REF!</v>
      </c>
      <c r="N1496" s="58" t="e">
        <v>#N/A</v>
      </c>
      <c r="O1496" s="58" t="e">
        <v>#N/A</v>
      </c>
      <c r="P1496" s="58" t="e">
        <v>#N/A</v>
      </c>
      <c r="Q1496" s="58" t="e">
        <v>#N/A</v>
      </c>
    </row>
    <row r="1497" spans="1:17" s="110" customFormat="1" ht="15" customHeight="1" thickBot="1">
      <c r="A1497" s="446"/>
      <c r="B1497" s="446"/>
      <c r="C1497" s="106" t="str">
        <f>IF(A1497="CSP","Consolidated Supply Program(IIF)",IF(A1497&lt;&gt;"",INDEX('CCN &amp; Description'!$B$2:$B$1071,MATCH(VALUE(LEFT(A1497,5)),'CCN &amp; Description'!$A$2:$A$1071,0)),""))</f>
        <v/>
      </c>
      <c r="D1497" s="107" t="str">
        <f t="shared" si="46"/>
        <v>A</v>
      </c>
      <c r="E1497" s="107" t="str">
        <f t="shared" si="47"/>
        <v>A9023</v>
      </c>
      <c r="F1497" s="108" t="s">
        <v>3617</v>
      </c>
      <c r="G1497" s="108" t="s">
        <v>10827</v>
      </c>
      <c r="H1497" s="108" t="s">
        <v>10394</v>
      </c>
      <c r="I1497" s="109">
        <v>1</v>
      </c>
      <c r="J1497" s="109">
        <v>1.25</v>
      </c>
      <c r="K1497" s="109">
        <v>0.17</v>
      </c>
      <c r="L1497" s="110" t="e">
        <v>#REF!</v>
      </c>
      <c r="M1497" s="111" t="e">
        <v>#REF!</v>
      </c>
      <c r="N1497" s="111" t="e">
        <v>#N/A</v>
      </c>
      <c r="O1497" s="111" t="e">
        <v>#N/A</v>
      </c>
      <c r="P1497" s="111" t="e">
        <v>#N/A</v>
      </c>
      <c r="Q1497" s="111" t="e">
        <v>#N/A</v>
      </c>
    </row>
    <row r="1498" spans="1:17" s="110" customFormat="1" ht="15" customHeight="1" thickBot="1">
      <c r="A1498" s="446"/>
      <c r="B1498" s="446"/>
      <c r="C1498" s="106" t="str">
        <f>IF(A1498="CSP","Consolidated Supply Program(IIF)",IF(A1498&lt;&gt;"",INDEX('CCN &amp; Description'!$B$2:$B$1071,MATCH(VALUE(LEFT(A1498,5)),'CCN &amp; Description'!$A$2:$A$1071,0)),""))</f>
        <v/>
      </c>
      <c r="D1498" s="107" t="str">
        <f t="shared" si="46"/>
        <v>A</v>
      </c>
      <c r="E1498" s="107" t="str">
        <f t="shared" si="47"/>
        <v>A9023</v>
      </c>
      <c r="F1498" s="108" t="s">
        <v>3617</v>
      </c>
      <c r="G1498" s="108" t="s">
        <v>2921</v>
      </c>
      <c r="H1498" s="108" t="s">
        <v>10394</v>
      </c>
      <c r="I1498" s="109">
        <v>1</v>
      </c>
      <c r="J1498" s="109">
        <v>1.25</v>
      </c>
      <c r="K1498" s="109">
        <v>0.17</v>
      </c>
      <c r="L1498" s="110" t="e">
        <v>#REF!</v>
      </c>
      <c r="M1498" s="111" t="e">
        <v>#REF!</v>
      </c>
      <c r="N1498" s="111" t="e">
        <v>#N/A</v>
      </c>
      <c r="O1498" s="111" t="e">
        <v>#N/A</v>
      </c>
      <c r="P1498" s="111" t="e">
        <v>#N/A</v>
      </c>
      <c r="Q1498" s="111" t="e">
        <v>#N/A</v>
      </c>
    </row>
    <row r="1499" spans="1:17" s="110" customFormat="1" ht="15" customHeight="1" thickBot="1">
      <c r="A1499" s="446"/>
      <c r="B1499" s="446"/>
      <c r="C1499" s="106" t="str">
        <f>IF(A1499="CSP","Consolidated Supply Program(IIF)",IF(A1499&lt;&gt;"",INDEX('CCN &amp; Description'!$B$2:$B$1071,MATCH(VALUE(LEFT(A1499,5)),'CCN &amp; Description'!$A$2:$A$1071,0)),""))</f>
        <v/>
      </c>
      <c r="D1499" s="107" t="str">
        <f t="shared" si="46"/>
        <v>A</v>
      </c>
      <c r="E1499" s="107" t="str">
        <f t="shared" si="47"/>
        <v>A9023</v>
      </c>
      <c r="F1499" s="108" t="s">
        <v>3617</v>
      </c>
      <c r="G1499" s="108" t="s">
        <v>11982</v>
      </c>
      <c r="H1499" s="108" t="s">
        <v>10394</v>
      </c>
      <c r="I1499" s="109">
        <v>1</v>
      </c>
      <c r="J1499" s="109">
        <v>1.25</v>
      </c>
      <c r="K1499" s="109">
        <v>0.17</v>
      </c>
      <c r="L1499" s="110" t="e">
        <v>#REF!</v>
      </c>
      <c r="M1499" s="111" t="e">
        <v>#REF!</v>
      </c>
      <c r="N1499" s="111" t="e">
        <v>#N/A</v>
      </c>
      <c r="O1499" s="111" t="e">
        <v>#N/A</v>
      </c>
      <c r="P1499" s="111" t="e">
        <v>#N/A</v>
      </c>
      <c r="Q1499" s="111" t="e">
        <v>#N/A</v>
      </c>
    </row>
    <row r="1500" spans="1:17" s="110" customFormat="1" ht="15" customHeight="1" thickBot="1">
      <c r="A1500" s="446"/>
      <c r="B1500" s="446"/>
      <c r="C1500" s="106" t="str">
        <f>IF(A1500="CSP","Consolidated Supply Program(IIF)",IF(A1500&lt;&gt;"",INDEX('CCN &amp; Description'!$B$2:$B$1071,MATCH(VALUE(LEFT(A1500,5)),'CCN &amp; Description'!$A$2:$A$1071,0)),""))</f>
        <v/>
      </c>
      <c r="D1500" s="107" t="str">
        <f t="shared" si="46"/>
        <v>A</v>
      </c>
      <c r="E1500" s="107" t="str">
        <f t="shared" si="47"/>
        <v>A9023</v>
      </c>
      <c r="F1500" s="108" t="s">
        <v>3617</v>
      </c>
      <c r="G1500" s="108" t="s">
        <v>2921</v>
      </c>
      <c r="H1500" s="108" t="s">
        <v>10394</v>
      </c>
      <c r="I1500" s="109">
        <v>1</v>
      </c>
      <c r="J1500" s="109">
        <v>1.25</v>
      </c>
      <c r="K1500" s="109">
        <v>0.17</v>
      </c>
      <c r="L1500" s="110" t="e">
        <v>#REF!</v>
      </c>
      <c r="M1500" s="111" t="e">
        <v>#REF!</v>
      </c>
      <c r="N1500" s="111" t="e">
        <v>#N/A</v>
      </c>
      <c r="O1500" s="111" t="e">
        <v>#N/A</v>
      </c>
      <c r="P1500" s="111" t="e">
        <v>#N/A</v>
      </c>
      <c r="Q1500" s="111" t="e">
        <v>#N/A</v>
      </c>
    </row>
    <row r="1501" spans="1:17" s="110" customFormat="1" ht="15" customHeight="1" thickBot="1">
      <c r="A1501" s="446"/>
      <c r="B1501" s="446"/>
      <c r="C1501" s="106" t="str">
        <f>IF(A1501="CSP","Consolidated Supply Program(IIF)",IF(A1501&lt;&gt;"",INDEX('CCN &amp; Description'!$B$2:$B$1071,MATCH(VALUE(LEFT(A1501,5)),'CCN &amp; Description'!$A$2:$A$1071,0)),""))</f>
        <v/>
      </c>
      <c r="D1501" s="107" t="str">
        <f t="shared" si="46"/>
        <v>A</v>
      </c>
      <c r="E1501" s="107" t="str">
        <f t="shared" si="47"/>
        <v>A9023</v>
      </c>
      <c r="F1501" s="108" t="s">
        <v>3617</v>
      </c>
      <c r="G1501" s="108" t="s">
        <v>2921</v>
      </c>
      <c r="H1501" s="108" t="s">
        <v>10394</v>
      </c>
      <c r="I1501" s="109">
        <v>1</v>
      </c>
      <c r="J1501" s="109">
        <v>1.25</v>
      </c>
      <c r="K1501" s="109">
        <v>0.17</v>
      </c>
      <c r="L1501" s="110" t="e">
        <v>#REF!</v>
      </c>
      <c r="M1501" s="111" t="e">
        <v>#REF!</v>
      </c>
      <c r="N1501" s="111" t="e">
        <v>#N/A</v>
      </c>
      <c r="O1501" s="111" t="e">
        <v>#N/A</v>
      </c>
      <c r="P1501" s="111" t="e">
        <v>#N/A</v>
      </c>
      <c r="Q1501" s="111" t="e">
        <v>#N/A</v>
      </c>
    </row>
    <row r="1502" spans="1:17" s="110" customFormat="1" ht="15" customHeight="1" thickBot="1">
      <c r="A1502" s="446">
        <v>21710</v>
      </c>
      <c r="B1502" s="446"/>
      <c r="C1502" s="106" t="str">
        <f>IF(A1502="CSP","Consolidated Supply Program(IIF)",IF(A1502&lt;&gt;"",INDEX('CCN &amp; Description'!$B$2:$B$1071,MATCH(VALUE(LEFT(A1502,5)),'CCN &amp; Description'!$A$2:$A$1071,0)),""))</f>
        <v>ELECTRONIC AND COMMUNICATION MAINTENANCE SHOP</v>
      </c>
      <c r="D1502" s="107" t="str">
        <f t="shared" si="46"/>
        <v>A</v>
      </c>
      <c r="E1502" s="107" t="str">
        <f t="shared" si="47"/>
        <v>A9023</v>
      </c>
      <c r="F1502" s="108" t="s">
        <v>11983</v>
      </c>
      <c r="G1502" s="108" t="s">
        <v>2921</v>
      </c>
      <c r="H1502" s="108" t="s">
        <v>10394</v>
      </c>
      <c r="I1502" s="109">
        <v>1</v>
      </c>
      <c r="J1502" s="109">
        <v>1.25</v>
      </c>
      <c r="K1502" s="109">
        <v>0.17</v>
      </c>
      <c r="L1502" s="110" t="e">
        <v>#REF!</v>
      </c>
      <c r="M1502" s="111" t="e">
        <v>#REF!</v>
      </c>
      <c r="N1502" s="111" t="e">
        <v>#N/A</v>
      </c>
      <c r="O1502" s="111" t="e">
        <v>#N/A</v>
      </c>
      <c r="P1502" s="111" t="e">
        <v>#N/A</v>
      </c>
      <c r="Q1502" s="111" t="e">
        <v>#N/A</v>
      </c>
    </row>
    <row r="1503" spans="1:17" s="110" customFormat="1" ht="15" customHeight="1" thickBot="1">
      <c r="A1503" s="446">
        <v>21710</v>
      </c>
      <c r="B1503" s="446"/>
      <c r="C1503" s="106" t="str">
        <f>IF(A1503="CSP","Consolidated Supply Program(IIF)",IF(A1503&lt;&gt;"",INDEX('CCN &amp; Description'!$B$2:$B$1071,MATCH(VALUE(LEFT(A1503,5)),'CCN &amp; Description'!$A$2:$A$1071,0)),""))</f>
        <v>ELECTRONIC AND COMMUNICATION MAINTENANCE SHOP</v>
      </c>
      <c r="D1503" s="107" t="str">
        <f t="shared" si="46"/>
        <v>A</v>
      </c>
      <c r="E1503" s="107" t="str">
        <f t="shared" si="47"/>
        <v>A9023</v>
      </c>
      <c r="F1503" s="108" t="s">
        <v>11984</v>
      </c>
      <c r="G1503" s="108" t="s">
        <v>2921</v>
      </c>
      <c r="H1503" s="108" t="s">
        <v>10394</v>
      </c>
      <c r="I1503" s="109">
        <v>1</v>
      </c>
      <c r="J1503" s="109">
        <v>1.25</v>
      </c>
      <c r="K1503" s="109">
        <v>0.17</v>
      </c>
      <c r="L1503" s="110" t="e">
        <v>#REF!</v>
      </c>
      <c r="M1503" s="111" t="e">
        <v>#REF!</v>
      </c>
      <c r="N1503" s="111" t="e">
        <v>#N/A</v>
      </c>
      <c r="O1503" s="111" t="e">
        <v>#N/A</v>
      </c>
      <c r="P1503" s="111" t="e">
        <v>#N/A</v>
      </c>
      <c r="Q1503" s="111" t="e">
        <v>#N/A</v>
      </c>
    </row>
    <row r="1504" spans="1:17" ht="15" customHeight="1" thickBot="1">
      <c r="A1504" s="446">
        <v>21710</v>
      </c>
      <c r="B1504" s="446"/>
      <c r="C1504" s="54" t="str">
        <f>IF(A1504="CSP","Consolidated Supply Program(IIF)",IF(A1504&lt;&gt;"",INDEX('CCN &amp; Description'!$B$2:$B$1071,MATCH(VALUE(LEFT(A1504,5)),'CCN &amp; Description'!$A$2:$A$1071,0)),""))</f>
        <v>ELECTRONIC AND COMMUNICATION MAINTENANCE SHOP</v>
      </c>
      <c r="D1504" s="55" t="str">
        <f t="shared" si="46"/>
        <v>A</v>
      </c>
      <c r="E1504" s="55" t="str">
        <f t="shared" si="47"/>
        <v>A9025</v>
      </c>
      <c r="F1504" s="56" t="s">
        <v>3628</v>
      </c>
      <c r="G1504" s="56" t="s">
        <v>10808</v>
      </c>
      <c r="H1504" s="56" t="s">
        <v>10394</v>
      </c>
      <c r="I1504" s="57">
        <v>2</v>
      </c>
      <c r="J1504" s="57">
        <v>1.42</v>
      </c>
      <c r="K1504" s="57">
        <v>0.25</v>
      </c>
      <c r="L1504" s="315" t="e">
        <v>#REF!</v>
      </c>
      <c r="M1504" s="58" t="e">
        <v>#REF!</v>
      </c>
      <c r="N1504" s="58" t="e">
        <v>#N/A</v>
      </c>
      <c r="O1504" s="58" t="e">
        <v>#N/A</v>
      </c>
      <c r="P1504" s="58" t="e">
        <v>#N/A</v>
      </c>
      <c r="Q1504" s="58" t="e">
        <v>#N/A</v>
      </c>
    </row>
    <row r="1505" spans="1:17" ht="15" customHeight="1" thickBot="1">
      <c r="A1505" s="446">
        <v>21710</v>
      </c>
      <c r="B1505" s="446"/>
      <c r="C1505" s="54" t="str">
        <f>IF(A1505="CSP","Consolidated Supply Program(IIF)",IF(A1505&lt;&gt;"",INDEX('CCN &amp; Description'!$B$2:$B$1071,MATCH(VALUE(LEFT(A1505,5)),'CCN &amp; Description'!$A$2:$A$1071,0)),""))</f>
        <v>ELECTRONIC AND COMMUNICATION MAINTENANCE SHOP</v>
      </c>
      <c r="D1505" s="55" t="str">
        <f t="shared" si="46"/>
        <v>A</v>
      </c>
      <c r="E1505" s="55" t="str">
        <f t="shared" si="47"/>
        <v>A9025</v>
      </c>
      <c r="F1505" s="56" t="s">
        <v>3628</v>
      </c>
      <c r="G1505" s="56" t="s">
        <v>11954</v>
      </c>
      <c r="H1505" s="56" t="s">
        <v>10394</v>
      </c>
      <c r="I1505" s="57">
        <v>2</v>
      </c>
      <c r="J1505" s="57">
        <v>1.58</v>
      </c>
      <c r="K1505" s="57">
        <v>0.25</v>
      </c>
      <c r="L1505" s="315" t="e">
        <v>#REF!</v>
      </c>
      <c r="M1505" s="58" t="e">
        <v>#REF!</v>
      </c>
      <c r="N1505" s="58" t="e">
        <v>#N/A</v>
      </c>
      <c r="O1505" s="58" t="e">
        <v>#N/A</v>
      </c>
      <c r="P1505" s="58" t="e">
        <v>#N/A</v>
      </c>
      <c r="Q1505" s="58" t="e">
        <v>#N/A</v>
      </c>
    </row>
    <row r="1506" spans="1:17" ht="15" customHeight="1" thickBot="1">
      <c r="A1506" s="446">
        <v>21710</v>
      </c>
      <c r="B1506" s="446"/>
      <c r="C1506" s="54" t="str">
        <f>IF(A1506="CSP","Consolidated Supply Program(IIF)",IF(A1506&lt;&gt;"",INDEX('CCN &amp; Description'!$B$2:$B$1071,MATCH(VALUE(LEFT(A1506,5)),'CCN &amp; Description'!$A$2:$A$1071,0)),""))</f>
        <v>ELECTRONIC AND COMMUNICATION MAINTENANCE SHOP</v>
      </c>
      <c r="D1506" s="55" t="str">
        <f t="shared" si="46"/>
        <v>A</v>
      </c>
      <c r="E1506" s="55" t="str">
        <f t="shared" si="47"/>
        <v>A9025</v>
      </c>
      <c r="F1506" s="56" t="s">
        <v>3628</v>
      </c>
      <c r="G1506" s="56" t="s">
        <v>11954</v>
      </c>
      <c r="H1506" s="56" t="s">
        <v>10394</v>
      </c>
      <c r="I1506" s="57">
        <v>2</v>
      </c>
      <c r="J1506" s="57">
        <v>1.58</v>
      </c>
      <c r="K1506" s="57">
        <v>0.25</v>
      </c>
      <c r="L1506" s="315" t="e">
        <v>#REF!</v>
      </c>
      <c r="M1506" s="58" t="e">
        <v>#REF!</v>
      </c>
      <c r="N1506" s="58" t="e">
        <v>#N/A</v>
      </c>
      <c r="O1506" s="58" t="e">
        <v>#N/A</v>
      </c>
      <c r="P1506" s="58" t="e">
        <v>#N/A</v>
      </c>
      <c r="Q1506" s="58" t="e">
        <v>#N/A</v>
      </c>
    </row>
    <row r="1507" spans="1:17" ht="15" customHeight="1" thickBot="1">
      <c r="A1507" s="446"/>
      <c r="B1507" s="446"/>
      <c r="C1507" s="54" t="str">
        <f>IF(A1507="CSP","Consolidated Supply Program(IIF)",IF(A1507&lt;&gt;"",INDEX('CCN &amp; Description'!$B$2:$B$1071,MATCH(VALUE(LEFT(A1507,5)),'CCN &amp; Description'!$A$2:$A$1071,0)),""))</f>
        <v/>
      </c>
      <c r="D1507" s="55" t="str">
        <f t="shared" si="46"/>
        <v>A</v>
      </c>
      <c r="E1507" s="55" t="str">
        <f t="shared" si="47"/>
        <v>A9025</v>
      </c>
      <c r="F1507" s="56" t="s">
        <v>11985</v>
      </c>
      <c r="G1507" s="56" t="s">
        <v>11954</v>
      </c>
      <c r="H1507" s="56" t="s">
        <v>10394</v>
      </c>
      <c r="I1507" s="57">
        <v>2</v>
      </c>
      <c r="J1507" s="57">
        <v>1.58</v>
      </c>
      <c r="K1507" s="57">
        <v>0.25</v>
      </c>
      <c r="L1507" s="315" t="e">
        <v>#REF!</v>
      </c>
      <c r="M1507" s="58" t="e">
        <v>#REF!</v>
      </c>
      <c r="N1507" s="58" t="e">
        <v>#N/A</v>
      </c>
      <c r="O1507" s="58" t="e">
        <v>#N/A</v>
      </c>
      <c r="P1507" s="58" t="e">
        <v>#N/A</v>
      </c>
      <c r="Q1507" s="58" t="e">
        <v>#N/A</v>
      </c>
    </row>
    <row r="1508" spans="1:17" ht="15" customHeight="1" thickBot="1">
      <c r="A1508" s="446"/>
      <c r="B1508" s="446"/>
      <c r="C1508" s="54" t="str">
        <f>IF(A1508="CSP","Consolidated Supply Program(IIF)",IF(A1508&lt;&gt;"",INDEX('CCN &amp; Description'!$B$2:$B$1071,MATCH(VALUE(LEFT(A1508,5)),'CCN &amp; Description'!$A$2:$A$1071,0)),""))</f>
        <v/>
      </c>
      <c r="D1508" s="55" t="str">
        <f t="shared" si="46"/>
        <v>A</v>
      </c>
      <c r="E1508" s="55" t="str">
        <f t="shared" si="47"/>
        <v>A9034</v>
      </c>
      <c r="F1508" s="56" t="s">
        <v>11986</v>
      </c>
      <c r="G1508" s="56" t="s">
        <v>11987</v>
      </c>
      <c r="H1508" s="56" t="s">
        <v>10394</v>
      </c>
      <c r="I1508" s="57">
        <v>0.57999999999999996</v>
      </c>
      <c r="J1508" s="57">
        <v>0.25</v>
      </c>
      <c r="K1508" s="57">
        <v>0.67</v>
      </c>
      <c r="L1508" s="315" t="e">
        <v>#REF!</v>
      </c>
      <c r="M1508" s="58" t="e">
        <v>#REF!</v>
      </c>
      <c r="N1508" s="58" t="e">
        <v>#N/A</v>
      </c>
      <c r="O1508" s="58" t="e">
        <v>#N/A</v>
      </c>
      <c r="P1508" s="58" t="e">
        <v>#N/A</v>
      </c>
      <c r="Q1508" s="58" t="e">
        <v>#N/A</v>
      </c>
    </row>
    <row r="1509" spans="1:17" ht="15" customHeight="1" thickBot="1">
      <c r="A1509" s="446"/>
      <c r="B1509" s="446"/>
      <c r="C1509" s="54" t="str">
        <f>IF(A1509="CSP","Consolidated Supply Program(IIF)",IF(A1509&lt;&gt;"",INDEX('CCN &amp; Description'!$B$2:$B$1071,MATCH(VALUE(LEFT(A1509,5)),'CCN &amp; Description'!$A$2:$A$1071,0)),""))</f>
        <v/>
      </c>
      <c r="D1509" s="55" t="str">
        <f t="shared" si="46"/>
        <v>A</v>
      </c>
      <c r="E1509" s="55" t="str">
        <f t="shared" si="47"/>
        <v>A9034</v>
      </c>
      <c r="F1509" s="56" t="s">
        <v>11986</v>
      </c>
      <c r="G1509" s="56" t="s">
        <v>2921</v>
      </c>
      <c r="H1509" s="56" t="s">
        <v>10394</v>
      </c>
      <c r="I1509" s="57">
        <v>0.57999999999999996</v>
      </c>
      <c r="J1509" s="57">
        <v>0.25</v>
      </c>
      <c r="K1509" s="57">
        <v>0.67</v>
      </c>
      <c r="L1509" s="315" t="e">
        <v>#REF!</v>
      </c>
      <c r="M1509" s="58" t="e">
        <v>#REF!</v>
      </c>
      <c r="N1509" s="58" t="e">
        <v>#N/A</v>
      </c>
      <c r="O1509" s="58" t="e">
        <v>#N/A</v>
      </c>
      <c r="P1509" s="58" t="e">
        <v>#N/A</v>
      </c>
      <c r="Q1509" s="58" t="e">
        <v>#N/A</v>
      </c>
    </row>
    <row r="1510" spans="1:17" ht="15" customHeight="1" thickBot="1">
      <c r="A1510" s="446"/>
      <c r="B1510" s="446"/>
      <c r="C1510" s="54" t="str">
        <f>IF(A1510="CSP","Consolidated Supply Program(IIF)",IF(A1510&lt;&gt;"",INDEX('CCN &amp; Description'!$B$2:$B$1071,MATCH(VALUE(LEFT(A1510,5)),'CCN &amp; Description'!$A$2:$A$1071,0)),""))</f>
        <v/>
      </c>
      <c r="D1510" s="55" t="str">
        <f t="shared" si="46"/>
        <v>A</v>
      </c>
      <c r="E1510" s="55" t="str">
        <f t="shared" si="47"/>
        <v>A9035</v>
      </c>
      <c r="F1510" s="56" t="s">
        <v>11988</v>
      </c>
      <c r="G1510" s="56" t="s">
        <v>11989</v>
      </c>
      <c r="H1510" s="59"/>
      <c r="I1510" s="57">
        <v>0</v>
      </c>
      <c r="J1510" s="57">
        <v>0</v>
      </c>
      <c r="K1510" s="57">
        <v>0</v>
      </c>
      <c r="L1510" s="315" t="e">
        <v>#REF!</v>
      </c>
      <c r="M1510" s="58" t="e">
        <v>#REF!</v>
      </c>
      <c r="N1510" s="58" t="e">
        <v>#N/A</v>
      </c>
      <c r="O1510" s="58" t="e">
        <v>#N/A</v>
      </c>
      <c r="P1510" s="58" t="e">
        <v>#N/A</v>
      </c>
      <c r="Q1510" s="58" t="e">
        <v>#N/A</v>
      </c>
    </row>
    <row r="1511" spans="1:17" ht="15" customHeight="1" thickBot="1">
      <c r="A1511" s="446"/>
      <c r="B1511" s="446"/>
      <c r="C1511" s="54" t="str">
        <f>IF(A1511="CSP","Consolidated Supply Program(IIF)",IF(A1511&lt;&gt;"",INDEX('CCN &amp; Description'!$B$2:$B$1071,MATCH(VALUE(LEFT(A1511,5)),'CCN &amp; Description'!$A$2:$A$1071,0)),""))</f>
        <v/>
      </c>
      <c r="D1511" s="55" t="str">
        <f t="shared" si="46"/>
        <v>A</v>
      </c>
      <c r="E1511" s="55" t="str">
        <f t="shared" si="47"/>
        <v>A9036</v>
      </c>
      <c r="F1511" s="56" t="s">
        <v>11990</v>
      </c>
      <c r="G1511" s="56" t="s">
        <v>11991</v>
      </c>
      <c r="H1511" s="59"/>
      <c r="I1511" s="57">
        <v>0</v>
      </c>
      <c r="J1511" s="57">
        <v>0</v>
      </c>
      <c r="K1511" s="57">
        <v>0</v>
      </c>
      <c r="L1511" s="315" t="e">
        <v>#REF!</v>
      </c>
      <c r="M1511" s="58" t="e">
        <v>#REF!</v>
      </c>
      <c r="N1511" s="58" t="e">
        <v>#N/A</v>
      </c>
      <c r="O1511" s="58" t="e">
        <v>#N/A</v>
      </c>
      <c r="P1511" s="58" t="e">
        <v>#N/A</v>
      </c>
      <c r="Q1511" s="58" t="e">
        <v>#N/A</v>
      </c>
    </row>
    <row r="1512" spans="1:17" ht="15" customHeight="1" thickBot="1">
      <c r="A1512" s="446"/>
      <c r="B1512" s="446"/>
      <c r="C1512" s="54" t="str">
        <f>IF(A1512="CSP","Consolidated Supply Program(IIF)",IF(A1512&lt;&gt;"",INDEX('CCN &amp; Description'!$B$2:$B$1071,MATCH(VALUE(LEFT(A1512,5)),'CCN &amp; Description'!$A$2:$A$1071,0)),""))</f>
        <v/>
      </c>
      <c r="D1512" s="55" t="str">
        <f t="shared" si="46"/>
        <v>A</v>
      </c>
      <c r="E1512" s="55" t="str">
        <f t="shared" si="47"/>
        <v>A9037</v>
      </c>
      <c r="F1512" s="56" t="s">
        <v>11992</v>
      </c>
      <c r="G1512" s="56" t="s">
        <v>11993</v>
      </c>
      <c r="H1512" s="59"/>
      <c r="I1512" s="57">
        <v>0</v>
      </c>
      <c r="J1512" s="57">
        <v>0</v>
      </c>
      <c r="K1512" s="57">
        <v>0</v>
      </c>
      <c r="L1512" s="315" t="e">
        <v>#REF!</v>
      </c>
      <c r="M1512" s="58" t="e">
        <v>#REF!</v>
      </c>
      <c r="N1512" s="58" t="e">
        <v>#N/A</v>
      </c>
      <c r="O1512" s="58" t="e">
        <v>#N/A</v>
      </c>
      <c r="P1512" s="58" t="e">
        <v>#N/A</v>
      </c>
      <c r="Q1512" s="58" t="e">
        <v>#N/A</v>
      </c>
    </row>
    <row r="1513" spans="1:17" ht="15" customHeight="1" thickBot="1">
      <c r="A1513" s="446"/>
      <c r="B1513" s="446"/>
      <c r="C1513" s="54" t="str">
        <f>IF(A1513="CSP","Consolidated Supply Program(IIF)",IF(A1513&lt;&gt;"",INDEX('CCN &amp; Description'!$B$2:$B$1071,MATCH(VALUE(LEFT(A1513,5)),'CCN &amp; Description'!$A$2:$A$1071,0)),""))</f>
        <v/>
      </c>
      <c r="D1513" s="55" t="str">
        <f t="shared" si="46"/>
        <v>A</v>
      </c>
      <c r="E1513" s="55" t="str">
        <f t="shared" si="47"/>
        <v>A9038</v>
      </c>
      <c r="F1513" s="56" t="s">
        <v>11994</v>
      </c>
      <c r="G1513" s="56" t="s">
        <v>11995</v>
      </c>
      <c r="H1513" s="59"/>
      <c r="I1513" s="57">
        <v>0</v>
      </c>
      <c r="J1513" s="57">
        <v>0</v>
      </c>
      <c r="K1513" s="57">
        <v>0</v>
      </c>
      <c r="L1513" s="315" t="e">
        <v>#REF!</v>
      </c>
      <c r="M1513" s="58" t="e">
        <v>#REF!</v>
      </c>
      <c r="N1513" s="58" t="e">
        <v>#N/A</v>
      </c>
      <c r="O1513" s="58" t="e">
        <v>#N/A</v>
      </c>
      <c r="P1513" s="58" t="e">
        <v>#N/A</v>
      </c>
      <c r="Q1513" s="58" t="e">
        <v>#N/A</v>
      </c>
    </row>
    <row r="1514" spans="1:17" ht="15" customHeight="1" thickBot="1">
      <c r="A1514" s="446"/>
      <c r="B1514" s="446"/>
      <c r="C1514" s="54" t="str">
        <f>IF(A1514="CSP","Consolidated Supply Program(IIF)",IF(A1514&lt;&gt;"",INDEX('CCN &amp; Description'!$B$2:$B$1071,MATCH(VALUE(LEFT(A1514,5)),'CCN &amp; Description'!$A$2:$A$1071,0)),""))</f>
        <v/>
      </c>
      <c r="D1514" s="55" t="str">
        <f t="shared" si="46"/>
        <v>A</v>
      </c>
      <c r="E1514" s="55" t="str">
        <f t="shared" si="47"/>
        <v>A9039</v>
      </c>
      <c r="F1514" s="56" t="s">
        <v>11996</v>
      </c>
      <c r="G1514" s="56" t="s">
        <v>11997</v>
      </c>
      <c r="H1514" s="59"/>
      <c r="I1514" s="57">
        <v>0</v>
      </c>
      <c r="J1514" s="57">
        <v>0</v>
      </c>
      <c r="K1514" s="57">
        <v>0</v>
      </c>
      <c r="L1514" s="315" t="e">
        <v>#REF!</v>
      </c>
      <c r="M1514" s="58" t="e">
        <v>#REF!</v>
      </c>
      <c r="N1514" s="58" t="e">
        <v>#N/A</v>
      </c>
      <c r="O1514" s="58" t="e">
        <v>#N/A</v>
      </c>
      <c r="P1514" s="58" t="e">
        <v>#N/A</v>
      </c>
      <c r="Q1514" s="58" t="e">
        <v>#N/A</v>
      </c>
    </row>
    <row r="1515" spans="1:17" ht="15" customHeight="1" thickBot="1">
      <c r="A1515" s="446"/>
      <c r="B1515" s="446"/>
      <c r="C1515" s="54" t="str">
        <f>IF(A1515="CSP","Consolidated Supply Program(IIF)",IF(A1515&lt;&gt;"",INDEX('CCN &amp; Description'!$B$2:$B$1071,MATCH(VALUE(LEFT(A1515,5)),'CCN &amp; Description'!$A$2:$A$1071,0)),""))</f>
        <v/>
      </c>
      <c r="D1515" s="55" t="str">
        <f t="shared" si="46"/>
        <v>A</v>
      </c>
      <c r="E1515" s="55" t="str">
        <f t="shared" si="47"/>
        <v>A9040</v>
      </c>
      <c r="F1515" s="56" t="s">
        <v>11998</v>
      </c>
      <c r="G1515" s="56" t="s">
        <v>11999</v>
      </c>
      <c r="H1515" s="59"/>
      <c r="I1515" s="57">
        <v>0</v>
      </c>
      <c r="J1515" s="57">
        <v>0</v>
      </c>
      <c r="K1515" s="57">
        <v>0</v>
      </c>
      <c r="L1515" s="315" t="e">
        <v>#REF!</v>
      </c>
      <c r="M1515" s="58" t="e">
        <v>#REF!</v>
      </c>
      <c r="N1515" s="58" t="e">
        <v>#N/A</v>
      </c>
      <c r="O1515" s="58" t="e">
        <v>#N/A</v>
      </c>
      <c r="P1515" s="58" t="e">
        <v>#N/A</v>
      </c>
      <c r="Q1515" s="58" t="e">
        <v>#N/A</v>
      </c>
    </row>
    <row r="1516" spans="1:17" ht="15" customHeight="1" thickBot="1">
      <c r="A1516" s="446"/>
      <c r="B1516" s="446"/>
      <c r="C1516" s="54" t="str">
        <f>IF(A1516="CSP","Consolidated Supply Program(IIF)",IF(A1516&lt;&gt;"",INDEX('CCN &amp; Description'!$B$2:$B$1071,MATCH(VALUE(LEFT(A1516,5)),'CCN &amp; Description'!$A$2:$A$1071,0)),""))</f>
        <v/>
      </c>
      <c r="D1516" s="55" t="str">
        <f t="shared" si="46"/>
        <v>A</v>
      </c>
      <c r="E1516" s="55" t="str">
        <f t="shared" si="47"/>
        <v>A9041</v>
      </c>
      <c r="F1516" s="56" t="s">
        <v>12000</v>
      </c>
      <c r="G1516" s="56" t="s">
        <v>12001</v>
      </c>
      <c r="H1516" s="59"/>
      <c r="I1516" s="57">
        <v>0</v>
      </c>
      <c r="J1516" s="57">
        <v>0</v>
      </c>
      <c r="K1516" s="57">
        <v>0</v>
      </c>
      <c r="L1516" s="315" t="e">
        <v>#REF!</v>
      </c>
      <c r="M1516" s="58" t="e">
        <v>#REF!</v>
      </c>
      <c r="N1516" s="58" t="e">
        <v>#N/A</v>
      </c>
      <c r="O1516" s="58" t="e">
        <v>#N/A</v>
      </c>
      <c r="P1516" s="58" t="e">
        <v>#N/A</v>
      </c>
      <c r="Q1516" s="58" t="e">
        <v>#N/A</v>
      </c>
    </row>
    <row r="1517" spans="1:17" ht="15" customHeight="1" thickBot="1">
      <c r="A1517" s="446"/>
      <c r="B1517" s="446"/>
      <c r="C1517" s="54" t="str">
        <f>IF(A1517="CSP","Consolidated Supply Program(IIF)",IF(A1517&lt;&gt;"",INDEX('CCN &amp; Description'!$B$2:$B$1071,MATCH(VALUE(LEFT(A1517,5)),'CCN &amp; Description'!$A$2:$A$1071,0)),""))</f>
        <v/>
      </c>
      <c r="D1517" s="55" t="str">
        <f t="shared" si="46"/>
        <v>A</v>
      </c>
      <c r="E1517" s="55" t="str">
        <f t="shared" si="47"/>
        <v>A9042</v>
      </c>
      <c r="F1517" s="56" t="s">
        <v>12002</v>
      </c>
      <c r="G1517" s="56" t="s">
        <v>12003</v>
      </c>
      <c r="H1517" s="59"/>
      <c r="I1517" s="57">
        <v>0</v>
      </c>
      <c r="J1517" s="57">
        <v>0</v>
      </c>
      <c r="K1517" s="57">
        <v>0</v>
      </c>
      <c r="L1517" s="315" t="e">
        <v>#REF!</v>
      </c>
      <c r="M1517" s="58" t="e">
        <v>#REF!</v>
      </c>
      <c r="N1517" s="58" t="e">
        <v>#N/A</v>
      </c>
      <c r="O1517" s="58" t="e">
        <v>#N/A</v>
      </c>
      <c r="P1517" s="58" t="e">
        <v>#N/A</v>
      </c>
      <c r="Q1517" s="58" t="e">
        <v>#N/A</v>
      </c>
    </row>
    <row r="1518" spans="1:17" ht="15" customHeight="1" thickBot="1">
      <c r="A1518" s="446"/>
      <c r="B1518" s="446"/>
      <c r="C1518" s="54" t="str">
        <f>IF(A1518="CSP","Consolidated Supply Program(IIF)",IF(A1518&lt;&gt;"",INDEX('CCN &amp; Description'!$B$2:$B$1071,MATCH(VALUE(LEFT(A1518,5)),'CCN &amp; Description'!$A$2:$A$1071,0)),""))</f>
        <v/>
      </c>
      <c r="D1518" s="55" t="str">
        <f t="shared" si="46"/>
        <v>A</v>
      </c>
      <c r="E1518" s="55" t="str">
        <f t="shared" si="47"/>
        <v>A9043</v>
      </c>
      <c r="F1518" s="56" t="s">
        <v>12004</v>
      </c>
      <c r="G1518" s="56" t="s">
        <v>12005</v>
      </c>
      <c r="H1518" s="59"/>
      <c r="I1518" s="57">
        <v>0</v>
      </c>
      <c r="J1518" s="57">
        <v>0</v>
      </c>
      <c r="K1518" s="57">
        <v>0</v>
      </c>
      <c r="L1518" s="315" t="e">
        <v>#REF!</v>
      </c>
      <c r="M1518" s="58" t="e">
        <v>#REF!</v>
      </c>
      <c r="N1518" s="58" t="e">
        <v>#N/A</v>
      </c>
      <c r="O1518" s="58" t="e">
        <v>#N/A</v>
      </c>
      <c r="P1518" s="58" t="e">
        <v>#N/A</v>
      </c>
      <c r="Q1518" s="58" t="e">
        <v>#N/A</v>
      </c>
    </row>
    <row r="1519" spans="1:17" ht="15" customHeight="1" thickBot="1">
      <c r="A1519" s="446"/>
      <c r="B1519" s="446"/>
      <c r="C1519" s="54" t="str">
        <f>IF(A1519="CSP","Consolidated Supply Program(IIF)",IF(A1519&lt;&gt;"",INDEX('CCN &amp; Description'!$B$2:$B$1071,MATCH(VALUE(LEFT(A1519,5)),'CCN &amp; Description'!$A$2:$A$1071,0)),""))</f>
        <v/>
      </c>
      <c r="D1519" s="55" t="str">
        <f t="shared" si="46"/>
        <v>A</v>
      </c>
      <c r="E1519" s="55" t="str">
        <f t="shared" si="47"/>
        <v>A9044</v>
      </c>
      <c r="F1519" s="56" t="s">
        <v>12006</v>
      </c>
      <c r="G1519" s="56" t="s">
        <v>12007</v>
      </c>
      <c r="H1519" s="59"/>
      <c r="I1519" s="57">
        <v>0</v>
      </c>
      <c r="J1519" s="57">
        <v>0</v>
      </c>
      <c r="K1519" s="57">
        <v>0</v>
      </c>
      <c r="L1519" s="315" t="e">
        <v>#REF!</v>
      </c>
      <c r="M1519" s="58" t="e">
        <v>#REF!</v>
      </c>
      <c r="N1519" s="58" t="e">
        <v>#N/A</v>
      </c>
      <c r="O1519" s="58" t="e">
        <v>#N/A</v>
      </c>
      <c r="P1519" s="58" t="e">
        <v>#N/A</v>
      </c>
      <c r="Q1519" s="58" t="e">
        <v>#N/A</v>
      </c>
    </row>
    <row r="1520" spans="1:17" ht="15" customHeight="1" thickBot="1">
      <c r="A1520" s="446"/>
      <c r="B1520" s="446"/>
      <c r="C1520" s="54" t="str">
        <f>IF(A1520="CSP","Consolidated Supply Program(IIF)",IF(A1520&lt;&gt;"",INDEX('CCN &amp; Description'!$B$2:$B$1071,MATCH(VALUE(LEFT(A1520,5)),'CCN &amp; Description'!$A$2:$A$1071,0)),""))</f>
        <v/>
      </c>
      <c r="D1520" s="55" t="str">
        <f t="shared" si="46"/>
        <v>A</v>
      </c>
      <c r="E1520" s="55" t="str">
        <f t="shared" si="47"/>
        <v>A9045</v>
      </c>
      <c r="F1520" s="56" t="s">
        <v>12008</v>
      </c>
      <c r="G1520" s="56" t="s">
        <v>12009</v>
      </c>
      <c r="H1520" s="59"/>
      <c r="I1520" s="57">
        <v>0</v>
      </c>
      <c r="J1520" s="57">
        <v>0</v>
      </c>
      <c r="K1520" s="57">
        <v>0</v>
      </c>
      <c r="L1520" s="315" t="e">
        <v>#REF!</v>
      </c>
      <c r="M1520" s="58" t="e">
        <v>#REF!</v>
      </c>
      <c r="N1520" s="58" t="e">
        <v>#N/A</v>
      </c>
      <c r="O1520" s="58" t="e">
        <v>#N/A</v>
      </c>
      <c r="P1520" s="58" t="e">
        <v>#N/A</v>
      </c>
      <c r="Q1520" s="58" t="e">
        <v>#N/A</v>
      </c>
    </row>
    <row r="1521" spans="1:17" ht="15" customHeight="1" thickBot="1">
      <c r="A1521" s="446"/>
      <c r="B1521" s="446"/>
      <c r="C1521" s="54" t="str">
        <f>IF(A1521="CSP","Consolidated Supply Program(IIF)",IF(A1521&lt;&gt;"",INDEX('CCN &amp; Description'!$B$2:$B$1071,MATCH(VALUE(LEFT(A1521,5)),'CCN &amp; Description'!$A$2:$A$1071,0)),""))</f>
        <v/>
      </c>
      <c r="D1521" s="55" t="str">
        <f t="shared" si="46"/>
        <v>A</v>
      </c>
      <c r="E1521" s="55" t="str">
        <f t="shared" si="47"/>
        <v>A9046</v>
      </c>
      <c r="F1521" s="56" t="s">
        <v>12010</v>
      </c>
      <c r="G1521" s="56" t="s">
        <v>12011</v>
      </c>
      <c r="H1521" s="59"/>
      <c r="I1521" s="57">
        <v>0</v>
      </c>
      <c r="J1521" s="57">
        <v>0</v>
      </c>
      <c r="K1521" s="57">
        <v>0</v>
      </c>
      <c r="L1521" s="315" t="e">
        <v>#REF!</v>
      </c>
      <c r="M1521" s="58" t="e">
        <v>#REF!</v>
      </c>
      <c r="N1521" s="58" t="e">
        <v>#N/A</v>
      </c>
      <c r="O1521" s="58" t="e">
        <v>#N/A</v>
      </c>
      <c r="P1521" s="58" t="e">
        <v>#N/A</v>
      </c>
      <c r="Q1521" s="58" t="e">
        <v>#N/A</v>
      </c>
    </row>
    <row r="1522" spans="1:17" ht="15" customHeight="1" thickBot="1">
      <c r="A1522" s="446"/>
      <c r="B1522" s="446"/>
      <c r="C1522" s="54" t="str">
        <f>IF(A1522="CSP","Consolidated Supply Program(IIF)",IF(A1522&lt;&gt;"",INDEX('CCN &amp; Description'!$B$2:$B$1071,MATCH(VALUE(LEFT(A1522,5)),'CCN &amp; Description'!$A$2:$A$1071,0)),""))</f>
        <v/>
      </c>
      <c r="D1522" s="55" t="str">
        <f t="shared" si="46"/>
        <v>A</v>
      </c>
      <c r="E1522" s="55" t="str">
        <f t="shared" si="47"/>
        <v>A9047</v>
      </c>
      <c r="F1522" s="56" t="s">
        <v>12012</v>
      </c>
      <c r="G1522" s="56" t="s">
        <v>12013</v>
      </c>
      <c r="H1522" s="59"/>
      <c r="I1522" s="57">
        <v>0</v>
      </c>
      <c r="J1522" s="57">
        <v>0</v>
      </c>
      <c r="K1522" s="57">
        <v>0</v>
      </c>
      <c r="L1522" s="315" t="e">
        <v>#REF!</v>
      </c>
      <c r="M1522" s="58" t="e">
        <v>#REF!</v>
      </c>
      <c r="N1522" s="58" t="e">
        <v>#N/A</v>
      </c>
      <c r="O1522" s="58" t="e">
        <v>#N/A</v>
      </c>
      <c r="P1522" s="58" t="e">
        <v>#N/A</v>
      </c>
      <c r="Q1522" s="58" t="e">
        <v>#N/A</v>
      </c>
    </row>
    <row r="1523" spans="1:17" ht="15" customHeight="1" thickBot="1">
      <c r="A1523" s="446"/>
      <c r="B1523" s="446"/>
      <c r="C1523" s="54" t="str">
        <f>IF(A1523="CSP","Consolidated Supply Program(IIF)",IF(A1523&lt;&gt;"",INDEX('CCN &amp; Description'!$B$2:$B$1071,MATCH(VALUE(LEFT(A1523,5)),'CCN &amp; Description'!$A$2:$A$1071,0)),""))</f>
        <v/>
      </c>
      <c r="D1523" s="55" t="str">
        <f t="shared" si="46"/>
        <v>A</v>
      </c>
      <c r="E1523" s="55" t="str">
        <f t="shared" si="47"/>
        <v>A9049</v>
      </c>
      <c r="F1523" s="56" t="s">
        <v>12014</v>
      </c>
      <c r="G1523" s="56" t="s">
        <v>12015</v>
      </c>
      <c r="H1523" s="59"/>
      <c r="I1523" s="60"/>
      <c r="J1523" s="60"/>
      <c r="K1523" s="60"/>
      <c r="L1523" s="315" t="e">
        <v>#REF!</v>
      </c>
      <c r="M1523" s="58" t="e">
        <v>#REF!</v>
      </c>
      <c r="N1523" s="58" t="e">
        <v>#N/A</v>
      </c>
      <c r="O1523" s="58" t="e">
        <v>#N/A</v>
      </c>
      <c r="P1523" s="58" t="e">
        <v>#N/A</v>
      </c>
      <c r="Q1523" s="58" t="e">
        <v>#N/A</v>
      </c>
    </row>
    <row r="1524" spans="1:17" ht="15" customHeight="1" thickBot="1">
      <c r="A1524" s="446"/>
      <c r="B1524" s="446"/>
      <c r="C1524" s="54" t="str">
        <f>IF(A1524="CSP","Consolidated Supply Program(IIF)",IF(A1524&lt;&gt;"",INDEX('CCN &amp; Description'!$B$2:$B$1071,MATCH(VALUE(LEFT(A1524,5)),'CCN &amp; Description'!$A$2:$A$1071,0)),""))</f>
        <v/>
      </c>
      <c r="D1524" s="55" t="str">
        <f t="shared" si="46"/>
        <v>A</v>
      </c>
      <c r="E1524" s="55" t="str">
        <f t="shared" si="47"/>
        <v>A9050</v>
      </c>
      <c r="F1524" s="56" t="s">
        <v>12016</v>
      </c>
      <c r="G1524" s="56" t="s">
        <v>12017</v>
      </c>
      <c r="H1524" s="59"/>
      <c r="I1524" s="60"/>
      <c r="J1524" s="60"/>
      <c r="K1524" s="60"/>
      <c r="L1524" s="315" t="e">
        <v>#REF!</v>
      </c>
      <c r="M1524" s="58" t="e">
        <v>#REF!</v>
      </c>
      <c r="N1524" s="58" t="e">
        <v>#N/A</v>
      </c>
      <c r="O1524" s="58" t="e">
        <v>#N/A</v>
      </c>
      <c r="P1524" s="58" t="e">
        <v>#N/A</v>
      </c>
      <c r="Q1524" s="58" t="e">
        <v>#N/A</v>
      </c>
    </row>
    <row r="1525" spans="1:17" ht="15" customHeight="1" thickBot="1">
      <c r="A1525" s="446"/>
      <c r="B1525" s="446"/>
      <c r="C1525" s="54" t="str">
        <f>IF(A1525="CSP","Consolidated Supply Program(IIF)",IF(A1525&lt;&gt;"",INDEX('CCN &amp; Description'!$B$2:$B$1071,MATCH(VALUE(LEFT(A1525,5)),'CCN &amp; Description'!$A$2:$A$1071,0)),""))</f>
        <v/>
      </c>
      <c r="D1525" s="55" t="str">
        <f t="shared" si="46"/>
        <v>A</v>
      </c>
      <c r="E1525" s="55" t="str">
        <f t="shared" si="47"/>
        <v>A9053</v>
      </c>
      <c r="F1525" s="56" t="s">
        <v>12018</v>
      </c>
      <c r="G1525" s="56" t="s">
        <v>11092</v>
      </c>
      <c r="H1525" s="59"/>
      <c r="I1525" s="57">
        <v>2.25</v>
      </c>
      <c r="J1525" s="57">
        <v>1.42</v>
      </c>
      <c r="K1525" s="57">
        <v>0.25</v>
      </c>
      <c r="L1525" s="315" t="e">
        <v>#REF!</v>
      </c>
      <c r="M1525" s="58" t="e">
        <v>#REF!</v>
      </c>
      <c r="N1525" s="58" t="e">
        <v>#N/A</v>
      </c>
      <c r="O1525" s="58" t="e">
        <v>#N/A</v>
      </c>
      <c r="P1525" s="58" t="e">
        <v>#N/A</v>
      </c>
      <c r="Q1525" s="58" t="e">
        <v>#N/A</v>
      </c>
    </row>
    <row r="1526" spans="1:17" ht="15" customHeight="1" thickBot="1">
      <c r="A1526" s="446"/>
      <c r="B1526" s="446"/>
      <c r="C1526" s="54" t="str">
        <f>IF(A1526="CSP","Consolidated Supply Program(IIF)",IF(A1526&lt;&gt;"",INDEX('CCN &amp; Description'!$B$2:$B$1071,MATCH(VALUE(LEFT(A1526,5)),'CCN &amp; Description'!$A$2:$A$1071,0)),""))</f>
        <v/>
      </c>
      <c r="D1526" s="55" t="str">
        <f t="shared" si="46"/>
        <v>A</v>
      </c>
      <c r="E1526" s="55" t="str">
        <f t="shared" si="47"/>
        <v>A9062</v>
      </c>
      <c r="F1526" s="56" t="s">
        <v>12019</v>
      </c>
      <c r="G1526" s="56" t="s">
        <v>10803</v>
      </c>
      <c r="H1526" s="56" t="s">
        <v>10394</v>
      </c>
      <c r="I1526" s="57">
        <v>1.92</v>
      </c>
      <c r="J1526" s="57">
        <v>0.67</v>
      </c>
      <c r="K1526" s="57">
        <v>1.42</v>
      </c>
      <c r="L1526" s="315" t="e">
        <v>#REF!</v>
      </c>
      <c r="M1526" s="58" t="e">
        <v>#REF!</v>
      </c>
      <c r="N1526" s="58" t="e">
        <v>#N/A</v>
      </c>
      <c r="O1526" s="58" t="e">
        <v>#N/A</v>
      </c>
      <c r="P1526" s="58" t="e">
        <v>#N/A</v>
      </c>
      <c r="Q1526" s="58" t="e">
        <v>#N/A</v>
      </c>
    </row>
    <row r="1527" spans="1:17" ht="15" customHeight="1" thickBot="1">
      <c r="A1527" s="446"/>
      <c r="B1527" s="446"/>
      <c r="C1527" s="54" t="str">
        <f>IF(A1527="CSP","Consolidated Supply Program(IIF)",IF(A1527&lt;&gt;"",INDEX('CCN &amp; Description'!$B$2:$B$1071,MATCH(VALUE(LEFT(A1527,5)),'CCN &amp; Description'!$A$2:$A$1071,0)),""))</f>
        <v/>
      </c>
      <c r="D1527" s="55" t="str">
        <f t="shared" si="46"/>
        <v>A</v>
      </c>
      <c r="E1527" s="55" t="str">
        <f t="shared" si="47"/>
        <v>A9062</v>
      </c>
      <c r="F1527" s="56" t="s">
        <v>12019</v>
      </c>
      <c r="G1527" s="56" t="s">
        <v>2921</v>
      </c>
      <c r="H1527" s="56" t="s">
        <v>10394</v>
      </c>
      <c r="I1527" s="57">
        <v>1.92</v>
      </c>
      <c r="J1527" s="57">
        <v>0.67</v>
      </c>
      <c r="K1527" s="57">
        <v>1.42</v>
      </c>
      <c r="L1527" s="315" t="e">
        <v>#REF!</v>
      </c>
      <c r="M1527" s="58" t="e">
        <v>#REF!</v>
      </c>
      <c r="N1527" s="58" t="e">
        <v>#N/A</v>
      </c>
      <c r="O1527" s="58" t="e">
        <v>#N/A</v>
      </c>
      <c r="P1527" s="58" t="e">
        <v>#N/A</v>
      </c>
      <c r="Q1527" s="58" t="e">
        <v>#N/A</v>
      </c>
    </row>
    <row r="1528" spans="1:17" ht="15" customHeight="1" thickBot="1">
      <c r="A1528" s="446"/>
      <c r="B1528" s="446"/>
      <c r="C1528" s="54" t="str">
        <f>IF(A1528="CSP","Consolidated Supply Program(IIF)",IF(A1528&lt;&gt;"",INDEX('CCN &amp; Description'!$B$2:$B$1071,MATCH(VALUE(LEFT(A1528,5)),'CCN &amp; Description'!$A$2:$A$1071,0)),""))</f>
        <v/>
      </c>
      <c r="D1528" s="55" t="str">
        <f t="shared" si="46"/>
        <v>A</v>
      </c>
      <c r="E1528" s="55" t="str">
        <f t="shared" si="47"/>
        <v>A9063</v>
      </c>
      <c r="F1528" s="56" t="s">
        <v>12020</v>
      </c>
      <c r="G1528" s="56" t="s">
        <v>12021</v>
      </c>
      <c r="H1528" s="59"/>
      <c r="I1528" s="60"/>
      <c r="J1528" s="60"/>
      <c r="K1528" s="60"/>
      <c r="L1528" s="315" t="e">
        <v>#REF!</v>
      </c>
      <c r="M1528" s="58" t="e">
        <v>#REF!</v>
      </c>
      <c r="N1528" s="58" t="e">
        <v>#N/A</v>
      </c>
      <c r="O1528" s="58" t="e">
        <v>#N/A</v>
      </c>
      <c r="P1528" s="58" t="e">
        <v>#N/A</v>
      </c>
      <c r="Q1528" s="58" t="e">
        <v>#N/A</v>
      </c>
    </row>
    <row r="1529" spans="1:17" ht="15" customHeight="1" thickBot="1">
      <c r="A1529" s="446"/>
      <c r="B1529" s="446"/>
      <c r="C1529" s="54" t="str">
        <f>IF(A1529="CSP","Consolidated Supply Program(IIF)",IF(A1529&lt;&gt;"",INDEX('CCN &amp; Description'!$B$2:$B$1071,MATCH(VALUE(LEFT(A1529,5)),'CCN &amp; Description'!$A$2:$A$1071,0)),""))</f>
        <v/>
      </c>
      <c r="D1529" s="55" t="str">
        <f t="shared" si="46"/>
        <v>A</v>
      </c>
      <c r="E1529" s="55" t="str">
        <f t="shared" si="47"/>
        <v>A9064</v>
      </c>
      <c r="F1529" s="56" t="s">
        <v>12022</v>
      </c>
      <c r="G1529" s="56" t="s">
        <v>12023</v>
      </c>
      <c r="H1529" s="59"/>
      <c r="I1529" s="60"/>
      <c r="J1529" s="60"/>
      <c r="K1529" s="60"/>
      <c r="L1529" s="315" t="e">
        <v>#REF!</v>
      </c>
      <c r="M1529" s="58" t="e">
        <v>#REF!</v>
      </c>
      <c r="N1529" s="58" t="e">
        <v>#N/A</v>
      </c>
      <c r="O1529" s="58" t="e">
        <v>#N/A</v>
      </c>
      <c r="P1529" s="58" t="e">
        <v>#N/A</v>
      </c>
      <c r="Q1529" s="58" t="e">
        <v>#N/A</v>
      </c>
    </row>
    <row r="1530" spans="1:17" ht="15" customHeight="1" thickBot="1">
      <c r="A1530" s="446"/>
      <c r="B1530" s="446"/>
      <c r="C1530" s="54" t="str">
        <f>IF(A1530="CSP","Consolidated Supply Program(IIF)",IF(A1530&lt;&gt;"",INDEX('CCN &amp; Description'!$B$2:$B$1071,MATCH(VALUE(LEFT(A1530,5)),'CCN &amp; Description'!$A$2:$A$1071,0)),""))</f>
        <v/>
      </c>
      <c r="D1530" s="55" t="str">
        <f t="shared" si="46"/>
        <v>A</v>
      </c>
      <c r="E1530" s="55" t="str">
        <f t="shared" si="47"/>
        <v>A9065</v>
      </c>
      <c r="F1530" s="56" t="s">
        <v>12024</v>
      </c>
      <c r="G1530" s="56" t="s">
        <v>12025</v>
      </c>
      <c r="H1530" s="59"/>
      <c r="I1530" s="60"/>
      <c r="J1530" s="60"/>
      <c r="K1530" s="60"/>
      <c r="L1530" s="315" t="e">
        <v>#REF!</v>
      </c>
      <c r="M1530" s="58" t="e">
        <v>#REF!</v>
      </c>
      <c r="N1530" s="58" t="e">
        <v>#N/A</v>
      </c>
      <c r="O1530" s="58" t="e">
        <v>#N/A</v>
      </c>
      <c r="P1530" s="58" t="e">
        <v>#N/A</v>
      </c>
      <c r="Q1530" s="58" t="e">
        <v>#N/A</v>
      </c>
    </row>
    <row r="1531" spans="1:17" ht="15" customHeight="1" thickBot="1">
      <c r="A1531" s="446"/>
      <c r="B1531" s="446"/>
      <c r="C1531" s="54" t="str">
        <f>IF(A1531="CSP","Consolidated Supply Program(IIF)",IF(A1531&lt;&gt;"",INDEX('CCN &amp; Description'!$B$2:$B$1071,MATCH(VALUE(LEFT(A1531,5)),'CCN &amp; Description'!$A$2:$A$1071,0)),""))</f>
        <v/>
      </c>
      <c r="D1531" s="55" t="str">
        <f t="shared" si="46"/>
        <v>A</v>
      </c>
      <c r="E1531" s="55" t="str">
        <f t="shared" si="47"/>
        <v>A9066</v>
      </c>
      <c r="F1531" s="56" t="s">
        <v>12026</v>
      </c>
      <c r="G1531" s="56" t="s">
        <v>12021</v>
      </c>
      <c r="H1531" s="59"/>
      <c r="I1531" s="60"/>
      <c r="J1531" s="60"/>
      <c r="K1531" s="60"/>
      <c r="L1531" s="315" t="e">
        <v>#REF!</v>
      </c>
      <c r="M1531" s="58" t="e">
        <v>#REF!</v>
      </c>
      <c r="N1531" s="58" t="e">
        <v>#N/A</v>
      </c>
      <c r="O1531" s="58" t="e">
        <v>#N/A</v>
      </c>
      <c r="P1531" s="58" t="e">
        <v>#N/A</v>
      </c>
      <c r="Q1531" s="58" t="e">
        <v>#N/A</v>
      </c>
    </row>
    <row r="1532" spans="1:17" ht="15" customHeight="1" thickBot="1">
      <c r="A1532" s="446"/>
      <c r="B1532" s="446"/>
      <c r="C1532" s="54" t="str">
        <f>IF(A1532="CSP","Consolidated Supply Program(IIF)",IF(A1532&lt;&gt;"",INDEX('CCN &amp; Description'!$B$2:$B$1071,MATCH(VALUE(LEFT(A1532,5)),'CCN &amp; Description'!$A$2:$A$1071,0)),""))</f>
        <v/>
      </c>
      <c r="D1532" s="55" t="str">
        <f t="shared" si="46"/>
        <v>A</v>
      </c>
      <c r="E1532" s="55" t="str">
        <f t="shared" si="47"/>
        <v>A9067</v>
      </c>
      <c r="F1532" s="56" t="s">
        <v>12027</v>
      </c>
      <c r="G1532" s="56" t="s">
        <v>12028</v>
      </c>
      <c r="H1532" s="59"/>
      <c r="I1532" s="60"/>
      <c r="J1532" s="60"/>
      <c r="K1532" s="60"/>
      <c r="L1532" s="315" t="e">
        <v>#REF!</v>
      </c>
      <c r="M1532" s="58" t="e">
        <v>#REF!</v>
      </c>
      <c r="N1532" s="58" t="e">
        <v>#N/A</v>
      </c>
      <c r="O1532" s="58" t="e">
        <v>#N/A</v>
      </c>
      <c r="P1532" s="58" t="e">
        <v>#N/A</v>
      </c>
      <c r="Q1532" s="58" t="e">
        <v>#N/A</v>
      </c>
    </row>
    <row r="1533" spans="1:17" ht="15" customHeight="1" thickBot="1">
      <c r="A1533" s="446"/>
      <c r="B1533" s="446"/>
      <c r="C1533" s="54" t="str">
        <f>IF(A1533="CSP","Consolidated Supply Program(IIF)",IF(A1533&lt;&gt;"",INDEX('CCN &amp; Description'!$B$2:$B$1071,MATCH(VALUE(LEFT(A1533,5)),'CCN &amp; Description'!$A$2:$A$1071,0)),""))</f>
        <v/>
      </c>
      <c r="D1533" s="55" t="str">
        <f t="shared" si="46"/>
        <v>A</v>
      </c>
      <c r="E1533" s="55" t="str">
        <f t="shared" si="47"/>
        <v>A9068</v>
      </c>
      <c r="F1533" s="56" t="s">
        <v>12029</v>
      </c>
      <c r="G1533" s="56" t="s">
        <v>12030</v>
      </c>
      <c r="H1533" s="56" t="s">
        <v>12031</v>
      </c>
      <c r="I1533" s="57">
        <v>0.42</v>
      </c>
      <c r="J1533" s="57">
        <v>1.27</v>
      </c>
      <c r="K1533" s="60"/>
      <c r="L1533" s="315" t="e">
        <v>#REF!</v>
      </c>
      <c r="M1533" s="58" t="e">
        <v>#REF!</v>
      </c>
      <c r="N1533" s="58" t="e">
        <v>#N/A</v>
      </c>
      <c r="O1533" s="58" t="e">
        <v>#N/A</v>
      </c>
      <c r="P1533" s="58" t="e">
        <v>#N/A</v>
      </c>
      <c r="Q1533" s="58" t="e">
        <v>#N/A</v>
      </c>
    </row>
    <row r="1534" spans="1:17" ht="15" customHeight="1" thickBot="1">
      <c r="A1534" s="446"/>
      <c r="B1534" s="446"/>
      <c r="C1534" s="54" t="str">
        <f>IF(A1534="CSP","Consolidated Supply Program(IIF)",IF(A1534&lt;&gt;"",INDEX('CCN &amp; Description'!$B$2:$B$1071,MATCH(VALUE(LEFT(A1534,5)),'CCN &amp; Description'!$A$2:$A$1071,0)),""))</f>
        <v/>
      </c>
      <c r="D1534" s="55" t="str">
        <f t="shared" si="46"/>
        <v>A</v>
      </c>
      <c r="E1534" s="55" t="str">
        <f t="shared" si="47"/>
        <v>A9068</v>
      </c>
      <c r="F1534" s="56" t="s">
        <v>12029</v>
      </c>
      <c r="G1534" s="56" t="s">
        <v>12032</v>
      </c>
      <c r="H1534" s="56" t="s">
        <v>12033</v>
      </c>
      <c r="I1534" s="57">
        <v>0.42</v>
      </c>
      <c r="J1534" s="57">
        <v>1.27</v>
      </c>
      <c r="K1534" s="60"/>
      <c r="L1534" s="315" t="e">
        <v>#REF!</v>
      </c>
      <c r="M1534" s="58" t="e">
        <v>#REF!</v>
      </c>
      <c r="N1534" s="58" t="e">
        <v>#N/A</v>
      </c>
      <c r="O1534" s="58" t="e">
        <v>#N/A</v>
      </c>
      <c r="P1534" s="58" t="e">
        <v>#N/A</v>
      </c>
      <c r="Q1534" s="58" t="e">
        <v>#N/A</v>
      </c>
    </row>
    <row r="1535" spans="1:17" ht="15" customHeight="1" thickBot="1">
      <c r="A1535" s="446"/>
      <c r="B1535" s="446"/>
      <c r="C1535" s="54" t="str">
        <f>IF(A1535="CSP","Consolidated Supply Program(IIF)",IF(A1535&lt;&gt;"",INDEX('CCN &amp; Description'!$B$2:$B$1071,MATCH(VALUE(LEFT(A1535,5)),'CCN &amp; Description'!$A$2:$A$1071,0)),""))</f>
        <v/>
      </c>
      <c r="D1535" s="55" t="str">
        <f t="shared" si="46"/>
        <v>A</v>
      </c>
      <c r="E1535" s="55" t="str">
        <f t="shared" si="47"/>
        <v>A9068</v>
      </c>
      <c r="F1535" s="56" t="s">
        <v>12029</v>
      </c>
      <c r="G1535" s="56" t="s">
        <v>12032</v>
      </c>
      <c r="H1535" s="56" t="s">
        <v>12034</v>
      </c>
      <c r="I1535" s="57">
        <v>0.42</v>
      </c>
      <c r="J1535" s="57">
        <v>1.27</v>
      </c>
      <c r="K1535" s="60"/>
      <c r="L1535" s="315" t="e">
        <v>#REF!</v>
      </c>
      <c r="M1535" s="58" t="e">
        <v>#REF!</v>
      </c>
      <c r="N1535" s="58" t="e">
        <v>#N/A</v>
      </c>
      <c r="O1535" s="58" t="e">
        <v>#N/A</v>
      </c>
      <c r="P1535" s="58" t="e">
        <v>#N/A</v>
      </c>
      <c r="Q1535" s="58" t="e">
        <v>#N/A</v>
      </c>
    </row>
    <row r="1536" spans="1:17" ht="15" customHeight="1" thickBot="1">
      <c r="A1536" s="446"/>
      <c r="B1536" s="446"/>
      <c r="C1536" s="54" t="str">
        <f>IF(A1536="CSP","Consolidated Supply Program(IIF)",IF(A1536&lt;&gt;"",INDEX('CCN &amp; Description'!$B$2:$B$1071,MATCH(VALUE(LEFT(A1536,5)),'CCN &amp; Description'!$A$2:$A$1071,0)),""))</f>
        <v/>
      </c>
      <c r="D1536" s="55" t="str">
        <f t="shared" si="46"/>
        <v>A</v>
      </c>
      <c r="E1536" s="55" t="str">
        <f t="shared" si="47"/>
        <v>A9068</v>
      </c>
      <c r="F1536" s="56" t="s">
        <v>12029</v>
      </c>
      <c r="G1536" s="56" t="s">
        <v>12032</v>
      </c>
      <c r="H1536" s="56" t="s">
        <v>12035</v>
      </c>
      <c r="I1536" s="57">
        <v>0.42</v>
      </c>
      <c r="J1536" s="57">
        <v>1.27</v>
      </c>
      <c r="K1536" s="60"/>
      <c r="L1536" s="315" t="e">
        <v>#REF!</v>
      </c>
      <c r="M1536" s="58" t="e">
        <v>#REF!</v>
      </c>
      <c r="N1536" s="58" t="e">
        <v>#N/A</v>
      </c>
      <c r="O1536" s="58" t="e">
        <v>#N/A</v>
      </c>
      <c r="P1536" s="58" t="e">
        <v>#N/A</v>
      </c>
      <c r="Q1536" s="58" t="e">
        <v>#N/A</v>
      </c>
    </row>
    <row r="1537" spans="1:17" ht="15" customHeight="1" thickBot="1">
      <c r="A1537" s="446"/>
      <c r="B1537" s="446"/>
      <c r="C1537" s="54" t="str">
        <f>IF(A1537="CSP","Consolidated Supply Program(IIF)",IF(A1537&lt;&gt;"",INDEX('CCN &amp; Description'!$B$2:$B$1071,MATCH(VALUE(LEFT(A1537,5)),'CCN &amp; Description'!$A$2:$A$1071,0)),""))</f>
        <v/>
      </c>
      <c r="D1537" s="55" t="str">
        <f t="shared" si="46"/>
        <v>A</v>
      </c>
      <c r="E1537" s="55" t="str">
        <f t="shared" si="47"/>
        <v>A9068</v>
      </c>
      <c r="F1537" s="56" t="s">
        <v>12029</v>
      </c>
      <c r="G1537" s="56" t="s">
        <v>12032</v>
      </c>
      <c r="H1537" s="56" t="s">
        <v>12036</v>
      </c>
      <c r="I1537" s="57">
        <v>0.42</v>
      </c>
      <c r="J1537" s="57">
        <v>1.27</v>
      </c>
      <c r="K1537" s="60"/>
      <c r="L1537" s="315" t="e">
        <v>#REF!</v>
      </c>
      <c r="M1537" s="58" t="e">
        <v>#REF!</v>
      </c>
      <c r="N1537" s="58" t="e">
        <v>#N/A</v>
      </c>
      <c r="O1537" s="58" t="e">
        <v>#N/A</v>
      </c>
      <c r="P1537" s="58" t="e">
        <v>#N/A</v>
      </c>
      <c r="Q1537" s="58" t="e">
        <v>#N/A</v>
      </c>
    </row>
    <row r="1538" spans="1:17" ht="15" customHeight="1" thickBot="1">
      <c r="A1538" s="446"/>
      <c r="B1538" s="446"/>
      <c r="C1538" s="54" t="str">
        <f>IF(A1538="CSP","Consolidated Supply Program(IIF)",IF(A1538&lt;&gt;"",INDEX('CCN &amp; Description'!$B$2:$B$1071,MATCH(VALUE(LEFT(A1538,5)),'CCN &amp; Description'!$A$2:$A$1071,0)),""))</f>
        <v/>
      </c>
      <c r="D1538" s="55" t="str">
        <f t="shared" ref="D1538:D1601" si="48">LEFT(F1538,1)</f>
        <v>A</v>
      </c>
      <c r="E1538" s="55" t="str">
        <f t="shared" ref="E1538:E1601" si="49">LEFT(F1538,5)</f>
        <v>A9068</v>
      </c>
      <c r="F1538" s="56" t="s">
        <v>12029</v>
      </c>
      <c r="G1538" s="56" t="s">
        <v>12032</v>
      </c>
      <c r="H1538" s="56" t="s">
        <v>12037</v>
      </c>
      <c r="I1538" s="57">
        <v>0.42</v>
      </c>
      <c r="J1538" s="57">
        <v>1.27</v>
      </c>
      <c r="K1538" s="60"/>
      <c r="L1538" s="315" t="e">
        <v>#REF!</v>
      </c>
      <c r="M1538" s="58" t="e">
        <v>#REF!</v>
      </c>
      <c r="N1538" s="58" t="e">
        <v>#N/A</v>
      </c>
      <c r="O1538" s="58" t="e">
        <v>#N/A</v>
      </c>
      <c r="P1538" s="58" t="e">
        <v>#N/A</v>
      </c>
      <c r="Q1538" s="58" t="e">
        <v>#N/A</v>
      </c>
    </row>
    <row r="1539" spans="1:17" ht="15" customHeight="1" thickBot="1">
      <c r="A1539" s="446"/>
      <c r="B1539" s="446"/>
      <c r="C1539" s="54" t="str">
        <f>IF(A1539="CSP","Consolidated Supply Program(IIF)",IF(A1539&lt;&gt;"",INDEX('CCN &amp; Description'!$B$2:$B$1071,MATCH(VALUE(LEFT(A1539,5)),'CCN &amp; Description'!$A$2:$A$1071,0)),""))</f>
        <v/>
      </c>
      <c r="D1539" s="55" t="str">
        <f t="shared" si="48"/>
        <v>A</v>
      </c>
      <c r="E1539" s="55" t="str">
        <f t="shared" si="49"/>
        <v>A9068</v>
      </c>
      <c r="F1539" s="56" t="s">
        <v>12029</v>
      </c>
      <c r="G1539" s="56" t="s">
        <v>12030</v>
      </c>
      <c r="H1539" s="56" t="s">
        <v>12038</v>
      </c>
      <c r="I1539" s="57">
        <v>0.42</v>
      </c>
      <c r="J1539" s="57">
        <v>1.27</v>
      </c>
      <c r="K1539" s="60"/>
      <c r="L1539" s="315" t="e">
        <v>#REF!</v>
      </c>
      <c r="M1539" s="58" t="e">
        <v>#REF!</v>
      </c>
      <c r="N1539" s="58" t="e">
        <v>#N/A</v>
      </c>
      <c r="O1539" s="58" t="e">
        <v>#N/A</v>
      </c>
      <c r="P1539" s="58" t="e">
        <v>#N/A</v>
      </c>
      <c r="Q1539" s="58" t="e">
        <v>#N/A</v>
      </c>
    </row>
    <row r="1540" spans="1:17" ht="15" customHeight="1" thickBot="1">
      <c r="A1540" s="446"/>
      <c r="B1540" s="446"/>
      <c r="C1540" s="54" t="str">
        <f>IF(A1540="CSP","Consolidated Supply Program(IIF)",IF(A1540&lt;&gt;"",INDEX('CCN &amp; Description'!$B$2:$B$1071,MATCH(VALUE(LEFT(A1540,5)),'CCN &amp; Description'!$A$2:$A$1071,0)),""))</f>
        <v/>
      </c>
      <c r="D1540" s="55" t="str">
        <f t="shared" si="48"/>
        <v>A</v>
      </c>
      <c r="E1540" s="55" t="str">
        <f t="shared" si="49"/>
        <v>A9068</v>
      </c>
      <c r="F1540" s="56" t="s">
        <v>12029</v>
      </c>
      <c r="G1540" s="56" t="s">
        <v>2921</v>
      </c>
      <c r="H1540" s="56" t="s">
        <v>12038</v>
      </c>
      <c r="I1540" s="57">
        <v>0.42</v>
      </c>
      <c r="J1540" s="57">
        <v>1.27</v>
      </c>
      <c r="K1540" s="60"/>
      <c r="L1540" s="315" t="e">
        <v>#REF!</v>
      </c>
      <c r="M1540" s="58" t="e">
        <v>#REF!</v>
      </c>
      <c r="N1540" s="58" t="e">
        <v>#N/A</v>
      </c>
      <c r="O1540" s="58" t="e">
        <v>#N/A</v>
      </c>
      <c r="P1540" s="58" t="e">
        <v>#N/A</v>
      </c>
      <c r="Q1540" s="58" t="e">
        <v>#N/A</v>
      </c>
    </row>
    <row r="1541" spans="1:17" ht="15" customHeight="1" thickBot="1">
      <c r="A1541" s="446"/>
      <c r="B1541" s="446"/>
      <c r="C1541" s="54" t="str">
        <f>IF(A1541="CSP","Consolidated Supply Program(IIF)",IF(A1541&lt;&gt;"",INDEX('CCN &amp; Description'!$B$2:$B$1071,MATCH(VALUE(LEFT(A1541,5)),'CCN &amp; Description'!$A$2:$A$1071,0)),""))</f>
        <v/>
      </c>
      <c r="D1541" s="55" t="str">
        <f t="shared" si="48"/>
        <v>A</v>
      </c>
      <c r="E1541" s="55" t="str">
        <f t="shared" si="49"/>
        <v>A9068</v>
      </c>
      <c r="F1541" s="56" t="s">
        <v>12029</v>
      </c>
      <c r="G1541" s="56" t="s">
        <v>10313</v>
      </c>
      <c r="H1541" s="56" t="s">
        <v>12039</v>
      </c>
      <c r="I1541" s="57">
        <v>0.42</v>
      </c>
      <c r="J1541" s="57">
        <v>1.27</v>
      </c>
      <c r="K1541" s="60"/>
      <c r="L1541" s="315" t="e">
        <v>#REF!</v>
      </c>
      <c r="M1541" s="58" t="e">
        <v>#REF!</v>
      </c>
      <c r="N1541" s="58" t="e">
        <v>#N/A</v>
      </c>
      <c r="O1541" s="58" t="e">
        <v>#N/A</v>
      </c>
      <c r="P1541" s="58" t="e">
        <v>#N/A</v>
      </c>
      <c r="Q1541" s="58" t="e">
        <v>#N/A</v>
      </c>
    </row>
    <row r="1542" spans="1:17" ht="15" customHeight="1" thickBot="1">
      <c r="A1542" s="446"/>
      <c r="B1542" s="446"/>
      <c r="C1542" s="54" t="str">
        <f>IF(A1542="CSP","Consolidated Supply Program(IIF)",IF(A1542&lt;&gt;"",INDEX('CCN &amp; Description'!$B$2:$B$1071,MATCH(VALUE(LEFT(A1542,5)),'CCN &amp; Description'!$A$2:$A$1071,0)),""))</f>
        <v/>
      </c>
      <c r="D1542" s="55" t="str">
        <f t="shared" si="48"/>
        <v>A</v>
      </c>
      <c r="E1542" s="55" t="str">
        <f t="shared" si="49"/>
        <v>A9068</v>
      </c>
      <c r="F1542" s="56" t="s">
        <v>12029</v>
      </c>
      <c r="G1542" s="56" t="s">
        <v>2921</v>
      </c>
      <c r="H1542" s="56" t="s">
        <v>12040</v>
      </c>
      <c r="I1542" s="57">
        <v>0.42</v>
      </c>
      <c r="J1542" s="57">
        <v>1.27</v>
      </c>
      <c r="K1542" s="60"/>
      <c r="L1542" s="315" t="e">
        <v>#REF!</v>
      </c>
      <c r="M1542" s="58" t="e">
        <v>#REF!</v>
      </c>
      <c r="N1542" s="58" t="e">
        <v>#N/A</v>
      </c>
      <c r="O1542" s="58" t="e">
        <v>#N/A</v>
      </c>
      <c r="P1542" s="58" t="e">
        <v>#N/A</v>
      </c>
      <c r="Q1542" s="58" t="e">
        <v>#N/A</v>
      </c>
    </row>
    <row r="1543" spans="1:17" ht="15" customHeight="1" thickBot="1">
      <c r="A1543" s="446"/>
      <c r="B1543" s="446"/>
      <c r="C1543" s="54" t="str">
        <f>IF(A1543="CSP","Consolidated Supply Program(IIF)",IF(A1543&lt;&gt;"",INDEX('CCN &amp; Description'!$B$2:$B$1071,MATCH(VALUE(LEFT(A1543,5)),'CCN &amp; Description'!$A$2:$A$1071,0)),""))</f>
        <v/>
      </c>
      <c r="D1543" s="55" t="str">
        <f t="shared" si="48"/>
        <v>A</v>
      </c>
      <c r="E1543" s="55" t="str">
        <f t="shared" si="49"/>
        <v>A9068</v>
      </c>
      <c r="F1543" s="56" t="s">
        <v>12041</v>
      </c>
      <c r="G1543" s="56" t="s">
        <v>2921</v>
      </c>
      <c r="H1543" s="56" t="s">
        <v>12040</v>
      </c>
      <c r="I1543" s="57">
        <v>0.42</v>
      </c>
      <c r="J1543" s="57">
        <v>1.27</v>
      </c>
      <c r="K1543" s="60"/>
      <c r="L1543" s="315" t="e">
        <v>#REF!</v>
      </c>
      <c r="M1543" s="58" t="e">
        <v>#REF!</v>
      </c>
      <c r="N1543" s="58" t="e">
        <v>#N/A</v>
      </c>
      <c r="O1543" s="58" t="e">
        <v>#N/A</v>
      </c>
      <c r="P1543" s="58" t="e">
        <v>#N/A</v>
      </c>
      <c r="Q1543" s="58" t="e">
        <v>#N/A</v>
      </c>
    </row>
    <row r="1544" spans="1:17" ht="15" customHeight="1" thickBot="1">
      <c r="A1544" s="446"/>
      <c r="B1544" s="446"/>
      <c r="C1544" s="54" t="str">
        <f>IF(A1544="CSP","Consolidated Supply Program(IIF)",IF(A1544&lt;&gt;"",INDEX('CCN &amp; Description'!$B$2:$B$1071,MATCH(VALUE(LEFT(A1544,5)),'CCN &amp; Description'!$A$2:$A$1071,0)),""))</f>
        <v/>
      </c>
      <c r="D1544" s="55" t="str">
        <f t="shared" si="48"/>
        <v>A</v>
      </c>
      <c r="E1544" s="55" t="str">
        <f t="shared" si="49"/>
        <v>A9069</v>
      </c>
      <c r="F1544" s="56" t="s">
        <v>12042</v>
      </c>
      <c r="G1544" s="56" t="s">
        <v>2921</v>
      </c>
      <c r="H1544" s="56" t="s">
        <v>12043</v>
      </c>
      <c r="I1544" s="57">
        <v>1.07</v>
      </c>
      <c r="J1544" s="57">
        <v>0.87</v>
      </c>
      <c r="K1544" s="57">
        <v>0.5</v>
      </c>
      <c r="L1544" s="315" t="e">
        <v>#REF!</v>
      </c>
      <c r="M1544" s="58" t="e">
        <v>#REF!</v>
      </c>
      <c r="N1544" s="58" t="e">
        <v>#N/A</v>
      </c>
      <c r="O1544" s="58" t="e">
        <v>#N/A</v>
      </c>
      <c r="P1544" s="58" t="e">
        <v>#N/A</v>
      </c>
      <c r="Q1544" s="58" t="e">
        <v>#N/A</v>
      </c>
    </row>
    <row r="1545" spans="1:17" ht="15" customHeight="1" thickBot="1">
      <c r="A1545" s="446"/>
      <c r="B1545" s="446"/>
      <c r="C1545" s="54" t="str">
        <f>IF(A1545="CSP","Consolidated Supply Program(IIF)",IF(A1545&lt;&gt;"",INDEX('CCN &amp; Description'!$B$2:$B$1071,MATCH(VALUE(LEFT(A1545,5)),'CCN &amp; Description'!$A$2:$A$1071,0)),""))</f>
        <v/>
      </c>
      <c r="D1545" s="55" t="str">
        <f t="shared" si="48"/>
        <v>A</v>
      </c>
      <c r="E1545" s="55" t="str">
        <f t="shared" si="49"/>
        <v>A9070</v>
      </c>
      <c r="F1545" s="56" t="s">
        <v>12044</v>
      </c>
      <c r="G1545" s="56" t="s">
        <v>12045</v>
      </c>
      <c r="H1545" s="56" t="s">
        <v>12046</v>
      </c>
      <c r="I1545" s="57">
        <v>0.91</v>
      </c>
      <c r="J1545" s="57">
        <v>0.28999999999999998</v>
      </c>
      <c r="K1545" s="57">
        <v>0.88</v>
      </c>
      <c r="L1545" s="315" t="e">
        <v>#REF!</v>
      </c>
      <c r="M1545" s="58" t="e">
        <v>#REF!</v>
      </c>
      <c r="N1545" s="58" t="e">
        <v>#N/A</v>
      </c>
      <c r="O1545" s="58" t="e">
        <v>#N/A</v>
      </c>
      <c r="P1545" s="58" t="e">
        <v>#N/A</v>
      </c>
      <c r="Q1545" s="58" t="e">
        <v>#N/A</v>
      </c>
    </row>
    <row r="1546" spans="1:17" ht="15" customHeight="1" thickBot="1">
      <c r="A1546" s="446"/>
      <c r="B1546" s="446"/>
      <c r="C1546" s="54" t="str">
        <f>IF(A1546="CSP","Consolidated Supply Program(IIF)",IF(A1546&lt;&gt;"",INDEX('CCN &amp; Description'!$B$2:$B$1071,MATCH(VALUE(LEFT(A1546,5)),'CCN &amp; Description'!$A$2:$A$1071,0)),""))</f>
        <v/>
      </c>
      <c r="D1546" s="55" t="str">
        <f t="shared" si="48"/>
        <v>A</v>
      </c>
      <c r="E1546" s="55" t="str">
        <f t="shared" si="49"/>
        <v>A9071</v>
      </c>
      <c r="F1546" s="56" t="s">
        <v>3637</v>
      </c>
      <c r="G1546" s="56" t="s">
        <v>10827</v>
      </c>
      <c r="H1546" s="56" t="s">
        <v>10394</v>
      </c>
      <c r="I1546" s="57">
        <v>0.83</v>
      </c>
      <c r="J1546" s="57">
        <v>1.17</v>
      </c>
      <c r="K1546" s="57">
        <v>0.17</v>
      </c>
      <c r="L1546" s="315" t="e">
        <v>#REF!</v>
      </c>
      <c r="M1546" s="58" t="e">
        <v>#REF!</v>
      </c>
      <c r="N1546" s="58" t="e">
        <v>#N/A</v>
      </c>
      <c r="O1546" s="58" t="e">
        <v>#N/A</v>
      </c>
      <c r="P1546" s="58" t="e">
        <v>#N/A</v>
      </c>
      <c r="Q1546" s="58" t="e">
        <v>#N/A</v>
      </c>
    </row>
    <row r="1547" spans="1:17" ht="15" customHeight="1" thickBot="1">
      <c r="A1547" s="446"/>
      <c r="B1547" s="446"/>
      <c r="C1547" s="54" t="str">
        <f>IF(A1547="CSP","Consolidated Supply Program(IIF)",IF(A1547&lt;&gt;"",INDEX('CCN &amp; Description'!$B$2:$B$1071,MATCH(VALUE(LEFT(A1547,5)),'CCN &amp; Description'!$A$2:$A$1071,0)),""))</f>
        <v/>
      </c>
      <c r="D1547" s="55" t="str">
        <f t="shared" si="48"/>
        <v>A</v>
      </c>
      <c r="E1547" s="55" t="str">
        <f t="shared" si="49"/>
        <v>A9071</v>
      </c>
      <c r="F1547" s="56" t="s">
        <v>3637</v>
      </c>
      <c r="G1547" s="56" t="s">
        <v>2921</v>
      </c>
      <c r="H1547" s="56" t="s">
        <v>12047</v>
      </c>
      <c r="I1547" s="57">
        <v>0.83</v>
      </c>
      <c r="J1547" s="57">
        <v>1.17</v>
      </c>
      <c r="K1547" s="57">
        <v>0.17</v>
      </c>
      <c r="L1547" s="315" t="e">
        <v>#REF!</v>
      </c>
      <c r="M1547" s="58" t="e">
        <v>#REF!</v>
      </c>
      <c r="N1547" s="58" t="e">
        <v>#N/A</v>
      </c>
      <c r="O1547" s="58" t="e">
        <v>#N/A</v>
      </c>
      <c r="P1547" s="58" t="e">
        <v>#N/A</v>
      </c>
      <c r="Q1547" s="58" t="e">
        <v>#N/A</v>
      </c>
    </row>
    <row r="1548" spans="1:17" s="110" customFormat="1" ht="15" customHeight="1" thickBot="1">
      <c r="A1548" s="446">
        <v>21710</v>
      </c>
      <c r="B1548" s="446"/>
      <c r="C1548" s="106" t="str">
        <f>IF(A1548="CSP","Consolidated Supply Program(IIF)",IF(A1548&lt;&gt;"",INDEX('CCN &amp; Description'!$B$2:$B$1071,MATCH(VALUE(LEFT(A1548,5)),'CCN &amp; Description'!$A$2:$A$1071,0)),""))</f>
        <v>ELECTRONIC AND COMMUNICATION MAINTENANCE SHOP</v>
      </c>
      <c r="D1548" s="107" t="str">
        <f t="shared" si="48"/>
        <v>A</v>
      </c>
      <c r="E1548" s="107" t="str">
        <f t="shared" si="49"/>
        <v>A9071</v>
      </c>
      <c r="F1548" s="108" t="s">
        <v>12048</v>
      </c>
      <c r="G1548" s="108" t="s">
        <v>2921</v>
      </c>
      <c r="H1548" s="108" t="s">
        <v>12047</v>
      </c>
      <c r="I1548" s="109">
        <v>0.83</v>
      </c>
      <c r="J1548" s="109">
        <v>1.17</v>
      </c>
      <c r="K1548" s="109">
        <v>0.17</v>
      </c>
      <c r="L1548" s="110" t="e">
        <v>#REF!</v>
      </c>
      <c r="M1548" s="111" t="e">
        <v>#REF!</v>
      </c>
      <c r="N1548" s="111" t="e">
        <v>#N/A</v>
      </c>
      <c r="O1548" s="111" t="e">
        <v>#N/A</v>
      </c>
      <c r="P1548" s="111" t="e">
        <v>#N/A</v>
      </c>
      <c r="Q1548" s="111" t="e">
        <v>#N/A</v>
      </c>
    </row>
    <row r="1549" spans="1:17" ht="15" customHeight="1" thickBot="1">
      <c r="A1549" s="446"/>
      <c r="B1549" s="446"/>
      <c r="C1549" s="54" t="str">
        <f>IF(A1549="CSP","Consolidated Supply Program(IIF)",IF(A1549&lt;&gt;"",INDEX('CCN &amp; Description'!$B$2:$B$1071,MATCH(VALUE(LEFT(A1549,5)),'CCN &amp; Description'!$A$2:$A$1071,0)),""))</f>
        <v/>
      </c>
      <c r="D1549" s="55" t="str">
        <f t="shared" si="48"/>
        <v>A</v>
      </c>
      <c r="E1549" s="55" t="str">
        <f t="shared" si="49"/>
        <v>A9073</v>
      </c>
      <c r="F1549" s="56" t="s">
        <v>12049</v>
      </c>
      <c r="G1549" s="56" t="s">
        <v>12050</v>
      </c>
      <c r="H1549" s="59"/>
      <c r="I1549" s="57">
        <v>0</v>
      </c>
      <c r="J1549" s="57">
        <v>0</v>
      </c>
      <c r="K1549" s="57">
        <v>0</v>
      </c>
      <c r="L1549" s="315" t="e">
        <v>#REF!</v>
      </c>
      <c r="M1549" s="58" t="e">
        <v>#REF!</v>
      </c>
      <c r="N1549" s="58" t="e">
        <v>#N/A</v>
      </c>
      <c r="O1549" s="58" t="e">
        <v>#N/A</v>
      </c>
      <c r="P1549" s="58" t="e">
        <v>#N/A</v>
      </c>
      <c r="Q1549" s="58" t="e">
        <v>#N/A</v>
      </c>
    </row>
    <row r="1550" spans="1:17" ht="15" customHeight="1" thickBot="1">
      <c r="A1550" s="446"/>
      <c r="B1550" s="446"/>
      <c r="C1550" s="54" t="str">
        <f>IF(A1550="CSP","Consolidated Supply Program(IIF)",IF(A1550&lt;&gt;"",INDEX('CCN &amp; Description'!$B$2:$B$1071,MATCH(VALUE(LEFT(A1550,5)),'CCN &amp; Description'!$A$2:$A$1071,0)),""))</f>
        <v/>
      </c>
      <c r="D1550" s="55" t="str">
        <f t="shared" si="48"/>
        <v>A</v>
      </c>
      <c r="E1550" s="55" t="str">
        <f t="shared" si="49"/>
        <v>A9074</v>
      </c>
      <c r="F1550" s="56" t="s">
        <v>12051</v>
      </c>
      <c r="G1550" s="56" t="s">
        <v>12052</v>
      </c>
      <c r="H1550" s="59"/>
      <c r="I1550" s="57">
        <v>0</v>
      </c>
      <c r="J1550" s="57">
        <v>0</v>
      </c>
      <c r="K1550" s="57">
        <v>0</v>
      </c>
      <c r="L1550" s="315" t="e">
        <v>#REF!</v>
      </c>
      <c r="M1550" s="58" t="e">
        <v>#REF!</v>
      </c>
      <c r="N1550" s="58" t="e">
        <v>#N/A</v>
      </c>
      <c r="O1550" s="58" t="e">
        <v>#N/A</v>
      </c>
      <c r="P1550" s="58" t="e">
        <v>#N/A</v>
      </c>
      <c r="Q1550" s="58" t="e">
        <v>#N/A</v>
      </c>
    </row>
    <row r="1551" spans="1:17" ht="15" customHeight="1" thickBot="1">
      <c r="A1551" s="446"/>
      <c r="B1551" s="446"/>
      <c r="C1551" s="54" t="str">
        <f>IF(A1551="CSP","Consolidated Supply Program(IIF)",IF(A1551&lt;&gt;"",INDEX('CCN &amp; Description'!$B$2:$B$1071,MATCH(VALUE(LEFT(A1551,5)),'CCN &amp; Description'!$A$2:$A$1071,0)),""))</f>
        <v/>
      </c>
      <c r="D1551" s="55" t="str">
        <f t="shared" si="48"/>
        <v>A</v>
      </c>
      <c r="E1551" s="55" t="str">
        <f t="shared" si="49"/>
        <v>A9079</v>
      </c>
      <c r="F1551" s="56" t="s">
        <v>12053</v>
      </c>
      <c r="G1551" s="56" t="s">
        <v>12054</v>
      </c>
      <c r="H1551" s="59"/>
      <c r="I1551" s="57">
        <v>0</v>
      </c>
      <c r="J1551" s="57">
        <v>0</v>
      </c>
      <c r="K1551" s="57">
        <v>0</v>
      </c>
      <c r="L1551" s="315" t="e">
        <v>#REF!</v>
      </c>
      <c r="M1551" s="58" t="e">
        <v>#REF!</v>
      </c>
      <c r="N1551" s="58" t="e">
        <v>#N/A</v>
      </c>
      <c r="O1551" s="58" t="e">
        <v>#N/A</v>
      </c>
      <c r="P1551" s="58" t="e">
        <v>#N/A</v>
      </c>
      <c r="Q1551" s="58" t="e">
        <v>#N/A</v>
      </c>
    </row>
    <row r="1552" spans="1:17" ht="15" customHeight="1" thickBot="1">
      <c r="A1552" s="446"/>
      <c r="B1552" s="446"/>
      <c r="C1552" s="54" t="str">
        <f>IF(A1552="CSP","Consolidated Supply Program(IIF)",IF(A1552&lt;&gt;"",INDEX('CCN &amp; Description'!$B$2:$B$1071,MATCH(VALUE(LEFT(A1552,5)),'CCN &amp; Description'!$A$2:$A$1071,0)),""))</f>
        <v/>
      </c>
      <c r="D1552" s="55" t="str">
        <f t="shared" si="48"/>
        <v>A</v>
      </c>
      <c r="E1552" s="55" t="str">
        <f t="shared" si="49"/>
        <v>A9080</v>
      </c>
      <c r="F1552" s="56" t="s">
        <v>12055</v>
      </c>
      <c r="G1552" s="56" t="s">
        <v>12056</v>
      </c>
      <c r="H1552" s="59"/>
      <c r="I1552" s="57">
        <v>0</v>
      </c>
      <c r="J1552" s="57">
        <v>0</v>
      </c>
      <c r="K1552" s="57">
        <v>0</v>
      </c>
      <c r="L1552" s="315" t="e">
        <v>#REF!</v>
      </c>
      <c r="M1552" s="58" t="e">
        <v>#REF!</v>
      </c>
      <c r="N1552" s="58" t="e">
        <v>#N/A</v>
      </c>
      <c r="O1552" s="58" t="e">
        <v>#N/A</v>
      </c>
      <c r="P1552" s="58" t="e">
        <v>#N/A</v>
      </c>
      <c r="Q1552" s="58" t="e">
        <v>#N/A</v>
      </c>
    </row>
    <row r="1553" spans="1:17" ht="15" customHeight="1" thickBot="1">
      <c r="A1553" s="446"/>
      <c r="B1553" s="446"/>
      <c r="C1553" s="54" t="str">
        <f>IF(A1553="CSP","Consolidated Supply Program(IIF)",IF(A1553&lt;&gt;"",INDEX('CCN &amp; Description'!$B$2:$B$1071,MATCH(VALUE(LEFT(A1553,5)),'CCN &amp; Description'!$A$2:$A$1071,0)),""))</f>
        <v/>
      </c>
      <c r="D1553" s="55" t="str">
        <f t="shared" si="48"/>
        <v>A</v>
      </c>
      <c r="E1553" s="55" t="str">
        <f t="shared" si="49"/>
        <v>A9081</v>
      </c>
      <c r="F1553" s="56" t="s">
        <v>12057</v>
      </c>
      <c r="G1553" s="56" t="s">
        <v>12058</v>
      </c>
      <c r="H1553" s="59"/>
      <c r="I1553" s="57">
        <v>0</v>
      </c>
      <c r="J1553" s="57">
        <v>0</v>
      </c>
      <c r="K1553" s="57">
        <v>0</v>
      </c>
      <c r="L1553" s="315" t="e">
        <v>#REF!</v>
      </c>
      <c r="M1553" s="58" t="e">
        <v>#REF!</v>
      </c>
      <c r="N1553" s="58" t="e">
        <v>#N/A</v>
      </c>
      <c r="O1553" s="58" t="e">
        <v>#N/A</v>
      </c>
      <c r="P1553" s="58" t="e">
        <v>#N/A</v>
      </c>
      <c r="Q1553" s="58" t="e">
        <v>#N/A</v>
      </c>
    </row>
    <row r="1554" spans="1:17" ht="15" customHeight="1" thickBot="1">
      <c r="A1554" s="446"/>
      <c r="B1554" s="446"/>
      <c r="C1554" s="54" t="str">
        <f>IF(A1554="CSP","Consolidated Supply Program(IIF)",IF(A1554&lt;&gt;"",INDEX('CCN &amp; Description'!$B$2:$B$1071,MATCH(VALUE(LEFT(A1554,5)),'CCN &amp; Description'!$A$2:$A$1071,0)),""))</f>
        <v/>
      </c>
      <c r="D1554" s="55" t="str">
        <f t="shared" si="48"/>
        <v>A</v>
      </c>
      <c r="E1554" s="55" t="str">
        <f t="shared" si="49"/>
        <v>A9082</v>
      </c>
      <c r="F1554" s="56" t="s">
        <v>12059</v>
      </c>
      <c r="G1554" s="56" t="s">
        <v>12060</v>
      </c>
      <c r="H1554" s="59"/>
      <c r="I1554" s="57">
        <v>0</v>
      </c>
      <c r="J1554" s="57">
        <v>0</v>
      </c>
      <c r="K1554" s="57">
        <v>0</v>
      </c>
      <c r="L1554" s="315" t="e">
        <v>#REF!</v>
      </c>
      <c r="M1554" s="58" t="e">
        <v>#REF!</v>
      </c>
      <c r="N1554" s="58" t="e">
        <v>#N/A</v>
      </c>
      <c r="O1554" s="58" t="e">
        <v>#N/A</v>
      </c>
      <c r="P1554" s="58" t="e">
        <v>#N/A</v>
      </c>
      <c r="Q1554" s="58" t="e">
        <v>#N/A</v>
      </c>
    </row>
    <row r="1555" spans="1:17" ht="15" customHeight="1" thickBot="1">
      <c r="A1555" s="446"/>
      <c r="B1555" s="446"/>
      <c r="C1555" s="54" t="str">
        <f>IF(A1555="CSP","Consolidated Supply Program(IIF)",IF(A1555&lt;&gt;"",INDEX('CCN &amp; Description'!$B$2:$B$1071,MATCH(VALUE(LEFT(A1555,5)),'CCN &amp; Description'!$A$2:$A$1071,0)),""))</f>
        <v/>
      </c>
      <c r="D1555" s="55" t="str">
        <f t="shared" si="48"/>
        <v>A</v>
      </c>
      <c r="E1555" s="55" t="str">
        <f t="shared" si="49"/>
        <v>A9083</v>
      </c>
      <c r="F1555" s="56" t="s">
        <v>12061</v>
      </c>
      <c r="G1555" s="56" t="s">
        <v>12062</v>
      </c>
      <c r="H1555" s="59"/>
      <c r="I1555" s="57">
        <v>0</v>
      </c>
      <c r="J1555" s="57">
        <v>0</v>
      </c>
      <c r="K1555" s="57">
        <v>0</v>
      </c>
      <c r="L1555" s="315" t="e">
        <v>#REF!</v>
      </c>
      <c r="M1555" s="58" t="e">
        <v>#REF!</v>
      </c>
      <c r="N1555" s="58" t="e">
        <v>#N/A</v>
      </c>
      <c r="O1555" s="58" t="e">
        <v>#N/A</v>
      </c>
      <c r="P1555" s="58" t="e">
        <v>#N/A</v>
      </c>
      <c r="Q1555" s="58" t="e">
        <v>#N/A</v>
      </c>
    </row>
    <row r="1556" spans="1:17" ht="15" customHeight="1" thickBot="1">
      <c r="A1556" s="446"/>
      <c r="B1556" s="446"/>
      <c r="C1556" s="54" t="str">
        <f>IF(A1556="CSP","Consolidated Supply Program(IIF)",IF(A1556&lt;&gt;"",INDEX('CCN &amp; Description'!$B$2:$B$1071,MATCH(VALUE(LEFT(A1556,5)),'CCN &amp; Description'!$A$2:$A$1071,0)),""))</f>
        <v/>
      </c>
      <c r="D1556" s="55" t="str">
        <f t="shared" si="48"/>
        <v>A</v>
      </c>
      <c r="E1556" s="55" t="str">
        <f t="shared" si="49"/>
        <v>A9084</v>
      </c>
      <c r="F1556" s="56" t="s">
        <v>12063</v>
      </c>
      <c r="G1556" s="56" t="s">
        <v>12064</v>
      </c>
      <c r="H1556" s="59"/>
      <c r="I1556" s="57">
        <v>0</v>
      </c>
      <c r="J1556" s="57">
        <v>0</v>
      </c>
      <c r="K1556" s="57">
        <v>0</v>
      </c>
      <c r="L1556" s="315" t="e">
        <v>#REF!</v>
      </c>
      <c r="M1556" s="58" t="e">
        <v>#REF!</v>
      </c>
      <c r="N1556" s="58" t="e">
        <v>#N/A</v>
      </c>
      <c r="O1556" s="58" t="e">
        <v>#N/A</v>
      </c>
      <c r="P1556" s="58" t="e">
        <v>#N/A</v>
      </c>
      <c r="Q1556" s="58" t="e">
        <v>#N/A</v>
      </c>
    </row>
    <row r="1557" spans="1:17" ht="15" customHeight="1" thickBot="1">
      <c r="A1557" s="446"/>
      <c r="B1557" s="446"/>
      <c r="C1557" s="54" t="str">
        <f>IF(A1557="CSP","Consolidated Supply Program(IIF)",IF(A1557&lt;&gt;"",INDEX('CCN &amp; Description'!$B$2:$B$1071,MATCH(VALUE(LEFT(A1557,5)),'CCN &amp; Description'!$A$2:$A$1071,0)),""))</f>
        <v/>
      </c>
      <c r="D1557" s="55" t="str">
        <f t="shared" si="48"/>
        <v>A</v>
      </c>
      <c r="E1557" s="55" t="str">
        <f t="shared" si="49"/>
        <v>A9085</v>
      </c>
      <c r="F1557" s="56" t="s">
        <v>12065</v>
      </c>
      <c r="G1557" s="56" t="s">
        <v>12066</v>
      </c>
      <c r="H1557" s="59"/>
      <c r="I1557" s="60"/>
      <c r="J1557" s="60"/>
      <c r="K1557" s="60"/>
      <c r="L1557" s="315" t="e">
        <v>#REF!</v>
      </c>
      <c r="M1557" s="58" t="e">
        <v>#REF!</v>
      </c>
      <c r="N1557" s="58" t="e">
        <v>#N/A</v>
      </c>
      <c r="O1557" s="58" t="e">
        <v>#N/A</v>
      </c>
      <c r="P1557" s="58" t="e">
        <v>#N/A</v>
      </c>
      <c r="Q1557" s="58" t="e">
        <v>#N/A</v>
      </c>
    </row>
    <row r="1558" spans="1:17" ht="15" customHeight="1" thickBot="1">
      <c r="A1558" s="446"/>
      <c r="B1558" s="446"/>
      <c r="C1558" s="54" t="str">
        <f>IF(A1558="CSP","Consolidated Supply Program(IIF)",IF(A1558&lt;&gt;"",INDEX('CCN &amp; Description'!$B$2:$B$1071,MATCH(VALUE(LEFT(A1558,5)),'CCN &amp; Description'!$A$2:$A$1071,0)),""))</f>
        <v/>
      </c>
      <c r="D1558" s="55" t="str">
        <f t="shared" si="48"/>
        <v>A</v>
      </c>
      <c r="E1558" s="55" t="str">
        <f t="shared" si="49"/>
        <v>A9086</v>
      </c>
      <c r="F1558" s="56" t="s">
        <v>12067</v>
      </c>
      <c r="G1558" s="56" t="s">
        <v>12068</v>
      </c>
      <c r="H1558" s="59"/>
      <c r="I1558" s="57">
        <v>0</v>
      </c>
      <c r="J1558" s="57">
        <v>0</v>
      </c>
      <c r="K1558" s="57">
        <v>0</v>
      </c>
      <c r="L1558" s="315" t="e">
        <v>#REF!</v>
      </c>
      <c r="M1558" s="58" t="e">
        <v>#REF!</v>
      </c>
      <c r="N1558" s="58" t="e">
        <v>#N/A</v>
      </c>
      <c r="O1558" s="58" t="e">
        <v>#N/A</v>
      </c>
      <c r="P1558" s="58" t="e">
        <v>#N/A</v>
      </c>
      <c r="Q1558" s="58" t="e">
        <v>#N/A</v>
      </c>
    </row>
    <row r="1559" spans="1:17" ht="15" customHeight="1" thickBot="1">
      <c r="A1559" s="446"/>
      <c r="B1559" s="446"/>
      <c r="C1559" s="54" t="str">
        <f>IF(A1559="CSP","Consolidated Supply Program(IIF)",IF(A1559&lt;&gt;"",INDEX('CCN &amp; Description'!$B$2:$B$1071,MATCH(VALUE(LEFT(A1559,5)),'CCN &amp; Description'!$A$2:$A$1071,0)),""))</f>
        <v/>
      </c>
      <c r="D1559" s="55" t="str">
        <f t="shared" si="48"/>
        <v>A</v>
      </c>
      <c r="E1559" s="55" t="str">
        <f t="shared" si="49"/>
        <v>A9087</v>
      </c>
      <c r="F1559" s="56" t="s">
        <v>12069</v>
      </c>
      <c r="G1559" s="56" t="s">
        <v>12070</v>
      </c>
      <c r="H1559" s="59"/>
      <c r="I1559" s="57">
        <v>0</v>
      </c>
      <c r="J1559" s="57">
        <v>0</v>
      </c>
      <c r="K1559" s="57">
        <v>0</v>
      </c>
      <c r="L1559" s="315" t="e">
        <v>#REF!</v>
      </c>
      <c r="M1559" s="58" t="e">
        <v>#REF!</v>
      </c>
      <c r="N1559" s="58" t="e">
        <v>#N/A</v>
      </c>
      <c r="O1559" s="58" t="e">
        <v>#N/A</v>
      </c>
      <c r="P1559" s="58" t="e">
        <v>#N/A</v>
      </c>
      <c r="Q1559" s="58" t="e">
        <v>#N/A</v>
      </c>
    </row>
    <row r="1560" spans="1:17" s="110" customFormat="1" ht="15" customHeight="1" thickBot="1">
      <c r="A1560" s="446">
        <v>21710</v>
      </c>
      <c r="B1560" s="446"/>
      <c r="C1560" s="106" t="str">
        <f>IF(A1560="CSP","Consolidated Supply Program(IIF)",IF(A1560&lt;&gt;"",INDEX('CCN &amp; Description'!$B$2:$B$1071,MATCH(VALUE(LEFT(A1560,5)),'CCN &amp; Description'!$A$2:$A$1071,0)),""))</f>
        <v>ELECTRONIC AND COMMUNICATION MAINTENANCE SHOP</v>
      </c>
      <c r="D1560" s="107" t="str">
        <f t="shared" si="48"/>
        <v>A</v>
      </c>
      <c r="E1560" s="107" t="str">
        <f t="shared" si="49"/>
        <v>A9089</v>
      </c>
      <c r="F1560" s="108" t="s">
        <v>798</v>
      </c>
      <c r="G1560" s="108" t="s">
        <v>10678</v>
      </c>
      <c r="H1560" s="108" t="s">
        <v>12071</v>
      </c>
      <c r="I1560" s="109">
        <v>4</v>
      </c>
      <c r="J1560" s="109">
        <v>2.5</v>
      </c>
      <c r="K1560" s="109">
        <v>1.75</v>
      </c>
      <c r="L1560" s="110" t="e">
        <v>#REF!</v>
      </c>
      <c r="M1560" s="111" t="e">
        <v>#REF!</v>
      </c>
      <c r="N1560" s="111" t="e">
        <v>#N/A</v>
      </c>
      <c r="O1560" s="111" t="e">
        <v>#N/A</v>
      </c>
      <c r="P1560" s="111" t="e">
        <v>#N/A</v>
      </c>
      <c r="Q1560" s="111" t="e">
        <v>#N/A</v>
      </c>
    </row>
    <row r="1561" spans="1:17" s="110" customFormat="1" ht="15" customHeight="1" thickBot="1">
      <c r="A1561" s="446">
        <v>21710</v>
      </c>
      <c r="B1561" s="446"/>
      <c r="C1561" s="106" t="str">
        <f>IF(A1561="CSP","Consolidated Supply Program(IIF)",IF(A1561&lt;&gt;"",INDEX('CCN &amp; Description'!$B$2:$B$1071,MATCH(VALUE(LEFT(A1561,5)),'CCN &amp; Description'!$A$2:$A$1071,0)),""))</f>
        <v>ELECTRONIC AND COMMUNICATION MAINTENANCE SHOP</v>
      </c>
      <c r="D1561" s="107" t="str">
        <f t="shared" si="48"/>
        <v>A</v>
      </c>
      <c r="E1561" s="107" t="str">
        <f t="shared" si="49"/>
        <v>A9089</v>
      </c>
      <c r="F1561" s="108" t="s">
        <v>798</v>
      </c>
      <c r="G1561" s="108" t="s">
        <v>10678</v>
      </c>
      <c r="H1561" s="112"/>
      <c r="I1561" s="109">
        <v>2.67</v>
      </c>
      <c r="J1561" s="109">
        <v>1.58</v>
      </c>
      <c r="K1561" s="109">
        <v>1.08</v>
      </c>
      <c r="L1561" s="110" t="e">
        <v>#REF!</v>
      </c>
      <c r="M1561" s="111" t="e">
        <v>#REF!</v>
      </c>
      <c r="N1561" s="111" t="e">
        <v>#N/A</v>
      </c>
      <c r="O1561" s="111" t="e">
        <v>#N/A</v>
      </c>
      <c r="P1561" s="111" t="e">
        <v>#N/A</v>
      </c>
      <c r="Q1561" s="111" t="e">
        <v>#N/A</v>
      </c>
    </row>
    <row r="1562" spans="1:17" s="110" customFormat="1" ht="15" customHeight="1" thickBot="1">
      <c r="A1562" s="446">
        <v>21710</v>
      </c>
      <c r="B1562" s="446"/>
      <c r="C1562" s="106" t="str">
        <f>IF(A1562="CSP","Consolidated Supply Program(IIF)",IF(A1562&lt;&gt;"",INDEX('CCN &amp; Description'!$B$2:$B$1071,MATCH(VALUE(LEFT(A1562,5)),'CCN &amp; Description'!$A$2:$A$1071,0)),""))</f>
        <v>ELECTRONIC AND COMMUNICATION MAINTENANCE SHOP</v>
      </c>
      <c r="D1562" s="107" t="str">
        <f t="shared" si="48"/>
        <v>A</v>
      </c>
      <c r="E1562" s="107" t="str">
        <f t="shared" si="49"/>
        <v>A9089</v>
      </c>
      <c r="F1562" s="108" t="s">
        <v>798</v>
      </c>
      <c r="G1562" s="108" t="s">
        <v>10678</v>
      </c>
      <c r="H1562" s="108" t="s">
        <v>12072</v>
      </c>
      <c r="I1562" s="109">
        <v>4</v>
      </c>
      <c r="J1562" s="109">
        <v>2.5</v>
      </c>
      <c r="K1562" s="109">
        <v>1.75</v>
      </c>
      <c r="L1562" s="110" t="e">
        <v>#REF!</v>
      </c>
      <c r="M1562" s="111" t="e">
        <v>#REF!</v>
      </c>
      <c r="N1562" s="111" t="e">
        <v>#N/A</v>
      </c>
      <c r="O1562" s="111" t="e">
        <v>#N/A</v>
      </c>
      <c r="P1562" s="111" t="e">
        <v>#N/A</v>
      </c>
      <c r="Q1562" s="111" t="e">
        <v>#N/A</v>
      </c>
    </row>
    <row r="1563" spans="1:17" s="110" customFormat="1" ht="15" customHeight="1" thickBot="1">
      <c r="A1563" s="446">
        <v>21710</v>
      </c>
      <c r="B1563" s="446"/>
      <c r="C1563" s="106" t="str">
        <f>IF(A1563="CSP","Consolidated Supply Program(IIF)",IF(A1563&lt;&gt;"",INDEX('CCN &amp; Description'!$B$2:$B$1071,MATCH(VALUE(LEFT(A1563,5)),'CCN &amp; Description'!$A$2:$A$1071,0)),""))</f>
        <v>ELECTRONIC AND COMMUNICATION MAINTENANCE SHOP</v>
      </c>
      <c r="D1563" s="107" t="str">
        <f t="shared" si="48"/>
        <v>A</v>
      </c>
      <c r="E1563" s="107" t="str">
        <f t="shared" si="49"/>
        <v>A9089</v>
      </c>
      <c r="F1563" s="108" t="s">
        <v>798</v>
      </c>
      <c r="G1563" s="108" t="s">
        <v>10678</v>
      </c>
      <c r="H1563" s="112"/>
      <c r="I1563" s="109">
        <v>4</v>
      </c>
      <c r="J1563" s="109">
        <v>2.5</v>
      </c>
      <c r="K1563" s="109">
        <v>1.75</v>
      </c>
      <c r="L1563" s="110" t="e">
        <v>#REF!</v>
      </c>
      <c r="M1563" s="111" t="e">
        <v>#REF!</v>
      </c>
      <c r="N1563" s="111" t="e">
        <v>#N/A</v>
      </c>
      <c r="O1563" s="111" t="e">
        <v>#N/A</v>
      </c>
      <c r="P1563" s="111" t="e">
        <v>#N/A</v>
      </c>
      <c r="Q1563" s="111" t="e">
        <v>#N/A</v>
      </c>
    </row>
    <row r="1564" spans="1:17" s="110" customFormat="1" ht="15" customHeight="1" thickBot="1">
      <c r="A1564" s="446">
        <v>21710</v>
      </c>
      <c r="B1564" s="446"/>
      <c r="C1564" s="106" t="str">
        <f>IF(A1564="CSP","Consolidated Supply Program(IIF)",IF(A1564&lt;&gt;"",INDEX('CCN &amp; Description'!$B$2:$B$1071,MATCH(VALUE(LEFT(A1564,5)),'CCN &amp; Description'!$A$2:$A$1071,0)),""))</f>
        <v>ELECTRONIC AND COMMUNICATION MAINTENANCE SHOP</v>
      </c>
      <c r="D1564" s="107" t="str">
        <f t="shared" si="48"/>
        <v>A</v>
      </c>
      <c r="E1564" s="107" t="str">
        <f t="shared" si="49"/>
        <v>A9089</v>
      </c>
      <c r="F1564" s="108" t="s">
        <v>798</v>
      </c>
      <c r="G1564" s="108" t="s">
        <v>10678</v>
      </c>
      <c r="H1564" s="108" t="s">
        <v>12073</v>
      </c>
      <c r="I1564" s="109">
        <v>4</v>
      </c>
      <c r="J1564" s="109">
        <v>2.5</v>
      </c>
      <c r="K1564" s="109">
        <v>1.75</v>
      </c>
      <c r="L1564" s="110" t="e">
        <v>#REF!</v>
      </c>
      <c r="M1564" s="111" t="e">
        <v>#REF!</v>
      </c>
      <c r="N1564" s="111" t="e">
        <v>#N/A</v>
      </c>
      <c r="O1564" s="111" t="e">
        <v>#N/A</v>
      </c>
      <c r="P1564" s="111" t="e">
        <v>#N/A</v>
      </c>
      <c r="Q1564" s="111" t="e">
        <v>#N/A</v>
      </c>
    </row>
    <row r="1565" spans="1:17" ht="15" customHeight="1" thickBot="1">
      <c r="A1565" s="446"/>
      <c r="B1565" s="446"/>
      <c r="C1565" s="54" t="str">
        <f>IF(A1565="CSP","Consolidated Supply Program(IIF)",IF(A1565&lt;&gt;"",INDEX('CCN &amp; Description'!$B$2:$B$1071,MATCH(VALUE(LEFT(A1565,5)),'CCN &amp; Description'!$A$2:$A$1071,0)),""))</f>
        <v/>
      </c>
      <c r="D1565" s="55" t="str">
        <f t="shared" si="48"/>
        <v>A</v>
      </c>
      <c r="E1565" s="55" t="str">
        <f t="shared" si="49"/>
        <v>A9090</v>
      </c>
      <c r="F1565" s="56" t="s">
        <v>12074</v>
      </c>
      <c r="G1565" s="56" t="s">
        <v>2921</v>
      </c>
      <c r="H1565" s="59"/>
      <c r="I1565" s="60"/>
      <c r="J1565" s="60"/>
      <c r="K1565" s="60"/>
      <c r="L1565" s="315" t="e">
        <v>#REF!</v>
      </c>
      <c r="M1565" s="58" t="e">
        <v>#REF!</v>
      </c>
      <c r="N1565" s="58" t="e">
        <v>#N/A</v>
      </c>
      <c r="O1565" s="58" t="e">
        <v>#N/A</v>
      </c>
      <c r="P1565" s="58" t="e">
        <v>#N/A</v>
      </c>
      <c r="Q1565" s="58" t="e">
        <v>#N/A</v>
      </c>
    </row>
    <row r="1566" spans="1:17" ht="15" customHeight="1" thickBot="1">
      <c r="A1566" s="446"/>
      <c r="B1566" s="446"/>
      <c r="C1566" s="54" t="str">
        <f>IF(A1566="CSP","Consolidated Supply Program(IIF)",IF(A1566&lt;&gt;"",INDEX('CCN &amp; Description'!$B$2:$B$1071,MATCH(VALUE(LEFT(A1566,5)),'CCN &amp; Description'!$A$2:$A$1071,0)),""))</f>
        <v/>
      </c>
      <c r="D1566" s="55" t="str">
        <f t="shared" si="48"/>
        <v>A</v>
      </c>
      <c r="E1566" s="55" t="str">
        <f t="shared" si="49"/>
        <v>A9092</v>
      </c>
      <c r="F1566" s="56" t="s">
        <v>12075</v>
      </c>
      <c r="G1566" s="56" t="s">
        <v>12076</v>
      </c>
      <c r="H1566" s="59"/>
      <c r="I1566" s="60"/>
      <c r="J1566" s="60"/>
      <c r="K1566" s="60"/>
      <c r="L1566" s="315" t="e">
        <v>#REF!</v>
      </c>
      <c r="M1566" s="58" t="e">
        <v>#REF!</v>
      </c>
      <c r="N1566" s="58" t="e">
        <v>#N/A</v>
      </c>
      <c r="O1566" s="58" t="e">
        <v>#N/A</v>
      </c>
      <c r="P1566" s="58" t="e">
        <v>#N/A</v>
      </c>
      <c r="Q1566" s="58" t="e">
        <v>#N/A</v>
      </c>
    </row>
    <row r="1567" spans="1:17" ht="15" customHeight="1" thickBot="1">
      <c r="A1567" s="446"/>
      <c r="B1567" s="446"/>
      <c r="C1567" s="54" t="str">
        <f>IF(A1567="CSP","Consolidated Supply Program(IIF)",IF(A1567&lt;&gt;"",INDEX('CCN &amp; Description'!$B$2:$B$1071,MATCH(VALUE(LEFT(A1567,5)),'CCN &amp; Description'!$A$2:$A$1071,0)),""))</f>
        <v/>
      </c>
      <c r="D1567" s="55" t="str">
        <f t="shared" si="48"/>
        <v>A</v>
      </c>
      <c r="E1567" s="55" t="str">
        <f t="shared" si="49"/>
        <v>A9093</v>
      </c>
      <c r="F1567" s="56" t="s">
        <v>12077</v>
      </c>
      <c r="G1567" s="56" t="s">
        <v>12078</v>
      </c>
      <c r="H1567" s="59"/>
      <c r="I1567" s="60"/>
      <c r="J1567" s="60"/>
      <c r="K1567" s="60"/>
      <c r="L1567" s="315" t="e">
        <v>#REF!</v>
      </c>
      <c r="M1567" s="58" t="e">
        <v>#REF!</v>
      </c>
      <c r="N1567" s="58" t="e">
        <v>#N/A</v>
      </c>
      <c r="O1567" s="58" t="e">
        <v>#N/A</v>
      </c>
      <c r="P1567" s="58" t="e">
        <v>#N/A</v>
      </c>
      <c r="Q1567" s="58" t="e">
        <v>#N/A</v>
      </c>
    </row>
    <row r="1568" spans="1:17" ht="15" customHeight="1" thickBot="1">
      <c r="A1568" s="446"/>
      <c r="B1568" s="446"/>
      <c r="C1568" s="54" t="str">
        <f>IF(A1568="CSP","Consolidated Supply Program(IIF)",IF(A1568&lt;&gt;"",INDEX('CCN &amp; Description'!$B$2:$B$1071,MATCH(VALUE(LEFT(A1568,5)),'CCN &amp; Description'!$A$2:$A$1071,0)),""))</f>
        <v/>
      </c>
      <c r="D1568" s="55" t="str">
        <f t="shared" si="48"/>
        <v>A</v>
      </c>
      <c r="E1568" s="55" t="str">
        <f t="shared" si="49"/>
        <v>A9094</v>
      </c>
      <c r="F1568" s="56" t="s">
        <v>12079</v>
      </c>
      <c r="G1568" s="56" t="s">
        <v>12080</v>
      </c>
      <c r="H1568" s="59"/>
      <c r="I1568" s="60"/>
      <c r="J1568" s="60"/>
      <c r="K1568" s="60"/>
      <c r="L1568" s="315" t="e">
        <v>#REF!</v>
      </c>
      <c r="M1568" s="58" t="e">
        <v>#REF!</v>
      </c>
      <c r="N1568" s="58" t="e">
        <v>#N/A</v>
      </c>
      <c r="O1568" s="58" t="e">
        <v>#N/A</v>
      </c>
      <c r="P1568" s="58" t="e">
        <v>#N/A</v>
      </c>
      <c r="Q1568" s="58" t="e">
        <v>#N/A</v>
      </c>
    </row>
    <row r="1569" spans="1:17" ht="15" customHeight="1" thickBot="1">
      <c r="A1569" s="446"/>
      <c r="B1569" s="446"/>
      <c r="C1569" s="54" t="str">
        <f>IF(A1569="CSP","Consolidated Supply Program(IIF)",IF(A1569&lt;&gt;"",INDEX('CCN &amp; Description'!$B$2:$B$1071,MATCH(VALUE(LEFT(A1569,5)),'CCN &amp; Description'!$A$2:$A$1071,0)),""))</f>
        <v/>
      </c>
      <c r="D1569" s="55" t="str">
        <f t="shared" si="48"/>
        <v>A</v>
      </c>
      <c r="E1569" s="55" t="str">
        <f t="shared" si="49"/>
        <v>A9095</v>
      </c>
      <c r="F1569" s="56" t="s">
        <v>12081</v>
      </c>
      <c r="G1569" s="56" t="s">
        <v>12082</v>
      </c>
      <c r="H1569" s="56" t="s">
        <v>10394</v>
      </c>
      <c r="I1569" s="57">
        <v>1.17</v>
      </c>
      <c r="J1569" s="57">
        <v>1</v>
      </c>
      <c r="K1569" s="57">
        <v>0.25</v>
      </c>
      <c r="L1569" s="315" t="e">
        <v>#REF!</v>
      </c>
      <c r="M1569" s="58" t="e">
        <v>#REF!</v>
      </c>
      <c r="N1569" s="58" t="e">
        <v>#N/A</v>
      </c>
      <c r="O1569" s="58" t="e">
        <v>#N/A</v>
      </c>
      <c r="P1569" s="58" t="e">
        <v>#N/A</v>
      </c>
      <c r="Q1569" s="58" t="e">
        <v>#N/A</v>
      </c>
    </row>
    <row r="1570" spans="1:17" ht="15" customHeight="1" thickBot="1">
      <c r="A1570" s="446"/>
      <c r="B1570" s="446"/>
      <c r="C1570" s="54" t="str">
        <f>IF(A1570="CSP","Consolidated Supply Program(IIF)",IF(A1570&lt;&gt;"",INDEX('CCN &amp; Description'!$B$2:$B$1071,MATCH(VALUE(LEFT(A1570,5)),'CCN &amp; Description'!$A$2:$A$1071,0)),""))</f>
        <v/>
      </c>
      <c r="D1570" s="55" t="str">
        <f t="shared" si="48"/>
        <v>A</v>
      </c>
      <c r="E1570" s="55" t="str">
        <f t="shared" si="49"/>
        <v>A9095</v>
      </c>
      <c r="F1570" s="56" t="s">
        <v>12081</v>
      </c>
      <c r="G1570" s="56" t="s">
        <v>2921</v>
      </c>
      <c r="H1570" s="56" t="s">
        <v>10394</v>
      </c>
      <c r="I1570" s="57">
        <v>1.17</v>
      </c>
      <c r="J1570" s="57">
        <v>1</v>
      </c>
      <c r="K1570" s="57">
        <v>0.25</v>
      </c>
      <c r="L1570" s="315" t="e">
        <v>#REF!</v>
      </c>
      <c r="M1570" s="58" t="e">
        <v>#REF!</v>
      </c>
      <c r="N1570" s="58" t="e">
        <v>#N/A</v>
      </c>
      <c r="O1570" s="58" t="e">
        <v>#N/A</v>
      </c>
      <c r="P1570" s="58" t="e">
        <v>#N/A</v>
      </c>
      <c r="Q1570" s="58" t="e">
        <v>#N/A</v>
      </c>
    </row>
    <row r="1571" spans="1:17" ht="15" customHeight="1" thickBot="1">
      <c r="A1571" s="446"/>
      <c r="B1571" s="446"/>
      <c r="C1571" s="54" t="str">
        <f>IF(A1571="CSP","Consolidated Supply Program(IIF)",IF(A1571&lt;&gt;"",INDEX('CCN &amp; Description'!$B$2:$B$1071,MATCH(VALUE(LEFT(A1571,5)),'CCN &amp; Description'!$A$2:$A$1071,0)),""))</f>
        <v/>
      </c>
      <c r="D1571" s="55" t="str">
        <f t="shared" si="48"/>
        <v>A</v>
      </c>
      <c r="E1571" s="55" t="str">
        <f t="shared" si="49"/>
        <v>A9095</v>
      </c>
      <c r="F1571" s="56" t="s">
        <v>12081</v>
      </c>
      <c r="G1571" s="56" t="s">
        <v>2921</v>
      </c>
      <c r="H1571" s="56" t="s">
        <v>10394</v>
      </c>
      <c r="I1571" s="57">
        <v>1.17</v>
      </c>
      <c r="J1571" s="57">
        <v>1</v>
      </c>
      <c r="K1571" s="57">
        <v>0.25</v>
      </c>
      <c r="L1571" s="315" t="e">
        <v>#REF!</v>
      </c>
      <c r="M1571" s="58" t="e">
        <v>#REF!</v>
      </c>
      <c r="N1571" s="58" t="e">
        <v>#N/A</v>
      </c>
      <c r="O1571" s="58" t="e">
        <v>#N/A</v>
      </c>
      <c r="P1571" s="58" t="e">
        <v>#N/A</v>
      </c>
      <c r="Q1571" s="58" t="e">
        <v>#N/A</v>
      </c>
    </row>
    <row r="1572" spans="1:17" ht="15" customHeight="1" thickBot="1">
      <c r="A1572" s="446"/>
      <c r="B1572" s="446"/>
      <c r="C1572" s="54" t="str">
        <f>IF(A1572="CSP","Consolidated Supply Program(IIF)",IF(A1572&lt;&gt;"",INDEX('CCN &amp; Description'!$B$2:$B$1071,MATCH(VALUE(LEFT(A1572,5)),'CCN &amp; Description'!$A$2:$A$1071,0)),""))</f>
        <v/>
      </c>
      <c r="D1572" s="55" t="str">
        <f t="shared" si="48"/>
        <v>A</v>
      </c>
      <c r="E1572" s="55" t="str">
        <f t="shared" si="49"/>
        <v>A9096</v>
      </c>
      <c r="F1572" s="56" t="s">
        <v>12083</v>
      </c>
      <c r="G1572" s="56" t="s">
        <v>12084</v>
      </c>
      <c r="H1572" s="59"/>
      <c r="I1572" s="57">
        <v>8.6199999999999992</v>
      </c>
      <c r="J1572" s="57">
        <v>8.4499999999999993</v>
      </c>
      <c r="K1572" s="57">
        <v>4.91</v>
      </c>
      <c r="L1572" s="315" t="e">
        <v>#REF!</v>
      </c>
      <c r="M1572" s="58" t="e">
        <v>#REF!</v>
      </c>
      <c r="N1572" s="58" t="e">
        <v>#N/A</v>
      </c>
      <c r="O1572" s="58" t="e">
        <v>#N/A</v>
      </c>
      <c r="P1572" s="58" t="e">
        <v>#N/A</v>
      </c>
      <c r="Q1572" s="58" t="e">
        <v>#N/A</v>
      </c>
    </row>
    <row r="1573" spans="1:17" s="110" customFormat="1" ht="15" customHeight="1" thickBot="1">
      <c r="A1573" s="446">
        <v>21710</v>
      </c>
      <c r="B1573" s="446"/>
      <c r="C1573" s="106" t="str">
        <f>IF(A1573="CSP","Consolidated Supply Program(IIF)",IF(A1573&lt;&gt;"",INDEX('CCN &amp; Description'!$B$2:$B$1071,MATCH(VALUE(LEFT(A1573,5)),'CCN &amp; Description'!$A$2:$A$1071,0)),""))</f>
        <v>ELECTRONIC AND COMMUNICATION MAINTENANCE SHOP</v>
      </c>
      <c r="D1573" s="107" t="str">
        <f t="shared" si="48"/>
        <v>A</v>
      </c>
      <c r="E1573" s="107" t="str">
        <f t="shared" si="49"/>
        <v>A9100</v>
      </c>
      <c r="F1573" s="108" t="s">
        <v>803</v>
      </c>
      <c r="G1573" s="108" t="s">
        <v>2921</v>
      </c>
      <c r="H1573" s="108" t="s">
        <v>10394</v>
      </c>
      <c r="I1573" s="109">
        <v>0.83</v>
      </c>
      <c r="J1573" s="109">
        <v>1.17</v>
      </c>
      <c r="K1573" s="109">
        <v>0.17</v>
      </c>
      <c r="L1573" s="110" t="e">
        <v>#REF!</v>
      </c>
      <c r="M1573" s="111" t="e">
        <v>#REF!</v>
      </c>
      <c r="N1573" s="111" t="e">
        <v>#N/A</v>
      </c>
      <c r="O1573" s="111" t="e">
        <v>#N/A</v>
      </c>
      <c r="P1573" s="111" t="e">
        <v>#N/A</v>
      </c>
      <c r="Q1573" s="111" t="e">
        <v>#N/A</v>
      </c>
    </row>
    <row r="1574" spans="1:17" s="110" customFormat="1" ht="15" customHeight="1" thickBot="1">
      <c r="A1574" s="446">
        <v>21710</v>
      </c>
      <c r="B1574" s="446"/>
      <c r="C1574" s="106" t="str">
        <f>IF(A1574="CSP","Consolidated Supply Program(IIF)",IF(A1574&lt;&gt;"",INDEX('CCN &amp; Description'!$B$2:$B$1071,MATCH(VALUE(LEFT(A1574,5)),'CCN &amp; Description'!$A$2:$A$1071,0)),""))</f>
        <v>ELECTRONIC AND COMMUNICATION MAINTENANCE SHOP</v>
      </c>
      <c r="D1574" s="107" t="str">
        <f t="shared" si="48"/>
        <v>A</v>
      </c>
      <c r="E1574" s="107" t="str">
        <f t="shared" si="49"/>
        <v>A9100</v>
      </c>
      <c r="F1574" s="108" t="s">
        <v>803</v>
      </c>
      <c r="G1574" s="108" t="s">
        <v>12085</v>
      </c>
      <c r="H1574" s="108" t="s">
        <v>10394</v>
      </c>
      <c r="I1574" s="109">
        <v>0.83</v>
      </c>
      <c r="J1574" s="109">
        <v>1.17</v>
      </c>
      <c r="K1574" s="109">
        <v>0.17</v>
      </c>
      <c r="L1574" s="110" t="e">
        <v>#REF!</v>
      </c>
      <c r="M1574" s="111" t="e">
        <v>#REF!</v>
      </c>
      <c r="N1574" s="111" t="e">
        <v>#N/A</v>
      </c>
      <c r="O1574" s="111" t="e">
        <v>#N/A</v>
      </c>
      <c r="P1574" s="111" t="e">
        <v>#N/A</v>
      </c>
      <c r="Q1574" s="111" t="e">
        <v>#N/A</v>
      </c>
    </row>
    <row r="1575" spans="1:17" s="110" customFormat="1" ht="15" customHeight="1" thickBot="1">
      <c r="A1575" s="446">
        <v>21710</v>
      </c>
      <c r="B1575" s="446"/>
      <c r="C1575" s="106" t="str">
        <f>IF(A1575="CSP","Consolidated Supply Program(IIF)",IF(A1575&lt;&gt;"",INDEX('CCN &amp; Description'!$B$2:$B$1071,MATCH(VALUE(LEFT(A1575,5)),'CCN &amp; Description'!$A$2:$A$1071,0)),""))</f>
        <v>ELECTRONIC AND COMMUNICATION MAINTENANCE SHOP</v>
      </c>
      <c r="D1575" s="107" t="str">
        <f t="shared" si="48"/>
        <v>A</v>
      </c>
      <c r="E1575" s="107" t="str">
        <f t="shared" si="49"/>
        <v>A9100</v>
      </c>
      <c r="F1575" s="108" t="s">
        <v>803</v>
      </c>
      <c r="G1575" s="108" t="s">
        <v>12086</v>
      </c>
      <c r="H1575" s="108" t="s">
        <v>10394</v>
      </c>
      <c r="I1575" s="109">
        <v>0.83</v>
      </c>
      <c r="J1575" s="109">
        <v>1.17</v>
      </c>
      <c r="K1575" s="109">
        <v>0.17</v>
      </c>
      <c r="L1575" s="110" t="e">
        <v>#REF!</v>
      </c>
      <c r="M1575" s="111" t="e">
        <v>#REF!</v>
      </c>
      <c r="N1575" s="111" t="e">
        <v>#N/A</v>
      </c>
      <c r="O1575" s="111" t="e">
        <v>#N/A</v>
      </c>
      <c r="P1575" s="111" t="e">
        <v>#N/A</v>
      </c>
      <c r="Q1575" s="111" t="e">
        <v>#N/A</v>
      </c>
    </row>
    <row r="1576" spans="1:17" s="110" customFormat="1" ht="15" customHeight="1" thickBot="1">
      <c r="A1576" s="446">
        <v>21710</v>
      </c>
      <c r="B1576" s="446"/>
      <c r="C1576" s="106" t="str">
        <f>IF(A1576="CSP","Consolidated Supply Program(IIF)",IF(A1576&lt;&gt;"",INDEX('CCN &amp; Description'!$B$2:$B$1071,MATCH(VALUE(LEFT(A1576,5)),'CCN &amp; Description'!$A$2:$A$1071,0)),""))</f>
        <v>ELECTRONIC AND COMMUNICATION MAINTENANCE SHOP</v>
      </c>
      <c r="D1576" s="107" t="str">
        <f t="shared" si="48"/>
        <v>A</v>
      </c>
      <c r="E1576" s="107" t="str">
        <f t="shared" si="49"/>
        <v>A9100</v>
      </c>
      <c r="F1576" s="108" t="s">
        <v>803</v>
      </c>
      <c r="G1576" s="108" t="s">
        <v>12086</v>
      </c>
      <c r="H1576" s="108" t="s">
        <v>12087</v>
      </c>
      <c r="I1576" s="109">
        <v>0.83</v>
      </c>
      <c r="J1576" s="109">
        <v>1.17</v>
      </c>
      <c r="K1576" s="109">
        <v>0.17</v>
      </c>
      <c r="L1576" s="110" t="e">
        <v>#REF!</v>
      </c>
      <c r="M1576" s="111" t="e">
        <v>#REF!</v>
      </c>
      <c r="N1576" s="111" t="e">
        <v>#N/A</v>
      </c>
      <c r="O1576" s="111" t="e">
        <v>#N/A</v>
      </c>
      <c r="P1576" s="111" t="e">
        <v>#N/A</v>
      </c>
      <c r="Q1576" s="111" t="e">
        <v>#N/A</v>
      </c>
    </row>
    <row r="1577" spans="1:17" s="110" customFormat="1" ht="15" customHeight="1" thickBot="1">
      <c r="A1577" s="446">
        <v>21710</v>
      </c>
      <c r="B1577" s="446"/>
      <c r="C1577" s="106" t="str">
        <f>IF(A1577="CSP","Consolidated Supply Program(IIF)",IF(A1577&lt;&gt;"",INDEX('CCN &amp; Description'!$B$2:$B$1071,MATCH(VALUE(LEFT(A1577,5)),'CCN &amp; Description'!$A$2:$A$1071,0)),""))</f>
        <v>ELECTRONIC AND COMMUNICATION MAINTENANCE SHOP</v>
      </c>
      <c r="D1577" s="107" t="str">
        <f t="shared" si="48"/>
        <v>A</v>
      </c>
      <c r="E1577" s="107" t="str">
        <f t="shared" si="49"/>
        <v>A9100</v>
      </c>
      <c r="F1577" s="108" t="s">
        <v>803</v>
      </c>
      <c r="G1577" s="108" t="s">
        <v>12088</v>
      </c>
      <c r="H1577" s="108" t="s">
        <v>10394</v>
      </c>
      <c r="I1577" s="109">
        <v>0.83</v>
      </c>
      <c r="J1577" s="109">
        <v>1.17</v>
      </c>
      <c r="K1577" s="109">
        <v>0.17</v>
      </c>
      <c r="L1577" s="110" t="e">
        <v>#REF!</v>
      </c>
      <c r="M1577" s="111" t="e">
        <v>#REF!</v>
      </c>
      <c r="N1577" s="111" t="e">
        <v>#N/A</v>
      </c>
      <c r="O1577" s="111" t="e">
        <v>#N/A</v>
      </c>
      <c r="P1577" s="111" t="e">
        <v>#N/A</v>
      </c>
      <c r="Q1577" s="111" t="e">
        <v>#N/A</v>
      </c>
    </row>
    <row r="1578" spans="1:17" s="110" customFormat="1" ht="15" customHeight="1" thickBot="1">
      <c r="A1578" s="446">
        <v>21710</v>
      </c>
      <c r="B1578" s="446"/>
      <c r="C1578" s="106" t="str">
        <f>IF(A1578="CSP","Consolidated Supply Program(IIF)",IF(A1578&lt;&gt;"",INDEX('CCN &amp; Description'!$B$2:$B$1071,MATCH(VALUE(LEFT(A1578,5)),'CCN &amp; Description'!$A$2:$A$1071,0)),""))</f>
        <v>ELECTRONIC AND COMMUNICATION MAINTENANCE SHOP</v>
      </c>
      <c r="D1578" s="107" t="str">
        <f t="shared" si="48"/>
        <v>A</v>
      </c>
      <c r="E1578" s="107" t="str">
        <f t="shared" si="49"/>
        <v>A9100</v>
      </c>
      <c r="F1578" s="108" t="s">
        <v>803</v>
      </c>
      <c r="G1578" s="108" t="s">
        <v>12089</v>
      </c>
      <c r="H1578" s="108" t="s">
        <v>10394</v>
      </c>
      <c r="I1578" s="109">
        <v>0.83</v>
      </c>
      <c r="J1578" s="109">
        <v>1.17</v>
      </c>
      <c r="K1578" s="109">
        <v>0.17</v>
      </c>
      <c r="L1578" s="110" t="e">
        <v>#REF!</v>
      </c>
      <c r="M1578" s="111" t="e">
        <v>#REF!</v>
      </c>
      <c r="N1578" s="111" t="e">
        <v>#N/A</v>
      </c>
      <c r="O1578" s="111" t="e">
        <v>#N/A</v>
      </c>
      <c r="P1578" s="111" t="e">
        <v>#N/A</v>
      </c>
      <c r="Q1578" s="111" t="e">
        <v>#N/A</v>
      </c>
    </row>
    <row r="1579" spans="1:17" s="110" customFormat="1" ht="15" customHeight="1" thickBot="1">
      <c r="A1579" s="446">
        <v>21710</v>
      </c>
      <c r="B1579" s="446"/>
      <c r="C1579" s="106" t="str">
        <f>IF(A1579="CSP","Consolidated Supply Program(IIF)",IF(A1579&lt;&gt;"",INDEX('CCN &amp; Description'!$B$2:$B$1071,MATCH(VALUE(LEFT(A1579,5)),'CCN &amp; Description'!$A$2:$A$1071,0)),""))</f>
        <v>ELECTRONIC AND COMMUNICATION MAINTENANCE SHOP</v>
      </c>
      <c r="D1579" s="107" t="str">
        <f t="shared" si="48"/>
        <v>A</v>
      </c>
      <c r="E1579" s="107" t="str">
        <f t="shared" si="49"/>
        <v>A9100</v>
      </c>
      <c r="F1579" s="108" t="s">
        <v>803</v>
      </c>
      <c r="G1579" s="108" t="s">
        <v>2921</v>
      </c>
      <c r="H1579" s="108" t="s">
        <v>10394</v>
      </c>
      <c r="I1579" s="109">
        <v>0.83</v>
      </c>
      <c r="J1579" s="109">
        <v>1.17</v>
      </c>
      <c r="K1579" s="109">
        <v>0.17</v>
      </c>
      <c r="L1579" s="110" t="e">
        <v>#REF!</v>
      </c>
      <c r="M1579" s="111" t="e">
        <v>#REF!</v>
      </c>
      <c r="N1579" s="111" t="e">
        <v>#N/A</v>
      </c>
      <c r="O1579" s="111" t="e">
        <v>#N/A</v>
      </c>
      <c r="P1579" s="111" t="e">
        <v>#N/A</v>
      </c>
      <c r="Q1579" s="111" t="e">
        <v>#N/A</v>
      </c>
    </row>
    <row r="1580" spans="1:17" s="110" customFormat="1" ht="15" customHeight="1" thickBot="1">
      <c r="A1580" s="446">
        <v>21710</v>
      </c>
      <c r="B1580" s="446"/>
      <c r="C1580" s="106" t="str">
        <f>IF(A1580="CSP","Consolidated Supply Program(IIF)",IF(A1580&lt;&gt;"",INDEX('CCN &amp; Description'!$B$2:$B$1071,MATCH(VALUE(LEFT(A1580,5)),'CCN &amp; Description'!$A$2:$A$1071,0)),""))</f>
        <v>ELECTRONIC AND COMMUNICATION MAINTENANCE SHOP</v>
      </c>
      <c r="D1580" s="107" t="str">
        <f t="shared" si="48"/>
        <v>A</v>
      </c>
      <c r="E1580" s="107" t="str">
        <f t="shared" si="49"/>
        <v>A9100</v>
      </c>
      <c r="F1580" s="108" t="s">
        <v>803</v>
      </c>
      <c r="G1580" s="108" t="s">
        <v>12086</v>
      </c>
      <c r="H1580" s="108" t="s">
        <v>10394</v>
      </c>
      <c r="I1580" s="109">
        <v>0.83</v>
      </c>
      <c r="J1580" s="109">
        <v>1.17</v>
      </c>
      <c r="K1580" s="109">
        <v>0.17</v>
      </c>
      <c r="L1580" s="110" t="e">
        <v>#REF!</v>
      </c>
      <c r="M1580" s="111" t="e">
        <v>#REF!</v>
      </c>
      <c r="N1580" s="111" t="e">
        <v>#N/A</v>
      </c>
      <c r="O1580" s="111" t="e">
        <v>#N/A</v>
      </c>
      <c r="P1580" s="111" t="e">
        <v>#N/A</v>
      </c>
      <c r="Q1580" s="111" t="e">
        <v>#N/A</v>
      </c>
    </row>
    <row r="1581" spans="1:17" s="110" customFormat="1" ht="15" customHeight="1" thickBot="1">
      <c r="A1581" s="446">
        <v>21710</v>
      </c>
      <c r="B1581" s="446"/>
      <c r="C1581" s="106" t="str">
        <f>IF(A1581="CSP","Consolidated Supply Program(IIF)",IF(A1581&lt;&gt;"",INDEX('CCN &amp; Description'!$B$2:$B$1071,MATCH(VALUE(LEFT(A1581,5)),'CCN &amp; Description'!$A$2:$A$1071,0)),""))</f>
        <v>ELECTRONIC AND COMMUNICATION MAINTENANCE SHOP</v>
      </c>
      <c r="D1581" s="107" t="str">
        <f t="shared" si="48"/>
        <v>A</v>
      </c>
      <c r="E1581" s="107" t="str">
        <f t="shared" si="49"/>
        <v>A9100</v>
      </c>
      <c r="F1581" s="108" t="s">
        <v>803</v>
      </c>
      <c r="G1581" s="108" t="s">
        <v>12090</v>
      </c>
      <c r="H1581" s="108" t="s">
        <v>10394</v>
      </c>
      <c r="I1581" s="109">
        <v>0.83</v>
      </c>
      <c r="J1581" s="109">
        <v>1.17</v>
      </c>
      <c r="K1581" s="109">
        <v>0.17</v>
      </c>
      <c r="L1581" s="110" t="e">
        <v>#REF!</v>
      </c>
      <c r="M1581" s="111" t="e">
        <v>#REF!</v>
      </c>
      <c r="N1581" s="111" t="e">
        <v>#N/A</v>
      </c>
      <c r="O1581" s="111" t="e">
        <v>#N/A</v>
      </c>
      <c r="P1581" s="111" t="e">
        <v>#N/A</v>
      </c>
      <c r="Q1581" s="111" t="e">
        <v>#N/A</v>
      </c>
    </row>
    <row r="1582" spans="1:17" s="110" customFormat="1" ht="15" customHeight="1" thickBot="1">
      <c r="A1582" s="446">
        <v>21710</v>
      </c>
      <c r="B1582" s="446"/>
      <c r="C1582" s="106" t="str">
        <f>IF(A1582="CSP","Consolidated Supply Program(IIF)",IF(A1582&lt;&gt;"",INDEX('CCN &amp; Description'!$B$2:$B$1071,MATCH(VALUE(LEFT(A1582,5)),'CCN &amp; Description'!$A$2:$A$1071,0)),""))</f>
        <v>ELECTRONIC AND COMMUNICATION MAINTENANCE SHOP</v>
      </c>
      <c r="D1582" s="107" t="str">
        <f t="shared" si="48"/>
        <v>A</v>
      </c>
      <c r="E1582" s="107" t="str">
        <f t="shared" si="49"/>
        <v>A9100</v>
      </c>
      <c r="F1582" s="108" t="s">
        <v>803</v>
      </c>
      <c r="G1582" s="108" t="s">
        <v>12091</v>
      </c>
      <c r="H1582" s="108" t="s">
        <v>12092</v>
      </c>
      <c r="I1582" s="109">
        <v>0.83</v>
      </c>
      <c r="J1582" s="109">
        <v>1.17</v>
      </c>
      <c r="K1582" s="109">
        <v>0.17</v>
      </c>
      <c r="L1582" s="110" t="e">
        <v>#REF!</v>
      </c>
      <c r="M1582" s="111" t="e">
        <v>#REF!</v>
      </c>
      <c r="N1582" s="111" t="e">
        <v>#N/A</v>
      </c>
      <c r="O1582" s="111" t="e">
        <v>#N/A</v>
      </c>
      <c r="P1582" s="111" t="e">
        <v>#N/A</v>
      </c>
      <c r="Q1582" s="111" t="e">
        <v>#N/A</v>
      </c>
    </row>
    <row r="1583" spans="1:17" s="110" customFormat="1" ht="15" customHeight="1" thickBot="1">
      <c r="A1583" s="446">
        <v>21710</v>
      </c>
      <c r="B1583" s="446"/>
      <c r="C1583" s="106" t="str">
        <f>IF(A1583="CSP","Consolidated Supply Program(IIF)",IF(A1583&lt;&gt;"",INDEX('CCN &amp; Description'!$B$2:$B$1071,MATCH(VALUE(LEFT(A1583,5)),'CCN &amp; Description'!$A$2:$A$1071,0)),""))</f>
        <v>ELECTRONIC AND COMMUNICATION MAINTENANCE SHOP</v>
      </c>
      <c r="D1583" s="107" t="str">
        <f t="shared" si="48"/>
        <v>A</v>
      </c>
      <c r="E1583" s="107" t="str">
        <f t="shared" si="49"/>
        <v>A9100</v>
      </c>
      <c r="F1583" s="108" t="s">
        <v>803</v>
      </c>
      <c r="G1583" s="108" t="s">
        <v>12093</v>
      </c>
      <c r="H1583" s="108" t="s">
        <v>10394</v>
      </c>
      <c r="I1583" s="109">
        <v>0.83</v>
      </c>
      <c r="J1583" s="109">
        <v>1.17</v>
      </c>
      <c r="K1583" s="109">
        <v>0.17</v>
      </c>
      <c r="L1583" s="110" t="e">
        <v>#REF!</v>
      </c>
      <c r="M1583" s="111" t="e">
        <v>#REF!</v>
      </c>
      <c r="N1583" s="111" t="e">
        <v>#N/A</v>
      </c>
      <c r="O1583" s="111" t="e">
        <v>#N/A</v>
      </c>
      <c r="P1583" s="111" t="e">
        <v>#N/A</v>
      </c>
      <c r="Q1583" s="111" t="e">
        <v>#N/A</v>
      </c>
    </row>
    <row r="1584" spans="1:17" s="110" customFormat="1" ht="15" customHeight="1" thickBot="1">
      <c r="A1584" s="446">
        <v>21710</v>
      </c>
      <c r="B1584" s="446"/>
      <c r="C1584" s="106" t="str">
        <f>IF(A1584="CSP","Consolidated Supply Program(IIF)",IF(A1584&lt;&gt;"",INDEX('CCN &amp; Description'!$B$2:$B$1071,MATCH(VALUE(LEFT(A1584,5)),'CCN &amp; Description'!$A$2:$A$1071,0)),""))</f>
        <v>ELECTRONIC AND COMMUNICATION MAINTENANCE SHOP</v>
      </c>
      <c r="D1584" s="107" t="str">
        <f t="shared" si="48"/>
        <v>A</v>
      </c>
      <c r="E1584" s="107" t="str">
        <f t="shared" si="49"/>
        <v>A9100</v>
      </c>
      <c r="F1584" s="108" t="s">
        <v>803</v>
      </c>
      <c r="G1584" s="108" t="s">
        <v>2921</v>
      </c>
      <c r="H1584" s="108" t="s">
        <v>12094</v>
      </c>
      <c r="I1584" s="109">
        <v>0.83</v>
      </c>
      <c r="J1584" s="109">
        <v>1.17</v>
      </c>
      <c r="K1584" s="109">
        <v>0.17</v>
      </c>
      <c r="L1584" s="110" t="e">
        <v>#REF!</v>
      </c>
      <c r="M1584" s="111" t="e">
        <v>#REF!</v>
      </c>
      <c r="N1584" s="111" t="e">
        <v>#N/A</v>
      </c>
      <c r="O1584" s="111" t="e">
        <v>#N/A</v>
      </c>
      <c r="P1584" s="111" t="e">
        <v>#N/A</v>
      </c>
      <c r="Q1584" s="111" t="e">
        <v>#N/A</v>
      </c>
    </row>
    <row r="1585" spans="1:17" s="110" customFormat="1" ht="15" customHeight="1" thickBot="1">
      <c r="A1585" s="446">
        <v>21710</v>
      </c>
      <c r="B1585" s="446"/>
      <c r="C1585" s="106" t="str">
        <f>IF(A1585="CSP","Consolidated Supply Program(IIF)",IF(A1585&lt;&gt;"",INDEX('CCN &amp; Description'!$B$2:$B$1071,MATCH(VALUE(LEFT(A1585,5)),'CCN &amp; Description'!$A$2:$A$1071,0)),""))</f>
        <v>ELECTRONIC AND COMMUNICATION MAINTENANCE SHOP</v>
      </c>
      <c r="D1585" s="107" t="str">
        <f t="shared" si="48"/>
        <v>A</v>
      </c>
      <c r="E1585" s="107" t="str">
        <f t="shared" si="49"/>
        <v>A9100</v>
      </c>
      <c r="F1585" s="108" t="s">
        <v>803</v>
      </c>
      <c r="G1585" s="108" t="s">
        <v>2921</v>
      </c>
      <c r="H1585" s="108" t="s">
        <v>10394</v>
      </c>
      <c r="I1585" s="109">
        <v>0.83</v>
      </c>
      <c r="J1585" s="109">
        <v>1.17</v>
      </c>
      <c r="K1585" s="109">
        <v>0.17</v>
      </c>
      <c r="L1585" s="110" t="e">
        <v>#REF!</v>
      </c>
      <c r="M1585" s="111" t="e">
        <v>#REF!</v>
      </c>
      <c r="N1585" s="111" t="e">
        <v>#N/A</v>
      </c>
      <c r="O1585" s="111" t="e">
        <v>#N/A</v>
      </c>
      <c r="P1585" s="111" t="e">
        <v>#N/A</v>
      </c>
      <c r="Q1585" s="111" t="e">
        <v>#N/A</v>
      </c>
    </row>
    <row r="1586" spans="1:17" s="110" customFormat="1" ht="15" customHeight="1" thickBot="1">
      <c r="A1586" s="446">
        <v>21710</v>
      </c>
      <c r="B1586" s="446"/>
      <c r="C1586" s="106" t="str">
        <f>IF(A1586="CSP","Consolidated Supply Program(IIF)",IF(A1586&lt;&gt;"",INDEX('CCN &amp; Description'!$B$2:$B$1071,MATCH(VALUE(LEFT(A1586,5)),'CCN &amp; Description'!$A$2:$A$1071,0)),""))</f>
        <v>ELECTRONIC AND COMMUNICATION MAINTENANCE SHOP</v>
      </c>
      <c r="D1586" s="107" t="str">
        <f t="shared" si="48"/>
        <v>A</v>
      </c>
      <c r="E1586" s="107" t="str">
        <f t="shared" si="49"/>
        <v>A9100</v>
      </c>
      <c r="F1586" s="108" t="s">
        <v>803</v>
      </c>
      <c r="G1586" s="108" t="s">
        <v>10827</v>
      </c>
      <c r="H1586" s="108" t="s">
        <v>10394</v>
      </c>
      <c r="I1586" s="109">
        <v>0.83</v>
      </c>
      <c r="J1586" s="109">
        <v>1.17</v>
      </c>
      <c r="K1586" s="109">
        <v>0.17</v>
      </c>
      <c r="L1586" s="110" t="e">
        <v>#REF!</v>
      </c>
      <c r="M1586" s="111" t="e">
        <v>#REF!</v>
      </c>
      <c r="N1586" s="111" t="e">
        <v>#N/A</v>
      </c>
      <c r="O1586" s="111" t="e">
        <v>#N/A</v>
      </c>
      <c r="P1586" s="111" t="e">
        <v>#N/A</v>
      </c>
      <c r="Q1586" s="111" t="e">
        <v>#N/A</v>
      </c>
    </row>
    <row r="1587" spans="1:17" ht="15" customHeight="1" thickBot="1">
      <c r="A1587" s="446"/>
      <c r="B1587" s="446"/>
      <c r="C1587" s="54" t="str">
        <f>IF(A1587="CSP","Consolidated Supply Program(IIF)",IF(A1587&lt;&gt;"",INDEX('CCN &amp; Description'!$B$2:$B$1071,MATCH(VALUE(LEFT(A1587,5)),'CCN &amp; Description'!$A$2:$A$1071,0)),""))</f>
        <v/>
      </c>
      <c r="D1587" s="55" t="str">
        <f t="shared" si="48"/>
        <v>A</v>
      </c>
      <c r="E1587" s="55" t="str">
        <f t="shared" si="49"/>
        <v>A9100</v>
      </c>
      <c r="F1587" s="56" t="s">
        <v>12095</v>
      </c>
      <c r="G1587" s="56" t="s">
        <v>10827</v>
      </c>
      <c r="H1587" s="56" t="s">
        <v>10394</v>
      </c>
      <c r="I1587" s="57">
        <v>0.83</v>
      </c>
      <c r="J1587" s="57">
        <v>1.17</v>
      </c>
      <c r="K1587" s="57">
        <v>0.17</v>
      </c>
      <c r="L1587" s="315" t="e">
        <v>#REF!</v>
      </c>
      <c r="M1587" s="58" t="e">
        <v>#REF!</v>
      </c>
      <c r="N1587" s="58" t="e">
        <v>#N/A</v>
      </c>
      <c r="O1587" s="58" t="e">
        <v>#N/A</v>
      </c>
      <c r="P1587" s="58" t="e">
        <v>#N/A</v>
      </c>
      <c r="Q1587" s="58" t="e">
        <v>#N/A</v>
      </c>
    </row>
    <row r="1588" spans="1:17" ht="15" customHeight="1" thickBot="1">
      <c r="A1588" s="446"/>
      <c r="B1588" s="446"/>
      <c r="C1588" s="54" t="str">
        <f>IF(A1588="CSP","Consolidated Supply Program(IIF)",IF(A1588&lt;&gt;"",INDEX('CCN &amp; Description'!$B$2:$B$1071,MATCH(VALUE(LEFT(A1588,5)),'CCN &amp; Description'!$A$2:$A$1071,0)),""))</f>
        <v/>
      </c>
      <c r="D1588" s="55" t="str">
        <f t="shared" si="48"/>
        <v>A</v>
      </c>
      <c r="E1588" s="55" t="str">
        <f t="shared" si="49"/>
        <v>A9100</v>
      </c>
      <c r="F1588" s="56" t="s">
        <v>12096</v>
      </c>
      <c r="G1588" s="56" t="s">
        <v>2921</v>
      </c>
      <c r="H1588" s="56" t="s">
        <v>10394</v>
      </c>
      <c r="I1588" s="57">
        <v>0.83</v>
      </c>
      <c r="J1588" s="57">
        <v>1.17</v>
      </c>
      <c r="K1588" s="57">
        <v>0.17</v>
      </c>
      <c r="L1588" s="315" t="e">
        <v>#REF!</v>
      </c>
      <c r="M1588" s="58" t="e">
        <v>#REF!</v>
      </c>
      <c r="N1588" s="58" t="e">
        <v>#N/A</v>
      </c>
      <c r="O1588" s="58" t="e">
        <v>#N/A</v>
      </c>
      <c r="P1588" s="58" t="e">
        <v>#N/A</v>
      </c>
      <c r="Q1588" s="58" t="e">
        <v>#N/A</v>
      </c>
    </row>
    <row r="1589" spans="1:17" ht="15" customHeight="1" thickBot="1">
      <c r="A1589" s="446"/>
      <c r="B1589" s="446"/>
      <c r="C1589" s="54" t="str">
        <f>IF(A1589="CSP","Consolidated Supply Program(IIF)",IF(A1589&lt;&gt;"",INDEX('CCN &amp; Description'!$B$2:$B$1071,MATCH(VALUE(LEFT(A1589,5)),'CCN &amp; Description'!$A$2:$A$1071,0)),""))</f>
        <v/>
      </c>
      <c r="D1589" s="55" t="str">
        <f t="shared" si="48"/>
        <v>A</v>
      </c>
      <c r="E1589" s="55" t="str">
        <f t="shared" si="49"/>
        <v>A9100</v>
      </c>
      <c r="F1589" s="56" t="s">
        <v>12097</v>
      </c>
      <c r="G1589" s="56" t="s">
        <v>12091</v>
      </c>
      <c r="H1589" s="56" t="s">
        <v>10394</v>
      </c>
      <c r="I1589" s="57">
        <v>8.33</v>
      </c>
      <c r="J1589" s="57">
        <v>1.17</v>
      </c>
      <c r="K1589" s="57">
        <v>0.17</v>
      </c>
      <c r="L1589" s="315" t="e">
        <v>#REF!</v>
      </c>
      <c r="M1589" s="58" t="e">
        <v>#REF!</v>
      </c>
      <c r="N1589" s="58" t="e">
        <v>#N/A</v>
      </c>
      <c r="O1589" s="58" t="e">
        <v>#N/A</v>
      </c>
      <c r="P1589" s="58" t="e">
        <v>#N/A</v>
      </c>
      <c r="Q1589" s="58" t="e">
        <v>#N/A</v>
      </c>
    </row>
    <row r="1590" spans="1:17" ht="15" customHeight="1" thickBot="1">
      <c r="A1590" s="446"/>
      <c r="B1590" s="446"/>
      <c r="C1590" s="54" t="str">
        <f>IF(A1590="CSP","Consolidated Supply Program(IIF)",IF(A1590&lt;&gt;"",INDEX('CCN &amp; Description'!$B$2:$B$1071,MATCH(VALUE(LEFT(A1590,5)),'CCN &amp; Description'!$A$2:$A$1071,0)),""))</f>
        <v/>
      </c>
      <c r="D1590" s="55" t="str">
        <f t="shared" si="48"/>
        <v>A</v>
      </c>
      <c r="E1590" s="55" t="str">
        <f t="shared" si="49"/>
        <v>A9100</v>
      </c>
      <c r="F1590" s="56" t="s">
        <v>12098</v>
      </c>
      <c r="G1590" s="56" t="s">
        <v>12093</v>
      </c>
      <c r="H1590" s="56" t="s">
        <v>10394</v>
      </c>
      <c r="I1590" s="57">
        <v>0.83</v>
      </c>
      <c r="J1590" s="57">
        <v>1.17</v>
      </c>
      <c r="K1590" s="57">
        <v>0.17</v>
      </c>
      <c r="L1590" s="315" t="e">
        <v>#REF!</v>
      </c>
      <c r="M1590" s="58" t="e">
        <v>#REF!</v>
      </c>
      <c r="N1590" s="58" t="e">
        <v>#N/A</v>
      </c>
      <c r="O1590" s="58" t="e">
        <v>#N/A</v>
      </c>
      <c r="P1590" s="58" t="e">
        <v>#N/A</v>
      </c>
      <c r="Q1590" s="58" t="e">
        <v>#N/A</v>
      </c>
    </row>
    <row r="1591" spans="1:17" ht="15" customHeight="1" thickBot="1">
      <c r="A1591" s="446"/>
      <c r="B1591" s="446"/>
      <c r="C1591" s="54" t="str">
        <f>IF(A1591="CSP","Consolidated Supply Program(IIF)",IF(A1591&lt;&gt;"",INDEX('CCN &amp; Description'!$B$2:$B$1071,MATCH(VALUE(LEFT(A1591,5)),'CCN &amp; Description'!$A$2:$A$1071,0)),""))</f>
        <v/>
      </c>
      <c r="D1591" s="55" t="str">
        <f t="shared" si="48"/>
        <v>A</v>
      </c>
      <c r="E1591" s="55" t="str">
        <f t="shared" si="49"/>
        <v>A9100</v>
      </c>
      <c r="F1591" s="56" t="s">
        <v>12099</v>
      </c>
      <c r="G1591" s="56" t="s">
        <v>12091</v>
      </c>
      <c r="H1591" s="56" t="s">
        <v>10394</v>
      </c>
      <c r="I1591" s="57">
        <v>0.83</v>
      </c>
      <c r="J1591" s="57">
        <v>1.17</v>
      </c>
      <c r="K1591" s="57">
        <v>0.17</v>
      </c>
      <c r="L1591" s="315" t="e">
        <v>#REF!</v>
      </c>
      <c r="M1591" s="58" t="e">
        <v>#REF!</v>
      </c>
      <c r="N1591" s="58" t="e">
        <v>#N/A</v>
      </c>
      <c r="O1591" s="58" t="e">
        <v>#N/A</v>
      </c>
      <c r="P1591" s="58" t="e">
        <v>#N/A</v>
      </c>
      <c r="Q1591" s="58" t="e">
        <v>#N/A</v>
      </c>
    </row>
    <row r="1592" spans="1:17" ht="15" customHeight="1" thickBot="1">
      <c r="A1592" s="446"/>
      <c r="B1592" s="446"/>
      <c r="C1592" s="54" t="str">
        <f>IF(A1592="CSP","Consolidated Supply Program(IIF)",IF(A1592&lt;&gt;"",INDEX('CCN &amp; Description'!$B$2:$B$1071,MATCH(VALUE(LEFT(A1592,5)),'CCN &amp; Description'!$A$2:$A$1071,0)),""))</f>
        <v/>
      </c>
      <c r="D1592" s="55" t="str">
        <f t="shared" si="48"/>
        <v>A</v>
      </c>
      <c r="E1592" s="55" t="str">
        <f t="shared" si="49"/>
        <v>A9100</v>
      </c>
      <c r="F1592" s="56" t="s">
        <v>12100</v>
      </c>
      <c r="G1592" s="56" t="s">
        <v>2921</v>
      </c>
      <c r="H1592" s="56" t="s">
        <v>10394</v>
      </c>
      <c r="I1592" s="57">
        <v>0.83</v>
      </c>
      <c r="J1592" s="57">
        <v>1.17</v>
      </c>
      <c r="K1592" s="57">
        <v>0.17</v>
      </c>
      <c r="L1592" s="315" t="e">
        <v>#REF!</v>
      </c>
      <c r="M1592" s="58" t="e">
        <v>#REF!</v>
      </c>
      <c r="N1592" s="58" t="e">
        <v>#N/A</v>
      </c>
      <c r="O1592" s="58" t="e">
        <v>#N/A</v>
      </c>
      <c r="P1592" s="58" t="e">
        <v>#N/A</v>
      </c>
      <c r="Q1592" s="58" t="e">
        <v>#N/A</v>
      </c>
    </row>
    <row r="1593" spans="1:17" ht="15" customHeight="1" thickBot="1">
      <c r="A1593" s="446"/>
      <c r="B1593" s="446"/>
      <c r="C1593" s="54" t="str">
        <f>IF(A1593="CSP","Consolidated Supply Program(IIF)",IF(A1593&lt;&gt;"",INDEX('CCN &amp; Description'!$B$2:$B$1071,MATCH(VALUE(LEFT(A1593,5)),'CCN &amp; Description'!$A$2:$A$1071,0)),""))</f>
        <v/>
      </c>
      <c r="D1593" s="55" t="str">
        <f t="shared" si="48"/>
        <v>A</v>
      </c>
      <c r="E1593" s="55" t="str">
        <f t="shared" si="49"/>
        <v>A9100</v>
      </c>
      <c r="F1593" s="56" t="s">
        <v>12101</v>
      </c>
      <c r="G1593" s="56" t="s">
        <v>2921</v>
      </c>
      <c r="H1593" s="56" t="s">
        <v>10394</v>
      </c>
      <c r="I1593" s="57">
        <v>0.83</v>
      </c>
      <c r="J1593" s="57">
        <v>1.17</v>
      </c>
      <c r="K1593" s="57">
        <v>0.17</v>
      </c>
      <c r="L1593" s="315" t="e">
        <v>#REF!</v>
      </c>
      <c r="M1593" s="58" t="e">
        <v>#REF!</v>
      </c>
      <c r="N1593" s="58" t="e">
        <v>#N/A</v>
      </c>
      <c r="O1593" s="58" t="e">
        <v>#N/A</v>
      </c>
      <c r="P1593" s="58" t="e">
        <v>#N/A</v>
      </c>
      <c r="Q1593" s="58" t="e">
        <v>#N/A</v>
      </c>
    </row>
    <row r="1594" spans="1:17" s="110" customFormat="1" ht="15" customHeight="1" thickBot="1">
      <c r="A1594" s="446" t="s">
        <v>9833</v>
      </c>
      <c r="B1594" s="446"/>
      <c r="C1594" s="106" t="e">
        <f>IF(A1594="CSP","Consolidated Supply Program(IIF)",IF(A1594&lt;&gt;"",INDEX('CCN &amp; Description'!$B$2:$B$1071,MATCH(VALUE(LEFT(A1594,5)),'CCN &amp; Description'!$A$2:$A$1071,0)),""))</f>
        <v>#VALUE!</v>
      </c>
      <c r="D1594" s="107" t="str">
        <f t="shared" si="48"/>
        <v>A</v>
      </c>
      <c r="E1594" s="107" t="str">
        <f t="shared" si="49"/>
        <v>A9100</v>
      </c>
      <c r="F1594" s="108" t="s">
        <v>801</v>
      </c>
      <c r="G1594" s="108" t="s">
        <v>2921</v>
      </c>
      <c r="H1594" s="108" t="s">
        <v>10394</v>
      </c>
      <c r="I1594" s="109">
        <v>0.83</v>
      </c>
      <c r="J1594" s="109">
        <v>1.17</v>
      </c>
      <c r="K1594" s="109">
        <v>0.17</v>
      </c>
      <c r="L1594" s="110" t="e">
        <v>#REF!</v>
      </c>
      <c r="M1594" s="111" t="e">
        <v>#REF!</v>
      </c>
      <c r="N1594" s="111" t="e">
        <v>#N/A</v>
      </c>
      <c r="O1594" s="111" t="e">
        <v>#N/A</v>
      </c>
      <c r="P1594" s="111" t="e">
        <v>#N/A</v>
      </c>
      <c r="Q1594" s="111" t="e">
        <v>#N/A</v>
      </c>
    </row>
    <row r="1595" spans="1:17" s="110" customFormat="1" ht="15" customHeight="1" thickBot="1">
      <c r="A1595" s="446" t="s">
        <v>9833</v>
      </c>
      <c r="B1595" s="446"/>
      <c r="C1595" s="106" t="e">
        <f>IF(A1595="CSP","Consolidated Supply Program(IIF)",IF(A1595&lt;&gt;"",INDEX('CCN &amp; Description'!$B$2:$B$1071,MATCH(VALUE(LEFT(A1595,5)),'CCN &amp; Description'!$A$2:$A$1071,0)),""))</f>
        <v>#VALUE!</v>
      </c>
      <c r="D1595" s="107" t="str">
        <f t="shared" si="48"/>
        <v>A</v>
      </c>
      <c r="E1595" s="107" t="str">
        <f t="shared" si="49"/>
        <v>A9100</v>
      </c>
      <c r="F1595" s="108" t="s">
        <v>805</v>
      </c>
      <c r="G1595" s="108" t="s">
        <v>2921</v>
      </c>
      <c r="H1595" s="108" t="s">
        <v>12094</v>
      </c>
      <c r="I1595" s="109">
        <v>0.83</v>
      </c>
      <c r="J1595" s="109">
        <v>1.17</v>
      </c>
      <c r="K1595" s="109">
        <v>0.17</v>
      </c>
      <c r="L1595" s="110" t="e">
        <v>#REF!</v>
      </c>
      <c r="M1595" s="111" t="e">
        <v>#REF!</v>
      </c>
      <c r="N1595" s="111" t="e">
        <v>#N/A</v>
      </c>
      <c r="O1595" s="111" t="e">
        <v>#N/A</v>
      </c>
      <c r="P1595" s="111" t="e">
        <v>#N/A</v>
      </c>
      <c r="Q1595" s="111" t="e">
        <v>#N/A</v>
      </c>
    </row>
    <row r="1596" spans="1:17" ht="15" customHeight="1" thickBot="1">
      <c r="A1596" s="446"/>
      <c r="B1596" s="446"/>
      <c r="C1596" s="54" t="str">
        <f>IF(A1596="CSP","Consolidated Supply Program(IIF)",IF(A1596&lt;&gt;"",INDEX('CCN &amp; Description'!$B$2:$B$1071,MATCH(VALUE(LEFT(A1596,5)),'CCN &amp; Description'!$A$2:$A$1071,0)),""))</f>
        <v/>
      </c>
      <c r="D1596" s="55" t="str">
        <f t="shared" si="48"/>
        <v>A</v>
      </c>
      <c r="E1596" s="55" t="str">
        <f t="shared" si="49"/>
        <v>A9101</v>
      </c>
      <c r="F1596" s="56" t="s">
        <v>12102</v>
      </c>
      <c r="G1596" s="56" t="s">
        <v>12103</v>
      </c>
      <c r="H1596" s="59"/>
      <c r="I1596" s="60"/>
      <c r="J1596" s="60"/>
      <c r="K1596" s="60"/>
      <c r="L1596" s="315" t="e">
        <v>#REF!</v>
      </c>
      <c r="M1596" s="58" t="e">
        <v>#REF!</v>
      </c>
      <c r="N1596" s="58" t="e">
        <v>#N/A</v>
      </c>
      <c r="O1596" s="58" t="e">
        <v>#N/A</v>
      </c>
      <c r="P1596" s="58" t="e">
        <v>#N/A</v>
      </c>
      <c r="Q1596" s="58" t="e">
        <v>#N/A</v>
      </c>
    </row>
    <row r="1597" spans="1:17" ht="15" customHeight="1" thickBot="1">
      <c r="A1597" s="446"/>
      <c r="B1597" s="446"/>
      <c r="C1597" s="54" t="str">
        <f>IF(A1597="CSP","Consolidated Supply Program(IIF)",IF(A1597&lt;&gt;"",INDEX('CCN &amp; Description'!$B$2:$B$1071,MATCH(VALUE(LEFT(A1597,5)),'CCN &amp; Description'!$A$2:$A$1071,0)),""))</f>
        <v/>
      </c>
      <c r="D1597" s="55" t="str">
        <f t="shared" si="48"/>
        <v>A</v>
      </c>
      <c r="E1597" s="55" t="str">
        <f t="shared" si="49"/>
        <v>A9102</v>
      </c>
      <c r="F1597" s="56" t="s">
        <v>12104</v>
      </c>
      <c r="G1597" s="56" t="s">
        <v>2921</v>
      </c>
      <c r="H1597" s="59"/>
      <c r="I1597" s="60"/>
      <c r="J1597" s="60"/>
      <c r="K1597" s="60"/>
      <c r="L1597" s="315" t="e">
        <v>#REF!</v>
      </c>
      <c r="M1597" s="58" t="e">
        <v>#REF!</v>
      </c>
      <c r="N1597" s="58" t="e">
        <v>#N/A</v>
      </c>
      <c r="O1597" s="58" t="e">
        <v>#N/A</v>
      </c>
      <c r="P1597" s="58" t="e">
        <v>#N/A</v>
      </c>
      <c r="Q1597" s="58" t="e">
        <v>#N/A</v>
      </c>
    </row>
    <row r="1598" spans="1:17" ht="15" customHeight="1" thickBot="1">
      <c r="A1598" s="446"/>
      <c r="B1598" s="446"/>
      <c r="C1598" s="54" t="str">
        <f>IF(A1598="CSP","Consolidated Supply Program(IIF)",IF(A1598&lt;&gt;"",INDEX('CCN &amp; Description'!$B$2:$B$1071,MATCH(VALUE(LEFT(A1598,5)),'CCN &amp; Description'!$A$2:$A$1071,0)),""))</f>
        <v/>
      </c>
      <c r="D1598" s="55" t="str">
        <f t="shared" si="48"/>
        <v>A</v>
      </c>
      <c r="E1598" s="55" t="str">
        <f t="shared" si="49"/>
        <v>A9103</v>
      </c>
      <c r="F1598" s="56" t="s">
        <v>12105</v>
      </c>
      <c r="G1598" s="56" t="s">
        <v>2921</v>
      </c>
      <c r="H1598" s="59"/>
      <c r="I1598" s="60"/>
      <c r="J1598" s="60"/>
      <c r="K1598" s="60"/>
      <c r="L1598" s="315" t="e">
        <v>#REF!</v>
      </c>
      <c r="M1598" s="58" t="e">
        <v>#REF!</v>
      </c>
      <c r="N1598" s="58" t="e">
        <v>#N/A</v>
      </c>
      <c r="O1598" s="58" t="e">
        <v>#N/A</v>
      </c>
      <c r="P1598" s="58" t="e">
        <v>#N/A</v>
      </c>
      <c r="Q1598" s="58" t="e">
        <v>#N/A</v>
      </c>
    </row>
    <row r="1599" spans="1:17" ht="15" customHeight="1" thickBot="1">
      <c r="A1599" s="446"/>
      <c r="B1599" s="446"/>
      <c r="C1599" s="54" t="str">
        <f>IF(A1599="CSP","Consolidated Supply Program(IIF)",IF(A1599&lt;&gt;"",INDEX('CCN &amp; Description'!$B$2:$B$1071,MATCH(VALUE(LEFT(A1599,5)),'CCN &amp; Description'!$A$2:$A$1071,0)),""))</f>
        <v/>
      </c>
      <c r="D1599" s="55" t="str">
        <f t="shared" si="48"/>
        <v>A</v>
      </c>
      <c r="E1599" s="55" t="str">
        <f t="shared" si="49"/>
        <v>A9104</v>
      </c>
      <c r="F1599" s="56" t="s">
        <v>12106</v>
      </c>
      <c r="G1599" s="56" t="s">
        <v>12107</v>
      </c>
      <c r="H1599" s="56" t="s">
        <v>12108</v>
      </c>
      <c r="I1599" s="57">
        <v>0</v>
      </c>
      <c r="J1599" s="57">
        <v>0</v>
      </c>
      <c r="K1599" s="57">
        <v>0</v>
      </c>
      <c r="L1599" s="315" t="e">
        <v>#REF!</v>
      </c>
      <c r="M1599" s="58" t="e">
        <v>#REF!</v>
      </c>
      <c r="N1599" s="58" t="e">
        <v>#N/A</v>
      </c>
      <c r="O1599" s="58" t="e">
        <v>#N/A</v>
      </c>
      <c r="P1599" s="58" t="e">
        <v>#N/A</v>
      </c>
      <c r="Q1599" s="58" t="e">
        <v>#N/A</v>
      </c>
    </row>
    <row r="1600" spans="1:17" ht="15" customHeight="1" thickBot="1">
      <c r="A1600" s="446"/>
      <c r="B1600" s="446"/>
      <c r="C1600" s="54" t="str">
        <f>IF(A1600="CSP","Consolidated Supply Program(IIF)",IF(A1600&lt;&gt;"",INDEX('CCN &amp; Description'!$B$2:$B$1071,MATCH(VALUE(LEFT(A1600,5)),'CCN &amp; Description'!$A$2:$A$1071,0)),""))</f>
        <v/>
      </c>
      <c r="D1600" s="55" t="str">
        <f t="shared" si="48"/>
        <v>A</v>
      </c>
      <c r="E1600" s="55" t="str">
        <f t="shared" si="49"/>
        <v>A9107</v>
      </c>
      <c r="F1600" s="56" t="s">
        <v>12109</v>
      </c>
      <c r="G1600" s="56" t="s">
        <v>12110</v>
      </c>
      <c r="H1600" s="56" t="s">
        <v>12111</v>
      </c>
      <c r="I1600" s="60"/>
      <c r="J1600" s="60"/>
      <c r="K1600" s="60"/>
      <c r="L1600" s="315" t="e">
        <v>#REF!</v>
      </c>
      <c r="M1600" s="58" t="e">
        <v>#REF!</v>
      </c>
      <c r="N1600" s="58" t="e">
        <v>#N/A</v>
      </c>
      <c r="O1600" s="58" t="e">
        <v>#N/A</v>
      </c>
      <c r="P1600" s="58" t="e">
        <v>#N/A</v>
      </c>
      <c r="Q1600" s="58" t="e">
        <v>#N/A</v>
      </c>
    </row>
    <row r="1601" spans="1:17" ht="15" customHeight="1" thickBot="1">
      <c r="A1601" s="446"/>
      <c r="B1601" s="446"/>
      <c r="C1601" s="54" t="str">
        <f>IF(A1601="CSP","Consolidated Supply Program(IIF)",IF(A1601&lt;&gt;"",INDEX('CCN &amp; Description'!$B$2:$B$1071,MATCH(VALUE(LEFT(A1601,5)),'CCN &amp; Description'!$A$2:$A$1071,0)),""))</f>
        <v/>
      </c>
      <c r="D1601" s="55" t="str">
        <f t="shared" si="48"/>
        <v>A</v>
      </c>
      <c r="E1601" s="55" t="str">
        <f t="shared" si="49"/>
        <v>A9108</v>
      </c>
      <c r="F1601" s="56" t="s">
        <v>12112</v>
      </c>
      <c r="G1601" s="56" t="s">
        <v>12113</v>
      </c>
      <c r="H1601" s="56" t="s">
        <v>12114</v>
      </c>
      <c r="I1601" s="57">
        <v>0.76</v>
      </c>
      <c r="J1601" s="57">
        <v>0.3</v>
      </c>
      <c r="K1601" s="57">
        <v>0.63</v>
      </c>
      <c r="L1601" s="315" t="e">
        <v>#REF!</v>
      </c>
      <c r="M1601" s="58" t="e">
        <v>#REF!</v>
      </c>
      <c r="N1601" s="58" t="e">
        <v>#N/A</v>
      </c>
      <c r="O1601" s="58" t="e">
        <v>#N/A</v>
      </c>
      <c r="P1601" s="58" t="e">
        <v>#N/A</v>
      </c>
      <c r="Q1601" s="58" t="e">
        <v>#N/A</v>
      </c>
    </row>
    <row r="1602" spans="1:17" ht="15" customHeight="1" thickBot="1">
      <c r="A1602" s="446"/>
      <c r="B1602" s="446"/>
      <c r="C1602" s="54" t="str">
        <f>IF(A1602="CSP","Consolidated Supply Program(IIF)",IF(A1602&lt;&gt;"",INDEX('CCN &amp; Description'!$B$2:$B$1071,MATCH(VALUE(LEFT(A1602,5)),'CCN &amp; Description'!$A$2:$A$1071,0)),""))</f>
        <v/>
      </c>
      <c r="D1602" s="55" t="str">
        <f t="shared" ref="D1602:D1665" si="50">LEFT(F1602,1)</f>
        <v>A</v>
      </c>
      <c r="E1602" s="55" t="str">
        <f t="shared" ref="E1602:E1665" si="51">LEFT(F1602,5)</f>
        <v>A9109</v>
      </c>
      <c r="F1602" s="56" t="s">
        <v>12115</v>
      </c>
      <c r="G1602" s="56" t="s">
        <v>12116</v>
      </c>
      <c r="H1602" s="59"/>
      <c r="I1602" s="60"/>
      <c r="J1602" s="60"/>
      <c r="K1602" s="60"/>
      <c r="L1602" s="315" t="e">
        <v>#REF!</v>
      </c>
      <c r="M1602" s="58" t="e">
        <v>#REF!</v>
      </c>
      <c r="N1602" s="58" t="e">
        <v>#N/A</v>
      </c>
      <c r="O1602" s="58" t="e">
        <v>#N/A</v>
      </c>
      <c r="P1602" s="58" t="e">
        <v>#N/A</v>
      </c>
      <c r="Q1602" s="58" t="e">
        <v>#N/A</v>
      </c>
    </row>
    <row r="1603" spans="1:17" ht="15" customHeight="1" thickBot="1">
      <c r="A1603" s="446"/>
      <c r="B1603" s="446"/>
      <c r="C1603" s="54" t="str">
        <f>IF(A1603="CSP","Consolidated Supply Program(IIF)",IF(A1603&lt;&gt;"",INDEX('CCN &amp; Description'!$B$2:$B$1071,MATCH(VALUE(LEFT(A1603,5)),'CCN &amp; Description'!$A$2:$A$1071,0)),""))</f>
        <v/>
      </c>
      <c r="D1603" s="55" t="str">
        <f t="shared" si="50"/>
        <v>A</v>
      </c>
      <c r="E1603" s="55" t="str">
        <f t="shared" si="51"/>
        <v>A9111</v>
      </c>
      <c r="F1603" s="56" t="s">
        <v>3685</v>
      </c>
      <c r="G1603" s="56" t="s">
        <v>12117</v>
      </c>
      <c r="H1603" s="56" t="s">
        <v>12118</v>
      </c>
      <c r="I1603" s="57">
        <v>2</v>
      </c>
      <c r="J1603" s="57">
        <v>1.67</v>
      </c>
      <c r="K1603" s="57">
        <v>0.96</v>
      </c>
      <c r="L1603" s="315" t="e">
        <v>#REF!</v>
      </c>
      <c r="M1603" s="58" t="e">
        <v>#REF!</v>
      </c>
      <c r="N1603" s="58" t="e">
        <v>#N/A</v>
      </c>
      <c r="O1603" s="58" t="e">
        <v>#N/A</v>
      </c>
      <c r="P1603" s="58" t="e">
        <v>#N/A</v>
      </c>
      <c r="Q1603" s="58" t="e">
        <v>#N/A</v>
      </c>
    </row>
    <row r="1604" spans="1:17" ht="15" customHeight="1" thickBot="1">
      <c r="A1604" s="446"/>
      <c r="B1604" s="446"/>
      <c r="C1604" s="54" t="str">
        <f>IF(A1604="CSP","Consolidated Supply Program(IIF)",IF(A1604&lt;&gt;"",INDEX('CCN &amp; Description'!$B$2:$B$1071,MATCH(VALUE(LEFT(A1604,5)),'CCN &amp; Description'!$A$2:$A$1071,0)),""))</f>
        <v/>
      </c>
      <c r="D1604" s="55" t="str">
        <f t="shared" si="50"/>
        <v>A</v>
      </c>
      <c r="E1604" s="55" t="str">
        <f t="shared" si="51"/>
        <v>A9111</v>
      </c>
      <c r="F1604" s="56" t="s">
        <v>3685</v>
      </c>
      <c r="G1604" s="56" t="s">
        <v>12117</v>
      </c>
      <c r="H1604" s="56" t="s">
        <v>12119</v>
      </c>
      <c r="I1604" s="57">
        <v>2</v>
      </c>
      <c r="J1604" s="57">
        <v>1.67</v>
      </c>
      <c r="K1604" s="57">
        <v>0.96</v>
      </c>
      <c r="L1604" s="315" t="e">
        <v>#REF!</v>
      </c>
      <c r="M1604" s="58" t="e">
        <v>#REF!</v>
      </c>
      <c r="N1604" s="58" t="e">
        <v>#N/A</v>
      </c>
      <c r="O1604" s="58" t="e">
        <v>#N/A</v>
      </c>
      <c r="P1604" s="58" t="e">
        <v>#N/A</v>
      </c>
      <c r="Q1604" s="58" t="e">
        <v>#N/A</v>
      </c>
    </row>
    <row r="1605" spans="1:17" ht="15" customHeight="1" thickBot="1">
      <c r="A1605" s="446"/>
      <c r="B1605" s="446"/>
      <c r="C1605" s="54" t="str">
        <f>IF(A1605="CSP","Consolidated Supply Program(IIF)",IF(A1605&lt;&gt;"",INDEX('CCN &amp; Description'!$B$2:$B$1071,MATCH(VALUE(LEFT(A1605,5)),'CCN &amp; Description'!$A$2:$A$1071,0)),""))</f>
        <v/>
      </c>
      <c r="D1605" s="55" t="str">
        <f t="shared" si="50"/>
        <v>A</v>
      </c>
      <c r="E1605" s="55" t="str">
        <f t="shared" si="51"/>
        <v>A9112</v>
      </c>
      <c r="F1605" s="56" t="s">
        <v>12120</v>
      </c>
      <c r="G1605" s="56" t="s">
        <v>12032</v>
      </c>
      <c r="H1605" s="56" t="s">
        <v>10394</v>
      </c>
      <c r="I1605" s="57">
        <v>3.33</v>
      </c>
      <c r="J1605" s="57">
        <v>2</v>
      </c>
      <c r="K1605" s="57">
        <v>0.67</v>
      </c>
      <c r="L1605" s="315" t="e">
        <v>#REF!</v>
      </c>
      <c r="M1605" s="58" t="e">
        <v>#REF!</v>
      </c>
      <c r="N1605" s="58" t="e">
        <v>#N/A</v>
      </c>
      <c r="O1605" s="58" t="e">
        <v>#N/A</v>
      </c>
      <c r="P1605" s="58" t="e">
        <v>#N/A</v>
      </c>
      <c r="Q1605" s="58" t="e">
        <v>#N/A</v>
      </c>
    </row>
    <row r="1606" spans="1:17" ht="15" customHeight="1" thickBot="1">
      <c r="A1606" s="446"/>
      <c r="B1606" s="446"/>
      <c r="C1606" s="54" t="str">
        <f>IF(A1606="CSP","Consolidated Supply Program(IIF)",IF(A1606&lt;&gt;"",INDEX('CCN &amp; Description'!$B$2:$B$1071,MATCH(VALUE(LEFT(A1606,5)),'CCN &amp; Description'!$A$2:$A$1071,0)),""))</f>
        <v/>
      </c>
      <c r="D1606" s="55" t="str">
        <f t="shared" si="50"/>
        <v>A</v>
      </c>
      <c r="E1606" s="55" t="str">
        <f t="shared" si="51"/>
        <v>A9124</v>
      </c>
      <c r="F1606" s="56" t="s">
        <v>12121</v>
      </c>
      <c r="G1606" s="56" t="s">
        <v>12122</v>
      </c>
      <c r="H1606" s="59"/>
      <c r="I1606" s="57">
        <v>5</v>
      </c>
      <c r="J1606" s="57">
        <v>4</v>
      </c>
      <c r="K1606" s="57">
        <v>1</v>
      </c>
      <c r="L1606" s="315" t="e">
        <v>#REF!</v>
      </c>
      <c r="M1606" s="58" t="e">
        <v>#REF!</v>
      </c>
      <c r="N1606" s="58" t="e">
        <v>#N/A</v>
      </c>
      <c r="O1606" s="58" t="e">
        <v>#N/A</v>
      </c>
      <c r="P1606" s="58" t="e">
        <v>#N/A</v>
      </c>
      <c r="Q1606" s="58" t="e">
        <v>#N/A</v>
      </c>
    </row>
    <row r="1607" spans="1:17" ht="15" customHeight="1" thickBot="1">
      <c r="A1607" s="446"/>
      <c r="B1607" s="446"/>
      <c r="C1607" s="54" t="str">
        <f>IF(A1607="CSP","Consolidated Supply Program(IIF)",IF(A1607&lt;&gt;"",INDEX('CCN &amp; Description'!$B$2:$B$1071,MATCH(VALUE(LEFT(A1607,5)),'CCN &amp; Description'!$A$2:$A$1071,0)),""))</f>
        <v/>
      </c>
      <c r="D1607" s="55" t="str">
        <f t="shared" si="50"/>
        <v>A</v>
      </c>
      <c r="E1607" s="55" t="str">
        <f t="shared" si="51"/>
        <v>A9125</v>
      </c>
      <c r="F1607" s="56" t="s">
        <v>12123</v>
      </c>
      <c r="G1607" s="56" t="s">
        <v>12124</v>
      </c>
      <c r="H1607" s="56" t="s">
        <v>12125</v>
      </c>
      <c r="I1607" s="57">
        <v>4</v>
      </c>
      <c r="J1607" s="57">
        <v>4</v>
      </c>
      <c r="K1607" s="57">
        <v>1</v>
      </c>
      <c r="L1607" s="315" t="e">
        <v>#REF!</v>
      </c>
      <c r="M1607" s="58" t="e">
        <v>#REF!</v>
      </c>
      <c r="N1607" s="58" t="e">
        <v>#N/A</v>
      </c>
      <c r="O1607" s="58" t="e">
        <v>#N/A</v>
      </c>
      <c r="P1607" s="58" t="e">
        <v>#N/A</v>
      </c>
      <c r="Q1607" s="58" t="e">
        <v>#N/A</v>
      </c>
    </row>
    <row r="1608" spans="1:17" ht="15" customHeight="1" thickBot="1">
      <c r="A1608" s="446"/>
      <c r="B1608" s="446"/>
      <c r="C1608" s="54" t="str">
        <f>IF(A1608="CSP","Consolidated Supply Program(IIF)",IF(A1608&lt;&gt;"",INDEX('CCN &amp; Description'!$B$2:$B$1071,MATCH(VALUE(LEFT(A1608,5)),'CCN &amp; Description'!$A$2:$A$1071,0)),""))</f>
        <v/>
      </c>
      <c r="D1608" s="55" t="str">
        <f t="shared" si="50"/>
        <v>A</v>
      </c>
      <c r="E1608" s="55" t="str">
        <f t="shared" si="51"/>
        <v>A9126</v>
      </c>
      <c r="F1608" s="56" t="s">
        <v>12126</v>
      </c>
      <c r="G1608" s="56" t="s">
        <v>12124</v>
      </c>
      <c r="H1608" s="56" t="s">
        <v>12127</v>
      </c>
      <c r="I1608" s="57">
        <v>4</v>
      </c>
      <c r="J1608" s="57">
        <v>4</v>
      </c>
      <c r="K1608" s="57">
        <v>1</v>
      </c>
      <c r="L1608" s="315" t="e">
        <v>#REF!</v>
      </c>
      <c r="M1608" s="58" t="e">
        <v>#REF!</v>
      </c>
      <c r="N1608" s="58" t="e">
        <v>#N/A</v>
      </c>
      <c r="O1608" s="58" t="e">
        <v>#N/A</v>
      </c>
      <c r="P1608" s="58" t="e">
        <v>#N/A</v>
      </c>
      <c r="Q1608" s="58" t="e">
        <v>#N/A</v>
      </c>
    </row>
    <row r="1609" spans="1:17" ht="15" customHeight="1" thickBot="1">
      <c r="A1609" s="446"/>
      <c r="B1609" s="446"/>
      <c r="C1609" s="54" t="str">
        <f>IF(A1609="CSP","Consolidated Supply Program(IIF)",IF(A1609&lt;&gt;"",INDEX('CCN &amp; Description'!$B$2:$B$1071,MATCH(VALUE(LEFT(A1609,5)),'CCN &amp; Description'!$A$2:$A$1071,0)),""))</f>
        <v/>
      </c>
      <c r="D1609" s="55" t="str">
        <f t="shared" si="50"/>
        <v>A</v>
      </c>
      <c r="E1609" s="55" t="str">
        <f t="shared" si="51"/>
        <v>A9127</v>
      </c>
      <c r="F1609" s="56" t="s">
        <v>12128</v>
      </c>
      <c r="G1609" s="56" t="s">
        <v>12129</v>
      </c>
      <c r="H1609" s="59"/>
      <c r="I1609" s="57">
        <v>4</v>
      </c>
      <c r="J1609" s="57">
        <v>4</v>
      </c>
      <c r="K1609" s="57">
        <v>6</v>
      </c>
      <c r="L1609" s="315" t="e">
        <v>#REF!</v>
      </c>
      <c r="M1609" s="58" t="e">
        <v>#REF!</v>
      </c>
      <c r="N1609" s="58" t="e">
        <v>#N/A</v>
      </c>
      <c r="O1609" s="58" t="e">
        <v>#N/A</v>
      </c>
      <c r="P1609" s="58" t="e">
        <v>#N/A</v>
      </c>
      <c r="Q1609" s="58" t="e">
        <v>#N/A</v>
      </c>
    </row>
    <row r="1610" spans="1:17" ht="15" customHeight="1" thickBot="1">
      <c r="A1610" s="446"/>
      <c r="B1610" s="446"/>
      <c r="C1610" s="54" t="str">
        <f>IF(A1610="CSP","Consolidated Supply Program(IIF)",IF(A1610&lt;&gt;"",INDEX('CCN &amp; Description'!$B$2:$B$1071,MATCH(VALUE(LEFT(A1610,5)),'CCN &amp; Description'!$A$2:$A$1071,0)),""))</f>
        <v/>
      </c>
      <c r="D1610" s="55" t="str">
        <f t="shared" si="50"/>
        <v>A</v>
      </c>
      <c r="E1610" s="55" t="str">
        <f t="shared" si="51"/>
        <v>A9128</v>
      </c>
      <c r="F1610" s="56" t="s">
        <v>12130</v>
      </c>
      <c r="G1610" s="56" t="s">
        <v>12131</v>
      </c>
      <c r="H1610" s="56" t="s">
        <v>12132</v>
      </c>
      <c r="I1610" s="57">
        <v>4</v>
      </c>
      <c r="J1610" s="57">
        <v>4</v>
      </c>
      <c r="K1610" s="57">
        <v>2</v>
      </c>
      <c r="L1610" s="315" t="e">
        <v>#REF!</v>
      </c>
      <c r="M1610" s="58" t="e">
        <v>#REF!</v>
      </c>
      <c r="N1610" s="58" t="e">
        <v>#N/A</v>
      </c>
      <c r="O1610" s="58" t="e">
        <v>#N/A</v>
      </c>
      <c r="P1610" s="58" t="e">
        <v>#N/A</v>
      </c>
      <c r="Q1610" s="58" t="e">
        <v>#N/A</v>
      </c>
    </row>
    <row r="1611" spans="1:17" ht="15" customHeight="1" thickBot="1">
      <c r="A1611" s="446"/>
      <c r="B1611" s="446"/>
      <c r="C1611" s="54" t="str">
        <f>IF(A1611="CSP","Consolidated Supply Program(IIF)",IF(A1611&lt;&gt;"",INDEX('CCN &amp; Description'!$B$2:$B$1071,MATCH(VALUE(LEFT(A1611,5)),'CCN &amp; Description'!$A$2:$A$1071,0)),""))</f>
        <v/>
      </c>
      <c r="D1611" s="55" t="str">
        <f t="shared" si="50"/>
        <v>A</v>
      </c>
      <c r="E1611" s="55" t="str">
        <f t="shared" si="51"/>
        <v>A9129</v>
      </c>
      <c r="F1611" s="56" t="s">
        <v>12133</v>
      </c>
      <c r="G1611" s="56" t="s">
        <v>12134</v>
      </c>
      <c r="H1611" s="56" t="s">
        <v>12135</v>
      </c>
      <c r="I1611" s="57">
        <v>4</v>
      </c>
      <c r="J1611" s="57">
        <v>4</v>
      </c>
      <c r="K1611" s="57">
        <v>4</v>
      </c>
      <c r="L1611" s="315" t="e">
        <v>#REF!</v>
      </c>
      <c r="M1611" s="58" t="e">
        <v>#REF!</v>
      </c>
      <c r="N1611" s="58" t="e">
        <v>#N/A</v>
      </c>
      <c r="O1611" s="58" t="e">
        <v>#N/A</v>
      </c>
      <c r="P1611" s="58" t="e">
        <v>#N/A</v>
      </c>
      <c r="Q1611" s="58" t="e">
        <v>#N/A</v>
      </c>
    </row>
    <row r="1612" spans="1:17" ht="15" customHeight="1" thickBot="1">
      <c r="A1612" s="446"/>
      <c r="B1612" s="446"/>
      <c r="C1612" s="54" t="str">
        <f>IF(A1612="CSP","Consolidated Supply Program(IIF)",IF(A1612&lt;&gt;"",INDEX('CCN &amp; Description'!$B$2:$B$1071,MATCH(VALUE(LEFT(A1612,5)),'CCN &amp; Description'!$A$2:$A$1071,0)),""))</f>
        <v/>
      </c>
      <c r="D1612" s="55" t="str">
        <f t="shared" si="50"/>
        <v>A</v>
      </c>
      <c r="E1612" s="55" t="str">
        <f t="shared" si="51"/>
        <v>A9130</v>
      </c>
      <c r="F1612" s="56" t="s">
        <v>12136</v>
      </c>
      <c r="G1612" s="56" t="s">
        <v>12137</v>
      </c>
      <c r="H1612" s="59"/>
      <c r="I1612" s="57">
        <v>4</v>
      </c>
      <c r="J1612" s="57">
        <v>12</v>
      </c>
      <c r="K1612" s="57">
        <v>6</v>
      </c>
      <c r="L1612" s="315" t="e">
        <v>#REF!</v>
      </c>
      <c r="M1612" s="58" t="e">
        <v>#REF!</v>
      </c>
      <c r="N1612" s="58" t="e">
        <v>#N/A</v>
      </c>
      <c r="O1612" s="58" t="e">
        <v>#N/A</v>
      </c>
      <c r="P1612" s="58" t="e">
        <v>#N/A</v>
      </c>
      <c r="Q1612" s="58" t="e">
        <v>#N/A</v>
      </c>
    </row>
    <row r="1613" spans="1:17" ht="15" customHeight="1" thickBot="1">
      <c r="A1613" s="446"/>
      <c r="B1613" s="446"/>
      <c r="C1613" s="54" t="str">
        <f>IF(A1613="CSP","Consolidated Supply Program(IIF)",IF(A1613&lt;&gt;"",INDEX('CCN &amp; Description'!$B$2:$B$1071,MATCH(VALUE(LEFT(A1613,5)),'CCN &amp; Description'!$A$2:$A$1071,0)),""))</f>
        <v/>
      </c>
      <c r="D1613" s="55" t="str">
        <f t="shared" si="50"/>
        <v>A</v>
      </c>
      <c r="E1613" s="55" t="str">
        <f t="shared" si="51"/>
        <v>A9131</v>
      </c>
      <c r="F1613" s="56" t="s">
        <v>12138</v>
      </c>
      <c r="G1613" s="56" t="s">
        <v>12139</v>
      </c>
      <c r="H1613" s="56" t="s">
        <v>12140</v>
      </c>
      <c r="I1613" s="57">
        <v>2</v>
      </c>
      <c r="J1613" s="57">
        <v>2</v>
      </c>
      <c r="K1613" s="57">
        <v>2</v>
      </c>
      <c r="L1613" s="315" t="e">
        <v>#REF!</v>
      </c>
      <c r="M1613" s="58" t="e">
        <v>#REF!</v>
      </c>
      <c r="N1613" s="58" t="e">
        <v>#N/A</v>
      </c>
      <c r="O1613" s="58" t="e">
        <v>#N/A</v>
      </c>
      <c r="P1613" s="58" t="e">
        <v>#N/A</v>
      </c>
      <c r="Q1613" s="58" t="e">
        <v>#N/A</v>
      </c>
    </row>
    <row r="1614" spans="1:17" ht="15" customHeight="1" thickBot="1">
      <c r="A1614" s="446"/>
      <c r="B1614" s="446"/>
      <c r="C1614" s="54" t="str">
        <f>IF(A1614="CSP","Consolidated Supply Program(IIF)",IF(A1614&lt;&gt;"",INDEX('CCN &amp; Description'!$B$2:$B$1071,MATCH(VALUE(LEFT(A1614,5)),'CCN &amp; Description'!$A$2:$A$1071,0)),""))</f>
        <v/>
      </c>
      <c r="D1614" s="55" t="str">
        <f t="shared" si="50"/>
        <v>A</v>
      </c>
      <c r="E1614" s="55" t="str">
        <f t="shared" si="51"/>
        <v>A9132</v>
      </c>
      <c r="F1614" s="56" t="s">
        <v>12141</v>
      </c>
      <c r="G1614" s="56" t="s">
        <v>12142</v>
      </c>
      <c r="H1614" s="56" t="s">
        <v>12143</v>
      </c>
      <c r="I1614" s="57">
        <v>0.83</v>
      </c>
      <c r="J1614" s="57">
        <v>1.17</v>
      </c>
      <c r="K1614" s="57">
        <v>0.17</v>
      </c>
      <c r="L1614" s="315" t="e">
        <v>#REF!</v>
      </c>
      <c r="M1614" s="58" t="e">
        <v>#REF!</v>
      </c>
      <c r="N1614" s="58" t="e">
        <v>#N/A</v>
      </c>
      <c r="O1614" s="58" t="e">
        <v>#N/A</v>
      </c>
      <c r="P1614" s="58" t="e">
        <v>#N/A</v>
      </c>
      <c r="Q1614" s="58" t="e">
        <v>#N/A</v>
      </c>
    </row>
    <row r="1615" spans="1:17" ht="15" customHeight="1" thickBot="1">
      <c r="A1615" s="446"/>
      <c r="B1615" s="446"/>
      <c r="C1615" s="54" t="str">
        <f>IF(A1615="CSP","Consolidated Supply Program(IIF)",IF(A1615&lt;&gt;"",INDEX('CCN &amp; Description'!$B$2:$B$1071,MATCH(VALUE(LEFT(A1615,5)),'CCN &amp; Description'!$A$2:$A$1071,0)),""))</f>
        <v/>
      </c>
      <c r="D1615" s="55" t="str">
        <f t="shared" si="50"/>
        <v>A</v>
      </c>
      <c r="E1615" s="55" t="str">
        <f t="shared" si="51"/>
        <v>A9133</v>
      </c>
      <c r="F1615" s="56" t="s">
        <v>12144</v>
      </c>
      <c r="G1615" s="56" t="s">
        <v>12145</v>
      </c>
      <c r="H1615" s="59"/>
      <c r="I1615" s="57">
        <v>0.83</v>
      </c>
      <c r="J1615" s="57">
        <v>1.17</v>
      </c>
      <c r="K1615" s="57">
        <v>0.17</v>
      </c>
      <c r="L1615" s="315" t="e">
        <v>#REF!</v>
      </c>
      <c r="M1615" s="58" t="e">
        <v>#REF!</v>
      </c>
      <c r="N1615" s="58" t="e">
        <v>#N/A</v>
      </c>
      <c r="O1615" s="58" t="e">
        <v>#N/A</v>
      </c>
      <c r="P1615" s="58" t="e">
        <v>#N/A</v>
      </c>
      <c r="Q1615" s="58" t="e">
        <v>#N/A</v>
      </c>
    </row>
    <row r="1616" spans="1:17" ht="15" customHeight="1" thickBot="1">
      <c r="A1616" s="446"/>
      <c r="B1616" s="446"/>
      <c r="C1616" s="54" t="str">
        <f>IF(A1616="CSP","Consolidated Supply Program(IIF)",IF(A1616&lt;&gt;"",INDEX('CCN &amp; Description'!$B$2:$B$1071,MATCH(VALUE(LEFT(A1616,5)),'CCN &amp; Description'!$A$2:$A$1071,0)),""))</f>
        <v/>
      </c>
      <c r="D1616" s="55" t="str">
        <f t="shared" si="50"/>
        <v>A</v>
      </c>
      <c r="E1616" s="55" t="str">
        <f t="shared" si="51"/>
        <v>A9134</v>
      </c>
      <c r="F1616" s="56" t="s">
        <v>12146</v>
      </c>
      <c r="G1616" s="56" t="s">
        <v>12147</v>
      </c>
      <c r="H1616" s="59"/>
      <c r="I1616" s="60"/>
      <c r="J1616" s="60"/>
      <c r="K1616" s="60"/>
      <c r="L1616" s="315" t="e">
        <v>#REF!</v>
      </c>
      <c r="M1616" s="58" t="e">
        <v>#REF!</v>
      </c>
      <c r="N1616" s="58" t="e">
        <v>#N/A</v>
      </c>
      <c r="O1616" s="58" t="e">
        <v>#N/A</v>
      </c>
      <c r="P1616" s="58" t="e">
        <v>#N/A</v>
      </c>
      <c r="Q1616" s="58" t="e">
        <v>#N/A</v>
      </c>
    </row>
    <row r="1617" spans="1:17" ht="15" customHeight="1" thickBot="1">
      <c r="A1617" s="446"/>
      <c r="B1617" s="446"/>
      <c r="C1617" s="54" t="str">
        <f>IF(A1617="CSP","Consolidated Supply Program(IIF)",IF(A1617&lt;&gt;"",INDEX('CCN &amp; Description'!$B$2:$B$1071,MATCH(VALUE(LEFT(A1617,5)),'CCN &amp; Description'!$A$2:$A$1071,0)),""))</f>
        <v/>
      </c>
      <c r="D1617" s="55" t="str">
        <f t="shared" si="50"/>
        <v>A</v>
      </c>
      <c r="E1617" s="55" t="str">
        <f t="shared" si="51"/>
        <v>A9135</v>
      </c>
      <c r="F1617" s="56" t="s">
        <v>12148</v>
      </c>
      <c r="G1617" s="56" t="s">
        <v>12149</v>
      </c>
      <c r="H1617" s="56" t="s">
        <v>12150</v>
      </c>
      <c r="I1617" s="57">
        <v>0.83</v>
      </c>
      <c r="J1617" s="57">
        <v>1.17</v>
      </c>
      <c r="K1617" s="57">
        <v>0.17</v>
      </c>
      <c r="L1617" s="315" t="e">
        <v>#REF!</v>
      </c>
      <c r="M1617" s="58" t="e">
        <v>#REF!</v>
      </c>
      <c r="N1617" s="58" t="e">
        <v>#N/A</v>
      </c>
      <c r="O1617" s="58" t="e">
        <v>#N/A</v>
      </c>
      <c r="P1617" s="58" t="e">
        <v>#N/A</v>
      </c>
      <c r="Q1617" s="58" t="e">
        <v>#N/A</v>
      </c>
    </row>
    <row r="1618" spans="1:17" ht="15" customHeight="1" thickBot="1">
      <c r="A1618" s="446"/>
      <c r="B1618" s="446"/>
      <c r="C1618" s="54" t="str">
        <f>IF(A1618="CSP","Consolidated Supply Program(IIF)",IF(A1618&lt;&gt;"",INDEX('CCN &amp; Description'!$B$2:$B$1071,MATCH(VALUE(LEFT(A1618,5)),'CCN &amp; Description'!$A$2:$A$1071,0)),""))</f>
        <v/>
      </c>
      <c r="D1618" s="55" t="str">
        <f t="shared" si="50"/>
        <v>A</v>
      </c>
      <c r="E1618" s="55" t="str">
        <f t="shared" si="51"/>
        <v>A9136</v>
      </c>
      <c r="F1618" s="56" t="s">
        <v>12151</v>
      </c>
      <c r="G1618" s="56" t="s">
        <v>12152</v>
      </c>
      <c r="H1618" s="59"/>
      <c r="I1618" s="60"/>
      <c r="J1618" s="60"/>
      <c r="K1618" s="60"/>
      <c r="L1618" s="315" t="e">
        <v>#REF!</v>
      </c>
      <c r="M1618" s="58" t="e">
        <v>#REF!</v>
      </c>
      <c r="N1618" s="58" t="e">
        <v>#N/A</v>
      </c>
      <c r="O1618" s="58" t="e">
        <v>#N/A</v>
      </c>
      <c r="P1618" s="58" t="e">
        <v>#N/A</v>
      </c>
      <c r="Q1618" s="58" t="e">
        <v>#N/A</v>
      </c>
    </row>
    <row r="1619" spans="1:17" ht="15" customHeight="1" thickBot="1">
      <c r="A1619" s="446"/>
      <c r="B1619" s="446"/>
      <c r="C1619" s="54" t="str">
        <f>IF(A1619="CSP","Consolidated Supply Program(IIF)",IF(A1619&lt;&gt;"",INDEX('CCN &amp; Description'!$B$2:$B$1071,MATCH(VALUE(LEFT(A1619,5)),'CCN &amp; Description'!$A$2:$A$1071,0)),""))</f>
        <v/>
      </c>
      <c r="D1619" s="55" t="str">
        <f t="shared" si="50"/>
        <v>A</v>
      </c>
      <c r="E1619" s="55" t="str">
        <f t="shared" si="51"/>
        <v>A9136</v>
      </c>
      <c r="F1619" s="56" t="s">
        <v>12153</v>
      </c>
      <c r="G1619" s="56" t="s">
        <v>12152</v>
      </c>
      <c r="H1619" s="59"/>
      <c r="I1619" s="60"/>
      <c r="J1619" s="60"/>
      <c r="K1619" s="60"/>
      <c r="L1619" s="315" t="e">
        <v>#REF!</v>
      </c>
      <c r="M1619" s="58" t="e">
        <v>#REF!</v>
      </c>
      <c r="N1619" s="58" t="e">
        <v>#N/A</v>
      </c>
      <c r="O1619" s="58" t="e">
        <v>#N/A</v>
      </c>
      <c r="P1619" s="58" t="e">
        <v>#N/A</v>
      </c>
      <c r="Q1619" s="58" t="e">
        <v>#N/A</v>
      </c>
    </row>
    <row r="1620" spans="1:17" ht="15" customHeight="1" thickBot="1">
      <c r="A1620" s="446"/>
      <c r="B1620" s="446"/>
      <c r="C1620" s="54" t="str">
        <f>IF(A1620="CSP","Consolidated Supply Program(IIF)",IF(A1620&lt;&gt;"",INDEX('CCN &amp; Description'!$B$2:$B$1071,MATCH(VALUE(LEFT(A1620,5)),'CCN &amp; Description'!$A$2:$A$1071,0)),""))</f>
        <v/>
      </c>
      <c r="D1620" s="55" t="str">
        <f t="shared" si="50"/>
        <v>A</v>
      </c>
      <c r="E1620" s="55" t="str">
        <f t="shared" si="51"/>
        <v>A9137</v>
      </c>
      <c r="F1620" s="56" t="s">
        <v>12154</v>
      </c>
      <c r="G1620" s="56" t="s">
        <v>12155</v>
      </c>
      <c r="H1620" s="59"/>
      <c r="I1620" s="60"/>
      <c r="J1620" s="60"/>
      <c r="K1620" s="60"/>
      <c r="L1620" s="315" t="e">
        <v>#REF!</v>
      </c>
      <c r="M1620" s="58" t="e">
        <v>#REF!</v>
      </c>
      <c r="N1620" s="58" t="e">
        <v>#N/A</v>
      </c>
      <c r="O1620" s="58" t="e">
        <v>#N/A</v>
      </c>
      <c r="P1620" s="58" t="e">
        <v>#N/A</v>
      </c>
      <c r="Q1620" s="58" t="e">
        <v>#N/A</v>
      </c>
    </row>
    <row r="1621" spans="1:17" ht="15" customHeight="1" thickBot="1">
      <c r="A1621" s="446"/>
      <c r="B1621" s="446"/>
      <c r="C1621" s="54" t="str">
        <f>IF(A1621="CSP","Consolidated Supply Program(IIF)",IF(A1621&lt;&gt;"",INDEX('CCN &amp; Description'!$B$2:$B$1071,MATCH(VALUE(LEFT(A1621,5)),'CCN &amp; Description'!$A$2:$A$1071,0)),""))</f>
        <v/>
      </c>
      <c r="D1621" s="55" t="str">
        <f t="shared" si="50"/>
        <v>A</v>
      </c>
      <c r="E1621" s="55" t="str">
        <f t="shared" si="51"/>
        <v>A9138</v>
      </c>
      <c r="F1621" s="56" t="s">
        <v>12156</v>
      </c>
      <c r="G1621" s="56" t="s">
        <v>2921</v>
      </c>
      <c r="H1621" s="59"/>
      <c r="I1621" s="60"/>
      <c r="J1621" s="60"/>
      <c r="K1621" s="60"/>
      <c r="L1621" s="315" t="e">
        <v>#REF!</v>
      </c>
      <c r="M1621" s="58" t="e">
        <v>#REF!</v>
      </c>
      <c r="N1621" s="58" t="e">
        <v>#N/A</v>
      </c>
      <c r="O1621" s="58" t="e">
        <v>#N/A</v>
      </c>
      <c r="P1621" s="58" t="e">
        <v>#N/A</v>
      </c>
      <c r="Q1621" s="58" t="e">
        <v>#N/A</v>
      </c>
    </row>
    <row r="1622" spans="1:17" ht="15" customHeight="1" thickBot="1">
      <c r="A1622" s="446"/>
      <c r="B1622" s="446"/>
      <c r="C1622" s="54" t="str">
        <f>IF(A1622="CSP","Consolidated Supply Program(IIF)",IF(A1622&lt;&gt;"",INDEX('CCN &amp; Description'!$B$2:$B$1071,MATCH(VALUE(LEFT(A1622,5)),'CCN &amp; Description'!$A$2:$A$1071,0)),""))</f>
        <v/>
      </c>
      <c r="D1622" s="55" t="str">
        <f t="shared" si="50"/>
        <v>A</v>
      </c>
      <c r="E1622" s="55" t="str">
        <f t="shared" si="51"/>
        <v>A9143</v>
      </c>
      <c r="F1622" s="56" t="s">
        <v>12157</v>
      </c>
      <c r="G1622" s="56" t="s">
        <v>12158</v>
      </c>
      <c r="H1622" s="59"/>
      <c r="I1622" s="60"/>
      <c r="J1622" s="60"/>
      <c r="K1622" s="60"/>
      <c r="L1622" s="315" t="e">
        <v>#REF!</v>
      </c>
      <c r="M1622" s="58" t="e">
        <v>#REF!</v>
      </c>
      <c r="N1622" s="58" t="e">
        <v>#N/A</v>
      </c>
      <c r="O1622" s="58" t="e">
        <v>#N/A</v>
      </c>
      <c r="P1622" s="58" t="e">
        <v>#N/A</v>
      </c>
      <c r="Q1622" s="58" t="e">
        <v>#N/A</v>
      </c>
    </row>
    <row r="1623" spans="1:17" ht="15" customHeight="1" thickBot="1">
      <c r="A1623" s="446"/>
      <c r="B1623" s="446"/>
      <c r="C1623" s="54" t="str">
        <f>IF(A1623="CSP","Consolidated Supply Program(IIF)",IF(A1623&lt;&gt;"",INDEX('CCN &amp; Description'!$B$2:$B$1071,MATCH(VALUE(LEFT(A1623,5)),'CCN &amp; Description'!$A$2:$A$1071,0)),""))</f>
        <v/>
      </c>
      <c r="D1623" s="55" t="str">
        <f t="shared" si="50"/>
        <v>A</v>
      </c>
      <c r="E1623" s="55" t="str">
        <f t="shared" si="51"/>
        <v>A9144</v>
      </c>
      <c r="F1623" s="56" t="s">
        <v>12159</v>
      </c>
      <c r="G1623" s="56" t="s">
        <v>12160</v>
      </c>
      <c r="H1623" s="59"/>
      <c r="I1623" s="60"/>
      <c r="J1623" s="60"/>
      <c r="K1623" s="60"/>
      <c r="L1623" s="315" t="e">
        <v>#REF!</v>
      </c>
      <c r="M1623" s="58" t="e">
        <v>#REF!</v>
      </c>
      <c r="N1623" s="58" t="e">
        <v>#N/A</v>
      </c>
      <c r="O1623" s="58" t="e">
        <v>#N/A</v>
      </c>
      <c r="P1623" s="58" t="e">
        <v>#N/A</v>
      </c>
      <c r="Q1623" s="58" t="e">
        <v>#N/A</v>
      </c>
    </row>
    <row r="1624" spans="1:17" ht="15" customHeight="1" thickBot="1">
      <c r="A1624" s="446"/>
      <c r="B1624" s="446"/>
      <c r="C1624" s="54" t="str">
        <f>IF(A1624="CSP","Consolidated Supply Program(IIF)",IF(A1624&lt;&gt;"",INDEX('CCN &amp; Description'!$B$2:$B$1071,MATCH(VALUE(LEFT(A1624,5)),'CCN &amp; Description'!$A$2:$A$1071,0)),""))</f>
        <v/>
      </c>
      <c r="D1624" s="55" t="str">
        <f t="shared" si="50"/>
        <v>A</v>
      </c>
      <c r="E1624" s="55" t="str">
        <f t="shared" si="51"/>
        <v>A9200</v>
      </c>
      <c r="F1624" s="56" t="s">
        <v>12161</v>
      </c>
      <c r="G1624" s="56" t="s">
        <v>2921</v>
      </c>
      <c r="H1624" s="56" t="s">
        <v>12162</v>
      </c>
      <c r="I1624" s="57">
        <v>1.42</v>
      </c>
      <c r="J1624" s="57">
        <v>0.83</v>
      </c>
      <c r="K1624" s="57">
        <v>1.33</v>
      </c>
      <c r="L1624" s="315" t="e">
        <v>#REF!</v>
      </c>
      <c r="M1624" s="58" t="e">
        <v>#REF!</v>
      </c>
      <c r="N1624" s="58" t="e">
        <v>#N/A</v>
      </c>
      <c r="O1624" s="58" t="e">
        <v>#N/A</v>
      </c>
      <c r="P1624" s="58" t="e">
        <v>#N/A</v>
      </c>
      <c r="Q1624" s="58" t="e">
        <v>#N/A</v>
      </c>
    </row>
    <row r="1625" spans="1:17" ht="15" customHeight="1" thickBot="1">
      <c r="A1625" s="446"/>
      <c r="B1625" s="446"/>
      <c r="C1625" s="54" t="str">
        <f>IF(A1625="CSP","Consolidated Supply Program(IIF)",IF(A1625&lt;&gt;"",INDEX('CCN &amp; Description'!$B$2:$B$1071,MATCH(VALUE(LEFT(A1625,5)),'CCN &amp; Description'!$A$2:$A$1071,0)),""))</f>
        <v/>
      </c>
      <c r="D1625" s="55" t="str">
        <f t="shared" si="50"/>
        <v>A</v>
      </c>
      <c r="E1625" s="55" t="str">
        <f t="shared" si="51"/>
        <v>A9200</v>
      </c>
      <c r="F1625" s="56" t="s">
        <v>12161</v>
      </c>
      <c r="G1625" s="56" t="s">
        <v>12163</v>
      </c>
      <c r="H1625" s="56" t="s">
        <v>12164</v>
      </c>
      <c r="I1625" s="57">
        <v>1.42</v>
      </c>
      <c r="J1625" s="57">
        <v>0.83</v>
      </c>
      <c r="K1625" s="57">
        <v>1.33</v>
      </c>
      <c r="L1625" s="315" t="e">
        <v>#REF!</v>
      </c>
      <c r="M1625" s="58" t="e">
        <v>#REF!</v>
      </c>
      <c r="N1625" s="58" t="e">
        <v>#N/A</v>
      </c>
      <c r="O1625" s="58" t="e">
        <v>#N/A</v>
      </c>
      <c r="P1625" s="58" t="e">
        <v>#N/A</v>
      </c>
      <c r="Q1625" s="58" t="e">
        <v>#N/A</v>
      </c>
    </row>
    <row r="1626" spans="1:17" ht="15" customHeight="1" thickBot="1">
      <c r="A1626" s="446"/>
      <c r="B1626" s="446"/>
      <c r="C1626" s="54" t="str">
        <f>IF(A1626="CSP","Consolidated Supply Program(IIF)",IF(A1626&lt;&gt;"",INDEX('CCN &amp; Description'!$B$2:$B$1071,MATCH(VALUE(LEFT(A1626,5)),'CCN &amp; Description'!$A$2:$A$1071,0)),""))</f>
        <v/>
      </c>
      <c r="D1626" s="55" t="str">
        <f t="shared" si="50"/>
        <v>A</v>
      </c>
      <c r="E1626" s="55" t="str">
        <f t="shared" si="51"/>
        <v>A9200</v>
      </c>
      <c r="F1626" s="56" t="s">
        <v>12161</v>
      </c>
      <c r="G1626" s="56" t="s">
        <v>12165</v>
      </c>
      <c r="H1626" s="56" t="s">
        <v>10394</v>
      </c>
      <c r="I1626" s="57">
        <v>1.42</v>
      </c>
      <c r="J1626" s="57">
        <v>0.83</v>
      </c>
      <c r="K1626" s="57">
        <v>1.33</v>
      </c>
      <c r="L1626" s="315" t="e">
        <v>#REF!</v>
      </c>
      <c r="M1626" s="58" t="e">
        <v>#REF!</v>
      </c>
      <c r="N1626" s="58" t="e">
        <v>#N/A</v>
      </c>
      <c r="O1626" s="58" t="e">
        <v>#N/A</v>
      </c>
      <c r="P1626" s="58" t="e">
        <v>#N/A</v>
      </c>
      <c r="Q1626" s="58" t="e">
        <v>#N/A</v>
      </c>
    </row>
    <row r="1627" spans="1:17" ht="15" customHeight="1" thickBot="1">
      <c r="A1627" s="446"/>
      <c r="B1627" s="446"/>
      <c r="C1627" s="54" t="str">
        <f>IF(A1627="CSP","Consolidated Supply Program(IIF)",IF(A1627&lt;&gt;"",INDEX('CCN &amp; Description'!$B$2:$B$1071,MATCH(VALUE(LEFT(A1627,5)),'CCN &amp; Description'!$A$2:$A$1071,0)),""))</f>
        <v/>
      </c>
      <c r="D1627" s="55" t="str">
        <f t="shared" si="50"/>
        <v>A</v>
      </c>
      <c r="E1627" s="55" t="str">
        <f t="shared" si="51"/>
        <v>A9200</v>
      </c>
      <c r="F1627" s="56" t="s">
        <v>12161</v>
      </c>
      <c r="G1627" s="56" t="s">
        <v>12166</v>
      </c>
      <c r="H1627" s="56" t="s">
        <v>12167</v>
      </c>
      <c r="I1627" s="57">
        <v>1.42</v>
      </c>
      <c r="J1627" s="57">
        <v>0.83</v>
      </c>
      <c r="K1627" s="57">
        <v>1.33</v>
      </c>
      <c r="L1627" s="315" t="e">
        <v>#REF!</v>
      </c>
      <c r="M1627" s="58" t="e">
        <v>#REF!</v>
      </c>
      <c r="N1627" s="58" t="e">
        <v>#N/A</v>
      </c>
      <c r="O1627" s="58" t="e">
        <v>#N/A</v>
      </c>
      <c r="P1627" s="58" t="e">
        <v>#N/A</v>
      </c>
      <c r="Q1627" s="58" t="e">
        <v>#N/A</v>
      </c>
    </row>
    <row r="1628" spans="1:17" ht="15" customHeight="1" thickBot="1">
      <c r="A1628" s="446">
        <v>21710</v>
      </c>
      <c r="B1628" s="446"/>
      <c r="C1628" s="54" t="str">
        <f>IF(A1628="CSP","Consolidated Supply Program(IIF)",IF(A1628&lt;&gt;"",INDEX('CCN &amp; Description'!$B$2:$B$1071,MATCH(VALUE(LEFT(A1628,5)),'CCN &amp; Description'!$A$2:$A$1071,0)),""))</f>
        <v>ELECTRONIC AND COMMUNICATION MAINTENANCE SHOP</v>
      </c>
      <c r="D1628" s="55" t="str">
        <f t="shared" si="50"/>
        <v>A</v>
      </c>
      <c r="E1628" s="55" t="str">
        <f t="shared" si="51"/>
        <v>A9300</v>
      </c>
      <c r="F1628" s="56" t="s">
        <v>12168</v>
      </c>
      <c r="G1628" s="56" t="s">
        <v>2921</v>
      </c>
      <c r="H1628" s="56" t="s">
        <v>10394</v>
      </c>
      <c r="I1628" s="57">
        <v>1.42</v>
      </c>
      <c r="J1628" s="57">
        <v>0.83</v>
      </c>
      <c r="K1628" s="57">
        <v>1.33</v>
      </c>
      <c r="L1628" s="315" t="e">
        <v>#REF!</v>
      </c>
      <c r="M1628" s="58" t="e">
        <v>#REF!</v>
      </c>
      <c r="N1628" s="58" t="e">
        <v>#N/A</v>
      </c>
      <c r="O1628" s="58" t="e">
        <v>#N/A</v>
      </c>
      <c r="P1628" s="58" t="e">
        <v>#N/A</v>
      </c>
      <c r="Q1628" s="58" t="e">
        <v>#N/A</v>
      </c>
    </row>
    <row r="1629" spans="1:17" ht="15" customHeight="1" thickBot="1">
      <c r="A1629" s="446">
        <v>21710</v>
      </c>
      <c r="B1629" s="446"/>
      <c r="C1629" s="54" t="str">
        <f>IF(A1629="CSP","Consolidated Supply Program(IIF)",IF(A1629&lt;&gt;"",INDEX('CCN &amp; Description'!$B$2:$B$1071,MATCH(VALUE(LEFT(A1629,5)),'CCN &amp; Description'!$A$2:$A$1071,0)),""))</f>
        <v>ELECTRONIC AND COMMUNICATION MAINTENANCE SHOP</v>
      </c>
      <c r="D1629" s="55" t="str">
        <f t="shared" si="50"/>
        <v>A</v>
      </c>
      <c r="E1629" s="55" t="str">
        <f t="shared" si="51"/>
        <v>A9300</v>
      </c>
      <c r="F1629" s="56" t="s">
        <v>12168</v>
      </c>
      <c r="G1629" s="56" t="s">
        <v>10803</v>
      </c>
      <c r="H1629" s="56" t="s">
        <v>10394</v>
      </c>
      <c r="I1629" s="57">
        <v>1.42</v>
      </c>
      <c r="J1629" s="57">
        <v>0.57999999999999996</v>
      </c>
      <c r="K1629" s="57">
        <v>1.33</v>
      </c>
      <c r="L1629" s="315" t="e">
        <v>#REF!</v>
      </c>
      <c r="M1629" s="58" t="e">
        <v>#REF!</v>
      </c>
      <c r="N1629" s="58" t="e">
        <v>#N/A</v>
      </c>
      <c r="O1629" s="58" t="e">
        <v>#N/A</v>
      </c>
      <c r="P1629" s="58" t="e">
        <v>#N/A</v>
      </c>
      <c r="Q1629" s="58" t="e">
        <v>#N/A</v>
      </c>
    </row>
    <row r="1630" spans="1:17" ht="15" customHeight="1" thickBot="1">
      <c r="A1630" s="446">
        <v>21710</v>
      </c>
      <c r="B1630" s="446"/>
      <c r="C1630" s="54" t="str">
        <f>IF(A1630="CSP","Consolidated Supply Program(IIF)",IF(A1630&lt;&gt;"",INDEX('CCN &amp; Description'!$B$2:$B$1071,MATCH(VALUE(LEFT(A1630,5)),'CCN &amp; Description'!$A$2:$A$1071,0)),""))</f>
        <v>ELECTRONIC AND COMMUNICATION MAINTENANCE SHOP</v>
      </c>
      <c r="D1630" s="55" t="str">
        <f t="shared" si="50"/>
        <v>A</v>
      </c>
      <c r="E1630" s="55" t="str">
        <f t="shared" si="51"/>
        <v>A9300</v>
      </c>
      <c r="F1630" s="56" t="s">
        <v>12168</v>
      </c>
      <c r="G1630" s="56" t="s">
        <v>2921</v>
      </c>
      <c r="H1630" s="56" t="s">
        <v>10394</v>
      </c>
      <c r="I1630" s="57">
        <v>1.42</v>
      </c>
      <c r="J1630" s="57">
        <v>0.57999999999999996</v>
      </c>
      <c r="K1630" s="57">
        <v>1.33</v>
      </c>
      <c r="L1630" s="315" t="e">
        <v>#REF!</v>
      </c>
      <c r="M1630" s="58" t="e">
        <v>#REF!</v>
      </c>
      <c r="N1630" s="58" t="e">
        <v>#N/A</v>
      </c>
      <c r="O1630" s="58" t="e">
        <v>#N/A</v>
      </c>
      <c r="P1630" s="58" t="e">
        <v>#N/A</v>
      </c>
      <c r="Q1630" s="58" t="e">
        <v>#N/A</v>
      </c>
    </row>
    <row r="1631" spans="1:17" ht="15" customHeight="1" thickBot="1">
      <c r="A1631" s="446">
        <v>21710</v>
      </c>
      <c r="B1631" s="446"/>
      <c r="C1631" s="54" t="str">
        <f>IF(A1631="CSP","Consolidated Supply Program(IIF)",IF(A1631&lt;&gt;"",INDEX('CCN &amp; Description'!$B$2:$B$1071,MATCH(VALUE(LEFT(A1631,5)),'CCN &amp; Description'!$A$2:$A$1071,0)),""))</f>
        <v>ELECTRONIC AND COMMUNICATION MAINTENANCE SHOP</v>
      </c>
      <c r="D1631" s="55" t="str">
        <f t="shared" si="50"/>
        <v>A</v>
      </c>
      <c r="E1631" s="55" t="str">
        <f t="shared" si="51"/>
        <v>A9300</v>
      </c>
      <c r="F1631" s="56" t="s">
        <v>12168</v>
      </c>
      <c r="G1631" s="56" t="s">
        <v>12169</v>
      </c>
      <c r="H1631" s="56" t="s">
        <v>10394</v>
      </c>
      <c r="I1631" s="57">
        <v>1.42</v>
      </c>
      <c r="J1631" s="57">
        <v>0.83</v>
      </c>
      <c r="K1631" s="57">
        <v>1.33</v>
      </c>
      <c r="L1631" s="315" t="e">
        <v>#REF!</v>
      </c>
      <c r="M1631" s="58" t="e">
        <v>#REF!</v>
      </c>
      <c r="N1631" s="58" t="e">
        <v>#N/A</v>
      </c>
      <c r="O1631" s="58" t="e">
        <v>#N/A</v>
      </c>
      <c r="P1631" s="58" t="e">
        <v>#N/A</v>
      </c>
      <c r="Q1631" s="58" t="e">
        <v>#N/A</v>
      </c>
    </row>
    <row r="1632" spans="1:17" ht="15" customHeight="1" thickBot="1">
      <c r="A1632" s="446">
        <v>21710</v>
      </c>
      <c r="B1632" s="446"/>
      <c r="C1632" s="54" t="str">
        <f>IF(A1632="CSP","Consolidated Supply Program(IIF)",IF(A1632&lt;&gt;"",INDEX('CCN &amp; Description'!$B$2:$B$1071,MATCH(VALUE(LEFT(A1632,5)),'CCN &amp; Description'!$A$2:$A$1071,0)),""))</f>
        <v>ELECTRONIC AND COMMUNICATION MAINTENANCE SHOP</v>
      </c>
      <c r="D1632" s="55" t="str">
        <f t="shared" si="50"/>
        <v>A</v>
      </c>
      <c r="E1632" s="55" t="str">
        <f t="shared" si="51"/>
        <v>A9300</v>
      </c>
      <c r="F1632" s="56" t="s">
        <v>12168</v>
      </c>
      <c r="G1632" s="56" t="s">
        <v>12170</v>
      </c>
      <c r="H1632" s="56" t="s">
        <v>10394</v>
      </c>
      <c r="I1632" s="57">
        <v>1.42</v>
      </c>
      <c r="J1632" s="57">
        <v>0.83</v>
      </c>
      <c r="K1632" s="57">
        <v>1.33</v>
      </c>
      <c r="L1632" s="315" t="e">
        <v>#REF!</v>
      </c>
      <c r="M1632" s="58" t="e">
        <v>#REF!</v>
      </c>
      <c r="N1632" s="58" t="e">
        <v>#N/A</v>
      </c>
      <c r="O1632" s="58" t="e">
        <v>#N/A</v>
      </c>
      <c r="P1632" s="58" t="e">
        <v>#N/A</v>
      </c>
      <c r="Q1632" s="58" t="e">
        <v>#N/A</v>
      </c>
    </row>
    <row r="1633" spans="1:17" ht="15" customHeight="1" thickBot="1">
      <c r="A1633" s="446">
        <v>21710</v>
      </c>
      <c r="B1633" s="446"/>
      <c r="C1633" s="54" t="str">
        <f>IF(A1633="CSP","Consolidated Supply Program(IIF)",IF(A1633&lt;&gt;"",INDEX('CCN &amp; Description'!$B$2:$B$1071,MATCH(VALUE(LEFT(A1633,5)),'CCN &amp; Description'!$A$2:$A$1071,0)),""))</f>
        <v>ELECTRONIC AND COMMUNICATION MAINTENANCE SHOP</v>
      </c>
      <c r="D1633" s="55" t="str">
        <f t="shared" si="50"/>
        <v>A</v>
      </c>
      <c r="E1633" s="55" t="str">
        <f t="shared" si="51"/>
        <v>A9300</v>
      </c>
      <c r="F1633" s="56" t="s">
        <v>12168</v>
      </c>
      <c r="G1633" s="56" t="s">
        <v>12171</v>
      </c>
      <c r="H1633" s="56" t="s">
        <v>10394</v>
      </c>
      <c r="I1633" s="57">
        <v>1.42</v>
      </c>
      <c r="J1633" s="57">
        <v>0.83</v>
      </c>
      <c r="K1633" s="57">
        <v>1.33</v>
      </c>
      <c r="L1633" s="315" t="e">
        <v>#REF!</v>
      </c>
      <c r="M1633" s="58" t="e">
        <v>#REF!</v>
      </c>
      <c r="N1633" s="58" t="e">
        <v>#N/A</v>
      </c>
      <c r="O1633" s="58" t="e">
        <v>#N/A</v>
      </c>
      <c r="P1633" s="58" t="e">
        <v>#N/A</v>
      </c>
      <c r="Q1633" s="58" t="e">
        <v>#N/A</v>
      </c>
    </row>
    <row r="1634" spans="1:17" ht="15" customHeight="1" thickBot="1">
      <c r="A1634" s="446"/>
      <c r="B1634" s="446"/>
      <c r="C1634" s="54" t="str">
        <f>IF(A1634="CSP","Consolidated Supply Program(IIF)",IF(A1634&lt;&gt;"",INDEX('CCN &amp; Description'!$B$2:$B$1071,MATCH(VALUE(LEFT(A1634,5)),'CCN &amp; Description'!$A$2:$A$1071,0)),""))</f>
        <v/>
      </c>
      <c r="D1634" s="55" t="str">
        <f t="shared" si="50"/>
        <v>A</v>
      </c>
      <c r="E1634" s="55" t="str">
        <f t="shared" si="51"/>
        <v>A9300</v>
      </c>
      <c r="F1634" s="56" t="s">
        <v>12172</v>
      </c>
      <c r="G1634" s="56" t="s">
        <v>2921</v>
      </c>
      <c r="H1634" s="56" t="s">
        <v>10394</v>
      </c>
      <c r="I1634" s="57">
        <v>1.42</v>
      </c>
      <c r="J1634" s="57">
        <v>0.57999999999999996</v>
      </c>
      <c r="K1634" s="57">
        <v>1.33</v>
      </c>
      <c r="L1634" s="315" t="e">
        <v>#REF!</v>
      </c>
      <c r="M1634" s="58" t="e">
        <v>#REF!</v>
      </c>
      <c r="N1634" s="58" t="e">
        <v>#N/A</v>
      </c>
      <c r="O1634" s="58" t="e">
        <v>#N/A</v>
      </c>
      <c r="P1634" s="58" t="e">
        <v>#N/A</v>
      </c>
      <c r="Q1634" s="58" t="e">
        <v>#N/A</v>
      </c>
    </row>
    <row r="1635" spans="1:17" s="110" customFormat="1" ht="15" customHeight="1" thickBot="1">
      <c r="A1635" s="446">
        <v>21710</v>
      </c>
      <c r="B1635" s="446"/>
      <c r="C1635" s="106" t="str">
        <f>IF(A1635="CSP","Consolidated Supply Program(IIF)",IF(A1635&lt;&gt;"",INDEX('CCN &amp; Description'!$B$2:$B$1071,MATCH(VALUE(LEFT(A1635,5)),'CCN &amp; Description'!$A$2:$A$1071,0)),""))</f>
        <v>ELECTRONIC AND COMMUNICATION MAINTENANCE SHOP</v>
      </c>
      <c r="D1635" s="107" t="str">
        <f t="shared" si="50"/>
        <v>A</v>
      </c>
      <c r="E1635" s="107" t="str">
        <f t="shared" si="51"/>
        <v>A9400</v>
      </c>
      <c r="F1635" s="108" t="s">
        <v>3703</v>
      </c>
      <c r="G1635" s="108" t="s">
        <v>12173</v>
      </c>
      <c r="H1635" s="108" t="s">
        <v>10394</v>
      </c>
      <c r="I1635" s="109">
        <v>2.25</v>
      </c>
      <c r="J1635" s="109">
        <v>1.58</v>
      </c>
      <c r="K1635" s="109">
        <v>0.57999999999999996</v>
      </c>
      <c r="L1635" s="110" t="e">
        <v>#REF!</v>
      </c>
      <c r="M1635" s="111" t="e">
        <v>#REF!</v>
      </c>
      <c r="N1635" s="111" t="e">
        <v>#N/A</v>
      </c>
      <c r="O1635" s="111" t="e">
        <v>#N/A</v>
      </c>
      <c r="P1635" s="111" t="e">
        <v>#N/A</v>
      </c>
      <c r="Q1635" s="111" t="e">
        <v>#N/A</v>
      </c>
    </row>
    <row r="1636" spans="1:17" s="110" customFormat="1" ht="15" customHeight="1" thickBot="1">
      <c r="A1636" s="446">
        <v>21710</v>
      </c>
      <c r="B1636" s="446"/>
      <c r="C1636" s="106" t="str">
        <f>IF(A1636="CSP","Consolidated Supply Program(IIF)",IF(A1636&lt;&gt;"",INDEX('CCN &amp; Description'!$B$2:$B$1071,MATCH(VALUE(LEFT(A1636,5)),'CCN &amp; Description'!$A$2:$A$1071,0)),""))</f>
        <v>ELECTRONIC AND COMMUNICATION MAINTENANCE SHOP</v>
      </c>
      <c r="D1636" s="107" t="str">
        <f t="shared" si="50"/>
        <v>A</v>
      </c>
      <c r="E1636" s="107" t="str">
        <f t="shared" si="51"/>
        <v>A9400</v>
      </c>
      <c r="F1636" s="108" t="s">
        <v>3703</v>
      </c>
      <c r="G1636" s="108" t="s">
        <v>10809</v>
      </c>
      <c r="H1636" s="108" t="s">
        <v>10394</v>
      </c>
      <c r="I1636" s="109">
        <v>2.25</v>
      </c>
      <c r="J1636" s="109">
        <v>1.58</v>
      </c>
      <c r="K1636" s="109">
        <v>0.57999999999999996</v>
      </c>
      <c r="L1636" s="110" t="e">
        <v>#REF!</v>
      </c>
      <c r="M1636" s="111" t="e">
        <v>#REF!</v>
      </c>
      <c r="N1636" s="111" t="e">
        <v>#N/A</v>
      </c>
      <c r="O1636" s="111" t="e">
        <v>#N/A</v>
      </c>
      <c r="P1636" s="111" t="e">
        <v>#N/A</v>
      </c>
      <c r="Q1636" s="111" t="e">
        <v>#N/A</v>
      </c>
    </row>
    <row r="1637" spans="1:17" s="110" customFormat="1" ht="15" customHeight="1" thickBot="1">
      <c r="A1637" s="446">
        <v>21710</v>
      </c>
      <c r="B1637" s="446"/>
      <c r="C1637" s="106" t="str">
        <f>IF(A1637="CSP","Consolidated Supply Program(IIF)",IF(A1637&lt;&gt;"",INDEX('CCN &amp; Description'!$B$2:$B$1071,MATCH(VALUE(LEFT(A1637,5)),'CCN &amp; Description'!$A$2:$A$1071,0)),""))</f>
        <v>ELECTRONIC AND COMMUNICATION MAINTENANCE SHOP</v>
      </c>
      <c r="D1637" s="107" t="str">
        <f t="shared" si="50"/>
        <v>A</v>
      </c>
      <c r="E1637" s="107" t="str">
        <f t="shared" si="51"/>
        <v>A9400</v>
      </c>
      <c r="F1637" s="108" t="s">
        <v>3703</v>
      </c>
      <c r="G1637" s="108" t="s">
        <v>11954</v>
      </c>
      <c r="H1637" s="108" t="s">
        <v>10394</v>
      </c>
      <c r="I1637" s="109">
        <v>2.25</v>
      </c>
      <c r="J1637" s="109">
        <v>1.58</v>
      </c>
      <c r="K1637" s="109">
        <v>0.57999999999999996</v>
      </c>
      <c r="L1637" s="110" t="e">
        <v>#REF!</v>
      </c>
      <c r="M1637" s="111" t="e">
        <v>#REF!</v>
      </c>
      <c r="N1637" s="111" t="e">
        <v>#N/A</v>
      </c>
      <c r="O1637" s="111" t="e">
        <v>#N/A</v>
      </c>
      <c r="P1637" s="111" t="e">
        <v>#N/A</v>
      </c>
      <c r="Q1637" s="111" t="e">
        <v>#N/A</v>
      </c>
    </row>
    <row r="1638" spans="1:17" s="110" customFormat="1" ht="15" customHeight="1" thickBot="1">
      <c r="A1638" s="446">
        <v>21710</v>
      </c>
      <c r="B1638" s="446"/>
      <c r="C1638" s="106" t="str">
        <f>IF(A1638="CSP","Consolidated Supply Program(IIF)",IF(A1638&lt;&gt;"",INDEX('CCN &amp; Description'!$B$2:$B$1071,MATCH(VALUE(LEFT(A1638,5)),'CCN &amp; Description'!$A$2:$A$1071,0)),""))</f>
        <v>ELECTRONIC AND COMMUNICATION MAINTENANCE SHOP</v>
      </c>
      <c r="D1638" s="107" t="str">
        <f t="shared" si="50"/>
        <v>A</v>
      </c>
      <c r="E1638" s="107" t="str">
        <f t="shared" si="51"/>
        <v>A9400</v>
      </c>
      <c r="F1638" s="108" t="s">
        <v>3703</v>
      </c>
      <c r="G1638" s="108" t="s">
        <v>10809</v>
      </c>
      <c r="H1638" s="108" t="s">
        <v>10394</v>
      </c>
      <c r="I1638" s="109">
        <v>2.25</v>
      </c>
      <c r="J1638" s="109">
        <v>1.58</v>
      </c>
      <c r="K1638" s="109">
        <v>0.57999999999999996</v>
      </c>
      <c r="L1638" s="110" t="e">
        <v>#REF!</v>
      </c>
      <c r="M1638" s="111" t="e">
        <v>#REF!</v>
      </c>
      <c r="N1638" s="111" t="e">
        <v>#N/A</v>
      </c>
      <c r="O1638" s="111" t="e">
        <v>#N/A</v>
      </c>
      <c r="P1638" s="111" t="e">
        <v>#N/A</v>
      </c>
      <c r="Q1638" s="111" t="e">
        <v>#N/A</v>
      </c>
    </row>
    <row r="1639" spans="1:17" s="110" customFormat="1" ht="15" customHeight="1" thickBot="1">
      <c r="A1639" s="446">
        <v>21710</v>
      </c>
      <c r="B1639" s="446"/>
      <c r="C1639" s="106" t="str">
        <f>IF(A1639="CSP","Consolidated Supply Program(IIF)",IF(A1639&lt;&gt;"",INDEX('CCN &amp; Description'!$B$2:$B$1071,MATCH(VALUE(LEFT(A1639,5)),'CCN &amp; Description'!$A$2:$A$1071,0)),""))</f>
        <v>ELECTRONIC AND COMMUNICATION MAINTENANCE SHOP</v>
      </c>
      <c r="D1639" s="107" t="str">
        <f t="shared" si="50"/>
        <v>A</v>
      </c>
      <c r="E1639" s="107" t="str">
        <f t="shared" si="51"/>
        <v>A9400</v>
      </c>
      <c r="F1639" s="108" t="s">
        <v>3703</v>
      </c>
      <c r="G1639" s="108" t="s">
        <v>10415</v>
      </c>
      <c r="H1639" s="108" t="s">
        <v>10394</v>
      </c>
      <c r="I1639" s="109">
        <v>2.25</v>
      </c>
      <c r="J1639" s="109">
        <v>1.58</v>
      </c>
      <c r="K1639" s="109">
        <v>0.57999999999999996</v>
      </c>
      <c r="L1639" s="110" t="e">
        <v>#REF!</v>
      </c>
      <c r="M1639" s="111" t="e">
        <v>#REF!</v>
      </c>
      <c r="N1639" s="111" t="e">
        <v>#N/A</v>
      </c>
      <c r="O1639" s="111" t="e">
        <v>#N/A</v>
      </c>
      <c r="P1639" s="111" t="e">
        <v>#N/A</v>
      </c>
      <c r="Q1639" s="111" t="e">
        <v>#N/A</v>
      </c>
    </row>
    <row r="1640" spans="1:17" ht="15" customHeight="1" thickBot="1">
      <c r="A1640" s="446"/>
      <c r="B1640" s="446"/>
      <c r="C1640" s="54" t="str">
        <f>IF(A1640="CSP","Consolidated Supply Program(IIF)",IF(A1640&lt;&gt;"",INDEX('CCN &amp; Description'!$B$2:$B$1071,MATCH(VALUE(LEFT(A1640,5)),'CCN &amp; Description'!$A$2:$A$1071,0)),""))</f>
        <v/>
      </c>
      <c r="D1640" s="55" t="str">
        <f t="shared" si="50"/>
        <v>A</v>
      </c>
      <c r="E1640" s="55" t="str">
        <f t="shared" si="51"/>
        <v>A9500</v>
      </c>
      <c r="F1640" s="56" t="s">
        <v>3716</v>
      </c>
      <c r="G1640" s="56" t="s">
        <v>12174</v>
      </c>
      <c r="H1640" s="56" t="s">
        <v>10394</v>
      </c>
      <c r="I1640" s="57">
        <v>2.25</v>
      </c>
      <c r="J1640" s="57">
        <v>1.58</v>
      </c>
      <c r="K1640" s="57">
        <v>0.57999999999999996</v>
      </c>
      <c r="L1640" s="315" t="e">
        <v>#REF!</v>
      </c>
      <c r="M1640" s="58" t="e">
        <v>#REF!</v>
      </c>
      <c r="N1640" s="58" t="e">
        <v>#N/A</v>
      </c>
      <c r="O1640" s="58" t="e">
        <v>#N/A</v>
      </c>
      <c r="P1640" s="58" t="e">
        <v>#N/A</v>
      </c>
      <c r="Q1640" s="58" t="e">
        <v>#N/A</v>
      </c>
    </row>
    <row r="1641" spans="1:17" ht="15" customHeight="1" thickBot="1">
      <c r="A1641" s="446"/>
      <c r="B1641" s="446"/>
      <c r="C1641" s="54" t="str">
        <f>IF(A1641="CSP","Consolidated Supply Program(IIF)",IF(A1641&lt;&gt;"",INDEX('CCN &amp; Description'!$B$2:$B$1071,MATCH(VALUE(LEFT(A1641,5)),'CCN &amp; Description'!$A$2:$A$1071,0)),""))</f>
        <v/>
      </c>
      <c r="D1641" s="55" t="str">
        <f t="shared" si="50"/>
        <v>A</v>
      </c>
      <c r="E1641" s="55" t="str">
        <f t="shared" si="51"/>
        <v>A9500</v>
      </c>
      <c r="F1641" s="56" t="s">
        <v>3716</v>
      </c>
      <c r="G1641" s="56" t="s">
        <v>10415</v>
      </c>
      <c r="H1641" s="56" t="s">
        <v>10394</v>
      </c>
      <c r="I1641" s="57">
        <v>2.25</v>
      </c>
      <c r="J1641" s="57">
        <v>1.58</v>
      </c>
      <c r="K1641" s="57">
        <v>0.57999999999999996</v>
      </c>
      <c r="L1641" s="315" t="e">
        <v>#REF!</v>
      </c>
      <c r="M1641" s="58" t="e">
        <v>#REF!</v>
      </c>
      <c r="N1641" s="58" t="e">
        <v>#N/A</v>
      </c>
      <c r="O1641" s="58" t="e">
        <v>#N/A</v>
      </c>
      <c r="P1641" s="58" t="e">
        <v>#N/A</v>
      </c>
      <c r="Q1641" s="58" t="e">
        <v>#N/A</v>
      </c>
    </row>
    <row r="1642" spans="1:17" ht="15" customHeight="1" thickBot="1">
      <c r="A1642" s="446"/>
      <c r="B1642" s="446"/>
      <c r="C1642" s="54" t="str">
        <f>IF(A1642="CSP","Consolidated Supply Program(IIF)",IF(A1642&lt;&gt;"",INDEX('CCN &amp; Description'!$B$2:$B$1071,MATCH(VALUE(LEFT(A1642,5)),'CCN &amp; Description'!$A$2:$A$1071,0)),""))</f>
        <v/>
      </c>
      <c r="D1642" s="55" t="str">
        <f t="shared" si="50"/>
        <v>A</v>
      </c>
      <c r="E1642" s="55" t="str">
        <f t="shared" si="51"/>
        <v>A9500</v>
      </c>
      <c r="F1642" s="56" t="s">
        <v>3716</v>
      </c>
      <c r="G1642" s="56" t="s">
        <v>12175</v>
      </c>
      <c r="H1642" s="56" t="s">
        <v>10394</v>
      </c>
      <c r="I1642" s="57">
        <v>2.25</v>
      </c>
      <c r="J1642" s="57">
        <v>1.58</v>
      </c>
      <c r="K1642" s="57">
        <v>0.57999999999999996</v>
      </c>
      <c r="L1642" s="315" t="e">
        <v>#REF!</v>
      </c>
      <c r="M1642" s="58" t="e">
        <v>#REF!</v>
      </c>
      <c r="N1642" s="58" t="e">
        <v>#N/A</v>
      </c>
      <c r="O1642" s="58" t="e">
        <v>#N/A</v>
      </c>
      <c r="P1642" s="58" t="e">
        <v>#N/A</v>
      </c>
      <c r="Q1642" s="58" t="e">
        <v>#N/A</v>
      </c>
    </row>
    <row r="1643" spans="1:17" ht="15" customHeight="1" thickBot="1">
      <c r="A1643" s="446"/>
      <c r="B1643" s="446"/>
      <c r="C1643" s="54" t="str">
        <f>IF(A1643="CSP","Consolidated Supply Program(IIF)",IF(A1643&lt;&gt;"",INDEX('CCN &amp; Description'!$B$2:$B$1071,MATCH(VALUE(LEFT(A1643,5)),'CCN &amp; Description'!$A$2:$A$1071,0)),""))</f>
        <v/>
      </c>
      <c r="D1643" s="55" t="str">
        <f t="shared" si="50"/>
        <v>A</v>
      </c>
      <c r="E1643" s="55" t="str">
        <f t="shared" si="51"/>
        <v>A9500</v>
      </c>
      <c r="F1643" s="56" t="s">
        <v>3716</v>
      </c>
      <c r="G1643" s="56" t="s">
        <v>12174</v>
      </c>
      <c r="H1643" s="56" t="s">
        <v>10394</v>
      </c>
      <c r="I1643" s="57">
        <v>2.25</v>
      </c>
      <c r="J1643" s="57">
        <v>1.58</v>
      </c>
      <c r="K1643" s="57">
        <v>0.57999999999999996</v>
      </c>
      <c r="L1643" s="315" t="e">
        <v>#REF!</v>
      </c>
      <c r="M1643" s="58" t="e">
        <v>#REF!</v>
      </c>
      <c r="N1643" s="58" t="e">
        <v>#N/A</v>
      </c>
      <c r="O1643" s="58" t="e">
        <v>#N/A</v>
      </c>
      <c r="P1643" s="58" t="e">
        <v>#N/A</v>
      </c>
      <c r="Q1643" s="58" t="e">
        <v>#N/A</v>
      </c>
    </row>
    <row r="1644" spans="1:17" ht="15" customHeight="1" thickBot="1">
      <c r="A1644" s="446"/>
      <c r="B1644" s="446"/>
      <c r="C1644" s="54" t="str">
        <f>IF(A1644="CSP","Consolidated Supply Program(IIF)",IF(A1644&lt;&gt;"",INDEX('CCN &amp; Description'!$B$2:$B$1071,MATCH(VALUE(LEFT(A1644,5)),'CCN &amp; Description'!$A$2:$A$1071,0)),""))</f>
        <v/>
      </c>
      <c r="D1644" s="55" t="str">
        <f t="shared" si="50"/>
        <v>A</v>
      </c>
      <c r="E1644" s="55" t="str">
        <f t="shared" si="51"/>
        <v>A9500</v>
      </c>
      <c r="F1644" s="56" t="s">
        <v>3716</v>
      </c>
      <c r="G1644" s="56" t="s">
        <v>10808</v>
      </c>
      <c r="H1644" s="56" t="s">
        <v>10394</v>
      </c>
      <c r="I1644" s="57">
        <v>2.25</v>
      </c>
      <c r="J1644" s="57">
        <v>1.58</v>
      </c>
      <c r="K1644" s="57">
        <v>0.57999999999999996</v>
      </c>
      <c r="L1644" s="315" t="e">
        <v>#REF!</v>
      </c>
      <c r="M1644" s="58" t="e">
        <v>#REF!</v>
      </c>
      <c r="N1644" s="58" t="e">
        <v>#N/A</v>
      </c>
      <c r="O1644" s="58" t="e">
        <v>#N/A</v>
      </c>
      <c r="P1644" s="58" t="e">
        <v>#N/A</v>
      </c>
      <c r="Q1644" s="58" t="e">
        <v>#N/A</v>
      </c>
    </row>
    <row r="1645" spans="1:17" ht="15" customHeight="1" thickBot="1">
      <c r="A1645" s="446"/>
      <c r="B1645" s="446"/>
      <c r="C1645" s="54" t="str">
        <f>IF(A1645="CSP","Consolidated Supply Program(IIF)",IF(A1645&lt;&gt;"",INDEX('CCN &amp; Description'!$B$2:$B$1071,MATCH(VALUE(LEFT(A1645,5)),'CCN &amp; Description'!$A$2:$A$1071,0)),""))</f>
        <v/>
      </c>
      <c r="D1645" s="55" t="str">
        <f t="shared" si="50"/>
        <v>A</v>
      </c>
      <c r="E1645" s="55" t="str">
        <f t="shared" si="51"/>
        <v>A9500</v>
      </c>
      <c r="F1645" s="56" t="s">
        <v>3716</v>
      </c>
      <c r="G1645" s="56" t="s">
        <v>2921</v>
      </c>
      <c r="H1645" s="56" t="s">
        <v>10394</v>
      </c>
      <c r="I1645" s="57">
        <v>2.25</v>
      </c>
      <c r="J1645" s="57">
        <v>1.58</v>
      </c>
      <c r="K1645" s="57">
        <v>0.57999999999999996</v>
      </c>
      <c r="L1645" s="315" t="e">
        <v>#REF!</v>
      </c>
      <c r="M1645" s="58" t="e">
        <v>#REF!</v>
      </c>
      <c r="N1645" s="58" t="e">
        <v>#N/A</v>
      </c>
      <c r="O1645" s="58" t="e">
        <v>#N/A</v>
      </c>
      <c r="P1645" s="58" t="e">
        <v>#N/A</v>
      </c>
      <c r="Q1645" s="58" t="e">
        <v>#N/A</v>
      </c>
    </row>
    <row r="1646" spans="1:17" ht="15" customHeight="1" thickBot="1">
      <c r="A1646" s="446"/>
      <c r="B1646" s="446"/>
      <c r="C1646" s="54" t="str">
        <f>IF(A1646="CSP","Consolidated Supply Program(IIF)",IF(A1646&lt;&gt;"",INDEX('CCN &amp; Description'!$B$2:$B$1071,MATCH(VALUE(LEFT(A1646,5)),'CCN &amp; Description'!$A$2:$A$1071,0)),""))</f>
        <v/>
      </c>
      <c r="D1646" s="55" t="str">
        <f t="shared" si="50"/>
        <v>A</v>
      </c>
      <c r="E1646" s="55" t="str">
        <f t="shared" si="51"/>
        <v>A9500</v>
      </c>
      <c r="F1646" s="56" t="s">
        <v>3716</v>
      </c>
      <c r="G1646" s="56" t="s">
        <v>12176</v>
      </c>
      <c r="H1646" s="56" t="s">
        <v>10394</v>
      </c>
      <c r="I1646" s="57">
        <v>2.25</v>
      </c>
      <c r="J1646" s="57">
        <v>1.58</v>
      </c>
      <c r="K1646" s="57">
        <v>0.57999999999999996</v>
      </c>
      <c r="L1646" s="315" t="e">
        <v>#REF!</v>
      </c>
      <c r="M1646" s="58" t="e">
        <v>#REF!</v>
      </c>
      <c r="N1646" s="58" t="e">
        <v>#N/A</v>
      </c>
      <c r="O1646" s="58" t="e">
        <v>#N/A</v>
      </c>
      <c r="P1646" s="58" t="e">
        <v>#N/A</v>
      </c>
      <c r="Q1646" s="58" t="e">
        <v>#N/A</v>
      </c>
    </row>
    <row r="1647" spans="1:17" ht="15" customHeight="1" thickBot="1">
      <c r="A1647" s="446"/>
      <c r="B1647" s="446"/>
      <c r="C1647" s="54" t="str">
        <f>IF(A1647="CSP","Consolidated Supply Program(IIF)",IF(A1647&lt;&gt;"",INDEX('CCN &amp; Description'!$B$2:$B$1071,MATCH(VALUE(LEFT(A1647,5)),'CCN &amp; Description'!$A$2:$A$1071,0)),""))</f>
        <v/>
      </c>
      <c r="D1647" s="55" t="str">
        <f t="shared" si="50"/>
        <v>A</v>
      </c>
      <c r="E1647" s="55" t="str">
        <f t="shared" si="51"/>
        <v>A9500</v>
      </c>
      <c r="F1647" s="56" t="s">
        <v>3716</v>
      </c>
      <c r="G1647" s="56" t="s">
        <v>11954</v>
      </c>
      <c r="H1647" s="56" t="s">
        <v>10394</v>
      </c>
      <c r="I1647" s="57">
        <v>2.25</v>
      </c>
      <c r="J1647" s="57">
        <v>1.58</v>
      </c>
      <c r="K1647" s="57">
        <v>0.57999999999999996</v>
      </c>
      <c r="L1647" s="315" t="e">
        <v>#REF!</v>
      </c>
      <c r="M1647" s="58" t="e">
        <v>#REF!</v>
      </c>
      <c r="N1647" s="58" t="e">
        <v>#N/A</v>
      </c>
      <c r="O1647" s="58" t="e">
        <v>#N/A</v>
      </c>
      <c r="P1647" s="58" t="e">
        <v>#N/A</v>
      </c>
      <c r="Q1647" s="58" t="e">
        <v>#N/A</v>
      </c>
    </row>
    <row r="1648" spans="1:17" ht="15" customHeight="1" thickBot="1">
      <c r="A1648" s="446"/>
      <c r="B1648" s="446"/>
      <c r="C1648" s="54" t="str">
        <f>IF(A1648="CSP","Consolidated Supply Program(IIF)",IF(A1648&lt;&gt;"",INDEX('CCN &amp; Description'!$B$2:$B$1071,MATCH(VALUE(LEFT(A1648,5)),'CCN &amp; Description'!$A$2:$A$1071,0)),""))</f>
        <v/>
      </c>
      <c r="D1648" s="55" t="str">
        <f t="shared" si="50"/>
        <v>A</v>
      </c>
      <c r="E1648" s="55" t="str">
        <f t="shared" si="51"/>
        <v>A9500</v>
      </c>
      <c r="F1648" s="56" t="s">
        <v>12177</v>
      </c>
      <c r="G1648" s="56" t="s">
        <v>11954</v>
      </c>
      <c r="H1648" s="56" t="s">
        <v>10394</v>
      </c>
      <c r="I1648" s="57">
        <v>2.25</v>
      </c>
      <c r="J1648" s="57">
        <v>1.58</v>
      </c>
      <c r="K1648" s="57">
        <v>0.57999999999999996</v>
      </c>
      <c r="L1648" s="315" t="e">
        <v>#REF!</v>
      </c>
      <c r="M1648" s="58" t="e">
        <v>#REF!</v>
      </c>
      <c r="N1648" s="58" t="e">
        <v>#N/A</v>
      </c>
      <c r="O1648" s="58" t="e">
        <v>#N/A</v>
      </c>
      <c r="P1648" s="58" t="e">
        <v>#N/A</v>
      </c>
      <c r="Q1648" s="58" t="e">
        <v>#N/A</v>
      </c>
    </row>
    <row r="1649" spans="1:17" ht="15" customHeight="1" thickBot="1">
      <c r="A1649" s="446"/>
      <c r="B1649" s="446"/>
      <c r="C1649" s="54" t="str">
        <f>IF(A1649="CSP","Consolidated Supply Program(IIF)",IF(A1649&lt;&gt;"",INDEX('CCN &amp; Description'!$B$2:$B$1071,MATCH(VALUE(LEFT(A1649,5)),'CCN &amp; Description'!$A$2:$A$1071,0)),""))</f>
        <v/>
      </c>
      <c r="D1649" s="55" t="str">
        <f t="shared" si="50"/>
        <v>A</v>
      </c>
      <c r="E1649" s="55" t="str">
        <f t="shared" si="51"/>
        <v>A9510</v>
      </c>
      <c r="F1649" s="56" t="s">
        <v>3736</v>
      </c>
      <c r="G1649" s="56" t="s">
        <v>12178</v>
      </c>
      <c r="H1649" s="56" t="s">
        <v>10394</v>
      </c>
      <c r="I1649" s="57">
        <v>2.83</v>
      </c>
      <c r="J1649" s="57">
        <v>1.58</v>
      </c>
      <c r="K1649" s="57">
        <v>1.5</v>
      </c>
      <c r="L1649" s="315" t="e">
        <v>#REF!</v>
      </c>
      <c r="M1649" s="58" t="e">
        <v>#REF!</v>
      </c>
      <c r="N1649" s="58" t="e">
        <v>#N/A</v>
      </c>
      <c r="O1649" s="58" t="e">
        <v>#N/A</v>
      </c>
      <c r="P1649" s="58" t="e">
        <v>#N/A</v>
      </c>
      <c r="Q1649" s="58" t="e">
        <v>#N/A</v>
      </c>
    </row>
    <row r="1650" spans="1:17" ht="15" customHeight="1" thickBot="1">
      <c r="A1650" s="446"/>
      <c r="B1650" s="446"/>
      <c r="C1650" s="54" t="str">
        <f>IF(A1650="CSP","Consolidated Supply Program(IIF)",IF(A1650&lt;&gt;"",INDEX('CCN &amp; Description'!$B$2:$B$1071,MATCH(VALUE(LEFT(A1650,5)),'CCN &amp; Description'!$A$2:$A$1071,0)),""))</f>
        <v/>
      </c>
      <c r="D1650" s="55" t="str">
        <f t="shared" si="50"/>
        <v>A</v>
      </c>
      <c r="E1650" s="55" t="str">
        <f t="shared" si="51"/>
        <v>A9510</v>
      </c>
      <c r="F1650" s="56" t="s">
        <v>3736</v>
      </c>
      <c r="G1650" s="56" t="s">
        <v>10808</v>
      </c>
      <c r="H1650" s="56" t="s">
        <v>10394</v>
      </c>
      <c r="I1650" s="57">
        <v>2.83</v>
      </c>
      <c r="J1650" s="57">
        <v>1.58</v>
      </c>
      <c r="K1650" s="57">
        <v>1.5</v>
      </c>
      <c r="L1650" s="315" t="e">
        <v>#REF!</v>
      </c>
      <c r="M1650" s="58" t="e">
        <v>#REF!</v>
      </c>
      <c r="N1650" s="58" t="e">
        <v>#N/A</v>
      </c>
      <c r="O1650" s="58" t="e">
        <v>#N/A</v>
      </c>
      <c r="P1650" s="58" t="e">
        <v>#N/A</v>
      </c>
      <c r="Q1650" s="58" t="e">
        <v>#N/A</v>
      </c>
    </row>
    <row r="1651" spans="1:17" ht="15" customHeight="1" thickBot="1">
      <c r="A1651" s="446"/>
      <c r="B1651" s="446"/>
      <c r="C1651" s="54" t="str">
        <f>IF(A1651="CSP","Consolidated Supply Program(IIF)",IF(A1651&lt;&gt;"",INDEX('CCN &amp; Description'!$B$2:$B$1071,MATCH(VALUE(LEFT(A1651,5)),'CCN &amp; Description'!$A$2:$A$1071,0)),""))</f>
        <v/>
      </c>
      <c r="D1651" s="55" t="str">
        <f t="shared" si="50"/>
        <v>A</v>
      </c>
      <c r="E1651" s="55" t="str">
        <f t="shared" si="51"/>
        <v>A9510</v>
      </c>
      <c r="F1651" s="56" t="s">
        <v>3736</v>
      </c>
      <c r="G1651" s="56" t="s">
        <v>2921</v>
      </c>
      <c r="H1651" s="56" t="s">
        <v>10394</v>
      </c>
      <c r="I1651" s="57">
        <v>2.83</v>
      </c>
      <c r="J1651" s="57">
        <v>1.58</v>
      </c>
      <c r="K1651" s="57">
        <v>1.5</v>
      </c>
      <c r="L1651" s="315" t="e">
        <v>#REF!</v>
      </c>
      <c r="M1651" s="58" t="e">
        <v>#REF!</v>
      </c>
      <c r="N1651" s="58" t="e">
        <v>#N/A</v>
      </c>
      <c r="O1651" s="58" t="e">
        <v>#N/A</v>
      </c>
      <c r="P1651" s="58" t="e">
        <v>#N/A</v>
      </c>
      <c r="Q1651" s="58" t="e">
        <v>#N/A</v>
      </c>
    </row>
    <row r="1652" spans="1:17" ht="15" customHeight="1" thickBot="1">
      <c r="A1652" s="446"/>
      <c r="B1652" s="446"/>
      <c r="C1652" s="54" t="str">
        <f>IF(A1652="CSP","Consolidated Supply Program(IIF)",IF(A1652&lt;&gt;"",INDEX('CCN &amp; Description'!$B$2:$B$1071,MATCH(VALUE(LEFT(A1652,5)),'CCN &amp; Description'!$A$2:$A$1071,0)),""))</f>
        <v/>
      </c>
      <c r="D1652" s="55" t="str">
        <f t="shared" si="50"/>
        <v>A</v>
      </c>
      <c r="E1652" s="55" t="str">
        <f t="shared" si="51"/>
        <v>A9510</v>
      </c>
      <c r="F1652" s="56" t="s">
        <v>12179</v>
      </c>
      <c r="G1652" s="56" t="s">
        <v>11954</v>
      </c>
      <c r="H1652" s="56" t="s">
        <v>10394</v>
      </c>
      <c r="I1652" s="57">
        <v>2.83</v>
      </c>
      <c r="J1652" s="57">
        <v>1.58</v>
      </c>
      <c r="K1652" s="57">
        <v>1.5</v>
      </c>
      <c r="L1652" s="315" t="e">
        <v>#REF!</v>
      </c>
      <c r="M1652" s="58" t="e">
        <v>#REF!</v>
      </c>
      <c r="N1652" s="58" t="e">
        <v>#N/A</v>
      </c>
      <c r="O1652" s="58" t="e">
        <v>#N/A</v>
      </c>
      <c r="P1652" s="58" t="e">
        <v>#N/A</v>
      </c>
      <c r="Q1652" s="58" t="e">
        <v>#N/A</v>
      </c>
    </row>
    <row r="1653" spans="1:17" ht="15" customHeight="1" thickBot="1">
      <c r="A1653" s="446"/>
      <c r="B1653" s="446"/>
      <c r="C1653" s="54" t="str">
        <f>IF(A1653="CSP","Consolidated Supply Program(IIF)",IF(A1653&lt;&gt;"",INDEX('CCN &amp; Description'!$B$2:$B$1071,MATCH(VALUE(LEFT(A1653,5)),'CCN &amp; Description'!$A$2:$A$1071,0)),""))</f>
        <v/>
      </c>
      <c r="D1653" s="55" t="str">
        <f t="shared" si="50"/>
        <v>B</v>
      </c>
      <c r="E1653" s="55" t="str">
        <f t="shared" si="51"/>
        <v>B0001</v>
      </c>
      <c r="F1653" s="56" t="s">
        <v>12180</v>
      </c>
      <c r="G1653" s="56" t="s">
        <v>12181</v>
      </c>
      <c r="H1653" s="56" t="s">
        <v>12182</v>
      </c>
      <c r="I1653" s="57">
        <v>2.25</v>
      </c>
      <c r="J1653" s="57">
        <v>2.5</v>
      </c>
      <c r="K1653" s="57">
        <v>1.83</v>
      </c>
      <c r="L1653" s="315" t="e">
        <v>#REF!</v>
      </c>
      <c r="M1653" s="58" t="e">
        <v>#REF!</v>
      </c>
      <c r="N1653" s="58" t="e">
        <v>#N/A</v>
      </c>
      <c r="O1653" s="58" t="e">
        <v>#N/A</v>
      </c>
      <c r="P1653" s="58" t="e">
        <v>#N/A</v>
      </c>
      <c r="Q1653" s="58" t="e">
        <v>#N/A</v>
      </c>
    </row>
    <row r="1654" spans="1:17" ht="15" customHeight="1" thickBot="1">
      <c r="A1654" s="446"/>
      <c r="B1654" s="446"/>
      <c r="C1654" s="54" t="str">
        <f>IF(A1654="CSP","Consolidated Supply Program(IIF)",IF(A1654&lt;&gt;"",INDEX('CCN &amp; Description'!$B$2:$B$1071,MATCH(VALUE(LEFT(A1654,5)),'CCN &amp; Description'!$A$2:$A$1071,0)),""))</f>
        <v/>
      </c>
      <c r="D1654" s="55" t="str">
        <f t="shared" si="50"/>
        <v>B</v>
      </c>
      <c r="E1654" s="55" t="str">
        <f t="shared" si="51"/>
        <v>B0001</v>
      </c>
      <c r="F1654" s="56" t="s">
        <v>12180</v>
      </c>
      <c r="G1654" s="56" t="s">
        <v>12181</v>
      </c>
      <c r="H1654" s="56" t="s">
        <v>12183</v>
      </c>
      <c r="I1654" s="57">
        <v>2.25</v>
      </c>
      <c r="J1654" s="57">
        <v>2.5</v>
      </c>
      <c r="K1654" s="57">
        <v>1.42</v>
      </c>
      <c r="L1654" s="315" t="e">
        <v>#REF!</v>
      </c>
      <c r="M1654" s="58" t="e">
        <v>#REF!</v>
      </c>
      <c r="N1654" s="58" t="e">
        <v>#N/A</v>
      </c>
      <c r="O1654" s="58" t="e">
        <v>#N/A</v>
      </c>
      <c r="P1654" s="58" t="e">
        <v>#N/A</v>
      </c>
      <c r="Q1654" s="58" t="e">
        <v>#N/A</v>
      </c>
    </row>
    <row r="1655" spans="1:17" ht="15" customHeight="1" thickBot="1">
      <c r="A1655" s="446"/>
      <c r="B1655" s="446"/>
      <c r="C1655" s="54" t="str">
        <f>IF(A1655="CSP","Consolidated Supply Program(IIF)",IF(A1655&lt;&gt;"",INDEX('CCN &amp; Description'!$B$2:$B$1071,MATCH(VALUE(LEFT(A1655,5)),'CCN &amp; Description'!$A$2:$A$1071,0)),""))</f>
        <v/>
      </c>
      <c r="D1655" s="55" t="str">
        <f t="shared" si="50"/>
        <v>B</v>
      </c>
      <c r="E1655" s="55" t="str">
        <f t="shared" si="51"/>
        <v>B0001</v>
      </c>
      <c r="F1655" s="56" t="s">
        <v>12180</v>
      </c>
      <c r="G1655" s="56" t="s">
        <v>12181</v>
      </c>
      <c r="H1655" s="56" t="s">
        <v>12184</v>
      </c>
      <c r="I1655" s="57">
        <v>2.25</v>
      </c>
      <c r="J1655" s="57">
        <v>2.5</v>
      </c>
      <c r="K1655" s="57">
        <v>1.42</v>
      </c>
      <c r="L1655" s="315" t="e">
        <v>#REF!</v>
      </c>
      <c r="M1655" s="58" t="e">
        <v>#REF!</v>
      </c>
      <c r="N1655" s="58" t="e">
        <v>#N/A</v>
      </c>
      <c r="O1655" s="58" t="e">
        <v>#N/A</v>
      </c>
      <c r="P1655" s="58" t="e">
        <v>#N/A</v>
      </c>
      <c r="Q1655" s="58" t="e">
        <v>#N/A</v>
      </c>
    </row>
    <row r="1656" spans="1:17" ht="15" customHeight="1" thickBot="1">
      <c r="A1656" s="446"/>
      <c r="B1656" s="446"/>
      <c r="C1656" s="54" t="str">
        <f>IF(A1656="CSP","Consolidated Supply Program(IIF)",IF(A1656&lt;&gt;"",INDEX('CCN &amp; Description'!$B$2:$B$1071,MATCH(VALUE(LEFT(A1656,5)),'CCN &amp; Description'!$A$2:$A$1071,0)),""))</f>
        <v/>
      </c>
      <c r="D1656" s="55" t="str">
        <f t="shared" si="50"/>
        <v>B</v>
      </c>
      <c r="E1656" s="55" t="str">
        <f t="shared" si="51"/>
        <v>B0001</v>
      </c>
      <c r="F1656" s="56" t="s">
        <v>12180</v>
      </c>
      <c r="G1656" s="56" t="s">
        <v>12181</v>
      </c>
      <c r="H1656" s="56" t="s">
        <v>12185</v>
      </c>
      <c r="I1656" s="57">
        <v>2.25</v>
      </c>
      <c r="J1656" s="57">
        <v>2.5</v>
      </c>
      <c r="K1656" s="57">
        <v>1.42</v>
      </c>
      <c r="L1656" s="315" t="e">
        <v>#REF!</v>
      </c>
      <c r="M1656" s="58" t="e">
        <v>#REF!</v>
      </c>
      <c r="N1656" s="58" t="e">
        <v>#N/A</v>
      </c>
      <c r="O1656" s="58" t="e">
        <v>#N/A</v>
      </c>
      <c r="P1656" s="58" t="e">
        <v>#N/A</v>
      </c>
      <c r="Q1656" s="58" t="e">
        <v>#N/A</v>
      </c>
    </row>
    <row r="1657" spans="1:17" ht="15" customHeight="1" thickBot="1">
      <c r="A1657" s="446"/>
      <c r="B1657" s="446"/>
      <c r="C1657" s="54" t="str">
        <f>IF(A1657="CSP","Consolidated Supply Program(IIF)",IF(A1657&lt;&gt;"",INDEX('CCN &amp; Description'!$B$2:$B$1071,MATCH(VALUE(LEFT(A1657,5)),'CCN &amp; Description'!$A$2:$A$1071,0)),""))</f>
        <v/>
      </c>
      <c r="D1657" s="55" t="str">
        <f t="shared" si="50"/>
        <v>B</v>
      </c>
      <c r="E1657" s="55" t="str">
        <f t="shared" si="51"/>
        <v>B0001</v>
      </c>
      <c r="F1657" s="56" t="s">
        <v>12180</v>
      </c>
      <c r="G1657" s="56" t="s">
        <v>12181</v>
      </c>
      <c r="H1657" s="56" t="s">
        <v>12186</v>
      </c>
      <c r="I1657" s="57">
        <v>2.25</v>
      </c>
      <c r="J1657" s="57">
        <v>2.5</v>
      </c>
      <c r="K1657" s="57">
        <v>1.42</v>
      </c>
      <c r="L1657" s="315" t="e">
        <v>#REF!</v>
      </c>
      <c r="M1657" s="58" t="e">
        <v>#REF!</v>
      </c>
      <c r="N1657" s="58" t="e">
        <v>#N/A</v>
      </c>
      <c r="O1657" s="58" t="e">
        <v>#N/A</v>
      </c>
      <c r="P1657" s="58" t="e">
        <v>#N/A</v>
      </c>
      <c r="Q1657" s="58" t="e">
        <v>#N/A</v>
      </c>
    </row>
    <row r="1658" spans="1:17" ht="15" customHeight="1" thickBot="1">
      <c r="A1658" s="446"/>
      <c r="B1658" s="446"/>
      <c r="C1658" s="54" t="str">
        <f>IF(A1658="CSP","Consolidated Supply Program(IIF)",IF(A1658&lt;&gt;"",INDEX('CCN &amp; Description'!$B$2:$B$1071,MATCH(VALUE(LEFT(A1658,5)),'CCN &amp; Description'!$A$2:$A$1071,0)),""))</f>
        <v/>
      </c>
      <c r="D1658" s="55" t="str">
        <f t="shared" si="50"/>
        <v>B</v>
      </c>
      <c r="E1658" s="55" t="str">
        <f t="shared" si="51"/>
        <v>B0002</v>
      </c>
      <c r="F1658" s="56" t="s">
        <v>12187</v>
      </c>
      <c r="G1658" s="56" t="s">
        <v>12181</v>
      </c>
      <c r="H1658" s="56" t="s">
        <v>12188</v>
      </c>
      <c r="I1658" s="57">
        <v>2.83</v>
      </c>
      <c r="J1658" s="57">
        <v>3.08</v>
      </c>
      <c r="K1658" s="57">
        <v>2.42</v>
      </c>
      <c r="L1658" s="315" t="e">
        <v>#REF!</v>
      </c>
      <c r="M1658" s="58" t="e">
        <v>#REF!</v>
      </c>
      <c r="N1658" s="58" t="e">
        <v>#N/A</v>
      </c>
      <c r="O1658" s="58" t="e">
        <v>#N/A</v>
      </c>
      <c r="P1658" s="58" t="e">
        <v>#N/A</v>
      </c>
      <c r="Q1658" s="58" t="e">
        <v>#N/A</v>
      </c>
    </row>
    <row r="1659" spans="1:17" ht="15" customHeight="1" thickBot="1">
      <c r="A1659" s="446"/>
      <c r="B1659" s="446"/>
      <c r="C1659" s="54" t="str">
        <f>IF(A1659="CSP","Consolidated Supply Program(IIF)",IF(A1659&lt;&gt;"",INDEX('CCN &amp; Description'!$B$2:$B$1071,MATCH(VALUE(LEFT(A1659,5)),'CCN &amp; Description'!$A$2:$A$1071,0)),""))</f>
        <v/>
      </c>
      <c r="D1659" s="55" t="str">
        <f t="shared" si="50"/>
        <v>B</v>
      </c>
      <c r="E1659" s="55" t="str">
        <f t="shared" si="51"/>
        <v>B0002</v>
      </c>
      <c r="F1659" s="56" t="s">
        <v>12187</v>
      </c>
      <c r="G1659" s="56" t="s">
        <v>12181</v>
      </c>
      <c r="H1659" s="56" t="s">
        <v>12189</v>
      </c>
      <c r="I1659" s="57">
        <v>2.83</v>
      </c>
      <c r="J1659" s="57">
        <v>3.08</v>
      </c>
      <c r="K1659" s="57">
        <v>2.42</v>
      </c>
      <c r="L1659" s="315" t="e">
        <v>#REF!</v>
      </c>
      <c r="M1659" s="58" t="e">
        <v>#REF!</v>
      </c>
      <c r="N1659" s="58" t="e">
        <v>#N/A</v>
      </c>
      <c r="O1659" s="58" t="e">
        <v>#N/A</v>
      </c>
      <c r="P1659" s="58" t="e">
        <v>#N/A</v>
      </c>
      <c r="Q1659" s="58" t="e">
        <v>#N/A</v>
      </c>
    </row>
    <row r="1660" spans="1:17" ht="15" customHeight="1" thickBot="1">
      <c r="A1660" s="446"/>
      <c r="B1660" s="446"/>
      <c r="C1660" s="54" t="str">
        <f>IF(A1660="CSP","Consolidated Supply Program(IIF)",IF(A1660&lt;&gt;"",INDEX('CCN &amp; Description'!$B$2:$B$1071,MATCH(VALUE(LEFT(A1660,5)),'CCN &amp; Description'!$A$2:$A$1071,0)),""))</f>
        <v/>
      </c>
      <c r="D1660" s="55" t="str">
        <f t="shared" si="50"/>
        <v>B</v>
      </c>
      <c r="E1660" s="55" t="str">
        <f t="shared" si="51"/>
        <v>B0002</v>
      </c>
      <c r="F1660" s="56" t="s">
        <v>12187</v>
      </c>
      <c r="G1660" s="56" t="s">
        <v>12181</v>
      </c>
      <c r="H1660" s="56" t="s">
        <v>12190</v>
      </c>
      <c r="I1660" s="57">
        <v>2.83</v>
      </c>
      <c r="J1660" s="57">
        <v>3.08</v>
      </c>
      <c r="K1660" s="57">
        <v>2.42</v>
      </c>
      <c r="L1660" s="315" t="e">
        <v>#REF!</v>
      </c>
      <c r="M1660" s="58" t="e">
        <v>#REF!</v>
      </c>
      <c r="N1660" s="58" t="e">
        <v>#N/A</v>
      </c>
      <c r="O1660" s="58" t="e">
        <v>#N/A</v>
      </c>
      <c r="P1660" s="58" t="e">
        <v>#N/A</v>
      </c>
      <c r="Q1660" s="58" t="e">
        <v>#N/A</v>
      </c>
    </row>
    <row r="1661" spans="1:17" ht="15" customHeight="1" thickBot="1">
      <c r="A1661" s="446"/>
      <c r="B1661" s="446"/>
      <c r="C1661" s="54" t="str">
        <f>IF(A1661="CSP","Consolidated Supply Program(IIF)",IF(A1661&lt;&gt;"",INDEX('CCN &amp; Description'!$B$2:$B$1071,MATCH(VALUE(LEFT(A1661,5)),'CCN &amp; Description'!$A$2:$A$1071,0)),""))</f>
        <v/>
      </c>
      <c r="D1661" s="55" t="str">
        <f t="shared" si="50"/>
        <v>B</v>
      </c>
      <c r="E1661" s="55" t="str">
        <f t="shared" si="51"/>
        <v>B0002</v>
      </c>
      <c r="F1661" s="56" t="s">
        <v>12187</v>
      </c>
      <c r="G1661" s="56" t="s">
        <v>12181</v>
      </c>
      <c r="H1661" s="56" t="s">
        <v>12191</v>
      </c>
      <c r="I1661" s="57">
        <v>2.83</v>
      </c>
      <c r="J1661" s="57">
        <v>3.08</v>
      </c>
      <c r="K1661" s="57">
        <v>2.42</v>
      </c>
      <c r="L1661" s="315" t="e">
        <v>#REF!</v>
      </c>
      <c r="M1661" s="58" t="e">
        <v>#REF!</v>
      </c>
      <c r="N1661" s="58" t="e">
        <v>#N/A</v>
      </c>
      <c r="O1661" s="58" t="e">
        <v>#N/A</v>
      </c>
      <c r="P1661" s="58" t="e">
        <v>#N/A</v>
      </c>
      <c r="Q1661" s="58" t="e">
        <v>#N/A</v>
      </c>
    </row>
    <row r="1662" spans="1:17" ht="15" customHeight="1" thickBot="1">
      <c r="A1662" s="446"/>
      <c r="B1662" s="446"/>
      <c r="C1662" s="54" t="str">
        <f>IF(A1662="CSP","Consolidated Supply Program(IIF)",IF(A1662&lt;&gt;"",INDEX('CCN &amp; Description'!$B$2:$B$1071,MATCH(VALUE(LEFT(A1662,5)),'CCN &amp; Description'!$A$2:$A$1071,0)),""))</f>
        <v/>
      </c>
      <c r="D1662" s="55" t="str">
        <f t="shared" si="50"/>
        <v>B</v>
      </c>
      <c r="E1662" s="55" t="str">
        <f t="shared" si="51"/>
        <v>B0002</v>
      </c>
      <c r="F1662" s="56" t="s">
        <v>12187</v>
      </c>
      <c r="G1662" s="56" t="s">
        <v>12181</v>
      </c>
      <c r="H1662" s="56" t="s">
        <v>12192</v>
      </c>
      <c r="I1662" s="57">
        <v>2.83</v>
      </c>
      <c r="J1662" s="57">
        <v>3.08</v>
      </c>
      <c r="K1662" s="57">
        <v>2.42</v>
      </c>
      <c r="L1662" s="315" t="e">
        <v>#REF!</v>
      </c>
      <c r="M1662" s="58" t="e">
        <v>#REF!</v>
      </c>
      <c r="N1662" s="58" t="e">
        <v>#N/A</v>
      </c>
      <c r="O1662" s="58" t="e">
        <v>#N/A</v>
      </c>
      <c r="P1662" s="58" t="e">
        <v>#N/A</v>
      </c>
      <c r="Q1662" s="58" t="e">
        <v>#N/A</v>
      </c>
    </row>
    <row r="1663" spans="1:17" ht="15" customHeight="1" thickBot="1">
      <c r="A1663" s="446"/>
      <c r="B1663" s="446"/>
      <c r="C1663" s="54" t="str">
        <f>IF(A1663="CSP","Consolidated Supply Program(IIF)",IF(A1663&lt;&gt;"",INDEX('CCN &amp; Description'!$B$2:$B$1071,MATCH(VALUE(LEFT(A1663,5)),'CCN &amp; Description'!$A$2:$A$1071,0)),""))</f>
        <v/>
      </c>
      <c r="D1663" s="55" t="str">
        <f t="shared" si="50"/>
        <v>B</v>
      </c>
      <c r="E1663" s="55" t="str">
        <f t="shared" si="51"/>
        <v>B0002</v>
      </c>
      <c r="F1663" s="56" t="s">
        <v>12187</v>
      </c>
      <c r="G1663" s="56" t="s">
        <v>12181</v>
      </c>
      <c r="H1663" s="56" t="s">
        <v>12193</v>
      </c>
      <c r="I1663" s="57">
        <v>2.83</v>
      </c>
      <c r="J1663" s="57">
        <v>3.08</v>
      </c>
      <c r="K1663" s="57">
        <v>2.42</v>
      </c>
      <c r="L1663" s="315" t="e">
        <v>#REF!</v>
      </c>
      <c r="M1663" s="58" t="e">
        <v>#REF!</v>
      </c>
      <c r="N1663" s="58" t="e">
        <v>#N/A</v>
      </c>
      <c r="O1663" s="58" t="e">
        <v>#N/A</v>
      </c>
      <c r="P1663" s="58" t="e">
        <v>#N/A</v>
      </c>
      <c r="Q1663" s="58" t="e">
        <v>#N/A</v>
      </c>
    </row>
    <row r="1664" spans="1:17" ht="15" customHeight="1" thickBot="1">
      <c r="A1664" s="446"/>
      <c r="B1664" s="446"/>
      <c r="C1664" s="54" t="str">
        <f>IF(A1664="CSP","Consolidated Supply Program(IIF)",IF(A1664&lt;&gt;"",INDEX('CCN &amp; Description'!$B$2:$B$1071,MATCH(VALUE(LEFT(A1664,5)),'CCN &amp; Description'!$A$2:$A$1071,0)),""))</f>
        <v/>
      </c>
      <c r="D1664" s="55" t="str">
        <f t="shared" si="50"/>
        <v>B</v>
      </c>
      <c r="E1664" s="55" t="str">
        <f t="shared" si="51"/>
        <v>B0002</v>
      </c>
      <c r="F1664" s="56" t="s">
        <v>12187</v>
      </c>
      <c r="G1664" s="56" t="s">
        <v>12181</v>
      </c>
      <c r="H1664" s="56" t="s">
        <v>12194</v>
      </c>
      <c r="I1664" s="57">
        <v>2.33</v>
      </c>
      <c r="J1664" s="57">
        <v>1.67</v>
      </c>
      <c r="K1664" s="57">
        <v>1.67</v>
      </c>
      <c r="L1664" s="315" t="e">
        <v>#REF!</v>
      </c>
      <c r="M1664" s="58" t="e">
        <v>#REF!</v>
      </c>
      <c r="N1664" s="58" t="e">
        <v>#N/A</v>
      </c>
      <c r="O1664" s="58" t="e">
        <v>#N/A</v>
      </c>
      <c r="P1664" s="58" t="e">
        <v>#N/A</v>
      </c>
      <c r="Q1664" s="58" t="e">
        <v>#N/A</v>
      </c>
    </row>
    <row r="1665" spans="1:17" ht="15" customHeight="1" thickBot="1">
      <c r="A1665" s="446"/>
      <c r="B1665" s="446"/>
      <c r="C1665" s="54" t="str">
        <f>IF(A1665="CSP","Consolidated Supply Program(IIF)",IF(A1665&lt;&gt;"",INDEX('CCN &amp; Description'!$B$2:$B$1071,MATCH(VALUE(LEFT(A1665,5)),'CCN &amp; Description'!$A$2:$A$1071,0)),""))</f>
        <v/>
      </c>
      <c r="D1665" s="55" t="str">
        <f t="shared" si="50"/>
        <v>B</v>
      </c>
      <c r="E1665" s="55" t="str">
        <f t="shared" si="51"/>
        <v>B0002</v>
      </c>
      <c r="F1665" s="56" t="s">
        <v>12187</v>
      </c>
      <c r="G1665" s="56" t="s">
        <v>12181</v>
      </c>
      <c r="H1665" s="56" t="s">
        <v>12195</v>
      </c>
      <c r="I1665" s="57">
        <v>2.83</v>
      </c>
      <c r="J1665" s="57">
        <v>3.08</v>
      </c>
      <c r="K1665" s="57">
        <v>2.42</v>
      </c>
      <c r="L1665" s="315" t="e">
        <v>#REF!</v>
      </c>
      <c r="M1665" s="58" t="e">
        <v>#REF!</v>
      </c>
      <c r="N1665" s="58" t="e">
        <v>#N/A</v>
      </c>
      <c r="O1665" s="58" t="e">
        <v>#N/A</v>
      </c>
      <c r="P1665" s="58" t="e">
        <v>#N/A</v>
      </c>
      <c r="Q1665" s="58" t="e">
        <v>#N/A</v>
      </c>
    </row>
    <row r="1666" spans="1:17" s="110" customFormat="1" ht="15" customHeight="1" thickBot="1">
      <c r="A1666" s="446">
        <v>44112</v>
      </c>
      <c r="B1666" s="446"/>
      <c r="C1666" s="106" t="str">
        <f>IF(A1666="CSP","Consolidated Supply Program(IIF)",IF(A1666&lt;&gt;"",INDEX('CCN &amp; Description'!$B$2:$B$1071,MATCH(VALUE(LEFT(A1666,5)),'CCN &amp; Description'!$A$2:$A$1071,0)),""))</f>
        <v>COVERED STORAGE BUILDING, INSTALLATION</v>
      </c>
      <c r="D1666" s="107" t="str">
        <f t="shared" ref="D1666:D1729" si="52">LEFT(F1666,1)</f>
        <v>B</v>
      </c>
      <c r="E1666" s="107" t="str">
        <f t="shared" ref="E1666:E1729" si="53">LEFT(F1666,5)</f>
        <v>B0003</v>
      </c>
      <c r="F1666" s="108" t="s">
        <v>3746</v>
      </c>
      <c r="G1666" s="108" t="s">
        <v>12181</v>
      </c>
      <c r="H1666" s="108" t="s">
        <v>12196</v>
      </c>
      <c r="I1666" s="109">
        <v>0</v>
      </c>
      <c r="J1666" s="109">
        <v>0</v>
      </c>
      <c r="K1666" s="109">
        <v>0</v>
      </c>
      <c r="L1666" s="110" t="e">
        <v>#REF!</v>
      </c>
      <c r="M1666" s="111" t="e">
        <v>#REF!</v>
      </c>
      <c r="N1666" s="111" t="e">
        <v>#N/A</v>
      </c>
      <c r="O1666" s="111" t="e">
        <v>#N/A</v>
      </c>
      <c r="P1666" s="111" t="e">
        <v>#N/A</v>
      </c>
      <c r="Q1666" s="111" t="e">
        <v>#N/A</v>
      </c>
    </row>
    <row r="1667" spans="1:17" s="110" customFormat="1" ht="15" customHeight="1" thickBot="1">
      <c r="A1667" s="446">
        <v>44112</v>
      </c>
      <c r="B1667" s="446"/>
      <c r="C1667" s="106" t="str">
        <f>IF(A1667="CSP","Consolidated Supply Program(IIF)",IF(A1667&lt;&gt;"",INDEX('CCN &amp; Description'!$B$2:$B$1071,MATCH(VALUE(LEFT(A1667,5)),'CCN &amp; Description'!$A$2:$A$1071,0)),""))</f>
        <v>COVERED STORAGE BUILDING, INSTALLATION</v>
      </c>
      <c r="D1667" s="107" t="str">
        <f t="shared" si="52"/>
        <v>B</v>
      </c>
      <c r="E1667" s="107" t="str">
        <f t="shared" si="53"/>
        <v>B0003</v>
      </c>
      <c r="F1667" s="108" t="s">
        <v>3746</v>
      </c>
      <c r="G1667" s="108" t="s">
        <v>12181</v>
      </c>
      <c r="H1667" s="108" t="s">
        <v>12197</v>
      </c>
      <c r="I1667" s="109">
        <v>2.33</v>
      </c>
      <c r="J1667" s="109">
        <v>2.5</v>
      </c>
      <c r="K1667" s="109">
        <v>1.67</v>
      </c>
      <c r="L1667" s="110" t="e">
        <v>#REF!</v>
      </c>
      <c r="M1667" s="111" t="e">
        <v>#REF!</v>
      </c>
      <c r="N1667" s="111" t="e">
        <v>#N/A</v>
      </c>
      <c r="O1667" s="111" t="e">
        <v>#N/A</v>
      </c>
      <c r="P1667" s="111" t="e">
        <v>#N/A</v>
      </c>
      <c r="Q1667" s="111" t="e">
        <v>#N/A</v>
      </c>
    </row>
    <row r="1668" spans="1:17" s="110" customFormat="1" ht="15" customHeight="1" thickBot="1">
      <c r="A1668" s="446">
        <v>44112</v>
      </c>
      <c r="B1668" s="446"/>
      <c r="C1668" s="106" t="str">
        <f>IF(A1668="CSP","Consolidated Supply Program(IIF)",IF(A1668&lt;&gt;"",INDEX('CCN &amp; Description'!$B$2:$B$1071,MATCH(VALUE(LEFT(A1668,5)),'CCN &amp; Description'!$A$2:$A$1071,0)),""))</f>
        <v>COVERED STORAGE BUILDING, INSTALLATION</v>
      </c>
      <c r="D1668" s="107" t="str">
        <f t="shared" si="52"/>
        <v>B</v>
      </c>
      <c r="E1668" s="107" t="str">
        <f t="shared" si="53"/>
        <v>B0003</v>
      </c>
      <c r="F1668" s="108" t="s">
        <v>3746</v>
      </c>
      <c r="G1668" s="108" t="s">
        <v>12198</v>
      </c>
      <c r="H1668" s="108" t="s">
        <v>12199</v>
      </c>
      <c r="I1668" s="109">
        <v>2.33</v>
      </c>
      <c r="J1668" s="109">
        <v>2.5</v>
      </c>
      <c r="K1668" s="109">
        <v>1.67</v>
      </c>
      <c r="L1668" s="110" t="e">
        <v>#REF!</v>
      </c>
      <c r="M1668" s="111" t="e">
        <v>#REF!</v>
      </c>
      <c r="N1668" s="111" t="e">
        <v>#N/A</v>
      </c>
      <c r="O1668" s="111" t="e">
        <v>#N/A</v>
      </c>
      <c r="P1668" s="111" t="e">
        <v>#N/A</v>
      </c>
      <c r="Q1668" s="111" t="e">
        <v>#N/A</v>
      </c>
    </row>
    <row r="1669" spans="1:17" s="110" customFormat="1" ht="15" customHeight="1" thickBot="1">
      <c r="A1669" s="446">
        <v>44112</v>
      </c>
      <c r="B1669" s="446"/>
      <c r="C1669" s="106" t="str">
        <f>IF(A1669="CSP","Consolidated Supply Program(IIF)",IF(A1669&lt;&gt;"",INDEX('CCN &amp; Description'!$B$2:$B$1071,MATCH(VALUE(LEFT(A1669,5)),'CCN &amp; Description'!$A$2:$A$1071,0)),""))</f>
        <v>COVERED STORAGE BUILDING, INSTALLATION</v>
      </c>
      <c r="D1669" s="107" t="str">
        <f t="shared" si="52"/>
        <v>B</v>
      </c>
      <c r="E1669" s="107" t="str">
        <f t="shared" si="53"/>
        <v>B0003</v>
      </c>
      <c r="F1669" s="108" t="s">
        <v>3746</v>
      </c>
      <c r="G1669" s="108" t="s">
        <v>12181</v>
      </c>
      <c r="H1669" s="108" t="s">
        <v>12200</v>
      </c>
      <c r="I1669" s="109">
        <v>2.33</v>
      </c>
      <c r="J1669" s="109">
        <v>2.5</v>
      </c>
      <c r="K1669" s="109">
        <v>1.67</v>
      </c>
      <c r="L1669" s="110" t="e">
        <v>#REF!</v>
      </c>
      <c r="M1669" s="111" t="e">
        <v>#REF!</v>
      </c>
      <c r="N1669" s="111" t="e">
        <v>#N/A</v>
      </c>
      <c r="O1669" s="111" t="e">
        <v>#N/A</v>
      </c>
      <c r="P1669" s="111" t="e">
        <v>#N/A</v>
      </c>
      <c r="Q1669" s="111" t="e">
        <v>#N/A</v>
      </c>
    </row>
    <row r="1670" spans="1:17" s="110" customFormat="1" ht="15" customHeight="1" thickBot="1">
      <c r="A1670" s="446"/>
      <c r="B1670" s="446"/>
      <c r="C1670" s="106" t="str">
        <f>IF(A1670="CSP","Consolidated Supply Program(IIF)",IF(A1670&lt;&gt;"",INDEX('CCN &amp; Description'!$B$2:$B$1071,MATCH(VALUE(LEFT(A1670,5)),'CCN &amp; Description'!$A$2:$A$1071,0)),""))</f>
        <v/>
      </c>
      <c r="D1670" s="107" t="str">
        <f t="shared" si="52"/>
        <v>B</v>
      </c>
      <c r="E1670" s="107" t="str">
        <f t="shared" si="53"/>
        <v>B0003</v>
      </c>
      <c r="F1670" s="108" t="s">
        <v>12201</v>
      </c>
      <c r="G1670" s="108" t="s">
        <v>12181</v>
      </c>
      <c r="H1670" s="108" t="s">
        <v>12197</v>
      </c>
      <c r="I1670" s="109">
        <v>2.33</v>
      </c>
      <c r="J1670" s="109">
        <v>2.5</v>
      </c>
      <c r="K1670" s="109">
        <v>1.67</v>
      </c>
      <c r="L1670" s="110" t="e">
        <v>#REF!</v>
      </c>
      <c r="M1670" s="111" t="e">
        <v>#REF!</v>
      </c>
      <c r="N1670" s="111" t="e">
        <v>#N/A</v>
      </c>
      <c r="O1670" s="111" t="e">
        <v>#N/A</v>
      </c>
      <c r="P1670" s="111" t="e">
        <v>#N/A</v>
      </c>
      <c r="Q1670" s="111" t="e">
        <v>#N/A</v>
      </c>
    </row>
    <row r="1671" spans="1:17" s="110" customFormat="1" ht="15" customHeight="1" thickBot="1">
      <c r="A1671" s="446"/>
      <c r="B1671" s="446"/>
      <c r="C1671" s="106" t="str">
        <f>IF(A1671="CSP","Consolidated Supply Program(IIF)",IF(A1671&lt;&gt;"",INDEX('CCN &amp; Description'!$B$2:$B$1071,MATCH(VALUE(LEFT(A1671,5)),'CCN &amp; Description'!$A$2:$A$1071,0)),""))</f>
        <v/>
      </c>
      <c r="D1671" s="107" t="str">
        <f t="shared" si="52"/>
        <v>B</v>
      </c>
      <c r="E1671" s="107" t="str">
        <f t="shared" si="53"/>
        <v>B0003</v>
      </c>
      <c r="F1671" s="108" t="s">
        <v>12202</v>
      </c>
      <c r="G1671" s="108" t="s">
        <v>12198</v>
      </c>
      <c r="H1671" s="108" t="s">
        <v>12199</v>
      </c>
      <c r="I1671" s="109">
        <v>2.33</v>
      </c>
      <c r="J1671" s="109">
        <v>2.5</v>
      </c>
      <c r="K1671" s="109">
        <v>1.67</v>
      </c>
      <c r="L1671" s="110" t="e">
        <v>#REF!</v>
      </c>
      <c r="M1671" s="111" t="e">
        <v>#REF!</v>
      </c>
      <c r="N1671" s="111" t="e">
        <v>#N/A</v>
      </c>
      <c r="O1671" s="111" t="e">
        <v>#N/A</v>
      </c>
      <c r="P1671" s="111" t="e">
        <v>#N/A</v>
      </c>
      <c r="Q1671" s="111" t="e">
        <v>#N/A</v>
      </c>
    </row>
    <row r="1672" spans="1:17" s="110" customFormat="1" ht="15" customHeight="1" thickBot="1">
      <c r="A1672" s="446"/>
      <c r="B1672" s="446"/>
      <c r="C1672" s="106" t="str">
        <f>IF(A1672="CSP","Consolidated Supply Program(IIF)",IF(A1672&lt;&gt;"",INDEX('CCN &amp; Description'!$B$2:$B$1071,MATCH(VALUE(LEFT(A1672,5)),'CCN &amp; Description'!$A$2:$A$1071,0)),""))</f>
        <v/>
      </c>
      <c r="D1672" s="107" t="str">
        <f t="shared" si="52"/>
        <v>B</v>
      </c>
      <c r="E1672" s="107" t="str">
        <f t="shared" si="53"/>
        <v>B0003</v>
      </c>
      <c r="F1672" s="108" t="s">
        <v>12203</v>
      </c>
      <c r="G1672" s="108" t="s">
        <v>12181</v>
      </c>
      <c r="H1672" s="108" t="s">
        <v>12200</v>
      </c>
      <c r="I1672" s="109">
        <v>2.33</v>
      </c>
      <c r="J1672" s="109">
        <v>2.5</v>
      </c>
      <c r="K1672" s="109">
        <v>1.67</v>
      </c>
      <c r="L1672" s="110" t="e">
        <v>#REF!</v>
      </c>
      <c r="M1672" s="111" t="e">
        <v>#REF!</v>
      </c>
      <c r="N1672" s="111" t="e">
        <v>#N/A</v>
      </c>
      <c r="O1672" s="111" t="e">
        <v>#N/A</v>
      </c>
      <c r="P1672" s="111" t="e">
        <v>#N/A</v>
      </c>
      <c r="Q1672" s="111" t="e">
        <v>#N/A</v>
      </c>
    </row>
    <row r="1673" spans="1:17" ht="15" customHeight="1" thickBot="1">
      <c r="A1673" s="446"/>
      <c r="B1673" s="446"/>
      <c r="C1673" s="54" t="str">
        <f>IF(A1673="CSP","Consolidated Supply Program(IIF)",IF(A1673&lt;&gt;"",INDEX('CCN &amp; Description'!$B$2:$B$1071,MATCH(VALUE(LEFT(A1673,5)),'CCN &amp; Description'!$A$2:$A$1071,0)),""))</f>
        <v/>
      </c>
      <c r="D1673" s="55" t="str">
        <f t="shared" si="52"/>
        <v>B</v>
      </c>
      <c r="E1673" s="55" t="str">
        <f t="shared" si="53"/>
        <v>B0004</v>
      </c>
      <c r="F1673" s="56" t="s">
        <v>12204</v>
      </c>
      <c r="G1673" s="56" t="s">
        <v>12205</v>
      </c>
      <c r="H1673" s="56" t="s">
        <v>12206</v>
      </c>
      <c r="I1673" s="57">
        <v>2.33</v>
      </c>
      <c r="J1673" s="57">
        <v>2.5</v>
      </c>
      <c r="K1673" s="57">
        <v>1.67</v>
      </c>
      <c r="L1673" s="315" t="e">
        <v>#REF!</v>
      </c>
      <c r="M1673" s="58" t="e">
        <v>#REF!</v>
      </c>
      <c r="N1673" s="58" t="e">
        <v>#N/A</v>
      </c>
      <c r="O1673" s="58" t="e">
        <v>#N/A</v>
      </c>
      <c r="P1673" s="58" t="e">
        <v>#N/A</v>
      </c>
      <c r="Q1673" s="58" t="e">
        <v>#N/A</v>
      </c>
    </row>
    <row r="1674" spans="1:17" ht="15" customHeight="1" thickBot="1">
      <c r="A1674" s="446"/>
      <c r="B1674" s="446"/>
      <c r="C1674" s="54" t="str">
        <f>IF(A1674="CSP","Consolidated Supply Program(IIF)",IF(A1674&lt;&gt;"",INDEX('CCN &amp; Description'!$B$2:$B$1071,MATCH(VALUE(LEFT(A1674,5)),'CCN &amp; Description'!$A$2:$A$1071,0)),""))</f>
        <v/>
      </c>
      <c r="D1674" s="55" t="str">
        <f t="shared" si="52"/>
        <v>B</v>
      </c>
      <c r="E1674" s="55" t="str">
        <f t="shared" si="53"/>
        <v>B0004</v>
      </c>
      <c r="F1674" s="56" t="s">
        <v>12204</v>
      </c>
      <c r="G1674" s="56" t="s">
        <v>12181</v>
      </c>
      <c r="H1674" s="56" t="s">
        <v>12207</v>
      </c>
      <c r="I1674" s="57">
        <v>2.04</v>
      </c>
      <c r="J1674" s="57">
        <v>1.83</v>
      </c>
      <c r="K1674" s="57">
        <v>4.58</v>
      </c>
      <c r="L1674" s="315" t="e">
        <v>#REF!</v>
      </c>
      <c r="M1674" s="58" t="e">
        <v>#REF!</v>
      </c>
      <c r="N1674" s="58" t="e">
        <v>#N/A</v>
      </c>
      <c r="O1674" s="58" t="e">
        <v>#N/A</v>
      </c>
      <c r="P1674" s="58" t="e">
        <v>#N/A</v>
      </c>
      <c r="Q1674" s="58" t="e">
        <v>#N/A</v>
      </c>
    </row>
    <row r="1675" spans="1:17" ht="15" customHeight="1" thickBot="1">
      <c r="A1675" s="446"/>
      <c r="B1675" s="446"/>
      <c r="C1675" s="54" t="str">
        <f>IF(A1675="CSP","Consolidated Supply Program(IIF)",IF(A1675&lt;&gt;"",INDEX('CCN &amp; Description'!$B$2:$B$1071,MATCH(VALUE(LEFT(A1675,5)),'CCN &amp; Description'!$A$2:$A$1071,0)),""))</f>
        <v/>
      </c>
      <c r="D1675" s="55" t="str">
        <f t="shared" si="52"/>
        <v>B</v>
      </c>
      <c r="E1675" s="55" t="str">
        <f t="shared" si="53"/>
        <v>B0004</v>
      </c>
      <c r="F1675" s="56" t="s">
        <v>12204</v>
      </c>
      <c r="G1675" s="56" t="s">
        <v>12181</v>
      </c>
      <c r="H1675" s="56" t="s">
        <v>12208</v>
      </c>
      <c r="I1675" s="57">
        <v>1.67</v>
      </c>
      <c r="J1675" s="57">
        <v>1.5</v>
      </c>
      <c r="K1675" s="57">
        <v>3.92</v>
      </c>
      <c r="L1675" s="315" t="e">
        <v>#REF!</v>
      </c>
      <c r="M1675" s="58" t="e">
        <v>#REF!</v>
      </c>
      <c r="N1675" s="58" t="e">
        <v>#N/A</v>
      </c>
      <c r="O1675" s="58" t="e">
        <v>#N/A</v>
      </c>
      <c r="P1675" s="58" t="e">
        <v>#N/A</v>
      </c>
      <c r="Q1675" s="58" t="e">
        <v>#N/A</v>
      </c>
    </row>
    <row r="1676" spans="1:17" ht="15" customHeight="1" thickBot="1">
      <c r="A1676" s="446"/>
      <c r="B1676" s="446"/>
      <c r="C1676" s="54" t="str">
        <f>IF(A1676="CSP","Consolidated Supply Program(IIF)",IF(A1676&lt;&gt;"",INDEX('CCN &amp; Description'!$B$2:$B$1071,MATCH(VALUE(LEFT(A1676,5)),'CCN &amp; Description'!$A$2:$A$1071,0)),""))</f>
        <v/>
      </c>
      <c r="D1676" s="55" t="str">
        <f t="shared" si="52"/>
        <v>B</v>
      </c>
      <c r="E1676" s="55" t="str">
        <f t="shared" si="53"/>
        <v>B0004</v>
      </c>
      <c r="F1676" s="56" t="s">
        <v>12204</v>
      </c>
      <c r="G1676" s="56" t="s">
        <v>12181</v>
      </c>
      <c r="H1676" s="56" t="s">
        <v>12209</v>
      </c>
      <c r="I1676" s="57">
        <v>1.67</v>
      </c>
      <c r="J1676" s="57">
        <v>1.5</v>
      </c>
      <c r="K1676" s="57">
        <v>3.92</v>
      </c>
      <c r="L1676" s="315" t="e">
        <v>#REF!</v>
      </c>
      <c r="M1676" s="58" t="e">
        <v>#REF!</v>
      </c>
      <c r="N1676" s="58" t="e">
        <v>#N/A</v>
      </c>
      <c r="O1676" s="58" t="e">
        <v>#N/A</v>
      </c>
      <c r="P1676" s="58" t="e">
        <v>#N/A</v>
      </c>
      <c r="Q1676" s="58" t="e">
        <v>#N/A</v>
      </c>
    </row>
    <row r="1677" spans="1:17" ht="15" customHeight="1" thickBot="1">
      <c r="A1677" s="446"/>
      <c r="B1677" s="446"/>
      <c r="C1677" s="54" t="str">
        <f>IF(A1677="CSP","Consolidated Supply Program(IIF)",IF(A1677&lt;&gt;"",INDEX('CCN &amp; Description'!$B$2:$B$1071,MATCH(VALUE(LEFT(A1677,5)),'CCN &amp; Description'!$A$2:$A$1071,0)),""))</f>
        <v/>
      </c>
      <c r="D1677" s="55" t="str">
        <f t="shared" si="52"/>
        <v>B</v>
      </c>
      <c r="E1677" s="55" t="str">
        <f t="shared" si="53"/>
        <v>B0004</v>
      </c>
      <c r="F1677" s="56" t="s">
        <v>12210</v>
      </c>
      <c r="G1677" s="56" t="s">
        <v>12181</v>
      </c>
      <c r="H1677" s="56" t="s">
        <v>12208</v>
      </c>
      <c r="I1677" s="57">
        <v>2.33</v>
      </c>
      <c r="J1677" s="57">
        <v>2.5</v>
      </c>
      <c r="K1677" s="57">
        <v>1.67</v>
      </c>
      <c r="L1677" s="315" t="e">
        <v>#REF!</v>
      </c>
      <c r="M1677" s="58" t="e">
        <v>#REF!</v>
      </c>
      <c r="N1677" s="58" t="e">
        <v>#N/A</v>
      </c>
      <c r="O1677" s="58" t="e">
        <v>#N/A</v>
      </c>
      <c r="P1677" s="58" t="e">
        <v>#N/A</v>
      </c>
      <c r="Q1677" s="58" t="e">
        <v>#N/A</v>
      </c>
    </row>
    <row r="1678" spans="1:17" s="110" customFormat="1" ht="15" customHeight="1" thickBot="1">
      <c r="A1678" s="446"/>
      <c r="B1678" s="446"/>
      <c r="C1678" s="106" t="str">
        <f>IF(A1678="CSP","Consolidated Supply Program(IIF)",IF(A1678&lt;&gt;"",INDEX('CCN &amp; Description'!$B$2:$B$1071,MATCH(VALUE(LEFT(A1678,5)),'CCN &amp; Description'!$A$2:$A$1071,0)),""))</f>
        <v/>
      </c>
      <c r="D1678" s="107" t="str">
        <f t="shared" si="52"/>
        <v>B</v>
      </c>
      <c r="E1678" s="107" t="str">
        <f t="shared" si="53"/>
        <v>B0005</v>
      </c>
      <c r="F1678" s="108" t="s">
        <v>3761</v>
      </c>
      <c r="G1678" s="108" t="s">
        <v>12211</v>
      </c>
      <c r="H1678" s="108" t="s">
        <v>12212</v>
      </c>
      <c r="I1678" s="113"/>
      <c r="J1678" s="113"/>
      <c r="K1678" s="113"/>
      <c r="L1678" s="110" t="e">
        <v>#REF!</v>
      </c>
      <c r="M1678" s="111" t="e">
        <v>#REF!</v>
      </c>
      <c r="N1678" s="111" t="e">
        <v>#N/A</v>
      </c>
      <c r="O1678" s="111" t="e">
        <v>#N/A</v>
      </c>
      <c r="P1678" s="111" t="e">
        <v>#N/A</v>
      </c>
      <c r="Q1678" s="111" t="e">
        <v>#N/A</v>
      </c>
    </row>
    <row r="1679" spans="1:17" ht="15" customHeight="1" thickBot="1">
      <c r="A1679" s="446"/>
      <c r="B1679" s="446"/>
      <c r="C1679" s="54" t="str">
        <f>IF(A1679="CSP","Consolidated Supply Program(IIF)",IF(A1679&lt;&gt;"",INDEX('CCN &amp; Description'!$B$2:$B$1071,MATCH(VALUE(LEFT(A1679,5)),'CCN &amp; Description'!$A$2:$A$1071,0)),""))</f>
        <v/>
      </c>
      <c r="D1679" s="55" t="str">
        <f t="shared" si="52"/>
        <v>B</v>
      </c>
      <c r="E1679" s="55" t="str">
        <f t="shared" si="53"/>
        <v>B0005</v>
      </c>
      <c r="F1679" s="56" t="s">
        <v>12213</v>
      </c>
      <c r="G1679" s="56" t="s">
        <v>12211</v>
      </c>
      <c r="H1679" s="56" t="s">
        <v>12212</v>
      </c>
      <c r="I1679" s="60"/>
      <c r="J1679" s="60"/>
      <c r="K1679" s="60"/>
      <c r="L1679" s="315" t="e">
        <v>#REF!</v>
      </c>
      <c r="M1679" s="58" t="e">
        <v>#REF!</v>
      </c>
      <c r="N1679" s="58" t="e">
        <v>#N/A</v>
      </c>
      <c r="O1679" s="58" t="e">
        <v>#N/A</v>
      </c>
      <c r="P1679" s="58" t="e">
        <v>#N/A</v>
      </c>
      <c r="Q1679" s="58" t="e">
        <v>#N/A</v>
      </c>
    </row>
    <row r="1680" spans="1:17" ht="15" customHeight="1" thickBot="1">
      <c r="A1680" s="446"/>
      <c r="B1680" s="446"/>
      <c r="C1680" s="54" t="str">
        <f>IF(A1680="CSP","Consolidated Supply Program(IIF)",IF(A1680&lt;&gt;"",INDEX('CCN &amp; Description'!$B$2:$B$1071,MATCH(VALUE(LEFT(A1680,5)),'CCN &amp; Description'!$A$2:$A$1071,0)),""))</f>
        <v/>
      </c>
      <c r="D1680" s="55" t="str">
        <f t="shared" si="52"/>
        <v>B</v>
      </c>
      <c r="E1680" s="55" t="str">
        <f t="shared" si="53"/>
        <v>B0006</v>
      </c>
      <c r="F1680" s="56" t="s">
        <v>12214</v>
      </c>
      <c r="G1680" s="56" t="s">
        <v>12181</v>
      </c>
      <c r="H1680" s="56" t="s">
        <v>12215</v>
      </c>
      <c r="I1680" s="57">
        <v>2.67</v>
      </c>
      <c r="J1680" s="57">
        <v>2.58</v>
      </c>
      <c r="K1680" s="57">
        <v>4.17</v>
      </c>
      <c r="L1680" s="315" t="e">
        <v>#REF!</v>
      </c>
      <c r="M1680" s="58" t="e">
        <v>#REF!</v>
      </c>
      <c r="N1680" s="58" t="e">
        <v>#N/A</v>
      </c>
      <c r="O1680" s="58" t="e">
        <v>#N/A</v>
      </c>
      <c r="P1680" s="58" t="e">
        <v>#N/A</v>
      </c>
      <c r="Q1680" s="58" t="e">
        <v>#N/A</v>
      </c>
    </row>
    <row r="1681" spans="1:17" ht="15" customHeight="1" thickBot="1">
      <c r="A1681" s="446"/>
      <c r="B1681" s="446"/>
      <c r="C1681" s="54" t="str">
        <f>IF(A1681="CSP","Consolidated Supply Program(IIF)",IF(A1681&lt;&gt;"",INDEX('CCN &amp; Description'!$B$2:$B$1071,MATCH(VALUE(LEFT(A1681,5)),'CCN &amp; Description'!$A$2:$A$1071,0)),""))</f>
        <v/>
      </c>
      <c r="D1681" s="55" t="str">
        <f t="shared" si="52"/>
        <v>B</v>
      </c>
      <c r="E1681" s="55" t="str">
        <f t="shared" si="53"/>
        <v>B0006</v>
      </c>
      <c r="F1681" s="56" t="s">
        <v>12214</v>
      </c>
      <c r="G1681" s="56" t="s">
        <v>12181</v>
      </c>
      <c r="H1681" s="56" t="s">
        <v>12216</v>
      </c>
      <c r="I1681" s="57">
        <v>2.67</v>
      </c>
      <c r="J1681" s="57">
        <v>2.58</v>
      </c>
      <c r="K1681" s="57">
        <v>4.17</v>
      </c>
      <c r="L1681" s="315" t="e">
        <v>#REF!</v>
      </c>
      <c r="M1681" s="58" t="e">
        <v>#REF!</v>
      </c>
      <c r="N1681" s="58" t="e">
        <v>#N/A</v>
      </c>
      <c r="O1681" s="58" t="e">
        <v>#N/A</v>
      </c>
      <c r="P1681" s="58" t="e">
        <v>#N/A</v>
      </c>
      <c r="Q1681" s="58" t="e">
        <v>#N/A</v>
      </c>
    </row>
    <row r="1682" spans="1:17" ht="15" customHeight="1" thickBot="1">
      <c r="A1682" s="446"/>
      <c r="B1682" s="446"/>
      <c r="C1682" s="54" t="str">
        <f>IF(A1682="CSP","Consolidated Supply Program(IIF)",IF(A1682&lt;&gt;"",INDEX('CCN &amp; Description'!$B$2:$B$1071,MATCH(VALUE(LEFT(A1682,5)),'CCN &amp; Description'!$A$2:$A$1071,0)),""))</f>
        <v/>
      </c>
      <c r="D1682" s="55" t="str">
        <f t="shared" si="52"/>
        <v>B</v>
      </c>
      <c r="E1682" s="55" t="str">
        <f t="shared" si="53"/>
        <v>B0006</v>
      </c>
      <c r="F1682" s="56" t="s">
        <v>12214</v>
      </c>
      <c r="G1682" s="56" t="s">
        <v>12217</v>
      </c>
      <c r="H1682" s="59"/>
      <c r="I1682" s="57">
        <v>5.75</v>
      </c>
      <c r="J1682" s="57">
        <v>3.83</v>
      </c>
      <c r="K1682" s="57">
        <v>6.17</v>
      </c>
      <c r="L1682" s="315" t="e">
        <v>#REF!</v>
      </c>
      <c r="M1682" s="58" t="e">
        <v>#REF!</v>
      </c>
      <c r="N1682" s="58" t="e">
        <v>#N/A</v>
      </c>
      <c r="O1682" s="58" t="e">
        <v>#N/A</v>
      </c>
      <c r="P1682" s="58" t="e">
        <v>#N/A</v>
      </c>
      <c r="Q1682" s="58" t="e">
        <v>#N/A</v>
      </c>
    </row>
    <row r="1683" spans="1:17" ht="15" customHeight="1" thickBot="1">
      <c r="A1683" s="446"/>
      <c r="B1683" s="446"/>
      <c r="C1683" s="54" t="str">
        <f>IF(A1683="CSP","Consolidated Supply Program(IIF)",IF(A1683&lt;&gt;"",INDEX('CCN &amp; Description'!$B$2:$B$1071,MATCH(VALUE(LEFT(A1683,5)),'CCN &amp; Description'!$A$2:$A$1071,0)),""))</f>
        <v/>
      </c>
      <c r="D1683" s="55" t="str">
        <f t="shared" si="52"/>
        <v>B</v>
      </c>
      <c r="E1683" s="55" t="str">
        <f t="shared" si="53"/>
        <v>B0006</v>
      </c>
      <c r="F1683" s="56" t="s">
        <v>12214</v>
      </c>
      <c r="G1683" s="56" t="s">
        <v>12218</v>
      </c>
      <c r="H1683" s="56" t="s">
        <v>12215</v>
      </c>
      <c r="I1683" s="57">
        <v>2.67</v>
      </c>
      <c r="J1683" s="57">
        <v>2.58</v>
      </c>
      <c r="K1683" s="57">
        <v>4.17</v>
      </c>
      <c r="L1683" s="315" t="e">
        <v>#REF!</v>
      </c>
      <c r="M1683" s="58" t="e">
        <v>#REF!</v>
      </c>
      <c r="N1683" s="58" t="e">
        <v>#N/A</v>
      </c>
      <c r="O1683" s="58" t="e">
        <v>#N/A</v>
      </c>
      <c r="P1683" s="58" t="e">
        <v>#N/A</v>
      </c>
      <c r="Q1683" s="58" t="e">
        <v>#N/A</v>
      </c>
    </row>
    <row r="1684" spans="1:17" ht="15" customHeight="1" thickBot="1">
      <c r="A1684" s="446"/>
      <c r="B1684" s="446"/>
      <c r="C1684" s="54" t="str">
        <f>IF(A1684="CSP","Consolidated Supply Program(IIF)",IF(A1684&lt;&gt;"",INDEX('CCN &amp; Description'!$B$2:$B$1071,MATCH(VALUE(LEFT(A1684,5)),'CCN &amp; Description'!$A$2:$A$1071,0)),""))</f>
        <v/>
      </c>
      <c r="D1684" s="55" t="str">
        <f t="shared" si="52"/>
        <v>B</v>
      </c>
      <c r="E1684" s="55" t="str">
        <f t="shared" si="53"/>
        <v>B0006</v>
      </c>
      <c r="F1684" s="56" t="s">
        <v>12214</v>
      </c>
      <c r="G1684" s="56" t="s">
        <v>12181</v>
      </c>
      <c r="H1684" s="56" t="s">
        <v>12215</v>
      </c>
      <c r="I1684" s="57">
        <v>2.67</v>
      </c>
      <c r="J1684" s="57">
        <v>2.58</v>
      </c>
      <c r="K1684" s="57">
        <v>4.17</v>
      </c>
      <c r="L1684" s="315" t="e">
        <v>#REF!</v>
      </c>
      <c r="M1684" s="58" t="e">
        <v>#REF!</v>
      </c>
      <c r="N1684" s="58" t="e">
        <v>#N/A</v>
      </c>
      <c r="O1684" s="58" t="e">
        <v>#N/A</v>
      </c>
      <c r="P1684" s="58" t="e">
        <v>#N/A</v>
      </c>
      <c r="Q1684" s="58" t="e">
        <v>#N/A</v>
      </c>
    </row>
    <row r="1685" spans="1:17" ht="15" customHeight="1" thickBot="1">
      <c r="A1685" s="446"/>
      <c r="B1685" s="446"/>
      <c r="C1685" s="54" t="str">
        <f>IF(A1685="CSP","Consolidated Supply Program(IIF)",IF(A1685&lt;&gt;"",INDEX('CCN &amp; Description'!$B$2:$B$1071,MATCH(VALUE(LEFT(A1685,5)),'CCN &amp; Description'!$A$2:$A$1071,0)),""))</f>
        <v/>
      </c>
      <c r="D1685" s="55" t="str">
        <f t="shared" si="52"/>
        <v>B</v>
      </c>
      <c r="E1685" s="55" t="str">
        <f t="shared" si="53"/>
        <v>B0006</v>
      </c>
      <c r="F1685" s="56" t="s">
        <v>12214</v>
      </c>
      <c r="G1685" s="56" t="s">
        <v>12181</v>
      </c>
      <c r="H1685" s="56" t="s">
        <v>12219</v>
      </c>
      <c r="I1685" s="57">
        <v>2.67</v>
      </c>
      <c r="J1685" s="57">
        <v>2.58</v>
      </c>
      <c r="K1685" s="57">
        <v>4.17</v>
      </c>
      <c r="L1685" s="315" t="e">
        <v>#REF!</v>
      </c>
      <c r="M1685" s="58" t="e">
        <v>#REF!</v>
      </c>
      <c r="N1685" s="58" t="e">
        <v>#N/A</v>
      </c>
      <c r="O1685" s="58" t="e">
        <v>#N/A</v>
      </c>
      <c r="P1685" s="58" t="e">
        <v>#N/A</v>
      </c>
      <c r="Q1685" s="58" t="e">
        <v>#N/A</v>
      </c>
    </row>
    <row r="1686" spans="1:17" ht="15" customHeight="1" thickBot="1">
      <c r="A1686" s="446"/>
      <c r="B1686" s="446"/>
      <c r="C1686" s="54" t="str">
        <f>IF(A1686="CSP","Consolidated Supply Program(IIF)",IF(A1686&lt;&gt;"",INDEX('CCN &amp; Description'!$B$2:$B$1071,MATCH(VALUE(LEFT(A1686,5)),'CCN &amp; Description'!$A$2:$A$1071,0)),""))</f>
        <v/>
      </c>
      <c r="D1686" s="55" t="str">
        <f t="shared" si="52"/>
        <v>B</v>
      </c>
      <c r="E1686" s="55" t="str">
        <f t="shared" si="53"/>
        <v>B0007</v>
      </c>
      <c r="F1686" s="56" t="s">
        <v>12220</v>
      </c>
      <c r="G1686" s="56" t="s">
        <v>12221</v>
      </c>
      <c r="H1686" s="59"/>
      <c r="I1686" s="60"/>
      <c r="J1686" s="60"/>
      <c r="K1686" s="60"/>
      <c r="L1686" s="315" t="e">
        <v>#REF!</v>
      </c>
      <c r="M1686" s="58" t="e">
        <v>#REF!</v>
      </c>
      <c r="N1686" s="58" t="e">
        <v>#N/A</v>
      </c>
      <c r="O1686" s="58" t="e">
        <v>#N/A</v>
      </c>
      <c r="P1686" s="58" t="e">
        <v>#N/A</v>
      </c>
      <c r="Q1686" s="58" t="e">
        <v>#N/A</v>
      </c>
    </row>
    <row r="1687" spans="1:17" s="110" customFormat="1" ht="15" customHeight="1" thickBot="1">
      <c r="A1687" s="446">
        <v>14312</v>
      </c>
      <c r="B1687" s="446"/>
      <c r="C1687" s="106" t="str">
        <f>IF(A1687="CSP","Consolidated Supply Program(IIF)",IF(A1687&lt;&gt;"",INDEX('CCN &amp; Description'!$B$2:$B$1071,MATCH(VALUE(LEFT(A1687,5)),'CCN &amp; Description'!$A$2:$A$1071,0)),""))</f>
        <v>VEHICLE STAGING AREA, SURFACED</v>
      </c>
      <c r="D1687" s="107" t="str">
        <f t="shared" si="52"/>
        <v>B</v>
      </c>
      <c r="E1687" s="107" t="str">
        <f t="shared" si="53"/>
        <v>B0008</v>
      </c>
      <c r="F1687" s="108" t="s">
        <v>3767</v>
      </c>
      <c r="G1687" s="108" t="s">
        <v>12222</v>
      </c>
      <c r="H1687" s="108" t="s">
        <v>12223</v>
      </c>
      <c r="I1687" s="109">
        <v>3.08</v>
      </c>
      <c r="J1687" s="109">
        <v>4</v>
      </c>
      <c r="K1687" s="109">
        <v>4</v>
      </c>
      <c r="L1687" s="110" t="e">
        <v>#REF!</v>
      </c>
      <c r="M1687" s="111" t="e">
        <v>#REF!</v>
      </c>
      <c r="N1687" s="111">
        <v>3.083333333333333</v>
      </c>
      <c r="O1687" s="111" t="s">
        <v>115</v>
      </c>
      <c r="P1687" s="111">
        <v>15</v>
      </c>
      <c r="Q1687" s="111">
        <v>1.5</v>
      </c>
    </row>
    <row r="1688" spans="1:17" s="110" customFormat="1" ht="15" customHeight="1" thickBot="1">
      <c r="A1688" s="446">
        <v>14312</v>
      </c>
      <c r="B1688" s="446"/>
      <c r="C1688" s="106" t="str">
        <f>IF(A1688="CSP","Consolidated Supply Program(IIF)",IF(A1688&lt;&gt;"",INDEX('CCN &amp; Description'!$B$2:$B$1071,MATCH(VALUE(LEFT(A1688,5)),'CCN &amp; Description'!$A$2:$A$1071,0)),""))</f>
        <v>VEHICLE STAGING AREA, SURFACED</v>
      </c>
      <c r="D1688" s="107" t="str">
        <f t="shared" si="52"/>
        <v>B</v>
      </c>
      <c r="E1688" s="107" t="str">
        <f t="shared" si="53"/>
        <v>B0008</v>
      </c>
      <c r="F1688" s="108" t="s">
        <v>3767</v>
      </c>
      <c r="G1688" s="108" t="s">
        <v>12181</v>
      </c>
      <c r="H1688" s="108" t="s">
        <v>12224</v>
      </c>
      <c r="I1688" s="109">
        <v>3.97</v>
      </c>
      <c r="J1688" s="109">
        <v>3.08</v>
      </c>
      <c r="K1688" s="109">
        <v>3.95</v>
      </c>
      <c r="L1688" s="110" t="e">
        <v>#REF!</v>
      </c>
      <c r="M1688" s="111" t="e">
        <v>#REF!</v>
      </c>
      <c r="N1688" s="111">
        <v>3.083333333333333</v>
      </c>
      <c r="O1688" s="111" t="s">
        <v>115</v>
      </c>
      <c r="P1688" s="111">
        <v>15</v>
      </c>
      <c r="Q1688" s="111">
        <v>1.5</v>
      </c>
    </row>
    <row r="1689" spans="1:17" s="110" customFormat="1" ht="15" customHeight="1" thickBot="1">
      <c r="A1689" s="446">
        <v>14312</v>
      </c>
      <c r="B1689" s="446"/>
      <c r="C1689" s="106" t="str">
        <f>IF(A1689="CSP","Consolidated Supply Program(IIF)",IF(A1689&lt;&gt;"",INDEX('CCN &amp; Description'!$B$2:$B$1071,MATCH(VALUE(LEFT(A1689,5)),'CCN &amp; Description'!$A$2:$A$1071,0)),""))</f>
        <v>VEHICLE STAGING AREA, SURFACED</v>
      </c>
      <c r="D1689" s="107" t="str">
        <f t="shared" si="52"/>
        <v>B</v>
      </c>
      <c r="E1689" s="107" t="str">
        <f t="shared" si="53"/>
        <v>B0008</v>
      </c>
      <c r="F1689" s="108" t="s">
        <v>3767</v>
      </c>
      <c r="G1689" s="108" t="s">
        <v>12181</v>
      </c>
      <c r="H1689" s="108" t="s">
        <v>12225</v>
      </c>
      <c r="I1689" s="109">
        <v>3.81</v>
      </c>
      <c r="J1689" s="109">
        <v>2.98</v>
      </c>
      <c r="K1689" s="109">
        <v>3.96</v>
      </c>
      <c r="L1689" s="110" t="e">
        <v>#REF!</v>
      </c>
      <c r="M1689" s="111" t="e">
        <v>#REF!</v>
      </c>
      <c r="N1689" s="111">
        <v>3.083333333333333</v>
      </c>
      <c r="O1689" s="111" t="s">
        <v>115</v>
      </c>
      <c r="P1689" s="111">
        <v>15</v>
      </c>
      <c r="Q1689" s="111">
        <v>1.5</v>
      </c>
    </row>
    <row r="1690" spans="1:17" ht="15" customHeight="1" thickBot="1">
      <c r="A1690" s="446"/>
      <c r="B1690" s="446"/>
      <c r="C1690" s="54" t="str">
        <f>IF(A1690="CSP","Consolidated Supply Program(IIF)",IF(A1690&lt;&gt;"",INDEX('CCN &amp; Description'!$B$2:$B$1071,MATCH(VALUE(LEFT(A1690,5)),'CCN &amp; Description'!$A$2:$A$1071,0)),""))</f>
        <v/>
      </c>
      <c r="D1690" s="55" t="str">
        <f t="shared" si="52"/>
        <v>B</v>
      </c>
      <c r="E1690" s="55" t="str">
        <f t="shared" si="53"/>
        <v>B0008</v>
      </c>
      <c r="F1690" s="56" t="s">
        <v>12226</v>
      </c>
      <c r="G1690" s="56" t="s">
        <v>12222</v>
      </c>
      <c r="H1690" s="56" t="s">
        <v>12223</v>
      </c>
      <c r="I1690" s="57">
        <v>3.08</v>
      </c>
      <c r="J1690" s="57">
        <v>4</v>
      </c>
      <c r="K1690" s="57">
        <v>4</v>
      </c>
      <c r="L1690" s="315" t="e">
        <v>#REF!</v>
      </c>
      <c r="M1690" s="58" t="e">
        <v>#REF!</v>
      </c>
      <c r="N1690" s="58" t="e">
        <v>#N/A</v>
      </c>
      <c r="O1690" s="58" t="e">
        <v>#N/A</v>
      </c>
      <c r="P1690" s="58" t="e">
        <v>#N/A</v>
      </c>
      <c r="Q1690" s="58" t="e">
        <v>#N/A</v>
      </c>
    </row>
    <row r="1691" spans="1:17" s="110" customFormat="1" ht="15" customHeight="1" thickBot="1">
      <c r="A1691" s="446">
        <v>14312</v>
      </c>
      <c r="B1691" s="446"/>
      <c r="C1691" s="106" t="str">
        <f>IF(A1691="CSP","Consolidated Supply Program(IIF)",IF(A1691&lt;&gt;"",INDEX('CCN &amp; Description'!$B$2:$B$1071,MATCH(VALUE(LEFT(A1691,5)),'CCN &amp; Description'!$A$2:$A$1071,0)),""))</f>
        <v>VEHICLE STAGING AREA, SURFACED</v>
      </c>
      <c r="D1691" s="107" t="str">
        <f t="shared" si="52"/>
        <v>B</v>
      </c>
      <c r="E1691" s="107" t="str">
        <f t="shared" si="53"/>
        <v>B0008</v>
      </c>
      <c r="F1691" s="108" t="s">
        <v>809</v>
      </c>
      <c r="G1691" s="108" t="s">
        <v>12181</v>
      </c>
      <c r="H1691" s="108" t="s">
        <v>12224</v>
      </c>
      <c r="I1691" s="109">
        <v>3.97</v>
      </c>
      <c r="J1691" s="109">
        <v>3.08</v>
      </c>
      <c r="K1691" s="109">
        <v>3.95</v>
      </c>
      <c r="L1691" s="110" t="e">
        <v>#REF!</v>
      </c>
      <c r="M1691" s="111" t="e">
        <v>#REF!</v>
      </c>
      <c r="N1691" s="111" t="e">
        <v>#N/A</v>
      </c>
      <c r="O1691" s="111" t="e">
        <v>#N/A</v>
      </c>
      <c r="P1691" s="111" t="e">
        <v>#N/A</v>
      </c>
      <c r="Q1691" s="111" t="e">
        <v>#N/A</v>
      </c>
    </row>
    <row r="1692" spans="1:17" ht="15" customHeight="1" thickBot="1">
      <c r="A1692" s="446"/>
      <c r="B1692" s="446"/>
      <c r="C1692" s="54" t="str">
        <f>IF(A1692="CSP","Consolidated Supply Program(IIF)",IF(A1692&lt;&gt;"",INDEX('CCN &amp; Description'!$B$2:$B$1071,MATCH(VALUE(LEFT(A1692,5)),'CCN &amp; Description'!$A$2:$A$1071,0)),""))</f>
        <v/>
      </c>
      <c r="D1692" s="55" t="str">
        <f t="shared" si="52"/>
        <v>B</v>
      </c>
      <c r="E1692" s="55" t="str">
        <f t="shared" si="53"/>
        <v>B0009</v>
      </c>
      <c r="F1692" s="56" t="s">
        <v>12227</v>
      </c>
      <c r="G1692" s="56" t="s">
        <v>12228</v>
      </c>
      <c r="H1692" s="56" t="s">
        <v>12229</v>
      </c>
      <c r="I1692" s="60"/>
      <c r="J1692" s="60"/>
      <c r="K1692" s="60"/>
      <c r="L1692" s="315" t="e">
        <v>#REF!</v>
      </c>
      <c r="M1692" s="58" t="e">
        <v>#REF!</v>
      </c>
      <c r="N1692" s="58" t="e">
        <v>#N/A</v>
      </c>
      <c r="O1692" s="58" t="e">
        <v>#N/A</v>
      </c>
      <c r="P1692" s="58" t="e">
        <v>#N/A</v>
      </c>
      <c r="Q1692" s="58" t="e">
        <v>#N/A</v>
      </c>
    </row>
    <row r="1693" spans="1:17" ht="15" customHeight="1" thickBot="1">
      <c r="A1693" s="446"/>
      <c r="B1693" s="446"/>
      <c r="C1693" s="54" t="str">
        <f>IF(A1693="CSP","Consolidated Supply Program(IIF)",IF(A1693&lt;&gt;"",INDEX('CCN &amp; Description'!$B$2:$B$1071,MATCH(VALUE(LEFT(A1693,5)),'CCN &amp; Description'!$A$2:$A$1071,0)),""))</f>
        <v/>
      </c>
      <c r="D1693" s="55" t="str">
        <f t="shared" si="52"/>
        <v>B</v>
      </c>
      <c r="E1693" s="55" t="str">
        <f t="shared" si="53"/>
        <v>B0010</v>
      </c>
      <c r="F1693" s="56" t="s">
        <v>12230</v>
      </c>
      <c r="G1693" s="56" t="s">
        <v>12231</v>
      </c>
      <c r="H1693" s="56" t="s">
        <v>12232</v>
      </c>
      <c r="I1693" s="57">
        <v>2.83</v>
      </c>
      <c r="J1693" s="57">
        <v>6.25</v>
      </c>
      <c r="K1693" s="57">
        <v>3.25</v>
      </c>
      <c r="L1693" s="315" t="e">
        <v>#REF!</v>
      </c>
      <c r="M1693" s="58" t="e">
        <v>#REF!</v>
      </c>
      <c r="N1693" s="58" t="e">
        <v>#N/A</v>
      </c>
      <c r="O1693" s="58" t="e">
        <v>#N/A</v>
      </c>
      <c r="P1693" s="58" t="e">
        <v>#N/A</v>
      </c>
      <c r="Q1693" s="58" t="e">
        <v>#N/A</v>
      </c>
    </row>
    <row r="1694" spans="1:17" ht="15" customHeight="1" thickBot="1">
      <c r="A1694" s="446"/>
      <c r="B1694" s="446"/>
      <c r="C1694" s="54" t="str">
        <f>IF(A1694="CSP","Consolidated Supply Program(IIF)",IF(A1694&lt;&gt;"",INDEX('CCN &amp; Description'!$B$2:$B$1071,MATCH(VALUE(LEFT(A1694,5)),'CCN &amp; Description'!$A$2:$A$1071,0)),""))</f>
        <v/>
      </c>
      <c r="D1694" s="55" t="str">
        <f t="shared" si="52"/>
        <v>B</v>
      </c>
      <c r="E1694" s="55" t="str">
        <f t="shared" si="53"/>
        <v>B0010</v>
      </c>
      <c r="F1694" s="56" t="s">
        <v>12230</v>
      </c>
      <c r="G1694" s="56" t="s">
        <v>12181</v>
      </c>
      <c r="H1694" s="56" t="s">
        <v>12233</v>
      </c>
      <c r="I1694" s="57">
        <v>2.83</v>
      </c>
      <c r="J1694" s="57">
        <v>6.25</v>
      </c>
      <c r="K1694" s="57">
        <v>3.25</v>
      </c>
      <c r="L1694" s="315" t="e">
        <v>#REF!</v>
      </c>
      <c r="M1694" s="58" t="e">
        <v>#REF!</v>
      </c>
      <c r="N1694" s="58" t="e">
        <v>#N/A</v>
      </c>
      <c r="O1694" s="58" t="e">
        <v>#N/A</v>
      </c>
      <c r="P1694" s="58" t="e">
        <v>#N/A</v>
      </c>
      <c r="Q1694" s="58" t="e">
        <v>#N/A</v>
      </c>
    </row>
    <row r="1695" spans="1:17" ht="15" customHeight="1" thickBot="1">
      <c r="A1695" s="446"/>
      <c r="B1695" s="446"/>
      <c r="C1695" s="54" t="str">
        <f>IF(A1695="CSP","Consolidated Supply Program(IIF)",IF(A1695&lt;&gt;"",INDEX('CCN &amp; Description'!$B$2:$B$1071,MATCH(VALUE(LEFT(A1695,5)),'CCN &amp; Description'!$A$2:$A$1071,0)),""))</f>
        <v/>
      </c>
      <c r="D1695" s="55" t="str">
        <f t="shared" si="52"/>
        <v>B</v>
      </c>
      <c r="E1695" s="55" t="str">
        <f t="shared" si="53"/>
        <v>B0010</v>
      </c>
      <c r="F1695" s="56" t="s">
        <v>12230</v>
      </c>
      <c r="G1695" s="56" t="s">
        <v>12181</v>
      </c>
      <c r="H1695" s="56" t="s">
        <v>12234</v>
      </c>
      <c r="I1695" s="57">
        <v>6.25</v>
      </c>
      <c r="J1695" s="57">
        <v>2.83</v>
      </c>
      <c r="K1695" s="57">
        <v>3.62</v>
      </c>
      <c r="L1695" s="315" t="e">
        <v>#REF!</v>
      </c>
      <c r="M1695" s="58" t="e">
        <v>#REF!</v>
      </c>
      <c r="N1695" s="58" t="e">
        <v>#N/A</v>
      </c>
      <c r="O1695" s="58" t="e">
        <v>#N/A</v>
      </c>
      <c r="P1695" s="58" t="e">
        <v>#N/A</v>
      </c>
      <c r="Q1695" s="58" t="e">
        <v>#N/A</v>
      </c>
    </row>
    <row r="1696" spans="1:17" ht="15" customHeight="1" thickBot="1">
      <c r="A1696" s="446"/>
      <c r="B1696" s="446"/>
      <c r="C1696" s="54" t="str">
        <f>IF(A1696="CSP","Consolidated Supply Program(IIF)",IF(A1696&lt;&gt;"",INDEX('CCN &amp; Description'!$B$2:$B$1071,MATCH(VALUE(LEFT(A1696,5)),'CCN &amp; Description'!$A$2:$A$1071,0)),""))</f>
        <v/>
      </c>
      <c r="D1696" s="55" t="str">
        <f t="shared" si="52"/>
        <v>B</v>
      </c>
      <c r="E1696" s="55" t="str">
        <f t="shared" si="53"/>
        <v>B0010</v>
      </c>
      <c r="F1696" s="56" t="s">
        <v>12230</v>
      </c>
      <c r="G1696" s="56" t="s">
        <v>12181</v>
      </c>
      <c r="H1696" s="56" t="s">
        <v>12235</v>
      </c>
      <c r="I1696" s="57">
        <v>2.83</v>
      </c>
      <c r="J1696" s="57">
        <v>6.25</v>
      </c>
      <c r="K1696" s="57">
        <v>3.25</v>
      </c>
      <c r="L1696" s="315" t="e">
        <v>#REF!</v>
      </c>
      <c r="M1696" s="58" t="e">
        <v>#REF!</v>
      </c>
      <c r="N1696" s="58" t="e">
        <v>#N/A</v>
      </c>
      <c r="O1696" s="58" t="e">
        <v>#N/A</v>
      </c>
      <c r="P1696" s="58" t="e">
        <v>#N/A</v>
      </c>
      <c r="Q1696" s="58" t="e">
        <v>#N/A</v>
      </c>
    </row>
    <row r="1697" spans="1:17" ht="15" customHeight="1" thickBot="1">
      <c r="A1697" s="446"/>
      <c r="B1697" s="446"/>
      <c r="C1697" s="54" t="str">
        <f>IF(A1697="CSP","Consolidated Supply Program(IIF)",IF(A1697&lt;&gt;"",INDEX('CCN &amp; Description'!$B$2:$B$1071,MATCH(VALUE(LEFT(A1697,5)),'CCN &amp; Description'!$A$2:$A$1071,0)),""))</f>
        <v/>
      </c>
      <c r="D1697" s="55" t="str">
        <f t="shared" si="52"/>
        <v>B</v>
      </c>
      <c r="E1697" s="55" t="str">
        <f t="shared" si="53"/>
        <v>B0010</v>
      </c>
      <c r="F1697" s="56" t="s">
        <v>12236</v>
      </c>
      <c r="G1697" s="56" t="s">
        <v>12181</v>
      </c>
      <c r="H1697" s="56" t="s">
        <v>12233</v>
      </c>
      <c r="I1697" s="57">
        <v>2.83</v>
      </c>
      <c r="J1697" s="57">
        <v>6.25</v>
      </c>
      <c r="K1697" s="57">
        <v>3.25</v>
      </c>
      <c r="L1697" s="315" t="e">
        <v>#REF!</v>
      </c>
      <c r="M1697" s="58" t="e">
        <v>#REF!</v>
      </c>
      <c r="N1697" s="58" t="e">
        <v>#N/A</v>
      </c>
      <c r="O1697" s="58" t="e">
        <v>#N/A</v>
      </c>
      <c r="P1697" s="58" t="e">
        <v>#N/A</v>
      </c>
      <c r="Q1697" s="58" t="e">
        <v>#N/A</v>
      </c>
    </row>
    <row r="1698" spans="1:17" ht="15" customHeight="1" thickBot="1">
      <c r="A1698" s="446"/>
      <c r="B1698" s="446"/>
      <c r="C1698" s="54" t="str">
        <f>IF(A1698="CSP","Consolidated Supply Program(IIF)",IF(A1698&lt;&gt;"",INDEX('CCN &amp; Description'!$B$2:$B$1071,MATCH(VALUE(LEFT(A1698,5)),'CCN &amp; Description'!$A$2:$A$1071,0)),""))</f>
        <v/>
      </c>
      <c r="D1698" s="55" t="str">
        <f t="shared" si="52"/>
        <v>B</v>
      </c>
      <c r="E1698" s="55" t="str">
        <f t="shared" si="53"/>
        <v>B0011</v>
      </c>
      <c r="F1698" s="56" t="s">
        <v>12237</v>
      </c>
      <c r="G1698" s="56" t="s">
        <v>12238</v>
      </c>
      <c r="H1698" s="59"/>
      <c r="I1698" s="60"/>
      <c r="J1698" s="60"/>
      <c r="K1698" s="60"/>
      <c r="L1698" s="315" t="e">
        <v>#REF!</v>
      </c>
      <c r="M1698" s="58" t="e">
        <v>#REF!</v>
      </c>
      <c r="N1698" s="58" t="e">
        <v>#N/A</v>
      </c>
      <c r="O1698" s="58" t="e">
        <v>#N/A</v>
      </c>
      <c r="P1698" s="58" t="e">
        <v>#N/A</v>
      </c>
      <c r="Q1698" s="58" t="e">
        <v>#N/A</v>
      </c>
    </row>
    <row r="1699" spans="1:17" s="110" customFormat="1" ht="15" customHeight="1" thickBot="1">
      <c r="A1699" s="446"/>
      <c r="B1699" s="446"/>
      <c r="C1699" s="106" t="str">
        <f>IF(A1699="CSP","Consolidated Supply Program(IIF)",IF(A1699&lt;&gt;"",INDEX('CCN &amp; Description'!$B$2:$B$1071,MATCH(VALUE(LEFT(A1699,5)),'CCN &amp; Description'!$A$2:$A$1071,0)),""))</f>
        <v/>
      </c>
      <c r="D1699" s="107" t="str">
        <f t="shared" si="52"/>
        <v>B</v>
      </c>
      <c r="E1699" s="107" t="str">
        <f t="shared" si="53"/>
        <v>B0012</v>
      </c>
      <c r="F1699" s="108" t="s">
        <v>3776</v>
      </c>
      <c r="G1699" s="108" t="s">
        <v>12181</v>
      </c>
      <c r="H1699" s="112"/>
      <c r="I1699" s="109">
        <v>1.67</v>
      </c>
      <c r="J1699" s="109">
        <v>1.42</v>
      </c>
      <c r="K1699" s="109">
        <v>3.83</v>
      </c>
      <c r="L1699" s="110" t="e">
        <v>#REF!</v>
      </c>
      <c r="M1699" s="111" t="e">
        <v>#REF!</v>
      </c>
      <c r="N1699" s="111" t="e">
        <v>#N/A</v>
      </c>
      <c r="O1699" s="111" t="e">
        <v>#N/A</v>
      </c>
      <c r="P1699" s="111" t="e">
        <v>#N/A</v>
      </c>
      <c r="Q1699" s="111" t="e">
        <v>#N/A</v>
      </c>
    </row>
    <row r="1700" spans="1:17" s="110" customFormat="1" ht="15" customHeight="1" thickBot="1">
      <c r="A1700" s="446"/>
      <c r="B1700" s="446"/>
      <c r="C1700" s="106" t="str">
        <f>IF(A1700="CSP","Consolidated Supply Program(IIF)",IF(A1700&lt;&gt;"",INDEX('CCN &amp; Description'!$B$2:$B$1071,MATCH(VALUE(LEFT(A1700,5)),'CCN &amp; Description'!$A$2:$A$1071,0)),""))</f>
        <v/>
      </c>
      <c r="D1700" s="107" t="str">
        <f t="shared" si="52"/>
        <v>B</v>
      </c>
      <c r="E1700" s="107" t="str">
        <f t="shared" si="53"/>
        <v>B0012</v>
      </c>
      <c r="F1700" s="108" t="s">
        <v>3776</v>
      </c>
      <c r="G1700" s="108" t="s">
        <v>12181</v>
      </c>
      <c r="H1700" s="108" t="s">
        <v>12239</v>
      </c>
      <c r="I1700" s="109">
        <v>1.67</v>
      </c>
      <c r="J1700" s="109">
        <v>1.42</v>
      </c>
      <c r="K1700" s="109">
        <v>3.83</v>
      </c>
      <c r="L1700" s="110" t="e">
        <v>#REF!</v>
      </c>
      <c r="M1700" s="111" t="e">
        <v>#REF!</v>
      </c>
      <c r="N1700" s="111" t="e">
        <v>#N/A</v>
      </c>
      <c r="O1700" s="111" t="e">
        <v>#N/A</v>
      </c>
      <c r="P1700" s="111" t="e">
        <v>#N/A</v>
      </c>
      <c r="Q1700" s="111" t="e">
        <v>#N/A</v>
      </c>
    </row>
    <row r="1701" spans="1:17" s="110" customFormat="1" ht="15" customHeight="1" thickBot="1">
      <c r="A1701" s="446"/>
      <c r="B1701" s="446"/>
      <c r="C1701" s="106" t="str">
        <f>IF(A1701="CSP","Consolidated Supply Program(IIF)",IF(A1701&lt;&gt;"",INDEX('CCN &amp; Description'!$B$2:$B$1071,MATCH(VALUE(LEFT(A1701,5)),'CCN &amp; Description'!$A$2:$A$1071,0)),""))</f>
        <v/>
      </c>
      <c r="D1701" s="107" t="str">
        <f t="shared" si="52"/>
        <v>B</v>
      </c>
      <c r="E1701" s="107" t="str">
        <f t="shared" si="53"/>
        <v>B0012</v>
      </c>
      <c r="F1701" s="108" t="s">
        <v>3776</v>
      </c>
      <c r="G1701" s="108" t="s">
        <v>12181</v>
      </c>
      <c r="H1701" s="108" t="s">
        <v>12240</v>
      </c>
      <c r="I1701" s="109">
        <v>1.75</v>
      </c>
      <c r="J1701" s="109">
        <v>1.42</v>
      </c>
      <c r="K1701" s="109">
        <v>3.83</v>
      </c>
      <c r="L1701" s="110" t="e">
        <v>#REF!</v>
      </c>
      <c r="M1701" s="111" t="e">
        <v>#REF!</v>
      </c>
      <c r="N1701" s="111" t="e">
        <v>#N/A</v>
      </c>
      <c r="O1701" s="111" t="e">
        <v>#N/A</v>
      </c>
      <c r="P1701" s="111" t="e">
        <v>#N/A</v>
      </c>
      <c r="Q1701" s="111" t="e">
        <v>#N/A</v>
      </c>
    </row>
    <row r="1702" spans="1:17" s="110" customFormat="1" ht="15" customHeight="1" thickBot="1">
      <c r="A1702" s="446"/>
      <c r="B1702" s="446"/>
      <c r="C1702" s="106" t="str">
        <f>IF(A1702="CSP","Consolidated Supply Program(IIF)",IF(A1702&lt;&gt;"",INDEX('CCN &amp; Description'!$B$2:$B$1071,MATCH(VALUE(LEFT(A1702,5)),'CCN &amp; Description'!$A$2:$A$1071,0)),""))</f>
        <v/>
      </c>
      <c r="D1702" s="107" t="str">
        <f t="shared" si="52"/>
        <v>B</v>
      </c>
      <c r="E1702" s="107" t="str">
        <f t="shared" si="53"/>
        <v>B0012</v>
      </c>
      <c r="F1702" s="108" t="s">
        <v>3776</v>
      </c>
      <c r="G1702" s="108" t="s">
        <v>12181</v>
      </c>
      <c r="H1702" s="108" t="s">
        <v>12241</v>
      </c>
      <c r="I1702" s="109">
        <v>1.75</v>
      </c>
      <c r="J1702" s="109">
        <v>1.42</v>
      </c>
      <c r="K1702" s="109">
        <v>3.75</v>
      </c>
      <c r="L1702" s="110" t="e">
        <v>#REF!</v>
      </c>
      <c r="M1702" s="111" t="e">
        <v>#REF!</v>
      </c>
      <c r="N1702" s="111" t="e">
        <v>#N/A</v>
      </c>
      <c r="O1702" s="111" t="e">
        <v>#N/A</v>
      </c>
      <c r="P1702" s="111" t="e">
        <v>#N/A</v>
      </c>
      <c r="Q1702" s="111" t="e">
        <v>#N/A</v>
      </c>
    </row>
    <row r="1703" spans="1:17" s="110" customFormat="1" ht="15" customHeight="1" thickBot="1">
      <c r="A1703" s="446"/>
      <c r="B1703" s="446"/>
      <c r="C1703" s="106" t="str">
        <f>IF(A1703="CSP","Consolidated Supply Program(IIF)",IF(A1703&lt;&gt;"",INDEX('CCN &amp; Description'!$B$2:$B$1071,MATCH(VALUE(LEFT(A1703,5)),'CCN &amp; Description'!$A$2:$A$1071,0)),""))</f>
        <v/>
      </c>
      <c r="D1703" s="107" t="str">
        <f t="shared" si="52"/>
        <v>B</v>
      </c>
      <c r="E1703" s="107" t="str">
        <f t="shared" si="53"/>
        <v>B0012</v>
      </c>
      <c r="F1703" s="108" t="s">
        <v>3776</v>
      </c>
      <c r="G1703" s="108" t="s">
        <v>12181</v>
      </c>
      <c r="H1703" s="108" t="s">
        <v>12242</v>
      </c>
      <c r="I1703" s="109">
        <v>3.83</v>
      </c>
      <c r="J1703" s="109">
        <v>3</v>
      </c>
      <c r="K1703" s="109">
        <v>4.41</v>
      </c>
      <c r="L1703" s="110" t="e">
        <v>#REF!</v>
      </c>
      <c r="M1703" s="111" t="e">
        <v>#REF!</v>
      </c>
      <c r="N1703" s="111" t="e">
        <v>#N/A</v>
      </c>
      <c r="O1703" s="111" t="e">
        <v>#N/A</v>
      </c>
      <c r="P1703" s="111" t="e">
        <v>#N/A</v>
      </c>
      <c r="Q1703" s="111" t="e">
        <v>#N/A</v>
      </c>
    </row>
    <row r="1704" spans="1:17" s="110" customFormat="1" ht="15" customHeight="1" thickBot="1">
      <c r="A1704" s="446"/>
      <c r="B1704" s="446"/>
      <c r="C1704" s="106" t="str">
        <f>IF(A1704="CSP","Consolidated Supply Program(IIF)",IF(A1704&lt;&gt;"",INDEX('CCN &amp; Description'!$B$2:$B$1071,MATCH(VALUE(LEFT(A1704,5)),'CCN &amp; Description'!$A$2:$A$1071,0)),""))</f>
        <v/>
      </c>
      <c r="D1704" s="107" t="str">
        <f t="shared" si="52"/>
        <v>B</v>
      </c>
      <c r="E1704" s="107" t="str">
        <f t="shared" si="53"/>
        <v>B0012</v>
      </c>
      <c r="F1704" s="108" t="s">
        <v>3776</v>
      </c>
      <c r="G1704" s="108" t="s">
        <v>12181</v>
      </c>
      <c r="H1704" s="108" t="s">
        <v>12243</v>
      </c>
      <c r="I1704" s="109">
        <v>1.75</v>
      </c>
      <c r="J1704" s="109">
        <v>1.42</v>
      </c>
      <c r="K1704" s="109">
        <v>3.83</v>
      </c>
      <c r="L1704" s="110" t="e">
        <v>#REF!</v>
      </c>
      <c r="M1704" s="111" t="e">
        <v>#REF!</v>
      </c>
      <c r="N1704" s="111" t="e">
        <v>#N/A</v>
      </c>
      <c r="O1704" s="111" t="e">
        <v>#N/A</v>
      </c>
      <c r="P1704" s="111" t="e">
        <v>#N/A</v>
      </c>
      <c r="Q1704" s="111" t="e">
        <v>#N/A</v>
      </c>
    </row>
    <row r="1705" spans="1:17" s="110" customFormat="1" ht="15" customHeight="1" thickBot="1">
      <c r="A1705" s="446"/>
      <c r="B1705" s="446"/>
      <c r="C1705" s="106" t="str">
        <f>IF(A1705="CSP","Consolidated Supply Program(IIF)",IF(A1705&lt;&gt;"",INDEX('CCN &amp; Description'!$B$2:$B$1071,MATCH(VALUE(LEFT(A1705,5)),'CCN &amp; Description'!$A$2:$A$1071,0)),""))</f>
        <v/>
      </c>
      <c r="D1705" s="107" t="str">
        <f t="shared" si="52"/>
        <v>B</v>
      </c>
      <c r="E1705" s="107" t="str">
        <f t="shared" si="53"/>
        <v>B0012</v>
      </c>
      <c r="F1705" s="108" t="s">
        <v>3776</v>
      </c>
      <c r="G1705" s="108" t="s">
        <v>12181</v>
      </c>
      <c r="H1705" s="108" t="s">
        <v>12244</v>
      </c>
      <c r="I1705" s="109">
        <v>3.83</v>
      </c>
      <c r="J1705" s="109">
        <v>3</v>
      </c>
      <c r="K1705" s="109">
        <v>4.41</v>
      </c>
      <c r="L1705" s="110" t="e">
        <v>#REF!</v>
      </c>
      <c r="M1705" s="111" t="e">
        <v>#REF!</v>
      </c>
      <c r="N1705" s="111" t="e">
        <v>#N/A</v>
      </c>
      <c r="O1705" s="111" t="e">
        <v>#N/A</v>
      </c>
      <c r="P1705" s="111" t="e">
        <v>#N/A</v>
      </c>
      <c r="Q1705" s="111" t="e">
        <v>#N/A</v>
      </c>
    </row>
    <row r="1706" spans="1:17" s="110" customFormat="1" ht="15" customHeight="1" thickBot="1">
      <c r="A1706" s="446"/>
      <c r="B1706" s="446"/>
      <c r="C1706" s="106" t="str">
        <f>IF(A1706="CSP","Consolidated Supply Program(IIF)",IF(A1706&lt;&gt;"",INDEX('CCN &amp; Description'!$B$2:$B$1071,MATCH(VALUE(LEFT(A1706,5)),'CCN &amp; Description'!$A$2:$A$1071,0)),""))</f>
        <v/>
      </c>
      <c r="D1706" s="107" t="str">
        <f t="shared" si="52"/>
        <v>B</v>
      </c>
      <c r="E1706" s="107" t="str">
        <f t="shared" si="53"/>
        <v>B0012</v>
      </c>
      <c r="F1706" s="108" t="s">
        <v>3776</v>
      </c>
      <c r="G1706" s="108" t="s">
        <v>3777</v>
      </c>
      <c r="H1706" s="108" t="s">
        <v>12245</v>
      </c>
      <c r="I1706" s="109">
        <v>3.83</v>
      </c>
      <c r="J1706" s="109">
        <v>3</v>
      </c>
      <c r="K1706" s="109">
        <v>4.42</v>
      </c>
      <c r="L1706" s="110" t="e">
        <v>#REF!</v>
      </c>
      <c r="M1706" s="111" t="e">
        <v>#REF!</v>
      </c>
      <c r="N1706" s="111" t="e">
        <v>#N/A</v>
      </c>
      <c r="O1706" s="111" t="e">
        <v>#N/A</v>
      </c>
      <c r="P1706" s="111" t="e">
        <v>#N/A</v>
      </c>
      <c r="Q1706" s="111" t="e">
        <v>#N/A</v>
      </c>
    </row>
    <row r="1707" spans="1:17" ht="15" customHeight="1" thickBot="1">
      <c r="A1707" s="446"/>
      <c r="B1707" s="446"/>
      <c r="C1707" s="54" t="str">
        <f>IF(A1707="CSP","Consolidated Supply Program(IIF)",IF(A1707&lt;&gt;"",INDEX('CCN &amp; Description'!$B$2:$B$1071,MATCH(VALUE(LEFT(A1707,5)),'CCN &amp; Description'!$A$2:$A$1071,0)),""))</f>
        <v/>
      </c>
      <c r="D1707" s="55" t="str">
        <f t="shared" si="52"/>
        <v>B</v>
      </c>
      <c r="E1707" s="55" t="str">
        <f t="shared" si="53"/>
        <v>B0013</v>
      </c>
      <c r="F1707" s="56" t="s">
        <v>12246</v>
      </c>
      <c r="G1707" s="56" t="s">
        <v>12247</v>
      </c>
      <c r="H1707" s="56" t="s">
        <v>12248</v>
      </c>
      <c r="I1707" s="60"/>
      <c r="J1707" s="60"/>
      <c r="K1707" s="60"/>
      <c r="L1707" s="315" t="e">
        <v>#REF!</v>
      </c>
      <c r="M1707" s="58" t="e">
        <v>#REF!</v>
      </c>
      <c r="N1707" s="58" t="e">
        <v>#N/A</v>
      </c>
      <c r="O1707" s="58" t="e">
        <v>#N/A</v>
      </c>
      <c r="P1707" s="58" t="e">
        <v>#N/A</v>
      </c>
      <c r="Q1707" s="58" t="e">
        <v>#N/A</v>
      </c>
    </row>
    <row r="1708" spans="1:17" s="110" customFormat="1" ht="15" customHeight="1" thickBot="1">
      <c r="A1708" s="446">
        <v>14312</v>
      </c>
      <c r="B1708" s="446"/>
      <c r="C1708" s="106" t="str">
        <f>IF(A1708="CSP","Consolidated Supply Program(IIF)",IF(A1708&lt;&gt;"",INDEX('CCN &amp; Description'!$B$2:$B$1071,MATCH(VALUE(LEFT(A1708,5)),'CCN &amp; Description'!$A$2:$A$1071,0)),""))</f>
        <v>VEHICLE STAGING AREA, SURFACED</v>
      </c>
      <c r="D1708" s="107" t="str">
        <f t="shared" si="52"/>
        <v>B</v>
      </c>
      <c r="E1708" s="107" t="str">
        <f t="shared" si="53"/>
        <v>B0014</v>
      </c>
      <c r="F1708" s="108" t="s">
        <v>3794</v>
      </c>
      <c r="G1708" s="108" t="s">
        <v>12249</v>
      </c>
      <c r="H1708" s="108" t="s">
        <v>12250</v>
      </c>
      <c r="I1708" s="109">
        <v>3.08</v>
      </c>
      <c r="J1708" s="109">
        <v>4</v>
      </c>
      <c r="K1708" s="109">
        <v>3.58</v>
      </c>
      <c r="L1708" s="110" t="e">
        <v>#REF!</v>
      </c>
      <c r="M1708" s="111" t="e">
        <v>#REF!</v>
      </c>
      <c r="N1708" s="111">
        <v>3.083333333333333</v>
      </c>
      <c r="O1708" s="111" t="s">
        <v>115</v>
      </c>
      <c r="P1708" s="111">
        <v>15</v>
      </c>
      <c r="Q1708" s="111">
        <v>1.5</v>
      </c>
    </row>
    <row r="1709" spans="1:17" s="110" customFormat="1" ht="15" customHeight="1" thickBot="1">
      <c r="A1709" s="446">
        <v>14312</v>
      </c>
      <c r="B1709" s="446"/>
      <c r="C1709" s="106" t="str">
        <f>IF(A1709="CSP","Consolidated Supply Program(IIF)",IF(A1709&lt;&gt;"",INDEX('CCN &amp; Description'!$B$2:$B$1071,MATCH(VALUE(LEFT(A1709,5)),'CCN &amp; Description'!$A$2:$A$1071,0)),""))</f>
        <v>VEHICLE STAGING AREA, SURFACED</v>
      </c>
      <c r="D1709" s="107" t="str">
        <f t="shared" si="52"/>
        <v>B</v>
      </c>
      <c r="E1709" s="107" t="str">
        <f t="shared" si="53"/>
        <v>B0014</v>
      </c>
      <c r="F1709" s="108" t="s">
        <v>3794</v>
      </c>
      <c r="G1709" s="108" t="s">
        <v>12181</v>
      </c>
      <c r="H1709" s="108" t="s">
        <v>12251</v>
      </c>
      <c r="I1709" s="109">
        <v>3.97</v>
      </c>
      <c r="J1709" s="109">
        <v>3.08</v>
      </c>
      <c r="K1709" s="109">
        <v>3.53</v>
      </c>
      <c r="L1709" s="110" t="e">
        <v>#REF!</v>
      </c>
      <c r="M1709" s="111" t="e">
        <v>#REF!</v>
      </c>
      <c r="N1709" s="111">
        <v>3.083333333333333</v>
      </c>
      <c r="O1709" s="111" t="s">
        <v>115</v>
      </c>
      <c r="P1709" s="111">
        <v>15</v>
      </c>
      <c r="Q1709" s="111">
        <v>1.5</v>
      </c>
    </row>
    <row r="1710" spans="1:17" s="110" customFormat="1" ht="15" customHeight="1" thickBot="1">
      <c r="A1710" s="446">
        <v>14312</v>
      </c>
      <c r="B1710" s="446"/>
      <c r="C1710" s="106" t="str">
        <f>IF(A1710="CSP","Consolidated Supply Program(IIF)",IF(A1710&lt;&gt;"",INDEX('CCN &amp; Description'!$B$2:$B$1071,MATCH(VALUE(LEFT(A1710,5)),'CCN &amp; Description'!$A$2:$A$1071,0)),""))</f>
        <v>VEHICLE STAGING AREA, SURFACED</v>
      </c>
      <c r="D1710" s="107" t="str">
        <f t="shared" si="52"/>
        <v>B</v>
      </c>
      <c r="E1710" s="107" t="str">
        <f t="shared" si="53"/>
        <v>B0014</v>
      </c>
      <c r="F1710" s="108" t="s">
        <v>3794</v>
      </c>
      <c r="G1710" s="108" t="s">
        <v>12181</v>
      </c>
      <c r="H1710" s="108" t="s">
        <v>12252</v>
      </c>
      <c r="I1710" s="109">
        <v>3.81</v>
      </c>
      <c r="J1710" s="109">
        <v>2.98</v>
      </c>
      <c r="K1710" s="109">
        <v>3.54</v>
      </c>
      <c r="L1710" s="110" t="e">
        <v>#REF!</v>
      </c>
      <c r="M1710" s="111" t="e">
        <v>#REF!</v>
      </c>
      <c r="N1710" s="111">
        <v>3.083333333333333</v>
      </c>
      <c r="O1710" s="111" t="s">
        <v>115</v>
      </c>
      <c r="P1710" s="111">
        <v>15</v>
      </c>
      <c r="Q1710" s="111">
        <v>1.5</v>
      </c>
    </row>
    <row r="1711" spans="1:17" ht="15" customHeight="1" thickBot="1">
      <c r="A1711" s="446"/>
      <c r="B1711" s="446"/>
      <c r="C1711" s="54" t="str">
        <f>IF(A1711="CSP","Consolidated Supply Program(IIF)",IF(A1711&lt;&gt;"",INDEX('CCN &amp; Description'!$B$2:$B$1071,MATCH(VALUE(LEFT(A1711,5)),'CCN &amp; Description'!$A$2:$A$1071,0)),""))</f>
        <v/>
      </c>
      <c r="D1711" s="55" t="str">
        <f t="shared" si="52"/>
        <v>B</v>
      </c>
      <c r="E1711" s="55" t="str">
        <f t="shared" si="53"/>
        <v>B0014</v>
      </c>
      <c r="F1711" s="56" t="s">
        <v>12253</v>
      </c>
      <c r="G1711" s="56" t="s">
        <v>12181</v>
      </c>
      <c r="H1711" s="56" t="s">
        <v>12251</v>
      </c>
      <c r="I1711" s="57">
        <v>3.97</v>
      </c>
      <c r="J1711" s="57">
        <v>3.08</v>
      </c>
      <c r="K1711" s="57">
        <v>3.53</v>
      </c>
      <c r="L1711" s="315" t="e">
        <v>#REF!</v>
      </c>
      <c r="M1711" s="58" t="e">
        <v>#REF!</v>
      </c>
      <c r="N1711" s="58" t="e">
        <v>#N/A</v>
      </c>
      <c r="O1711" s="58" t="e">
        <v>#N/A</v>
      </c>
      <c r="P1711" s="58" t="e">
        <v>#N/A</v>
      </c>
      <c r="Q1711" s="58" t="e">
        <v>#N/A</v>
      </c>
    </row>
    <row r="1712" spans="1:17" ht="15" customHeight="1" thickBot="1">
      <c r="A1712" s="446"/>
      <c r="B1712" s="446"/>
      <c r="C1712" s="54" t="str">
        <f>IF(A1712="CSP","Consolidated Supply Program(IIF)",IF(A1712&lt;&gt;"",INDEX('CCN &amp; Description'!$B$2:$B$1071,MATCH(VALUE(LEFT(A1712,5)),'CCN &amp; Description'!$A$2:$A$1071,0)),""))</f>
        <v/>
      </c>
      <c r="D1712" s="55" t="str">
        <f t="shared" si="52"/>
        <v>B</v>
      </c>
      <c r="E1712" s="55" t="str">
        <f t="shared" si="53"/>
        <v>B0015</v>
      </c>
      <c r="F1712" s="56" t="s">
        <v>12254</v>
      </c>
      <c r="G1712" s="56" t="s">
        <v>12255</v>
      </c>
      <c r="H1712" s="56" t="s">
        <v>12256</v>
      </c>
      <c r="I1712" s="57">
        <v>20.99</v>
      </c>
      <c r="J1712" s="57">
        <v>8</v>
      </c>
      <c r="K1712" s="57">
        <v>8.83</v>
      </c>
      <c r="L1712" s="315" t="e">
        <v>#REF!</v>
      </c>
      <c r="M1712" s="58" t="e">
        <v>#REF!</v>
      </c>
      <c r="N1712" s="58" t="e">
        <v>#N/A</v>
      </c>
      <c r="O1712" s="58" t="e">
        <v>#N/A</v>
      </c>
      <c r="P1712" s="58" t="e">
        <v>#N/A</v>
      </c>
      <c r="Q1712" s="58" t="e">
        <v>#N/A</v>
      </c>
    </row>
    <row r="1713" spans="1:17" ht="15" customHeight="1" thickBot="1">
      <c r="A1713" s="446"/>
      <c r="B1713" s="446"/>
      <c r="C1713" s="54" t="str">
        <f>IF(A1713="CSP","Consolidated Supply Program(IIF)",IF(A1713&lt;&gt;"",INDEX('CCN &amp; Description'!$B$2:$B$1071,MATCH(VALUE(LEFT(A1713,5)),'CCN &amp; Description'!$A$2:$A$1071,0)),""))</f>
        <v/>
      </c>
      <c r="D1713" s="55" t="str">
        <f t="shared" si="52"/>
        <v>B</v>
      </c>
      <c r="E1713" s="55" t="str">
        <f t="shared" si="53"/>
        <v>B0015</v>
      </c>
      <c r="F1713" s="56" t="s">
        <v>12254</v>
      </c>
      <c r="G1713" s="56" t="s">
        <v>12257</v>
      </c>
      <c r="H1713" s="59"/>
      <c r="I1713" s="57">
        <v>20.99</v>
      </c>
      <c r="J1713" s="57">
        <v>8</v>
      </c>
      <c r="K1713" s="57">
        <v>8.83</v>
      </c>
      <c r="L1713" s="315" t="e">
        <v>#REF!</v>
      </c>
      <c r="M1713" s="58" t="e">
        <v>#REF!</v>
      </c>
      <c r="N1713" s="58" t="e">
        <v>#N/A</v>
      </c>
      <c r="O1713" s="58" t="e">
        <v>#N/A</v>
      </c>
      <c r="P1713" s="58" t="e">
        <v>#N/A</v>
      </c>
      <c r="Q1713" s="58" t="e">
        <v>#N/A</v>
      </c>
    </row>
    <row r="1714" spans="1:17" ht="15" customHeight="1" thickBot="1">
      <c r="A1714" s="446"/>
      <c r="B1714" s="446"/>
      <c r="C1714" s="54" t="str">
        <f>IF(A1714="CSP","Consolidated Supply Program(IIF)",IF(A1714&lt;&gt;"",INDEX('CCN &amp; Description'!$B$2:$B$1071,MATCH(VALUE(LEFT(A1714,5)),'CCN &amp; Description'!$A$2:$A$1071,0)),""))</f>
        <v/>
      </c>
      <c r="D1714" s="55" t="str">
        <f t="shared" si="52"/>
        <v>B</v>
      </c>
      <c r="E1714" s="55" t="str">
        <f t="shared" si="53"/>
        <v>B0016</v>
      </c>
      <c r="F1714" s="56" t="s">
        <v>3803</v>
      </c>
      <c r="G1714" s="56" t="s">
        <v>12258</v>
      </c>
      <c r="H1714" s="56" t="s">
        <v>12259</v>
      </c>
      <c r="I1714" s="57">
        <v>3.12</v>
      </c>
      <c r="J1714" s="57">
        <v>2.19</v>
      </c>
      <c r="K1714" s="57">
        <v>2.37</v>
      </c>
      <c r="L1714" s="315" t="e">
        <v>#REF!</v>
      </c>
      <c r="M1714" s="58" t="e">
        <v>#REF!</v>
      </c>
      <c r="N1714" s="58" t="e">
        <v>#N/A</v>
      </c>
      <c r="O1714" s="58" t="e">
        <v>#N/A</v>
      </c>
      <c r="P1714" s="58" t="e">
        <v>#N/A</v>
      </c>
      <c r="Q1714" s="58" t="e">
        <v>#N/A</v>
      </c>
    </row>
    <row r="1715" spans="1:17" ht="15" customHeight="1" thickBot="1">
      <c r="A1715" s="446"/>
      <c r="B1715" s="446"/>
      <c r="C1715" s="54" t="str">
        <f>IF(A1715="CSP","Consolidated Supply Program(IIF)",IF(A1715&lt;&gt;"",INDEX('CCN &amp; Description'!$B$2:$B$1071,MATCH(VALUE(LEFT(A1715,5)),'CCN &amp; Description'!$A$2:$A$1071,0)),""))</f>
        <v/>
      </c>
      <c r="D1715" s="55" t="str">
        <f t="shared" si="52"/>
        <v>B</v>
      </c>
      <c r="E1715" s="55" t="str">
        <f t="shared" si="53"/>
        <v>B0016</v>
      </c>
      <c r="F1715" s="56" t="s">
        <v>12260</v>
      </c>
      <c r="G1715" s="56" t="s">
        <v>12258</v>
      </c>
      <c r="H1715" s="56" t="s">
        <v>12259</v>
      </c>
      <c r="I1715" s="57">
        <v>3.12</v>
      </c>
      <c r="J1715" s="57">
        <v>2.19</v>
      </c>
      <c r="K1715" s="57">
        <v>2.37</v>
      </c>
      <c r="L1715" s="315" t="e">
        <v>#REF!</v>
      </c>
      <c r="M1715" s="58" t="e">
        <v>#REF!</v>
      </c>
      <c r="N1715" s="58" t="e">
        <v>#N/A</v>
      </c>
      <c r="O1715" s="58" t="e">
        <v>#N/A</v>
      </c>
      <c r="P1715" s="58" t="e">
        <v>#N/A</v>
      </c>
      <c r="Q1715" s="58" t="e">
        <v>#N/A</v>
      </c>
    </row>
    <row r="1716" spans="1:17" ht="15" customHeight="1" thickBot="1">
      <c r="A1716" s="446"/>
      <c r="B1716" s="446"/>
      <c r="C1716" s="54" t="str">
        <f>IF(A1716="CSP","Consolidated Supply Program(IIF)",IF(A1716&lt;&gt;"",INDEX('CCN &amp; Description'!$B$2:$B$1071,MATCH(VALUE(LEFT(A1716,5)),'CCN &amp; Description'!$A$2:$A$1071,0)),""))</f>
        <v/>
      </c>
      <c r="D1716" s="55" t="str">
        <f t="shared" si="52"/>
        <v>B</v>
      </c>
      <c r="E1716" s="55" t="str">
        <f t="shared" si="53"/>
        <v>B0017</v>
      </c>
      <c r="F1716" s="56" t="s">
        <v>12261</v>
      </c>
      <c r="G1716" s="56" t="s">
        <v>12262</v>
      </c>
      <c r="H1716" s="56" t="s">
        <v>12263</v>
      </c>
      <c r="I1716" s="57">
        <v>0</v>
      </c>
      <c r="J1716" s="57">
        <v>0</v>
      </c>
      <c r="K1716" s="57">
        <v>0</v>
      </c>
      <c r="L1716" s="315" t="e">
        <v>#REF!</v>
      </c>
      <c r="M1716" s="58" t="e">
        <v>#REF!</v>
      </c>
      <c r="N1716" s="58" t="e">
        <v>#N/A</v>
      </c>
      <c r="O1716" s="58" t="e">
        <v>#N/A</v>
      </c>
      <c r="P1716" s="58" t="e">
        <v>#N/A</v>
      </c>
      <c r="Q1716" s="58" t="e">
        <v>#N/A</v>
      </c>
    </row>
    <row r="1717" spans="1:17" s="110" customFormat="1" ht="15" customHeight="1" thickBot="1">
      <c r="A1717" s="446">
        <v>14312</v>
      </c>
      <c r="B1717" s="446"/>
      <c r="C1717" s="106" t="str">
        <f>IF(A1717="CSP","Consolidated Supply Program(IIF)",IF(A1717&lt;&gt;"",INDEX('CCN &amp; Description'!$B$2:$B$1071,MATCH(VALUE(LEFT(A1717,5)),'CCN &amp; Description'!$A$2:$A$1071,0)),""))</f>
        <v>VEHICLE STAGING AREA, SURFACED</v>
      </c>
      <c r="D1717" s="107" t="str">
        <f t="shared" si="52"/>
        <v>B</v>
      </c>
      <c r="E1717" s="107" t="str">
        <f t="shared" si="53"/>
        <v>B0018</v>
      </c>
      <c r="F1717" s="108" t="s">
        <v>3811</v>
      </c>
      <c r="G1717" s="108" t="s">
        <v>12264</v>
      </c>
      <c r="H1717" s="108" t="s">
        <v>12265</v>
      </c>
      <c r="I1717" s="109">
        <v>11.31</v>
      </c>
      <c r="J1717" s="109">
        <v>7.48</v>
      </c>
      <c r="K1717" s="109">
        <v>6</v>
      </c>
      <c r="L1717" s="110" t="e">
        <v>#REF!</v>
      </c>
      <c r="M1717" s="111" t="e">
        <v>#REF!</v>
      </c>
      <c r="N1717" s="111">
        <v>11.28</v>
      </c>
      <c r="O1717" s="111" t="s">
        <v>1882</v>
      </c>
      <c r="P1717" s="111">
        <v>25</v>
      </c>
      <c r="Q1717" s="111">
        <v>1.75</v>
      </c>
    </row>
    <row r="1718" spans="1:17" s="110" customFormat="1" ht="15" customHeight="1" thickBot="1">
      <c r="A1718" s="446">
        <v>14312</v>
      </c>
      <c r="B1718" s="446"/>
      <c r="C1718" s="106" t="str">
        <f>IF(A1718="CSP","Consolidated Supply Program(IIF)",IF(A1718&lt;&gt;"",INDEX('CCN &amp; Description'!$B$2:$B$1071,MATCH(VALUE(LEFT(A1718,5)),'CCN &amp; Description'!$A$2:$A$1071,0)),""))</f>
        <v>VEHICLE STAGING AREA, SURFACED</v>
      </c>
      <c r="D1718" s="107" t="str">
        <f t="shared" si="52"/>
        <v>B</v>
      </c>
      <c r="E1718" s="107" t="str">
        <f t="shared" si="53"/>
        <v>B0018</v>
      </c>
      <c r="F1718" s="108" t="s">
        <v>3811</v>
      </c>
      <c r="G1718" s="108" t="s">
        <v>12266</v>
      </c>
      <c r="H1718" s="108" t="s">
        <v>12267</v>
      </c>
      <c r="I1718" s="109">
        <v>14.16</v>
      </c>
      <c r="J1718" s="109">
        <v>7.25</v>
      </c>
      <c r="K1718" s="109">
        <v>6.5</v>
      </c>
      <c r="L1718" s="110" t="e">
        <v>#REF!</v>
      </c>
      <c r="M1718" s="111" t="e">
        <v>#REF!</v>
      </c>
      <c r="N1718" s="111">
        <v>11.28</v>
      </c>
      <c r="O1718" s="111" t="s">
        <v>1882</v>
      </c>
      <c r="P1718" s="111">
        <v>25</v>
      </c>
      <c r="Q1718" s="111">
        <v>1.75</v>
      </c>
    </row>
    <row r="1719" spans="1:17" ht="15" customHeight="1" thickBot="1">
      <c r="A1719" s="446"/>
      <c r="B1719" s="446"/>
      <c r="C1719" s="54" t="str">
        <f>IF(A1719="CSP","Consolidated Supply Program(IIF)",IF(A1719&lt;&gt;"",INDEX('CCN &amp; Description'!$B$2:$B$1071,MATCH(VALUE(LEFT(A1719,5)),'CCN &amp; Description'!$A$2:$A$1071,0)),""))</f>
        <v/>
      </c>
      <c r="D1719" s="55" t="str">
        <f t="shared" si="52"/>
        <v>B</v>
      </c>
      <c r="E1719" s="55" t="str">
        <f t="shared" si="53"/>
        <v>B0018</v>
      </c>
      <c r="F1719" s="56" t="s">
        <v>12268</v>
      </c>
      <c r="G1719" s="56" t="s">
        <v>12266</v>
      </c>
      <c r="H1719" s="56" t="s">
        <v>12267</v>
      </c>
      <c r="I1719" s="57">
        <v>14.16</v>
      </c>
      <c r="J1719" s="57">
        <v>7.25</v>
      </c>
      <c r="K1719" s="57">
        <v>6.5</v>
      </c>
      <c r="L1719" s="315" t="e">
        <v>#REF!</v>
      </c>
      <c r="M1719" s="58" t="e">
        <v>#REF!</v>
      </c>
      <c r="N1719" s="58" t="e">
        <v>#N/A</v>
      </c>
      <c r="O1719" s="58" t="e">
        <v>#N/A</v>
      </c>
      <c r="P1719" s="58" t="e">
        <v>#N/A</v>
      </c>
      <c r="Q1719" s="58" t="e">
        <v>#N/A</v>
      </c>
    </row>
    <row r="1720" spans="1:17" ht="15" customHeight="1" thickBot="1">
      <c r="A1720" s="446"/>
      <c r="B1720" s="446"/>
      <c r="C1720" s="54" t="str">
        <f>IF(A1720="CSP","Consolidated Supply Program(IIF)",IF(A1720&lt;&gt;"",INDEX('CCN &amp; Description'!$B$2:$B$1071,MATCH(VALUE(LEFT(A1720,5)),'CCN &amp; Description'!$A$2:$A$1071,0)),""))</f>
        <v/>
      </c>
      <c r="D1720" s="55" t="str">
        <f t="shared" si="52"/>
        <v>B</v>
      </c>
      <c r="E1720" s="55" t="str">
        <f t="shared" si="53"/>
        <v>B0018</v>
      </c>
      <c r="F1720" s="56" t="s">
        <v>12269</v>
      </c>
      <c r="G1720" s="56" t="s">
        <v>12264</v>
      </c>
      <c r="H1720" s="56" t="s">
        <v>12265</v>
      </c>
      <c r="I1720" s="57">
        <v>11.31</v>
      </c>
      <c r="J1720" s="57">
        <v>7.48</v>
      </c>
      <c r="K1720" s="57">
        <v>6</v>
      </c>
      <c r="L1720" s="315" t="e">
        <v>#REF!</v>
      </c>
      <c r="M1720" s="58" t="e">
        <v>#REF!</v>
      </c>
      <c r="N1720" s="58" t="e">
        <v>#N/A</v>
      </c>
      <c r="O1720" s="58" t="e">
        <v>#N/A</v>
      </c>
      <c r="P1720" s="58" t="e">
        <v>#N/A</v>
      </c>
      <c r="Q1720" s="58" t="e">
        <v>#N/A</v>
      </c>
    </row>
    <row r="1721" spans="1:17" ht="15" customHeight="1" thickBot="1">
      <c r="A1721" s="446"/>
      <c r="B1721" s="446"/>
      <c r="C1721" s="54" t="str">
        <f>IF(A1721="CSP","Consolidated Supply Program(IIF)",IF(A1721&lt;&gt;"",INDEX('CCN &amp; Description'!$B$2:$B$1071,MATCH(VALUE(LEFT(A1721,5)),'CCN &amp; Description'!$A$2:$A$1071,0)),""))</f>
        <v/>
      </c>
      <c r="D1721" s="55" t="str">
        <f t="shared" si="52"/>
        <v>B</v>
      </c>
      <c r="E1721" s="55" t="str">
        <f t="shared" si="53"/>
        <v>B0019</v>
      </c>
      <c r="F1721" s="56" t="s">
        <v>12270</v>
      </c>
      <c r="G1721" s="56" t="s">
        <v>12271</v>
      </c>
      <c r="H1721" s="59"/>
      <c r="I1721" s="60"/>
      <c r="J1721" s="60"/>
      <c r="K1721" s="60"/>
      <c r="L1721" s="315" t="e">
        <v>#REF!</v>
      </c>
      <c r="M1721" s="58" t="e">
        <v>#REF!</v>
      </c>
      <c r="N1721" s="58" t="e">
        <v>#N/A</v>
      </c>
      <c r="O1721" s="58" t="e">
        <v>#N/A</v>
      </c>
      <c r="P1721" s="58" t="e">
        <v>#N/A</v>
      </c>
      <c r="Q1721" s="58" t="e">
        <v>#N/A</v>
      </c>
    </row>
    <row r="1722" spans="1:17" ht="15" customHeight="1" thickBot="1">
      <c r="A1722" s="446"/>
      <c r="B1722" s="446"/>
      <c r="C1722" s="54" t="str">
        <f>IF(A1722="CSP","Consolidated Supply Program(IIF)",IF(A1722&lt;&gt;"",INDEX('CCN &amp; Description'!$B$2:$B$1071,MATCH(VALUE(LEFT(A1722,5)),'CCN &amp; Description'!$A$2:$A$1071,0)),""))</f>
        <v/>
      </c>
      <c r="D1722" s="55" t="str">
        <f t="shared" si="52"/>
        <v>B</v>
      </c>
      <c r="E1722" s="55" t="str">
        <f t="shared" si="53"/>
        <v>B0020</v>
      </c>
      <c r="F1722" s="56" t="s">
        <v>12272</v>
      </c>
      <c r="G1722" s="56" t="s">
        <v>12273</v>
      </c>
      <c r="H1722" s="56" t="s">
        <v>12274</v>
      </c>
      <c r="I1722" s="60"/>
      <c r="J1722" s="60"/>
      <c r="K1722" s="60"/>
      <c r="L1722" s="315" t="e">
        <v>#REF!</v>
      </c>
      <c r="M1722" s="58" t="e">
        <v>#REF!</v>
      </c>
      <c r="N1722" s="58" t="e">
        <v>#N/A</v>
      </c>
      <c r="O1722" s="58" t="e">
        <v>#N/A</v>
      </c>
      <c r="P1722" s="58" t="e">
        <v>#N/A</v>
      </c>
      <c r="Q1722" s="58" t="e">
        <v>#N/A</v>
      </c>
    </row>
    <row r="1723" spans="1:17" ht="15" customHeight="1" thickBot="1">
      <c r="A1723" s="446"/>
      <c r="B1723" s="446"/>
      <c r="C1723" s="54" t="str">
        <f>IF(A1723="CSP","Consolidated Supply Program(IIF)",IF(A1723&lt;&gt;"",INDEX('CCN &amp; Description'!$B$2:$B$1071,MATCH(VALUE(LEFT(A1723,5)),'CCN &amp; Description'!$A$2:$A$1071,0)),""))</f>
        <v/>
      </c>
      <c r="D1723" s="55" t="str">
        <f t="shared" si="52"/>
        <v>B</v>
      </c>
      <c r="E1723" s="55" t="str">
        <f t="shared" si="53"/>
        <v>B0021</v>
      </c>
      <c r="F1723" s="56" t="s">
        <v>12275</v>
      </c>
      <c r="G1723" s="56" t="s">
        <v>12276</v>
      </c>
      <c r="H1723" s="56" t="s">
        <v>12277</v>
      </c>
      <c r="I1723" s="60"/>
      <c r="J1723" s="60"/>
      <c r="K1723" s="60"/>
      <c r="L1723" s="315" t="e">
        <v>#REF!</v>
      </c>
      <c r="M1723" s="58" t="e">
        <v>#REF!</v>
      </c>
      <c r="N1723" s="58" t="e">
        <v>#N/A</v>
      </c>
      <c r="O1723" s="58" t="e">
        <v>#N/A</v>
      </c>
      <c r="P1723" s="58" t="e">
        <v>#N/A</v>
      </c>
      <c r="Q1723" s="58" t="e">
        <v>#N/A</v>
      </c>
    </row>
    <row r="1724" spans="1:17" ht="15" customHeight="1" thickBot="1">
      <c r="A1724" s="446"/>
      <c r="B1724" s="446"/>
      <c r="C1724" s="54" t="str">
        <f>IF(A1724="CSP","Consolidated Supply Program(IIF)",IF(A1724&lt;&gt;"",INDEX('CCN &amp; Description'!$B$2:$B$1071,MATCH(VALUE(LEFT(A1724,5)),'CCN &amp; Description'!$A$2:$A$1071,0)),""))</f>
        <v/>
      </c>
      <c r="D1724" s="55" t="str">
        <f t="shared" si="52"/>
        <v>B</v>
      </c>
      <c r="E1724" s="55" t="str">
        <f t="shared" si="53"/>
        <v>B0022</v>
      </c>
      <c r="F1724" s="56" t="s">
        <v>12278</v>
      </c>
      <c r="G1724" s="56" t="s">
        <v>12279</v>
      </c>
      <c r="H1724" s="59"/>
      <c r="I1724" s="60"/>
      <c r="J1724" s="60"/>
      <c r="K1724" s="60"/>
      <c r="L1724" s="315" t="e">
        <v>#REF!</v>
      </c>
      <c r="M1724" s="58" t="e">
        <v>#REF!</v>
      </c>
      <c r="N1724" s="58" t="e">
        <v>#N/A</v>
      </c>
      <c r="O1724" s="58" t="e">
        <v>#N/A</v>
      </c>
      <c r="P1724" s="58" t="e">
        <v>#N/A</v>
      </c>
      <c r="Q1724" s="58" t="e">
        <v>#N/A</v>
      </c>
    </row>
    <row r="1725" spans="1:17" s="110" customFormat="1" ht="15" customHeight="1" thickBot="1">
      <c r="A1725" s="446"/>
      <c r="B1725" s="446"/>
      <c r="C1725" s="106" t="str">
        <f>IF(A1725="CSP","Consolidated Supply Program(IIF)",IF(A1725&lt;&gt;"",INDEX('CCN &amp; Description'!$B$2:$B$1071,MATCH(VALUE(LEFT(A1725,5)),'CCN &amp; Description'!$A$2:$A$1071,0)),""))</f>
        <v/>
      </c>
      <c r="D1725" s="107" t="str">
        <f t="shared" si="52"/>
        <v>B</v>
      </c>
      <c r="E1725" s="107" t="str">
        <f t="shared" si="53"/>
        <v>B0024</v>
      </c>
      <c r="F1725" s="108" t="s">
        <v>3818</v>
      </c>
      <c r="G1725" s="108" t="s">
        <v>12280</v>
      </c>
      <c r="H1725" s="108" t="s">
        <v>12281</v>
      </c>
      <c r="I1725" s="109">
        <v>35.24</v>
      </c>
      <c r="J1725" s="109">
        <v>8.5</v>
      </c>
      <c r="K1725" s="109">
        <v>9.66</v>
      </c>
      <c r="L1725" s="110" t="e">
        <v>#REF!</v>
      </c>
      <c r="M1725" s="111" t="e">
        <v>#REF!</v>
      </c>
      <c r="N1725" s="111">
        <v>34.083333333333343</v>
      </c>
      <c r="O1725" s="111" t="s">
        <v>202</v>
      </c>
      <c r="P1725" s="111">
        <v>70</v>
      </c>
      <c r="Q1725" s="111">
        <v>2</v>
      </c>
    </row>
    <row r="1726" spans="1:17" s="110" customFormat="1" ht="15" customHeight="1" thickBot="1">
      <c r="A1726" s="446"/>
      <c r="B1726" s="446"/>
      <c r="C1726" s="106" t="str">
        <f>IF(A1726="CSP","Consolidated Supply Program(IIF)",IF(A1726&lt;&gt;"",INDEX('CCN &amp; Description'!$B$2:$B$1071,MATCH(VALUE(LEFT(A1726,5)),'CCN &amp; Description'!$A$2:$A$1071,0)),""))</f>
        <v/>
      </c>
      <c r="D1726" s="107" t="str">
        <f t="shared" si="52"/>
        <v>B</v>
      </c>
      <c r="E1726" s="107" t="str">
        <f t="shared" si="53"/>
        <v>B0025</v>
      </c>
      <c r="F1726" s="108" t="s">
        <v>3822</v>
      </c>
      <c r="G1726" s="108" t="s">
        <v>12282</v>
      </c>
      <c r="H1726" s="108" t="s">
        <v>12283</v>
      </c>
      <c r="I1726" s="109">
        <v>16.41</v>
      </c>
      <c r="J1726" s="109">
        <v>7.25</v>
      </c>
      <c r="K1726" s="109">
        <v>9.33</v>
      </c>
      <c r="L1726" s="110" t="e">
        <v>#REF!</v>
      </c>
      <c r="M1726" s="111" t="e">
        <v>#REF!</v>
      </c>
      <c r="N1726" s="111">
        <v>16.399999999999999</v>
      </c>
      <c r="O1726" s="111" t="s">
        <v>1882</v>
      </c>
      <c r="P1726" s="111">
        <v>25</v>
      </c>
      <c r="Q1726" s="111">
        <v>1.75</v>
      </c>
    </row>
    <row r="1727" spans="1:17" s="110" customFormat="1" ht="15" customHeight="1" thickBot="1">
      <c r="A1727" s="446"/>
      <c r="B1727" s="446"/>
      <c r="C1727" s="106" t="str">
        <f>IF(A1727="CSP","Consolidated Supply Program(IIF)",IF(A1727&lt;&gt;"",INDEX('CCN &amp; Description'!$B$2:$B$1071,MATCH(VALUE(LEFT(A1727,5)),'CCN &amp; Description'!$A$2:$A$1071,0)),""))</f>
        <v/>
      </c>
      <c r="D1727" s="107" t="str">
        <f t="shared" si="52"/>
        <v>B</v>
      </c>
      <c r="E1727" s="107" t="str">
        <f t="shared" si="53"/>
        <v>B0025</v>
      </c>
      <c r="F1727" s="108" t="s">
        <v>3822</v>
      </c>
      <c r="G1727" s="108" t="s">
        <v>12282</v>
      </c>
      <c r="H1727" s="108" t="s">
        <v>12283</v>
      </c>
      <c r="I1727" s="109">
        <v>16.41</v>
      </c>
      <c r="J1727" s="109">
        <v>7.25</v>
      </c>
      <c r="K1727" s="109">
        <v>9.33</v>
      </c>
      <c r="L1727" s="110" t="e">
        <v>#REF!</v>
      </c>
      <c r="M1727" s="111" t="e">
        <v>#REF!</v>
      </c>
      <c r="N1727" s="111">
        <v>16.399999999999999</v>
      </c>
      <c r="O1727" s="111" t="s">
        <v>1882</v>
      </c>
      <c r="P1727" s="111">
        <v>25</v>
      </c>
      <c r="Q1727" s="111">
        <v>1.75</v>
      </c>
    </row>
    <row r="1728" spans="1:17" s="110" customFormat="1" ht="15" customHeight="1" thickBot="1">
      <c r="A1728" s="446"/>
      <c r="B1728" s="446"/>
      <c r="C1728" s="106" t="str">
        <f>IF(A1728="CSP","Consolidated Supply Program(IIF)",IF(A1728&lt;&gt;"",INDEX('CCN &amp; Description'!$B$2:$B$1071,MATCH(VALUE(LEFT(A1728,5)),'CCN &amp; Description'!$A$2:$A$1071,0)),""))</f>
        <v/>
      </c>
      <c r="D1728" s="107" t="str">
        <f t="shared" si="52"/>
        <v>B</v>
      </c>
      <c r="E1728" s="107" t="str">
        <f t="shared" si="53"/>
        <v>B0026</v>
      </c>
      <c r="F1728" s="108" t="s">
        <v>3828</v>
      </c>
      <c r="G1728" s="108" t="s">
        <v>12284</v>
      </c>
      <c r="H1728" s="108" t="s">
        <v>12285</v>
      </c>
      <c r="I1728" s="109">
        <v>16.579999999999998</v>
      </c>
      <c r="J1728" s="109">
        <v>8.08</v>
      </c>
      <c r="K1728" s="109">
        <v>5.5</v>
      </c>
      <c r="L1728" s="110" t="e">
        <v>#REF!</v>
      </c>
      <c r="M1728" s="111" t="e">
        <v>#REF!</v>
      </c>
      <c r="N1728" s="111">
        <v>16.399999999999999</v>
      </c>
      <c r="O1728" s="111" t="s">
        <v>1882</v>
      </c>
      <c r="P1728" s="111">
        <v>25</v>
      </c>
      <c r="Q1728" s="111">
        <v>1.75</v>
      </c>
    </row>
    <row r="1729" spans="1:17" s="110" customFormat="1" ht="15" customHeight="1" thickBot="1">
      <c r="A1729" s="446"/>
      <c r="B1729" s="446"/>
      <c r="C1729" s="106" t="str">
        <f>IF(A1729="CSP","Consolidated Supply Program(IIF)",IF(A1729&lt;&gt;"",INDEX('CCN &amp; Description'!$B$2:$B$1071,MATCH(VALUE(LEFT(A1729,5)),'CCN &amp; Description'!$A$2:$A$1071,0)),""))</f>
        <v/>
      </c>
      <c r="D1729" s="107" t="str">
        <f t="shared" si="52"/>
        <v>B</v>
      </c>
      <c r="E1729" s="107" t="str">
        <f t="shared" si="53"/>
        <v>B0026</v>
      </c>
      <c r="F1729" s="108" t="s">
        <v>3828</v>
      </c>
      <c r="G1729" s="108" t="s">
        <v>12284</v>
      </c>
      <c r="H1729" s="108" t="s">
        <v>12285</v>
      </c>
      <c r="I1729" s="109">
        <v>16.579999999999998</v>
      </c>
      <c r="J1729" s="109">
        <v>8.08</v>
      </c>
      <c r="K1729" s="109">
        <v>5.5</v>
      </c>
      <c r="L1729" s="110" t="e">
        <v>#REF!</v>
      </c>
      <c r="M1729" s="111" t="e">
        <v>#REF!</v>
      </c>
      <c r="N1729" s="111">
        <v>16.399999999999999</v>
      </c>
      <c r="O1729" s="111" t="s">
        <v>1882</v>
      </c>
      <c r="P1729" s="111">
        <v>25</v>
      </c>
      <c r="Q1729" s="111">
        <v>1.75</v>
      </c>
    </row>
    <row r="1730" spans="1:17" s="110" customFormat="1" ht="15" customHeight="1" thickBot="1">
      <c r="A1730" s="446">
        <v>14312</v>
      </c>
      <c r="B1730" s="446"/>
      <c r="C1730" s="106" t="str">
        <f>IF(A1730="CSP","Consolidated Supply Program(IIF)",IF(A1730&lt;&gt;"",INDEX('CCN &amp; Description'!$B$2:$B$1071,MATCH(VALUE(LEFT(A1730,5)),'CCN &amp; Description'!$A$2:$A$1071,0)),""))</f>
        <v>VEHICLE STAGING AREA, SURFACED</v>
      </c>
      <c r="D1730" s="107" t="str">
        <f t="shared" ref="D1730:D1793" si="54">LEFT(F1730,1)</f>
        <v>B</v>
      </c>
      <c r="E1730" s="107" t="str">
        <f t="shared" ref="E1730:E1793" si="55">LEFT(F1730,5)</f>
        <v>B0027</v>
      </c>
      <c r="F1730" s="108" t="s">
        <v>3834</v>
      </c>
      <c r="G1730" s="108" t="s">
        <v>12273</v>
      </c>
      <c r="H1730" s="108" t="s">
        <v>12286</v>
      </c>
      <c r="I1730" s="109">
        <v>1.58</v>
      </c>
      <c r="J1730" s="109">
        <v>1.5</v>
      </c>
      <c r="K1730" s="109">
        <v>1.17</v>
      </c>
      <c r="L1730" s="110" t="e">
        <v>#REF!</v>
      </c>
      <c r="M1730" s="111" t="e">
        <v>#REF!</v>
      </c>
      <c r="N1730" s="111">
        <v>1.583333333333333</v>
      </c>
      <c r="O1730" s="111" t="s">
        <v>115</v>
      </c>
      <c r="P1730" s="111">
        <v>15</v>
      </c>
      <c r="Q1730" s="111">
        <v>1.5</v>
      </c>
    </row>
    <row r="1731" spans="1:17" s="110" customFormat="1" ht="15" customHeight="1" thickBot="1">
      <c r="A1731" s="446"/>
      <c r="B1731" s="446"/>
      <c r="C1731" s="106" t="str">
        <f>IF(A1731="CSP","Consolidated Supply Program(IIF)",IF(A1731&lt;&gt;"",INDEX('CCN &amp; Description'!$B$2:$B$1071,MATCH(VALUE(LEFT(A1731,5)),'CCN &amp; Description'!$A$2:$A$1071,0)),""))</f>
        <v/>
      </c>
      <c r="D1731" s="107" t="str">
        <f t="shared" si="54"/>
        <v>B</v>
      </c>
      <c r="E1731" s="107" t="str">
        <f t="shared" si="55"/>
        <v>B0027</v>
      </c>
      <c r="F1731" s="108" t="s">
        <v>12287</v>
      </c>
      <c r="G1731" s="108" t="s">
        <v>12273</v>
      </c>
      <c r="H1731" s="108" t="s">
        <v>12286</v>
      </c>
      <c r="I1731" s="109">
        <v>1.58</v>
      </c>
      <c r="J1731" s="109">
        <v>1.5</v>
      </c>
      <c r="K1731" s="109">
        <v>1.17</v>
      </c>
      <c r="L1731" s="110" t="e">
        <v>#REF!</v>
      </c>
      <c r="M1731" s="111" t="e">
        <v>#REF!</v>
      </c>
      <c r="N1731" s="111" t="e">
        <v>#N/A</v>
      </c>
      <c r="O1731" s="111" t="e">
        <v>#N/A</v>
      </c>
      <c r="P1731" s="111" t="e">
        <v>#N/A</v>
      </c>
      <c r="Q1731" s="111" t="e">
        <v>#N/A</v>
      </c>
    </row>
    <row r="1732" spans="1:17" s="110" customFormat="1" ht="15" customHeight="1" thickBot="1">
      <c r="A1732" s="446">
        <v>14312</v>
      </c>
      <c r="B1732" s="446"/>
      <c r="C1732" s="106" t="str">
        <f>IF(A1732="CSP","Consolidated Supply Program(IIF)",IF(A1732&lt;&gt;"",INDEX('CCN &amp; Description'!$B$2:$B$1071,MATCH(VALUE(LEFT(A1732,5)),'CCN &amp; Description'!$A$2:$A$1071,0)),""))</f>
        <v>VEHICLE STAGING AREA, SURFACED</v>
      </c>
      <c r="D1732" s="107" t="str">
        <f t="shared" si="54"/>
        <v>B</v>
      </c>
      <c r="E1732" s="107" t="str">
        <f t="shared" si="55"/>
        <v>B0028</v>
      </c>
      <c r="F1732" s="108" t="s">
        <v>3838</v>
      </c>
      <c r="G1732" s="108" t="s">
        <v>12273</v>
      </c>
      <c r="H1732" s="108" t="s">
        <v>12288</v>
      </c>
      <c r="I1732" s="109">
        <v>1.58</v>
      </c>
      <c r="J1732" s="109">
        <v>1.5</v>
      </c>
      <c r="K1732" s="109">
        <v>1.17</v>
      </c>
      <c r="L1732" s="110" t="e">
        <v>#REF!</v>
      </c>
      <c r="M1732" s="111" t="e">
        <v>#REF!</v>
      </c>
      <c r="N1732" s="111">
        <v>1.583333333333333</v>
      </c>
      <c r="O1732" s="111" t="s">
        <v>115</v>
      </c>
      <c r="P1732" s="111">
        <v>15</v>
      </c>
      <c r="Q1732" s="111">
        <v>1.5</v>
      </c>
    </row>
    <row r="1733" spans="1:17" s="110" customFormat="1" ht="15" customHeight="1" thickBot="1">
      <c r="A1733" s="446">
        <v>21451</v>
      </c>
      <c r="B1733" s="446"/>
      <c r="C1733" s="106" t="str">
        <f>IF(A1733="CSP","Consolidated Supply Program(IIF)",IF(A1733&lt;&gt;"",INDEX('CCN &amp; Description'!$B$2:$B$1071,MATCH(VALUE(LEFT(A1733,5)),'CCN &amp; Description'!$A$2:$A$1071,0)),""))</f>
        <v>VEHICLE MAINTENANCE SHOP</v>
      </c>
      <c r="D1733" s="107" t="str">
        <f t="shared" si="54"/>
        <v>B</v>
      </c>
      <c r="E1733" s="107" t="str">
        <f t="shared" si="55"/>
        <v>B0028</v>
      </c>
      <c r="F1733" s="108" t="s">
        <v>12289</v>
      </c>
      <c r="G1733" s="108" t="s">
        <v>12273</v>
      </c>
      <c r="H1733" s="108" t="s">
        <v>12288</v>
      </c>
      <c r="I1733" s="109">
        <v>1.58</v>
      </c>
      <c r="J1733" s="109">
        <v>1.5</v>
      </c>
      <c r="K1733" s="109">
        <v>1.17</v>
      </c>
      <c r="L1733" s="110" t="e">
        <v>#REF!</v>
      </c>
      <c r="M1733" s="111" t="e">
        <v>#REF!</v>
      </c>
      <c r="N1733" s="111" t="e">
        <v>#N/A</v>
      </c>
      <c r="O1733" s="111" t="e">
        <v>#N/A</v>
      </c>
      <c r="P1733" s="111" t="e">
        <v>#N/A</v>
      </c>
      <c r="Q1733" s="111" t="e">
        <v>#N/A</v>
      </c>
    </row>
    <row r="1734" spans="1:17" s="110" customFormat="1" ht="15" customHeight="1" thickBot="1">
      <c r="A1734" s="446">
        <v>14312</v>
      </c>
      <c r="B1734" s="446"/>
      <c r="C1734" s="106" t="str">
        <f>IF(A1734="CSP","Consolidated Supply Program(IIF)",IF(A1734&lt;&gt;"",INDEX('CCN &amp; Description'!$B$2:$B$1071,MATCH(VALUE(LEFT(A1734,5)),'CCN &amp; Description'!$A$2:$A$1071,0)),""))</f>
        <v>VEHICLE STAGING AREA, SURFACED</v>
      </c>
      <c r="D1734" s="107" t="str">
        <f t="shared" si="54"/>
        <v>B</v>
      </c>
      <c r="E1734" s="107" t="str">
        <f t="shared" si="55"/>
        <v>B0029</v>
      </c>
      <c r="F1734" s="108" t="s">
        <v>3842</v>
      </c>
      <c r="G1734" s="108" t="s">
        <v>12273</v>
      </c>
      <c r="H1734" s="108" t="s">
        <v>12290</v>
      </c>
      <c r="I1734" s="109">
        <v>2.17</v>
      </c>
      <c r="J1734" s="109">
        <v>1.92</v>
      </c>
      <c r="K1734" s="109">
        <v>1.42</v>
      </c>
      <c r="L1734" s="110" t="e">
        <v>#REF!</v>
      </c>
      <c r="M1734" s="111" t="e">
        <v>#REF!</v>
      </c>
      <c r="N1734" s="111">
        <v>2.166666666666667</v>
      </c>
      <c r="O1734" s="111" t="s">
        <v>115</v>
      </c>
      <c r="P1734" s="111">
        <v>15</v>
      </c>
      <c r="Q1734" s="111">
        <v>1.5</v>
      </c>
    </row>
    <row r="1735" spans="1:17" s="110" customFormat="1" ht="15" customHeight="1" thickBot="1">
      <c r="A1735" s="446"/>
      <c r="B1735" s="446"/>
      <c r="C1735" s="106" t="str">
        <f>IF(A1735="CSP","Consolidated Supply Program(IIF)",IF(A1735&lt;&gt;"",INDEX('CCN &amp; Description'!$B$2:$B$1071,MATCH(VALUE(LEFT(A1735,5)),'CCN &amp; Description'!$A$2:$A$1071,0)),""))</f>
        <v/>
      </c>
      <c r="D1735" s="107" t="str">
        <f t="shared" si="54"/>
        <v>B</v>
      </c>
      <c r="E1735" s="107" t="str">
        <f t="shared" si="55"/>
        <v>B0029</v>
      </c>
      <c r="F1735" s="108" t="s">
        <v>12291</v>
      </c>
      <c r="G1735" s="108" t="s">
        <v>12273</v>
      </c>
      <c r="H1735" s="108" t="s">
        <v>12290</v>
      </c>
      <c r="I1735" s="109">
        <v>2.17</v>
      </c>
      <c r="J1735" s="109">
        <v>1.92</v>
      </c>
      <c r="K1735" s="109">
        <v>1.42</v>
      </c>
      <c r="L1735" s="110" t="e">
        <v>#REF!</v>
      </c>
      <c r="M1735" s="111" t="e">
        <v>#REF!</v>
      </c>
      <c r="N1735" s="111" t="e">
        <v>#N/A</v>
      </c>
      <c r="O1735" s="111" t="e">
        <v>#N/A</v>
      </c>
      <c r="P1735" s="111" t="e">
        <v>#N/A</v>
      </c>
      <c r="Q1735" s="111" t="e">
        <v>#N/A</v>
      </c>
    </row>
    <row r="1736" spans="1:17" s="110" customFormat="1" ht="15" customHeight="1" thickBot="1">
      <c r="A1736" s="446">
        <v>14312</v>
      </c>
      <c r="B1736" s="446"/>
      <c r="C1736" s="106" t="str">
        <f>IF(A1736="CSP","Consolidated Supply Program(IIF)",IF(A1736&lt;&gt;"",INDEX('CCN &amp; Description'!$B$2:$B$1071,MATCH(VALUE(LEFT(A1736,5)),'CCN &amp; Description'!$A$2:$A$1071,0)),""))</f>
        <v>VEHICLE STAGING AREA, SURFACED</v>
      </c>
      <c r="D1736" s="107" t="str">
        <f t="shared" si="54"/>
        <v>B</v>
      </c>
      <c r="E1736" s="107" t="str">
        <f t="shared" si="55"/>
        <v>B0030</v>
      </c>
      <c r="F1736" s="108" t="s">
        <v>3846</v>
      </c>
      <c r="G1736" s="108" t="s">
        <v>12273</v>
      </c>
      <c r="H1736" s="108" t="s">
        <v>12292</v>
      </c>
      <c r="I1736" s="109">
        <v>3</v>
      </c>
      <c r="J1736" s="109">
        <v>2.17</v>
      </c>
      <c r="K1736" s="109">
        <v>1.58</v>
      </c>
      <c r="L1736" s="110" t="e">
        <v>#REF!</v>
      </c>
      <c r="M1736" s="111" t="e">
        <v>#REF!</v>
      </c>
      <c r="N1736" s="111">
        <v>3</v>
      </c>
      <c r="O1736" s="111" t="s">
        <v>115</v>
      </c>
      <c r="P1736" s="111">
        <v>15</v>
      </c>
      <c r="Q1736" s="111">
        <v>1.5</v>
      </c>
    </row>
    <row r="1737" spans="1:17" ht="15" customHeight="1" thickBot="1">
      <c r="A1737" s="446"/>
      <c r="B1737" s="446"/>
      <c r="C1737" s="54" t="str">
        <f>IF(A1737="CSP","Consolidated Supply Program(IIF)",IF(A1737&lt;&gt;"",INDEX('CCN &amp; Description'!$B$2:$B$1071,MATCH(VALUE(LEFT(A1737,5)),'CCN &amp; Description'!$A$2:$A$1071,0)),""))</f>
        <v/>
      </c>
      <c r="D1737" s="55" t="str">
        <f t="shared" si="54"/>
        <v>B</v>
      </c>
      <c r="E1737" s="55" t="str">
        <f t="shared" si="55"/>
        <v>B0030</v>
      </c>
      <c r="F1737" s="56" t="s">
        <v>12293</v>
      </c>
      <c r="G1737" s="56" t="s">
        <v>12273</v>
      </c>
      <c r="H1737" s="56" t="s">
        <v>12292</v>
      </c>
      <c r="I1737" s="57">
        <v>3</v>
      </c>
      <c r="J1737" s="57">
        <v>2.17</v>
      </c>
      <c r="K1737" s="57">
        <v>1.58</v>
      </c>
      <c r="L1737" s="315" t="e">
        <v>#REF!</v>
      </c>
      <c r="M1737" s="58" t="e">
        <v>#REF!</v>
      </c>
      <c r="N1737" s="58" t="e">
        <v>#N/A</v>
      </c>
      <c r="O1737" s="58" t="e">
        <v>#N/A</v>
      </c>
      <c r="P1737" s="58" t="e">
        <v>#N/A</v>
      </c>
      <c r="Q1737" s="58" t="e">
        <v>#N/A</v>
      </c>
    </row>
    <row r="1738" spans="1:17" s="110" customFormat="1" ht="15" customHeight="1" thickBot="1">
      <c r="A1738" s="446">
        <v>21451</v>
      </c>
      <c r="B1738" s="446"/>
      <c r="C1738" s="106" t="str">
        <f>IF(A1738="CSP","Consolidated Supply Program(IIF)",IF(A1738&lt;&gt;"",INDEX('CCN &amp; Description'!$B$2:$B$1071,MATCH(VALUE(LEFT(A1738,5)),'CCN &amp; Description'!$A$2:$A$1071,0)),""))</f>
        <v>VEHICLE MAINTENANCE SHOP</v>
      </c>
      <c r="D1738" s="107" t="str">
        <f t="shared" si="54"/>
        <v>B</v>
      </c>
      <c r="E1738" s="107" t="str">
        <f t="shared" si="55"/>
        <v>B0031</v>
      </c>
      <c r="F1738" s="108" t="s">
        <v>3850</v>
      </c>
      <c r="G1738" s="108" t="s">
        <v>12273</v>
      </c>
      <c r="H1738" s="108" t="s">
        <v>12294</v>
      </c>
      <c r="I1738" s="109">
        <v>3</v>
      </c>
      <c r="J1738" s="109">
        <v>2.17</v>
      </c>
      <c r="K1738" s="109">
        <v>2.67</v>
      </c>
      <c r="L1738" s="110" t="e">
        <v>#REF!</v>
      </c>
      <c r="M1738" s="111" t="e">
        <v>#REF!</v>
      </c>
      <c r="N1738" s="111">
        <v>3</v>
      </c>
      <c r="O1738" s="111" t="s">
        <v>115</v>
      </c>
      <c r="P1738" s="111">
        <v>15</v>
      </c>
      <c r="Q1738" s="111">
        <v>1.5</v>
      </c>
    </row>
    <row r="1739" spans="1:17" s="110" customFormat="1" ht="15" customHeight="1" thickBot="1">
      <c r="A1739" s="446">
        <v>21451</v>
      </c>
      <c r="B1739" s="446"/>
      <c r="C1739" s="106" t="str">
        <f>IF(A1739="CSP","Consolidated Supply Program(IIF)",IF(A1739&lt;&gt;"",INDEX('CCN &amp; Description'!$B$2:$B$1071,MATCH(VALUE(LEFT(A1739,5)),'CCN &amp; Description'!$A$2:$A$1071,0)),""))</f>
        <v>VEHICLE MAINTENANCE SHOP</v>
      </c>
      <c r="D1739" s="107" t="str">
        <f t="shared" si="54"/>
        <v>B</v>
      </c>
      <c r="E1739" s="107" t="str">
        <f t="shared" si="55"/>
        <v>B0031</v>
      </c>
      <c r="F1739" s="108" t="s">
        <v>12295</v>
      </c>
      <c r="G1739" s="108" t="s">
        <v>12273</v>
      </c>
      <c r="H1739" s="108" t="s">
        <v>12294</v>
      </c>
      <c r="I1739" s="109">
        <v>3</v>
      </c>
      <c r="J1739" s="109">
        <v>2.17</v>
      </c>
      <c r="K1739" s="109">
        <v>2.67</v>
      </c>
      <c r="L1739" s="110" t="e">
        <v>#REF!</v>
      </c>
      <c r="M1739" s="111" t="e">
        <v>#REF!</v>
      </c>
      <c r="N1739" s="111" t="e">
        <v>#N/A</v>
      </c>
      <c r="O1739" s="111" t="e">
        <v>#N/A</v>
      </c>
      <c r="P1739" s="111" t="e">
        <v>#N/A</v>
      </c>
      <c r="Q1739" s="111" t="e">
        <v>#N/A</v>
      </c>
    </row>
    <row r="1740" spans="1:17" s="110" customFormat="1" ht="15" customHeight="1" thickBot="1">
      <c r="A1740" s="446">
        <v>21451</v>
      </c>
      <c r="B1740" s="446"/>
      <c r="C1740" s="106" t="str">
        <f>IF(A1740="CSP","Consolidated Supply Program(IIF)",IF(A1740&lt;&gt;"",INDEX('CCN &amp; Description'!$B$2:$B$1071,MATCH(VALUE(LEFT(A1740,5)),'CCN &amp; Description'!$A$2:$A$1071,0)),""))</f>
        <v>VEHICLE MAINTENANCE SHOP</v>
      </c>
      <c r="D1740" s="107" t="str">
        <f t="shared" si="54"/>
        <v>B</v>
      </c>
      <c r="E1740" s="107" t="str">
        <f t="shared" si="55"/>
        <v>B0032</v>
      </c>
      <c r="F1740" s="108" t="s">
        <v>3854</v>
      </c>
      <c r="G1740" s="108" t="s">
        <v>12273</v>
      </c>
      <c r="H1740" s="108" t="s">
        <v>12296</v>
      </c>
      <c r="I1740" s="109">
        <v>3</v>
      </c>
      <c r="J1740" s="109">
        <v>2.17</v>
      </c>
      <c r="K1740" s="109">
        <v>2.67</v>
      </c>
      <c r="L1740" s="110" t="e">
        <v>#REF!</v>
      </c>
      <c r="M1740" s="111" t="e">
        <v>#REF!</v>
      </c>
      <c r="N1740" s="111">
        <v>3</v>
      </c>
      <c r="O1740" s="111" t="s">
        <v>115</v>
      </c>
      <c r="P1740" s="111">
        <v>15</v>
      </c>
      <c r="Q1740" s="111">
        <v>1.5</v>
      </c>
    </row>
    <row r="1741" spans="1:17" ht="15" customHeight="1" thickBot="1">
      <c r="A1741" s="446"/>
      <c r="B1741" s="446"/>
      <c r="C1741" s="54" t="str">
        <f>IF(A1741="CSP","Consolidated Supply Program(IIF)",IF(A1741&lt;&gt;"",INDEX('CCN &amp; Description'!$B$2:$B$1071,MATCH(VALUE(LEFT(A1741,5)),'CCN &amp; Description'!$A$2:$A$1071,0)),""))</f>
        <v/>
      </c>
      <c r="D1741" s="55" t="str">
        <f t="shared" si="54"/>
        <v>B</v>
      </c>
      <c r="E1741" s="55" t="str">
        <f t="shared" si="55"/>
        <v>B0032</v>
      </c>
      <c r="F1741" s="56" t="s">
        <v>12297</v>
      </c>
      <c r="G1741" s="56" t="s">
        <v>12273</v>
      </c>
      <c r="H1741" s="56" t="s">
        <v>12296</v>
      </c>
      <c r="I1741" s="57">
        <v>3</v>
      </c>
      <c r="J1741" s="57">
        <v>2.17</v>
      </c>
      <c r="K1741" s="57">
        <v>2.67</v>
      </c>
      <c r="L1741" s="315" t="e">
        <v>#REF!</v>
      </c>
      <c r="M1741" s="58" t="e">
        <v>#REF!</v>
      </c>
      <c r="N1741" s="58" t="e">
        <v>#N/A</v>
      </c>
      <c r="O1741" s="58" t="e">
        <v>#N/A</v>
      </c>
      <c r="P1741" s="58" t="e">
        <v>#N/A</v>
      </c>
      <c r="Q1741" s="58" t="e">
        <v>#N/A</v>
      </c>
    </row>
    <row r="1742" spans="1:17" ht="15" customHeight="1" thickBot="1">
      <c r="A1742" s="446"/>
      <c r="B1742" s="446"/>
      <c r="C1742" s="54" t="str">
        <f>IF(A1742="CSP","Consolidated Supply Program(IIF)",IF(A1742&lt;&gt;"",INDEX('CCN &amp; Description'!$B$2:$B$1071,MATCH(VALUE(LEFT(A1742,5)),'CCN &amp; Description'!$A$2:$A$1071,0)),""))</f>
        <v/>
      </c>
      <c r="D1742" s="55" t="str">
        <f t="shared" si="54"/>
        <v>B</v>
      </c>
      <c r="E1742" s="55" t="str">
        <f t="shared" si="55"/>
        <v>B0033</v>
      </c>
      <c r="F1742" s="56" t="s">
        <v>12298</v>
      </c>
      <c r="G1742" s="56" t="s">
        <v>12299</v>
      </c>
      <c r="H1742" s="59"/>
      <c r="I1742" s="60"/>
      <c r="J1742" s="60"/>
      <c r="K1742" s="60"/>
      <c r="L1742" s="315" t="e">
        <v>#REF!</v>
      </c>
      <c r="M1742" s="58" t="e">
        <v>#REF!</v>
      </c>
      <c r="N1742" s="58" t="e">
        <v>#N/A</v>
      </c>
      <c r="O1742" s="58" t="e">
        <v>#N/A</v>
      </c>
      <c r="P1742" s="58" t="e">
        <v>#N/A</v>
      </c>
      <c r="Q1742" s="58" t="e">
        <v>#N/A</v>
      </c>
    </row>
    <row r="1743" spans="1:17" ht="15" customHeight="1" thickBot="1">
      <c r="A1743" s="446"/>
      <c r="B1743" s="446"/>
      <c r="C1743" s="54" t="str">
        <f>IF(A1743="CSP","Consolidated Supply Program(IIF)",IF(A1743&lt;&gt;"",INDEX('CCN &amp; Description'!$B$2:$B$1071,MATCH(VALUE(LEFT(A1743,5)),'CCN &amp; Description'!$A$2:$A$1071,0)),""))</f>
        <v/>
      </c>
      <c r="D1743" s="55" t="str">
        <f t="shared" si="54"/>
        <v>B</v>
      </c>
      <c r="E1743" s="55" t="str">
        <f t="shared" si="55"/>
        <v>B0034</v>
      </c>
      <c r="F1743" s="56" t="s">
        <v>12300</v>
      </c>
      <c r="G1743" s="56" t="s">
        <v>12301</v>
      </c>
      <c r="H1743" s="59"/>
      <c r="I1743" s="57">
        <v>65.56</v>
      </c>
      <c r="J1743" s="57">
        <v>10</v>
      </c>
      <c r="K1743" s="57">
        <v>10.16</v>
      </c>
      <c r="L1743" s="315" t="e">
        <v>#REF!</v>
      </c>
      <c r="M1743" s="58" t="e">
        <v>#REF!</v>
      </c>
      <c r="N1743" s="58" t="e">
        <v>#N/A</v>
      </c>
      <c r="O1743" s="58" t="e">
        <v>#N/A</v>
      </c>
      <c r="P1743" s="58" t="e">
        <v>#N/A</v>
      </c>
      <c r="Q1743" s="58" t="e">
        <v>#N/A</v>
      </c>
    </row>
    <row r="1744" spans="1:17" s="110" customFormat="1" ht="15" customHeight="1" thickBot="1">
      <c r="A1744" s="446">
        <v>14312</v>
      </c>
      <c r="B1744" s="446"/>
      <c r="C1744" s="106" t="str">
        <f>IF(A1744="CSP","Consolidated Supply Program(IIF)",IF(A1744&lt;&gt;"",INDEX('CCN &amp; Description'!$B$2:$B$1071,MATCH(VALUE(LEFT(A1744,5)),'CCN &amp; Description'!$A$2:$A$1071,0)),""))</f>
        <v>VEHICLE STAGING AREA, SURFACED</v>
      </c>
      <c r="D1744" s="107" t="str">
        <f t="shared" si="54"/>
        <v>B</v>
      </c>
      <c r="E1744" s="107" t="str">
        <f t="shared" si="55"/>
        <v>B0035</v>
      </c>
      <c r="F1744" s="108" t="s">
        <v>3858</v>
      </c>
      <c r="G1744" s="108" t="s">
        <v>12302</v>
      </c>
      <c r="H1744" s="108" t="s">
        <v>12303</v>
      </c>
      <c r="I1744" s="109">
        <v>26.91</v>
      </c>
      <c r="J1744" s="109">
        <v>8.5</v>
      </c>
      <c r="K1744" s="109">
        <v>10.41</v>
      </c>
      <c r="L1744" s="110" t="e">
        <v>#REF!</v>
      </c>
      <c r="M1744" s="111" t="e">
        <v>#REF!</v>
      </c>
      <c r="N1744" s="111" t="e">
        <v>#N/A</v>
      </c>
      <c r="O1744" s="111" t="e">
        <v>#N/A</v>
      </c>
      <c r="P1744" s="111" t="e">
        <v>#N/A</v>
      </c>
      <c r="Q1744" s="111" t="e">
        <v>#N/A</v>
      </c>
    </row>
    <row r="1745" spans="1:17" s="110" customFormat="1" ht="15" customHeight="1" thickBot="1">
      <c r="A1745" s="446">
        <v>14312</v>
      </c>
      <c r="B1745" s="446"/>
      <c r="C1745" s="106" t="str">
        <f>IF(A1745="CSP","Consolidated Supply Program(IIF)",IF(A1745&lt;&gt;"",INDEX('CCN &amp; Description'!$B$2:$B$1071,MATCH(VALUE(LEFT(A1745,5)),'CCN &amp; Description'!$A$2:$A$1071,0)),""))</f>
        <v>VEHICLE STAGING AREA, SURFACED</v>
      </c>
      <c r="D1745" s="107" t="str">
        <f t="shared" si="54"/>
        <v>B</v>
      </c>
      <c r="E1745" s="107" t="str">
        <f t="shared" si="55"/>
        <v>B0035</v>
      </c>
      <c r="F1745" s="108" t="s">
        <v>3858</v>
      </c>
      <c r="G1745" s="108" t="s">
        <v>12304</v>
      </c>
      <c r="H1745" s="108" t="s">
        <v>12305</v>
      </c>
      <c r="I1745" s="109">
        <v>26.91</v>
      </c>
      <c r="J1745" s="109">
        <v>8.5</v>
      </c>
      <c r="K1745" s="109">
        <v>10.41</v>
      </c>
      <c r="L1745" s="110" t="e">
        <v>#REF!</v>
      </c>
      <c r="M1745" s="111" t="e">
        <v>#REF!</v>
      </c>
      <c r="N1745" s="111" t="e">
        <v>#N/A</v>
      </c>
      <c r="O1745" s="111" t="e">
        <v>#N/A</v>
      </c>
      <c r="P1745" s="111" t="e">
        <v>#N/A</v>
      </c>
      <c r="Q1745" s="111" t="e">
        <v>#N/A</v>
      </c>
    </row>
    <row r="1746" spans="1:17" s="110" customFormat="1" ht="15" customHeight="1" thickBot="1">
      <c r="A1746" s="446">
        <v>14312</v>
      </c>
      <c r="B1746" s="446"/>
      <c r="C1746" s="106" t="str">
        <f>IF(A1746="CSP","Consolidated Supply Program(IIF)",IF(A1746&lt;&gt;"",INDEX('CCN &amp; Description'!$B$2:$B$1071,MATCH(VALUE(LEFT(A1746,5)),'CCN &amp; Description'!$A$2:$A$1071,0)),""))</f>
        <v>VEHICLE STAGING AREA, SURFACED</v>
      </c>
      <c r="D1746" s="107" t="str">
        <f t="shared" si="54"/>
        <v>B</v>
      </c>
      <c r="E1746" s="107" t="str">
        <f t="shared" si="55"/>
        <v>B0035</v>
      </c>
      <c r="F1746" s="108" t="s">
        <v>3858</v>
      </c>
      <c r="G1746" s="108" t="s">
        <v>12304</v>
      </c>
      <c r="H1746" s="108" t="s">
        <v>12306</v>
      </c>
      <c r="I1746" s="109">
        <v>26.91</v>
      </c>
      <c r="J1746" s="109">
        <v>8.5</v>
      </c>
      <c r="K1746" s="109">
        <v>10.41</v>
      </c>
      <c r="L1746" s="110" t="e">
        <v>#REF!</v>
      </c>
      <c r="M1746" s="111" t="e">
        <v>#REF!</v>
      </c>
      <c r="N1746" s="111" t="e">
        <v>#N/A</v>
      </c>
      <c r="O1746" s="111" t="e">
        <v>#N/A</v>
      </c>
      <c r="P1746" s="111" t="e">
        <v>#N/A</v>
      </c>
      <c r="Q1746" s="111" t="e">
        <v>#N/A</v>
      </c>
    </row>
    <row r="1747" spans="1:17" s="110" customFormat="1" ht="15" customHeight="1" thickBot="1">
      <c r="A1747" s="446">
        <v>14312</v>
      </c>
      <c r="B1747" s="446"/>
      <c r="C1747" s="106" t="str">
        <f>IF(A1747="CSP","Consolidated Supply Program(IIF)",IF(A1747&lt;&gt;"",INDEX('CCN &amp; Description'!$B$2:$B$1071,MATCH(VALUE(LEFT(A1747,5)),'CCN &amp; Description'!$A$2:$A$1071,0)),""))</f>
        <v>VEHICLE STAGING AREA, SURFACED</v>
      </c>
      <c r="D1747" s="107" t="str">
        <f t="shared" si="54"/>
        <v>B</v>
      </c>
      <c r="E1747" s="107" t="str">
        <f t="shared" si="55"/>
        <v>B0036</v>
      </c>
      <c r="F1747" s="108" t="s">
        <v>3868</v>
      </c>
      <c r="G1747" s="108" t="s">
        <v>12307</v>
      </c>
      <c r="H1747" s="108" t="s">
        <v>12308</v>
      </c>
      <c r="I1747" s="109">
        <v>13.99</v>
      </c>
      <c r="J1747" s="109">
        <v>10.5</v>
      </c>
      <c r="K1747" s="109">
        <v>6.33</v>
      </c>
      <c r="L1747" s="110" t="e">
        <v>#REF!</v>
      </c>
      <c r="M1747" s="111" t="e">
        <v>#REF!</v>
      </c>
      <c r="N1747" s="111">
        <v>14</v>
      </c>
      <c r="O1747" s="111" t="s">
        <v>1882</v>
      </c>
      <c r="P1747" s="111">
        <v>25</v>
      </c>
      <c r="Q1747" s="111">
        <v>1.75</v>
      </c>
    </row>
    <row r="1748" spans="1:17" s="110" customFormat="1" ht="15" customHeight="1" thickBot="1">
      <c r="A1748" s="446">
        <v>14312</v>
      </c>
      <c r="B1748" s="446"/>
      <c r="C1748" s="106" t="str">
        <f>IF(A1748="CSP","Consolidated Supply Program(IIF)",IF(A1748&lt;&gt;"",INDEX('CCN &amp; Description'!$B$2:$B$1071,MATCH(VALUE(LEFT(A1748,5)),'CCN &amp; Description'!$A$2:$A$1071,0)),""))</f>
        <v>VEHICLE STAGING AREA, SURFACED</v>
      </c>
      <c r="D1748" s="107" t="str">
        <f t="shared" si="54"/>
        <v>B</v>
      </c>
      <c r="E1748" s="107" t="str">
        <f t="shared" si="55"/>
        <v>B0037</v>
      </c>
      <c r="F1748" s="108" t="s">
        <v>3872</v>
      </c>
      <c r="G1748" s="108" t="s">
        <v>12307</v>
      </c>
      <c r="H1748" s="108" t="s">
        <v>12309</v>
      </c>
      <c r="I1748" s="109">
        <v>7.66</v>
      </c>
      <c r="J1748" s="109">
        <v>6.5</v>
      </c>
      <c r="K1748" s="109">
        <v>7.33</v>
      </c>
      <c r="L1748" s="110" t="e">
        <v>#REF!</v>
      </c>
      <c r="M1748" s="111" t="e">
        <v>#REF!</v>
      </c>
      <c r="N1748" s="111">
        <v>7.666666666666667</v>
      </c>
      <c r="O1748" s="111" t="s">
        <v>115</v>
      </c>
      <c r="P1748" s="111">
        <v>15</v>
      </c>
      <c r="Q1748" s="111">
        <v>1.5</v>
      </c>
    </row>
    <row r="1749" spans="1:17" s="110" customFormat="1" ht="15" customHeight="1" thickBot="1">
      <c r="A1749" s="446"/>
      <c r="B1749" s="446"/>
      <c r="C1749" s="106" t="str">
        <f>IF(A1749="CSP","Consolidated Supply Program(IIF)",IF(A1749&lt;&gt;"",INDEX('CCN &amp; Description'!$B$2:$B$1071,MATCH(VALUE(LEFT(A1749,5)),'CCN &amp; Description'!$A$2:$A$1071,0)),""))</f>
        <v/>
      </c>
      <c r="D1749" s="107" t="str">
        <f t="shared" si="54"/>
        <v>B</v>
      </c>
      <c r="E1749" s="107" t="str">
        <f t="shared" si="55"/>
        <v>B0038</v>
      </c>
      <c r="F1749" s="108" t="s">
        <v>3876</v>
      </c>
      <c r="G1749" s="108" t="s">
        <v>12310</v>
      </c>
      <c r="H1749" s="108" t="s">
        <v>12311</v>
      </c>
      <c r="I1749" s="109">
        <v>37.979999999999997</v>
      </c>
      <c r="J1749" s="109">
        <v>8.5</v>
      </c>
      <c r="K1749" s="109">
        <v>11.75</v>
      </c>
      <c r="L1749" s="110" t="e">
        <v>#REF!</v>
      </c>
      <c r="M1749" s="111" t="e">
        <v>#REF!</v>
      </c>
      <c r="N1749" s="111">
        <v>38</v>
      </c>
      <c r="O1749" s="111" t="s">
        <v>202</v>
      </c>
      <c r="P1749" s="111">
        <v>70</v>
      </c>
      <c r="Q1749" s="111">
        <v>2</v>
      </c>
    </row>
    <row r="1750" spans="1:17" s="110" customFormat="1" ht="15" customHeight="1" thickBot="1">
      <c r="A1750" s="446"/>
      <c r="B1750" s="446"/>
      <c r="C1750" s="106" t="str">
        <f>IF(A1750="CSP","Consolidated Supply Program(IIF)",IF(A1750&lt;&gt;"",INDEX('CCN &amp; Description'!$B$2:$B$1071,MATCH(VALUE(LEFT(A1750,5)),'CCN &amp; Description'!$A$2:$A$1071,0)),""))</f>
        <v/>
      </c>
      <c r="D1750" s="107" t="str">
        <f t="shared" si="54"/>
        <v>B</v>
      </c>
      <c r="E1750" s="107" t="str">
        <f t="shared" si="55"/>
        <v>B0038</v>
      </c>
      <c r="F1750" s="108" t="s">
        <v>3876</v>
      </c>
      <c r="G1750" s="108" t="s">
        <v>12312</v>
      </c>
      <c r="H1750" s="108" t="s">
        <v>12311</v>
      </c>
      <c r="I1750" s="109">
        <v>41.63</v>
      </c>
      <c r="J1750" s="109">
        <v>8.5</v>
      </c>
      <c r="K1750" s="109">
        <v>11.75</v>
      </c>
      <c r="L1750" s="110" t="e">
        <v>#REF!</v>
      </c>
      <c r="M1750" s="111" t="e">
        <v>#REF!</v>
      </c>
      <c r="N1750" s="111">
        <v>38</v>
      </c>
      <c r="O1750" s="111" t="s">
        <v>202</v>
      </c>
      <c r="P1750" s="111">
        <v>70</v>
      </c>
      <c r="Q1750" s="111">
        <v>2</v>
      </c>
    </row>
    <row r="1751" spans="1:17" s="110" customFormat="1" ht="15" customHeight="1" thickBot="1">
      <c r="A1751" s="446"/>
      <c r="B1751" s="446"/>
      <c r="C1751" s="106" t="str">
        <f>IF(A1751="CSP","Consolidated Supply Program(IIF)",IF(A1751&lt;&gt;"",INDEX('CCN &amp; Description'!$B$2:$B$1071,MATCH(VALUE(LEFT(A1751,5)),'CCN &amp; Description'!$A$2:$A$1071,0)),""))</f>
        <v/>
      </c>
      <c r="D1751" s="107" t="str">
        <f t="shared" si="54"/>
        <v>B</v>
      </c>
      <c r="E1751" s="107" t="str">
        <f t="shared" si="55"/>
        <v>B0039</v>
      </c>
      <c r="F1751" s="108" t="s">
        <v>3882</v>
      </c>
      <c r="G1751" s="108" t="s">
        <v>12313</v>
      </c>
      <c r="H1751" s="108" t="s">
        <v>12314</v>
      </c>
      <c r="I1751" s="109">
        <v>19.989999999999998</v>
      </c>
      <c r="J1751" s="109">
        <v>8</v>
      </c>
      <c r="K1751" s="109">
        <v>8.5</v>
      </c>
      <c r="L1751" s="110" t="e">
        <v>#REF!</v>
      </c>
      <c r="M1751" s="111" t="e">
        <v>#REF!</v>
      </c>
      <c r="N1751" s="111">
        <v>20</v>
      </c>
      <c r="O1751" s="111" t="s">
        <v>56</v>
      </c>
      <c r="P1751" s="111">
        <v>45</v>
      </c>
      <c r="Q1751" s="111">
        <v>1.75</v>
      </c>
    </row>
    <row r="1752" spans="1:17" s="110" customFormat="1" ht="15" customHeight="1" thickBot="1">
      <c r="A1752" s="446"/>
      <c r="B1752" s="446"/>
      <c r="C1752" s="106" t="str">
        <f>IF(A1752="CSP","Consolidated Supply Program(IIF)",IF(A1752&lt;&gt;"",INDEX('CCN &amp; Description'!$B$2:$B$1071,MATCH(VALUE(LEFT(A1752,5)),'CCN &amp; Description'!$A$2:$A$1071,0)),""))</f>
        <v/>
      </c>
      <c r="D1752" s="107" t="str">
        <f t="shared" si="54"/>
        <v>B</v>
      </c>
      <c r="E1752" s="107" t="str">
        <f t="shared" si="55"/>
        <v>B0039</v>
      </c>
      <c r="F1752" s="108" t="s">
        <v>3882</v>
      </c>
      <c r="G1752" s="108" t="s">
        <v>12313</v>
      </c>
      <c r="H1752" s="108" t="s">
        <v>12315</v>
      </c>
      <c r="I1752" s="113"/>
      <c r="J1752" s="113"/>
      <c r="K1752" s="113"/>
      <c r="L1752" s="110" t="e">
        <v>#REF!</v>
      </c>
      <c r="M1752" s="111" t="e">
        <v>#REF!</v>
      </c>
      <c r="N1752" s="111">
        <v>20</v>
      </c>
      <c r="O1752" s="111" t="s">
        <v>56</v>
      </c>
      <c r="P1752" s="111">
        <v>45</v>
      </c>
      <c r="Q1752" s="111">
        <v>1.75</v>
      </c>
    </row>
    <row r="1753" spans="1:17" s="110" customFormat="1" ht="15" customHeight="1" thickBot="1">
      <c r="A1753" s="446"/>
      <c r="B1753" s="446"/>
      <c r="C1753" s="106" t="str">
        <f>IF(A1753="CSP","Consolidated Supply Program(IIF)",IF(A1753&lt;&gt;"",INDEX('CCN &amp; Description'!$B$2:$B$1071,MATCH(VALUE(LEFT(A1753,5)),'CCN &amp; Description'!$A$2:$A$1071,0)),""))</f>
        <v/>
      </c>
      <c r="D1753" s="107" t="str">
        <f t="shared" si="54"/>
        <v>B</v>
      </c>
      <c r="E1753" s="107" t="str">
        <f t="shared" si="55"/>
        <v>B0039</v>
      </c>
      <c r="F1753" s="108" t="s">
        <v>3882</v>
      </c>
      <c r="G1753" s="108" t="s">
        <v>12313</v>
      </c>
      <c r="H1753" s="108" t="s">
        <v>12316</v>
      </c>
      <c r="I1753" s="109">
        <v>19.989999999999998</v>
      </c>
      <c r="J1753" s="109">
        <v>8</v>
      </c>
      <c r="K1753" s="109">
        <v>8.5</v>
      </c>
      <c r="L1753" s="110" t="e">
        <v>#REF!</v>
      </c>
      <c r="M1753" s="111" t="e">
        <v>#REF!</v>
      </c>
      <c r="N1753" s="111">
        <v>20</v>
      </c>
      <c r="O1753" s="111" t="s">
        <v>56</v>
      </c>
      <c r="P1753" s="111">
        <v>45</v>
      </c>
      <c r="Q1753" s="111">
        <v>1.75</v>
      </c>
    </row>
    <row r="1754" spans="1:17" s="110" customFormat="1" ht="15" customHeight="1" thickBot="1">
      <c r="A1754" s="446">
        <v>14312</v>
      </c>
      <c r="B1754" s="446"/>
      <c r="C1754" s="106" t="str">
        <f>IF(A1754="CSP","Consolidated Supply Program(IIF)",IF(A1754&lt;&gt;"",INDEX('CCN &amp; Description'!$B$2:$B$1071,MATCH(VALUE(LEFT(A1754,5)),'CCN &amp; Description'!$A$2:$A$1071,0)),""))</f>
        <v>VEHICLE STAGING AREA, SURFACED</v>
      </c>
      <c r="D1754" s="107" t="str">
        <f t="shared" si="54"/>
        <v>B</v>
      </c>
      <c r="E1754" s="107" t="str">
        <f t="shared" si="55"/>
        <v>B0040</v>
      </c>
      <c r="F1754" s="108" t="s">
        <v>3888</v>
      </c>
      <c r="G1754" s="108" t="s">
        <v>12317</v>
      </c>
      <c r="H1754" s="108" t="s">
        <v>12318</v>
      </c>
      <c r="I1754" s="109">
        <v>12.08</v>
      </c>
      <c r="J1754" s="109">
        <v>6.25</v>
      </c>
      <c r="K1754" s="109">
        <v>6.83</v>
      </c>
      <c r="L1754" s="110" t="e">
        <v>#REF!</v>
      </c>
      <c r="M1754" s="111" t="e">
        <v>#REF!</v>
      </c>
      <c r="N1754" s="111">
        <v>12.08333333333333</v>
      </c>
      <c r="O1754" s="111" t="s">
        <v>1882</v>
      </c>
      <c r="P1754" s="111">
        <v>25</v>
      </c>
      <c r="Q1754" s="111">
        <v>1.75</v>
      </c>
    </row>
    <row r="1755" spans="1:17" s="110" customFormat="1" ht="15" customHeight="1" thickBot="1">
      <c r="A1755" s="446">
        <v>14312</v>
      </c>
      <c r="B1755" s="446"/>
      <c r="C1755" s="106" t="str">
        <f>IF(A1755="CSP","Consolidated Supply Program(IIF)",IF(A1755&lt;&gt;"",INDEX('CCN &amp; Description'!$B$2:$B$1071,MATCH(VALUE(LEFT(A1755,5)),'CCN &amp; Description'!$A$2:$A$1071,0)),""))</f>
        <v>VEHICLE STAGING AREA, SURFACED</v>
      </c>
      <c r="D1755" s="107" t="str">
        <f t="shared" si="54"/>
        <v>B</v>
      </c>
      <c r="E1755" s="107" t="str">
        <f t="shared" si="55"/>
        <v>B0040</v>
      </c>
      <c r="F1755" s="108" t="s">
        <v>3888</v>
      </c>
      <c r="G1755" s="108" t="s">
        <v>12317</v>
      </c>
      <c r="H1755" s="108" t="s">
        <v>12319</v>
      </c>
      <c r="I1755" s="109">
        <v>12.08</v>
      </c>
      <c r="J1755" s="109">
        <v>6.25</v>
      </c>
      <c r="K1755" s="109">
        <v>6.83</v>
      </c>
      <c r="L1755" s="110" t="e">
        <v>#REF!</v>
      </c>
      <c r="M1755" s="111" t="e">
        <v>#REF!</v>
      </c>
      <c r="N1755" s="111">
        <v>12.08333333333333</v>
      </c>
      <c r="O1755" s="111" t="s">
        <v>1882</v>
      </c>
      <c r="P1755" s="111">
        <v>25</v>
      </c>
      <c r="Q1755" s="111">
        <v>1.75</v>
      </c>
    </row>
    <row r="1756" spans="1:17" s="110" customFormat="1" ht="15" customHeight="1" thickBot="1">
      <c r="A1756" s="446">
        <v>14312</v>
      </c>
      <c r="B1756" s="446"/>
      <c r="C1756" s="106" t="str">
        <f>IF(A1756="CSP","Consolidated Supply Program(IIF)",IF(A1756&lt;&gt;"",INDEX('CCN &amp; Description'!$B$2:$B$1071,MATCH(VALUE(LEFT(A1756,5)),'CCN &amp; Description'!$A$2:$A$1071,0)),""))</f>
        <v>VEHICLE STAGING AREA, SURFACED</v>
      </c>
      <c r="D1756" s="107" t="str">
        <f t="shared" si="54"/>
        <v>B</v>
      </c>
      <c r="E1756" s="107" t="str">
        <f t="shared" si="55"/>
        <v>B0040</v>
      </c>
      <c r="F1756" s="108" t="s">
        <v>3888</v>
      </c>
      <c r="G1756" s="108" t="s">
        <v>12317</v>
      </c>
      <c r="H1756" s="108" t="s">
        <v>12319</v>
      </c>
      <c r="I1756" s="109">
        <v>12.08</v>
      </c>
      <c r="J1756" s="109">
        <v>6.25</v>
      </c>
      <c r="K1756" s="109">
        <v>6.83</v>
      </c>
      <c r="L1756" s="110" t="e">
        <v>#REF!</v>
      </c>
      <c r="M1756" s="111" t="e">
        <v>#REF!</v>
      </c>
      <c r="N1756" s="111">
        <v>12.08333333333333</v>
      </c>
      <c r="O1756" s="111" t="s">
        <v>1882</v>
      </c>
      <c r="P1756" s="111">
        <v>25</v>
      </c>
      <c r="Q1756" s="111">
        <v>1.75</v>
      </c>
    </row>
    <row r="1757" spans="1:17" s="110" customFormat="1" ht="15" customHeight="1" thickBot="1">
      <c r="A1757" s="446">
        <v>14312</v>
      </c>
      <c r="B1757" s="446"/>
      <c r="C1757" s="106" t="str">
        <f>IF(A1757="CSP","Consolidated Supply Program(IIF)",IF(A1757&lt;&gt;"",INDEX('CCN &amp; Description'!$B$2:$B$1071,MATCH(VALUE(LEFT(A1757,5)),'CCN &amp; Description'!$A$2:$A$1071,0)),""))</f>
        <v>VEHICLE STAGING AREA, SURFACED</v>
      </c>
      <c r="D1757" s="107" t="str">
        <f t="shared" si="54"/>
        <v>B</v>
      </c>
      <c r="E1757" s="107" t="str">
        <f t="shared" si="55"/>
        <v>B0040</v>
      </c>
      <c r="F1757" s="108" t="s">
        <v>3888</v>
      </c>
      <c r="G1757" s="108" t="s">
        <v>12320</v>
      </c>
      <c r="H1757" s="108" t="s">
        <v>12319</v>
      </c>
      <c r="I1757" s="109">
        <v>12.08</v>
      </c>
      <c r="J1757" s="109">
        <v>6.25</v>
      </c>
      <c r="K1757" s="109">
        <v>6.83</v>
      </c>
      <c r="L1757" s="110" t="e">
        <v>#REF!</v>
      </c>
      <c r="M1757" s="111" t="e">
        <v>#REF!</v>
      </c>
      <c r="N1757" s="111">
        <v>12.08333333333333</v>
      </c>
      <c r="O1757" s="111" t="s">
        <v>1882</v>
      </c>
      <c r="P1757" s="111">
        <v>25</v>
      </c>
      <c r="Q1757" s="111">
        <v>1.75</v>
      </c>
    </row>
    <row r="1758" spans="1:17" s="110" customFormat="1" ht="15" customHeight="1" thickBot="1">
      <c r="A1758" s="446"/>
      <c r="B1758" s="446"/>
      <c r="C1758" s="106" t="str">
        <f>IF(A1758="CSP","Consolidated Supply Program(IIF)",IF(A1758&lt;&gt;"",INDEX('CCN &amp; Description'!$B$2:$B$1071,MATCH(VALUE(LEFT(A1758,5)),'CCN &amp; Description'!$A$2:$A$1071,0)),""))</f>
        <v/>
      </c>
      <c r="D1758" s="107" t="str">
        <f t="shared" si="54"/>
        <v>B</v>
      </c>
      <c r="E1758" s="107" t="str">
        <f t="shared" si="55"/>
        <v>B0040</v>
      </c>
      <c r="F1758" s="108" t="s">
        <v>12321</v>
      </c>
      <c r="G1758" s="108" t="s">
        <v>12317</v>
      </c>
      <c r="H1758" s="108" t="s">
        <v>12318</v>
      </c>
      <c r="I1758" s="109">
        <v>12.08</v>
      </c>
      <c r="J1758" s="109">
        <v>6.25</v>
      </c>
      <c r="K1758" s="109">
        <v>6.83</v>
      </c>
      <c r="L1758" s="110" t="e">
        <v>#REF!</v>
      </c>
      <c r="M1758" s="111" t="e">
        <v>#REF!</v>
      </c>
      <c r="N1758" s="111" t="e">
        <v>#N/A</v>
      </c>
      <c r="O1758" s="111" t="e">
        <v>#N/A</v>
      </c>
      <c r="P1758" s="111" t="e">
        <v>#N/A</v>
      </c>
      <c r="Q1758" s="111" t="e">
        <v>#N/A</v>
      </c>
    </row>
    <row r="1759" spans="1:17" ht="15" customHeight="1" thickBot="1">
      <c r="A1759" s="446"/>
      <c r="B1759" s="446"/>
      <c r="C1759" s="54" t="str">
        <f>IF(A1759="CSP","Consolidated Supply Program(IIF)",IF(A1759&lt;&gt;"",INDEX('CCN &amp; Description'!$B$2:$B$1071,MATCH(VALUE(LEFT(A1759,5)),'CCN &amp; Description'!$A$2:$A$1071,0)),""))</f>
        <v/>
      </c>
      <c r="D1759" s="55" t="str">
        <f t="shared" si="54"/>
        <v>B</v>
      </c>
      <c r="E1759" s="55" t="str">
        <f t="shared" si="55"/>
        <v>B0040</v>
      </c>
      <c r="F1759" s="56" t="s">
        <v>12322</v>
      </c>
      <c r="G1759" s="56" t="s">
        <v>12317</v>
      </c>
      <c r="H1759" s="56" t="s">
        <v>12319</v>
      </c>
      <c r="I1759" s="57">
        <v>12.08</v>
      </c>
      <c r="J1759" s="57">
        <v>6.25</v>
      </c>
      <c r="K1759" s="57">
        <v>6.83</v>
      </c>
      <c r="L1759" s="315" t="e">
        <v>#REF!</v>
      </c>
      <c r="M1759" s="58" t="e">
        <v>#REF!</v>
      </c>
      <c r="N1759" s="58" t="e">
        <v>#N/A</v>
      </c>
      <c r="O1759" s="58" t="e">
        <v>#N/A</v>
      </c>
      <c r="P1759" s="58" t="e">
        <v>#N/A</v>
      </c>
      <c r="Q1759" s="58" t="e">
        <v>#N/A</v>
      </c>
    </row>
    <row r="1760" spans="1:17" s="110" customFormat="1" ht="15" customHeight="1" thickBot="1">
      <c r="A1760" s="446">
        <v>14312</v>
      </c>
      <c r="B1760" s="446"/>
      <c r="C1760" s="106" t="str">
        <f>IF(A1760="CSP","Consolidated Supply Program(IIF)",IF(A1760&lt;&gt;"",INDEX('CCN &amp; Description'!$B$2:$B$1071,MATCH(VALUE(LEFT(A1760,5)),'CCN &amp; Description'!$A$2:$A$1071,0)),""))</f>
        <v>VEHICLE STAGING AREA, SURFACED</v>
      </c>
      <c r="D1760" s="107" t="str">
        <f t="shared" si="54"/>
        <v>B</v>
      </c>
      <c r="E1760" s="107" t="str">
        <f t="shared" si="55"/>
        <v>B0043</v>
      </c>
      <c r="F1760" s="108" t="s">
        <v>3900</v>
      </c>
      <c r="G1760" s="108" t="s">
        <v>12258</v>
      </c>
      <c r="H1760" s="108" t="s">
        <v>12323</v>
      </c>
      <c r="I1760" s="109">
        <v>5.41</v>
      </c>
      <c r="J1760" s="109">
        <v>3</v>
      </c>
      <c r="K1760" s="109">
        <v>4.41</v>
      </c>
      <c r="L1760" s="110" t="e">
        <v>#REF!</v>
      </c>
      <c r="M1760" s="111" t="e">
        <v>#REF!</v>
      </c>
      <c r="N1760" s="111">
        <v>5.416666666666667</v>
      </c>
      <c r="O1760" s="111" t="s">
        <v>115</v>
      </c>
      <c r="P1760" s="111">
        <v>15</v>
      </c>
      <c r="Q1760" s="111">
        <v>1.5</v>
      </c>
    </row>
    <row r="1761" spans="1:17" s="110" customFormat="1" ht="15" customHeight="1" thickBot="1">
      <c r="A1761" s="446">
        <v>14312</v>
      </c>
      <c r="B1761" s="446"/>
      <c r="C1761" s="106" t="str">
        <f>IF(A1761="CSP","Consolidated Supply Program(IIF)",IF(A1761&lt;&gt;"",INDEX('CCN &amp; Description'!$B$2:$B$1071,MATCH(VALUE(LEFT(A1761,5)),'CCN &amp; Description'!$A$2:$A$1071,0)),""))</f>
        <v>VEHICLE STAGING AREA, SURFACED</v>
      </c>
      <c r="D1761" s="107" t="str">
        <f t="shared" si="54"/>
        <v>B</v>
      </c>
      <c r="E1761" s="107" t="str">
        <f t="shared" si="55"/>
        <v>B0044</v>
      </c>
      <c r="F1761" s="108" t="s">
        <v>3904</v>
      </c>
      <c r="G1761" s="108" t="s">
        <v>12324</v>
      </c>
      <c r="H1761" s="112"/>
      <c r="I1761" s="109">
        <v>9.18</v>
      </c>
      <c r="J1761" s="109">
        <v>19.34</v>
      </c>
      <c r="K1761" s="109">
        <v>5.25</v>
      </c>
      <c r="L1761" s="110" t="e">
        <v>#REF!</v>
      </c>
      <c r="M1761" s="111" t="e">
        <v>#REF!</v>
      </c>
      <c r="N1761" s="111" t="e">
        <v>#N/A</v>
      </c>
      <c r="O1761" s="111" t="e">
        <v>#N/A</v>
      </c>
      <c r="P1761" s="111" t="e">
        <v>#N/A</v>
      </c>
      <c r="Q1761" s="111" t="e">
        <v>#N/A</v>
      </c>
    </row>
    <row r="1762" spans="1:17" ht="15" customHeight="1" thickBot="1">
      <c r="A1762" s="446"/>
      <c r="B1762" s="446"/>
      <c r="C1762" s="54" t="str">
        <f>IF(A1762="CSP","Consolidated Supply Program(IIF)",IF(A1762&lt;&gt;"",INDEX('CCN &amp; Description'!$B$2:$B$1071,MATCH(VALUE(LEFT(A1762,5)),'CCN &amp; Description'!$A$2:$A$1071,0)),""))</f>
        <v/>
      </c>
      <c r="D1762" s="55" t="str">
        <f t="shared" si="54"/>
        <v>B</v>
      </c>
      <c r="E1762" s="55" t="str">
        <f t="shared" si="55"/>
        <v>B0045</v>
      </c>
      <c r="F1762" s="56" t="s">
        <v>12325</v>
      </c>
      <c r="G1762" s="56" t="s">
        <v>12326</v>
      </c>
      <c r="H1762" s="56" t="s">
        <v>12327</v>
      </c>
      <c r="I1762" s="60"/>
      <c r="J1762" s="60"/>
      <c r="K1762" s="60"/>
      <c r="L1762" s="315" t="e">
        <v>#REF!</v>
      </c>
      <c r="M1762" s="58" t="e">
        <v>#REF!</v>
      </c>
      <c r="N1762" s="58" t="e">
        <v>#N/A</v>
      </c>
      <c r="O1762" s="58" t="e">
        <v>#N/A</v>
      </c>
      <c r="P1762" s="58" t="e">
        <v>#N/A</v>
      </c>
      <c r="Q1762" s="58" t="e">
        <v>#N/A</v>
      </c>
    </row>
    <row r="1763" spans="1:17" ht="15" customHeight="1" thickBot="1">
      <c r="A1763" s="446"/>
      <c r="B1763" s="446"/>
      <c r="C1763" s="54" t="str">
        <f>IF(A1763="CSP","Consolidated Supply Program(IIF)",IF(A1763&lt;&gt;"",INDEX('CCN &amp; Description'!$B$2:$B$1071,MATCH(VALUE(LEFT(A1763,5)),'CCN &amp; Description'!$A$2:$A$1071,0)),""))</f>
        <v/>
      </c>
      <c r="D1763" s="55" t="str">
        <f t="shared" si="54"/>
        <v>B</v>
      </c>
      <c r="E1763" s="55" t="str">
        <f t="shared" si="55"/>
        <v>B0046</v>
      </c>
      <c r="F1763" s="56" t="s">
        <v>12328</v>
      </c>
      <c r="G1763" s="56" t="s">
        <v>12329</v>
      </c>
      <c r="H1763" s="59"/>
      <c r="I1763" s="60"/>
      <c r="J1763" s="60"/>
      <c r="K1763" s="60"/>
      <c r="L1763" s="315" t="e">
        <v>#REF!</v>
      </c>
      <c r="M1763" s="58" t="e">
        <v>#REF!</v>
      </c>
      <c r="N1763" s="58" t="e">
        <v>#N/A</v>
      </c>
      <c r="O1763" s="58" t="e">
        <v>#N/A</v>
      </c>
      <c r="P1763" s="58" t="e">
        <v>#N/A</v>
      </c>
      <c r="Q1763" s="58" t="e">
        <v>#N/A</v>
      </c>
    </row>
    <row r="1764" spans="1:17" ht="15" customHeight="1" thickBot="1">
      <c r="A1764" s="446"/>
      <c r="B1764" s="446"/>
      <c r="C1764" s="54" t="str">
        <f>IF(A1764="CSP","Consolidated Supply Program(IIF)",IF(A1764&lt;&gt;"",INDEX('CCN &amp; Description'!$B$2:$B$1071,MATCH(VALUE(LEFT(A1764,5)),'CCN &amp; Description'!$A$2:$A$1071,0)),""))</f>
        <v/>
      </c>
      <c r="D1764" s="55" t="str">
        <f t="shared" si="54"/>
        <v>B</v>
      </c>
      <c r="E1764" s="55" t="str">
        <f t="shared" si="55"/>
        <v>B0047</v>
      </c>
      <c r="F1764" s="56" t="s">
        <v>12330</v>
      </c>
      <c r="G1764" s="56" t="s">
        <v>3909</v>
      </c>
      <c r="H1764" s="59"/>
      <c r="I1764" s="60"/>
      <c r="J1764" s="60"/>
      <c r="K1764" s="60"/>
      <c r="L1764" s="315" t="e">
        <v>#REF!</v>
      </c>
      <c r="M1764" s="58" t="e">
        <v>#REF!</v>
      </c>
      <c r="N1764" s="58" t="e">
        <v>#N/A</v>
      </c>
      <c r="O1764" s="58" t="e">
        <v>#N/A</v>
      </c>
      <c r="P1764" s="58" t="e">
        <v>#N/A</v>
      </c>
      <c r="Q1764" s="58" t="e">
        <v>#N/A</v>
      </c>
    </row>
    <row r="1765" spans="1:17" s="110" customFormat="1" ht="15" customHeight="1" thickBot="1">
      <c r="A1765" s="446">
        <v>44112</v>
      </c>
      <c r="B1765" s="446"/>
      <c r="C1765" s="106" t="str">
        <f>IF(A1765="CSP","Consolidated Supply Program(IIF)",IF(A1765&lt;&gt;"",INDEX('CCN &amp; Description'!$B$2:$B$1071,MATCH(VALUE(LEFT(A1765,5)),'CCN &amp; Description'!$A$2:$A$1071,0)),""))</f>
        <v>COVERED STORAGE BUILDING, INSTALLATION</v>
      </c>
      <c r="D1765" s="107" t="str">
        <f t="shared" si="54"/>
        <v>B</v>
      </c>
      <c r="E1765" s="107" t="str">
        <f t="shared" si="55"/>
        <v>B0048</v>
      </c>
      <c r="F1765" s="108" t="s">
        <v>3911</v>
      </c>
      <c r="G1765" s="108" t="s">
        <v>12331</v>
      </c>
      <c r="H1765" s="108" t="s">
        <v>12332</v>
      </c>
      <c r="I1765" s="109">
        <v>2.25</v>
      </c>
      <c r="J1765" s="109">
        <v>1.5</v>
      </c>
      <c r="K1765" s="109">
        <v>0.57999999999999996</v>
      </c>
      <c r="L1765" s="110" t="e">
        <v>#REF!</v>
      </c>
      <c r="M1765" s="111" t="e">
        <v>#REF!</v>
      </c>
      <c r="N1765" s="111" t="e">
        <v>#N/A</v>
      </c>
      <c r="O1765" s="111" t="e">
        <v>#N/A</v>
      </c>
      <c r="P1765" s="111" t="e">
        <v>#N/A</v>
      </c>
      <c r="Q1765" s="111" t="e">
        <v>#N/A</v>
      </c>
    </row>
    <row r="1766" spans="1:17" s="110" customFormat="1" ht="15" customHeight="1" thickBot="1">
      <c r="A1766" s="446">
        <v>44112</v>
      </c>
      <c r="B1766" s="446"/>
      <c r="C1766" s="106" t="str">
        <f>IF(A1766="CSP","Consolidated Supply Program(IIF)",IF(A1766&lt;&gt;"",INDEX('CCN &amp; Description'!$B$2:$B$1071,MATCH(VALUE(LEFT(A1766,5)),'CCN &amp; Description'!$A$2:$A$1071,0)),""))</f>
        <v>COVERED STORAGE BUILDING, INSTALLATION</v>
      </c>
      <c r="D1766" s="107" t="str">
        <f t="shared" si="54"/>
        <v>B</v>
      </c>
      <c r="E1766" s="107" t="str">
        <f t="shared" si="55"/>
        <v>B0048</v>
      </c>
      <c r="F1766" s="108" t="s">
        <v>3911</v>
      </c>
      <c r="G1766" s="108" t="s">
        <v>12333</v>
      </c>
      <c r="H1766" s="108" t="s">
        <v>12334</v>
      </c>
      <c r="I1766" s="109">
        <v>2.25</v>
      </c>
      <c r="J1766" s="109">
        <v>1.5</v>
      </c>
      <c r="K1766" s="109">
        <v>0.57999999999999996</v>
      </c>
      <c r="L1766" s="110" t="e">
        <v>#REF!</v>
      </c>
      <c r="M1766" s="111" t="e">
        <v>#REF!</v>
      </c>
      <c r="N1766" s="111" t="e">
        <v>#N/A</v>
      </c>
      <c r="O1766" s="111" t="e">
        <v>#N/A</v>
      </c>
      <c r="P1766" s="111" t="e">
        <v>#N/A</v>
      </c>
      <c r="Q1766" s="111" t="e">
        <v>#N/A</v>
      </c>
    </row>
    <row r="1767" spans="1:17" s="110" customFormat="1" ht="15" customHeight="1" thickBot="1">
      <c r="A1767" s="446"/>
      <c r="B1767" s="446"/>
      <c r="C1767" s="106" t="str">
        <f>IF(A1767="CSP","Consolidated Supply Program(IIF)",IF(A1767&lt;&gt;"",INDEX('CCN &amp; Description'!$B$2:$B$1071,MATCH(VALUE(LEFT(A1767,5)),'CCN &amp; Description'!$A$2:$A$1071,0)),""))</f>
        <v/>
      </c>
      <c r="D1767" s="107" t="str">
        <f t="shared" si="54"/>
        <v>B</v>
      </c>
      <c r="E1767" s="107" t="str">
        <f t="shared" si="55"/>
        <v>B0049</v>
      </c>
      <c r="F1767" s="108" t="s">
        <v>3918</v>
      </c>
      <c r="G1767" s="108" t="s">
        <v>12335</v>
      </c>
      <c r="H1767" s="108" t="s">
        <v>12336</v>
      </c>
      <c r="I1767" s="109">
        <v>19.87</v>
      </c>
      <c r="J1767" s="109">
        <v>8</v>
      </c>
      <c r="K1767" s="109">
        <v>8</v>
      </c>
      <c r="L1767" s="110" t="e">
        <v>#REF!</v>
      </c>
      <c r="M1767" s="111" t="e">
        <v>#REF!</v>
      </c>
      <c r="N1767" s="111">
        <v>20</v>
      </c>
      <c r="O1767" s="111" t="s">
        <v>56</v>
      </c>
      <c r="P1767" s="111">
        <v>45</v>
      </c>
      <c r="Q1767" s="111">
        <v>1.75</v>
      </c>
    </row>
    <row r="1768" spans="1:17" s="110" customFormat="1" ht="15" customHeight="1" thickBot="1">
      <c r="A1768" s="446"/>
      <c r="B1768" s="446"/>
      <c r="C1768" s="106" t="str">
        <f>IF(A1768="CSP","Consolidated Supply Program(IIF)",IF(A1768&lt;&gt;"",INDEX('CCN &amp; Description'!$B$2:$B$1071,MATCH(VALUE(LEFT(A1768,5)),'CCN &amp; Description'!$A$2:$A$1071,0)),""))</f>
        <v/>
      </c>
      <c r="D1768" s="107" t="str">
        <f t="shared" si="54"/>
        <v>B</v>
      </c>
      <c r="E1768" s="107" t="str">
        <f t="shared" si="55"/>
        <v>B0050</v>
      </c>
      <c r="F1768" s="108" t="s">
        <v>12337</v>
      </c>
      <c r="G1768" s="108" t="s">
        <v>12338</v>
      </c>
      <c r="H1768" s="112"/>
      <c r="I1768" s="113"/>
      <c r="J1768" s="113"/>
      <c r="K1768" s="113"/>
      <c r="L1768" s="110" t="e">
        <v>#REF!</v>
      </c>
      <c r="M1768" s="111" t="e">
        <v>#REF!</v>
      </c>
      <c r="N1768" s="111" t="e">
        <v>#N/A</v>
      </c>
      <c r="O1768" s="111" t="e">
        <v>#N/A</v>
      </c>
      <c r="P1768" s="111" t="e">
        <v>#N/A</v>
      </c>
      <c r="Q1768" s="111" t="e">
        <v>#N/A</v>
      </c>
    </row>
    <row r="1769" spans="1:17" ht="15" customHeight="1" thickBot="1">
      <c r="A1769" s="446"/>
      <c r="B1769" s="446"/>
      <c r="C1769" s="54" t="str">
        <f>IF(A1769="CSP","Consolidated Supply Program(IIF)",IF(A1769&lt;&gt;"",INDEX('CCN &amp; Description'!$B$2:$B$1071,MATCH(VALUE(LEFT(A1769,5)),'CCN &amp; Description'!$A$2:$A$1071,0)),""))</f>
        <v/>
      </c>
      <c r="D1769" s="55" t="str">
        <f t="shared" si="54"/>
        <v>B</v>
      </c>
      <c r="E1769" s="55" t="str">
        <f t="shared" si="55"/>
        <v>B0052</v>
      </c>
      <c r="F1769" s="56" t="s">
        <v>12339</v>
      </c>
      <c r="G1769" s="56" t="s">
        <v>12340</v>
      </c>
      <c r="H1769" s="59"/>
      <c r="I1769" s="57">
        <v>20.99</v>
      </c>
      <c r="J1769" s="57">
        <v>8</v>
      </c>
      <c r="K1769" s="57">
        <v>8.83</v>
      </c>
      <c r="L1769" s="315" t="e">
        <v>#REF!</v>
      </c>
      <c r="M1769" s="58" t="e">
        <v>#REF!</v>
      </c>
      <c r="N1769" s="58" t="e">
        <v>#N/A</v>
      </c>
      <c r="O1769" s="58" t="e">
        <v>#N/A</v>
      </c>
      <c r="P1769" s="58" t="e">
        <v>#N/A</v>
      </c>
      <c r="Q1769" s="58" t="e">
        <v>#N/A</v>
      </c>
    </row>
    <row r="1770" spans="1:17" ht="15" customHeight="1" thickBot="1">
      <c r="A1770" s="446"/>
      <c r="B1770" s="446"/>
      <c r="C1770" s="54" t="str">
        <f>IF(A1770="CSP","Consolidated Supply Program(IIF)",IF(A1770&lt;&gt;"",INDEX('CCN &amp; Description'!$B$2:$B$1071,MATCH(VALUE(LEFT(A1770,5)),'CCN &amp; Description'!$A$2:$A$1071,0)),""))</f>
        <v/>
      </c>
      <c r="D1770" s="55" t="str">
        <f t="shared" si="54"/>
        <v>B</v>
      </c>
      <c r="E1770" s="55" t="str">
        <f t="shared" si="55"/>
        <v>B0053</v>
      </c>
      <c r="F1770" s="56" t="s">
        <v>12341</v>
      </c>
      <c r="G1770" s="56" t="s">
        <v>12342</v>
      </c>
      <c r="H1770" s="59"/>
      <c r="I1770" s="60"/>
      <c r="J1770" s="60"/>
      <c r="K1770" s="60"/>
      <c r="L1770" s="315" t="e">
        <v>#REF!</v>
      </c>
      <c r="M1770" s="58" t="e">
        <v>#REF!</v>
      </c>
      <c r="N1770" s="58" t="e">
        <v>#N/A</v>
      </c>
      <c r="O1770" s="58" t="e">
        <v>#N/A</v>
      </c>
      <c r="P1770" s="58" t="e">
        <v>#N/A</v>
      </c>
      <c r="Q1770" s="58" t="e">
        <v>#N/A</v>
      </c>
    </row>
    <row r="1771" spans="1:17" s="110" customFormat="1" ht="15" customHeight="1" thickBot="1">
      <c r="A1771" s="446"/>
      <c r="B1771" s="446"/>
      <c r="C1771" s="106" t="str">
        <f>IF(A1771="CSP","Consolidated Supply Program(IIF)",IF(A1771&lt;&gt;"",INDEX('CCN &amp; Description'!$B$2:$B$1071,MATCH(VALUE(LEFT(A1771,5)),'CCN &amp; Description'!$A$2:$A$1071,0)),""))</f>
        <v/>
      </c>
      <c r="D1771" s="107" t="str">
        <f t="shared" si="54"/>
        <v>B</v>
      </c>
      <c r="E1771" s="107" t="str">
        <f t="shared" si="55"/>
        <v>B0055</v>
      </c>
      <c r="F1771" s="108" t="s">
        <v>3922</v>
      </c>
      <c r="G1771" s="108" t="s">
        <v>12343</v>
      </c>
      <c r="H1771" s="108" t="s">
        <v>12344</v>
      </c>
      <c r="I1771" s="109">
        <v>17.989999999999998</v>
      </c>
      <c r="J1771" s="109">
        <v>6</v>
      </c>
      <c r="K1771" s="109">
        <v>6</v>
      </c>
      <c r="L1771" s="110" t="e">
        <v>#REF!</v>
      </c>
      <c r="M1771" s="111" t="e">
        <v>#REF!</v>
      </c>
      <c r="N1771" s="111">
        <v>18</v>
      </c>
      <c r="O1771" s="111" t="s">
        <v>1882</v>
      </c>
      <c r="P1771" s="111">
        <v>25</v>
      </c>
      <c r="Q1771" s="111">
        <v>1.75</v>
      </c>
    </row>
    <row r="1772" spans="1:17" ht="15" customHeight="1" thickBot="1">
      <c r="A1772" s="446"/>
      <c r="B1772" s="446"/>
      <c r="C1772" s="54" t="str">
        <f>IF(A1772="CSP","Consolidated Supply Program(IIF)",IF(A1772&lt;&gt;"",INDEX('CCN &amp; Description'!$B$2:$B$1071,MATCH(VALUE(LEFT(A1772,5)),'CCN &amp; Description'!$A$2:$A$1071,0)),""))</f>
        <v/>
      </c>
      <c r="D1772" s="55" t="str">
        <f t="shared" si="54"/>
        <v>B</v>
      </c>
      <c r="E1772" s="55" t="str">
        <f t="shared" si="55"/>
        <v>B0056</v>
      </c>
      <c r="F1772" s="56" t="s">
        <v>12345</v>
      </c>
      <c r="G1772" s="56" t="s">
        <v>12346</v>
      </c>
      <c r="H1772" s="56" t="s">
        <v>12347</v>
      </c>
      <c r="I1772" s="57">
        <v>2</v>
      </c>
      <c r="J1772" s="57">
        <v>1.67</v>
      </c>
      <c r="K1772" s="57">
        <v>1.17</v>
      </c>
      <c r="L1772" s="315" t="e">
        <v>#REF!</v>
      </c>
      <c r="M1772" s="58" t="e">
        <v>#REF!</v>
      </c>
      <c r="N1772" s="58" t="e">
        <v>#N/A</v>
      </c>
      <c r="O1772" s="58" t="e">
        <v>#N/A</v>
      </c>
      <c r="P1772" s="58" t="e">
        <v>#N/A</v>
      </c>
      <c r="Q1772" s="58" t="e">
        <v>#N/A</v>
      </c>
    </row>
    <row r="1773" spans="1:17" ht="15" customHeight="1" thickBot="1">
      <c r="A1773" s="446"/>
      <c r="B1773" s="446"/>
      <c r="C1773" s="54" t="str">
        <f>IF(A1773="CSP","Consolidated Supply Program(IIF)",IF(A1773&lt;&gt;"",INDEX('CCN &amp; Description'!$B$2:$B$1071,MATCH(VALUE(LEFT(A1773,5)),'CCN &amp; Description'!$A$2:$A$1071,0)),""))</f>
        <v/>
      </c>
      <c r="D1773" s="55" t="str">
        <f t="shared" si="54"/>
        <v>B</v>
      </c>
      <c r="E1773" s="55" t="str">
        <f t="shared" si="55"/>
        <v>B0057</v>
      </c>
      <c r="F1773" s="56" t="s">
        <v>12348</v>
      </c>
      <c r="G1773" s="56" t="s">
        <v>12349</v>
      </c>
      <c r="H1773" s="56" t="s">
        <v>12350</v>
      </c>
      <c r="I1773" s="57">
        <v>35.82</v>
      </c>
      <c r="J1773" s="57">
        <v>11</v>
      </c>
      <c r="K1773" s="57">
        <v>12.44</v>
      </c>
      <c r="L1773" s="315" t="e">
        <v>#REF!</v>
      </c>
      <c r="M1773" s="58" t="e">
        <v>#REF!</v>
      </c>
      <c r="N1773" s="58" t="e">
        <v>#N/A</v>
      </c>
      <c r="O1773" s="58" t="e">
        <v>#N/A</v>
      </c>
      <c r="P1773" s="58" t="e">
        <v>#N/A</v>
      </c>
      <c r="Q1773" s="58" t="e">
        <v>#N/A</v>
      </c>
    </row>
    <row r="1774" spans="1:17" s="110" customFormat="1" ht="15" customHeight="1" thickBot="1">
      <c r="A1774" s="446">
        <v>14312</v>
      </c>
      <c r="B1774" s="446"/>
      <c r="C1774" s="106" t="str">
        <f>IF(A1774="CSP","Consolidated Supply Program(IIF)",IF(A1774&lt;&gt;"",INDEX('CCN &amp; Description'!$B$2:$B$1071,MATCH(VALUE(LEFT(A1774,5)),'CCN &amp; Description'!$A$2:$A$1071,0)),""))</f>
        <v>VEHICLE STAGING AREA, SURFACED</v>
      </c>
      <c r="D1774" s="107" t="str">
        <f t="shared" si="54"/>
        <v>B</v>
      </c>
      <c r="E1774" s="107" t="str">
        <f t="shared" si="55"/>
        <v>B0058</v>
      </c>
      <c r="F1774" s="108" t="s">
        <v>3926</v>
      </c>
      <c r="G1774" s="108" t="s">
        <v>12351</v>
      </c>
      <c r="H1774" s="108" t="s">
        <v>12352</v>
      </c>
      <c r="I1774" s="109">
        <v>9.5</v>
      </c>
      <c r="J1774" s="109">
        <v>9</v>
      </c>
      <c r="K1774" s="109">
        <v>5.5</v>
      </c>
      <c r="L1774" s="110" t="e">
        <v>#REF!</v>
      </c>
      <c r="M1774" s="111" t="e">
        <v>#REF!</v>
      </c>
      <c r="N1774" s="111" t="e">
        <v>#N/A</v>
      </c>
      <c r="O1774" s="111" t="e">
        <v>#N/A</v>
      </c>
      <c r="P1774" s="111" t="e">
        <v>#N/A</v>
      </c>
      <c r="Q1774" s="111" t="e">
        <v>#N/A</v>
      </c>
    </row>
    <row r="1775" spans="1:17" s="110" customFormat="1" ht="15" customHeight="1" thickBot="1">
      <c r="A1775" s="446">
        <v>14312</v>
      </c>
      <c r="B1775" s="446"/>
      <c r="C1775" s="106" t="str">
        <f>IF(A1775="CSP","Consolidated Supply Program(IIF)",IF(A1775&lt;&gt;"",INDEX('CCN &amp; Description'!$B$2:$B$1071,MATCH(VALUE(LEFT(A1775,5)),'CCN &amp; Description'!$A$2:$A$1071,0)),""))</f>
        <v>VEHICLE STAGING AREA, SURFACED</v>
      </c>
      <c r="D1775" s="107" t="str">
        <f t="shared" si="54"/>
        <v>B</v>
      </c>
      <c r="E1775" s="107" t="str">
        <f t="shared" si="55"/>
        <v>B0058</v>
      </c>
      <c r="F1775" s="108" t="s">
        <v>3926</v>
      </c>
      <c r="G1775" s="108" t="s">
        <v>12353</v>
      </c>
      <c r="H1775" s="108" t="s">
        <v>12354</v>
      </c>
      <c r="I1775" s="109">
        <v>6.66</v>
      </c>
      <c r="J1775" s="109">
        <v>10.75</v>
      </c>
      <c r="K1775" s="109">
        <v>4.5</v>
      </c>
      <c r="L1775" s="110" t="e">
        <v>#REF!</v>
      </c>
      <c r="M1775" s="111" t="e">
        <v>#REF!</v>
      </c>
      <c r="N1775" s="111" t="e">
        <v>#N/A</v>
      </c>
      <c r="O1775" s="111" t="e">
        <v>#N/A</v>
      </c>
      <c r="P1775" s="111" t="e">
        <v>#N/A</v>
      </c>
      <c r="Q1775" s="111" t="e">
        <v>#N/A</v>
      </c>
    </row>
    <row r="1776" spans="1:17" s="110" customFormat="1" ht="15" customHeight="1" thickBot="1">
      <c r="A1776" s="446">
        <v>14312</v>
      </c>
      <c r="B1776" s="446"/>
      <c r="C1776" s="106" t="str">
        <f>IF(A1776="CSP","Consolidated Supply Program(IIF)",IF(A1776&lt;&gt;"",INDEX('CCN &amp; Description'!$B$2:$B$1071,MATCH(VALUE(LEFT(A1776,5)),'CCN &amp; Description'!$A$2:$A$1071,0)),""))</f>
        <v>VEHICLE STAGING AREA, SURFACED</v>
      </c>
      <c r="D1776" s="107" t="str">
        <f t="shared" si="54"/>
        <v>B</v>
      </c>
      <c r="E1776" s="107" t="str">
        <f t="shared" si="55"/>
        <v>B0058</v>
      </c>
      <c r="F1776" s="108" t="s">
        <v>3926</v>
      </c>
      <c r="G1776" s="108" t="s">
        <v>12355</v>
      </c>
      <c r="H1776" s="108" t="s">
        <v>12356</v>
      </c>
      <c r="I1776" s="109">
        <v>12</v>
      </c>
      <c r="J1776" s="109">
        <v>10.5</v>
      </c>
      <c r="K1776" s="109">
        <v>4</v>
      </c>
      <c r="L1776" s="110" t="e">
        <v>#REF!</v>
      </c>
      <c r="M1776" s="111" t="e">
        <v>#REF!</v>
      </c>
      <c r="N1776" s="111" t="e">
        <v>#N/A</v>
      </c>
      <c r="O1776" s="111" t="e">
        <v>#N/A</v>
      </c>
      <c r="P1776" s="111" t="e">
        <v>#N/A</v>
      </c>
      <c r="Q1776" s="111" t="e">
        <v>#N/A</v>
      </c>
    </row>
    <row r="1777" spans="1:17" s="110" customFormat="1" ht="15" customHeight="1" thickBot="1">
      <c r="A1777" s="446">
        <v>14312</v>
      </c>
      <c r="B1777" s="446"/>
      <c r="C1777" s="106" t="str">
        <f>IF(A1777="CSP","Consolidated Supply Program(IIF)",IF(A1777&lt;&gt;"",INDEX('CCN &amp; Description'!$B$2:$B$1071,MATCH(VALUE(LEFT(A1777,5)),'CCN &amp; Description'!$A$2:$A$1071,0)),""))</f>
        <v>VEHICLE STAGING AREA, SURFACED</v>
      </c>
      <c r="D1777" s="107" t="str">
        <f t="shared" si="54"/>
        <v>B</v>
      </c>
      <c r="E1777" s="107" t="str">
        <f t="shared" si="55"/>
        <v>B0058</v>
      </c>
      <c r="F1777" s="108" t="s">
        <v>3926</v>
      </c>
      <c r="G1777" s="108" t="s">
        <v>12355</v>
      </c>
      <c r="H1777" s="112"/>
      <c r="I1777" s="109">
        <v>9.5</v>
      </c>
      <c r="J1777" s="109">
        <v>9</v>
      </c>
      <c r="K1777" s="109">
        <v>5.5</v>
      </c>
      <c r="L1777" s="110" t="e">
        <v>#REF!</v>
      </c>
      <c r="M1777" s="111" t="e">
        <v>#REF!</v>
      </c>
      <c r="N1777" s="111" t="e">
        <v>#N/A</v>
      </c>
      <c r="O1777" s="111" t="e">
        <v>#N/A</v>
      </c>
      <c r="P1777" s="111" t="e">
        <v>#N/A</v>
      </c>
      <c r="Q1777" s="111" t="e">
        <v>#N/A</v>
      </c>
    </row>
    <row r="1778" spans="1:17" s="110" customFormat="1" ht="15" customHeight="1" thickBot="1">
      <c r="A1778" s="446">
        <v>14312</v>
      </c>
      <c r="B1778" s="446"/>
      <c r="C1778" s="106" t="str">
        <f>IF(A1778="CSP","Consolidated Supply Program(IIF)",IF(A1778&lt;&gt;"",INDEX('CCN &amp; Description'!$B$2:$B$1071,MATCH(VALUE(LEFT(A1778,5)),'CCN &amp; Description'!$A$2:$A$1071,0)),""))</f>
        <v>VEHICLE STAGING AREA, SURFACED</v>
      </c>
      <c r="D1778" s="107" t="str">
        <f t="shared" si="54"/>
        <v>B</v>
      </c>
      <c r="E1778" s="107" t="str">
        <f t="shared" si="55"/>
        <v>B0058</v>
      </c>
      <c r="F1778" s="108" t="s">
        <v>3926</v>
      </c>
      <c r="G1778" s="108" t="s">
        <v>12355</v>
      </c>
      <c r="H1778" s="108" t="s">
        <v>12352</v>
      </c>
      <c r="I1778" s="109">
        <v>14.66</v>
      </c>
      <c r="J1778" s="109">
        <v>11.33</v>
      </c>
      <c r="K1778" s="109">
        <v>3.56</v>
      </c>
      <c r="L1778" s="110" t="e">
        <v>#REF!</v>
      </c>
      <c r="M1778" s="111" t="e">
        <v>#REF!</v>
      </c>
      <c r="N1778" s="111" t="e">
        <v>#N/A</v>
      </c>
      <c r="O1778" s="111" t="e">
        <v>#N/A</v>
      </c>
      <c r="P1778" s="111" t="e">
        <v>#N/A</v>
      </c>
      <c r="Q1778" s="111" t="e">
        <v>#N/A</v>
      </c>
    </row>
    <row r="1779" spans="1:17" s="110" customFormat="1" ht="15" customHeight="1" thickBot="1">
      <c r="A1779" s="446">
        <v>14312</v>
      </c>
      <c r="B1779" s="446"/>
      <c r="C1779" s="106" t="str">
        <f>IF(A1779="CSP","Consolidated Supply Program(IIF)",IF(A1779&lt;&gt;"",INDEX('CCN &amp; Description'!$B$2:$B$1071,MATCH(VALUE(LEFT(A1779,5)),'CCN &amp; Description'!$A$2:$A$1071,0)),""))</f>
        <v>VEHICLE STAGING AREA, SURFACED</v>
      </c>
      <c r="D1779" s="107" t="str">
        <f t="shared" si="54"/>
        <v>B</v>
      </c>
      <c r="E1779" s="107" t="str">
        <f t="shared" si="55"/>
        <v>B0058</v>
      </c>
      <c r="F1779" s="108" t="s">
        <v>3926</v>
      </c>
      <c r="G1779" s="108" t="s">
        <v>12355</v>
      </c>
      <c r="H1779" s="108" t="s">
        <v>12357</v>
      </c>
      <c r="I1779" s="109">
        <v>12</v>
      </c>
      <c r="J1779" s="109">
        <v>10.5</v>
      </c>
      <c r="K1779" s="109">
        <v>4.91</v>
      </c>
      <c r="L1779" s="110" t="e">
        <v>#REF!</v>
      </c>
      <c r="M1779" s="111" t="e">
        <v>#REF!</v>
      </c>
      <c r="N1779" s="111" t="e">
        <v>#N/A</v>
      </c>
      <c r="O1779" s="111" t="e">
        <v>#N/A</v>
      </c>
      <c r="P1779" s="111" t="e">
        <v>#N/A</v>
      </c>
      <c r="Q1779" s="111" t="e">
        <v>#N/A</v>
      </c>
    </row>
    <row r="1780" spans="1:17" s="110" customFormat="1" ht="15" customHeight="1" thickBot="1">
      <c r="A1780" s="446">
        <v>14312</v>
      </c>
      <c r="B1780" s="446"/>
      <c r="C1780" s="106" t="str">
        <f>IF(A1780="CSP","Consolidated Supply Program(IIF)",IF(A1780&lt;&gt;"",INDEX('CCN &amp; Description'!$B$2:$B$1071,MATCH(VALUE(LEFT(A1780,5)),'CCN &amp; Description'!$A$2:$A$1071,0)),""))</f>
        <v>VEHICLE STAGING AREA, SURFACED</v>
      </c>
      <c r="D1780" s="107" t="str">
        <f t="shared" si="54"/>
        <v>B</v>
      </c>
      <c r="E1780" s="107" t="str">
        <f t="shared" si="55"/>
        <v>B0058</v>
      </c>
      <c r="F1780" s="108" t="s">
        <v>3926</v>
      </c>
      <c r="G1780" s="108" t="s">
        <v>12358</v>
      </c>
      <c r="H1780" s="108" t="s">
        <v>12359</v>
      </c>
      <c r="I1780" s="109">
        <v>13.83</v>
      </c>
      <c r="J1780" s="109">
        <v>12.25</v>
      </c>
      <c r="K1780" s="109">
        <v>3.58</v>
      </c>
      <c r="L1780" s="110" t="e">
        <v>#REF!</v>
      </c>
      <c r="M1780" s="111" t="e">
        <v>#REF!</v>
      </c>
      <c r="N1780" s="111" t="e">
        <v>#N/A</v>
      </c>
      <c r="O1780" s="111" t="e">
        <v>#N/A</v>
      </c>
      <c r="P1780" s="111" t="e">
        <v>#N/A</v>
      </c>
      <c r="Q1780" s="111" t="e">
        <v>#N/A</v>
      </c>
    </row>
    <row r="1781" spans="1:17" s="110" customFormat="1" ht="15" customHeight="1" thickBot="1">
      <c r="A1781" s="446">
        <v>14312</v>
      </c>
      <c r="B1781" s="446"/>
      <c r="C1781" s="106" t="str">
        <f>IF(A1781="CSP","Consolidated Supply Program(IIF)",IF(A1781&lt;&gt;"",INDEX('CCN &amp; Description'!$B$2:$B$1071,MATCH(VALUE(LEFT(A1781,5)),'CCN &amp; Description'!$A$2:$A$1071,0)),""))</f>
        <v>VEHICLE STAGING AREA, SURFACED</v>
      </c>
      <c r="D1781" s="107" t="str">
        <f t="shared" si="54"/>
        <v>B</v>
      </c>
      <c r="E1781" s="107" t="str">
        <f t="shared" si="55"/>
        <v>B0058</v>
      </c>
      <c r="F1781" s="108" t="s">
        <v>3926</v>
      </c>
      <c r="G1781" s="108" t="s">
        <v>12360</v>
      </c>
      <c r="H1781" s="108" t="s">
        <v>12361</v>
      </c>
      <c r="I1781" s="109">
        <v>11</v>
      </c>
      <c r="J1781" s="109">
        <v>9</v>
      </c>
      <c r="K1781" s="109">
        <v>5</v>
      </c>
      <c r="L1781" s="110" t="e">
        <v>#REF!</v>
      </c>
      <c r="M1781" s="111" t="e">
        <v>#REF!</v>
      </c>
      <c r="N1781" s="111" t="e">
        <v>#N/A</v>
      </c>
      <c r="O1781" s="111" t="e">
        <v>#N/A</v>
      </c>
      <c r="P1781" s="111" t="e">
        <v>#N/A</v>
      </c>
      <c r="Q1781" s="111" t="e">
        <v>#N/A</v>
      </c>
    </row>
    <row r="1782" spans="1:17" s="110" customFormat="1" ht="15" customHeight="1" thickBot="1">
      <c r="A1782" s="446">
        <v>14312</v>
      </c>
      <c r="B1782" s="446"/>
      <c r="C1782" s="106" t="str">
        <f>IF(A1782="CSP","Consolidated Supply Program(IIF)",IF(A1782&lt;&gt;"",INDEX('CCN &amp; Description'!$B$2:$B$1071,MATCH(VALUE(LEFT(A1782,5)),'CCN &amp; Description'!$A$2:$A$1071,0)),""))</f>
        <v>VEHICLE STAGING AREA, SURFACED</v>
      </c>
      <c r="D1782" s="107" t="str">
        <f t="shared" si="54"/>
        <v>B</v>
      </c>
      <c r="E1782" s="107" t="str">
        <f t="shared" si="55"/>
        <v>B0058</v>
      </c>
      <c r="F1782" s="108" t="s">
        <v>3926</v>
      </c>
      <c r="G1782" s="108" t="s">
        <v>12355</v>
      </c>
      <c r="H1782" s="108" t="s">
        <v>12362</v>
      </c>
      <c r="I1782" s="109">
        <v>14.66</v>
      </c>
      <c r="J1782" s="109">
        <v>11.33</v>
      </c>
      <c r="K1782" s="109">
        <v>3.58</v>
      </c>
      <c r="L1782" s="110" t="e">
        <v>#REF!</v>
      </c>
      <c r="M1782" s="111" t="e">
        <v>#REF!</v>
      </c>
      <c r="N1782" s="111" t="e">
        <v>#N/A</v>
      </c>
      <c r="O1782" s="111" t="e">
        <v>#N/A</v>
      </c>
      <c r="P1782" s="111" t="e">
        <v>#N/A</v>
      </c>
      <c r="Q1782" s="111" t="e">
        <v>#N/A</v>
      </c>
    </row>
    <row r="1783" spans="1:17" s="110" customFormat="1" ht="15" customHeight="1" thickBot="1">
      <c r="A1783" s="446">
        <v>14312</v>
      </c>
      <c r="B1783" s="446"/>
      <c r="C1783" s="106" t="str">
        <f>IF(A1783="CSP","Consolidated Supply Program(IIF)",IF(A1783&lt;&gt;"",INDEX('CCN &amp; Description'!$B$2:$B$1071,MATCH(VALUE(LEFT(A1783,5)),'CCN &amp; Description'!$A$2:$A$1071,0)),""))</f>
        <v>VEHICLE STAGING AREA, SURFACED</v>
      </c>
      <c r="D1783" s="107" t="str">
        <f t="shared" si="54"/>
        <v>B</v>
      </c>
      <c r="E1783" s="107" t="str">
        <f t="shared" si="55"/>
        <v>B0060</v>
      </c>
      <c r="F1783" s="108" t="s">
        <v>3951</v>
      </c>
      <c r="G1783" s="108" t="s">
        <v>12363</v>
      </c>
      <c r="H1783" s="108" t="s">
        <v>12364</v>
      </c>
      <c r="I1783" s="109">
        <v>17.66</v>
      </c>
      <c r="J1783" s="109">
        <v>11.66</v>
      </c>
      <c r="K1783" s="109">
        <v>9.41</v>
      </c>
      <c r="L1783" s="110" t="e">
        <v>#REF!</v>
      </c>
      <c r="M1783" s="111" t="e">
        <v>#REF!</v>
      </c>
      <c r="N1783" s="111">
        <v>17.666666666666671</v>
      </c>
      <c r="O1783" s="111" t="s">
        <v>1882</v>
      </c>
      <c r="P1783" s="111">
        <v>25</v>
      </c>
      <c r="Q1783" s="111">
        <v>1.75</v>
      </c>
    </row>
    <row r="1784" spans="1:17" s="110" customFormat="1" ht="15" customHeight="1" thickBot="1">
      <c r="A1784" s="446">
        <v>14312</v>
      </c>
      <c r="B1784" s="446"/>
      <c r="C1784" s="106" t="str">
        <f>IF(A1784="CSP","Consolidated Supply Program(IIF)",IF(A1784&lt;&gt;"",INDEX('CCN &amp; Description'!$B$2:$B$1071,MATCH(VALUE(LEFT(A1784,5)),'CCN &amp; Description'!$A$2:$A$1071,0)),""))</f>
        <v>VEHICLE STAGING AREA, SURFACED</v>
      </c>
      <c r="D1784" s="107" t="str">
        <f t="shared" si="54"/>
        <v>B</v>
      </c>
      <c r="E1784" s="107" t="str">
        <f t="shared" si="55"/>
        <v>B0060</v>
      </c>
      <c r="F1784" s="108" t="s">
        <v>3951</v>
      </c>
      <c r="G1784" s="108" t="s">
        <v>12363</v>
      </c>
      <c r="H1784" s="108" t="s">
        <v>12365</v>
      </c>
      <c r="I1784" s="109">
        <v>17.66</v>
      </c>
      <c r="J1784" s="109">
        <v>11.66</v>
      </c>
      <c r="K1784" s="109">
        <v>9.41</v>
      </c>
      <c r="L1784" s="110" t="e">
        <v>#REF!</v>
      </c>
      <c r="M1784" s="111" t="e">
        <v>#REF!</v>
      </c>
      <c r="N1784" s="111">
        <v>17.666666666666671</v>
      </c>
      <c r="O1784" s="111" t="s">
        <v>1882</v>
      </c>
      <c r="P1784" s="111">
        <v>25</v>
      </c>
      <c r="Q1784" s="111">
        <v>1.75</v>
      </c>
    </row>
    <row r="1785" spans="1:17" s="110" customFormat="1" ht="15" customHeight="1" thickBot="1">
      <c r="A1785" s="446">
        <v>21451</v>
      </c>
      <c r="B1785" s="446"/>
      <c r="C1785" s="106" t="str">
        <f>IF(A1785="CSP","Consolidated Supply Program(IIF)",IF(A1785&lt;&gt;"",INDEX('CCN &amp; Description'!$B$2:$B$1071,MATCH(VALUE(LEFT(A1785,5)),'CCN &amp; Description'!$A$2:$A$1071,0)),""))</f>
        <v>VEHICLE MAINTENANCE SHOP</v>
      </c>
      <c r="D1785" s="107" t="str">
        <f t="shared" si="54"/>
        <v>B</v>
      </c>
      <c r="E1785" s="107" t="str">
        <f t="shared" si="55"/>
        <v>B0061</v>
      </c>
      <c r="F1785" s="108" t="s">
        <v>3957</v>
      </c>
      <c r="G1785" s="108" t="s">
        <v>12366</v>
      </c>
      <c r="H1785" s="108" t="s">
        <v>12367</v>
      </c>
      <c r="I1785" s="109">
        <v>2.62</v>
      </c>
      <c r="J1785" s="109">
        <v>1.91</v>
      </c>
      <c r="K1785" s="109">
        <v>1.77</v>
      </c>
      <c r="L1785" s="110" t="e">
        <v>#REF!</v>
      </c>
      <c r="M1785" s="111" t="e">
        <v>#REF!</v>
      </c>
      <c r="N1785" s="111">
        <v>2.625</v>
      </c>
      <c r="O1785" s="111" t="s">
        <v>115</v>
      </c>
      <c r="P1785" s="111">
        <v>15</v>
      </c>
      <c r="Q1785" s="111">
        <v>1.5</v>
      </c>
    </row>
    <row r="1786" spans="1:17" s="110" customFormat="1" ht="15" customHeight="1" thickBot="1">
      <c r="A1786" s="446">
        <v>44112</v>
      </c>
      <c r="B1786" s="446"/>
      <c r="C1786" s="106" t="str">
        <f>IF(A1786="CSP","Consolidated Supply Program(IIF)",IF(A1786&lt;&gt;"",INDEX('CCN &amp; Description'!$B$2:$B$1071,MATCH(VALUE(LEFT(A1786,5)),'CCN &amp; Description'!$A$2:$A$1071,0)),""))</f>
        <v>COVERED STORAGE BUILDING, INSTALLATION</v>
      </c>
      <c r="D1786" s="107" t="str">
        <f t="shared" si="54"/>
        <v>B</v>
      </c>
      <c r="E1786" s="107" t="str">
        <f t="shared" si="55"/>
        <v>B0062</v>
      </c>
      <c r="F1786" s="108" t="s">
        <v>3961</v>
      </c>
      <c r="G1786" s="108" t="s">
        <v>12368</v>
      </c>
      <c r="H1786" s="108" t="s">
        <v>12369</v>
      </c>
      <c r="I1786" s="109">
        <v>2.25</v>
      </c>
      <c r="J1786" s="109">
        <v>1.33</v>
      </c>
      <c r="K1786" s="109">
        <v>1.92</v>
      </c>
      <c r="L1786" s="110" t="e">
        <v>#REF!</v>
      </c>
      <c r="M1786" s="111" t="e">
        <v>#REF!</v>
      </c>
      <c r="N1786" s="111" t="e">
        <v>#N/A</v>
      </c>
      <c r="O1786" s="111" t="e">
        <v>#N/A</v>
      </c>
      <c r="P1786" s="111" t="e">
        <v>#N/A</v>
      </c>
      <c r="Q1786" s="111" t="e">
        <v>#N/A</v>
      </c>
    </row>
    <row r="1787" spans="1:17" s="110" customFormat="1" ht="15" customHeight="1" thickBot="1">
      <c r="A1787" s="446">
        <v>14312</v>
      </c>
      <c r="B1787" s="446"/>
      <c r="C1787" s="106" t="str">
        <f>IF(A1787="CSP","Consolidated Supply Program(IIF)",IF(A1787&lt;&gt;"",INDEX('CCN &amp; Description'!$B$2:$B$1071,MATCH(VALUE(LEFT(A1787,5)),'CCN &amp; Description'!$A$2:$A$1071,0)),""))</f>
        <v>VEHICLE STAGING AREA, SURFACED</v>
      </c>
      <c r="D1787" s="107" t="str">
        <f t="shared" si="54"/>
        <v>B</v>
      </c>
      <c r="E1787" s="107" t="str">
        <f t="shared" si="55"/>
        <v>B0063</v>
      </c>
      <c r="F1787" s="108" t="s">
        <v>3965</v>
      </c>
      <c r="G1787" s="108" t="s">
        <v>12370</v>
      </c>
      <c r="H1787" s="108" t="s">
        <v>12263</v>
      </c>
      <c r="I1787" s="109">
        <v>21.49</v>
      </c>
      <c r="J1787" s="109">
        <v>8.66</v>
      </c>
      <c r="K1787" s="109">
        <v>11</v>
      </c>
      <c r="L1787" s="110" t="e">
        <v>#REF!</v>
      </c>
      <c r="M1787" s="111" t="e">
        <v>#REF!</v>
      </c>
      <c r="N1787" s="111">
        <v>21.5</v>
      </c>
      <c r="O1787" s="111" t="s">
        <v>56</v>
      </c>
      <c r="P1787" s="111">
        <v>45</v>
      </c>
      <c r="Q1787" s="111">
        <v>1.75</v>
      </c>
    </row>
    <row r="1788" spans="1:17" s="110" customFormat="1" ht="15" customHeight="1" thickBot="1">
      <c r="A1788" s="446">
        <v>14312</v>
      </c>
      <c r="B1788" s="446"/>
      <c r="C1788" s="106" t="str">
        <f>IF(A1788="CSP","Consolidated Supply Program(IIF)",IF(A1788&lt;&gt;"",INDEX('CCN &amp; Description'!$B$2:$B$1071,MATCH(VALUE(LEFT(A1788,5)),'CCN &amp; Description'!$A$2:$A$1071,0)),""))</f>
        <v>VEHICLE STAGING AREA, SURFACED</v>
      </c>
      <c r="D1788" s="107" t="str">
        <f t="shared" si="54"/>
        <v>B</v>
      </c>
      <c r="E1788" s="107" t="str">
        <f t="shared" si="55"/>
        <v>B0063</v>
      </c>
      <c r="F1788" s="108" t="s">
        <v>3965</v>
      </c>
      <c r="G1788" s="108" t="s">
        <v>12370</v>
      </c>
      <c r="H1788" s="108" t="s">
        <v>12263</v>
      </c>
      <c r="I1788" s="109">
        <v>21.49</v>
      </c>
      <c r="J1788" s="109">
        <v>8.66</v>
      </c>
      <c r="K1788" s="109">
        <v>11</v>
      </c>
      <c r="L1788" s="110" t="e">
        <v>#REF!</v>
      </c>
      <c r="M1788" s="111" t="e">
        <v>#REF!</v>
      </c>
      <c r="N1788" s="111">
        <v>21.5</v>
      </c>
      <c r="O1788" s="111" t="s">
        <v>56</v>
      </c>
      <c r="P1788" s="111">
        <v>45</v>
      </c>
      <c r="Q1788" s="111">
        <v>1.75</v>
      </c>
    </row>
    <row r="1789" spans="1:17" ht="15" customHeight="1" thickBot="1">
      <c r="A1789" s="446"/>
      <c r="B1789" s="446"/>
      <c r="C1789" s="54" t="str">
        <f>IF(A1789="CSP","Consolidated Supply Program(IIF)",IF(A1789&lt;&gt;"",INDEX('CCN &amp; Description'!$B$2:$B$1071,MATCH(VALUE(LEFT(A1789,5)),'CCN &amp; Description'!$A$2:$A$1071,0)),""))</f>
        <v/>
      </c>
      <c r="D1789" s="55" t="str">
        <f t="shared" si="54"/>
        <v>B</v>
      </c>
      <c r="E1789" s="55" t="str">
        <f t="shared" si="55"/>
        <v>B0064</v>
      </c>
      <c r="F1789" s="56" t="s">
        <v>12371</v>
      </c>
      <c r="G1789" s="56" t="s">
        <v>12372</v>
      </c>
      <c r="H1789" s="56" t="s">
        <v>12373</v>
      </c>
      <c r="I1789" s="60"/>
      <c r="J1789" s="60"/>
      <c r="K1789" s="60"/>
      <c r="L1789" s="315" t="e">
        <v>#REF!</v>
      </c>
      <c r="M1789" s="58" t="e">
        <v>#REF!</v>
      </c>
      <c r="N1789" s="58" t="e">
        <v>#N/A</v>
      </c>
      <c r="O1789" s="58" t="e">
        <v>#N/A</v>
      </c>
      <c r="P1789" s="58" t="e">
        <v>#N/A</v>
      </c>
      <c r="Q1789" s="58" t="e">
        <v>#N/A</v>
      </c>
    </row>
    <row r="1790" spans="1:17" ht="15" customHeight="1" thickBot="1">
      <c r="A1790" s="446"/>
      <c r="B1790" s="446"/>
      <c r="C1790" s="54" t="str">
        <f>IF(A1790="CSP","Consolidated Supply Program(IIF)",IF(A1790&lt;&gt;"",INDEX('CCN &amp; Description'!$B$2:$B$1071,MATCH(VALUE(LEFT(A1790,5)),'CCN &amp; Description'!$A$2:$A$1071,0)),""))</f>
        <v/>
      </c>
      <c r="D1790" s="55" t="str">
        <f t="shared" si="54"/>
        <v>B</v>
      </c>
      <c r="E1790" s="55" t="str">
        <f t="shared" si="55"/>
        <v>B0065</v>
      </c>
      <c r="F1790" s="56" t="s">
        <v>12374</v>
      </c>
      <c r="G1790" s="56" t="s">
        <v>12375</v>
      </c>
      <c r="H1790" s="56" t="s">
        <v>12376</v>
      </c>
      <c r="I1790" s="57">
        <v>33.9</v>
      </c>
      <c r="J1790" s="57">
        <v>11.08</v>
      </c>
      <c r="K1790" s="57">
        <v>10.16</v>
      </c>
      <c r="L1790" s="315" t="e">
        <v>#REF!</v>
      </c>
      <c r="M1790" s="58" t="e">
        <v>#REF!</v>
      </c>
      <c r="N1790" s="58" t="e">
        <v>#N/A</v>
      </c>
      <c r="O1790" s="58" t="e">
        <v>#N/A</v>
      </c>
      <c r="P1790" s="58" t="e">
        <v>#N/A</v>
      </c>
      <c r="Q1790" s="58" t="e">
        <v>#N/A</v>
      </c>
    </row>
    <row r="1791" spans="1:17" s="110" customFormat="1" ht="15" customHeight="1" thickBot="1">
      <c r="A1791" s="446"/>
      <c r="B1791" s="446"/>
      <c r="C1791" s="106" t="str">
        <f>IF(A1791="CSP","Consolidated Supply Program(IIF)",IF(A1791&lt;&gt;"",INDEX('CCN &amp; Description'!$B$2:$B$1071,MATCH(VALUE(LEFT(A1791,5)),'CCN &amp; Description'!$A$2:$A$1071,0)),""))</f>
        <v/>
      </c>
      <c r="D1791" s="107" t="str">
        <f t="shared" si="54"/>
        <v>B</v>
      </c>
      <c r="E1791" s="107" t="str">
        <f t="shared" si="55"/>
        <v>B0066</v>
      </c>
      <c r="F1791" s="108" t="s">
        <v>3971</v>
      </c>
      <c r="G1791" s="108" t="s">
        <v>12377</v>
      </c>
      <c r="H1791" s="108" t="s">
        <v>12378</v>
      </c>
      <c r="I1791" s="109">
        <v>20</v>
      </c>
      <c r="J1791" s="109">
        <v>8</v>
      </c>
      <c r="K1791" s="109">
        <v>8</v>
      </c>
      <c r="L1791" s="110" t="e">
        <v>#REF!</v>
      </c>
      <c r="M1791" s="111" t="e">
        <v>#REF!</v>
      </c>
      <c r="N1791" s="111">
        <v>20</v>
      </c>
      <c r="O1791" s="111" t="s">
        <v>56</v>
      </c>
      <c r="P1791" s="111">
        <v>45</v>
      </c>
      <c r="Q1791" s="111">
        <v>1.75</v>
      </c>
    </row>
    <row r="1792" spans="1:17" s="110" customFormat="1" ht="15" customHeight="1" thickBot="1">
      <c r="A1792" s="446"/>
      <c r="B1792" s="446"/>
      <c r="C1792" s="106" t="str">
        <f>IF(A1792="CSP","Consolidated Supply Program(IIF)",IF(A1792&lt;&gt;"",INDEX('CCN &amp; Description'!$B$2:$B$1071,MATCH(VALUE(LEFT(A1792,5)),'CCN &amp; Description'!$A$2:$A$1071,0)),""))</f>
        <v/>
      </c>
      <c r="D1792" s="107" t="str">
        <f t="shared" si="54"/>
        <v>B</v>
      </c>
      <c r="E1792" s="107" t="str">
        <f t="shared" si="55"/>
        <v>B0067</v>
      </c>
      <c r="F1792" s="108" t="s">
        <v>12379</v>
      </c>
      <c r="G1792" s="108" t="s">
        <v>12380</v>
      </c>
      <c r="H1792" s="108" t="s">
        <v>12381</v>
      </c>
      <c r="I1792" s="109">
        <v>6.41</v>
      </c>
      <c r="J1792" s="109">
        <v>3.33</v>
      </c>
      <c r="K1792" s="109">
        <v>4.41</v>
      </c>
      <c r="L1792" s="110" t="e">
        <v>#REF!</v>
      </c>
      <c r="M1792" s="111" t="e">
        <v>#REF!</v>
      </c>
      <c r="N1792" s="111" t="e">
        <v>#N/A</v>
      </c>
      <c r="O1792" s="111" t="e">
        <v>#N/A</v>
      </c>
      <c r="P1792" s="111" t="e">
        <v>#N/A</v>
      </c>
      <c r="Q1792" s="111" t="e">
        <v>#N/A</v>
      </c>
    </row>
    <row r="1793" spans="1:17" s="110" customFormat="1" ht="15" customHeight="1" thickBot="1">
      <c r="A1793" s="446"/>
      <c r="B1793" s="446"/>
      <c r="C1793" s="106" t="str">
        <f>IF(A1793="CSP","Consolidated Supply Program(IIF)",IF(A1793&lt;&gt;"",INDEX('CCN &amp; Description'!$B$2:$B$1071,MATCH(VALUE(LEFT(A1793,5)),'CCN &amp; Description'!$A$2:$A$1071,0)),""))</f>
        <v/>
      </c>
      <c r="D1793" s="107" t="str">
        <f t="shared" si="54"/>
        <v>B</v>
      </c>
      <c r="E1793" s="107" t="str">
        <f t="shared" si="55"/>
        <v>B0068</v>
      </c>
      <c r="F1793" s="108" t="s">
        <v>12382</v>
      </c>
      <c r="G1793" s="108" t="s">
        <v>12383</v>
      </c>
      <c r="H1793" s="108" t="s">
        <v>12384</v>
      </c>
      <c r="I1793" s="113"/>
      <c r="J1793" s="113"/>
      <c r="K1793" s="113"/>
      <c r="L1793" s="110" t="e">
        <v>#REF!</v>
      </c>
      <c r="M1793" s="111" t="e">
        <v>#REF!</v>
      </c>
      <c r="N1793" s="111" t="e">
        <v>#N/A</v>
      </c>
      <c r="O1793" s="111" t="e">
        <v>#N/A</v>
      </c>
      <c r="P1793" s="111" t="e">
        <v>#N/A</v>
      </c>
      <c r="Q1793" s="111" t="e">
        <v>#N/A</v>
      </c>
    </row>
    <row r="1794" spans="1:17" s="110" customFormat="1" ht="15" customHeight="1" thickBot="1">
      <c r="A1794" s="446">
        <v>21451</v>
      </c>
      <c r="B1794" s="446"/>
      <c r="C1794" s="106" t="str">
        <f>IF(A1794="CSP","Consolidated Supply Program(IIF)",IF(A1794&lt;&gt;"",INDEX('CCN &amp; Description'!$B$2:$B$1071,MATCH(VALUE(LEFT(A1794,5)),'CCN &amp; Description'!$A$2:$A$1071,0)),""))</f>
        <v>VEHICLE MAINTENANCE SHOP</v>
      </c>
      <c r="D1794" s="107" t="str">
        <f t="shared" ref="D1794:D1857" si="56">LEFT(F1794,1)</f>
        <v>B</v>
      </c>
      <c r="E1794" s="107" t="str">
        <f t="shared" ref="E1794:E1857" si="57">LEFT(F1794,5)</f>
        <v>B0069</v>
      </c>
      <c r="F1794" s="108" t="s">
        <v>3975</v>
      </c>
      <c r="G1794" s="108" t="s">
        <v>12385</v>
      </c>
      <c r="H1794" s="108" t="s">
        <v>12386</v>
      </c>
      <c r="I1794" s="109">
        <v>3.92</v>
      </c>
      <c r="J1794" s="109">
        <v>2.33</v>
      </c>
      <c r="K1794" s="109">
        <v>2</v>
      </c>
      <c r="L1794" s="110" t="e">
        <v>#REF!</v>
      </c>
      <c r="M1794" s="111" t="e">
        <v>#REF!</v>
      </c>
      <c r="N1794" s="111" t="e">
        <v>#N/A</v>
      </c>
      <c r="O1794" s="111" t="e">
        <v>#N/A</v>
      </c>
      <c r="P1794" s="111" t="e">
        <v>#N/A</v>
      </c>
      <c r="Q1794" s="111" t="e">
        <v>#N/A</v>
      </c>
    </row>
    <row r="1795" spans="1:17" s="110" customFormat="1" ht="15" customHeight="1" thickBot="1">
      <c r="A1795" s="446"/>
      <c r="B1795" s="446"/>
      <c r="C1795" s="106" t="str">
        <f>IF(A1795="CSP","Consolidated Supply Program(IIF)",IF(A1795&lt;&gt;"",INDEX('CCN &amp; Description'!$B$2:$B$1071,MATCH(VALUE(LEFT(A1795,5)),'CCN &amp; Description'!$A$2:$A$1071,0)),""))</f>
        <v/>
      </c>
      <c r="D1795" s="107" t="str">
        <f t="shared" si="56"/>
        <v>B</v>
      </c>
      <c r="E1795" s="107" t="str">
        <f t="shared" si="57"/>
        <v>B0070</v>
      </c>
      <c r="F1795" s="108" t="s">
        <v>12387</v>
      </c>
      <c r="G1795" s="108" t="s">
        <v>12388</v>
      </c>
      <c r="H1795" s="108" t="s">
        <v>12389</v>
      </c>
      <c r="I1795" s="109">
        <v>4</v>
      </c>
      <c r="J1795" s="109">
        <v>2.5</v>
      </c>
      <c r="K1795" s="109">
        <v>2</v>
      </c>
      <c r="L1795" s="110" t="e">
        <v>#REF!</v>
      </c>
      <c r="M1795" s="111" t="e">
        <v>#REF!</v>
      </c>
      <c r="N1795" s="111" t="e">
        <v>#N/A</v>
      </c>
      <c r="O1795" s="111" t="e">
        <v>#N/A</v>
      </c>
      <c r="P1795" s="111" t="e">
        <v>#N/A</v>
      </c>
      <c r="Q1795" s="111" t="e">
        <v>#N/A</v>
      </c>
    </row>
    <row r="1796" spans="1:17" s="110" customFormat="1" ht="15" customHeight="1" thickBot="1">
      <c r="A1796" s="446"/>
      <c r="B1796" s="446"/>
      <c r="C1796" s="106" t="str">
        <f>IF(A1796="CSP","Consolidated Supply Program(IIF)",IF(A1796&lt;&gt;"",INDEX('CCN &amp; Description'!$B$2:$B$1071,MATCH(VALUE(LEFT(A1796,5)),'CCN &amp; Description'!$A$2:$A$1071,0)),""))</f>
        <v/>
      </c>
      <c r="D1796" s="107" t="str">
        <f t="shared" si="56"/>
        <v>B</v>
      </c>
      <c r="E1796" s="107" t="str">
        <f t="shared" si="57"/>
        <v>B0070</v>
      </c>
      <c r="F1796" s="108" t="s">
        <v>12387</v>
      </c>
      <c r="G1796" s="108" t="s">
        <v>12390</v>
      </c>
      <c r="H1796" s="108" t="s">
        <v>12391</v>
      </c>
      <c r="I1796" s="109">
        <v>4</v>
      </c>
      <c r="J1796" s="109">
        <v>2.5</v>
      </c>
      <c r="K1796" s="109">
        <v>2</v>
      </c>
      <c r="L1796" s="110" t="e">
        <v>#REF!</v>
      </c>
      <c r="M1796" s="111" t="e">
        <v>#REF!</v>
      </c>
      <c r="N1796" s="111" t="e">
        <v>#N/A</v>
      </c>
      <c r="O1796" s="111" t="e">
        <v>#N/A</v>
      </c>
      <c r="P1796" s="111" t="e">
        <v>#N/A</v>
      </c>
      <c r="Q1796" s="111" t="e">
        <v>#N/A</v>
      </c>
    </row>
    <row r="1797" spans="1:17" s="110" customFormat="1" ht="15" customHeight="1" thickBot="1">
      <c r="A1797" s="446"/>
      <c r="B1797" s="446"/>
      <c r="C1797" s="106" t="str">
        <f>IF(A1797="CSP","Consolidated Supply Program(IIF)",IF(A1797&lt;&gt;"",INDEX('CCN &amp; Description'!$B$2:$B$1071,MATCH(VALUE(LEFT(A1797,5)),'CCN &amp; Description'!$A$2:$A$1071,0)),""))</f>
        <v/>
      </c>
      <c r="D1797" s="107" t="str">
        <f t="shared" si="56"/>
        <v>B</v>
      </c>
      <c r="E1797" s="107" t="str">
        <f t="shared" si="57"/>
        <v>B0071</v>
      </c>
      <c r="F1797" s="108" t="s">
        <v>3979</v>
      </c>
      <c r="G1797" s="108" t="s">
        <v>12392</v>
      </c>
      <c r="H1797" s="108" t="s">
        <v>12393</v>
      </c>
      <c r="I1797" s="109">
        <v>8</v>
      </c>
      <c r="J1797" s="109">
        <v>4.75</v>
      </c>
      <c r="K1797" s="109">
        <v>6.83</v>
      </c>
      <c r="L1797" s="110" t="e">
        <v>#REF!</v>
      </c>
      <c r="M1797" s="111" t="e">
        <v>#REF!</v>
      </c>
      <c r="N1797" s="111">
        <v>8</v>
      </c>
      <c r="O1797" s="111" t="s">
        <v>115</v>
      </c>
      <c r="P1797" s="111">
        <v>15</v>
      </c>
      <c r="Q1797" s="111">
        <v>1.5</v>
      </c>
    </row>
    <row r="1798" spans="1:17" s="110" customFormat="1" ht="15" customHeight="1" thickBot="1">
      <c r="A1798" s="446"/>
      <c r="B1798" s="446"/>
      <c r="C1798" s="106" t="str">
        <f>IF(A1798="CSP","Consolidated Supply Program(IIF)",IF(A1798&lt;&gt;"",INDEX('CCN &amp; Description'!$B$2:$B$1071,MATCH(VALUE(LEFT(A1798,5)),'CCN &amp; Description'!$A$2:$A$1071,0)),""))</f>
        <v/>
      </c>
      <c r="D1798" s="107" t="str">
        <f t="shared" si="56"/>
        <v>B</v>
      </c>
      <c r="E1798" s="107" t="str">
        <f t="shared" si="57"/>
        <v>B0071</v>
      </c>
      <c r="F1798" s="108" t="s">
        <v>3979</v>
      </c>
      <c r="G1798" s="108" t="s">
        <v>12392</v>
      </c>
      <c r="H1798" s="108" t="s">
        <v>12394</v>
      </c>
      <c r="I1798" s="113"/>
      <c r="J1798" s="113"/>
      <c r="K1798" s="113"/>
      <c r="L1798" s="110" t="e">
        <v>#REF!</v>
      </c>
      <c r="M1798" s="111" t="e">
        <v>#REF!</v>
      </c>
      <c r="N1798" s="111">
        <v>8</v>
      </c>
      <c r="O1798" s="111" t="s">
        <v>115</v>
      </c>
      <c r="P1798" s="111">
        <v>15</v>
      </c>
      <c r="Q1798" s="111">
        <v>1.5</v>
      </c>
    </row>
    <row r="1799" spans="1:17" s="110" customFormat="1" ht="15" customHeight="1" thickBot="1">
      <c r="A1799" s="446"/>
      <c r="B1799" s="446"/>
      <c r="C1799" s="106" t="str">
        <f>IF(A1799="CSP","Consolidated Supply Program(IIF)",IF(A1799&lt;&gt;"",INDEX('CCN &amp; Description'!$B$2:$B$1071,MATCH(VALUE(LEFT(A1799,5)),'CCN &amp; Description'!$A$2:$A$1071,0)),""))</f>
        <v/>
      </c>
      <c r="D1799" s="107" t="str">
        <f t="shared" si="56"/>
        <v>B</v>
      </c>
      <c r="E1799" s="107" t="str">
        <f t="shared" si="57"/>
        <v>B0073</v>
      </c>
      <c r="F1799" s="108" t="s">
        <v>12395</v>
      </c>
      <c r="G1799" s="108" t="s">
        <v>12396</v>
      </c>
      <c r="H1799" s="108" t="s">
        <v>12397</v>
      </c>
      <c r="I1799" s="109">
        <v>11.58</v>
      </c>
      <c r="J1799" s="109">
        <v>6.16</v>
      </c>
      <c r="K1799" s="109">
        <v>6.75</v>
      </c>
      <c r="L1799" s="110" t="e">
        <v>#REF!</v>
      </c>
      <c r="M1799" s="111" t="e">
        <v>#REF!</v>
      </c>
      <c r="N1799" s="111" t="e">
        <v>#N/A</v>
      </c>
      <c r="O1799" s="111" t="e">
        <v>#N/A</v>
      </c>
      <c r="P1799" s="111" t="e">
        <v>#N/A</v>
      </c>
      <c r="Q1799" s="111" t="e">
        <v>#N/A</v>
      </c>
    </row>
    <row r="1800" spans="1:17" s="110" customFormat="1" ht="15" customHeight="1" thickBot="1">
      <c r="A1800" s="446">
        <v>44112</v>
      </c>
      <c r="B1800" s="446"/>
      <c r="C1800" s="106" t="str">
        <f>IF(A1800="CSP","Consolidated Supply Program(IIF)",IF(A1800&lt;&gt;"",INDEX('CCN &amp; Description'!$B$2:$B$1071,MATCH(VALUE(LEFT(A1800,5)),'CCN &amp; Description'!$A$2:$A$1071,0)),""))</f>
        <v>COVERED STORAGE BUILDING, INSTALLATION</v>
      </c>
      <c r="D1800" s="107" t="str">
        <f t="shared" si="56"/>
        <v>B</v>
      </c>
      <c r="E1800" s="107" t="str">
        <f t="shared" si="57"/>
        <v>B0074</v>
      </c>
      <c r="F1800" s="108" t="s">
        <v>3986</v>
      </c>
      <c r="G1800" s="108" t="s">
        <v>12181</v>
      </c>
      <c r="H1800" s="108" t="s">
        <v>12398</v>
      </c>
      <c r="I1800" s="109">
        <v>2.25</v>
      </c>
      <c r="J1800" s="109">
        <v>2</v>
      </c>
      <c r="K1800" s="109">
        <v>1.42</v>
      </c>
      <c r="L1800" s="110" t="e">
        <v>#REF!</v>
      </c>
      <c r="M1800" s="111" t="e">
        <v>#REF!</v>
      </c>
      <c r="N1800" s="111">
        <v>2.25</v>
      </c>
      <c r="O1800" s="111" t="s">
        <v>115</v>
      </c>
      <c r="P1800" s="111">
        <v>15</v>
      </c>
      <c r="Q1800" s="111">
        <v>1.5</v>
      </c>
    </row>
    <row r="1801" spans="1:17" s="110" customFormat="1" ht="15" customHeight="1" thickBot="1">
      <c r="A1801" s="446">
        <v>44112</v>
      </c>
      <c r="B1801" s="446"/>
      <c r="C1801" s="106" t="str">
        <f>IF(A1801="CSP","Consolidated Supply Program(IIF)",IF(A1801&lt;&gt;"",INDEX('CCN &amp; Description'!$B$2:$B$1071,MATCH(VALUE(LEFT(A1801,5)),'CCN &amp; Description'!$A$2:$A$1071,0)),""))</f>
        <v>COVERED STORAGE BUILDING, INSTALLATION</v>
      </c>
      <c r="D1801" s="107" t="str">
        <f t="shared" si="56"/>
        <v>B</v>
      </c>
      <c r="E1801" s="107" t="str">
        <f t="shared" si="57"/>
        <v>B0074</v>
      </c>
      <c r="F1801" s="108" t="s">
        <v>3986</v>
      </c>
      <c r="G1801" s="108" t="s">
        <v>12181</v>
      </c>
      <c r="H1801" s="108" t="s">
        <v>12399</v>
      </c>
      <c r="I1801" s="109">
        <v>2.25</v>
      </c>
      <c r="J1801" s="109">
        <v>2</v>
      </c>
      <c r="K1801" s="109">
        <v>1.42</v>
      </c>
      <c r="L1801" s="110" t="e">
        <v>#REF!</v>
      </c>
      <c r="M1801" s="111" t="e">
        <v>#REF!</v>
      </c>
      <c r="N1801" s="111">
        <v>2.25</v>
      </c>
      <c r="O1801" s="111" t="s">
        <v>115</v>
      </c>
      <c r="P1801" s="111">
        <v>15</v>
      </c>
      <c r="Q1801" s="111">
        <v>1.5</v>
      </c>
    </row>
    <row r="1802" spans="1:17" s="110" customFormat="1" ht="15" customHeight="1" thickBot="1">
      <c r="A1802" s="446">
        <v>44112</v>
      </c>
      <c r="B1802" s="446"/>
      <c r="C1802" s="106" t="str">
        <f>IF(A1802="CSP","Consolidated Supply Program(IIF)",IF(A1802&lt;&gt;"",INDEX('CCN &amp; Description'!$B$2:$B$1071,MATCH(VALUE(LEFT(A1802,5)),'CCN &amp; Description'!$A$2:$A$1071,0)),""))</f>
        <v>COVERED STORAGE BUILDING, INSTALLATION</v>
      </c>
      <c r="D1802" s="107" t="str">
        <f t="shared" si="56"/>
        <v>B</v>
      </c>
      <c r="E1802" s="107" t="str">
        <f t="shared" si="57"/>
        <v>B0074</v>
      </c>
      <c r="F1802" s="108" t="s">
        <v>3986</v>
      </c>
      <c r="G1802" s="108" t="s">
        <v>12181</v>
      </c>
      <c r="H1802" s="108" t="s">
        <v>12400</v>
      </c>
      <c r="I1802" s="109">
        <v>2.17</v>
      </c>
      <c r="J1802" s="109">
        <v>1.98</v>
      </c>
      <c r="K1802" s="109">
        <v>1.33</v>
      </c>
      <c r="L1802" s="110" t="e">
        <v>#REF!</v>
      </c>
      <c r="M1802" s="111" t="e">
        <v>#REF!</v>
      </c>
      <c r="N1802" s="111">
        <v>2.25</v>
      </c>
      <c r="O1802" s="111" t="s">
        <v>115</v>
      </c>
      <c r="P1802" s="111">
        <v>15</v>
      </c>
      <c r="Q1802" s="111">
        <v>1.5</v>
      </c>
    </row>
    <row r="1803" spans="1:17" ht="15" customHeight="1" thickBot="1">
      <c r="A1803" s="446"/>
      <c r="B1803" s="446"/>
      <c r="C1803" s="54" t="str">
        <f>IF(A1803="CSP","Consolidated Supply Program(IIF)",IF(A1803&lt;&gt;"",INDEX('CCN &amp; Description'!$B$2:$B$1071,MATCH(VALUE(LEFT(A1803,5)),'CCN &amp; Description'!$A$2:$A$1071,0)),""))</f>
        <v/>
      </c>
      <c r="D1803" s="55" t="str">
        <f t="shared" si="56"/>
        <v>B</v>
      </c>
      <c r="E1803" s="55" t="str">
        <f t="shared" si="57"/>
        <v>B0074</v>
      </c>
      <c r="F1803" s="56" t="s">
        <v>12401</v>
      </c>
      <c r="G1803" s="56" t="s">
        <v>12181</v>
      </c>
      <c r="H1803" s="56" t="s">
        <v>12398</v>
      </c>
      <c r="I1803" s="57">
        <v>2.25</v>
      </c>
      <c r="J1803" s="57">
        <v>2</v>
      </c>
      <c r="K1803" s="57">
        <v>1.42</v>
      </c>
      <c r="L1803" s="315" t="e">
        <v>#REF!</v>
      </c>
      <c r="M1803" s="58" t="e">
        <v>#REF!</v>
      </c>
      <c r="N1803" s="58" t="e">
        <v>#N/A</v>
      </c>
      <c r="O1803" s="58" t="e">
        <v>#N/A</v>
      </c>
      <c r="P1803" s="58" t="e">
        <v>#N/A</v>
      </c>
      <c r="Q1803" s="58" t="e">
        <v>#N/A</v>
      </c>
    </row>
    <row r="1804" spans="1:17" ht="15" customHeight="1" thickBot="1">
      <c r="A1804" s="446">
        <v>14312</v>
      </c>
      <c r="B1804" s="446">
        <v>14312</v>
      </c>
      <c r="C1804" s="54" t="str">
        <f>IF(A1804="CSP","Consolidated Supply Program(IIF)",IF(A1804&lt;&gt;"",INDEX('CCN &amp; Description'!$B$2:$B$1071,MATCH(VALUE(LEFT(A1804,5)),'CCN &amp; Description'!$A$2:$A$1071,0)),""))</f>
        <v>VEHICLE STAGING AREA, SURFACED</v>
      </c>
      <c r="D1804" s="55" t="str">
        <f t="shared" si="56"/>
        <v>B</v>
      </c>
      <c r="E1804" s="55" t="str">
        <f t="shared" si="57"/>
        <v>B0074</v>
      </c>
      <c r="F1804" s="56" t="s">
        <v>12402</v>
      </c>
      <c r="G1804" s="56" t="s">
        <v>12181</v>
      </c>
      <c r="H1804" s="56" t="s">
        <v>12399</v>
      </c>
      <c r="I1804" s="57">
        <v>2.25</v>
      </c>
      <c r="J1804" s="57">
        <v>2</v>
      </c>
      <c r="K1804" s="57">
        <v>1.42</v>
      </c>
      <c r="L1804" s="315" t="e">
        <v>#REF!</v>
      </c>
      <c r="M1804" s="58" t="e">
        <v>#REF!</v>
      </c>
      <c r="N1804" s="58" t="e">
        <v>#N/A</v>
      </c>
      <c r="O1804" s="58" t="e">
        <v>#N/A</v>
      </c>
      <c r="P1804" s="58" t="e">
        <v>#N/A</v>
      </c>
      <c r="Q1804" s="58" t="e">
        <v>#N/A</v>
      </c>
    </row>
    <row r="1805" spans="1:17" s="110" customFormat="1" ht="15" customHeight="1" thickBot="1">
      <c r="A1805" s="446" t="s">
        <v>9833</v>
      </c>
      <c r="B1805" s="446"/>
      <c r="C1805" s="106" t="e">
        <f>IF(A1805="CSP","Consolidated Supply Program(IIF)",IF(A1805&lt;&gt;"",INDEX('CCN &amp; Description'!$B$2:$B$1071,MATCH(VALUE(LEFT(A1805,5)),'CCN &amp; Description'!$A$2:$A$1071,0)),""))</f>
        <v>#VALUE!</v>
      </c>
      <c r="D1805" s="107" t="str">
        <f t="shared" si="56"/>
        <v>B</v>
      </c>
      <c r="E1805" s="107" t="str">
        <f t="shared" si="57"/>
        <v>B0074</v>
      </c>
      <c r="F1805" s="108" t="s">
        <v>12403</v>
      </c>
      <c r="G1805" s="108" t="s">
        <v>12181</v>
      </c>
      <c r="H1805" s="108" t="s">
        <v>12400</v>
      </c>
      <c r="I1805" s="109">
        <v>2.17</v>
      </c>
      <c r="J1805" s="109">
        <v>1.98</v>
      </c>
      <c r="K1805" s="109">
        <v>1.33</v>
      </c>
      <c r="L1805" s="110" t="e">
        <v>#REF!</v>
      </c>
      <c r="M1805" s="111" t="e">
        <v>#REF!</v>
      </c>
      <c r="N1805" s="111" t="e">
        <v>#N/A</v>
      </c>
      <c r="O1805" s="111" t="e">
        <v>#N/A</v>
      </c>
      <c r="P1805" s="111" t="e">
        <v>#N/A</v>
      </c>
      <c r="Q1805" s="111" t="e">
        <v>#N/A</v>
      </c>
    </row>
    <row r="1806" spans="1:17" s="110" customFormat="1" ht="15" customHeight="1" thickBot="1">
      <c r="A1806" s="446">
        <v>14312</v>
      </c>
      <c r="B1806" s="446"/>
      <c r="C1806" s="106" t="str">
        <f>IF(A1806="CSP","Consolidated Supply Program(IIF)",IF(A1806&lt;&gt;"",INDEX('CCN &amp; Description'!$B$2:$B$1071,MATCH(VALUE(LEFT(A1806,5)),'CCN &amp; Description'!$A$2:$A$1071,0)),""))</f>
        <v>VEHICLE STAGING AREA, SURFACED</v>
      </c>
      <c r="D1806" s="107" t="str">
        <f t="shared" si="56"/>
        <v>B</v>
      </c>
      <c r="E1806" s="107" t="str">
        <f t="shared" si="57"/>
        <v>B0075</v>
      </c>
      <c r="F1806" s="108" t="s">
        <v>3996</v>
      </c>
      <c r="G1806" s="108" t="s">
        <v>12404</v>
      </c>
      <c r="H1806" s="108" t="s">
        <v>12405</v>
      </c>
      <c r="I1806" s="109">
        <v>6.46</v>
      </c>
      <c r="J1806" s="109">
        <v>8</v>
      </c>
      <c r="K1806" s="109">
        <v>8</v>
      </c>
      <c r="L1806" s="110" t="e">
        <v>#REF!</v>
      </c>
      <c r="M1806" s="111" t="e">
        <v>#REF!</v>
      </c>
      <c r="N1806" s="111">
        <v>6.458333333333333</v>
      </c>
      <c r="O1806" s="111" t="s">
        <v>115</v>
      </c>
      <c r="P1806" s="111">
        <v>15</v>
      </c>
      <c r="Q1806" s="111">
        <v>1.5</v>
      </c>
    </row>
    <row r="1807" spans="1:17" s="110" customFormat="1" ht="15" customHeight="1" thickBot="1">
      <c r="A1807" s="446"/>
      <c r="B1807" s="446"/>
      <c r="C1807" s="106" t="str">
        <f>IF(A1807="CSP","Consolidated Supply Program(IIF)",IF(A1807&lt;&gt;"",INDEX('CCN &amp; Description'!$B$2:$B$1071,MATCH(VALUE(LEFT(A1807,5)),'CCN &amp; Description'!$A$2:$A$1071,0)),""))</f>
        <v/>
      </c>
      <c r="D1807" s="107" t="str">
        <f t="shared" si="56"/>
        <v>B</v>
      </c>
      <c r="E1807" s="107" t="str">
        <f t="shared" si="57"/>
        <v>B0075</v>
      </c>
      <c r="F1807" s="108" t="s">
        <v>12406</v>
      </c>
      <c r="G1807" s="108" t="s">
        <v>12404</v>
      </c>
      <c r="H1807" s="108" t="s">
        <v>12405</v>
      </c>
      <c r="I1807" s="109">
        <v>6.46</v>
      </c>
      <c r="J1807" s="109">
        <v>8</v>
      </c>
      <c r="K1807" s="109">
        <v>8</v>
      </c>
      <c r="L1807" s="110" t="e">
        <v>#REF!</v>
      </c>
      <c r="M1807" s="111" t="e">
        <v>#REF!</v>
      </c>
      <c r="N1807" s="111" t="e">
        <v>#N/A</v>
      </c>
      <c r="O1807" s="111" t="e">
        <v>#N/A</v>
      </c>
      <c r="P1807" s="111" t="e">
        <v>#N/A</v>
      </c>
      <c r="Q1807" s="111" t="e">
        <v>#N/A</v>
      </c>
    </row>
    <row r="1808" spans="1:17" s="110" customFormat="1" ht="15" customHeight="1" thickBot="1">
      <c r="A1808" s="446">
        <v>14312</v>
      </c>
      <c r="B1808" s="446"/>
      <c r="C1808" s="106" t="str">
        <f>IF(A1808="CSP","Consolidated Supply Program(IIF)",IF(A1808&lt;&gt;"",INDEX('CCN &amp; Description'!$B$2:$B$1071,MATCH(VALUE(LEFT(A1808,5)),'CCN &amp; Description'!$A$2:$A$1071,0)),""))</f>
        <v>VEHICLE STAGING AREA, SURFACED</v>
      </c>
      <c r="D1808" s="107" t="str">
        <f t="shared" si="56"/>
        <v>B</v>
      </c>
      <c r="E1808" s="107" t="str">
        <f t="shared" si="57"/>
        <v>B0076</v>
      </c>
      <c r="F1808" s="108" t="s">
        <v>4000</v>
      </c>
      <c r="G1808" s="108" t="s">
        <v>12320</v>
      </c>
      <c r="H1808" s="108" t="s">
        <v>12407</v>
      </c>
      <c r="I1808" s="109">
        <v>13.16</v>
      </c>
      <c r="J1808" s="109">
        <v>8</v>
      </c>
      <c r="K1808" s="109">
        <v>7.75</v>
      </c>
      <c r="L1808" s="110" t="e">
        <v>#REF!</v>
      </c>
      <c r="M1808" s="111" t="e">
        <v>#REF!</v>
      </c>
      <c r="N1808" s="111">
        <v>13.16666666666667</v>
      </c>
      <c r="O1808" s="111" t="s">
        <v>1882</v>
      </c>
      <c r="P1808" s="111">
        <v>25</v>
      </c>
      <c r="Q1808" s="111">
        <v>1.75</v>
      </c>
    </row>
    <row r="1809" spans="1:17" s="110" customFormat="1" ht="15" customHeight="1" thickBot="1">
      <c r="A1809" s="446">
        <v>14312</v>
      </c>
      <c r="B1809" s="446"/>
      <c r="C1809" s="106" t="str">
        <f>IF(A1809="CSP","Consolidated Supply Program(IIF)",IF(A1809&lt;&gt;"",INDEX('CCN &amp; Description'!$B$2:$B$1071,MATCH(VALUE(LEFT(A1809,5)),'CCN &amp; Description'!$A$2:$A$1071,0)),""))</f>
        <v>VEHICLE STAGING AREA, SURFACED</v>
      </c>
      <c r="D1809" s="107" t="str">
        <f t="shared" si="56"/>
        <v>B</v>
      </c>
      <c r="E1809" s="107" t="str">
        <f t="shared" si="57"/>
        <v>B0077</v>
      </c>
      <c r="F1809" s="108" t="s">
        <v>4004</v>
      </c>
      <c r="G1809" s="108" t="s">
        <v>12258</v>
      </c>
      <c r="H1809" s="108" t="s">
        <v>12408</v>
      </c>
      <c r="I1809" s="109">
        <v>4.2</v>
      </c>
      <c r="J1809" s="109">
        <v>2.65</v>
      </c>
      <c r="K1809" s="109">
        <v>3.02</v>
      </c>
      <c r="L1809" s="110" t="e">
        <v>#REF!</v>
      </c>
      <c r="M1809" s="111" t="e">
        <v>#REF!</v>
      </c>
      <c r="N1809" s="111">
        <v>4.2</v>
      </c>
      <c r="O1809" s="111" t="s">
        <v>115</v>
      </c>
      <c r="P1809" s="111">
        <v>15</v>
      </c>
      <c r="Q1809" s="111">
        <v>1.5</v>
      </c>
    </row>
    <row r="1810" spans="1:17" s="110" customFormat="1" ht="15" customHeight="1" thickBot="1">
      <c r="A1810" s="446">
        <v>14312</v>
      </c>
      <c r="B1810" s="446"/>
      <c r="C1810" s="106" t="str">
        <f>IF(A1810="CSP","Consolidated Supply Program(IIF)",IF(A1810&lt;&gt;"",INDEX('CCN &amp; Description'!$B$2:$B$1071,MATCH(VALUE(LEFT(A1810,5)),'CCN &amp; Description'!$A$2:$A$1071,0)),""))</f>
        <v>VEHICLE STAGING AREA, SURFACED</v>
      </c>
      <c r="D1810" s="107" t="str">
        <f t="shared" si="56"/>
        <v>B</v>
      </c>
      <c r="E1810" s="107" t="str">
        <f t="shared" si="57"/>
        <v>B0077</v>
      </c>
      <c r="F1810" s="108" t="s">
        <v>4004</v>
      </c>
      <c r="G1810" s="108" t="s">
        <v>12258</v>
      </c>
      <c r="H1810" s="108" t="s">
        <v>12409</v>
      </c>
      <c r="I1810" s="109">
        <v>3.75</v>
      </c>
      <c r="J1810" s="109">
        <v>2.67</v>
      </c>
      <c r="K1810" s="109">
        <v>3</v>
      </c>
      <c r="L1810" s="110" t="e">
        <v>#REF!</v>
      </c>
      <c r="M1810" s="111" t="e">
        <v>#REF!</v>
      </c>
      <c r="N1810" s="111">
        <v>4.2</v>
      </c>
      <c r="O1810" s="111" t="s">
        <v>115</v>
      </c>
      <c r="P1810" s="111">
        <v>15</v>
      </c>
      <c r="Q1810" s="111">
        <v>1.5</v>
      </c>
    </row>
    <row r="1811" spans="1:17" ht="15" customHeight="1" thickBot="1">
      <c r="A1811" s="446"/>
      <c r="B1811" s="446"/>
      <c r="C1811" s="54" t="str">
        <f>IF(A1811="CSP","Consolidated Supply Program(IIF)",IF(A1811&lt;&gt;"",INDEX('CCN &amp; Description'!$B$2:$B$1071,MATCH(VALUE(LEFT(A1811,5)),'CCN &amp; Description'!$A$2:$A$1071,0)),""))</f>
        <v/>
      </c>
      <c r="D1811" s="55" t="str">
        <f t="shared" si="56"/>
        <v>B</v>
      </c>
      <c r="E1811" s="55" t="str">
        <f t="shared" si="57"/>
        <v>B0077</v>
      </c>
      <c r="F1811" s="56" t="s">
        <v>12410</v>
      </c>
      <c r="G1811" s="56" t="s">
        <v>12258</v>
      </c>
      <c r="H1811" s="56" t="s">
        <v>12409</v>
      </c>
      <c r="I1811" s="57">
        <v>3.75</v>
      </c>
      <c r="J1811" s="57">
        <v>2.67</v>
      </c>
      <c r="K1811" s="57">
        <v>3</v>
      </c>
      <c r="L1811" s="315" t="e">
        <v>#REF!</v>
      </c>
      <c r="M1811" s="58" t="e">
        <v>#REF!</v>
      </c>
      <c r="N1811" s="58" t="e">
        <v>#N/A</v>
      </c>
      <c r="O1811" s="58" t="e">
        <v>#N/A</v>
      </c>
      <c r="P1811" s="58" t="e">
        <v>#N/A</v>
      </c>
      <c r="Q1811" s="58" t="e">
        <v>#N/A</v>
      </c>
    </row>
    <row r="1812" spans="1:17" ht="15" customHeight="1" thickBot="1">
      <c r="A1812" s="446"/>
      <c r="B1812" s="446"/>
      <c r="C1812" s="54" t="str">
        <f>IF(A1812="CSP","Consolidated Supply Program(IIF)",IF(A1812&lt;&gt;"",INDEX('CCN &amp; Description'!$B$2:$B$1071,MATCH(VALUE(LEFT(A1812,5)),'CCN &amp; Description'!$A$2:$A$1071,0)),""))</f>
        <v/>
      </c>
      <c r="D1812" s="55" t="str">
        <f t="shared" si="56"/>
        <v>B</v>
      </c>
      <c r="E1812" s="55" t="str">
        <f t="shared" si="57"/>
        <v>B0077</v>
      </c>
      <c r="F1812" s="56" t="s">
        <v>12411</v>
      </c>
      <c r="G1812" s="56" t="s">
        <v>12258</v>
      </c>
      <c r="H1812" s="56" t="s">
        <v>12408</v>
      </c>
      <c r="I1812" s="57">
        <v>4.2</v>
      </c>
      <c r="J1812" s="57">
        <v>2.65</v>
      </c>
      <c r="K1812" s="57">
        <v>3.02</v>
      </c>
      <c r="L1812" s="315" t="e">
        <v>#REF!</v>
      </c>
      <c r="M1812" s="58" t="e">
        <v>#REF!</v>
      </c>
      <c r="N1812" s="58" t="e">
        <v>#N/A</v>
      </c>
      <c r="O1812" s="58" t="e">
        <v>#N/A</v>
      </c>
      <c r="P1812" s="58" t="e">
        <v>#N/A</v>
      </c>
      <c r="Q1812" s="58" t="e">
        <v>#N/A</v>
      </c>
    </row>
    <row r="1813" spans="1:17" s="110" customFormat="1" ht="15" customHeight="1" thickBot="1">
      <c r="A1813" s="446">
        <v>14312</v>
      </c>
      <c r="B1813" s="446"/>
      <c r="C1813" s="106" t="str">
        <f>IF(A1813="CSP","Consolidated Supply Program(IIF)",IF(A1813&lt;&gt;"",INDEX('CCN &amp; Description'!$B$2:$B$1071,MATCH(VALUE(LEFT(A1813,5)),'CCN &amp; Description'!$A$2:$A$1071,0)),""))</f>
        <v>VEHICLE STAGING AREA, SURFACED</v>
      </c>
      <c r="D1813" s="107" t="str">
        <f t="shared" si="56"/>
        <v>B</v>
      </c>
      <c r="E1813" s="107" t="str">
        <f t="shared" si="57"/>
        <v>B0078</v>
      </c>
      <c r="F1813" s="108" t="s">
        <v>4011</v>
      </c>
      <c r="G1813" s="108" t="s">
        <v>12412</v>
      </c>
      <c r="H1813" s="108" t="s">
        <v>12413</v>
      </c>
      <c r="I1813" s="109">
        <v>32.43</v>
      </c>
      <c r="J1813" s="109">
        <v>8.14</v>
      </c>
      <c r="K1813" s="109">
        <v>10.75</v>
      </c>
      <c r="L1813" s="110" t="e">
        <v>#REF!</v>
      </c>
      <c r="M1813" s="111" t="e">
        <v>#REF!</v>
      </c>
      <c r="N1813" s="111">
        <v>32.44166666666667</v>
      </c>
      <c r="O1813" s="111" t="s">
        <v>202</v>
      </c>
      <c r="P1813" s="111">
        <v>70</v>
      </c>
      <c r="Q1813" s="111">
        <v>2</v>
      </c>
    </row>
    <row r="1814" spans="1:17" s="110" customFormat="1" ht="15" customHeight="1" thickBot="1">
      <c r="A1814" s="446">
        <v>14312</v>
      </c>
      <c r="B1814" s="446"/>
      <c r="C1814" s="106" t="str">
        <f>IF(A1814="CSP","Consolidated Supply Program(IIF)",IF(A1814&lt;&gt;"",INDEX('CCN &amp; Description'!$B$2:$B$1071,MATCH(VALUE(LEFT(A1814,5)),'CCN &amp; Description'!$A$2:$A$1071,0)),""))</f>
        <v>VEHICLE STAGING AREA, SURFACED</v>
      </c>
      <c r="D1814" s="107" t="str">
        <f t="shared" si="56"/>
        <v>B</v>
      </c>
      <c r="E1814" s="107" t="str">
        <f t="shared" si="57"/>
        <v>B0078</v>
      </c>
      <c r="F1814" s="108" t="s">
        <v>4011</v>
      </c>
      <c r="G1814" s="108" t="s">
        <v>12414</v>
      </c>
      <c r="H1814" s="108" t="s">
        <v>12413</v>
      </c>
      <c r="I1814" s="109">
        <v>32.43</v>
      </c>
      <c r="J1814" s="109">
        <v>8.14</v>
      </c>
      <c r="K1814" s="109">
        <v>10.75</v>
      </c>
      <c r="L1814" s="110" t="e">
        <v>#REF!</v>
      </c>
      <c r="M1814" s="111" t="e">
        <v>#REF!</v>
      </c>
      <c r="N1814" s="111">
        <v>32.44166666666667</v>
      </c>
      <c r="O1814" s="111" t="s">
        <v>202</v>
      </c>
      <c r="P1814" s="111">
        <v>70</v>
      </c>
      <c r="Q1814" s="111">
        <v>2</v>
      </c>
    </row>
    <row r="1815" spans="1:17" s="110" customFormat="1" ht="15" customHeight="1" thickBot="1">
      <c r="A1815" s="446">
        <v>14312</v>
      </c>
      <c r="B1815" s="446"/>
      <c r="C1815" s="106" t="str">
        <f>IF(A1815="CSP","Consolidated Supply Program(IIF)",IF(A1815&lt;&gt;"",INDEX('CCN &amp; Description'!$B$2:$B$1071,MATCH(VALUE(LEFT(A1815,5)),'CCN &amp; Description'!$A$2:$A$1071,0)),""))</f>
        <v>VEHICLE STAGING AREA, SURFACED</v>
      </c>
      <c r="D1815" s="107" t="str">
        <f t="shared" si="56"/>
        <v>B</v>
      </c>
      <c r="E1815" s="107" t="str">
        <f t="shared" si="57"/>
        <v>B0079</v>
      </c>
      <c r="F1815" s="108" t="s">
        <v>4018</v>
      </c>
      <c r="G1815" s="108" t="s">
        <v>12415</v>
      </c>
      <c r="H1815" s="108" t="s">
        <v>12416</v>
      </c>
      <c r="I1815" s="109">
        <v>5.33</v>
      </c>
      <c r="J1815" s="109">
        <v>7.91</v>
      </c>
      <c r="K1815" s="109">
        <v>4.66</v>
      </c>
      <c r="L1815" s="110" t="e">
        <v>#REF!</v>
      </c>
      <c r="M1815" s="111" t="e">
        <v>#REF!</v>
      </c>
      <c r="N1815" s="111">
        <v>0</v>
      </c>
      <c r="O1815" s="111" t="s">
        <v>115</v>
      </c>
      <c r="P1815" s="111">
        <v>15</v>
      </c>
      <c r="Q1815" s="111">
        <v>1.5</v>
      </c>
    </row>
    <row r="1816" spans="1:17" ht="15" customHeight="1" thickBot="1">
      <c r="A1816" s="446"/>
      <c r="B1816" s="446"/>
      <c r="C1816" s="54" t="str">
        <f>IF(A1816="CSP","Consolidated Supply Program(IIF)",IF(A1816&lt;&gt;"",INDEX('CCN &amp; Description'!$B$2:$B$1071,MATCH(VALUE(LEFT(A1816,5)),'CCN &amp; Description'!$A$2:$A$1071,0)),""))</f>
        <v/>
      </c>
      <c r="D1816" s="55" t="str">
        <f t="shared" si="56"/>
        <v>B</v>
      </c>
      <c r="E1816" s="55" t="str">
        <f t="shared" si="57"/>
        <v>B0080</v>
      </c>
      <c r="F1816" s="56" t="s">
        <v>12417</v>
      </c>
      <c r="G1816" s="56" t="s">
        <v>12388</v>
      </c>
      <c r="H1816" s="56" t="s">
        <v>12418</v>
      </c>
      <c r="I1816" s="57">
        <v>4.83</v>
      </c>
      <c r="J1816" s="57">
        <v>2.58</v>
      </c>
      <c r="K1816" s="57">
        <v>4.67</v>
      </c>
      <c r="L1816" s="315" t="e">
        <v>#REF!</v>
      </c>
      <c r="M1816" s="58" t="e">
        <v>#REF!</v>
      </c>
      <c r="N1816" s="58" t="e">
        <v>#N/A</v>
      </c>
      <c r="O1816" s="58" t="e">
        <v>#N/A</v>
      </c>
      <c r="P1816" s="58" t="e">
        <v>#N/A</v>
      </c>
      <c r="Q1816" s="58" t="e">
        <v>#N/A</v>
      </c>
    </row>
    <row r="1817" spans="1:17" s="110" customFormat="1" ht="15" customHeight="1" thickBot="1">
      <c r="A1817" s="446">
        <v>14312</v>
      </c>
      <c r="B1817" s="446"/>
      <c r="C1817" s="106" t="str">
        <f>IF(A1817="CSP","Consolidated Supply Program(IIF)",IF(A1817&lt;&gt;"",INDEX('CCN &amp; Description'!$B$2:$B$1071,MATCH(VALUE(LEFT(A1817,5)),'CCN &amp; Description'!$A$2:$A$1071,0)),""))</f>
        <v>VEHICLE STAGING AREA, SURFACED</v>
      </c>
      <c r="D1817" s="107" t="str">
        <f t="shared" si="56"/>
        <v>B</v>
      </c>
      <c r="E1817" s="107" t="str">
        <f t="shared" si="57"/>
        <v>B0081</v>
      </c>
      <c r="F1817" s="108" t="s">
        <v>4022</v>
      </c>
      <c r="G1817" s="108" t="s">
        <v>12419</v>
      </c>
      <c r="H1817" s="108" t="s">
        <v>12420</v>
      </c>
      <c r="I1817" s="109">
        <v>3.83</v>
      </c>
      <c r="J1817" s="109">
        <v>3.83</v>
      </c>
      <c r="K1817" s="109">
        <v>4.08</v>
      </c>
      <c r="L1817" s="110" t="e">
        <v>#REF!</v>
      </c>
      <c r="M1817" s="111" t="e">
        <v>#REF!</v>
      </c>
      <c r="N1817" s="111" t="e">
        <v>#N/A</v>
      </c>
      <c r="O1817" s="111" t="e">
        <v>#N/A</v>
      </c>
      <c r="P1817" s="111" t="e">
        <v>#N/A</v>
      </c>
      <c r="Q1817" s="111" t="e">
        <v>#N/A</v>
      </c>
    </row>
    <row r="1818" spans="1:17" ht="15" customHeight="1" thickBot="1">
      <c r="A1818" s="446"/>
      <c r="B1818" s="446"/>
      <c r="C1818" s="54" t="str">
        <f>IF(A1818="CSP","Consolidated Supply Program(IIF)",IF(A1818&lt;&gt;"",INDEX('CCN &amp; Description'!$B$2:$B$1071,MATCH(VALUE(LEFT(A1818,5)),'CCN &amp; Description'!$A$2:$A$1071,0)),""))</f>
        <v/>
      </c>
      <c r="D1818" s="55" t="str">
        <f t="shared" si="56"/>
        <v>B</v>
      </c>
      <c r="E1818" s="55" t="str">
        <f t="shared" si="57"/>
        <v>B0083</v>
      </c>
      <c r="F1818" s="56" t="s">
        <v>12421</v>
      </c>
      <c r="G1818" s="56" t="s">
        <v>12258</v>
      </c>
      <c r="H1818" s="56" t="s">
        <v>12422</v>
      </c>
      <c r="I1818" s="57">
        <v>9.5</v>
      </c>
      <c r="J1818" s="57">
        <v>4.17</v>
      </c>
      <c r="K1818" s="57">
        <v>6.25</v>
      </c>
      <c r="L1818" s="315" t="e">
        <v>#REF!</v>
      </c>
      <c r="M1818" s="58" t="e">
        <v>#REF!</v>
      </c>
      <c r="N1818" s="58" t="e">
        <v>#N/A</v>
      </c>
      <c r="O1818" s="58" t="e">
        <v>#N/A</v>
      </c>
      <c r="P1818" s="58" t="e">
        <v>#N/A</v>
      </c>
      <c r="Q1818" s="58" t="e">
        <v>#N/A</v>
      </c>
    </row>
    <row r="1819" spans="1:17" s="110" customFormat="1" ht="15" customHeight="1" thickBot="1">
      <c r="A1819" s="446">
        <v>21451</v>
      </c>
      <c r="B1819" s="446"/>
      <c r="C1819" s="106" t="str">
        <f>IF(A1819="CSP","Consolidated Supply Program(IIF)",IF(A1819&lt;&gt;"",INDEX('CCN &amp; Description'!$B$2:$B$1071,MATCH(VALUE(LEFT(A1819,5)),'CCN &amp; Description'!$A$2:$A$1071,0)),""))</f>
        <v>VEHICLE MAINTENANCE SHOP</v>
      </c>
      <c r="D1819" s="107" t="str">
        <f t="shared" si="56"/>
        <v>B</v>
      </c>
      <c r="E1819" s="107" t="str">
        <f t="shared" si="57"/>
        <v>B0084</v>
      </c>
      <c r="F1819" s="108" t="s">
        <v>12423</v>
      </c>
      <c r="G1819" s="108" t="s">
        <v>12424</v>
      </c>
      <c r="H1819" s="108" t="s">
        <v>12425</v>
      </c>
      <c r="I1819" s="113"/>
      <c r="J1819" s="113"/>
      <c r="K1819" s="113"/>
      <c r="L1819" s="110" t="e">
        <v>#REF!</v>
      </c>
      <c r="M1819" s="111" t="e">
        <v>#REF!</v>
      </c>
      <c r="N1819" s="111" t="e">
        <v>#N/A</v>
      </c>
      <c r="O1819" s="111" t="e">
        <v>#N/A</v>
      </c>
      <c r="P1819" s="111" t="e">
        <v>#N/A</v>
      </c>
      <c r="Q1819" s="111" t="e">
        <v>#N/A</v>
      </c>
    </row>
    <row r="1820" spans="1:17" s="110" customFormat="1" ht="15" customHeight="1" thickBot="1">
      <c r="A1820" s="446">
        <v>21451</v>
      </c>
      <c r="B1820" s="446"/>
      <c r="C1820" s="106" t="str">
        <f>IF(A1820="CSP","Consolidated Supply Program(IIF)",IF(A1820&lt;&gt;"",INDEX('CCN &amp; Description'!$B$2:$B$1071,MATCH(VALUE(LEFT(A1820,5)),'CCN &amp; Description'!$A$2:$A$1071,0)),""))</f>
        <v>VEHICLE MAINTENANCE SHOP</v>
      </c>
      <c r="D1820" s="107" t="str">
        <f t="shared" si="56"/>
        <v>B</v>
      </c>
      <c r="E1820" s="107" t="str">
        <f t="shared" si="57"/>
        <v>B0085</v>
      </c>
      <c r="F1820" s="108" t="s">
        <v>4030</v>
      </c>
      <c r="G1820" s="108" t="s">
        <v>12426</v>
      </c>
      <c r="H1820" s="108" t="s">
        <v>12427</v>
      </c>
      <c r="I1820" s="113"/>
      <c r="J1820" s="113"/>
      <c r="K1820" s="113"/>
      <c r="L1820" s="110" t="e">
        <v>#REF!</v>
      </c>
      <c r="M1820" s="111" t="e">
        <v>#REF!</v>
      </c>
      <c r="N1820" s="111" t="e">
        <v>#N/A</v>
      </c>
      <c r="O1820" s="111" t="e">
        <v>#N/A</v>
      </c>
      <c r="P1820" s="111" t="e">
        <v>#N/A</v>
      </c>
      <c r="Q1820" s="111" t="e">
        <v>#N/A</v>
      </c>
    </row>
    <row r="1821" spans="1:17" s="110" customFormat="1" ht="15" customHeight="1" thickBot="1">
      <c r="A1821" s="446">
        <v>14312</v>
      </c>
      <c r="B1821" s="446"/>
      <c r="C1821" s="106" t="str">
        <f>IF(A1821="CSP","Consolidated Supply Program(IIF)",IF(A1821&lt;&gt;"",INDEX('CCN &amp; Description'!$B$2:$B$1071,MATCH(VALUE(LEFT(A1821,5)),'CCN &amp; Description'!$A$2:$A$1071,0)),""))</f>
        <v>VEHICLE STAGING AREA, SURFACED</v>
      </c>
      <c r="D1821" s="107" t="str">
        <f t="shared" si="56"/>
        <v>B</v>
      </c>
      <c r="E1821" s="107" t="str">
        <f t="shared" si="57"/>
        <v>B0086</v>
      </c>
      <c r="F1821" s="108" t="s">
        <v>4036</v>
      </c>
      <c r="G1821" s="108" t="s">
        <v>12428</v>
      </c>
      <c r="H1821" s="108" t="s">
        <v>12429</v>
      </c>
      <c r="I1821" s="109">
        <v>3.27</v>
      </c>
      <c r="J1821" s="109">
        <v>12.1</v>
      </c>
      <c r="K1821" s="109">
        <v>5.43</v>
      </c>
      <c r="L1821" s="110" t="e">
        <v>#REF!</v>
      </c>
      <c r="M1821" s="111" t="e">
        <v>#REF!</v>
      </c>
      <c r="N1821" s="111" t="e">
        <v>#N/A</v>
      </c>
      <c r="O1821" s="111" t="e">
        <v>#N/A</v>
      </c>
      <c r="P1821" s="111" t="e">
        <v>#N/A</v>
      </c>
      <c r="Q1821" s="111" t="e">
        <v>#N/A</v>
      </c>
    </row>
    <row r="1822" spans="1:17" ht="15" customHeight="1" thickBot="1">
      <c r="A1822" s="446"/>
      <c r="B1822" s="446"/>
      <c r="C1822" s="54" t="str">
        <f>IF(A1822="CSP","Consolidated Supply Program(IIF)",IF(A1822&lt;&gt;"",INDEX('CCN &amp; Description'!$B$2:$B$1071,MATCH(VALUE(LEFT(A1822,5)),'CCN &amp; Description'!$A$2:$A$1071,0)),""))</f>
        <v/>
      </c>
      <c r="D1822" s="55" t="str">
        <f t="shared" si="56"/>
        <v>B</v>
      </c>
      <c r="E1822" s="55" t="str">
        <f t="shared" si="57"/>
        <v>B0087</v>
      </c>
      <c r="F1822" s="56" t="s">
        <v>4040</v>
      </c>
      <c r="G1822" s="56" t="s">
        <v>12430</v>
      </c>
      <c r="H1822" s="56" t="s">
        <v>12431</v>
      </c>
      <c r="I1822" s="57">
        <v>19.87</v>
      </c>
      <c r="J1822" s="57">
        <v>8</v>
      </c>
      <c r="K1822" s="57">
        <v>8</v>
      </c>
      <c r="L1822" s="315" t="e">
        <v>#REF!</v>
      </c>
      <c r="M1822" s="58" t="e">
        <v>#REF!</v>
      </c>
      <c r="N1822" s="58" t="e">
        <v>#N/A</v>
      </c>
      <c r="O1822" s="58" t="e">
        <v>#N/A</v>
      </c>
      <c r="P1822" s="58" t="e">
        <v>#N/A</v>
      </c>
      <c r="Q1822" s="58" t="e">
        <v>#N/A</v>
      </c>
    </row>
    <row r="1823" spans="1:17" s="110" customFormat="1" ht="15" customHeight="1" thickBot="1">
      <c r="A1823" s="446">
        <v>14312</v>
      </c>
      <c r="B1823" s="446"/>
      <c r="C1823" s="106" t="str">
        <f>IF(A1823="CSP","Consolidated Supply Program(IIF)",IF(A1823&lt;&gt;"",INDEX('CCN &amp; Description'!$B$2:$B$1071,MATCH(VALUE(LEFT(A1823,5)),'CCN &amp; Description'!$A$2:$A$1071,0)),""))</f>
        <v>VEHICLE STAGING AREA, SURFACED</v>
      </c>
      <c r="D1823" s="107" t="str">
        <f t="shared" si="56"/>
        <v>B</v>
      </c>
      <c r="E1823" s="107" t="str">
        <f t="shared" si="57"/>
        <v>B0088</v>
      </c>
      <c r="F1823" s="108" t="s">
        <v>4044</v>
      </c>
      <c r="G1823" s="108" t="s">
        <v>12428</v>
      </c>
      <c r="H1823" s="112"/>
      <c r="I1823" s="109">
        <v>7</v>
      </c>
      <c r="J1823" s="109">
        <v>10</v>
      </c>
      <c r="K1823" s="109">
        <v>4</v>
      </c>
      <c r="L1823" s="110" t="e">
        <v>#REF!</v>
      </c>
      <c r="M1823" s="111" t="e">
        <v>#REF!</v>
      </c>
      <c r="N1823" s="111" t="e">
        <v>#N/A</v>
      </c>
      <c r="O1823" s="111" t="e">
        <v>#N/A</v>
      </c>
      <c r="P1823" s="111" t="e">
        <v>#N/A</v>
      </c>
      <c r="Q1823" s="111" t="e">
        <v>#N/A</v>
      </c>
    </row>
    <row r="1824" spans="1:17" ht="15" customHeight="1" thickBot="1">
      <c r="A1824" s="446"/>
      <c r="B1824" s="446"/>
      <c r="C1824" s="54" t="str">
        <f>IF(A1824="CSP","Consolidated Supply Program(IIF)",IF(A1824&lt;&gt;"",INDEX('CCN &amp; Description'!$B$2:$B$1071,MATCH(VALUE(LEFT(A1824,5)),'CCN &amp; Description'!$A$2:$A$1071,0)),""))</f>
        <v/>
      </c>
      <c r="D1824" s="55" t="str">
        <f t="shared" si="56"/>
        <v>B</v>
      </c>
      <c r="E1824" s="55" t="str">
        <f t="shared" si="57"/>
        <v>B0089</v>
      </c>
      <c r="F1824" s="56" t="s">
        <v>12432</v>
      </c>
      <c r="G1824" s="56" t="s">
        <v>12433</v>
      </c>
      <c r="H1824" s="56" t="s">
        <v>12434</v>
      </c>
      <c r="I1824" s="60"/>
      <c r="J1824" s="60"/>
      <c r="K1824" s="60"/>
      <c r="L1824" s="315" t="e">
        <v>#REF!</v>
      </c>
      <c r="M1824" s="58" t="e">
        <v>#REF!</v>
      </c>
      <c r="N1824" s="58" t="e">
        <v>#N/A</v>
      </c>
      <c r="O1824" s="58" t="e">
        <v>#N/A</v>
      </c>
      <c r="P1824" s="58" t="e">
        <v>#N/A</v>
      </c>
      <c r="Q1824" s="58" t="e">
        <v>#N/A</v>
      </c>
    </row>
    <row r="1825" spans="1:17" s="110" customFormat="1" ht="15" customHeight="1" thickBot="1">
      <c r="A1825" s="446">
        <v>44112</v>
      </c>
      <c r="B1825" s="446"/>
      <c r="C1825" s="106" t="str">
        <f>IF(A1825="CSP","Consolidated Supply Program(IIF)",IF(A1825&lt;&gt;"",INDEX('CCN &amp; Description'!$B$2:$B$1071,MATCH(VALUE(LEFT(A1825,5)),'CCN &amp; Description'!$A$2:$A$1071,0)),""))</f>
        <v>COVERED STORAGE BUILDING, INSTALLATION</v>
      </c>
      <c r="D1825" s="107" t="str">
        <f t="shared" si="56"/>
        <v>B</v>
      </c>
      <c r="E1825" s="107" t="str">
        <f t="shared" si="57"/>
        <v>B0090</v>
      </c>
      <c r="F1825" s="108" t="s">
        <v>4052</v>
      </c>
      <c r="G1825" s="108" t="s">
        <v>12435</v>
      </c>
      <c r="H1825" s="112"/>
      <c r="I1825" s="109">
        <v>2.17</v>
      </c>
      <c r="J1825" s="109">
        <v>1.58</v>
      </c>
      <c r="K1825" s="109">
        <v>0.67</v>
      </c>
      <c r="L1825" s="110" t="e">
        <v>#REF!</v>
      </c>
      <c r="M1825" s="111" t="e">
        <v>#REF!</v>
      </c>
      <c r="N1825" s="111" t="e">
        <v>#N/A</v>
      </c>
      <c r="O1825" s="111" t="e">
        <v>#N/A</v>
      </c>
      <c r="P1825" s="111" t="e">
        <v>#N/A</v>
      </c>
      <c r="Q1825" s="111" t="e">
        <v>#N/A</v>
      </c>
    </row>
    <row r="1826" spans="1:17" ht="15" customHeight="1" thickBot="1">
      <c r="A1826" s="446"/>
      <c r="B1826" s="446"/>
      <c r="C1826" s="54" t="str">
        <f>IF(A1826="CSP","Consolidated Supply Program(IIF)",IF(A1826&lt;&gt;"",INDEX('CCN &amp; Description'!$B$2:$B$1071,MATCH(VALUE(LEFT(A1826,5)),'CCN &amp; Description'!$A$2:$A$1071,0)),""))</f>
        <v/>
      </c>
      <c r="D1826" s="55" t="str">
        <f t="shared" si="56"/>
        <v>B</v>
      </c>
      <c r="E1826" s="55" t="str">
        <f t="shared" si="57"/>
        <v>B0091</v>
      </c>
      <c r="F1826" s="56" t="s">
        <v>12436</v>
      </c>
      <c r="G1826" s="56" t="s">
        <v>12437</v>
      </c>
      <c r="H1826" s="56" t="s">
        <v>12438</v>
      </c>
      <c r="I1826" s="57">
        <v>18.41</v>
      </c>
      <c r="J1826" s="57">
        <v>6.83</v>
      </c>
      <c r="K1826" s="57">
        <v>4.66</v>
      </c>
      <c r="L1826" s="315" t="e">
        <v>#REF!</v>
      </c>
      <c r="M1826" s="58" t="e">
        <v>#REF!</v>
      </c>
      <c r="N1826" s="58" t="e">
        <v>#N/A</v>
      </c>
      <c r="O1826" s="58" t="e">
        <v>#N/A</v>
      </c>
      <c r="P1826" s="58" t="e">
        <v>#N/A</v>
      </c>
      <c r="Q1826" s="58" t="e">
        <v>#N/A</v>
      </c>
    </row>
    <row r="1827" spans="1:17" ht="15" customHeight="1" thickBot="1">
      <c r="A1827" s="446"/>
      <c r="B1827" s="446"/>
      <c r="C1827" s="54" t="str">
        <f>IF(A1827="CSP","Consolidated Supply Program(IIF)",IF(A1827&lt;&gt;"",INDEX('CCN &amp; Description'!$B$2:$B$1071,MATCH(VALUE(LEFT(A1827,5)),'CCN &amp; Description'!$A$2:$A$1071,0)),""))</f>
        <v/>
      </c>
      <c r="D1827" s="55" t="str">
        <f t="shared" si="56"/>
        <v>B</v>
      </c>
      <c r="E1827" s="55" t="str">
        <f t="shared" si="57"/>
        <v>B0092</v>
      </c>
      <c r="F1827" s="56" t="s">
        <v>12439</v>
      </c>
      <c r="G1827" s="56" t="s">
        <v>12440</v>
      </c>
      <c r="H1827" s="56" t="s">
        <v>12441</v>
      </c>
      <c r="I1827" s="57">
        <v>41.32</v>
      </c>
      <c r="J1827" s="57">
        <v>9.83</v>
      </c>
      <c r="K1827" s="57">
        <v>6.08</v>
      </c>
      <c r="L1827" s="315" t="e">
        <v>#REF!</v>
      </c>
      <c r="M1827" s="58" t="e">
        <v>#REF!</v>
      </c>
      <c r="N1827" s="58" t="e">
        <v>#N/A</v>
      </c>
      <c r="O1827" s="58" t="e">
        <v>#N/A</v>
      </c>
      <c r="P1827" s="58" t="e">
        <v>#N/A</v>
      </c>
      <c r="Q1827" s="58" t="e">
        <v>#N/A</v>
      </c>
    </row>
    <row r="1828" spans="1:17" s="110" customFormat="1" ht="15" customHeight="1" thickBot="1">
      <c r="A1828" s="446">
        <v>14312</v>
      </c>
      <c r="B1828" s="446"/>
      <c r="C1828" s="106" t="str">
        <f>IF(A1828="CSP","Consolidated Supply Program(IIF)",IF(A1828&lt;&gt;"",INDEX('CCN &amp; Description'!$B$2:$B$1071,MATCH(VALUE(LEFT(A1828,5)),'CCN &amp; Description'!$A$2:$A$1071,0)),""))</f>
        <v>VEHICLE STAGING AREA, SURFACED</v>
      </c>
      <c r="D1828" s="107" t="str">
        <f t="shared" si="56"/>
        <v>B</v>
      </c>
      <c r="E1828" s="107" t="str">
        <f t="shared" si="57"/>
        <v>B0093</v>
      </c>
      <c r="F1828" s="108" t="s">
        <v>4056</v>
      </c>
      <c r="G1828" s="108" t="s">
        <v>12442</v>
      </c>
      <c r="H1828" s="108" t="s">
        <v>12443</v>
      </c>
      <c r="I1828" s="109">
        <v>24.32</v>
      </c>
      <c r="J1828" s="109">
        <v>10</v>
      </c>
      <c r="K1828" s="109">
        <v>10.16</v>
      </c>
      <c r="L1828" s="110" t="e">
        <v>#REF!</v>
      </c>
      <c r="M1828" s="111" t="e">
        <v>#REF!</v>
      </c>
      <c r="N1828" s="111" t="e">
        <v>#N/A</v>
      </c>
      <c r="O1828" s="111" t="e">
        <v>#N/A</v>
      </c>
      <c r="P1828" s="111" t="e">
        <v>#N/A</v>
      </c>
      <c r="Q1828" s="111" t="e">
        <v>#N/A</v>
      </c>
    </row>
    <row r="1829" spans="1:17" s="110" customFormat="1" ht="15" customHeight="1" thickBot="1">
      <c r="A1829" s="446">
        <v>14312</v>
      </c>
      <c r="B1829" s="446"/>
      <c r="C1829" s="106" t="str">
        <f>IF(A1829="CSP","Consolidated Supply Program(IIF)",IF(A1829&lt;&gt;"",INDEX('CCN &amp; Description'!$B$2:$B$1071,MATCH(VALUE(LEFT(A1829,5)),'CCN &amp; Description'!$A$2:$A$1071,0)),""))</f>
        <v>VEHICLE STAGING AREA, SURFACED</v>
      </c>
      <c r="D1829" s="107" t="str">
        <f t="shared" si="56"/>
        <v>B</v>
      </c>
      <c r="E1829" s="107" t="str">
        <f t="shared" si="57"/>
        <v>B0093</v>
      </c>
      <c r="F1829" s="108" t="s">
        <v>4056</v>
      </c>
      <c r="G1829" s="108" t="s">
        <v>12442</v>
      </c>
      <c r="H1829" s="108" t="s">
        <v>12444</v>
      </c>
      <c r="I1829" s="109">
        <v>24.32</v>
      </c>
      <c r="J1829" s="109">
        <v>8.5</v>
      </c>
      <c r="K1829" s="109">
        <v>10.16</v>
      </c>
      <c r="L1829" s="110" t="e">
        <v>#REF!</v>
      </c>
      <c r="M1829" s="111" t="e">
        <v>#REF!</v>
      </c>
      <c r="N1829" s="111" t="e">
        <v>#N/A</v>
      </c>
      <c r="O1829" s="111" t="e">
        <v>#N/A</v>
      </c>
      <c r="P1829" s="111" t="e">
        <v>#N/A</v>
      </c>
      <c r="Q1829" s="111" t="e">
        <v>#N/A</v>
      </c>
    </row>
    <row r="1830" spans="1:17" s="110" customFormat="1" ht="15" customHeight="1" thickBot="1">
      <c r="A1830" s="446">
        <v>14312</v>
      </c>
      <c r="B1830" s="446"/>
      <c r="C1830" s="106" t="str">
        <f>IF(A1830="CSP","Consolidated Supply Program(IIF)",IF(A1830&lt;&gt;"",INDEX('CCN &amp; Description'!$B$2:$B$1071,MATCH(VALUE(LEFT(A1830,5)),'CCN &amp; Description'!$A$2:$A$1071,0)),""))</f>
        <v>VEHICLE STAGING AREA, SURFACED</v>
      </c>
      <c r="D1830" s="107" t="str">
        <f t="shared" si="56"/>
        <v>B</v>
      </c>
      <c r="E1830" s="107" t="str">
        <f t="shared" si="57"/>
        <v>B0094</v>
      </c>
      <c r="F1830" s="108" t="s">
        <v>4063</v>
      </c>
      <c r="G1830" s="108" t="s">
        <v>12445</v>
      </c>
      <c r="H1830" s="108" t="s">
        <v>12446</v>
      </c>
      <c r="I1830" s="109">
        <v>26.74</v>
      </c>
      <c r="J1830" s="109">
        <v>8.5</v>
      </c>
      <c r="K1830" s="109">
        <v>8.58</v>
      </c>
      <c r="L1830" s="110" t="e">
        <v>#REF!</v>
      </c>
      <c r="M1830" s="111" t="e">
        <v>#REF!</v>
      </c>
      <c r="N1830" s="111" t="e">
        <v>#N/A</v>
      </c>
      <c r="O1830" s="111" t="e">
        <v>#N/A</v>
      </c>
      <c r="P1830" s="111" t="e">
        <v>#N/A</v>
      </c>
      <c r="Q1830" s="111" t="e">
        <v>#N/A</v>
      </c>
    </row>
    <row r="1831" spans="1:17" s="110" customFormat="1" ht="15" customHeight="1" thickBot="1">
      <c r="A1831" s="446" t="s">
        <v>9833</v>
      </c>
      <c r="B1831" s="446"/>
      <c r="C1831" s="106" t="e">
        <f>IF(A1831="CSP","Consolidated Supply Program(IIF)",IF(A1831&lt;&gt;"",INDEX('CCN &amp; Description'!$B$2:$B$1071,MATCH(VALUE(LEFT(A1831,5)),'CCN &amp; Description'!$A$2:$A$1071,0)),""))</f>
        <v>#VALUE!</v>
      </c>
      <c r="D1831" s="107" t="str">
        <f t="shared" si="56"/>
        <v>B</v>
      </c>
      <c r="E1831" s="107" t="str">
        <f t="shared" si="57"/>
        <v>B0095</v>
      </c>
      <c r="F1831" s="108" t="s">
        <v>4067</v>
      </c>
      <c r="G1831" s="108" t="s">
        <v>12447</v>
      </c>
      <c r="H1831" s="112"/>
      <c r="I1831" s="109">
        <v>5.09</v>
      </c>
      <c r="J1831" s="109">
        <v>5.18</v>
      </c>
      <c r="K1831" s="109">
        <v>6.38</v>
      </c>
      <c r="L1831" s="110" t="e">
        <v>#REF!</v>
      </c>
      <c r="M1831" s="111" t="e">
        <v>#REF!</v>
      </c>
      <c r="N1831" s="111" t="e">
        <v>#N/A</v>
      </c>
      <c r="O1831" s="111" t="e">
        <v>#N/A</v>
      </c>
      <c r="P1831" s="111" t="e">
        <v>#N/A</v>
      </c>
      <c r="Q1831" s="111" t="e">
        <v>#N/A</v>
      </c>
    </row>
    <row r="1832" spans="1:17" s="110" customFormat="1" ht="15" customHeight="1" thickBot="1">
      <c r="A1832" s="446" t="s">
        <v>9833</v>
      </c>
      <c r="B1832" s="446"/>
      <c r="C1832" s="106" t="e">
        <f>IF(A1832="CSP","Consolidated Supply Program(IIF)",IF(A1832&lt;&gt;"",INDEX('CCN &amp; Description'!$B$2:$B$1071,MATCH(VALUE(LEFT(A1832,5)),'CCN &amp; Description'!$A$2:$A$1071,0)),""))</f>
        <v>#VALUE!</v>
      </c>
      <c r="D1832" s="107" t="str">
        <f t="shared" si="56"/>
        <v>B</v>
      </c>
      <c r="E1832" s="107" t="str">
        <f t="shared" si="57"/>
        <v>B0095</v>
      </c>
      <c r="F1832" s="108" t="s">
        <v>4067</v>
      </c>
      <c r="G1832" s="108" t="s">
        <v>12447</v>
      </c>
      <c r="H1832" s="112"/>
      <c r="I1832" s="109">
        <v>0</v>
      </c>
      <c r="J1832" s="109">
        <v>0</v>
      </c>
      <c r="K1832" s="109">
        <v>0</v>
      </c>
      <c r="L1832" s="110" t="e">
        <v>#REF!</v>
      </c>
      <c r="M1832" s="111" t="e">
        <v>#REF!</v>
      </c>
      <c r="N1832" s="111" t="e">
        <v>#N/A</v>
      </c>
      <c r="O1832" s="111" t="e">
        <v>#N/A</v>
      </c>
      <c r="P1832" s="111" t="e">
        <v>#N/A</v>
      </c>
      <c r="Q1832" s="111" t="e">
        <v>#N/A</v>
      </c>
    </row>
    <row r="1833" spans="1:17" s="110" customFormat="1" ht="15" customHeight="1" thickBot="1">
      <c r="A1833" s="446" t="s">
        <v>9833</v>
      </c>
      <c r="B1833" s="446"/>
      <c r="C1833" s="106" t="e">
        <f>IF(A1833="CSP","Consolidated Supply Program(IIF)",IF(A1833&lt;&gt;"",INDEX('CCN &amp; Description'!$B$2:$B$1071,MATCH(VALUE(LEFT(A1833,5)),'CCN &amp; Description'!$A$2:$A$1071,0)),""))</f>
        <v>#VALUE!</v>
      </c>
      <c r="D1833" s="107" t="str">
        <f t="shared" si="56"/>
        <v>B</v>
      </c>
      <c r="E1833" s="107" t="str">
        <f t="shared" si="57"/>
        <v>B0095</v>
      </c>
      <c r="F1833" s="108" t="s">
        <v>4067</v>
      </c>
      <c r="G1833" s="108" t="s">
        <v>12447</v>
      </c>
      <c r="H1833" s="108" t="s">
        <v>12448</v>
      </c>
      <c r="I1833" s="109">
        <v>5.09</v>
      </c>
      <c r="J1833" s="109">
        <v>5.18</v>
      </c>
      <c r="K1833" s="109">
        <v>6.38</v>
      </c>
      <c r="L1833" s="110" t="e">
        <v>#REF!</v>
      </c>
      <c r="M1833" s="111" t="e">
        <v>#REF!</v>
      </c>
      <c r="N1833" s="111" t="e">
        <v>#N/A</v>
      </c>
      <c r="O1833" s="111" t="e">
        <v>#N/A</v>
      </c>
      <c r="P1833" s="111" t="e">
        <v>#N/A</v>
      </c>
      <c r="Q1833" s="111" t="e">
        <v>#N/A</v>
      </c>
    </row>
    <row r="1834" spans="1:17" ht="15" customHeight="1" thickBot="1">
      <c r="A1834" s="446"/>
      <c r="B1834" s="446"/>
      <c r="C1834" s="54" t="str">
        <f>IF(A1834="CSP","Consolidated Supply Program(IIF)",IF(A1834&lt;&gt;"",INDEX('CCN &amp; Description'!$B$2:$B$1071,MATCH(VALUE(LEFT(A1834,5)),'CCN &amp; Description'!$A$2:$A$1071,0)),""))</f>
        <v/>
      </c>
      <c r="D1834" s="55" t="str">
        <f t="shared" si="56"/>
        <v>B</v>
      </c>
      <c r="E1834" s="55" t="str">
        <f t="shared" si="57"/>
        <v>B0096</v>
      </c>
      <c r="F1834" s="56" t="s">
        <v>12449</v>
      </c>
      <c r="G1834" s="56" t="s">
        <v>12360</v>
      </c>
      <c r="H1834" s="59"/>
      <c r="I1834" s="60"/>
      <c r="J1834" s="60"/>
      <c r="K1834" s="60"/>
      <c r="L1834" s="315" t="e">
        <v>#REF!</v>
      </c>
      <c r="M1834" s="58" t="e">
        <v>#REF!</v>
      </c>
      <c r="N1834" s="58" t="e">
        <v>#N/A</v>
      </c>
      <c r="O1834" s="58" t="e">
        <v>#N/A</v>
      </c>
      <c r="P1834" s="58" t="e">
        <v>#N/A</v>
      </c>
      <c r="Q1834" s="58" t="e">
        <v>#N/A</v>
      </c>
    </row>
    <row r="1835" spans="1:17" ht="15" customHeight="1" thickBot="1">
      <c r="A1835" s="446"/>
      <c r="B1835" s="446"/>
      <c r="C1835" s="54" t="str">
        <f>IF(A1835="CSP","Consolidated Supply Program(IIF)",IF(A1835&lt;&gt;"",INDEX('CCN &amp; Description'!$B$2:$B$1071,MATCH(VALUE(LEFT(A1835,5)),'CCN &amp; Description'!$A$2:$A$1071,0)),""))</f>
        <v/>
      </c>
      <c r="D1835" s="55" t="str">
        <f t="shared" si="56"/>
        <v>B</v>
      </c>
      <c r="E1835" s="55" t="str">
        <f t="shared" si="57"/>
        <v>B0097</v>
      </c>
      <c r="F1835" s="56" t="s">
        <v>12450</v>
      </c>
      <c r="G1835" s="56" t="s">
        <v>12451</v>
      </c>
      <c r="H1835" s="56" t="s">
        <v>12452</v>
      </c>
      <c r="I1835" s="60"/>
      <c r="J1835" s="60"/>
      <c r="K1835" s="60"/>
      <c r="L1835" s="315" t="e">
        <v>#REF!</v>
      </c>
      <c r="M1835" s="58" t="e">
        <v>#REF!</v>
      </c>
      <c r="N1835" s="58" t="e">
        <v>#N/A</v>
      </c>
      <c r="O1835" s="58" t="e">
        <v>#N/A</v>
      </c>
      <c r="P1835" s="58" t="e">
        <v>#N/A</v>
      </c>
      <c r="Q1835" s="58" t="e">
        <v>#N/A</v>
      </c>
    </row>
    <row r="1836" spans="1:17" s="110" customFormat="1" ht="15" customHeight="1" thickBot="1">
      <c r="A1836" s="446">
        <v>21451</v>
      </c>
      <c r="B1836" s="446"/>
      <c r="C1836" s="106" t="str">
        <f>IF(A1836="CSP","Consolidated Supply Program(IIF)",IF(A1836&lt;&gt;"",INDEX('CCN &amp; Description'!$B$2:$B$1071,MATCH(VALUE(LEFT(A1836,5)),'CCN &amp; Description'!$A$2:$A$1071,0)),""))</f>
        <v>VEHICLE MAINTENANCE SHOP</v>
      </c>
      <c r="D1836" s="107" t="str">
        <f t="shared" si="56"/>
        <v>B</v>
      </c>
      <c r="E1836" s="107" t="str">
        <f t="shared" si="57"/>
        <v>B0100</v>
      </c>
      <c r="F1836" s="108" t="s">
        <v>4076</v>
      </c>
      <c r="G1836" s="108" t="s">
        <v>12435</v>
      </c>
      <c r="H1836" s="108" t="s">
        <v>12453</v>
      </c>
      <c r="I1836" s="109">
        <v>3.33</v>
      </c>
      <c r="J1836" s="109">
        <v>1.67</v>
      </c>
      <c r="K1836" s="109">
        <v>0.83</v>
      </c>
      <c r="L1836" s="110" t="e">
        <v>#REF!</v>
      </c>
      <c r="M1836" s="111" t="e">
        <v>#REF!</v>
      </c>
      <c r="N1836" s="111" t="e">
        <v>#N/A</v>
      </c>
      <c r="O1836" s="111" t="e">
        <v>#N/A</v>
      </c>
      <c r="P1836" s="111" t="e">
        <v>#N/A</v>
      </c>
      <c r="Q1836" s="111" t="e">
        <v>#N/A</v>
      </c>
    </row>
    <row r="1837" spans="1:17" s="110" customFormat="1" ht="15" customHeight="1" thickBot="1">
      <c r="A1837" s="446"/>
      <c r="B1837" s="446"/>
      <c r="C1837" s="106" t="str">
        <f>IF(A1837="CSP","Consolidated Supply Program(IIF)",IF(A1837&lt;&gt;"",INDEX('CCN &amp; Description'!$B$2:$B$1071,MATCH(VALUE(LEFT(A1837,5)),'CCN &amp; Description'!$A$2:$A$1071,0)),""))</f>
        <v/>
      </c>
      <c r="D1837" s="107" t="str">
        <f t="shared" si="56"/>
        <v>B</v>
      </c>
      <c r="E1837" s="107" t="str">
        <f t="shared" si="57"/>
        <v>B0101</v>
      </c>
      <c r="F1837" s="108" t="s">
        <v>4080</v>
      </c>
      <c r="G1837" s="108" t="s">
        <v>12454</v>
      </c>
      <c r="H1837" s="108" t="s">
        <v>12455</v>
      </c>
      <c r="I1837" s="109">
        <v>4.0999999999999996</v>
      </c>
      <c r="J1837" s="109">
        <v>1.88</v>
      </c>
      <c r="K1837" s="109">
        <v>0</v>
      </c>
      <c r="L1837" s="110" t="e">
        <v>#REF!</v>
      </c>
      <c r="M1837" s="111" t="e">
        <v>#REF!</v>
      </c>
      <c r="N1837" s="111" t="e">
        <v>#N/A</v>
      </c>
      <c r="O1837" s="111" t="e">
        <v>#N/A</v>
      </c>
      <c r="P1837" s="111" t="e">
        <v>#N/A</v>
      </c>
      <c r="Q1837" s="111" t="e">
        <v>#N/A</v>
      </c>
    </row>
    <row r="1838" spans="1:17" s="110" customFormat="1" ht="15" customHeight="1" thickBot="1">
      <c r="A1838" s="446">
        <v>44112</v>
      </c>
      <c r="B1838" s="446"/>
      <c r="C1838" s="106" t="str">
        <f>IF(A1838="CSP","Consolidated Supply Program(IIF)",IF(A1838&lt;&gt;"",INDEX('CCN &amp; Description'!$B$2:$B$1071,MATCH(VALUE(LEFT(A1838,5)),'CCN &amp; Description'!$A$2:$A$1071,0)),""))</f>
        <v>COVERED STORAGE BUILDING, INSTALLATION</v>
      </c>
      <c r="D1838" s="107" t="str">
        <f t="shared" si="56"/>
        <v>B</v>
      </c>
      <c r="E1838" s="107" t="str">
        <f t="shared" si="57"/>
        <v>B0102</v>
      </c>
      <c r="F1838" s="108" t="s">
        <v>4084</v>
      </c>
      <c r="G1838" s="108" t="s">
        <v>12447</v>
      </c>
      <c r="H1838" s="108" t="s">
        <v>12456</v>
      </c>
      <c r="I1838" s="109">
        <v>3.42</v>
      </c>
      <c r="J1838" s="109">
        <v>1.42</v>
      </c>
      <c r="K1838" s="109">
        <v>0.57999999999999996</v>
      </c>
      <c r="L1838" s="110" t="e">
        <v>#REF!</v>
      </c>
      <c r="M1838" s="111" t="e">
        <v>#REF!</v>
      </c>
      <c r="N1838" s="111" t="e">
        <v>#N/A</v>
      </c>
      <c r="O1838" s="111" t="e">
        <v>#N/A</v>
      </c>
      <c r="P1838" s="111" t="e">
        <v>#N/A</v>
      </c>
      <c r="Q1838" s="111" t="e">
        <v>#N/A</v>
      </c>
    </row>
    <row r="1839" spans="1:17" s="110" customFormat="1" ht="15" customHeight="1" thickBot="1">
      <c r="A1839" s="446">
        <v>44112</v>
      </c>
      <c r="B1839" s="446"/>
      <c r="C1839" s="106" t="str">
        <f>IF(A1839="CSP","Consolidated Supply Program(IIF)",IF(A1839&lt;&gt;"",INDEX('CCN &amp; Description'!$B$2:$B$1071,MATCH(VALUE(LEFT(A1839,5)),'CCN &amp; Description'!$A$2:$A$1071,0)),""))</f>
        <v>COVERED STORAGE BUILDING, INSTALLATION</v>
      </c>
      <c r="D1839" s="107" t="str">
        <f t="shared" si="56"/>
        <v>B</v>
      </c>
      <c r="E1839" s="107" t="str">
        <f t="shared" si="57"/>
        <v>B0102</v>
      </c>
      <c r="F1839" s="108" t="s">
        <v>4084</v>
      </c>
      <c r="G1839" s="108" t="s">
        <v>12447</v>
      </c>
      <c r="H1839" s="108" t="s">
        <v>12457</v>
      </c>
      <c r="I1839" s="109">
        <v>3.42</v>
      </c>
      <c r="J1839" s="109">
        <v>1.42</v>
      </c>
      <c r="K1839" s="109">
        <v>0.57999999999999996</v>
      </c>
      <c r="L1839" s="110" t="e">
        <v>#REF!</v>
      </c>
      <c r="M1839" s="111" t="e">
        <v>#REF!</v>
      </c>
      <c r="N1839" s="111" t="e">
        <v>#N/A</v>
      </c>
      <c r="O1839" s="111" t="e">
        <v>#N/A</v>
      </c>
      <c r="P1839" s="111" t="e">
        <v>#N/A</v>
      </c>
      <c r="Q1839" s="111" t="e">
        <v>#N/A</v>
      </c>
    </row>
    <row r="1840" spans="1:17" s="110" customFormat="1" ht="15" customHeight="1" thickBot="1">
      <c r="A1840" s="446">
        <v>14312</v>
      </c>
      <c r="B1840" s="446"/>
      <c r="C1840" s="106" t="str">
        <f>IF(A1840="CSP","Consolidated Supply Program(IIF)",IF(A1840&lt;&gt;"",INDEX('CCN &amp; Description'!$B$2:$B$1071,MATCH(VALUE(LEFT(A1840,5)),'CCN &amp; Description'!$A$2:$A$1071,0)),""))</f>
        <v>VEHICLE STAGING AREA, SURFACED</v>
      </c>
      <c r="D1840" s="107" t="str">
        <f t="shared" si="56"/>
        <v>B</v>
      </c>
      <c r="E1840" s="107" t="str">
        <f t="shared" si="57"/>
        <v>B0103</v>
      </c>
      <c r="F1840" s="108" t="s">
        <v>12458</v>
      </c>
      <c r="G1840" s="108" t="s">
        <v>12459</v>
      </c>
      <c r="H1840" s="108" t="s">
        <v>12460</v>
      </c>
      <c r="I1840" s="113">
        <v>13.166700000000001</v>
      </c>
      <c r="J1840" s="113">
        <v>8</v>
      </c>
      <c r="K1840" s="113">
        <v>5.3333300000000001</v>
      </c>
      <c r="L1840" s="110" t="e">
        <v>#REF!</v>
      </c>
      <c r="M1840" s="111" t="e">
        <v>#REF!</v>
      </c>
      <c r="N1840" s="111" t="e">
        <v>#N/A</v>
      </c>
      <c r="O1840" s="111" t="e">
        <v>#N/A</v>
      </c>
      <c r="P1840" s="111" t="e">
        <v>#N/A</v>
      </c>
      <c r="Q1840" s="111" t="e">
        <v>#N/A</v>
      </c>
    </row>
    <row r="1841" spans="1:17" s="110" customFormat="1" ht="15" customHeight="1" thickBot="1">
      <c r="A1841" s="446">
        <v>44112</v>
      </c>
      <c r="B1841" s="446"/>
      <c r="C1841" s="106" t="str">
        <f>IF(A1841="CSP","Consolidated Supply Program(IIF)",IF(A1841&lt;&gt;"",INDEX('CCN &amp; Description'!$B$2:$B$1071,MATCH(VALUE(LEFT(A1841,5)),'CCN &amp; Description'!$A$2:$A$1071,0)),""))</f>
        <v>COVERED STORAGE BUILDING, INSTALLATION</v>
      </c>
      <c r="D1841" s="107" t="str">
        <f t="shared" si="56"/>
        <v>B</v>
      </c>
      <c r="E1841" s="107" t="str">
        <f t="shared" si="57"/>
        <v>B0105</v>
      </c>
      <c r="F1841" s="108" t="s">
        <v>4091</v>
      </c>
      <c r="G1841" s="108" t="s">
        <v>12461</v>
      </c>
      <c r="H1841" s="108" t="s">
        <v>12462</v>
      </c>
      <c r="I1841" s="109">
        <v>1.56</v>
      </c>
      <c r="J1841" s="109">
        <v>1.1499999999999999</v>
      </c>
      <c r="K1841" s="109">
        <v>0.56999999999999995</v>
      </c>
      <c r="L1841" s="110" t="e">
        <v>#REF!</v>
      </c>
      <c r="M1841" s="111" t="e">
        <v>#REF!</v>
      </c>
      <c r="N1841" s="111" t="e">
        <v>#N/A</v>
      </c>
      <c r="O1841" s="111" t="e">
        <v>#N/A</v>
      </c>
      <c r="P1841" s="111" t="e">
        <v>#N/A</v>
      </c>
      <c r="Q1841" s="111" t="e">
        <v>#N/A</v>
      </c>
    </row>
    <row r="1842" spans="1:17" s="110" customFormat="1" ht="15" customHeight="1" thickBot="1">
      <c r="A1842" s="446"/>
      <c r="B1842" s="446"/>
      <c r="C1842" s="106" t="str">
        <f>IF(A1842="CSP","Consolidated Supply Program(IIF)",IF(A1842&lt;&gt;"",INDEX('CCN &amp; Description'!$B$2:$B$1071,MATCH(VALUE(LEFT(A1842,5)),'CCN &amp; Description'!$A$2:$A$1071,0)),""))</f>
        <v/>
      </c>
      <c r="D1842" s="107" t="str">
        <f t="shared" si="56"/>
        <v>B</v>
      </c>
      <c r="E1842" s="107" t="str">
        <f t="shared" si="57"/>
        <v>B0105</v>
      </c>
      <c r="F1842" s="108" t="s">
        <v>12463</v>
      </c>
      <c r="G1842" s="108" t="s">
        <v>12461</v>
      </c>
      <c r="H1842" s="108" t="s">
        <v>12462</v>
      </c>
      <c r="I1842" s="109">
        <v>1.56</v>
      </c>
      <c r="J1842" s="109">
        <v>1.1499999999999999</v>
      </c>
      <c r="K1842" s="109">
        <v>0.56999999999999995</v>
      </c>
      <c r="L1842" s="110" t="e">
        <v>#REF!</v>
      </c>
      <c r="M1842" s="111" t="e">
        <v>#REF!</v>
      </c>
      <c r="N1842" s="111" t="e">
        <v>#N/A</v>
      </c>
      <c r="O1842" s="111" t="e">
        <v>#N/A</v>
      </c>
      <c r="P1842" s="111" t="e">
        <v>#N/A</v>
      </c>
      <c r="Q1842" s="111" t="e">
        <v>#N/A</v>
      </c>
    </row>
    <row r="1843" spans="1:17" s="110" customFormat="1" ht="15" customHeight="1" thickBot="1">
      <c r="A1843" s="446"/>
      <c r="B1843" s="446"/>
      <c r="C1843" s="106" t="str">
        <f>IF(A1843="CSP","Consolidated Supply Program(IIF)",IF(A1843&lt;&gt;"",INDEX('CCN &amp; Description'!$B$2:$B$1071,MATCH(VALUE(LEFT(A1843,5)),'CCN &amp; Description'!$A$2:$A$1071,0)),""))</f>
        <v/>
      </c>
      <c r="D1843" s="107" t="str">
        <f t="shared" si="56"/>
        <v>B</v>
      </c>
      <c r="E1843" s="107" t="str">
        <f t="shared" si="57"/>
        <v>B0106</v>
      </c>
      <c r="F1843" s="108" t="s">
        <v>12464</v>
      </c>
      <c r="G1843" s="108" t="s">
        <v>12258</v>
      </c>
      <c r="H1843" s="108" t="s">
        <v>12465</v>
      </c>
      <c r="I1843" s="109">
        <v>2.46</v>
      </c>
      <c r="J1843" s="109">
        <v>1.33</v>
      </c>
      <c r="K1843" s="109">
        <v>1.82</v>
      </c>
      <c r="L1843" s="110" t="e">
        <v>#REF!</v>
      </c>
      <c r="M1843" s="111" t="e">
        <v>#REF!</v>
      </c>
      <c r="N1843" s="111" t="e">
        <v>#N/A</v>
      </c>
      <c r="O1843" s="111" t="e">
        <v>#N/A</v>
      </c>
      <c r="P1843" s="111" t="e">
        <v>#N/A</v>
      </c>
      <c r="Q1843" s="111" t="e">
        <v>#N/A</v>
      </c>
    </row>
    <row r="1844" spans="1:17" s="110" customFormat="1" ht="15" customHeight="1" thickBot="1">
      <c r="A1844" s="446">
        <v>21451</v>
      </c>
      <c r="B1844" s="446" t="s">
        <v>12466</v>
      </c>
      <c r="C1844" s="106" t="str">
        <f>IF(A1844="CSP","Consolidated Supply Program(IIF)",IF(A1844&lt;&gt;"",INDEX('CCN &amp; Description'!$B$2:$B$1071,MATCH(VALUE(LEFT(A1844,5)),'CCN &amp; Description'!$A$2:$A$1071,0)),""))</f>
        <v>VEHICLE MAINTENANCE SHOP</v>
      </c>
      <c r="D1844" s="107" t="str">
        <f t="shared" si="56"/>
        <v>B</v>
      </c>
      <c r="E1844" s="107" t="str">
        <f t="shared" si="57"/>
        <v>B0106</v>
      </c>
      <c r="F1844" s="108" t="s">
        <v>12467</v>
      </c>
      <c r="G1844" s="108" t="s">
        <v>12258</v>
      </c>
      <c r="H1844" s="108" t="s">
        <v>12465</v>
      </c>
      <c r="I1844" s="109">
        <v>2.46</v>
      </c>
      <c r="J1844" s="109">
        <v>1.33</v>
      </c>
      <c r="K1844" s="109">
        <v>1.82</v>
      </c>
      <c r="L1844" s="110" t="e">
        <v>#REF!</v>
      </c>
      <c r="M1844" s="111" t="e">
        <v>#REF!</v>
      </c>
      <c r="N1844" s="111" t="e">
        <v>#N/A</v>
      </c>
      <c r="O1844" s="111" t="e">
        <v>#N/A</v>
      </c>
      <c r="P1844" s="111" t="e">
        <v>#N/A</v>
      </c>
      <c r="Q1844" s="111" t="e">
        <v>#N/A</v>
      </c>
    </row>
    <row r="1845" spans="1:17" s="110" customFormat="1" ht="15" customHeight="1" thickBot="1">
      <c r="A1845" s="446"/>
      <c r="B1845" s="446"/>
      <c r="C1845" s="106" t="str">
        <f>IF(A1845="CSP","Consolidated Supply Program(IIF)",IF(A1845&lt;&gt;"",INDEX('CCN &amp; Description'!$B$2:$B$1071,MATCH(VALUE(LEFT(A1845,5)),'CCN &amp; Description'!$A$2:$A$1071,0)),""))</f>
        <v/>
      </c>
      <c r="D1845" s="107" t="str">
        <f t="shared" si="56"/>
        <v>B</v>
      </c>
      <c r="E1845" s="107" t="str">
        <f t="shared" si="57"/>
        <v>B0107</v>
      </c>
      <c r="F1845" s="108" t="s">
        <v>12468</v>
      </c>
      <c r="G1845" s="108" t="s">
        <v>12469</v>
      </c>
      <c r="H1845" s="108" t="s">
        <v>12470</v>
      </c>
      <c r="I1845" s="113"/>
      <c r="J1845" s="113"/>
      <c r="K1845" s="113"/>
      <c r="L1845" s="110" t="e">
        <v>#REF!</v>
      </c>
      <c r="M1845" s="111" t="e">
        <v>#REF!</v>
      </c>
      <c r="N1845" s="111" t="e">
        <v>#N/A</v>
      </c>
      <c r="O1845" s="111" t="e">
        <v>#N/A</v>
      </c>
      <c r="P1845" s="111" t="e">
        <v>#N/A</v>
      </c>
      <c r="Q1845" s="111" t="e">
        <v>#N/A</v>
      </c>
    </row>
    <row r="1846" spans="1:17" s="110" customFormat="1" ht="15" customHeight="1" thickBot="1">
      <c r="A1846" s="446"/>
      <c r="B1846" s="446"/>
      <c r="C1846" s="106" t="str">
        <f>IF(A1846="CSP","Consolidated Supply Program(IIF)",IF(A1846&lt;&gt;"",INDEX('CCN &amp; Description'!$B$2:$B$1071,MATCH(VALUE(LEFT(A1846,5)),'CCN &amp; Description'!$A$2:$A$1071,0)),""))</f>
        <v/>
      </c>
      <c r="D1846" s="107" t="str">
        <f t="shared" si="56"/>
        <v>B</v>
      </c>
      <c r="E1846" s="107" t="str">
        <f t="shared" si="57"/>
        <v>B0108</v>
      </c>
      <c r="F1846" s="108" t="s">
        <v>12471</v>
      </c>
      <c r="G1846" s="108" t="s">
        <v>12472</v>
      </c>
      <c r="H1846" s="108" t="s">
        <v>12473</v>
      </c>
      <c r="I1846" s="113"/>
      <c r="J1846" s="113"/>
      <c r="K1846" s="113"/>
      <c r="L1846" s="110" t="e">
        <v>#REF!</v>
      </c>
      <c r="M1846" s="111" t="e">
        <v>#REF!</v>
      </c>
      <c r="N1846" s="111" t="e">
        <v>#N/A</v>
      </c>
      <c r="O1846" s="111" t="e">
        <v>#N/A</v>
      </c>
      <c r="P1846" s="111" t="e">
        <v>#N/A</v>
      </c>
      <c r="Q1846" s="111" t="e">
        <v>#N/A</v>
      </c>
    </row>
    <row r="1847" spans="1:17" ht="15" customHeight="1" thickBot="1">
      <c r="A1847" s="446"/>
      <c r="B1847" s="446"/>
      <c r="C1847" s="54" t="str">
        <f>IF(A1847="CSP","Consolidated Supply Program(IIF)",IF(A1847&lt;&gt;"",INDEX('CCN &amp; Description'!$B$2:$B$1071,MATCH(VALUE(LEFT(A1847,5)),'CCN &amp; Description'!$A$2:$A$1071,0)),""))</f>
        <v/>
      </c>
      <c r="D1847" s="55" t="str">
        <f t="shared" si="56"/>
        <v>B</v>
      </c>
      <c r="E1847" s="55" t="str">
        <f t="shared" si="57"/>
        <v>B0109</v>
      </c>
      <c r="F1847" s="56" t="s">
        <v>12474</v>
      </c>
      <c r="G1847" s="56" t="s">
        <v>12475</v>
      </c>
      <c r="H1847" s="56" t="s">
        <v>12476</v>
      </c>
      <c r="I1847" s="60"/>
      <c r="J1847" s="60"/>
      <c r="K1847" s="60"/>
      <c r="L1847" s="315" t="e">
        <v>#REF!</v>
      </c>
      <c r="M1847" s="58" t="e">
        <v>#REF!</v>
      </c>
      <c r="N1847" s="58" t="e">
        <v>#N/A</v>
      </c>
      <c r="O1847" s="58" t="e">
        <v>#N/A</v>
      </c>
      <c r="P1847" s="58" t="e">
        <v>#N/A</v>
      </c>
      <c r="Q1847" s="58" t="e">
        <v>#N/A</v>
      </c>
    </row>
    <row r="1848" spans="1:17" ht="15" customHeight="1" thickBot="1">
      <c r="A1848" s="446"/>
      <c r="B1848" s="446"/>
      <c r="C1848" s="54" t="str">
        <f>IF(A1848="CSP","Consolidated Supply Program(IIF)",IF(A1848&lt;&gt;"",INDEX('CCN &amp; Description'!$B$2:$B$1071,MATCH(VALUE(LEFT(A1848,5)),'CCN &amp; Description'!$A$2:$A$1071,0)),""))</f>
        <v/>
      </c>
      <c r="D1848" s="55" t="str">
        <f t="shared" si="56"/>
        <v>B</v>
      </c>
      <c r="E1848" s="55" t="str">
        <f t="shared" si="57"/>
        <v>B0110</v>
      </c>
      <c r="F1848" s="56" t="s">
        <v>12477</v>
      </c>
      <c r="G1848" s="56" t="s">
        <v>12478</v>
      </c>
      <c r="H1848" s="56" t="s">
        <v>12479</v>
      </c>
      <c r="I1848" s="60"/>
      <c r="J1848" s="60"/>
      <c r="K1848" s="60"/>
      <c r="L1848" s="315" t="e">
        <v>#REF!</v>
      </c>
      <c r="M1848" s="58" t="e">
        <v>#REF!</v>
      </c>
      <c r="N1848" s="58" t="e">
        <v>#N/A</v>
      </c>
      <c r="O1848" s="58" t="e">
        <v>#N/A</v>
      </c>
      <c r="P1848" s="58" t="e">
        <v>#N/A</v>
      </c>
      <c r="Q1848" s="58" t="e">
        <v>#N/A</v>
      </c>
    </row>
    <row r="1849" spans="1:17" ht="15" customHeight="1" thickBot="1">
      <c r="A1849" s="446"/>
      <c r="B1849" s="446"/>
      <c r="C1849" s="54" t="str">
        <f>IF(A1849="CSP","Consolidated Supply Program(IIF)",IF(A1849&lt;&gt;"",INDEX('CCN &amp; Description'!$B$2:$B$1071,MATCH(VALUE(LEFT(A1849,5)),'CCN &amp; Description'!$A$2:$A$1071,0)),""))</f>
        <v/>
      </c>
      <c r="D1849" s="55" t="str">
        <f t="shared" si="56"/>
        <v>B</v>
      </c>
      <c r="E1849" s="55" t="str">
        <f t="shared" si="57"/>
        <v>B0111</v>
      </c>
      <c r="F1849" s="56" t="s">
        <v>12480</v>
      </c>
      <c r="G1849" s="56" t="s">
        <v>12481</v>
      </c>
      <c r="H1849" s="56" t="s">
        <v>12482</v>
      </c>
      <c r="I1849" s="60"/>
      <c r="J1849" s="60"/>
      <c r="K1849" s="60"/>
      <c r="L1849" s="315" t="e">
        <v>#REF!</v>
      </c>
      <c r="M1849" s="58" t="e">
        <v>#REF!</v>
      </c>
      <c r="N1849" s="58" t="e">
        <v>#N/A</v>
      </c>
      <c r="O1849" s="58" t="e">
        <v>#N/A</v>
      </c>
      <c r="P1849" s="58" t="e">
        <v>#N/A</v>
      </c>
      <c r="Q1849" s="58" t="e">
        <v>#N/A</v>
      </c>
    </row>
    <row r="1850" spans="1:17" ht="15" customHeight="1" thickBot="1">
      <c r="A1850" s="446"/>
      <c r="B1850" s="446"/>
      <c r="C1850" s="54" t="str">
        <f>IF(A1850="CSP","Consolidated Supply Program(IIF)",IF(A1850&lt;&gt;"",INDEX('CCN &amp; Description'!$B$2:$B$1071,MATCH(VALUE(LEFT(A1850,5)),'CCN &amp; Description'!$A$2:$A$1071,0)),""))</f>
        <v/>
      </c>
      <c r="D1850" s="55" t="str">
        <f t="shared" si="56"/>
        <v>B</v>
      </c>
      <c r="E1850" s="55" t="str">
        <f t="shared" si="57"/>
        <v>B0112</v>
      </c>
      <c r="F1850" s="56" t="s">
        <v>12483</v>
      </c>
      <c r="G1850" s="56" t="s">
        <v>12484</v>
      </c>
      <c r="H1850" s="56" t="s">
        <v>12485</v>
      </c>
      <c r="I1850" s="60"/>
      <c r="J1850" s="60"/>
      <c r="K1850" s="60"/>
      <c r="L1850" s="315" t="e">
        <v>#REF!</v>
      </c>
      <c r="M1850" s="58" t="e">
        <v>#REF!</v>
      </c>
      <c r="N1850" s="58" t="e">
        <v>#N/A</v>
      </c>
      <c r="O1850" s="58" t="e">
        <v>#N/A</v>
      </c>
      <c r="P1850" s="58" t="e">
        <v>#N/A</v>
      </c>
      <c r="Q1850" s="58" t="e">
        <v>#N/A</v>
      </c>
    </row>
    <row r="1851" spans="1:17" ht="15" customHeight="1" thickBot="1">
      <c r="A1851" s="446"/>
      <c r="B1851" s="446"/>
      <c r="C1851" s="54" t="str">
        <f>IF(A1851="CSP","Consolidated Supply Program(IIF)",IF(A1851&lt;&gt;"",INDEX('CCN &amp; Description'!$B$2:$B$1071,MATCH(VALUE(LEFT(A1851,5)),'CCN &amp; Description'!$A$2:$A$1071,0)),""))</f>
        <v/>
      </c>
      <c r="D1851" s="55" t="str">
        <f t="shared" si="56"/>
        <v>B</v>
      </c>
      <c r="E1851" s="55" t="str">
        <f t="shared" si="57"/>
        <v>B0113</v>
      </c>
      <c r="F1851" s="56" t="s">
        <v>12486</v>
      </c>
      <c r="G1851" s="56" t="s">
        <v>12487</v>
      </c>
      <c r="H1851" s="56" t="s">
        <v>12488</v>
      </c>
      <c r="I1851" s="60"/>
      <c r="J1851" s="60"/>
      <c r="K1851" s="60"/>
      <c r="L1851" s="315" t="e">
        <v>#REF!</v>
      </c>
      <c r="M1851" s="58" t="e">
        <v>#REF!</v>
      </c>
      <c r="N1851" s="58" t="e">
        <v>#N/A</v>
      </c>
      <c r="O1851" s="58" t="e">
        <v>#N/A</v>
      </c>
      <c r="P1851" s="58" t="e">
        <v>#N/A</v>
      </c>
      <c r="Q1851" s="58" t="e">
        <v>#N/A</v>
      </c>
    </row>
    <row r="1852" spans="1:17" ht="15" customHeight="1" thickBot="1">
      <c r="A1852" s="446"/>
      <c r="B1852" s="446"/>
      <c r="C1852" s="54" t="str">
        <f>IF(A1852="CSP","Consolidated Supply Program(IIF)",IF(A1852&lt;&gt;"",INDEX('CCN &amp; Description'!$B$2:$B$1071,MATCH(VALUE(LEFT(A1852,5)),'CCN &amp; Description'!$A$2:$A$1071,0)),""))</f>
        <v/>
      </c>
      <c r="D1852" s="55" t="str">
        <f t="shared" si="56"/>
        <v>B</v>
      </c>
      <c r="E1852" s="55" t="str">
        <f t="shared" si="57"/>
        <v>B0114</v>
      </c>
      <c r="F1852" s="56" t="s">
        <v>4096</v>
      </c>
      <c r="G1852" s="56" t="s">
        <v>12489</v>
      </c>
      <c r="H1852" s="56" t="s">
        <v>12490</v>
      </c>
      <c r="I1852" s="57">
        <v>27.24</v>
      </c>
      <c r="J1852" s="57">
        <v>9.75</v>
      </c>
      <c r="K1852" s="57">
        <v>8.08</v>
      </c>
      <c r="L1852" s="315" t="e">
        <v>#REF!</v>
      </c>
      <c r="M1852" s="58" t="e">
        <v>#REF!</v>
      </c>
      <c r="N1852" s="58" t="e">
        <v>#N/A</v>
      </c>
      <c r="O1852" s="58" t="e">
        <v>#N/A</v>
      </c>
      <c r="P1852" s="58" t="e">
        <v>#N/A</v>
      </c>
      <c r="Q1852" s="58" t="e">
        <v>#N/A</v>
      </c>
    </row>
    <row r="1853" spans="1:17" ht="15" customHeight="1" thickBot="1">
      <c r="A1853" s="446"/>
      <c r="B1853" s="446"/>
      <c r="C1853" s="54" t="str">
        <f>IF(A1853="CSP","Consolidated Supply Program(IIF)",IF(A1853&lt;&gt;"",INDEX('CCN &amp; Description'!$B$2:$B$1071,MATCH(VALUE(LEFT(A1853,5)),'CCN &amp; Description'!$A$2:$A$1071,0)),""))</f>
        <v/>
      </c>
      <c r="D1853" s="55" t="str">
        <f t="shared" si="56"/>
        <v>B</v>
      </c>
      <c r="E1853" s="55" t="str">
        <f t="shared" si="57"/>
        <v>B0114</v>
      </c>
      <c r="F1853" s="56" t="s">
        <v>4096</v>
      </c>
      <c r="G1853" s="56" t="s">
        <v>12489</v>
      </c>
      <c r="H1853" s="56" t="s">
        <v>12491</v>
      </c>
      <c r="I1853" s="57">
        <v>26.91</v>
      </c>
      <c r="J1853" s="57">
        <v>8.16</v>
      </c>
      <c r="K1853" s="57">
        <v>6.5</v>
      </c>
      <c r="L1853" s="315" t="e">
        <v>#REF!</v>
      </c>
      <c r="M1853" s="58" t="e">
        <v>#REF!</v>
      </c>
      <c r="N1853" s="58" t="e">
        <v>#N/A</v>
      </c>
      <c r="O1853" s="58" t="e">
        <v>#N/A</v>
      </c>
      <c r="P1853" s="58" t="e">
        <v>#N/A</v>
      </c>
      <c r="Q1853" s="58" t="e">
        <v>#N/A</v>
      </c>
    </row>
    <row r="1854" spans="1:17" ht="15" customHeight="1" thickBot="1">
      <c r="A1854" s="446"/>
      <c r="B1854" s="446"/>
      <c r="C1854" s="54" t="str">
        <f>IF(A1854="CSP","Consolidated Supply Program(IIF)",IF(A1854&lt;&gt;"",INDEX('CCN &amp; Description'!$B$2:$B$1071,MATCH(VALUE(LEFT(A1854,5)),'CCN &amp; Description'!$A$2:$A$1071,0)),""))</f>
        <v/>
      </c>
      <c r="D1854" s="55" t="str">
        <f t="shared" si="56"/>
        <v>B</v>
      </c>
      <c r="E1854" s="55" t="str">
        <f t="shared" si="57"/>
        <v>B0114</v>
      </c>
      <c r="F1854" s="56" t="s">
        <v>4096</v>
      </c>
      <c r="G1854" s="56" t="s">
        <v>12489</v>
      </c>
      <c r="H1854" s="56" t="s">
        <v>12492</v>
      </c>
      <c r="I1854" s="57">
        <v>30.99</v>
      </c>
      <c r="J1854" s="57">
        <v>9.08</v>
      </c>
      <c r="K1854" s="57">
        <v>7.33</v>
      </c>
      <c r="L1854" s="315" t="e">
        <v>#REF!</v>
      </c>
      <c r="M1854" s="58" t="e">
        <v>#REF!</v>
      </c>
      <c r="N1854" s="58" t="e">
        <v>#N/A</v>
      </c>
      <c r="O1854" s="58" t="e">
        <v>#N/A</v>
      </c>
      <c r="P1854" s="58" t="e">
        <v>#N/A</v>
      </c>
      <c r="Q1854" s="58" t="e">
        <v>#N/A</v>
      </c>
    </row>
    <row r="1855" spans="1:17" ht="15" customHeight="1" thickBot="1">
      <c r="A1855" s="446"/>
      <c r="B1855" s="446"/>
      <c r="C1855" s="54" t="str">
        <f>IF(A1855="CSP","Consolidated Supply Program(IIF)",IF(A1855&lt;&gt;"",INDEX('CCN &amp; Description'!$B$2:$B$1071,MATCH(VALUE(LEFT(A1855,5)),'CCN &amp; Description'!$A$2:$A$1071,0)),""))</f>
        <v/>
      </c>
      <c r="D1855" s="55" t="str">
        <f t="shared" si="56"/>
        <v>B</v>
      </c>
      <c r="E1855" s="55" t="str">
        <f t="shared" si="57"/>
        <v>B0114</v>
      </c>
      <c r="F1855" s="56" t="s">
        <v>4096</v>
      </c>
      <c r="G1855" s="56" t="s">
        <v>12489</v>
      </c>
      <c r="H1855" s="56" t="s">
        <v>12493</v>
      </c>
      <c r="I1855" s="57">
        <v>30.99</v>
      </c>
      <c r="J1855" s="57">
        <v>9.08</v>
      </c>
      <c r="K1855" s="57">
        <v>7.33</v>
      </c>
      <c r="L1855" s="315" t="e">
        <v>#REF!</v>
      </c>
      <c r="M1855" s="58" t="e">
        <v>#REF!</v>
      </c>
      <c r="N1855" s="58" t="e">
        <v>#N/A</v>
      </c>
      <c r="O1855" s="58" t="e">
        <v>#N/A</v>
      </c>
      <c r="P1855" s="58" t="e">
        <v>#N/A</v>
      </c>
      <c r="Q1855" s="58" t="e">
        <v>#N/A</v>
      </c>
    </row>
    <row r="1856" spans="1:17" ht="15" customHeight="1" thickBot="1">
      <c r="A1856" s="446"/>
      <c r="B1856" s="446"/>
      <c r="C1856" s="54" t="str">
        <f>IF(A1856="CSP","Consolidated Supply Program(IIF)",IF(A1856&lt;&gt;"",INDEX('CCN &amp; Description'!$B$2:$B$1071,MATCH(VALUE(LEFT(A1856,5)),'CCN &amp; Description'!$A$2:$A$1071,0)),""))</f>
        <v/>
      </c>
      <c r="D1856" s="55" t="str">
        <f t="shared" si="56"/>
        <v>B</v>
      </c>
      <c r="E1856" s="55" t="str">
        <f t="shared" si="57"/>
        <v>B0115</v>
      </c>
      <c r="F1856" s="56" t="s">
        <v>4107</v>
      </c>
      <c r="G1856" s="56" t="s">
        <v>12494</v>
      </c>
      <c r="H1856" s="56" t="s">
        <v>12495</v>
      </c>
      <c r="I1856" s="57">
        <v>26.32</v>
      </c>
      <c r="J1856" s="57">
        <v>8.16</v>
      </c>
      <c r="K1856" s="57">
        <v>5.83</v>
      </c>
      <c r="L1856" s="315" t="e">
        <v>#REF!</v>
      </c>
      <c r="M1856" s="58" t="e">
        <v>#REF!</v>
      </c>
      <c r="N1856" s="58">
        <v>26.333333333333329</v>
      </c>
      <c r="O1856" s="58" t="s">
        <v>56</v>
      </c>
      <c r="P1856" s="58">
        <v>45</v>
      </c>
      <c r="Q1856" s="58">
        <v>1.75</v>
      </c>
    </row>
    <row r="1857" spans="1:17" ht="15" customHeight="1" thickBot="1">
      <c r="A1857" s="446"/>
      <c r="B1857" s="446"/>
      <c r="C1857" s="54" t="str">
        <f>IF(A1857="CSP","Consolidated Supply Program(IIF)",IF(A1857&lt;&gt;"",INDEX('CCN &amp; Description'!$B$2:$B$1071,MATCH(VALUE(LEFT(A1857,5)),'CCN &amp; Description'!$A$2:$A$1071,0)),""))</f>
        <v/>
      </c>
      <c r="D1857" s="55" t="str">
        <f t="shared" si="56"/>
        <v>B</v>
      </c>
      <c r="E1857" s="55" t="str">
        <f t="shared" si="57"/>
        <v>B0115</v>
      </c>
      <c r="F1857" s="56" t="s">
        <v>12496</v>
      </c>
      <c r="G1857" s="56" t="s">
        <v>12494</v>
      </c>
      <c r="H1857" s="56" t="s">
        <v>12495</v>
      </c>
      <c r="I1857" s="57">
        <v>26.32</v>
      </c>
      <c r="J1857" s="57">
        <v>8.16</v>
      </c>
      <c r="K1857" s="57">
        <v>5.83</v>
      </c>
      <c r="L1857" s="315" t="e">
        <v>#REF!</v>
      </c>
      <c r="M1857" s="58" t="e">
        <v>#REF!</v>
      </c>
      <c r="N1857" s="58" t="e">
        <v>#N/A</v>
      </c>
      <c r="O1857" s="58" t="e">
        <v>#N/A</v>
      </c>
      <c r="P1857" s="58" t="e">
        <v>#N/A</v>
      </c>
      <c r="Q1857" s="58" t="e">
        <v>#N/A</v>
      </c>
    </row>
    <row r="1858" spans="1:17" ht="15" customHeight="1" thickBot="1">
      <c r="A1858" s="446"/>
      <c r="B1858" s="446"/>
      <c r="C1858" s="54" t="str">
        <f>IF(A1858="CSP","Consolidated Supply Program(IIF)",IF(A1858&lt;&gt;"",INDEX('CCN &amp; Description'!$B$2:$B$1071,MATCH(VALUE(LEFT(A1858,5)),'CCN &amp; Description'!$A$2:$A$1071,0)),""))</f>
        <v/>
      </c>
      <c r="D1858" s="55" t="str">
        <f t="shared" ref="D1858:D1921" si="58">LEFT(F1858,1)</f>
        <v>B</v>
      </c>
      <c r="E1858" s="55" t="str">
        <f t="shared" ref="E1858:E1921" si="59">LEFT(F1858,5)</f>
        <v>B0116</v>
      </c>
      <c r="F1858" s="56" t="s">
        <v>12497</v>
      </c>
      <c r="G1858" s="56" t="s">
        <v>12498</v>
      </c>
      <c r="H1858" s="56" t="s">
        <v>12499</v>
      </c>
      <c r="I1858" s="60"/>
      <c r="J1858" s="60"/>
      <c r="K1858" s="60"/>
      <c r="L1858" s="315" t="e">
        <v>#REF!</v>
      </c>
      <c r="M1858" s="58" t="e">
        <v>#REF!</v>
      </c>
      <c r="N1858" s="58" t="e">
        <v>#N/A</v>
      </c>
      <c r="O1858" s="58" t="e">
        <v>#N/A</v>
      </c>
      <c r="P1858" s="58" t="e">
        <v>#N/A</v>
      </c>
      <c r="Q1858" s="58" t="e">
        <v>#N/A</v>
      </c>
    </row>
    <row r="1859" spans="1:17" ht="15" customHeight="1" thickBot="1">
      <c r="A1859" s="446"/>
      <c r="B1859" s="446"/>
      <c r="C1859" s="54" t="str">
        <f>IF(A1859="CSP","Consolidated Supply Program(IIF)",IF(A1859&lt;&gt;"",INDEX('CCN &amp; Description'!$B$2:$B$1071,MATCH(VALUE(LEFT(A1859,5)),'CCN &amp; Description'!$A$2:$A$1071,0)),""))</f>
        <v/>
      </c>
      <c r="D1859" s="55" t="str">
        <f t="shared" si="58"/>
        <v>B</v>
      </c>
      <c r="E1859" s="55" t="str">
        <f t="shared" si="59"/>
        <v>B0117</v>
      </c>
      <c r="F1859" s="56" t="s">
        <v>12500</v>
      </c>
      <c r="G1859" s="56" t="s">
        <v>12478</v>
      </c>
      <c r="H1859" s="56" t="s">
        <v>12501</v>
      </c>
      <c r="I1859" s="60"/>
      <c r="J1859" s="60"/>
      <c r="K1859" s="60"/>
      <c r="L1859" s="315" t="e">
        <v>#REF!</v>
      </c>
      <c r="M1859" s="58" t="e">
        <v>#REF!</v>
      </c>
      <c r="N1859" s="58" t="e">
        <v>#N/A</v>
      </c>
      <c r="O1859" s="58" t="e">
        <v>#N/A</v>
      </c>
      <c r="P1859" s="58" t="e">
        <v>#N/A</v>
      </c>
      <c r="Q1859" s="58" t="e">
        <v>#N/A</v>
      </c>
    </row>
    <row r="1860" spans="1:17" ht="15" customHeight="1" thickBot="1">
      <c r="A1860" s="446"/>
      <c r="B1860" s="446"/>
      <c r="C1860" s="54" t="str">
        <f>IF(A1860="CSP","Consolidated Supply Program(IIF)",IF(A1860&lt;&gt;"",INDEX('CCN &amp; Description'!$B$2:$B$1071,MATCH(VALUE(LEFT(A1860,5)),'CCN &amp; Description'!$A$2:$A$1071,0)),""))</f>
        <v/>
      </c>
      <c r="D1860" s="55" t="str">
        <f t="shared" si="58"/>
        <v>B</v>
      </c>
      <c r="E1860" s="55" t="str">
        <f t="shared" si="59"/>
        <v>B0118</v>
      </c>
      <c r="F1860" s="56" t="s">
        <v>12502</v>
      </c>
      <c r="G1860" s="56" t="s">
        <v>12503</v>
      </c>
      <c r="H1860" s="56" t="s">
        <v>12504</v>
      </c>
      <c r="I1860" s="60"/>
      <c r="J1860" s="60"/>
      <c r="K1860" s="60"/>
      <c r="L1860" s="315" t="e">
        <v>#REF!</v>
      </c>
      <c r="M1860" s="58" t="e">
        <v>#REF!</v>
      </c>
      <c r="N1860" s="58" t="e">
        <v>#N/A</v>
      </c>
      <c r="O1860" s="58" t="e">
        <v>#N/A</v>
      </c>
      <c r="P1860" s="58" t="e">
        <v>#N/A</v>
      </c>
      <c r="Q1860" s="58" t="e">
        <v>#N/A</v>
      </c>
    </row>
    <row r="1861" spans="1:17" s="110" customFormat="1" ht="15" customHeight="1" thickBot="1">
      <c r="A1861" s="446"/>
      <c r="B1861" s="446"/>
      <c r="C1861" s="106" t="str">
        <f>IF(A1861="CSP","Consolidated Supply Program(IIF)",IF(A1861&lt;&gt;"",INDEX('CCN &amp; Description'!$B$2:$B$1071,MATCH(VALUE(LEFT(A1861,5)),'CCN &amp; Description'!$A$2:$A$1071,0)),""))</f>
        <v/>
      </c>
      <c r="D1861" s="107" t="str">
        <f t="shared" si="58"/>
        <v>B</v>
      </c>
      <c r="E1861" s="107" t="str">
        <f t="shared" si="59"/>
        <v>B0119</v>
      </c>
      <c r="F1861" s="108" t="s">
        <v>4111</v>
      </c>
      <c r="G1861" s="108" t="s">
        <v>12375</v>
      </c>
      <c r="H1861" s="108" t="s">
        <v>12505</v>
      </c>
      <c r="I1861" s="109">
        <v>33.99</v>
      </c>
      <c r="J1861" s="109">
        <v>11.08</v>
      </c>
      <c r="K1861" s="109">
        <v>10.16</v>
      </c>
      <c r="L1861" s="110" t="e">
        <v>#REF!</v>
      </c>
      <c r="M1861" s="111" t="e">
        <v>#REF!</v>
      </c>
      <c r="N1861" s="111">
        <v>34.666666666666657</v>
      </c>
      <c r="O1861" s="111" t="s">
        <v>202</v>
      </c>
      <c r="P1861" s="111">
        <v>70</v>
      </c>
      <c r="Q1861" s="111">
        <v>2</v>
      </c>
    </row>
    <row r="1862" spans="1:17" s="110" customFormat="1" ht="15" customHeight="1" thickBot="1">
      <c r="A1862" s="446"/>
      <c r="B1862" s="446"/>
      <c r="C1862" s="106" t="str">
        <f>IF(A1862="CSP","Consolidated Supply Program(IIF)",IF(A1862&lt;&gt;"",INDEX('CCN &amp; Description'!$B$2:$B$1071,MATCH(VALUE(LEFT(A1862,5)),'CCN &amp; Description'!$A$2:$A$1071,0)),""))</f>
        <v/>
      </c>
      <c r="D1862" s="107" t="str">
        <f t="shared" si="58"/>
        <v>B</v>
      </c>
      <c r="E1862" s="107" t="str">
        <f t="shared" si="59"/>
        <v>B0119</v>
      </c>
      <c r="F1862" s="108" t="s">
        <v>4111</v>
      </c>
      <c r="G1862" s="108" t="s">
        <v>12375</v>
      </c>
      <c r="H1862" s="108" t="s">
        <v>12506</v>
      </c>
      <c r="I1862" s="109">
        <v>33.99</v>
      </c>
      <c r="J1862" s="109">
        <v>11.08</v>
      </c>
      <c r="K1862" s="109">
        <v>10.16</v>
      </c>
      <c r="L1862" s="110" t="e">
        <v>#REF!</v>
      </c>
      <c r="M1862" s="111" t="e">
        <v>#REF!</v>
      </c>
      <c r="N1862" s="111">
        <v>34.666666666666657</v>
      </c>
      <c r="O1862" s="111" t="s">
        <v>202</v>
      </c>
      <c r="P1862" s="111">
        <v>70</v>
      </c>
      <c r="Q1862" s="111">
        <v>2</v>
      </c>
    </row>
    <row r="1863" spans="1:17" ht="15" customHeight="1" thickBot="1">
      <c r="A1863" s="446"/>
      <c r="B1863" s="446"/>
      <c r="C1863" s="54" t="str">
        <f>IF(A1863="CSP","Consolidated Supply Program(IIF)",IF(A1863&lt;&gt;"",INDEX('CCN &amp; Description'!$B$2:$B$1071,MATCH(VALUE(LEFT(A1863,5)),'CCN &amp; Description'!$A$2:$A$1071,0)),""))</f>
        <v/>
      </c>
      <c r="D1863" s="55" t="str">
        <f t="shared" si="58"/>
        <v>B</v>
      </c>
      <c r="E1863" s="55" t="str">
        <f t="shared" si="59"/>
        <v>B0120</v>
      </c>
      <c r="F1863" s="56" t="s">
        <v>4118</v>
      </c>
      <c r="G1863" s="56" t="s">
        <v>4119</v>
      </c>
      <c r="H1863" s="59"/>
      <c r="I1863" s="57">
        <v>14.25</v>
      </c>
      <c r="J1863" s="57">
        <v>6.75</v>
      </c>
      <c r="K1863" s="57">
        <v>7.58</v>
      </c>
      <c r="L1863" s="315" t="e">
        <v>#REF!</v>
      </c>
      <c r="M1863" s="58" t="e">
        <v>#REF!</v>
      </c>
      <c r="N1863" s="58">
        <v>14.25</v>
      </c>
      <c r="O1863" s="58" t="s">
        <v>1882</v>
      </c>
      <c r="P1863" s="58">
        <v>25</v>
      </c>
      <c r="Q1863" s="58">
        <v>1.75</v>
      </c>
    </row>
    <row r="1864" spans="1:17" ht="15" customHeight="1" thickBot="1">
      <c r="A1864" s="446"/>
      <c r="B1864" s="446"/>
      <c r="C1864" s="54" t="str">
        <f>IF(A1864="CSP","Consolidated Supply Program(IIF)",IF(A1864&lt;&gt;"",INDEX('CCN &amp; Description'!$B$2:$B$1071,MATCH(VALUE(LEFT(A1864,5)),'CCN &amp; Description'!$A$2:$A$1071,0)),""))</f>
        <v/>
      </c>
      <c r="D1864" s="55" t="str">
        <f t="shared" si="58"/>
        <v>B</v>
      </c>
      <c r="E1864" s="55" t="str">
        <f t="shared" si="59"/>
        <v>B0121</v>
      </c>
      <c r="F1864" s="56" t="s">
        <v>4122</v>
      </c>
      <c r="G1864" s="56" t="s">
        <v>12507</v>
      </c>
      <c r="H1864" s="56" t="s">
        <v>12508</v>
      </c>
      <c r="I1864" s="57">
        <v>22.57</v>
      </c>
      <c r="J1864" s="57">
        <v>10.83</v>
      </c>
      <c r="K1864" s="57">
        <v>7.66</v>
      </c>
      <c r="L1864" s="315" t="e">
        <v>#REF!</v>
      </c>
      <c r="M1864" s="58" t="e">
        <v>#REF!</v>
      </c>
      <c r="N1864" s="58" t="e">
        <v>#N/A</v>
      </c>
      <c r="O1864" s="58" t="e">
        <v>#N/A</v>
      </c>
      <c r="P1864" s="58" t="e">
        <v>#N/A</v>
      </c>
      <c r="Q1864" s="58" t="e">
        <v>#N/A</v>
      </c>
    </row>
    <row r="1865" spans="1:17" ht="15" customHeight="1" thickBot="1">
      <c r="A1865" s="446"/>
      <c r="B1865" s="446"/>
      <c r="C1865" s="54" t="str">
        <f>IF(A1865="CSP","Consolidated Supply Program(IIF)",IF(A1865&lt;&gt;"",INDEX('CCN &amp; Description'!$B$2:$B$1071,MATCH(VALUE(LEFT(A1865,5)),'CCN &amp; Description'!$A$2:$A$1071,0)),""))</f>
        <v/>
      </c>
      <c r="D1865" s="55" t="str">
        <f t="shared" si="58"/>
        <v>B</v>
      </c>
      <c r="E1865" s="55" t="str">
        <f t="shared" si="59"/>
        <v>B0122</v>
      </c>
      <c r="F1865" s="56" t="s">
        <v>4126</v>
      </c>
      <c r="G1865" s="56" t="s">
        <v>12507</v>
      </c>
      <c r="H1865" s="56" t="s">
        <v>12509</v>
      </c>
      <c r="I1865" s="57">
        <v>22.32</v>
      </c>
      <c r="J1865" s="57">
        <v>10.41</v>
      </c>
      <c r="K1865" s="57">
        <v>7.58</v>
      </c>
      <c r="L1865" s="315" t="e">
        <v>#REF!</v>
      </c>
      <c r="M1865" s="58" t="e">
        <v>#REF!</v>
      </c>
      <c r="N1865" s="58" t="e">
        <v>#N/A</v>
      </c>
      <c r="O1865" s="58" t="e">
        <v>#N/A</v>
      </c>
      <c r="P1865" s="58" t="e">
        <v>#N/A</v>
      </c>
      <c r="Q1865" s="58" t="e">
        <v>#N/A</v>
      </c>
    </row>
    <row r="1866" spans="1:17" ht="15" customHeight="1" thickBot="1">
      <c r="A1866" s="446"/>
      <c r="B1866" s="446"/>
      <c r="C1866" s="54" t="str">
        <f>IF(A1866="CSP","Consolidated Supply Program(IIF)",IF(A1866&lt;&gt;"",INDEX('CCN &amp; Description'!$B$2:$B$1071,MATCH(VALUE(LEFT(A1866,5)),'CCN &amp; Description'!$A$2:$A$1071,0)),""))</f>
        <v/>
      </c>
      <c r="D1866" s="55" t="str">
        <f t="shared" si="58"/>
        <v>B</v>
      </c>
      <c r="E1866" s="55" t="str">
        <f t="shared" si="59"/>
        <v>B0123</v>
      </c>
      <c r="F1866" s="56" t="s">
        <v>12510</v>
      </c>
      <c r="G1866" s="56" t="s">
        <v>12511</v>
      </c>
      <c r="H1866" s="59"/>
      <c r="I1866" s="60"/>
      <c r="J1866" s="60"/>
      <c r="K1866" s="60"/>
      <c r="L1866" s="315" t="e">
        <v>#REF!</v>
      </c>
      <c r="M1866" s="58" t="e">
        <v>#REF!</v>
      </c>
      <c r="N1866" s="58" t="e">
        <v>#N/A</v>
      </c>
      <c r="O1866" s="58" t="e">
        <v>#N/A</v>
      </c>
      <c r="P1866" s="58" t="e">
        <v>#N/A</v>
      </c>
      <c r="Q1866" s="58" t="e">
        <v>#N/A</v>
      </c>
    </row>
    <row r="1867" spans="1:17" ht="15" customHeight="1" thickBot="1">
      <c r="A1867" s="446"/>
      <c r="B1867" s="446"/>
      <c r="C1867" s="54" t="str">
        <f>IF(A1867="CSP","Consolidated Supply Program(IIF)",IF(A1867&lt;&gt;"",INDEX('CCN &amp; Description'!$B$2:$B$1071,MATCH(VALUE(LEFT(A1867,5)),'CCN &amp; Description'!$A$2:$A$1071,0)),""))</f>
        <v/>
      </c>
      <c r="D1867" s="55" t="str">
        <f t="shared" si="58"/>
        <v>B</v>
      </c>
      <c r="E1867" s="55" t="str">
        <f t="shared" si="59"/>
        <v>B0124</v>
      </c>
      <c r="F1867" s="56" t="s">
        <v>12512</v>
      </c>
      <c r="G1867" s="56" t="s">
        <v>12375</v>
      </c>
      <c r="H1867" s="56" t="s">
        <v>12513</v>
      </c>
      <c r="I1867" s="60"/>
      <c r="J1867" s="60"/>
      <c r="K1867" s="60"/>
      <c r="L1867" s="315" t="e">
        <v>#REF!</v>
      </c>
      <c r="M1867" s="58" t="e">
        <v>#REF!</v>
      </c>
      <c r="N1867" s="58" t="e">
        <v>#N/A</v>
      </c>
      <c r="O1867" s="58" t="e">
        <v>#N/A</v>
      </c>
      <c r="P1867" s="58" t="e">
        <v>#N/A</v>
      </c>
      <c r="Q1867" s="58" t="e">
        <v>#N/A</v>
      </c>
    </row>
    <row r="1868" spans="1:17" ht="15" customHeight="1" thickBot="1">
      <c r="A1868" s="446"/>
      <c r="B1868" s="446"/>
      <c r="C1868" s="54" t="str">
        <f>IF(A1868="CSP","Consolidated Supply Program(IIF)",IF(A1868&lt;&gt;"",INDEX('CCN &amp; Description'!$B$2:$B$1071,MATCH(VALUE(LEFT(A1868,5)),'CCN &amp; Description'!$A$2:$A$1071,0)),""))</f>
        <v/>
      </c>
      <c r="D1868" s="55" t="str">
        <f t="shared" si="58"/>
        <v>B</v>
      </c>
      <c r="E1868" s="55" t="str">
        <f t="shared" si="59"/>
        <v>B0125</v>
      </c>
      <c r="F1868" s="56" t="s">
        <v>12514</v>
      </c>
      <c r="G1868" s="56" t="s">
        <v>12515</v>
      </c>
      <c r="H1868" s="56" t="s">
        <v>12516</v>
      </c>
      <c r="I1868" s="60"/>
      <c r="J1868" s="60"/>
      <c r="K1868" s="60"/>
      <c r="L1868" s="315" t="e">
        <v>#REF!</v>
      </c>
      <c r="M1868" s="58" t="e">
        <v>#REF!</v>
      </c>
      <c r="N1868" s="58" t="e">
        <v>#N/A</v>
      </c>
      <c r="O1868" s="58" t="e">
        <v>#N/A</v>
      </c>
      <c r="P1868" s="58" t="e">
        <v>#N/A</v>
      </c>
      <c r="Q1868" s="58" t="e">
        <v>#N/A</v>
      </c>
    </row>
    <row r="1869" spans="1:17" ht="15" customHeight="1" thickBot="1">
      <c r="A1869" s="446"/>
      <c r="B1869" s="446"/>
      <c r="C1869" s="54" t="str">
        <f>IF(A1869="CSP","Consolidated Supply Program(IIF)",IF(A1869&lt;&gt;"",INDEX('CCN &amp; Description'!$B$2:$B$1071,MATCH(VALUE(LEFT(A1869,5)),'CCN &amp; Description'!$A$2:$A$1071,0)),""))</f>
        <v/>
      </c>
      <c r="D1869" s="55" t="str">
        <f t="shared" si="58"/>
        <v>B</v>
      </c>
      <c r="E1869" s="55" t="str">
        <f t="shared" si="59"/>
        <v>B0128</v>
      </c>
      <c r="F1869" s="56" t="s">
        <v>12517</v>
      </c>
      <c r="G1869" s="56" t="s">
        <v>12518</v>
      </c>
      <c r="H1869" s="56" t="s">
        <v>12519</v>
      </c>
      <c r="I1869" s="60"/>
      <c r="J1869" s="60"/>
      <c r="K1869" s="60"/>
      <c r="L1869" s="315" t="e">
        <v>#REF!</v>
      </c>
      <c r="M1869" s="58" t="e">
        <v>#REF!</v>
      </c>
      <c r="N1869" s="58" t="e">
        <v>#N/A</v>
      </c>
      <c r="O1869" s="58" t="e">
        <v>#N/A</v>
      </c>
      <c r="P1869" s="58" t="e">
        <v>#N/A</v>
      </c>
      <c r="Q1869" s="58" t="e">
        <v>#N/A</v>
      </c>
    </row>
    <row r="1870" spans="1:17" ht="15" customHeight="1" thickBot="1">
      <c r="A1870" s="446"/>
      <c r="B1870" s="446"/>
      <c r="C1870" s="54" t="str">
        <f>IF(A1870="CSP","Consolidated Supply Program(IIF)",IF(A1870&lt;&gt;"",INDEX('CCN &amp; Description'!$B$2:$B$1071,MATCH(VALUE(LEFT(A1870,5)),'CCN &amp; Description'!$A$2:$A$1071,0)),""))</f>
        <v/>
      </c>
      <c r="D1870" s="55" t="str">
        <f t="shared" si="58"/>
        <v>B</v>
      </c>
      <c r="E1870" s="55" t="str">
        <f t="shared" si="59"/>
        <v>B0129</v>
      </c>
      <c r="F1870" s="56" t="s">
        <v>4130</v>
      </c>
      <c r="G1870" s="56" t="s">
        <v>12520</v>
      </c>
      <c r="H1870" s="56" t="s">
        <v>12521</v>
      </c>
      <c r="I1870" s="57">
        <v>26.28</v>
      </c>
      <c r="J1870" s="57">
        <v>10.7</v>
      </c>
      <c r="K1870" s="57">
        <v>7.46</v>
      </c>
      <c r="L1870" s="315" t="e">
        <v>#REF!</v>
      </c>
      <c r="M1870" s="58" t="e">
        <v>#REF!</v>
      </c>
      <c r="N1870" s="58">
        <v>26.291666666666671</v>
      </c>
      <c r="O1870" s="58" t="s">
        <v>56</v>
      </c>
      <c r="P1870" s="58">
        <v>45</v>
      </c>
      <c r="Q1870" s="58">
        <v>1.75</v>
      </c>
    </row>
    <row r="1871" spans="1:17" ht="15" customHeight="1" thickBot="1">
      <c r="A1871" s="446"/>
      <c r="B1871" s="446"/>
      <c r="C1871" s="54" t="str">
        <f>IF(A1871="CSP","Consolidated Supply Program(IIF)",IF(A1871&lt;&gt;"",INDEX('CCN &amp; Description'!$B$2:$B$1071,MATCH(VALUE(LEFT(A1871,5)),'CCN &amp; Description'!$A$2:$A$1071,0)),""))</f>
        <v/>
      </c>
      <c r="D1871" s="55" t="str">
        <f t="shared" si="58"/>
        <v>B</v>
      </c>
      <c r="E1871" s="55" t="str">
        <f t="shared" si="59"/>
        <v>B0129</v>
      </c>
      <c r="F1871" s="56" t="s">
        <v>4130</v>
      </c>
      <c r="G1871" s="56" t="s">
        <v>12522</v>
      </c>
      <c r="H1871" s="56" t="s">
        <v>12521</v>
      </c>
      <c r="I1871" s="60"/>
      <c r="J1871" s="60"/>
      <c r="K1871" s="60"/>
      <c r="L1871" s="315" t="e">
        <v>#REF!</v>
      </c>
      <c r="M1871" s="58" t="e">
        <v>#REF!</v>
      </c>
      <c r="N1871" s="58">
        <v>26.291666666666671</v>
      </c>
      <c r="O1871" s="58" t="s">
        <v>56</v>
      </c>
      <c r="P1871" s="58">
        <v>45</v>
      </c>
      <c r="Q1871" s="58">
        <v>1.75</v>
      </c>
    </row>
    <row r="1872" spans="1:17" ht="15" customHeight="1" thickBot="1">
      <c r="A1872" s="446"/>
      <c r="B1872" s="446"/>
      <c r="C1872" s="54" t="str">
        <f>IF(A1872="CSP","Consolidated Supply Program(IIF)",IF(A1872&lt;&gt;"",INDEX('CCN &amp; Description'!$B$2:$B$1071,MATCH(VALUE(LEFT(A1872,5)),'CCN &amp; Description'!$A$2:$A$1071,0)),""))</f>
        <v/>
      </c>
      <c r="D1872" s="55" t="str">
        <f t="shared" si="58"/>
        <v>B</v>
      </c>
      <c r="E1872" s="55" t="str">
        <f t="shared" si="59"/>
        <v>B0130</v>
      </c>
      <c r="F1872" s="56" t="s">
        <v>4137</v>
      </c>
      <c r="G1872" s="56" t="s">
        <v>12523</v>
      </c>
      <c r="H1872" s="56" t="s">
        <v>12524</v>
      </c>
      <c r="I1872" s="57">
        <v>20.57</v>
      </c>
      <c r="J1872" s="57">
        <v>10.79</v>
      </c>
      <c r="K1872" s="57">
        <v>9.56</v>
      </c>
      <c r="L1872" s="315" t="e">
        <v>#REF!</v>
      </c>
      <c r="M1872" s="58" t="e">
        <v>#REF!</v>
      </c>
      <c r="N1872" s="58">
        <v>20.574999999999999</v>
      </c>
      <c r="O1872" s="58" t="s">
        <v>56</v>
      </c>
      <c r="P1872" s="58">
        <v>45</v>
      </c>
      <c r="Q1872" s="58">
        <v>1.75</v>
      </c>
    </row>
    <row r="1873" spans="1:17" ht="15" customHeight="1" thickBot="1">
      <c r="A1873" s="446"/>
      <c r="B1873" s="446"/>
      <c r="C1873" s="54" t="str">
        <f>IF(A1873="CSP","Consolidated Supply Program(IIF)",IF(A1873&lt;&gt;"",INDEX('CCN &amp; Description'!$B$2:$B$1071,MATCH(VALUE(LEFT(A1873,5)),'CCN &amp; Description'!$A$2:$A$1071,0)),""))</f>
        <v/>
      </c>
      <c r="D1873" s="55" t="str">
        <f t="shared" si="58"/>
        <v>B</v>
      </c>
      <c r="E1873" s="55" t="str">
        <f t="shared" si="59"/>
        <v>B0131</v>
      </c>
      <c r="F1873" s="56" t="s">
        <v>12525</v>
      </c>
      <c r="G1873" s="56" t="s">
        <v>12280</v>
      </c>
      <c r="H1873" s="56" t="s">
        <v>12526</v>
      </c>
      <c r="I1873" s="60"/>
      <c r="J1873" s="60"/>
      <c r="K1873" s="60"/>
      <c r="L1873" s="315" t="e">
        <v>#REF!</v>
      </c>
      <c r="M1873" s="58" t="e">
        <v>#REF!</v>
      </c>
      <c r="N1873" s="58" t="e">
        <v>#N/A</v>
      </c>
      <c r="O1873" s="58" t="e">
        <v>#N/A</v>
      </c>
      <c r="P1873" s="58" t="e">
        <v>#N/A</v>
      </c>
      <c r="Q1873" s="58" t="e">
        <v>#N/A</v>
      </c>
    </row>
    <row r="1874" spans="1:17" s="110" customFormat="1" ht="15" customHeight="1" thickBot="1">
      <c r="A1874" s="446">
        <v>21451</v>
      </c>
      <c r="B1874" s="446"/>
      <c r="C1874" s="106" t="str">
        <f>IF(A1874="CSP","Consolidated Supply Program(IIF)",IF(A1874&lt;&gt;"",INDEX('CCN &amp; Description'!$B$2:$B$1071,MATCH(VALUE(LEFT(A1874,5)),'CCN &amp; Description'!$A$2:$A$1071,0)),""))</f>
        <v>VEHICLE MAINTENANCE SHOP</v>
      </c>
      <c r="D1874" s="107" t="str">
        <f t="shared" si="58"/>
        <v>B</v>
      </c>
      <c r="E1874" s="107" t="str">
        <f t="shared" si="59"/>
        <v>B0132</v>
      </c>
      <c r="F1874" s="108" t="s">
        <v>12527</v>
      </c>
      <c r="G1874" s="108" t="s">
        <v>12528</v>
      </c>
      <c r="H1874" s="108" t="s">
        <v>12529</v>
      </c>
      <c r="I1874" s="113"/>
      <c r="J1874" s="113"/>
      <c r="K1874" s="113"/>
      <c r="L1874" s="110" t="e">
        <v>#REF!</v>
      </c>
      <c r="M1874" s="111" t="e">
        <v>#REF!</v>
      </c>
      <c r="N1874" s="111" t="e">
        <v>#N/A</v>
      </c>
      <c r="O1874" s="111" t="e">
        <v>#N/A</v>
      </c>
      <c r="P1874" s="111" t="e">
        <v>#N/A</v>
      </c>
      <c r="Q1874" s="111" t="e">
        <v>#N/A</v>
      </c>
    </row>
    <row r="1875" spans="1:17" s="110" customFormat="1" ht="15" customHeight="1" thickBot="1">
      <c r="A1875" s="446">
        <v>21451</v>
      </c>
      <c r="B1875" s="446"/>
      <c r="C1875" s="106" t="str">
        <f>IF(A1875="CSP","Consolidated Supply Program(IIF)",IF(A1875&lt;&gt;"",INDEX('CCN &amp; Description'!$B$2:$B$1071,MATCH(VALUE(LEFT(A1875,5)),'CCN &amp; Description'!$A$2:$A$1071,0)),""))</f>
        <v>VEHICLE MAINTENANCE SHOP</v>
      </c>
      <c r="D1875" s="107" t="str">
        <f t="shared" si="58"/>
        <v>B</v>
      </c>
      <c r="E1875" s="107" t="str">
        <f t="shared" si="59"/>
        <v>B0132</v>
      </c>
      <c r="F1875" s="108" t="s">
        <v>12527</v>
      </c>
      <c r="G1875" s="108" t="s">
        <v>12528</v>
      </c>
      <c r="H1875" s="112"/>
      <c r="I1875" s="109">
        <v>2.61</v>
      </c>
      <c r="J1875" s="109">
        <v>1.7</v>
      </c>
      <c r="K1875" s="109">
        <v>1.02</v>
      </c>
      <c r="L1875" s="110" t="e">
        <v>#REF!</v>
      </c>
      <c r="M1875" s="111" t="e">
        <v>#REF!</v>
      </c>
      <c r="N1875" s="111" t="e">
        <v>#N/A</v>
      </c>
      <c r="O1875" s="111" t="e">
        <v>#N/A</v>
      </c>
      <c r="P1875" s="111" t="e">
        <v>#N/A</v>
      </c>
      <c r="Q1875" s="111" t="e">
        <v>#N/A</v>
      </c>
    </row>
    <row r="1876" spans="1:17" s="110" customFormat="1" ht="15" customHeight="1" thickBot="1">
      <c r="A1876" s="446">
        <v>21451</v>
      </c>
      <c r="B1876" s="446"/>
      <c r="C1876" s="106" t="str">
        <f>IF(A1876="CSP","Consolidated Supply Program(IIF)",IF(A1876&lt;&gt;"",INDEX('CCN &amp; Description'!$B$2:$B$1071,MATCH(VALUE(LEFT(A1876,5)),'CCN &amp; Description'!$A$2:$A$1071,0)),""))</f>
        <v>VEHICLE MAINTENANCE SHOP</v>
      </c>
      <c r="D1876" s="107" t="str">
        <f t="shared" si="58"/>
        <v>B</v>
      </c>
      <c r="E1876" s="107" t="str">
        <f t="shared" si="59"/>
        <v>B0132</v>
      </c>
      <c r="F1876" s="108" t="s">
        <v>12530</v>
      </c>
      <c r="G1876" s="108" t="s">
        <v>12528</v>
      </c>
      <c r="H1876" s="112"/>
      <c r="I1876" s="109">
        <v>2.61</v>
      </c>
      <c r="J1876" s="109">
        <v>1.7</v>
      </c>
      <c r="K1876" s="109">
        <v>1.02</v>
      </c>
      <c r="L1876" s="110" t="e">
        <v>#REF!</v>
      </c>
      <c r="M1876" s="111" t="e">
        <v>#REF!</v>
      </c>
      <c r="N1876" s="111" t="e">
        <v>#N/A</v>
      </c>
      <c r="O1876" s="111" t="e">
        <v>#N/A</v>
      </c>
      <c r="P1876" s="111" t="e">
        <v>#N/A</v>
      </c>
      <c r="Q1876" s="111" t="e">
        <v>#N/A</v>
      </c>
    </row>
    <row r="1877" spans="1:17" s="110" customFormat="1" ht="15" customHeight="1" thickBot="1">
      <c r="A1877" s="446" t="s">
        <v>9833</v>
      </c>
      <c r="B1877" s="446"/>
      <c r="C1877" s="106" t="e">
        <f>IF(A1877="CSP","Consolidated Supply Program(IIF)",IF(A1877&lt;&gt;"",INDEX('CCN &amp; Description'!$B$2:$B$1071,MATCH(VALUE(LEFT(A1877,5)),'CCN &amp; Description'!$A$2:$A$1071,0)),""))</f>
        <v>#VALUE!</v>
      </c>
      <c r="D1877" s="107" t="str">
        <f t="shared" si="58"/>
        <v>B</v>
      </c>
      <c r="E1877" s="107" t="str">
        <f t="shared" si="59"/>
        <v>B0133</v>
      </c>
      <c r="F1877" s="108" t="s">
        <v>12531</v>
      </c>
      <c r="G1877" s="108" t="s">
        <v>12532</v>
      </c>
      <c r="H1877" s="108" t="s">
        <v>12533</v>
      </c>
      <c r="I1877" s="113"/>
      <c r="J1877" s="113"/>
      <c r="K1877" s="113"/>
      <c r="L1877" s="110" t="e">
        <v>#REF!</v>
      </c>
      <c r="M1877" s="111" t="e">
        <v>#REF!</v>
      </c>
      <c r="N1877" s="111" t="e">
        <v>#N/A</v>
      </c>
      <c r="O1877" s="111" t="e">
        <v>#N/A</v>
      </c>
      <c r="P1877" s="111" t="e">
        <v>#N/A</v>
      </c>
      <c r="Q1877" s="111" t="e">
        <v>#N/A</v>
      </c>
    </row>
    <row r="1878" spans="1:17" s="110" customFormat="1" ht="15" customHeight="1" thickBot="1">
      <c r="A1878" s="446" t="s">
        <v>9833</v>
      </c>
      <c r="B1878" s="446"/>
      <c r="C1878" s="106" t="e">
        <f>IF(A1878="CSP","Consolidated Supply Program(IIF)",IF(A1878&lt;&gt;"",INDEX('CCN &amp; Description'!$B$2:$B$1071,MATCH(VALUE(LEFT(A1878,5)),'CCN &amp; Description'!$A$2:$A$1071,0)),""))</f>
        <v>#VALUE!</v>
      </c>
      <c r="D1878" s="107" t="str">
        <f t="shared" si="58"/>
        <v>B</v>
      </c>
      <c r="E1878" s="107" t="str">
        <f t="shared" si="59"/>
        <v>B0133</v>
      </c>
      <c r="F1878" s="108" t="s">
        <v>12531</v>
      </c>
      <c r="G1878" s="108" t="s">
        <v>12534</v>
      </c>
      <c r="H1878" s="112"/>
      <c r="I1878" s="109">
        <v>8.06</v>
      </c>
      <c r="J1878" s="109">
        <v>1.33</v>
      </c>
      <c r="K1878" s="109">
        <v>4.0599999999999996</v>
      </c>
      <c r="L1878" s="110" t="e">
        <v>#REF!</v>
      </c>
      <c r="M1878" s="111" t="e">
        <v>#REF!</v>
      </c>
      <c r="N1878" s="111" t="e">
        <v>#N/A</v>
      </c>
      <c r="O1878" s="111" t="e">
        <v>#N/A</v>
      </c>
      <c r="P1878" s="111" t="e">
        <v>#N/A</v>
      </c>
      <c r="Q1878" s="111" t="e">
        <v>#N/A</v>
      </c>
    </row>
    <row r="1879" spans="1:17" s="110" customFormat="1" ht="15" customHeight="1" thickBot="1">
      <c r="A1879" s="446" t="s">
        <v>9833</v>
      </c>
      <c r="B1879" s="446"/>
      <c r="C1879" s="106" t="e">
        <f>IF(A1879="CSP","Consolidated Supply Program(IIF)",IF(A1879&lt;&gt;"",INDEX('CCN &amp; Description'!$B$2:$B$1071,MATCH(VALUE(LEFT(A1879,5)),'CCN &amp; Description'!$A$2:$A$1071,0)),""))</f>
        <v>#VALUE!</v>
      </c>
      <c r="D1879" s="107" t="str">
        <f t="shared" si="58"/>
        <v>B</v>
      </c>
      <c r="E1879" s="107" t="str">
        <f t="shared" si="59"/>
        <v>B0133</v>
      </c>
      <c r="F1879" s="108" t="s">
        <v>12535</v>
      </c>
      <c r="G1879" s="108" t="s">
        <v>12534</v>
      </c>
      <c r="H1879" s="112"/>
      <c r="I1879" s="109">
        <v>8.06</v>
      </c>
      <c r="J1879" s="109">
        <v>1.33</v>
      </c>
      <c r="K1879" s="109">
        <v>4.0599999999999996</v>
      </c>
      <c r="L1879" s="110" t="e">
        <v>#REF!</v>
      </c>
      <c r="M1879" s="111" t="e">
        <v>#REF!</v>
      </c>
      <c r="N1879" s="111" t="e">
        <v>#N/A</v>
      </c>
      <c r="O1879" s="111" t="e">
        <v>#N/A</v>
      </c>
      <c r="P1879" s="111" t="e">
        <v>#N/A</v>
      </c>
      <c r="Q1879" s="111" t="e">
        <v>#N/A</v>
      </c>
    </row>
    <row r="1880" spans="1:17" ht="15" customHeight="1" thickBot="1">
      <c r="A1880" s="446"/>
      <c r="B1880" s="446"/>
      <c r="C1880" s="54" t="str">
        <f>IF(A1880="CSP","Consolidated Supply Program(IIF)",IF(A1880&lt;&gt;"",INDEX('CCN &amp; Description'!$B$2:$B$1071,MATCH(VALUE(LEFT(A1880,5)),'CCN &amp; Description'!$A$2:$A$1071,0)),""))</f>
        <v/>
      </c>
      <c r="D1880" s="55" t="str">
        <f t="shared" si="58"/>
        <v>B</v>
      </c>
      <c r="E1880" s="55" t="str">
        <f t="shared" si="59"/>
        <v>B0134</v>
      </c>
      <c r="F1880" s="56" t="s">
        <v>12536</v>
      </c>
      <c r="G1880" s="56" t="s">
        <v>12333</v>
      </c>
      <c r="H1880" s="59"/>
      <c r="I1880" s="60"/>
      <c r="J1880" s="60"/>
      <c r="K1880" s="60"/>
      <c r="L1880" s="315" t="e">
        <v>#REF!</v>
      </c>
      <c r="M1880" s="58" t="e">
        <v>#REF!</v>
      </c>
      <c r="N1880" s="58" t="e">
        <v>#N/A</v>
      </c>
      <c r="O1880" s="58" t="e">
        <v>#N/A</v>
      </c>
      <c r="P1880" s="58" t="e">
        <v>#N/A</v>
      </c>
      <c r="Q1880" s="58" t="e">
        <v>#N/A</v>
      </c>
    </row>
    <row r="1881" spans="1:17" ht="15" customHeight="1" thickBot="1">
      <c r="A1881" s="446"/>
      <c r="B1881" s="446"/>
      <c r="C1881" s="54" t="str">
        <f>IF(A1881="CSP","Consolidated Supply Program(IIF)",IF(A1881&lt;&gt;"",INDEX('CCN &amp; Description'!$B$2:$B$1071,MATCH(VALUE(LEFT(A1881,5)),'CCN &amp; Description'!$A$2:$A$1071,0)),""))</f>
        <v/>
      </c>
      <c r="D1881" s="55" t="str">
        <f t="shared" si="58"/>
        <v>B</v>
      </c>
      <c r="E1881" s="55" t="str">
        <f t="shared" si="59"/>
        <v>B0135</v>
      </c>
      <c r="F1881" s="56" t="s">
        <v>12537</v>
      </c>
      <c r="G1881" s="56" t="s">
        <v>4127</v>
      </c>
      <c r="H1881" s="56" t="s">
        <v>12538</v>
      </c>
      <c r="I1881" s="57">
        <v>25.19</v>
      </c>
      <c r="J1881" s="57">
        <v>10.4</v>
      </c>
      <c r="K1881" s="57">
        <v>7.76</v>
      </c>
      <c r="L1881" s="315" t="e">
        <v>#REF!</v>
      </c>
      <c r="M1881" s="58" t="e">
        <v>#REF!</v>
      </c>
      <c r="N1881" s="58" t="e">
        <v>#N/A</v>
      </c>
      <c r="O1881" s="58" t="e">
        <v>#N/A</v>
      </c>
      <c r="P1881" s="58" t="e">
        <v>#N/A</v>
      </c>
      <c r="Q1881" s="58" t="e">
        <v>#N/A</v>
      </c>
    </row>
    <row r="1882" spans="1:17" ht="15" customHeight="1" thickBot="1">
      <c r="A1882" s="446"/>
      <c r="B1882" s="446"/>
      <c r="C1882" s="54" t="str">
        <f>IF(A1882="CSP","Consolidated Supply Program(IIF)",IF(A1882&lt;&gt;"",INDEX('CCN &amp; Description'!$B$2:$B$1071,MATCH(VALUE(LEFT(A1882,5)),'CCN &amp; Description'!$A$2:$A$1071,0)),""))</f>
        <v/>
      </c>
      <c r="D1882" s="55" t="str">
        <f t="shared" si="58"/>
        <v>B</v>
      </c>
      <c r="E1882" s="55" t="str">
        <f t="shared" si="59"/>
        <v>B0136</v>
      </c>
      <c r="F1882" s="56" t="s">
        <v>12539</v>
      </c>
      <c r="G1882" s="56" t="s">
        <v>12540</v>
      </c>
      <c r="H1882" s="59"/>
      <c r="I1882" s="57">
        <v>22.57</v>
      </c>
      <c r="J1882" s="57">
        <v>10.83</v>
      </c>
      <c r="K1882" s="57">
        <v>7.66</v>
      </c>
      <c r="L1882" s="315" t="e">
        <v>#REF!</v>
      </c>
      <c r="M1882" s="58" t="e">
        <v>#REF!</v>
      </c>
      <c r="N1882" s="58" t="e">
        <v>#N/A</v>
      </c>
      <c r="O1882" s="58" t="e">
        <v>#N/A</v>
      </c>
      <c r="P1882" s="58" t="e">
        <v>#N/A</v>
      </c>
      <c r="Q1882" s="58" t="e">
        <v>#N/A</v>
      </c>
    </row>
    <row r="1883" spans="1:17" s="110" customFormat="1" ht="15" customHeight="1" thickBot="1">
      <c r="A1883" s="446"/>
      <c r="B1883" s="446"/>
      <c r="C1883" s="106" t="str">
        <f>IF(A1883="CSP","Consolidated Supply Program(IIF)",IF(A1883&lt;&gt;"",INDEX('CCN &amp; Description'!$B$2:$B$1071,MATCH(VALUE(LEFT(A1883,5)),'CCN &amp; Description'!$A$2:$A$1071,0)),""))</f>
        <v/>
      </c>
      <c r="D1883" s="107" t="str">
        <f t="shared" si="58"/>
        <v>B</v>
      </c>
      <c r="E1883" s="107" t="str">
        <f t="shared" si="59"/>
        <v>B0137</v>
      </c>
      <c r="F1883" s="108" t="s">
        <v>4153</v>
      </c>
      <c r="G1883" s="108" t="s">
        <v>12276</v>
      </c>
      <c r="H1883" s="108" t="s">
        <v>12541</v>
      </c>
      <c r="I1883" s="109">
        <v>12.5</v>
      </c>
      <c r="J1883" s="109">
        <v>7.16</v>
      </c>
      <c r="K1883" s="109">
        <v>8.16</v>
      </c>
      <c r="L1883" s="110" t="e">
        <v>#REF!</v>
      </c>
      <c r="M1883" s="111" t="e">
        <v>#REF!</v>
      </c>
      <c r="N1883" s="111">
        <v>12.5</v>
      </c>
      <c r="O1883" s="111" t="s">
        <v>1882</v>
      </c>
      <c r="P1883" s="111">
        <v>25</v>
      </c>
      <c r="Q1883" s="111">
        <v>1.75</v>
      </c>
    </row>
    <row r="1884" spans="1:17" ht="15" customHeight="1" thickBot="1">
      <c r="A1884" s="446"/>
      <c r="B1884" s="446"/>
      <c r="C1884" s="54" t="str">
        <f>IF(A1884="CSP","Consolidated Supply Program(IIF)",IF(A1884&lt;&gt;"",INDEX('CCN &amp; Description'!$B$2:$B$1071,MATCH(VALUE(LEFT(A1884,5)),'CCN &amp; Description'!$A$2:$A$1071,0)),""))</f>
        <v/>
      </c>
      <c r="D1884" s="55" t="str">
        <f t="shared" si="58"/>
        <v>B</v>
      </c>
      <c r="E1884" s="55" t="str">
        <f t="shared" si="59"/>
        <v>B0138</v>
      </c>
      <c r="F1884" s="56" t="s">
        <v>4157</v>
      </c>
      <c r="G1884" s="56" t="s">
        <v>12542</v>
      </c>
      <c r="H1884" s="56" t="s">
        <v>12543</v>
      </c>
      <c r="I1884" s="57">
        <v>4</v>
      </c>
      <c r="J1884" s="57">
        <v>8</v>
      </c>
      <c r="K1884" s="57">
        <v>6.91</v>
      </c>
      <c r="L1884" s="315" t="e">
        <v>#REF!</v>
      </c>
      <c r="M1884" s="58" t="e">
        <v>#REF!</v>
      </c>
      <c r="N1884" s="58" t="e">
        <v>#N/A</v>
      </c>
      <c r="O1884" s="58" t="e">
        <v>#N/A</v>
      </c>
      <c r="P1884" s="58" t="e">
        <v>#N/A</v>
      </c>
      <c r="Q1884" s="58" t="e">
        <v>#N/A</v>
      </c>
    </row>
    <row r="1885" spans="1:17" s="110" customFormat="1" ht="15" customHeight="1" thickBot="1">
      <c r="A1885" s="446"/>
      <c r="B1885" s="446"/>
      <c r="C1885" s="106" t="str">
        <f>IF(A1885="CSP","Consolidated Supply Program(IIF)",IF(A1885&lt;&gt;"",INDEX('CCN &amp; Description'!$B$2:$B$1071,MATCH(VALUE(LEFT(A1885,5)),'CCN &amp; Description'!$A$2:$A$1071,0)),""))</f>
        <v/>
      </c>
      <c r="D1885" s="107" t="str">
        <f t="shared" si="58"/>
        <v>B</v>
      </c>
      <c r="E1885" s="107" t="str">
        <f t="shared" si="59"/>
        <v>B0138</v>
      </c>
      <c r="F1885" s="108" t="s">
        <v>12544</v>
      </c>
      <c r="G1885" s="108" t="s">
        <v>12542</v>
      </c>
      <c r="H1885" s="108" t="s">
        <v>12543</v>
      </c>
      <c r="I1885" s="109">
        <v>4</v>
      </c>
      <c r="J1885" s="109">
        <v>8</v>
      </c>
      <c r="K1885" s="109">
        <v>6.91</v>
      </c>
      <c r="L1885" s="110" t="e">
        <v>#REF!</v>
      </c>
      <c r="M1885" s="111" t="e">
        <v>#REF!</v>
      </c>
      <c r="N1885" s="111" t="e">
        <v>#N/A</v>
      </c>
      <c r="O1885" s="111" t="e">
        <v>#N/A</v>
      </c>
      <c r="P1885" s="111" t="e">
        <v>#N/A</v>
      </c>
      <c r="Q1885" s="111" t="e">
        <v>#N/A</v>
      </c>
    </row>
    <row r="1886" spans="1:17" ht="15" customHeight="1" thickBot="1">
      <c r="A1886" s="446"/>
      <c r="B1886" s="446"/>
      <c r="C1886" s="54" t="str">
        <f>IF(A1886="CSP","Consolidated Supply Program(IIF)",IF(A1886&lt;&gt;"",INDEX('CCN &amp; Description'!$B$2:$B$1071,MATCH(VALUE(LEFT(A1886,5)),'CCN &amp; Description'!$A$2:$A$1071,0)),""))</f>
        <v/>
      </c>
      <c r="D1886" s="55" t="str">
        <f t="shared" si="58"/>
        <v>B</v>
      </c>
      <c r="E1886" s="55" t="str">
        <f t="shared" si="59"/>
        <v>B0139</v>
      </c>
      <c r="F1886" s="56" t="s">
        <v>12545</v>
      </c>
      <c r="G1886" s="56" t="s">
        <v>12546</v>
      </c>
      <c r="H1886" s="56" t="s">
        <v>12547</v>
      </c>
      <c r="I1886" s="60"/>
      <c r="J1886" s="60"/>
      <c r="K1886" s="60"/>
      <c r="L1886" s="315" t="e">
        <v>#REF!</v>
      </c>
      <c r="M1886" s="58" t="e">
        <v>#REF!</v>
      </c>
      <c r="N1886" s="58" t="e">
        <v>#N/A</v>
      </c>
      <c r="O1886" s="58" t="e">
        <v>#N/A</v>
      </c>
      <c r="P1886" s="58" t="e">
        <v>#N/A</v>
      </c>
      <c r="Q1886" s="58" t="e">
        <v>#N/A</v>
      </c>
    </row>
    <row r="1887" spans="1:17" ht="15" customHeight="1" thickBot="1">
      <c r="A1887" s="446"/>
      <c r="B1887" s="446"/>
      <c r="C1887" s="54" t="str">
        <f>IF(A1887="CSP","Consolidated Supply Program(IIF)",IF(A1887&lt;&gt;"",INDEX('CCN &amp; Description'!$B$2:$B$1071,MATCH(VALUE(LEFT(A1887,5)),'CCN &amp; Description'!$A$2:$A$1071,0)),""))</f>
        <v/>
      </c>
      <c r="D1887" s="55" t="str">
        <f t="shared" si="58"/>
        <v>B</v>
      </c>
      <c r="E1887" s="55" t="str">
        <f t="shared" si="59"/>
        <v>B0140</v>
      </c>
      <c r="F1887" s="56" t="s">
        <v>12548</v>
      </c>
      <c r="G1887" s="56" t="s">
        <v>12549</v>
      </c>
      <c r="H1887" s="59"/>
      <c r="I1887" s="60"/>
      <c r="J1887" s="60"/>
      <c r="K1887" s="60"/>
      <c r="L1887" s="315" t="e">
        <v>#REF!</v>
      </c>
      <c r="M1887" s="58" t="e">
        <v>#REF!</v>
      </c>
      <c r="N1887" s="58" t="e">
        <v>#N/A</v>
      </c>
      <c r="O1887" s="58" t="e">
        <v>#N/A</v>
      </c>
      <c r="P1887" s="58" t="e">
        <v>#N/A</v>
      </c>
      <c r="Q1887" s="58" t="e">
        <v>#N/A</v>
      </c>
    </row>
    <row r="1888" spans="1:17" ht="15" customHeight="1" thickBot="1">
      <c r="A1888" s="446"/>
      <c r="B1888" s="446"/>
      <c r="C1888" s="54" t="str">
        <f>IF(A1888="CSP","Consolidated Supply Program(IIF)",IF(A1888&lt;&gt;"",INDEX('CCN &amp; Description'!$B$2:$B$1071,MATCH(VALUE(LEFT(A1888,5)),'CCN &amp; Description'!$A$2:$A$1071,0)),""))</f>
        <v/>
      </c>
      <c r="D1888" s="55" t="str">
        <f t="shared" si="58"/>
        <v>B</v>
      </c>
      <c r="E1888" s="55" t="str">
        <f t="shared" si="59"/>
        <v>B0142</v>
      </c>
      <c r="F1888" s="56" t="s">
        <v>4159</v>
      </c>
      <c r="G1888" s="56" t="s">
        <v>12550</v>
      </c>
      <c r="H1888" s="56" t="s">
        <v>12551</v>
      </c>
      <c r="I1888" s="60">
        <v>4.2249999999999996</v>
      </c>
      <c r="J1888" s="60">
        <v>3.0416669999999999</v>
      </c>
      <c r="K1888" s="60">
        <v>4.5833300000000001</v>
      </c>
      <c r="L1888" s="315" t="e">
        <v>#REF!</v>
      </c>
      <c r="M1888" s="58" t="e">
        <v>#REF!</v>
      </c>
      <c r="N1888" s="58" t="e">
        <v>#N/A</v>
      </c>
      <c r="O1888" s="58" t="e">
        <v>#N/A</v>
      </c>
      <c r="P1888" s="58" t="e">
        <v>#N/A</v>
      </c>
      <c r="Q1888" s="58" t="e">
        <v>#N/A</v>
      </c>
    </row>
    <row r="1889" spans="1:17" s="110" customFormat="1" ht="15" customHeight="1" thickBot="1">
      <c r="A1889" s="446">
        <v>21710</v>
      </c>
      <c r="B1889" s="446"/>
      <c r="C1889" s="106" t="str">
        <f>IF(A1889="CSP","Consolidated Supply Program(IIF)",IF(A1889&lt;&gt;"",INDEX('CCN &amp; Description'!$B$2:$B$1071,MATCH(VALUE(LEFT(A1889,5)),'CCN &amp; Description'!$A$2:$A$1071,0)),""))</f>
        <v>ELECTRONIC AND COMMUNICATION MAINTENANCE SHOP</v>
      </c>
      <c r="D1889" s="107" t="str">
        <f t="shared" si="58"/>
        <v>B</v>
      </c>
      <c r="E1889" s="107" t="str">
        <f t="shared" si="59"/>
        <v>B0142</v>
      </c>
      <c r="F1889" s="108" t="s">
        <v>12552</v>
      </c>
      <c r="G1889" s="108" t="s">
        <v>12550</v>
      </c>
      <c r="H1889" s="108" t="s">
        <v>12551</v>
      </c>
      <c r="I1889" s="113">
        <v>4.2249999999999996</v>
      </c>
      <c r="J1889" s="113">
        <v>3.0416669999999999</v>
      </c>
      <c r="K1889" s="113">
        <v>4.5833300000000001</v>
      </c>
      <c r="L1889" s="110" t="e">
        <v>#REF!</v>
      </c>
      <c r="M1889" s="111" t="e">
        <v>#REF!</v>
      </c>
      <c r="N1889" s="111">
        <v>5.416666666666667</v>
      </c>
      <c r="O1889" s="111" t="s">
        <v>115</v>
      </c>
      <c r="P1889" s="111">
        <v>15</v>
      </c>
      <c r="Q1889" s="111">
        <v>1.5</v>
      </c>
    </row>
    <row r="1890" spans="1:17" s="110" customFormat="1" ht="26.5" customHeight="1" thickBot="1">
      <c r="A1890" s="446">
        <v>21820</v>
      </c>
      <c r="B1890" s="446"/>
      <c r="C1890" s="106" t="str">
        <f>IF(A1890="CSP","Consolidated Supply Program(IIF)",IF(A1890&lt;&gt;"",INDEX('CCN &amp; Description'!$B$2:$B$1071,MATCH(VALUE(LEFT(A1890,5)),'CCN &amp; Description'!$A$2:$A$1071,0)),""))</f>
        <v>INSTALLATION SUPPORT EQUIPMENT MAINTENANCE SHOP</v>
      </c>
      <c r="D1890" s="107" t="str">
        <f t="shared" si="58"/>
        <v>B</v>
      </c>
      <c r="E1890" s="107" t="str">
        <f t="shared" si="59"/>
        <v>B0143</v>
      </c>
      <c r="F1890" s="108" t="s">
        <v>4161</v>
      </c>
      <c r="G1890" s="108" t="s">
        <v>12553</v>
      </c>
      <c r="H1890" s="108" t="s">
        <v>12554</v>
      </c>
      <c r="I1890" s="109">
        <v>3</v>
      </c>
      <c r="J1890" s="109">
        <v>2.17</v>
      </c>
      <c r="K1890" s="109">
        <v>1.58</v>
      </c>
      <c r="L1890" s="110" t="e">
        <v>#REF!</v>
      </c>
      <c r="M1890" s="111" t="e">
        <v>#REF!</v>
      </c>
      <c r="N1890" s="111" t="e">
        <v>#N/A</v>
      </c>
      <c r="O1890" s="111" t="e">
        <v>#N/A</v>
      </c>
      <c r="P1890" s="111" t="e">
        <v>#N/A</v>
      </c>
      <c r="Q1890" s="111" t="e">
        <v>#N/A</v>
      </c>
    </row>
    <row r="1891" spans="1:17" ht="15" customHeight="1" thickBot="1">
      <c r="A1891" s="446"/>
      <c r="B1891" s="446"/>
      <c r="C1891" s="54" t="str">
        <f>IF(A1891="CSP","Consolidated Supply Program(IIF)",IF(A1891&lt;&gt;"",INDEX('CCN &amp; Description'!$B$2:$B$1071,MATCH(VALUE(LEFT(A1891,5)),'CCN &amp; Description'!$A$2:$A$1071,0)),""))</f>
        <v/>
      </c>
      <c r="D1891" s="55" t="str">
        <f t="shared" si="58"/>
        <v>B</v>
      </c>
      <c r="E1891" s="55" t="str">
        <f t="shared" si="59"/>
        <v>B0152</v>
      </c>
      <c r="F1891" s="56" t="s">
        <v>4164</v>
      </c>
      <c r="G1891" s="56" t="s">
        <v>12555</v>
      </c>
      <c r="H1891" s="56" t="s">
        <v>12556</v>
      </c>
      <c r="I1891" s="57">
        <v>15.49</v>
      </c>
      <c r="J1891" s="57">
        <v>6.91</v>
      </c>
      <c r="K1891" s="57">
        <v>5.16</v>
      </c>
      <c r="L1891" s="315" t="e">
        <v>#REF!</v>
      </c>
      <c r="M1891" s="58" t="e">
        <v>#REF!</v>
      </c>
      <c r="N1891" s="58">
        <v>15.5</v>
      </c>
      <c r="O1891" s="58" t="s">
        <v>1882</v>
      </c>
      <c r="P1891" s="58">
        <v>25</v>
      </c>
      <c r="Q1891" s="58">
        <v>1.75</v>
      </c>
    </row>
    <row r="1892" spans="1:17" ht="15" customHeight="1" thickBot="1">
      <c r="A1892" s="446"/>
      <c r="B1892" s="446"/>
      <c r="C1892" s="54" t="str">
        <f>IF(A1892="CSP","Consolidated Supply Program(IIF)",IF(A1892&lt;&gt;"",INDEX('CCN &amp; Description'!$B$2:$B$1071,MATCH(VALUE(LEFT(A1892,5)),'CCN &amp; Description'!$A$2:$A$1071,0)),""))</f>
        <v/>
      </c>
      <c r="D1892" s="55" t="str">
        <f t="shared" si="58"/>
        <v>B</v>
      </c>
      <c r="E1892" s="55" t="str">
        <f t="shared" si="59"/>
        <v>B0155</v>
      </c>
      <c r="F1892" s="56" t="s">
        <v>12557</v>
      </c>
      <c r="G1892" s="56" t="s">
        <v>12507</v>
      </c>
      <c r="H1892" s="59"/>
      <c r="I1892" s="57">
        <v>22.75</v>
      </c>
      <c r="J1892" s="57">
        <v>10.5</v>
      </c>
      <c r="K1892" s="57">
        <v>7.92</v>
      </c>
      <c r="L1892" s="315" t="e">
        <v>#REF!</v>
      </c>
      <c r="M1892" s="58" t="e">
        <v>#REF!</v>
      </c>
      <c r="N1892" s="58" t="e">
        <v>#N/A</v>
      </c>
      <c r="O1892" s="58" t="e">
        <v>#N/A</v>
      </c>
      <c r="P1892" s="58" t="e">
        <v>#N/A</v>
      </c>
      <c r="Q1892" s="58" t="e">
        <v>#N/A</v>
      </c>
    </row>
    <row r="1893" spans="1:17" ht="15" customHeight="1" thickBot="1">
      <c r="A1893" s="446"/>
      <c r="B1893" s="446"/>
      <c r="C1893" s="54" t="str">
        <f>IF(A1893="CSP","Consolidated Supply Program(IIF)",IF(A1893&lt;&gt;"",INDEX('CCN &amp; Description'!$B$2:$B$1071,MATCH(VALUE(LEFT(A1893,5)),'CCN &amp; Description'!$A$2:$A$1071,0)),""))</f>
        <v/>
      </c>
      <c r="D1893" s="55" t="str">
        <f t="shared" si="58"/>
        <v>B</v>
      </c>
      <c r="E1893" s="55" t="str">
        <f t="shared" si="59"/>
        <v>B0155</v>
      </c>
      <c r="F1893" s="56" t="s">
        <v>12557</v>
      </c>
      <c r="G1893" s="56" t="s">
        <v>12558</v>
      </c>
      <c r="H1893" s="56" t="s">
        <v>12559</v>
      </c>
      <c r="I1893" s="57">
        <v>22.75</v>
      </c>
      <c r="J1893" s="57">
        <v>10.5</v>
      </c>
      <c r="K1893" s="57">
        <v>7.92</v>
      </c>
      <c r="L1893" s="315" t="e">
        <v>#REF!</v>
      </c>
      <c r="M1893" s="58" t="e">
        <v>#REF!</v>
      </c>
      <c r="N1893" s="58" t="e">
        <v>#N/A</v>
      </c>
      <c r="O1893" s="58" t="e">
        <v>#N/A</v>
      </c>
      <c r="P1893" s="58" t="e">
        <v>#N/A</v>
      </c>
      <c r="Q1893" s="58" t="e">
        <v>#N/A</v>
      </c>
    </row>
    <row r="1894" spans="1:17" s="110" customFormat="1" ht="15" customHeight="1" thickBot="1">
      <c r="A1894" s="446">
        <v>14312</v>
      </c>
      <c r="B1894" s="446"/>
      <c r="C1894" s="106" t="str">
        <f>IF(A1894="CSP","Consolidated Supply Program(IIF)",IF(A1894&lt;&gt;"",INDEX('CCN &amp; Description'!$B$2:$B$1071,MATCH(VALUE(LEFT(A1894,5)),'CCN &amp; Description'!$A$2:$A$1071,0)),""))</f>
        <v>VEHICLE STAGING AREA, SURFACED</v>
      </c>
      <c r="D1894" s="107" t="str">
        <f t="shared" si="58"/>
        <v>B</v>
      </c>
      <c r="E1894" s="107" t="str">
        <f t="shared" si="59"/>
        <v>B0160</v>
      </c>
      <c r="F1894" s="108" t="s">
        <v>4168</v>
      </c>
      <c r="G1894" s="108" t="s">
        <v>12560</v>
      </c>
      <c r="H1894" s="108" t="s">
        <v>12561</v>
      </c>
      <c r="I1894" s="109">
        <v>40.479999999999997</v>
      </c>
      <c r="J1894" s="109">
        <v>18.739999999999998</v>
      </c>
      <c r="K1894" s="109">
        <v>9.58</v>
      </c>
      <c r="L1894" s="110" t="e">
        <v>#REF!</v>
      </c>
      <c r="M1894" s="111" t="e">
        <v>#REF!</v>
      </c>
      <c r="N1894" s="111" t="e">
        <v>#N/A</v>
      </c>
      <c r="O1894" s="111" t="e">
        <v>#N/A</v>
      </c>
      <c r="P1894" s="111" t="e">
        <v>#N/A</v>
      </c>
      <c r="Q1894" s="111" t="e">
        <v>#N/A</v>
      </c>
    </row>
    <row r="1895" spans="1:17" s="110" customFormat="1" ht="15" customHeight="1" thickBot="1">
      <c r="A1895" s="446">
        <v>14312</v>
      </c>
      <c r="B1895" s="446"/>
      <c r="C1895" s="106" t="str">
        <f>IF(A1895="CSP","Consolidated Supply Program(IIF)",IF(A1895&lt;&gt;"",INDEX('CCN &amp; Description'!$B$2:$B$1071,MATCH(VALUE(LEFT(A1895,5)),'CCN &amp; Description'!$A$2:$A$1071,0)),""))</f>
        <v>VEHICLE STAGING AREA, SURFACED</v>
      </c>
      <c r="D1895" s="107" t="str">
        <f t="shared" si="58"/>
        <v>B</v>
      </c>
      <c r="E1895" s="107" t="str">
        <f t="shared" si="59"/>
        <v>B0161</v>
      </c>
      <c r="F1895" s="108" t="s">
        <v>4172</v>
      </c>
      <c r="G1895" s="108" t="s">
        <v>12324</v>
      </c>
      <c r="H1895" s="108" t="s">
        <v>12562</v>
      </c>
      <c r="I1895" s="113"/>
      <c r="J1895" s="109">
        <v>15.58</v>
      </c>
      <c r="K1895" s="109">
        <v>4.58</v>
      </c>
      <c r="L1895" s="110" t="e">
        <v>#REF!</v>
      </c>
      <c r="M1895" s="111" t="e">
        <v>#REF!</v>
      </c>
      <c r="N1895" s="111" t="e">
        <v>#N/A</v>
      </c>
      <c r="O1895" s="111" t="e">
        <v>#N/A</v>
      </c>
      <c r="P1895" s="111" t="e">
        <v>#N/A</v>
      </c>
      <c r="Q1895" s="111" t="e">
        <v>#N/A</v>
      </c>
    </row>
    <row r="1896" spans="1:17" s="110" customFormat="1" ht="15" customHeight="1" thickBot="1">
      <c r="A1896" s="446">
        <v>14312</v>
      </c>
      <c r="B1896" s="446"/>
      <c r="C1896" s="106" t="str">
        <f>IF(A1896="CSP","Consolidated Supply Program(IIF)",IF(A1896&lt;&gt;"",INDEX('CCN &amp; Description'!$B$2:$B$1071,MATCH(VALUE(LEFT(A1896,5)),'CCN &amp; Description'!$A$2:$A$1071,0)),""))</f>
        <v>VEHICLE STAGING AREA, SURFACED</v>
      </c>
      <c r="D1896" s="107" t="str">
        <f t="shared" si="58"/>
        <v>B</v>
      </c>
      <c r="E1896" s="107" t="str">
        <f t="shared" si="59"/>
        <v>B0162</v>
      </c>
      <c r="F1896" s="108" t="s">
        <v>4176</v>
      </c>
      <c r="G1896" s="108" t="s">
        <v>12324</v>
      </c>
      <c r="H1896" s="108" t="s">
        <v>12563</v>
      </c>
      <c r="I1896" s="109">
        <v>9.1</v>
      </c>
      <c r="J1896" s="109">
        <v>9.15</v>
      </c>
      <c r="K1896" s="109">
        <v>4.5199999999999996</v>
      </c>
      <c r="L1896" s="110" t="e">
        <v>#REF!</v>
      </c>
      <c r="M1896" s="111" t="e">
        <v>#REF!</v>
      </c>
      <c r="N1896" s="111" t="e">
        <v>#N/A</v>
      </c>
      <c r="O1896" s="111" t="e">
        <v>#N/A</v>
      </c>
      <c r="P1896" s="111" t="e">
        <v>#N/A</v>
      </c>
      <c r="Q1896" s="111" t="e">
        <v>#N/A</v>
      </c>
    </row>
    <row r="1897" spans="1:17" s="110" customFormat="1" ht="15" customHeight="1" thickBot="1">
      <c r="A1897" s="446"/>
      <c r="B1897" s="446"/>
      <c r="C1897" s="106" t="str">
        <f>IF(A1897="CSP","Consolidated Supply Program(IIF)",IF(A1897&lt;&gt;"",INDEX('CCN &amp; Description'!$B$2:$B$1071,MATCH(VALUE(LEFT(A1897,5)),'CCN &amp; Description'!$A$2:$A$1071,0)),""))</f>
        <v/>
      </c>
      <c r="D1897" s="107" t="str">
        <f t="shared" si="58"/>
        <v>B</v>
      </c>
      <c r="E1897" s="107" t="str">
        <f t="shared" si="59"/>
        <v>B0171</v>
      </c>
      <c r="F1897" s="108" t="s">
        <v>4180</v>
      </c>
      <c r="G1897" s="108" t="s">
        <v>12564</v>
      </c>
      <c r="H1897" s="108" t="s">
        <v>12565</v>
      </c>
      <c r="I1897" s="109">
        <v>6.25</v>
      </c>
      <c r="J1897" s="109">
        <v>4</v>
      </c>
      <c r="K1897" s="109">
        <v>6.08</v>
      </c>
      <c r="L1897" s="110" t="e">
        <v>#REF!</v>
      </c>
      <c r="M1897" s="111" t="e">
        <v>#REF!</v>
      </c>
      <c r="N1897" s="111" t="e">
        <v>#N/A</v>
      </c>
      <c r="O1897" s="111" t="e">
        <v>#N/A</v>
      </c>
      <c r="P1897" s="111" t="e">
        <v>#N/A</v>
      </c>
      <c r="Q1897" s="111" t="e">
        <v>#N/A</v>
      </c>
    </row>
    <row r="1898" spans="1:17" s="110" customFormat="1" ht="15" customHeight="1" thickBot="1">
      <c r="A1898" s="446"/>
      <c r="B1898" s="446"/>
      <c r="C1898" s="106" t="str">
        <f>IF(A1898="CSP","Consolidated Supply Program(IIF)",IF(A1898&lt;&gt;"",INDEX('CCN &amp; Description'!$B$2:$B$1071,MATCH(VALUE(LEFT(A1898,5)),'CCN &amp; Description'!$A$2:$A$1071,0)),""))</f>
        <v/>
      </c>
      <c r="D1898" s="107" t="str">
        <f t="shared" si="58"/>
        <v>B</v>
      </c>
      <c r="E1898" s="107" t="str">
        <f t="shared" si="59"/>
        <v>B0171</v>
      </c>
      <c r="F1898" s="108" t="s">
        <v>4180</v>
      </c>
      <c r="G1898" s="108" t="s">
        <v>12564</v>
      </c>
      <c r="H1898" s="108" t="s">
        <v>12566</v>
      </c>
      <c r="I1898" s="109">
        <v>6.25</v>
      </c>
      <c r="J1898" s="109">
        <v>3.25</v>
      </c>
      <c r="K1898" s="109">
        <v>3.5</v>
      </c>
      <c r="L1898" s="110" t="e">
        <v>#REF!</v>
      </c>
      <c r="M1898" s="111" t="e">
        <v>#REF!</v>
      </c>
      <c r="N1898" s="111" t="e">
        <v>#N/A</v>
      </c>
      <c r="O1898" s="111" t="e">
        <v>#N/A</v>
      </c>
      <c r="P1898" s="111" t="e">
        <v>#N/A</v>
      </c>
      <c r="Q1898" s="111" t="e">
        <v>#N/A</v>
      </c>
    </row>
    <row r="1899" spans="1:17" s="110" customFormat="1" ht="15" customHeight="1" thickBot="1">
      <c r="A1899" s="446"/>
      <c r="B1899" s="446"/>
      <c r="C1899" s="106" t="str">
        <f>IF(A1899="CSP","Consolidated Supply Program(IIF)",IF(A1899&lt;&gt;"",INDEX('CCN &amp; Description'!$B$2:$B$1071,MATCH(VALUE(LEFT(A1899,5)),'CCN &amp; Description'!$A$2:$A$1071,0)),""))</f>
        <v/>
      </c>
      <c r="D1899" s="107" t="str">
        <f t="shared" si="58"/>
        <v>B</v>
      </c>
      <c r="E1899" s="107" t="str">
        <f t="shared" si="59"/>
        <v>B0176</v>
      </c>
      <c r="F1899" s="108" t="s">
        <v>4186</v>
      </c>
      <c r="G1899" s="108" t="s">
        <v>12567</v>
      </c>
      <c r="H1899" s="108" t="s">
        <v>12568</v>
      </c>
      <c r="I1899" s="109">
        <v>4</v>
      </c>
      <c r="J1899" s="109">
        <v>4</v>
      </c>
      <c r="K1899" s="109">
        <v>5.83</v>
      </c>
      <c r="L1899" s="110" t="e">
        <v>#REF!</v>
      </c>
      <c r="M1899" s="111" t="e">
        <v>#REF!</v>
      </c>
      <c r="N1899" s="111" t="e">
        <v>#N/A</v>
      </c>
      <c r="O1899" s="111" t="e">
        <v>#N/A</v>
      </c>
      <c r="P1899" s="111" t="e">
        <v>#N/A</v>
      </c>
      <c r="Q1899" s="111" t="e">
        <v>#N/A</v>
      </c>
    </row>
    <row r="1900" spans="1:17" s="110" customFormat="1" ht="15" customHeight="1" thickBot="1">
      <c r="A1900" s="446"/>
      <c r="B1900" s="446"/>
      <c r="C1900" s="106" t="str">
        <f>IF(A1900="CSP","Consolidated Supply Program(IIF)",IF(A1900&lt;&gt;"",INDEX('CCN &amp; Description'!$B$2:$B$1071,MATCH(VALUE(LEFT(A1900,5)),'CCN &amp; Description'!$A$2:$A$1071,0)),""))</f>
        <v/>
      </c>
      <c r="D1900" s="107" t="str">
        <f t="shared" si="58"/>
        <v>B</v>
      </c>
      <c r="E1900" s="107" t="str">
        <f t="shared" si="59"/>
        <v>B0176</v>
      </c>
      <c r="F1900" s="108" t="s">
        <v>4186</v>
      </c>
      <c r="G1900" s="108" t="s">
        <v>12567</v>
      </c>
      <c r="H1900" s="108" t="s">
        <v>12568</v>
      </c>
      <c r="I1900" s="109">
        <v>4</v>
      </c>
      <c r="J1900" s="109">
        <v>4</v>
      </c>
      <c r="K1900" s="109">
        <v>5.42</v>
      </c>
      <c r="L1900" s="110" t="e">
        <v>#REF!</v>
      </c>
      <c r="M1900" s="111" t="e">
        <v>#REF!</v>
      </c>
      <c r="N1900" s="111" t="e">
        <v>#N/A</v>
      </c>
      <c r="O1900" s="111" t="e">
        <v>#N/A</v>
      </c>
      <c r="P1900" s="111" t="e">
        <v>#N/A</v>
      </c>
      <c r="Q1900" s="111" t="e">
        <v>#N/A</v>
      </c>
    </row>
    <row r="1901" spans="1:17" s="110" customFormat="1" ht="15" customHeight="1" thickBot="1">
      <c r="A1901" s="446"/>
      <c r="B1901" s="446"/>
      <c r="C1901" s="106" t="str">
        <f>IF(A1901="CSP","Consolidated Supply Program(IIF)",IF(A1901&lt;&gt;"",INDEX('CCN &amp; Description'!$B$2:$B$1071,MATCH(VALUE(LEFT(A1901,5)),'CCN &amp; Description'!$A$2:$A$1071,0)),""))</f>
        <v/>
      </c>
      <c r="D1901" s="107" t="str">
        <f t="shared" si="58"/>
        <v>B</v>
      </c>
      <c r="E1901" s="107" t="str">
        <f t="shared" si="59"/>
        <v>B0176</v>
      </c>
      <c r="F1901" s="108" t="s">
        <v>12569</v>
      </c>
      <c r="G1901" s="108" t="s">
        <v>12567</v>
      </c>
      <c r="H1901" s="108" t="s">
        <v>12568</v>
      </c>
      <c r="I1901" s="109">
        <v>4</v>
      </c>
      <c r="J1901" s="109">
        <v>4</v>
      </c>
      <c r="K1901" s="109">
        <v>5.42</v>
      </c>
      <c r="L1901" s="110" t="e">
        <v>#REF!</v>
      </c>
      <c r="M1901" s="111" t="e">
        <v>#REF!</v>
      </c>
      <c r="N1901" s="111" t="e">
        <v>#N/A</v>
      </c>
      <c r="O1901" s="111" t="e">
        <v>#N/A</v>
      </c>
      <c r="P1901" s="111" t="e">
        <v>#N/A</v>
      </c>
      <c r="Q1901" s="111" t="e">
        <v>#N/A</v>
      </c>
    </row>
    <row r="1902" spans="1:17" s="110" customFormat="1" ht="15" customHeight="1" thickBot="1">
      <c r="A1902" s="446"/>
      <c r="B1902" s="446"/>
      <c r="C1902" s="106" t="str">
        <f>IF(A1902="CSP","Consolidated Supply Program(IIF)",IF(A1902&lt;&gt;"",INDEX('CCN &amp; Description'!$B$2:$B$1071,MATCH(VALUE(LEFT(A1902,5)),'CCN &amp; Description'!$A$2:$A$1071,0)),""))</f>
        <v/>
      </c>
      <c r="D1902" s="107" t="str">
        <f t="shared" si="58"/>
        <v>B</v>
      </c>
      <c r="E1902" s="107" t="str">
        <f t="shared" si="59"/>
        <v>B0215</v>
      </c>
      <c r="F1902" s="108" t="s">
        <v>4192</v>
      </c>
      <c r="G1902" s="108" t="s">
        <v>12570</v>
      </c>
      <c r="H1902" s="108" t="s">
        <v>12571</v>
      </c>
      <c r="I1902" s="109">
        <v>4.33</v>
      </c>
      <c r="J1902" s="109">
        <v>9</v>
      </c>
      <c r="K1902" s="109">
        <v>4</v>
      </c>
      <c r="L1902" s="110" t="e">
        <v>#REF!</v>
      </c>
      <c r="M1902" s="111" t="e">
        <v>#REF!</v>
      </c>
      <c r="N1902" s="111" t="e">
        <v>#N/A</v>
      </c>
      <c r="O1902" s="111" t="e">
        <v>#N/A</v>
      </c>
      <c r="P1902" s="111" t="e">
        <v>#N/A</v>
      </c>
      <c r="Q1902" s="111" t="e">
        <v>#N/A</v>
      </c>
    </row>
    <row r="1903" spans="1:17" s="110" customFormat="1" ht="15" customHeight="1" thickBot="1">
      <c r="A1903" s="446">
        <v>14312</v>
      </c>
      <c r="B1903" s="446"/>
      <c r="C1903" s="106" t="str">
        <f>IF(A1903="CSP","Consolidated Supply Program(IIF)",IF(A1903&lt;&gt;"",INDEX('CCN &amp; Description'!$B$2:$B$1071,MATCH(VALUE(LEFT(A1903,5)),'CCN &amp; Description'!$A$2:$A$1071,0)),""))</f>
        <v>VEHICLE STAGING AREA, SURFACED</v>
      </c>
      <c r="D1903" s="107" t="str">
        <f t="shared" si="58"/>
        <v>B</v>
      </c>
      <c r="E1903" s="107" t="str">
        <f t="shared" si="59"/>
        <v>B0215</v>
      </c>
      <c r="F1903" s="108" t="s">
        <v>12572</v>
      </c>
      <c r="G1903" s="108" t="s">
        <v>12570</v>
      </c>
      <c r="H1903" s="108" t="s">
        <v>12571</v>
      </c>
      <c r="I1903" s="109">
        <v>4.33</v>
      </c>
      <c r="J1903" s="109">
        <v>9</v>
      </c>
      <c r="K1903" s="109">
        <v>4</v>
      </c>
      <c r="L1903" s="110" t="e">
        <v>#REF!</v>
      </c>
      <c r="M1903" s="111" t="e">
        <v>#REF!</v>
      </c>
      <c r="N1903" s="111" t="e">
        <v>#N/A</v>
      </c>
      <c r="O1903" s="111" t="e">
        <v>#N/A</v>
      </c>
      <c r="P1903" s="111" t="e">
        <v>#N/A</v>
      </c>
      <c r="Q1903" s="111" t="e">
        <v>#N/A</v>
      </c>
    </row>
    <row r="1904" spans="1:17" ht="15" customHeight="1" thickBot="1">
      <c r="A1904" s="446"/>
      <c r="B1904" s="446"/>
      <c r="C1904" s="54" t="str">
        <f>IF(A1904="CSP","Consolidated Supply Program(IIF)",IF(A1904&lt;&gt;"",INDEX('CCN &amp; Description'!$B$2:$B$1071,MATCH(VALUE(LEFT(A1904,5)),'CCN &amp; Description'!$A$2:$A$1071,0)),""))</f>
        <v/>
      </c>
      <c r="D1904" s="55" t="str">
        <f t="shared" si="58"/>
        <v>B</v>
      </c>
      <c r="E1904" s="55" t="str">
        <f t="shared" si="59"/>
        <v>B0280</v>
      </c>
      <c r="F1904" s="56" t="s">
        <v>12573</v>
      </c>
      <c r="G1904" s="56" t="s">
        <v>10097</v>
      </c>
      <c r="H1904" s="59"/>
      <c r="I1904" s="57">
        <v>2</v>
      </c>
      <c r="J1904" s="57">
        <v>1.5</v>
      </c>
      <c r="K1904" s="57">
        <v>0.75</v>
      </c>
      <c r="L1904" s="315" t="e">
        <v>#REF!</v>
      </c>
      <c r="M1904" s="58" t="e">
        <v>#REF!</v>
      </c>
      <c r="N1904" s="58" t="e">
        <v>#N/A</v>
      </c>
      <c r="O1904" s="58" t="e">
        <v>#N/A</v>
      </c>
      <c r="P1904" s="58" t="e">
        <v>#N/A</v>
      </c>
      <c r="Q1904" s="58" t="e">
        <v>#N/A</v>
      </c>
    </row>
    <row r="1905" spans="1:17" s="110" customFormat="1" ht="15" customHeight="1" thickBot="1">
      <c r="A1905" s="446">
        <v>21451</v>
      </c>
      <c r="B1905" s="446"/>
      <c r="C1905" s="106" t="str">
        <f>IF(A1905="CSP","Consolidated Supply Program(IIF)",IF(A1905&lt;&gt;"",INDEX('CCN &amp; Description'!$B$2:$B$1071,MATCH(VALUE(LEFT(A1905,5)),'CCN &amp; Description'!$A$2:$A$1071,0)),""))</f>
        <v>VEHICLE MAINTENANCE SHOP</v>
      </c>
      <c r="D1905" s="107" t="str">
        <f t="shared" si="58"/>
        <v>B</v>
      </c>
      <c r="E1905" s="107" t="str">
        <f t="shared" si="59"/>
        <v>B0330</v>
      </c>
      <c r="F1905" s="108" t="s">
        <v>4194</v>
      </c>
      <c r="G1905" s="108" t="s">
        <v>12574</v>
      </c>
      <c r="H1905" s="112"/>
      <c r="I1905" s="109">
        <v>3.42</v>
      </c>
      <c r="J1905" s="109">
        <v>1.5</v>
      </c>
      <c r="K1905" s="109">
        <v>1.42</v>
      </c>
      <c r="L1905" s="110" t="e">
        <v>#REF!</v>
      </c>
      <c r="M1905" s="111" t="e">
        <v>#REF!</v>
      </c>
      <c r="N1905" s="111" t="e">
        <v>#N/A</v>
      </c>
      <c r="O1905" s="111" t="e">
        <v>#N/A</v>
      </c>
      <c r="P1905" s="111" t="e">
        <v>#N/A</v>
      </c>
      <c r="Q1905" s="111" t="e">
        <v>#N/A</v>
      </c>
    </row>
    <row r="1906" spans="1:17" s="110" customFormat="1" ht="15" customHeight="1" thickBot="1">
      <c r="A1906" s="446"/>
      <c r="B1906" s="446"/>
      <c r="C1906" s="106" t="str">
        <f>IF(A1906="CSP","Consolidated Supply Program(IIF)",IF(A1906&lt;&gt;"",INDEX('CCN &amp; Description'!$B$2:$B$1071,MATCH(VALUE(LEFT(A1906,5)),'CCN &amp; Description'!$A$2:$A$1071,0)),""))</f>
        <v/>
      </c>
      <c r="D1906" s="107" t="str">
        <f t="shared" si="58"/>
        <v>B</v>
      </c>
      <c r="E1906" s="107" t="str">
        <f t="shared" si="59"/>
        <v>B0365</v>
      </c>
      <c r="F1906" s="108" t="s">
        <v>4198</v>
      </c>
      <c r="G1906" s="108" t="s">
        <v>12575</v>
      </c>
      <c r="H1906" s="108" t="s">
        <v>12576</v>
      </c>
      <c r="I1906" s="109">
        <v>3.75</v>
      </c>
      <c r="J1906" s="109">
        <v>1.58</v>
      </c>
      <c r="K1906" s="109">
        <v>2.5</v>
      </c>
      <c r="L1906" s="110" t="e">
        <v>#REF!</v>
      </c>
      <c r="M1906" s="111" t="e">
        <v>#REF!</v>
      </c>
      <c r="N1906" s="111" t="e">
        <v>#N/A</v>
      </c>
      <c r="O1906" s="111" t="e">
        <v>#N/A</v>
      </c>
      <c r="P1906" s="111" t="e">
        <v>#N/A</v>
      </c>
      <c r="Q1906" s="111" t="e">
        <v>#N/A</v>
      </c>
    </row>
    <row r="1907" spans="1:17" ht="15" customHeight="1" thickBot="1">
      <c r="A1907" s="446"/>
      <c r="B1907" s="446"/>
      <c r="C1907" s="54" t="str">
        <f>IF(A1907="CSP","Consolidated Supply Program(IIF)",IF(A1907&lt;&gt;"",INDEX('CCN &amp; Description'!$B$2:$B$1071,MATCH(VALUE(LEFT(A1907,5)),'CCN &amp; Description'!$A$2:$A$1071,0)),""))</f>
        <v/>
      </c>
      <c r="D1907" s="55" t="str">
        <f t="shared" si="58"/>
        <v>B</v>
      </c>
      <c r="E1907" s="55" t="str">
        <f t="shared" si="59"/>
        <v>B0391</v>
      </c>
      <c r="F1907" s="56" t="s">
        <v>12577</v>
      </c>
      <c r="G1907" s="56" t="s">
        <v>12578</v>
      </c>
      <c r="H1907" s="56" t="s">
        <v>12579</v>
      </c>
      <c r="I1907" s="57">
        <v>35</v>
      </c>
      <c r="J1907" s="57">
        <v>11.5</v>
      </c>
      <c r="K1907" s="57">
        <v>13.83</v>
      </c>
      <c r="L1907" s="315" t="e">
        <v>#REF!</v>
      </c>
      <c r="M1907" s="58" t="e">
        <v>#REF!</v>
      </c>
      <c r="N1907" s="58" t="e">
        <v>#N/A</v>
      </c>
      <c r="O1907" s="58" t="e">
        <v>#N/A</v>
      </c>
      <c r="P1907" s="58" t="e">
        <v>#N/A</v>
      </c>
      <c r="Q1907" s="58" t="e">
        <v>#N/A</v>
      </c>
    </row>
    <row r="1908" spans="1:17" ht="15" customHeight="1" thickBot="1">
      <c r="A1908" s="446"/>
      <c r="B1908" s="446"/>
      <c r="C1908" s="54" t="str">
        <f>IF(A1908="CSP","Consolidated Supply Program(IIF)",IF(A1908&lt;&gt;"",INDEX('CCN &amp; Description'!$B$2:$B$1071,MATCH(VALUE(LEFT(A1908,5)),'CCN &amp; Description'!$A$2:$A$1071,0)),""))</f>
        <v/>
      </c>
      <c r="D1908" s="55" t="str">
        <f t="shared" si="58"/>
        <v>B</v>
      </c>
      <c r="E1908" s="55" t="str">
        <f t="shared" si="59"/>
        <v>B0391</v>
      </c>
      <c r="F1908" s="56" t="s">
        <v>12577</v>
      </c>
      <c r="G1908" s="56" t="s">
        <v>12580</v>
      </c>
      <c r="H1908" s="56" t="s">
        <v>12579</v>
      </c>
      <c r="I1908" s="57">
        <v>34.32</v>
      </c>
      <c r="J1908" s="57">
        <v>19.989999999999998</v>
      </c>
      <c r="K1908" s="57">
        <v>13.83</v>
      </c>
      <c r="L1908" s="315" t="e">
        <v>#REF!</v>
      </c>
      <c r="M1908" s="58" t="e">
        <v>#REF!</v>
      </c>
      <c r="N1908" s="58" t="e">
        <v>#N/A</v>
      </c>
      <c r="O1908" s="58" t="e">
        <v>#N/A</v>
      </c>
      <c r="P1908" s="58" t="e">
        <v>#N/A</v>
      </c>
      <c r="Q1908" s="58" t="e">
        <v>#N/A</v>
      </c>
    </row>
    <row r="1909" spans="1:17" s="110" customFormat="1" ht="15" customHeight="1" thickBot="1">
      <c r="A1909" s="446"/>
      <c r="B1909" s="446"/>
      <c r="C1909" s="106" t="str">
        <f>IF(A1909="CSP","Consolidated Supply Program(IIF)",IF(A1909&lt;&gt;"",INDEX('CCN &amp; Description'!$B$2:$B$1071,MATCH(VALUE(LEFT(A1909,5)),'CCN &amp; Description'!$A$2:$A$1071,0)),""))</f>
        <v/>
      </c>
      <c r="D1909" s="107" t="str">
        <f t="shared" si="58"/>
        <v>B</v>
      </c>
      <c r="E1909" s="107" t="str">
        <f t="shared" si="59"/>
        <v>B0392</v>
      </c>
      <c r="F1909" s="108" t="s">
        <v>4202</v>
      </c>
      <c r="G1909" s="108" t="s">
        <v>12581</v>
      </c>
      <c r="H1909" s="108" t="s">
        <v>12582</v>
      </c>
      <c r="I1909" s="109">
        <v>49.23</v>
      </c>
      <c r="J1909" s="109">
        <v>11.91</v>
      </c>
      <c r="K1909" s="109">
        <v>9.83</v>
      </c>
      <c r="L1909" s="110" t="e">
        <v>#REF!</v>
      </c>
      <c r="M1909" s="111" t="e">
        <v>#REF!</v>
      </c>
      <c r="N1909" s="111">
        <v>49.25</v>
      </c>
      <c r="O1909" s="111" t="s">
        <v>202</v>
      </c>
      <c r="P1909" s="111">
        <v>70</v>
      </c>
      <c r="Q1909" s="111">
        <v>2</v>
      </c>
    </row>
    <row r="1910" spans="1:17" s="110" customFormat="1" ht="15" customHeight="1" thickBot="1">
      <c r="A1910" s="446">
        <v>14312</v>
      </c>
      <c r="B1910" s="446"/>
      <c r="C1910" s="106" t="str">
        <f>IF(A1910="CSP","Consolidated Supply Program(IIF)",IF(A1910&lt;&gt;"",INDEX('CCN &amp; Description'!$B$2:$B$1071,MATCH(VALUE(LEFT(A1910,5)),'CCN &amp; Description'!$A$2:$A$1071,0)),""))</f>
        <v>VEHICLE STAGING AREA, SURFACED</v>
      </c>
      <c r="D1910" s="107" t="str">
        <f t="shared" si="58"/>
        <v>B</v>
      </c>
      <c r="E1910" s="107" t="str">
        <f t="shared" si="59"/>
        <v>B0395</v>
      </c>
      <c r="F1910" s="108" t="s">
        <v>4206</v>
      </c>
      <c r="G1910" s="108" t="s">
        <v>12583</v>
      </c>
      <c r="H1910" s="108" t="s">
        <v>12584</v>
      </c>
      <c r="I1910" s="109">
        <v>16.66</v>
      </c>
      <c r="J1910" s="109">
        <v>8</v>
      </c>
      <c r="K1910" s="109">
        <v>6.25</v>
      </c>
      <c r="L1910" s="110" t="e">
        <v>#REF!</v>
      </c>
      <c r="M1910" s="111" t="e">
        <v>#REF!</v>
      </c>
      <c r="N1910" s="111">
        <v>16.670000000000002</v>
      </c>
      <c r="O1910" s="111" t="s">
        <v>1882</v>
      </c>
      <c r="P1910" s="111">
        <v>25</v>
      </c>
      <c r="Q1910" s="111">
        <v>1.75</v>
      </c>
    </row>
    <row r="1911" spans="1:17" s="110" customFormat="1" ht="15" customHeight="1" thickBot="1">
      <c r="A1911" s="446">
        <v>14312</v>
      </c>
      <c r="B1911" s="446"/>
      <c r="C1911" s="106" t="str">
        <f>IF(A1911="CSP","Consolidated Supply Program(IIF)",IF(A1911&lt;&gt;"",INDEX('CCN &amp; Description'!$B$2:$B$1071,MATCH(VALUE(LEFT(A1911,5)),'CCN &amp; Description'!$A$2:$A$1071,0)),""))</f>
        <v>VEHICLE STAGING AREA, SURFACED</v>
      </c>
      <c r="D1911" s="107" t="str">
        <f t="shared" si="58"/>
        <v>B</v>
      </c>
      <c r="E1911" s="107" t="str">
        <f t="shared" si="59"/>
        <v>B0395</v>
      </c>
      <c r="F1911" s="108" t="s">
        <v>4206</v>
      </c>
      <c r="G1911" s="108" t="s">
        <v>12585</v>
      </c>
      <c r="H1911" s="108" t="s">
        <v>12584</v>
      </c>
      <c r="I1911" s="109">
        <v>16.66</v>
      </c>
      <c r="J1911" s="109">
        <v>8</v>
      </c>
      <c r="K1911" s="109">
        <v>6.25</v>
      </c>
      <c r="L1911" s="110" t="e">
        <v>#REF!</v>
      </c>
      <c r="M1911" s="111" t="e">
        <v>#REF!</v>
      </c>
      <c r="N1911" s="111">
        <v>16.670000000000002</v>
      </c>
      <c r="O1911" s="111" t="s">
        <v>1882</v>
      </c>
      <c r="P1911" s="111">
        <v>25</v>
      </c>
      <c r="Q1911" s="111">
        <v>1.75</v>
      </c>
    </row>
    <row r="1912" spans="1:17" s="110" customFormat="1" ht="15" customHeight="1" thickBot="1">
      <c r="A1912" s="446">
        <v>14312</v>
      </c>
      <c r="B1912" s="446"/>
      <c r="C1912" s="106" t="str">
        <f>IF(A1912="CSP","Consolidated Supply Program(IIF)",IF(A1912&lt;&gt;"",INDEX('CCN &amp; Description'!$B$2:$B$1071,MATCH(VALUE(LEFT(A1912,5)),'CCN &amp; Description'!$A$2:$A$1071,0)),""))</f>
        <v>VEHICLE STAGING AREA, SURFACED</v>
      </c>
      <c r="D1912" s="107" t="str">
        <f t="shared" si="58"/>
        <v>B</v>
      </c>
      <c r="E1912" s="107" t="str">
        <f t="shared" si="59"/>
        <v>B0395</v>
      </c>
      <c r="F1912" s="108" t="s">
        <v>4206</v>
      </c>
      <c r="G1912" s="108" t="s">
        <v>12586</v>
      </c>
      <c r="H1912" s="108" t="s">
        <v>12584</v>
      </c>
      <c r="I1912" s="109">
        <v>16.829999999999998</v>
      </c>
      <c r="J1912" s="109">
        <v>8</v>
      </c>
      <c r="K1912" s="109">
        <v>6.25</v>
      </c>
      <c r="L1912" s="110" t="e">
        <v>#REF!</v>
      </c>
      <c r="M1912" s="111" t="e">
        <v>#REF!</v>
      </c>
      <c r="N1912" s="111">
        <v>16.670000000000002</v>
      </c>
      <c r="O1912" s="111" t="s">
        <v>1882</v>
      </c>
      <c r="P1912" s="111">
        <v>25</v>
      </c>
      <c r="Q1912" s="111">
        <v>1.75</v>
      </c>
    </row>
    <row r="1913" spans="1:17" s="110" customFormat="1" ht="15" customHeight="1" thickBot="1">
      <c r="A1913" s="446"/>
      <c r="B1913" s="446"/>
      <c r="C1913" s="106" t="str">
        <f>IF(A1913="CSP","Consolidated Supply Program(IIF)",IF(A1913&lt;&gt;"",INDEX('CCN &amp; Description'!$B$2:$B$1071,MATCH(VALUE(LEFT(A1913,5)),'CCN &amp; Description'!$A$2:$A$1071,0)),""))</f>
        <v/>
      </c>
      <c r="D1913" s="107" t="str">
        <f t="shared" si="58"/>
        <v>B</v>
      </c>
      <c r="E1913" s="107" t="str">
        <f t="shared" si="59"/>
        <v>B0446</v>
      </c>
      <c r="F1913" s="108" t="s">
        <v>4214</v>
      </c>
      <c r="G1913" s="108" t="s">
        <v>12587</v>
      </c>
      <c r="H1913" s="112"/>
      <c r="I1913" s="109">
        <v>27</v>
      </c>
      <c r="J1913" s="109">
        <v>8</v>
      </c>
      <c r="K1913" s="109">
        <v>8.5</v>
      </c>
      <c r="L1913" s="110" t="e">
        <v>#REF!</v>
      </c>
      <c r="M1913" s="111" t="e">
        <v>#REF!</v>
      </c>
      <c r="N1913" s="111">
        <v>27</v>
      </c>
      <c r="O1913" s="111" t="s">
        <v>56</v>
      </c>
      <c r="P1913" s="111">
        <v>45</v>
      </c>
      <c r="Q1913" s="111">
        <v>1.75</v>
      </c>
    </row>
    <row r="1914" spans="1:17" s="110" customFormat="1" ht="15" customHeight="1" thickBot="1">
      <c r="A1914" s="446"/>
      <c r="B1914" s="446"/>
      <c r="C1914" s="106" t="str">
        <f>IF(A1914="CSP","Consolidated Supply Program(IIF)",IF(A1914&lt;&gt;"",INDEX('CCN &amp; Description'!$B$2:$B$1071,MATCH(VALUE(LEFT(A1914,5)),'CCN &amp; Description'!$A$2:$A$1071,0)),""))</f>
        <v/>
      </c>
      <c r="D1914" s="107" t="str">
        <f t="shared" si="58"/>
        <v>B</v>
      </c>
      <c r="E1914" s="107" t="str">
        <f t="shared" si="59"/>
        <v>B0446</v>
      </c>
      <c r="F1914" s="108" t="s">
        <v>4214</v>
      </c>
      <c r="G1914" s="108" t="s">
        <v>12587</v>
      </c>
      <c r="H1914" s="108" t="s">
        <v>12588</v>
      </c>
      <c r="I1914" s="109">
        <v>26.99</v>
      </c>
      <c r="J1914" s="109">
        <v>8.16</v>
      </c>
      <c r="K1914" s="109">
        <v>8.5</v>
      </c>
      <c r="L1914" s="110" t="e">
        <v>#REF!</v>
      </c>
      <c r="M1914" s="111" t="e">
        <v>#REF!</v>
      </c>
      <c r="N1914" s="111">
        <v>27</v>
      </c>
      <c r="O1914" s="111" t="s">
        <v>56</v>
      </c>
      <c r="P1914" s="111">
        <v>45</v>
      </c>
      <c r="Q1914" s="111">
        <v>1.75</v>
      </c>
    </row>
    <row r="1915" spans="1:17" s="110" customFormat="1" ht="15" customHeight="1" thickBot="1">
      <c r="A1915" s="446"/>
      <c r="B1915" s="446"/>
      <c r="C1915" s="106" t="str">
        <f>IF(A1915="CSP","Consolidated Supply Program(IIF)",IF(A1915&lt;&gt;"",INDEX('CCN &amp; Description'!$B$2:$B$1071,MATCH(VALUE(LEFT(A1915,5)),'CCN &amp; Description'!$A$2:$A$1071,0)),""))</f>
        <v/>
      </c>
      <c r="D1915" s="107" t="str">
        <f t="shared" si="58"/>
        <v>B</v>
      </c>
      <c r="E1915" s="107" t="str">
        <f t="shared" si="59"/>
        <v>B0446</v>
      </c>
      <c r="F1915" s="108" t="s">
        <v>4214</v>
      </c>
      <c r="G1915" s="108" t="s">
        <v>12587</v>
      </c>
      <c r="H1915" s="108" t="s">
        <v>12588</v>
      </c>
      <c r="I1915" s="109">
        <v>26.99</v>
      </c>
      <c r="J1915" s="109">
        <v>8.16</v>
      </c>
      <c r="K1915" s="109">
        <v>8.5</v>
      </c>
      <c r="L1915" s="110" t="e">
        <v>#REF!</v>
      </c>
      <c r="M1915" s="111" t="e">
        <v>#REF!</v>
      </c>
      <c r="N1915" s="111">
        <v>27</v>
      </c>
      <c r="O1915" s="111" t="s">
        <v>56</v>
      </c>
      <c r="P1915" s="111">
        <v>45</v>
      </c>
      <c r="Q1915" s="111">
        <v>1.75</v>
      </c>
    </row>
    <row r="1916" spans="1:17" s="110" customFormat="1" ht="15" customHeight="1" thickBot="1">
      <c r="A1916" s="446">
        <v>44112</v>
      </c>
      <c r="B1916" s="446"/>
      <c r="C1916" s="106" t="str">
        <f>IF(A1916="CSP","Consolidated Supply Program(IIF)",IF(A1916&lt;&gt;"",INDEX('CCN &amp; Description'!$B$2:$B$1071,MATCH(VALUE(LEFT(A1916,5)),'CCN &amp; Description'!$A$2:$A$1071,0)),""))</f>
        <v>COVERED STORAGE BUILDING, INSTALLATION</v>
      </c>
      <c r="D1916" s="107" t="str">
        <f t="shared" si="58"/>
        <v>B</v>
      </c>
      <c r="E1916" s="107" t="str">
        <f t="shared" si="59"/>
        <v>B0471</v>
      </c>
      <c r="F1916" s="108" t="s">
        <v>4222</v>
      </c>
      <c r="G1916" s="108" t="s">
        <v>12589</v>
      </c>
      <c r="H1916" s="112"/>
      <c r="I1916" s="109">
        <v>2.75</v>
      </c>
      <c r="J1916" s="109">
        <v>1.5</v>
      </c>
      <c r="K1916" s="109">
        <v>1.08</v>
      </c>
      <c r="L1916" s="110" t="e">
        <v>#REF!</v>
      </c>
      <c r="M1916" s="111" t="e">
        <v>#REF!</v>
      </c>
      <c r="N1916" s="111" t="e">
        <v>#N/A</v>
      </c>
      <c r="O1916" s="111" t="e">
        <v>#N/A</v>
      </c>
      <c r="P1916" s="111" t="e">
        <v>#N/A</v>
      </c>
      <c r="Q1916" s="111" t="e">
        <v>#N/A</v>
      </c>
    </row>
    <row r="1917" spans="1:17" s="110" customFormat="1" ht="15" customHeight="1" thickBot="1">
      <c r="A1917" s="446">
        <v>44112</v>
      </c>
      <c r="B1917" s="446"/>
      <c r="C1917" s="106" t="str">
        <f>IF(A1917="CSP","Consolidated Supply Program(IIF)",IF(A1917&lt;&gt;"",INDEX('CCN &amp; Description'!$B$2:$B$1071,MATCH(VALUE(LEFT(A1917,5)),'CCN &amp; Description'!$A$2:$A$1071,0)),""))</f>
        <v>COVERED STORAGE BUILDING, INSTALLATION</v>
      </c>
      <c r="D1917" s="107" t="str">
        <f t="shared" si="58"/>
        <v>B</v>
      </c>
      <c r="E1917" s="107" t="str">
        <f t="shared" si="59"/>
        <v>B0471</v>
      </c>
      <c r="F1917" s="108" t="s">
        <v>4222</v>
      </c>
      <c r="G1917" s="108" t="s">
        <v>12590</v>
      </c>
      <c r="H1917" s="112"/>
      <c r="I1917" s="109">
        <v>2.75</v>
      </c>
      <c r="J1917" s="109">
        <v>1.5</v>
      </c>
      <c r="K1917" s="109">
        <v>1.08</v>
      </c>
      <c r="L1917" s="110" t="e">
        <v>#REF!</v>
      </c>
      <c r="M1917" s="111" t="e">
        <v>#REF!</v>
      </c>
      <c r="N1917" s="111" t="e">
        <v>#N/A</v>
      </c>
      <c r="O1917" s="111" t="e">
        <v>#N/A</v>
      </c>
      <c r="P1917" s="111" t="e">
        <v>#N/A</v>
      </c>
      <c r="Q1917" s="111" t="e">
        <v>#N/A</v>
      </c>
    </row>
    <row r="1918" spans="1:17" s="110" customFormat="1" ht="15" customHeight="1" thickBot="1">
      <c r="A1918" s="446">
        <v>44112</v>
      </c>
      <c r="B1918" s="446"/>
      <c r="C1918" s="106" t="str">
        <f>IF(A1918="CSP","Consolidated Supply Program(IIF)",IF(A1918&lt;&gt;"",INDEX('CCN &amp; Description'!$B$2:$B$1071,MATCH(VALUE(LEFT(A1918,5)),'CCN &amp; Description'!$A$2:$A$1071,0)),""))</f>
        <v>COVERED STORAGE BUILDING, INSTALLATION</v>
      </c>
      <c r="D1918" s="107" t="str">
        <f t="shared" si="58"/>
        <v>B</v>
      </c>
      <c r="E1918" s="107" t="str">
        <f t="shared" si="59"/>
        <v>B0471</v>
      </c>
      <c r="F1918" s="108" t="s">
        <v>4222</v>
      </c>
      <c r="G1918" s="108" t="s">
        <v>12591</v>
      </c>
      <c r="H1918" s="108" t="s">
        <v>12592</v>
      </c>
      <c r="I1918" s="109">
        <v>2.67</v>
      </c>
      <c r="J1918" s="109">
        <v>1.75</v>
      </c>
      <c r="K1918" s="109">
        <v>0.92</v>
      </c>
      <c r="L1918" s="110" t="e">
        <v>#REF!</v>
      </c>
      <c r="M1918" s="111" t="e">
        <v>#REF!</v>
      </c>
      <c r="N1918" s="111" t="e">
        <v>#N/A</v>
      </c>
      <c r="O1918" s="111" t="e">
        <v>#N/A</v>
      </c>
      <c r="P1918" s="111" t="e">
        <v>#N/A</v>
      </c>
      <c r="Q1918" s="111" t="e">
        <v>#N/A</v>
      </c>
    </row>
    <row r="1919" spans="1:17" s="110" customFormat="1" ht="15" customHeight="1" thickBot="1">
      <c r="A1919" s="446">
        <v>44112</v>
      </c>
      <c r="B1919" s="446"/>
      <c r="C1919" s="106" t="str">
        <f>IF(A1919="CSP","Consolidated Supply Program(IIF)",IF(A1919&lt;&gt;"",INDEX('CCN &amp; Description'!$B$2:$B$1071,MATCH(VALUE(LEFT(A1919,5)),'CCN &amp; Description'!$A$2:$A$1071,0)),""))</f>
        <v>COVERED STORAGE BUILDING, INSTALLATION</v>
      </c>
      <c r="D1919" s="107" t="str">
        <f t="shared" si="58"/>
        <v>B</v>
      </c>
      <c r="E1919" s="107" t="str">
        <f t="shared" si="59"/>
        <v>B0472</v>
      </c>
      <c r="F1919" s="108" t="s">
        <v>4231</v>
      </c>
      <c r="G1919" s="108" t="s">
        <v>12589</v>
      </c>
      <c r="H1919" s="108" t="s">
        <v>12593</v>
      </c>
      <c r="I1919" s="109">
        <v>0.87</v>
      </c>
      <c r="J1919" s="109">
        <v>0.76</v>
      </c>
      <c r="K1919" s="109">
        <v>0.62</v>
      </c>
      <c r="L1919" s="110" t="e">
        <v>#REF!</v>
      </c>
      <c r="M1919" s="111" t="e">
        <v>#REF!</v>
      </c>
      <c r="N1919" s="111" t="e">
        <v>#N/A</v>
      </c>
      <c r="O1919" s="111" t="e">
        <v>#N/A</v>
      </c>
      <c r="P1919" s="111" t="e">
        <v>#N/A</v>
      </c>
      <c r="Q1919" s="111" t="e">
        <v>#N/A</v>
      </c>
    </row>
    <row r="1920" spans="1:17" ht="15" customHeight="1" thickBot="1">
      <c r="A1920" s="446"/>
      <c r="B1920" s="446"/>
      <c r="C1920" s="54" t="str">
        <f>IF(A1920="CSP","Consolidated Supply Program(IIF)",IF(A1920&lt;&gt;"",INDEX('CCN &amp; Description'!$B$2:$B$1071,MATCH(VALUE(LEFT(A1920,5)),'CCN &amp; Description'!$A$2:$A$1071,0)),""))</f>
        <v/>
      </c>
      <c r="D1920" s="55" t="str">
        <f t="shared" si="58"/>
        <v>B</v>
      </c>
      <c r="E1920" s="55" t="str">
        <f t="shared" si="59"/>
        <v>B0475</v>
      </c>
      <c r="F1920" s="56" t="s">
        <v>12594</v>
      </c>
      <c r="G1920" s="56" t="s">
        <v>12447</v>
      </c>
      <c r="H1920" s="56" t="s">
        <v>12595</v>
      </c>
      <c r="I1920" s="57">
        <v>2.08</v>
      </c>
      <c r="J1920" s="57">
        <v>1.33</v>
      </c>
      <c r="K1920" s="57">
        <v>0.67</v>
      </c>
      <c r="L1920" s="315" t="e">
        <v>#REF!</v>
      </c>
      <c r="M1920" s="58" t="e">
        <v>#REF!</v>
      </c>
      <c r="N1920" s="58" t="e">
        <v>#N/A</v>
      </c>
      <c r="O1920" s="58" t="e">
        <v>#N/A</v>
      </c>
      <c r="P1920" s="58" t="e">
        <v>#N/A</v>
      </c>
      <c r="Q1920" s="58" t="e">
        <v>#N/A</v>
      </c>
    </row>
    <row r="1921" spans="1:17" ht="15" customHeight="1" thickBot="1">
      <c r="A1921" s="446"/>
      <c r="B1921" s="446"/>
      <c r="C1921" s="54" t="str">
        <f>IF(A1921="CSP","Consolidated Supply Program(IIF)",IF(A1921&lt;&gt;"",INDEX('CCN &amp; Description'!$B$2:$B$1071,MATCH(VALUE(LEFT(A1921,5)),'CCN &amp; Description'!$A$2:$A$1071,0)),""))</f>
        <v/>
      </c>
      <c r="D1921" s="55" t="str">
        <f t="shared" si="58"/>
        <v>B</v>
      </c>
      <c r="E1921" s="55" t="str">
        <f t="shared" si="59"/>
        <v>B0475</v>
      </c>
      <c r="F1921" s="56" t="s">
        <v>12594</v>
      </c>
      <c r="G1921" s="56" t="s">
        <v>12447</v>
      </c>
      <c r="H1921" s="56" t="s">
        <v>12596</v>
      </c>
      <c r="I1921" s="57">
        <v>2.67</v>
      </c>
      <c r="J1921" s="57">
        <v>1</v>
      </c>
      <c r="K1921" s="57">
        <v>0.5</v>
      </c>
      <c r="L1921" s="315" t="e">
        <v>#REF!</v>
      </c>
      <c r="M1921" s="58" t="e">
        <v>#REF!</v>
      </c>
      <c r="N1921" s="58" t="e">
        <v>#N/A</v>
      </c>
      <c r="O1921" s="58" t="e">
        <v>#N/A</v>
      </c>
      <c r="P1921" s="58" t="e">
        <v>#N/A</v>
      </c>
      <c r="Q1921" s="58" t="e">
        <v>#N/A</v>
      </c>
    </row>
    <row r="1922" spans="1:17" ht="15" customHeight="1" thickBot="1">
      <c r="A1922" s="446"/>
      <c r="B1922" s="446"/>
      <c r="C1922" s="54" t="str">
        <f>IF(A1922="CSP","Consolidated Supply Program(IIF)",IF(A1922&lt;&gt;"",INDEX('CCN &amp; Description'!$B$2:$B$1071,MATCH(VALUE(LEFT(A1922,5)),'CCN &amp; Description'!$A$2:$A$1071,0)),""))</f>
        <v/>
      </c>
      <c r="D1922" s="55" t="str">
        <f t="shared" ref="D1922:D1985" si="60">LEFT(F1922,1)</f>
        <v>B</v>
      </c>
      <c r="E1922" s="55" t="str">
        <f t="shared" ref="E1922:E1985" si="61">LEFT(F1922,5)</f>
        <v>B0475</v>
      </c>
      <c r="F1922" s="56" t="s">
        <v>12594</v>
      </c>
      <c r="G1922" s="56" t="s">
        <v>12447</v>
      </c>
      <c r="H1922" s="56" t="s">
        <v>12595</v>
      </c>
      <c r="I1922" s="57">
        <v>2.58</v>
      </c>
      <c r="J1922" s="57">
        <v>1.25</v>
      </c>
      <c r="K1922" s="57">
        <v>0.57999999999999996</v>
      </c>
      <c r="L1922" s="315" t="e">
        <v>#REF!</v>
      </c>
      <c r="M1922" s="58" t="e">
        <v>#REF!</v>
      </c>
      <c r="N1922" s="58" t="e">
        <v>#N/A</v>
      </c>
      <c r="O1922" s="58" t="e">
        <v>#N/A</v>
      </c>
      <c r="P1922" s="58" t="e">
        <v>#N/A</v>
      </c>
      <c r="Q1922" s="58" t="e">
        <v>#N/A</v>
      </c>
    </row>
    <row r="1923" spans="1:17" ht="15" customHeight="1" thickBot="1">
      <c r="A1923" s="446"/>
      <c r="B1923" s="446"/>
      <c r="C1923" s="54" t="str">
        <f>IF(A1923="CSP","Consolidated Supply Program(IIF)",IF(A1923&lt;&gt;"",INDEX('CCN &amp; Description'!$B$2:$B$1071,MATCH(VALUE(LEFT(A1923,5)),'CCN &amp; Description'!$A$2:$A$1071,0)),""))</f>
        <v/>
      </c>
      <c r="D1923" s="55" t="str">
        <f t="shared" si="60"/>
        <v>B</v>
      </c>
      <c r="E1923" s="55" t="str">
        <f t="shared" si="61"/>
        <v>B0475</v>
      </c>
      <c r="F1923" s="56" t="s">
        <v>12594</v>
      </c>
      <c r="G1923" s="56" t="s">
        <v>12447</v>
      </c>
      <c r="H1923" s="56" t="s">
        <v>12597</v>
      </c>
      <c r="I1923" s="57">
        <v>2.08</v>
      </c>
      <c r="J1923" s="57">
        <v>1.42</v>
      </c>
      <c r="K1923" s="57">
        <v>0.57999999999999996</v>
      </c>
      <c r="L1923" s="315" t="e">
        <v>#REF!</v>
      </c>
      <c r="M1923" s="58" t="e">
        <v>#REF!</v>
      </c>
      <c r="N1923" s="58" t="e">
        <v>#N/A</v>
      </c>
      <c r="O1923" s="58" t="e">
        <v>#N/A</v>
      </c>
      <c r="P1923" s="58" t="e">
        <v>#N/A</v>
      </c>
      <c r="Q1923" s="58" t="e">
        <v>#N/A</v>
      </c>
    </row>
    <row r="1924" spans="1:17" ht="15" customHeight="1" thickBot="1">
      <c r="A1924" s="446"/>
      <c r="B1924" s="446"/>
      <c r="C1924" s="54" t="str">
        <f>IF(A1924="CSP","Consolidated Supply Program(IIF)",IF(A1924&lt;&gt;"",INDEX('CCN &amp; Description'!$B$2:$B$1071,MATCH(VALUE(LEFT(A1924,5)),'CCN &amp; Description'!$A$2:$A$1071,0)),""))</f>
        <v/>
      </c>
      <c r="D1924" s="55" t="str">
        <f t="shared" si="60"/>
        <v>B</v>
      </c>
      <c r="E1924" s="55" t="str">
        <f t="shared" si="61"/>
        <v>B0476</v>
      </c>
      <c r="F1924" s="56" t="s">
        <v>4235</v>
      </c>
      <c r="G1924" s="56" t="s">
        <v>12447</v>
      </c>
      <c r="H1924" s="56" t="s">
        <v>12598</v>
      </c>
      <c r="I1924" s="57">
        <v>1.67</v>
      </c>
      <c r="J1924" s="57">
        <v>1.08</v>
      </c>
      <c r="K1924" s="57">
        <v>2.08</v>
      </c>
      <c r="L1924" s="315" t="e">
        <v>#REF!</v>
      </c>
      <c r="M1924" s="58" t="e">
        <v>#REF!</v>
      </c>
      <c r="N1924" s="58" t="e">
        <v>#N/A</v>
      </c>
      <c r="O1924" s="58" t="e">
        <v>#N/A</v>
      </c>
      <c r="P1924" s="58" t="e">
        <v>#N/A</v>
      </c>
      <c r="Q1924" s="58" t="e">
        <v>#N/A</v>
      </c>
    </row>
    <row r="1925" spans="1:17" ht="15" customHeight="1" thickBot="1">
      <c r="A1925" s="446"/>
      <c r="B1925" s="446"/>
      <c r="C1925" s="54" t="str">
        <f>IF(A1925="CSP","Consolidated Supply Program(IIF)",IF(A1925&lt;&gt;"",INDEX('CCN &amp; Description'!$B$2:$B$1071,MATCH(VALUE(LEFT(A1925,5)),'CCN &amp; Description'!$A$2:$A$1071,0)),""))</f>
        <v/>
      </c>
      <c r="D1925" s="55" t="str">
        <f t="shared" si="60"/>
        <v>B</v>
      </c>
      <c r="E1925" s="55" t="str">
        <f t="shared" si="61"/>
        <v>B0476</v>
      </c>
      <c r="F1925" s="56" t="s">
        <v>4235</v>
      </c>
      <c r="G1925" s="56" t="s">
        <v>12599</v>
      </c>
      <c r="H1925" s="56" t="s">
        <v>12600</v>
      </c>
      <c r="I1925" s="57">
        <v>1.67</v>
      </c>
      <c r="J1925" s="57">
        <v>1.08</v>
      </c>
      <c r="K1925" s="57">
        <v>2.08</v>
      </c>
      <c r="L1925" s="315" t="e">
        <v>#REF!</v>
      </c>
      <c r="M1925" s="58" t="e">
        <v>#REF!</v>
      </c>
      <c r="N1925" s="58" t="e">
        <v>#N/A</v>
      </c>
      <c r="O1925" s="58" t="e">
        <v>#N/A</v>
      </c>
      <c r="P1925" s="58" t="e">
        <v>#N/A</v>
      </c>
      <c r="Q1925" s="58" t="e">
        <v>#N/A</v>
      </c>
    </row>
    <row r="1926" spans="1:17" ht="15" customHeight="1" thickBot="1">
      <c r="A1926" s="446"/>
      <c r="B1926" s="446"/>
      <c r="C1926" s="54" t="str">
        <f>IF(A1926="CSP","Consolidated Supply Program(IIF)",IF(A1926&lt;&gt;"",INDEX('CCN &amp; Description'!$B$2:$B$1071,MATCH(VALUE(LEFT(A1926,5)),'CCN &amp; Description'!$A$2:$A$1071,0)),""))</f>
        <v/>
      </c>
      <c r="D1926" s="55" t="str">
        <f t="shared" si="60"/>
        <v>B</v>
      </c>
      <c r="E1926" s="55" t="str">
        <f t="shared" si="61"/>
        <v>B0490</v>
      </c>
      <c r="F1926" s="56" t="s">
        <v>12601</v>
      </c>
      <c r="G1926" s="56" t="s">
        <v>12602</v>
      </c>
      <c r="H1926" s="59"/>
      <c r="I1926" s="57">
        <v>5.25</v>
      </c>
      <c r="J1926" s="57">
        <v>3.75</v>
      </c>
      <c r="K1926" s="57">
        <v>1.17</v>
      </c>
      <c r="L1926" s="315" t="e">
        <v>#REF!</v>
      </c>
      <c r="M1926" s="58" t="e">
        <v>#REF!</v>
      </c>
      <c r="N1926" s="58" t="e">
        <v>#N/A</v>
      </c>
      <c r="O1926" s="58" t="e">
        <v>#N/A</v>
      </c>
      <c r="P1926" s="58" t="e">
        <v>#N/A</v>
      </c>
      <c r="Q1926" s="58" t="e">
        <v>#N/A</v>
      </c>
    </row>
    <row r="1927" spans="1:17" ht="15" customHeight="1" thickBot="1">
      <c r="A1927" s="446"/>
      <c r="B1927" s="446"/>
      <c r="C1927" s="54" t="str">
        <f>IF(A1927="CSP","Consolidated Supply Program(IIF)",IF(A1927&lt;&gt;"",INDEX('CCN &amp; Description'!$B$2:$B$1071,MATCH(VALUE(LEFT(A1927,5)),'CCN &amp; Description'!$A$2:$A$1071,0)),""))</f>
        <v/>
      </c>
      <c r="D1927" s="55" t="str">
        <f t="shared" si="60"/>
        <v>B</v>
      </c>
      <c r="E1927" s="55" t="str">
        <f t="shared" si="61"/>
        <v>B0500</v>
      </c>
      <c r="F1927" s="56" t="s">
        <v>12603</v>
      </c>
      <c r="G1927" s="56" t="s">
        <v>12604</v>
      </c>
      <c r="H1927" s="59"/>
      <c r="I1927" s="57">
        <v>4</v>
      </c>
      <c r="J1927" s="57">
        <v>1.75</v>
      </c>
      <c r="K1927" s="57">
        <v>1.33</v>
      </c>
      <c r="L1927" s="315" t="e">
        <v>#REF!</v>
      </c>
      <c r="M1927" s="58" t="e">
        <v>#REF!</v>
      </c>
      <c r="N1927" s="58" t="e">
        <v>#N/A</v>
      </c>
      <c r="O1927" s="58" t="e">
        <v>#N/A</v>
      </c>
      <c r="P1927" s="58" t="e">
        <v>#N/A</v>
      </c>
      <c r="Q1927" s="58" t="e">
        <v>#N/A</v>
      </c>
    </row>
    <row r="1928" spans="1:17" ht="15" customHeight="1" thickBot="1">
      <c r="A1928" s="446"/>
      <c r="B1928" s="446"/>
      <c r="C1928" s="54" t="str">
        <f>IF(A1928="CSP","Consolidated Supply Program(IIF)",IF(A1928&lt;&gt;"",INDEX('CCN &amp; Description'!$B$2:$B$1071,MATCH(VALUE(LEFT(A1928,5)),'CCN &amp; Description'!$A$2:$A$1071,0)),""))</f>
        <v/>
      </c>
      <c r="D1928" s="55" t="str">
        <f t="shared" si="60"/>
        <v>B</v>
      </c>
      <c r="E1928" s="55" t="str">
        <f t="shared" si="61"/>
        <v>B0525</v>
      </c>
      <c r="F1928" s="56" t="s">
        <v>12605</v>
      </c>
      <c r="G1928" s="56" t="s">
        <v>12606</v>
      </c>
      <c r="H1928" s="59"/>
      <c r="I1928" s="57">
        <v>2.25</v>
      </c>
      <c r="J1928" s="57">
        <v>1.17</v>
      </c>
      <c r="K1928" s="57">
        <v>2.5</v>
      </c>
      <c r="L1928" s="315" t="e">
        <v>#REF!</v>
      </c>
      <c r="M1928" s="58" t="e">
        <v>#REF!</v>
      </c>
      <c r="N1928" s="58" t="e">
        <v>#N/A</v>
      </c>
      <c r="O1928" s="58" t="e">
        <v>#N/A</v>
      </c>
      <c r="P1928" s="58" t="e">
        <v>#N/A</v>
      </c>
      <c r="Q1928" s="58" t="e">
        <v>#N/A</v>
      </c>
    </row>
    <row r="1929" spans="1:17" ht="15" customHeight="1" thickBot="1">
      <c r="A1929" s="446"/>
      <c r="B1929" s="446"/>
      <c r="C1929" s="54" t="str">
        <f>IF(A1929="CSP","Consolidated Supply Program(IIF)",IF(A1929&lt;&gt;"",INDEX('CCN &amp; Description'!$B$2:$B$1071,MATCH(VALUE(LEFT(A1929,5)),'CCN &amp; Description'!$A$2:$A$1071,0)),""))</f>
        <v/>
      </c>
      <c r="D1929" s="55" t="str">
        <f t="shared" si="60"/>
        <v>B</v>
      </c>
      <c r="E1929" s="55" t="str">
        <f t="shared" si="61"/>
        <v>B0565</v>
      </c>
      <c r="F1929" s="56" t="s">
        <v>12607</v>
      </c>
      <c r="G1929" s="56" t="s">
        <v>12608</v>
      </c>
      <c r="H1929" s="56" t="s">
        <v>12609</v>
      </c>
      <c r="I1929" s="57">
        <v>2.83</v>
      </c>
      <c r="J1929" s="57">
        <v>1.67</v>
      </c>
      <c r="K1929" s="57">
        <v>0.92</v>
      </c>
      <c r="L1929" s="315" t="e">
        <v>#REF!</v>
      </c>
      <c r="M1929" s="58" t="e">
        <v>#REF!</v>
      </c>
      <c r="N1929" s="58" t="e">
        <v>#N/A</v>
      </c>
      <c r="O1929" s="58" t="e">
        <v>#N/A</v>
      </c>
      <c r="P1929" s="58" t="e">
        <v>#N/A</v>
      </c>
      <c r="Q1929" s="58" t="e">
        <v>#N/A</v>
      </c>
    </row>
    <row r="1930" spans="1:17" ht="15" customHeight="1" thickBot="1">
      <c r="A1930" s="446"/>
      <c r="B1930" s="446"/>
      <c r="C1930" s="54" t="str">
        <f>IF(A1930="CSP","Consolidated Supply Program(IIF)",IF(A1930&lt;&gt;"",INDEX('CCN &amp; Description'!$B$2:$B$1071,MATCH(VALUE(LEFT(A1930,5)),'CCN &amp; Description'!$A$2:$A$1071,0)),""))</f>
        <v/>
      </c>
      <c r="D1930" s="55" t="str">
        <f t="shared" si="60"/>
        <v>B</v>
      </c>
      <c r="E1930" s="55" t="str">
        <f t="shared" si="61"/>
        <v>B0570</v>
      </c>
      <c r="F1930" s="56" t="s">
        <v>4241</v>
      </c>
      <c r="G1930" s="56" t="s">
        <v>12610</v>
      </c>
      <c r="H1930" s="56" t="s">
        <v>12611</v>
      </c>
      <c r="I1930" s="57">
        <v>6.67</v>
      </c>
      <c r="J1930" s="57">
        <v>3.5</v>
      </c>
      <c r="K1930" s="57">
        <v>1.25</v>
      </c>
      <c r="L1930" s="315" t="e">
        <v>#REF!</v>
      </c>
      <c r="M1930" s="58" t="e">
        <v>#REF!</v>
      </c>
      <c r="N1930" s="58">
        <v>6.67</v>
      </c>
      <c r="O1930" s="58" t="s">
        <v>115</v>
      </c>
      <c r="P1930" s="58">
        <v>15</v>
      </c>
      <c r="Q1930" s="58">
        <v>1.5</v>
      </c>
    </row>
    <row r="1931" spans="1:17" s="110" customFormat="1" ht="15" customHeight="1" thickBot="1">
      <c r="A1931" s="446"/>
      <c r="B1931" s="446"/>
      <c r="C1931" s="106" t="str">
        <f>IF(A1931="CSP","Consolidated Supply Program(IIF)",IF(A1931&lt;&gt;"",INDEX('CCN &amp; Description'!$B$2:$B$1071,MATCH(VALUE(LEFT(A1931,5)),'CCN &amp; Description'!$A$2:$A$1071,0)),""))</f>
        <v/>
      </c>
      <c r="D1931" s="107" t="str">
        <f t="shared" si="60"/>
        <v>B</v>
      </c>
      <c r="E1931" s="107" t="str">
        <f t="shared" si="61"/>
        <v>B0570</v>
      </c>
      <c r="F1931" s="108" t="s">
        <v>12612</v>
      </c>
      <c r="G1931" s="108" t="s">
        <v>12610</v>
      </c>
      <c r="H1931" s="108" t="s">
        <v>12611</v>
      </c>
      <c r="I1931" s="109">
        <v>6.67</v>
      </c>
      <c r="J1931" s="109">
        <v>3.5</v>
      </c>
      <c r="K1931" s="109">
        <v>1.25</v>
      </c>
      <c r="L1931" s="110" t="e">
        <v>#REF!</v>
      </c>
      <c r="M1931" s="111" t="e">
        <v>#REF!</v>
      </c>
      <c r="N1931" s="111" t="e">
        <v>#N/A</v>
      </c>
      <c r="O1931" s="111" t="e">
        <v>#N/A</v>
      </c>
      <c r="P1931" s="111" t="e">
        <v>#N/A</v>
      </c>
      <c r="Q1931" s="111" t="e">
        <v>#N/A</v>
      </c>
    </row>
    <row r="1932" spans="1:17" s="110" customFormat="1" ht="15" customHeight="1" thickBot="1">
      <c r="A1932" s="446"/>
      <c r="B1932" s="446"/>
      <c r="C1932" s="106" t="str">
        <f>IF(A1932="CSP","Consolidated Supply Program(IIF)",IF(A1932&lt;&gt;"",INDEX('CCN &amp; Description'!$B$2:$B$1071,MATCH(VALUE(LEFT(A1932,5)),'CCN &amp; Description'!$A$2:$A$1071,0)),""))</f>
        <v/>
      </c>
      <c r="D1932" s="107" t="str">
        <f t="shared" si="60"/>
        <v>B</v>
      </c>
      <c r="E1932" s="107" t="str">
        <f t="shared" si="61"/>
        <v>B0571</v>
      </c>
      <c r="F1932" s="108" t="s">
        <v>4245</v>
      </c>
      <c r="G1932" s="108" t="s">
        <v>12610</v>
      </c>
      <c r="H1932" s="108" t="s">
        <v>12613</v>
      </c>
      <c r="I1932" s="109">
        <v>7.83</v>
      </c>
      <c r="J1932" s="109">
        <v>3.83</v>
      </c>
      <c r="K1932" s="109">
        <v>3.75</v>
      </c>
      <c r="L1932" s="110" t="e">
        <v>#REF!</v>
      </c>
      <c r="M1932" s="111" t="e">
        <v>#REF!</v>
      </c>
      <c r="N1932" s="111" t="e">
        <v>#N/A</v>
      </c>
      <c r="O1932" s="111" t="e">
        <v>#N/A</v>
      </c>
      <c r="P1932" s="111" t="e">
        <v>#N/A</v>
      </c>
      <c r="Q1932" s="111" t="e">
        <v>#N/A</v>
      </c>
    </row>
    <row r="1933" spans="1:17" s="110" customFormat="1" ht="15" customHeight="1" thickBot="1">
      <c r="A1933" s="446"/>
      <c r="B1933" s="446"/>
      <c r="C1933" s="106" t="str">
        <f>IF(A1933="CSP","Consolidated Supply Program(IIF)",IF(A1933&lt;&gt;"",INDEX('CCN &amp; Description'!$B$2:$B$1071,MATCH(VALUE(LEFT(A1933,5)),'CCN &amp; Description'!$A$2:$A$1071,0)),""))</f>
        <v/>
      </c>
      <c r="D1933" s="107" t="str">
        <f t="shared" si="60"/>
        <v>B</v>
      </c>
      <c r="E1933" s="107" t="str">
        <f t="shared" si="61"/>
        <v>B0571</v>
      </c>
      <c r="F1933" s="108" t="s">
        <v>4245</v>
      </c>
      <c r="G1933" s="108" t="s">
        <v>12610</v>
      </c>
      <c r="H1933" s="108" t="s">
        <v>12613</v>
      </c>
      <c r="I1933" s="109">
        <v>7.83</v>
      </c>
      <c r="J1933" s="109">
        <v>3.83</v>
      </c>
      <c r="K1933" s="109">
        <v>3.75</v>
      </c>
      <c r="L1933" s="110" t="e">
        <v>#REF!</v>
      </c>
      <c r="M1933" s="111" t="e">
        <v>#REF!</v>
      </c>
      <c r="N1933" s="111" t="e">
        <v>#N/A</v>
      </c>
      <c r="O1933" s="111" t="e">
        <v>#N/A</v>
      </c>
      <c r="P1933" s="111" t="e">
        <v>#N/A</v>
      </c>
      <c r="Q1933" s="111" t="e">
        <v>#N/A</v>
      </c>
    </row>
    <row r="1934" spans="1:17" s="110" customFormat="1" ht="15" customHeight="1" thickBot="1">
      <c r="A1934" s="446"/>
      <c r="B1934" s="446"/>
      <c r="C1934" s="106" t="str">
        <f>IF(A1934="CSP","Consolidated Supply Program(IIF)",IF(A1934&lt;&gt;"",INDEX('CCN &amp; Description'!$B$2:$B$1071,MATCH(VALUE(LEFT(A1934,5)),'CCN &amp; Description'!$A$2:$A$1071,0)),""))</f>
        <v/>
      </c>
      <c r="D1934" s="107" t="str">
        <f t="shared" si="60"/>
        <v>B</v>
      </c>
      <c r="E1934" s="107" t="str">
        <f t="shared" si="61"/>
        <v>B0571</v>
      </c>
      <c r="F1934" s="108" t="s">
        <v>12614</v>
      </c>
      <c r="G1934" s="108" t="s">
        <v>12610</v>
      </c>
      <c r="H1934" s="108" t="s">
        <v>12613</v>
      </c>
      <c r="I1934" s="109">
        <v>7.83</v>
      </c>
      <c r="J1934" s="109">
        <v>3.83</v>
      </c>
      <c r="K1934" s="109">
        <v>3.75</v>
      </c>
      <c r="L1934" s="110" t="e">
        <v>#REF!</v>
      </c>
      <c r="M1934" s="111" t="e">
        <v>#REF!</v>
      </c>
      <c r="N1934" s="111" t="e">
        <v>#N/A</v>
      </c>
      <c r="O1934" s="111" t="e">
        <v>#N/A</v>
      </c>
      <c r="P1934" s="111" t="e">
        <v>#N/A</v>
      </c>
      <c r="Q1934" s="111" t="e">
        <v>#N/A</v>
      </c>
    </row>
    <row r="1935" spans="1:17" ht="15" customHeight="1" thickBot="1">
      <c r="A1935" s="446"/>
      <c r="B1935" s="446"/>
      <c r="C1935" s="54" t="str">
        <f>IF(A1935="CSP","Consolidated Supply Program(IIF)",IF(A1935&lt;&gt;"",INDEX('CCN &amp; Description'!$B$2:$B$1071,MATCH(VALUE(LEFT(A1935,5)),'CCN &amp; Description'!$A$2:$A$1071,0)),""))</f>
        <v/>
      </c>
      <c r="D1935" s="55" t="str">
        <f t="shared" si="60"/>
        <v>B</v>
      </c>
      <c r="E1935" s="55" t="str">
        <f t="shared" si="61"/>
        <v>B0571</v>
      </c>
      <c r="F1935" s="56" t="s">
        <v>12615</v>
      </c>
      <c r="G1935" s="56" t="s">
        <v>12610</v>
      </c>
      <c r="H1935" s="56" t="s">
        <v>12613</v>
      </c>
      <c r="I1935" s="57">
        <v>7.83</v>
      </c>
      <c r="J1935" s="57">
        <v>3.83</v>
      </c>
      <c r="K1935" s="57">
        <v>3.75</v>
      </c>
      <c r="L1935" s="315" t="e">
        <v>#REF!</v>
      </c>
      <c r="M1935" s="58" t="e">
        <v>#REF!</v>
      </c>
      <c r="N1935" s="58" t="e">
        <v>#N/A</v>
      </c>
      <c r="O1935" s="58" t="e">
        <v>#N/A</v>
      </c>
      <c r="P1935" s="58" t="e">
        <v>#N/A</v>
      </c>
      <c r="Q1935" s="58" t="e">
        <v>#N/A</v>
      </c>
    </row>
    <row r="1936" spans="1:17" ht="15" customHeight="1" thickBot="1">
      <c r="A1936" s="446"/>
      <c r="B1936" s="446"/>
      <c r="C1936" s="54" t="str">
        <f>IF(A1936="CSP","Consolidated Supply Program(IIF)",IF(A1936&lt;&gt;"",INDEX('CCN &amp; Description'!$B$2:$B$1071,MATCH(VALUE(LEFT(A1936,5)),'CCN &amp; Description'!$A$2:$A$1071,0)),""))</f>
        <v/>
      </c>
      <c r="D1936" s="55" t="str">
        <f t="shared" si="60"/>
        <v>B</v>
      </c>
      <c r="E1936" s="55" t="str">
        <f t="shared" si="61"/>
        <v>B0572</v>
      </c>
      <c r="F1936" s="56" t="s">
        <v>4247</v>
      </c>
      <c r="G1936" s="56" t="s">
        <v>12616</v>
      </c>
      <c r="H1936" s="56" t="s">
        <v>12617</v>
      </c>
      <c r="I1936" s="57">
        <v>7.83</v>
      </c>
      <c r="J1936" s="57">
        <v>3.75</v>
      </c>
      <c r="K1936" s="57">
        <v>3.75</v>
      </c>
      <c r="L1936" s="315" t="e">
        <v>#REF!</v>
      </c>
      <c r="M1936" s="58" t="e">
        <v>#REF!</v>
      </c>
      <c r="N1936" s="58" t="e">
        <v>#N/A</v>
      </c>
      <c r="O1936" s="58" t="e">
        <v>#N/A</v>
      </c>
      <c r="P1936" s="58" t="e">
        <v>#N/A</v>
      </c>
      <c r="Q1936" s="58" t="e">
        <v>#N/A</v>
      </c>
    </row>
    <row r="1937" spans="1:17" ht="15" customHeight="1" thickBot="1">
      <c r="A1937" s="446"/>
      <c r="B1937" s="446"/>
      <c r="C1937" s="54" t="str">
        <f>IF(A1937="CSP","Consolidated Supply Program(IIF)",IF(A1937&lt;&gt;"",INDEX('CCN &amp; Description'!$B$2:$B$1071,MATCH(VALUE(LEFT(A1937,5)),'CCN &amp; Description'!$A$2:$A$1071,0)),""))</f>
        <v/>
      </c>
      <c r="D1937" s="55" t="str">
        <f t="shared" si="60"/>
        <v>B</v>
      </c>
      <c r="E1937" s="55" t="str">
        <f t="shared" si="61"/>
        <v>B0572</v>
      </c>
      <c r="F1937" s="56" t="s">
        <v>4247</v>
      </c>
      <c r="G1937" s="56" t="s">
        <v>12618</v>
      </c>
      <c r="H1937" s="56" t="s">
        <v>12619</v>
      </c>
      <c r="I1937" s="57">
        <v>0</v>
      </c>
      <c r="J1937" s="57">
        <v>0</v>
      </c>
      <c r="K1937" s="57">
        <v>0</v>
      </c>
      <c r="L1937" s="315" t="e">
        <v>#REF!</v>
      </c>
      <c r="M1937" s="58" t="e">
        <v>#REF!</v>
      </c>
      <c r="N1937" s="58" t="e">
        <v>#N/A</v>
      </c>
      <c r="O1937" s="58" t="e">
        <v>#N/A</v>
      </c>
      <c r="P1937" s="58" t="e">
        <v>#N/A</v>
      </c>
      <c r="Q1937" s="58" t="e">
        <v>#N/A</v>
      </c>
    </row>
    <row r="1938" spans="1:17" ht="15" customHeight="1" thickBot="1">
      <c r="A1938" s="446"/>
      <c r="B1938" s="446"/>
      <c r="C1938" s="54" t="str">
        <f>IF(A1938="CSP","Consolidated Supply Program(IIF)",IF(A1938&lt;&gt;"",INDEX('CCN &amp; Description'!$B$2:$B$1071,MATCH(VALUE(LEFT(A1938,5)),'CCN &amp; Description'!$A$2:$A$1071,0)),""))</f>
        <v/>
      </c>
      <c r="D1938" s="55" t="str">
        <f t="shared" si="60"/>
        <v>B</v>
      </c>
      <c r="E1938" s="55" t="str">
        <f t="shared" si="61"/>
        <v>B0572</v>
      </c>
      <c r="F1938" s="56" t="s">
        <v>4247</v>
      </c>
      <c r="G1938" s="56" t="s">
        <v>12618</v>
      </c>
      <c r="H1938" s="56" t="s">
        <v>12620</v>
      </c>
      <c r="I1938" s="57">
        <v>7.83</v>
      </c>
      <c r="J1938" s="57">
        <v>3.75</v>
      </c>
      <c r="K1938" s="57">
        <v>3.75</v>
      </c>
      <c r="L1938" s="315" t="e">
        <v>#REF!</v>
      </c>
      <c r="M1938" s="58" t="e">
        <v>#REF!</v>
      </c>
      <c r="N1938" s="58" t="e">
        <v>#N/A</v>
      </c>
      <c r="O1938" s="58" t="e">
        <v>#N/A</v>
      </c>
      <c r="P1938" s="58" t="e">
        <v>#N/A</v>
      </c>
      <c r="Q1938" s="58" t="e">
        <v>#N/A</v>
      </c>
    </row>
    <row r="1939" spans="1:17" s="110" customFormat="1" ht="15" customHeight="1" thickBot="1">
      <c r="A1939" s="446"/>
      <c r="B1939" s="446"/>
      <c r="C1939" s="106" t="str">
        <f>IF(A1939="CSP","Consolidated Supply Program(IIF)",IF(A1939&lt;&gt;"",INDEX('CCN &amp; Description'!$B$2:$B$1071,MATCH(VALUE(LEFT(A1939,5)),'CCN &amp; Description'!$A$2:$A$1071,0)),""))</f>
        <v/>
      </c>
      <c r="D1939" s="107" t="str">
        <f t="shared" si="60"/>
        <v>B</v>
      </c>
      <c r="E1939" s="107" t="str">
        <f t="shared" si="61"/>
        <v>B0572</v>
      </c>
      <c r="F1939" s="108" t="s">
        <v>12621</v>
      </c>
      <c r="G1939" s="108" t="s">
        <v>12618</v>
      </c>
      <c r="H1939" s="108" t="s">
        <v>12619</v>
      </c>
      <c r="I1939" s="109">
        <v>0</v>
      </c>
      <c r="J1939" s="109">
        <v>0</v>
      </c>
      <c r="K1939" s="109">
        <v>0</v>
      </c>
      <c r="L1939" s="110" t="e">
        <v>#REF!</v>
      </c>
      <c r="M1939" s="111" t="e">
        <v>#REF!</v>
      </c>
      <c r="N1939" s="111" t="e">
        <v>#N/A</v>
      </c>
      <c r="O1939" s="111" t="e">
        <v>#N/A</v>
      </c>
      <c r="P1939" s="111" t="e">
        <v>#N/A</v>
      </c>
      <c r="Q1939" s="111" t="e">
        <v>#N/A</v>
      </c>
    </row>
    <row r="1940" spans="1:17" ht="15" customHeight="1" thickBot="1">
      <c r="A1940" s="446"/>
      <c r="B1940" s="446"/>
      <c r="C1940" s="54" t="str">
        <f>IF(A1940="CSP","Consolidated Supply Program(IIF)",IF(A1940&lt;&gt;"",INDEX('CCN &amp; Description'!$B$2:$B$1071,MATCH(VALUE(LEFT(A1940,5)),'CCN &amp; Description'!$A$2:$A$1071,0)),""))</f>
        <v/>
      </c>
      <c r="D1940" s="55" t="str">
        <f t="shared" si="60"/>
        <v>B</v>
      </c>
      <c r="E1940" s="55" t="str">
        <f t="shared" si="61"/>
        <v>B0572</v>
      </c>
      <c r="F1940" s="56" t="s">
        <v>12622</v>
      </c>
      <c r="G1940" s="56" t="s">
        <v>12616</v>
      </c>
      <c r="H1940" s="56" t="s">
        <v>12617</v>
      </c>
      <c r="I1940" s="57">
        <v>7.83</v>
      </c>
      <c r="J1940" s="57">
        <v>3.75</v>
      </c>
      <c r="K1940" s="57">
        <v>3.75</v>
      </c>
      <c r="L1940" s="315" t="e">
        <v>#REF!</v>
      </c>
      <c r="M1940" s="58" t="e">
        <v>#REF!</v>
      </c>
      <c r="N1940" s="58" t="e">
        <v>#N/A</v>
      </c>
      <c r="O1940" s="58" t="e">
        <v>#N/A</v>
      </c>
      <c r="P1940" s="58" t="e">
        <v>#N/A</v>
      </c>
      <c r="Q1940" s="58" t="e">
        <v>#N/A</v>
      </c>
    </row>
    <row r="1941" spans="1:17" ht="15" customHeight="1" thickBot="1">
      <c r="A1941" s="446"/>
      <c r="B1941" s="446"/>
      <c r="C1941" s="54" t="str">
        <f>IF(A1941="CSP","Consolidated Supply Program(IIF)",IF(A1941&lt;&gt;"",INDEX('CCN &amp; Description'!$B$2:$B$1071,MATCH(VALUE(LEFT(A1941,5)),'CCN &amp; Description'!$A$2:$A$1071,0)),""))</f>
        <v/>
      </c>
      <c r="D1941" s="55" t="str">
        <f t="shared" si="60"/>
        <v>B</v>
      </c>
      <c r="E1941" s="55" t="str">
        <f t="shared" si="61"/>
        <v>B0572</v>
      </c>
      <c r="F1941" s="56" t="s">
        <v>12623</v>
      </c>
      <c r="G1941" s="56" t="s">
        <v>12618</v>
      </c>
      <c r="H1941" s="56" t="s">
        <v>12620</v>
      </c>
      <c r="I1941" s="57">
        <v>7.83</v>
      </c>
      <c r="J1941" s="57">
        <v>3.75</v>
      </c>
      <c r="K1941" s="57">
        <v>3.75</v>
      </c>
      <c r="L1941" s="315" t="e">
        <v>#REF!</v>
      </c>
      <c r="M1941" s="58" t="e">
        <v>#REF!</v>
      </c>
      <c r="N1941" s="58" t="e">
        <v>#N/A</v>
      </c>
      <c r="O1941" s="58" t="e">
        <v>#N/A</v>
      </c>
      <c r="P1941" s="58" t="e">
        <v>#N/A</v>
      </c>
      <c r="Q1941" s="58" t="e">
        <v>#N/A</v>
      </c>
    </row>
    <row r="1942" spans="1:17" ht="15" customHeight="1" thickBot="1">
      <c r="A1942" s="446"/>
      <c r="B1942" s="446"/>
      <c r="C1942" s="54" t="str">
        <f>IF(A1942="CSP","Consolidated Supply Program(IIF)",IF(A1942&lt;&gt;"",INDEX('CCN &amp; Description'!$B$2:$B$1071,MATCH(VALUE(LEFT(A1942,5)),'CCN &amp; Description'!$A$2:$A$1071,0)),""))</f>
        <v/>
      </c>
      <c r="D1942" s="55" t="str">
        <f t="shared" si="60"/>
        <v>B</v>
      </c>
      <c r="E1942" s="55" t="str">
        <f t="shared" si="61"/>
        <v>B0573</v>
      </c>
      <c r="F1942" s="56" t="s">
        <v>4257</v>
      </c>
      <c r="G1942" s="56" t="s">
        <v>12624</v>
      </c>
      <c r="H1942" s="56" t="s">
        <v>12625</v>
      </c>
      <c r="I1942" s="57">
        <v>4</v>
      </c>
      <c r="J1942" s="57">
        <v>3.67</v>
      </c>
      <c r="K1942" s="57">
        <v>2.5</v>
      </c>
      <c r="L1942" s="315" t="e">
        <v>#REF!</v>
      </c>
      <c r="M1942" s="58" t="e">
        <v>#REF!</v>
      </c>
      <c r="N1942" s="58">
        <v>4</v>
      </c>
      <c r="O1942" s="58" t="s">
        <v>115</v>
      </c>
      <c r="P1942" s="58">
        <v>15</v>
      </c>
      <c r="Q1942" s="58">
        <v>1.5</v>
      </c>
    </row>
    <row r="1943" spans="1:17" ht="15" customHeight="1" thickBot="1">
      <c r="A1943" s="446"/>
      <c r="B1943" s="446"/>
      <c r="C1943" s="54" t="str">
        <f>IF(A1943="CSP","Consolidated Supply Program(IIF)",IF(A1943&lt;&gt;"",INDEX('CCN &amp; Description'!$B$2:$B$1071,MATCH(VALUE(LEFT(A1943,5)),'CCN &amp; Description'!$A$2:$A$1071,0)),""))</f>
        <v/>
      </c>
      <c r="D1943" s="55" t="str">
        <f t="shared" si="60"/>
        <v>B</v>
      </c>
      <c r="E1943" s="55" t="str">
        <f t="shared" si="61"/>
        <v>B0573</v>
      </c>
      <c r="F1943" s="56" t="s">
        <v>4257</v>
      </c>
      <c r="G1943" s="56" t="s">
        <v>12626</v>
      </c>
      <c r="H1943" s="56" t="s">
        <v>12627</v>
      </c>
      <c r="I1943" s="57">
        <v>6.08</v>
      </c>
      <c r="J1943" s="57">
        <v>3.92</v>
      </c>
      <c r="K1943" s="57">
        <v>3.5</v>
      </c>
      <c r="L1943" s="315" t="e">
        <v>#REF!</v>
      </c>
      <c r="M1943" s="58" t="e">
        <v>#REF!</v>
      </c>
      <c r="N1943" s="58">
        <v>4</v>
      </c>
      <c r="O1943" s="58" t="s">
        <v>115</v>
      </c>
      <c r="P1943" s="58">
        <v>15</v>
      </c>
      <c r="Q1943" s="58">
        <v>1.5</v>
      </c>
    </row>
    <row r="1944" spans="1:17" ht="15" customHeight="1" thickBot="1">
      <c r="A1944" s="446"/>
      <c r="B1944" s="446"/>
      <c r="C1944" s="54" t="str">
        <f>IF(A1944="CSP","Consolidated Supply Program(IIF)",IF(A1944&lt;&gt;"",INDEX('CCN &amp; Description'!$B$2:$B$1071,MATCH(VALUE(LEFT(A1944,5)),'CCN &amp; Description'!$A$2:$A$1071,0)),""))</f>
        <v/>
      </c>
      <c r="D1944" s="55" t="str">
        <f t="shared" si="60"/>
        <v>B</v>
      </c>
      <c r="E1944" s="55" t="str">
        <f t="shared" si="61"/>
        <v>B0573</v>
      </c>
      <c r="F1944" s="56" t="s">
        <v>4257</v>
      </c>
      <c r="G1944" s="56" t="s">
        <v>12628</v>
      </c>
      <c r="H1944" s="56" t="s">
        <v>12629</v>
      </c>
      <c r="I1944" s="57">
        <v>4</v>
      </c>
      <c r="J1944" s="57">
        <v>3.17</v>
      </c>
      <c r="K1944" s="57">
        <v>2.5</v>
      </c>
      <c r="L1944" s="315" t="e">
        <v>#REF!</v>
      </c>
      <c r="M1944" s="58" t="e">
        <v>#REF!</v>
      </c>
      <c r="N1944" s="58">
        <v>4</v>
      </c>
      <c r="O1944" s="58" t="s">
        <v>115</v>
      </c>
      <c r="P1944" s="58">
        <v>15</v>
      </c>
      <c r="Q1944" s="58">
        <v>1.5</v>
      </c>
    </row>
    <row r="1945" spans="1:17" s="110" customFormat="1" ht="15" customHeight="1" thickBot="1">
      <c r="A1945" s="446"/>
      <c r="B1945" s="446"/>
      <c r="C1945" s="106" t="str">
        <f>IF(A1945="CSP","Consolidated Supply Program(IIF)",IF(A1945&lt;&gt;"",INDEX('CCN &amp; Description'!$B$2:$B$1071,MATCH(VALUE(LEFT(A1945,5)),'CCN &amp; Description'!$A$2:$A$1071,0)),""))</f>
        <v/>
      </c>
      <c r="D1945" s="107" t="str">
        <f t="shared" si="60"/>
        <v>B</v>
      </c>
      <c r="E1945" s="107" t="str">
        <f t="shared" si="61"/>
        <v>B0573</v>
      </c>
      <c r="F1945" s="108" t="s">
        <v>12630</v>
      </c>
      <c r="G1945" s="108" t="s">
        <v>12626</v>
      </c>
      <c r="H1945" s="108" t="s">
        <v>12627</v>
      </c>
      <c r="I1945" s="109">
        <v>6.08</v>
      </c>
      <c r="J1945" s="109">
        <v>3.92</v>
      </c>
      <c r="K1945" s="109">
        <v>3.5</v>
      </c>
      <c r="L1945" s="110" t="e">
        <v>#REF!</v>
      </c>
      <c r="M1945" s="111" t="e">
        <v>#REF!</v>
      </c>
      <c r="N1945" s="111" t="e">
        <v>#N/A</v>
      </c>
      <c r="O1945" s="111" t="e">
        <v>#N/A</v>
      </c>
      <c r="P1945" s="111" t="e">
        <v>#N/A</v>
      </c>
      <c r="Q1945" s="111" t="e">
        <v>#N/A</v>
      </c>
    </row>
    <row r="1946" spans="1:17" ht="15" customHeight="1" thickBot="1">
      <c r="A1946" s="446"/>
      <c r="B1946" s="446"/>
      <c r="C1946" s="54" t="str">
        <f>IF(A1946="CSP","Consolidated Supply Program(IIF)",IF(A1946&lt;&gt;"",INDEX('CCN &amp; Description'!$B$2:$B$1071,MATCH(VALUE(LEFT(A1946,5)),'CCN &amp; Description'!$A$2:$A$1071,0)),""))</f>
        <v/>
      </c>
      <c r="D1946" s="55" t="str">
        <f t="shared" si="60"/>
        <v>B</v>
      </c>
      <c r="E1946" s="55" t="str">
        <f t="shared" si="61"/>
        <v>B0574</v>
      </c>
      <c r="F1946" s="56" t="s">
        <v>4265</v>
      </c>
      <c r="G1946" s="56" t="s">
        <v>12618</v>
      </c>
      <c r="H1946" s="56" t="s">
        <v>12631</v>
      </c>
      <c r="I1946" s="57">
        <v>11.5</v>
      </c>
      <c r="J1946" s="57">
        <v>2.58</v>
      </c>
      <c r="K1946" s="57">
        <v>1.5</v>
      </c>
      <c r="L1946" s="315" t="e">
        <v>#REF!</v>
      </c>
      <c r="M1946" s="58" t="e">
        <v>#REF!</v>
      </c>
      <c r="N1946" s="58" t="e">
        <v>#N/A</v>
      </c>
      <c r="O1946" s="58" t="e">
        <v>#N/A</v>
      </c>
      <c r="P1946" s="58" t="e">
        <v>#N/A</v>
      </c>
      <c r="Q1946" s="58" t="e">
        <v>#N/A</v>
      </c>
    </row>
    <row r="1947" spans="1:17" s="110" customFormat="1" ht="15" customHeight="1" thickBot="1">
      <c r="A1947" s="446"/>
      <c r="B1947" s="446"/>
      <c r="C1947" s="106" t="str">
        <f>IF(A1947="CSP","Consolidated Supply Program(IIF)",IF(A1947&lt;&gt;"",INDEX('CCN &amp; Description'!$B$2:$B$1071,MATCH(VALUE(LEFT(A1947,5)),'CCN &amp; Description'!$A$2:$A$1071,0)),""))</f>
        <v/>
      </c>
      <c r="D1947" s="107" t="str">
        <f t="shared" si="60"/>
        <v>B</v>
      </c>
      <c r="E1947" s="107" t="str">
        <f t="shared" si="61"/>
        <v>B0574</v>
      </c>
      <c r="F1947" s="108" t="s">
        <v>12632</v>
      </c>
      <c r="G1947" s="108" t="s">
        <v>12618</v>
      </c>
      <c r="H1947" s="108" t="s">
        <v>12631</v>
      </c>
      <c r="I1947" s="109">
        <v>11.5</v>
      </c>
      <c r="J1947" s="109">
        <v>2.58</v>
      </c>
      <c r="K1947" s="109">
        <v>1.5</v>
      </c>
      <c r="L1947" s="110" t="e">
        <v>#REF!</v>
      </c>
      <c r="M1947" s="111" t="e">
        <v>#REF!</v>
      </c>
      <c r="N1947" s="111" t="e">
        <v>#N/A</v>
      </c>
      <c r="O1947" s="111" t="e">
        <v>#N/A</v>
      </c>
      <c r="P1947" s="111" t="e">
        <v>#N/A</v>
      </c>
      <c r="Q1947" s="111" t="e">
        <v>#N/A</v>
      </c>
    </row>
    <row r="1948" spans="1:17" s="110" customFormat="1" ht="15" customHeight="1" thickBot="1">
      <c r="A1948" s="446">
        <v>14312</v>
      </c>
      <c r="B1948" s="446"/>
      <c r="C1948" s="106" t="str">
        <f>IF(A1948="CSP","Consolidated Supply Program(IIF)",IF(A1948&lt;&gt;"",INDEX('CCN &amp; Description'!$B$2:$B$1071,MATCH(VALUE(LEFT(A1948,5)),'CCN &amp; Description'!$A$2:$A$1071,0)),""))</f>
        <v>VEHICLE STAGING AREA, SURFACED</v>
      </c>
      <c r="D1948" s="107" t="str">
        <f t="shared" si="60"/>
        <v>B</v>
      </c>
      <c r="E1948" s="107" t="str">
        <f t="shared" si="61"/>
        <v>B0579</v>
      </c>
      <c r="F1948" s="108" t="s">
        <v>4267</v>
      </c>
      <c r="G1948" s="108" t="s">
        <v>12633</v>
      </c>
      <c r="H1948" s="108" t="s">
        <v>12634</v>
      </c>
      <c r="I1948" s="109">
        <v>6.67</v>
      </c>
      <c r="J1948" s="109">
        <v>3.33</v>
      </c>
      <c r="K1948" s="109">
        <v>4.33</v>
      </c>
      <c r="L1948" s="110" t="e">
        <v>#REF!</v>
      </c>
      <c r="M1948" s="111" t="e">
        <v>#REF!</v>
      </c>
      <c r="N1948" s="111">
        <v>6.666666666666667</v>
      </c>
      <c r="O1948" s="111" t="s">
        <v>115</v>
      </c>
      <c r="P1948" s="111">
        <v>15</v>
      </c>
      <c r="Q1948" s="111">
        <v>1.5</v>
      </c>
    </row>
    <row r="1949" spans="1:17" s="110" customFormat="1" ht="15" customHeight="1" thickBot="1">
      <c r="A1949" s="446">
        <v>14312</v>
      </c>
      <c r="B1949" s="446"/>
      <c r="C1949" s="106" t="str">
        <f>IF(A1949="CSP","Consolidated Supply Program(IIF)",IF(A1949&lt;&gt;"",INDEX('CCN &amp; Description'!$B$2:$B$1071,MATCH(VALUE(LEFT(A1949,5)),'CCN &amp; Description'!$A$2:$A$1071,0)),""))</f>
        <v>VEHICLE STAGING AREA, SURFACED</v>
      </c>
      <c r="D1949" s="107" t="str">
        <f t="shared" si="60"/>
        <v>B</v>
      </c>
      <c r="E1949" s="107" t="str">
        <f t="shared" si="61"/>
        <v>B0579</v>
      </c>
      <c r="F1949" s="108" t="s">
        <v>4267</v>
      </c>
      <c r="G1949" s="108" t="s">
        <v>12635</v>
      </c>
      <c r="H1949" s="108" t="s">
        <v>12636</v>
      </c>
      <c r="I1949" s="109">
        <v>4.3499999999999996</v>
      </c>
      <c r="J1949" s="109">
        <v>3</v>
      </c>
      <c r="K1949" s="109">
        <v>3.48</v>
      </c>
      <c r="L1949" s="110" t="e">
        <v>#REF!</v>
      </c>
      <c r="M1949" s="111" t="e">
        <v>#REF!</v>
      </c>
      <c r="N1949" s="111">
        <v>6.666666666666667</v>
      </c>
      <c r="O1949" s="111" t="s">
        <v>115</v>
      </c>
      <c r="P1949" s="111">
        <v>15</v>
      </c>
      <c r="Q1949" s="111">
        <v>1.5</v>
      </c>
    </row>
    <row r="1950" spans="1:17" s="110" customFormat="1" ht="15" customHeight="1" thickBot="1">
      <c r="A1950" s="446">
        <v>14312</v>
      </c>
      <c r="B1950" s="446"/>
      <c r="C1950" s="106" t="str">
        <f>IF(A1950="CSP","Consolidated Supply Program(IIF)",IF(A1950&lt;&gt;"",INDEX('CCN &amp; Description'!$B$2:$B$1071,MATCH(VALUE(LEFT(A1950,5)),'CCN &amp; Description'!$A$2:$A$1071,0)),""))</f>
        <v>VEHICLE STAGING AREA, SURFACED</v>
      </c>
      <c r="D1950" s="107" t="str">
        <f t="shared" si="60"/>
        <v>B</v>
      </c>
      <c r="E1950" s="107" t="str">
        <f t="shared" si="61"/>
        <v>B0579</v>
      </c>
      <c r="F1950" s="108" t="s">
        <v>4267</v>
      </c>
      <c r="G1950" s="108" t="s">
        <v>12635</v>
      </c>
      <c r="H1950" s="108" t="s">
        <v>12637</v>
      </c>
      <c r="I1950" s="109">
        <v>4.6100000000000003</v>
      </c>
      <c r="J1950" s="109">
        <v>2.76</v>
      </c>
      <c r="K1950" s="109">
        <v>5.26</v>
      </c>
      <c r="L1950" s="110" t="e">
        <v>#REF!</v>
      </c>
      <c r="M1950" s="111" t="e">
        <v>#REF!</v>
      </c>
      <c r="N1950" s="111">
        <v>6.666666666666667</v>
      </c>
      <c r="O1950" s="111" t="s">
        <v>115</v>
      </c>
      <c r="P1950" s="111">
        <v>15</v>
      </c>
      <c r="Q1950" s="111">
        <v>1.5</v>
      </c>
    </row>
    <row r="1951" spans="1:17" s="110" customFormat="1" ht="15" customHeight="1" thickBot="1">
      <c r="A1951" s="446">
        <v>14312</v>
      </c>
      <c r="B1951" s="446"/>
      <c r="C1951" s="106" t="str">
        <f>IF(A1951="CSP","Consolidated Supply Program(IIF)",IF(A1951&lt;&gt;"",INDEX('CCN &amp; Description'!$B$2:$B$1071,MATCH(VALUE(LEFT(A1951,5)),'CCN &amp; Description'!$A$2:$A$1071,0)),""))</f>
        <v>VEHICLE STAGING AREA, SURFACED</v>
      </c>
      <c r="D1951" s="107" t="str">
        <f t="shared" si="60"/>
        <v>B</v>
      </c>
      <c r="E1951" s="107" t="str">
        <f t="shared" si="61"/>
        <v>B0579</v>
      </c>
      <c r="F1951" s="108" t="s">
        <v>4267</v>
      </c>
      <c r="G1951" s="108" t="s">
        <v>12635</v>
      </c>
      <c r="H1951" s="108" t="s">
        <v>12637</v>
      </c>
      <c r="I1951" s="109">
        <v>4.6100000000000003</v>
      </c>
      <c r="J1951" s="109">
        <v>2.76</v>
      </c>
      <c r="K1951" s="109">
        <v>5.26</v>
      </c>
      <c r="L1951" s="110" t="e">
        <v>#REF!</v>
      </c>
      <c r="M1951" s="111" t="e">
        <v>#REF!</v>
      </c>
      <c r="N1951" s="111">
        <v>6.666666666666667</v>
      </c>
      <c r="O1951" s="111" t="s">
        <v>115</v>
      </c>
      <c r="P1951" s="111">
        <v>15</v>
      </c>
      <c r="Q1951" s="111">
        <v>1.5</v>
      </c>
    </row>
    <row r="1952" spans="1:17" s="110" customFormat="1" ht="15" customHeight="1" thickBot="1">
      <c r="A1952" s="446">
        <v>14312</v>
      </c>
      <c r="B1952" s="446"/>
      <c r="C1952" s="106" t="str">
        <f>IF(A1952="CSP","Consolidated Supply Program(IIF)",IF(A1952&lt;&gt;"",INDEX('CCN &amp; Description'!$B$2:$B$1071,MATCH(VALUE(LEFT(A1952,5)),'CCN &amp; Description'!$A$2:$A$1071,0)),""))</f>
        <v>VEHICLE STAGING AREA, SURFACED</v>
      </c>
      <c r="D1952" s="107" t="str">
        <f t="shared" si="60"/>
        <v>B</v>
      </c>
      <c r="E1952" s="107" t="str">
        <f t="shared" si="61"/>
        <v>B0589</v>
      </c>
      <c r="F1952" s="108" t="s">
        <v>4277</v>
      </c>
      <c r="G1952" s="108" t="s">
        <v>12638</v>
      </c>
      <c r="H1952" s="108" t="s">
        <v>12639</v>
      </c>
      <c r="I1952" s="109">
        <v>21.03</v>
      </c>
      <c r="J1952" s="109">
        <v>10.5</v>
      </c>
      <c r="K1952" s="109">
        <v>8.5</v>
      </c>
      <c r="L1952" s="110" t="e">
        <v>#REF!</v>
      </c>
      <c r="M1952" s="111" t="e">
        <v>#REF!</v>
      </c>
      <c r="N1952" s="111">
        <v>20.25</v>
      </c>
      <c r="O1952" s="111" t="s">
        <v>56</v>
      </c>
      <c r="P1952" s="111">
        <v>45</v>
      </c>
      <c r="Q1952" s="111">
        <v>1.75</v>
      </c>
    </row>
    <row r="1953" spans="1:17" s="110" customFormat="1" ht="15" customHeight="1" thickBot="1">
      <c r="A1953" s="446">
        <v>14312</v>
      </c>
      <c r="B1953" s="446"/>
      <c r="C1953" s="106" t="str">
        <f>IF(A1953="CSP","Consolidated Supply Program(IIF)",IF(A1953&lt;&gt;"",INDEX('CCN &amp; Description'!$B$2:$B$1071,MATCH(VALUE(LEFT(A1953,5)),'CCN &amp; Description'!$A$2:$A$1071,0)),""))</f>
        <v>VEHICLE STAGING AREA, SURFACED</v>
      </c>
      <c r="D1953" s="107" t="str">
        <f t="shared" si="60"/>
        <v>B</v>
      </c>
      <c r="E1953" s="107" t="str">
        <f t="shared" si="61"/>
        <v>B0589</v>
      </c>
      <c r="F1953" s="108" t="s">
        <v>4277</v>
      </c>
      <c r="G1953" s="108" t="s">
        <v>12640</v>
      </c>
      <c r="H1953" s="108" t="s">
        <v>12641</v>
      </c>
      <c r="I1953" s="109">
        <v>20.25</v>
      </c>
      <c r="J1953" s="109">
        <v>9.17</v>
      </c>
      <c r="K1953" s="109">
        <v>8</v>
      </c>
      <c r="L1953" s="110" t="e">
        <v>#REF!</v>
      </c>
      <c r="M1953" s="111" t="e">
        <v>#REF!</v>
      </c>
      <c r="N1953" s="111">
        <v>20.25</v>
      </c>
      <c r="O1953" s="111" t="s">
        <v>56</v>
      </c>
      <c r="P1953" s="111">
        <v>45</v>
      </c>
      <c r="Q1953" s="111">
        <v>1.75</v>
      </c>
    </row>
    <row r="1954" spans="1:17" ht="15" customHeight="1" thickBot="1">
      <c r="A1954" s="446"/>
      <c r="B1954" s="446"/>
      <c r="C1954" s="54" t="str">
        <f>IF(A1954="CSP","Consolidated Supply Program(IIF)",IF(A1954&lt;&gt;"",INDEX('CCN &amp; Description'!$B$2:$B$1071,MATCH(VALUE(LEFT(A1954,5)),'CCN &amp; Description'!$A$2:$A$1071,0)),""))</f>
        <v/>
      </c>
      <c r="D1954" s="55" t="str">
        <f t="shared" si="60"/>
        <v>B</v>
      </c>
      <c r="E1954" s="55" t="str">
        <f t="shared" si="61"/>
        <v>B0595</v>
      </c>
      <c r="F1954" s="56" t="s">
        <v>12642</v>
      </c>
      <c r="G1954" s="56" t="s">
        <v>12643</v>
      </c>
      <c r="H1954" s="56" t="s">
        <v>12644</v>
      </c>
      <c r="I1954" s="57">
        <v>1.5</v>
      </c>
      <c r="J1954" s="57">
        <v>2</v>
      </c>
      <c r="K1954" s="57">
        <v>1.33</v>
      </c>
      <c r="L1954" s="315" t="e">
        <v>#REF!</v>
      </c>
      <c r="M1954" s="58" t="e">
        <v>#REF!</v>
      </c>
      <c r="N1954" s="58" t="e">
        <v>#N/A</v>
      </c>
      <c r="O1954" s="58" t="e">
        <v>#N/A</v>
      </c>
      <c r="P1954" s="58" t="e">
        <v>#N/A</v>
      </c>
      <c r="Q1954" s="58" t="e">
        <v>#N/A</v>
      </c>
    </row>
    <row r="1955" spans="1:17" ht="15" customHeight="1" thickBot="1">
      <c r="A1955" s="446"/>
      <c r="B1955" s="446"/>
      <c r="C1955" s="54" t="str">
        <f>IF(A1955="CSP","Consolidated Supply Program(IIF)",IF(A1955&lt;&gt;"",INDEX('CCN &amp; Description'!$B$2:$B$1071,MATCH(VALUE(LEFT(A1955,5)),'CCN &amp; Description'!$A$2:$A$1071,0)),""))</f>
        <v/>
      </c>
      <c r="D1955" s="55" t="str">
        <f t="shared" si="60"/>
        <v>B</v>
      </c>
      <c r="E1955" s="55" t="str">
        <f t="shared" si="61"/>
        <v>B0600</v>
      </c>
      <c r="F1955" s="56" t="s">
        <v>12645</v>
      </c>
      <c r="G1955" s="56" t="s">
        <v>12643</v>
      </c>
      <c r="H1955" s="56" t="s">
        <v>12646</v>
      </c>
      <c r="I1955" s="57">
        <v>2.67</v>
      </c>
      <c r="J1955" s="57">
        <v>3.17</v>
      </c>
      <c r="K1955" s="57">
        <v>2.92</v>
      </c>
      <c r="L1955" s="315" t="e">
        <v>#REF!</v>
      </c>
      <c r="M1955" s="58" t="e">
        <v>#REF!</v>
      </c>
      <c r="N1955" s="58" t="e">
        <v>#N/A</v>
      </c>
      <c r="O1955" s="58" t="e">
        <v>#N/A</v>
      </c>
      <c r="P1955" s="58" t="e">
        <v>#N/A</v>
      </c>
      <c r="Q1955" s="58" t="e">
        <v>#N/A</v>
      </c>
    </row>
    <row r="1956" spans="1:17" ht="15" customHeight="1" thickBot="1">
      <c r="A1956" s="446"/>
      <c r="B1956" s="446"/>
      <c r="C1956" s="54" t="str">
        <f>IF(A1956="CSP","Consolidated Supply Program(IIF)",IF(A1956&lt;&gt;"",INDEX('CCN &amp; Description'!$B$2:$B$1071,MATCH(VALUE(LEFT(A1956,5)),'CCN &amp; Description'!$A$2:$A$1071,0)),""))</f>
        <v/>
      </c>
      <c r="D1956" s="55" t="str">
        <f t="shared" si="60"/>
        <v>B</v>
      </c>
      <c r="E1956" s="55" t="str">
        <f t="shared" si="61"/>
        <v>B0605</v>
      </c>
      <c r="F1956" s="56" t="s">
        <v>12647</v>
      </c>
      <c r="G1956" s="56" t="s">
        <v>12643</v>
      </c>
      <c r="H1956" s="56" t="s">
        <v>12648</v>
      </c>
      <c r="I1956" s="57">
        <v>2.67</v>
      </c>
      <c r="J1956" s="57">
        <v>4.75</v>
      </c>
      <c r="K1956" s="57">
        <v>2.92</v>
      </c>
      <c r="L1956" s="315" t="e">
        <v>#REF!</v>
      </c>
      <c r="M1956" s="58" t="e">
        <v>#REF!</v>
      </c>
      <c r="N1956" s="58" t="e">
        <v>#N/A</v>
      </c>
      <c r="O1956" s="58" t="e">
        <v>#N/A</v>
      </c>
      <c r="P1956" s="58" t="e">
        <v>#N/A</v>
      </c>
      <c r="Q1956" s="58" t="e">
        <v>#N/A</v>
      </c>
    </row>
    <row r="1957" spans="1:17" ht="15" customHeight="1" thickBot="1">
      <c r="A1957" s="446"/>
      <c r="B1957" s="446"/>
      <c r="C1957" s="54" t="str">
        <f>IF(A1957="CSP","Consolidated Supply Program(IIF)",IF(A1957&lt;&gt;"",INDEX('CCN &amp; Description'!$B$2:$B$1071,MATCH(VALUE(LEFT(A1957,5)),'CCN &amp; Description'!$A$2:$A$1071,0)),""))</f>
        <v/>
      </c>
      <c r="D1957" s="55" t="str">
        <f t="shared" si="60"/>
        <v>B</v>
      </c>
      <c r="E1957" s="55" t="str">
        <f t="shared" si="61"/>
        <v>B0608</v>
      </c>
      <c r="F1957" s="56" t="s">
        <v>12649</v>
      </c>
      <c r="G1957" s="56" t="s">
        <v>12650</v>
      </c>
      <c r="H1957" s="56" t="s">
        <v>12651</v>
      </c>
      <c r="I1957" s="57">
        <v>4</v>
      </c>
      <c r="J1957" s="57">
        <v>4</v>
      </c>
      <c r="K1957" s="57">
        <v>2</v>
      </c>
      <c r="L1957" s="315" t="e">
        <v>#REF!</v>
      </c>
      <c r="M1957" s="58" t="e">
        <v>#REF!</v>
      </c>
      <c r="N1957" s="58" t="e">
        <v>#N/A</v>
      </c>
      <c r="O1957" s="58" t="e">
        <v>#N/A</v>
      </c>
      <c r="P1957" s="58" t="e">
        <v>#N/A</v>
      </c>
      <c r="Q1957" s="58" t="e">
        <v>#N/A</v>
      </c>
    </row>
    <row r="1958" spans="1:17" ht="15" customHeight="1" thickBot="1">
      <c r="A1958" s="446"/>
      <c r="B1958" s="446"/>
      <c r="C1958" s="54" t="str">
        <f>IF(A1958="CSP","Consolidated Supply Program(IIF)",IF(A1958&lt;&gt;"",INDEX('CCN &amp; Description'!$B$2:$B$1071,MATCH(VALUE(LEFT(A1958,5)),'CCN &amp; Description'!$A$2:$A$1071,0)),""))</f>
        <v/>
      </c>
      <c r="D1958" s="55" t="str">
        <f t="shared" si="60"/>
        <v>B</v>
      </c>
      <c r="E1958" s="55" t="str">
        <f t="shared" si="61"/>
        <v>B0625</v>
      </c>
      <c r="F1958" s="56" t="s">
        <v>12652</v>
      </c>
      <c r="G1958" s="56" t="s">
        <v>12653</v>
      </c>
      <c r="H1958" s="56" t="s">
        <v>12654</v>
      </c>
      <c r="I1958" s="57">
        <v>15.91</v>
      </c>
      <c r="J1958" s="57">
        <v>7.25</v>
      </c>
      <c r="K1958" s="57">
        <v>6</v>
      </c>
      <c r="L1958" s="315" t="e">
        <v>#REF!</v>
      </c>
      <c r="M1958" s="58" t="e">
        <v>#REF!</v>
      </c>
      <c r="N1958" s="58" t="e">
        <v>#N/A</v>
      </c>
      <c r="O1958" s="58" t="e">
        <v>#N/A</v>
      </c>
      <c r="P1958" s="58" t="e">
        <v>#N/A</v>
      </c>
      <c r="Q1958" s="58" t="e">
        <v>#N/A</v>
      </c>
    </row>
    <row r="1959" spans="1:17" s="110" customFormat="1" ht="15" customHeight="1" thickBot="1">
      <c r="A1959" s="446"/>
      <c r="B1959" s="446"/>
      <c r="C1959" s="106" t="str">
        <f>IF(A1959="CSP","Consolidated Supply Program(IIF)",IF(A1959&lt;&gt;"",INDEX('CCN &amp; Description'!$B$2:$B$1071,MATCH(VALUE(LEFT(A1959,5)),'CCN &amp; Description'!$A$2:$A$1071,0)),""))</f>
        <v/>
      </c>
      <c r="D1959" s="107" t="str">
        <f t="shared" si="60"/>
        <v>B</v>
      </c>
      <c r="E1959" s="107" t="str">
        <f t="shared" si="61"/>
        <v>B0626</v>
      </c>
      <c r="F1959" s="108" t="s">
        <v>4284</v>
      </c>
      <c r="G1959" s="108" t="s">
        <v>12655</v>
      </c>
      <c r="H1959" s="108" t="s">
        <v>12656</v>
      </c>
      <c r="I1959" s="109">
        <v>15.92</v>
      </c>
      <c r="J1959" s="109">
        <v>7.25</v>
      </c>
      <c r="K1959" s="109">
        <v>6</v>
      </c>
      <c r="L1959" s="110" t="e">
        <v>#REF!</v>
      </c>
      <c r="M1959" s="111" t="e">
        <v>#REF!</v>
      </c>
      <c r="N1959" s="111">
        <v>15.92</v>
      </c>
      <c r="O1959" s="111" t="s">
        <v>1882</v>
      </c>
      <c r="P1959" s="111">
        <v>25</v>
      </c>
      <c r="Q1959" s="111">
        <v>1.75</v>
      </c>
    </row>
    <row r="1960" spans="1:17" s="110" customFormat="1" ht="15" customHeight="1" thickBot="1">
      <c r="A1960" s="446"/>
      <c r="B1960" s="446"/>
      <c r="C1960" s="106" t="str">
        <f>IF(A1960="CSP","Consolidated Supply Program(IIF)",IF(A1960&lt;&gt;"",INDEX('CCN &amp; Description'!$B$2:$B$1071,MATCH(VALUE(LEFT(A1960,5)),'CCN &amp; Description'!$A$2:$A$1071,0)),""))</f>
        <v/>
      </c>
      <c r="D1960" s="107" t="str">
        <f t="shared" si="60"/>
        <v>B</v>
      </c>
      <c r="E1960" s="107" t="str">
        <f t="shared" si="61"/>
        <v>B0626</v>
      </c>
      <c r="F1960" s="108" t="s">
        <v>4284</v>
      </c>
      <c r="G1960" s="108" t="s">
        <v>12657</v>
      </c>
      <c r="H1960" s="108" t="s">
        <v>12656</v>
      </c>
      <c r="I1960" s="109">
        <v>15.92</v>
      </c>
      <c r="J1960" s="109">
        <v>7.25</v>
      </c>
      <c r="K1960" s="109">
        <v>6</v>
      </c>
      <c r="L1960" s="110" t="e">
        <v>#REF!</v>
      </c>
      <c r="M1960" s="111" t="e">
        <v>#REF!</v>
      </c>
      <c r="N1960" s="111">
        <v>15.92</v>
      </c>
      <c r="O1960" s="111" t="s">
        <v>1882</v>
      </c>
      <c r="P1960" s="111">
        <v>25</v>
      </c>
      <c r="Q1960" s="111">
        <v>1.75</v>
      </c>
    </row>
    <row r="1961" spans="1:17" s="110" customFormat="1" ht="15" customHeight="1" thickBot="1">
      <c r="A1961" s="446"/>
      <c r="B1961" s="446"/>
      <c r="C1961" s="106" t="str">
        <f>IF(A1961="CSP","Consolidated Supply Program(IIF)",IF(A1961&lt;&gt;"",INDEX('CCN &amp; Description'!$B$2:$B$1071,MATCH(VALUE(LEFT(A1961,5)),'CCN &amp; Description'!$A$2:$A$1071,0)),""))</f>
        <v/>
      </c>
      <c r="D1961" s="107" t="str">
        <f t="shared" si="60"/>
        <v>B</v>
      </c>
      <c r="E1961" s="107" t="str">
        <f t="shared" si="61"/>
        <v>B0626</v>
      </c>
      <c r="F1961" s="108" t="s">
        <v>4284</v>
      </c>
      <c r="G1961" s="108" t="s">
        <v>12657</v>
      </c>
      <c r="H1961" s="108" t="s">
        <v>12658</v>
      </c>
      <c r="I1961" s="109">
        <v>16.16</v>
      </c>
      <c r="J1961" s="109">
        <v>7.58</v>
      </c>
      <c r="K1961" s="109">
        <v>6.33</v>
      </c>
      <c r="L1961" s="110" t="e">
        <v>#REF!</v>
      </c>
      <c r="M1961" s="111" t="e">
        <v>#REF!</v>
      </c>
      <c r="N1961" s="111">
        <v>15.92</v>
      </c>
      <c r="O1961" s="111" t="s">
        <v>1882</v>
      </c>
      <c r="P1961" s="111">
        <v>25</v>
      </c>
      <c r="Q1961" s="111">
        <v>1.75</v>
      </c>
    </row>
    <row r="1962" spans="1:17" s="110" customFormat="1" ht="15" customHeight="1" thickBot="1">
      <c r="A1962" s="446"/>
      <c r="B1962" s="446"/>
      <c r="C1962" s="106" t="str">
        <f>IF(A1962="CSP","Consolidated Supply Program(IIF)",IF(A1962&lt;&gt;"",INDEX('CCN &amp; Description'!$B$2:$B$1071,MATCH(VALUE(LEFT(A1962,5)),'CCN &amp; Description'!$A$2:$A$1071,0)),""))</f>
        <v/>
      </c>
      <c r="D1962" s="107" t="str">
        <f t="shared" si="60"/>
        <v>B</v>
      </c>
      <c r="E1962" s="107" t="str">
        <f t="shared" si="61"/>
        <v>B0626</v>
      </c>
      <c r="F1962" s="108" t="s">
        <v>4284</v>
      </c>
      <c r="G1962" s="108" t="s">
        <v>12659</v>
      </c>
      <c r="H1962" s="108" t="s">
        <v>12660</v>
      </c>
      <c r="I1962" s="109">
        <v>16.16</v>
      </c>
      <c r="J1962" s="109">
        <v>7.54</v>
      </c>
      <c r="K1962" s="109">
        <v>6.25</v>
      </c>
      <c r="L1962" s="110" t="e">
        <v>#REF!</v>
      </c>
      <c r="M1962" s="111" t="e">
        <v>#REF!</v>
      </c>
      <c r="N1962" s="111">
        <v>15.92</v>
      </c>
      <c r="O1962" s="111" t="s">
        <v>1882</v>
      </c>
      <c r="P1962" s="111">
        <v>25</v>
      </c>
      <c r="Q1962" s="111">
        <v>1.75</v>
      </c>
    </row>
    <row r="1963" spans="1:17" ht="15" customHeight="1" thickBot="1">
      <c r="A1963" s="446"/>
      <c r="B1963" s="446"/>
      <c r="C1963" s="54" t="str">
        <f>IF(A1963="CSP","Consolidated Supply Program(IIF)",IF(A1963&lt;&gt;"",INDEX('CCN &amp; Description'!$B$2:$B$1071,MATCH(VALUE(LEFT(A1963,5)),'CCN &amp; Description'!$A$2:$A$1071,0)),""))</f>
        <v/>
      </c>
      <c r="D1963" s="55" t="str">
        <f t="shared" si="60"/>
        <v>B</v>
      </c>
      <c r="E1963" s="55" t="str">
        <f t="shared" si="61"/>
        <v>B0635</v>
      </c>
      <c r="F1963" s="56" t="s">
        <v>12661</v>
      </c>
      <c r="G1963" s="56" t="s">
        <v>12662</v>
      </c>
      <c r="H1963" s="56" t="s">
        <v>12663</v>
      </c>
      <c r="I1963" s="57">
        <v>11.17</v>
      </c>
      <c r="J1963" s="57">
        <v>3.58</v>
      </c>
      <c r="K1963" s="57">
        <v>5.42</v>
      </c>
      <c r="L1963" s="315" t="e">
        <v>#REF!</v>
      </c>
      <c r="M1963" s="58" t="e">
        <v>#REF!</v>
      </c>
      <c r="N1963" s="58" t="e">
        <v>#N/A</v>
      </c>
      <c r="O1963" s="58" t="e">
        <v>#N/A</v>
      </c>
      <c r="P1963" s="58" t="e">
        <v>#N/A</v>
      </c>
      <c r="Q1963" s="58" t="e">
        <v>#N/A</v>
      </c>
    </row>
    <row r="1964" spans="1:17" s="110" customFormat="1" ht="15" customHeight="1" thickBot="1">
      <c r="A1964" s="446">
        <v>14312</v>
      </c>
      <c r="B1964" s="446"/>
      <c r="C1964" s="106" t="str">
        <f>IF(A1964="CSP","Consolidated Supply Program(IIF)",IF(A1964&lt;&gt;"",INDEX('CCN &amp; Description'!$B$2:$B$1071,MATCH(VALUE(LEFT(A1964,5)),'CCN &amp; Description'!$A$2:$A$1071,0)),""))</f>
        <v>VEHICLE STAGING AREA, SURFACED</v>
      </c>
      <c r="D1964" s="107" t="str">
        <f t="shared" si="60"/>
        <v>B</v>
      </c>
      <c r="E1964" s="107" t="str">
        <f t="shared" si="61"/>
        <v>B0640</v>
      </c>
      <c r="F1964" s="108" t="s">
        <v>4296</v>
      </c>
      <c r="G1964" s="108" t="s">
        <v>12662</v>
      </c>
      <c r="H1964" s="108" t="s">
        <v>12664</v>
      </c>
      <c r="I1964" s="109">
        <v>10.63</v>
      </c>
      <c r="J1964" s="109">
        <v>3.83</v>
      </c>
      <c r="K1964" s="109">
        <v>5</v>
      </c>
      <c r="L1964" s="110" t="e">
        <v>#REF!</v>
      </c>
      <c r="M1964" s="111" t="e">
        <v>#REF!</v>
      </c>
      <c r="N1964" s="111">
        <v>10.66666666666667</v>
      </c>
      <c r="O1964" s="111" t="s">
        <v>1882</v>
      </c>
      <c r="P1964" s="111">
        <v>25</v>
      </c>
      <c r="Q1964" s="111">
        <v>1.75</v>
      </c>
    </row>
    <row r="1965" spans="1:17" s="110" customFormat="1" ht="15" customHeight="1" thickBot="1">
      <c r="A1965" s="446">
        <v>14312</v>
      </c>
      <c r="B1965" s="446"/>
      <c r="C1965" s="106" t="str">
        <f>IF(A1965="CSP","Consolidated Supply Program(IIF)",IF(A1965&lt;&gt;"",INDEX('CCN &amp; Description'!$B$2:$B$1071,MATCH(VALUE(LEFT(A1965,5)),'CCN &amp; Description'!$A$2:$A$1071,0)),""))</f>
        <v>VEHICLE STAGING AREA, SURFACED</v>
      </c>
      <c r="D1965" s="107" t="str">
        <f t="shared" si="60"/>
        <v>B</v>
      </c>
      <c r="E1965" s="107" t="str">
        <f t="shared" si="61"/>
        <v>B0640</v>
      </c>
      <c r="F1965" s="108" t="s">
        <v>4296</v>
      </c>
      <c r="G1965" s="108" t="s">
        <v>12665</v>
      </c>
      <c r="H1965" s="108" t="s">
        <v>12664</v>
      </c>
      <c r="I1965" s="109">
        <v>14.58</v>
      </c>
      <c r="J1965" s="109">
        <v>4.83</v>
      </c>
      <c r="K1965" s="109">
        <v>3.92</v>
      </c>
      <c r="L1965" s="110" t="e">
        <v>#REF!</v>
      </c>
      <c r="M1965" s="111" t="e">
        <v>#REF!</v>
      </c>
      <c r="N1965" s="111">
        <v>10.66666666666667</v>
      </c>
      <c r="O1965" s="111" t="s">
        <v>1882</v>
      </c>
      <c r="P1965" s="111">
        <v>25</v>
      </c>
      <c r="Q1965" s="111">
        <v>1.75</v>
      </c>
    </row>
    <row r="1966" spans="1:17" s="110" customFormat="1" ht="15" customHeight="1" thickBot="1">
      <c r="A1966" s="446"/>
      <c r="B1966" s="446"/>
      <c r="C1966" s="106" t="str">
        <f>IF(A1966="CSP","Consolidated Supply Program(IIF)",IF(A1966&lt;&gt;"",INDEX('CCN &amp; Description'!$B$2:$B$1071,MATCH(VALUE(LEFT(A1966,5)),'CCN &amp; Description'!$A$2:$A$1071,0)),""))</f>
        <v/>
      </c>
      <c r="D1966" s="107" t="str">
        <f t="shared" si="60"/>
        <v>B</v>
      </c>
      <c r="E1966" s="107" t="str">
        <f t="shared" si="61"/>
        <v>B0647</v>
      </c>
      <c r="F1966" s="108" t="s">
        <v>4302</v>
      </c>
      <c r="G1966" s="108" t="s">
        <v>12666</v>
      </c>
      <c r="H1966" s="108" t="s">
        <v>12667</v>
      </c>
      <c r="I1966" s="109">
        <v>7.37</v>
      </c>
      <c r="J1966" s="109">
        <v>6.56</v>
      </c>
      <c r="K1966" s="109">
        <v>5.21</v>
      </c>
      <c r="L1966" s="110" t="e">
        <v>#REF!</v>
      </c>
      <c r="M1966" s="111" t="e">
        <v>#REF!</v>
      </c>
      <c r="N1966" s="111" t="e">
        <v>#N/A</v>
      </c>
      <c r="O1966" s="111" t="e">
        <v>#N/A</v>
      </c>
      <c r="P1966" s="111" t="e">
        <v>#N/A</v>
      </c>
      <c r="Q1966" s="111" t="e">
        <v>#N/A</v>
      </c>
    </row>
    <row r="1967" spans="1:17" s="110" customFormat="1" ht="15" customHeight="1" thickBot="1">
      <c r="A1967" s="446">
        <v>14312</v>
      </c>
      <c r="B1967" s="446"/>
      <c r="C1967" s="106" t="str">
        <f>IF(A1967="CSP","Consolidated Supply Program(IIF)",IF(A1967&lt;&gt;"",INDEX('CCN &amp; Description'!$B$2:$B$1071,MATCH(VALUE(LEFT(A1967,5)),'CCN &amp; Description'!$A$2:$A$1071,0)),""))</f>
        <v>VEHICLE STAGING AREA, SURFACED</v>
      </c>
      <c r="D1967" s="107" t="str">
        <f t="shared" si="60"/>
        <v>B</v>
      </c>
      <c r="E1967" s="107" t="str">
        <f t="shared" si="61"/>
        <v>B0647</v>
      </c>
      <c r="F1967" s="108" t="s">
        <v>12668</v>
      </c>
      <c r="G1967" s="108" t="s">
        <v>12666</v>
      </c>
      <c r="H1967" s="108" t="s">
        <v>12667</v>
      </c>
      <c r="I1967" s="109">
        <v>7.37</v>
      </c>
      <c r="J1967" s="109">
        <v>6.56</v>
      </c>
      <c r="K1967" s="109">
        <v>5.21</v>
      </c>
      <c r="L1967" s="110" t="e">
        <v>#REF!</v>
      </c>
      <c r="M1967" s="111" t="e">
        <v>#REF!</v>
      </c>
      <c r="N1967" s="111" t="e">
        <v>#N/A</v>
      </c>
      <c r="O1967" s="111" t="e">
        <v>#N/A</v>
      </c>
      <c r="P1967" s="111" t="e">
        <v>#N/A</v>
      </c>
      <c r="Q1967" s="111" t="e">
        <v>#N/A</v>
      </c>
    </row>
    <row r="1968" spans="1:17" s="110" customFormat="1" ht="15" customHeight="1" thickBot="1">
      <c r="A1968" s="446"/>
      <c r="B1968" s="446"/>
      <c r="C1968" s="106" t="str">
        <f>IF(A1968="CSP","Consolidated Supply Program(IIF)",IF(A1968&lt;&gt;"",INDEX('CCN &amp; Description'!$B$2:$B$1071,MATCH(VALUE(LEFT(A1968,5)),'CCN &amp; Description'!$A$2:$A$1071,0)),""))</f>
        <v/>
      </c>
      <c r="D1968" s="107" t="str">
        <f t="shared" si="60"/>
        <v>B</v>
      </c>
      <c r="E1968" s="107" t="str">
        <f t="shared" si="61"/>
        <v>B0675</v>
      </c>
      <c r="F1968" s="108" t="s">
        <v>4304</v>
      </c>
      <c r="G1968" s="108" t="s">
        <v>12669</v>
      </c>
      <c r="H1968" s="108" t="s">
        <v>12670</v>
      </c>
      <c r="I1968" s="109">
        <v>35</v>
      </c>
      <c r="J1968" s="109">
        <v>16.920000000000002</v>
      </c>
      <c r="K1968" s="109">
        <v>4.42</v>
      </c>
      <c r="L1968" s="110" t="e">
        <v>#REF!</v>
      </c>
      <c r="M1968" s="111" t="e">
        <v>#REF!</v>
      </c>
      <c r="N1968" s="111" t="e">
        <v>#N/A</v>
      </c>
      <c r="O1968" s="111" t="e">
        <v>#N/A</v>
      </c>
      <c r="P1968" s="111" t="e">
        <v>#N/A</v>
      </c>
      <c r="Q1968" s="111" t="e">
        <v>#N/A</v>
      </c>
    </row>
    <row r="1969" spans="1:17" s="110" customFormat="1" ht="15" customHeight="1" thickBot="1">
      <c r="A1969" s="446"/>
      <c r="B1969" s="446"/>
      <c r="C1969" s="106" t="str">
        <f>IF(A1969="CSP","Consolidated Supply Program(IIF)",IF(A1969&lt;&gt;"",INDEX('CCN &amp; Description'!$B$2:$B$1071,MATCH(VALUE(LEFT(A1969,5)),'CCN &amp; Description'!$A$2:$A$1071,0)),""))</f>
        <v/>
      </c>
      <c r="D1969" s="107" t="str">
        <f t="shared" si="60"/>
        <v>B</v>
      </c>
      <c r="E1969" s="107" t="str">
        <f t="shared" si="61"/>
        <v>B0675</v>
      </c>
      <c r="F1969" s="108" t="s">
        <v>4304</v>
      </c>
      <c r="G1969" s="108" t="s">
        <v>12669</v>
      </c>
      <c r="H1969" s="108" t="s">
        <v>12670</v>
      </c>
      <c r="I1969" s="109">
        <v>35</v>
      </c>
      <c r="J1969" s="109">
        <v>16.920000000000002</v>
      </c>
      <c r="K1969" s="109">
        <v>4.42</v>
      </c>
      <c r="L1969" s="110" t="e">
        <v>#REF!</v>
      </c>
      <c r="M1969" s="111" t="e">
        <v>#REF!</v>
      </c>
      <c r="N1969" s="111" t="e">
        <v>#N/A</v>
      </c>
      <c r="O1969" s="111" t="e">
        <v>#N/A</v>
      </c>
      <c r="P1969" s="111" t="e">
        <v>#N/A</v>
      </c>
      <c r="Q1969" s="111" t="e">
        <v>#N/A</v>
      </c>
    </row>
    <row r="1970" spans="1:17" s="110" customFormat="1" ht="15" customHeight="1" thickBot="1">
      <c r="A1970" s="446"/>
      <c r="B1970" s="446"/>
      <c r="C1970" s="106" t="str">
        <f>IF(A1970="CSP","Consolidated Supply Program(IIF)",IF(A1970&lt;&gt;"",INDEX('CCN &amp; Description'!$B$2:$B$1071,MATCH(VALUE(LEFT(A1970,5)),'CCN &amp; Description'!$A$2:$A$1071,0)),""))</f>
        <v/>
      </c>
      <c r="D1970" s="107" t="str">
        <f t="shared" si="60"/>
        <v>B</v>
      </c>
      <c r="E1970" s="107" t="str">
        <f t="shared" si="61"/>
        <v>B0676</v>
      </c>
      <c r="F1970" s="108" t="s">
        <v>4310</v>
      </c>
      <c r="G1970" s="108" t="s">
        <v>12671</v>
      </c>
      <c r="H1970" s="108" t="s">
        <v>12672</v>
      </c>
      <c r="I1970" s="109">
        <v>5</v>
      </c>
      <c r="J1970" s="109">
        <v>4</v>
      </c>
      <c r="K1970" s="109">
        <v>2.5</v>
      </c>
      <c r="L1970" s="110" t="e">
        <v>#REF!</v>
      </c>
      <c r="M1970" s="111" t="e">
        <v>#REF!</v>
      </c>
      <c r="N1970" s="111" t="e">
        <v>#N/A</v>
      </c>
      <c r="O1970" s="111" t="e">
        <v>#N/A</v>
      </c>
      <c r="P1970" s="111" t="e">
        <v>#N/A</v>
      </c>
      <c r="Q1970" s="111" t="e">
        <v>#N/A</v>
      </c>
    </row>
    <row r="1971" spans="1:17" s="110" customFormat="1" ht="15" customHeight="1" thickBot="1">
      <c r="A1971" s="446"/>
      <c r="B1971" s="446"/>
      <c r="C1971" s="106" t="str">
        <f>IF(A1971="CSP","Consolidated Supply Program(IIF)",IF(A1971&lt;&gt;"",INDEX('CCN &amp; Description'!$B$2:$B$1071,MATCH(VALUE(LEFT(A1971,5)),'CCN &amp; Description'!$A$2:$A$1071,0)),""))</f>
        <v/>
      </c>
      <c r="D1971" s="107" t="str">
        <f t="shared" si="60"/>
        <v>B</v>
      </c>
      <c r="E1971" s="107" t="str">
        <f t="shared" si="61"/>
        <v>B0676</v>
      </c>
      <c r="F1971" s="108" t="s">
        <v>4310</v>
      </c>
      <c r="G1971" s="108" t="s">
        <v>12673</v>
      </c>
      <c r="H1971" s="108" t="s">
        <v>12674</v>
      </c>
      <c r="I1971" s="109">
        <v>0</v>
      </c>
      <c r="J1971" s="109">
        <v>0</v>
      </c>
      <c r="K1971" s="109">
        <v>0</v>
      </c>
      <c r="L1971" s="110" t="e">
        <v>#REF!</v>
      </c>
      <c r="M1971" s="111" t="e">
        <v>#REF!</v>
      </c>
      <c r="N1971" s="111" t="e">
        <v>#N/A</v>
      </c>
      <c r="O1971" s="111" t="e">
        <v>#N/A</v>
      </c>
      <c r="P1971" s="111" t="e">
        <v>#N/A</v>
      </c>
      <c r="Q1971" s="111" t="e">
        <v>#N/A</v>
      </c>
    </row>
    <row r="1972" spans="1:17" ht="15" customHeight="1" thickBot="1">
      <c r="A1972" s="446"/>
      <c r="B1972" s="446"/>
      <c r="C1972" s="54" t="str">
        <f>IF(A1972="CSP","Consolidated Supply Program(IIF)",IF(A1972&lt;&gt;"",INDEX('CCN &amp; Description'!$B$2:$B$1071,MATCH(VALUE(LEFT(A1972,5)),'CCN &amp; Description'!$A$2:$A$1071,0)),""))</f>
        <v/>
      </c>
      <c r="D1972" s="55" t="str">
        <f t="shared" si="60"/>
        <v>B</v>
      </c>
      <c r="E1972" s="55" t="str">
        <f t="shared" si="61"/>
        <v>B0676</v>
      </c>
      <c r="F1972" s="56" t="s">
        <v>4310</v>
      </c>
      <c r="G1972" s="56" t="s">
        <v>12675</v>
      </c>
      <c r="H1972" s="56" t="s">
        <v>12676</v>
      </c>
      <c r="I1972" s="57">
        <v>0</v>
      </c>
      <c r="J1972" s="57">
        <v>0</v>
      </c>
      <c r="K1972" s="57">
        <v>0</v>
      </c>
      <c r="L1972" s="315" t="e">
        <v>#REF!</v>
      </c>
      <c r="M1972" s="58" t="e">
        <v>#REF!</v>
      </c>
      <c r="N1972" s="58" t="e">
        <v>#N/A</v>
      </c>
      <c r="O1972" s="58" t="e">
        <v>#N/A</v>
      </c>
      <c r="P1972" s="58" t="e">
        <v>#N/A</v>
      </c>
      <c r="Q1972" s="58" t="e">
        <v>#N/A</v>
      </c>
    </row>
    <row r="1973" spans="1:17" ht="15" customHeight="1" thickBot="1">
      <c r="A1973" s="446"/>
      <c r="B1973" s="446"/>
      <c r="C1973" s="54" t="str">
        <f>IF(A1973="CSP","Consolidated Supply Program(IIF)",IF(A1973&lt;&gt;"",INDEX('CCN &amp; Description'!$B$2:$B$1071,MATCH(VALUE(LEFT(A1973,5)),'CCN &amp; Description'!$A$2:$A$1071,0)),""))</f>
        <v/>
      </c>
      <c r="D1973" s="55" t="str">
        <f t="shared" si="60"/>
        <v>B</v>
      </c>
      <c r="E1973" s="55" t="str">
        <f t="shared" si="61"/>
        <v>B0685</v>
      </c>
      <c r="F1973" s="56" t="s">
        <v>4319</v>
      </c>
      <c r="G1973" s="56" t="s">
        <v>12677</v>
      </c>
      <c r="H1973" s="56" t="s">
        <v>12678</v>
      </c>
      <c r="I1973" s="57">
        <v>54.15</v>
      </c>
      <c r="J1973" s="57">
        <v>52.48</v>
      </c>
      <c r="K1973" s="57">
        <v>4</v>
      </c>
      <c r="L1973" s="315" t="e">
        <v>#REF!</v>
      </c>
      <c r="M1973" s="58" t="e">
        <v>#REF!</v>
      </c>
      <c r="N1973" s="58" t="e">
        <v>#N/A</v>
      </c>
      <c r="O1973" s="58" t="e">
        <v>#N/A</v>
      </c>
      <c r="P1973" s="58" t="e">
        <v>#N/A</v>
      </c>
      <c r="Q1973" s="58" t="e">
        <v>#N/A</v>
      </c>
    </row>
    <row r="1974" spans="1:17" ht="15" customHeight="1" thickBot="1">
      <c r="A1974" s="446"/>
      <c r="B1974" s="446"/>
      <c r="C1974" s="54" t="str">
        <f>IF(A1974="CSP","Consolidated Supply Program(IIF)",IF(A1974&lt;&gt;"",INDEX('CCN &amp; Description'!$B$2:$B$1071,MATCH(VALUE(LEFT(A1974,5)),'CCN &amp; Description'!$A$2:$A$1071,0)),""))</f>
        <v/>
      </c>
      <c r="D1974" s="55" t="str">
        <f t="shared" si="60"/>
        <v>B</v>
      </c>
      <c r="E1974" s="55" t="str">
        <f t="shared" si="61"/>
        <v>B0685</v>
      </c>
      <c r="F1974" s="56" t="s">
        <v>4319</v>
      </c>
      <c r="G1974" s="56" t="s">
        <v>12677</v>
      </c>
      <c r="H1974" s="56" t="s">
        <v>12678</v>
      </c>
      <c r="I1974" s="57">
        <v>54.15</v>
      </c>
      <c r="J1974" s="57">
        <v>52.48</v>
      </c>
      <c r="K1974" s="57">
        <v>4</v>
      </c>
      <c r="L1974" s="315" t="e">
        <v>#REF!</v>
      </c>
      <c r="M1974" s="58" t="e">
        <v>#REF!</v>
      </c>
      <c r="N1974" s="58" t="e">
        <v>#N/A</v>
      </c>
      <c r="O1974" s="58" t="e">
        <v>#N/A</v>
      </c>
      <c r="P1974" s="58" t="e">
        <v>#N/A</v>
      </c>
      <c r="Q1974" s="58" t="e">
        <v>#N/A</v>
      </c>
    </row>
    <row r="1975" spans="1:17" ht="15" customHeight="1" thickBot="1">
      <c r="A1975" s="446"/>
      <c r="B1975" s="446"/>
      <c r="C1975" s="54" t="str">
        <f>IF(A1975="CSP","Consolidated Supply Program(IIF)",IF(A1975&lt;&gt;"",INDEX('CCN &amp; Description'!$B$2:$B$1071,MATCH(VALUE(LEFT(A1975,5)),'CCN &amp; Description'!$A$2:$A$1071,0)),""))</f>
        <v/>
      </c>
      <c r="D1975" s="55" t="str">
        <f t="shared" si="60"/>
        <v>B</v>
      </c>
      <c r="E1975" s="55" t="str">
        <f t="shared" si="61"/>
        <v>B0695</v>
      </c>
      <c r="F1975" s="56" t="s">
        <v>12679</v>
      </c>
      <c r="G1975" s="56" t="s">
        <v>12680</v>
      </c>
      <c r="H1975" s="56" t="s">
        <v>12681</v>
      </c>
      <c r="I1975" s="57">
        <v>20</v>
      </c>
      <c r="J1975" s="57">
        <v>8</v>
      </c>
      <c r="K1975" s="57">
        <v>8</v>
      </c>
      <c r="L1975" s="315" t="e">
        <v>#REF!</v>
      </c>
      <c r="M1975" s="58" t="e">
        <v>#REF!</v>
      </c>
      <c r="N1975" s="58" t="e">
        <v>#N/A</v>
      </c>
      <c r="O1975" s="58" t="e">
        <v>#N/A</v>
      </c>
      <c r="P1975" s="58" t="e">
        <v>#N/A</v>
      </c>
      <c r="Q1975" s="58" t="e">
        <v>#N/A</v>
      </c>
    </row>
    <row r="1976" spans="1:17" s="110" customFormat="1" ht="15" customHeight="1" thickBot="1">
      <c r="A1976" s="446"/>
      <c r="B1976" s="446"/>
      <c r="C1976" s="106" t="str">
        <f>IF(A1976="CSP","Consolidated Supply Program(IIF)",IF(A1976&lt;&gt;"",INDEX('CCN &amp; Description'!$B$2:$B$1071,MATCH(VALUE(LEFT(A1976,5)),'CCN &amp; Description'!$A$2:$A$1071,0)),""))</f>
        <v/>
      </c>
      <c r="D1976" s="107" t="str">
        <f t="shared" si="60"/>
        <v>B</v>
      </c>
      <c r="E1976" s="107" t="str">
        <f t="shared" si="61"/>
        <v>B0696</v>
      </c>
      <c r="F1976" s="108" t="s">
        <v>4325</v>
      </c>
      <c r="G1976" s="108" t="s">
        <v>12682</v>
      </c>
      <c r="H1976" s="108" t="s">
        <v>12683</v>
      </c>
      <c r="I1976" s="109">
        <v>1.33</v>
      </c>
      <c r="J1976" s="109">
        <v>1</v>
      </c>
      <c r="K1976" s="109">
        <v>1.42</v>
      </c>
      <c r="L1976" s="110" t="e">
        <v>#REF!</v>
      </c>
      <c r="M1976" s="111" t="e">
        <v>#REF!</v>
      </c>
      <c r="N1976" s="111" t="e">
        <v>#N/A</v>
      </c>
      <c r="O1976" s="111" t="e">
        <v>#N/A</v>
      </c>
      <c r="P1976" s="111" t="e">
        <v>#N/A</v>
      </c>
      <c r="Q1976" s="111" t="e">
        <v>#N/A</v>
      </c>
    </row>
    <row r="1977" spans="1:17" s="110" customFormat="1" ht="15" customHeight="1" thickBot="1">
      <c r="A1977" s="446"/>
      <c r="B1977" s="446"/>
      <c r="C1977" s="106" t="str">
        <f>IF(A1977="CSP","Consolidated Supply Program(IIF)",IF(A1977&lt;&gt;"",INDEX('CCN &amp; Description'!$B$2:$B$1071,MATCH(VALUE(LEFT(A1977,5)),'CCN &amp; Description'!$A$2:$A$1071,0)),""))</f>
        <v/>
      </c>
      <c r="D1977" s="107" t="str">
        <f t="shared" si="60"/>
        <v>B</v>
      </c>
      <c r="E1977" s="107" t="str">
        <f t="shared" si="61"/>
        <v>B0696</v>
      </c>
      <c r="F1977" s="108" t="s">
        <v>12684</v>
      </c>
      <c r="G1977" s="108" t="s">
        <v>12682</v>
      </c>
      <c r="H1977" s="108" t="s">
        <v>12683</v>
      </c>
      <c r="I1977" s="109">
        <v>1.33</v>
      </c>
      <c r="J1977" s="109">
        <v>1</v>
      </c>
      <c r="K1977" s="109">
        <v>1.42</v>
      </c>
      <c r="L1977" s="110" t="e">
        <v>#REF!</v>
      </c>
      <c r="M1977" s="111" t="e">
        <v>#REF!</v>
      </c>
      <c r="N1977" s="111" t="e">
        <v>#N/A</v>
      </c>
      <c r="O1977" s="111" t="e">
        <v>#N/A</v>
      </c>
      <c r="P1977" s="111" t="e">
        <v>#N/A</v>
      </c>
      <c r="Q1977" s="111" t="e">
        <v>#N/A</v>
      </c>
    </row>
    <row r="1978" spans="1:17" s="110" customFormat="1" ht="15" customHeight="1" thickBot="1">
      <c r="A1978" s="446">
        <v>14312</v>
      </c>
      <c r="B1978" s="446"/>
      <c r="C1978" s="106" t="str">
        <f>IF(A1978="CSP","Consolidated Supply Program(IIF)",IF(A1978&lt;&gt;"",INDEX('CCN &amp; Description'!$B$2:$B$1071,MATCH(VALUE(LEFT(A1978,5)),'CCN &amp; Description'!$A$2:$A$1071,0)),""))</f>
        <v>VEHICLE STAGING AREA, SURFACED</v>
      </c>
      <c r="D1978" s="107" t="str">
        <f t="shared" si="60"/>
        <v>B</v>
      </c>
      <c r="E1978" s="107" t="str">
        <f t="shared" si="61"/>
        <v>B0730</v>
      </c>
      <c r="F1978" s="108" t="s">
        <v>4329</v>
      </c>
      <c r="G1978" s="108" t="s">
        <v>12258</v>
      </c>
      <c r="H1978" s="108" t="s">
        <v>12685</v>
      </c>
      <c r="I1978" s="109">
        <v>2.9</v>
      </c>
      <c r="J1978" s="109">
        <v>2.3199999999999998</v>
      </c>
      <c r="K1978" s="109">
        <v>2.21</v>
      </c>
      <c r="L1978" s="110" t="e">
        <v>#REF!</v>
      </c>
      <c r="M1978" s="111" t="e">
        <v>#REF!</v>
      </c>
      <c r="N1978" s="111">
        <v>2.916666666666667</v>
      </c>
      <c r="O1978" s="111" t="s">
        <v>115</v>
      </c>
      <c r="P1978" s="111">
        <v>15</v>
      </c>
      <c r="Q1978" s="111">
        <v>1.5</v>
      </c>
    </row>
    <row r="1979" spans="1:17" s="110" customFormat="1" ht="15" customHeight="1" thickBot="1">
      <c r="A1979" s="446">
        <v>14312</v>
      </c>
      <c r="B1979" s="446"/>
      <c r="C1979" s="106" t="str">
        <f>IF(A1979="CSP","Consolidated Supply Program(IIF)",IF(A1979&lt;&gt;"",INDEX('CCN &amp; Description'!$B$2:$B$1071,MATCH(VALUE(LEFT(A1979,5)),'CCN &amp; Description'!$A$2:$A$1071,0)),""))</f>
        <v>VEHICLE STAGING AREA, SURFACED</v>
      </c>
      <c r="D1979" s="107" t="str">
        <f t="shared" si="60"/>
        <v>B</v>
      </c>
      <c r="E1979" s="107" t="str">
        <f t="shared" si="61"/>
        <v>B0730</v>
      </c>
      <c r="F1979" s="108" t="s">
        <v>4329</v>
      </c>
      <c r="G1979" s="108" t="s">
        <v>12258</v>
      </c>
      <c r="H1979" s="108" t="s">
        <v>12686</v>
      </c>
      <c r="I1979" s="109">
        <v>3.25</v>
      </c>
      <c r="J1979" s="109">
        <v>2</v>
      </c>
      <c r="K1979" s="109">
        <v>2.33</v>
      </c>
      <c r="L1979" s="110" t="e">
        <v>#REF!</v>
      </c>
      <c r="M1979" s="111" t="e">
        <v>#REF!</v>
      </c>
      <c r="N1979" s="111">
        <v>2.916666666666667</v>
      </c>
      <c r="O1979" s="111" t="s">
        <v>115</v>
      </c>
      <c r="P1979" s="111">
        <v>15</v>
      </c>
      <c r="Q1979" s="111">
        <v>1.5</v>
      </c>
    </row>
    <row r="1980" spans="1:17" s="110" customFormat="1" ht="15" customHeight="1" thickBot="1">
      <c r="A1980" s="446">
        <v>14312</v>
      </c>
      <c r="B1980" s="446"/>
      <c r="C1980" s="106" t="str">
        <f>IF(A1980="CSP","Consolidated Supply Program(IIF)",IF(A1980&lt;&gt;"",INDEX('CCN &amp; Description'!$B$2:$B$1071,MATCH(VALUE(LEFT(A1980,5)),'CCN &amp; Description'!$A$2:$A$1071,0)),""))</f>
        <v>VEHICLE STAGING AREA, SURFACED</v>
      </c>
      <c r="D1980" s="107" t="str">
        <f t="shared" si="60"/>
        <v>B</v>
      </c>
      <c r="E1980" s="107" t="str">
        <f t="shared" si="61"/>
        <v>B0730</v>
      </c>
      <c r="F1980" s="108" t="s">
        <v>4329</v>
      </c>
      <c r="G1980" s="108" t="s">
        <v>12258</v>
      </c>
      <c r="H1980" s="112"/>
      <c r="I1980" s="109">
        <v>3.25</v>
      </c>
      <c r="J1980" s="109">
        <v>2</v>
      </c>
      <c r="K1980" s="109">
        <v>2.33</v>
      </c>
      <c r="L1980" s="110" t="e">
        <v>#REF!</v>
      </c>
      <c r="M1980" s="111" t="e">
        <v>#REF!</v>
      </c>
      <c r="N1980" s="111">
        <v>2.916666666666667</v>
      </c>
      <c r="O1980" s="111" t="s">
        <v>115</v>
      </c>
      <c r="P1980" s="111">
        <v>15</v>
      </c>
      <c r="Q1980" s="111">
        <v>1.5</v>
      </c>
    </row>
    <row r="1981" spans="1:17" ht="15" customHeight="1" thickBot="1">
      <c r="A1981" s="446"/>
      <c r="B1981" s="446"/>
      <c r="C1981" s="54" t="str">
        <f>IF(A1981="CSP","Consolidated Supply Program(IIF)",IF(A1981&lt;&gt;"",INDEX('CCN &amp; Description'!$B$2:$B$1071,MATCH(VALUE(LEFT(A1981,5)),'CCN &amp; Description'!$A$2:$A$1071,0)),""))</f>
        <v/>
      </c>
      <c r="D1981" s="55" t="str">
        <f t="shared" si="60"/>
        <v>B</v>
      </c>
      <c r="E1981" s="55" t="str">
        <f t="shared" si="61"/>
        <v>B0730</v>
      </c>
      <c r="F1981" s="56" t="s">
        <v>12687</v>
      </c>
      <c r="G1981" s="56" t="s">
        <v>12258</v>
      </c>
      <c r="H1981" s="56" t="s">
        <v>12685</v>
      </c>
      <c r="I1981" s="57">
        <v>2.9</v>
      </c>
      <c r="J1981" s="57">
        <v>2.3199999999999998</v>
      </c>
      <c r="K1981" s="57">
        <v>2.21</v>
      </c>
      <c r="L1981" s="315" t="e">
        <v>#REF!</v>
      </c>
      <c r="M1981" s="58" t="e">
        <v>#REF!</v>
      </c>
      <c r="N1981" s="58" t="e">
        <v>#N/A</v>
      </c>
      <c r="O1981" s="58" t="e">
        <v>#N/A</v>
      </c>
      <c r="P1981" s="58" t="e">
        <v>#N/A</v>
      </c>
      <c r="Q1981" s="58" t="e">
        <v>#N/A</v>
      </c>
    </row>
    <row r="1982" spans="1:17" ht="15" customHeight="1" thickBot="1">
      <c r="A1982" s="446"/>
      <c r="B1982" s="446"/>
      <c r="C1982" s="54" t="str">
        <f>IF(A1982="CSP","Consolidated Supply Program(IIF)",IF(A1982&lt;&gt;"",INDEX('CCN &amp; Description'!$B$2:$B$1071,MATCH(VALUE(LEFT(A1982,5)),'CCN &amp; Description'!$A$2:$A$1071,0)),""))</f>
        <v/>
      </c>
      <c r="D1982" s="55" t="str">
        <f t="shared" si="60"/>
        <v>B</v>
      </c>
      <c r="E1982" s="55" t="str">
        <f t="shared" si="61"/>
        <v>B0745</v>
      </c>
      <c r="F1982" s="56" t="s">
        <v>12688</v>
      </c>
      <c r="G1982" s="56" t="s">
        <v>12689</v>
      </c>
      <c r="H1982" s="56" t="s">
        <v>12690</v>
      </c>
      <c r="I1982" s="57">
        <v>0</v>
      </c>
      <c r="J1982" s="57">
        <v>0</v>
      </c>
      <c r="K1982" s="57">
        <v>0</v>
      </c>
      <c r="L1982" s="315" t="e">
        <v>#REF!</v>
      </c>
      <c r="M1982" s="58" t="e">
        <v>#REF!</v>
      </c>
      <c r="N1982" s="58" t="e">
        <v>#N/A</v>
      </c>
      <c r="O1982" s="58" t="e">
        <v>#N/A</v>
      </c>
      <c r="P1982" s="58" t="e">
        <v>#N/A</v>
      </c>
      <c r="Q1982" s="58" t="e">
        <v>#N/A</v>
      </c>
    </row>
    <row r="1983" spans="1:17" s="110" customFormat="1" ht="15" customHeight="1" thickBot="1">
      <c r="A1983" s="446">
        <v>14312</v>
      </c>
      <c r="B1983" s="446"/>
      <c r="C1983" s="106" t="str">
        <f>IF(A1983="CSP","Consolidated Supply Program(IIF)",IF(A1983&lt;&gt;"",INDEX('CCN &amp; Description'!$B$2:$B$1071,MATCH(VALUE(LEFT(A1983,5)),'CCN &amp; Description'!$A$2:$A$1071,0)),""))</f>
        <v>VEHICLE STAGING AREA, SURFACED</v>
      </c>
      <c r="D1983" s="107" t="str">
        <f t="shared" si="60"/>
        <v>B</v>
      </c>
      <c r="E1983" s="107" t="str">
        <f t="shared" si="61"/>
        <v>B0891</v>
      </c>
      <c r="F1983" s="108" t="s">
        <v>4337</v>
      </c>
      <c r="G1983" s="108" t="s">
        <v>12258</v>
      </c>
      <c r="H1983" s="108" t="s">
        <v>12691</v>
      </c>
      <c r="I1983" s="109">
        <v>5.17</v>
      </c>
      <c r="J1983" s="109">
        <v>2.67</v>
      </c>
      <c r="K1983" s="109">
        <v>3.08</v>
      </c>
      <c r="L1983" s="110" t="e">
        <v>#REF!</v>
      </c>
      <c r="M1983" s="111" t="e">
        <v>#REF!</v>
      </c>
      <c r="N1983" s="111">
        <v>5.166666666666667</v>
      </c>
      <c r="O1983" s="111" t="s">
        <v>115</v>
      </c>
      <c r="P1983" s="111">
        <v>15</v>
      </c>
      <c r="Q1983" s="111">
        <v>1.5</v>
      </c>
    </row>
    <row r="1984" spans="1:17" s="110" customFormat="1" ht="15" customHeight="1" thickBot="1">
      <c r="A1984" s="446">
        <v>14312</v>
      </c>
      <c r="B1984" s="446"/>
      <c r="C1984" s="106" t="str">
        <f>IF(A1984="CSP","Consolidated Supply Program(IIF)",IF(A1984&lt;&gt;"",INDEX('CCN &amp; Description'!$B$2:$B$1071,MATCH(VALUE(LEFT(A1984,5)),'CCN &amp; Description'!$A$2:$A$1071,0)),""))</f>
        <v>VEHICLE STAGING AREA, SURFACED</v>
      </c>
      <c r="D1984" s="107" t="str">
        <f t="shared" si="60"/>
        <v>B</v>
      </c>
      <c r="E1984" s="107" t="str">
        <f t="shared" si="61"/>
        <v>B0891</v>
      </c>
      <c r="F1984" s="108" t="s">
        <v>4337</v>
      </c>
      <c r="G1984" s="108" t="s">
        <v>12258</v>
      </c>
      <c r="H1984" s="108" t="s">
        <v>12692</v>
      </c>
      <c r="I1984" s="109">
        <v>4.58</v>
      </c>
      <c r="J1984" s="109">
        <v>2.67</v>
      </c>
      <c r="K1984" s="109">
        <v>3</v>
      </c>
      <c r="L1984" s="110" t="e">
        <v>#REF!</v>
      </c>
      <c r="M1984" s="111" t="e">
        <v>#REF!</v>
      </c>
      <c r="N1984" s="111">
        <v>5.166666666666667</v>
      </c>
      <c r="O1984" s="111" t="s">
        <v>115</v>
      </c>
      <c r="P1984" s="111">
        <v>15</v>
      </c>
      <c r="Q1984" s="111">
        <v>1.5</v>
      </c>
    </row>
    <row r="1985" spans="1:17" s="110" customFormat="1" ht="15" customHeight="1" thickBot="1">
      <c r="A1985" s="446">
        <v>14312</v>
      </c>
      <c r="B1985" s="446"/>
      <c r="C1985" s="106" t="str">
        <f>IF(A1985="CSP","Consolidated Supply Program(IIF)",IF(A1985&lt;&gt;"",INDEX('CCN &amp; Description'!$B$2:$B$1071,MATCH(VALUE(LEFT(A1985,5)),'CCN &amp; Description'!$A$2:$A$1071,0)),""))</f>
        <v>VEHICLE STAGING AREA, SURFACED</v>
      </c>
      <c r="D1985" s="107" t="str">
        <f t="shared" si="60"/>
        <v>B</v>
      </c>
      <c r="E1985" s="107" t="str">
        <f t="shared" si="61"/>
        <v>B0891</v>
      </c>
      <c r="F1985" s="108" t="s">
        <v>4337</v>
      </c>
      <c r="G1985" s="108" t="s">
        <v>12258</v>
      </c>
      <c r="H1985" s="108" t="s">
        <v>12693</v>
      </c>
      <c r="I1985" s="109">
        <v>5.16</v>
      </c>
      <c r="J1985" s="109">
        <v>2.67</v>
      </c>
      <c r="K1985" s="109">
        <v>3.08</v>
      </c>
      <c r="L1985" s="110" t="e">
        <v>#REF!</v>
      </c>
      <c r="M1985" s="111" t="e">
        <v>#REF!</v>
      </c>
      <c r="N1985" s="111">
        <v>5.166666666666667</v>
      </c>
      <c r="O1985" s="111" t="s">
        <v>115</v>
      </c>
      <c r="P1985" s="111">
        <v>15</v>
      </c>
      <c r="Q1985" s="111">
        <v>1.5</v>
      </c>
    </row>
    <row r="1986" spans="1:17" ht="15" customHeight="1" thickBot="1">
      <c r="A1986" s="446"/>
      <c r="B1986" s="446"/>
      <c r="C1986" s="54" t="str">
        <f>IF(A1986="CSP","Consolidated Supply Program(IIF)",IF(A1986&lt;&gt;"",INDEX('CCN &amp; Description'!$B$2:$B$1071,MATCH(VALUE(LEFT(A1986,5)),'CCN &amp; Description'!$A$2:$A$1071,0)),""))</f>
        <v/>
      </c>
      <c r="D1986" s="55" t="str">
        <f t="shared" ref="D1986:D2049" si="62">LEFT(F1986,1)</f>
        <v>B</v>
      </c>
      <c r="E1986" s="55" t="str">
        <f t="shared" ref="E1986:E2049" si="63">LEFT(F1986,5)</f>
        <v>B0891</v>
      </c>
      <c r="F1986" s="56" t="s">
        <v>12694</v>
      </c>
      <c r="G1986" s="56" t="s">
        <v>12258</v>
      </c>
      <c r="H1986" s="56" t="s">
        <v>12693</v>
      </c>
      <c r="I1986" s="57">
        <v>5.16</v>
      </c>
      <c r="J1986" s="57">
        <v>2.67</v>
      </c>
      <c r="K1986" s="57">
        <v>3.08</v>
      </c>
      <c r="L1986" s="315" t="e">
        <v>#REF!</v>
      </c>
      <c r="M1986" s="58" t="e">
        <v>#REF!</v>
      </c>
      <c r="N1986" s="58" t="e">
        <v>#N/A</v>
      </c>
      <c r="O1986" s="58" t="e">
        <v>#N/A</v>
      </c>
      <c r="P1986" s="58" t="e">
        <v>#N/A</v>
      </c>
      <c r="Q1986" s="58" t="e">
        <v>#N/A</v>
      </c>
    </row>
    <row r="1987" spans="1:17" s="110" customFormat="1" ht="15" customHeight="1" thickBot="1">
      <c r="A1987" s="446"/>
      <c r="B1987" s="446"/>
      <c r="C1987" s="106" t="str">
        <f>IF(A1987="CSP","Consolidated Supply Program(IIF)",IF(A1987&lt;&gt;"",INDEX('CCN &amp; Description'!$B$2:$B$1071,MATCH(VALUE(LEFT(A1987,5)),'CCN &amp; Description'!$A$2:$A$1071,0)),""))</f>
        <v/>
      </c>
      <c r="D1987" s="107" t="str">
        <f t="shared" si="62"/>
        <v>B</v>
      </c>
      <c r="E1987" s="107" t="str">
        <f t="shared" si="63"/>
        <v>B0891</v>
      </c>
      <c r="F1987" s="108" t="s">
        <v>12695</v>
      </c>
      <c r="G1987" s="108" t="s">
        <v>12258</v>
      </c>
      <c r="H1987" s="108" t="s">
        <v>12692</v>
      </c>
      <c r="I1987" s="109">
        <v>4.58</v>
      </c>
      <c r="J1987" s="109">
        <v>2.67</v>
      </c>
      <c r="K1987" s="109">
        <v>3</v>
      </c>
      <c r="L1987" s="110" t="e">
        <v>#REF!</v>
      </c>
      <c r="M1987" s="111" t="e">
        <v>#REF!</v>
      </c>
      <c r="N1987" s="111" t="e">
        <v>#N/A</v>
      </c>
      <c r="O1987" s="111" t="e">
        <v>#N/A</v>
      </c>
      <c r="P1987" s="111" t="e">
        <v>#N/A</v>
      </c>
      <c r="Q1987" s="111" t="e">
        <v>#N/A</v>
      </c>
    </row>
    <row r="1988" spans="1:17" ht="15" customHeight="1" thickBot="1">
      <c r="A1988" s="446"/>
      <c r="B1988" s="446"/>
      <c r="C1988" s="54" t="str">
        <f>IF(A1988="CSP","Consolidated Supply Program(IIF)",IF(A1988&lt;&gt;"",INDEX('CCN &amp; Description'!$B$2:$B$1071,MATCH(VALUE(LEFT(A1988,5)),'CCN &amp; Description'!$A$2:$A$1071,0)),""))</f>
        <v/>
      </c>
      <c r="D1988" s="55" t="str">
        <f t="shared" si="62"/>
        <v>B</v>
      </c>
      <c r="E1988" s="55" t="str">
        <f t="shared" si="63"/>
        <v>B0921</v>
      </c>
      <c r="F1988" s="56" t="s">
        <v>4345</v>
      </c>
      <c r="G1988" s="56" t="s">
        <v>12258</v>
      </c>
      <c r="H1988" s="56" t="s">
        <v>12696</v>
      </c>
      <c r="I1988" s="57">
        <v>5.16</v>
      </c>
      <c r="J1988" s="57">
        <v>2.67</v>
      </c>
      <c r="K1988" s="57">
        <v>3.08</v>
      </c>
      <c r="L1988" s="315" t="e">
        <v>#REF!</v>
      </c>
      <c r="M1988" s="58" t="e">
        <v>#REF!</v>
      </c>
      <c r="N1988" s="58" t="e">
        <v>#N/A</v>
      </c>
      <c r="O1988" s="58" t="e">
        <v>#N/A</v>
      </c>
      <c r="P1988" s="58" t="e">
        <v>#N/A</v>
      </c>
      <c r="Q1988" s="58" t="e">
        <v>#N/A</v>
      </c>
    </row>
    <row r="1989" spans="1:17" ht="15" customHeight="1" thickBot="1">
      <c r="A1989" s="446"/>
      <c r="B1989" s="446"/>
      <c r="C1989" s="54" t="str">
        <f>IF(A1989="CSP","Consolidated Supply Program(IIF)",IF(A1989&lt;&gt;"",INDEX('CCN &amp; Description'!$B$2:$B$1071,MATCH(VALUE(LEFT(A1989,5)),'CCN &amp; Description'!$A$2:$A$1071,0)),""))</f>
        <v/>
      </c>
      <c r="D1989" s="55" t="str">
        <f t="shared" si="62"/>
        <v>B</v>
      </c>
      <c r="E1989" s="55" t="str">
        <f t="shared" si="63"/>
        <v>B0921</v>
      </c>
      <c r="F1989" s="56" t="s">
        <v>4345</v>
      </c>
      <c r="G1989" s="56" t="s">
        <v>12258</v>
      </c>
      <c r="H1989" s="56" t="s">
        <v>12697</v>
      </c>
      <c r="I1989" s="57">
        <v>5.17</v>
      </c>
      <c r="J1989" s="57">
        <v>2.67</v>
      </c>
      <c r="K1989" s="57">
        <v>3.08</v>
      </c>
      <c r="L1989" s="315" t="e">
        <v>#REF!</v>
      </c>
      <c r="M1989" s="58" t="e">
        <v>#REF!</v>
      </c>
      <c r="N1989" s="58" t="e">
        <v>#N/A</v>
      </c>
      <c r="O1989" s="58" t="e">
        <v>#N/A</v>
      </c>
      <c r="P1989" s="58" t="e">
        <v>#N/A</v>
      </c>
      <c r="Q1989" s="58" t="e">
        <v>#N/A</v>
      </c>
    </row>
    <row r="1990" spans="1:17" ht="15" customHeight="1" thickBot="1">
      <c r="A1990" s="446"/>
      <c r="B1990" s="446"/>
      <c r="C1990" s="54" t="str">
        <f>IF(A1990="CSP","Consolidated Supply Program(IIF)",IF(A1990&lt;&gt;"",INDEX('CCN &amp; Description'!$B$2:$B$1071,MATCH(VALUE(LEFT(A1990,5)),'CCN &amp; Description'!$A$2:$A$1071,0)),""))</f>
        <v/>
      </c>
      <c r="D1990" s="55" t="str">
        <f t="shared" si="62"/>
        <v>B</v>
      </c>
      <c r="E1990" s="55" t="str">
        <f t="shared" si="63"/>
        <v>B0921</v>
      </c>
      <c r="F1990" s="56" t="s">
        <v>4345</v>
      </c>
      <c r="G1990" s="56" t="s">
        <v>12258</v>
      </c>
      <c r="H1990" s="56" t="s">
        <v>12698</v>
      </c>
      <c r="I1990" s="57">
        <v>4.58</v>
      </c>
      <c r="J1990" s="57">
        <v>2.67</v>
      </c>
      <c r="K1990" s="57">
        <v>3</v>
      </c>
      <c r="L1990" s="315" t="e">
        <v>#REF!</v>
      </c>
      <c r="M1990" s="58" t="e">
        <v>#REF!</v>
      </c>
      <c r="N1990" s="58" t="e">
        <v>#N/A</v>
      </c>
      <c r="O1990" s="58" t="e">
        <v>#N/A</v>
      </c>
      <c r="P1990" s="58" t="e">
        <v>#N/A</v>
      </c>
      <c r="Q1990" s="58" t="e">
        <v>#N/A</v>
      </c>
    </row>
    <row r="1991" spans="1:17" ht="15" customHeight="1" thickBot="1">
      <c r="A1991" s="446"/>
      <c r="B1991" s="446"/>
      <c r="C1991" s="54" t="str">
        <f>IF(A1991="CSP","Consolidated Supply Program(IIF)",IF(A1991&lt;&gt;"",INDEX('CCN &amp; Description'!$B$2:$B$1071,MATCH(VALUE(LEFT(A1991,5)),'CCN &amp; Description'!$A$2:$A$1071,0)),""))</f>
        <v/>
      </c>
      <c r="D1991" s="55" t="str">
        <f t="shared" si="62"/>
        <v>B</v>
      </c>
      <c r="E1991" s="55" t="str">
        <f t="shared" si="63"/>
        <v>B0921</v>
      </c>
      <c r="F1991" s="56" t="s">
        <v>12699</v>
      </c>
      <c r="G1991" s="56" t="s">
        <v>12258</v>
      </c>
      <c r="H1991" s="56" t="s">
        <v>12696</v>
      </c>
      <c r="I1991" s="57">
        <v>5.16</v>
      </c>
      <c r="J1991" s="57">
        <v>2.67</v>
      </c>
      <c r="K1991" s="57">
        <v>3.08</v>
      </c>
      <c r="L1991" s="315" t="e">
        <v>#REF!</v>
      </c>
      <c r="M1991" s="58" t="e">
        <v>#REF!</v>
      </c>
      <c r="N1991" s="58" t="e">
        <v>#N/A</v>
      </c>
      <c r="O1991" s="58" t="e">
        <v>#N/A</v>
      </c>
      <c r="P1991" s="58" t="e">
        <v>#N/A</v>
      </c>
      <c r="Q1991" s="58" t="e">
        <v>#N/A</v>
      </c>
    </row>
    <row r="1992" spans="1:17" ht="15" customHeight="1" thickBot="1">
      <c r="A1992" s="446"/>
      <c r="B1992" s="446"/>
      <c r="C1992" s="54" t="str">
        <f>IF(A1992="CSP","Consolidated Supply Program(IIF)",IF(A1992&lt;&gt;"",INDEX('CCN &amp; Description'!$B$2:$B$1071,MATCH(VALUE(LEFT(A1992,5)),'CCN &amp; Description'!$A$2:$A$1071,0)),""))</f>
        <v/>
      </c>
      <c r="D1992" s="55" t="str">
        <f t="shared" si="62"/>
        <v>B</v>
      </c>
      <c r="E1992" s="55" t="str">
        <f t="shared" si="63"/>
        <v>B0930</v>
      </c>
      <c r="F1992" s="56" t="s">
        <v>12700</v>
      </c>
      <c r="G1992" s="56" t="s">
        <v>12258</v>
      </c>
      <c r="H1992" s="56" t="s">
        <v>12701</v>
      </c>
      <c r="I1992" s="57">
        <v>6.5</v>
      </c>
      <c r="J1992" s="57">
        <v>3.08</v>
      </c>
      <c r="K1992" s="57">
        <v>4.33</v>
      </c>
      <c r="L1992" s="315" t="e">
        <v>#REF!</v>
      </c>
      <c r="M1992" s="58" t="e">
        <v>#REF!</v>
      </c>
      <c r="N1992" s="58" t="e">
        <v>#N/A</v>
      </c>
      <c r="O1992" s="58" t="e">
        <v>#N/A</v>
      </c>
      <c r="P1992" s="58" t="e">
        <v>#N/A</v>
      </c>
      <c r="Q1992" s="58" t="e">
        <v>#N/A</v>
      </c>
    </row>
    <row r="1993" spans="1:17" s="110" customFormat="1" ht="15" customHeight="1" thickBot="1">
      <c r="A1993" s="446">
        <v>14312</v>
      </c>
      <c r="B1993" s="446"/>
      <c r="C1993" s="106" t="str">
        <f>IF(A1993="CSP","Consolidated Supply Program(IIF)",IF(A1993&lt;&gt;"",INDEX('CCN &amp; Description'!$B$2:$B$1071,MATCH(VALUE(LEFT(A1993,5)),'CCN &amp; Description'!$A$2:$A$1071,0)),""))</f>
        <v>VEHICLE STAGING AREA, SURFACED</v>
      </c>
      <c r="D1993" s="107" t="str">
        <f t="shared" si="62"/>
        <v>B</v>
      </c>
      <c r="E1993" s="107" t="str">
        <f t="shared" si="63"/>
        <v>B0953</v>
      </c>
      <c r="F1993" s="108" t="s">
        <v>4354</v>
      </c>
      <c r="G1993" s="108" t="s">
        <v>12258</v>
      </c>
      <c r="H1993" s="108" t="s">
        <v>12702</v>
      </c>
      <c r="I1993" s="109">
        <v>6.66</v>
      </c>
      <c r="J1993" s="109">
        <v>3</v>
      </c>
      <c r="K1993" s="109">
        <v>4.58</v>
      </c>
      <c r="L1993" s="110" t="e">
        <v>#REF!</v>
      </c>
      <c r="M1993" s="111" t="e">
        <v>#REF!</v>
      </c>
      <c r="N1993" s="111">
        <v>6.666666666666667</v>
      </c>
      <c r="O1993" s="111" t="s">
        <v>115</v>
      </c>
      <c r="P1993" s="111">
        <v>15</v>
      </c>
      <c r="Q1993" s="111">
        <v>1.5</v>
      </c>
    </row>
    <row r="1994" spans="1:17" s="110" customFormat="1" ht="15" customHeight="1" thickBot="1">
      <c r="A1994" s="446">
        <v>14312</v>
      </c>
      <c r="B1994" s="446"/>
      <c r="C1994" s="106" t="str">
        <f>IF(A1994="CSP","Consolidated Supply Program(IIF)",IF(A1994&lt;&gt;"",INDEX('CCN &amp; Description'!$B$2:$B$1071,MATCH(VALUE(LEFT(A1994,5)),'CCN &amp; Description'!$A$2:$A$1071,0)),""))</f>
        <v>VEHICLE STAGING AREA, SURFACED</v>
      </c>
      <c r="D1994" s="107" t="str">
        <f t="shared" si="62"/>
        <v>B</v>
      </c>
      <c r="E1994" s="107" t="str">
        <f t="shared" si="63"/>
        <v>B0953</v>
      </c>
      <c r="F1994" s="108" t="s">
        <v>4354</v>
      </c>
      <c r="G1994" s="108" t="s">
        <v>12258</v>
      </c>
      <c r="H1994" s="108" t="s">
        <v>12703</v>
      </c>
      <c r="I1994" s="109">
        <v>6.67</v>
      </c>
      <c r="J1994" s="109">
        <v>3</v>
      </c>
      <c r="K1994" s="109">
        <v>4.58</v>
      </c>
      <c r="L1994" s="110" t="e">
        <v>#REF!</v>
      </c>
      <c r="M1994" s="111" t="e">
        <v>#REF!</v>
      </c>
      <c r="N1994" s="111">
        <v>6.666666666666667</v>
      </c>
      <c r="O1994" s="111" t="s">
        <v>115</v>
      </c>
      <c r="P1994" s="111">
        <v>15</v>
      </c>
      <c r="Q1994" s="111">
        <v>1.5</v>
      </c>
    </row>
    <row r="1995" spans="1:17" s="110" customFormat="1" ht="15" customHeight="1" thickBot="1">
      <c r="A1995" s="446">
        <v>14312</v>
      </c>
      <c r="B1995" s="446"/>
      <c r="C1995" s="106" t="str">
        <f>IF(A1995="CSP","Consolidated Supply Program(IIF)",IF(A1995&lt;&gt;"",INDEX('CCN &amp; Description'!$B$2:$B$1071,MATCH(VALUE(LEFT(A1995,5)),'CCN &amp; Description'!$A$2:$A$1071,0)),""))</f>
        <v>VEHICLE STAGING AREA, SURFACED</v>
      </c>
      <c r="D1995" s="107" t="str">
        <f t="shared" si="62"/>
        <v>B</v>
      </c>
      <c r="E1995" s="107" t="str">
        <f t="shared" si="63"/>
        <v>B0953</v>
      </c>
      <c r="F1995" s="108" t="s">
        <v>4354</v>
      </c>
      <c r="G1995" s="108" t="s">
        <v>12258</v>
      </c>
      <c r="H1995" s="108" t="s">
        <v>12704</v>
      </c>
      <c r="I1995" s="109">
        <v>6.64</v>
      </c>
      <c r="J1995" s="109">
        <v>2.97</v>
      </c>
      <c r="K1995" s="109">
        <v>4.58</v>
      </c>
      <c r="L1995" s="110" t="e">
        <v>#REF!</v>
      </c>
      <c r="M1995" s="111" t="e">
        <v>#REF!</v>
      </c>
      <c r="N1995" s="111">
        <v>6.666666666666667</v>
      </c>
      <c r="O1995" s="111" t="s">
        <v>115</v>
      </c>
      <c r="P1995" s="111">
        <v>15</v>
      </c>
      <c r="Q1995" s="111">
        <v>1.5</v>
      </c>
    </row>
    <row r="1996" spans="1:17" s="110" customFormat="1" ht="15" customHeight="1" thickBot="1">
      <c r="A1996" s="446">
        <v>14312</v>
      </c>
      <c r="B1996" s="446"/>
      <c r="C1996" s="106" t="str">
        <f>IF(A1996="CSP","Consolidated Supply Program(IIF)",IF(A1996&lt;&gt;"",INDEX('CCN &amp; Description'!$B$2:$B$1071,MATCH(VALUE(LEFT(A1996,5)),'CCN &amp; Description'!$A$2:$A$1071,0)),""))</f>
        <v>VEHICLE STAGING AREA, SURFACED</v>
      </c>
      <c r="D1996" s="107" t="str">
        <f t="shared" si="62"/>
        <v>B</v>
      </c>
      <c r="E1996" s="107" t="str">
        <f t="shared" si="63"/>
        <v>B0953</v>
      </c>
      <c r="F1996" s="108" t="s">
        <v>4354</v>
      </c>
      <c r="G1996" s="108" t="s">
        <v>12258</v>
      </c>
      <c r="H1996" s="108" t="s">
        <v>12705</v>
      </c>
      <c r="I1996" s="109">
        <v>6.25</v>
      </c>
      <c r="J1996" s="109">
        <v>3</v>
      </c>
      <c r="K1996" s="109">
        <v>4.4000000000000004</v>
      </c>
      <c r="L1996" s="110" t="e">
        <v>#REF!</v>
      </c>
      <c r="M1996" s="111" t="e">
        <v>#REF!</v>
      </c>
      <c r="N1996" s="111">
        <v>6.666666666666667</v>
      </c>
      <c r="O1996" s="111" t="s">
        <v>115</v>
      </c>
      <c r="P1996" s="111">
        <v>15</v>
      </c>
      <c r="Q1996" s="111">
        <v>1.5</v>
      </c>
    </row>
    <row r="1997" spans="1:17" ht="15" customHeight="1" thickBot="1">
      <c r="A1997" s="446"/>
      <c r="B1997" s="446"/>
      <c r="C1997" s="54" t="str">
        <f>IF(A1997="CSP","Consolidated Supply Program(IIF)",IF(A1997&lt;&gt;"",INDEX('CCN &amp; Description'!$B$2:$B$1071,MATCH(VALUE(LEFT(A1997,5)),'CCN &amp; Description'!$A$2:$A$1071,0)),""))</f>
        <v/>
      </c>
      <c r="D1997" s="55" t="str">
        <f t="shared" si="62"/>
        <v>B</v>
      </c>
      <c r="E1997" s="55" t="str">
        <f t="shared" si="63"/>
        <v>B0953</v>
      </c>
      <c r="F1997" s="56" t="s">
        <v>12706</v>
      </c>
      <c r="G1997" s="56" t="s">
        <v>12258</v>
      </c>
      <c r="H1997" s="56" t="s">
        <v>12704</v>
      </c>
      <c r="I1997" s="57">
        <v>6.64</v>
      </c>
      <c r="J1997" s="57">
        <v>2.97</v>
      </c>
      <c r="K1997" s="57">
        <v>4.58</v>
      </c>
      <c r="L1997" s="315" t="e">
        <v>#REF!</v>
      </c>
      <c r="M1997" s="58" t="e">
        <v>#REF!</v>
      </c>
      <c r="N1997" s="58" t="e">
        <v>#N/A</v>
      </c>
      <c r="O1997" s="58" t="e">
        <v>#N/A</v>
      </c>
      <c r="P1997" s="58" t="e">
        <v>#N/A</v>
      </c>
      <c r="Q1997" s="58" t="e">
        <v>#N/A</v>
      </c>
    </row>
    <row r="1998" spans="1:17" s="110" customFormat="1" ht="15" customHeight="1" thickBot="1">
      <c r="A1998" s="446">
        <v>14312</v>
      </c>
      <c r="B1998" s="446"/>
      <c r="C1998" s="106" t="str">
        <f>IF(A1998="CSP","Consolidated Supply Program(IIF)",IF(A1998&lt;&gt;"",INDEX('CCN &amp; Description'!$B$2:$B$1071,MATCH(VALUE(LEFT(A1998,5)),'CCN &amp; Description'!$A$2:$A$1071,0)),""))</f>
        <v>VEHICLE STAGING AREA, SURFACED</v>
      </c>
      <c r="D1998" s="107" t="str">
        <f t="shared" si="62"/>
        <v>B</v>
      </c>
      <c r="E1998" s="107" t="str">
        <f t="shared" si="63"/>
        <v>B0953</v>
      </c>
      <c r="F1998" s="108" t="s">
        <v>12707</v>
      </c>
      <c r="G1998" s="108" t="s">
        <v>12258</v>
      </c>
      <c r="H1998" s="108" t="s">
        <v>12705</v>
      </c>
      <c r="I1998" s="109">
        <v>6.25</v>
      </c>
      <c r="J1998" s="109">
        <v>3</v>
      </c>
      <c r="K1998" s="109">
        <v>4.4000000000000004</v>
      </c>
      <c r="L1998" s="110" t="e">
        <v>#REF!</v>
      </c>
      <c r="M1998" s="111" t="e">
        <v>#REF!</v>
      </c>
      <c r="N1998" s="111" t="e">
        <v>#N/A</v>
      </c>
      <c r="O1998" s="111" t="e">
        <v>#N/A</v>
      </c>
      <c r="P1998" s="111" t="e">
        <v>#N/A</v>
      </c>
      <c r="Q1998" s="111" t="e">
        <v>#N/A</v>
      </c>
    </row>
    <row r="1999" spans="1:17" ht="15" customHeight="1" thickBot="1">
      <c r="A1999" s="446"/>
      <c r="B1999" s="446"/>
      <c r="C1999" s="54" t="str">
        <f>IF(A1999="CSP","Consolidated Supply Program(IIF)",IF(A1999&lt;&gt;"",INDEX('CCN &amp; Description'!$B$2:$B$1071,MATCH(VALUE(LEFT(A1999,5)),'CCN &amp; Description'!$A$2:$A$1071,0)),""))</f>
        <v/>
      </c>
      <c r="D1999" s="55" t="str">
        <f t="shared" si="62"/>
        <v>B</v>
      </c>
      <c r="E1999" s="55" t="str">
        <f t="shared" si="63"/>
        <v>B0971</v>
      </c>
      <c r="F1999" s="56" t="s">
        <v>12708</v>
      </c>
      <c r="G1999" s="56" t="s">
        <v>12258</v>
      </c>
      <c r="H1999" s="56" t="s">
        <v>12709</v>
      </c>
      <c r="I1999" s="57">
        <v>6.67</v>
      </c>
      <c r="J1999" s="57">
        <v>3</v>
      </c>
      <c r="K1999" s="57">
        <v>4.58</v>
      </c>
      <c r="L1999" s="315" t="e">
        <v>#REF!</v>
      </c>
      <c r="M1999" s="58" t="e">
        <v>#REF!</v>
      </c>
      <c r="N1999" s="58" t="e">
        <v>#N/A</v>
      </c>
      <c r="O1999" s="58" t="e">
        <v>#N/A</v>
      </c>
      <c r="P1999" s="58" t="e">
        <v>#N/A</v>
      </c>
      <c r="Q1999" s="58" t="e">
        <v>#N/A</v>
      </c>
    </row>
    <row r="2000" spans="1:17" ht="15" customHeight="1" thickBot="1">
      <c r="A2000" s="446"/>
      <c r="B2000" s="446"/>
      <c r="C2000" s="54" t="str">
        <f>IF(A2000="CSP","Consolidated Supply Program(IIF)",IF(A2000&lt;&gt;"",INDEX('CCN &amp; Description'!$B$2:$B$1071,MATCH(VALUE(LEFT(A2000,5)),'CCN &amp; Description'!$A$2:$A$1071,0)),""))</f>
        <v/>
      </c>
      <c r="D2000" s="55" t="str">
        <f t="shared" si="62"/>
        <v>B</v>
      </c>
      <c r="E2000" s="55" t="str">
        <f t="shared" si="63"/>
        <v>B0971</v>
      </c>
      <c r="F2000" s="56" t="s">
        <v>12708</v>
      </c>
      <c r="G2000" s="56" t="s">
        <v>12258</v>
      </c>
      <c r="H2000" s="56" t="s">
        <v>12710</v>
      </c>
      <c r="I2000" s="57">
        <v>6.64</v>
      </c>
      <c r="J2000" s="57">
        <v>2.97</v>
      </c>
      <c r="K2000" s="57">
        <v>4.58</v>
      </c>
      <c r="L2000" s="315" t="e">
        <v>#REF!</v>
      </c>
      <c r="M2000" s="58" t="e">
        <v>#REF!</v>
      </c>
      <c r="N2000" s="58" t="e">
        <v>#N/A</v>
      </c>
      <c r="O2000" s="58" t="e">
        <v>#N/A</v>
      </c>
      <c r="P2000" s="58" t="e">
        <v>#N/A</v>
      </c>
      <c r="Q2000" s="58" t="e">
        <v>#N/A</v>
      </c>
    </row>
    <row r="2001" spans="1:17" ht="15" customHeight="1" thickBot="1">
      <c r="A2001" s="446"/>
      <c r="B2001" s="446"/>
      <c r="C2001" s="54" t="str">
        <f>IF(A2001="CSP","Consolidated Supply Program(IIF)",IF(A2001&lt;&gt;"",INDEX('CCN &amp; Description'!$B$2:$B$1071,MATCH(VALUE(LEFT(A2001,5)),'CCN &amp; Description'!$A$2:$A$1071,0)),""))</f>
        <v/>
      </c>
      <c r="D2001" s="55" t="str">
        <f t="shared" si="62"/>
        <v>B</v>
      </c>
      <c r="E2001" s="55" t="str">
        <f t="shared" si="63"/>
        <v>B0971</v>
      </c>
      <c r="F2001" s="56" t="s">
        <v>12708</v>
      </c>
      <c r="G2001" s="56" t="s">
        <v>12258</v>
      </c>
      <c r="H2001" s="56" t="s">
        <v>12711</v>
      </c>
      <c r="I2001" s="57">
        <v>6.25</v>
      </c>
      <c r="J2001" s="57">
        <v>3</v>
      </c>
      <c r="K2001" s="57">
        <v>4.4000000000000004</v>
      </c>
      <c r="L2001" s="315" t="e">
        <v>#REF!</v>
      </c>
      <c r="M2001" s="58" t="e">
        <v>#REF!</v>
      </c>
      <c r="N2001" s="58" t="e">
        <v>#N/A</v>
      </c>
      <c r="O2001" s="58" t="e">
        <v>#N/A</v>
      </c>
      <c r="P2001" s="58" t="e">
        <v>#N/A</v>
      </c>
      <c r="Q2001" s="58" t="e">
        <v>#N/A</v>
      </c>
    </row>
    <row r="2002" spans="1:17" ht="15" customHeight="1" thickBot="1">
      <c r="A2002" s="446"/>
      <c r="B2002" s="446"/>
      <c r="C2002" s="54" t="str">
        <f>IF(A2002="CSP","Consolidated Supply Program(IIF)",IF(A2002&lt;&gt;"",INDEX('CCN &amp; Description'!$B$2:$B$1071,MATCH(VALUE(LEFT(A2002,5)),'CCN &amp; Description'!$A$2:$A$1071,0)),""))</f>
        <v/>
      </c>
      <c r="D2002" s="55" t="str">
        <f t="shared" si="62"/>
        <v>B</v>
      </c>
      <c r="E2002" s="55" t="str">
        <f t="shared" si="63"/>
        <v>B0971</v>
      </c>
      <c r="F2002" s="56" t="s">
        <v>12708</v>
      </c>
      <c r="G2002" s="56" t="s">
        <v>12258</v>
      </c>
      <c r="H2002" s="56" t="s">
        <v>12712</v>
      </c>
      <c r="I2002" s="57">
        <v>6.66</v>
      </c>
      <c r="J2002" s="57">
        <v>3</v>
      </c>
      <c r="K2002" s="57">
        <v>4.58</v>
      </c>
      <c r="L2002" s="315" t="e">
        <v>#REF!</v>
      </c>
      <c r="M2002" s="58" t="e">
        <v>#REF!</v>
      </c>
      <c r="N2002" s="58" t="e">
        <v>#N/A</v>
      </c>
      <c r="O2002" s="58" t="e">
        <v>#N/A</v>
      </c>
      <c r="P2002" s="58" t="e">
        <v>#N/A</v>
      </c>
      <c r="Q2002" s="58" t="e">
        <v>#N/A</v>
      </c>
    </row>
    <row r="2003" spans="1:17" s="110" customFormat="1" ht="15" customHeight="1" thickBot="1">
      <c r="A2003" s="446">
        <v>14312</v>
      </c>
      <c r="B2003" s="446"/>
      <c r="C2003" s="106" t="str">
        <f>IF(A2003="CSP","Consolidated Supply Program(IIF)",IF(A2003&lt;&gt;"",INDEX('CCN &amp; Description'!$B$2:$B$1071,MATCH(VALUE(LEFT(A2003,5)),'CCN &amp; Description'!$A$2:$A$1071,0)),""))</f>
        <v>VEHICLE STAGING AREA, SURFACED</v>
      </c>
      <c r="D2003" s="107" t="str">
        <f t="shared" si="62"/>
        <v>B</v>
      </c>
      <c r="E2003" s="107" t="str">
        <f t="shared" si="63"/>
        <v>B0980</v>
      </c>
      <c r="F2003" s="108" t="s">
        <v>4365</v>
      </c>
      <c r="G2003" s="108" t="s">
        <v>12258</v>
      </c>
      <c r="H2003" s="108" t="s">
        <v>12713</v>
      </c>
      <c r="I2003" s="109">
        <v>2.46</v>
      </c>
      <c r="J2003" s="109">
        <v>1.33</v>
      </c>
      <c r="K2003" s="109">
        <v>1.81</v>
      </c>
      <c r="L2003" s="110" t="e">
        <v>#REF!</v>
      </c>
      <c r="M2003" s="111" t="e">
        <v>#REF!</v>
      </c>
      <c r="N2003" s="111">
        <v>2.5</v>
      </c>
      <c r="O2003" s="111" t="s">
        <v>115</v>
      </c>
      <c r="P2003" s="111">
        <v>15</v>
      </c>
      <c r="Q2003" s="111">
        <v>1.5</v>
      </c>
    </row>
    <row r="2004" spans="1:17" s="110" customFormat="1" ht="15" customHeight="1" thickBot="1">
      <c r="A2004" s="446">
        <v>14312</v>
      </c>
      <c r="B2004" s="446"/>
      <c r="C2004" s="106" t="str">
        <f>IF(A2004="CSP","Consolidated Supply Program(IIF)",IF(A2004&lt;&gt;"",INDEX('CCN &amp; Description'!$B$2:$B$1071,MATCH(VALUE(LEFT(A2004,5)),'CCN &amp; Description'!$A$2:$A$1071,0)),""))</f>
        <v>VEHICLE STAGING AREA, SURFACED</v>
      </c>
      <c r="D2004" s="107" t="str">
        <f t="shared" si="62"/>
        <v>B</v>
      </c>
      <c r="E2004" s="107" t="str">
        <f t="shared" si="63"/>
        <v>B0980</v>
      </c>
      <c r="F2004" s="108" t="s">
        <v>12714</v>
      </c>
      <c r="G2004" s="108" t="s">
        <v>12258</v>
      </c>
      <c r="H2004" s="108" t="s">
        <v>12713</v>
      </c>
      <c r="I2004" s="109">
        <v>2.46</v>
      </c>
      <c r="J2004" s="109">
        <v>1.33</v>
      </c>
      <c r="K2004" s="109">
        <v>1.81</v>
      </c>
      <c r="L2004" s="110" t="e">
        <v>#REF!</v>
      </c>
      <c r="M2004" s="111" t="e">
        <v>#REF!</v>
      </c>
      <c r="N2004" s="111" t="e">
        <v>#N/A</v>
      </c>
      <c r="O2004" s="111" t="e">
        <v>#N/A</v>
      </c>
      <c r="P2004" s="111" t="e">
        <v>#N/A</v>
      </c>
      <c r="Q2004" s="111" t="e">
        <v>#N/A</v>
      </c>
    </row>
    <row r="2005" spans="1:17" s="110" customFormat="1" ht="15" customHeight="1" thickBot="1">
      <c r="A2005" s="446"/>
      <c r="B2005" s="446"/>
      <c r="C2005" s="106" t="str">
        <f>IF(A2005="CSP","Consolidated Supply Program(IIF)",IF(A2005&lt;&gt;"",INDEX('CCN &amp; Description'!$B$2:$B$1071,MATCH(VALUE(LEFT(A2005,5)),'CCN &amp; Description'!$A$2:$A$1071,0)),""))</f>
        <v/>
      </c>
      <c r="D2005" s="107" t="str">
        <f t="shared" si="62"/>
        <v>B</v>
      </c>
      <c r="E2005" s="107" t="str">
        <f t="shared" si="63"/>
        <v>B1010</v>
      </c>
      <c r="F2005" s="108" t="s">
        <v>4369</v>
      </c>
      <c r="G2005" s="108" t="s">
        <v>4370</v>
      </c>
      <c r="H2005" s="112"/>
      <c r="I2005" s="109">
        <v>4</v>
      </c>
      <c r="J2005" s="109">
        <v>4</v>
      </c>
      <c r="K2005" s="109">
        <v>3</v>
      </c>
      <c r="L2005" s="110" t="e">
        <v>#REF!</v>
      </c>
      <c r="M2005" s="111" t="e">
        <v>#REF!</v>
      </c>
      <c r="N2005" s="111" t="e">
        <v>#N/A</v>
      </c>
      <c r="O2005" s="111" t="e">
        <v>#N/A</v>
      </c>
      <c r="P2005" s="111" t="e">
        <v>#N/A</v>
      </c>
      <c r="Q2005" s="111" t="e">
        <v>#N/A</v>
      </c>
    </row>
    <row r="2006" spans="1:17" s="110" customFormat="1" ht="15" customHeight="1" thickBot="1">
      <c r="A2006" s="446"/>
      <c r="B2006" s="446"/>
      <c r="C2006" s="106" t="str">
        <f>IF(A2006="CSP","Consolidated Supply Program(IIF)",IF(A2006&lt;&gt;"",INDEX('CCN &amp; Description'!$B$2:$B$1071,MATCH(VALUE(LEFT(A2006,5)),'CCN &amp; Description'!$A$2:$A$1071,0)),""))</f>
        <v/>
      </c>
      <c r="D2006" s="107" t="str">
        <f t="shared" si="62"/>
        <v>B</v>
      </c>
      <c r="E2006" s="107" t="str">
        <f t="shared" si="63"/>
        <v>B1016</v>
      </c>
      <c r="F2006" s="108" t="s">
        <v>4373</v>
      </c>
      <c r="G2006" s="108" t="s">
        <v>12258</v>
      </c>
      <c r="H2006" s="108" t="s">
        <v>12715</v>
      </c>
      <c r="I2006" s="109">
        <v>7.25</v>
      </c>
      <c r="J2006" s="109">
        <v>3</v>
      </c>
      <c r="K2006" s="109">
        <v>4.91</v>
      </c>
      <c r="L2006" s="110" t="e">
        <v>#REF!</v>
      </c>
      <c r="M2006" s="111" t="e">
        <v>#REF!</v>
      </c>
      <c r="N2006" s="111" t="e">
        <v>#N/A</v>
      </c>
      <c r="O2006" s="111" t="e">
        <v>#N/A</v>
      </c>
      <c r="P2006" s="111" t="e">
        <v>#N/A</v>
      </c>
      <c r="Q2006" s="111" t="e">
        <v>#N/A</v>
      </c>
    </row>
    <row r="2007" spans="1:17" s="110" customFormat="1" ht="15" customHeight="1" thickBot="1">
      <c r="A2007" s="446"/>
      <c r="B2007" s="446"/>
      <c r="C2007" s="106" t="str">
        <f>IF(A2007="CSP","Consolidated Supply Program(IIF)",IF(A2007&lt;&gt;"",INDEX('CCN &amp; Description'!$B$2:$B$1071,MATCH(VALUE(LEFT(A2007,5)),'CCN &amp; Description'!$A$2:$A$1071,0)),""))</f>
        <v/>
      </c>
      <c r="D2007" s="107" t="str">
        <f t="shared" si="62"/>
        <v>B</v>
      </c>
      <c r="E2007" s="107" t="str">
        <f t="shared" si="63"/>
        <v>B1016</v>
      </c>
      <c r="F2007" s="108" t="s">
        <v>4373</v>
      </c>
      <c r="G2007" s="108" t="s">
        <v>12258</v>
      </c>
      <c r="H2007" s="108" t="s">
        <v>12716</v>
      </c>
      <c r="I2007" s="109">
        <v>7.25</v>
      </c>
      <c r="J2007" s="109">
        <v>2.97</v>
      </c>
      <c r="K2007" s="109">
        <v>4.91</v>
      </c>
      <c r="L2007" s="110" t="e">
        <v>#REF!</v>
      </c>
      <c r="M2007" s="111" t="e">
        <v>#REF!</v>
      </c>
      <c r="N2007" s="111" t="e">
        <v>#N/A</v>
      </c>
      <c r="O2007" s="111" t="e">
        <v>#N/A</v>
      </c>
      <c r="P2007" s="111" t="e">
        <v>#N/A</v>
      </c>
      <c r="Q2007" s="111" t="e">
        <v>#N/A</v>
      </c>
    </row>
    <row r="2008" spans="1:17" s="110" customFormat="1" ht="15" customHeight="1" thickBot="1">
      <c r="A2008" s="446"/>
      <c r="B2008" s="446"/>
      <c r="C2008" s="106" t="str">
        <f>IF(A2008="CSP","Consolidated Supply Program(IIF)",IF(A2008&lt;&gt;"",INDEX('CCN &amp; Description'!$B$2:$B$1071,MATCH(VALUE(LEFT(A2008,5)),'CCN &amp; Description'!$A$2:$A$1071,0)),""))</f>
        <v/>
      </c>
      <c r="D2008" s="107" t="str">
        <f t="shared" si="62"/>
        <v>B</v>
      </c>
      <c r="E2008" s="107" t="str">
        <f t="shared" si="63"/>
        <v>B1016</v>
      </c>
      <c r="F2008" s="108" t="s">
        <v>4373</v>
      </c>
      <c r="G2008" s="108" t="s">
        <v>12258</v>
      </c>
      <c r="H2008" s="108" t="s">
        <v>12717</v>
      </c>
      <c r="I2008" s="109">
        <v>6.83</v>
      </c>
      <c r="J2008" s="109">
        <v>3</v>
      </c>
      <c r="K2008" s="109">
        <v>4.4000000000000004</v>
      </c>
      <c r="L2008" s="110" t="e">
        <v>#REF!</v>
      </c>
      <c r="M2008" s="111" t="e">
        <v>#REF!</v>
      </c>
      <c r="N2008" s="111" t="e">
        <v>#N/A</v>
      </c>
      <c r="O2008" s="111" t="e">
        <v>#N/A</v>
      </c>
      <c r="P2008" s="111" t="e">
        <v>#N/A</v>
      </c>
      <c r="Q2008" s="111" t="e">
        <v>#N/A</v>
      </c>
    </row>
    <row r="2009" spans="1:17" s="110" customFormat="1" ht="15" customHeight="1" thickBot="1">
      <c r="A2009" s="446"/>
      <c r="B2009" s="446"/>
      <c r="C2009" s="106" t="str">
        <f>IF(A2009="CSP","Consolidated Supply Program(IIF)",IF(A2009&lt;&gt;"",INDEX('CCN &amp; Description'!$B$2:$B$1071,MATCH(VALUE(LEFT(A2009,5)),'CCN &amp; Description'!$A$2:$A$1071,0)),""))</f>
        <v/>
      </c>
      <c r="D2009" s="107" t="str">
        <f t="shared" si="62"/>
        <v>B</v>
      </c>
      <c r="E2009" s="107" t="str">
        <f t="shared" si="63"/>
        <v>B1016</v>
      </c>
      <c r="F2009" s="108" t="s">
        <v>4373</v>
      </c>
      <c r="G2009" s="108" t="s">
        <v>12258</v>
      </c>
      <c r="H2009" s="108" t="s">
        <v>12718</v>
      </c>
      <c r="I2009" s="109">
        <v>7.25</v>
      </c>
      <c r="J2009" s="109">
        <v>3</v>
      </c>
      <c r="K2009" s="109">
        <v>4.91</v>
      </c>
      <c r="L2009" s="110" t="e">
        <v>#REF!</v>
      </c>
      <c r="M2009" s="111" t="e">
        <v>#REF!</v>
      </c>
      <c r="N2009" s="111" t="e">
        <v>#N/A</v>
      </c>
      <c r="O2009" s="111" t="e">
        <v>#N/A</v>
      </c>
      <c r="P2009" s="111" t="e">
        <v>#N/A</v>
      </c>
      <c r="Q2009" s="111" t="e">
        <v>#N/A</v>
      </c>
    </row>
    <row r="2010" spans="1:17" ht="15" customHeight="1" thickBot="1">
      <c r="A2010" s="446"/>
      <c r="B2010" s="446"/>
      <c r="C2010" s="54" t="str">
        <f>IF(A2010="CSP","Consolidated Supply Program(IIF)",IF(A2010&lt;&gt;"",INDEX('CCN &amp; Description'!$B$2:$B$1071,MATCH(VALUE(LEFT(A2010,5)),'CCN &amp; Description'!$A$2:$A$1071,0)),""))</f>
        <v/>
      </c>
      <c r="D2010" s="55" t="str">
        <f t="shared" si="62"/>
        <v>B</v>
      </c>
      <c r="E2010" s="55" t="str">
        <f t="shared" si="63"/>
        <v>B1016</v>
      </c>
      <c r="F2010" s="56" t="s">
        <v>12719</v>
      </c>
      <c r="G2010" s="56" t="s">
        <v>12258</v>
      </c>
      <c r="H2010" s="56" t="s">
        <v>12717</v>
      </c>
      <c r="I2010" s="57">
        <v>6.83</v>
      </c>
      <c r="J2010" s="57">
        <v>3</v>
      </c>
      <c r="K2010" s="57">
        <v>4.4000000000000004</v>
      </c>
      <c r="L2010" s="315" t="e">
        <v>#REF!</v>
      </c>
      <c r="M2010" s="58" t="e">
        <v>#REF!</v>
      </c>
      <c r="N2010" s="58" t="e">
        <v>#N/A</v>
      </c>
      <c r="O2010" s="58" t="e">
        <v>#N/A</v>
      </c>
      <c r="P2010" s="58" t="e">
        <v>#N/A</v>
      </c>
      <c r="Q2010" s="58" t="e">
        <v>#N/A</v>
      </c>
    </row>
    <row r="2011" spans="1:17" s="110" customFormat="1" ht="15" customHeight="1" thickBot="1">
      <c r="A2011" s="446">
        <v>14312</v>
      </c>
      <c r="B2011" s="446"/>
      <c r="C2011" s="106" t="str">
        <f>IF(A2011="CSP","Consolidated Supply Program(IIF)",IF(A2011&lt;&gt;"",INDEX('CCN &amp; Description'!$B$2:$B$1071,MATCH(VALUE(LEFT(A2011,5)),'CCN &amp; Description'!$A$2:$A$1071,0)),""))</f>
        <v>VEHICLE STAGING AREA, SURFACED</v>
      </c>
      <c r="D2011" s="107" t="str">
        <f t="shared" si="62"/>
        <v>B</v>
      </c>
      <c r="E2011" s="107" t="str">
        <f t="shared" si="63"/>
        <v>B1021</v>
      </c>
      <c r="F2011" s="108" t="s">
        <v>4384</v>
      </c>
      <c r="G2011" s="108" t="s">
        <v>12258</v>
      </c>
      <c r="H2011" s="108" t="s">
        <v>12720</v>
      </c>
      <c r="I2011" s="109">
        <v>7.25</v>
      </c>
      <c r="J2011" s="109">
        <v>2.97</v>
      </c>
      <c r="K2011" s="109">
        <v>4.91</v>
      </c>
      <c r="L2011" s="110" t="e">
        <v>#REF!</v>
      </c>
      <c r="M2011" s="111" t="e">
        <v>#REF!</v>
      </c>
      <c r="N2011" s="111">
        <v>7.25</v>
      </c>
      <c r="O2011" s="111" t="s">
        <v>115</v>
      </c>
      <c r="P2011" s="111">
        <v>15</v>
      </c>
      <c r="Q2011" s="111">
        <v>1.5</v>
      </c>
    </row>
    <row r="2012" spans="1:17" s="110" customFormat="1" ht="15" customHeight="1" thickBot="1">
      <c r="A2012" s="446">
        <v>14312</v>
      </c>
      <c r="B2012" s="446"/>
      <c r="C2012" s="106" t="str">
        <f>IF(A2012="CSP","Consolidated Supply Program(IIF)",IF(A2012&lt;&gt;"",INDEX('CCN &amp; Description'!$B$2:$B$1071,MATCH(VALUE(LEFT(A2012,5)),'CCN &amp; Description'!$A$2:$A$1071,0)),""))</f>
        <v>VEHICLE STAGING AREA, SURFACED</v>
      </c>
      <c r="D2012" s="107" t="str">
        <f t="shared" si="62"/>
        <v>B</v>
      </c>
      <c r="E2012" s="107" t="str">
        <f t="shared" si="63"/>
        <v>B1021</v>
      </c>
      <c r="F2012" s="108" t="s">
        <v>4384</v>
      </c>
      <c r="G2012" s="108" t="s">
        <v>12258</v>
      </c>
      <c r="H2012" s="108" t="s">
        <v>12721</v>
      </c>
      <c r="I2012" s="109">
        <v>7.25</v>
      </c>
      <c r="J2012" s="109">
        <v>3</v>
      </c>
      <c r="K2012" s="109">
        <v>4.92</v>
      </c>
      <c r="L2012" s="110" t="e">
        <v>#REF!</v>
      </c>
      <c r="M2012" s="111" t="e">
        <v>#REF!</v>
      </c>
      <c r="N2012" s="111">
        <v>7.25</v>
      </c>
      <c r="O2012" s="111" t="s">
        <v>115</v>
      </c>
      <c r="P2012" s="111">
        <v>15</v>
      </c>
      <c r="Q2012" s="111">
        <v>1.5</v>
      </c>
    </row>
    <row r="2013" spans="1:17" s="110" customFormat="1" ht="15" customHeight="1" thickBot="1">
      <c r="A2013" s="446">
        <v>14312</v>
      </c>
      <c r="B2013" s="446"/>
      <c r="C2013" s="106" t="str">
        <f>IF(A2013="CSP","Consolidated Supply Program(IIF)",IF(A2013&lt;&gt;"",INDEX('CCN &amp; Description'!$B$2:$B$1071,MATCH(VALUE(LEFT(A2013,5)),'CCN &amp; Description'!$A$2:$A$1071,0)),""))</f>
        <v>VEHICLE STAGING AREA, SURFACED</v>
      </c>
      <c r="D2013" s="107" t="str">
        <f t="shared" si="62"/>
        <v>B</v>
      </c>
      <c r="E2013" s="107" t="str">
        <f t="shared" si="63"/>
        <v>B1021</v>
      </c>
      <c r="F2013" s="108" t="s">
        <v>4384</v>
      </c>
      <c r="G2013" s="108" t="s">
        <v>12258</v>
      </c>
      <c r="H2013" s="108" t="s">
        <v>12722</v>
      </c>
      <c r="I2013" s="109">
        <v>6.83</v>
      </c>
      <c r="J2013" s="109">
        <v>3</v>
      </c>
      <c r="K2013" s="109">
        <v>4.4000000000000004</v>
      </c>
      <c r="L2013" s="110" t="e">
        <v>#REF!</v>
      </c>
      <c r="M2013" s="111" t="e">
        <v>#REF!</v>
      </c>
      <c r="N2013" s="111">
        <v>7.25</v>
      </c>
      <c r="O2013" s="111" t="s">
        <v>115</v>
      </c>
      <c r="P2013" s="111">
        <v>15</v>
      </c>
      <c r="Q2013" s="111">
        <v>1.5</v>
      </c>
    </row>
    <row r="2014" spans="1:17" s="110" customFormat="1" ht="15" customHeight="1" thickBot="1">
      <c r="A2014" s="446">
        <v>14312</v>
      </c>
      <c r="B2014" s="446"/>
      <c r="C2014" s="106" t="str">
        <f>IF(A2014="CSP","Consolidated Supply Program(IIF)",IF(A2014&lt;&gt;"",INDEX('CCN &amp; Description'!$B$2:$B$1071,MATCH(VALUE(LEFT(A2014,5)),'CCN &amp; Description'!$A$2:$A$1071,0)),""))</f>
        <v>VEHICLE STAGING AREA, SURFACED</v>
      </c>
      <c r="D2014" s="107" t="str">
        <f t="shared" si="62"/>
        <v>B</v>
      </c>
      <c r="E2014" s="107" t="str">
        <f t="shared" si="63"/>
        <v>B1021</v>
      </c>
      <c r="F2014" s="108" t="s">
        <v>4384</v>
      </c>
      <c r="G2014" s="108" t="s">
        <v>12258</v>
      </c>
      <c r="H2014" s="108" t="s">
        <v>12723</v>
      </c>
      <c r="I2014" s="109">
        <v>7.25</v>
      </c>
      <c r="J2014" s="109">
        <v>3</v>
      </c>
      <c r="K2014" s="109">
        <v>4.92</v>
      </c>
      <c r="L2014" s="110" t="e">
        <v>#REF!</v>
      </c>
      <c r="M2014" s="111" t="e">
        <v>#REF!</v>
      </c>
      <c r="N2014" s="111">
        <v>7.25</v>
      </c>
      <c r="O2014" s="111" t="s">
        <v>115</v>
      </c>
      <c r="P2014" s="111">
        <v>15</v>
      </c>
      <c r="Q2014" s="111">
        <v>1.5</v>
      </c>
    </row>
    <row r="2015" spans="1:17" ht="15" customHeight="1" thickBot="1">
      <c r="A2015" s="446"/>
      <c r="B2015" s="446"/>
      <c r="C2015" s="54" t="str">
        <f>IF(A2015="CSP","Consolidated Supply Program(IIF)",IF(A2015&lt;&gt;"",INDEX('CCN &amp; Description'!$B$2:$B$1071,MATCH(VALUE(LEFT(A2015,5)),'CCN &amp; Description'!$A$2:$A$1071,0)),""))</f>
        <v/>
      </c>
      <c r="D2015" s="55" t="str">
        <f t="shared" si="62"/>
        <v>B</v>
      </c>
      <c r="E2015" s="55" t="str">
        <f t="shared" si="63"/>
        <v>B1021</v>
      </c>
      <c r="F2015" s="56" t="s">
        <v>12724</v>
      </c>
      <c r="G2015" s="56" t="s">
        <v>12258</v>
      </c>
      <c r="H2015" s="56" t="s">
        <v>12723</v>
      </c>
      <c r="I2015" s="57">
        <v>7.25</v>
      </c>
      <c r="J2015" s="57">
        <v>3</v>
      </c>
      <c r="K2015" s="57">
        <v>4.92</v>
      </c>
      <c r="L2015" s="315" t="e">
        <v>#REF!</v>
      </c>
      <c r="M2015" s="58" t="e">
        <v>#REF!</v>
      </c>
      <c r="N2015" s="58" t="e">
        <v>#N/A</v>
      </c>
      <c r="O2015" s="58" t="e">
        <v>#N/A</v>
      </c>
      <c r="P2015" s="58" t="e">
        <v>#N/A</v>
      </c>
      <c r="Q2015" s="58" t="e">
        <v>#N/A</v>
      </c>
    </row>
    <row r="2016" spans="1:17" s="110" customFormat="1" ht="15" customHeight="1" thickBot="1">
      <c r="A2016" s="446"/>
      <c r="B2016" s="446"/>
      <c r="C2016" s="106" t="str">
        <f>IF(A2016="CSP","Consolidated Supply Program(IIF)",IF(A2016&lt;&gt;"",INDEX('CCN &amp; Description'!$B$2:$B$1071,MATCH(VALUE(LEFT(A2016,5)),'CCN &amp; Description'!$A$2:$A$1071,0)),""))</f>
        <v/>
      </c>
      <c r="D2016" s="107" t="str">
        <f t="shared" si="62"/>
        <v>B</v>
      </c>
      <c r="E2016" s="107" t="str">
        <f t="shared" si="63"/>
        <v>B1021</v>
      </c>
      <c r="F2016" s="108" t="s">
        <v>12725</v>
      </c>
      <c r="G2016" s="108" t="s">
        <v>12258</v>
      </c>
      <c r="H2016" s="108" t="s">
        <v>12722</v>
      </c>
      <c r="I2016" s="109">
        <v>6.83</v>
      </c>
      <c r="J2016" s="109">
        <v>3</v>
      </c>
      <c r="K2016" s="109">
        <v>4.4000000000000004</v>
      </c>
      <c r="L2016" s="110" t="e">
        <v>#REF!</v>
      </c>
      <c r="M2016" s="111" t="e">
        <v>#REF!</v>
      </c>
      <c r="N2016" s="111" t="e">
        <v>#N/A</v>
      </c>
      <c r="O2016" s="111" t="e">
        <v>#N/A</v>
      </c>
      <c r="P2016" s="111" t="e">
        <v>#N/A</v>
      </c>
      <c r="Q2016" s="111" t="e">
        <v>#N/A</v>
      </c>
    </row>
    <row r="2017" spans="1:17" s="110" customFormat="1" ht="15" customHeight="1" thickBot="1">
      <c r="A2017" s="446"/>
      <c r="B2017" s="446"/>
      <c r="C2017" s="106" t="str">
        <f>IF(A2017="CSP","Consolidated Supply Program(IIF)",IF(A2017&lt;&gt;"",INDEX('CCN &amp; Description'!$B$2:$B$1071,MATCH(VALUE(LEFT(A2017,5)),'CCN &amp; Description'!$A$2:$A$1071,0)),""))</f>
        <v/>
      </c>
      <c r="D2017" s="107" t="str">
        <f t="shared" si="62"/>
        <v>B</v>
      </c>
      <c r="E2017" s="107" t="str">
        <f t="shared" si="63"/>
        <v>B1045</v>
      </c>
      <c r="F2017" s="108" t="s">
        <v>4395</v>
      </c>
      <c r="G2017" s="108" t="s">
        <v>12258</v>
      </c>
      <c r="H2017" s="108" t="s">
        <v>12726</v>
      </c>
      <c r="I2017" s="109">
        <v>8.83</v>
      </c>
      <c r="J2017" s="109">
        <v>3.33</v>
      </c>
      <c r="K2017" s="109">
        <v>5.42</v>
      </c>
      <c r="L2017" s="110" t="e">
        <v>#REF!</v>
      </c>
      <c r="M2017" s="111" t="e">
        <v>#REF!</v>
      </c>
      <c r="N2017" s="111">
        <v>8.8333333333333339</v>
      </c>
      <c r="O2017" s="111" t="s">
        <v>115</v>
      </c>
      <c r="P2017" s="111">
        <v>15</v>
      </c>
      <c r="Q2017" s="111">
        <v>1.5</v>
      </c>
    </row>
    <row r="2018" spans="1:17" s="110" customFormat="1" ht="15" customHeight="1" thickBot="1">
      <c r="A2018" s="446"/>
      <c r="B2018" s="446"/>
      <c r="C2018" s="106" t="str">
        <f>IF(A2018="CSP","Consolidated Supply Program(IIF)",IF(A2018&lt;&gt;"",INDEX('CCN &amp; Description'!$B$2:$B$1071,MATCH(VALUE(LEFT(A2018,5)),'CCN &amp; Description'!$A$2:$A$1071,0)),""))</f>
        <v/>
      </c>
      <c r="D2018" s="107" t="str">
        <f t="shared" si="62"/>
        <v>B</v>
      </c>
      <c r="E2018" s="107" t="str">
        <f t="shared" si="63"/>
        <v>B1045</v>
      </c>
      <c r="F2018" s="108" t="s">
        <v>4395</v>
      </c>
      <c r="G2018" s="108" t="s">
        <v>4396</v>
      </c>
      <c r="H2018" s="108" t="s">
        <v>12727</v>
      </c>
      <c r="I2018" s="109">
        <v>8.83</v>
      </c>
      <c r="J2018" s="109">
        <v>3.33</v>
      </c>
      <c r="K2018" s="109">
        <v>5.42</v>
      </c>
      <c r="L2018" s="110" t="e">
        <v>#REF!</v>
      </c>
      <c r="M2018" s="111" t="e">
        <v>#REF!</v>
      </c>
      <c r="N2018" s="111">
        <v>8.8333333333333339</v>
      </c>
      <c r="O2018" s="111" t="s">
        <v>115</v>
      </c>
      <c r="P2018" s="111">
        <v>15</v>
      </c>
      <c r="Q2018" s="111">
        <v>1.5</v>
      </c>
    </row>
    <row r="2019" spans="1:17" s="110" customFormat="1" ht="15" customHeight="1" thickBot="1">
      <c r="A2019" s="446"/>
      <c r="B2019" s="446"/>
      <c r="C2019" s="106" t="str">
        <f>IF(A2019="CSP","Consolidated Supply Program(IIF)",IF(A2019&lt;&gt;"",INDEX('CCN &amp; Description'!$B$2:$B$1071,MATCH(VALUE(LEFT(A2019,5)),'CCN &amp; Description'!$A$2:$A$1071,0)),""))</f>
        <v/>
      </c>
      <c r="D2019" s="107" t="str">
        <f t="shared" si="62"/>
        <v>B</v>
      </c>
      <c r="E2019" s="107" t="str">
        <f t="shared" si="63"/>
        <v>B1045</v>
      </c>
      <c r="F2019" s="108" t="s">
        <v>4395</v>
      </c>
      <c r="G2019" s="108" t="s">
        <v>12258</v>
      </c>
      <c r="H2019" s="108" t="s">
        <v>12728</v>
      </c>
      <c r="I2019" s="109">
        <v>8.83</v>
      </c>
      <c r="J2019" s="109">
        <v>3.33</v>
      </c>
      <c r="K2019" s="109">
        <v>5.42</v>
      </c>
      <c r="L2019" s="110" t="e">
        <v>#REF!</v>
      </c>
      <c r="M2019" s="111" t="e">
        <v>#REF!</v>
      </c>
      <c r="N2019" s="111">
        <v>8.8333333333333339</v>
      </c>
      <c r="O2019" s="111" t="s">
        <v>115</v>
      </c>
      <c r="P2019" s="111">
        <v>15</v>
      </c>
      <c r="Q2019" s="111">
        <v>1.5</v>
      </c>
    </row>
    <row r="2020" spans="1:17" s="110" customFormat="1" ht="15" customHeight="1" thickBot="1">
      <c r="A2020" s="446"/>
      <c r="B2020" s="446"/>
      <c r="C2020" s="106" t="str">
        <f>IF(A2020="CSP","Consolidated Supply Program(IIF)",IF(A2020&lt;&gt;"",INDEX('CCN &amp; Description'!$B$2:$B$1071,MATCH(VALUE(LEFT(A2020,5)),'CCN &amp; Description'!$A$2:$A$1071,0)),""))</f>
        <v/>
      </c>
      <c r="D2020" s="107" t="str">
        <f t="shared" si="62"/>
        <v>B</v>
      </c>
      <c r="E2020" s="107" t="str">
        <f t="shared" si="63"/>
        <v>B1045</v>
      </c>
      <c r="F2020" s="108" t="s">
        <v>4395</v>
      </c>
      <c r="G2020" s="108" t="s">
        <v>12729</v>
      </c>
      <c r="H2020" s="108" t="s">
        <v>12730</v>
      </c>
      <c r="I2020" s="109">
        <v>8.83</v>
      </c>
      <c r="J2020" s="109">
        <v>3.33</v>
      </c>
      <c r="K2020" s="109">
        <v>5.42</v>
      </c>
      <c r="L2020" s="110" t="e">
        <v>#REF!</v>
      </c>
      <c r="M2020" s="111" t="e">
        <v>#REF!</v>
      </c>
      <c r="N2020" s="111">
        <v>8.8333333333333339</v>
      </c>
      <c r="O2020" s="111" t="s">
        <v>115</v>
      </c>
      <c r="P2020" s="111">
        <v>15</v>
      </c>
      <c r="Q2020" s="111">
        <v>1.5</v>
      </c>
    </row>
    <row r="2021" spans="1:17" s="110" customFormat="1" ht="15" customHeight="1" thickBot="1">
      <c r="A2021" s="446"/>
      <c r="B2021" s="446"/>
      <c r="C2021" s="106" t="str">
        <f>IF(A2021="CSP","Consolidated Supply Program(IIF)",IF(A2021&lt;&gt;"",INDEX('CCN &amp; Description'!$B$2:$B$1071,MATCH(VALUE(LEFT(A2021,5)),'CCN &amp; Description'!$A$2:$A$1071,0)),""))</f>
        <v/>
      </c>
      <c r="D2021" s="107" t="str">
        <f t="shared" si="62"/>
        <v>B</v>
      </c>
      <c r="E2021" s="107" t="str">
        <f t="shared" si="63"/>
        <v>B1048</v>
      </c>
      <c r="F2021" s="108" t="s">
        <v>12731</v>
      </c>
      <c r="G2021" s="108" t="s">
        <v>12732</v>
      </c>
      <c r="H2021" s="108" t="s">
        <v>12733</v>
      </c>
      <c r="I2021" s="109">
        <v>2.92</v>
      </c>
      <c r="J2021" s="109">
        <v>2</v>
      </c>
      <c r="K2021" s="109">
        <v>2.17</v>
      </c>
      <c r="L2021" s="110" t="e">
        <v>#REF!</v>
      </c>
      <c r="M2021" s="111" t="e">
        <v>#REF!</v>
      </c>
      <c r="N2021" s="111" t="e">
        <v>#N/A</v>
      </c>
      <c r="O2021" s="111" t="e">
        <v>#N/A</v>
      </c>
      <c r="P2021" s="111" t="e">
        <v>#N/A</v>
      </c>
      <c r="Q2021" s="111" t="e">
        <v>#N/A</v>
      </c>
    </row>
    <row r="2022" spans="1:17" s="110" customFormat="1" ht="15" customHeight="1" thickBot="1">
      <c r="A2022" s="446"/>
      <c r="B2022" s="446"/>
      <c r="C2022" s="106" t="str">
        <f>IF(A2022="CSP","Consolidated Supply Program(IIF)",IF(A2022&lt;&gt;"",INDEX('CCN &amp; Description'!$B$2:$B$1071,MATCH(VALUE(LEFT(A2022,5)),'CCN &amp; Description'!$A$2:$A$1071,0)),""))</f>
        <v/>
      </c>
      <c r="D2022" s="107" t="str">
        <f t="shared" si="62"/>
        <v>B</v>
      </c>
      <c r="E2022" s="107" t="str">
        <f t="shared" si="63"/>
        <v>B1082</v>
      </c>
      <c r="F2022" s="108" t="s">
        <v>12734</v>
      </c>
      <c r="G2022" s="108" t="s">
        <v>12412</v>
      </c>
      <c r="H2022" s="108" t="s">
        <v>12735</v>
      </c>
      <c r="I2022" s="109">
        <v>27.75</v>
      </c>
      <c r="J2022" s="109">
        <v>12.08</v>
      </c>
      <c r="K2022" s="109">
        <v>10.75</v>
      </c>
      <c r="L2022" s="110" t="e">
        <v>#REF!</v>
      </c>
      <c r="M2022" s="111" t="e">
        <v>#REF!</v>
      </c>
      <c r="N2022" s="111" t="e">
        <v>#N/A</v>
      </c>
      <c r="O2022" s="111" t="e">
        <v>#N/A</v>
      </c>
      <c r="P2022" s="111" t="e">
        <v>#N/A</v>
      </c>
      <c r="Q2022" s="111" t="e">
        <v>#N/A</v>
      </c>
    </row>
    <row r="2023" spans="1:17" s="110" customFormat="1" ht="15" customHeight="1" thickBot="1">
      <c r="A2023" s="446"/>
      <c r="B2023" s="446"/>
      <c r="C2023" s="106" t="str">
        <f>IF(A2023="CSP","Consolidated Supply Program(IIF)",IF(A2023&lt;&gt;"",INDEX('CCN &amp; Description'!$B$2:$B$1071,MATCH(VALUE(LEFT(A2023,5)),'CCN &amp; Description'!$A$2:$A$1071,0)),""))</f>
        <v/>
      </c>
      <c r="D2023" s="107" t="str">
        <f t="shared" si="62"/>
        <v>B</v>
      </c>
      <c r="E2023" s="107" t="str">
        <f t="shared" si="63"/>
        <v>B1082</v>
      </c>
      <c r="F2023" s="108" t="s">
        <v>12734</v>
      </c>
      <c r="G2023" s="108" t="s">
        <v>12412</v>
      </c>
      <c r="H2023" s="108" t="s">
        <v>12736</v>
      </c>
      <c r="I2023" s="109">
        <v>27.25</v>
      </c>
      <c r="J2023" s="109">
        <v>7.92</v>
      </c>
      <c r="K2023" s="109">
        <v>10.58</v>
      </c>
      <c r="L2023" s="110" t="e">
        <v>#REF!</v>
      </c>
      <c r="M2023" s="111" t="e">
        <v>#REF!</v>
      </c>
      <c r="N2023" s="111" t="e">
        <v>#N/A</v>
      </c>
      <c r="O2023" s="111" t="e">
        <v>#N/A</v>
      </c>
      <c r="P2023" s="111" t="e">
        <v>#N/A</v>
      </c>
      <c r="Q2023" s="111" t="e">
        <v>#N/A</v>
      </c>
    </row>
    <row r="2024" spans="1:17" ht="15" customHeight="1" thickBot="1">
      <c r="A2024" s="446"/>
      <c r="B2024" s="446"/>
      <c r="C2024" s="54" t="str">
        <f>IF(A2024="CSP","Consolidated Supply Program(IIF)",IF(A2024&lt;&gt;"",INDEX('CCN &amp; Description'!$B$2:$B$1071,MATCH(VALUE(LEFT(A2024,5)),'CCN &amp; Description'!$A$2:$A$1071,0)),""))</f>
        <v/>
      </c>
      <c r="D2024" s="55" t="str">
        <f t="shared" si="62"/>
        <v>B</v>
      </c>
      <c r="E2024" s="55" t="str">
        <f t="shared" si="63"/>
        <v>B1082</v>
      </c>
      <c r="F2024" s="56" t="s">
        <v>12734</v>
      </c>
      <c r="G2024" s="56" t="s">
        <v>12412</v>
      </c>
      <c r="H2024" s="56" t="s">
        <v>12735</v>
      </c>
      <c r="I2024" s="57">
        <v>27.25</v>
      </c>
      <c r="J2024" s="57">
        <v>7.92</v>
      </c>
      <c r="K2024" s="57">
        <v>10.58</v>
      </c>
      <c r="L2024" s="315" t="e">
        <v>#REF!</v>
      </c>
      <c r="M2024" s="58" t="e">
        <v>#REF!</v>
      </c>
      <c r="N2024" s="58" t="e">
        <v>#N/A</v>
      </c>
      <c r="O2024" s="58" t="e">
        <v>#N/A</v>
      </c>
      <c r="P2024" s="58" t="e">
        <v>#N/A</v>
      </c>
      <c r="Q2024" s="58" t="e">
        <v>#N/A</v>
      </c>
    </row>
    <row r="2025" spans="1:17" s="110" customFormat="1" ht="15" customHeight="1" thickBot="1">
      <c r="A2025" s="446"/>
      <c r="B2025" s="446"/>
      <c r="C2025" s="106" t="str">
        <f>IF(A2025="CSP","Consolidated Supply Program(IIF)",IF(A2025&lt;&gt;"",INDEX('CCN &amp; Description'!$B$2:$B$1071,MATCH(VALUE(LEFT(A2025,5)),'CCN &amp; Description'!$A$2:$A$1071,0)),""))</f>
        <v/>
      </c>
      <c r="D2025" s="107" t="str">
        <f t="shared" si="62"/>
        <v>B</v>
      </c>
      <c r="E2025" s="107" t="str">
        <f t="shared" si="63"/>
        <v>B1135</v>
      </c>
      <c r="F2025" s="108" t="s">
        <v>4403</v>
      </c>
      <c r="G2025" s="108" t="s">
        <v>12669</v>
      </c>
      <c r="H2025" s="108" t="s">
        <v>12737</v>
      </c>
      <c r="I2025" s="109">
        <v>150</v>
      </c>
      <c r="J2025" s="109">
        <v>75</v>
      </c>
      <c r="K2025" s="109">
        <v>12</v>
      </c>
      <c r="L2025" s="110" t="e">
        <v>#REF!</v>
      </c>
      <c r="M2025" s="111" t="e">
        <v>#REF!</v>
      </c>
      <c r="N2025" s="111" t="e">
        <v>#N/A</v>
      </c>
      <c r="O2025" s="111" t="e">
        <v>#N/A</v>
      </c>
      <c r="P2025" s="111" t="e">
        <v>#N/A</v>
      </c>
      <c r="Q2025" s="111" t="e">
        <v>#N/A</v>
      </c>
    </row>
    <row r="2026" spans="1:17" s="110" customFormat="1" ht="15" customHeight="1" thickBot="1">
      <c r="A2026" s="446"/>
      <c r="B2026" s="446"/>
      <c r="C2026" s="106" t="str">
        <f>IF(A2026="CSP","Consolidated Supply Program(IIF)",IF(A2026&lt;&gt;"",INDEX('CCN &amp; Description'!$B$2:$B$1071,MATCH(VALUE(LEFT(A2026,5)),'CCN &amp; Description'!$A$2:$A$1071,0)),""))</f>
        <v/>
      </c>
      <c r="D2026" s="107" t="str">
        <f t="shared" si="62"/>
        <v>B</v>
      </c>
      <c r="E2026" s="107" t="str">
        <f t="shared" si="63"/>
        <v>B1135</v>
      </c>
      <c r="F2026" s="108" t="s">
        <v>4403</v>
      </c>
      <c r="G2026" s="108" t="s">
        <v>12738</v>
      </c>
      <c r="H2026" s="108" t="s">
        <v>12737</v>
      </c>
      <c r="I2026" s="109">
        <v>150</v>
      </c>
      <c r="J2026" s="109">
        <v>75</v>
      </c>
      <c r="K2026" s="109">
        <v>12</v>
      </c>
      <c r="L2026" s="110" t="e">
        <v>#REF!</v>
      </c>
      <c r="M2026" s="111" t="e">
        <v>#REF!</v>
      </c>
      <c r="N2026" s="111" t="e">
        <v>#N/A</v>
      </c>
      <c r="O2026" s="111" t="e">
        <v>#N/A</v>
      </c>
      <c r="P2026" s="111" t="e">
        <v>#N/A</v>
      </c>
      <c r="Q2026" s="111" t="e">
        <v>#N/A</v>
      </c>
    </row>
    <row r="2027" spans="1:17" ht="15" customHeight="1" thickBot="1">
      <c r="A2027" s="446"/>
      <c r="B2027" s="446"/>
      <c r="C2027" s="54" t="str">
        <f>IF(A2027="CSP","Consolidated Supply Program(IIF)",IF(A2027&lt;&gt;"",INDEX('CCN &amp; Description'!$B$2:$B$1071,MATCH(VALUE(LEFT(A2027,5)),'CCN &amp; Description'!$A$2:$A$1071,0)),""))</f>
        <v/>
      </c>
      <c r="D2027" s="55" t="str">
        <f t="shared" si="62"/>
        <v>B</v>
      </c>
      <c r="E2027" s="55" t="str">
        <f t="shared" si="63"/>
        <v>B1137</v>
      </c>
      <c r="F2027" s="56" t="s">
        <v>4409</v>
      </c>
      <c r="G2027" s="56" t="s">
        <v>12739</v>
      </c>
      <c r="H2027" s="56" t="s">
        <v>12740</v>
      </c>
      <c r="I2027" s="57">
        <v>7.41</v>
      </c>
      <c r="J2027" s="57">
        <v>7.41</v>
      </c>
      <c r="K2027" s="57">
        <v>6</v>
      </c>
      <c r="L2027" s="315" t="e">
        <v>#REF!</v>
      </c>
      <c r="M2027" s="58" t="e">
        <v>#REF!</v>
      </c>
      <c r="N2027" s="58" t="e">
        <v>#N/A</v>
      </c>
      <c r="O2027" s="58" t="e">
        <v>#N/A</v>
      </c>
      <c r="P2027" s="58" t="e">
        <v>#N/A</v>
      </c>
      <c r="Q2027" s="58" t="e">
        <v>#N/A</v>
      </c>
    </row>
    <row r="2028" spans="1:17" ht="15" customHeight="1" thickBot="1">
      <c r="A2028" s="446"/>
      <c r="B2028" s="446"/>
      <c r="C2028" s="54" t="str">
        <f>IF(A2028="CSP","Consolidated Supply Program(IIF)",IF(A2028&lt;&gt;"",INDEX('CCN &amp; Description'!$B$2:$B$1071,MATCH(VALUE(LEFT(A2028,5)),'CCN &amp; Description'!$A$2:$A$1071,0)),""))</f>
        <v/>
      </c>
      <c r="D2028" s="55" t="str">
        <f t="shared" si="62"/>
        <v>B</v>
      </c>
      <c r="E2028" s="55" t="str">
        <f t="shared" si="63"/>
        <v>B1139</v>
      </c>
      <c r="F2028" s="56" t="s">
        <v>4413</v>
      </c>
      <c r="G2028" s="56" t="s">
        <v>12741</v>
      </c>
      <c r="H2028" s="56" t="s">
        <v>12742</v>
      </c>
      <c r="I2028" s="57">
        <v>8</v>
      </c>
      <c r="J2028" s="57">
        <v>6</v>
      </c>
      <c r="K2028" s="57">
        <v>8</v>
      </c>
      <c r="L2028" s="315" t="e">
        <v>#REF!</v>
      </c>
      <c r="M2028" s="58" t="e">
        <v>#REF!</v>
      </c>
      <c r="N2028" s="58" t="e">
        <v>#N/A</v>
      </c>
      <c r="O2028" s="58" t="e">
        <v>#N/A</v>
      </c>
      <c r="P2028" s="58" t="e">
        <v>#N/A</v>
      </c>
      <c r="Q2028" s="58" t="e">
        <v>#N/A</v>
      </c>
    </row>
    <row r="2029" spans="1:17" ht="15" customHeight="1" thickBot="1">
      <c r="A2029" s="446"/>
      <c r="B2029" s="446"/>
      <c r="C2029" s="54" t="str">
        <f>IF(A2029="CSP","Consolidated Supply Program(IIF)",IF(A2029&lt;&gt;"",INDEX('CCN &amp; Description'!$B$2:$B$1071,MATCH(VALUE(LEFT(A2029,5)),'CCN &amp; Description'!$A$2:$A$1071,0)),""))</f>
        <v/>
      </c>
      <c r="D2029" s="55" t="str">
        <f t="shared" si="62"/>
        <v>B</v>
      </c>
      <c r="E2029" s="55" t="str">
        <f t="shared" si="63"/>
        <v>B1139</v>
      </c>
      <c r="F2029" s="56" t="s">
        <v>12743</v>
      </c>
      <c r="G2029" s="56" t="s">
        <v>12741</v>
      </c>
      <c r="H2029" s="56" t="s">
        <v>12742</v>
      </c>
      <c r="I2029" s="57">
        <v>8</v>
      </c>
      <c r="J2029" s="57">
        <v>6</v>
      </c>
      <c r="K2029" s="57">
        <v>8</v>
      </c>
      <c r="L2029" s="315" t="e">
        <v>#REF!</v>
      </c>
      <c r="M2029" s="58" t="e">
        <v>#REF!</v>
      </c>
      <c r="N2029" s="58" t="e">
        <v>#N/A</v>
      </c>
      <c r="O2029" s="58" t="e">
        <v>#N/A</v>
      </c>
      <c r="P2029" s="58" t="e">
        <v>#N/A</v>
      </c>
      <c r="Q2029" s="58" t="e">
        <v>#N/A</v>
      </c>
    </row>
    <row r="2030" spans="1:17" ht="15" customHeight="1" thickBot="1">
      <c r="A2030" s="446"/>
      <c r="B2030" s="446"/>
      <c r="C2030" s="54" t="str">
        <f>IF(A2030="CSP","Consolidated Supply Program(IIF)",IF(A2030&lt;&gt;"",INDEX('CCN &amp; Description'!$B$2:$B$1071,MATCH(VALUE(LEFT(A2030,5)),'CCN &amp; Description'!$A$2:$A$1071,0)),""))</f>
        <v/>
      </c>
      <c r="D2030" s="55" t="str">
        <f t="shared" si="62"/>
        <v>B</v>
      </c>
      <c r="E2030" s="55" t="str">
        <f t="shared" si="63"/>
        <v>B1140</v>
      </c>
      <c r="F2030" s="56" t="s">
        <v>4417</v>
      </c>
      <c r="G2030" s="56" t="s">
        <v>12744</v>
      </c>
      <c r="H2030" s="56" t="s">
        <v>12745</v>
      </c>
      <c r="I2030" s="57">
        <v>3.58</v>
      </c>
      <c r="J2030" s="57">
        <v>2.83</v>
      </c>
      <c r="K2030" s="57">
        <v>3.17</v>
      </c>
      <c r="L2030" s="315" t="e">
        <v>#REF!</v>
      </c>
      <c r="M2030" s="58" t="e">
        <v>#REF!</v>
      </c>
      <c r="N2030" s="58">
        <v>3.583333333333333</v>
      </c>
      <c r="O2030" s="58" t="s">
        <v>115</v>
      </c>
      <c r="P2030" s="58">
        <v>15</v>
      </c>
      <c r="Q2030" s="58">
        <v>1.5</v>
      </c>
    </row>
    <row r="2031" spans="1:17" ht="15" customHeight="1" thickBot="1">
      <c r="A2031" s="446"/>
      <c r="B2031" s="446"/>
      <c r="C2031" s="54" t="str">
        <f>IF(A2031="CSP","Consolidated Supply Program(IIF)",IF(A2031&lt;&gt;"",INDEX('CCN &amp; Description'!$B$2:$B$1071,MATCH(VALUE(LEFT(A2031,5)),'CCN &amp; Description'!$A$2:$A$1071,0)),""))</f>
        <v/>
      </c>
      <c r="D2031" s="55" t="str">
        <f t="shared" si="62"/>
        <v>B</v>
      </c>
      <c r="E2031" s="55" t="str">
        <f t="shared" si="63"/>
        <v>B1140</v>
      </c>
      <c r="F2031" s="56" t="s">
        <v>4417</v>
      </c>
      <c r="G2031" s="56" t="s">
        <v>12744</v>
      </c>
      <c r="H2031" s="56" t="s">
        <v>12746</v>
      </c>
      <c r="I2031" s="57">
        <v>3.58</v>
      </c>
      <c r="J2031" s="57">
        <v>2.83</v>
      </c>
      <c r="K2031" s="57">
        <v>3.17</v>
      </c>
      <c r="L2031" s="315" t="e">
        <v>#REF!</v>
      </c>
      <c r="M2031" s="58" t="e">
        <v>#REF!</v>
      </c>
      <c r="N2031" s="58">
        <v>3.583333333333333</v>
      </c>
      <c r="O2031" s="58" t="s">
        <v>115</v>
      </c>
      <c r="P2031" s="58">
        <v>15</v>
      </c>
      <c r="Q2031" s="58">
        <v>1.5</v>
      </c>
    </row>
    <row r="2032" spans="1:17" ht="15" customHeight="1" thickBot="1">
      <c r="A2032" s="446"/>
      <c r="B2032" s="446"/>
      <c r="C2032" s="54" t="str">
        <f>IF(A2032="CSP","Consolidated Supply Program(IIF)",IF(A2032&lt;&gt;"",INDEX('CCN &amp; Description'!$B$2:$B$1071,MATCH(VALUE(LEFT(A2032,5)),'CCN &amp; Description'!$A$2:$A$1071,0)),""))</f>
        <v/>
      </c>
      <c r="D2032" s="55" t="str">
        <f t="shared" si="62"/>
        <v>B</v>
      </c>
      <c r="E2032" s="55" t="str">
        <f t="shared" si="63"/>
        <v>B1140</v>
      </c>
      <c r="F2032" s="56" t="s">
        <v>4417</v>
      </c>
      <c r="G2032" s="56" t="s">
        <v>12744</v>
      </c>
      <c r="H2032" s="56" t="s">
        <v>12747</v>
      </c>
      <c r="I2032" s="57">
        <v>3.58</v>
      </c>
      <c r="J2032" s="57">
        <v>2.83</v>
      </c>
      <c r="K2032" s="57">
        <v>3.17</v>
      </c>
      <c r="L2032" s="315" t="e">
        <v>#REF!</v>
      </c>
      <c r="M2032" s="58" t="e">
        <v>#REF!</v>
      </c>
      <c r="N2032" s="58">
        <v>3.583333333333333</v>
      </c>
      <c r="O2032" s="58" t="s">
        <v>115</v>
      </c>
      <c r="P2032" s="58">
        <v>15</v>
      </c>
      <c r="Q2032" s="58">
        <v>1.5</v>
      </c>
    </row>
    <row r="2033" spans="1:17" ht="15" customHeight="1" thickBot="1">
      <c r="A2033" s="446"/>
      <c r="B2033" s="446"/>
      <c r="C2033" s="54" t="str">
        <f>IF(A2033="CSP","Consolidated Supply Program(IIF)",IF(A2033&lt;&gt;"",INDEX('CCN &amp; Description'!$B$2:$B$1071,MATCH(VALUE(LEFT(A2033,5)),'CCN &amp; Description'!$A$2:$A$1071,0)),""))</f>
        <v/>
      </c>
      <c r="D2033" s="55" t="str">
        <f t="shared" si="62"/>
        <v>B</v>
      </c>
      <c r="E2033" s="55" t="str">
        <f t="shared" si="63"/>
        <v>B1140</v>
      </c>
      <c r="F2033" s="56" t="s">
        <v>12748</v>
      </c>
      <c r="G2033" s="56" t="s">
        <v>12744</v>
      </c>
      <c r="H2033" s="56" t="s">
        <v>12745</v>
      </c>
      <c r="I2033" s="57">
        <v>3.58</v>
      </c>
      <c r="J2033" s="57">
        <v>2.83</v>
      </c>
      <c r="K2033" s="57">
        <v>3.17</v>
      </c>
      <c r="L2033" s="315" t="e">
        <v>#REF!</v>
      </c>
      <c r="M2033" s="58" t="e">
        <v>#REF!</v>
      </c>
      <c r="N2033" s="58" t="e">
        <v>#N/A</v>
      </c>
      <c r="O2033" s="58" t="e">
        <v>#N/A</v>
      </c>
      <c r="P2033" s="58" t="e">
        <v>#N/A</v>
      </c>
      <c r="Q2033" s="58" t="e">
        <v>#N/A</v>
      </c>
    </row>
    <row r="2034" spans="1:17" ht="15" customHeight="1" thickBot="1">
      <c r="A2034" s="446"/>
      <c r="B2034" s="446"/>
      <c r="C2034" s="54" t="str">
        <f>IF(A2034="CSP","Consolidated Supply Program(IIF)",IF(A2034&lt;&gt;"",INDEX('CCN &amp; Description'!$B$2:$B$1071,MATCH(VALUE(LEFT(A2034,5)),'CCN &amp; Description'!$A$2:$A$1071,0)),""))</f>
        <v/>
      </c>
      <c r="D2034" s="55" t="str">
        <f t="shared" si="62"/>
        <v>B</v>
      </c>
      <c r="E2034" s="55" t="str">
        <f t="shared" si="63"/>
        <v>B1140</v>
      </c>
      <c r="F2034" s="56" t="s">
        <v>12749</v>
      </c>
      <c r="G2034" s="56" t="s">
        <v>12744</v>
      </c>
      <c r="H2034" s="56" t="s">
        <v>12747</v>
      </c>
      <c r="I2034" s="57">
        <v>3.58</v>
      </c>
      <c r="J2034" s="57">
        <v>2.83</v>
      </c>
      <c r="K2034" s="57">
        <v>3.17</v>
      </c>
      <c r="L2034" s="315" t="e">
        <v>#REF!</v>
      </c>
      <c r="M2034" s="58" t="e">
        <v>#REF!</v>
      </c>
      <c r="N2034" s="58" t="e">
        <v>#N/A</v>
      </c>
      <c r="O2034" s="58" t="e">
        <v>#N/A</v>
      </c>
      <c r="P2034" s="58" t="e">
        <v>#N/A</v>
      </c>
      <c r="Q2034" s="58" t="e">
        <v>#N/A</v>
      </c>
    </row>
    <row r="2035" spans="1:17" s="110" customFormat="1" ht="15" customHeight="1" thickBot="1">
      <c r="A2035" s="446"/>
      <c r="B2035" s="446"/>
      <c r="C2035" s="106" t="str">
        <f>IF(A2035="CSP","Consolidated Supply Program(IIF)",IF(A2035&lt;&gt;"",INDEX('CCN &amp; Description'!$B$2:$B$1071,MATCH(VALUE(LEFT(A2035,5)),'CCN &amp; Description'!$A$2:$A$1071,0)),""))</f>
        <v/>
      </c>
      <c r="D2035" s="107" t="str">
        <f t="shared" si="62"/>
        <v>B</v>
      </c>
      <c r="E2035" s="107" t="str">
        <f t="shared" si="63"/>
        <v>B1140</v>
      </c>
      <c r="F2035" s="108" t="s">
        <v>12750</v>
      </c>
      <c r="G2035" s="108" t="s">
        <v>12744</v>
      </c>
      <c r="H2035" s="108" t="s">
        <v>12746</v>
      </c>
      <c r="I2035" s="109">
        <v>3.58</v>
      </c>
      <c r="J2035" s="109">
        <v>2.83</v>
      </c>
      <c r="K2035" s="109">
        <v>3.17</v>
      </c>
      <c r="L2035" s="110" t="e">
        <v>#REF!</v>
      </c>
      <c r="M2035" s="111" t="e">
        <v>#REF!</v>
      </c>
      <c r="N2035" s="111" t="e">
        <v>#N/A</v>
      </c>
      <c r="O2035" s="111" t="e">
        <v>#N/A</v>
      </c>
      <c r="P2035" s="111" t="e">
        <v>#N/A</v>
      </c>
      <c r="Q2035" s="111" t="e">
        <v>#N/A</v>
      </c>
    </row>
    <row r="2036" spans="1:17" s="110" customFormat="1" ht="26.5" customHeight="1" thickBot="1">
      <c r="A2036" s="446">
        <v>21820</v>
      </c>
      <c r="B2036" s="446"/>
      <c r="C2036" s="106" t="str">
        <f>IF(A2036="CSP","Consolidated Supply Program(IIF)",IF(A2036&lt;&gt;"",INDEX('CCN &amp; Description'!$B$2:$B$1071,MATCH(VALUE(LEFT(A2036,5)),'CCN &amp; Description'!$A$2:$A$1071,0)),""))</f>
        <v>INSTALLATION SUPPORT EQUIPMENT MAINTENANCE SHOP</v>
      </c>
      <c r="D2036" s="107" t="str">
        <f t="shared" si="62"/>
        <v>B</v>
      </c>
      <c r="E2036" s="107" t="str">
        <f t="shared" si="63"/>
        <v>B1170</v>
      </c>
      <c r="F2036" s="108" t="s">
        <v>4425</v>
      </c>
      <c r="G2036" s="108" t="s">
        <v>12751</v>
      </c>
      <c r="H2036" s="108" t="s">
        <v>12752</v>
      </c>
      <c r="I2036" s="109">
        <v>27.17</v>
      </c>
      <c r="J2036" s="109">
        <v>11.8</v>
      </c>
      <c r="K2036" s="109">
        <v>7.88</v>
      </c>
      <c r="L2036" s="110" t="e">
        <v>#REF!</v>
      </c>
      <c r="M2036" s="111" t="e">
        <v>#REF!</v>
      </c>
      <c r="N2036" s="111" t="s">
        <v>12753</v>
      </c>
      <c r="O2036" s="111" t="s">
        <v>56</v>
      </c>
      <c r="P2036" s="111" t="s">
        <v>12754</v>
      </c>
      <c r="Q2036" s="111" t="s">
        <v>12755</v>
      </c>
    </row>
    <row r="2037" spans="1:17" s="110" customFormat="1" ht="26.5" customHeight="1" thickBot="1">
      <c r="A2037" s="446">
        <v>21820</v>
      </c>
      <c r="B2037" s="446"/>
      <c r="C2037" s="106" t="str">
        <f>IF(A2037="CSP","Consolidated Supply Program(IIF)",IF(A2037&lt;&gt;"",INDEX('CCN &amp; Description'!$B$2:$B$1071,MATCH(VALUE(LEFT(A2037,5)),'CCN &amp; Description'!$A$2:$A$1071,0)),""))</f>
        <v>INSTALLATION SUPPORT EQUIPMENT MAINTENANCE SHOP</v>
      </c>
      <c r="D2037" s="107" t="str">
        <f t="shared" si="62"/>
        <v>B</v>
      </c>
      <c r="E2037" s="107" t="str">
        <f t="shared" si="63"/>
        <v>B1170</v>
      </c>
      <c r="F2037" s="108" t="s">
        <v>4425</v>
      </c>
      <c r="G2037" s="108" t="s">
        <v>12751</v>
      </c>
      <c r="H2037" s="108" t="s">
        <v>12756</v>
      </c>
      <c r="I2037" s="109">
        <v>23.57</v>
      </c>
      <c r="J2037" s="109">
        <v>12.41</v>
      </c>
      <c r="K2037" s="109">
        <v>7.75</v>
      </c>
      <c r="L2037" s="110" t="e">
        <v>#REF!</v>
      </c>
      <c r="M2037" s="111" t="e">
        <v>#REF!</v>
      </c>
      <c r="N2037" s="111" t="s">
        <v>12753</v>
      </c>
      <c r="O2037" s="111" t="s">
        <v>56</v>
      </c>
      <c r="P2037" s="111" t="s">
        <v>12754</v>
      </c>
      <c r="Q2037" s="111" t="s">
        <v>12755</v>
      </c>
    </row>
    <row r="2038" spans="1:17" ht="15" customHeight="1" thickBot="1">
      <c r="A2038" s="446"/>
      <c r="B2038" s="446"/>
      <c r="C2038" s="54" t="str">
        <f>IF(A2038="CSP","Consolidated Supply Program(IIF)",IF(A2038&lt;&gt;"",INDEX('CCN &amp; Description'!$B$2:$B$1071,MATCH(VALUE(LEFT(A2038,5)),'CCN &amp; Description'!$A$2:$A$1071,0)),""))</f>
        <v/>
      </c>
      <c r="D2038" s="55" t="str">
        <f t="shared" si="62"/>
        <v>B</v>
      </c>
      <c r="E2038" s="55" t="str">
        <f t="shared" si="63"/>
        <v>B1191</v>
      </c>
      <c r="F2038" s="56" t="s">
        <v>12757</v>
      </c>
      <c r="G2038" s="56" t="s">
        <v>12758</v>
      </c>
      <c r="H2038" s="59"/>
      <c r="I2038" s="57">
        <v>0</v>
      </c>
      <c r="J2038" s="57">
        <v>0</v>
      </c>
      <c r="K2038" s="57">
        <v>0</v>
      </c>
      <c r="L2038" s="315" t="e">
        <v>#REF!</v>
      </c>
      <c r="M2038" s="58" t="e">
        <v>#REF!</v>
      </c>
      <c r="N2038" s="58" t="e">
        <v>#N/A</v>
      </c>
      <c r="O2038" s="58" t="e">
        <v>#N/A</v>
      </c>
      <c r="P2038" s="58" t="e">
        <v>#N/A</v>
      </c>
      <c r="Q2038" s="58" t="e">
        <v>#N/A</v>
      </c>
    </row>
    <row r="2039" spans="1:17" ht="15" customHeight="1" thickBot="1">
      <c r="A2039" s="446"/>
      <c r="B2039" s="446"/>
      <c r="C2039" s="54" t="str">
        <f>IF(A2039="CSP","Consolidated Supply Program(IIF)",IF(A2039&lt;&gt;"",INDEX('CCN &amp; Description'!$B$2:$B$1071,MATCH(VALUE(LEFT(A2039,5)),'CCN &amp; Description'!$A$2:$A$1071,0)),""))</f>
        <v/>
      </c>
      <c r="D2039" s="55" t="str">
        <f t="shared" si="62"/>
        <v>B</v>
      </c>
      <c r="E2039" s="55" t="str">
        <f t="shared" si="63"/>
        <v>B1220</v>
      </c>
      <c r="F2039" s="56" t="s">
        <v>12759</v>
      </c>
      <c r="G2039" s="56" t="s">
        <v>12760</v>
      </c>
      <c r="H2039" s="56" t="s">
        <v>12761</v>
      </c>
      <c r="I2039" s="57">
        <v>13</v>
      </c>
      <c r="J2039" s="57">
        <v>5.67</v>
      </c>
      <c r="K2039" s="57">
        <v>4.92</v>
      </c>
      <c r="L2039" s="315" t="e">
        <v>#REF!</v>
      </c>
      <c r="M2039" s="58" t="e">
        <v>#REF!</v>
      </c>
      <c r="N2039" s="58" t="e">
        <v>#N/A</v>
      </c>
      <c r="O2039" s="58" t="e">
        <v>#N/A</v>
      </c>
      <c r="P2039" s="58" t="e">
        <v>#N/A</v>
      </c>
      <c r="Q2039" s="58" t="e">
        <v>#N/A</v>
      </c>
    </row>
    <row r="2040" spans="1:17" ht="15" customHeight="1" thickBot="1">
      <c r="A2040" s="446"/>
      <c r="B2040" s="446"/>
      <c r="C2040" s="54" t="str">
        <f>IF(A2040="CSP","Consolidated Supply Program(IIF)",IF(A2040&lt;&gt;"",INDEX('CCN &amp; Description'!$B$2:$B$1071,MATCH(VALUE(LEFT(A2040,5)),'CCN &amp; Description'!$A$2:$A$1071,0)),""))</f>
        <v/>
      </c>
      <c r="D2040" s="55" t="str">
        <f t="shared" si="62"/>
        <v>B</v>
      </c>
      <c r="E2040" s="55" t="str">
        <f t="shared" si="63"/>
        <v>B1220</v>
      </c>
      <c r="F2040" s="56" t="s">
        <v>12759</v>
      </c>
      <c r="G2040" s="56" t="s">
        <v>12760</v>
      </c>
      <c r="H2040" s="59"/>
      <c r="I2040" s="57">
        <v>13</v>
      </c>
      <c r="J2040" s="57">
        <v>5.67</v>
      </c>
      <c r="K2040" s="57">
        <v>4.92</v>
      </c>
      <c r="L2040" s="315" t="e">
        <v>#REF!</v>
      </c>
      <c r="M2040" s="58" t="e">
        <v>#REF!</v>
      </c>
      <c r="N2040" s="58" t="e">
        <v>#N/A</v>
      </c>
      <c r="O2040" s="58" t="e">
        <v>#N/A</v>
      </c>
      <c r="P2040" s="58" t="e">
        <v>#N/A</v>
      </c>
      <c r="Q2040" s="58" t="e">
        <v>#N/A</v>
      </c>
    </row>
    <row r="2041" spans="1:17" ht="15" customHeight="1" thickBot="1">
      <c r="A2041" s="446"/>
      <c r="B2041" s="446"/>
      <c r="C2041" s="54" t="str">
        <f>IF(A2041="CSP","Consolidated Supply Program(IIF)",IF(A2041&lt;&gt;"",INDEX('CCN &amp; Description'!$B$2:$B$1071,MATCH(VALUE(LEFT(A2041,5)),'CCN &amp; Description'!$A$2:$A$1071,0)),""))</f>
        <v/>
      </c>
      <c r="D2041" s="55" t="str">
        <f t="shared" si="62"/>
        <v>B</v>
      </c>
      <c r="E2041" s="55" t="str">
        <f t="shared" si="63"/>
        <v>B1291</v>
      </c>
      <c r="F2041" s="56" t="s">
        <v>12762</v>
      </c>
      <c r="G2041" s="56" t="s">
        <v>12763</v>
      </c>
      <c r="H2041" s="56" t="s">
        <v>12764</v>
      </c>
      <c r="I2041" s="57">
        <v>3.58</v>
      </c>
      <c r="J2041" s="57">
        <v>2</v>
      </c>
      <c r="K2041" s="57">
        <v>4.17</v>
      </c>
      <c r="L2041" s="315" t="e">
        <v>#REF!</v>
      </c>
      <c r="M2041" s="58" t="e">
        <v>#REF!</v>
      </c>
      <c r="N2041" s="58" t="e">
        <v>#N/A</v>
      </c>
      <c r="O2041" s="58" t="e">
        <v>#N/A</v>
      </c>
      <c r="P2041" s="58" t="e">
        <v>#N/A</v>
      </c>
      <c r="Q2041" s="58" t="e">
        <v>#N/A</v>
      </c>
    </row>
    <row r="2042" spans="1:17" ht="15" customHeight="1" thickBot="1">
      <c r="A2042" s="446"/>
      <c r="B2042" s="446"/>
      <c r="C2042" s="54" t="str">
        <f>IF(A2042="CSP","Consolidated Supply Program(IIF)",IF(A2042&lt;&gt;"",INDEX('CCN &amp; Description'!$B$2:$B$1071,MATCH(VALUE(LEFT(A2042,5)),'CCN &amp; Description'!$A$2:$A$1071,0)),""))</f>
        <v/>
      </c>
      <c r="D2042" s="55" t="str">
        <f t="shared" si="62"/>
        <v>B</v>
      </c>
      <c r="E2042" s="55" t="str">
        <f t="shared" si="63"/>
        <v>B1291</v>
      </c>
      <c r="F2042" s="56" t="s">
        <v>12762</v>
      </c>
      <c r="G2042" s="56" t="s">
        <v>12763</v>
      </c>
      <c r="H2042" s="56" t="s">
        <v>12765</v>
      </c>
      <c r="I2042" s="57">
        <v>3.5</v>
      </c>
      <c r="J2042" s="57">
        <v>2</v>
      </c>
      <c r="K2042" s="57">
        <v>4.17</v>
      </c>
      <c r="L2042" s="315" t="e">
        <v>#REF!</v>
      </c>
      <c r="M2042" s="58" t="e">
        <v>#REF!</v>
      </c>
      <c r="N2042" s="58" t="e">
        <v>#N/A</v>
      </c>
      <c r="O2042" s="58" t="e">
        <v>#N/A</v>
      </c>
      <c r="P2042" s="58" t="e">
        <v>#N/A</v>
      </c>
      <c r="Q2042" s="58" t="e">
        <v>#N/A</v>
      </c>
    </row>
    <row r="2043" spans="1:17" ht="15" customHeight="1" thickBot="1">
      <c r="A2043" s="446"/>
      <c r="B2043" s="446"/>
      <c r="C2043" s="54" t="str">
        <f>IF(A2043="CSP","Consolidated Supply Program(IIF)",IF(A2043&lt;&gt;"",INDEX('CCN &amp; Description'!$B$2:$B$1071,MATCH(VALUE(LEFT(A2043,5)),'CCN &amp; Description'!$A$2:$A$1071,0)),""))</f>
        <v/>
      </c>
      <c r="D2043" s="55" t="str">
        <f t="shared" si="62"/>
        <v>B</v>
      </c>
      <c r="E2043" s="55" t="str">
        <f t="shared" si="63"/>
        <v>B1291</v>
      </c>
      <c r="F2043" s="56" t="s">
        <v>12762</v>
      </c>
      <c r="G2043" s="56" t="s">
        <v>12763</v>
      </c>
      <c r="H2043" s="56" t="s">
        <v>12766</v>
      </c>
      <c r="I2043" s="57">
        <v>3.42</v>
      </c>
      <c r="J2043" s="57">
        <v>2</v>
      </c>
      <c r="K2043" s="57">
        <v>4.17</v>
      </c>
      <c r="L2043" s="315" t="e">
        <v>#REF!</v>
      </c>
      <c r="M2043" s="58" t="e">
        <v>#REF!</v>
      </c>
      <c r="N2043" s="58" t="e">
        <v>#N/A</v>
      </c>
      <c r="O2043" s="58" t="e">
        <v>#N/A</v>
      </c>
      <c r="P2043" s="58" t="e">
        <v>#N/A</v>
      </c>
      <c r="Q2043" s="58" t="e">
        <v>#N/A</v>
      </c>
    </row>
    <row r="2044" spans="1:17" s="110" customFormat="1" ht="15" customHeight="1" thickBot="1">
      <c r="A2044" s="446" t="s">
        <v>12767</v>
      </c>
      <c r="B2044" s="446"/>
      <c r="C2044" s="106" t="e">
        <f>IF(A2044="CSP","Consolidated Supply Program(IIF)",IF(A2044&lt;&gt;"",INDEX('CCN &amp; Description'!$B$2:$B$1071,MATCH(VALUE(LEFT(A2044,5)),'CCN &amp; Description'!$A$2:$A$1071,0)),""))</f>
        <v>#VALUE!</v>
      </c>
      <c r="D2044" s="107" t="str">
        <f t="shared" si="62"/>
        <v>B</v>
      </c>
      <c r="E2044" s="107" t="str">
        <f t="shared" si="63"/>
        <v>B1298</v>
      </c>
      <c r="F2044" s="108" t="s">
        <v>4435</v>
      </c>
      <c r="G2044" s="108" t="s">
        <v>12768</v>
      </c>
      <c r="H2044" s="108" t="s">
        <v>12769</v>
      </c>
      <c r="I2044" s="109">
        <v>15.58</v>
      </c>
      <c r="J2044" s="109">
        <v>8</v>
      </c>
      <c r="K2044" s="109">
        <v>5.91</v>
      </c>
      <c r="L2044" s="110" t="e">
        <v>#REF!</v>
      </c>
      <c r="M2044" s="111" t="e">
        <v>#REF!</v>
      </c>
      <c r="N2044" s="111">
        <v>15.58</v>
      </c>
      <c r="O2044" s="111" t="s">
        <v>1882</v>
      </c>
      <c r="P2044" s="111">
        <v>25</v>
      </c>
      <c r="Q2044" s="111">
        <v>1.75</v>
      </c>
    </row>
    <row r="2045" spans="1:17" s="110" customFormat="1" ht="15" customHeight="1" thickBot="1">
      <c r="A2045" s="446" t="s">
        <v>12767</v>
      </c>
      <c r="B2045" s="446"/>
      <c r="C2045" s="106" t="e">
        <f>IF(A2045="CSP","Consolidated Supply Program(IIF)",IF(A2045&lt;&gt;"",INDEX('CCN &amp; Description'!$B$2:$B$1071,MATCH(VALUE(LEFT(A2045,5)),'CCN &amp; Description'!$A$2:$A$1071,0)),""))</f>
        <v>#VALUE!</v>
      </c>
      <c r="D2045" s="107" t="str">
        <f t="shared" si="62"/>
        <v>B</v>
      </c>
      <c r="E2045" s="107" t="str">
        <f t="shared" si="63"/>
        <v>B1298</v>
      </c>
      <c r="F2045" s="108" t="s">
        <v>4435</v>
      </c>
      <c r="G2045" s="108" t="s">
        <v>12770</v>
      </c>
      <c r="H2045" s="108" t="s">
        <v>12771</v>
      </c>
      <c r="I2045" s="109">
        <v>15.58</v>
      </c>
      <c r="J2045" s="109">
        <v>8</v>
      </c>
      <c r="K2045" s="109">
        <v>5.91</v>
      </c>
      <c r="L2045" s="110" t="e">
        <v>#REF!</v>
      </c>
      <c r="M2045" s="111" t="e">
        <v>#REF!</v>
      </c>
      <c r="N2045" s="111">
        <v>15.58</v>
      </c>
      <c r="O2045" s="111" t="s">
        <v>1882</v>
      </c>
      <c r="P2045" s="111">
        <v>25</v>
      </c>
      <c r="Q2045" s="111">
        <v>1.75</v>
      </c>
    </row>
    <row r="2046" spans="1:17" s="110" customFormat="1" ht="15" customHeight="1" thickBot="1">
      <c r="A2046" s="446"/>
      <c r="B2046" s="446"/>
      <c r="C2046" s="106" t="str">
        <f>IF(A2046="CSP","Consolidated Supply Program(IIF)",IF(A2046&lt;&gt;"",INDEX('CCN &amp; Description'!$B$2:$B$1071,MATCH(VALUE(LEFT(A2046,5)),'CCN &amp; Description'!$A$2:$A$1071,0)),""))</f>
        <v/>
      </c>
      <c r="D2046" s="107" t="str">
        <f t="shared" si="62"/>
        <v>B</v>
      </c>
      <c r="E2046" s="107" t="str">
        <f t="shared" si="63"/>
        <v>B1300</v>
      </c>
      <c r="F2046" s="108" t="s">
        <v>4441</v>
      </c>
      <c r="G2046" s="108" t="s">
        <v>12772</v>
      </c>
      <c r="H2046" s="108" t="s">
        <v>12773</v>
      </c>
      <c r="I2046" s="109">
        <v>6.33</v>
      </c>
      <c r="J2046" s="109">
        <v>5.33</v>
      </c>
      <c r="K2046" s="109">
        <v>5.5</v>
      </c>
      <c r="L2046" s="110" t="e">
        <v>#REF!</v>
      </c>
      <c r="M2046" s="111" t="e">
        <v>#REF!</v>
      </c>
      <c r="N2046" s="111" t="e">
        <v>#N/A</v>
      </c>
      <c r="O2046" s="111" t="e">
        <v>#N/A</v>
      </c>
      <c r="P2046" s="111" t="e">
        <v>#N/A</v>
      </c>
      <c r="Q2046" s="111" t="e">
        <v>#N/A</v>
      </c>
    </row>
    <row r="2047" spans="1:17" s="110" customFormat="1" ht="15" customHeight="1" thickBot="1">
      <c r="A2047" s="446">
        <v>14312</v>
      </c>
      <c r="B2047" s="446"/>
      <c r="C2047" s="106" t="str">
        <f>IF(A2047="CSP","Consolidated Supply Program(IIF)",IF(A2047&lt;&gt;"",INDEX('CCN &amp; Description'!$B$2:$B$1071,MATCH(VALUE(LEFT(A2047,5)),'CCN &amp; Description'!$A$2:$A$1071,0)),""))</f>
        <v>VEHICLE STAGING AREA, SURFACED</v>
      </c>
      <c r="D2047" s="107" t="str">
        <f t="shared" si="62"/>
        <v>B</v>
      </c>
      <c r="E2047" s="107" t="str">
        <f t="shared" si="63"/>
        <v>B1315</v>
      </c>
      <c r="F2047" s="108" t="s">
        <v>4445</v>
      </c>
      <c r="G2047" s="108" t="s">
        <v>12768</v>
      </c>
      <c r="H2047" s="108" t="s">
        <v>12774</v>
      </c>
      <c r="I2047" s="109">
        <v>14.64</v>
      </c>
      <c r="J2047" s="109">
        <v>7.99</v>
      </c>
      <c r="K2047" s="109">
        <v>5.04</v>
      </c>
      <c r="L2047" s="110" t="e">
        <v>#REF!</v>
      </c>
      <c r="M2047" s="111" t="e">
        <v>#REF!</v>
      </c>
      <c r="N2047" s="111">
        <v>4</v>
      </c>
      <c r="O2047" s="111" t="s">
        <v>115</v>
      </c>
      <c r="P2047" s="111">
        <v>15</v>
      </c>
      <c r="Q2047" s="111">
        <v>1.5</v>
      </c>
    </row>
    <row r="2048" spans="1:17" s="110" customFormat="1" ht="15" customHeight="1" thickBot="1">
      <c r="A2048" s="446">
        <v>14312</v>
      </c>
      <c r="B2048" s="446"/>
      <c r="C2048" s="106" t="str">
        <f>IF(A2048="CSP","Consolidated Supply Program(IIF)",IF(A2048&lt;&gt;"",INDEX('CCN &amp; Description'!$B$2:$B$1071,MATCH(VALUE(LEFT(A2048,5)),'CCN &amp; Description'!$A$2:$A$1071,0)),""))</f>
        <v>VEHICLE STAGING AREA, SURFACED</v>
      </c>
      <c r="D2048" s="107" t="str">
        <f t="shared" si="62"/>
        <v>B</v>
      </c>
      <c r="E2048" s="107" t="str">
        <f t="shared" si="63"/>
        <v>B1315</v>
      </c>
      <c r="F2048" s="108" t="s">
        <v>4445</v>
      </c>
      <c r="G2048" s="108" t="s">
        <v>12768</v>
      </c>
      <c r="H2048" s="108" t="s">
        <v>12775</v>
      </c>
      <c r="I2048" s="109">
        <v>4</v>
      </c>
      <c r="J2048" s="109">
        <v>6.25</v>
      </c>
      <c r="K2048" s="109">
        <v>11.67</v>
      </c>
      <c r="L2048" s="110" t="e">
        <v>#REF!</v>
      </c>
      <c r="M2048" s="111" t="e">
        <v>#REF!</v>
      </c>
      <c r="N2048" s="111">
        <v>4</v>
      </c>
      <c r="O2048" s="111" t="s">
        <v>115</v>
      </c>
      <c r="P2048" s="111">
        <v>15</v>
      </c>
      <c r="Q2048" s="111">
        <v>1.5</v>
      </c>
    </row>
    <row r="2049" spans="1:17" s="110" customFormat="1" ht="15" customHeight="1" thickBot="1">
      <c r="A2049" s="446">
        <v>44112</v>
      </c>
      <c r="B2049" s="446"/>
      <c r="C2049" s="106" t="str">
        <f>IF(A2049="CSP","Consolidated Supply Program(IIF)",IF(A2049&lt;&gt;"",INDEX('CCN &amp; Description'!$B$2:$B$1071,MATCH(VALUE(LEFT(A2049,5)),'CCN &amp; Description'!$A$2:$A$1071,0)),""))</f>
        <v>COVERED STORAGE BUILDING, INSTALLATION</v>
      </c>
      <c r="D2049" s="107" t="str">
        <f t="shared" si="62"/>
        <v>B</v>
      </c>
      <c r="E2049" s="107" t="str">
        <f t="shared" si="63"/>
        <v>B1320</v>
      </c>
      <c r="F2049" s="108" t="s">
        <v>4452</v>
      </c>
      <c r="G2049" s="108" t="s">
        <v>4453</v>
      </c>
      <c r="H2049" s="108" t="s">
        <v>12776</v>
      </c>
      <c r="I2049" s="109">
        <v>2.92</v>
      </c>
      <c r="J2049" s="109">
        <v>2.67</v>
      </c>
      <c r="K2049" s="109">
        <v>3.75</v>
      </c>
      <c r="L2049" s="110" t="e">
        <v>#REF!</v>
      </c>
      <c r="M2049" s="111" t="e">
        <v>#REF!</v>
      </c>
      <c r="N2049" s="111" t="e">
        <v>#N/A</v>
      </c>
      <c r="O2049" s="111" t="e">
        <v>#N/A</v>
      </c>
      <c r="P2049" s="111" t="e">
        <v>#N/A</v>
      </c>
      <c r="Q2049" s="111" t="e">
        <v>#N/A</v>
      </c>
    </row>
    <row r="2050" spans="1:17" s="110" customFormat="1" ht="15" customHeight="1" thickBot="1">
      <c r="A2050" s="446">
        <v>44112</v>
      </c>
      <c r="B2050" s="446"/>
      <c r="C2050" s="106" t="str">
        <f>IF(A2050="CSP","Consolidated Supply Program(IIF)",IF(A2050&lt;&gt;"",INDEX('CCN &amp; Description'!$B$2:$B$1071,MATCH(VALUE(LEFT(A2050,5)),'CCN &amp; Description'!$A$2:$A$1071,0)),""))</f>
        <v>COVERED STORAGE BUILDING, INSTALLATION</v>
      </c>
      <c r="D2050" s="107" t="str">
        <f t="shared" ref="D2050:D2113" si="64">LEFT(F2050,1)</f>
        <v>B</v>
      </c>
      <c r="E2050" s="107" t="str">
        <f t="shared" ref="E2050:E2113" si="65">LEFT(F2050,5)</f>
        <v>B1320</v>
      </c>
      <c r="F2050" s="108" t="s">
        <v>4452</v>
      </c>
      <c r="G2050" s="108" t="s">
        <v>12777</v>
      </c>
      <c r="H2050" s="108" t="s">
        <v>12778</v>
      </c>
      <c r="I2050" s="109">
        <v>0</v>
      </c>
      <c r="J2050" s="109">
        <v>0</v>
      </c>
      <c r="K2050" s="109">
        <v>0</v>
      </c>
      <c r="L2050" s="110" t="e">
        <v>#REF!</v>
      </c>
      <c r="M2050" s="111" t="e">
        <v>#REF!</v>
      </c>
      <c r="N2050" s="111" t="e">
        <v>#N/A</v>
      </c>
      <c r="O2050" s="111" t="e">
        <v>#N/A</v>
      </c>
      <c r="P2050" s="111" t="e">
        <v>#N/A</v>
      </c>
      <c r="Q2050" s="111" t="e">
        <v>#N/A</v>
      </c>
    </row>
    <row r="2051" spans="1:17" ht="15" customHeight="1" thickBot="1">
      <c r="A2051" s="446"/>
      <c r="B2051" s="446"/>
      <c r="C2051" s="54" t="str">
        <f>IF(A2051="CSP","Consolidated Supply Program(IIF)",IF(A2051&lt;&gt;"",INDEX('CCN &amp; Description'!$B$2:$B$1071,MATCH(VALUE(LEFT(A2051,5)),'CCN &amp; Description'!$A$2:$A$1071,0)),""))</f>
        <v/>
      </c>
      <c r="D2051" s="55" t="str">
        <f t="shared" si="64"/>
        <v>B</v>
      </c>
      <c r="E2051" s="55" t="str">
        <f t="shared" si="65"/>
        <v>B1420</v>
      </c>
      <c r="F2051" s="56" t="s">
        <v>4459</v>
      </c>
      <c r="G2051" s="56" t="s">
        <v>12779</v>
      </c>
      <c r="H2051" s="56" t="s">
        <v>12780</v>
      </c>
      <c r="I2051" s="57">
        <v>1.75</v>
      </c>
      <c r="J2051" s="57">
        <v>0.42</v>
      </c>
      <c r="K2051" s="57">
        <v>1.33</v>
      </c>
      <c r="L2051" s="315" t="e">
        <v>#REF!</v>
      </c>
      <c r="M2051" s="58" t="e">
        <v>#REF!</v>
      </c>
      <c r="N2051" s="58" t="e">
        <v>#N/A</v>
      </c>
      <c r="O2051" s="58" t="e">
        <v>#N/A</v>
      </c>
      <c r="P2051" s="58" t="e">
        <v>#N/A</v>
      </c>
      <c r="Q2051" s="58" t="e">
        <v>#N/A</v>
      </c>
    </row>
    <row r="2052" spans="1:17" ht="15" customHeight="1" thickBot="1">
      <c r="A2052" s="446"/>
      <c r="B2052" s="446"/>
      <c r="C2052" s="54" t="str">
        <f>IF(A2052="CSP","Consolidated Supply Program(IIF)",IF(A2052&lt;&gt;"",INDEX('CCN &amp; Description'!$B$2:$B$1071,MATCH(VALUE(LEFT(A2052,5)),'CCN &amp; Description'!$A$2:$A$1071,0)),""))</f>
        <v/>
      </c>
      <c r="D2052" s="55" t="str">
        <f t="shared" si="64"/>
        <v>B</v>
      </c>
      <c r="E2052" s="55" t="str">
        <f t="shared" si="65"/>
        <v>B1420</v>
      </c>
      <c r="F2052" s="56" t="s">
        <v>4459</v>
      </c>
      <c r="G2052" s="56" t="s">
        <v>12779</v>
      </c>
      <c r="H2052" s="56" t="s">
        <v>12781</v>
      </c>
      <c r="I2052" s="57">
        <v>2.92</v>
      </c>
      <c r="J2052" s="57">
        <v>2.67</v>
      </c>
      <c r="K2052" s="57">
        <v>1.17</v>
      </c>
      <c r="L2052" s="315" t="e">
        <v>#REF!</v>
      </c>
      <c r="M2052" s="58" t="e">
        <v>#REF!</v>
      </c>
      <c r="N2052" s="58" t="e">
        <v>#N/A</v>
      </c>
      <c r="O2052" s="58" t="e">
        <v>#N/A</v>
      </c>
      <c r="P2052" s="58" t="e">
        <v>#N/A</v>
      </c>
      <c r="Q2052" s="58" t="e">
        <v>#N/A</v>
      </c>
    </row>
    <row r="2053" spans="1:17" ht="15" customHeight="1" thickBot="1">
      <c r="A2053" s="446"/>
      <c r="B2053" s="446"/>
      <c r="C2053" s="54" t="str">
        <f>IF(A2053="CSP","Consolidated Supply Program(IIF)",IF(A2053&lt;&gt;"",INDEX('CCN &amp; Description'!$B$2:$B$1071,MATCH(VALUE(LEFT(A2053,5)),'CCN &amp; Description'!$A$2:$A$1071,0)),""))</f>
        <v/>
      </c>
      <c r="D2053" s="55" t="str">
        <f t="shared" si="64"/>
        <v>B</v>
      </c>
      <c r="E2053" s="55" t="str">
        <f t="shared" si="65"/>
        <v>B1420</v>
      </c>
      <c r="F2053" s="56" t="s">
        <v>4459</v>
      </c>
      <c r="G2053" s="56" t="s">
        <v>12779</v>
      </c>
      <c r="H2053" s="56" t="s">
        <v>12781</v>
      </c>
      <c r="I2053" s="57">
        <v>2.92</v>
      </c>
      <c r="J2053" s="57">
        <v>2.67</v>
      </c>
      <c r="K2053" s="57">
        <v>1.17</v>
      </c>
      <c r="L2053" s="315" t="e">
        <v>#REF!</v>
      </c>
      <c r="M2053" s="58" t="e">
        <v>#REF!</v>
      </c>
      <c r="N2053" s="58" t="e">
        <v>#N/A</v>
      </c>
      <c r="O2053" s="58" t="e">
        <v>#N/A</v>
      </c>
      <c r="P2053" s="58" t="e">
        <v>#N/A</v>
      </c>
      <c r="Q2053" s="58" t="e">
        <v>#N/A</v>
      </c>
    </row>
    <row r="2054" spans="1:17" s="110" customFormat="1" ht="15" customHeight="1" thickBot="1">
      <c r="A2054" s="446"/>
      <c r="B2054" s="446"/>
      <c r="C2054" s="106" t="str">
        <f>IF(A2054="CSP","Consolidated Supply Program(IIF)",IF(A2054&lt;&gt;"",INDEX('CCN &amp; Description'!$B$2:$B$1071,MATCH(VALUE(LEFT(A2054,5)),'CCN &amp; Description'!$A$2:$A$1071,0)),""))</f>
        <v/>
      </c>
      <c r="D2054" s="107" t="str">
        <f t="shared" si="64"/>
        <v>B</v>
      </c>
      <c r="E2054" s="107" t="str">
        <f t="shared" si="65"/>
        <v>B1420</v>
      </c>
      <c r="F2054" s="108" t="s">
        <v>12782</v>
      </c>
      <c r="G2054" s="108" t="s">
        <v>12779</v>
      </c>
      <c r="H2054" s="108" t="s">
        <v>12781</v>
      </c>
      <c r="I2054" s="109">
        <v>2.92</v>
      </c>
      <c r="J2054" s="109">
        <v>2.67</v>
      </c>
      <c r="K2054" s="109">
        <v>1.17</v>
      </c>
      <c r="L2054" s="110" t="e">
        <v>#REF!</v>
      </c>
      <c r="M2054" s="111" t="e">
        <v>#REF!</v>
      </c>
      <c r="N2054" s="111" t="e">
        <v>#N/A</v>
      </c>
      <c r="O2054" s="111" t="e">
        <v>#N/A</v>
      </c>
      <c r="P2054" s="111" t="e">
        <v>#N/A</v>
      </c>
      <c r="Q2054" s="111" t="e">
        <v>#N/A</v>
      </c>
    </row>
    <row r="2055" spans="1:17" ht="15" customHeight="1" thickBot="1">
      <c r="A2055" s="446"/>
      <c r="B2055" s="446"/>
      <c r="C2055" s="54" t="str">
        <f>IF(A2055="CSP","Consolidated Supply Program(IIF)",IF(A2055&lt;&gt;"",INDEX('CCN &amp; Description'!$B$2:$B$1071,MATCH(VALUE(LEFT(A2055,5)),'CCN &amp; Description'!$A$2:$A$1071,0)),""))</f>
        <v/>
      </c>
      <c r="D2055" s="55" t="str">
        <f t="shared" si="64"/>
        <v>B</v>
      </c>
      <c r="E2055" s="55" t="str">
        <f t="shared" si="65"/>
        <v>B1420</v>
      </c>
      <c r="F2055" s="56" t="s">
        <v>12783</v>
      </c>
      <c r="G2055" s="56" t="s">
        <v>12779</v>
      </c>
      <c r="H2055" s="56" t="s">
        <v>12781</v>
      </c>
      <c r="I2055" s="57">
        <v>2.92</v>
      </c>
      <c r="J2055" s="57">
        <v>2.67</v>
      </c>
      <c r="K2055" s="57">
        <v>1.17</v>
      </c>
      <c r="L2055" s="315" t="e">
        <v>#REF!</v>
      </c>
      <c r="M2055" s="58" t="e">
        <v>#REF!</v>
      </c>
      <c r="N2055" s="58" t="e">
        <v>#N/A</v>
      </c>
      <c r="O2055" s="58" t="e">
        <v>#N/A</v>
      </c>
      <c r="P2055" s="58" t="e">
        <v>#N/A</v>
      </c>
      <c r="Q2055" s="58" t="e">
        <v>#N/A</v>
      </c>
    </row>
    <row r="2056" spans="1:17" ht="15" customHeight="1" thickBot="1">
      <c r="A2056" s="446"/>
      <c r="B2056" s="446"/>
      <c r="C2056" s="54" t="str">
        <f>IF(A2056="CSP","Consolidated Supply Program(IIF)",IF(A2056&lt;&gt;"",INDEX('CCN &amp; Description'!$B$2:$B$1071,MATCH(VALUE(LEFT(A2056,5)),'CCN &amp; Description'!$A$2:$A$1071,0)),""))</f>
        <v/>
      </c>
      <c r="D2056" s="55" t="str">
        <f t="shared" si="64"/>
        <v>B</v>
      </c>
      <c r="E2056" s="55" t="str">
        <f t="shared" si="65"/>
        <v>B1420</v>
      </c>
      <c r="F2056" s="56" t="s">
        <v>12784</v>
      </c>
      <c r="G2056" s="56" t="s">
        <v>12779</v>
      </c>
      <c r="H2056" s="56" t="s">
        <v>12780</v>
      </c>
      <c r="I2056" s="57">
        <v>1.75</v>
      </c>
      <c r="J2056" s="57">
        <v>0.42</v>
      </c>
      <c r="K2056" s="57">
        <v>1.33</v>
      </c>
      <c r="L2056" s="315" t="e">
        <v>#REF!</v>
      </c>
      <c r="M2056" s="58" t="e">
        <v>#REF!</v>
      </c>
      <c r="N2056" s="58" t="e">
        <v>#N/A</v>
      </c>
      <c r="O2056" s="58" t="e">
        <v>#N/A</v>
      </c>
      <c r="P2056" s="58" t="e">
        <v>#N/A</v>
      </c>
      <c r="Q2056" s="58" t="e">
        <v>#N/A</v>
      </c>
    </row>
    <row r="2057" spans="1:17" ht="15" customHeight="1" thickBot="1">
      <c r="A2057" s="446"/>
      <c r="B2057" s="446"/>
      <c r="C2057" s="54" t="str">
        <f>IF(A2057="CSP","Consolidated Supply Program(IIF)",IF(A2057&lt;&gt;"",INDEX('CCN &amp; Description'!$B$2:$B$1071,MATCH(VALUE(LEFT(A2057,5)),'CCN &amp; Description'!$A$2:$A$1071,0)),""))</f>
        <v/>
      </c>
      <c r="D2057" s="55" t="str">
        <f t="shared" si="64"/>
        <v>B</v>
      </c>
      <c r="E2057" s="55" t="str">
        <f t="shared" si="65"/>
        <v>B1456</v>
      </c>
      <c r="F2057" s="56" t="s">
        <v>12785</v>
      </c>
      <c r="G2057" s="56" t="s">
        <v>12786</v>
      </c>
      <c r="H2057" s="56" t="s">
        <v>12787</v>
      </c>
      <c r="I2057" s="57">
        <v>20</v>
      </c>
      <c r="J2057" s="57">
        <v>8</v>
      </c>
      <c r="K2057" s="57">
        <v>8</v>
      </c>
      <c r="L2057" s="315" t="e">
        <v>#REF!</v>
      </c>
      <c r="M2057" s="58" t="e">
        <v>#REF!</v>
      </c>
      <c r="N2057" s="58" t="e">
        <v>#N/A</v>
      </c>
      <c r="O2057" s="58" t="e">
        <v>#N/A</v>
      </c>
      <c r="P2057" s="58" t="e">
        <v>#N/A</v>
      </c>
      <c r="Q2057" s="58" t="e">
        <v>#N/A</v>
      </c>
    </row>
    <row r="2058" spans="1:17" s="110" customFormat="1" ht="15" customHeight="1" thickBot="1">
      <c r="A2058" s="446"/>
      <c r="B2058" s="446"/>
      <c r="C2058" s="106" t="str">
        <f>IF(A2058="CSP","Consolidated Supply Program(IIF)",IF(A2058&lt;&gt;"",INDEX('CCN &amp; Description'!$B$2:$B$1071,MATCH(VALUE(LEFT(A2058,5)),'CCN &amp; Description'!$A$2:$A$1071,0)),""))</f>
        <v/>
      </c>
      <c r="D2058" s="107" t="str">
        <f t="shared" si="64"/>
        <v>B</v>
      </c>
      <c r="E2058" s="107" t="str">
        <f t="shared" si="65"/>
        <v>B1467</v>
      </c>
      <c r="F2058" s="108" t="s">
        <v>4461</v>
      </c>
      <c r="G2058" s="108" t="s">
        <v>12788</v>
      </c>
      <c r="H2058" s="108" t="s">
        <v>12789</v>
      </c>
      <c r="I2058" s="109">
        <v>8.66</v>
      </c>
      <c r="J2058" s="109">
        <v>3.5</v>
      </c>
      <c r="K2058" s="109">
        <v>3.33</v>
      </c>
      <c r="L2058" s="110" t="e">
        <v>#REF!</v>
      </c>
      <c r="M2058" s="111" t="e">
        <v>#REF!</v>
      </c>
      <c r="N2058" s="111" t="e">
        <v>#N/A</v>
      </c>
      <c r="O2058" s="111" t="e">
        <v>#N/A</v>
      </c>
      <c r="P2058" s="111" t="e">
        <v>#N/A</v>
      </c>
      <c r="Q2058" s="111" t="e">
        <v>#N/A</v>
      </c>
    </row>
    <row r="2059" spans="1:17" s="110" customFormat="1" ht="15" customHeight="1" thickBot="1">
      <c r="A2059" s="446"/>
      <c r="B2059" s="446"/>
      <c r="C2059" s="106" t="str">
        <f>IF(A2059="CSP","Consolidated Supply Program(IIF)",IF(A2059&lt;&gt;"",INDEX('CCN &amp; Description'!$B$2:$B$1071,MATCH(VALUE(LEFT(A2059,5)),'CCN &amp; Description'!$A$2:$A$1071,0)),""))</f>
        <v/>
      </c>
      <c r="D2059" s="107" t="str">
        <f t="shared" si="64"/>
        <v>B</v>
      </c>
      <c r="E2059" s="107" t="str">
        <f t="shared" si="65"/>
        <v>B1467</v>
      </c>
      <c r="F2059" s="108" t="s">
        <v>4461</v>
      </c>
      <c r="G2059" s="108" t="s">
        <v>12790</v>
      </c>
      <c r="H2059" s="108" t="s">
        <v>12791</v>
      </c>
      <c r="I2059" s="109">
        <v>0</v>
      </c>
      <c r="J2059" s="109">
        <v>0</v>
      </c>
      <c r="K2059" s="109">
        <v>0</v>
      </c>
      <c r="L2059" s="110" t="e">
        <v>#REF!</v>
      </c>
      <c r="M2059" s="111" t="e">
        <v>#REF!</v>
      </c>
      <c r="N2059" s="111" t="e">
        <v>#N/A</v>
      </c>
      <c r="O2059" s="111" t="e">
        <v>#N/A</v>
      </c>
      <c r="P2059" s="111" t="e">
        <v>#N/A</v>
      </c>
      <c r="Q2059" s="111" t="e">
        <v>#N/A</v>
      </c>
    </row>
    <row r="2060" spans="1:17" ht="15" customHeight="1" thickBot="1">
      <c r="A2060" s="446"/>
      <c r="B2060" s="446"/>
      <c r="C2060" s="54" t="str">
        <f>IF(A2060="CSP","Consolidated Supply Program(IIF)",IF(A2060&lt;&gt;"",INDEX('CCN &amp; Description'!$B$2:$B$1071,MATCH(VALUE(LEFT(A2060,5)),'CCN &amp; Description'!$A$2:$A$1071,0)),""))</f>
        <v/>
      </c>
      <c r="D2060" s="55" t="str">
        <f t="shared" si="64"/>
        <v>B</v>
      </c>
      <c r="E2060" s="55" t="str">
        <f t="shared" si="65"/>
        <v>B1570</v>
      </c>
      <c r="F2060" s="56" t="s">
        <v>4468</v>
      </c>
      <c r="G2060" s="56" t="s">
        <v>12792</v>
      </c>
      <c r="H2060" s="56" t="s">
        <v>12793</v>
      </c>
      <c r="I2060" s="57">
        <v>2.67</v>
      </c>
      <c r="J2060" s="57">
        <v>1.67</v>
      </c>
      <c r="K2060" s="57">
        <v>1.75</v>
      </c>
      <c r="L2060" s="315" t="e">
        <v>#REF!</v>
      </c>
      <c r="M2060" s="58" t="e">
        <v>#REF!</v>
      </c>
      <c r="N2060" s="58">
        <v>8</v>
      </c>
      <c r="O2060" s="58" t="s">
        <v>115</v>
      </c>
      <c r="P2060" s="58">
        <v>15</v>
      </c>
      <c r="Q2060" s="58">
        <v>1.5</v>
      </c>
    </row>
    <row r="2061" spans="1:17" ht="15" customHeight="1" thickBot="1">
      <c r="A2061" s="446"/>
      <c r="B2061" s="446"/>
      <c r="C2061" s="54" t="str">
        <f>IF(A2061="CSP","Consolidated Supply Program(IIF)",IF(A2061&lt;&gt;"",INDEX('CCN &amp; Description'!$B$2:$B$1071,MATCH(VALUE(LEFT(A2061,5)),'CCN &amp; Description'!$A$2:$A$1071,0)),""))</f>
        <v/>
      </c>
      <c r="D2061" s="55" t="str">
        <f t="shared" si="64"/>
        <v>B</v>
      </c>
      <c r="E2061" s="55" t="str">
        <f t="shared" si="65"/>
        <v>B1570</v>
      </c>
      <c r="F2061" s="56" t="s">
        <v>4468</v>
      </c>
      <c r="G2061" s="56" t="s">
        <v>12794</v>
      </c>
      <c r="H2061" s="56" t="s">
        <v>12793</v>
      </c>
      <c r="I2061" s="57">
        <v>8</v>
      </c>
      <c r="J2061" s="57">
        <v>6.41</v>
      </c>
      <c r="K2061" s="57">
        <v>4</v>
      </c>
      <c r="L2061" s="315" t="e">
        <v>#REF!</v>
      </c>
      <c r="M2061" s="58" t="e">
        <v>#REF!</v>
      </c>
      <c r="N2061" s="58">
        <v>8</v>
      </c>
      <c r="O2061" s="58" t="s">
        <v>115</v>
      </c>
      <c r="P2061" s="58">
        <v>15</v>
      </c>
      <c r="Q2061" s="58">
        <v>1.5</v>
      </c>
    </row>
    <row r="2062" spans="1:17" s="110" customFormat="1" ht="15" customHeight="1" thickBot="1">
      <c r="A2062" s="446">
        <v>14312</v>
      </c>
      <c r="B2062" s="446"/>
      <c r="C2062" s="106" t="str">
        <f>IF(A2062="CSP","Consolidated Supply Program(IIF)",IF(A2062&lt;&gt;"",INDEX('CCN &amp; Description'!$B$2:$B$1071,MATCH(VALUE(LEFT(A2062,5)),'CCN &amp; Description'!$A$2:$A$1071,0)),""))</f>
        <v>VEHICLE STAGING AREA, SURFACED</v>
      </c>
      <c r="D2062" s="107" t="str">
        <f t="shared" si="64"/>
        <v>B</v>
      </c>
      <c r="E2062" s="107" t="str">
        <f t="shared" si="65"/>
        <v>B1580</v>
      </c>
      <c r="F2062" s="108" t="s">
        <v>4474</v>
      </c>
      <c r="G2062" s="108" t="s">
        <v>12795</v>
      </c>
      <c r="H2062" s="108" t="s">
        <v>12796</v>
      </c>
      <c r="I2062" s="109">
        <v>6.5</v>
      </c>
      <c r="J2062" s="109">
        <v>8</v>
      </c>
      <c r="K2062" s="109">
        <v>4</v>
      </c>
      <c r="L2062" s="110" t="e">
        <v>#REF!</v>
      </c>
      <c r="M2062" s="111" t="e">
        <v>#REF!</v>
      </c>
      <c r="N2062" s="111">
        <v>6.5</v>
      </c>
      <c r="O2062" s="111" t="s">
        <v>115</v>
      </c>
      <c r="P2062" s="111">
        <v>15</v>
      </c>
      <c r="Q2062" s="111">
        <v>1.5</v>
      </c>
    </row>
    <row r="2063" spans="1:17" ht="15" customHeight="1" thickBot="1">
      <c r="A2063" s="446"/>
      <c r="B2063" s="446"/>
      <c r="C2063" s="54" t="str">
        <f>IF(A2063="CSP","Consolidated Supply Program(IIF)",IF(A2063&lt;&gt;"",INDEX('CCN &amp; Description'!$B$2:$B$1071,MATCH(VALUE(LEFT(A2063,5)),'CCN &amp; Description'!$A$2:$A$1071,0)),""))</f>
        <v/>
      </c>
      <c r="D2063" s="55" t="str">
        <f t="shared" si="64"/>
        <v>B</v>
      </c>
      <c r="E2063" s="55" t="str">
        <f t="shared" si="65"/>
        <v>B1581</v>
      </c>
      <c r="F2063" s="56" t="s">
        <v>12797</v>
      </c>
      <c r="G2063" s="56" t="s">
        <v>12798</v>
      </c>
      <c r="H2063" s="56" t="s">
        <v>12799</v>
      </c>
      <c r="I2063" s="57">
        <v>8</v>
      </c>
      <c r="J2063" s="57">
        <v>6.42</v>
      </c>
      <c r="K2063" s="57">
        <v>3.92</v>
      </c>
      <c r="L2063" s="315" t="e">
        <v>#REF!</v>
      </c>
      <c r="M2063" s="58" t="e">
        <v>#REF!</v>
      </c>
      <c r="N2063" s="58" t="e">
        <v>#N/A</v>
      </c>
      <c r="O2063" s="58" t="e">
        <v>#N/A</v>
      </c>
      <c r="P2063" s="58" t="e">
        <v>#N/A</v>
      </c>
      <c r="Q2063" s="58" t="e">
        <v>#N/A</v>
      </c>
    </row>
    <row r="2064" spans="1:17" ht="15" customHeight="1" thickBot="1">
      <c r="A2064" s="446"/>
      <c r="B2064" s="446"/>
      <c r="C2064" s="54" t="str">
        <f>IF(A2064="CSP","Consolidated Supply Program(IIF)",IF(A2064&lt;&gt;"",INDEX('CCN &amp; Description'!$B$2:$B$1071,MATCH(VALUE(LEFT(A2064,5)),'CCN &amp; Description'!$A$2:$A$1071,0)),""))</f>
        <v/>
      </c>
      <c r="D2064" s="55" t="str">
        <f t="shared" si="64"/>
        <v>B</v>
      </c>
      <c r="E2064" s="55" t="str">
        <f t="shared" si="65"/>
        <v>B1581</v>
      </c>
      <c r="F2064" s="56" t="s">
        <v>12797</v>
      </c>
      <c r="G2064" s="56" t="s">
        <v>12800</v>
      </c>
      <c r="H2064" s="56" t="s">
        <v>12801</v>
      </c>
      <c r="I2064" s="57">
        <v>0</v>
      </c>
      <c r="J2064" s="57">
        <v>0</v>
      </c>
      <c r="K2064" s="57">
        <v>0</v>
      </c>
      <c r="L2064" s="315" t="e">
        <v>#REF!</v>
      </c>
      <c r="M2064" s="58" t="e">
        <v>#REF!</v>
      </c>
      <c r="N2064" s="58" t="e">
        <v>#N/A</v>
      </c>
      <c r="O2064" s="58" t="e">
        <v>#N/A</v>
      </c>
      <c r="P2064" s="58" t="e">
        <v>#N/A</v>
      </c>
      <c r="Q2064" s="58" t="e">
        <v>#N/A</v>
      </c>
    </row>
    <row r="2065" spans="1:17" ht="15" customHeight="1" thickBot="1">
      <c r="A2065" s="446"/>
      <c r="B2065" s="446"/>
      <c r="C2065" s="54" t="str">
        <f>IF(A2065="CSP","Consolidated Supply Program(IIF)",IF(A2065&lt;&gt;"",INDEX('CCN &amp; Description'!$B$2:$B$1071,MATCH(VALUE(LEFT(A2065,5)),'CCN &amp; Description'!$A$2:$A$1071,0)),""))</f>
        <v/>
      </c>
      <c r="D2065" s="55" t="str">
        <f t="shared" si="64"/>
        <v>B</v>
      </c>
      <c r="E2065" s="55" t="str">
        <f t="shared" si="65"/>
        <v>B1581</v>
      </c>
      <c r="F2065" s="56" t="s">
        <v>12797</v>
      </c>
      <c r="G2065" s="56" t="s">
        <v>12802</v>
      </c>
      <c r="H2065" s="56" t="s">
        <v>12803</v>
      </c>
      <c r="I2065" s="57">
        <v>1.83</v>
      </c>
      <c r="J2065" s="57">
        <v>1.58</v>
      </c>
      <c r="K2065" s="57">
        <v>2.17</v>
      </c>
      <c r="L2065" s="315" t="e">
        <v>#REF!</v>
      </c>
      <c r="M2065" s="58" t="e">
        <v>#REF!</v>
      </c>
      <c r="N2065" s="58" t="e">
        <v>#N/A</v>
      </c>
      <c r="O2065" s="58" t="e">
        <v>#N/A</v>
      </c>
      <c r="P2065" s="58" t="e">
        <v>#N/A</v>
      </c>
      <c r="Q2065" s="58" t="e">
        <v>#N/A</v>
      </c>
    </row>
    <row r="2066" spans="1:17" ht="15" customHeight="1" thickBot="1">
      <c r="A2066" s="446"/>
      <c r="B2066" s="446"/>
      <c r="C2066" s="54" t="str">
        <f>IF(A2066="CSP","Consolidated Supply Program(IIF)",IF(A2066&lt;&gt;"",INDEX('CCN &amp; Description'!$B$2:$B$1071,MATCH(VALUE(LEFT(A2066,5)),'CCN &amp; Description'!$A$2:$A$1071,0)),""))</f>
        <v/>
      </c>
      <c r="D2066" s="55" t="str">
        <f t="shared" si="64"/>
        <v>B</v>
      </c>
      <c r="E2066" s="55" t="str">
        <f t="shared" si="65"/>
        <v>B1582</v>
      </c>
      <c r="F2066" s="56" t="s">
        <v>12804</v>
      </c>
      <c r="G2066" s="56" t="s">
        <v>12802</v>
      </c>
      <c r="H2066" s="56" t="s">
        <v>12805</v>
      </c>
      <c r="I2066" s="57">
        <v>6.5</v>
      </c>
      <c r="J2066" s="57">
        <v>4.5</v>
      </c>
      <c r="K2066" s="57">
        <v>4</v>
      </c>
      <c r="L2066" s="315" t="e">
        <v>#REF!</v>
      </c>
      <c r="M2066" s="58" t="e">
        <v>#REF!</v>
      </c>
      <c r="N2066" s="58" t="e">
        <v>#N/A</v>
      </c>
      <c r="O2066" s="58" t="e">
        <v>#N/A</v>
      </c>
      <c r="P2066" s="58" t="e">
        <v>#N/A</v>
      </c>
      <c r="Q2066" s="58" t="e">
        <v>#N/A</v>
      </c>
    </row>
    <row r="2067" spans="1:17" ht="15" customHeight="1" thickBot="1">
      <c r="A2067" s="446"/>
      <c r="B2067" s="446"/>
      <c r="C2067" s="54" t="str">
        <f>IF(A2067="CSP","Consolidated Supply Program(IIF)",IF(A2067&lt;&gt;"",INDEX('CCN &amp; Description'!$B$2:$B$1071,MATCH(VALUE(LEFT(A2067,5)),'CCN &amp; Description'!$A$2:$A$1071,0)),""))</f>
        <v/>
      </c>
      <c r="D2067" s="55" t="str">
        <f t="shared" si="64"/>
        <v>B</v>
      </c>
      <c r="E2067" s="55" t="str">
        <f t="shared" si="65"/>
        <v>B1582</v>
      </c>
      <c r="F2067" s="56" t="s">
        <v>12804</v>
      </c>
      <c r="G2067" s="56" t="s">
        <v>12802</v>
      </c>
      <c r="H2067" s="56" t="s">
        <v>12806</v>
      </c>
      <c r="I2067" s="57">
        <v>7.25</v>
      </c>
      <c r="J2067" s="57">
        <v>5.83</v>
      </c>
      <c r="K2067" s="57">
        <v>6.41</v>
      </c>
      <c r="L2067" s="315" t="e">
        <v>#REF!</v>
      </c>
      <c r="M2067" s="58" t="e">
        <v>#REF!</v>
      </c>
      <c r="N2067" s="58" t="e">
        <v>#N/A</v>
      </c>
      <c r="O2067" s="58" t="e">
        <v>#N/A</v>
      </c>
      <c r="P2067" s="58" t="e">
        <v>#N/A</v>
      </c>
      <c r="Q2067" s="58" t="e">
        <v>#N/A</v>
      </c>
    </row>
    <row r="2068" spans="1:17" ht="15" customHeight="1" thickBot="1">
      <c r="A2068" s="446"/>
      <c r="B2068" s="446"/>
      <c r="C2068" s="54" t="str">
        <f>IF(A2068="CSP","Consolidated Supply Program(IIF)",IF(A2068&lt;&gt;"",INDEX('CCN &amp; Description'!$B$2:$B$1071,MATCH(VALUE(LEFT(A2068,5)),'CCN &amp; Description'!$A$2:$A$1071,0)),""))</f>
        <v/>
      </c>
      <c r="D2068" s="55" t="str">
        <f t="shared" si="64"/>
        <v>B</v>
      </c>
      <c r="E2068" s="55" t="str">
        <f t="shared" si="65"/>
        <v>B1583</v>
      </c>
      <c r="F2068" s="56" t="s">
        <v>4478</v>
      </c>
      <c r="G2068" s="56" t="s">
        <v>12807</v>
      </c>
      <c r="H2068" s="56" t="s">
        <v>12808</v>
      </c>
      <c r="I2068" s="57">
        <v>12.58</v>
      </c>
      <c r="J2068" s="57">
        <v>5.75</v>
      </c>
      <c r="K2068" s="57">
        <v>6.33</v>
      </c>
      <c r="L2068" s="315" t="e">
        <v>#REF!</v>
      </c>
      <c r="M2068" s="58" t="e">
        <v>#REF!</v>
      </c>
      <c r="N2068" s="58">
        <v>7.666666666666667</v>
      </c>
      <c r="O2068" s="58" t="s">
        <v>115</v>
      </c>
      <c r="P2068" s="58">
        <v>15</v>
      </c>
      <c r="Q2068" s="58">
        <v>1.5</v>
      </c>
    </row>
    <row r="2069" spans="1:17" ht="15" customHeight="1" thickBot="1">
      <c r="A2069" s="446"/>
      <c r="B2069" s="446"/>
      <c r="C2069" s="54" t="str">
        <f>IF(A2069="CSP","Consolidated Supply Program(IIF)",IF(A2069&lt;&gt;"",INDEX('CCN &amp; Description'!$B$2:$B$1071,MATCH(VALUE(LEFT(A2069,5)),'CCN &amp; Description'!$A$2:$A$1071,0)),""))</f>
        <v/>
      </c>
      <c r="D2069" s="55" t="str">
        <f t="shared" si="64"/>
        <v>B</v>
      </c>
      <c r="E2069" s="55" t="str">
        <f t="shared" si="65"/>
        <v>B1583</v>
      </c>
      <c r="F2069" s="56" t="s">
        <v>4478</v>
      </c>
      <c r="G2069" s="56" t="s">
        <v>12809</v>
      </c>
      <c r="H2069" s="56" t="s">
        <v>12810</v>
      </c>
      <c r="I2069" s="57">
        <v>13.99</v>
      </c>
      <c r="J2069" s="57">
        <v>7.83</v>
      </c>
      <c r="K2069" s="57">
        <v>7.16</v>
      </c>
      <c r="L2069" s="315" t="e">
        <v>#REF!</v>
      </c>
      <c r="M2069" s="58" t="e">
        <v>#REF!</v>
      </c>
      <c r="N2069" s="58">
        <v>7.666666666666667</v>
      </c>
      <c r="O2069" s="58" t="s">
        <v>115</v>
      </c>
      <c r="P2069" s="58">
        <v>15</v>
      </c>
      <c r="Q2069" s="58">
        <v>1.5</v>
      </c>
    </row>
    <row r="2070" spans="1:17" ht="15" customHeight="1" thickBot="1">
      <c r="A2070" s="446"/>
      <c r="B2070" s="446"/>
      <c r="C2070" s="54" t="str">
        <f>IF(A2070="CSP","Consolidated Supply Program(IIF)",IF(A2070&lt;&gt;"",INDEX('CCN &amp; Description'!$B$2:$B$1071,MATCH(VALUE(LEFT(A2070,5)),'CCN &amp; Description'!$A$2:$A$1071,0)),""))</f>
        <v/>
      </c>
      <c r="D2070" s="55" t="str">
        <f t="shared" si="64"/>
        <v>B</v>
      </c>
      <c r="E2070" s="55" t="str">
        <f t="shared" si="65"/>
        <v>B1583</v>
      </c>
      <c r="F2070" s="56" t="s">
        <v>4478</v>
      </c>
      <c r="G2070" s="56" t="s">
        <v>12809</v>
      </c>
      <c r="H2070" s="56" t="s">
        <v>12811</v>
      </c>
      <c r="I2070" s="57">
        <v>13.99</v>
      </c>
      <c r="J2070" s="57">
        <v>7.83</v>
      </c>
      <c r="K2070" s="57">
        <v>7.16</v>
      </c>
      <c r="L2070" s="315" t="e">
        <v>#REF!</v>
      </c>
      <c r="M2070" s="58" t="e">
        <v>#REF!</v>
      </c>
      <c r="N2070" s="58">
        <v>7.666666666666667</v>
      </c>
      <c r="O2070" s="58" t="s">
        <v>115</v>
      </c>
      <c r="P2070" s="58">
        <v>15</v>
      </c>
      <c r="Q2070" s="58">
        <v>1.5</v>
      </c>
    </row>
    <row r="2071" spans="1:17" ht="15" customHeight="1" thickBot="1">
      <c r="A2071" s="446"/>
      <c r="B2071" s="446"/>
      <c r="C2071" s="54" t="str">
        <f>IF(A2071="CSP","Consolidated Supply Program(IIF)",IF(A2071&lt;&gt;"",INDEX('CCN &amp; Description'!$B$2:$B$1071,MATCH(VALUE(LEFT(A2071,5)),'CCN &amp; Description'!$A$2:$A$1071,0)),""))</f>
        <v/>
      </c>
      <c r="D2071" s="55" t="str">
        <f t="shared" si="64"/>
        <v>B</v>
      </c>
      <c r="E2071" s="55" t="str">
        <f t="shared" si="65"/>
        <v>B1583</v>
      </c>
      <c r="F2071" s="56" t="s">
        <v>4478</v>
      </c>
      <c r="G2071" s="56" t="s">
        <v>4479</v>
      </c>
      <c r="H2071" s="56" t="s">
        <v>12812</v>
      </c>
      <c r="I2071" s="57">
        <v>13.99</v>
      </c>
      <c r="J2071" s="57">
        <v>7.83</v>
      </c>
      <c r="K2071" s="57">
        <v>7.16</v>
      </c>
      <c r="L2071" s="315" t="e">
        <v>#REF!</v>
      </c>
      <c r="M2071" s="58" t="e">
        <v>#REF!</v>
      </c>
      <c r="N2071" s="58">
        <v>7.666666666666667</v>
      </c>
      <c r="O2071" s="58" t="s">
        <v>115</v>
      </c>
      <c r="P2071" s="58">
        <v>15</v>
      </c>
      <c r="Q2071" s="58">
        <v>1.5</v>
      </c>
    </row>
    <row r="2072" spans="1:17" ht="15" customHeight="1" thickBot="1">
      <c r="A2072" s="446"/>
      <c r="B2072" s="446"/>
      <c r="C2072" s="54" t="str">
        <f>IF(A2072="CSP","Consolidated Supply Program(IIF)",IF(A2072&lt;&gt;"",INDEX('CCN &amp; Description'!$B$2:$B$1071,MATCH(VALUE(LEFT(A2072,5)),'CCN &amp; Description'!$A$2:$A$1071,0)),""))</f>
        <v/>
      </c>
      <c r="D2072" s="55" t="str">
        <f t="shared" si="64"/>
        <v>B</v>
      </c>
      <c r="E2072" s="55" t="str">
        <f t="shared" si="65"/>
        <v>B1583</v>
      </c>
      <c r="F2072" s="56" t="s">
        <v>4478</v>
      </c>
      <c r="G2072" s="56" t="s">
        <v>12807</v>
      </c>
      <c r="H2072" s="56" t="s">
        <v>12813</v>
      </c>
      <c r="I2072" s="57">
        <v>0</v>
      </c>
      <c r="J2072" s="57">
        <v>0</v>
      </c>
      <c r="K2072" s="57">
        <v>0</v>
      </c>
      <c r="L2072" s="315" t="e">
        <v>#REF!</v>
      </c>
      <c r="M2072" s="58" t="e">
        <v>#REF!</v>
      </c>
      <c r="N2072" s="58">
        <v>7.666666666666667</v>
      </c>
      <c r="O2072" s="58" t="s">
        <v>115</v>
      </c>
      <c r="P2072" s="58">
        <v>15</v>
      </c>
      <c r="Q2072" s="58">
        <v>1.5</v>
      </c>
    </row>
    <row r="2073" spans="1:17" ht="15" customHeight="1" thickBot="1">
      <c r="A2073" s="446"/>
      <c r="B2073" s="446"/>
      <c r="C2073" s="54" t="str">
        <f>IF(A2073="CSP","Consolidated Supply Program(IIF)",IF(A2073&lt;&gt;"",INDEX('CCN &amp; Description'!$B$2:$B$1071,MATCH(VALUE(LEFT(A2073,5)),'CCN &amp; Description'!$A$2:$A$1071,0)),""))</f>
        <v/>
      </c>
      <c r="D2073" s="55" t="str">
        <f t="shared" si="64"/>
        <v>B</v>
      </c>
      <c r="E2073" s="55" t="str">
        <f t="shared" si="65"/>
        <v>B1583</v>
      </c>
      <c r="F2073" s="56" t="s">
        <v>4478</v>
      </c>
      <c r="G2073" s="56" t="s">
        <v>12802</v>
      </c>
      <c r="H2073" s="56" t="s">
        <v>12814</v>
      </c>
      <c r="I2073" s="57">
        <v>12.49</v>
      </c>
      <c r="J2073" s="57">
        <v>7.17</v>
      </c>
      <c r="K2073" s="57">
        <v>8.01</v>
      </c>
      <c r="L2073" s="315" t="e">
        <v>#REF!</v>
      </c>
      <c r="M2073" s="58" t="e">
        <v>#REF!</v>
      </c>
      <c r="N2073" s="58">
        <v>7.666666666666667</v>
      </c>
      <c r="O2073" s="58" t="s">
        <v>115</v>
      </c>
      <c r="P2073" s="58">
        <v>15</v>
      </c>
      <c r="Q2073" s="58">
        <v>1.5</v>
      </c>
    </row>
    <row r="2074" spans="1:17" s="110" customFormat="1" ht="15" customHeight="1" thickBot="1">
      <c r="A2074" s="446"/>
      <c r="B2074" s="446"/>
      <c r="C2074" s="106" t="str">
        <f>IF(A2074="CSP","Consolidated Supply Program(IIF)",IF(A2074&lt;&gt;"",INDEX('CCN &amp; Description'!$B$2:$B$1071,MATCH(VALUE(LEFT(A2074,5)),'CCN &amp; Description'!$A$2:$A$1071,0)),""))</f>
        <v/>
      </c>
      <c r="D2074" s="107" t="str">
        <f t="shared" si="64"/>
        <v>B</v>
      </c>
      <c r="E2074" s="107" t="str">
        <f t="shared" si="65"/>
        <v>B1583</v>
      </c>
      <c r="F2074" s="108" t="s">
        <v>12815</v>
      </c>
      <c r="G2074" s="108" t="s">
        <v>12802</v>
      </c>
      <c r="H2074" s="108" t="s">
        <v>12814</v>
      </c>
      <c r="I2074" s="109">
        <v>12.49</v>
      </c>
      <c r="J2074" s="109">
        <v>7.17</v>
      </c>
      <c r="K2074" s="109">
        <v>8.01</v>
      </c>
      <c r="L2074" s="110" t="e">
        <v>#REF!</v>
      </c>
      <c r="M2074" s="111" t="e">
        <v>#REF!</v>
      </c>
      <c r="N2074" s="111" t="e">
        <v>#N/A</v>
      </c>
      <c r="O2074" s="111" t="e">
        <v>#N/A</v>
      </c>
      <c r="P2074" s="111" t="e">
        <v>#N/A</v>
      </c>
      <c r="Q2074" s="111" t="e">
        <v>#N/A</v>
      </c>
    </row>
    <row r="2075" spans="1:17" ht="15" customHeight="1" thickBot="1">
      <c r="A2075" s="446"/>
      <c r="B2075" s="446"/>
      <c r="C2075" s="54" t="str">
        <f>IF(A2075="CSP","Consolidated Supply Program(IIF)",IF(A2075&lt;&gt;"",INDEX('CCN &amp; Description'!$B$2:$B$1071,MATCH(VALUE(LEFT(A2075,5)),'CCN &amp; Description'!$A$2:$A$1071,0)),""))</f>
        <v/>
      </c>
      <c r="D2075" s="55" t="str">
        <f t="shared" si="64"/>
        <v>B</v>
      </c>
      <c r="E2075" s="55" t="str">
        <f t="shared" si="65"/>
        <v>B1583</v>
      </c>
      <c r="F2075" s="56" t="s">
        <v>12816</v>
      </c>
      <c r="G2075" s="56" t="s">
        <v>12807</v>
      </c>
      <c r="H2075" s="56" t="s">
        <v>12808</v>
      </c>
      <c r="I2075" s="57">
        <v>12.58</v>
      </c>
      <c r="J2075" s="57">
        <v>5.75</v>
      </c>
      <c r="K2075" s="57">
        <v>6.33</v>
      </c>
      <c r="L2075" s="315" t="e">
        <v>#REF!</v>
      </c>
      <c r="M2075" s="58" t="e">
        <v>#REF!</v>
      </c>
      <c r="N2075" s="58" t="e">
        <v>#N/A</v>
      </c>
      <c r="O2075" s="58" t="e">
        <v>#N/A</v>
      </c>
      <c r="P2075" s="58" t="e">
        <v>#N/A</v>
      </c>
      <c r="Q2075" s="58" t="e">
        <v>#N/A</v>
      </c>
    </row>
    <row r="2076" spans="1:17" ht="15" customHeight="1" thickBot="1">
      <c r="A2076" s="446"/>
      <c r="B2076" s="446"/>
      <c r="C2076" s="54" t="str">
        <f>IF(A2076="CSP","Consolidated Supply Program(IIF)",IF(A2076&lt;&gt;"",INDEX('CCN &amp; Description'!$B$2:$B$1071,MATCH(VALUE(LEFT(A2076,5)),'CCN &amp; Description'!$A$2:$A$1071,0)),""))</f>
        <v/>
      </c>
      <c r="D2076" s="55" t="str">
        <f t="shared" si="64"/>
        <v>B</v>
      </c>
      <c r="E2076" s="55" t="str">
        <f t="shared" si="65"/>
        <v>B1583</v>
      </c>
      <c r="F2076" s="56" t="s">
        <v>12817</v>
      </c>
      <c r="G2076" s="56" t="s">
        <v>12809</v>
      </c>
      <c r="H2076" s="56" t="s">
        <v>12811</v>
      </c>
      <c r="I2076" s="57">
        <v>13.99</v>
      </c>
      <c r="J2076" s="57">
        <v>7.83</v>
      </c>
      <c r="K2076" s="57">
        <v>7.16</v>
      </c>
      <c r="L2076" s="315" t="e">
        <v>#REF!</v>
      </c>
      <c r="M2076" s="58" t="e">
        <v>#REF!</v>
      </c>
      <c r="N2076" s="58" t="e">
        <v>#N/A</v>
      </c>
      <c r="O2076" s="58" t="e">
        <v>#N/A</v>
      </c>
      <c r="P2076" s="58" t="e">
        <v>#N/A</v>
      </c>
      <c r="Q2076" s="58" t="e">
        <v>#N/A</v>
      </c>
    </row>
    <row r="2077" spans="1:17" ht="15" customHeight="1" thickBot="1">
      <c r="A2077" s="446"/>
      <c r="B2077" s="446"/>
      <c r="C2077" s="54" t="str">
        <f>IF(A2077="CSP","Consolidated Supply Program(IIF)",IF(A2077&lt;&gt;"",INDEX('CCN &amp; Description'!$B$2:$B$1071,MATCH(VALUE(LEFT(A2077,5)),'CCN &amp; Description'!$A$2:$A$1071,0)),""))</f>
        <v/>
      </c>
      <c r="D2077" s="55" t="str">
        <f t="shared" si="64"/>
        <v>B</v>
      </c>
      <c r="E2077" s="55" t="str">
        <f t="shared" si="65"/>
        <v>B1584</v>
      </c>
      <c r="F2077" s="56" t="s">
        <v>12818</v>
      </c>
      <c r="G2077" s="56" t="s">
        <v>12819</v>
      </c>
      <c r="H2077" s="56" t="s">
        <v>12820</v>
      </c>
      <c r="I2077" s="57">
        <v>6.5</v>
      </c>
      <c r="J2077" s="57">
        <v>4.5</v>
      </c>
      <c r="K2077" s="57">
        <v>4</v>
      </c>
      <c r="L2077" s="315" t="e">
        <v>#REF!</v>
      </c>
      <c r="M2077" s="58" t="e">
        <v>#REF!</v>
      </c>
      <c r="N2077" s="58" t="e">
        <v>#N/A</v>
      </c>
      <c r="O2077" s="58" t="e">
        <v>#N/A</v>
      </c>
      <c r="P2077" s="58" t="e">
        <v>#N/A</v>
      </c>
      <c r="Q2077" s="58" t="e">
        <v>#N/A</v>
      </c>
    </row>
    <row r="2078" spans="1:17" ht="15" customHeight="1" thickBot="1">
      <c r="A2078" s="446"/>
      <c r="B2078" s="446"/>
      <c r="C2078" s="54" t="str">
        <f>IF(A2078="CSP","Consolidated Supply Program(IIF)",IF(A2078&lt;&gt;"",INDEX('CCN &amp; Description'!$B$2:$B$1071,MATCH(VALUE(LEFT(A2078,5)),'CCN &amp; Description'!$A$2:$A$1071,0)),""))</f>
        <v/>
      </c>
      <c r="D2078" s="55" t="str">
        <f t="shared" si="64"/>
        <v>B</v>
      </c>
      <c r="E2078" s="55" t="str">
        <f t="shared" si="65"/>
        <v>B1585</v>
      </c>
      <c r="F2078" s="56" t="s">
        <v>4495</v>
      </c>
      <c r="G2078" s="56" t="s">
        <v>12821</v>
      </c>
      <c r="H2078" s="56" t="s">
        <v>12822</v>
      </c>
      <c r="I2078" s="57">
        <v>8</v>
      </c>
      <c r="J2078" s="57">
        <v>6.41</v>
      </c>
      <c r="K2078" s="57">
        <v>4</v>
      </c>
      <c r="L2078" s="315" t="e">
        <v>#REF!</v>
      </c>
      <c r="M2078" s="58" t="e">
        <v>#REF!</v>
      </c>
      <c r="N2078" s="58" t="e">
        <v>#N/A</v>
      </c>
      <c r="O2078" s="58" t="e">
        <v>#N/A</v>
      </c>
      <c r="P2078" s="58" t="e">
        <v>#N/A</v>
      </c>
      <c r="Q2078" s="58" t="e">
        <v>#N/A</v>
      </c>
    </row>
    <row r="2079" spans="1:17" ht="15" customHeight="1" thickBot="1">
      <c r="A2079" s="446"/>
      <c r="B2079" s="446"/>
      <c r="C2079" s="54" t="str">
        <f>IF(A2079="CSP","Consolidated Supply Program(IIF)",IF(A2079&lt;&gt;"",INDEX('CCN &amp; Description'!$B$2:$B$1071,MATCH(VALUE(LEFT(A2079,5)),'CCN &amp; Description'!$A$2:$A$1071,0)),""))</f>
        <v/>
      </c>
      <c r="D2079" s="55" t="str">
        <f t="shared" si="64"/>
        <v>B</v>
      </c>
      <c r="E2079" s="55" t="str">
        <f t="shared" si="65"/>
        <v>B1585</v>
      </c>
      <c r="F2079" s="56" t="s">
        <v>4495</v>
      </c>
      <c r="G2079" s="56" t="s">
        <v>12821</v>
      </c>
      <c r="H2079" s="56" t="s">
        <v>12823</v>
      </c>
      <c r="I2079" s="57">
        <v>0</v>
      </c>
      <c r="J2079" s="57">
        <v>0</v>
      </c>
      <c r="K2079" s="57">
        <v>0</v>
      </c>
      <c r="L2079" s="315" t="e">
        <v>#REF!</v>
      </c>
      <c r="M2079" s="58" t="e">
        <v>#REF!</v>
      </c>
      <c r="N2079" s="58" t="e">
        <v>#N/A</v>
      </c>
      <c r="O2079" s="58" t="e">
        <v>#N/A</v>
      </c>
      <c r="P2079" s="58" t="e">
        <v>#N/A</v>
      </c>
      <c r="Q2079" s="58" t="e">
        <v>#N/A</v>
      </c>
    </row>
    <row r="2080" spans="1:17" s="110" customFormat="1" ht="15" customHeight="1" thickBot="1">
      <c r="A2080" s="446"/>
      <c r="B2080" s="446"/>
      <c r="C2080" s="106" t="str">
        <f>IF(A2080="CSP","Consolidated Supply Program(IIF)",IF(A2080&lt;&gt;"",INDEX('CCN &amp; Description'!$B$2:$B$1071,MATCH(VALUE(LEFT(A2080,5)),'CCN &amp; Description'!$A$2:$A$1071,0)),""))</f>
        <v/>
      </c>
      <c r="D2080" s="107" t="str">
        <f t="shared" si="64"/>
        <v>B</v>
      </c>
      <c r="E2080" s="107" t="str">
        <f t="shared" si="65"/>
        <v>B1585</v>
      </c>
      <c r="F2080" s="108" t="s">
        <v>12824</v>
      </c>
      <c r="G2080" s="108" t="s">
        <v>12821</v>
      </c>
      <c r="H2080" s="108" t="s">
        <v>12822</v>
      </c>
      <c r="I2080" s="109">
        <v>8</v>
      </c>
      <c r="J2080" s="109">
        <v>6.41</v>
      </c>
      <c r="K2080" s="109">
        <v>4</v>
      </c>
      <c r="L2080" s="110" t="e">
        <v>#REF!</v>
      </c>
      <c r="M2080" s="111" t="e">
        <v>#REF!</v>
      </c>
      <c r="N2080" s="111" t="e">
        <v>#N/A</v>
      </c>
      <c r="O2080" s="111" t="e">
        <v>#N/A</v>
      </c>
      <c r="P2080" s="111" t="e">
        <v>#N/A</v>
      </c>
      <c r="Q2080" s="111" t="e">
        <v>#N/A</v>
      </c>
    </row>
    <row r="2081" spans="1:17" s="110" customFormat="1" ht="15" customHeight="1" thickBot="1">
      <c r="A2081" s="446">
        <v>14312</v>
      </c>
      <c r="B2081" s="446"/>
      <c r="C2081" s="106" t="str">
        <f>IF(A2081="CSP","Consolidated Supply Program(IIF)",IF(A2081&lt;&gt;"",INDEX('CCN &amp; Description'!$B$2:$B$1071,MATCH(VALUE(LEFT(A2081,5)),'CCN &amp; Description'!$A$2:$A$1071,0)),""))</f>
        <v>VEHICLE STAGING AREA, SURFACED</v>
      </c>
      <c r="D2081" s="107" t="str">
        <f t="shared" si="64"/>
        <v>B</v>
      </c>
      <c r="E2081" s="107" t="str">
        <f t="shared" si="65"/>
        <v>B1620</v>
      </c>
      <c r="F2081" s="108" t="s">
        <v>4503</v>
      </c>
      <c r="G2081" s="108" t="s">
        <v>12825</v>
      </c>
      <c r="H2081" s="108" t="s">
        <v>12826</v>
      </c>
      <c r="I2081" s="109">
        <v>0</v>
      </c>
      <c r="J2081" s="109">
        <v>0</v>
      </c>
      <c r="K2081" s="109">
        <v>0</v>
      </c>
      <c r="L2081" s="110" t="e">
        <v>#REF!</v>
      </c>
      <c r="M2081" s="111" t="e">
        <v>#REF!</v>
      </c>
      <c r="N2081" s="111">
        <v>3.166666666666667</v>
      </c>
      <c r="O2081" s="111" t="s">
        <v>115</v>
      </c>
      <c r="P2081" s="111">
        <v>15</v>
      </c>
      <c r="Q2081" s="111">
        <v>1.5</v>
      </c>
    </row>
    <row r="2082" spans="1:17" s="110" customFormat="1" ht="15" customHeight="1" thickBot="1">
      <c r="A2082" s="446">
        <v>14312</v>
      </c>
      <c r="B2082" s="446"/>
      <c r="C2082" s="106" t="str">
        <f>IF(A2082="CSP","Consolidated Supply Program(IIF)",IF(A2082&lt;&gt;"",INDEX('CCN &amp; Description'!$B$2:$B$1071,MATCH(VALUE(LEFT(A2082,5)),'CCN &amp; Description'!$A$2:$A$1071,0)),""))</f>
        <v>VEHICLE STAGING AREA, SURFACED</v>
      </c>
      <c r="D2082" s="107" t="str">
        <f t="shared" si="64"/>
        <v>B</v>
      </c>
      <c r="E2082" s="107" t="str">
        <f t="shared" si="65"/>
        <v>B1620</v>
      </c>
      <c r="F2082" s="108" t="s">
        <v>4503</v>
      </c>
      <c r="G2082" s="108" t="s">
        <v>12802</v>
      </c>
      <c r="H2082" s="108" t="s">
        <v>12827</v>
      </c>
      <c r="I2082" s="109">
        <v>2.33</v>
      </c>
      <c r="J2082" s="109">
        <v>1.67</v>
      </c>
      <c r="K2082" s="109">
        <v>2.5</v>
      </c>
      <c r="L2082" s="110" t="e">
        <v>#REF!</v>
      </c>
      <c r="M2082" s="111" t="e">
        <v>#REF!</v>
      </c>
      <c r="N2082" s="111">
        <v>3.166666666666667</v>
      </c>
      <c r="O2082" s="111" t="s">
        <v>115</v>
      </c>
      <c r="P2082" s="111">
        <v>15</v>
      </c>
      <c r="Q2082" s="111">
        <v>1.5</v>
      </c>
    </row>
    <row r="2083" spans="1:17" s="110" customFormat="1" ht="15" customHeight="1" thickBot="1">
      <c r="A2083" s="446">
        <v>14312</v>
      </c>
      <c r="B2083" s="446"/>
      <c r="C2083" s="106" t="str">
        <f>IF(A2083="CSP","Consolidated Supply Program(IIF)",IF(A2083&lt;&gt;"",INDEX('CCN &amp; Description'!$B$2:$B$1071,MATCH(VALUE(LEFT(A2083,5)),'CCN &amp; Description'!$A$2:$A$1071,0)),""))</f>
        <v>VEHICLE STAGING AREA, SURFACED</v>
      </c>
      <c r="D2083" s="107" t="str">
        <f t="shared" si="64"/>
        <v>B</v>
      </c>
      <c r="E2083" s="107" t="str">
        <f t="shared" si="65"/>
        <v>B1620</v>
      </c>
      <c r="F2083" s="108" t="s">
        <v>4503</v>
      </c>
      <c r="G2083" s="108" t="s">
        <v>12825</v>
      </c>
      <c r="H2083" s="108" t="s">
        <v>12827</v>
      </c>
      <c r="I2083" s="109">
        <v>2.33</v>
      </c>
      <c r="J2083" s="109">
        <v>1.67</v>
      </c>
      <c r="K2083" s="109">
        <v>2.5</v>
      </c>
      <c r="L2083" s="110" t="e">
        <v>#REF!</v>
      </c>
      <c r="M2083" s="111" t="e">
        <v>#REF!</v>
      </c>
      <c r="N2083" s="111">
        <v>3.166666666666667</v>
      </c>
      <c r="O2083" s="111" t="s">
        <v>115</v>
      </c>
      <c r="P2083" s="111">
        <v>15</v>
      </c>
      <c r="Q2083" s="111">
        <v>1.5</v>
      </c>
    </row>
    <row r="2084" spans="1:17" s="110" customFormat="1" ht="15" customHeight="1" thickBot="1">
      <c r="A2084" s="446">
        <v>14312</v>
      </c>
      <c r="B2084" s="446"/>
      <c r="C2084" s="106" t="str">
        <f>IF(A2084="CSP","Consolidated Supply Program(IIF)",IF(A2084&lt;&gt;"",INDEX('CCN &amp; Description'!$B$2:$B$1071,MATCH(VALUE(LEFT(A2084,5)),'CCN &amp; Description'!$A$2:$A$1071,0)),""))</f>
        <v>VEHICLE STAGING AREA, SURFACED</v>
      </c>
      <c r="D2084" s="107" t="str">
        <f t="shared" si="64"/>
        <v>B</v>
      </c>
      <c r="E2084" s="107" t="str">
        <f t="shared" si="65"/>
        <v>B1620</v>
      </c>
      <c r="F2084" s="108" t="s">
        <v>4503</v>
      </c>
      <c r="G2084" s="108" t="s">
        <v>12802</v>
      </c>
      <c r="H2084" s="108" t="s">
        <v>12828</v>
      </c>
      <c r="I2084" s="109">
        <v>3.17</v>
      </c>
      <c r="J2084" s="109">
        <v>2.67</v>
      </c>
      <c r="K2084" s="109">
        <v>2</v>
      </c>
      <c r="L2084" s="110" t="e">
        <v>#REF!</v>
      </c>
      <c r="M2084" s="111" t="e">
        <v>#REF!</v>
      </c>
      <c r="N2084" s="111">
        <v>3.166666666666667</v>
      </c>
      <c r="O2084" s="111" t="s">
        <v>115</v>
      </c>
      <c r="P2084" s="111">
        <v>15</v>
      </c>
      <c r="Q2084" s="111">
        <v>1.5</v>
      </c>
    </row>
    <row r="2085" spans="1:17" ht="15" customHeight="1" thickBot="1">
      <c r="A2085" s="446"/>
      <c r="B2085" s="446"/>
      <c r="C2085" s="54" t="str">
        <f>IF(A2085="CSP","Consolidated Supply Program(IIF)",IF(A2085&lt;&gt;"",INDEX('CCN &amp; Description'!$B$2:$B$1071,MATCH(VALUE(LEFT(A2085,5)),'CCN &amp; Description'!$A$2:$A$1071,0)),""))</f>
        <v/>
      </c>
      <c r="D2085" s="55" t="str">
        <f t="shared" si="64"/>
        <v>B</v>
      </c>
      <c r="E2085" s="55" t="str">
        <f t="shared" si="65"/>
        <v>B1625</v>
      </c>
      <c r="F2085" s="56" t="s">
        <v>12829</v>
      </c>
      <c r="G2085" s="56" t="s">
        <v>12830</v>
      </c>
      <c r="H2085" s="56" t="s">
        <v>12831</v>
      </c>
      <c r="I2085" s="57">
        <v>22.75</v>
      </c>
      <c r="J2085" s="57">
        <v>10.58</v>
      </c>
      <c r="K2085" s="57">
        <v>7.58</v>
      </c>
      <c r="L2085" s="315" t="e">
        <v>#REF!</v>
      </c>
      <c r="M2085" s="58" t="e">
        <v>#REF!</v>
      </c>
      <c r="N2085" s="58" t="e">
        <v>#N/A</v>
      </c>
      <c r="O2085" s="58" t="e">
        <v>#N/A</v>
      </c>
      <c r="P2085" s="58" t="e">
        <v>#N/A</v>
      </c>
      <c r="Q2085" s="58" t="e">
        <v>#N/A</v>
      </c>
    </row>
    <row r="2086" spans="1:17" ht="15" customHeight="1" thickBot="1">
      <c r="A2086" s="446"/>
      <c r="B2086" s="446"/>
      <c r="C2086" s="54" t="str">
        <f>IF(A2086="CSP","Consolidated Supply Program(IIF)",IF(A2086&lt;&gt;"",INDEX('CCN &amp; Description'!$B$2:$B$1071,MATCH(VALUE(LEFT(A2086,5)),'CCN &amp; Description'!$A$2:$A$1071,0)),""))</f>
        <v/>
      </c>
      <c r="D2086" s="55" t="str">
        <f t="shared" si="64"/>
        <v>B</v>
      </c>
      <c r="E2086" s="55" t="str">
        <f t="shared" si="65"/>
        <v>B1625</v>
      </c>
      <c r="F2086" s="56" t="s">
        <v>12829</v>
      </c>
      <c r="G2086" s="56" t="s">
        <v>12832</v>
      </c>
      <c r="H2086" s="59"/>
      <c r="I2086" s="57">
        <v>22.75</v>
      </c>
      <c r="J2086" s="57">
        <v>10.58</v>
      </c>
      <c r="K2086" s="57">
        <v>7.58</v>
      </c>
      <c r="L2086" s="315" t="e">
        <v>#REF!</v>
      </c>
      <c r="M2086" s="58" t="e">
        <v>#REF!</v>
      </c>
      <c r="N2086" s="58" t="e">
        <v>#N/A</v>
      </c>
      <c r="O2086" s="58" t="e">
        <v>#N/A</v>
      </c>
      <c r="P2086" s="58" t="e">
        <v>#N/A</v>
      </c>
      <c r="Q2086" s="58" t="e">
        <v>#N/A</v>
      </c>
    </row>
    <row r="2087" spans="1:17" ht="15" customHeight="1" thickBot="1">
      <c r="A2087" s="446"/>
      <c r="B2087" s="446"/>
      <c r="C2087" s="54" t="str">
        <f>IF(A2087="CSP","Consolidated Supply Program(IIF)",IF(A2087&lt;&gt;"",INDEX('CCN &amp; Description'!$B$2:$B$1071,MATCH(VALUE(LEFT(A2087,5)),'CCN &amp; Description'!$A$2:$A$1071,0)),""))</f>
        <v/>
      </c>
      <c r="D2087" s="55" t="str">
        <f t="shared" si="64"/>
        <v>B</v>
      </c>
      <c r="E2087" s="55" t="str">
        <f t="shared" si="65"/>
        <v>B1645</v>
      </c>
      <c r="F2087" s="56" t="s">
        <v>12833</v>
      </c>
      <c r="G2087" s="56" t="s">
        <v>12834</v>
      </c>
      <c r="H2087" s="56" t="s">
        <v>12835</v>
      </c>
      <c r="I2087" s="57">
        <v>2.58</v>
      </c>
      <c r="J2087" s="57">
        <v>3.5</v>
      </c>
      <c r="K2087" s="57">
        <v>3.42</v>
      </c>
      <c r="L2087" s="315" t="e">
        <v>#REF!</v>
      </c>
      <c r="M2087" s="58" t="e">
        <v>#REF!</v>
      </c>
      <c r="N2087" s="58" t="e">
        <v>#N/A</v>
      </c>
      <c r="O2087" s="58" t="e">
        <v>#N/A</v>
      </c>
      <c r="P2087" s="58" t="e">
        <v>#N/A</v>
      </c>
      <c r="Q2087" s="58" t="e">
        <v>#N/A</v>
      </c>
    </row>
    <row r="2088" spans="1:17" ht="15" customHeight="1" thickBot="1">
      <c r="A2088" s="446"/>
      <c r="B2088" s="446"/>
      <c r="C2088" s="54" t="str">
        <f>IF(A2088="CSP","Consolidated Supply Program(IIF)",IF(A2088&lt;&gt;"",INDEX('CCN &amp; Description'!$B$2:$B$1071,MATCH(VALUE(LEFT(A2088,5)),'CCN &amp; Description'!$A$2:$A$1071,0)),""))</f>
        <v/>
      </c>
      <c r="D2088" s="55" t="str">
        <f t="shared" si="64"/>
        <v>B</v>
      </c>
      <c r="E2088" s="55" t="str">
        <f t="shared" si="65"/>
        <v>B1645</v>
      </c>
      <c r="F2088" s="56" t="s">
        <v>12833</v>
      </c>
      <c r="G2088" s="56" t="s">
        <v>12836</v>
      </c>
      <c r="H2088" s="56" t="s">
        <v>12837</v>
      </c>
      <c r="I2088" s="57">
        <v>4.09</v>
      </c>
      <c r="J2088" s="57">
        <v>3.67</v>
      </c>
      <c r="K2088" s="57">
        <v>2.79</v>
      </c>
      <c r="L2088" s="315" t="e">
        <v>#REF!</v>
      </c>
      <c r="M2088" s="58" t="e">
        <v>#REF!</v>
      </c>
      <c r="N2088" s="58" t="e">
        <v>#N/A</v>
      </c>
      <c r="O2088" s="58" t="e">
        <v>#N/A</v>
      </c>
      <c r="P2088" s="58" t="e">
        <v>#N/A</v>
      </c>
      <c r="Q2088" s="58" t="e">
        <v>#N/A</v>
      </c>
    </row>
    <row r="2089" spans="1:17" ht="15" customHeight="1" thickBot="1">
      <c r="A2089" s="446"/>
      <c r="B2089" s="446"/>
      <c r="C2089" s="54" t="str">
        <f>IF(A2089="CSP","Consolidated Supply Program(IIF)",IF(A2089&lt;&gt;"",INDEX('CCN &amp; Description'!$B$2:$B$1071,MATCH(VALUE(LEFT(A2089,5)),'CCN &amp; Description'!$A$2:$A$1071,0)),""))</f>
        <v/>
      </c>
      <c r="D2089" s="55" t="str">
        <f t="shared" si="64"/>
        <v>B</v>
      </c>
      <c r="E2089" s="55" t="str">
        <f t="shared" si="65"/>
        <v>B1710</v>
      </c>
      <c r="F2089" s="56" t="s">
        <v>12838</v>
      </c>
      <c r="G2089" s="56" t="s">
        <v>12839</v>
      </c>
      <c r="H2089" s="56" t="s">
        <v>12840</v>
      </c>
      <c r="I2089" s="57">
        <v>9.83</v>
      </c>
      <c r="J2089" s="57">
        <v>8.08</v>
      </c>
      <c r="K2089" s="57">
        <v>8.08</v>
      </c>
      <c r="L2089" s="315" t="e">
        <v>#REF!</v>
      </c>
      <c r="M2089" s="58" t="e">
        <v>#REF!</v>
      </c>
      <c r="N2089" s="58" t="e">
        <v>#N/A</v>
      </c>
      <c r="O2089" s="58" t="e">
        <v>#N/A</v>
      </c>
      <c r="P2089" s="58" t="e">
        <v>#N/A</v>
      </c>
      <c r="Q2089" s="58" t="e">
        <v>#N/A</v>
      </c>
    </row>
    <row r="2090" spans="1:17" ht="15" customHeight="1" thickBot="1">
      <c r="A2090" s="446"/>
      <c r="B2090" s="446"/>
      <c r="C2090" s="54" t="str">
        <f>IF(A2090="CSP","Consolidated Supply Program(IIF)",IF(A2090&lt;&gt;"",INDEX('CCN &amp; Description'!$B$2:$B$1071,MATCH(VALUE(LEFT(A2090,5)),'CCN &amp; Description'!$A$2:$A$1071,0)),""))</f>
        <v/>
      </c>
      <c r="D2090" s="55" t="str">
        <f t="shared" si="64"/>
        <v>B</v>
      </c>
      <c r="E2090" s="55" t="str">
        <f t="shared" si="65"/>
        <v>B1713</v>
      </c>
      <c r="F2090" s="56" t="s">
        <v>12841</v>
      </c>
      <c r="G2090" s="56" t="s">
        <v>12842</v>
      </c>
      <c r="H2090" s="56" t="s">
        <v>12843</v>
      </c>
      <c r="I2090" s="57">
        <v>2.5</v>
      </c>
      <c r="J2090" s="57">
        <v>2.17</v>
      </c>
      <c r="K2090" s="57">
        <v>3.92</v>
      </c>
      <c r="L2090" s="315" t="e">
        <v>#REF!</v>
      </c>
      <c r="M2090" s="58" t="e">
        <v>#REF!</v>
      </c>
      <c r="N2090" s="58" t="e">
        <v>#N/A</v>
      </c>
      <c r="O2090" s="58" t="e">
        <v>#N/A</v>
      </c>
      <c r="P2090" s="58" t="e">
        <v>#N/A</v>
      </c>
      <c r="Q2090" s="58" t="e">
        <v>#N/A</v>
      </c>
    </row>
    <row r="2091" spans="1:17" ht="15" customHeight="1" thickBot="1">
      <c r="A2091" s="446"/>
      <c r="B2091" s="446"/>
      <c r="C2091" s="54" t="str">
        <f>IF(A2091="CSP","Consolidated Supply Program(IIF)",IF(A2091&lt;&gt;"",INDEX('CCN &amp; Description'!$B$2:$B$1071,MATCH(VALUE(LEFT(A2091,5)),'CCN &amp; Description'!$A$2:$A$1071,0)),""))</f>
        <v/>
      </c>
      <c r="D2091" s="55" t="str">
        <f t="shared" si="64"/>
        <v>B</v>
      </c>
      <c r="E2091" s="55" t="str">
        <f t="shared" si="65"/>
        <v>B1713</v>
      </c>
      <c r="F2091" s="56" t="s">
        <v>12841</v>
      </c>
      <c r="G2091" s="56" t="s">
        <v>12842</v>
      </c>
      <c r="H2091" s="56" t="s">
        <v>12843</v>
      </c>
      <c r="I2091" s="57">
        <v>2.5</v>
      </c>
      <c r="J2091" s="57">
        <v>2.17</v>
      </c>
      <c r="K2091" s="57">
        <v>3.92</v>
      </c>
      <c r="L2091" s="315" t="e">
        <v>#REF!</v>
      </c>
      <c r="M2091" s="58" t="e">
        <v>#REF!</v>
      </c>
      <c r="N2091" s="58" t="e">
        <v>#N/A</v>
      </c>
      <c r="O2091" s="58" t="e">
        <v>#N/A</v>
      </c>
      <c r="P2091" s="58" t="e">
        <v>#N/A</v>
      </c>
      <c r="Q2091" s="58" t="e">
        <v>#N/A</v>
      </c>
    </row>
    <row r="2092" spans="1:17" ht="15" customHeight="1" thickBot="1">
      <c r="A2092" s="446"/>
      <c r="B2092" s="446"/>
      <c r="C2092" s="54" t="str">
        <f>IF(A2092="CSP","Consolidated Supply Program(IIF)",IF(A2092&lt;&gt;"",INDEX('CCN &amp; Description'!$B$2:$B$1071,MATCH(VALUE(LEFT(A2092,5)),'CCN &amp; Description'!$A$2:$A$1071,0)),""))</f>
        <v/>
      </c>
      <c r="D2092" s="55" t="str">
        <f t="shared" si="64"/>
        <v>B</v>
      </c>
      <c r="E2092" s="55" t="str">
        <f t="shared" si="65"/>
        <v>B1720</v>
      </c>
      <c r="F2092" s="56" t="s">
        <v>4516</v>
      </c>
      <c r="G2092" s="56" t="s">
        <v>12844</v>
      </c>
      <c r="H2092" s="56" t="s">
        <v>12845</v>
      </c>
      <c r="I2092" s="57">
        <v>8</v>
      </c>
      <c r="J2092" s="57">
        <v>8</v>
      </c>
      <c r="K2092" s="57">
        <v>20</v>
      </c>
      <c r="L2092" s="315" t="e">
        <v>#REF!</v>
      </c>
      <c r="M2092" s="58" t="e">
        <v>#REF!</v>
      </c>
      <c r="N2092" s="58">
        <v>8</v>
      </c>
      <c r="O2092" s="58" t="s">
        <v>115</v>
      </c>
      <c r="P2092" s="58">
        <v>15</v>
      </c>
      <c r="Q2092" s="58">
        <v>1.5</v>
      </c>
    </row>
    <row r="2093" spans="1:17" ht="15" customHeight="1" thickBot="1">
      <c r="A2093" s="446"/>
      <c r="B2093" s="446"/>
      <c r="C2093" s="54" t="str">
        <f>IF(A2093="CSP","Consolidated Supply Program(IIF)",IF(A2093&lt;&gt;"",INDEX('CCN &amp; Description'!$B$2:$B$1071,MATCH(VALUE(LEFT(A2093,5)),'CCN &amp; Description'!$A$2:$A$1071,0)),""))</f>
        <v/>
      </c>
      <c r="D2093" s="55" t="str">
        <f t="shared" si="64"/>
        <v>B</v>
      </c>
      <c r="E2093" s="55" t="str">
        <f t="shared" si="65"/>
        <v>B1775</v>
      </c>
      <c r="F2093" s="56" t="s">
        <v>12846</v>
      </c>
      <c r="G2093" s="56" t="s">
        <v>12415</v>
      </c>
      <c r="H2093" s="56" t="s">
        <v>12847</v>
      </c>
      <c r="I2093" s="57">
        <v>6.83</v>
      </c>
      <c r="J2093" s="57">
        <v>8</v>
      </c>
      <c r="K2093" s="57">
        <v>6.42</v>
      </c>
      <c r="L2093" s="315" t="e">
        <v>#REF!</v>
      </c>
      <c r="M2093" s="58" t="e">
        <v>#REF!</v>
      </c>
      <c r="N2093" s="58" t="e">
        <v>#N/A</v>
      </c>
      <c r="O2093" s="58" t="e">
        <v>#N/A</v>
      </c>
      <c r="P2093" s="58" t="e">
        <v>#N/A</v>
      </c>
      <c r="Q2093" s="58" t="e">
        <v>#N/A</v>
      </c>
    </row>
    <row r="2094" spans="1:17" s="110" customFormat="1" ht="15" customHeight="1" thickBot="1">
      <c r="A2094" s="446"/>
      <c r="B2094" s="446"/>
      <c r="C2094" s="106" t="str">
        <f>IF(A2094="CSP","Consolidated Supply Program(IIF)",IF(A2094&lt;&gt;"",INDEX('CCN &amp; Description'!$B$2:$B$1071,MATCH(VALUE(LEFT(A2094,5)),'CCN &amp; Description'!$A$2:$A$1071,0)),""))</f>
        <v/>
      </c>
      <c r="D2094" s="107" t="str">
        <f t="shared" si="64"/>
        <v>B</v>
      </c>
      <c r="E2094" s="107" t="str">
        <f t="shared" si="65"/>
        <v>B1785</v>
      </c>
      <c r="F2094" s="108" t="s">
        <v>4520</v>
      </c>
      <c r="G2094" s="108" t="s">
        <v>12848</v>
      </c>
      <c r="H2094" s="108" t="s">
        <v>12849</v>
      </c>
      <c r="I2094" s="109">
        <v>20.58</v>
      </c>
      <c r="J2094" s="109">
        <v>8.17</v>
      </c>
      <c r="K2094" s="109">
        <v>10.08</v>
      </c>
      <c r="L2094" s="110" t="e">
        <v>#REF!</v>
      </c>
      <c r="M2094" s="111" t="e">
        <v>#REF!</v>
      </c>
      <c r="N2094" s="111">
        <v>17.25</v>
      </c>
      <c r="O2094" s="111" t="s">
        <v>1882</v>
      </c>
      <c r="P2094" s="111">
        <v>25</v>
      </c>
      <c r="Q2094" s="111">
        <v>1.75</v>
      </c>
    </row>
    <row r="2095" spans="1:17" s="110" customFormat="1" ht="15" customHeight="1" thickBot="1">
      <c r="A2095" s="446"/>
      <c r="B2095" s="446"/>
      <c r="C2095" s="106" t="str">
        <f>IF(A2095="CSP","Consolidated Supply Program(IIF)",IF(A2095&lt;&gt;"",INDEX('CCN &amp; Description'!$B$2:$B$1071,MATCH(VALUE(LEFT(A2095,5)),'CCN &amp; Description'!$A$2:$A$1071,0)),""))</f>
        <v/>
      </c>
      <c r="D2095" s="107" t="str">
        <f t="shared" si="64"/>
        <v>B</v>
      </c>
      <c r="E2095" s="107" t="str">
        <f t="shared" si="65"/>
        <v>B1785</v>
      </c>
      <c r="F2095" s="108" t="s">
        <v>4520</v>
      </c>
      <c r="G2095" s="108" t="s">
        <v>12850</v>
      </c>
      <c r="H2095" s="108" t="s">
        <v>12851</v>
      </c>
      <c r="I2095" s="109">
        <v>17.25</v>
      </c>
      <c r="J2095" s="109">
        <v>8.67</v>
      </c>
      <c r="K2095" s="109">
        <v>10.92</v>
      </c>
      <c r="L2095" s="110" t="e">
        <v>#REF!</v>
      </c>
      <c r="M2095" s="111" t="e">
        <v>#REF!</v>
      </c>
      <c r="N2095" s="111">
        <v>17.25</v>
      </c>
      <c r="O2095" s="111" t="s">
        <v>1882</v>
      </c>
      <c r="P2095" s="111">
        <v>25</v>
      </c>
      <c r="Q2095" s="111">
        <v>1.75</v>
      </c>
    </row>
    <row r="2096" spans="1:17" s="110" customFormat="1" ht="15" customHeight="1" thickBot="1">
      <c r="A2096" s="446"/>
      <c r="B2096" s="446"/>
      <c r="C2096" s="106" t="str">
        <f>IF(A2096="CSP","Consolidated Supply Program(IIF)",IF(A2096&lt;&gt;"",INDEX('CCN &amp; Description'!$B$2:$B$1071,MATCH(VALUE(LEFT(A2096,5)),'CCN &amp; Description'!$A$2:$A$1071,0)),""))</f>
        <v/>
      </c>
      <c r="D2096" s="107" t="str">
        <f t="shared" si="64"/>
        <v>B</v>
      </c>
      <c r="E2096" s="107" t="str">
        <f t="shared" si="65"/>
        <v>B1785</v>
      </c>
      <c r="F2096" s="108" t="s">
        <v>4520</v>
      </c>
      <c r="G2096" s="108" t="s">
        <v>12852</v>
      </c>
      <c r="H2096" s="108" t="s">
        <v>12853</v>
      </c>
      <c r="I2096" s="109">
        <v>17.239999999999998</v>
      </c>
      <c r="J2096" s="109">
        <v>8.66</v>
      </c>
      <c r="K2096" s="109">
        <v>10.91</v>
      </c>
      <c r="L2096" s="110" t="e">
        <v>#REF!</v>
      </c>
      <c r="M2096" s="111" t="e">
        <v>#REF!</v>
      </c>
      <c r="N2096" s="111">
        <v>17.25</v>
      </c>
      <c r="O2096" s="111" t="s">
        <v>1882</v>
      </c>
      <c r="P2096" s="111">
        <v>25</v>
      </c>
      <c r="Q2096" s="111">
        <v>1.75</v>
      </c>
    </row>
    <row r="2097" spans="1:17" s="110" customFormat="1" ht="15" customHeight="1" thickBot="1">
      <c r="A2097" s="446"/>
      <c r="B2097" s="446"/>
      <c r="C2097" s="106" t="str">
        <f>IF(A2097="CSP","Consolidated Supply Program(IIF)",IF(A2097&lt;&gt;"",INDEX('CCN &amp; Description'!$B$2:$B$1071,MATCH(VALUE(LEFT(A2097,5)),'CCN &amp; Description'!$A$2:$A$1071,0)),""))</f>
        <v/>
      </c>
      <c r="D2097" s="107" t="str">
        <f t="shared" si="64"/>
        <v>B</v>
      </c>
      <c r="E2097" s="107" t="str">
        <f t="shared" si="65"/>
        <v>B1785</v>
      </c>
      <c r="F2097" s="108" t="s">
        <v>4520</v>
      </c>
      <c r="G2097" s="108" t="s">
        <v>12854</v>
      </c>
      <c r="H2097" s="108" t="s">
        <v>12853</v>
      </c>
      <c r="I2097" s="109">
        <v>17.239999999999998</v>
      </c>
      <c r="J2097" s="109">
        <v>8.66</v>
      </c>
      <c r="K2097" s="109">
        <v>10.91</v>
      </c>
      <c r="L2097" s="110" t="e">
        <v>#REF!</v>
      </c>
      <c r="M2097" s="111" t="e">
        <v>#REF!</v>
      </c>
      <c r="N2097" s="111">
        <v>17.25</v>
      </c>
      <c r="O2097" s="111" t="s">
        <v>1882</v>
      </c>
      <c r="P2097" s="111">
        <v>25</v>
      </c>
      <c r="Q2097" s="111">
        <v>1.75</v>
      </c>
    </row>
    <row r="2098" spans="1:17" s="110" customFormat="1" ht="15" customHeight="1" thickBot="1">
      <c r="A2098" s="446"/>
      <c r="B2098" s="446"/>
      <c r="C2098" s="106" t="str">
        <f>IF(A2098="CSP","Consolidated Supply Program(IIF)",IF(A2098&lt;&gt;"",INDEX('CCN &amp; Description'!$B$2:$B$1071,MATCH(VALUE(LEFT(A2098,5)),'CCN &amp; Description'!$A$2:$A$1071,0)),""))</f>
        <v/>
      </c>
      <c r="D2098" s="107" t="str">
        <f t="shared" si="64"/>
        <v>B</v>
      </c>
      <c r="E2098" s="107" t="str">
        <f t="shared" si="65"/>
        <v>B1830</v>
      </c>
      <c r="F2098" s="108" t="s">
        <v>12855</v>
      </c>
      <c r="G2098" s="108" t="s">
        <v>12856</v>
      </c>
      <c r="H2098" s="108" t="s">
        <v>12857</v>
      </c>
      <c r="I2098" s="109">
        <v>3.33</v>
      </c>
      <c r="J2098" s="109">
        <v>1</v>
      </c>
      <c r="K2098" s="109">
        <v>1</v>
      </c>
      <c r="L2098" s="110" t="e">
        <v>#REF!</v>
      </c>
      <c r="M2098" s="111" t="e">
        <v>#REF!</v>
      </c>
      <c r="N2098" s="111" t="e">
        <v>#N/A</v>
      </c>
      <c r="O2098" s="111" t="e">
        <v>#N/A</v>
      </c>
      <c r="P2098" s="111" t="e">
        <v>#N/A</v>
      </c>
      <c r="Q2098" s="111" t="e">
        <v>#N/A</v>
      </c>
    </row>
    <row r="2099" spans="1:17" s="110" customFormat="1" ht="15" customHeight="1" thickBot="1">
      <c r="A2099" s="446"/>
      <c r="B2099" s="446"/>
      <c r="C2099" s="106" t="str">
        <f>IF(A2099="CSP","Consolidated Supply Program(IIF)",IF(A2099&lt;&gt;"",INDEX('CCN &amp; Description'!$B$2:$B$1071,MATCH(VALUE(LEFT(A2099,5)),'CCN &amp; Description'!$A$2:$A$1071,0)),""))</f>
        <v/>
      </c>
      <c r="D2099" s="107" t="str">
        <f t="shared" si="64"/>
        <v>B</v>
      </c>
      <c r="E2099" s="107" t="str">
        <f t="shared" si="65"/>
        <v>B1922</v>
      </c>
      <c r="F2099" s="108" t="s">
        <v>4531</v>
      </c>
      <c r="G2099" s="108" t="s">
        <v>12858</v>
      </c>
      <c r="H2099" s="108" t="s">
        <v>12859</v>
      </c>
      <c r="I2099" s="109">
        <v>41.58</v>
      </c>
      <c r="J2099" s="109">
        <v>11.33</v>
      </c>
      <c r="K2099" s="109">
        <v>11.75</v>
      </c>
      <c r="L2099" s="110" t="e">
        <v>#REF!</v>
      </c>
      <c r="M2099" s="111" t="e">
        <v>#REF!</v>
      </c>
      <c r="N2099" s="111">
        <v>41.583333333333343</v>
      </c>
      <c r="O2099" s="111" t="s">
        <v>202</v>
      </c>
      <c r="P2099" s="111">
        <v>70</v>
      </c>
      <c r="Q2099" s="111">
        <v>2</v>
      </c>
    </row>
    <row r="2100" spans="1:17" s="110" customFormat="1" ht="15" customHeight="1" thickBot="1">
      <c r="A2100" s="446"/>
      <c r="B2100" s="446"/>
      <c r="C2100" s="106" t="str">
        <f>IF(A2100="CSP","Consolidated Supply Program(IIF)",IF(A2100&lt;&gt;"",INDEX('CCN &amp; Description'!$B$2:$B$1071,MATCH(VALUE(LEFT(A2100,5)),'CCN &amp; Description'!$A$2:$A$1071,0)),""))</f>
        <v/>
      </c>
      <c r="D2100" s="107" t="str">
        <f t="shared" si="64"/>
        <v>B</v>
      </c>
      <c r="E2100" s="107" t="str">
        <f t="shared" si="65"/>
        <v>B1922</v>
      </c>
      <c r="F2100" s="108" t="s">
        <v>4531</v>
      </c>
      <c r="G2100" s="108" t="s">
        <v>12858</v>
      </c>
      <c r="H2100" s="108" t="s">
        <v>12860</v>
      </c>
      <c r="I2100" s="109">
        <v>41.73</v>
      </c>
      <c r="J2100" s="109">
        <v>11.66</v>
      </c>
      <c r="K2100" s="109">
        <v>11.66</v>
      </c>
      <c r="L2100" s="110" t="e">
        <v>#REF!</v>
      </c>
      <c r="M2100" s="111" t="e">
        <v>#REF!</v>
      </c>
      <c r="N2100" s="111">
        <v>41.583333333333343</v>
      </c>
      <c r="O2100" s="111" t="s">
        <v>202</v>
      </c>
      <c r="P2100" s="111">
        <v>70</v>
      </c>
      <c r="Q2100" s="111">
        <v>2</v>
      </c>
    </row>
    <row r="2101" spans="1:17" s="110" customFormat="1" ht="15" customHeight="1" thickBot="1">
      <c r="A2101" s="446"/>
      <c r="B2101" s="446"/>
      <c r="C2101" s="106" t="str">
        <f>IF(A2101="CSP","Consolidated Supply Program(IIF)",IF(A2101&lt;&gt;"",INDEX('CCN &amp; Description'!$B$2:$B$1071,MATCH(VALUE(LEFT(A2101,5)),'CCN &amp; Description'!$A$2:$A$1071,0)),""))</f>
        <v/>
      </c>
      <c r="D2101" s="107" t="str">
        <f t="shared" si="64"/>
        <v>B</v>
      </c>
      <c r="E2101" s="107" t="str">
        <f t="shared" si="65"/>
        <v>B1922</v>
      </c>
      <c r="F2101" s="108" t="s">
        <v>4531</v>
      </c>
      <c r="G2101" s="108" t="s">
        <v>12858</v>
      </c>
      <c r="H2101" s="108" t="s">
        <v>12859</v>
      </c>
      <c r="I2101" s="109">
        <v>41.58</v>
      </c>
      <c r="J2101" s="109">
        <v>11.33</v>
      </c>
      <c r="K2101" s="109">
        <v>11.75</v>
      </c>
      <c r="L2101" s="110" t="e">
        <v>#REF!</v>
      </c>
      <c r="M2101" s="111" t="e">
        <v>#REF!</v>
      </c>
      <c r="N2101" s="111">
        <v>41.583333333333343</v>
      </c>
      <c r="O2101" s="111" t="s">
        <v>202</v>
      </c>
      <c r="P2101" s="111">
        <v>70</v>
      </c>
      <c r="Q2101" s="111">
        <v>2</v>
      </c>
    </row>
    <row r="2102" spans="1:17" s="110" customFormat="1" ht="15" customHeight="1" thickBot="1">
      <c r="A2102" s="446"/>
      <c r="B2102" s="446"/>
      <c r="C2102" s="106" t="str">
        <f>IF(A2102="CSP","Consolidated Supply Program(IIF)",IF(A2102&lt;&gt;"",INDEX('CCN &amp; Description'!$B$2:$B$1071,MATCH(VALUE(LEFT(A2102,5)),'CCN &amp; Description'!$A$2:$A$1071,0)),""))</f>
        <v/>
      </c>
      <c r="D2102" s="107" t="str">
        <f t="shared" si="64"/>
        <v>B</v>
      </c>
      <c r="E2102" s="107" t="str">
        <f t="shared" si="65"/>
        <v>B1922</v>
      </c>
      <c r="F2102" s="108" t="s">
        <v>4531</v>
      </c>
      <c r="G2102" s="108" t="s">
        <v>12858</v>
      </c>
      <c r="H2102" s="108" t="s">
        <v>12861</v>
      </c>
      <c r="I2102" s="109">
        <v>43.07</v>
      </c>
      <c r="J2102" s="109">
        <v>10</v>
      </c>
      <c r="K2102" s="109">
        <v>11.66</v>
      </c>
      <c r="L2102" s="110" t="e">
        <v>#REF!</v>
      </c>
      <c r="M2102" s="111" t="e">
        <v>#REF!</v>
      </c>
      <c r="N2102" s="111">
        <v>41.583333333333343</v>
      </c>
      <c r="O2102" s="111" t="s">
        <v>202</v>
      </c>
      <c r="P2102" s="111">
        <v>70</v>
      </c>
      <c r="Q2102" s="111">
        <v>2</v>
      </c>
    </row>
    <row r="2103" spans="1:17" s="110" customFormat="1" ht="15" customHeight="1" thickBot="1">
      <c r="A2103" s="446">
        <v>44112</v>
      </c>
      <c r="B2103" s="446"/>
      <c r="C2103" s="106" t="str">
        <f>IF(A2103="CSP","Consolidated Supply Program(IIF)",IF(A2103&lt;&gt;"",INDEX('CCN &amp; Description'!$B$2:$B$1071,MATCH(VALUE(LEFT(A2103,5)),'CCN &amp; Description'!$A$2:$A$1071,0)),""))</f>
        <v>COVERED STORAGE BUILDING, INSTALLATION</v>
      </c>
      <c r="D2103" s="107" t="str">
        <f t="shared" si="64"/>
        <v>B</v>
      </c>
      <c r="E2103" s="107" t="str">
        <f t="shared" si="65"/>
        <v>B1942</v>
      </c>
      <c r="F2103" s="108" t="s">
        <v>4542</v>
      </c>
      <c r="G2103" s="108" t="s">
        <v>12862</v>
      </c>
      <c r="H2103" s="108" t="s">
        <v>12863</v>
      </c>
      <c r="I2103" s="109">
        <v>8</v>
      </c>
      <c r="J2103" s="109">
        <v>4.83</v>
      </c>
      <c r="K2103" s="109">
        <v>6.83</v>
      </c>
      <c r="L2103" s="110" t="e">
        <v>#REF!</v>
      </c>
      <c r="M2103" s="111" t="e">
        <v>#REF!</v>
      </c>
      <c r="N2103" s="111" t="e">
        <v>#N/A</v>
      </c>
      <c r="O2103" s="111" t="e">
        <v>#N/A</v>
      </c>
      <c r="P2103" s="111" t="e">
        <v>#N/A</v>
      </c>
      <c r="Q2103" s="111" t="e">
        <v>#N/A</v>
      </c>
    </row>
    <row r="2104" spans="1:17" s="110" customFormat="1" ht="15" customHeight="1" thickBot="1">
      <c r="A2104" s="446">
        <v>44112</v>
      </c>
      <c r="B2104" s="446"/>
      <c r="C2104" s="106" t="str">
        <f>IF(A2104="CSP","Consolidated Supply Program(IIF)",IF(A2104&lt;&gt;"",INDEX('CCN &amp; Description'!$B$2:$B$1071,MATCH(VALUE(LEFT(A2104,5)),'CCN &amp; Description'!$A$2:$A$1071,0)),""))</f>
        <v>COVERED STORAGE BUILDING, INSTALLATION</v>
      </c>
      <c r="D2104" s="107" t="str">
        <f t="shared" si="64"/>
        <v>B</v>
      </c>
      <c r="E2104" s="107" t="str">
        <f t="shared" si="65"/>
        <v>B1942</v>
      </c>
      <c r="F2104" s="108" t="s">
        <v>4542</v>
      </c>
      <c r="G2104" s="108" t="s">
        <v>12864</v>
      </c>
      <c r="H2104" s="108" t="s">
        <v>12865</v>
      </c>
      <c r="I2104" s="109">
        <v>4.41</v>
      </c>
      <c r="J2104" s="109">
        <v>2.17</v>
      </c>
      <c r="K2104" s="109">
        <v>1.83</v>
      </c>
      <c r="L2104" s="110" t="e">
        <v>#REF!</v>
      </c>
      <c r="M2104" s="111" t="e">
        <v>#REF!</v>
      </c>
      <c r="N2104" s="111" t="e">
        <v>#N/A</v>
      </c>
      <c r="O2104" s="111" t="e">
        <v>#N/A</v>
      </c>
      <c r="P2104" s="111" t="e">
        <v>#N/A</v>
      </c>
      <c r="Q2104" s="111" t="e">
        <v>#N/A</v>
      </c>
    </row>
    <row r="2105" spans="1:17" ht="15" customHeight="1" thickBot="1">
      <c r="A2105" s="446"/>
      <c r="B2105" s="446"/>
      <c r="C2105" s="54" t="str">
        <f>IF(A2105="CSP","Consolidated Supply Program(IIF)",IF(A2105&lt;&gt;"",INDEX('CCN &amp; Description'!$B$2:$B$1071,MATCH(VALUE(LEFT(A2105,5)),'CCN &amp; Description'!$A$2:$A$1071,0)),""))</f>
        <v/>
      </c>
      <c r="D2105" s="55" t="str">
        <f t="shared" si="64"/>
        <v>B</v>
      </c>
      <c r="E2105" s="55" t="str">
        <f t="shared" si="65"/>
        <v>B1943</v>
      </c>
      <c r="F2105" s="56" t="s">
        <v>12866</v>
      </c>
      <c r="G2105" s="56" t="s">
        <v>12862</v>
      </c>
      <c r="H2105" s="59"/>
      <c r="I2105" s="57">
        <v>8</v>
      </c>
      <c r="J2105" s="57">
        <v>4.83</v>
      </c>
      <c r="K2105" s="57">
        <v>6.83</v>
      </c>
      <c r="L2105" s="315" t="e">
        <v>#REF!</v>
      </c>
      <c r="M2105" s="58" t="e">
        <v>#REF!</v>
      </c>
      <c r="N2105" s="58" t="e">
        <v>#N/A</v>
      </c>
      <c r="O2105" s="58" t="e">
        <v>#N/A</v>
      </c>
      <c r="P2105" s="58" t="e">
        <v>#N/A</v>
      </c>
      <c r="Q2105" s="58" t="e">
        <v>#N/A</v>
      </c>
    </row>
    <row r="2106" spans="1:17" ht="15" customHeight="1" thickBot="1">
      <c r="A2106" s="446"/>
      <c r="B2106" s="446"/>
      <c r="C2106" s="54" t="str">
        <f>IF(A2106="CSP","Consolidated Supply Program(IIF)",IF(A2106&lt;&gt;"",INDEX('CCN &amp; Description'!$B$2:$B$1071,MATCH(VALUE(LEFT(A2106,5)),'CCN &amp; Description'!$A$2:$A$1071,0)),""))</f>
        <v/>
      </c>
      <c r="D2106" s="55" t="str">
        <f t="shared" si="64"/>
        <v>B</v>
      </c>
      <c r="E2106" s="55" t="str">
        <f t="shared" si="65"/>
        <v>B1944</v>
      </c>
      <c r="F2106" s="56" t="s">
        <v>12867</v>
      </c>
      <c r="G2106" s="56" t="s">
        <v>12862</v>
      </c>
      <c r="H2106" s="59"/>
      <c r="I2106" s="57">
        <v>8</v>
      </c>
      <c r="J2106" s="57">
        <v>4.83</v>
      </c>
      <c r="K2106" s="57">
        <v>6.83</v>
      </c>
      <c r="L2106" s="315" t="e">
        <v>#REF!</v>
      </c>
      <c r="M2106" s="58" t="e">
        <v>#REF!</v>
      </c>
      <c r="N2106" s="58" t="e">
        <v>#N/A</v>
      </c>
      <c r="O2106" s="58" t="e">
        <v>#N/A</v>
      </c>
      <c r="P2106" s="58" t="e">
        <v>#N/A</v>
      </c>
      <c r="Q2106" s="58" t="e">
        <v>#N/A</v>
      </c>
    </row>
    <row r="2107" spans="1:17" ht="15" customHeight="1" thickBot="1">
      <c r="A2107" s="446"/>
      <c r="B2107" s="446"/>
      <c r="C2107" s="54" t="str">
        <f>IF(A2107="CSP","Consolidated Supply Program(IIF)",IF(A2107&lt;&gt;"",INDEX('CCN &amp; Description'!$B$2:$B$1071,MATCH(VALUE(LEFT(A2107,5)),'CCN &amp; Description'!$A$2:$A$1071,0)),""))</f>
        <v/>
      </c>
      <c r="D2107" s="55" t="str">
        <f t="shared" si="64"/>
        <v>B</v>
      </c>
      <c r="E2107" s="55" t="str">
        <f t="shared" si="65"/>
        <v>B1951</v>
      </c>
      <c r="F2107" s="56" t="s">
        <v>4549</v>
      </c>
      <c r="G2107" s="56" t="s">
        <v>12868</v>
      </c>
      <c r="H2107" s="56" t="s">
        <v>12869</v>
      </c>
      <c r="I2107" s="57">
        <v>29.32</v>
      </c>
      <c r="J2107" s="57">
        <v>8.08</v>
      </c>
      <c r="K2107" s="57">
        <v>10.5</v>
      </c>
      <c r="L2107" s="315" t="e">
        <v>#REF!</v>
      </c>
      <c r="M2107" s="58" t="e">
        <v>#REF!</v>
      </c>
      <c r="N2107" s="58" t="e">
        <v>#N/A</v>
      </c>
      <c r="O2107" s="58" t="e">
        <v>#N/A</v>
      </c>
      <c r="P2107" s="58" t="e">
        <v>#N/A</v>
      </c>
      <c r="Q2107" s="58" t="e">
        <v>#N/A</v>
      </c>
    </row>
    <row r="2108" spans="1:17" ht="15" customHeight="1" thickBot="1">
      <c r="A2108" s="446"/>
      <c r="B2108" s="446"/>
      <c r="C2108" s="54" t="str">
        <f>IF(A2108="CSP","Consolidated Supply Program(IIF)",IF(A2108&lt;&gt;"",INDEX('CCN &amp; Description'!$B$2:$B$1071,MATCH(VALUE(LEFT(A2108,5)),'CCN &amp; Description'!$A$2:$A$1071,0)),""))</f>
        <v/>
      </c>
      <c r="D2108" s="55" t="str">
        <f t="shared" si="64"/>
        <v>B</v>
      </c>
      <c r="E2108" s="55" t="str">
        <f t="shared" si="65"/>
        <v>B2004</v>
      </c>
      <c r="F2108" s="56" t="s">
        <v>12870</v>
      </c>
      <c r="G2108" s="56" t="s">
        <v>12871</v>
      </c>
      <c r="H2108" s="56" t="s">
        <v>12872</v>
      </c>
      <c r="I2108" s="57">
        <v>3.25</v>
      </c>
      <c r="J2108" s="57">
        <v>4</v>
      </c>
      <c r="K2108" s="57">
        <v>4.75</v>
      </c>
      <c r="L2108" s="315" t="e">
        <v>#REF!</v>
      </c>
      <c r="M2108" s="58" t="e">
        <v>#REF!</v>
      </c>
      <c r="N2108" s="58" t="e">
        <v>#N/A</v>
      </c>
      <c r="O2108" s="58" t="e">
        <v>#N/A</v>
      </c>
      <c r="P2108" s="58" t="e">
        <v>#N/A</v>
      </c>
      <c r="Q2108" s="58" t="e">
        <v>#N/A</v>
      </c>
    </row>
    <row r="2109" spans="1:17" ht="15" customHeight="1" thickBot="1">
      <c r="A2109" s="446"/>
      <c r="B2109" s="446"/>
      <c r="C2109" s="54" t="str">
        <f>IF(A2109="CSP","Consolidated Supply Program(IIF)",IF(A2109&lt;&gt;"",INDEX('CCN &amp; Description'!$B$2:$B$1071,MATCH(VALUE(LEFT(A2109,5)),'CCN &amp; Description'!$A$2:$A$1071,0)),""))</f>
        <v/>
      </c>
      <c r="D2109" s="55" t="str">
        <f t="shared" si="64"/>
        <v>B</v>
      </c>
      <c r="E2109" s="55" t="str">
        <f t="shared" si="65"/>
        <v>B2006</v>
      </c>
      <c r="F2109" s="56" t="s">
        <v>12873</v>
      </c>
      <c r="G2109" s="56" t="s">
        <v>12874</v>
      </c>
      <c r="H2109" s="56" t="s">
        <v>12875</v>
      </c>
      <c r="I2109" s="57">
        <v>5</v>
      </c>
      <c r="J2109" s="57">
        <v>3.83</v>
      </c>
      <c r="K2109" s="57">
        <v>6.17</v>
      </c>
      <c r="L2109" s="315" t="e">
        <v>#REF!</v>
      </c>
      <c r="M2109" s="58" t="e">
        <v>#REF!</v>
      </c>
      <c r="N2109" s="58" t="e">
        <v>#N/A</v>
      </c>
      <c r="O2109" s="58" t="e">
        <v>#N/A</v>
      </c>
      <c r="P2109" s="58" t="e">
        <v>#N/A</v>
      </c>
      <c r="Q2109" s="58" t="e">
        <v>#N/A</v>
      </c>
    </row>
    <row r="2110" spans="1:17" ht="15" customHeight="1" thickBot="1">
      <c r="A2110" s="446"/>
      <c r="B2110" s="446"/>
      <c r="C2110" s="54" t="str">
        <f>IF(A2110="CSP","Consolidated Supply Program(IIF)",IF(A2110&lt;&gt;"",INDEX('CCN &amp; Description'!$B$2:$B$1071,MATCH(VALUE(LEFT(A2110,5)),'CCN &amp; Description'!$A$2:$A$1071,0)),""))</f>
        <v/>
      </c>
      <c r="D2110" s="55" t="str">
        <f t="shared" si="64"/>
        <v>B</v>
      </c>
      <c r="E2110" s="55" t="str">
        <f t="shared" si="65"/>
        <v>B2030</v>
      </c>
      <c r="F2110" s="56" t="s">
        <v>4554</v>
      </c>
      <c r="G2110" s="56" t="s">
        <v>4555</v>
      </c>
      <c r="H2110" s="59"/>
      <c r="I2110" s="57">
        <v>21.82</v>
      </c>
      <c r="J2110" s="57">
        <v>1</v>
      </c>
      <c r="K2110" s="57">
        <v>1</v>
      </c>
      <c r="L2110" s="315" t="e">
        <v>#REF!</v>
      </c>
      <c r="M2110" s="58" t="e">
        <v>#REF!</v>
      </c>
      <c r="N2110" s="58" t="e">
        <v>#N/A</v>
      </c>
      <c r="O2110" s="58" t="e">
        <v>#N/A</v>
      </c>
      <c r="P2110" s="58" t="e">
        <v>#N/A</v>
      </c>
      <c r="Q2110" s="58" t="e">
        <v>#N/A</v>
      </c>
    </row>
    <row r="2111" spans="1:17" s="110" customFormat="1" ht="15" customHeight="1" thickBot="1">
      <c r="A2111" s="446"/>
      <c r="B2111" s="446"/>
      <c r="C2111" s="106" t="str">
        <f>IF(A2111="CSP","Consolidated Supply Program(IIF)",IF(A2111&lt;&gt;"",INDEX('CCN &amp; Description'!$B$2:$B$1071,MATCH(VALUE(LEFT(A2111,5)),'CCN &amp; Description'!$A$2:$A$1071,0)),""))</f>
        <v/>
      </c>
      <c r="D2111" s="107" t="str">
        <f t="shared" si="64"/>
        <v>B</v>
      </c>
      <c r="E2111" s="107" t="str">
        <f t="shared" si="65"/>
        <v>B2035</v>
      </c>
      <c r="F2111" s="108" t="s">
        <v>1342</v>
      </c>
      <c r="G2111" s="108" t="s">
        <v>12876</v>
      </c>
      <c r="H2111" s="108" t="s">
        <v>12877</v>
      </c>
      <c r="I2111" s="109">
        <v>3.17</v>
      </c>
      <c r="J2111" s="109">
        <v>1.33</v>
      </c>
      <c r="K2111" s="109">
        <v>1.17</v>
      </c>
      <c r="L2111" s="110" t="e">
        <v>#REF!</v>
      </c>
      <c r="M2111" s="111" t="e">
        <v>#REF!</v>
      </c>
      <c r="N2111" s="111" t="e">
        <v>#N/A</v>
      </c>
      <c r="O2111" s="111" t="e">
        <v>#N/A</v>
      </c>
      <c r="P2111" s="111" t="e">
        <v>#N/A</v>
      </c>
      <c r="Q2111" s="111" t="e">
        <v>#N/A</v>
      </c>
    </row>
    <row r="2112" spans="1:17" ht="15" customHeight="1" thickBot="1">
      <c r="A2112" s="446"/>
      <c r="B2112" s="446"/>
      <c r="C2112" s="54" t="str">
        <f>IF(A2112="CSP","Consolidated Supply Program(IIF)",IF(A2112&lt;&gt;"",INDEX('CCN &amp; Description'!$B$2:$B$1071,MATCH(VALUE(LEFT(A2112,5)),'CCN &amp; Description'!$A$2:$A$1071,0)),""))</f>
        <v/>
      </c>
      <c r="D2112" s="55" t="str">
        <f t="shared" si="64"/>
        <v>B</v>
      </c>
      <c r="E2112" s="55" t="str">
        <f t="shared" si="65"/>
        <v>B2060</v>
      </c>
      <c r="F2112" s="56" t="s">
        <v>12878</v>
      </c>
      <c r="G2112" s="56" t="s">
        <v>12879</v>
      </c>
      <c r="H2112" s="59"/>
      <c r="I2112" s="57">
        <v>5.33</v>
      </c>
      <c r="J2112" s="57">
        <v>3.83</v>
      </c>
      <c r="K2112" s="57">
        <v>3.33</v>
      </c>
      <c r="L2112" s="315" t="e">
        <v>#REF!</v>
      </c>
      <c r="M2112" s="58" t="e">
        <v>#REF!</v>
      </c>
      <c r="N2112" s="58" t="e">
        <v>#N/A</v>
      </c>
      <c r="O2112" s="58" t="e">
        <v>#N/A</v>
      </c>
      <c r="P2112" s="58" t="e">
        <v>#N/A</v>
      </c>
      <c r="Q2112" s="58" t="e">
        <v>#N/A</v>
      </c>
    </row>
    <row r="2113" spans="1:17" s="110" customFormat="1" ht="15" customHeight="1" thickBot="1">
      <c r="A2113" s="446">
        <v>14312</v>
      </c>
      <c r="B2113" s="446"/>
      <c r="C2113" s="106" t="str">
        <f>IF(A2113="CSP","Consolidated Supply Program(IIF)",IF(A2113&lt;&gt;"",INDEX('CCN &amp; Description'!$B$2:$B$1071,MATCH(VALUE(LEFT(A2113,5)),'CCN &amp; Description'!$A$2:$A$1071,0)),""))</f>
        <v>VEHICLE STAGING AREA, SURFACED</v>
      </c>
      <c r="D2113" s="107" t="str">
        <f t="shared" si="64"/>
        <v>B</v>
      </c>
      <c r="E2113" s="107" t="str">
        <f t="shared" si="65"/>
        <v>B2085</v>
      </c>
      <c r="F2113" s="108" t="s">
        <v>1345</v>
      </c>
      <c r="G2113" s="108" t="s">
        <v>12880</v>
      </c>
      <c r="H2113" s="108" t="s">
        <v>12881</v>
      </c>
      <c r="I2113" s="109">
        <v>6.5</v>
      </c>
      <c r="J2113" s="109">
        <v>8</v>
      </c>
      <c r="K2113" s="109">
        <v>4</v>
      </c>
      <c r="L2113" s="110" t="e">
        <v>#REF!</v>
      </c>
      <c r="M2113" s="111" t="e">
        <v>#REF!</v>
      </c>
      <c r="N2113" s="111">
        <v>6.5</v>
      </c>
      <c r="O2113" s="111" t="s">
        <v>115</v>
      </c>
      <c r="P2113" s="111">
        <v>15</v>
      </c>
      <c r="Q2113" s="111">
        <v>1.5</v>
      </c>
    </row>
    <row r="2114" spans="1:17" s="110" customFormat="1" ht="15" customHeight="1" thickBot="1">
      <c r="A2114" s="446">
        <v>14312</v>
      </c>
      <c r="B2114" s="446"/>
      <c r="C2114" s="106" t="str">
        <f>IF(A2114="CSP","Consolidated Supply Program(IIF)",IF(A2114&lt;&gt;"",INDEX('CCN &amp; Description'!$B$2:$B$1071,MATCH(VALUE(LEFT(A2114,5)),'CCN &amp; Description'!$A$2:$A$1071,0)),""))</f>
        <v>VEHICLE STAGING AREA, SURFACED</v>
      </c>
      <c r="D2114" s="107" t="str">
        <f t="shared" ref="D2114:D2177" si="66">LEFT(F2114,1)</f>
        <v>B</v>
      </c>
      <c r="E2114" s="107" t="str">
        <f t="shared" ref="E2114:E2177" si="67">LEFT(F2114,5)</f>
        <v>B2086</v>
      </c>
      <c r="F2114" s="108" t="s">
        <v>1349</v>
      </c>
      <c r="G2114" s="108" t="s">
        <v>12882</v>
      </c>
      <c r="H2114" s="108" t="s">
        <v>12883</v>
      </c>
      <c r="I2114" s="109">
        <v>8</v>
      </c>
      <c r="J2114" s="109">
        <v>6.5</v>
      </c>
      <c r="K2114" s="109">
        <v>4</v>
      </c>
      <c r="L2114" s="110" t="e">
        <v>#REF!</v>
      </c>
      <c r="M2114" s="111" t="e">
        <v>#REF!</v>
      </c>
      <c r="N2114" s="111">
        <v>8</v>
      </c>
      <c r="O2114" s="111" t="s">
        <v>115</v>
      </c>
      <c r="P2114" s="111">
        <v>15</v>
      </c>
      <c r="Q2114" s="111">
        <v>1.5</v>
      </c>
    </row>
    <row r="2115" spans="1:17" s="110" customFormat="1" ht="15" customHeight="1" thickBot="1">
      <c r="A2115" s="446">
        <v>44112</v>
      </c>
      <c r="B2115" s="446"/>
      <c r="C2115" s="106" t="str">
        <f>IF(A2115="CSP","Consolidated Supply Program(IIF)",IF(A2115&lt;&gt;"",INDEX('CCN &amp; Description'!$B$2:$B$1071,MATCH(VALUE(LEFT(A2115,5)),'CCN &amp; Description'!$A$2:$A$1071,0)),""))</f>
        <v>COVERED STORAGE BUILDING, INSTALLATION</v>
      </c>
      <c r="D2115" s="107" t="str">
        <f t="shared" si="66"/>
        <v>B</v>
      </c>
      <c r="E2115" s="107" t="str">
        <f t="shared" si="67"/>
        <v>B2120</v>
      </c>
      <c r="F2115" s="108" t="s">
        <v>4565</v>
      </c>
      <c r="G2115" s="108" t="s">
        <v>4566</v>
      </c>
      <c r="H2115" s="108" t="s">
        <v>12884</v>
      </c>
      <c r="I2115" s="109">
        <v>4</v>
      </c>
      <c r="J2115" s="109">
        <v>3.42</v>
      </c>
      <c r="K2115" s="109">
        <v>3.33</v>
      </c>
      <c r="L2115" s="110" t="e">
        <v>#REF!</v>
      </c>
      <c r="M2115" s="111" t="e">
        <v>#REF!</v>
      </c>
      <c r="N2115" s="111" t="e">
        <v>#N/A</v>
      </c>
      <c r="O2115" s="111" t="e">
        <v>#N/A</v>
      </c>
      <c r="P2115" s="111" t="e">
        <v>#N/A</v>
      </c>
      <c r="Q2115" s="111" t="e">
        <v>#N/A</v>
      </c>
    </row>
    <row r="2116" spans="1:17" s="110" customFormat="1" ht="15" customHeight="1" thickBot="1">
      <c r="A2116" s="446">
        <v>44112</v>
      </c>
      <c r="B2116" s="446"/>
      <c r="C2116" s="106" t="str">
        <f>IF(A2116="CSP","Consolidated Supply Program(IIF)",IF(A2116&lt;&gt;"",INDEX('CCN &amp; Description'!$B$2:$B$1071,MATCH(VALUE(LEFT(A2116,5)),'CCN &amp; Description'!$A$2:$A$1071,0)),""))</f>
        <v>COVERED STORAGE BUILDING, INSTALLATION</v>
      </c>
      <c r="D2116" s="107" t="str">
        <f t="shared" si="66"/>
        <v>B</v>
      </c>
      <c r="E2116" s="107" t="str">
        <f t="shared" si="67"/>
        <v>B2120</v>
      </c>
      <c r="F2116" s="108" t="s">
        <v>4565</v>
      </c>
      <c r="G2116" s="108" t="s">
        <v>12885</v>
      </c>
      <c r="H2116" s="108" t="s">
        <v>12886</v>
      </c>
      <c r="I2116" s="109">
        <v>4</v>
      </c>
      <c r="J2116" s="109">
        <v>3.42</v>
      </c>
      <c r="K2116" s="109">
        <v>3.33</v>
      </c>
      <c r="L2116" s="110" t="e">
        <v>#REF!</v>
      </c>
      <c r="M2116" s="111" t="e">
        <v>#REF!</v>
      </c>
      <c r="N2116" s="111" t="e">
        <v>#N/A</v>
      </c>
      <c r="O2116" s="111" t="e">
        <v>#N/A</v>
      </c>
      <c r="P2116" s="111" t="e">
        <v>#N/A</v>
      </c>
      <c r="Q2116" s="111" t="e">
        <v>#N/A</v>
      </c>
    </row>
    <row r="2117" spans="1:17" s="110" customFormat="1" ht="15" customHeight="1" thickBot="1">
      <c r="A2117" s="446">
        <v>44112</v>
      </c>
      <c r="B2117" s="446"/>
      <c r="C2117" s="106" t="str">
        <f>IF(A2117="CSP","Consolidated Supply Program(IIF)",IF(A2117&lt;&gt;"",INDEX('CCN &amp; Description'!$B$2:$B$1071,MATCH(VALUE(LEFT(A2117,5)),'CCN &amp; Description'!$A$2:$A$1071,0)),""))</f>
        <v>COVERED STORAGE BUILDING, INSTALLATION</v>
      </c>
      <c r="D2117" s="107" t="str">
        <f t="shared" si="66"/>
        <v>B</v>
      </c>
      <c r="E2117" s="107" t="str">
        <f t="shared" si="67"/>
        <v>B2120</v>
      </c>
      <c r="F2117" s="108" t="s">
        <v>4565</v>
      </c>
      <c r="G2117" s="108" t="s">
        <v>12885</v>
      </c>
      <c r="H2117" s="108" t="s">
        <v>12887</v>
      </c>
      <c r="I2117" s="109">
        <v>4</v>
      </c>
      <c r="J2117" s="109">
        <v>3.42</v>
      </c>
      <c r="K2117" s="109">
        <v>3.33</v>
      </c>
      <c r="L2117" s="110" t="e">
        <v>#REF!</v>
      </c>
      <c r="M2117" s="111" t="e">
        <v>#REF!</v>
      </c>
      <c r="N2117" s="111" t="e">
        <v>#N/A</v>
      </c>
      <c r="O2117" s="111" t="e">
        <v>#N/A</v>
      </c>
      <c r="P2117" s="111" t="e">
        <v>#N/A</v>
      </c>
      <c r="Q2117" s="111" t="e">
        <v>#N/A</v>
      </c>
    </row>
    <row r="2118" spans="1:17" s="110" customFormat="1" ht="15" customHeight="1" thickBot="1">
      <c r="A2118" s="446"/>
      <c r="B2118" s="446"/>
      <c r="C2118" s="106" t="str">
        <f>IF(A2118="CSP","Consolidated Supply Program(IIF)",IF(A2118&lt;&gt;"",INDEX('CCN &amp; Description'!$B$2:$B$1071,MATCH(VALUE(LEFT(A2118,5)),'CCN &amp; Description'!$A$2:$A$1071,0)),""))</f>
        <v/>
      </c>
      <c r="D2118" s="107" t="str">
        <f t="shared" si="66"/>
        <v>B</v>
      </c>
      <c r="E2118" s="107" t="str">
        <f t="shared" si="67"/>
        <v>B2127</v>
      </c>
      <c r="F2118" s="108" t="s">
        <v>4574</v>
      </c>
      <c r="G2118" s="108" t="s">
        <v>12888</v>
      </c>
      <c r="H2118" s="108" t="s">
        <v>12889</v>
      </c>
      <c r="I2118" s="109">
        <v>20.66</v>
      </c>
      <c r="J2118" s="109">
        <v>8</v>
      </c>
      <c r="K2118" s="109">
        <v>9.16</v>
      </c>
      <c r="L2118" s="110" t="e">
        <v>#REF!</v>
      </c>
      <c r="M2118" s="111" t="e">
        <v>#REF!</v>
      </c>
      <c r="N2118" s="111" t="e">
        <v>#N/A</v>
      </c>
      <c r="O2118" s="111" t="e">
        <v>#N/A</v>
      </c>
      <c r="P2118" s="111" t="e">
        <v>#N/A</v>
      </c>
      <c r="Q2118" s="111" t="e">
        <v>#N/A</v>
      </c>
    </row>
    <row r="2119" spans="1:17" s="110" customFormat="1" ht="15" customHeight="1" thickBot="1">
      <c r="A2119" s="446"/>
      <c r="B2119" s="446"/>
      <c r="C2119" s="106" t="str">
        <f>IF(A2119="CSP","Consolidated Supply Program(IIF)",IF(A2119&lt;&gt;"",INDEX('CCN &amp; Description'!$B$2:$B$1071,MATCH(VALUE(LEFT(A2119,5)),'CCN &amp; Description'!$A$2:$A$1071,0)),""))</f>
        <v/>
      </c>
      <c r="D2119" s="107" t="str">
        <f t="shared" si="66"/>
        <v>B</v>
      </c>
      <c r="E2119" s="107" t="str">
        <f t="shared" si="67"/>
        <v>B2127</v>
      </c>
      <c r="F2119" s="108" t="s">
        <v>4574</v>
      </c>
      <c r="G2119" s="108" t="s">
        <v>12888</v>
      </c>
      <c r="H2119" s="108" t="s">
        <v>12890</v>
      </c>
      <c r="I2119" s="109">
        <v>22.49</v>
      </c>
      <c r="J2119" s="109">
        <v>8.65</v>
      </c>
      <c r="K2119" s="109">
        <v>9.16</v>
      </c>
      <c r="L2119" s="110" t="e">
        <v>#REF!</v>
      </c>
      <c r="M2119" s="111" t="e">
        <v>#REF!</v>
      </c>
      <c r="N2119" s="111" t="e">
        <v>#N/A</v>
      </c>
      <c r="O2119" s="111" t="e">
        <v>#N/A</v>
      </c>
      <c r="P2119" s="111" t="e">
        <v>#N/A</v>
      </c>
      <c r="Q2119" s="111" t="e">
        <v>#N/A</v>
      </c>
    </row>
    <row r="2120" spans="1:17" s="110" customFormat="1" ht="15" customHeight="1" thickBot="1">
      <c r="A2120" s="446"/>
      <c r="B2120" s="446"/>
      <c r="C2120" s="106" t="str">
        <f>IF(A2120="CSP","Consolidated Supply Program(IIF)",IF(A2120&lt;&gt;"",INDEX('CCN &amp; Description'!$B$2:$B$1071,MATCH(VALUE(LEFT(A2120,5)),'CCN &amp; Description'!$A$2:$A$1071,0)),""))</f>
        <v/>
      </c>
      <c r="D2120" s="107" t="str">
        <f t="shared" si="66"/>
        <v>B</v>
      </c>
      <c r="E2120" s="107" t="str">
        <f t="shared" si="67"/>
        <v>B2127</v>
      </c>
      <c r="F2120" s="108" t="s">
        <v>4574</v>
      </c>
      <c r="G2120" s="108" t="s">
        <v>12891</v>
      </c>
      <c r="H2120" s="108" t="s">
        <v>12892</v>
      </c>
      <c r="I2120" s="109">
        <v>20.67</v>
      </c>
      <c r="J2120" s="109">
        <v>8</v>
      </c>
      <c r="K2120" s="109">
        <v>9.17</v>
      </c>
      <c r="L2120" s="110" t="e">
        <v>#REF!</v>
      </c>
      <c r="M2120" s="111" t="e">
        <v>#REF!</v>
      </c>
      <c r="N2120" s="111" t="e">
        <v>#N/A</v>
      </c>
      <c r="O2120" s="111" t="e">
        <v>#N/A</v>
      </c>
      <c r="P2120" s="111" t="e">
        <v>#N/A</v>
      </c>
      <c r="Q2120" s="111" t="e">
        <v>#N/A</v>
      </c>
    </row>
    <row r="2121" spans="1:17" s="110" customFormat="1" ht="15" customHeight="1" thickBot="1">
      <c r="A2121" s="446"/>
      <c r="B2121" s="446"/>
      <c r="C2121" s="106" t="str">
        <f>IF(A2121="CSP","Consolidated Supply Program(IIF)",IF(A2121&lt;&gt;"",INDEX('CCN &amp; Description'!$B$2:$B$1071,MATCH(VALUE(LEFT(A2121,5)),'CCN &amp; Description'!$A$2:$A$1071,0)),""))</f>
        <v/>
      </c>
      <c r="D2121" s="107" t="str">
        <f t="shared" si="66"/>
        <v>B</v>
      </c>
      <c r="E2121" s="107" t="str">
        <f t="shared" si="67"/>
        <v>B2130</v>
      </c>
      <c r="F2121" s="108" t="s">
        <v>4582</v>
      </c>
      <c r="G2121" s="108" t="s">
        <v>12618</v>
      </c>
      <c r="H2121" s="108" t="s">
        <v>12893</v>
      </c>
      <c r="I2121" s="109">
        <v>6.08</v>
      </c>
      <c r="J2121" s="109">
        <v>3.92</v>
      </c>
      <c r="K2121" s="109">
        <v>1.75</v>
      </c>
      <c r="L2121" s="110" t="e">
        <v>#REF!</v>
      </c>
      <c r="M2121" s="111" t="e">
        <v>#REF!</v>
      </c>
      <c r="N2121" s="111">
        <v>3.75</v>
      </c>
      <c r="O2121" s="111" t="s">
        <v>115</v>
      </c>
      <c r="P2121" s="111">
        <v>15</v>
      </c>
      <c r="Q2121" s="111">
        <v>1.5</v>
      </c>
    </row>
    <row r="2122" spans="1:17" s="110" customFormat="1" ht="15" customHeight="1" thickBot="1">
      <c r="A2122" s="446"/>
      <c r="B2122" s="446"/>
      <c r="C2122" s="106" t="str">
        <f>IF(A2122="CSP","Consolidated Supply Program(IIF)",IF(A2122&lt;&gt;"",INDEX('CCN &amp; Description'!$B$2:$B$1071,MATCH(VALUE(LEFT(A2122,5)),'CCN &amp; Description'!$A$2:$A$1071,0)),""))</f>
        <v/>
      </c>
      <c r="D2122" s="107" t="str">
        <f t="shared" si="66"/>
        <v>B</v>
      </c>
      <c r="E2122" s="107" t="str">
        <f t="shared" si="67"/>
        <v>B2130</v>
      </c>
      <c r="F2122" s="108" t="s">
        <v>4582</v>
      </c>
      <c r="G2122" s="108" t="s">
        <v>12618</v>
      </c>
      <c r="H2122" s="108" t="s">
        <v>12894</v>
      </c>
      <c r="I2122" s="109">
        <v>3.75</v>
      </c>
      <c r="J2122" s="109">
        <v>2.08</v>
      </c>
      <c r="K2122" s="109">
        <v>1.5</v>
      </c>
      <c r="L2122" s="110" t="e">
        <v>#REF!</v>
      </c>
      <c r="M2122" s="111" t="e">
        <v>#REF!</v>
      </c>
      <c r="N2122" s="111">
        <v>3.75</v>
      </c>
      <c r="O2122" s="111" t="s">
        <v>115</v>
      </c>
      <c r="P2122" s="111">
        <v>15</v>
      </c>
      <c r="Q2122" s="111">
        <v>1.5</v>
      </c>
    </row>
    <row r="2123" spans="1:17" s="110" customFormat="1" ht="15" customHeight="1" thickBot="1">
      <c r="A2123" s="446"/>
      <c r="B2123" s="446"/>
      <c r="C2123" s="106" t="str">
        <f>IF(A2123="CSP","Consolidated Supply Program(IIF)",IF(A2123&lt;&gt;"",INDEX('CCN &amp; Description'!$B$2:$B$1071,MATCH(VALUE(LEFT(A2123,5)),'CCN &amp; Description'!$A$2:$A$1071,0)),""))</f>
        <v/>
      </c>
      <c r="D2123" s="107" t="str">
        <f t="shared" si="66"/>
        <v>B</v>
      </c>
      <c r="E2123" s="107" t="str">
        <f t="shared" si="67"/>
        <v>B2130</v>
      </c>
      <c r="F2123" s="108" t="s">
        <v>4582</v>
      </c>
      <c r="G2123" s="108" t="s">
        <v>12895</v>
      </c>
      <c r="H2123" s="108" t="s">
        <v>12896</v>
      </c>
      <c r="I2123" s="109">
        <v>2.33</v>
      </c>
      <c r="J2123" s="109">
        <v>3.92</v>
      </c>
      <c r="K2123" s="109">
        <v>1.42</v>
      </c>
      <c r="L2123" s="110" t="e">
        <v>#REF!</v>
      </c>
      <c r="M2123" s="111" t="e">
        <v>#REF!</v>
      </c>
      <c r="N2123" s="111">
        <v>3.75</v>
      </c>
      <c r="O2123" s="111" t="s">
        <v>115</v>
      </c>
      <c r="P2123" s="111">
        <v>15</v>
      </c>
      <c r="Q2123" s="111">
        <v>1.5</v>
      </c>
    </row>
    <row r="2124" spans="1:17" s="110" customFormat="1" ht="15" customHeight="1" thickBot="1">
      <c r="A2124" s="446"/>
      <c r="B2124" s="446"/>
      <c r="C2124" s="106" t="str">
        <f>IF(A2124="CSP","Consolidated Supply Program(IIF)",IF(A2124&lt;&gt;"",INDEX('CCN &amp; Description'!$B$2:$B$1071,MATCH(VALUE(LEFT(A2124,5)),'CCN &amp; Description'!$A$2:$A$1071,0)),""))</f>
        <v/>
      </c>
      <c r="D2124" s="107" t="str">
        <f t="shared" si="66"/>
        <v>B</v>
      </c>
      <c r="E2124" s="107" t="str">
        <f t="shared" si="67"/>
        <v>B2130</v>
      </c>
      <c r="F2124" s="108" t="s">
        <v>4582</v>
      </c>
      <c r="G2124" s="108" t="s">
        <v>12618</v>
      </c>
      <c r="H2124" s="108" t="s">
        <v>12897</v>
      </c>
      <c r="I2124" s="109">
        <v>6.08</v>
      </c>
      <c r="J2124" s="109">
        <v>3.92</v>
      </c>
      <c r="K2124" s="109">
        <v>1.75</v>
      </c>
      <c r="L2124" s="110" t="e">
        <v>#REF!</v>
      </c>
      <c r="M2124" s="111" t="e">
        <v>#REF!</v>
      </c>
      <c r="N2124" s="111">
        <v>3.75</v>
      </c>
      <c r="O2124" s="111" t="s">
        <v>115</v>
      </c>
      <c r="P2124" s="111">
        <v>15</v>
      </c>
      <c r="Q2124" s="111">
        <v>1.5</v>
      </c>
    </row>
    <row r="2125" spans="1:17" s="110" customFormat="1" ht="15" customHeight="1" thickBot="1">
      <c r="A2125" s="446"/>
      <c r="B2125" s="446"/>
      <c r="C2125" s="106" t="str">
        <f>IF(A2125="CSP","Consolidated Supply Program(IIF)",IF(A2125&lt;&gt;"",INDEX('CCN &amp; Description'!$B$2:$B$1071,MATCH(VALUE(LEFT(A2125,5)),'CCN &amp; Description'!$A$2:$A$1071,0)),""))</f>
        <v/>
      </c>
      <c r="D2125" s="107" t="str">
        <f t="shared" si="66"/>
        <v>B</v>
      </c>
      <c r="E2125" s="107" t="str">
        <f t="shared" si="67"/>
        <v>B2130</v>
      </c>
      <c r="F2125" s="108" t="s">
        <v>4582</v>
      </c>
      <c r="G2125" s="108" t="s">
        <v>12618</v>
      </c>
      <c r="H2125" s="108" t="s">
        <v>12896</v>
      </c>
      <c r="I2125" s="109">
        <v>2.33</v>
      </c>
      <c r="J2125" s="109">
        <v>3.92</v>
      </c>
      <c r="K2125" s="109">
        <v>1.42</v>
      </c>
      <c r="L2125" s="110" t="e">
        <v>#REF!</v>
      </c>
      <c r="M2125" s="111" t="e">
        <v>#REF!</v>
      </c>
      <c r="N2125" s="111">
        <v>3.75</v>
      </c>
      <c r="O2125" s="111" t="s">
        <v>115</v>
      </c>
      <c r="P2125" s="111">
        <v>15</v>
      </c>
      <c r="Q2125" s="111">
        <v>1.5</v>
      </c>
    </row>
    <row r="2126" spans="1:17" s="110" customFormat="1" ht="15" customHeight="1" thickBot="1">
      <c r="A2126" s="446"/>
      <c r="B2126" s="446"/>
      <c r="C2126" s="106" t="str">
        <f>IF(A2126="CSP","Consolidated Supply Program(IIF)",IF(A2126&lt;&gt;"",INDEX('CCN &amp; Description'!$B$2:$B$1071,MATCH(VALUE(LEFT(A2126,5)),'CCN &amp; Description'!$A$2:$A$1071,0)),""))</f>
        <v/>
      </c>
      <c r="D2126" s="107" t="str">
        <f t="shared" si="66"/>
        <v>B</v>
      </c>
      <c r="E2126" s="107" t="str">
        <f t="shared" si="67"/>
        <v>B2130</v>
      </c>
      <c r="F2126" s="108" t="s">
        <v>4582</v>
      </c>
      <c r="G2126" s="108" t="s">
        <v>12618</v>
      </c>
      <c r="H2126" s="108" t="s">
        <v>12896</v>
      </c>
      <c r="I2126" s="109">
        <v>6.08</v>
      </c>
      <c r="J2126" s="109">
        <v>3.92</v>
      </c>
      <c r="K2126" s="109">
        <v>1.75</v>
      </c>
      <c r="L2126" s="110" t="e">
        <v>#REF!</v>
      </c>
      <c r="M2126" s="111" t="e">
        <v>#REF!</v>
      </c>
      <c r="N2126" s="111">
        <v>3.75</v>
      </c>
      <c r="O2126" s="111" t="s">
        <v>115</v>
      </c>
      <c r="P2126" s="111">
        <v>15</v>
      </c>
      <c r="Q2126" s="111">
        <v>1.5</v>
      </c>
    </row>
    <row r="2127" spans="1:17" s="110" customFormat="1" ht="15" customHeight="1" thickBot="1">
      <c r="A2127" s="446"/>
      <c r="B2127" s="446"/>
      <c r="C2127" s="106" t="str">
        <f>IF(A2127="CSP","Consolidated Supply Program(IIF)",IF(A2127&lt;&gt;"",INDEX('CCN &amp; Description'!$B$2:$B$1071,MATCH(VALUE(LEFT(A2127,5)),'CCN &amp; Description'!$A$2:$A$1071,0)),""))</f>
        <v/>
      </c>
      <c r="D2127" s="107" t="str">
        <f t="shared" si="66"/>
        <v>B</v>
      </c>
      <c r="E2127" s="107" t="str">
        <f t="shared" si="67"/>
        <v>B2130</v>
      </c>
      <c r="F2127" s="108" t="s">
        <v>4582</v>
      </c>
      <c r="G2127" s="108" t="s">
        <v>12618</v>
      </c>
      <c r="H2127" s="108" t="s">
        <v>12898</v>
      </c>
      <c r="I2127" s="109">
        <v>6.08</v>
      </c>
      <c r="J2127" s="109">
        <v>3.92</v>
      </c>
      <c r="K2127" s="109">
        <v>1.75</v>
      </c>
      <c r="L2127" s="110" t="e">
        <v>#REF!</v>
      </c>
      <c r="M2127" s="111" t="e">
        <v>#REF!</v>
      </c>
      <c r="N2127" s="111">
        <v>3.75</v>
      </c>
      <c r="O2127" s="111" t="s">
        <v>115</v>
      </c>
      <c r="P2127" s="111">
        <v>15</v>
      </c>
      <c r="Q2127" s="111">
        <v>1.5</v>
      </c>
    </row>
    <row r="2128" spans="1:17" s="110" customFormat="1" ht="15" customHeight="1" thickBot="1">
      <c r="A2128" s="446"/>
      <c r="B2128" s="446"/>
      <c r="C2128" s="106" t="str">
        <f>IF(A2128="CSP","Consolidated Supply Program(IIF)",IF(A2128&lt;&gt;"",INDEX('CCN &amp; Description'!$B$2:$B$1071,MATCH(VALUE(LEFT(A2128,5)),'CCN &amp; Description'!$A$2:$A$1071,0)),""))</f>
        <v/>
      </c>
      <c r="D2128" s="107" t="str">
        <f t="shared" si="66"/>
        <v>B</v>
      </c>
      <c r="E2128" s="107" t="str">
        <f t="shared" si="67"/>
        <v>B2130</v>
      </c>
      <c r="F2128" s="108" t="s">
        <v>12899</v>
      </c>
      <c r="G2128" s="108" t="s">
        <v>12618</v>
      </c>
      <c r="H2128" s="108" t="s">
        <v>12894</v>
      </c>
      <c r="I2128" s="109">
        <v>3.75</v>
      </c>
      <c r="J2128" s="109">
        <v>2.08</v>
      </c>
      <c r="K2128" s="109">
        <v>1.5</v>
      </c>
      <c r="L2128" s="110" t="e">
        <v>#REF!</v>
      </c>
      <c r="M2128" s="111" t="e">
        <v>#REF!</v>
      </c>
      <c r="N2128" s="111" t="e">
        <v>#N/A</v>
      </c>
      <c r="O2128" s="111" t="e">
        <v>#N/A</v>
      </c>
      <c r="P2128" s="111" t="e">
        <v>#N/A</v>
      </c>
      <c r="Q2128" s="111" t="e">
        <v>#N/A</v>
      </c>
    </row>
    <row r="2129" spans="1:17" s="110" customFormat="1" ht="15" customHeight="1" thickBot="1">
      <c r="A2129" s="446"/>
      <c r="B2129" s="446"/>
      <c r="C2129" s="106" t="str">
        <f>IF(A2129="CSP","Consolidated Supply Program(IIF)",IF(A2129&lt;&gt;"",INDEX('CCN &amp; Description'!$B$2:$B$1071,MATCH(VALUE(LEFT(A2129,5)),'CCN &amp; Description'!$A$2:$A$1071,0)),""))</f>
        <v/>
      </c>
      <c r="D2129" s="107" t="str">
        <f t="shared" si="66"/>
        <v>B</v>
      </c>
      <c r="E2129" s="107" t="str">
        <f t="shared" si="67"/>
        <v>B2130</v>
      </c>
      <c r="F2129" s="108" t="s">
        <v>12900</v>
      </c>
      <c r="G2129" s="108" t="s">
        <v>12895</v>
      </c>
      <c r="H2129" s="108" t="s">
        <v>12896</v>
      </c>
      <c r="I2129" s="109">
        <v>2.33</v>
      </c>
      <c r="J2129" s="109">
        <v>3.92</v>
      </c>
      <c r="K2129" s="109">
        <v>1.42</v>
      </c>
      <c r="L2129" s="110" t="e">
        <v>#REF!</v>
      </c>
      <c r="M2129" s="111" t="e">
        <v>#REF!</v>
      </c>
      <c r="N2129" s="111" t="e">
        <v>#N/A</v>
      </c>
      <c r="O2129" s="111" t="e">
        <v>#N/A</v>
      </c>
      <c r="P2129" s="111" t="e">
        <v>#N/A</v>
      </c>
      <c r="Q2129" s="111" t="e">
        <v>#N/A</v>
      </c>
    </row>
    <row r="2130" spans="1:17" s="110" customFormat="1" ht="15" customHeight="1" thickBot="1">
      <c r="A2130" s="446"/>
      <c r="B2130" s="446"/>
      <c r="C2130" s="106" t="str">
        <f>IF(A2130="CSP","Consolidated Supply Program(IIF)",IF(A2130&lt;&gt;"",INDEX('CCN &amp; Description'!$B$2:$B$1071,MATCH(VALUE(LEFT(A2130,5)),'CCN &amp; Description'!$A$2:$A$1071,0)),""))</f>
        <v/>
      </c>
      <c r="D2130" s="107" t="str">
        <f t="shared" si="66"/>
        <v>B</v>
      </c>
      <c r="E2130" s="107" t="str">
        <f t="shared" si="67"/>
        <v>B2130</v>
      </c>
      <c r="F2130" s="108" t="s">
        <v>12901</v>
      </c>
      <c r="G2130" s="108" t="s">
        <v>12618</v>
      </c>
      <c r="H2130" s="108" t="s">
        <v>12898</v>
      </c>
      <c r="I2130" s="109">
        <v>6.08</v>
      </c>
      <c r="J2130" s="109">
        <v>3.92</v>
      </c>
      <c r="K2130" s="109">
        <v>1.75</v>
      </c>
      <c r="L2130" s="110" t="e">
        <v>#REF!</v>
      </c>
      <c r="M2130" s="111" t="e">
        <v>#REF!</v>
      </c>
      <c r="N2130" s="111" t="e">
        <v>#N/A</v>
      </c>
      <c r="O2130" s="111" t="e">
        <v>#N/A</v>
      </c>
      <c r="P2130" s="111" t="e">
        <v>#N/A</v>
      </c>
      <c r="Q2130" s="111" t="e">
        <v>#N/A</v>
      </c>
    </row>
    <row r="2131" spans="1:17" s="110" customFormat="1" ht="15" customHeight="1" thickBot="1">
      <c r="A2131" s="446"/>
      <c r="B2131" s="446"/>
      <c r="C2131" s="106" t="str">
        <f>IF(A2131="CSP","Consolidated Supply Program(IIF)",IF(A2131&lt;&gt;"",INDEX('CCN &amp; Description'!$B$2:$B$1071,MATCH(VALUE(LEFT(A2131,5)),'CCN &amp; Description'!$A$2:$A$1071,0)),""))</f>
        <v/>
      </c>
      <c r="D2131" s="107" t="str">
        <f t="shared" si="66"/>
        <v>B</v>
      </c>
      <c r="E2131" s="107" t="str">
        <f t="shared" si="67"/>
        <v>B2130</v>
      </c>
      <c r="F2131" s="108" t="s">
        <v>12902</v>
      </c>
      <c r="G2131" s="108" t="s">
        <v>12618</v>
      </c>
      <c r="H2131" s="108" t="s">
        <v>12896</v>
      </c>
      <c r="I2131" s="109">
        <v>6.08</v>
      </c>
      <c r="J2131" s="109">
        <v>3.92</v>
      </c>
      <c r="K2131" s="109">
        <v>1.75</v>
      </c>
      <c r="L2131" s="110" t="e">
        <v>#REF!</v>
      </c>
      <c r="M2131" s="111" t="e">
        <v>#REF!</v>
      </c>
      <c r="N2131" s="111" t="e">
        <v>#N/A</v>
      </c>
      <c r="O2131" s="111" t="e">
        <v>#N/A</v>
      </c>
      <c r="P2131" s="111" t="e">
        <v>#N/A</v>
      </c>
      <c r="Q2131" s="111" t="e">
        <v>#N/A</v>
      </c>
    </row>
    <row r="2132" spans="1:17" s="110" customFormat="1" ht="15" customHeight="1" thickBot="1">
      <c r="A2132" s="446"/>
      <c r="B2132" s="446"/>
      <c r="C2132" s="106" t="str">
        <f>IF(A2132="CSP","Consolidated Supply Program(IIF)",IF(A2132&lt;&gt;"",INDEX('CCN &amp; Description'!$B$2:$B$1071,MATCH(VALUE(LEFT(A2132,5)),'CCN &amp; Description'!$A$2:$A$1071,0)),""))</f>
        <v/>
      </c>
      <c r="D2132" s="107" t="str">
        <f t="shared" si="66"/>
        <v>B</v>
      </c>
      <c r="E2132" s="107" t="str">
        <f t="shared" si="67"/>
        <v>B2130</v>
      </c>
      <c r="F2132" s="108" t="s">
        <v>12903</v>
      </c>
      <c r="G2132" s="108" t="s">
        <v>12618</v>
      </c>
      <c r="H2132" s="108" t="s">
        <v>12893</v>
      </c>
      <c r="I2132" s="109">
        <v>6.08</v>
      </c>
      <c r="J2132" s="109">
        <v>3.92</v>
      </c>
      <c r="K2132" s="109">
        <v>1.75</v>
      </c>
      <c r="L2132" s="110" t="e">
        <v>#REF!</v>
      </c>
      <c r="M2132" s="111" t="e">
        <v>#REF!</v>
      </c>
      <c r="N2132" s="111" t="e">
        <v>#N/A</v>
      </c>
      <c r="O2132" s="111" t="e">
        <v>#N/A</v>
      </c>
      <c r="P2132" s="111" t="e">
        <v>#N/A</v>
      </c>
      <c r="Q2132" s="111" t="e">
        <v>#N/A</v>
      </c>
    </row>
    <row r="2133" spans="1:17" s="110" customFormat="1" ht="15" customHeight="1" thickBot="1">
      <c r="A2133" s="446"/>
      <c r="B2133" s="446"/>
      <c r="C2133" s="106" t="str">
        <f>IF(A2133="CSP","Consolidated Supply Program(IIF)",IF(A2133&lt;&gt;"",INDEX('CCN &amp; Description'!$B$2:$B$1071,MATCH(VALUE(LEFT(A2133,5)),'CCN &amp; Description'!$A$2:$A$1071,0)),""))</f>
        <v/>
      </c>
      <c r="D2133" s="107" t="str">
        <f t="shared" si="66"/>
        <v>B</v>
      </c>
      <c r="E2133" s="107" t="str">
        <f t="shared" si="67"/>
        <v>B2130</v>
      </c>
      <c r="F2133" s="108" t="s">
        <v>12904</v>
      </c>
      <c r="G2133" s="108" t="s">
        <v>12618</v>
      </c>
      <c r="H2133" s="108" t="s">
        <v>12897</v>
      </c>
      <c r="I2133" s="109">
        <v>6.08</v>
      </c>
      <c r="J2133" s="109">
        <v>3.92</v>
      </c>
      <c r="K2133" s="109">
        <v>1.75</v>
      </c>
      <c r="L2133" s="110" t="e">
        <v>#REF!</v>
      </c>
      <c r="M2133" s="111" t="e">
        <v>#REF!</v>
      </c>
      <c r="N2133" s="111" t="e">
        <v>#N/A</v>
      </c>
      <c r="O2133" s="111" t="e">
        <v>#N/A</v>
      </c>
      <c r="P2133" s="111" t="e">
        <v>#N/A</v>
      </c>
      <c r="Q2133" s="111" t="e">
        <v>#N/A</v>
      </c>
    </row>
    <row r="2134" spans="1:17" ht="15" customHeight="1" thickBot="1">
      <c r="A2134" s="446"/>
      <c r="B2134" s="446"/>
      <c r="C2134" s="54" t="str">
        <f>IF(A2134="CSP","Consolidated Supply Program(IIF)",IF(A2134&lt;&gt;"",INDEX('CCN &amp; Description'!$B$2:$B$1071,MATCH(VALUE(LEFT(A2134,5)),'CCN &amp; Description'!$A$2:$A$1071,0)),""))</f>
        <v/>
      </c>
      <c r="D2134" s="55" t="str">
        <f t="shared" si="66"/>
        <v>B</v>
      </c>
      <c r="E2134" s="55" t="str">
        <f t="shared" si="67"/>
        <v>B2131</v>
      </c>
      <c r="F2134" s="56" t="s">
        <v>12905</v>
      </c>
      <c r="G2134" s="56" t="s">
        <v>12906</v>
      </c>
      <c r="H2134" s="56" t="s">
        <v>12907</v>
      </c>
      <c r="I2134" s="57">
        <v>5.25</v>
      </c>
      <c r="J2134" s="57">
        <v>5.25</v>
      </c>
      <c r="K2134" s="57">
        <v>2.83</v>
      </c>
      <c r="L2134" s="315" t="e">
        <v>#REF!</v>
      </c>
      <c r="M2134" s="58" t="e">
        <v>#REF!</v>
      </c>
      <c r="N2134" s="58" t="e">
        <v>#N/A</v>
      </c>
      <c r="O2134" s="58" t="e">
        <v>#N/A</v>
      </c>
      <c r="P2134" s="58" t="e">
        <v>#N/A</v>
      </c>
      <c r="Q2134" s="58" t="e">
        <v>#N/A</v>
      </c>
    </row>
    <row r="2135" spans="1:17" ht="15" customHeight="1" thickBot="1">
      <c r="A2135" s="446"/>
      <c r="B2135" s="446"/>
      <c r="C2135" s="54" t="str">
        <f>IF(A2135="CSP","Consolidated Supply Program(IIF)",IF(A2135&lt;&gt;"",INDEX('CCN &amp; Description'!$B$2:$B$1071,MATCH(VALUE(LEFT(A2135,5)),'CCN &amp; Description'!$A$2:$A$1071,0)),""))</f>
        <v/>
      </c>
      <c r="D2135" s="55" t="str">
        <f t="shared" si="66"/>
        <v>B</v>
      </c>
      <c r="E2135" s="55" t="str">
        <f t="shared" si="67"/>
        <v>B2132</v>
      </c>
      <c r="F2135" s="56" t="s">
        <v>12908</v>
      </c>
      <c r="G2135" s="56" t="s">
        <v>12909</v>
      </c>
      <c r="H2135" s="56" t="s">
        <v>12910</v>
      </c>
      <c r="I2135" s="57">
        <v>5</v>
      </c>
      <c r="J2135" s="57">
        <v>4</v>
      </c>
      <c r="K2135" s="57">
        <v>2</v>
      </c>
      <c r="L2135" s="315" t="e">
        <v>#REF!</v>
      </c>
      <c r="M2135" s="58" t="e">
        <v>#REF!</v>
      </c>
      <c r="N2135" s="58" t="e">
        <v>#N/A</v>
      </c>
      <c r="O2135" s="58" t="e">
        <v>#N/A</v>
      </c>
      <c r="P2135" s="58" t="e">
        <v>#N/A</v>
      </c>
      <c r="Q2135" s="58" t="e">
        <v>#N/A</v>
      </c>
    </row>
    <row r="2136" spans="1:17" ht="15" customHeight="1" thickBot="1">
      <c r="A2136" s="446"/>
      <c r="B2136" s="446"/>
      <c r="C2136" s="54" t="str">
        <f>IF(A2136="CSP","Consolidated Supply Program(IIF)",IF(A2136&lt;&gt;"",INDEX('CCN &amp; Description'!$B$2:$B$1071,MATCH(VALUE(LEFT(A2136,5)),'CCN &amp; Description'!$A$2:$A$1071,0)),""))</f>
        <v/>
      </c>
      <c r="D2136" s="55" t="str">
        <f t="shared" si="66"/>
        <v>B</v>
      </c>
      <c r="E2136" s="55" t="str">
        <f t="shared" si="67"/>
        <v>B2133</v>
      </c>
      <c r="F2136" s="56" t="s">
        <v>12911</v>
      </c>
      <c r="G2136" s="56" t="s">
        <v>12912</v>
      </c>
      <c r="H2136" s="56" t="s">
        <v>12913</v>
      </c>
      <c r="I2136" s="57">
        <v>4</v>
      </c>
      <c r="J2136" s="57">
        <v>2</v>
      </c>
      <c r="K2136" s="57">
        <v>2.17</v>
      </c>
      <c r="L2136" s="315" t="e">
        <v>#REF!</v>
      </c>
      <c r="M2136" s="58" t="e">
        <v>#REF!</v>
      </c>
      <c r="N2136" s="58" t="e">
        <v>#N/A</v>
      </c>
      <c r="O2136" s="58" t="e">
        <v>#N/A</v>
      </c>
      <c r="P2136" s="58" t="e">
        <v>#N/A</v>
      </c>
      <c r="Q2136" s="58" t="e">
        <v>#N/A</v>
      </c>
    </row>
    <row r="2137" spans="1:17" ht="15" customHeight="1" thickBot="1">
      <c r="A2137" s="446"/>
      <c r="B2137" s="446"/>
      <c r="C2137" s="54" t="str">
        <f>IF(A2137="CSP","Consolidated Supply Program(IIF)",IF(A2137&lt;&gt;"",INDEX('CCN &amp; Description'!$B$2:$B$1071,MATCH(VALUE(LEFT(A2137,5)),'CCN &amp; Description'!$A$2:$A$1071,0)),""))</f>
        <v/>
      </c>
      <c r="D2137" s="55" t="str">
        <f t="shared" si="66"/>
        <v>B</v>
      </c>
      <c r="E2137" s="55" t="str">
        <f t="shared" si="67"/>
        <v>B2134</v>
      </c>
      <c r="F2137" s="56" t="s">
        <v>12914</v>
      </c>
      <c r="G2137" s="56" t="s">
        <v>12912</v>
      </c>
      <c r="H2137" s="56" t="s">
        <v>12915</v>
      </c>
      <c r="I2137" s="57">
        <v>4</v>
      </c>
      <c r="J2137" s="57">
        <v>2</v>
      </c>
      <c r="K2137" s="57">
        <v>2.17</v>
      </c>
      <c r="L2137" s="315" t="e">
        <v>#REF!</v>
      </c>
      <c r="M2137" s="58" t="e">
        <v>#REF!</v>
      </c>
      <c r="N2137" s="58" t="e">
        <v>#N/A</v>
      </c>
      <c r="O2137" s="58" t="e">
        <v>#N/A</v>
      </c>
      <c r="P2137" s="58" t="e">
        <v>#N/A</v>
      </c>
      <c r="Q2137" s="58" t="e">
        <v>#N/A</v>
      </c>
    </row>
    <row r="2138" spans="1:17" ht="15" customHeight="1" thickBot="1">
      <c r="A2138" s="446"/>
      <c r="B2138" s="446"/>
      <c r="C2138" s="54" t="str">
        <f>IF(A2138="CSP","Consolidated Supply Program(IIF)",IF(A2138&lt;&gt;"",INDEX('CCN &amp; Description'!$B$2:$B$1071,MATCH(VALUE(LEFT(A2138,5)),'CCN &amp; Description'!$A$2:$A$1071,0)),""))</f>
        <v/>
      </c>
      <c r="D2138" s="55" t="str">
        <f t="shared" si="66"/>
        <v>B</v>
      </c>
      <c r="E2138" s="55" t="str">
        <f t="shared" si="67"/>
        <v>B2135</v>
      </c>
      <c r="F2138" s="56" t="s">
        <v>12916</v>
      </c>
      <c r="G2138" s="56" t="s">
        <v>12917</v>
      </c>
      <c r="H2138" s="56" t="s">
        <v>12918</v>
      </c>
      <c r="I2138" s="57">
        <v>4</v>
      </c>
      <c r="J2138" s="57">
        <v>2</v>
      </c>
      <c r="K2138" s="57">
        <v>2.17</v>
      </c>
      <c r="L2138" s="315" t="e">
        <v>#REF!</v>
      </c>
      <c r="M2138" s="58" t="e">
        <v>#REF!</v>
      </c>
      <c r="N2138" s="58" t="e">
        <v>#N/A</v>
      </c>
      <c r="O2138" s="58" t="e">
        <v>#N/A</v>
      </c>
      <c r="P2138" s="58" t="e">
        <v>#N/A</v>
      </c>
      <c r="Q2138" s="58" t="e">
        <v>#N/A</v>
      </c>
    </row>
    <row r="2139" spans="1:17" ht="15" customHeight="1" thickBot="1">
      <c r="A2139" s="446"/>
      <c r="B2139" s="446"/>
      <c r="C2139" s="54" t="str">
        <f>IF(A2139="CSP","Consolidated Supply Program(IIF)",IF(A2139&lt;&gt;"",INDEX('CCN &amp; Description'!$B$2:$B$1071,MATCH(VALUE(LEFT(A2139,5)),'CCN &amp; Description'!$A$2:$A$1071,0)),""))</f>
        <v/>
      </c>
      <c r="D2139" s="55" t="str">
        <f t="shared" si="66"/>
        <v>B</v>
      </c>
      <c r="E2139" s="55" t="str">
        <f t="shared" si="67"/>
        <v>B2136</v>
      </c>
      <c r="F2139" s="56" t="s">
        <v>12919</v>
      </c>
      <c r="G2139" s="56" t="s">
        <v>12920</v>
      </c>
      <c r="H2139" s="56" t="s">
        <v>12921</v>
      </c>
      <c r="I2139" s="57">
        <v>4</v>
      </c>
      <c r="J2139" s="57">
        <v>2</v>
      </c>
      <c r="K2139" s="57">
        <v>2.17</v>
      </c>
      <c r="L2139" s="315" t="e">
        <v>#REF!</v>
      </c>
      <c r="M2139" s="58" t="e">
        <v>#REF!</v>
      </c>
      <c r="N2139" s="58" t="e">
        <v>#N/A</v>
      </c>
      <c r="O2139" s="58" t="e">
        <v>#N/A</v>
      </c>
      <c r="P2139" s="58" t="e">
        <v>#N/A</v>
      </c>
      <c r="Q2139" s="58" t="e">
        <v>#N/A</v>
      </c>
    </row>
    <row r="2140" spans="1:17" ht="15" customHeight="1" thickBot="1">
      <c r="A2140" s="446"/>
      <c r="B2140" s="446"/>
      <c r="C2140" s="54" t="str">
        <f>IF(A2140="CSP","Consolidated Supply Program(IIF)",IF(A2140&lt;&gt;"",INDEX('CCN &amp; Description'!$B$2:$B$1071,MATCH(VALUE(LEFT(A2140,5)),'CCN &amp; Description'!$A$2:$A$1071,0)),""))</f>
        <v/>
      </c>
      <c r="D2140" s="55" t="str">
        <f t="shared" si="66"/>
        <v>B</v>
      </c>
      <c r="E2140" s="55" t="str">
        <f t="shared" si="67"/>
        <v>B2137</v>
      </c>
      <c r="F2140" s="56" t="s">
        <v>12922</v>
      </c>
      <c r="G2140" s="56" t="s">
        <v>12923</v>
      </c>
      <c r="H2140" s="56" t="s">
        <v>12924</v>
      </c>
      <c r="I2140" s="57">
        <v>8.66</v>
      </c>
      <c r="J2140" s="57">
        <v>3.5</v>
      </c>
      <c r="K2140" s="57">
        <v>3.33</v>
      </c>
      <c r="L2140" s="315" t="e">
        <v>#REF!</v>
      </c>
      <c r="M2140" s="58" t="e">
        <v>#REF!</v>
      </c>
      <c r="N2140" s="58" t="e">
        <v>#N/A</v>
      </c>
      <c r="O2140" s="58" t="e">
        <v>#N/A</v>
      </c>
      <c r="P2140" s="58" t="e">
        <v>#N/A</v>
      </c>
      <c r="Q2140" s="58" t="e">
        <v>#N/A</v>
      </c>
    </row>
    <row r="2141" spans="1:17" ht="15" customHeight="1" thickBot="1">
      <c r="A2141" s="446"/>
      <c r="B2141" s="446"/>
      <c r="C2141" s="54" t="str">
        <f>IF(A2141="CSP","Consolidated Supply Program(IIF)",IF(A2141&lt;&gt;"",INDEX('CCN &amp; Description'!$B$2:$B$1071,MATCH(VALUE(LEFT(A2141,5)),'CCN &amp; Description'!$A$2:$A$1071,0)),""))</f>
        <v/>
      </c>
      <c r="D2141" s="55" t="str">
        <f t="shared" si="66"/>
        <v>B</v>
      </c>
      <c r="E2141" s="55" t="str">
        <f t="shared" si="67"/>
        <v>B2138</v>
      </c>
      <c r="F2141" s="56" t="s">
        <v>12925</v>
      </c>
      <c r="G2141" s="56" t="s">
        <v>12926</v>
      </c>
      <c r="H2141" s="56" t="s">
        <v>12927</v>
      </c>
      <c r="I2141" s="57">
        <v>5.25</v>
      </c>
      <c r="J2141" s="57">
        <v>5.25</v>
      </c>
      <c r="K2141" s="57">
        <v>3.83</v>
      </c>
      <c r="L2141" s="315" t="e">
        <v>#REF!</v>
      </c>
      <c r="M2141" s="58" t="e">
        <v>#REF!</v>
      </c>
      <c r="N2141" s="58" t="e">
        <v>#N/A</v>
      </c>
      <c r="O2141" s="58" t="e">
        <v>#N/A</v>
      </c>
      <c r="P2141" s="58" t="e">
        <v>#N/A</v>
      </c>
      <c r="Q2141" s="58" t="e">
        <v>#N/A</v>
      </c>
    </row>
    <row r="2142" spans="1:17" ht="15" customHeight="1" thickBot="1">
      <c r="A2142" s="446"/>
      <c r="B2142" s="446"/>
      <c r="C2142" s="54" t="str">
        <f>IF(A2142="CSP","Consolidated Supply Program(IIF)",IF(A2142&lt;&gt;"",INDEX('CCN &amp; Description'!$B$2:$B$1071,MATCH(VALUE(LEFT(A2142,5)),'CCN &amp; Description'!$A$2:$A$1071,0)),""))</f>
        <v/>
      </c>
      <c r="D2142" s="55" t="str">
        <f t="shared" si="66"/>
        <v>B</v>
      </c>
      <c r="E2142" s="55" t="str">
        <f t="shared" si="67"/>
        <v>B2139</v>
      </c>
      <c r="F2142" s="56" t="s">
        <v>12928</v>
      </c>
      <c r="G2142" s="56" t="s">
        <v>12926</v>
      </c>
      <c r="H2142" s="56" t="s">
        <v>12929</v>
      </c>
      <c r="I2142" s="57">
        <v>2.83</v>
      </c>
      <c r="J2142" s="57">
        <v>2.33</v>
      </c>
      <c r="K2142" s="57">
        <v>2</v>
      </c>
      <c r="L2142" s="315" t="e">
        <v>#REF!</v>
      </c>
      <c r="M2142" s="58" t="e">
        <v>#REF!</v>
      </c>
      <c r="N2142" s="58" t="e">
        <v>#N/A</v>
      </c>
      <c r="O2142" s="58" t="e">
        <v>#N/A</v>
      </c>
      <c r="P2142" s="58" t="e">
        <v>#N/A</v>
      </c>
      <c r="Q2142" s="58" t="e">
        <v>#N/A</v>
      </c>
    </row>
    <row r="2143" spans="1:17" s="110" customFormat="1" ht="15" customHeight="1" thickBot="1">
      <c r="A2143" s="446"/>
      <c r="B2143" s="446"/>
      <c r="C2143" s="106" t="str">
        <f>IF(A2143="CSP","Consolidated Supply Program(IIF)",IF(A2143&lt;&gt;"",INDEX('CCN &amp; Description'!$B$2:$B$1071,MATCH(VALUE(LEFT(A2143,5)),'CCN &amp; Description'!$A$2:$A$1071,0)),""))</f>
        <v/>
      </c>
      <c r="D2143" s="107" t="str">
        <f t="shared" si="66"/>
        <v>B</v>
      </c>
      <c r="E2143" s="107" t="str">
        <f t="shared" si="67"/>
        <v>B2150</v>
      </c>
      <c r="F2143" s="108" t="s">
        <v>4598</v>
      </c>
      <c r="G2143" s="108" t="s">
        <v>12930</v>
      </c>
      <c r="H2143" s="108" t="s">
        <v>12931</v>
      </c>
      <c r="I2143" s="109">
        <v>3.08</v>
      </c>
      <c r="J2143" s="109">
        <v>1.5</v>
      </c>
      <c r="K2143" s="109">
        <v>1</v>
      </c>
      <c r="L2143" s="110" t="e">
        <v>#REF!</v>
      </c>
      <c r="M2143" s="111" t="e">
        <v>#REF!</v>
      </c>
      <c r="N2143" s="111" t="e">
        <v>#N/A</v>
      </c>
      <c r="O2143" s="111" t="e">
        <v>#N/A</v>
      </c>
      <c r="P2143" s="111" t="e">
        <v>#N/A</v>
      </c>
      <c r="Q2143" s="111" t="e">
        <v>#N/A</v>
      </c>
    </row>
    <row r="2144" spans="1:17" s="110" customFormat="1" ht="15" customHeight="1" thickBot="1">
      <c r="A2144" s="446"/>
      <c r="B2144" s="446"/>
      <c r="C2144" s="106" t="str">
        <f>IF(A2144="CSP","Consolidated Supply Program(IIF)",IF(A2144&lt;&gt;"",INDEX('CCN &amp; Description'!$B$2:$B$1071,MATCH(VALUE(LEFT(A2144,5)),'CCN &amp; Description'!$A$2:$A$1071,0)),""))</f>
        <v/>
      </c>
      <c r="D2144" s="107" t="str">
        <f t="shared" si="66"/>
        <v>B</v>
      </c>
      <c r="E2144" s="107" t="str">
        <f t="shared" si="67"/>
        <v>B2150</v>
      </c>
      <c r="F2144" s="108" t="s">
        <v>4598</v>
      </c>
      <c r="G2144" s="108" t="s">
        <v>12930</v>
      </c>
      <c r="H2144" s="108" t="s">
        <v>12932</v>
      </c>
      <c r="I2144" s="109">
        <v>3.08</v>
      </c>
      <c r="J2144" s="109">
        <v>1.5</v>
      </c>
      <c r="K2144" s="109">
        <v>1</v>
      </c>
      <c r="L2144" s="110" t="e">
        <v>#REF!</v>
      </c>
      <c r="M2144" s="111" t="e">
        <v>#REF!</v>
      </c>
      <c r="N2144" s="111" t="e">
        <v>#N/A</v>
      </c>
      <c r="O2144" s="111" t="e">
        <v>#N/A</v>
      </c>
      <c r="P2144" s="111" t="e">
        <v>#N/A</v>
      </c>
      <c r="Q2144" s="111" t="e">
        <v>#N/A</v>
      </c>
    </row>
    <row r="2145" spans="1:17" s="110" customFormat="1" ht="15" customHeight="1" thickBot="1">
      <c r="A2145" s="446"/>
      <c r="B2145" s="446"/>
      <c r="C2145" s="106" t="str">
        <f>IF(A2145="CSP","Consolidated Supply Program(IIF)",IF(A2145&lt;&gt;"",INDEX('CCN &amp; Description'!$B$2:$B$1071,MATCH(VALUE(LEFT(A2145,5)),'CCN &amp; Description'!$A$2:$A$1071,0)),""))</f>
        <v/>
      </c>
      <c r="D2145" s="107" t="str">
        <f t="shared" si="66"/>
        <v>B</v>
      </c>
      <c r="E2145" s="107" t="str">
        <f t="shared" si="67"/>
        <v>B2150</v>
      </c>
      <c r="F2145" s="108" t="s">
        <v>4598</v>
      </c>
      <c r="G2145" s="108" t="s">
        <v>12930</v>
      </c>
      <c r="H2145" s="112"/>
      <c r="I2145" s="109">
        <v>3.02</v>
      </c>
      <c r="J2145" s="109">
        <v>1.42</v>
      </c>
      <c r="K2145" s="109">
        <v>1</v>
      </c>
      <c r="L2145" s="110" t="e">
        <v>#REF!</v>
      </c>
      <c r="M2145" s="111" t="e">
        <v>#REF!</v>
      </c>
      <c r="N2145" s="111" t="e">
        <v>#N/A</v>
      </c>
      <c r="O2145" s="111" t="e">
        <v>#N/A</v>
      </c>
      <c r="P2145" s="111" t="e">
        <v>#N/A</v>
      </c>
      <c r="Q2145" s="111" t="e">
        <v>#N/A</v>
      </c>
    </row>
    <row r="2146" spans="1:17" s="110" customFormat="1" ht="15" customHeight="1" thickBot="1">
      <c r="A2146" s="446"/>
      <c r="B2146" s="446"/>
      <c r="C2146" s="106" t="str">
        <f>IF(A2146="CSP","Consolidated Supply Program(IIF)",IF(A2146&lt;&gt;"",INDEX('CCN &amp; Description'!$B$2:$B$1071,MATCH(VALUE(LEFT(A2146,5)),'CCN &amp; Description'!$A$2:$A$1071,0)),""))</f>
        <v/>
      </c>
      <c r="D2146" s="107" t="str">
        <f t="shared" si="66"/>
        <v>B</v>
      </c>
      <c r="E2146" s="107" t="str">
        <f t="shared" si="67"/>
        <v>B2170</v>
      </c>
      <c r="F2146" s="108" t="s">
        <v>4606</v>
      </c>
      <c r="G2146" s="108" t="s">
        <v>12933</v>
      </c>
      <c r="H2146" s="108" t="s">
        <v>12934</v>
      </c>
      <c r="I2146" s="109">
        <v>7.83</v>
      </c>
      <c r="J2146" s="109">
        <v>3.83</v>
      </c>
      <c r="K2146" s="109">
        <v>0.75</v>
      </c>
      <c r="L2146" s="110" t="e">
        <v>#REF!</v>
      </c>
      <c r="M2146" s="111" t="e">
        <v>#REF!</v>
      </c>
      <c r="N2146" s="111" t="e">
        <v>#N/A</v>
      </c>
      <c r="O2146" s="111" t="e">
        <v>#N/A</v>
      </c>
      <c r="P2146" s="111" t="e">
        <v>#N/A</v>
      </c>
      <c r="Q2146" s="111" t="e">
        <v>#N/A</v>
      </c>
    </row>
    <row r="2147" spans="1:17" s="110" customFormat="1" ht="15" customHeight="1" thickBot="1">
      <c r="A2147" s="446"/>
      <c r="B2147" s="446"/>
      <c r="C2147" s="106" t="str">
        <f>IF(A2147="CSP","Consolidated Supply Program(IIF)",IF(A2147&lt;&gt;"",INDEX('CCN &amp; Description'!$B$2:$B$1071,MATCH(VALUE(LEFT(A2147,5)),'CCN &amp; Description'!$A$2:$A$1071,0)),""))</f>
        <v/>
      </c>
      <c r="D2147" s="107" t="str">
        <f t="shared" si="66"/>
        <v>B</v>
      </c>
      <c r="E2147" s="107" t="str">
        <f t="shared" si="67"/>
        <v>B2190</v>
      </c>
      <c r="F2147" s="108" t="s">
        <v>4610</v>
      </c>
      <c r="G2147" s="108" t="s">
        <v>12935</v>
      </c>
      <c r="H2147" s="112"/>
      <c r="I2147" s="109">
        <v>1.08</v>
      </c>
      <c r="J2147" s="109">
        <v>0.67</v>
      </c>
      <c r="K2147" s="109">
        <v>0.42</v>
      </c>
      <c r="L2147" s="110" t="e">
        <v>#REF!</v>
      </c>
      <c r="M2147" s="111" t="e">
        <v>#REF!</v>
      </c>
      <c r="N2147" s="111" t="e">
        <v>#N/A</v>
      </c>
      <c r="O2147" s="111" t="e">
        <v>#N/A</v>
      </c>
      <c r="P2147" s="111" t="e">
        <v>#N/A</v>
      </c>
      <c r="Q2147" s="111" t="e">
        <v>#N/A</v>
      </c>
    </row>
    <row r="2148" spans="1:17" ht="15" customHeight="1" thickBot="1">
      <c r="A2148" s="446"/>
      <c r="B2148" s="446"/>
      <c r="C2148" s="54" t="str">
        <f>IF(A2148="CSP","Consolidated Supply Program(IIF)",IF(A2148&lt;&gt;"",INDEX('CCN &amp; Description'!$B$2:$B$1071,MATCH(VALUE(LEFT(A2148,5)),'CCN &amp; Description'!$A$2:$A$1071,0)),""))</f>
        <v/>
      </c>
      <c r="D2148" s="55" t="str">
        <f t="shared" si="66"/>
        <v>B</v>
      </c>
      <c r="E2148" s="55" t="str">
        <f t="shared" si="67"/>
        <v>B2191</v>
      </c>
      <c r="F2148" s="56" t="s">
        <v>12936</v>
      </c>
      <c r="G2148" s="56" t="s">
        <v>12937</v>
      </c>
      <c r="H2148" s="56" t="s">
        <v>12938</v>
      </c>
      <c r="I2148" s="57">
        <v>0</v>
      </c>
      <c r="J2148" s="57">
        <v>0</v>
      </c>
      <c r="K2148" s="57">
        <v>0</v>
      </c>
      <c r="L2148" s="315" t="e">
        <v>#REF!</v>
      </c>
      <c r="M2148" s="58" t="e">
        <v>#REF!</v>
      </c>
      <c r="N2148" s="58" t="e">
        <v>#N/A</v>
      </c>
      <c r="O2148" s="58" t="e">
        <v>#N/A</v>
      </c>
      <c r="P2148" s="58" t="e">
        <v>#N/A</v>
      </c>
      <c r="Q2148" s="58" t="e">
        <v>#N/A</v>
      </c>
    </row>
    <row r="2149" spans="1:17" ht="15" customHeight="1" thickBot="1">
      <c r="A2149" s="446"/>
      <c r="B2149" s="446"/>
      <c r="C2149" s="54" t="str">
        <f>IF(A2149="CSP","Consolidated Supply Program(IIF)",IF(A2149&lt;&gt;"",INDEX('CCN &amp; Description'!$B$2:$B$1071,MATCH(VALUE(LEFT(A2149,5)),'CCN &amp; Description'!$A$2:$A$1071,0)),""))</f>
        <v/>
      </c>
      <c r="D2149" s="55" t="str">
        <f t="shared" si="66"/>
        <v>B</v>
      </c>
      <c r="E2149" s="55" t="str">
        <f t="shared" si="67"/>
        <v>B2200</v>
      </c>
      <c r="F2149" s="56" t="s">
        <v>12939</v>
      </c>
      <c r="G2149" s="56" t="s">
        <v>12940</v>
      </c>
      <c r="H2149" s="59"/>
      <c r="I2149" s="57">
        <v>3.58</v>
      </c>
      <c r="J2149" s="57">
        <v>2</v>
      </c>
      <c r="K2149" s="57">
        <v>0.42</v>
      </c>
      <c r="L2149" s="315" t="e">
        <v>#REF!</v>
      </c>
      <c r="M2149" s="58" t="e">
        <v>#REF!</v>
      </c>
      <c r="N2149" s="58" t="e">
        <v>#N/A</v>
      </c>
      <c r="O2149" s="58" t="e">
        <v>#N/A</v>
      </c>
      <c r="P2149" s="58" t="e">
        <v>#N/A</v>
      </c>
      <c r="Q2149" s="58" t="e">
        <v>#N/A</v>
      </c>
    </row>
    <row r="2150" spans="1:17" s="110" customFormat="1" ht="15" customHeight="1" thickBot="1">
      <c r="A2150" s="446">
        <v>44112</v>
      </c>
      <c r="B2150" s="446"/>
      <c r="C2150" s="106" t="str">
        <f>IF(A2150="CSP","Consolidated Supply Program(IIF)",IF(A2150&lt;&gt;"",INDEX('CCN &amp; Description'!$B$2:$B$1071,MATCH(VALUE(LEFT(A2150,5)),'CCN &amp; Description'!$A$2:$A$1071,0)),""))</f>
        <v>COVERED STORAGE BUILDING, INSTALLATION</v>
      </c>
      <c r="D2150" s="107" t="str">
        <f t="shared" si="66"/>
        <v>B</v>
      </c>
      <c r="E2150" s="107" t="str">
        <f t="shared" si="67"/>
        <v>B2210</v>
      </c>
      <c r="F2150" s="108" t="s">
        <v>4614</v>
      </c>
      <c r="G2150" s="108" t="s">
        <v>4615</v>
      </c>
      <c r="H2150" s="112"/>
      <c r="I2150" s="109">
        <v>3.25</v>
      </c>
      <c r="J2150" s="109">
        <v>2</v>
      </c>
      <c r="K2150" s="109">
        <v>0.92</v>
      </c>
      <c r="L2150" s="110" t="e">
        <v>#REF!</v>
      </c>
      <c r="M2150" s="111" t="e">
        <v>#REF!</v>
      </c>
      <c r="N2150" s="111" t="e">
        <v>#N/A</v>
      </c>
      <c r="O2150" s="111" t="e">
        <v>#N/A</v>
      </c>
      <c r="P2150" s="111" t="e">
        <v>#N/A</v>
      </c>
      <c r="Q2150" s="111" t="e">
        <v>#N/A</v>
      </c>
    </row>
    <row r="2151" spans="1:17" s="110" customFormat="1" ht="15" customHeight="1" thickBot="1">
      <c r="A2151" s="446">
        <v>44112</v>
      </c>
      <c r="B2151" s="446"/>
      <c r="C2151" s="106" t="str">
        <f>IF(A2151="CSP","Consolidated Supply Program(IIF)",IF(A2151&lt;&gt;"",INDEX('CCN &amp; Description'!$B$2:$B$1071,MATCH(VALUE(LEFT(A2151,5)),'CCN &amp; Description'!$A$2:$A$1071,0)),""))</f>
        <v>COVERED STORAGE BUILDING, INSTALLATION</v>
      </c>
      <c r="D2151" s="107" t="str">
        <f t="shared" si="66"/>
        <v>B</v>
      </c>
      <c r="E2151" s="107" t="str">
        <f t="shared" si="67"/>
        <v>B2210</v>
      </c>
      <c r="F2151" s="108" t="s">
        <v>4614</v>
      </c>
      <c r="G2151" s="108" t="s">
        <v>12940</v>
      </c>
      <c r="H2151" s="108" t="s">
        <v>12941</v>
      </c>
      <c r="I2151" s="109">
        <v>3.17</v>
      </c>
      <c r="J2151" s="109">
        <v>1.92</v>
      </c>
      <c r="K2151" s="109">
        <v>0.92</v>
      </c>
      <c r="L2151" s="110" t="e">
        <v>#REF!</v>
      </c>
      <c r="M2151" s="111" t="e">
        <v>#REF!</v>
      </c>
      <c r="N2151" s="111" t="e">
        <v>#N/A</v>
      </c>
      <c r="O2151" s="111" t="e">
        <v>#N/A</v>
      </c>
      <c r="P2151" s="111" t="e">
        <v>#N/A</v>
      </c>
      <c r="Q2151" s="111" t="e">
        <v>#N/A</v>
      </c>
    </row>
    <row r="2152" spans="1:17" s="110" customFormat="1" ht="15" customHeight="1" thickBot="1">
      <c r="A2152" s="446">
        <v>44112</v>
      </c>
      <c r="B2152" s="446"/>
      <c r="C2152" s="106" t="str">
        <f>IF(A2152="CSP","Consolidated Supply Program(IIF)",IF(A2152&lt;&gt;"",INDEX('CCN &amp; Description'!$B$2:$B$1071,MATCH(VALUE(LEFT(A2152,5)),'CCN &amp; Description'!$A$2:$A$1071,0)),""))</f>
        <v>COVERED STORAGE BUILDING, INSTALLATION</v>
      </c>
      <c r="D2152" s="107" t="str">
        <f t="shared" si="66"/>
        <v>B</v>
      </c>
      <c r="E2152" s="107" t="str">
        <f t="shared" si="67"/>
        <v>B2210</v>
      </c>
      <c r="F2152" s="108" t="s">
        <v>4614</v>
      </c>
      <c r="G2152" s="108" t="s">
        <v>12940</v>
      </c>
      <c r="H2152" s="112"/>
      <c r="I2152" s="109">
        <v>3.17</v>
      </c>
      <c r="J2152" s="109">
        <v>1.92</v>
      </c>
      <c r="K2152" s="109">
        <v>0.92</v>
      </c>
      <c r="L2152" s="110" t="e">
        <v>#REF!</v>
      </c>
      <c r="M2152" s="111" t="e">
        <v>#REF!</v>
      </c>
      <c r="N2152" s="111" t="e">
        <v>#N/A</v>
      </c>
      <c r="O2152" s="111" t="e">
        <v>#N/A</v>
      </c>
      <c r="P2152" s="111" t="e">
        <v>#N/A</v>
      </c>
      <c r="Q2152" s="111" t="e">
        <v>#N/A</v>
      </c>
    </row>
    <row r="2153" spans="1:17" ht="15" customHeight="1" thickBot="1">
      <c r="A2153" s="446"/>
      <c r="B2153" s="446"/>
      <c r="C2153" s="54" t="str">
        <f>IF(A2153="CSP","Consolidated Supply Program(IIF)",IF(A2153&lt;&gt;"",INDEX('CCN &amp; Description'!$B$2:$B$1071,MATCH(VALUE(LEFT(A2153,5)),'CCN &amp; Description'!$A$2:$A$1071,0)),""))</f>
        <v/>
      </c>
      <c r="D2153" s="55" t="str">
        <f t="shared" si="66"/>
        <v>B</v>
      </c>
      <c r="E2153" s="55" t="str">
        <f t="shared" si="67"/>
        <v>B2238</v>
      </c>
      <c r="F2153" s="56" t="s">
        <v>4623</v>
      </c>
      <c r="G2153" s="56" t="s">
        <v>12942</v>
      </c>
      <c r="H2153" s="56" t="s">
        <v>12943</v>
      </c>
      <c r="I2153" s="57">
        <v>8</v>
      </c>
      <c r="J2153" s="57">
        <v>4.83</v>
      </c>
      <c r="K2153" s="57">
        <v>6.83</v>
      </c>
      <c r="L2153" s="315" t="e">
        <v>#REF!</v>
      </c>
      <c r="M2153" s="58" t="e">
        <v>#REF!</v>
      </c>
      <c r="N2153" s="58" t="e">
        <v>#N/A</v>
      </c>
      <c r="O2153" s="58" t="e">
        <v>#N/A</v>
      </c>
      <c r="P2153" s="58" t="e">
        <v>#N/A</v>
      </c>
      <c r="Q2153" s="58" t="e">
        <v>#N/A</v>
      </c>
    </row>
    <row r="2154" spans="1:17" ht="15" customHeight="1" thickBot="1">
      <c r="A2154" s="446"/>
      <c r="B2154" s="446"/>
      <c r="C2154" s="54" t="str">
        <f>IF(A2154="CSP","Consolidated Supply Program(IIF)",IF(A2154&lt;&gt;"",INDEX('CCN &amp; Description'!$B$2:$B$1071,MATCH(VALUE(LEFT(A2154,5)),'CCN &amp; Description'!$A$2:$A$1071,0)),""))</f>
        <v/>
      </c>
      <c r="D2154" s="55" t="str">
        <f t="shared" si="66"/>
        <v>B</v>
      </c>
      <c r="E2154" s="55" t="str">
        <f t="shared" si="67"/>
        <v>B2239</v>
      </c>
      <c r="F2154" s="56" t="s">
        <v>12944</v>
      </c>
      <c r="G2154" s="56" t="s">
        <v>12945</v>
      </c>
      <c r="H2154" s="59"/>
      <c r="I2154" s="57">
        <v>4</v>
      </c>
      <c r="J2154" s="57">
        <v>2.08</v>
      </c>
      <c r="K2154" s="57">
        <v>2.08</v>
      </c>
      <c r="L2154" s="315" t="e">
        <v>#REF!</v>
      </c>
      <c r="M2154" s="58" t="e">
        <v>#REF!</v>
      </c>
      <c r="N2154" s="58" t="e">
        <v>#N/A</v>
      </c>
      <c r="O2154" s="58" t="e">
        <v>#N/A</v>
      </c>
      <c r="P2154" s="58" t="e">
        <v>#N/A</v>
      </c>
      <c r="Q2154" s="58" t="e">
        <v>#N/A</v>
      </c>
    </row>
    <row r="2155" spans="1:17" ht="15" customHeight="1" thickBot="1">
      <c r="A2155" s="446"/>
      <c r="B2155" s="446"/>
      <c r="C2155" s="54" t="str">
        <f>IF(A2155="CSP","Consolidated Supply Program(IIF)",IF(A2155&lt;&gt;"",INDEX('CCN &amp; Description'!$B$2:$B$1071,MATCH(VALUE(LEFT(A2155,5)),'CCN &amp; Description'!$A$2:$A$1071,0)),""))</f>
        <v/>
      </c>
      <c r="D2155" s="55" t="str">
        <f t="shared" si="66"/>
        <v>B</v>
      </c>
      <c r="E2155" s="55" t="str">
        <f t="shared" si="67"/>
        <v>B2242</v>
      </c>
      <c r="F2155" s="56" t="s">
        <v>12946</v>
      </c>
      <c r="G2155" s="56" t="s">
        <v>12935</v>
      </c>
      <c r="H2155" s="59"/>
      <c r="I2155" s="57">
        <v>0</v>
      </c>
      <c r="J2155" s="57">
        <v>0</v>
      </c>
      <c r="K2155" s="57">
        <v>0</v>
      </c>
      <c r="L2155" s="315" t="e">
        <v>#REF!</v>
      </c>
      <c r="M2155" s="58" t="e">
        <v>#REF!</v>
      </c>
      <c r="N2155" s="58" t="e">
        <v>#N/A</v>
      </c>
      <c r="O2155" s="58" t="e">
        <v>#N/A</v>
      </c>
      <c r="P2155" s="58" t="e">
        <v>#N/A</v>
      </c>
      <c r="Q2155" s="58" t="e">
        <v>#N/A</v>
      </c>
    </row>
    <row r="2156" spans="1:17" ht="15" customHeight="1" thickBot="1">
      <c r="A2156" s="446"/>
      <c r="B2156" s="446"/>
      <c r="C2156" s="54" t="str">
        <f>IF(A2156="CSP","Consolidated Supply Program(IIF)",IF(A2156&lt;&gt;"",INDEX('CCN &amp; Description'!$B$2:$B$1071,MATCH(VALUE(LEFT(A2156,5)),'CCN &amp; Description'!$A$2:$A$1071,0)),""))</f>
        <v/>
      </c>
      <c r="D2156" s="55" t="str">
        <f t="shared" si="66"/>
        <v>B</v>
      </c>
      <c r="E2156" s="55" t="str">
        <f t="shared" si="67"/>
        <v>B2242</v>
      </c>
      <c r="F2156" s="56" t="s">
        <v>12947</v>
      </c>
      <c r="G2156" s="56" t="s">
        <v>12935</v>
      </c>
      <c r="H2156" s="59"/>
      <c r="I2156" s="57">
        <v>0</v>
      </c>
      <c r="J2156" s="57">
        <v>0</v>
      </c>
      <c r="K2156" s="57">
        <v>0</v>
      </c>
      <c r="L2156" s="315" t="e">
        <v>#REF!</v>
      </c>
      <c r="M2156" s="58" t="e">
        <v>#REF!</v>
      </c>
      <c r="N2156" s="58" t="e">
        <v>#N/A</v>
      </c>
      <c r="O2156" s="58" t="e">
        <v>#N/A</v>
      </c>
      <c r="P2156" s="58" t="e">
        <v>#N/A</v>
      </c>
      <c r="Q2156" s="58" t="e">
        <v>#N/A</v>
      </c>
    </row>
    <row r="2157" spans="1:17" s="110" customFormat="1" ht="15" customHeight="1" thickBot="1">
      <c r="A2157" s="446">
        <v>44112</v>
      </c>
      <c r="B2157" s="446"/>
      <c r="C2157" s="106" t="str">
        <f>IF(A2157="CSP","Consolidated Supply Program(IIF)",IF(A2157&lt;&gt;"",INDEX('CCN &amp; Description'!$B$2:$B$1071,MATCH(VALUE(LEFT(A2157,5)),'CCN &amp; Description'!$A$2:$A$1071,0)),""))</f>
        <v>COVERED STORAGE BUILDING, INSTALLATION</v>
      </c>
      <c r="D2157" s="107" t="str">
        <f t="shared" si="66"/>
        <v>B</v>
      </c>
      <c r="E2157" s="107" t="str">
        <f t="shared" si="67"/>
        <v>B2250</v>
      </c>
      <c r="F2157" s="108" t="s">
        <v>1352</v>
      </c>
      <c r="G2157" s="108" t="s">
        <v>12948</v>
      </c>
      <c r="H2157" s="112"/>
      <c r="I2157" s="109">
        <v>1.92</v>
      </c>
      <c r="J2157" s="109">
        <v>1.42</v>
      </c>
      <c r="K2157" s="109">
        <v>2</v>
      </c>
      <c r="L2157" s="110" t="e">
        <v>#REF!</v>
      </c>
      <c r="M2157" s="111" t="e">
        <v>#REF!</v>
      </c>
      <c r="N2157" s="111" t="e">
        <v>#N/A</v>
      </c>
      <c r="O2157" s="111" t="e">
        <v>#N/A</v>
      </c>
      <c r="P2157" s="111" t="e">
        <v>#N/A</v>
      </c>
      <c r="Q2157" s="111" t="e">
        <v>#N/A</v>
      </c>
    </row>
    <row r="2158" spans="1:17" s="110" customFormat="1" ht="15" customHeight="1" thickBot="1">
      <c r="A2158" s="446">
        <v>44112</v>
      </c>
      <c r="B2158" s="446"/>
      <c r="C2158" s="106" t="str">
        <f>IF(A2158="CSP","Consolidated Supply Program(IIF)",IF(A2158&lt;&gt;"",INDEX('CCN &amp; Description'!$B$2:$B$1071,MATCH(VALUE(LEFT(A2158,5)),'CCN &amp; Description'!$A$2:$A$1071,0)),""))</f>
        <v>COVERED STORAGE BUILDING, INSTALLATION</v>
      </c>
      <c r="D2158" s="107" t="str">
        <f t="shared" si="66"/>
        <v>B</v>
      </c>
      <c r="E2158" s="107" t="str">
        <f t="shared" si="67"/>
        <v>B2250</v>
      </c>
      <c r="F2158" s="108" t="s">
        <v>1352</v>
      </c>
      <c r="G2158" s="108" t="s">
        <v>12949</v>
      </c>
      <c r="H2158" s="108" t="s">
        <v>12950</v>
      </c>
      <c r="I2158" s="109">
        <v>1.92</v>
      </c>
      <c r="J2158" s="109">
        <v>1.42</v>
      </c>
      <c r="K2158" s="109">
        <v>2</v>
      </c>
      <c r="L2158" s="110" t="e">
        <v>#REF!</v>
      </c>
      <c r="M2158" s="111" t="e">
        <v>#REF!</v>
      </c>
      <c r="N2158" s="111" t="e">
        <v>#N/A</v>
      </c>
      <c r="O2158" s="111" t="e">
        <v>#N/A</v>
      </c>
      <c r="P2158" s="111" t="e">
        <v>#N/A</v>
      </c>
      <c r="Q2158" s="111" t="e">
        <v>#N/A</v>
      </c>
    </row>
    <row r="2159" spans="1:17" s="110" customFormat="1" ht="15" customHeight="1" thickBot="1">
      <c r="A2159" s="446">
        <v>44112</v>
      </c>
      <c r="B2159" s="446"/>
      <c r="C2159" s="106" t="str">
        <f>IF(A2159="CSP","Consolidated Supply Program(IIF)",IF(A2159&lt;&gt;"",INDEX('CCN &amp; Description'!$B$2:$B$1071,MATCH(VALUE(LEFT(A2159,5)),'CCN &amp; Description'!$A$2:$A$1071,0)),""))</f>
        <v>COVERED STORAGE BUILDING, INSTALLATION</v>
      </c>
      <c r="D2159" s="107" t="str">
        <f t="shared" si="66"/>
        <v>B</v>
      </c>
      <c r="E2159" s="107" t="str">
        <f t="shared" si="67"/>
        <v>B2260</v>
      </c>
      <c r="F2159" s="108" t="s">
        <v>1355</v>
      </c>
      <c r="G2159" s="108" t="s">
        <v>12949</v>
      </c>
      <c r="H2159" s="108" t="s">
        <v>12951</v>
      </c>
      <c r="I2159" s="109">
        <v>3.67</v>
      </c>
      <c r="J2159" s="109">
        <v>2</v>
      </c>
      <c r="K2159" s="109">
        <v>1.42</v>
      </c>
      <c r="L2159" s="110" t="e">
        <v>#REF!</v>
      </c>
      <c r="M2159" s="111" t="e">
        <v>#REF!</v>
      </c>
      <c r="N2159" s="111" t="e">
        <v>#N/A</v>
      </c>
      <c r="O2159" s="111" t="e">
        <v>#N/A</v>
      </c>
      <c r="P2159" s="111" t="e">
        <v>#N/A</v>
      </c>
      <c r="Q2159" s="111" t="e">
        <v>#N/A</v>
      </c>
    </row>
    <row r="2160" spans="1:17" s="110" customFormat="1" ht="15" customHeight="1" thickBot="1">
      <c r="A2160" s="446">
        <v>44112</v>
      </c>
      <c r="B2160" s="446"/>
      <c r="C2160" s="106" t="str">
        <f>IF(A2160="CSP","Consolidated Supply Program(IIF)",IF(A2160&lt;&gt;"",INDEX('CCN &amp; Description'!$B$2:$B$1071,MATCH(VALUE(LEFT(A2160,5)),'CCN &amp; Description'!$A$2:$A$1071,0)),""))</f>
        <v>COVERED STORAGE BUILDING, INSTALLATION</v>
      </c>
      <c r="D2160" s="107" t="str">
        <f t="shared" si="66"/>
        <v>B</v>
      </c>
      <c r="E2160" s="107" t="str">
        <f t="shared" si="67"/>
        <v>B2260</v>
      </c>
      <c r="F2160" s="108" t="s">
        <v>1355</v>
      </c>
      <c r="G2160" s="108" t="s">
        <v>12948</v>
      </c>
      <c r="H2160" s="112"/>
      <c r="I2160" s="109">
        <v>0</v>
      </c>
      <c r="J2160" s="109">
        <v>0</v>
      </c>
      <c r="K2160" s="109">
        <v>0</v>
      </c>
      <c r="L2160" s="110" t="e">
        <v>#REF!</v>
      </c>
      <c r="M2160" s="111" t="e">
        <v>#REF!</v>
      </c>
      <c r="N2160" s="111" t="e">
        <v>#N/A</v>
      </c>
      <c r="O2160" s="111" t="e">
        <v>#N/A</v>
      </c>
      <c r="P2160" s="111" t="e">
        <v>#N/A</v>
      </c>
      <c r="Q2160" s="111" t="e">
        <v>#N/A</v>
      </c>
    </row>
    <row r="2161" spans="1:17" ht="15" customHeight="1" thickBot="1">
      <c r="A2161" s="446"/>
      <c r="B2161" s="446"/>
      <c r="C2161" s="54" t="str">
        <f>IF(A2161="CSP","Consolidated Supply Program(IIF)",IF(A2161&lt;&gt;"",INDEX('CCN &amp; Description'!$B$2:$B$1071,MATCH(VALUE(LEFT(A2161,5)),'CCN &amp; Description'!$A$2:$A$1071,0)),""))</f>
        <v/>
      </c>
      <c r="D2161" s="55" t="str">
        <f t="shared" si="66"/>
        <v>B</v>
      </c>
      <c r="E2161" s="55" t="str">
        <f t="shared" si="67"/>
        <v>B2280</v>
      </c>
      <c r="F2161" s="56" t="s">
        <v>12952</v>
      </c>
      <c r="G2161" s="56" t="s">
        <v>12953</v>
      </c>
      <c r="H2161" s="56" t="s">
        <v>12954</v>
      </c>
      <c r="I2161" s="57">
        <v>1.83</v>
      </c>
      <c r="J2161" s="57">
        <v>0.71</v>
      </c>
      <c r="K2161" s="57">
        <v>0.67</v>
      </c>
      <c r="L2161" s="315" t="e">
        <v>#REF!</v>
      </c>
      <c r="M2161" s="58" t="e">
        <v>#REF!</v>
      </c>
      <c r="N2161" s="58" t="e">
        <v>#N/A</v>
      </c>
      <c r="O2161" s="58" t="e">
        <v>#N/A</v>
      </c>
      <c r="P2161" s="58" t="e">
        <v>#N/A</v>
      </c>
      <c r="Q2161" s="58" t="e">
        <v>#N/A</v>
      </c>
    </row>
    <row r="2162" spans="1:17" ht="15" customHeight="1" thickBot="1">
      <c r="A2162" s="446"/>
      <c r="B2162" s="446"/>
      <c r="C2162" s="54" t="str">
        <f>IF(A2162="CSP","Consolidated Supply Program(IIF)",IF(A2162&lt;&gt;"",INDEX('CCN &amp; Description'!$B$2:$B$1071,MATCH(VALUE(LEFT(A2162,5)),'CCN &amp; Description'!$A$2:$A$1071,0)),""))</f>
        <v/>
      </c>
      <c r="D2162" s="55" t="str">
        <f t="shared" si="66"/>
        <v>B</v>
      </c>
      <c r="E2162" s="55" t="str">
        <f t="shared" si="67"/>
        <v>B2280</v>
      </c>
      <c r="F2162" s="56" t="s">
        <v>12952</v>
      </c>
      <c r="G2162" s="56" t="s">
        <v>12953</v>
      </c>
      <c r="H2162" s="56" t="s">
        <v>12955</v>
      </c>
      <c r="I2162" s="57">
        <v>1.83</v>
      </c>
      <c r="J2162" s="57">
        <v>0.71</v>
      </c>
      <c r="K2162" s="57">
        <v>0.79</v>
      </c>
      <c r="L2162" s="315" t="e">
        <v>#REF!</v>
      </c>
      <c r="M2162" s="58" t="e">
        <v>#REF!</v>
      </c>
      <c r="N2162" s="58" t="e">
        <v>#N/A</v>
      </c>
      <c r="O2162" s="58" t="e">
        <v>#N/A</v>
      </c>
      <c r="P2162" s="58" t="e">
        <v>#N/A</v>
      </c>
      <c r="Q2162" s="58" t="e">
        <v>#N/A</v>
      </c>
    </row>
    <row r="2163" spans="1:17" s="110" customFormat="1" ht="15" customHeight="1" thickBot="1">
      <c r="A2163" s="446">
        <v>44112</v>
      </c>
      <c r="B2163" s="446"/>
      <c r="C2163" s="106" t="str">
        <f>IF(A2163="CSP","Consolidated Supply Program(IIF)",IF(A2163&lt;&gt;"",INDEX('CCN &amp; Description'!$B$2:$B$1071,MATCH(VALUE(LEFT(A2163,5)),'CCN &amp; Description'!$A$2:$A$1071,0)),""))</f>
        <v>COVERED STORAGE BUILDING, INSTALLATION</v>
      </c>
      <c r="D2163" s="107" t="str">
        <f t="shared" si="66"/>
        <v>B</v>
      </c>
      <c r="E2163" s="107" t="str">
        <f t="shared" si="67"/>
        <v>B2370</v>
      </c>
      <c r="F2163" s="108" t="s">
        <v>4640</v>
      </c>
      <c r="G2163" s="108" t="s">
        <v>4641</v>
      </c>
      <c r="H2163" s="112"/>
      <c r="I2163" s="109">
        <v>2.42</v>
      </c>
      <c r="J2163" s="109">
        <v>1.25</v>
      </c>
      <c r="K2163" s="109">
        <v>1.58</v>
      </c>
      <c r="L2163" s="110" t="e">
        <v>#REF!</v>
      </c>
      <c r="M2163" s="111" t="e">
        <v>#REF!</v>
      </c>
      <c r="N2163" s="111" t="e">
        <v>#N/A</v>
      </c>
      <c r="O2163" s="111" t="e">
        <v>#N/A</v>
      </c>
      <c r="P2163" s="111" t="e">
        <v>#N/A</v>
      </c>
      <c r="Q2163" s="111" t="e">
        <v>#N/A</v>
      </c>
    </row>
    <row r="2164" spans="1:17" s="110" customFormat="1" ht="15" customHeight="1" thickBot="1">
      <c r="A2164" s="446">
        <v>44112</v>
      </c>
      <c r="B2164" s="446"/>
      <c r="C2164" s="106" t="str">
        <f>IF(A2164="CSP","Consolidated Supply Program(IIF)",IF(A2164&lt;&gt;"",INDEX('CCN &amp; Description'!$B$2:$B$1071,MATCH(VALUE(LEFT(A2164,5)),'CCN &amp; Description'!$A$2:$A$1071,0)),""))</f>
        <v>COVERED STORAGE BUILDING, INSTALLATION</v>
      </c>
      <c r="D2164" s="107" t="str">
        <f t="shared" si="66"/>
        <v>B</v>
      </c>
      <c r="E2164" s="107" t="str">
        <f t="shared" si="67"/>
        <v>B2370</v>
      </c>
      <c r="F2164" s="108" t="s">
        <v>4640</v>
      </c>
      <c r="G2164" s="108" t="s">
        <v>12956</v>
      </c>
      <c r="H2164" s="108" t="s">
        <v>12957</v>
      </c>
      <c r="I2164" s="109">
        <v>2.42</v>
      </c>
      <c r="J2164" s="109">
        <v>1.25</v>
      </c>
      <c r="K2164" s="109">
        <v>1.58</v>
      </c>
      <c r="L2164" s="110" t="e">
        <v>#REF!</v>
      </c>
      <c r="M2164" s="111" t="e">
        <v>#REF!</v>
      </c>
      <c r="N2164" s="111" t="e">
        <v>#N/A</v>
      </c>
      <c r="O2164" s="111" t="e">
        <v>#N/A</v>
      </c>
      <c r="P2164" s="111" t="e">
        <v>#N/A</v>
      </c>
      <c r="Q2164" s="111" t="e">
        <v>#N/A</v>
      </c>
    </row>
    <row r="2165" spans="1:17" s="110" customFormat="1" ht="15" customHeight="1" thickBot="1">
      <c r="A2165" s="446">
        <v>21451</v>
      </c>
      <c r="B2165" s="446"/>
      <c r="C2165" s="106" t="str">
        <f>IF(A2165="CSP","Consolidated Supply Program(IIF)",IF(A2165&lt;&gt;"",INDEX('CCN &amp; Description'!$B$2:$B$1071,MATCH(VALUE(LEFT(A2165,5)),'CCN &amp; Description'!$A$2:$A$1071,0)),""))</f>
        <v>VEHICLE MAINTENANCE SHOP</v>
      </c>
      <c r="D2165" s="107" t="str">
        <f t="shared" si="66"/>
        <v>B</v>
      </c>
      <c r="E2165" s="107" t="str">
        <f t="shared" si="67"/>
        <v>B2380</v>
      </c>
      <c r="F2165" s="108" t="s">
        <v>4647</v>
      </c>
      <c r="G2165" s="108" t="s">
        <v>12958</v>
      </c>
      <c r="H2165" s="108" t="s">
        <v>12959</v>
      </c>
      <c r="I2165" s="109">
        <v>2.17</v>
      </c>
      <c r="J2165" s="109">
        <v>1.42</v>
      </c>
      <c r="K2165" s="109">
        <v>1.25</v>
      </c>
      <c r="L2165" s="110" t="e">
        <v>#REF!</v>
      </c>
      <c r="M2165" s="111" t="e">
        <v>#REF!</v>
      </c>
      <c r="N2165" s="111" t="e">
        <v>#N/A</v>
      </c>
      <c r="O2165" s="111" t="e">
        <v>#N/A</v>
      </c>
      <c r="P2165" s="111" t="e">
        <v>#N/A</v>
      </c>
      <c r="Q2165" s="111" t="e">
        <v>#N/A</v>
      </c>
    </row>
    <row r="2166" spans="1:17" ht="15" customHeight="1" thickBot="1">
      <c r="A2166" s="446"/>
      <c r="B2166" s="446"/>
      <c r="C2166" s="54" t="str">
        <f>IF(A2166="CSP","Consolidated Supply Program(IIF)",IF(A2166&lt;&gt;"",INDEX('CCN &amp; Description'!$B$2:$B$1071,MATCH(VALUE(LEFT(A2166,5)),'CCN &amp; Description'!$A$2:$A$1071,0)),""))</f>
        <v/>
      </c>
      <c r="D2166" s="55" t="str">
        <f t="shared" si="66"/>
        <v>B</v>
      </c>
      <c r="E2166" s="55" t="str">
        <f t="shared" si="67"/>
        <v>B2391</v>
      </c>
      <c r="F2166" s="56" t="s">
        <v>12960</v>
      </c>
      <c r="G2166" s="56" t="s">
        <v>12961</v>
      </c>
      <c r="H2166" s="56" t="s">
        <v>12962</v>
      </c>
      <c r="I2166" s="57">
        <v>18</v>
      </c>
      <c r="J2166" s="57">
        <v>7.83</v>
      </c>
      <c r="K2166" s="57">
        <v>7.17</v>
      </c>
      <c r="L2166" s="315" t="e">
        <v>#REF!</v>
      </c>
      <c r="M2166" s="58" t="e">
        <v>#REF!</v>
      </c>
      <c r="N2166" s="58" t="e">
        <v>#N/A</v>
      </c>
      <c r="O2166" s="58" t="e">
        <v>#N/A</v>
      </c>
      <c r="P2166" s="58" t="e">
        <v>#N/A</v>
      </c>
      <c r="Q2166" s="58" t="e">
        <v>#N/A</v>
      </c>
    </row>
    <row r="2167" spans="1:17" ht="15" customHeight="1" thickBot="1">
      <c r="A2167" s="446"/>
      <c r="B2167" s="446"/>
      <c r="C2167" s="54" t="str">
        <f>IF(A2167="CSP","Consolidated Supply Program(IIF)",IF(A2167&lt;&gt;"",INDEX('CCN &amp; Description'!$B$2:$B$1071,MATCH(VALUE(LEFT(A2167,5)),'CCN &amp; Description'!$A$2:$A$1071,0)),""))</f>
        <v/>
      </c>
      <c r="D2167" s="55" t="str">
        <f t="shared" si="66"/>
        <v>B</v>
      </c>
      <c r="E2167" s="55" t="str">
        <f t="shared" si="67"/>
        <v>B2392</v>
      </c>
      <c r="F2167" s="56" t="s">
        <v>12963</v>
      </c>
      <c r="G2167" s="56" t="s">
        <v>12964</v>
      </c>
      <c r="H2167" s="56" t="s">
        <v>12965</v>
      </c>
      <c r="I2167" s="57">
        <v>5</v>
      </c>
      <c r="J2167" s="57">
        <v>3</v>
      </c>
      <c r="K2167" s="57">
        <v>2</v>
      </c>
      <c r="L2167" s="315" t="e">
        <v>#REF!</v>
      </c>
      <c r="M2167" s="58" t="e">
        <v>#REF!</v>
      </c>
      <c r="N2167" s="58" t="e">
        <v>#N/A</v>
      </c>
      <c r="O2167" s="58" t="e">
        <v>#N/A</v>
      </c>
      <c r="P2167" s="58" t="e">
        <v>#N/A</v>
      </c>
      <c r="Q2167" s="58" t="e">
        <v>#N/A</v>
      </c>
    </row>
    <row r="2168" spans="1:17" ht="15" customHeight="1" thickBot="1">
      <c r="A2168" s="446"/>
      <c r="B2168" s="446"/>
      <c r="C2168" s="54" t="str">
        <f>IF(A2168="CSP","Consolidated Supply Program(IIF)",IF(A2168&lt;&gt;"",INDEX('CCN &amp; Description'!$B$2:$B$1071,MATCH(VALUE(LEFT(A2168,5)),'CCN &amp; Description'!$A$2:$A$1071,0)),""))</f>
        <v/>
      </c>
      <c r="D2168" s="55" t="str">
        <f t="shared" si="66"/>
        <v>B</v>
      </c>
      <c r="E2168" s="55" t="str">
        <f t="shared" si="67"/>
        <v>B2393</v>
      </c>
      <c r="F2168" s="56" t="s">
        <v>12966</v>
      </c>
      <c r="G2168" s="56" t="s">
        <v>12967</v>
      </c>
      <c r="H2168" s="56" t="s">
        <v>12968</v>
      </c>
      <c r="I2168" s="57">
        <v>5.25</v>
      </c>
      <c r="J2168" s="57">
        <v>5.25</v>
      </c>
      <c r="K2168" s="57">
        <v>4</v>
      </c>
      <c r="L2168" s="315" t="e">
        <v>#REF!</v>
      </c>
      <c r="M2168" s="58" t="e">
        <v>#REF!</v>
      </c>
      <c r="N2168" s="58" t="e">
        <v>#N/A</v>
      </c>
      <c r="O2168" s="58" t="e">
        <v>#N/A</v>
      </c>
      <c r="P2168" s="58" t="e">
        <v>#N/A</v>
      </c>
      <c r="Q2168" s="58" t="e">
        <v>#N/A</v>
      </c>
    </row>
    <row r="2169" spans="1:17" ht="15" customHeight="1" thickBot="1">
      <c r="A2169" s="446"/>
      <c r="B2169" s="446"/>
      <c r="C2169" s="54" t="str">
        <f>IF(A2169="CSP","Consolidated Supply Program(IIF)",IF(A2169&lt;&gt;"",INDEX('CCN &amp; Description'!$B$2:$B$1071,MATCH(VALUE(LEFT(A2169,5)),'CCN &amp; Description'!$A$2:$A$1071,0)),""))</f>
        <v/>
      </c>
      <c r="D2169" s="55" t="str">
        <f t="shared" si="66"/>
        <v>B</v>
      </c>
      <c r="E2169" s="55" t="str">
        <f t="shared" si="67"/>
        <v>B2394</v>
      </c>
      <c r="F2169" s="56" t="s">
        <v>4651</v>
      </c>
      <c r="G2169" s="56" t="s">
        <v>12969</v>
      </c>
      <c r="H2169" s="56" t="s">
        <v>12970</v>
      </c>
      <c r="I2169" s="57">
        <v>0</v>
      </c>
      <c r="J2169" s="57">
        <v>0</v>
      </c>
      <c r="K2169" s="57">
        <v>0</v>
      </c>
      <c r="L2169" s="315" t="e">
        <v>#REF!</v>
      </c>
      <c r="M2169" s="58" t="e">
        <v>#REF!</v>
      </c>
      <c r="N2169" s="58" t="e">
        <v>#N/A</v>
      </c>
      <c r="O2169" s="58" t="e">
        <v>#N/A</v>
      </c>
      <c r="P2169" s="58" t="e">
        <v>#N/A</v>
      </c>
      <c r="Q2169" s="58" t="e">
        <v>#N/A</v>
      </c>
    </row>
    <row r="2170" spans="1:17" ht="15" customHeight="1" thickBot="1">
      <c r="A2170" s="446"/>
      <c r="B2170" s="446"/>
      <c r="C2170" s="54" t="str">
        <f>IF(A2170="CSP","Consolidated Supply Program(IIF)",IF(A2170&lt;&gt;"",INDEX('CCN &amp; Description'!$B$2:$B$1071,MATCH(VALUE(LEFT(A2170,5)),'CCN &amp; Description'!$A$2:$A$1071,0)),""))</f>
        <v/>
      </c>
      <c r="D2170" s="55" t="str">
        <f t="shared" si="66"/>
        <v>B</v>
      </c>
      <c r="E2170" s="55" t="str">
        <f t="shared" si="67"/>
        <v>B2394</v>
      </c>
      <c r="F2170" s="56" t="s">
        <v>4651</v>
      </c>
      <c r="G2170" s="56" t="s">
        <v>12809</v>
      </c>
      <c r="H2170" s="56" t="s">
        <v>12971</v>
      </c>
      <c r="I2170" s="57">
        <v>13.99</v>
      </c>
      <c r="J2170" s="57">
        <v>7.83</v>
      </c>
      <c r="K2170" s="57">
        <v>7.16</v>
      </c>
      <c r="L2170" s="315" t="e">
        <v>#REF!</v>
      </c>
      <c r="M2170" s="58" t="e">
        <v>#REF!</v>
      </c>
      <c r="N2170" s="58" t="e">
        <v>#N/A</v>
      </c>
      <c r="O2170" s="58" t="e">
        <v>#N/A</v>
      </c>
      <c r="P2170" s="58" t="e">
        <v>#N/A</v>
      </c>
      <c r="Q2170" s="58" t="e">
        <v>#N/A</v>
      </c>
    </row>
    <row r="2171" spans="1:17" ht="15" customHeight="1" thickBot="1">
      <c r="A2171" s="446"/>
      <c r="B2171" s="446"/>
      <c r="C2171" s="54" t="str">
        <f>IF(A2171="CSP","Consolidated Supply Program(IIF)",IF(A2171&lt;&gt;"",INDEX('CCN &amp; Description'!$B$2:$B$1071,MATCH(VALUE(LEFT(A2171,5)),'CCN &amp; Description'!$A$2:$A$1071,0)),""))</f>
        <v/>
      </c>
      <c r="D2171" s="55" t="str">
        <f t="shared" si="66"/>
        <v>B</v>
      </c>
      <c r="E2171" s="55" t="str">
        <f t="shared" si="67"/>
        <v>B2394</v>
      </c>
      <c r="F2171" s="56" t="s">
        <v>4651</v>
      </c>
      <c r="G2171" s="56" t="s">
        <v>12972</v>
      </c>
      <c r="H2171" s="56" t="s">
        <v>12973</v>
      </c>
      <c r="I2171" s="57">
        <v>14</v>
      </c>
      <c r="J2171" s="57">
        <v>7.83</v>
      </c>
      <c r="K2171" s="57">
        <v>7.17</v>
      </c>
      <c r="L2171" s="315" t="e">
        <v>#REF!</v>
      </c>
      <c r="M2171" s="58" t="e">
        <v>#REF!</v>
      </c>
      <c r="N2171" s="58" t="e">
        <v>#N/A</v>
      </c>
      <c r="O2171" s="58" t="e">
        <v>#N/A</v>
      </c>
      <c r="P2171" s="58" t="e">
        <v>#N/A</v>
      </c>
      <c r="Q2171" s="58" t="e">
        <v>#N/A</v>
      </c>
    </row>
    <row r="2172" spans="1:17" ht="15" customHeight="1" thickBot="1">
      <c r="A2172" s="446"/>
      <c r="B2172" s="446"/>
      <c r="C2172" s="54" t="str">
        <f>IF(A2172="CSP","Consolidated Supply Program(IIF)",IF(A2172&lt;&gt;"",INDEX('CCN &amp; Description'!$B$2:$B$1071,MATCH(VALUE(LEFT(A2172,5)),'CCN &amp; Description'!$A$2:$A$1071,0)),""))</f>
        <v/>
      </c>
      <c r="D2172" s="55" t="str">
        <f t="shared" si="66"/>
        <v>B</v>
      </c>
      <c r="E2172" s="55" t="str">
        <f t="shared" si="67"/>
        <v>B2394</v>
      </c>
      <c r="F2172" s="56" t="s">
        <v>4651</v>
      </c>
      <c r="G2172" s="56" t="s">
        <v>12809</v>
      </c>
      <c r="H2172" s="56" t="s">
        <v>12974</v>
      </c>
      <c r="I2172" s="57">
        <v>13.99</v>
      </c>
      <c r="J2172" s="57">
        <v>7.83</v>
      </c>
      <c r="K2172" s="57">
        <v>7.16</v>
      </c>
      <c r="L2172" s="315" t="e">
        <v>#REF!</v>
      </c>
      <c r="M2172" s="58" t="e">
        <v>#REF!</v>
      </c>
      <c r="N2172" s="58" t="e">
        <v>#N/A</v>
      </c>
      <c r="O2172" s="58" t="e">
        <v>#N/A</v>
      </c>
      <c r="P2172" s="58" t="e">
        <v>#N/A</v>
      </c>
      <c r="Q2172" s="58" t="e">
        <v>#N/A</v>
      </c>
    </row>
    <row r="2173" spans="1:17" ht="15" customHeight="1" thickBot="1">
      <c r="A2173" s="446"/>
      <c r="B2173" s="446"/>
      <c r="C2173" s="54" t="str">
        <f>IF(A2173="CSP","Consolidated Supply Program(IIF)",IF(A2173&lt;&gt;"",INDEX('CCN &amp; Description'!$B$2:$B$1071,MATCH(VALUE(LEFT(A2173,5)),'CCN &amp; Description'!$A$2:$A$1071,0)),""))</f>
        <v/>
      </c>
      <c r="D2173" s="55" t="str">
        <f t="shared" si="66"/>
        <v>B</v>
      </c>
      <c r="E2173" s="55" t="str">
        <f t="shared" si="67"/>
        <v>B2394</v>
      </c>
      <c r="F2173" s="56" t="s">
        <v>4651</v>
      </c>
      <c r="G2173" s="56" t="s">
        <v>12809</v>
      </c>
      <c r="H2173" s="56" t="s">
        <v>12975</v>
      </c>
      <c r="I2173" s="57">
        <v>12.49</v>
      </c>
      <c r="J2173" s="57">
        <v>7.17</v>
      </c>
      <c r="K2173" s="57">
        <v>8.01</v>
      </c>
      <c r="L2173" s="315" t="e">
        <v>#REF!</v>
      </c>
      <c r="M2173" s="58" t="e">
        <v>#REF!</v>
      </c>
      <c r="N2173" s="58" t="e">
        <v>#N/A</v>
      </c>
      <c r="O2173" s="58" t="e">
        <v>#N/A</v>
      </c>
      <c r="P2173" s="58" t="e">
        <v>#N/A</v>
      </c>
      <c r="Q2173" s="58" t="e">
        <v>#N/A</v>
      </c>
    </row>
    <row r="2174" spans="1:17" ht="15" customHeight="1" thickBot="1">
      <c r="A2174" s="446"/>
      <c r="B2174" s="446"/>
      <c r="C2174" s="54" t="str">
        <f>IF(A2174="CSP","Consolidated Supply Program(IIF)",IF(A2174&lt;&gt;"",INDEX('CCN &amp; Description'!$B$2:$B$1071,MATCH(VALUE(LEFT(A2174,5)),'CCN &amp; Description'!$A$2:$A$1071,0)),""))</f>
        <v/>
      </c>
      <c r="D2174" s="55" t="str">
        <f t="shared" si="66"/>
        <v>B</v>
      </c>
      <c r="E2174" s="55" t="str">
        <f t="shared" si="67"/>
        <v>B2394</v>
      </c>
      <c r="F2174" s="56" t="s">
        <v>4651</v>
      </c>
      <c r="G2174" s="56" t="s">
        <v>12802</v>
      </c>
      <c r="H2174" s="56" t="s">
        <v>12976</v>
      </c>
      <c r="I2174" s="57">
        <v>0</v>
      </c>
      <c r="J2174" s="57">
        <v>0</v>
      </c>
      <c r="K2174" s="57">
        <v>0</v>
      </c>
      <c r="L2174" s="315" t="e">
        <v>#REF!</v>
      </c>
      <c r="M2174" s="58" t="e">
        <v>#REF!</v>
      </c>
      <c r="N2174" s="58" t="e">
        <v>#N/A</v>
      </c>
      <c r="O2174" s="58" t="e">
        <v>#N/A</v>
      </c>
      <c r="P2174" s="58" t="e">
        <v>#N/A</v>
      </c>
      <c r="Q2174" s="58" t="e">
        <v>#N/A</v>
      </c>
    </row>
    <row r="2175" spans="1:17" s="110" customFormat="1" ht="15" customHeight="1" thickBot="1">
      <c r="A2175" s="446"/>
      <c r="B2175" s="446"/>
      <c r="C2175" s="106" t="str">
        <f>IF(A2175="CSP","Consolidated Supply Program(IIF)",IF(A2175&lt;&gt;"",INDEX('CCN &amp; Description'!$B$2:$B$1071,MATCH(VALUE(LEFT(A2175,5)),'CCN &amp; Description'!$A$2:$A$1071,0)),""))</f>
        <v/>
      </c>
      <c r="D2175" s="107" t="str">
        <f t="shared" si="66"/>
        <v>B</v>
      </c>
      <c r="E2175" s="107" t="str">
        <f t="shared" si="67"/>
        <v>B2394</v>
      </c>
      <c r="F2175" s="108" t="s">
        <v>12977</v>
      </c>
      <c r="G2175" s="108" t="s">
        <v>12809</v>
      </c>
      <c r="H2175" s="108" t="s">
        <v>12975</v>
      </c>
      <c r="I2175" s="109">
        <v>12.49</v>
      </c>
      <c r="J2175" s="109">
        <v>7.17</v>
      </c>
      <c r="K2175" s="109">
        <v>8.01</v>
      </c>
      <c r="L2175" s="110" t="e">
        <v>#REF!</v>
      </c>
      <c r="M2175" s="111" t="e">
        <v>#REF!</v>
      </c>
      <c r="N2175" s="111" t="e">
        <v>#N/A</v>
      </c>
      <c r="O2175" s="111" t="e">
        <v>#N/A</v>
      </c>
      <c r="P2175" s="111" t="e">
        <v>#N/A</v>
      </c>
      <c r="Q2175" s="111" t="e">
        <v>#N/A</v>
      </c>
    </row>
    <row r="2176" spans="1:17" ht="15" customHeight="1" thickBot="1">
      <c r="A2176" s="446"/>
      <c r="B2176" s="446"/>
      <c r="C2176" s="54" t="str">
        <f>IF(A2176="CSP","Consolidated Supply Program(IIF)",IF(A2176&lt;&gt;"",INDEX('CCN &amp; Description'!$B$2:$B$1071,MATCH(VALUE(LEFT(A2176,5)),'CCN &amp; Description'!$A$2:$A$1071,0)),""))</f>
        <v/>
      </c>
      <c r="D2176" s="55" t="str">
        <f t="shared" si="66"/>
        <v>B</v>
      </c>
      <c r="E2176" s="55" t="str">
        <f t="shared" si="67"/>
        <v>B2394</v>
      </c>
      <c r="F2176" s="56" t="s">
        <v>12978</v>
      </c>
      <c r="G2176" s="56" t="s">
        <v>12809</v>
      </c>
      <c r="H2176" s="56" t="s">
        <v>12974</v>
      </c>
      <c r="I2176" s="57">
        <v>13.99</v>
      </c>
      <c r="J2176" s="57">
        <v>7.83</v>
      </c>
      <c r="K2176" s="57">
        <v>7.16</v>
      </c>
      <c r="L2176" s="315" t="e">
        <v>#REF!</v>
      </c>
      <c r="M2176" s="58" t="e">
        <v>#REF!</v>
      </c>
      <c r="N2176" s="58" t="e">
        <v>#N/A</v>
      </c>
      <c r="O2176" s="58" t="e">
        <v>#N/A</v>
      </c>
      <c r="P2176" s="58" t="e">
        <v>#N/A</v>
      </c>
      <c r="Q2176" s="58" t="e">
        <v>#N/A</v>
      </c>
    </row>
    <row r="2177" spans="1:17" ht="15" customHeight="1" thickBot="1">
      <c r="A2177" s="446"/>
      <c r="B2177" s="446"/>
      <c r="C2177" s="54" t="str">
        <f>IF(A2177="CSP","Consolidated Supply Program(IIF)",IF(A2177&lt;&gt;"",INDEX('CCN &amp; Description'!$B$2:$B$1071,MATCH(VALUE(LEFT(A2177,5)),'CCN &amp; Description'!$A$2:$A$1071,0)),""))</f>
        <v/>
      </c>
      <c r="D2177" s="55" t="str">
        <f t="shared" si="66"/>
        <v>B</v>
      </c>
      <c r="E2177" s="55" t="str">
        <f t="shared" si="67"/>
        <v>B2395</v>
      </c>
      <c r="F2177" s="56" t="s">
        <v>12979</v>
      </c>
      <c r="G2177" s="56" t="s">
        <v>12980</v>
      </c>
      <c r="H2177" s="56" t="s">
        <v>12981</v>
      </c>
      <c r="I2177" s="57">
        <v>12</v>
      </c>
      <c r="J2177" s="57">
        <v>21.07</v>
      </c>
      <c r="K2177" s="57">
        <v>5.58</v>
      </c>
      <c r="L2177" s="315" t="e">
        <v>#REF!</v>
      </c>
      <c r="M2177" s="58" t="e">
        <v>#REF!</v>
      </c>
      <c r="N2177" s="58" t="e">
        <v>#N/A</v>
      </c>
      <c r="O2177" s="58" t="e">
        <v>#N/A</v>
      </c>
      <c r="P2177" s="58" t="e">
        <v>#N/A</v>
      </c>
      <c r="Q2177" s="58" t="e">
        <v>#N/A</v>
      </c>
    </row>
    <row r="2178" spans="1:17" ht="15" customHeight="1" thickBot="1">
      <c r="A2178" s="446"/>
      <c r="B2178" s="446"/>
      <c r="C2178" s="54" t="str">
        <f>IF(A2178="CSP","Consolidated Supply Program(IIF)",IF(A2178&lt;&gt;"",INDEX('CCN &amp; Description'!$B$2:$B$1071,MATCH(VALUE(LEFT(A2178,5)),'CCN &amp; Description'!$A$2:$A$1071,0)),""))</f>
        <v/>
      </c>
      <c r="D2178" s="55" t="str">
        <f t="shared" ref="D2178:D2241" si="68">LEFT(F2178,1)</f>
        <v>B</v>
      </c>
      <c r="E2178" s="55" t="str">
        <f t="shared" ref="E2178:E2241" si="69">LEFT(F2178,5)</f>
        <v>B2396</v>
      </c>
      <c r="F2178" s="56" t="s">
        <v>12982</v>
      </c>
      <c r="G2178" s="56" t="s">
        <v>12983</v>
      </c>
      <c r="H2178" s="59"/>
      <c r="I2178" s="60"/>
      <c r="J2178" s="60"/>
      <c r="K2178" s="60"/>
      <c r="L2178" s="315" t="e">
        <v>#REF!</v>
      </c>
      <c r="M2178" s="58" t="e">
        <v>#REF!</v>
      </c>
      <c r="N2178" s="58" t="e">
        <v>#N/A</v>
      </c>
      <c r="O2178" s="58" t="e">
        <v>#N/A</v>
      </c>
      <c r="P2178" s="58" t="e">
        <v>#N/A</v>
      </c>
      <c r="Q2178" s="58" t="e">
        <v>#N/A</v>
      </c>
    </row>
    <row r="2179" spans="1:17" ht="15" customHeight="1" thickBot="1">
      <c r="A2179" s="446"/>
      <c r="B2179" s="446"/>
      <c r="C2179" s="54" t="str">
        <f>IF(A2179="CSP","Consolidated Supply Program(IIF)",IF(A2179&lt;&gt;"",INDEX('CCN &amp; Description'!$B$2:$B$1071,MATCH(VALUE(LEFT(A2179,5)),'CCN &amp; Description'!$A$2:$A$1071,0)),""))</f>
        <v/>
      </c>
      <c r="D2179" s="55" t="str">
        <f t="shared" si="68"/>
        <v>B</v>
      </c>
      <c r="E2179" s="55" t="str">
        <f t="shared" si="69"/>
        <v>B2410</v>
      </c>
      <c r="F2179" s="56" t="s">
        <v>4666</v>
      </c>
      <c r="G2179" s="56" t="s">
        <v>12984</v>
      </c>
      <c r="H2179" s="56" t="s">
        <v>12985</v>
      </c>
      <c r="I2179" s="57">
        <v>2.21</v>
      </c>
      <c r="J2179" s="57">
        <v>2.58</v>
      </c>
      <c r="K2179" s="57">
        <v>1</v>
      </c>
      <c r="L2179" s="315" t="e">
        <v>#REF!</v>
      </c>
      <c r="M2179" s="58" t="e">
        <v>#REF!</v>
      </c>
      <c r="N2179" s="58" t="e">
        <v>#N/A</v>
      </c>
      <c r="O2179" s="58" t="e">
        <v>#N/A</v>
      </c>
      <c r="P2179" s="58" t="e">
        <v>#N/A</v>
      </c>
      <c r="Q2179" s="58" t="e">
        <v>#N/A</v>
      </c>
    </row>
    <row r="2180" spans="1:17" s="110" customFormat="1" ht="15" customHeight="1" thickBot="1">
      <c r="A2180" s="446">
        <v>21451</v>
      </c>
      <c r="B2180" s="446"/>
      <c r="C2180" s="106" t="str">
        <f>IF(A2180="CSP","Consolidated Supply Program(IIF)",IF(A2180&lt;&gt;"",INDEX('CCN &amp; Description'!$B$2:$B$1071,MATCH(VALUE(LEFT(A2180,5)),'CCN &amp; Description'!$A$2:$A$1071,0)),""))</f>
        <v>VEHICLE MAINTENANCE SHOP</v>
      </c>
      <c r="D2180" s="107" t="str">
        <f t="shared" si="68"/>
        <v>B</v>
      </c>
      <c r="E2180" s="107" t="str">
        <f t="shared" si="69"/>
        <v>B2420</v>
      </c>
      <c r="F2180" s="108" t="s">
        <v>4670</v>
      </c>
      <c r="G2180" s="108" t="s">
        <v>12986</v>
      </c>
      <c r="H2180" s="108" t="s">
        <v>12987</v>
      </c>
      <c r="I2180" s="109">
        <v>0</v>
      </c>
      <c r="J2180" s="109">
        <v>0</v>
      </c>
      <c r="K2180" s="109">
        <v>0</v>
      </c>
      <c r="L2180" s="110" t="e">
        <v>#REF!</v>
      </c>
      <c r="M2180" s="111" t="e">
        <v>#REF!</v>
      </c>
      <c r="N2180" s="111" t="e">
        <v>#N/A</v>
      </c>
      <c r="O2180" s="111" t="e">
        <v>#N/A</v>
      </c>
      <c r="P2180" s="111" t="e">
        <v>#N/A</v>
      </c>
      <c r="Q2180" s="111" t="e">
        <v>#N/A</v>
      </c>
    </row>
    <row r="2181" spans="1:17" s="110" customFormat="1" ht="15" customHeight="1" thickBot="1">
      <c r="A2181" s="446">
        <v>21451</v>
      </c>
      <c r="B2181" s="446"/>
      <c r="C2181" s="106" t="str">
        <f>IF(A2181="CSP","Consolidated Supply Program(IIF)",IF(A2181&lt;&gt;"",INDEX('CCN &amp; Description'!$B$2:$B$1071,MATCH(VALUE(LEFT(A2181,5)),'CCN &amp; Description'!$A$2:$A$1071,0)),""))</f>
        <v>VEHICLE MAINTENANCE SHOP</v>
      </c>
      <c r="D2181" s="107" t="str">
        <f t="shared" si="68"/>
        <v>B</v>
      </c>
      <c r="E2181" s="107" t="str">
        <f t="shared" si="69"/>
        <v>B2420</v>
      </c>
      <c r="F2181" s="108" t="s">
        <v>4670</v>
      </c>
      <c r="G2181" s="108" t="s">
        <v>12988</v>
      </c>
      <c r="H2181" s="108" t="s">
        <v>12989</v>
      </c>
      <c r="I2181" s="109">
        <v>3.75</v>
      </c>
      <c r="J2181" s="109">
        <v>1.33</v>
      </c>
      <c r="K2181" s="109">
        <v>3</v>
      </c>
      <c r="L2181" s="110" t="e">
        <v>#REF!</v>
      </c>
      <c r="M2181" s="111" t="e">
        <v>#REF!</v>
      </c>
      <c r="N2181" s="111" t="e">
        <v>#N/A</v>
      </c>
      <c r="O2181" s="111" t="e">
        <v>#N/A</v>
      </c>
      <c r="P2181" s="111" t="e">
        <v>#N/A</v>
      </c>
      <c r="Q2181" s="111" t="e">
        <v>#N/A</v>
      </c>
    </row>
    <row r="2182" spans="1:17" s="110" customFormat="1" ht="15" customHeight="1" thickBot="1">
      <c r="A2182" s="446">
        <v>14312</v>
      </c>
      <c r="B2182" s="446"/>
      <c r="C2182" s="106" t="str">
        <f>IF(A2182="CSP","Consolidated Supply Program(IIF)",IF(A2182&lt;&gt;"",INDEX('CCN &amp; Description'!$B$2:$B$1071,MATCH(VALUE(LEFT(A2182,5)),'CCN &amp; Description'!$A$2:$A$1071,0)),""))</f>
        <v>VEHICLE STAGING AREA, SURFACED</v>
      </c>
      <c r="D2182" s="107" t="str">
        <f t="shared" si="68"/>
        <v>B</v>
      </c>
      <c r="E2182" s="107" t="str">
        <f t="shared" si="69"/>
        <v>B2460</v>
      </c>
      <c r="F2182" s="108" t="s">
        <v>4678</v>
      </c>
      <c r="G2182" s="108" t="s">
        <v>12640</v>
      </c>
      <c r="H2182" s="108" t="s">
        <v>12990</v>
      </c>
      <c r="I2182" s="109">
        <v>15.92</v>
      </c>
      <c r="J2182" s="109">
        <v>9.17</v>
      </c>
      <c r="K2182" s="109">
        <v>9.67</v>
      </c>
      <c r="L2182" s="110" t="e">
        <v>#REF!</v>
      </c>
      <c r="M2182" s="111" t="e">
        <v>#REF!</v>
      </c>
      <c r="N2182" s="111">
        <v>15.92</v>
      </c>
      <c r="O2182" s="111" t="s">
        <v>1882</v>
      </c>
      <c r="P2182" s="111">
        <v>25</v>
      </c>
      <c r="Q2182" s="111">
        <v>1.75</v>
      </c>
    </row>
    <row r="2183" spans="1:17" s="110" customFormat="1" ht="15" customHeight="1" thickBot="1">
      <c r="A2183" s="446">
        <v>14312</v>
      </c>
      <c r="B2183" s="446"/>
      <c r="C2183" s="106" t="str">
        <f>IF(A2183="CSP","Consolidated Supply Program(IIF)",IF(A2183&lt;&gt;"",INDEX('CCN &amp; Description'!$B$2:$B$1071,MATCH(VALUE(LEFT(A2183,5)),'CCN &amp; Description'!$A$2:$A$1071,0)),""))</f>
        <v>VEHICLE STAGING AREA, SURFACED</v>
      </c>
      <c r="D2183" s="107" t="str">
        <f t="shared" si="68"/>
        <v>B</v>
      </c>
      <c r="E2183" s="107" t="str">
        <f t="shared" si="69"/>
        <v>B2460</v>
      </c>
      <c r="F2183" s="108" t="s">
        <v>4678</v>
      </c>
      <c r="G2183" s="108" t="s">
        <v>12991</v>
      </c>
      <c r="H2183" s="108" t="s">
        <v>12992</v>
      </c>
      <c r="I2183" s="109">
        <v>15.92</v>
      </c>
      <c r="J2183" s="109">
        <v>9.17</v>
      </c>
      <c r="K2183" s="109">
        <v>9.67</v>
      </c>
      <c r="L2183" s="110" t="e">
        <v>#REF!</v>
      </c>
      <c r="M2183" s="111" t="e">
        <v>#REF!</v>
      </c>
      <c r="N2183" s="111">
        <v>15.92</v>
      </c>
      <c r="O2183" s="111" t="s">
        <v>1882</v>
      </c>
      <c r="P2183" s="111">
        <v>25</v>
      </c>
      <c r="Q2183" s="111">
        <v>1.75</v>
      </c>
    </row>
    <row r="2184" spans="1:17" s="110" customFormat="1" ht="15" customHeight="1" thickBot="1">
      <c r="A2184" s="446">
        <v>14312</v>
      </c>
      <c r="B2184" s="446"/>
      <c r="C2184" s="106" t="str">
        <f>IF(A2184="CSP","Consolidated Supply Program(IIF)",IF(A2184&lt;&gt;"",INDEX('CCN &amp; Description'!$B$2:$B$1071,MATCH(VALUE(LEFT(A2184,5)),'CCN &amp; Description'!$A$2:$A$1071,0)),""))</f>
        <v>VEHICLE STAGING AREA, SURFACED</v>
      </c>
      <c r="D2184" s="107" t="str">
        <f t="shared" si="68"/>
        <v>B</v>
      </c>
      <c r="E2184" s="107" t="str">
        <f t="shared" si="69"/>
        <v>B2460</v>
      </c>
      <c r="F2184" s="108" t="s">
        <v>4678</v>
      </c>
      <c r="G2184" s="108" t="s">
        <v>12640</v>
      </c>
      <c r="H2184" s="108" t="s">
        <v>12993</v>
      </c>
      <c r="I2184" s="113"/>
      <c r="J2184" s="113"/>
      <c r="K2184" s="113"/>
      <c r="L2184" s="110" t="e">
        <v>#REF!</v>
      </c>
      <c r="M2184" s="111" t="e">
        <v>#REF!</v>
      </c>
      <c r="N2184" s="111">
        <v>15.92</v>
      </c>
      <c r="O2184" s="111" t="s">
        <v>1882</v>
      </c>
      <c r="P2184" s="111">
        <v>25</v>
      </c>
      <c r="Q2184" s="111">
        <v>1.75</v>
      </c>
    </row>
    <row r="2185" spans="1:17" s="110" customFormat="1" ht="15" customHeight="1" thickBot="1">
      <c r="A2185" s="446">
        <v>14312</v>
      </c>
      <c r="B2185" s="446"/>
      <c r="C2185" s="106" t="str">
        <f>IF(A2185="CSP","Consolidated Supply Program(IIF)",IF(A2185&lt;&gt;"",INDEX('CCN &amp; Description'!$B$2:$B$1071,MATCH(VALUE(LEFT(A2185,5)),'CCN &amp; Description'!$A$2:$A$1071,0)),""))</f>
        <v>VEHICLE STAGING AREA, SURFACED</v>
      </c>
      <c r="D2185" s="107" t="str">
        <f t="shared" si="68"/>
        <v>B</v>
      </c>
      <c r="E2185" s="107" t="str">
        <f t="shared" si="69"/>
        <v>B2460</v>
      </c>
      <c r="F2185" s="108" t="s">
        <v>4678</v>
      </c>
      <c r="G2185" s="108" t="s">
        <v>12640</v>
      </c>
      <c r="H2185" s="108" t="s">
        <v>12994</v>
      </c>
      <c r="I2185" s="113"/>
      <c r="J2185" s="113"/>
      <c r="K2185" s="113"/>
      <c r="L2185" s="110" t="e">
        <v>#REF!</v>
      </c>
      <c r="M2185" s="111" t="e">
        <v>#REF!</v>
      </c>
      <c r="N2185" s="111">
        <v>15.92</v>
      </c>
      <c r="O2185" s="111" t="s">
        <v>1882</v>
      </c>
      <c r="P2185" s="111">
        <v>25</v>
      </c>
      <c r="Q2185" s="111">
        <v>1.75</v>
      </c>
    </row>
    <row r="2186" spans="1:17" ht="15" customHeight="1" thickBot="1">
      <c r="A2186" s="446"/>
      <c r="B2186" s="446"/>
      <c r="C2186" s="54" t="str">
        <f>IF(A2186="CSP","Consolidated Supply Program(IIF)",IF(A2186&lt;&gt;"",INDEX('CCN &amp; Description'!$B$2:$B$1071,MATCH(VALUE(LEFT(A2186,5)),'CCN &amp; Description'!$A$2:$A$1071,0)),""))</f>
        <v/>
      </c>
      <c r="D2186" s="55" t="str">
        <f t="shared" si="68"/>
        <v>B</v>
      </c>
      <c r="E2186" s="55" t="str">
        <f t="shared" si="69"/>
        <v>B2462</v>
      </c>
      <c r="F2186" s="56" t="s">
        <v>12995</v>
      </c>
      <c r="G2186" s="56" t="s">
        <v>12640</v>
      </c>
      <c r="H2186" s="56" t="s">
        <v>12847</v>
      </c>
      <c r="I2186" s="57">
        <v>17.329999999999998</v>
      </c>
      <c r="J2186" s="57">
        <v>12</v>
      </c>
      <c r="K2186" s="57">
        <v>11</v>
      </c>
      <c r="L2186" s="315" t="e">
        <v>#REF!</v>
      </c>
      <c r="M2186" s="58" t="e">
        <v>#REF!</v>
      </c>
      <c r="N2186" s="58" t="e">
        <v>#N/A</v>
      </c>
      <c r="O2186" s="58" t="e">
        <v>#N/A</v>
      </c>
      <c r="P2186" s="58" t="e">
        <v>#N/A</v>
      </c>
      <c r="Q2186" s="58" t="e">
        <v>#N/A</v>
      </c>
    </row>
    <row r="2187" spans="1:17" ht="15" customHeight="1" thickBot="1">
      <c r="A2187" s="446"/>
      <c r="B2187" s="446"/>
      <c r="C2187" s="54" t="str">
        <f>IF(A2187="CSP","Consolidated Supply Program(IIF)",IF(A2187&lt;&gt;"",INDEX('CCN &amp; Description'!$B$2:$B$1071,MATCH(VALUE(LEFT(A2187,5)),'CCN &amp; Description'!$A$2:$A$1071,0)),""))</f>
        <v/>
      </c>
      <c r="D2187" s="55" t="str">
        <f t="shared" si="68"/>
        <v>B</v>
      </c>
      <c r="E2187" s="55" t="str">
        <f t="shared" si="69"/>
        <v>B2462</v>
      </c>
      <c r="F2187" s="56" t="s">
        <v>12995</v>
      </c>
      <c r="G2187" s="56" t="s">
        <v>12996</v>
      </c>
      <c r="H2187" s="56" t="s">
        <v>12847</v>
      </c>
      <c r="I2187" s="57">
        <v>17.329999999999998</v>
      </c>
      <c r="J2187" s="57">
        <v>12</v>
      </c>
      <c r="K2187" s="57">
        <v>11</v>
      </c>
      <c r="L2187" s="315" t="e">
        <v>#REF!</v>
      </c>
      <c r="M2187" s="58" t="e">
        <v>#REF!</v>
      </c>
      <c r="N2187" s="58" t="e">
        <v>#N/A</v>
      </c>
      <c r="O2187" s="58" t="e">
        <v>#N/A</v>
      </c>
      <c r="P2187" s="58" t="e">
        <v>#N/A</v>
      </c>
      <c r="Q2187" s="58" t="e">
        <v>#N/A</v>
      </c>
    </row>
    <row r="2188" spans="1:17" ht="15" customHeight="1" thickBot="1">
      <c r="A2188" s="446"/>
      <c r="B2188" s="446"/>
      <c r="C2188" s="54" t="str">
        <f>IF(A2188="CSP","Consolidated Supply Program(IIF)",IF(A2188&lt;&gt;"",INDEX('CCN &amp; Description'!$B$2:$B$1071,MATCH(VALUE(LEFT(A2188,5)),'CCN &amp; Description'!$A$2:$A$1071,0)),""))</f>
        <v/>
      </c>
      <c r="D2188" s="55" t="str">
        <f t="shared" si="68"/>
        <v>B</v>
      </c>
      <c r="E2188" s="55" t="str">
        <f t="shared" si="69"/>
        <v>B2464</v>
      </c>
      <c r="F2188" s="56" t="s">
        <v>4689</v>
      </c>
      <c r="G2188" s="56" t="s">
        <v>4690</v>
      </c>
      <c r="H2188" s="56" t="s">
        <v>12997</v>
      </c>
      <c r="I2188" s="57">
        <v>17.329999999999998</v>
      </c>
      <c r="J2188" s="57">
        <v>7</v>
      </c>
      <c r="K2188" s="57">
        <v>9.83</v>
      </c>
      <c r="L2188" s="315" t="e">
        <v>#REF!</v>
      </c>
      <c r="M2188" s="58" t="e">
        <v>#REF!</v>
      </c>
      <c r="N2188" s="58" t="e">
        <v>#N/A</v>
      </c>
      <c r="O2188" s="58" t="e">
        <v>#N/A</v>
      </c>
      <c r="P2188" s="58" t="e">
        <v>#N/A</v>
      </c>
      <c r="Q2188" s="58" t="e">
        <v>#N/A</v>
      </c>
    </row>
    <row r="2189" spans="1:17" ht="15" customHeight="1" thickBot="1">
      <c r="A2189" s="446"/>
      <c r="B2189" s="446"/>
      <c r="C2189" s="54" t="str">
        <f>IF(A2189="CSP","Consolidated Supply Program(IIF)",IF(A2189&lt;&gt;"",INDEX('CCN &amp; Description'!$B$2:$B$1071,MATCH(VALUE(LEFT(A2189,5)),'CCN &amp; Description'!$A$2:$A$1071,0)),""))</f>
        <v/>
      </c>
      <c r="D2189" s="55" t="str">
        <f t="shared" si="68"/>
        <v>B</v>
      </c>
      <c r="E2189" s="55" t="str">
        <f t="shared" si="69"/>
        <v>B2464</v>
      </c>
      <c r="F2189" s="56" t="s">
        <v>4689</v>
      </c>
      <c r="G2189" s="56" t="s">
        <v>12247</v>
      </c>
      <c r="H2189" s="56" t="s">
        <v>12998</v>
      </c>
      <c r="I2189" s="57">
        <v>17.329999999999998</v>
      </c>
      <c r="J2189" s="57">
        <v>7</v>
      </c>
      <c r="K2189" s="57">
        <v>9.5</v>
      </c>
      <c r="L2189" s="315" t="e">
        <v>#REF!</v>
      </c>
      <c r="M2189" s="58" t="e">
        <v>#REF!</v>
      </c>
      <c r="N2189" s="58" t="e">
        <v>#N/A</v>
      </c>
      <c r="O2189" s="58" t="e">
        <v>#N/A</v>
      </c>
      <c r="P2189" s="58" t="e">
        <v>#N/A</v>
      </c>
      <c r="Q2189" s="58" t="e">
        <v>#N/A</v>
      </c>
    </row>
    <row r="2190" spans="1:17" ht="15" customHeight="1" thickBot="1">
      <c r="A2190" s="446"/>
      <c r="B2190" s="446"/>
      <c r="C2190" s="54" t="str">
        <f>IF(A2190="CSP","Consolidated Supply Program(IIF)",IF(A2190&lt;&gt;"",INDEX('CCN &amp; Description'!$B$2:$B$1071,MATCH(VALUE(LEFT(A2190,5)),'CCN &amp; Description'!$A$2:$A$1071,0)),""))</f>
        <v/>
      </c>
      <c r="D2190" s="55" t="str">
        <f t="shared" si="68"/>
        <v>B</v>
      </c>
      <c r="E2190" s="55" t="str">
        <f t="shared" si="69"/>
        <v>B2464</v>
      </c>
      <c r="F2190" s="56" t="s">
        <v>4689</v>
      </c>
      <c r="G2190" s="56" t="s">
        <v>12999</v>
      </c>
      <c r="H2190" s="56" t="s">
        <v>13000</v>
      </c>
      <c r="I2190" s="57">
        <v>17.329999999999998</v>
      </c>
      <c r="J2190" s="57">
        <v>7</v>
      </c>
      <c r="K2190" s="57">
        <v>9.5</v>
      </c>
      <c r="L2190" s="315" t="e">
        <v>#REF!</v>
      </c>
      <c r="M2190" s="58" t="e">
        <v>#REF!</v>
      </c>
      <c r="N2190" s="58" t="e">
        <v>#N/A</v>
      </c>
      <c r="O2190" s="58" t="e">
        <v>#N/A</v>
      </c>
      <c r="P2190" s="58" t="e">
        <v>#N/A</v>
      </c>
      <c r="Q2190" s="58" t="e">
        <v>#N/A</v>
      </c>
    </row>
    <row r="2191" spans="1:17" s="110" customFormat="1" ht="15" customHeight="1" thickBot="1">
      <c r="A2191" s="446">
        <v>14312</v>
      </c>
      <c r="B2191" s="446"/>
      <c r="C2191" s="106" t="str">
        <f>IF(A2191="CSP","Consolidated Supply Program(IIF)",IF(A2191&lt;&gt;"",INDEX('CCN &amp; Description'!$B$2:$B$1071,MATCH(VALUE(LEFT(A2191,5)),'CCN &amp; Description'!$A$2:$A$1071,0)),""))</f>
        <v>VEHICLE STAGING AREA, SURFACED</v>
      </c>
      <c r="D2191" s="107" t="str">
        <f t="shared" si="68"/>
        <v>B</v>
      </c>
      <c r="E2191" s="107" t="str">
        <f t="shared" si="69"/>
        <v>B2483</v>
      </c>
      <c r="F2191" s="108" t="s">
        <v>4698</v>
      </c>
      <c r="G2191" s="108" t="s">
        <v>13001</v>
      </c>
      <c r="H2191" s="108" t="s">
        <v>13002</v>
      </c>
      <c r="I2191" s="109">
        <v>23</v>
      </c>
      <c r="J2191" s="109">
        <v>12.58</v>
      </c>
      <c r="K2191" s="109">
        <v>11.75</v>
      </c>
      <c r="L2191" s="110" t="e">
        <v>#REF!</v>
      </c>
      <c r="M2191" s="111" t="e">
        <v>#REF!</v>
      </c>
      <c r="N2191" s="111">
        <v>23</v>
      </c>
      <c r="O2191" s="111" t="s">
        <v>56</v>
      </c>
      <c r="P2191" s="111">
        <v>45</v>
      </c>
      <c r="Q2191" s="111">
        <v>1.75</v>
      </c>
    </row>
    <row r="2192" spans="1:17" s="110" customFormat="1" ht="15" customHeight="1" thickBot="1">
      <c r="A2192" s="446">
        <v>14312</v>
      </c>
      <c r="B2192" s="446"/>
      <c r="C2192" s="106" t="str">
        <f>IF(A2192="CSP","Consolidated Supply Program(IIF)",IF(A2192&lt;&gt;"",INDEX('CCN &amp; Description'!$B$2:$B$1071,MATCH(VALUE(LEFT(A2192,5)),'CCN &amp; Description'!$A$2:$A$1071,0)),""))</f>
        <v>VEHICLE STAGING AREA, SURFACED</v>
      </c>
      <c r="D2192" s="107" t="str">
        <f t="shared" si="68"/>
        <v>B</v>
      </c>
      <c r="E2192" s="107" t="str">
        <f t="shared" si="69"/>
        <v>B2483</v>
      </c>
      <c r="F2192" s="108" t="s">
        <v>4698</v>
      </c>
      <c r="G2192" s="108" t="s">
        <v>13001</v>
      </c>
      <c r="H2192" s="108" t="s">
        <v>13003</v>
      </c>
      <c r="I2192" s="109">
        <v>23</v>
      </c>
      <c r="J2192" s="109">
        <v>12.58</v>
      </c>
      <c r="K2192" s="109">
        <v>11.75</v>
      </c>
      <c r="L2192" s="110" t="e">
        <v>#REF!</v>
      </c>
      <c r="M2192" s="111" t="e">
        <v>#REF!</v>
      </c>
      <c r="N2192" s="111">
        <v>23</v>
      </c>
      <c r="O2192" s="111" t="s">
        <v>56</v>
      </c>
      <c r="P2192" s="111">
        <v>45</v>
      </c>
      <c r="Q2192" s="111">
        <v>1.75</v>
      </c>
    </row>
    <row r="2193" spans="1:17" s="110" customFormat="1" ht="15" customHeight="1" thickBot="1">
      <c r="A2193" s="446">
        <v>14312</v>
      </c>
      <c r="B2193" s="446"/>
      <c r="C2193" s="106" t="str">
        <f>IF(A2193="CSP","Consolidated Supply Program(IIF)",IF(A2193&lt;&gt;"",INDEX('CCN &amp; Description'!$B$2:$B$1071,MATCH(VALUE(LEFT(A2193,5)),'CCN &amp; Description'!$A$2:$A$1071,0)),""))</f>
        <v>VEHICLE STAGING AREA, SURFACED</v>
      </c>
      <c r="D2193" s="107" t="str">
        <f t="shared" si="68"/>
        <v>B</v>
      </c>
      <c r="E2193" s="107" t="str">
        <f t="shared" si="69"/>
        <v>B2483</v>
      </c>
      <c r="F2193" s="108" t="s">
        <v>4698</v>
      </c>
      <c r="G2193" s="108" t="s">
        <v>13004</v>
      </c>
      <c r="H2193" s="108" t="s">
        <v>13005</v>
      </c>
      <c r="I2193" s="109">
        <v>23</v>
      </c>
      <c r="J2193" s="109">
        <v>12.58</v>
      </c>
      <c r="K2193" s="109">
        <v>11.75</v>
      </c>
      <c r="L2193" s="110" t="e">
        <v>#REF!</v>
      </c>
      <c r="M2193" s="111" t="e">
        <v>#REF!</v>
      </c>
      <c r="N2193" s="111">
        <v>23</v>
      </c>
      <c r="O2193" s="111" t="s">
        <v>56</v>
      </c>
      <c r="P2193" s="111">
        <v>45</v>
      </c>
      <c r="Q2193" s="111">
        <v>1.75</v>
      </c>
    </row>
    <row r="2194" spans="1:17" s="110" customFormat="1" ht="15" customHeight="1" thickBot="1">
      <c r="A2194" s="446">
        <v>14312</v>
      </c>
      <c r="B2194" s="446"/>
      <c r="C2194" s="106" t="str">
        <f>IF(A2194="CSP","Consolidated Supply Program(IIF)",IF(A2194&lt;&gt;"",INDEX('CCN &amp; Description'!$B$2:$B$1071,MATCH(VALUE(LEFT(A2194,5)),'CCN &amp; Description'!$A$2:$A$1071,0)),""))</f>
        <v>VEHICLE STAGING AREA, SURFACED</v>
      </c>
      <c r="D2194" s="107" t="str">
        <f t="shared" si="68"/>
        <v>B</v>
      </c>
      <c r="E2194" s="107" t="str">
        <f t="shared" si="69"/>
        <v>B2561</v>
      </c>
      <c r="F2194" s="108" t="s">
        <v>4706</v>
      </c>
      <c r="G2194" s="108" t="s">
        <v>12580</v>
      </c>
      <c r="H2194" s="108" t="s">
        <v>13006</v>
      </c>
      <c r="I2194" s="109">
        <v>27.49</v>
      </c>
      <c r="J2194" s="109">
        <v>8.41</v>
      </c>
      <c r="K2194" s="109">
        <v>7.83</v>
      </c>
      <c r="L2194" s="110" t="e">
        <v>#REF!</v>
      </c>
      <c r="M2194" s="111" t="e">
        <v>#REF!</v>
      </c>
      <c r="N2194" s="111">
        <v>27.5</v>
      </c>
      <c r="O2194" s="111" t="s">
        <v>56</v>
      </c>
      <c r="P2194" s="111">
        <v>45</v>
      </c>
      <c r="Q2194" s="111">
        <v>1.75</v>
      </c>
    </row>
    <row r="2195" spans="1:17" s="110" customFormat="1" ht="15" customHeight="1" thickBot="1">
      <c r="A2195" s="446">
        <v>14312</v>
      </c>
      <c r="B2195" s="446"/>
      <c r="C2195" s="106" t="str">
        <f>IF(A2195="CSP","Consolidated Supply Program(IIF)",IF(A2195&lt;&gt;"",INDEX('CCN &amp; Description'!$B$2:$B$1071,MATCH(VALUE(LEFT(A2195,5)),'CCN &amp; Description'!$A$2:$A$1071,0)),""))</f>
        <v>VEHICLE STAGING AREA, SURFACED</v>
      </c>
      <c r="D2195" s="107" t="str">
        <f t="shared" si="68"/>
        <v>B</v>
      </c>
      <c r="E2195" s="107" t="str">
        <f t="shared" si="69"/>
        <v>B2561</v>
      </c>
      <c r="F2195" s="108" t="s">
        <v>4706</v>
      </c>
      <c r="G2195" s="108" t="s">
        <v>12580</v>
      </c>
      <c r="H2195" s="108" t="s">
        <v>13007</v>
      </c>
      <c r="I2195" s="109">
        <v>27.49</v>
      </c>
      <c r="J2195" s="109">
        <v>8.41</v>
      </c>
      <c r="K2195" s="109">
        <v>7.83</v>
      </c>
      <c r="L2195" s="110" t="e">
        <v>#REF!</v>
      </c>
      <c r="M2195" s="111" t="e">
        <v>#REF!</v>
      </c>
      <c r="N2195" s="111">
        <v>27.5</v>
      </c>
      <c r="O2195" s="111" t="s">
        <v>56</v>
      </c>
      <c r="P2195" s="111">
        <v>45</v>
      </c>
      <c r="Q2195" s="111">
        <v>1.75</v>
      </c>
    </row>
    <row r="2196" spans="1:17" s="110" customFormat="1" ht="15" customHeight="1" thickBot="1">
      <c r="A2196" s="446">
        <v>14312</v>
      </c>
      <c r="B2196" s="446"/>
      <c r="C2196" s="106" t="str">
        <f>IF(A2196="CSP","Consolidated Supply Program(IIF)",IF(A2196&lt;&gt;"",INDEX('CCN &amp; Description'!$B$2:$B$1071,MATCH(VALUE(LEFT(A2196,5)),'CCN &amp; Description'!$A$2:$A$1071,0)),""))</f>
        <v>VEHICLE STAGING AREA, SURFACED</v>
      </c>
      <c r="D2196" s="107" t="str">
        <f t="shared" si="68"/>
        <v>B</v>
      </c>
      <c r="E2196" s="107" t="str">
        <f t="shared" si="69"/>
        <v>B2561</v>
      </c>
      <c r="F2196" s="108" t="s">
        <v>4706</v>
      </c>
      <c r="G2196" s="108" t="s">
        <v>13008</v>
      </c>
      <c r="H2196" s="108" t="s">
        <v>13009</v>
      </c>
      <c r="I2196" s="109">
        <v>27.49</v>
      </c>
      <c r="J2196" s="109">
        <v>8.41</v>
      </c>
      <c r="K2196" s="109">
        <v>7.83</v>
      </c>
      <c r="L2196" s="110" t="e">
        <v>#REF!</v>
      </c>
      <c r="M2196" s="111" t="e">
        <v>#REF!</v>
      </c>
      <c r="N2196" s="111">
        <v>27.5</v>
      </c>
      <c r="O2196" s="111" t="s">
        <v>56</v>
      </c>
      <c r="P2196" s="111">
        <v>45</v>
      </c>
      <c r="Q2196" s="111">
        <v>1.75</v>
      </c>
    </row>
    <row r="2197" spans="1:17" s="110" customFormat="1" ht="15" customHeight="1" thickBot="1">
      <c r="A2197" s="446">
        <v>14312</v>
      </c>
      <c r="B2197" s="446"/>
      <c r="C2197" s="106" t="str">
        <f>IF(A2197="CSP","Consolidated Supply Program(IIF)",IF(A2197&lt;&gt;"",INDEX('CCN &amp; Description'!$B$2:$B$1071,MATCH(VALUE(LEFT(A2197,5)),'CCN &amp; Description'!$A$2:$A$1071,0)),""))</f>
        <v>VEHICLE STAGING AREA, SURFACED</v>
      </c>
      <c r="D2197" s="107" t="str">
        <f t="shared" si="68"/>
        <v>B</v>
      </c>
      <c r="E2197" s="107" t="str">
        <f t="shared" si="69"/>
        <v>B2561</v>
      </c>
      <c r="F2197" s="108" t="s">
        <v>4706</v>
      </c>
      <c r="G2197" s="108" t="s">
        <v>12580</v>
      </c>
      <c r="H2197" s="108" t="s">
        <v>13010</v>
      </c>
      <c r="I2197" s="109">
        <v>27.49</v>
      </c>
      <c r="J2197" s="109">
        <v>8.41</v>
      </c>
      <c r="K2197" s="109">
        <v>7.83</v>
      </c>
      <c r="L2197" s="110" t="e">
        <v>#REF!</v>
      </c>
      <c r="M2197" s="111" t="e">
        <v>#REF!</v>
      </c>
      <c r="N2197" s="111">
        <v>27.5</v>
      </c>
      <c r="O2197" s="111" t="s">
        <v>56</v>
      </c>
      <c r="P2197" s="111">
        <v>45</v>
      </c>
      <c r="Q2197" s="111">
        <v>1.75</v>
      </c>
    </row>
    <row r="2198" spans="1:17" s="110" customFormat="1" ht="15" customHeight="1" thickBot="1">
      <c r="A2198" s="446">
        <v>14312</v>
      </c>
      <c r="B2198" s="446"/>
      <c r="C2198" s="106" t="str">
        <f>IF(A2198="CSP","Consolidated Supply Program(IIF)",IF(A2198&lt;&gt;"",INDEX('CCN &amp; Description'!$B$2:$B$1071,MATCH(VALUE(LEFT(A2198,5)),'CCN &amp; Description'!$A$2:$A$1071,0)),""))</f>
        <v>VEHICLE STAGING AREA, SURFACED</v>
      </c>
      <c r="D2198" s="107" t="str">
        <f t="shared" si="68"/>
        <v>B</v>
      </c>
      <c r="E2198" s="107" t="str">
        <f t="shared" si="69"/>
        <v>B2561</v>
      </c>
      <c r="F2198" s="108" t="s">
        <v>4706</v>
      </c>
      <c r="G2198" s="108" t="s">
        <v>12580</v>
      </c>
      <c r="H2198" s="108" t="s">
        <v>13011</v>
      </c>
      <c r="I2198" s="109">
        <v>27.49</v>
      </c>
      <c r="J2198" s="109">
        <v>8.41</v>
      </c>
      <c r="K2198" s="109">
        <v>7</v>
      </c>
      <c r="L2198" s="110" t="e">
        <v>#REF!</v>
      </c>
      <c r="M2198" s="111" t="e">
        <v>#REF!</v>
      </c>
      <c r="N2198" s="111">
        <v>27.5</v>
      </c>
      <c r="O2198" s="111" t="s">
        <v>56</v>
      </c>
      <c r="P2198" s="111">
        <v>45</v>
      </c>
      <c r="Q2198" s="111">
        <v>1.75</v>
      </c>
    </row>
    <row r="2199" spans="1:17" s="110" customFormat="1" ht="15" customHeight="1" thickBot="1">
      <c r="A2199" s="446">
        <v>14312</v>
      </c>
      <c r="B2199" s="446"/>
      <c r="C2199" s="106" t="str">
        <f>IF(A2199="CSP","Consolidated Supply Program(IIF)",IF(A2199&lt;&gt;"",INDEX('CCN &amp; Description'!$B$2:$B$1071,MATCH(VALUE(LEFT(A2199,5)),'CCN &amp; Description'!$A$2:$A$1071,0)),""))</f>
        <v>VEHICLE STAGING AREA, SURFACED</v>
      </c>
      <c r="D2199" s="107" t="str">
        <f t="shared" si="68"/>
        <v>B</v>
      </c>
      <c r="E2199" s="107" t="str">
        <f t="shared" si="69"/>
        <v>B2565</v>
      </c>
      <c r="F2199" s="108" t="s">
        <v>4720</v>
      </c>
      <c r="G2199" s="108" t="s">
        <v>13012</v>
      </c>
      <c r="H2199" s="108" t="s">
        <v>13013</v>
      </c>
      <c r="I2199" s="109">
        <v>30.99</v>
      </c>
      <c r="J2199" s="109">
        <v>8.1</v>
      </c>
      <c r="K2199" s="109">
        <v>4.75</v>
      </c>
      <c r="L2199" s="110" t="e">
        <v>#REF!</v>
      </c>
      <c r="M2199" s="111" t="e">
        <v>#REF!</v>
      </c>
      <c r="N2199" s="111">
        <v>31</v>
      </c>
      <c r="O2199" s="111" t="s">
        <v>202</v>
      </c>
      <c r="P2199" s="111">
        <v>70</v>
      </c>
      <c r="Q2199" s="111">
        <v>2</v>
      </c>
    </row>
    <row r="2200" spans="1:17" s="110" customFormat="1" ht="15" customHeight="1" thickBot="1">
      <c r="A2200" s="446">
        <v>14312</v>
      </c>
      <c r="B2200" s="446"/>
      <c r="C2200" s="106" t="str">
        <f>IF(A2200="CSP","Consolidated Supply Program(IIF)",IF(A2200&lt;&gt;"",INDEX('CCN &amp; Description'!$B$2:$B$1071,MATCH(VALUE(LEFT(A2200,5)),'CCN &amp; Description'!$A$2:$A$1071,0)),""))</f>
        <v>VEHICLE STAGING AREA, SURFACED</v>
      </c>
      <c r="D2200" s="107" t="str">
        <f t="shared" si="68"/>
        <v>B</v>
      </c>
      <c r="E2200" s="107" t="str">
        <f t="shared" si="69"/>
        <v>B2565</v>
      </c>
      <c r="F2200" s="108" t="s">
        <v>4720</v>
      </c>
      <c r="G2200" s="108" t="s">
        <v>13012</v>
      </c>
      <c r="H2200" s="108" t="s">
        <v>13013</v>
      </c>
      <c r="I2200" s="109">
        <v>31</v>
      </c>
      <c r="J2200" s="109">
        <v>8.08</v>
      </c>
      <c r="K2200" s="109">
        <v>4.08</v>
      </c>
      <c r="L2200" s="110" t="e">
        <v>#REF!</v>
      </c>
      <c r="M2200" s="111" t="e">
        <v>#REF!</v>
      </c>
      <c r="N2200" s="111">
        <v>31</v>
      </c>
      <c r="O2200" s="111" t="s">
        <v>202</v>
      </c>
      <c r="P2200" s="111">
        <v>70</v>
      </c>
      <c r="Q2200" s="111">
        <v>2</v>
      </c>
    </row>
    <row r="2201" spans="1:17" s="110" customFormat="1" ht="15" customHeight="1" thickBot="1">
      <c r="A2201" s="446">
        <v>14312</v>
      </c>
      <c r="B2201" s="446"/>
      <c r="C2201" s="106" t="str">
        <f>IF(A2201="CSP","Consolidated Supply Program(IIF)",IF(A2201&lt;&gt;"",INDEX('CCN &amp; Description'!$B$2:$B$1071,MATCH(VALUE(LEFT(A2201,5)),'CCN &amp; Description'!$A$2:$A$1071,0)),""))</f>
        <v>VEHICLE STAGING AREA, SURFACED</v>
      </c>
      <c r="D2201" s="107" t="str">
        <f t="shared" si="68"/>
        <v>B</v>
      </c>
      <c r="E2201" s="107" t="str">
        <f t="shared" si="69"/>
        <v>B2565</v>
      </c>
      <c r="F2201" s="108" t="s">
        <v>4720</v>
      </c>
      <c r="G2201" s="108" t="s">
        <v>13014</v>
      </c>
      <c r="H2201" s="108" t="s">
        <v>13015</v>
      </c>
      <c r="I2201" s="109">
        <v>31</v>
      </c>
      <c r="J2201" s="109">
        <v>8.08</v>
      </c>
      <c r="K2201" s="109">
        <v>4.08</v>
      </c>
      <c r="L2201" s="110" t="e">
        <v>#REF!</v>
      </c>
      <c r="M2201" s="111" t="e">
        <v>#REF!</v>
      </c>
      <c r="N2201" s="111">
        <v>31</v>
      </c>
      <c r="O2201" s="111" t="s">
        <v>202</v>
      </c>
      <c r="P2201" s="111">
        <v>70</v>
      </c>
      <c r="Q2201" s="111">
        <v>2</v>
      </c>
    </row>
    <row r="2202" spans="1:17" s="110" customFormat="1" ht="15" customHeight="1" thickBot="1">
      <c r="A2202" s="446">
        <v>14312</v>
      </c>
      <c r="B2202" s="446"/>
      <c r="C2202" s="106" t="str">
        <f>IF(A2202="CSP","Consolidated Supply Program(IIF)",IF(A2202&lt;&gt;"",INDEX('CCN &amp; Description'!$B$2:$B$1071,MATCH(VALUE(LEFT(A2202,5)),'CCN &amp; Description'!$A$2:$A$1071,0)),""))</f>
        <v>VEHICLE STAGING AREA, SURFACED</v>
      </c>
      <c r="D2202" s="107" t="str">
        <f t="shared" si="68"/>
        <v>B</v>
      </c>
      <c r="E2202" s="107" t="str">
        <f t="shared" si="69"/>
        <v>B2566</v>
      </c>
      <c r="F2202" s="108" t="s">
        <v>4728</v>
      </c>
      <c r="G2202" s="108" t="s">
        <v>12580</v>
      </c>
      <c r="H2202" s="108" t="s">
        <v>13016</v>
      </c>
      <c r="I2202" s="109">
        <v>16.329999999999998</v>
      </c>
      <c r="J2202" s="109">
        <v>6.5</v>
      </c>
      <c r="K2202" s="109">
        <v>6.58</v>
      </c>
      <c r="L2202" s="110" t="e">
        <v>#REF!</v>
      </c>
      <c r="M2202" s="111" t="e">
        <v>#REF!</v>
      </c>
      <c r="N2202" s="111">
        <v>18.5</v>
      </c>
      <c r="O2202" s="111" t="s">
        <v>1882</v>
      </c>
      <c r="P2202" s="111">
        <v>25</v>
      </c>
      <c r="Q2202" s="111">
        <v>1.75</v>
      </c>
    </row>
    <row r="2203" spans="1:17" s="110" customFormat="1" ht="15" customHeight="1" thickBot="1">
      <c r="A2203" s="446">
        <v>14312</v>
      </c>
      <c r="B2203" s="446"/>
      <c r="C2203" s="106" t="str">
        <f>IF(A2203="CSP","Consolidated Supply Program(IIF)",IF(A2203&lt;&gt;"",INDEX('CCN &amp; Description'!$B$2:$B$1071,MATCH(VALUE(LEFT(A2203,5)),'CCN &amp; Description'!$A$2:$A$1071,0)),""))</f>
        <v>VEHICLE STAGING AREA, SURFACED</v>
      </c>
      <c r="D2203" s="107" t="str">
        <f t="shared" si="68"/>
        <v>B</v>
      </c>
      <c r="E2203" s="107" t="str">
        <f t="shared" si="69"/>
        <v>B2566</v>
      </c>
      <c r="F2203" s="108" t="s">
        <v>4728</v>
      </c>
      <c r="G2203" s="108" t="s">
        <v>13017</v>
      </c>
      <c r="H2203" s="108" t="s">
        <v>13018</v>
      </c>
      <c r="I2203" s="109">
        <v>18.489999999999998</v>
      </c>
      <c r="J2203" s="109">
        <v>6.5</v>
      </c>
      <c r="K2203" s="109">
        <v>7.5</v>
      </c>
      <c r="L2203" s="110" t="e">
        <v>#REF!</v>
      </c>
      <c r="M2203" s="111" t="e">
        <v>#REF!</v>
      </c>
      <c r="N2203" s="111">
        <v>18.5</v>
      </c>
      <c r="O2203" s="111" t="s">
        <v>1882</v>
      </c>
      <c r="P2203" s="111">
        <v>25</v>
      </c>
      <c r="Q2203" s="111">
        <v>1.75</v>
      </c>
    </row>
    <row r="2204" spans="1:17" s="110" customFormat="1" ht="15" customHeight="1" thickBot="1">
      <c r="A2204" s="446">
        <v>14312</v>
      </c>
      <c r="B2204" s="446"/>
      <c r="C2204" s="106" t="str">
        <f>IF(A2204="CSP","Consolidated Supply Program(IIF)",IF(A2204&lt;&gt;"",INDEX('CCN &amp; Description'!$B$2:$B$1071,MATCH(VALUE(LEFT(A2204,5)),'CCN &amp; Description'!$A$2:$A$1071,0)),""))</f>
        <v>VEHICLE STAGING AREA, SURFACED</v>
      </c>
      <c r="D2204" s="107" t="str">
        <f t="shared" si="68"/>
        <v>B</v>
      </c>
      <c r="E2204" s="107" t="str">
        <f t="shared" si="69"/>
        <v>B2566</v>
      </c>
      <c r="F2204" s="108" t="s">
        <v>4728</v>
      </c>
      <c r="G2204" s="108" t="s">
        <v>13019</v>
      </c>
      <c r="H2204" s="108" t="s">
        <v>13020</v>
      </c>
      <c r="I2204" s="109">
        <v>16.329999999999998</v>
      </c>
      <c r="J2204" s="109">
        <v>6.5</v>
      </c>
      <c r="K2204" s="109">
        <v>6.58</v>
      </c>
      <c r="L2204" s="110" t="e">
        <v>#REF!</v>
      </c>
      <c r="M2204" s="111" t="e">
        <v>#REF!</v>
      </c>
      <c r="N2204" s="111">
        <v>18.5</v>
      </c>
      <c r="O2204" s="111" t="s">
        <v>1882</v>
      </c>
      <c r="P2204" s="111">
        <v>25</v>
      </c>
      <c r="Q2204" s="111">
        <v>1.75</v>
      </c>
    </row>
    <row r="2205" spans="1:17" s="110" customFormat="1" ht="15" customHeight="1" thickBot="1">
      <c r="A2205" s="446">
        <v>14312</v>
      </c>
      <c r="B2205" s="446"/>
      <c r="C2205" s="106" t="str">
        <f>IF(A2205="CSP","Consolidated Supply Program(IIF)",IF(A2205&lt;&gt;"",INDEX('CCN &amp; Description'!$B$2:$B$1071,MATCH(VALUE(LEFT(A2205,5)),'CCN &amp; Description'!$A$2:$A$1071,0)),""))</f>
        <v>VEHICLE STAGING AREA, SURFACED</v>
      </c>
      <c r="D2205" s="107" t="str">
        <f t="shared" si="68"/>
        <v>B</v>
      </c>
      <c r="E2205" s="107" t="str">
        <f t="shared" si="69"/>
        <v>B2566</v>
      </c>
      <c r="F2205" s="108" t="s">
        <v>4728</v>
      </c>
      <c r="G2205" s="108" t="s">
        <v>12580</v>
      </c>
      <c r="H2205" s="108" t="s">
        <v>13021</v>
      </c>
      <c r="I2205" s="109">
        <v>18.489999999999998</v>
      </c>
      <c r="J2205" s="109">
        <v>6.5</v>
      </c>
      <c r="K2205" s="109">
        <v>7.5</v>
      </c>
      <c r="L2205" s="110" t="e">
        <v>#REF!</v>
      </c>
      <c r="M2205" s="111" t="e">
        <v>#REF!</v>
      </c>
      <c r="N2205" s="111">
        <v>18.5</v>
      </c>
      <c r="O2205" s="111" t="s">
        <v>1882</v>
      </c>
      <c r="P2205" s="111">
        <v>25</v>
      </c>
      <c r="Q2205" s="111">
        <v>1.75</v>
      </c>
    </row>
    <row r="2206" spans="1:17" s="110" customFormat="1" ht="15" customHeight="1" thickBot="1">
      <c r="A2206" s="446">
        <v>14312</v>
      </c>
      <c r="B2206" s="446"/>
      <c r="C2206" s="106" t="str">
        <f>IF(A2206="CSP","Consolidated Supply Program(IIF)",IF(A2206&lt;&gt;"",INDEX('CCN &amp; Description'!$B$2:$B$1071,MATCH(VALUE(LEFT(A2206,5)),'CCN &amp; Description'!$A$2:$A$1071,0)),""))</f>
        <v>VEHICLE STAGING AREA, SURFACED</v>
      </c>
      <c r="D2206" s="107" t="str">
        <f t="shared" si="68"/>
        <v>B</v>
      </c>
      <c r="E2206" s="107" t="str">
        <f t="shared" si="69"/>
        <v>B2566</v>
      </c>
      <c r="F2206" s="108" t="s">
        <v>4728</v>
      </c>
      <c r="G2206" s="108" t="s">
        <v>13022</v>
      </c>
      <c r="H2206" s="108" t="s">
        <v>13023</v>
      </c>
      <c r="I2206" s="109">
        <v>18.489999999999998</v>
      </c>
      <c r="J2206" s="109">
        <v>6.5</v>
      </c>
      <c r="K2206" s="109">
        <v>7.5</v>
      </c>
      <c r="L2206" s="110" t="e">
        <v>#REF!</v>
      </c>
      <c r="M2206" s="111" t="e">
        <v>#REF!</v>
      </c>
      <c r="N2206" s="111">
        <v>18.5</v>
      </c>
      <c r="O2206" s="111" t="s">
        <v>1882</v>
      </c>
      <c r="P2206" s="111">
        <v>25</v>
      </c>
      <c r="Q2206" s="111">
        <v>1.75</v>
      </c>
    </row>
    <row r="2207" spans="1:17" ht="15" customHeight="1" thickBot="1">
      <c r="A2207" s="446"/>
      <c r="B2207" s="446"/>
      <c r="C2207" s="54" t="str">
        <f>IF(A2207="CSP","Consolidated Supply Program(IIF)",IF(A2207&lt;&gt;"",INDEX('CCN &amp; Description'!$B$2:$B$1071,MATCH(VALUE(LEFT(A2207,5)),'CCN &amp; Description'!$A$2:$A$1071,0)),""))</f>
        <v/>
      </c>
      <c r="D2207" s="55" t="str">
        <f t="shared" si="68"/>
        <v>B</v>
      </c>
      <c r="E2207" s="55" t="str">
        <f t="shared" si="69"/>
        <v>B2567</v>
      </c>
      <c r="F2207" s="56" t="s">
        <v>13024</v>
      </c>
      <c r="G2207" s="56" t="s">
        <v>13025</v>
      </c>
      <c r="H2207" s="56" t="s">
        <v>13026</v>
      </c>
      <c r="I2207" s="57">
        <v>22.25</v>
      </c>
      <c r="J2207" s="57">
        <v>8.67</v>
      </c>
      <c r="K2207" s="57">
        <v>11</v>
      </c>
      <c r="L2207" s="315" t="e">
        <v>#REF!</v>
      </c>
      <c r="M2207" s="58" t="e">
        <v>#REF!</v>
      </c>
      <c r="N2207" s="58" t="e">
        <v>#N/A</v>
      </c>
      <c r="O2207" s="58" t="e">
        <v>#N/A</v>
      </c>
      <c r="P2207" s="58" t="e">
        <v>#N/A</v>
      </c>
      <c r="Q2207" s="58" t="e">
        <v>#N/A</v>
      </c>
    </row>
    <row r="2208" spans="1:17" ht="15" customHeight="1" thickBot="1">
      <c r="A2208" s="446"/>
      <c r="B2208" s="446"/>
      <c r="C2208" s="54" t="str">
        <f>IF(A2208="CSP","Consolidated Supply Program(IIF)",IF(A2208&lt;&gt;"",INDEX('CCN &amp; Description'!$B$2:$B$1071,MATCH(VALUE(LEFT(A2208,5)),'CCN &amp; Description'!$A$2:$A$1071,0)),""))</f>
        <v/>
      </c>
      <c r="D2208" s="55" t="str">
        <f t="shared" si="68"/>
        <v>B</v>
      </c>
      <c r="E2208" s="55" t="str">
        <f t="shared" si="69"/>
        <v>B2567</v>
      </c>
      <c r="F2208" s="56" t="s">
        <v>13024</v>
      </c>
      <c r="G2208" s="56" t="s">
        <v>12370</v>
      </c>
      <c r="H2208" s="56" t="s">
        <v>13027</v>
      </c>
      <c r="I2208" s="57">
        <v>22.25</v>
      </c>
      <c r="J2208" s="57">
        <v>8.67</v>
      </c>
      <c r="K2208" s="57">
        <v>11</v>
      </c>
      <c r="L2208" s="315" t="e">
        <v>#REF!</v>
      </c>
      <c r="M2208" s="58" t="e">
        <v>#REF!</v>
      </c>
      <c r="N2208" s="58" t="e">
        <v>#N/A</v>
      </c>
      <c r="O2208" s="58" t="e">
        <v>#N/A</v>
      </c>
      <c r="P2208" s="58" t="e">
        <v>#N/A</v>
      </c>
      <c r="Q2208" s="58" t="e">
        <v>#N/A</v>
      </c>
    </row>
    <row r="2209" spans="1:17" ht="15" customHeight="1" thickBot="1">
      <c r="A2209" s="446"/>
      <c r="B2209" s="446"/>
      <c r="C2209" s="54" t="str">
        <f>IF(A2209="CSP","Consolidated Supply Program(IIF)",IF(A2209&lt;&gt;"",INDEX('CCN &amp; Description'!$B$2:$B$1071,MATCH(VALUE(LEFT(A2209,5)),'CCN &amp; Description'!$A$2:$A$1071,0)),""))</f>
        <v/>
      </c>
      <c r="D2209" s="55" t="str">
        <f t="shared" si="68"/>
        <v>B</v>
      </c>
      <c r="E2209" s="55" t="str">
        <f t="shared" si="69"/>
        <v>B2604</v>
      </c>
      <c r="F2209" s="56" t="s">
        <v>13028</v>
      </c>
      <c r="G2209" s="56" t="s">
        <v>12392</v>
      </c>
      <c r="H2209" s="56" t="s">
        <v>13029</v>
      </c>
      <c r="I2209" s="57">
        <v>10</v>
      </c>
      <c r="J2209" s="57">
        <v>8</v>
      </c>
      <c r="K2209" s="57">
        <v>8</v>
      </c>
      <c r="L2209" s="315" t="e">
        <v>#REF!</v>
      </c>
      <c r="M2209" s="58" t="e">
        <v>#REF!</v>
      </c>
      <c r="N2209" s="58" t="e">
        <v>#N/A</v>
      </c>
      <c r="O2209" s="58" t="e">
        <v>#N/A</v>
      </c>
      <c r="P2209" s="58" t="e">
        <v>#N/A</v>
      </c>
      <c r="Q2209" s="58" t="e">
        <v>#N/A</v>
      </c>
    </row>
    <row r="2210" spans="1:17" ht="15" customHeight="1" thickBot="1">
      <c r="A2210" s="446"/>
      <c r="B2210" s="446"/>
      <c r="C2210" s="54" t="str">
        <f>IF(A2210="CSP","Consolidated Supply Program(IIF)",IF(A2210&lt;&gt;"",INDEX('CCN &amp; Description'!$B$2:$B$1071,MATCH(VALUE(LEFT(A2210,5)),'CCN &amp; Description'!$A$2:$A$1071,0)),""))</f>
        <v/>
      </c>
      <c r="D2210" s="55" t="str">
        <f t="shared" si="68"/>
        <v>B</v>
      </c>
      <c r="E2210" s="55" t="str">
        <f t="shared" si="69"/>
        <v>B2604</v>
      </c>
      <c r="F2210" s="56" t="s">
        <v>13028</v>
      </c>
      <c r="G2210" s="56" t="s">
        <v>12392</v>
      </c>
      <c r="H2210" s="56" t="s">
        <v>13030</v>
      </c>
      <c r="I2210" s="57">
        <v>10</v>
      </c>
      <c r="J2210" s="57">
        <v>8</v>
      </c>
      <c r="K2210" s="57">
        <v>8</v>
      </c>
      <c r="L2210" s="315" t="e">
        <v>#REF!</v>
      </c>
      <c r="M2210" s="58" t="e">
        <v>#REF!</v>
      </c>
      <c r="N2210" s="58" t="e">
        <v>#N/A</v>
      </c>
      <c r="O2210" s="58" t="e">
        <v>#N/A</v>
      </c>
      <c r="P2210" s="58" t="e">
        <v>#N/A</v>
      </c>
      <c r="Q2210" s="58" t="e">
        <v>#N/A</v>
      </c>
    </row>
    <row r="2211" spans="1:17" ht="15" customHeight="1" thickBot="1">
      <c r="A2211" s="446"/>
      <c r="B2211" s="446"/>
      <c r="C2211" s="54" t="str">
        <f>IF(A2211="CSP","Consolidated Supply Program(IIF)",IF(A2211&lt;&gt;"",INDEX('CCN &amp; Description'!$B$2:$B$1071,MATCH(VALUE(LEFT(A2211,5)),'CCN &amp; Description'!$A$2:$A$1071,0)),""))</f>
        <v/>
      </c>
      <c r="D2211" s="55" t="str">
        <f t="shared" si="68"/>
        <v>B</v>
      </c>
      <c r="E2211" s="55" t="str">
        <f t="shared" si="69"/>
        <v>B2604</v>
      </c>
      <c r="F2211" s="56" t="s">
        <v>13028</v>
      </c>
      <c r="G2211" s="56" t="s">
        <v>12392</v>
      </c>
      <c r="H2211" s="56" t="s">
        <v>13031</v>
      </c>
      <c r="I2211" s="57">
        <v>10</v>
      </c>
      <c r="J2211" s="57">
        <v>8</v>
      </c>
      <c r="K2211" s="57">
        <v>8</v>
      </c>
      <c r="L2211" s="315" t="e">
        <v>#REF!</v>
      </c>
      <c r="M2211" s="58" t="e">
        <v>#REF!</v>
      </c>
      <c r="N2211" s="58" t="e">
        <v>#N/A</v>
      </c>
      <c r="O2211" s="58" t="e">
        <v>#N/A</v>
      </c>
      <c r="P2211" s="58" t="e">
        <v>#N/A</v>
      </c>
      <c r="Q2211" s="58" t="e">
        <v>#N/A</v>
      </c>
    </row>
    <row r="2212" spans="1:17" s="110" customFormat="1" ht="15" customHeight="1" thickBot="1">
      <c r="A2212" s="446"/>
      <c r="B2212" s="446"/>
      <c r="C2212" s="106" t="str">
        <f>IF(A2212="CSP","Consolidated Supply Program(IIF)",IF(A2212&lt;&gt;"",INDEX('CCN &amp; Description'!$B$2:$B$1071,MATCH(VALUE(LEFT(A2212,5)),'CCN &amp; Description'!$A$2:$A$1071,0)),""))</f>
        <v/>
      </c>
      <c r="D2212" s="107" t="str">
        <f t="shared" si="68"/>
        <v>B</v>
      </c>
      <c r="E2212" s="107" t="str">
        <f t="shared" si="69"/>
        <v>B2605</v>
      </c>
      <c r="F2212" s="108" t="s">
        <v>4740</v>
      </c>
      <c r="G2212" s="108" t="s">
        <v>12392</v>
      </c>
      <c r="H2212" s="108" t="s">
        <v>13032</v>
      </c>
      <c r="I2212" s="109">
        <v>19.989999999999998</v>
      </c>
      <c r="J2212" s="109">
        <v>8</v>
      </c>
      <c r="K2212" s="109">
        <v>8</v>
      </c>
      <c r="L2212" s="110" t="e">
        <v>#REF!</v>
      </c>
      <c r="M2212" s="111" t="e">
        <v>#REF!</v>
      </c>
      <c r="N2212" s="111">
        <v>20</v>
      </c>
      <c r="O2212" s="111" t="s">
        <v>56</v>
      </c>
      <c r="P2212" s="111">
        <v>45</v>
      </c>
      <c r="Q2212" s="111">
        <v>1.75</v>
      </c>
    </row>
    <row r="2213" spans="1:17" s="110" customFormat="1" ht="15" customHeight="1" thickBot="1">
      <c r="A2213" s="446"/>
      <c r="B2213" s="446"/>
      <c r="C2213" s="106" t="str">
        <f>IF(A2213="CSP","Consolidated Supply Program(IIF)",IF(A2213&lt;&gt;"",INDEX('CCN &amp; Description'!$B$2:$B$1071,MATCH(VALUE(LEFT(A2213,5)),'CCN &amp; Description'!$A$2:$A$1071,0)),""))</f>
        <v/>
      </c>
      <c r="D2213" s="107" t="str">
        <f t="shared" si="68"/>
        <v>B</v>
      </c>
      <c r="E2213" s="107" t="str">
        <f t="shared" si="69"/>
        <v>B2628</v>
      </c>
      <c r="F2213" s="108" t="s">
        <v>13033</v>
      </c>
      <c r="G2213" s="108" t="s">
        <v>12392</v>
      </c>
      <c r="H2213" s="108" t="s">
        <v>13034</v>
      </c>
      <c r="I2213" s="109">
        <v>6.17</v>
      </c>
      <c r="J2213" s="109">
        <v>3</v>
      </c>
      <c r="K2213" s="109">
        <v>3.67</v>
      </c>
      <c r="L2213" s="110" t="e">
        <v>#REF!</v>
      </c>
      <c r="M2213" s="111" t="e">
        <v>#REF!</v>
      </c>
      <c r="N2213" s="111" t="e">
        <v>#N/A</v>
      </c>
      <c r="O2213" s="111" t="e">
        <v>#N/A</v>
      </c>
      <c r="P2213" s="111" t="e">
        <v>#N/A</v>
      </c>
      <c r="Q2213" s="111" t="e">
        <v>#N/A</v>
      </c>
    </row>
    <row r="2214" spans="1:17" s="110" customFormat="1" ht="15" customHeight="1" thickBot="1">
      <c r="A2214" s="446"/>
      <c r="B2214" s="446"/>
      <c r="C2214" s="106" t="str">
        <f>IF(A2214="CSP","Consolidated Supply Program(IIF)",IF(A2214&lt;&gt;"",INDEX('CCN &amp; Description'!$B$2:$B$1071,MATCH(VALUE(LEFT(A2214,5)),'CCN &amp; Description'!$A$2:$A$1071,0)),""))</f>
        <v/>
      </c>
      <c r="D2214" s="107" t="str">
        <f t="shared" si="68"/>
        <v>B</v>
      </c>
      <c r="E2214" s="107" t="str">
        <f t="shared" si="69"/>
        <v>B2630</v>
      </c>
      <c r="F2214" s="108" t="s">
        <v>4744</v>
      </c>
      <c r="G2214" s="108" t="s">
        <v>13035</v>
      </c>
      <c r="H2214" s="108" t="s">
        <v>13036</v>
      </c>
      <c r="I2214" s="109">
        <v>1.58</v>
      </c>
      <c r="J2214" s="109">
        <v>1.58</v>
      </c>
      <c r="K2214" s="109">
        <v>0.75</v>
      </c>
      <c r="L2214" s="110" t="e">
        <v>#REF!</v>
      </c>
      <c r="M2214" s="111" t="e">
        <v>#REF!</v>
      </c>
      <c r="N2214" s="111" t="e">
        <v>#N/A</v>
      </c>
      <c r="O2214" s="111" t="e">
        <v>#N/A</v>
      </c>
      <c r="P2214" s="111" t="e">
        <v>#N/A</v>
      </c>
      <c r="Q2214" s="111" t="e">
        <v>#N/A</v>
      </c>
    </row>
    <row r="2215" spans="1:17" s="110" customFormat="1" ht="15" customHeight="1" thickBot="1">
      <c r="A2215" s="446"/>
      <c r="B2215" s="446"/>
      <c r="C2215" s="106" t="str">
        <f>IF(A2215="CSP","Consolidated Supply Program(IIF)",IF(A2215&lt;&gt;"",INDEX('CCN &amp; Description'!$B$2:$B$1071,MATCH(VALUE(LEFT(A2215,5)),'CCN &amp; Description'!$A$2:$A$1071,0)),""))</f>
        <v/>
      </c>
      <c r="D2215" s="107" t="str">
        <f t="shared" si="68"/>
        <v>B</v>
      </c>
      <c r="E2215" s="107" t="str">
        <f t="shared" si="69"/>
        <v>B2630</v>
      </c>
      <c r="F2215" s="108" t="s">
        <v>4744</v>
      </c>
      <c r="G2215" s="108" t="s">
        <v>13035</v>
      </c>
      <c r="H2215" s="108" t="s">
        <v>13036</v>
      </c>
      <c r="I2215" s="109">
        <v>1.58</v>
      </c>
      <c r="J2215" s="109">
        <v>1.58</v>
      </c>
      <c r="K2215" s="109">
        <v>0.75</v>
      </c>
      <c r="L2215" s="110" t="e">
        <v>#REF!</v>
      </c>
      <c r="M2215" s="111" t="e">
        <v>#REF!</v>
      </c>
      <c r="N2215" s="111" t="e">
        <v>#N/A</v>
      </c>
      <c r="O2215" s="111" t="e">
        <v>#N/A</v>
      </c>
      <c r="P2215" s="111" t="e">
        <v>#N/A</v>
      </c>
      <c r="Q2215" s="111" t="e">
        <v>#N/A</v>
      </c>
    </row>
    <row r="2216" spans="1:17" s="110" customFormat="1" ht="15" customHeight="1" thickBot="1">
      <c r="A2216" s="446"/>
      <c r="B2216" s="446"/>
      <c r="C2216" s="106" t="str">
        <f>IF(A2216="CSP","Consolidated Supply Program(IIF)",IF(A2216&lt;&gt;"",INDEX('CCN &amp; Description'!$B$2:$B$1071,MATCH(VALUE(LEFT(A2216,5)),'CCN &amp; Description'!$A$2:$A$1071,0)),""))</f>
        <v/>
      </c>
      <c r="D2216" s="107" t="str">
        <f t="shared" si="68"/>
        <v>B</v>
      </c>
      <c r="E2216" s="107" t="str">
        <f t="shared" si="69"/>
        <v>B2630</v>
      </c>
      <c r="F2216" s="108" t="s">
        <v>4744</v>
      </c>
      <c r="G2216" s="108" t="s">
        <v>13037</v>
      </c>
      <c r="H2216" s="108" t="s">
        <v>13038</v>
      </c>
      <c r="I2216" s="109">
        <v>2.08</v>
      </c>
      <c r="J2216" s="109">
        <v>1.67</v>
      </c>
      <c r="K2216" s="109">
        <v>0.75</v>
      </c>
      <c r="L2216" s="110" t="e">
        <v>#REF!</v>
      </c>
      <c r="M2216" s="111" t="e">
        <v>#REF!</v>
      </c>
      <c r="N2216" s="111" t="e">
        <v>#N/A</v>
      </c>
      <c r="O2216" s="111" t="e">
        <v>#N/A</v>
      </c>
      <c r="P2216" s="111" t="e">
        <v>#N/A</v>
      </c>
      <c r="Q2216" s="111" t="e">
        <v>#N/A</v>
      </c>
    </row>
    <row r="2217" spans="1:17" s="110" customFormat="1" ht="15" customHeight="1" thickBot="1">
      <c r="A2217" s="446"/>
      <c r="B2217" s="446"/>
      <c r="C2217" s="106" t="str">
        <f>IF(A2217="CSP","Consolidated Supply Program(IIF)",IF(A2217&lt;&gt;"",INDEX('CCN &amp; Description'!$B$2:$B$1071,MATCH(VALUE(LEFT(A2217,5)),'CCN &amp; Description'!$A$2:$A$1071,0)),""))</f>
        <v/>
      </c>
      <c r="D2217" s="107" t="str">
        <f t="shared" si="68"/>
        <v>B</v>
      </c>
      <c r="E2217" s="107" t="str">
        <f t="shared" si="69"/>
        <v>B2630</v>
      </c>
      <c r="F2217" s="108" t="s">
        <v>4744</v>
      </c>
      <c r="G2217" s="108" t="s">
        <v>13035</v>
      </c>
      <c r="H2217" s="112"/>
      <c r="I2217" s="109">
        <v>2.08</v>
      </c>
      <c r="J2217" s="109">
        <v>1.67</v>
      </c>
      <c r="K2217" s="109">
        <v>0.75</v>
      </c>
      <c r="L2217" s="110" t="e">
        <v>#REF!</v>
      </c>
      <c r="M2217" s="111" t="e">
        <v>#REF!</v>
      </c>
      <c r="N2217" s="111" t="e">
        <v>#N/A</v>
      </c>
      <c r="O2217" s="111" t="e">
        <v>#N/A</v>
      </c>
      <c r="P2217" s="111" t="e">
        <v>#N/A</v>
      </c>
      <c r="Q2217" s="111" t="e">
        <v>#N/A</v>
      </c>
    </row>
    <row r="2218" spans="1:17" s="110" customFormat="1" ht="15" customHeight="1" thickBot="1">
      <c r="A2218" s="446"/>
      <c r="B2218" s="446"/>
      <c r="C2218" s="106" t="str">
        <f>IF(A2218="CSP","Consolidated Supply Program(IIF)",IF(A2218&lt;&gt;"",INDEX('CCN &amp; Description'!$B$2:$B$1071,MATCH(VALUE(LEFT(A2218,5)),'CCN &amp; Description'!$A$2:$A$1071,0)),""))</f>
        <v/>
      </c>
      <c r="D2218" s="107" t="str">
        <f t="shared" si="68"/>
        <v>B</v>
      </c>
      <c r="E2218" s="107" t="str">
        <f t="shared" si="69"/>
        <v>B2631</v>
      </c>
      <c r="F2218" s="108" t="s">
        <v>4752</v>
      </c>
      <c r="G2218" s="108" t="s">
        <v>12616</v>
      </c>
      <c r="H2218" s="108" t="s">
        <v>13039</v>
      </c>
      <c r="I2218" s="109">
        <v>7.83</v>
      </c>
      <c r="J2218" s="109">
        <v>3.75</v>
      </c>
      <c r="K2218" s="109">
        <v>3.83</v>
      </c>
      <c r="L2218" s="110" t="e">
        <v>#REF!</v>
      </c>
      <c r="M2218" s="111" t="e">
        <v>#REF!</v>
      </c>
      <c r="N2218" s="111" t="e">
        <v>#N/A</v>
      </c>
      <c r="O2218" s="111" t="e">
        <v>#N/A</v>
      </c>
      <c r="P2218" s="111" t="e">
        <v>#N/A</v>
      </c>
      <c r="Q2218" s="111" t="e">
        <v>#N/A</v>
      </c>
    </row>
    <row r="2219" spans="1:17" s="110" customFormat="1" ht="15" customHeight="1" thickBot="1">
      <c r="A2219" s="446"/>
      <c r="B2219" s="446"/>
      <c r="C2219" s="106" t="str">
        <f>IF(A2219="CSP","Consolidated Supply Program(IIF)",IF(A2219&lt;&gt;"",INDEX('CCN &amp; Description'!$B$2:$B$1071,MATCH(VALUE(LEFT(A2219,5)),'CCN &amp; Description'!$A$2:$A$1071,0)),""))</f>
        <v/>
      </c>
      <c r="D2219" s="107" t="str">
        <f t="shared" si="68"/>
        <v>B</v>
      </c>
      <c r="E2219" s="107" t="str">
        <f t="shared" si="69"/>
        <v>B2631</v>
      </c>
      <c r="F2219" s="108" t="s">
        <v>4752</v>
      </c>
      <c r="G2219" s="108" t="s">
        <v>12616</v>
      </c>
      <c r="H2219" s="108" t="s">
        <v>13040</v>
      </c>
      <c r="I2219" s="109">
        <v>7.83</v>
      </c>
      <c r="J2219" s="109">
        <v>3.75</v>
      </c>
      <c r="K2219" s="109">
        <v>3.83</v>
      </c>
      <c r="L2219" s="110" t="e">
        <v>#REF!</v>
      </c>
      <c r="M2219" s="111" t="e">
        <v>#REF!</v>
      </c>
      <c r="N2219" s="111" t="e">
        <v>#N/A</v>
      </c>
      <c r="O2219" s="111" t="e">
        <v>#N/A</v>
      </c>
      <c r="P2219" s="111" t="e">
        <v>#N/A</v>
      </c>
      <c r="Q2219" s="111" t="e">
        <v>#N/A</v>
      </c>
    </row>
    <row r="2220" spans="1:17" ht="15" customHeight="1" thickBot="1">
      <c r="A2220" s="446"/>
      <c r="B2220" s="446"/>
      <c r="C2220" s="54" t="str">
        <f>IF(A2220="CSP","Consolidated Supply Program(IIF)",IF(A2220&lt;&gt;"",INDEX('CCN &amp; Description'!$B$2:$B$1071,MATCH(VALUE(LEFT(A2220,5)),'CCN &amp; Description'!$A$2:$A$1071,0)),""))</f>
        <v/>
      </c>
      <c r="D2220" s="55" t="str">
        <f t="shared" si="68"/>
        <v>B</v>
      </c>
      <c r="E2220" s="55" t="str">
        <f t="shared" si="69"/>
        <v>B2631</v>
      </c>
      <c r="F2220" s="56" t="s">
        <v>4752</v>
      </c>
      <c r="G2220" s="56" t="s">
        <v>12616</v>
      </c>
      <c r="H2220" s="59"/>
      <c r="I2220" s="57">
        <v>7.83</v>
      </c>
      <c r="J2220" s="57">
        <v>3.75</v>
      </c>
      <c r="K2220" s="57">
        <v>3.83</v>
      </c>
      <c r="L2220" s="315" t="e">
        <v>#REF!</v>
      </c>
      <c r="M2220" s="58" t="e">
        <v>#REF!</v>
      </c>
      <c r="N2220" s="58" t="e">
        <v>#N/A</v>
      </c>
      <c r="O2220" s="58" t="e">
        <v>#N/A</v>
      </c>
      <c r="P2220" s="58" t="e">
        <v>#N/A</v>
      </c>
      <c r="Q2220" s="58" t="e">
        <v>#N/A</v>
      </c>
    </row>
    <row r="2221" spans="1:17" ht="15" customHeight="1" thickBot="1">
      <c r="A2221" s="446"/>
      <c r="B2221" s="446"/>
      <c r="C2221" s="54" t="str">
        <f>IF(A2221="CSP","Consolidated Supply Program(IIF)",IF(A2221&lt;&gt;"",INDEX('CCN &amp; Description'!$B$2:$B$1071,MATCH(VALUE(LEFT(A2221,5)),'CCN &amp; Description'!$A$2:$A$1071,0)),""))</f>
        <v/>
      </c>
      <c r="D2221" s="55" t="str">
        <f t="shared" si="68"/>
        <v>B</v>
      </c>
      <c r="E2221" s="55" t="str">
        <f t="shared" si="69"/>
        <v>B2631</v>
      </c>
      <c r="F2221" s="56" t="s">
        <v>4752</v>
      </c>
      <c r="G2221" s="56" t="s">
        <v>12616</v>
      </c>
      <c r="H2221" s="59"/>
      <c r="I2221" s="57">
        <v>7.83</v>
      </c>
      <c r="J2221" s="57">
        <v>3.75</v>
      </c>
      <c r="K2221" s="57">
        <v>3.83</v>
      </c>
      <c r="L2221" s="315" t="e">
        <v>#REF!</v>
      </c>
      <c r="M2221" s="58" t="e">
        <v>#REF!</v>
      </c>
      <c r="N2221" s="58" t="e">
        <v>#N/A</v>
      </c>
      <c r="O2221" s="58" t="e">
        <v>#N/A</v>
      </c>
      <c r="P2221" s="58" t="e">
        <v>#N/A</v>
      </c>
      <c r="Q2221" s="58" t="e">
        <v>#N/A</v>
      </c>
    </row>
    <row r="2222" spans="1:17" ht="15" customHeight="1" thickBot="1">
      <c r="A2222" s="446"/>
      <c r="B2222" s="446"/>
      <c r="C2222" s="54" t="str">
        <f>IF(A2222="CSP","Consolidated Supply Program(IIF)",IF(A2222&lt;&gt;"",INDEX('CCN &amp; Description'!$B$2:$B$1071,MATCH(VALUE(LEFT(A2222,5)),'CCN &amp; Description'!$A$2:$A$1071,0)),""))</f>
        <v/>
      </c>
      <c r="D2222" s="55" t="str">
        <f t="shared" si="68"/>
        <v>B</v>
      </c>
      <c r="E2222" s="55" t="str">
        <f t="shared" si="69"/>
        <v>B2631</v>
      </c>
      <c r="F2222" s="56" t="s">
        <v>4752</v>
      </c>
      <c r="G2222" s="56" t="s">
        <v>12616</v>
      </c>
      <c r="H2222" s="59"/>
      <c r="I2222" s="57">
        <v>7.83</v>
      </c>
      <c r="J2222" s="57">
        <v>3.75</v>
      </c>
      <c r="K2222" s="57">
        <v>3.83</v>
      </c>
      <c r="L2222" s="315" t="e">
        <v>#REF!</v>
      </c>
      <c r="M2222" s="58" t="e">
        <v>#REF!</v>
      </c>
      <c r="N2222" s="58" t="e">
        <v>#N/A</v>
      </c>
      <c r="O2222" s="58" t="e">
        <v>#N/A</v>
      </c>
      <c r="P2222" s="58" t="e">
        <v>#N/A</v>
      </c>
      <c r="Q2222" s="58" t="e">
        <v>#N/A</v>
      </c>
    </row>
    <row r="2223" spans="1:17" ht="15" customHeight="1" thickBot="1">
      <c r="A2223" s="446"/>
      <c r="B2223" s="446"/>
      <c r="C2223" s="54" t="str">
        <f>IF(A2223="CSP","Consolidated Supply Program(IIF)",IF(A2223&lt;&gt;"",INDEX('CCN &amp; Description'!$B$2:$B$1071,MATCH(VALUE(LEFT(A2223,5)),'CCN &amp; Description'!$A$2:$A$1071,0)),""))</f>
        <v/>
      </c>
      <c r="D2223" s="55" t="str">
        <f t="shared" si="68"/>
        <v>B</v>
      </c>
      <c r="E2223" s="55" t="str">
        <f t="shared" si="69"/>
        <v>B2631</v>
      </c>
      <c r="F2223" s="56" t="s">
        <v>4752</v>
      </c>
      <c r="G2223" s="56" t="s">
        <v>12618</v>
      </c>
      <c r="H2223" s="56" t="s">
        <v>13041</v>
      </c>
      <c r="I2223" s="57">
        <v>7.83</v>
      </c>
      <c r="J2223" s="57">
        <v>3.75</v>
      </c>
      <c r="K2223" s="57">
        <v>3.83</v>
      </c>
      <c r="L2223" s="315" t="e">
        <v>#REF!</v>
      </c>
      <c r="M2223" s="58" t="e">
        <v>#REF!</v>
      </c>
      <c r="N2223" s="58" t="e">
        <v>#N/A</v>
      </c>
      <c r="O2223" s="58" t="e">
        <v>#N/A</v>
      </c>
      <c r="P2223" s="58" t="e">
        <v>#N/A</v>
      </c>
      <c r="Q2223" s="58" t="e">
        <v>#N/A</v>
      </c>
    </row>
    <row r="2224" spans="1:17" s="110" customFormat="1" ht="15" customHeight="1" thickBot="1">
      <c r="A2224" s="446"/>
      <c r="B2224" s="446"/>
      <c r="C2224" s="106" t="str">
        <f>IF(A2224="CSP","Consolidated Supply Program(IIF)",IF(A2224&lt;&gt;"",INDEX('CCN &amp; Description'!$B$2:$B$1071,MATCH(VALUE(LEFT(A2224,5)),'CCN &amp; Description'!$A$2:$A$1071,0)),""))</f>
        <v/>
      </c>
      <c r="D2224" s="107" t="str">
        <f t="shared" si="68"/>
        <v>B</v>
      </c>
      <c r="E2224" s="107" t="str">
        <f t="shared" si="69"/>
        <v>B2632</v>
      </c>
      <c r="F2224" s="108" t="s">
        <v>4761</v>
      </c>
      <c r="G2224" s="108" t="s">
        <v>12616</v>
      </c>
      <c r="H2224" s="108" t="s">
        <v>13042</v>
      </c>
      <c r="I2224" s="109">
        <v>11.5</v>
      </c>
      <c r="J2224" s="109">
        <v>2.58</v>
      </c>
      <c r="K2224" s="109">
        <v>1.5</v>
      </c>
      <c r="L2224" s="110" t="e">
        <v>#REF!</v>
      </c>
      <c r="M2224" s="111" t="e">
        <v>#REF!</v>
      </c>
      <c r="N2224" s="111" t="e">
        <v>#N/A</v>
      </c>
      <c r="O2224" s="111" t="e">
        <v>#N/A</v>
      </c>
      <c r="P2224" s="111" t="e">
        <v>#N/A</v>
      </c>
      <c r="Q2224" s="111" t="e">
        <v>#N/A</v>
      </c>
    </row>
    <row r="2225" spans="1:17" s="110" customFormat="1" ht="15" customHeight="1" thickBot="1">
      <c r="A2225" s="446"/>
      <c r="B2225" s="446"/>
      <c r="C2225" s="106" t="str">
        <f>IF(A2225="CSP","Consolidated Supply Program(IIF)",IF(A2225&lt;&gt;"",INDEX('CCN &amp; Description'!$B$2:$B$1071,MATCH(VALUE(LEFT(A2225,5)),'CCN &amp; Description'!$A$2:$A$1071,0)),""))</f>
        <v/>
      </c>
      <c r="D2225" s="107" t="str">
        <f t="shared" si="68"/>
        <v>B</v>
      </c>
      <c r="E2225" s="107" t="str">
        <f t="shared" si="69"/>
        <v>B2632</v>
      </c>
      <c r="F2225" s="108" t="s">
        <v>4761</v>
      </c>
      <c r="G2225" s="108" t="s">
        <v>12616</v>
      </c>
      <c r="H2225" s="108" t="s">
        <v>13043</v>
      </c>
      <c r="I2225" s="109">
        <v>0</v>
      </c>
      <c r="J2225" s="109">
        <v>0</v>
      </c>
      <c r="K2225" s="109">
        <v>0</v>
      </c>
      <c r="L2225" s="110" t="e">
        <v>#REF!</v>
      </c>
      <c r="M2225" s="111" t="e">
        <v>#REF!</v>
      </c>
      <c r="N2225" s="111" t="e">
        <v>#N/A</v>
      </c>
      <c r="O2225" s="111" t="e">
        <v>#N/A</v>
      </c>
      <c r="P2225" s="111" t="e">
        <v>#N/A</v>
      </c>
      <c r="Q2225" s="111" t="e">
        <v>#N/A</v>
      </c>
    </row>
    <row r="2226" spans="1:17" s="110" customFormat="1" ht="15" customHeight="1" thickBot="1">
      <c r="A2226" s="446"/>
      <c r="B2226" s="446"/>
      <c r="C2226" s="106" t="str">
        <f>IF(A2226="CSP","Consolidated Supply Program(IIF)",IF(A2226&lt;&gt;"",INDEX('CCN &amp; Description'!$B$2:$B$1071,MATCH(VALUE(LEFT(A2226,5)),'CCN &amp; Description'!$A$2:$A$1071,0)),""))</f>
        <v/>
      </c>
      <c r="D2226" s="107" t="str">
        <f t="shared" si="68"/>
        <v>B</v>
      </c>
      <c r="E2226" s="107" t="str">
        <f t="shared" si="69"/>
        <v>B2632</v>
      </c>
      <c r="F2226" s="108" t="s">
        <v>4761</v>
      </c>
      <c r="G2226" s="108" t="s">
        <v>12618</v>
      </c>
      <c r="H2226" s="108" t="s">
        <v>13044</v>
      </c>
      <c r="I2226" s="109">
        <v>11.5</v>
      </c>
      <c r="J2226" s="109">
        <v>2.58</v>
      </c>
      <c r="K2226" s="109">
        <v>1.5</v>
      </c>
      <c r="L2226" s="110" t="e">
        <v>#REF!</v>
      </c>
      <c r="M2226" s="111" t="e">
        <v>#REF!</v>
      </c>
      <c r="N2226" s="111" t="e">
        <v>#N/A</v>
      </c>
      <c r="O2226" s="111" t="e">
        <v>#N/A</v>
      </c>
      <c r="P2226" s="111" t="e">
        <v>#N/A</v>
      </c>
      <c r="Q2226" s="111" t="e">
        <v>#N/A</v>
      </c>
    </row>
    <row r="2227" spans="1:17" s="110" customFormat="1" ht="15" customHeight="1" thickBot="1">
      <c r="A2227" s="446">
        <v>14312</v>
      </c>
      <c r="B2227" s="446"/>
      <c r="C2227" s="106" t="str">
        <f>IF(A2227="CSP","Consolidated Supply Program(IIF)",IF(A2227&lt;&gt;"",INDEX('CCN &amp; Description'!$B$2:$B$1071,MATCH(VALUE(LEFT(A2227,5)),'CCN &amp; Description'!$A$2:$A$1071,0)),""))</f>
        <v>VEHICLE STAGING AREA, SURFACED</v>
      </c>
      <c r="D2227" s="107" t="str">
        <f t="shared" si="68"/>
        <v>B</v>
      </c>
      <c r="E2227" s="107" t="str">
        <f t="shared" si="69"/>
        <v>B2685</v>
      </c>
      <c r="F2227" s="108" t="s">
        <v>4770</v>
      </c>
      <c r="G2227" s="108" t="s">
        <v>13045</v>
      </c>
      <c r="H2227" s="108" t="s">
        <v>13046</v>
      </c>
      <c r="I2227" s="109">
        <v>15.5</v>
      </c>
      <c r="J2227" s="109">
        <v>8</v>
      </c>
      <c r="K2227" s="109">
        <v>7.33</v>
      </c>
      <c r="L2227" s="110" t="e">
        <v>#REF!</v>
      </c>
      <c r="M2227" s="111" t="e">
        <v>#REF!</v>
      </c>
      <c r="N2227" s="111">
        <v>15.5</v>
      </c>
      <c r="O2227" s="111" t="s">
        <v>1882</v>
      </c>
      <c r="P2227" s="111">
        <v>25</v>
      </c>
      <c r="Q2227" s="111">
        <v>1.75</v>
      </c>
    </row>
    <row r="2228" spans="1:17" s="110" customFormat="1" ht="15" customHeight="1" thickBot="1">
      <c r="A2228" s="446">
        <v>14312</v>
      </c>
      <c r="B2228" s="446"/>
      <c r="C2228" s="106" t="str">
        <f>IF(A2228="CSP","Consolidated Supply Program(IIF)",IF(A2228&lt;&gt;"",INDEX('CCN &amp; Description'!$B$2:$B$1071,MATCH(VALUE(LEFT(A2228,5)),'CCN &amp; Description'!$A$2:$A$1071,0)),""))</f>
        <v>VEHICLE STAGING AREA, SURFACED</v>
      </c>
      <c r="D2228" s="107" t="str">
        <f t="shared" si="68"/>
        <v>B</v>
      </c>
      <c r="E2228" s="107" t="str">
        <f t="shared" si="69"/>
        <v>B2685</v>
      </c>
      <c r="F2228" s="108" t="s">
        <v>4770</v>
      </c>
      <c r="G2228" s="108" t="s">
        <v>13047</v>
      </c>
      <c r="H2228" s="108" t="s">
        <v>13048</v>
      </c>
      <c r="I2228" s="109">
        <v>13.66</v>
      </c>
      <c r="J2228" s="109">
        <v>7.58</v>
      </c>
      <c r="K2228" s="109">
        <v>6.66</v>
      </c>
      <c r="L2228" s="110" t="e">
        <v>#REF!</v>
      </c>
      <c r="M2228" s="111" t="e">
        <v>#REF!</v>
      </c>
      <c r="N2228" s="111">
        <v>15.5</v>
      </c>
      <c r="O2228" s="111" t="s">
        <v>1882</v>
      </c>
      <c r="P2228" s="111">
        <v>25</v>
      </c>
      <c r="Q2228" s="111">
        <v>1.75</v>
      </c>
    </row>
    <row r="2229" spans="1:17" s="110" customFormat="1" ht="15" customHeight="1" thickBot="1">
      <c r="A2229" s="446">
        <v>14312</v>
      </c>
      <c r="B2229" s="446"/>
      <c r="C2229" s="106" t="str">
        <f>IF(A2229="CSP","Consolidated Supply Program(IIF)",IF(A2229&lt;&gt;"",INDEX('CCN &amp; Description'!$B$2:$B$1071,MATCH(VALUE(LEFT(A2229,5)),'CCN &amp; Description'!$A$2:$A$1071,0)),""))</f>
        <v>VEHICLE STAGING AREA, SURFACED</v>
      </c>
      <c r="D2229" s="107" t="str">
        <f t="shared" si="68"/>
        <v>B</v>
      </c>
      <c r="E2229" s="107" t="str">
        <f t="shared" si="69"/>
        <v>B2685</v>
      </c>
      <c r="F2229" s="108" t="s">
        <v>4770</v>
      </c>
      <c r="G2229" s="108" t="s">
        <v>13047</v>
      </c>
      <c r="H2229" s="108" t="s">
        <v>13049</v>
      </c>
      <c r="I2229" s="109">
        <v>13.92</v>
      </c>
      <c r="J2229" s="109">
        <v>7.58</v>
      </c>
      <c r="K2229" s="109">
        <v>6.75</v>
      </c>
      <c r="L2229" s="110" t="e">
        <v>#REF!</v>
      </c>
      <c r="M2229" s="111" t="e">
        <v>#REF!</v>
      </c>
      <c r="N2229" s="111">
        <v>15.5</v>
      </c>
      <c r="O2229" s="111" t="s">
        <v>1882</v>
      </c>
      <c r="P2229" s="111">
        <v>25</v>
      </c>
      <c r="Q2229" s="111">
        <v>1.75</v>
      </c>
    </row>
    <row r="2230" spans="1:17" ht="15" customHeight="1" thickBot="1">
      <c r="A2230" s="446"/>
      <c r="B2230" s="446"/>
      <c r="C2230" s="54" t="str">
        <f>IF(A2230="CSP","Consolidated Supply Program(IIF)",IF(A2230&lt;&gt;"",INDEX('CCN &amp; Description'!$B$2:$B$1071,MATCH(VALUE(LEFT(A2230,5)),'CCN &amp; Description'!$A$2:$A$1071,0)),""))</f>
        <v/>
      </c>
      <c r="D2230" s="55" t="str">
        <f t="shared" si="68"/>
        <v>B</v>
      </c>
      <c r="E2230" s="55" t="str">
        <f t="shared" si="69"/>
        <v>B2686</v>
      </c>
      <c r="F2230" s="56" t="s">
        <v>4779</v>
      </c>
      <c r="G2230" s="56" t="s">
        <v>13050</v>
      </c>
      <c r="H2230" s="56" t="s">
        <v>13051</v>
      </c>
      <c r="I2230" s="57">
        <v>13.83</v>
      </c>
      <c r="J2230" s="57">
        <v>7.66</v>
      </c>
      <c r="K2230" s="57">
        <v>6.75</v>
      </c>
      <c r="L2230" s="315" t="e">
        <v>#REF!</v>
      </c>
      <c r="M2230" s="58" t="e">
        <v>#REF!</v>
      </c>
      <c r="N2230" s="58">
        <v>13.83333333333333</v>
      </c>
      <c r="O2230" s="58" t="s">
        <v>1882</v>
      </c>
      <c r="P2230" s="58">
        <v>25</v>
      </c>
      <c r="Q2230" s="58">
        <v>1.75</v>
      </c>
    </row>
    <row r="2231" spans="1:17" ht="15" customHeight="1" thickBot="1">
      <c r="A2231" s="446"/>
      <c r="B2231" s="446"/>
      <c r="C2231" s="54" t="str">
        <f>IF(A2231="CSP","Consolidated Supply Program(IIF)",IF(A2231&lt;&gt;"",INDEX('CCN &amp; Description'!$B$2:$B$1071,MATCH(VALUE(LEFT(A2231,5)),'CCN &amp; Description'!$A$2:$A$1071,0)),""))</f>
        <v/>
      </c>
      <c r="D2231" s="55" t="str">
        <f t="shared" si="68"/>
        <v>B</v>
      </c>
      <c r="E2231" s="55" t="str">
        <f t="shared" si="69"/>
        <v>B2687</v>
      </c>
      <c r="F2231" s="56" t="s">
        <v>4783</v>
      </c>
      <c r="G2231" s="56" t="s">
        <v>13052</v>
      </c>
      <c r="H2231" s="59"/>
      <c r="I2231" s="57">
        <v>2.92</v>
      </c>
      <c r="J2231" s="57">
        <v>2.92</v>
      </c>
      <c r="K2231" s="57">
        <v>1.42</v>
      </c>
      <c r="L2231" s="315" t="e">
        <v>#REF!</v>
      </c>
      <c r="M2231" s="58" t="e">
        <v>#REF!</v>
      </c>
      <c r="N2231" s="58" t="e">
        <v>#N/A</v>
      </c>
      <c r="O2231" s="58" t="e">
        <v>#N/A</v>
      </c>
      <c r="P2231" s="58" t="e">
        <v>#N/A</v>
      </c>
      <c r="Q2231" s="58" t="e">
        <v>#N/A</v>
      </c>
    </row>
    <row r="2232" spans="1:17" ht="15" customHeight="1" thickBot="1">
      <c r="A2232" s="446"/>
      <c r="B2232" s="446"/>
      <c r="C2232" s="54" t="str">
        <f>IF(A2232="CSP","Consolidated Supply Program(IIF)",IF(A2232&lt;&gt;"",INDEX('CCN &amp; Description'!$B$2:$B$1071,MATCH(VALUE(LEFT(A2232,5)),'CCN &amp; Description'!$A$2:$A$1071,0)),""))</f>
        <v/>
      </c>
      <c r="D2232" s="55" t="str">
        <f t="shared" si="68"/>
        <v>B</v>
      </c>
      <c r="E2232" s="55" t="str">
        <f t="shared" si="69"/>
        <v>B2705</v>
      </c>
      <c r="F2232" s="56" t="s">
        <v>13053</v>
      </c>
      <c r="G2232" s="56" t="s">
        <v>13054</v>
      </c>
      <c r="H2232" s="56" t="s">
        <v>13055</v>
      </c>
      <c r="I2232" s="57">
        <v>3.25</v>
      </c>
      <c r="J2232" s="57">
        <v>3.58</v>
      </c>
      <c r="K2232" s="57">
        <v>3.92</v>
      </c>
      <c r="L2232" s="315" t="e">
        <v>#REF!</v>
      </c>
      <c r="M2232" s="58" t="e">
        <v>#REF!</v>
      </c>
      <c r="N2232" s="58" t="e">
        <v>#N/A</v>
      </c>
      <c r="O2232" s="58" t="e">
        <v>#N/A</v>
      </c>
      <c r="P2232" s="58" t="e">
        <v>#N/A</v>
      </c>
      <c r="Q2232" s="58" t="e">
        <v>#N/A</v>
      </c>
    </row>
    <row r="2233" spans="1:17" ht="15" customHeight="1" thickBot="1">
      <c r="A2233" s="446"/>
      <c r="B2233" s="446"/>
      <c r="C2233" s="54" t="str">
        <f>IF(A2233="CSP","Consolidated Supply Program(IIF)",IF(A2233&lt;&gt;"",INDEX('CCN &amp; Description'!$B$2:$B$1071,MATCH(VALUE(LEFT(A2233,5)),'CCN &amp; Description'!$A$2:$A$1071,0)),""))</f>
        <v/>
      </c>
      <c r="D2233" s="55" t="str">
        <f t="shared" si="68"/>
        <v>B</v>
      </c>
      <c r="E2233" s="55" t="str">
        <f t="shared" si="69"/>
        <v>B2705</v>
      </c>
      <c r="F2233" s="56" t="s">
        <v>13053</v>
      </c>
      <c r="G2233" s="56" t="s">
        <v>13056</v>
      </c>
      <c r="H2233" s="56" t="s">
        <v>13057</v>
      </c>
      <c r="I2233" s="57">
        <v>3.25</v>
      </c>
      <c r="J2233" s="57">
        <v>3.58</v>
      </c>
      <c r="K2233" s="57">
        <v>3.92</v>
      </c>
      <c r="L2233" s="315" t="e">
        <v>#REF!</v>
      </c>
      <c r="M2233" s="58" t="e">
        <v>#REF!</v>
      </c>
      <c r="N2233" s="58" t="e">
        <v>#N/A</v>
      </c>
      <c r="O2233" s="58" t="e">
        <v>#N/A</v>
      </c>
      <c r="P2233" s="58" t="e">
        <v>#N/A</v>
      </c>
      <c r="Q2233" s="58" t="e">
        <v>#N/A</v>
      </c>
    </row>
    <row r="2234" spans="1:17" s="110" customFormat="1" ht="15" customHeight="1" thickBot="1">
      <c r="A2234" s="446"/>
      <c r="B2234" s="446"/>
      <c r="C2234" s="106" t="str">
        <f>IF(A2234="CSP","Consolidated Supply Program(IIF)",IF(A2234&lt;&gt;"",INDEX('CCN &amp; Description'!$B$2:$B$1071,MATCH(VALUE(LEFT(A2234,5)),'CCN &amp; Description'!$A$2:$A$1071,0)),""))</f>
        <v/>
      </c>
      <c r="D2234" s="107" t="str">
        <f t="shared" si="68"/>
        <v>B</v>
      </c>
      <c r="E2234" s="107" t="str">
        <f t="shared" si="69"/>
        <v>B2730</v>
      </c>
      <c r="F2234" s="108" t="s">
        <v>4787</v>
      </c>
      <c r="G2234" s="108" t="s">
        <v>13058</v>
      </c>
      <c r="H2234" s="108" t="s">
        <v>13059</v>
      </c>
      <c r="I2234" s="109">
        <v>6.66</v>
      </c>
      <c r="J2234" s="109">
        <v>3.5</v>
      </c>
      <c r="K2234" s="109">
        <v>0</v>
      </c>
      <c r="L2234" s="110" t="e">
        <v>#REF!</v>
      </c>
      <c r="M2234" s="111" t="e">
        <v>#REF!</v>
      </c>
      <c r="N2234" s="111" t="e">
        <v>#N/A</v>
      </c>
      <c r="O2234" s="111" t="e">
        <v>#N/A</v>
      </c>
      <c r="P2234" s="111" t="e">
        <v>#N/A</v>
      </c>
      <c r="Q2234" s="111" t="e">
        <v>#N/A</v>
      </c>
    </row>
    <row r="2235" spans="1:17" ht="15" customHeight="1" thickBot="1">
      <c r="A2235" s="446"/>
      <c r="B2235" s="446"/>
      <c r="C2235" s="54" t="str">
        <f>IF(A2235="CSP","Consolidated Supply Program(IIF)",IF(A2235&lt;&gt;"",INDEX('CCN &amp; Description'!$B$2:$B$1071,MATCH(VALUE(LEFT(A2235,5)),'CCN &amp; Description'!$A$2:$A$1071,0)),""))</f>
        <v/>
      </c>
      <c r="D2235" s="55" t="str">
        <f t="shared" si="68"/>
        <v>B</v>
      </c>
      <c r="E2235" s="55" t="str">
        <f t="shared" si="69"/>
        <v>B5000</v>
      </c>
      <c r="F2235" s="56" t="s">
        <v>4791</v>
      </c>
      <c r="G2235" s="56" t="s">
        <v>13060</v>
      </c>
      <c r="H2235" s="56" t="s">
        <v>13061</v>
      </c>
      <c r="I2235" s="57">
        <v>2.29</v>
      </c>
      <c r="J2235" s="57">
        <v>3.08</v>
      </c>
      <c r="K2235" s="57">
        <v>1.62</v>
      </c>
      <c r="L2235" s="315" t="e">
        <v>#REF!</v>
      </c>
      <c r="M2235" s="58" t="e">
        <v>#REF!</v>
      </c>
      <c r="N2235" s="58" t="e">
        <v>#N/A</v>
      </c>
      <c r="O2235" s="58" t="e">
        <v>#N/A</v>
      </c>
      <c r="P2235" s="58" t="e">
        <v>#N/A</v>
      </c>
      <c r="Q2235" s="58" t="e">
        <v>#N/A</v>
      </c>
    </row>
    <row r="2236" spans="1:17" ht="15" customHeight="1" thickBot="1">
      <c r="A2236" s="446"/>
      <c r="B2236" s="446"/>
      <c r="C2236" s="54" t="str">
        <f>IF(A2236="CSP","Consolidated Supply Program(IIF)",IF(A2236&lt;&gt;"",INDEX('CCN &amp; Description'!$B$2:$B$1071,MATCH(VALUE(LEFT(A2236,5)),'CCN &amp; Description'!$A$2:$A$1071,0)),""))</f>
        <v/>
      </c>
      <c r="D2236" s="55" t="str">
        <f t="shared" si="68"/>
        <v>B</v>
      </c>
      <c r="E2236" s="55" t="str">
        <f t="shared" si="69"/>
        <v>B5001</v>
      </c>
      <c r="F2236" s="56" t="s">
        <v>13062</v>
      </c>
      <c r="G2236" s="56" t="s">
        <v>12304</v>
      </c>
      <c r="H2236" s="56" t="s">
        <v>13063</v>
      </c>
      <c r="I2236" s="60"/>
      <c r="J2236" s="60"/>
      <c r="K2236" s="60"/>
      <c r="L2236" s="315" t="e">
        <v>#REF!</v>
      </c>
      <c r="M2236" s="58" t="e">
        <v>#REF!</v>
      </c>
      <c r="N2236" s="58" t="e">
        <v>#N/A</v>
      </c>
      <c r="O2236" s="58" t="e">
        <v>#N/A</v>
      </c>
      <c r="P2236" s="58" t="e">
        <v>#N/A</v>
      </c>
      <c r="Q2236" s="58" t="e">
        <v>#N/A</v>
      </c>
    </row>
    <row r="2237" spans="1:17" s="110" customFormat="1" ht="15" customHeight="1" thickBot="1">
      <c r="A2237" s="446">
        <v>21451</v>
      </c>
      <c r="B2237" s="446"/>
      <c r="C2237" s="106" t="str">
        <f>IF(A2237="CSP","Consolidated Supply Program(IIF)",IF(A2237&lt;&gt;"",INDEX('CCN &amp; Description'!$B$2:$B$1071,MATCH(VALUE(LEFT(A2237,5)),'CCN &amp; Description'!$A$2:$A$1071,0)),""))</f>
        <v>VEHICLE MAINTENANCE SHOP</v>
      </c>
      <c r="D2237" s="107" t="str">
        <f t="shared" si="68"/>
        <v>B</v>
      </c>
      <c r="E2237" s="107" t="str">
        <f t="shared" si="69"/>
        <v>B7000</v>
      </c>
      <c r="F2237" s="108" t="s">
        <v>4795</v>
      </c>
      <c r="G2237" s="108" t="s">
        <v>13064</v>
      </c>
      <c r="H2237" s="108" t="s">
        <v>13065</v>
      </c>
      <c r="I2237" s="109">
        <v>3.17</v>
      </c>
      <c r="J2237" s="109">
        <v>2.33</v>
      </c>
      <c r="K2237" s="109">
        <v>1.25</v>
      </c>
      <c r="L2237" s="110" t="e">
        <v>#REF!</v>
      </c>
      <c r="M2237" s="111" t="e">
        <v>#REF!</v>
      </c>
      <c r="N2237" s="111" t="e">
        <v>#N/A</v>
      </c>
      <c r="O2237" s="111" t="e">
        <v>#N/A</v>
      </c>
      <c r="P2237" s="111" t="e">
        <v>#N/A</v>
      </c>
      <c r="Q2237" s="111" t="e">
        <v>#N/A</v>
      </c>
    </row>
    <row r="2238" spans="1:17" s="110" customFormat="1" ht="15" customHeight="1" thickBot="1">
      <c r="A2238" s="446">
        <v>21451</v>
      </c>
      <c r="B2238" s="446"/>
      <c r="C2238" s="106" t="str">
        <f>IF(A2238="CSP","Consolidated Supply Program(IIF)",IF(A2238&lt;&gt;"",INDEX('CCN &amp; Description'!$B$2:$B$1071,MATCH(VALUE(LEFT(A2238,5)),'CCN &amp; Description'!$A$2:$A$1071,0)),""))</f>
        <v>VEHICLE MAINTENANCE SHOP</v>
      </c>
      <c r="D2238" s="107" t="str">
        <f t="shared" si="68"/>
        <v>B</v>
      </c>
      <c r="E2238" s="107" t="str">
        <f t="shared" si="69"/>
        <v>B7001</v>
      </c>
      <c r="F2238" s="108" t="s">
        <v>4799</v>
      </c>
      <c r="G2238" s="108" t="s">
        <v>13066</v>
      </c>
      <c r="H2238" s="108" t="s">
        <v>13067</v>
      </c>
      <c r="I2238" s="109">
        <v>0.75</v>
      </c>
      <c r="J2238" s="109">
        <v>0.33</v>
      </c>
      <c r="K2238" s="109">
        <v>0.25</v>
      </c>
      <c r="L2238" s="110" t="e">
        <v>#REF!</v>
      </c>
      <c r="M2238" s="111" t="e">
        <v>#REF!</v>
      </c>
      <c r="N2238" s="111" t="e">
        <v>#N/A</v>
      </c>
      <c r="O2238" s="111" t="e">
        <v>#N/A</v>
      </c>
      <c r="P2238" s="111" t="e">
        <v>#N/A</v>
      </c>
      <c r="Q2238" s="111" t="e">
        <v>#N/A</v>
      </c>
    </row>
    <row r="2239" spans="1:17" s="110" customFormat="1" ht="15" customHeight="1" thickBot="1">
      <c r="A2239" s="446">
        <v>21451</v>
      </c>
      <c r="B2239" s="446"/>
      <c r="C2239" s="106" t="str">
        <f>IF(A2239="CSP","Consolidated Supply Program(IIF)",IF(A2239&lt;&gt;"",INDEX('CCN &amp; Description'!$B$2:$B$1071,MATCH(VALUE(LEFT(A2239,5)),'CCN &amp; Description'!$A$2:$A$1071,0)),""))</f>
        <v>VEHICLE MAINTENANCE SHOP</v>
      </c>
      <c r="D2239" s="107" t="str">
        <f t="shared" si="68"/>
        <v>B</v>
      </c>
      <c r="E2239" s="107" t="str">
        <f t="shared" si="69"/>
        <v>B7001</v>
      </c>
      <c r="F2239" s="108" t="s">
        <v>4799</v>
      </c>
      <c r="G2239" s="108" t="s">
        <v>13066</v>
      </c>
      <c r="H2239" s="108" t="s">
        <v>13068</v>
      </c>
      <c r="I2239" s="109">
        <v>0.75</v>
      </c>
      <c r="J2239" s="109">
        <v>0.33</v>
      </c>
      <c r="K2239" s="109">
        <v>0.25</v>
      </c>
      <c r="L2239" s="110" t="e">
        <v>#REF!</v>
      </c>
      <c r="M2239" s="111" t="e">
        <v>#REF!</v>
      </c>
      <c r="N2239" s="111" t="e">
        <v>#N/A</v>
      </c>
      <c r="O2239" s="111" t="e">
        <v>#N/A</v>
      </c>
      <c r="P2239" s="111" t="e">
        <v>#N/A</v>
      </c>
      <c r="Q2239" s="111" t="e">
        <v>#N/A</v>
      </c>
    </row>
    <row r="2240" spans="1:17" s="110" customFormat="1" ht="15" customHeight="1" thickBot="1">
      <c r="A2240" s="446">
        <v>21451</v>
      </c>
      <c r="B2240" s="446"/>
      <c r="C2240" s="106" t="str">
        <f>IF(A2240="CSP","Consolidated Supply Program(IIF)",IF(A2240&lt;&gt;"",INDEX('CCN &amp; Description'!$B$2:$B$1071,MATCH(VALUE(LEFT(A2240,5)),'CCN &amp; Description'!$A$2:$A$1071,0)),""))</f>
        <v>VEHICLE MAINTENANCE SHOP</v>
      </c>
      <c r="D2240" s="107" t="str">
        <f t="shared" si="68"/>
        <v>B</v>
      </c>
      <c r="E2240" s="107" t="str">
        <f t="shared" si="69"/>
        <v>B7001</v>
      </c>
      <c r="F2240" s="108" t="s">
        <v>4799</v>
      </c>
      <c r="G2240" s="108" t="s">
        <v>13066</v>
      </c>
      <c r="H2240" s="108" t="s">
        <v>13069</v>
      </c>
      <c r="I2240" s="109">
        <v>0.75</v>
      </c>
      <c r="J2240" s="109">
        <v>0.33</v>
      </c>
      <c r="K2240" s="109">
        <v>0.25</v>
      </c>
      <c r="L2240" s="110" t="e">
        <v>#REF!</v>
      </c>
      <c r="M2240" s="111" t="e">
        <v>#REF!</v>
      </c>
      <c r="N2240" s="111" t="e">
        <v>#N/A</v>
      </c>
      <c r="O2240" s="111" t="e">
        <v>#N/A</v>
      </c>
      <c r="P2240" s="111" t="e">
        <v>#N/A</v>
      </c>
      <c r="Q2240" s="111" t="e">
        <v>#N/A</v>
      </c>
    </row>
    <row r="2241" spans="1:17" s="110" customFormat="1" ht="26.5" customHeight="1" thickBot="1">
      <c r="A2241" s="446">
        <v>21820</v>
      </c>
      <c r="B2241" s="446"/>
      <c r="C2241" s="106" t="str">
        <f>IF(A2241="CSP","Consolidated Supply Program(IIF)",IF(A2241&lt;&gt;"",INDEX('CCN &amp; Description'!$B$2:$B$1071,MATCH(VALUE(LEFT(A2241,5)),'CCN &amp; Description'!$A$2:$A$1071,0)),""))</f>
        <v>INSTALLATION SUPPORT EQUIPMENT MAINTENANCE SHOP</v>
      </c>
      <c r="D2241" s="107" t="str">
        <f t="shared" si="68"/>
        <v>B</v>
      </c>
      <c r="E2241" s="107" t="str">
        <f t="shared" si="69"/>
        <v>B7900</v>
      </c>
      <c r="F2241" s="108" t="s">
        <v>4808</v>
      </c>
      <c r="G2241" s="108" t="s">
        <v>12945</v>
      </c>
      <c r="H2241" s="108" t="s">
        <v>13070</v>
      </c>
      <c r="I2241" s="109">
        <v>4</v>
      </c>
      <c r="J2241" s="109">
        <v>2</v>
      </c>
      <c r="K2241" s="109">
        <v>2.33</v>
      </c>
      <c r="L2241" s="110" t="e">
        <v>#REF!</v>
      </c>
      <c r="M2241" s="111" t="e">
        <v>#REF!</v>
      </c>
      <c r="N2241" s="111" t="e">
        <v>#N/A</v>
      </c>
      <c r="O2241" s="111" t="e">
        <v>#N/A</v>
      </c>
      <c r="P2241" s="111" t="e">
        <v>#N/A</v>
      </c>
      <c r="Q2241" s="111" t="e">
        <v>#N/A</v>
      </c>
    </row>
    <row r="2242" spans="1:17" s="110" customFormat="1" ht="26.5" customHeight="1" thickBot="1">
      <c r="A2242" s="446">
        <v>21820</v>
      </c>
      <c r="B2242" s="446"/>
      <c r="C2242" s="106" t="str">
        <f>IF(A2242="CSP","Consolidated Supply Program(IIF)",IF(A2242&lt;&gt;"",INDEX('CCN &amp; Description'!$B$2:$B$1071,MATCH(VALUE(LEFT(A2242,5)),'CCN &amp; Description'!$A$2:$A$1071,0)),""))</f>
        <v>INSTALLATION SUPPORT EQUIPMENT MAINTENANCE SHOP</v>
      </c>
      <c r="D2242" s="107" t="str">
        <f t="shared" ref="D2242:D2305" si="70">LEFT(F2242,1)</f>
        <v>B</v>
      </c>
      <c r="E2242" s="107" t="str">
        <f t="shared" ref="E2242:E2305" si="71">LEFT(F2242,5)</f>
        <v>B7900</v>
      </c>
      <c r="F2242" s="108" t="s">
        <v>4808</v>
      </c>
      <c r="G2242" s="108" t="s">
        <v>13071</v>
      </c>
      <c r="H2242" s="108" t="s">
        <v>13072</v>
      </c>
      <c r="I2242" s="109">
        <v>7.08</v>
      </c>
      <c r="J2242" s="109">
        <v>7</v>
      </c>
      <c r="K2242" s="109">
        <v>6.75</v>
      </c>
      <c r="L2242" s="110" t="e">
        <v>#REF!</v>
      </c>
      <c r="M2242" s="111" t="e">
        <v>#REF!</v>
      </c>
      <c r="N2242" s="111" t="e">
        <v>#N/A</v>
      </c>
      <c r="O2242" s="111" t="e">
        <v>#N/A</v>
      </c>
      <c r="P2242" s="111" t="e">
        <v>#N/A</v>
      </c>
      <c r="Q2242" s="111" t="e">
        <v>#N/A</v>
      </c>
    </row>
    <row r="2243" spans="1:17" ht="15" customHeight="1" thickBot="1">
      <c r="A2243" s="446"/>
      <c r="B2243" s="446"/>
      <c r="C2243" s="54" t="str">
        <f>IF(A2243="CSP","Consolidated Supply Program(IIF)",IF(A2243&lt;&gt;"",INDEX('CCN &amp; Description'!$B$2:$B$1071,MATCH(VALUE(LEFT(A2243,5)),'CCN &amp; Description'!$A$2:$A$1071,0)),""))</f>
        <v/>
      </c>
      <c r="D2243" s="55" t="str">
        <f t="shared" si="70"/>
        <v>C</v>
      </c>
      <c r="E2243" s="55" t="str">
        <f t="shared" si="71"/>
        <v>C0001</v>
      </c>
      <c r="F2243" s="56" t="s">
        <v>13073</v>
      </c>
      <c r="G2243" s="56" t="s">
        <v>13074</v>
      </c>
      <c r="H2243" s="56" t="s">
        <v>13075</v>
      </c>
      <c r="I2243" s="57">
        <v>0.25</v>
      </c>
      <c r="J2243" s="57">
        <v>0.17</v>
      </c>
      <c r="K2243" s="57">
        <v>0.08</v>
      </c>
      <c r="L2243" s="315" t="e">
        <v>#REF!</v>
      </c>
      <c r="M2243" s="58" t="e">
        <v>#REF!</v>
      </c>
      <c r="N2243" s="58" t="e">
        <v>#N/A</v>
      </c>
      <c r="O2243" s="58" t="e">
        <v>#N/A</v>
      </c>
      <c r="P2243" s="58" t="e">
        <v>#N/A</v>
      </c>
      <c r="Q2243" s="58" t="e">
        <v>#N/A</v>
      </c>
    </row>
    <row r="2244" spans="1:17" ht="15" customHeight="1" thickBot="1">
      <c r="A2244" s="446"/>
      <c r="B2244" s="446"/>
      <c r="C2244" s="54" t="str">
        <f>IF(A2244="CSP","Consolidated Supply Program(IIF)",IF(A2244&lt;&gt;"",INDEX('CCN &amp; Description'!$B$2:$B$1071,MATCH(VALUE(LEFT(A2244,5)),'CCN &amp; Description'!$A$2:$A$1071,0)),""))</f>
        <v/>
      </c>
      <c r="D2244" s="55" t="str">
        <f t="shared" si="70"/>
        <v>C</v>
      </c>
      <c r="E2244" s="55" t="str">
        <f t="shared" si="71"/>
        <v>C0001</v>
      </c>
      <c r="F2244" s="56" t="s">
        <v>13073</v>
      </c>
      <c r="G2244" s="56" t="s">
        <v>13076</v>
      </c>
      <c r="H2244" s="56" t="s">
        <v>13077</v>
      </c>
      <c r="I2244" s="57">
        <v>0.25</v>
      </c>
      <c r="J2244" s="57">
        <v>0.17</v>
      </c>
      <c r="K2244" s="57">
        <v>0.08</v>
      </c>
      <c r="L2244" s="315" t="e">
        <v>#REF!</v>
      </c>
      <c r="M2244" s="58" t="e">
        <v>#REF!</v>
      </c>
      <c r="N2244" s="58" t="e">
        <v>#N/A</v>
      </c>
      <c r="O2244" s="58" t="e">
        <v>#N/A</v>
      </c>
      <c r="P2244" s="58" t="e">
        <v>#N/A</v>
      </c>
      <c r="Q2244" s="58" t="e">
        <v>#N/A</v>
      </c>
    </row>
    <row r="2245" spans="1:17" ht="15" customHeight="1" thickBot="1">
      <c r="A2245" s="446"/>
      <c r="B2245" s="446"/>
      <c r="C2245" s="54" t="str">
        <f>IF(A2245="CSP","Consolidated Supply Program(IIF)",IF(A2245&lt;&gt;"",INDEX('CCN &amp; Description'!$B$2:$B$1071,MATCH(VALUE(LEFT(A2245,5)),'CCN &amp; Description'!$A$2:$A$1071,0)),""))</f>
        <v/>
      </c>
      <c r="D2245" s="55" t="str">
        <f t="shared" si="70"/>
        <v>C</v>
      </c>
      <c r="E2245" s="55" t="str">
        <f t="shared" si="71"/>
        <v>C0001</v>
      </c>
      <c r="F2245" s="56" t="s">
        <v>13073</v>
      </c>
      <c r="G2245" s="56" t="s">
        <v>13078</v>
      </c>
      <c r="H2245" s="56" t="s">
        <v>13077</v>
      </c>
      <c r="I2245" s="57">
        <v>0.25</v>
      </c>
      <c r="J2245" s="57">
        <v>0.17</v>
      </c>
      <c r="K2245" s="57">
        <v>0.08</v>
      </c>
      <c r="L2245" s="315" t="e">
        <v>#REF!</v>
      </c>
      <c r="M2245" s="58" t="e">
        <v>#REF!</v>
      </c>
      <c r="N2245" s="58" t="e">
        <v>#N/A</v>
      </c>
      <c r="O2245" s="58" t="e">
        <v>#N/A</v>
      </c>
      <c r="P2245" s="58" t="e">
        <v>#N/A</v>
      </c>
      <c r="Q2245" s="58" t="e">
        <v>#N/A</v>
      </c>
    </row>
    <row r="2246" spans="1:17" ht="15" customHeight="1" thickBot="1">
      <c r="A2246" s="446"/>
      <c r="B2246" s="446"/>
      <c r="C2246" s="54" t="str">
        <f>IF(A2246="CSP","Consolidated Supply Program(IIF)",IF(A2246&lt;&gt;"",INDEX('CCN &amp; Description'!$B$2:$B$1071,MATCH(VALUE(LEFT(A2246,5)),'CCN &amp; Description'!$A$2:$A$1071,0)),""))</f>
        <v/>
      </c>
      <c r="D2246" s="55" t="str">
        <f t="shared" si="70"/>
        <v>C</v>
      </c>
      <c r="E2246" s="55" t="str">
        <f t="shared" si="71"/>
        <v>C0001</v>
      </c>
      <c r="F2246" s="56" t="s">
        <v>13079</v>
      </c>
      <c r="G2246" s="56" t="s">
        <v>13076</v>
      </c>
      <c r="H2246" s="56" t="s">
        <v>13077</v>
      </c>
      <c r="I2246" s="57">
        <v>0.25</v>
      </c>
      <c r="J2246" s="57">
        <v>0.17</v>
      </c>
      <c r="K2246" s="57">
        <v>0.08</v>
      </c>
      <c r="L2246" s="315" t="e">
        <v>#REF!</v>
      </c>
      <c r="M2246" s="58" t="e">
        <v>#REF!</v>
      </c>
      <c r="N2246" s="58" t="e">
        <v>#N/A</v>
      </c>
      <c r="O2246" s="58" t="e">
        <v>#N/A</v>
      </c>
      <c r="P2246" s="58" t="e">
        <v>#N/A</v>
      </c>
      <c r="Q2246" s="58" t="e">
        <v>#N/A</v>
      </c>
    </row>
    <row r="2247" spans="1:17" ht="15" customHeight="1" thickBot="1">
      <c r="A2247" s="446"/>
      <c r="B2247" s="446"/>
      <c r="C2247" s="54" t="str">
        <f>IF(A2247="CSP","Consolidated Supply Program(IIF)",IF(A2247&lt;&gt;"",INDEX('CCN &amp; Description'!$B$2:$B$1071,MATCH(VALUE(LEFT(A2247,5)),'CCN &amp; Description'!$A$2:$A$1071,0)),""))</f>
        <v/>
      </c>
      <c r="D2247" s="55" t="str">
        <f t="shared" si="70"/>
        <v>C</v>
      </c>
      <c r="E2247" s="55" t="str">
        <f t="shared" si="71"/>
        <v>C0002</v>
      </c>
      <c r="F2247" s="56" t="s">
        <v>13080</v>
      </c>
      <c r="G2247" s="56" t="s">
        <v>13081</v>
      </c>
      <c r="H2247" s="56" t="s">
        <v>13082</v>
      </c>
      <c r="I2247" s="57">
        <v>0.25</v>
      </c>
      <c r="J2247" s="57">
        <v>0.17</v>
      </c>
      <c r="K2247" s="57">
        <v>0.08</v>
      </c>
      <c r="L2247" s="315" t="e">
        <v>#REF!</v>
      </c>
      <c r="M2247" s="58" t="e">
        <v>#REF!</v>
      </c>
      <c r="N2247" s="58" t="e">
        <v>#N/A</v>
      </c>
      <c r="O2247" s="58" t="e">
        <v>#N/A</v>
      </c>
      <c r="P2247" s="58" t="e">
        <v>#N/A</v>
      </c>
      <c r="Q2247" s="58" t="e">
        <v>#N/A</v>
      </c>
    </row>
    <row r="2248" spans="1:17" ht="15" customHeight="1" thickBot="1">
      <c r="A2248" s="446"/>
      <c r="B2248" s="446"/>
      <c r="C2248" s="54" t="str">
        <f>IF(A2248="CSP","Consolidated Supply Program(IIF)",IF(A2248&lt;&gt;"",INDEX('CCN &amp; Description'!$B$2:$B$1071,MATCH(VALUE(LEFT(A2248,5)),'CCN &amp; Description'!$A$2:$A$1071,0)),""))</f>
        <v/>
      </c>
      <c r="D2248" s="55" t="str">
        <f t="shared" si="70"/>
        <v>C</v>
      </c>
      <c r="E2248" s="55" t="str">
        <f t="shared" si="71"/>
        <v>C0002</v>
      </c>
      <c r="F2248" s="56" t="s">
        <v>13080</v>
      </c>
      <c r="G2248" s="56" t="s">
        <v>13083</v>
      </c>
      <c r="H2248" s="56" t="s">
        <v>13084</v>
      </c>
      <c r="I2248" s="57">
        <v>0.25</v>
      </c>
      <c r="J2248" s="57">
        <v>0.17</v>
      </c>
      <c r="K2248" s="57">
        <v>0.08</v>
      </c>
      <c r="L2248" s="315" t="e">
        <v>#REF!</v>
      </c>
      <c r="M2248" s="58" t="e">
        <v>#REF!</v>
      </c>
      <c r="N2248" s="58" t="e">
        <v>#N/A</v>
      </c>
      <c r="O2248" s="58" t="e">
        <v>#N/A</v>
      </c>
      <c r="P2248" s="58" t="e">
        <v>#N/A</v>
      </c>
      <c r="Q2248" s="58" t="e">
        <v>#N/A</v>
      </c>
    </row>
    <row r="2249" spans="1:17" ht="15" customHeight="1" thickBot="1">
      <c r="A2249" s="446"/>
      <c r="B2249" s="446"/>
      <c r="C2249" s="54" t="str">
        <f>IF(A2249="CSP","Consolidated Supply Program(IIF)",IF(A2249&lt;&gt;"",INDEX('CCN &amp; Description'!$B$2:$B$1071,MATCH(VALUE(LEFT(A2249,5)),'CCN &amp; Description'!$A$2:$A$1071,0)),""))</f>
        <v/>
      </c>
      <c r="D2249" s="55" t="str">
        <f t="shared" si="70"/>
        <v>C</v>
      </c>
      <c r="E2249" s="55" t="str">
        <f t="shared" si="71"/>
        <v>C0002</v>
      </c>
      <c r="F2249" s="56" t="s">
        <v>13080</v>
      </c>
      <c r="G2249" s="56" t="s">
        <v>13085</v>
      </c>
      <c r="H2249" s="56" t="s">
        <v>13084</v>
      </c>
      <c r="I2249" s="57">
        <v>0.25</v>
      </c>
      <c r="J2249" s="57">
        <v>0.17</v>
      </c>
      <c r="K2249" s="57">
        <v>0.08</v>
      </c>
      <c r="L2249" s="315" t="e">
        <v>#REF!</v>
      </c>
      <c r="M2249" s="58" t="e">
        <v>#REF!</v>
      </c>
      <c r="N2249" s="58" t="e">
        <v>#N/A</v>
      </c>
      <c r="O2249" s="58" t="e">
        <v>#N/A</v>
      </c>
      <c r="P2249" s="58" t="e">
        <v>#N/A</v>
      </c>
      <c r="Q2249" s="58" t="e">
        <v>#N/A</v>
      </c>
    </row>
    <row r="2250" spans="1:17" ht="15" customHeight="1" thickBot="1">
      <c r="A2250" s="446"/>
      <c r="B2250" s="446"/>
      <c r="C2250" s="54" t="str">
        <f>IF(A2250="CSP","Consolidated Supply Program(IIF)",IF(A2250&lt;&gt;"",INDEX('CCN &amp; Description'!$B$2:$B$1071,MATCH(VALUE(LEFT(A2250,5)),'CCN &amp; Description'!$A$2:$A$1071,0)),""))</f>
        <v/>
      </c>
      <c r="D2250" s="55" t="str">
        <f t="shared" si="70"/>
        <v>C</v>
      </c>
      <c r="E2250" s="55" t="str">
        <f t="shared" si="71"/>
        <v>C0002</v>
      </c>
      <c r="F2250" s="56" t="s">
        <v>13086</v>
      </c>
      <c r="G2250" s="56" t="s">
        <v>13085</v>
      </c>
      <c r="H2250" s="56" t="s">
        <v>13084</v>
      </c>
      <c r="I2250" s="57">
        <v>0.25</v>
      </c>
      <c r="J2250" s="57">
        <v>0.17</v>
      </c>
      <c r="K2250" s="57">
        <v>0.08</v>
      </c>
      <c r="L2250" s="315" t="e">
        <v>#REF!</v>
      </c>
      <c r="M2250" s="58" t="e">
        <v>#REF!</v>
      </c>
      <c r="N2250" s="58" t="e">
        <v>#N/A</v>
      </c>
      <c r="O2250" s="58" t="e">
        <v>#N/A</v>
      </c>
      <c r="P2250" s="58" t="e">
        <v>#N/A</v>
      </c>
      <c r="Q2250" s="58" t="e">
        <v>#N/A</v>
      </c>
    </row>
    <row r="2251" spans="1:17" ht="15" customHeight="1" thickBot="1">
      <c r="A2251" s="446"/>
      <c r="B2251" s="446"/>
      <c r="C2251" s="54" t="str">
        <f>IF(A2251="CSP","Consolidated Supply Program(IIF)",IF(A2251&lt;&gt;"",INDEX('CCN &amp; Description'!$B$2:$B$1071,MATCH(VALUE(LEFT(A2251,5)),'CCN &amp; Description'!$A$2:$A$1071,0)),""))</f>
        <v/>
      </c>
      <c r="D2251" s="55" t="str">
        <f t="shared" si="70"/>
        <v>C</v>
      </c>
      <c r="E2251" s="55" t="str">
        <f t="shared" si="71"/>
        <v>C0003</v>
      </c>
      <c r="F2251" s="56" t="s">
        <v>13087</v>
      </c>
      <c r="G2251" s="56" t="s">
        <v>13088</v>
      </c>
      <c r="H2251" s="56" t="s">
        <v>13089</v>
      </c>
      <c r="I2251" s="57">
        <v>0.25</v>
      </c>
      <c r="J2251" s="57">
        <v>0.17</v>
      </c>
      <c r="K2251" s="57">
        <v>0.08</v>
      </c>
      <c r="L2251" s="315" t="e">
        <v>#REF!</v>
      </c>
      <c r="M2251" s="58" t="e">
        <v>#REF!</v>
      </c>
      <c r="N2251" s="58" t="e">
        <v>#N/A</v>
      </c>
      <c r="O2251" s="58" t="e">
        <v>#N/A</v>
      </c>
      <c r="P2251" s="58" t="e">
        <v>#N/A</v>
      </c>
      <c r="Q2251" s="58" t="e">
        <v>#N/A</v>
      </c>
    </row>
    <row r="2252" spans="1:17" ht="15" customHeight="1" thickBot="1">
      <c r="A2252" s="446"/>
      <c r="B2252" s="446"/>
      <c r="C2252" s="54" t="str">
        <f>IF(A2252="CSP","Consolidated Supply Program(IIF)",IF(A2252&lt;&gt;"",INDEX('CCN &amp; Description'!$B$2:$B$1071,MATCH(VALUE(LEFT(A2252,5)),'CCN &amp; Description'!$A$2:$A$1071,0)),""))</f>
        <v/>
      </c>
      <c r="D2252" s="55" t="str">
        <f t="shared" si="70"/>
        <v>C</v>
      </c>
      <c r="E2252" s="55" t="str">
        <f t="shared" si="71"/>
        <v>C0003</v>
      </c>
      <c r="F2252" s="56" t="s">
        <v>13087</v>
      </c>
      <c r="G2252" s="56" t="s">
        <v>13090</v>
      </c>
      <c r="H2252" s="56" t="s">
        <v>13091</v>
      </c>
      <c r="I2252" s="57">
        <v>0.25</v>
      </c>
      <c r="J2252" s="57">
        <v>0.17</v>
      </c>
      <c r="K2252" s="57">
        <v>0.08</v>
      </c>
      <c r="L2252" s="315" t="e">
        <v>#REF!</v>
      </c>
      <c r="M2252" s="58" t="e">
        <v>#REF!</v>
      </c>
      <c r="N2252" s="58" t="e">
        <v>#N/A</v>
      </c>
      <c r="O2252" s="58" t="e">
        <v>#N/A</v>
      </c>
      <c r="P2252" s="58" t="e">
        <v>#N/A</v>
      </c>
      <c r="Q2252" s="58" t="e">
        <v>#N/A</v>
      </c>
    </row>
    <row r="2253" spans="1:17" ht="15" customHeight="1" thickBot="1">
      <c r="A2253" s="446"/>
      <c r="B2253" s="446"/>
      <c r="C2253" s="54" t="str">
        <f>IF(A2253="CSP","Consolidated Supply Program(IIF)",IF(A2253&lt;&gt;"",INDEX('CCN &amp; Description'!$B$2:$B$1071,MATCH(VALUE(LEFT(A2253,5)),'CCN &amp; Description'!$A$2:$A$1071,0)),""))</f>
        <v/>
      </c>
      <c r="D2253" s="55" t="str">
        <f t="shared" si="70"/>
        <v>C</v>
      </c>
      <c r="E2253" s="55" t="str">
        <f t="shared" si="71"/>
        <v>C0003</v>
      </c>
      <c r="F2253" s="56" t="s">
        <v>13087</v>
      </c>
      <c r="G2253" s="56" t="s">
        <v>13092</v>
      </c>
      <c r="H2253" s="56" t="s">
        <v>13093</v>
      </c>
      <c r="I2253" s="57">
        <v>0.25</v>
      </c>
      <c r="J2253" s="57">
        <v>0.17</v>
      </c>
      <c r="K2253" s="57">
        <v>0.08</v>
      </c>
      <c r="L2253" s="315" t="e">
        <v>#REF!</v>
      </c>
      <c r="M2253" s="58" t="e">
        <v>#REF!</v>
      </c>
      <c r="N2253" s="58" t="e">
        <v>#N/A</v>
      </c>
      <c r="O2253" s="58" t="e">
        <v>#N/A</v>
      </c>
      <c r="P2253" s="58" t="e">
        <v>#N/A</v>
      </c>
      <c r="Q2253" s="58" t="e">
        <v>#N/A</v>
      </c>
    </row>
    <row r="2254" spans="1:17" ht="15" customHeight="1" thickBot="1">
      <c r="A2254" s="446"/>
      <c r="B2254" s="446"/>
      <c r="C2254" s="54" t="str">
        <f>IF(A2254="CSP","Consolidated Supply Program(IIF)",IF(A2254&lt;&gt;"",INDEX('CCN &amp; Description'!$B$2:$B$1071,MATCH(VALUE(LEFT(A2254,5)),'CCN &amp; Description'!$A$2:$A$1071,0)),""))</f>
        <v/>
      </c>
      <c r="D2254" s="55" t="str">
        <f t="shared" si="70"/>
        <v>C</v>
      </c>
      <c r="E2254" s="55" t="str">
        <f t="shared" si="71"/>
        <v>C0003</v>
      </c>
      <c r="F2254" s="56" t="s">
        <v>13094</v>
      </c>
      <c r="G2254" s="56" t="s">
        <v>13092</v>
      </c>
      <c r="H2254" s="56" t="s">
        <v>13093</v>
      </c>
      <c r="I2254" s="57">
        <v>0.25</v>
      </c>
      <c r="J2254" s="57">
        <v>0.17</v>
      </c>
      <c r="K2254" s="57">
        <v>0.08</v>
      </c>
      <c r="L2254" s="315" t="e">
        <v>#REF!</v>
      </c>
      <c r="M2254" s="58" t="e">
        <v>#REF!</v>
      </c>
      <c r="N2254" s="58" t="e">
        <v>#N/A</v>
      </c>
      <c r="O2254" s="58" t="e">
        <v>#N/A</v>
      </c>
      <c r="P2254" s="58" t="e">
        <v>#N/A</v>
      </c>
      <c r="Q2254" s="58" t="e">
        <v>#N/A</v>
      </c>
    </row>
    <row r="2255" spans="1:17" ht="15" customHeight="1" thickBot="1">
      <c r="A2255" s="446">
        <v>14345</v>
      </c>
      <c r="B2255" s="446"/>
      <c r="C2255" s="54" t="str">
        <f>IF(A2255="CSP","Consolidated Supply Program(IIF)",IF(A2255&lt;&gt;"",INDEX('CCN &amp; Description'!$B$2:$B$1071,MATCH(VALUE(LEFT(A2255,5)),'CCN &amp; Description'!$A$2:$A$1071,0)),""))</f>
        <v>SMALL ARMS STORAGE, INSTALLATION</v>
      </c>
      <c r="D2255" s="55" t="str">
        <f t="shared" si="70"/>
        <v>C</v>
      </c>
      <c r="E2255" s="55" t="str">
        <f t="shared" si="71"/>
        <v>C0004</v>
      </c>
      <c r="F2255" s="56" t="s">
        <v>4816</v>
      </c>
      <c r="G2255" s="56" t="s">
        <v>13095</v>
      </c>
      <c r="H2255" s="56" t="s">
        <v>13096</v>
      </c>
      <c r="I2255" s="57">
        <v>1.58</v>
      </c>
      <c r="J2255" s="57">
        <v>1.25</v>
      </c>
      <c r="K2255" s="57">
        <v>0.57999999999999996</v>
      </c>
      <c r="L2255" s="315" t="e">
        <v>#REF!</v>
      </c>
      <c r="M2255" s="58" t="e">
        <v>#REF!</v>
      </c>
      <c r="N2255" s="58" t="e">
        <v>#N/A</v>
      </c>
      <c r="O2255" s="58" t="e">
        <v>#N/A</v>
      </c>
      <c r="P2255" s="58" t="e">
        <v>#N/A</v>
      </c>
      <c r="Q2255" s="58" t="e">
        <v>#N/A</v>
      </c>
    </row>
    <row r="2256" spans="1:17" ht="15" customHeight="1" thickBot="1">
      <c r="A2256" s="446"/>
      <c r="B2256" s="446"/>
      <c r="C2256" s="54" t="str">
        <f>IF(A2256="CSP","Consolidated Supply Program(IIF)",IF(A2256&lt;&gt;"",INDEX('CCN &amp; Description'!$B$2:$B$1071,MATCH(VALUE(LEFT(A2256,5)),'CCN &amp; Description'!$A$2:$A$1071,0)),""))</f>
        <v/>
      </c>
      <c r="D2256" s="55" t="str">
        <f t="shared" si="70"/>
        <v>C</v>
      </c>
      <c r="E2256" s="55" t="str">
        <f t="shared" si="71"/>
        <v>C0005</v>
      </c>
      <c r="F2256" s="56" t="s">
        <v>13097</v>
      </c>
      <c r="G2256" s="56" t="s">
        <v>13098</v>
      </c>
      <c r="H2256" s="59"/>
      <c r="I2256" s="57">
        <v>0</v>
      </c>
      <c r="J2256" s="57">
        <v>0</v>
      </c>
      <c r="K2256" s="57">
        <v>0</v>
      </c>
      <c r="L2256" s="315" t="e">
        <v>#REF!</v>
      </c>
      <c r="M2256" s="58" t="e">
        <v>#REF!</v>
      </c>
      <c r="N2256" s="58" t="e">
        <v>#N/A</v>
      </c>
      <c r="O2256" s="58" t="e">
        <v>#N/A</v>
      </c>
      <c r="P2256" s="58" t="e">
        <v>#N/A</v>
      </c>
      <c r="Q2256" s="58" t="e">
        <v>#N/A</v>
      </c>
    </row>
    <row r="2257" spans="1:17" ht="15" customHeight="1" thickBot="1">
      <c r="A2257" s="446"/>
      <c r="B2257" s="446"/>
      <c r="C2257" s="54" t="str">
        <f>IF(A2257="CSP","Consolidated Supply Program(IIF)",IF(A2257&lt;&gt;"",INDEX('CCN &amp; Description'!$B$2:$B$1071,MATCH(VALUE(LEFT(A2257,5)),'CCN &amp; Description'!$A$2:$A$1071,0)),""))</f>
        <v/>
      </c>
      <c r="D2257" s="55" t="str">
        <f t="shared" si="70"/>
        <v>C</v>
      </c>
      <c r="E2257" s="55" t="str">
        <f t="shared" si="71"/>
        <v>C0006</v>
      </c>
      <c r="F2257" s="56" t="s">
        <v>13099</v>
      </c>
      <c r="G2257" s="56" t="s">
        <v>13100</v>
      </c>
      <c r="H2257" s="59"/>
      <c r="I2257" s="60"/>
      <c r="J2257" s="60"/>
      <c r="K2257" s="60"/>
      <c r="L2257" s="315" t="e">
        <v>#REF!</v>
      </c>
      <c r="M2257" s="58" t="e">
        <v>#REF!</v>
      </c>
      <c r="N2257" s="58" t="e">
        <v>#N/A</v>
      </c>
      <c r="O2257" s="58" t="e">
        <v>#N/A</v>
      </c>
      <c r="P2257" s="58" t="e">
        <v>#N/A</v>
      </c>
      <c r="Q2257" s="58" t="e">
        <v>#N/A</v>
      </c>
    </row>
    <row r="2258" spans="1:17" ht="15" customHeight="1" thickBot="1">
      <c r="A2258" s="446"/>
      <c r="B2258" s="446"/>
      <c r="C2258" s="54" t="str">
        <f>IF(A2258="CSP","Consolidated Supply Program(IIF)",IF(A2258&lt;&gt;"",INDEX('CCN &amp; Description'!$B$2:$B$1071,MATCH(VALUE(LEFT(A2258,5)),'CCN &amp; Description'!$A$2:$A$1071,0)),""))</f>
        <v/>
      </c>
      <c r="D2258" s="55" t="str">
        <f t="shared" si="70"/>
        <v>C</v>
      </c>
      <c r="E2258" s="55" t="str">
        <f t="shared" si="71"/>
        <v>C0007</v>
      </c>
      <c r="F2258" s="56" t="s">
        <v>13101</v>
      </c>
      <c r="G2258" s="56" t="s">
        <v>13102</v>
      </c>
      <c r="H2258" s="59"/>
      <c r="I2258" s="60"/>
      <c r="J2258" s="60"/>
      <c r="K2258" s="60"/>
      <c r="L2258" s="315" t="e">
        <v>#REF!</v>
      </c>
      <c r="M2258" s="58" t="e">
        <v>#REF!</v>
      </c>
      <c r="N2258" s="58" t="e">
        <v>#N/A</v>
      </c>
      <c r="O2258" s="58" t="e">
        <v>#N/A</v>
      </c>
      <c r="P2258" s="58" t="e">
        <v>#N/A</v>
      </c>
      <c r="Q2258" s="58" t="e">
        <v>#N/A</v>
      </c>
    </row>
    <row r="2259" spans="1:17" ht="15" customHeight="1" thickBot="1">
      <c r="A2259" s="446"/>
      <c r="B2259" s="446"/>
      <c r="C2259" s="54" t="str">
        <f>IF(A2259="CSP","Consolidated Supply Program(IIF)",IF(A2259&lt;&gt;"",INDEX('CCN &amp; Description'!$B$2:$B$1071,MATCH(VALUE(LEFT(A2259,5)),'CCN &amp; Description'!$A$2:$A$1071,0)),""))</f>
        <v/>
      </c>
      <c r="D2259" s="55" t="str">
        <f t="shared" si="70"/>
        <v>C</v>
      </c>
      <c r="E2259" s="55" t="str">
        <f t="shared" si="71"/>
        <v>C0008</v>
      </c>
      <c r="F2259" s="56" t="s">
        <v>13103</v>
      </c>
      <c r="G2259" s="56" t="s">
        <v>13104</v>
      </c>
      <c r="H2259" s="56" t="s">
        <v>13105</v>
      </c>
      <c r="I2259" s="57">
        <v>0</v>
      </c>
      <c r="J2259" s="57">
        <v>0</v>
      </c>
      <c r="K2259" s="57">
        <v>0</v>
      </c>
      <c r="L2259" s="315" t="e">
        <v>#REF!</v>
      </c>
      <c r="M2259" s="58" t="e">
        <v>#REF!</v>
      </c>
      <c r="N2259" s="58" t="e">
        <v>#N/A</v>
      </c>
      <c r="O2259" s="58" t="e">
        <v>#N/A</v>
      </c>
      <c r="P2259" s="58" t="e">
        <v>#N/A</v>
      </c>
      <c r="Q2259" s="58" t="e">
        <v>#N/A</v>
      </c>
    </row>
    <row r="2260" spans="1:17" ht="15" customHeight="1" thickBot="1">
      <c r="A2260" s="446"/>
      <c r="B2260" s="446"/>
      <c r="C2260" s="54" t="str">
        <f>IF(A2260="CSP","Consolidated Supply Program(IIF)",IF(A2260&lt;&gt;"",INDEX('CCN &amp; Description'!$B$2:$B$1071,MATCH(VALUE(LEFT(A2260,5)),'CCN &amp; Description'!$A$2:$A$1071,0)),""))</f>
        <v/>
      </c>
      <c r="D2260" s="55" t="str">
        <f t="shared" si="70"/>
        <v>C</v>
      </c>
      <c r="E2260" s="55" t="str">
        <f t="shared" si="71"/>
        <v>C0008</v>
      </c>
      <c r="F2260" s="56" t="s">
        <v>13106</v>
      </c>
      <c r="G2260" s="56" t="s">
        <v>13104</v>
      </c>
      <c r="H2260" s="59"/>
      <c r="I2260" s="57">
        <v>0</v>
      </c>
      <c r="J2260" s="57">
        <v>0</v>
      </c>
      <c r="K2260" s="57">
        <v>0</v>
      </c>
      <c r="L2260" s="315" t="e">
        <v>#REF!</v>
      </c>
      <c r="M2260" s="58" t="e">
        <v>#REF!</v>
      </c>
      <c r="N2260" s="58" t="e">
        <v>#N/A</v>
      </c>
      <c r="O2260" s="58" t="e">
        <v>#N/A</v>
      </c>
      <c r="P2260" s="58" t="e">
        <v>#N/A</v>
      </c>
      <c r="Q2260" s="58" t="e">
        <v>#N/A</v>
      </c>
    </row>
    <row r="2261" spans="1:17" ht="15" customHeight="1" thickBot="1">
      <c r="A2261" s="446"/>
      <c r="B2261" s="446"/>
      <c r="C2261" s="54" t="str">
        <f>IF(A2261="CSP","Consolidated Supply Program(IIF)",IF(A2261&lt;&gt;"",INDEX('CCN &amp; Description'!$B$2:$B$1071,MATCH(VALUE(LEFT(A2261,5)),'CCN &amp; Description'!$A$2:$A$1071,0)),""))</f>
        <v/>
      </c>
      <c r="D2261" s="55" t="str">
        <f t="shared" si="70"/>
        <v>C</v>
      </c>
      <c r="E2261" s="55" t="str">
        <f t="shared" si="71"/>
        <v>C0009</v>
      </c>
      <c r="F2261" s="56" t="s">
        <v>13107</v>
      </c>
      <c r="G2261" s="56" t="s">
        <v>13108</v>
      </c>
      <c r="H2261" s="59"/>
      <c r="I2261" s="60"/>
      <c r="J2261" s="60"/>
      <c r="K2261" s="60"/>
      <c r="L2261" s="315" t="e">
        <v>#REF!</v>
      </c>
      <c r="M2261" s="58" t="e">
        <v>#REF!</v>
      </c>
      <c r="N2261" s="58" t="e">
        <v>#N/A</v>
      </c>
      <c r="O2261" s="58" t="e">
        <v>#N/A</v>
      </c>
      <c r="P2261" s="58" t="e">
        <v>#N/A</v>
      </c>
      <c r="Q2261" s="58" t="e">
        <v>#N/A</v>
      </c>
    </row>
    <row r="2262" spans="1:17" ht="15" customHeight="1" thickBot="1">
      <c r="A2262" s="446"/>
      <c r="B2262" s="446"/>
      <c r="C2262" s="54" t="str">
        <f>IF(A2262="CSP","Consolidated Supply Program(IIF)",IF(A2262&lt;&gt;"",INDEX('CCN &amp; Description'!$B$2:$B$1071,MATCH(VALUE(LEFT(A2262,5)),'CCN &amp; Description'!$A$2:$A$1071,0)),""))</f>
        <v/>
      </c>
      <c r="D2262" s="55" t="str">
        <f t="shared" si="70"/>
        <v>C</v>
      </c>
      <c r="E2262" s="55" t="str">
        <f t="shared" si="71"/>
        <v>C0011</v>
      </c>
      <c r="F2262" s="56" t="s">
        <v>13109</v>
      </c>
      <c r="G2262" s="56" t="s">
        <v>4821</v>
      </c>
      <c r="H2262" s="59"/>
      <c r="I2262" s="60"/>
      <c r="J2262" s="60"/>
      <c r="K2262" s="60"/>
      <c r="L2262" s="315" t="e">
        <v>#REF!</v>
      </c>
      <c r="M2262" s="58" t="e">
        <v>#REF!</v>
      </c>
      <c r="N2262" s="58" t="e">
        <v>#N/A</v>
      </c>
      <c r="O2262" s="58" t="e">
        <v>#N/A</v>
      </c>
      <c r="P2262" s="58" t="e">
        <v>#N/A</v>
      </c>
      <c r="Q2262" s="58" t="e">
        <v>#N/A</v>
      </c>
    </row>
    <row r="2263" spans="1:17" ht="15" customHeight="1" thickBot="1">
      <c r="A2263" s="446"/>
      <c r="B2263" s="446"/>
      <c r="C2263" s="54" t="str">
        <f>IF(A2263="CSP","Consolidated Supply Program(IIF)",IF(A2263&lt;&gt;"",INDEX('CCN &amp; Description'!$B$2:$B$1071,MATCH(VALUE(LEFT(A2263,5)),'CCN &amp; Description'!$A$2:$A$1071,0)),""))</f>
        <v/>
      </c>
      <c r="D2263" s="55" t="str">
        <f t="shared" si="70"/>
        <v>C</v>
      </c>
      <c r="E2263" s="55" t="str">
        <f t="shared" si="71"/>
        <v>C0012</v>
      </c>
      <c r="F2263" s="56" t="s">
        <v>4822</v>
      </c>
      <c r="G2263" s="56" t="s">
        <v>4823</v>
      </c>
      <c r="H2263" s="59"/>
      <c r="I2263" s="57">
        <v>0</v>
      </c>
      <c r="J2263" s="57">
        <v>0</v>
      </c>
      <c r="K2263" s="57">
        <v>0</v>
      </c>
      <c r="L2263" s="315" t="e">
        <v>#REF!</v>
      </c>
      <c r="M2263" s="58" t="e">
        <v>#REF!</v>
      </c>
      <c r="N2263" s="58" t="e">
        <v>#N/A</v>
      </c>
      <c r="O2263" s="58" t="e">
        <v>#N/A</v>
      </c>
      <c r="P2263" s="58" t="e">
        <v>#N/A</v>
      </c>
      <c r="Q2263" s="58" t="e">
        <v>#N/A</v>
      </c>
    </row>
    <row r="2264" spans="1:17" ht="15" customHeight="1" thickBot="1">
      <c r="A2264" s="446"/>
      <c r="B2264" s="446"/>
      <c r="C2264" s="54" t="str">
        <f>IF(A2264="CSP","Consolidated Supply Program(IIF)",IF(A2264&lt;&gt;"",INDEX('CCN &amp; Description'!$B$2:$B$1071,MATCH(VALUE(LEFT(A2264,5)),'CCN &amp; Description'!$A$2:$A$1071,0)),""))</f>
        <v/>
      </c>
      <c r="D2264" s="55" t="str">
        <f t="shared" si="70"/>
        <v>C</v>
      </c>
      <c r="E2264" s="55" t="str">
        <f t="shared" si="71"/>
        <v>C0013</v>
      </c>
      <c r="F2264" s="56" t="s">
        <v>4828</v>
      </c>
      <c r="G2264" s="56" t="s">
        <v>13110</v>
      </c>
      <c r="H2264" s="59"/>
      <c r="I2264" s="57">
        <v>2.37</v>
      </c>
      <c r="J2264" s="57">
        <v>1.45</v>
      </c>
      <c r="K2264" s="57">
        <v>0.87</v>
      </c>
      <c r="L2264" s="315" t="e">
        <v>#REF!</v>
      </c>
      <c r="M2264" s="58" t="e">
        <v>#REF!</v>
      </c>
      <c r="N2264" s="58" t="e">
        <v>#N/A</v>
      </c>
      <c r="O2264" s="58" t="e">
        <v>#N/A</v>
      </c>
      <c r="P2264" s="58" t="e">
        <v>#N/A</v>
      </c>
      <c r="Q2264" s="58" t="e">
        <v>#N/A</v>
      </c>
    </row>
    <row r="2265" spans="1:17" ht="15" customHeight="1" thickBot="1">
      <c r="A2265" s="446"/>
      <c r="B2265" s="446"/>
      <c r="C2265" s="54" t="str">
        <f>IF(A2265="CSP","Consolidated Supply Program(IIF)",IF(A2265&lt;&gt;"",INDEX('CCN &amp; Description'!$B$2:$B$1071,MATCH(VALUE(LEFT(A2265,5)),'CCN &amp; Description'!$A$2:$A$1071,0)),""))</f>
        <v/>
      </c>
      <c r="D2265" s="55" t="str">
        <f t="shared" si="70"/>
        <v>C</v>
      </c>
      <c r="E2265" s="55" t="str">
        <f t="shared" si="71"/>
        <v>C0014</v>
      </c>
      <c r="F2265" s="56" t="s">
        <v>13111</v>
      </c>
      <c r="G2265" s="56" t="s">
        <v>13112</v>
      </c>
      <c r="H2265" s="56" t="s">
        <v>13113</v>
      </c>
      <c r="I2265" s="57">
        <v>1</v>
      </c>
      <c r="J2265" s="57">
        <v>1</v>
      </c>
      <c r="K2265" s="57">
        <v>0.25</v>
      </c>
      <c r="L2265" s="315" t="e">
        <v>#REF!</v>
      </c>
      <c r="M2265" s="58" t="e">
        <v>#REF!</v>
      </c>
      <c r="N2265" s="58" t="e">
        <v>#N/A</v>
      </c>
      <c r="O2265" s="58" t="e">
        <v>#N/A</v>
      </c>
      <c r="P2265" s="58" t="e">
        <v>#N/A</v>
      </c>
      <c r="Q2265" s="58" t="e">
        <v>#N/A</v>
      </c>
    </row>
    <row r="2266" spans="1:17" s="110" customFormat="1" ht="15" customHeight="1" thickBot="1">
      <c r="A2266" s="446" t="s">
        <v>814</v>
      </c>
      <c r="B2266" s="446"/>
      <c r="C2266" s="106" t="str">
        <f>IF(A2266="CSP","Consolidated Supply Program(IIF)",IF(A2266&lt;&gt;"",INDEX('CCN &amp; Description'!$B$2:$B$1071,MATCH(VALUE(LEFT(A2266,5)),'CCN &amp; Description'!$A$2:$A$1071,0)),""))</f>
        <v>Consolidated Supply Program(IIF)</v>
      </c>
      <c r="D2266" s="107" t="str">
        <f t="shared" si="70"/>
        <v>C</v>
      </c>
      <c r="E2266" s="107" t="str">
        <f t="shared" si="71"/>
        <v>C0015</v>
      </c>
      <c r="F2266" s="108" t="s">
        <v>816</v>
      </c>
      <c r="G2266" s="108" t="s">
        <v>13114</v>
      </c>
      <c r="H2266" s="108" t="s">
        <v>13115</v>
      </c>
      <c r="I2266" s="109">
        <v>0.67</v>
      </c>
      <c r="J2266" s="109">
        <v>0.5</v>
      </c>
      <c r="K2266" s="109">
        <v>0.08</v>
      </c>
      <c r="L2266" s="110" t="e">
        <v>#REF!</v>
      </c>
      <c r="M2266" s="111" t="e">
        <v>#REF!</v>
      </c>
      <c r="N2266" s="111" t="e">
        <v>#N/A</v>
      </c>
      <c r="O2266" s="111" t="e">
        <v>#N/A</v>
      </c>
      <c r="P2266" s="111" t="e">
        <v>#N/A</v>
      </c>
      <c r="Q2266" s="111" t="e">
        <v>#N/A</v>
      </c>
    </row>
    <row r="2267" spans="1:17" s="110" customFormat="1" ht="15" customHeight="1" thickBot="1">
      <c r="A2267" s="446" t="s">
        <v>814</v>
      </c>
      <c r="B2267" s="446"/>
      <c r="C2267" s="106" t="str">
        <f>IF(A2267="CSP","Consolidated Supply Program(IIF)",IF(A2267&lt;&gt;"",INDEX('CCN &amp; Description'!$B$2:$B$1071,MATCH(VALUE(LEFT(A2267,5)),'CCN &amp; Description'!$A$2:$A$1071,0)),""))</f>
        <v>Consolidated Supply Program(IIF)</v>
      </c>
      <c r="D2267" s="107" t="str">
        <f t="shared" si="70"/>
        <v>C</v>
      </c>
      <c r="E2267" s="107" t="str">
        <f t="shared" si="71"/>
        <v>C0015</v>
      </c>
      <c r="F2267" s="108" t="s">
        <v>816</v>
      </c>
      <c r="G2267" s="108" t="s">
        <v>13114</v>
      </c>
      <c r="H2267" s="108" t="s">
        <v>13115</v>
      </c>
      <c r="I2267" s="109">
        <v>0.67</v>
      </c>
      <c r="J2267" s="109">
        <v>0.5</v>
      </c>
      <c r="K2267" s="109">
        <v>0.08</v>
      </c>
      <c r="L2267" s="110" t="e">
        <v>#REF!</v>
      </c>
      <c r="M2267" s="111" t="e">
        <v>#REF!</v>
      </c>
      <c r="N2267" s="111" t="e">
        <v>#N/A</v>
      </c>
      <c r="O2267" s="111" t="e">
        <v>#N/A</v>
      </c>
      <c r="P2267" s="111" t="e">
        <v>#N/A</v>
      </c>
      <c r="Q2267" s="111" t="e">
        <v>#N/A</v>
      </c>
    </row>
    <row r="2268" spans="1:17" s="110" customFormat="1" ht="15" customHeight="1" thickBot="1">
      <c r="A2268" s="446" t="s">
        <v>814</v>
      </c>
      <c r="B2268" s="446"/>
      <c r="C2268" s="106" t="str">
        <f>IF(A2268="CSP","Consolidated Supply Program(IIF)",IF(A2268&lt;&gt;"",INDEX('CCN &amp; Description'!$B$2:$B$1071,MATCH(VALUE(LEFT(A2268,5)),'CCN &amp; Description'!$A$2:$A$1071,0)),""))</f>
        <v>Consolidated Supply Program(IIF)</v>
      </c>
      <c r="D2268" s="107" t="str">
        <f t="shared" si="70"/>
        <v>C</v>
      </c>
      <c r="E2268" s="107" t="str">
        <f t="shared" si="71"/>
        <v>C0015</v>
      </c>
      <c r="F2268" s="108" t="s">
        <v>816</v>
      </c>
      <c r="G2268" s="108" t="s">
        <v>13114</v>
      </c>
      <c r="H2268" s="108" t="s">
        <v>13115</v>
      </c>
      <c r="I2268" s="109">
        <v>0.67</v>
      </c>
      <c r="J2268" s="109">
        <v>0.5</v>
      </c>
      <c r="K2268" s="109">
        <v>0.08</v>
      </c>
      <c r="L2268" s="110" t="e">
        <v>#REF!</v>
      </c>
      <c r="M2268" s="111" t="e">
        <v>#REF!</v>
      </c>
      <c r="N2268" s="111" t="e">
        <v>#N/A</v>
      </c>
      <c r="O2268" s="111" t="e">
        <v>#N/A</v>
      </c>
      <c r="P2268" s="111" t="e">
        <v>#N/A</v>
      </c>
      <c r="Q2268" s="111" t="e">
        <v>#N/A</v>
      </c>
    </row>
    <row r="2269" spans="1:17" ht="15" customHeight="1" thickBot="1">
      <c r="A2269" s="446"/>
      <c r="B2269" s="446"/>
      <c r="C2269" s="54" t="str">
        <f>IF(A2269="CSP","Consolidated Supply Program(IIF)",IF(A2269&lt;&gt;"",INDEX('CCN &amp; Description'!$B$2:$B$1071,MATCH(VALUE(LEFT(A2269,5)),'CCN &amp; Description'!$A$2:$A$1071,0)),""))</f>
        <v/>
      </c>
      <c r="D2269" s="55" t="str">
        <f t="shared" si="70"/>
        <v>C</v>
      </c>
      <c r="E2269" s="55" t="str">
        <f t="shared" si="71"/>
        <v>C0016</v>
      </c>
      <c r="F2269" s="56" t="s">
        <v>13116</v>
      </c>
      <c r="G2269" s="56" t="s">
        <v>13117</v>
      </c>
      <c r="H2269" s="56" t="s">
        <v>13118</v>
      </c>
      <c r="I2269" s="57">
        <v>0</v>
      </c>
      <c r="J2269" s="57">
        <v>0</v>
      </c>
      <c r="K2269" s="57">
        <v>0</v>
      </c>
      <c r="L2269" s="315" t="e">
        <v>#REF!</v>
      </c>
      <c r="M2269" s="58" t="e">
        <v>#REF!</v>
      </c>
      <c r="N2269" s="58" t="e">
        <v>#N/A</v>
      </c>
      <c r="O2269" s="58" t="e">
        <v>#N/A</v>
      </c>
      <c r="P2269" s="58" t="e">
        <v>#N/A</v>
      </c>
      <c r="Q2269" s="58" t="e">
        <v>#N/A</v>
      </c>
    </row>
    <row r="2270" spans="1:17" ht="15" customHeight="1" thickBot="1">
      <c r="A2270" s="446"/>
      <c r="B2270" s="446"/>
      <c r="C2270" s="54" t="str">
        <f>IF(A2270="CSP","Consolidated Supply Program(IIF)",IF(A2270&lt;&gt;"",INDEX('CCN &amp; Description'!$B$2:$B$1071,MATCH(VALUE(LEFT(A2270,5)),'CCN &amp; Description'!$A$2:$A$1071,0)),""))</f>
        <v/>
      </c>
      <c r="D2270" s="55" t="str">
        <f t="shared" si="70"/>
        <v>C</v>
      </c>
      <c r="E2270" s="55" t="str">
        <f t="shared" si="71"/>
        <v>C0016</v>
      </c>
      <c r="F2270" s="56" t="s">
        <v>13119</v>
      </c>
      <c r="G2270" s="56" t="s">
        <v>13117</v>
      </c>
      <c r="H2270" s="56" t="s">
        <v>13120</v>
      </c>
      <c r="I2270" s="57">
        <v>0</v>
      </c>
      <c r="J2270" s="57">
        <v>0</v>
      </c>
      <c r="K2270" s="57">
        <v>0</v>
      </c>
      <c r="L2270" s="315" t="e">
        <v>#REF!</v>
      </c>
      <c r="M2270" s="58" t="e">
        <v>#REF!</v>
      </c>
      <c r="N2270" s="58" t="e">
        <v>#N/A</v>
      </c>
      <c r="O2270" s="58" t="e">
        <v>#N/A</v>
      </c>
      <c r="P2270" s="58" t="e">
        <v>#N/A</v>
      </c>
      <c r="Q2270" s="58" t="e">
        <v>#N/A</v>
      </c>
    </row>
    <row r="2271" spans="1:17" ht="15" customHeight="1" thickBot="1">
      <c r="A2271" s="446"/>
      <c r="B2271" s="446"/>
      <c r="C2271" s="54" t="str">
        <f>IF(A2271="CSP","Consolidated Supply Program(IIF)",IF(A2271&lt;&gt;"",INDEX('CCN &amp; Description'!$B$2:$B$1071,MATCH(VALUE(LEFT(A2271,5)),'CCN &amp; Description'!$A$2:$A$1071,0)),""))</f>
        <v/>
      </c>
      <c r="D2271" s="55" t="str">
        <f t="shared" si="70"/>
        <v>C</v>
      </c>
      <c r="E2271" s="55" t="str">
        <f t="shared" si="71"/>
        <v>C0016</v>
      </c>
      <c r="F2271" s="56" t="s">
        <v>13119</v>
      </c>
      <c r="G2271" s="56" t="s">
        <v>13121</v>
      </c>
      <c r="H2271" s="56" t="s">
        <v>13120</v>
      </c>
      <c r="I2271" s="57">
        <v>0</v>
      </c>
      <c r="J2271" s="57">
        <v>0</v>
      </c>
      <c r="K2271" s="57">
        <v>0</v>
      </c>
      <c r="L2271" s="315" t="e">
        <v>#REF!</v>
      </c>
      <c r="M2271" s="58" t="e">
        <v>#REF!</v>
      </c>
      <c r="N2271" s="58" t="e">
        <v>#N/A</v>
      </c>
      <c r="O2271" s="58" t="e">
        <v>#N/A</v>
      </c>
      <c r="P2271" s="58" t="e">
        <v>#N/A</v>
      </c>
      <c r="Q2271" s="58" t="e">
        <v>#N/A</v>
      </c>
    </row>
    <row r="2272" spans="1:17" ht="15" customHeight="1" thickBot="1">
      <c r="A2272" s="446"/>
      <c r="B2272" s="446"/>
      <c r="C2272" s="54" t="str">
        <f>IF(A2272="CSP","Consolidated Supply Program(IIF)",IF(A2272&lt;&gt;"",INDEX('CCN &amp; Description'!$B$2:$B$1071,MATCH(VALUE(LEFT(A2272,5)),'CCN &amp; Description'!$A$2:$A$1071,0)),""))</f>
        <v/>
      </c>
      <c r="D2272" s="55" t="str">
        <f t="shared" si="70"/>
        <v>C</v>
      </c>
      <c r="E2272" s="55" t="str">
        <f t="shared" si="71"/>
        <v>C0016</v>
      </c>
      <c r="F2272" s="56" t="s">
        <v>13122</v>
      </c>
      <c r="G2272" s="56" t="s">
        <v>13123</v>
      </c>
      <c r="H2272" s="56" t="s">
        <v>13118</v>
      </c>
      <c r="I2272" s="57">
        <v>0</v>
      </c>
      <c r="J2272" s="57">
        <v>0</v>
      </c>
      <c r="K2272" s="57">
        <v>0</v>
      </c>
      <c r="L2272" s="315" t="e">
        <v>#REF!</v>
      </c>
      <c r="M2272" s="58" t="e">
        <v>#REF!</v>
      </c>
      <c r="N2272" s="58" t="e">
        <v>#N/A</v>
      </c>
      <c r="O2272" s="58" t="e">
        <v>#N/A</v>
      </c>
      <c r="P2272" s="58" t="e">
        <v>#N/A</v>
      </c>
      <c r="Q2272" s="58" t="e">
        <v>#N/A</v>
      </c>
    </row>
    <row r="2273" spans="1:17" ht="15" customHeight="1" thickBot="1">
      <c r="A2273" s="446"/>
      <c r="B2273" s="446"/>
      <c r="C2273" s="54" t="str">
        <f>IF(A2273="CSP","Consolidated Supply Program(IIF)",IF(A2273&lt;&gt;"",INDEX('CCN &amp; Description'!$B$2:$B$1071,MATCH(VALUE(LEFT(A2273,5)),'CCN &amp; Description'!$A$2:$A$1071,0)),""))</f>
        <v/>
      </c>
      <c r="D2273" s="55" t="str">
        <f t="shared" si="70"/>
        <v>C</v>
      </c>
      <c r="E2273" s="55" t="str">
        <f t="shared" si="71"/>
        <v>C0016</v>
      </c>
      <c r="F2273" s="56" t="s">
        <v>13122</v>
      </c>
      <c r="G2273" s="56" t="s">
        <v>13117</v>
      </c>
      <c r="H2273" s="56" t="s">
        <v>13118</v>
      </c>
      <c r="I2273" s="57">
        <v>0</v>
      </c>
      <c r="J2273" s="57">
        <v>0</v>
      </c>
      <c r="K2273" s="57">
        <v>0</v>
      </c>
      <c r="L2273" s="315" t="e">
        <v>#REF!</v>
      </c>
      <c r="M2273" s="58" t="e">
        <v>#REF!</v>
      </c>
      <c r="N2273" s="58" t="e">
        <v>#N/A</v>
      </c>
      <c r="O2273" s="58" t="e">
        <v>#N/A</v>
      </c>
      <c r="P2273" s="58" t="e">
        <v>#N/A</v>
      </c>
      <c r="Q2273" s="58" t="e">
        <v>#N/A</v>
      </c>
    </row>
    <row r="2274" spans="1:17" ht="15" customHeight="1" thickBot="1">
      <c r="A2274" s="446"/>
      <c r="B2274" s="446"/>
      <c r="C2274" s="54" t="str">
        <f>IF(A2274="CSP","Consolidated Supply Program(IIF)",IF(A2274&lt;&gt;"",INDEX('CCN &amp; Description'!$B$2:$B$1071,MATCH(VALUE(LEFT(A2274,5)),'CCN &amp; Description'!$A$2:$A$1071,0)),""))</f>
        <v/>
      </c>
      <c r="D2274" s="55" t="str">
        <f t="shared" si="70"/>
        <v>C</v>
      </c>
      <c r="E2274" s="55" t="str">
        <f t="shared" si="71"/>
        <v>C0016</v>
      </c>
      <c r="F2274" s="56" t="s">
        <v>13124</v>
      </c>
      <c r="G2274" s="56" t="s">
        <v>13121</v>
      </c>
      <c r="H2274" s="56" t="s">
        <v>13125</v>
      </c>
      <c r="I2274" s="57">
        <v>0</v>
      </c>
      <c r="J2274" s="57">
        <v>0</v>
      </c>
      <c r="K2274" s="57">
        <v>0</v>
      </c>
      <c r="L2274" s="315" t="e">
        <v>#REF!</v>
      </c>
      <c r="M2274" s="58" t="e">
        <v>#REF!</v>
      </c>
      <c r="N2274" s="58" t="e">
        <v>#N/A</v>
      </c>
      <c r="O2274" s="58" t="e">
        <v>#N/A</v>
      </c>
      <c r="P2274" s="58" t="e">
        <v>#N/A</v>
      </c>
      <c r="Q2274" s="58" t="e">
        <v>#N/A</v>
      </c>
    </row>
    <row r="2275" spans="1:17" ht="15" customHeight="1" thickBot="1">
      <c r="A2275" s="446"/>
      <c r="B2275" s="446"/>
      <c r="C2275" s="54" t="str">
        <f>IF(A2275="CSP","Consolidated Supply Program(IIF)",IF(A2275&lt;&gt;"",INDEX('CCN &amp; Description'!$B$2:$B$1071,MATCH(VALUE(LEFT(A2275,5)),'CCN &amp; Description'!$A$2:$A$1071,0)),""))</f>
        <v/>
      </c>
      <c r="D2275" s="55" t="str">
        <f t="shared" si="70"/>
        <v>C</v>
      </c>
      <c r="E2275" s="55" t="str">
        <f t="shared" si="71"/>
        <v>C0016</v>
      </c>
      <c r="F2275" s="56" t="s">
        <v>13124</v>
      </c>
      <c r="G2275" s="56" t="s">
        <v>13117</v>
      </c>
      <c r="H2275" s="56" t="s">
        <v>13125</v>
      </c>
      <c r="I2275" s="57">
        <v>0</v>
      </c>
      <c r="J2275" s="57">
        <v>0</v>
      </c>
      <c r="K2275" s="57">
        <v>0</v>
      </c>
      <c r="L2275" s="315" t="e">
        <v>#REF!</v>
      </c>
      <c r="M2275" s="58" t="e">
        <v>#REF!</v>
      </c>
      <c r="N2275" s="58" t="e">
        <v>#N/A</v>
      </c>
      <c r="O2275" s="58" t="e">
        <v>#N/A</v>
      </c>
      <c r="P2275" s="58" t="e">
        <v>#N/A</v>
      </c>
      <c r="Q2275" s="58" t="e">
        <v>#N/A</v>
      </c>
    </row>
    <row r="2276" spans="1:17" ht="15" customHeight="1" thickBot="1">
      <c r="A2276" s="446"/>
      <c r="B2276" s="446"/>
      <c r="C2276" s="54" t="str">
        <f>IF(A2276="CSP","Consolidated Supply Program(IIF)",IF(A2276&lt;&gt;"",INDEX('CCN &amp; Description'!$B$2:$B$1071,MATCH(VALUE(LEFT(A2276,5)),'CCN &amp; Description'!$A$2:$A$1071,0)),""))</f>
        <v/>
      </c>
      <c r="D2276" s="55" t="str">
        <f t="shared" si="70"/>
        <v>C</v>
      </c>
      <c r="E2276" s="55" t="str">
        <f t="shared" si="71"/>
        <v>C0017</v>
      </c>
      <c r="F2276" s="56" t="s">
        <v>13126</v>
      </c>
      <c r="G2276" s="56" t="s">
        <v>13127</v>
      </c>
      <c r="H2276" s="59"/>
      <c r="I2276" s="60"/>
      <c r="J2276" s="60"/>
      <c r="K2276" s="60"/>
      <c r="L2276" s="315" t="e">
        <v>#REF!</v>
      </c>
      <c r="M2276" s="58" t="e">
        <v>#REF!</v>
      </c>
      <c r="N2276" s="58" t="e">
        <v>#N/A</v>
      </c>
      <c r="O2276" s="58" t="e">
        <v>#N/A</v>
      </c>
      <c r="P2276" s="58" t="e">
        <v>#N/A</v>
      </c>
      <c r="Q2276" s="58" t="e">
        <v>#N/A</v>
      </c>
    </row>
    <row r="2277" spans="1:17" ht="15" customHeight="1" thickBot="1">
      <c r="A2277" s="446"/>
      <c r="B2277" s="446"/>
      <c r="C2277" s="54" t="str">
        <f>IF(A2277="CSP","Consolidated Supply Program(IIF)",IF(A2277&lt;&gt;"",INDEX('CCN &amp; Description'!$B$2:$B$1071,MATCH(VALUE(LEFT(A2277,5)),'CCN &amp; Description'!$A$2:$A$1071,0)),""))</f>
        <v/>
      </c>
      <c r="D2277" s="55" t="str">
        <f t="shared" si="70"/>
        <v>C</v>
      </c>
      <c r="E2277" s="55" t="str">
        <f t="shared" si="71"/>
        <v>C0018</v>
      </c>
      <c r="F2277" s="56" t="s">
        <v>4843</v>
      </c>
      <c r="G2277" s="56" t="s">
        <v>13128</v>
      </c>
      <c r="H2277" s="56" t="s">
        <v>13129</v>
      </c>
      <c r="I2277" s="60"/>
      <c r="J2277" s="60"/>
      <c r="K2277" s="60"/>
      <c r="L2277" s="315" t="e">
        <v>#REF!</v>
      </c>
      <c r="M2277" s="58" t="e">
        <v>#REF!</v>
      </c>
      <c r="N2277" s="58" t="e">
        <v>#N/A</v>
      </c>
      <c r="O2277" s="58" t="e">
        <v>#N/A</v>
      </c>
      <c r="P2277" s="58" t="e">
        <v>#N/A</v>
      </c>
      <c r="Q2277" s="58" t="e">
        <v>#N/A</v>
      </c>
    </row>
    <row r="2278" spans="1:17" ht="15" customHeight="1" thickBot="1">
      <c r="A2278" s="446"/>
      <c r="B2278" s="446"/>
      <c r="C2278" s="54" t="str">
        <f>IF(A2278="CSP","Consolidated Supply Program(IIF)",IF(A2278&lt;&gt;"",INDEX('CCN &amp; Description'!$B$2:$B$1071,MATCH(VALUE(LEFT(A2278,5)),'CCN &amp; Description'!$A$2:$A$1071,0)),""))</f>
        <v/>
      </c>
      <c r="D2278" s="55" t="str">
        <f t="shared" si="70"/>
        <v>C</v>
      </c>
      <c r="E2278" s="55" t="str">
        <f t="shared" si="71"/>
        <v>C0018</v>
      </c>
      <c r="F2278" s="56" t="s">
        <v>4843</v>
      </c>
      <c r="G2278" s="56" t="s">
        <v>13128</v>
      </c>
      <c r="H2278" s="56" t="s">
        <v>13130</v>
      </c>
      <c r="I2278" s="60"/>
      <c r="J2278" s="60"/>
      <c r="K2278" s="60"/>
      <c r="L2278" s="315" t="e">
        <v>#REF!</v>
      </c>
      <c r="M2278" s="58" t="e">
        <v>#REF!</v>
      </c>
      <c r="N2278" s="58" t="e">
        <v>#N/A</v>
      </c>
      <c r="O2278" s="58" t="e">
        <v>#N/A</v>
      </c>
      <c r="P2278" s="58" t="e">
        <v>#N/A</v>
      </c>
      <c r="Q2278" s="58" t="e">
        <v>#N/A</v>
      </c>
    </row>
    <row r="2279" spans="1:17" ht="15" customHeight="1" thickBot="1">
      <c r="A2279" s="446"/>
      <c r="B2279" s="446"/>
      <c r="C2279" s="54" t="str">
        <f>IF(A2279="CSP","Consolidated Supply Program(IIF)",IF(A2279&lt;&gt;"",INDEX('CCN &amp; Description'!$B$2:$B$1071,MATCH(VALUE(LEFT(A2279,5)),'CCN &amp; Description'!$A$2:$A$1071,0)),""))</f>
        <v/>
      </c>
      <c r="D2279" s="55" t="str">
        <f t="shared" si="70"/>
        <v>C</v>
      </c>
      <c r="E2279" s="55" t="str">
        <f t="shared" si="71"/>
        <v>C0019</v>
      </c>
      <c r="F2279" s="56" t="s">
        <v>13131</v>
      </c>
      <c r="G2279" s="56" t="s">
        <v>13132</v>
      </c>
      <c r="H2279" s="56" t="s">
        <v>13133</v>
      </c>
      <c r="I2279" s="57">
        <v>8</v>
      </c>
      <c r="J2279" s="57">
        <v>4.75</v>
      </c>
      <c r="K2279" s="57">
        <v>6.83</v>
      </c>
      <c r="L2279" s="315" t="e">
        <v>#REF!</v>
      </c>
      <c r="M2279" s="58" t="e">
        <v>#REF!</v>
      </c>
      <c r="N2279" s="58" t="e">
        <v>#N/A</v>
      </c>
      <c r="O2279" s="58" t="e">
        <v>#N/A</v>
      </c>
      <c r="P2279" s="58" t="e">
        <v>#N/A</v>
      </c>
      <c r="Q2279" s="58" t="e">
        <v>#N/A</v>
      </c>
    </row>
    <row r="2280" spans="1:17" ht="15" customHeight="1" thickBot="1">
      <c r="A2280" s="446"/>
      <c r="B2280" s="446"/>
      <c r="C2280" s="54" t="str">
        <f>IF(A2280="CSP","Consolidated Supply Program(IIF)",IF(A2280&lt;&gt;"",INDEX('CCN &amp; Description'!$B$2:$B$1071,MATCH(VALUE(LEFT(A2280,5)),'CCN &amp; Description'!$A$2:$A$1071,0)),""))</f>
        <v/>
      </c>
      <c r="D2280" s="55" t="str">
        <f t="shared" si="70"/>
        <v>C</v>
      </c>
      <c r="E2280" s="55" t="str">
        <f t="shared" si="71"/>
        <v>C0020</v>
      </c>
      <c r="F2280" s="56" t="s">
        <v>13134</v>
      </c>
      <c r="G2280" s="56" t="s">
        <v>13135</v>
      </c>
      <c r="H2280" s="56" t="s">
        <v>13136</v>
      </c>
      <c r="I2280" s="57">
        <v>8</v>
      </c>
      <c r="J2280" s="57">
        <v>4.75</v>
      </c>
      <c r="K2280" s="57">
        <v>6.83</v>
      </c>
      <c r="L2280" s="315" t="e">
        <v>#REF!</v>
      </c>
      <c r="M2280" s="58" t="e">
        <v>#REF!</v>
      </c>
      <c r="N2280" s="58" t="e">
        <v>#N/A</v>
      </c>
      <c r="O2280" s="58" t="e">
        <v>#N/A</v>
      </c>
      <c r="P2280" s="58" t="e">
        <v>#N/A</v>
      </c>
      <c r="Q2280" s="58" t="e">
        <v>#N/A</v>
      </c>
    </row>
    <row r="2281" spans="1:17" ht="15" customHeight="1" thickBot="1">
      <c r="A2281" s="446"/>
      <c r="B2281" s="446"/>
      <c r="C2281" s="54" t="str">
        <f>IF(A2281="CSP","Consolidated Supply Program(IIF)",IF(A2281&lt;&gt;"",INDEX('CCN &amp; Description'!$B$2:$B$1071,MATCH(VALUE(LEFT(A2281,5)),'CCN &amp; Description'!$A$2:$A$1071,0)),""))</f>
        <v/>
      </c>
      <c r="D2281" s="55" t="str">
        <f t="shared" si="70"/>
        <v>C</v>
      </c>
      <c r="E2281" s="55" t="str">
        <f t="shared" si="71"/>
        <v>C0021</v>
      </c>
      <c r="F2281" s="56" t="s">
        <v>13137</v>
      </c>
      <c r="G2281" s="56" t="s">
        <v>13138</v>
      </c>
      <c r="H2281" s="59"/>
      <c r="I2281" s="57">
        <v>8</v>
      </c>
      <c r="J2281" s="57">
        <v>4.75</v>
      </c>
      <c r="K2281" s="60"/>
      <c r="L2281" s="315" t="e">
        <v>#REF!</v>
      </c>
      <c r="M2281" s="58" t="e">
        <v>#REF!</v>
      </c>
      <c r="N2281" s="58" t="e">
        <v>#N/A</v>
      </c>
      <c r="O2281" s="58" t="e">
        <v>#N/A</v>
      </c>
      <c r="P2281" s="58" t="e">
        <v>#N/A</v>
      </c>
      <c r="Q2281" s="58" t="e">
        <v>#N/A</v>
      </c>
    </row>
    <row r="2282" spans="1:17" ht="15" customHeight="1" thickBot="1">
      <c r="A2282" s="446"/>
      <c r="B2282" s="446"/>
      <c r="C2282" s="54" t="str">
        <f>IF(A2282="CSP","Consolidated Supply Program(IIF)",IF(A2282&lt;&gt;"",INDEX('CCN &amp; Description'!$B$2:$B$1071,MATCH(VALUE(LEFT(A2282,5)),'CCN &amp; Description'!$A$2:$A$1071,0)),""))</f>
        <v/>
      </c>
      <c r="D2282" s="55" t="str">
        <f t="shared" si="70"/>
        <v>C</v>
      </c>
      <c r="E2282" s="55" t="str">
        <f t="shared" si="71"/>
        <v>C0022</v>
      </c>
      <c r="F2282" s="56" t="s">
        <v>4852</v>
      </c>
      <c r="G2282" s="56" t="s">
        <v>13139</v>
      </c>
      <c r="H2282" s="56" t="s">
        <v>13140</v>
      </c>
      <c r="I2282" s="57">
        <v>1.5</v>
      </c>
      <c r="J2282" s="57">
        <v>1.33</v>
      </c>
      <c r="K2282" s="57">
        <v>0.17</v>
      </c>
      <c r="L2282" s="315" t="e">
        <v>#REF!</v>
      </c>
      <c r="M2282" s="58" t="e">
        <v>#REF!</v>
      </c>
      <c r="N2282" s="58" t="e">
        <v>#N/A</v>
      </c>
      <c r="O2282" s="58" t="e">
        <v>#N/A</v>
      </c>
      <c r="P2282" s="58" t="e">
        <v>#N/A</v>
      </c>
      <c r="Q2282" s="58" t="e">
        <v>#N/A</v>
      </c>
    </row>
    <row r="2283" spans="1:17" ht="15" customHeight="1" thickBot="1">
      <c r="A2283" s="446"/>
      <c r="B2283" s="446"/>
      <c r="C2283" s="54" t="str">
        <f>IF(A2283="CSP","Consolidated Supply Program(IIF)",IF(A2283&lt;&gt;"",INDEX('CCN &amp; Description'!$B$2:$B$1071,MATCH(VALUE(LEFT(A2283,5)),'CCN &amp; Description'!$A$2:$A$1071,0)),""))</f>
        <v/>
      </c>
      <c r="D2283" s="55" t="str">
        <f t="shared" si="70"/>
        <v>C</v>
      </c>
      <c r="E2283" s="55" t="str">
        <f t="shared" si="71"/>
        <v>C0022</v>
      </c>
      <c r="F2283" s="56" t="s">
        <v>4852</v>
      </c>
      <c r="G2283" s="56" t="s">
        <v>13141</v>
      </c>
      <c r="H2283" s="56" t="s">
        <v>13142</v>
      </c>
      <c r="I2283" s="57">
        <v>1.5</v>
      </c>
      <c r="J2283" s="57">
        <v>1.33</v>
      </c>
      <c r="K2283" s="57">
        <v>0.17</v>
      </c>
      <c r="L2283" s="315" t="e">
        <v>#REF!</v>
      </c>
      <c r="M2283" s="58" t="e">
        <v>#REF!</v>
      </c>
      <c r="N2283" s="58" t="e">
        <v>#N/A</v>
      </c>
      <c r="O2283" s="58" t="e">
        <v>#N/A</v>
      </c>
      <c r="P2283" s="58" t="e">
        <v>#N/A</v>
      </c>
      <c r="Q2283" s="58" t="e">
        <v>#N/A</v>
      </c>
    </row>
    <row r="2284" spans="1:17" ht="15" customHeight="1" thickBot="1">
      <c r="A2284" s="446"/>
      <c r="B2284" s="446"/>
      <c r="C2284" s="54" t="str">
        <f>IF(A2284="CSP","Consolidated Supply Program(IIF)",IF(A2284&lt;&gt;"",INDEX('CCN &amp; Description'!$B$2:$B$1071,MATCH(VALUE(LEFT(A2284,5)),'CCN &amp; Description'!$A$2:$A$1071,0)),""))</f>
        <v/>
      </c>
      <c r="D2284" s="55" t="str">
        <f t="shared" si="70"/>
        <v>C</v>
      </c>
      <c r="E2284" s="55" t="str">
        <f t="shared" si="71"/>
        <v>C0023</v>
      </c>
      <c r="F2284" s="56" t="s">
        <v>13143</v>
      </c>
      <c r="G2284" s="56" t="s">
        <v>4859</v>
      </c>
      <c r="H2284" s="59"/>
      <c r="I2284" s="60"/>
      <c r="J2284" s="60"/>
      <c r="K2284" s="60"/>
      <c r="L2284" s="315" t="e">
        <v>#REF!</v>
      </c>
      <c r="M2284" s="58" t="e">
        <v>#REF!</v>
      </c>
      <c r="N2284" s="58" t="e">
        <v>#N/A</v>
      </c>
      <c r="O2284" s="58" t="e">
        <v>#N/A</v>
      </c>
      <c r="P2284" s="58" t="e">
        <v>#N/A</v>
      </c>
      <c r="Q2284" s="58" t="e">
        <v>#N/A</v>
      </c>
    </row>
    <row r="2285" spans="1:17" s="110" customFormat="1" ht="15" customHeight="1" thickBot="1">
      <c r="A2285" s="446">
        <v>44112</v>
      </c>
      <c r="B2285" s="446"/>
      <c r="C2285" s="106" t="str">
        <f>IF(A2285="CSP","Consolidated Supply Program(IIF)",IF(A2285&lt;&gt;"",INDEX('CCN &amp; Description'!$B$2:$B$1071,MATCH(VALUE(LEFT(A2285,5)),'CCN &amp; Description'!$A$2:$A$1071,0)),""))</f>
        <v>COVERED STORAGE BUILDING, INSTALLATION</v>
      </c>
      <c r="D2285" s="107" t="str">
        <f t="shared" si="70"/>
        <v>C</v>
      </c>
      <c r="E2285" s="107" t="str">
        <f t="shared" si="71"/>
        <v>C0024</v>
      </c>
      <c r="F2285" s="108" t="s">
        <v>4860</v>
      </c>
      <c r="G2285" s="108" t="s">
        <v>13144</v>
      </c>
      <c r="H2285" s="108" t="s">
        <v>13145</v>
      </c>
      <c r="I2285" s="109">
        <v>3.25</v>
      </c>
      <c r="J2285" s="109">
        <v>2.25</v>
      </c>
      <c r="K2285" s="109">
        <v>2.75</v>
      </c>
      <c r="L2285" s="110" t="e">
        <v>#REF!</v>
      </c>
      <c r="M2285" s="111" t="e">
        <v>#REF!</v>
      </c>
      <c r="N2285" s="111" t="e">
        <v>#N/A</v>
      </c>
      <c r="O2285" s="111" t="e">
        <v>#N/A</v>
      </c>
      <c r="P2285" s="111" t="e">
        <v>#N/A</v>
      </c>
      <c r="Q2285" s="111" t="e">
        <v>#N/A</v>
      </c>
    </row>
    <row r="2286" spans="1:17" ht="15" customHeight="1" thickBot="1">
      <c r="A2286" s="446"/>
      <c r="B2286" s="446"/>
      <c r="C2286" s="54" t="str">
        <f>IF(A2286="CSP","Consolidated Supply Program(IIF)",IF(A2286&lt;&gt;"",INDEX('CCN &amp; Description'!$B$2:$B$1071,MATCH(VALUE(LEFT(A2286,5)),'CCN &amp; Description'!$A$2:$A$1071,0)),""))</f>
        <v/>
      </c>
      <c r="D2286" s="55" t="str">
        <f t="shared" si="70"/>
        <v>C</v>
      </c>
      <c r="E2286" s="55" t="str">
        <f t="shared" si="71"/>
        <v>C0025</v>
      </c>
      <c r="F2286" s="56" t="s">
        <v>13146</v>
      </c>
      <c r="G2286" s="56" t="s">
        <v>13147</v>
      </c>
      <c r="H2286" s="59"/>
      <c r="I2286" s="57">
        <v>0</v>
      </c>
      <c r="J2286" s="57">
        <v>0</v>
      </c>
      <c r="K2286" s="57">
        <v>0</v>
      </c>
      <c r="L2286" s="315" t="e">
        <v>#REF!</v>
      </c>
      <c r="M2286" s="58" t="e">
        <v>#REF!</v>
      </c>
      <c r="N2286" s="58" t="e">
        <v>#N/A</v>
      </c>
      <c r="O2286" s="58" t="e">
        <v>#N/A</v>
      </c>
      <c r="P2286" s="58" t="e">
        <v>#N/A</v>
      </c>
      <c r="Q2286" s="58" t="e">
        <v>#N/A</v>
      </c>
    </row>
    <row r="2287" spans="1:17" ht="15" customHeight="1" thickBot="1">
      <c r="A2287" s="446"/>
      <c r="B2287" s="446"/>
      <c r="C2287" s="54" t="str">
        <f>IF(A2287="CSP","Consolidated Supply Program(IIF)",IF(A2287&lt;&gt;"",INDEX('CCN &amp; Description'!$B$2:$B$1071,MATCH(VALUE(LEFT(A2287,5)),'CCN &amp; Description'!$A$2:$A$1071,0)),""))</f>
        <v/>
      </c>
      <c r="D2287" s="55" t="str">
        <f t="shared" si="70"/>
        <v>C</v>
      </c>
      <c r="E2287" s="55" t="str">
        <f t="shared" si="71"/>
        <v>C0026</v>
      </c>
      <c r="F2287" s="56" t="s">
        <v>13148</v>
      </c>
      <c r="G2287" s="56" t="s">
        <v>13149</v>
      </c>
      <c r="H2287" s="56" t="s">
        <v>13150</v>
      </c>
      <c r="I2287" s="57">
        <v>3.17</v>
      </c>
      <c r="J2287" s="57">
        <v>1.17</v>
      </c>
      <c r="K2287" s="57">
        <v>1.17</v>
      </c>
      <c r="L2287" s="315" t="e">
        <v>#REF!</v>
      </c>
      <c r="M2287" s="58" t="e">
        <v>#REF!</v>
      </c>
      <c r="N2287" s="58" t="e">
        <v>#N/A</v>
      </c>
      <c r="O2287" s="58" t="e">
        <v>#N/A</v>
      </c>
      <c r="P2287" s="58" t="e">
        <v>#N/A</v>
      </c>
      <c r="Q2287" s="58" t="e">
        <v>#N/A</v>
      </c>
    </row>
    <row r="2288" spans="1:17" ht="15" customHeight="1" thickBot="1">
      <c r="A2288" s="446"/>
      <c r="B2288" s="446"/>
      <c r="C2288" s="54" t="str">
        <f>IF(A2288="CSP","Consolidated Supply Program(IIF)",IF(A2288&lt;&gt;"",INDEX('CCN &amp; Description'!$B$2:$B$1071,MATCH(VALUE(LEFT(A2288,5)),'CCN &amp; Description'!$A$2:$A$1071,0)),""))</f>
        <v/>
      </c>
      <c r="D2288" s="55" t="str">
        <f t="shared" si="70"/>
        <v>C</v>
      </c>
      <c r="E2288" s="55" t="str">
        <f t="shared" si="71"/>
        <v>C0027</v>
      </c>
      <c r="F2288" s="56" t="s">
        <v>4865</v>
      </c>
      <c r="G2288" s="56" t="s">
        <v>13151</v>
      </c>
      <c r="H2288" s="56" t="s">
        <v>13152</v>
      </c>
      <c r="I2288" s="57">
        <v>1.83</v>
      </c>
      <c r="J2288" s="57">
        <v>1.33</v>
      </c>
      <c r="K2288" s="60"/>
      <c r="L2288" s="315" t="e">
        <v>#REF!</v>
      </c>
      <c r="M2288" s="58" t="e">
        <v>#REF!</v>
      </c>
      <c r="N2288" s="58" t="e">
        <v>#N/A</v>
      </c>
      <c r="O2288" s="58" t="e">
        <v>#N/A</v>
      </c>
      <c r="P2288" s="58" t="e">
        <v>#N/A</v>
      </c>
      <c r="Q2288" s="58" t="e">
        <v>#N/A</v>
      </c>
    </row>
    <row r="2289" spans="1:17" ht="15" customHeight="1" thickBot="1">
      <c r="A2289" s="446"/>
      <c r="B2289" s="446"/>
      <c r="C2289" s="54" t="str">
        <f>IF(A2289="CSP","Consolidated Supply Program(IIF)",IF(A2289&lt;&gt;"",INDEX('CCN &amp; Description'!$B$2:$B$1071,MATCH(VALUE(LEFT(A2289,5)),'CCN &amp; Description'!$A$2:$A$1071,0)),""))</f>
        <v/>
      </c>
      <c r="D2289" s="55" t="str">
        <f t="shared" si="70"/>
        <v>C</v>
      </c>
      <c r="E2289" s="55" t="str">
        <f t="shared" si="71"/>
        <v>C0027</v>
      </c>
      <c r="F2289" s="56" t="s">
        <v>4865</v>
      </c>
      <c r="G2289" s="56" t="s">
        <v>13151</v>
      </c>
      <c r="H2289" s="56" t="s">
        <v>13153</v>
      </c>
      <c r="I2289" s="57">
        <v>1.83</v>
      </c>
      <c r="J2289" s="57">
        <v>1.33</v>
      </c>
      <c r="K2289" s="60"/>
      <c r="L2289" s="315" t="e">
        <v>#REF!</v>
      </c>
      <c r="M2289" s="58" t="e">
        <v>#REF!</v>
      </c>
      <c r="N2289" s="58" t="e">
        <v>#N/A</v>
      </c>
      <c r="O2289" s="58" t="e">
        <v>#N/A</v>
      </c>
      <c r="P2289" s="58" t="e">
        <v>#N/A</v>
      </c>
      <c r="Q2289" s="58" t="e">
        <v>#N/A</v>
      </c>
    </row>
    <row r="2290" spans="1:17" ht="15" customHeight="1" thickBot="1">
      <c r="A2290" s="446"/>
      <c r="B2290" s="446"/>
      <c r="C2290" s="54" t="str">
        <f>IF(A2290="CSP","Consolidated Supply Program(IIF)",IF(A2290&lt;&gt;"",INDEX('CCN &amp; Description'!$B$2:$B$1071,MATCH(VALUE(LEFT(A2290,5)),'CCN &amp; Description'!$A$2:$A$1071,0)),""))</f>
        <v/>
      </c>
      <c r="D2290" s="55" t="str">
        <f t="shared" si="70"/>
        <v>C</v>
      </c>
      <c r="E2290" s="55" t="str">
        <f t="shared" si="71"/>
        <v>C0027</v>
      </c>
      <c r="F2290" s="56" t="s">
        <v>4865</v>
      </c>
      <c r="G2290" s="56" t="s">
        <v>13151</v>
      </c>
      <c r="H2290" s="56" t="s">
        <v>13154</v>
      </c>
      <c r="I2290" s="57">
        <v>1.83</v>
      </c>
      <c r="J2290" s="57">
        <v>1.33</v>
      </c>
      <c r="K2290" s="60"/>
      <c r="L2290" s="315" t="e">
        <v>#REF!</v>
      </c>
      <c r="M2290" s="58" t="e">
        <v>#REF!</v>
      </c>
      <c r="N2290" s="58" t="e">
        <v>#N/A</v>
      </c>
      <c r="O2290" s="58" t="e">
        <v>#N/A</v>
      </c>
      <c r="P2290" s="58" t="e">
        <v>#N/A</v>
      </c>
      <c r="Q2290" s="58" t="e">
        <v>#N/A</v>
      </c>
    </row>
    <row r="2291" spans="1:17" ht="15" customHeight="1" thickBot="1">
      <c r="A2291" s="446"/>
      <c r="B2291" s="446"/>
      <c r="C2291" s="54" t="str">
        <f>IF(A2291="CSP","Consolidated Supply Program(IIF)",IF(A2291&lt;&gt;"",INDEX('CCN &amp; Description'!$B$2:$B$1071,MATCH(VALUE(LEFT(A2291,5)),'CCN &amp; Description'!$A$2:$A$1071,0)),""))</f>
        <v/>
      </c>
      <c r="D2291" s="55" t="str">
        <f t="shared" si="70"/>
        <v>C</v>
      </c>
      <c r="E2291" s="55" t="str">
        <f t="shared" si="71"/>
        <v>C0027</v>
      </c>
      <c r="F2291" s="56" t="s">
        <v>4865</v>
      </c>
      <c r="G2291" s="56" t="s">
        <v>13151</v>
      </c>
      <c r="H2291" s="56" t="s">
        <v>13155</v>
      </c>
      <c r="I2291" s="57">
        <v>1.83</v>
      </c>
      <c r="J2291" s="57">
        <v>1.33</v>
      </c>
      <c r="K2291" s="60"/>
      <c r="L2291" s="315" t="e">
        <v>#REF!</v>
      </c>
      <c r="M2291" s="58" t="e">
        <v>#REF!</v>
      </c>
      <c r="N2291" s="58" t="e">
        <v>#N/A</v>
      </c>
      <c r="O2291" s="58" t="e">
        <v>#N/A</v>
      </c>
      <c r="P2291" s="58" t="e">
        <v>#N/A</v>
      </c>
      <c r="Q2291" s="58" t="e">
        <v>#N/A</v>
      </c>
    </row>
    <row r="2292" spans="1:17" ht="15" customHeight="1" thickBot="1">
      <c r="A2292" s="446"/>
      <c r="B2292" s="446"/>
      <c r="C2292" s="54" t="str">
        <f>IF(A2292="CSP","Consolidated Supply Program(IIF)",IF(A2292&lt;&gt;"",INDEX('CCN &amp; Description'!$B$2:$B$1071,MATCH(VALUE(LEFT(A2292,5)),'CCN &amp; Description'!$A$2:$A$1071,0)),""))</f>
        <v/>
      </c>
      <c r="D2292" s="55" t="str">
        <f t="shared" si="70"/>
        <v>C</v>
      </c>
      <c r="E2292" s="55" t="str">
        <f t="shared" si="71"/>
        <v>C0027</v>
      </c>
      <c r="F2292" s="56" t="s">
        <v>4865</v>
      </c>
      <c r="G2292" s="56" t="s">
        <v>13151</v>
      </c>
      <c r="H2292" s="56" t="s">
        <v>13156</v>
      </c>
      <c r="I2292" s="57">
        <v>1.83</v>
      </c>
      <c r="J2292" s="57">
        <v>1.33</v>
      </c>
      <c r="K2292" s="60"/>
      <c r="L2292" s="315" t="e">
        <v>#REF!</v>
      </c>
      <c r="M2292" s="58" t="e">
        <v>#REF!</v>
      </c>
      <c r="N2292" s="58" t="e">
        <v>#N/A</v>
      </c>
      <c r="O2292" s="58" t="e">
        <v>#N/A</v>
      </c>
      <c r="P2292" s="58" t="e">
        <v>#N/A</v>
      </c>
      <c r="Q2292" s="58" t="e">
        <v>#N/A</v>
      </c>
    </row>
    <row r="2293" spans="1:17" ht="15" customHeight="1" thickBot="1">
      <c r="A2293" s="446"/>
      <c r="B2293" s="446"/>
      <c r="C2293" s="54" t="str">
        <f>IF(A2293="CSP","Consolidated Supply Program(IIF)",IF(A2293&lt;&gt;"",INDEX('CCN &amp; Description'!$B$2:$B$1071,MATCH(VALUE(LEFT(A2293,5)),'CCN &amp; Description'!$A$2:$A$1071,0)),""))</f>
        <v/>
      </c>
      <c r="D2293" s="55" t="str">
        <f t="shared" si="70"/>
        <v>C</v>
      </c>
      <c r="E2293" s="55" t="str">
        <f t="shared" si="71"/>
        <v>C0027</v>
      </c>
      <c r="F2293" s="56" t="s">
        <v>4865</v>
      </c>
      <c r="G2293" s="56" t="s">
        <v>13151</v>
      </c>
      <c r="H2293" s="56" t="s">
        <v>13157</v>
      </c>
      <c r="I2293" s="57">
        <v>1.83</v>
      </c>
      <c r="J2293" s="57">
        <v>1.33</v>
      </c>
      <c r="K2293" s="60"/>
      <c r="L2293" s="315" t="e">
        <v>#REF!</v>
      </c>
      <c r="M2293" s="58" t="e">
        <v>#REF!</v>
      </c>
      <c r="N2293" s="58" t="e">
        <v>#N/A</v>
      </c>
      <c r="O2293" s="58" t="e">
        <v>#N/A</v>
      </c>
      <c r="P2293" s="58" t="e">
        <v>#N/A</v>
      </c>
      <c r="Q2293" s="58" t="e">
        <v>#N/A</v>
      </c>
    </row>
    <row r="2294" spans="1:17" ht="15" customHeight="1" thickBot="1">
      <c r="A2294" s="446"/>
      <c r="B2294" s="446"/>
      <c r="C2294" s="54" t="str">
        <f>IF(A2294="CSP","Consolidated Supply Program(IIF)",IF(A2294&lt;&gt;"",INDEX('CCN &amp; Description'!$B$2:$B$1071,MATCH(VALUE(LEFT(A2294,5)),'CCN &amp; Description'!$A$2:$A$1071,0)),""))</f>
        <v/>
      </c>
      <c r="D2294" s="55" t="str">
        <f t="shared" si="70"/>
        <v>C</v>
      </c>
      <c r="E2294" s="55" t="str">
        <f t="shared" si="71"/>
        <v>C0027</v>
      </c>
      <c r="F2294" s="56" t="s">
        <v>4865</v>
      </c>
      <c r="G2294" s="56" t="s">
        <v>13151</v>
      </c>
      <c r="H2294" s="56" t="s">
        <v>13158</v>
      </c>
      <c r="I2294" s="57">
        <v>1.83</v>
      </c>
      <c r="J2294" s="57">
        <v>1.33</v>
      </c>
      <c r="K2294" s="60"/>
      <c r="L2294" s="315" t="e">
        <v>#REF!</v>
      </c>
      <c r="M2294" s="58" t="e">
        <v>#REF!</v>
      </c>
      <c r="N2294" s="58" t="e">
        <v>#N/A</v>
      </c>
      <c r="O2294" s="58" t="e">
        <v>#N/A</v>
      </c>
      <c r="P2294" s="58" t="e">
        <v>#N/A</v>
      </c>
      <c r="Q2294" s="58" t="e">
        <v>#N/A</v>
      </c>
    </row>
    <row r="2295" spans="1:17" ht="15" customHeight="1" thickBot="1">
      <c r="A2295" s="446"/>
      <c r="B2295" s="446"/>
      <c r="C2295" s="54" t="str">
        <f>IF(A2295="CSP","Consolidated Supply Program(IIF)",IF(A2295&lt;&gt;"",INDEX('CCN &amp; Description'!$B$2:$B$1071,MATCH(VALUE(LEFT(A2295,5)),'CCN &amp; Description'!$A$2:$A$1071,0)),""))</f>
        <v/>
      </c>
      <c r="D2295" s="55" t="str">
        <f t="shared" si="70"/>
        <v>C</v>
      </c>
      <c r="E2295" s="55" t="str">
        <f t="shared" si="71"/>
        <v>C0027</v>
      </c>
      <c r="F2295" s="56" t="s">
        <v>4865</v>
      </c>
      <c r="G2295" s="56" t="s">
        <v>13159</v>
      </c>
      <c r="H2295" s="56" t="s">
        <v>13160</v>
      </c>
      <c r="I2295" s="60"/>
      <c r="J2295" s="60"/>
      <c r="K2295" s="60"/>
      <c r="L2295" s="315" t="e">
        <v>#REF!</v>
      </c>
      <c r="M2295" s="58" t="e">
        <v>#REF!</v>
      </c>
      <c r="N2295" s="58" t="e">
        <v>#N/A</v>
      </c>
      <c r="O2295" s="58" t="e">
        <v>#N/A</v>
      </c>
      <c r="P2295" s="58" t="e">
        <v>#N/A</v>
      </c>
      <c r="Q2295" s="58" t="e">
        <v>#N/A</v>
      </c>
    </row>
    <row r="2296" spans="1:17" ht="15" customHeight="1" thickBot="1">
      <c r="A2296" s="446"/>
      <c r="B2296" s="446"/>
      <c r="C2296" s="54" t="str">
        <f>IF(A2296="CSP","Consolidated Supply Program(IIF)",IF(A2296&lt;&gt;"",INDEX('CCN &amp; Description'!$B$2:$B$1071,MATCH(VALUE(LEFT(A2296,5)),'CCN &amp; Description'!$A$2:$A$1071,0)),""))</f>
        <v/>
      </c>
      <c r="D2296" s="55" t="str">
        <f t="shared" si="70"/>
        <v>C</v>
      </c>
      <c r="E2296" s="55" t="str">
        <f t="shared" si="71"/>
        <v>C0028</v>
      </c>
      <c r="F2296" s="56" t="s">
        <v>4885</v>
      </c>
      <c r="G2296" s="56" t="s">
        <v>13161</v>
      </c>
      <c r="H2296" s="59"/>
      <c r="I2296" s="57">
        <v>2.08</v>
      </c>
      <c r="J2296" s="57">
        <v>1.67</v>
      </c>
      <c r="K2296" s="60"/>
      <c r="L2296" s="315" t="e">
        <v>#REF!</v>
      </c>
      <c r="M2296" s="58" t="e">
        <v>#REF!</v>
      </c>
      <c r="N2296" s="58" t="e">
        <v>#N/A</v>
      </c>
      <c r="O2296" s="58" t="e">
        <v>#N/A</v>
      </c>
      <c r="P2296" s="58" t="e">
        <v>#N/A</v>
      </c>
      <c r="Q2296" s="58" t="e">
        <v>#N/A</v>
      </c>
    </row>
    <row r="2297" spans="1:17" ht="15" customHeight="1" thickBot="1">
      <c r="A2297" s="446"/>
      <c r="B2297" s="446"/>
      <c r="C2297" s="54" t="str">
        <f>IF(A2297="CSP","Consolidated Supply Program(IIF)",IF(A2297&lt;&gt;"",INDEX('CCN &amp; Description'!$B$2:$B$1071,MATCH(VALUE(LEFT(A2297,5)),'CCN &amp; Description'!$A$2:$A$1071,0)),""))</f>
        <v/>
      </c>
      <c r="D2297" s="55" t="str">
        <f t="shared" si="70"/>
        <v>C</v>
      </c>
      <c r="E2297" s="55" t="str">
        <f t="shared" si="71"/>
        <v>C0028</v>
      </c>
      <c r="F2297" s="56" t="s">
        <v>4885</v>
      </c>
      <c r="G2297" s="56" t="s">
        <v>13162</v>
      </c>
      <c r="H2297" s="56" t="s">
        <v>13118</v>
      </c>
      <c r="I2297" s="57">
        <v>2.08</v>
      </c>
      <c r="J2297" s="57">
        <v>1.67</v>
      </c>
      <c r="K2297" s="57">
        <v>0.67</v>
      </c>
      <c r="L2297" s="315" t="e">
        <v>#REF!</v>
      </c>
      <c r="M2297" s="58" t="e">
        <v>#REF!</v>
      </c>
      <c r="N2297" s="58" t="e">
        <v>#N/A</v>
      </c>
      <c r="O2297" s="58" t="e">
        <v>#N/A</v>
      </c>
      <c r="P2297" s="58" t="e">
        <v>#N/A</v>
      </c>
      <c r="Q2297" s="58" t="e">
        <v>#N/A</v>
      </c>
    </row>
    <row r="2298" spans="1:17" ht="15" customHeight="1" thickBot="1">
      <c r="A2298" s="446"/>
      <c r="B2298" s="446"/>
      <c r="C2298" s="54" t="str">
        <f>IF(A2298="CSP","Consolidated Supply Program(IIF)",IF(A2298&lt;&gt;"",INDEX('CCN &amp; Description'!$B$2:$B$1071,MATCH(VALUE(LEFT(A2298,5)),'CCN &amp; Description'!$A$2:$A$1071,0)),""))</f>
        <v/>
      </c>
      <c r="D2298" s="55" t="str">
        <f t="shared" si="70"/>
        <v>C</v>
      </c>
      <c r="E2298" s="55" t="str">
        <f t="shared" si="71"/>
        <v>C0028</v>
      </c>
      <c r="F2298" s="56" t="s">
        <v>4885</v>
      </c>
      <c r="G2298" s="56" t="s">
        <v>13162</v>
      </c>
      <c r="H2298" s="56" t="s">
        <v>13163</v>
      </c>
      <c r="I2298" s="60"/>
      <c r="J2298" s="60"/>
      <c r="K2298" s="60"/>
      <c r="L2298" s="315" t="e">
        <v>#REF!</v>
      </c>
      <c r="M2298" s="58" t="e">
        <v>#REF!</v>
      </c>
      <c r="N2298" s="58" t="e">
        <v>#N/A</v>
      </c>
      <c r="O2298" s="58" t="e">
        <v>#N/A</v>
      </c>
      <c r="P2298" s="58" t="e">
        <v>#N/A</v>
      </c>
      <c r="Q2298" s="58" t="e">
        <v>#N/A</v>
      </c>
    </row>
    <row r="2299" spans="1:17" ht="15" customHeight="1" thickBot="1">
      <c r="A2299" s="446"/>
      <c r="B2299" s="446"/>
      <c r="C2299" s="54" t="str">
        <f>IF(A2299="CSP","Consolidated Supply Program(IIF)",IF(A2299&lt;&gt;"",INDEX('CCN &amp; Description'!$B$2:$B$1071,MATCH(VALUE(LEFT(A2299,5)),'CCN &amp; Description'!$A$2:$A$1071,0)),""))</f>
        <v/>
      </c>
      <c r="D2299" s="55" t="str">
        <f t="shared" si="70"/>
        <v>C</v>
      </c>
      <c r="E2299" s="55" t="str">
        <f t="shared" si="71"/>
        <v>C0028</v>
      </c>
      <c r="F2299" s="56" t="s">
        <v>4885</v>
      </c>
      <c r="G2299" s="56" t="s">
        <v>13162</v>
      </c>
      <c r="H2299" s="56" t="s">
        <v>13164</v>
      </c>
      <c r="I2299" s="57">
        <v>2.08</v>
      </c>
      <c r="J2299" s="57">
        <v>1.67</v>
      </c>
      <c r="K2299" s="57">
        <v>0.67</v>
      </c>
      <c r="L2299" s="315" t="e">
        <v>#REF!</v>
      </c>
      <c r="M2299" s="58" t="e">
        <v>#REF!</v>
      </c>
      <c r="N2299" s="58" t="e">
        <v>#N/A</v>
      </c>
      <c r="O2299" s="58" t="e">
        <v>#N/A</v>
      </c>
      <c r="P2299" s="58" t="e">
        <v>#N/A</v>
      </c>
      <c r="Q2299" s="58" t="e">
        <v>#N/A</v>
      </c>
    </row>
    <row r="2300" spans="1:17" ht="15" customHeight="1" thickBot="1">
      <c r="A2300" s="446"/>
      <c r="B2300" s="446"/>
      <c r="C2300" s="54" t="str">
        <f>IF(A2300="CSP","Consolidated Supply Program(IIF)",IF(A2300&lt;&gt;"",INDEX('CCN &amp; Description'!$B$2:$B$1071,MATCH(VALUE(LEFT(A2300,5)),'CCN &amp; Description'!$A$2:$A$1071,0)),""))</f>
        <v/>
      </c>
      <c r="D2300" s="55" t="str">
        <f t="shared" si="70"/>
        <v>C</v>
      </c>
      <c r="E2300" s="55" t="str">
        <f t="shared" si="71"/>
        <v>C0028</v>
      </c>
      <c r="F2300" s="56" t="s">
        <v>4885</v>
      </c>
      <c r="G2300" s="56" t="s">
        <v>13162</v>
      </c>
      <c r="H2300" s="56" t="s">
        <v>13165</v>
      </c>
      <c r="I2300" s="57">
        <v>2.08</v>
      </c>
      <c r="J2300" s="57">
        <v>1.67</v>
      </c>
      <c r="K2300" s="60"/>
      <c r="L2300" s="315" t="e">
        <v>#REF!</v>
      </c>
      <c r="M2300" s="58" t="e">
        <v>#REF!</v>
      </c>
      <c r="N2300" s="58" t="e">
        <v>#N/A</v>
      </c>
      <c r="O2300" s="58" t="e">
        <v>#N/A</v>
      </c>
      <c r="P2300" s="58" t="e">
        <v>#N/A</v>
      </c>
      <c r="Q2300" s="58" t="e">
        <v>#N/A</v>
      </c>
    </row>
    <row r="2301" spans="1:17" ht="15" customHeight="1" thickBot="1">
      <c r="A2301" s="446"/>
      <c r="B2301" s="446"/>
      <c r="C2301" s="54" t="str">
        <f>IF(A2301="CSP","Consolidated Supply Program(IIF)",IF(A2301&lt;&gt;"",INDEX('CCN &amp; Description'!$B$2:$B$1071,MATCH(VALUE(LEFT(A2301,5)),'CCN &amp; Description'!$A$2:$A$1071,0)),""))</f>
        <v/>
      </c>
      <c r="D2301" s="55" t="str">
        <f t="shared" si="70"/>
        <v>C</v>
      </c>
      <c r="E2301" s="55" t="str">
        <f t="shared" si="71"/>
        <v>C0028</v>
      </c>
      <c r="F2301" s="56" t="s">
        <v>4885</v>
      </c>
      <c r="G2301" s="56" t="s">
        <v>13162</v>
      </c>
      <c r="H2301" s="56" t="s">
        <v>13160</v>
      </c>
      <c r="I2301" s="57">
        <v>2.08</v>
      </c>
      <c r="J2301" s="57">
        <v>1.67</v>
      </c>
      <c r="K2301" s="57">
        <v>0.67</v>
      </c>
      <c r="L2301" s="315" t="e">
        <v>#REF!</v>
      </c>
      <c r="M2301" s="58" t="e">
        <v>#REF!</v>
      </c>
      <c r="N2301" s="58" t="e">
        <v>#N/A</v>
      </c>
      <c r="O2301" s="58" t="e">
        <v>#N/A</v>
      </c>
      <c r="P2301" s="58" t="e">
        <v>#N/A</v>
      </c>
      <c r="Q2301" s="58" t="e">
        <v>#N/A</v>
      </c>
    </row>
    <row r="2302" spans="1:17" ht="15" customHeight="1" thickBot="1">
      <c r="A2302" s="446"/>
      <c r="B2302" s="446"/>
      <c r="C2302" s="54" t="str">
        <f>IF(A2302="CSP","Consolidated Supply Program(IIF)",IF(A2302&lt;&gt;"",INDEX('CCN &amp; Description'!$B$2:$B$1071,MATCH(VALUE(LEFT(A2302,5)),'CCN &amp; Description'!$A$2:$A$1071,0)),""))</f>
        <v/>
      </c>
      <c r="D2302" s="55" t="str">
        <f t="shared" si="70"/>
        <v>C</v>
      </c>
      <c r="E2302" s="55" t="str">
        <f t="shared" si="71"/>
        <v>C0028</v>
      </c>
      <c r="F2302" s="56" t="s">
        <v>4885</v>
      </c>
      <c r="G2302" s="56" t="s">
        <v>13162</v>
      </c>
      <c r="H2302" s="56" t="s">
        <v>13120</v>
      </c>
      <c r="I2302" s="57">
        <v>2.08</v>
      </c>
      <c r="J2302" s="57">
        <v>1.67</v>
      </c>
      <c r="K2302" s="57">
        <v>0.67</v>
      </c>
      <c r="L2302" s="315" t="e">
        <v>#REF!</v>
      </c>
      <c r="M2302" s="58" t="e">
        <v>#REF!</v>
      </c>
      <c r="N2302" s="58" t="e">
        <v>#N/A</v>
      </c>
      <c r="O2302" s="58" t="e">
        <v>#N/A</v>
      </c>
      <c r="P2302" s="58" t="e">
        <v>#N/A</v>
      </c>
      <c r="Q2302" s="58" t="e">
        <v>#N/A</v>
      </c>
    </row>
    <row r="2303" spans="1:17" ht="15" customHeight="1" thickBot="1">
      <c r="A2303" s="446"/>
      <c r="B2303" s="446"/>
      <c r="C2303" s="54" t="str">
        <f>IF(A2303="CSP","Consolidated Supply Program(IIF)",IF(A2303&lt;&gt;"",INDEX('CCN &amp; Description'!$B$2:$B$1071,MATCH(VALUE(LEFT(A2303,5)),'CCN &amp; Description'!$A$2:$A$1071,0)),""))</f>
        <v/>
      </c>
      <c r="D2303" s="55" t="str">
        <f t="shared" si="70"/>
        <v>C</v>
      </c>
      <c r="E2303" s="55" t="str">
        <f t="shared" si="71"/>
        <v>C0028</v>
      </c>
      <c r="F2303" s="56" t="s">
        <v>4885</v>
      </c>
      <c r="G2303" s="56" t="s">
        <v>13151</v>
      </c>
      <c r="H2303" s="56" t="s">
        <v>13166</v>
      </c>
      <c r="I2303" s="57">
        <v>2.08</v>
      </c>
      <c r="J2303" s="57">
        <v>1.67</v>
      </c>
      <c r="K2303" s="57">
        <v>0.67</v>
      </c>
      <c r="L2303" s="315" t="e">
        <v>#REF!</v>
      </c>
      <c r="M2303" s="58" t="e">
        <v>#REF!</v>
      </c>
      <c r="N2303" s="58" t="e">
        <v>#N/A</v>
      </c>
      <c r="O2303" s="58" t="e">
        <v>#N/A</v>
      </c>
      <c r="P2303" s="58" t="e">
        <v>#N/A</v>
      </c>
      <c r="Q2303" s="58" t="e">
        <v>#N/A</v>
      </c>
    </row>
    <row r="2304" spans="1:17" ht="15" customHeight="1" thickBot="1">
      <c r="A2304" s="446"/>
      <c r="B2304" s="446"/>
      <c r="C2304" s="54" t="str">
        <f>IF(A2304="CSP","Consolidated Supply Program(IIF)",IF(A2304&lt;&gt;"",INDEX('CCN &amp; Description'!$B$2:$B$1071,MATCH(VALUE(LEFT(A2304,5)),'CCN &amp; Description'!$A$2:$A$1071,0)),""))</f>
        <v/>
      </c>
      <c r="D2304" s="55" t="str">
        <f t="shared" si="70"/>
        <v>C</v>
      </c>
      <c r="E2304" s="55" t="str">
        <f t="shared" si="71"/>
        <v>C0028</v>
      </c>
      <c r="F2304" s="56" t="s">
        <v>13167</v>
      </c>
      <c r="G2304" s="56" t="s">
        <v>13161</v>
      </c>
      <c r="H2304" s="59"/>
      <c r="I2304" s="60"/>
      <c r="J2304" s="60"/>
      <c r="K2304" s="60"/>
      <c r="L2304" s="315" t="e">
        <v>#REF!</v>
      </c>
      <c r="M2304" s="58" t="e">
        <v>#REF!</v>
      </c>
      <c r="N2304" s="58" t="e">
        <v>#N/A</v>
      </c>
      <c r="O2304" s="58" t="e">
        <v>#N/A</v>
      </c>
      <c r="P2304" s="58" t="e">
        <v>#N/A</v>
      </c>
      <c r="Q2304" s="58" t="e">
        <v>#N/A</v>
      </c>
    </row>
    <row r="2305" spans="1:17" s="110" customFormat="1" ht="15" customHeight="1" thickBot="1">
      <c r="A2305" s="446" t="s">
        <v>814</v>
      </c>
      <c r="B2305" s="446"/>
      <c r="C2305" s="106" t="str">
        <f>IF(A2305="CSP","Consolidated Supply Program(IIF)",IF(A2305&lt;&gt;"",INDEX('CCN &amp; Description'!$B$2:$B$1071,MATCH(VALUE(LEFT(A2305,5)),'CCN &amp; Description'!$A$2:$A$1071,0)),""))</f>
        <v>Consolidated Supply Program(IIF)</v>
      </c>
      <c r="D2305" s="107" t="str">
        <f t="shared" si="70"/>
        <v>C</v>
      </c>
      <c r="E2305" s="107" t="str">
        <f t="shared" si="71"/>
        <v>C0029</v>
      </c>
      <c r="F2305" s="108" t="s">
        <v>819</v>
      </c>
      <c r="G2305" s="108" t="s">
        <v>13168</v>
      </c>
      <c r="H2305" s="108" t="s">
        <v>13169</v>
      </c>
      <c r="I2305" s="109">
        <v>0.83</v>
      </c>
      <c r="J2305" s="109">
        <v>0.5</v>
      </c>
      <c r="K2305" s="109">
        <v>0.17</v>
      </c>
      <c r="L2305" s="110" t="e">
        <v>#REF!</v>
      </c>
      <c r="M2305" s="111" t="e">
        <v>#REF!</v>
      </c>
      <c r="N2305" s="111" t="e">
        <v>#N/A</v>
      </c>
      <c r="O2305" s="111" t="e">
        <v>#N/A</v>
      </c>
      <c r="P2305" s="111" t="e">
        <v>#N/A</v>
      </c>
      <c r="Q2305" s="111" t="e">
        <v>#N/A</v>
      </c>
    </row>
    <row r="2306" spans="1:17" ht="15" customHeight="1" thickBot="1">
      <c r="A2306" s="446"/>
      <c r="B2306" s="446"/>
      <c r="C2306" s="54" t="str">
        <f>IF(A2306="CSP","Consolidated Supply Program(IIF)",IF(A2306&lt;&gt;"",INDEX('CCN &amp; Description'!$B$2:$B$1071,MATCH(VALUE(LEFT(A2306,5)),'CCN &amp; Description'!$A$2:$A$1071,0)),""))</f>
        <v/>
      </c>
      <c r="D2306" s="55" t="str">
        <f t="shared" ref="D2306:D2369" si="72">LEFT(F2306,1)</f>
        <v>C</v>
      </c>
      <c r="E2306" s="55" t="str">
        <f t="shared" ref="E2306:E2369" si="73">LEFT(F2306,5)</f>
        <v>C0030</v>
      </c>
      <c r="F2306" s="56" t="s">
        <v>13170</v>
      </c>
      <c r="G2306" s="56" t="s">
        <v>13171</v>
      </c>
      <c r="H2306" s="59"/>
      <c r="I2306" s="60"/>
      <c r="J2306" s="60"/>
      <c r="K2306" s="60"/>
      <c r="L2306" s="315" t="e">
        <v>#REF!</v>
      </c>
      <c r="M2306" s="58" t="e">
        <v>#REF!</v>
      </c>
      <c r="N2306" s="58" t="e">
        <v>#N/A</v>
      </c>
      <c r="O2306" s="58" t="e">
        <v>#N/A</v>
      </c>
      <c r="P2306" s="58" t="e">
        <v>#N/A</v>
      </c>
      <c r="Q2306" s="58" t="e">
        <v>#N/A</v>
      </c>
    </row>
    <row r="2307" spans="1:17" ht="15" customHeight="1" thickBot="1">
      <c r="A2307" s="446"/>
      <c r="B2307" s="446"/>
      <c r="C2307" s="54" t="str">
        <f>IF(A2307="CSP","Consolidated Supply Program(IIF)",IF(A2307&lt;&gt;"",INDEX('CCN &amp; Description'!$B$2:$B$1071,MATCH(VALUE(LEFT(A2307,5)),'CCN &amp; Description'!$A$2:$A$1071,0)),""))</f>
        <v/>
      </c>
      <c r="D2307" s="55" t="str">
        <f t="shared" si="72"/>
        <v>C</v>
      </c>
      <c r="E2307" s="55" t="str">
        <f t="shared" si="73"/>
        <v>C0031</v>
      </c>
      <c r="F2307" s="56" t="s">
        <v>4921</v>
      </c>
      <c r="G2307" s="56" t="s">
        <v>13172</v>
      </c>
      <c r="H2307" s="56" t="s">
        <v>13173</v>
      </c>
      <c r="I2307" s="57">
        <v>4.58</v>
      </c>
      <c r="J2307" s="57">
        <v>1.25</v>
      </c>
      <c r="K2307" s="57">
        <v>0.5</v>
      </c>
      <c r="L2307" s="315" t="e">
        <v>#REF!</v>
      </c>
      <c r="M2307" s="58" t="e">
        <v>#REF!</v>
      </c>
      <c r="N2307" s="58" t="e">
        <v>#N/A</v>
      </c>
      <c r="O2307" s="58" t="e">
        <v>#N/A</v>
      </c>
      <c r="P2307" s="58" t="e">
        <v>#N/A</v>
      </c>
      <c r="Q2307" s="58" t="e">
        <v>#N/A</v>
      </c>
    </row>
    <row r="2308" spans="1:17" ht="15" customHeight="1" thickBot="1">
      <c r="A2308" s="446"/>
      <c r="B2308" s="446"/>
      <c r="C2308" s="54" t="str">
        <f>IF(A2308="CSP","Consolidated Supply Program(IIF)",IF(A2308&lt;&gt;"",INDEX('CCN &amp; Description'!$B$2:$B$1071,MATCH(VALUE(LEFT(A2308,5)),'CCN &amp; Description'!$A$2:$A$1071,0)),""))</f>
        <v/>
      </c>
      <c r="D2308" s="55" t="str">
        <f t="shared" si="72"/>
        <v>C</v>
      </c>
      <c r="E2308" s="55" t="str">
        <f t="shared" si="73"/>
        <v>C0032</v>
      </c>
      <c r="F2308" s="56" t="s">
        <v>13174</v>
      </c>
      <c r="G2308" s="56" t="s">
        <v>13175</v>
      </c>
      <c r="H2308" s="56" t="s">
        <v>13176</v>
      </c>
      <c r="I2308" s="57">
        <v>1.5</v>
      </c>
      <c r="J2308" s="57">
        <v>1</v>
      </c>
      <c r="K2308" s="57">
        <v>0.57999999999999996</v>
      </c>
      <c r="L2308" s="315" t="e">
        <v>#REF!</v>
      </c>
      <c r="M2308" s="58" t="e">
        <v>#REF!</v>
      </c>
      <c r="N2308" s="58" t="e">
        <v>#N/A</v>
      </c>
      <c r="O2308" s="58" t="e">
        <v>#N/A</v>
      </c>
      <c r="P2308" s="58" t="e">
        <v>#N/A</v>
      </c>
      <c r="Q2308" s="58" t="e">
        <v>#N/A</v>
      </c>
    </row>
    <row r="2309" spans="1:17" ht="15" customHeight="1" thickBot="1">
      <c r="A2309" s="446"/>
      <c r="B2309" s="446"/>
      <c r="C2309" s="54" t="str">
        <f>IF(A2309="CSP","Consolidated Supply Program(IIF)",IF(A2309&lt;&gt;"",INDEX('CCN &amp; Description'!$B$2:$B$1071,MATCH(VALUE(LEFT(A2309,5)),'CCN &amp; Description'!$A$2:$A$1071,0)),""))</f>
        <v/>
      </c>
      <c r="D2309" s="55" t="str">
        <f t="shared" si="72"/>
        <v>C</v>
      </c>
      <c r="E2309" s="55" t="str">
        <f t="shared" si="73"/>
        <v>C0032</v>
      </c>
      <c r="F2309" s="56" t="s">
        <v>13174</v>
      </c>
      <c r="G2309" s="56" t="s">
        <v>10299</v>
      </c>
      <c r="H2309" s="56" t="s">
        <v>13177</v>
      </c>
      <c r="I2309" s="57">
        <v>0.37</v>
      </c>
      <c r="J2309" s="57">
        <v>0.74</v>
      </c>
      <c r="K2309" s="57">
        <v>0.17</v>
      </c>
      <c r="L2309" s="315" t="e">
        <v>#REF!</v>
      </c>
      <c r="M2309" s="58" t="e">
        <v>#REF!</v>
      </c>
      <c r="N2309" s="58" t="e">
        <v>#N/A</v>
      </c>
      <c r="O2309" s="58" t="e">
        <v>#N/A</v>
      </c>
      <c r="P2309" s="58" t="e">
        <v>#N/A</v>
      </c>
      <c r="Q2309" s="58" t="e">
        <v>#N/A</v>
      </c>
    </row>
    <row r="2310" spans="1:17" ht="15" customHeight="1" thickBot="1">
      <c r="A2310" s="446"/>
      <c r="B2310" s="446"/>
      <c r="C2310" s="54" t="str">
        <f>IF(A2310="CSP","Consolidated Supply Program(IIF)",IF(A2310&lt;&gt;"",INDEX('CCN &amp; Description'!$B$2:$B$1071,MATCH(VALUE(LEFT(A2310,5)),'CCN &amp; Description'!$A$2:$A$1071,0)),""))</f>
        <v/>
      </c>
      <c r="D2310" s="55" t="str">
        <f t="shared" si="72"/>
        <v>C</v>
      </c>
      <c r="E2310" s="55" t="str">
        <f t="shared" si="73"/>
        <v>C0033</v>
      </c>
      <c r="F2310" s="56" t="s">
        <v>13178</v>
      </c>
      <c r="G2310" s="56" t="s">
        <v>13179</v>
      </c>
      <c r="H2310" s="59"/>
      <c r="I2310" s="57">
        <v>0</v>
      </c>
      <c r="J2310" s="57">
        <v>0</v>
      </c>
      <c r="K2310" s="57">
        <v>0</v>
      </c>
      <c r="L2310" s="315" t="e">
        <v>#REF!</v>
      </c>
      <c r="M2310" s="58" t="e">
        <v>#REF!</v>
      </c>
      <c r="N2310" s="58" t="e">
        <v>#N/A</v>
      </c>
      <c r="O2310" s="58" t="e">
        <v>#N/A</v>
      </c>
      <c r="P2310" s="58" t="e">
        <v>#N/A</v>
      </c>
      <c r="Q2310" s="58" t="e">
        <v>#N/A</v>
      </c>
    </row>
    <row r="2311" spans="1:17" s="110" customFormat="1" ht="15" customHeight="1" thickBot="1">
      <c r="A2311" s="446"/>
      <c r="B2311" s="446"/>
      <c r="C2311" s="106" t="str">
        <f>IF(A2311="CSP","Consolidated Supply Program(IIF)",IF(A2311&lt;&gt;"",INDEX('CCN &amp; Description'!$B$2:$B$1071,MATCH(VALUE(LEFT(A2311,5)),'CCN &amp; Description'!$A$2:$A$1071,0)),""))</f>
        <v/>
      </c>
      <c r="D2311" s="107" t="str">
        <f t="shared" si="72"/>
        <v>C</v>
      </c>
      <c r="E2311" s="107" t="str">
        <f t="shared" si="73"/>
        <v>C0034</v>
      </c>
      <c r="F2311" s="108" t="s">
        <v>4925</v>
      </c>
      <c r="G2311" s="108" t="s">
        <v>13180</v>
      </c>
      <c r="H2311" s="108" t="s">
        <v>13181</v>
      </c>
      <c r="I2311" s="109">
        <v>28.24</v>
      </c>
      <c r="J2311" s="109">
        <v>8.08</v>
      </c>
      <c r="K2311" s="109">
        <v>8.91</v>
      </c>
      <c r="L2311" s="110" t="e">
        <v>#REF!</v>
      </c>
      <c r="M2311" s="111" t="e">
        <v>#REF!</v>
      </c>
      <c r="N2311" s="111">
        <v>28.25</v>
      </c>
      <c r="O2311" s="111" t="s">
        <v>56</v>
      </c>
      <c r="P2311" s="111">
        <v>45</v>
      </c>
      <c r="Q2311" s="111">
        <v>1.75</v>
      </c>
    </row>
    <row r="2312" spans="1:17" s="110" customFormat="1" ht="15" customHeight="1" thickBot="1">
      <c r="A2312" s="446"/>
      <c r="B2312" s="446"/>
      <c r="C2312" s="106" t="str">
        <f>IF(A2312="CSP","Consolidated Supply Program(IIF)",IF(A2312&lt;&gt;"",INDEX('CCN &amp; Description'!$B$2:$B$1071,MATCH(VALUE(LEFT(A2312,5)),'CCN &amp; Description'!$A$2:$A$1071,0)),""))</f>
        <v/>
      </c>
      <c r="D2312" s="107" t="str">
        <f t="shared" si="72"/>
        <v>C</v>
      </c>
      <c r="E2312" s="107" t="str">
        <f t="shared" si="73"/>
        <v>C0034</v>
      </c>
      <c r="F2312" s="108" t="s">
        <v>4925</v>
      </c>
      <c r="G2312" s="108" t="s">
        <v>13180</v>
      </c>
      <c r="H2312" s="108" t="s">
        <v>13182</v>
      </c>
      <c r="I2312" s="109">
        <v>28.24</v>
      </c>
      <c r="J2312" s="109">
        <v>8.08</v>
      </c>
      <c r="K2312" s="109">
        <v>8.91</v>
      </c>
      <c r="L2312" s="110" t="e">
        <v>#REF!</v>
      </c>
      <c r="M2312" s="111" t="e">
        <v>#REF!</v>
      </c>
      <c r="N2312" s="111">
        <v>28.25</v>
      </c>
      <c r="O2312" s="111" t="s">
        <v>56</v>
      </c>
      <c r="P2312" s="111">
        <v>45</v>
      </c>
      <c r="Q2312" s="111">
        <v>1.75</v>
      </c>
    </row>
    <row r="2313" spans="1:17" s="110" customFormat="1" ht="15" customHeight="1" thickBot="1">
      <c r="A2313" s="446"/>
      <c r="B2313" s="446"/>
      <c r="C2313" s="106" t="str">
        <f>IF(A2313="CSP","Consolidated Supply Program(IIF)",IF(A2313&lt;&gt;"",INDEX('CCN &amp; Description'!$B$2:$B$1071,MATCH(VALUE(LEFT(A2313,5)),'CCN &amp; Description'!$A$2:$A$1071,0)),""))</f>
        <v/>
      </c>
      <c r="D2313" s="107" t="str">
        <f t="shared" si="72"/>
        <v>C</v>
      </c>
      <c r="E2313" s="107" t="str">
        <f t="shared" si="73"/>
        <v>C0035</v>
      </c>
      <c r="F2313" s="108" t="s">
        <v>4929</v>
      </c>
      <c r="G2313" s="108" t="s">
        <v>13183</v>
      </c>
      <c r="H2313" s="108" t="s">
        <v>13184</v>
      </c>
      <c r="I2313" s="109">
        <v>6.5</v>
      </c>
      <c r="J2313" s="109">
        <v>8</v>
      </c>
      <c r="K2313" s="109">
        <v>8</v>
      </c>
      <c r="L2313" s="110" t="e">
        <v>#REF!</v>
      </c>
      <c r="M2313" s="111" t="e">
        <v>#REF!</v>
      </c>
      <c r="N2313" s="111" t="e">
        <v>#N/A</v>
      </c>
      <c r="O2313" s="111" t="e">
        <v>#N/A</v>
      </c>
      <c r="P2313" s="111" t="e">
        <v>#N/A</v>
      </c>
      <c r="Q2313" s="111" t="e">
        <v>#N/A</v>
      </c>
    </row>
    <row r="2314" spans="1:17" ht="15" customHeight="1" thickBot="1">
      <c r="A2314" s="446"/>
      <c r="B2314" s="446"/>
      <c r="C2314" s="54" t="str">
        <f>IF(A2314="CSP","Consolidated Supply Program(IIF)",IF(A2314&lt;&gt;"",INDEX('CCN &amp; Description'!$B$2:$B$1071,MATCH(VALUE(LEFT(A2314,5)),'CCN &amp; Description'!$A$2:$A$1071,0)),""))</f>
        <v/>
      </c>
      <c r="D2314" s="55" t="str">
        <f t="shared" si="72"/>
        <v>C</v>
      </c>
      <c r="E2314" s="55" t="str">
        <f t="shared" si="73"/>
        <v>C0036</v>
      </c>
      <c r="F2314" s="56" t="s">
        <v>13185</v>
      </c>
      <c r="G2314" s="56" t="s">
        <v>13186</v>
      </c>
      <c r="H2314" s="56" t="s">
        <v>13187</v>
      </c>
      <c r="I2314" s="57">
        <v>24.07</v>
      </c>
      <c r="J2314" s="57">
        <v>8</v>
      </c>
      <c r="K2314" s="57">
        <v>10.58</v>
      </c>
      <c r="L2314" s="315" t="e">
        <v>#REF!</v>
      </c>
      <c r="M2314" s="58" t="e">
        <v>#REF!</v>
      </c>
      <c r="N2314" s="58" t="e">
        <v>#N/A</v>
      </c>
      <c r="O2314" s="58" t="e">
        <v>#N/A</v>
      </c>
      <c r="P2314" s="58" t="e">
        <v>#N/A</v>
      </c>
      <c r="Q2314" s="58" t="e">
        <v>#N/A</v>
      </c>
    </row>
    <row r="2315" spans="1:17" ht="15" customHeight="1" thickBot="1">
      <c r="A2315" s="446"/>
      <c r="B2315" s="446"/>
      <c r="C2315" s="54" t="str">
        <f>IF(A2315="CSP","Consolidated Supply Program(IIF)",IF(A2315&lt;&gt;"",INDEX('CCN &amp; Description'!$B$2:$B$1071,MATCH(VALUE(LEFT(A2315,5)),'CCN &amp; Description'!$A$2:$A$1071,0)),""))</f>
        <v/>
      </c>
      <c r="D2315" s="55" t="str">
        <f t="shared" si="72"/>
        <v>C</v>
      </c>
      <c r="E2315" s="55" t="str">
        <f t="shared" si="73"/>
        <v>C0036</v>
      </c>
      <c r="F2315" s="56" t="s">
        <v>13185</v>
      </c>
      <c r="G2315" s="56" t="s">
        <v>13186</v>
      </c>
      <c r="H2315" s="56" t="s">
        <v>13187</v>
      </c>
      <c r="I2315" s="57">
        <v>24.07</v>
      </c>
      <c r="J2315" s="57">
        <v>8</v>
      </c>
      <c r="K2315" s="57">
        <v>10.58</v>
      </c>
      <c r="L2315" s="315" t="e">
        <v>#REF!</v>
      </c>
      <c r="M2315" s="58" t="e">
        <v>#REF!</v>
      </c>
      <c r="N2315" s="58" t="e">
        <v>#N/A</v>
      </c>
      <c r="O2315" s="58" t="e">
        <v>#N/A</v>
      </c>
      <c r="P2315" s="58" t="e">
        <v>#N/A</v>
      </c>
      <c r="Q2315" s="58" t="e">
        <v>#N/A</v>
      </c>
    </row>
    <row r="2316" spans="1:17" ht="15" customHeight="1" thickBot="1">
      <c r="A2316" s="446"/>
      <c r="B2316" s="446"/>
      <c r="C2316" s="54" t="str">
        <f>IF(A2316="CSP","Consolidated Supply Program(IIF)",IF(A2316&lt;&gt;"",INDEX('CCN &amp; Description'!$B$2:$B$1071,MATCH(VALUE(LEFT(A2316,5)),'CCN &amp; Description'!$A$2:$A$1071,0)),""))</f>
        <v/>
      </c>
      <c r="D2316" s="55" t="str">
        <f t="shared" si="72"/>
        <v>C</v>
      </c>
      <c r="E2316" s="55" t="str">
        <f t="shared" si="73"/>
        <v>C0037</v>
      </c>
      <c r="F2316" s="56" t="s">
        <v>4933</v>
      </c>
      <c r="G2316" s="56" t="s">
        <v>13188</v>
      </c>
      <c r="H2316" s="59"/>
      <c r="I2316" s="60"/>
      <c r="J2316" s="60"/>
      <c r="K2316" s="60"/>
      <c r="L2316" s="315" t="e">
        <v>#REF!</v>
      </c>
      <c r="M2316" s="58" t="e">
        <v>#REF!</v>
      </c>
      <c r="N2316" s="58" t="e">
        <v>#N/A</v>
      </c>
      <c r="O2316" s="58" t="e">
        <v>#N/A</v>
      </c>
      <c r="P2316" s="58" t="e">
        <v>#N/A</v>
      </c>
      <c r="Q2316" s="58" t="e">
        <v>#N/A</v>
      </c>
    </row>
    <row r="2317" spans="1:17" ht="15" customHeight="1" thickBot="1">
      <c r="A2317" s="446"/>
      <c r="B2317" s="446"/>
      <c r="C2317" s="54" t="str">
        <f>IF(A2317="CSP","Consolidated Supply Program(IIF)",IF(A2317&lt;&gt;"",INDEX('CCN &amp; Description'!$B$2:$B$1071,MATCH(VALUE(LEFT(A2317,5)),'CCN &amp; Description'!$A$2:$A$1071,0)),""))</f>
        <v/>
      </c>
      <c r="D2317" s="55" t="str">
        <f t="shared" si="72"/>
        <v>C</v>
      </c>
      <c r="E2317" s="55" t="str">
        <f t="shared" si="73"/>
        <v>C0037</v>
      </c>
      <c r="F2317" s="56" t="s">
        <v>4933</v>
      </c>
      <c r="G2317" s="56" t="s">
        <v>13188</v>
      </c>
      <c r="H2317" s="59"/>
      <c r="I2317" s="57">
        <v>20</v>
      </c>
      <c r="J2317" s="57">
        <v>8</v>
      </c>
      <c r="K2317" s="57">
        <v>8</v>
      </c>
      <c r="L2317" s="315" t="e">
        <v>#REF!</v>
      </c>
      <c r="M2317" s="58" t="e">
        <v>#REF!</v>
      </c>
      <c r="N2317" s="58" t="e">
        <v>#N/A</v>
      </c>
      <c r="O2317" s="58" t="e">
        <v>#N/A</v>
      </c>
      <c r="P2317" s="58" t="e">
        <v>#N/A</v>
      </c>
      <c r="Q2317" s="58" t="e">
        <v>#N/A</v>
      </c>
    </row>
    <row r="2318" spans="1:17" ht="15" customHeight="1" thickBot="1">
      <c r="A2318" s="446">
        <v>21451</v>
      </c>
      <c r="B2318" s="446"/>
      <c r="C2318" s="54" t="str">
        <f>IF(A2318="CSP","Consolidated Supply Program(IIF)",IF(A2318&lt;&gt;"",INDEX('CCN &amp; Description'!$B$2:$B$1071,MATCH(VALUE(LEFT(A2318,5)),'CCN &amp; Description'!$A$2:$A$1071,0)),""))</f>
        <v>VEHICLE MAINTENANCE SHOP</v>
      </c>
      <c r="D2318" s="55" t="str">
        <f t="shared" si="72"/>
        <v>C</v>
      </c>
      <c r="E2318" s="55" t="str">
        <f t="shared" si="73"/>
        <v>C0038</v>
      </c>
      <c r="F2318" s="56" t="s">
        <v>13189</v>
      </c>
      <c r="G2318" s="56" t="s">
        <v>13190</v>
      </c>
      <c r="H2318" s="56" t="s">
        <v>13191</v>
      </c>
      <c r="I2318" s="57">
        <v>0</v>
      </c>
      <c r="J2318" s="57">
        <v>0</v>
      </c>
      <c r="K2318" s="57">
        <v>0</v>
      </c>
      <c r="L2318" s="315" t="e">
        <v>#REF!</v>
      </c>
      <c r="M2318" s="58" t="e">
        <v>#REF!</v>
      </c>
      <c r="N2318" s="58" t="e">
        <v>#N/A</v>
      </c>
      <c r="O2318" s="58" t="e">
        <v>#N/A</v>
      </c>
      <c r="P2318" s="58" t="e">
        <v>#N/A</v>
      </c>
      <c r="Q2318" s="58" t="e">
        <v>#N/A</v>
      </c>
    </row>
    <row r="2319" spans="1:17" ht="15" customHeight="1" thickBot="1">
      <c r="A2319" s="446"/>
      <c r="B2319" s="446"/>
      <c r="C2319" s="54" t="str">
        <f>IF(A2319="CSP","Consolidated Supply Program(IIF)",IF(A2319&lt;&gt;"",INDEX('CCN &amp; Description'!$B$2:$B$1071,MATCH(VALUE(LEFT(A2319,5)),'CCN &amp; Description'!$A$2:$A$1071,0)),""))</f>
        <v/>
      </c>
      <c r="D2319" s="55" t="str">
        <f t="shared" si="72"/>
        <v>C</v>
      </c>
      <c r="E2319" s="55" t="str">
        <f t="shared" si="73"/>
        <v>C0039</v>
      </c>
      <c r="F2319" s="56" t="s">
        <v>13192</v>
      </c>
      <c r="G2319" s="56" t="s">
        <v>13193</v>
      </c>
      <c r="H2319" s="56" t="s">
        <v>13194</v>
      </c>
      <c r="I2319" s="57">
        <v>0.87</v>
      </c>
      <c r="J2319" s="57">
        <v>0.54</v>
      </c>
      <c r="K2319" s="57">
        <v>0.79</v>
      </c>
      <c r="L2319" s="315" t="e">
        <v>#REF!</v>
      </c>
      <c r="M2319" s="58" t="e">
        <v>#REF!</v>
      </c>
      <c r="N2319" s="58" t="e">
        <v>#N/A</v>
      </c>
      <c r="O2319" s="58" t="e">
        <v>#N/A</v>
      </c>
      <c r="P2319" s="58" t="e">
        <v>#N/A</v>
      </c>
      <c r="Q2319" s="58" t="e">
        <v>#N/A</v>
      </c>
    </row>
    <row r="2320" spans="1:17" ht="15" customHeight="1" thickBot="1">
      <c r="A2320" s="446"/>
      <c r="B2320" s="446"/>
      <c r="C2320" s="54" t="str">
        <f>IF(A2320="CSP","Consolidated Supply Program(IIF)",IF(A2320&lt;&gt;"",INDEX('CCN &amp; Description'!$B$2:$B$1071,MATCH(VALUE(LEFT(A2320,5)),'CCN &amp; Description'!$A$2:$A$1071,0)),""))</f>
        <v/>
      </c>
      <c r="D2320" s="55" t="str">
        <f t="shared" si="72"/>
        <v>C</v>
      </c>
      <c r="E2320" s="55" t="str">
        <f t="shared" si="73"/>
        <v>C0039</v>
      </c>
      <c r="F2320" s="56" t="s">
        <v>13192</v>
      </c>
      <c r="G2320" s="56" t="s">
        <v>13195</v>
      </c>
      <c r="H2320" s="56" t="s">
        <v>13196</v>
      </c>
      <c r="I2320" s="57">
        <v>0.87</v>
      </c>
      <c r="J2320" s="57">
        <v>0.54</v>
      </c>
      <c r="K2320" s="57">
        <v>0.79</v>
      </c>
      <c r="L2320" s="315" t="e">
        <v>#REF!</v>
      </c>
      <c r="M2320" s="58" t="e">
        <v>#REF!</v>
      </c>
      <c r="N2320" s="58" t="e">
        <v>#N/A</v>
      </c>
      <c r="O2320" s="58" t="e">
        <v>#N/A</v>
      </c>
      <c r="P2320" s="58" t="e">
        <v>#N/A</v>
      </c>
      <c r="Q2320" s="58" t="e">
        <v>#N/A</v>
      </c>
    </row>
    <row r="2321" spans="1:17" s="110" customFormat="1" ht="15" customHeight="1" thickBot="1">
      <c r="A2321" s="446" t="s">
        <v>814</v>
      </c>
      <c r="B2321" s="446"/>
      <c r="C2321" s="106" t="str">
        <f>IF(A2321="CSP","Consolidated Supply Program(IIF)",IF(A2321&lt;&gt;"",INDEX('CCN &amp; Description'!$B$2:$B$1071,MATCH(VALUE(LEFT(A2321,5)),'CCN &amp; Description'!$A$2:$A$1071,0)),""))</f>
        <v>Consolidated Supply Program(IIF)</v>
      </c>
      <c r="D2321" s="107" t="str">
        <f t="shared" si="72"/>
        <v>C</v>
      </c>
      <c r="E2321" s="107" t="str">
        <f t="shared" si="73"/>
        <v>C0040</v>
      </c>
      <c r="F2321" s="108" t="s">
        <v>823</v>
      </c>
      <c r="G2321" s="108" t="s">
        <v>13197</v>
      </c>
      <c r="H2321" s="108" t="s">
        <v>13118</v>
      </c>
      <c r="I2321" s="109">
        <v>0</v>
      </c>
      <c r="J2321" s="109">
        <v>0</v>
      </c>
      <c r="K2321" s="109">
        <v>0</v>
      </c>
      <c r="L2321" s="110" t="e">
        <v>#REF!</v>
      </c>
      <c r="M2321" s="111" t="e">
        <v>#REF!</v>
      </c>
      <c r="N2321" s="111" t="e">
        <v>#N/A</v>
      </c>
      <c r="O2321" s="111" t="e">
        <v>#N/A</v>
      </c>
      <c r="P2321" s="111" t="e">
        <v>#N/A</v>
      </c>
      <c r="Q2321" s="111" t="e">
        <v>#N/A</v>
      </c>
    </row>
    <row r="2322" spans="1:17" s="110" customFormat="1" ht="15" customHeight="1" thickBot="1">
      <c r="A2322" s="446" t="s">
        <v>814</v>
      </c>
      <c r="B2322" s="446"/>
      <c r="C2322" s="106" t="str">
        <f>IF(A2322="CSP","Consolidated Supply Program(IIF)",IF(A2322&lt;&gt;"",INDEX('CCN &amp; Description'!$B$2:$B$1071,MATCH(VALUE(LEFT(A2322,5)),'CCN &amp; Description'!$A$2:$A$1071,0)),""))</f>
        <v>Consolidated Supply Program(IIF)</v>
      </c>
      <c r="D2322" s="107" t="str">
        <f t="shared" si="72"/>
        <v>C</v>
      </c>
      <c r="E2322" s="107" t="str">
        <f t="shared" si="73"/>
        <v>C0041</v>
      </c>
      <c r="F2322" s="108" t="s">
        <v>826</v>
      </c>
      <c r="G2322" s="108" t="s">
        <v>13198</v>
      </c>
      <c r="H2322" s="108" t="s">
        <v>13120</v>
      </c>
      <c r="I2322" s="109">
        <v>0</v>
      </c>
      <c r="J2322" s="109">
        <v>0</v>
      </c>
      <c r="K2322" s="109">
        <v>0</v>
      </c>
      <c r="L2322" s="110" t="e">
        <v>#REF!</v>
      </c>
      <c r="M2322" s="111" t="e">
        <v>#REF!</v>
      </c>
      <c r="N2322" s="111" t="e">
        <v>#N/A</v>
      </c>
      <c r="O2322" s="111" t="e">
        <v>#N/A</v>
      </c>
      <c r="P2322" s="111" t="e">
        <v>#N/A</v>
      </c>
      <c r="Q2322" s="111" t="e">
        <v>#N/A</v>
      </c>
    </row>
    <row r="2323" spans="1:17" ht="15" customHeight="1" thickBot="1">
      <c r="A2323" s="446"/>
      <c r="B2323" s="446"/>
      <c r="C2323" s="54" t="str">
        <f>IF(A2323="CSP","Consolidated Supply Program(IIF)",IF(A2323&lt;&gt;"",INDEX('CCN &amp; Description'!$B$2:$B$1071,MATCH(VALUE(LEFT(A2323,5)),'CCN &amp; Description'!$A$2:$A$1071,0)),""))</f>
        <v/>
      </c>
      <c r="D2323" s="55" t="str">
        <f t="shared" si="72"/>
        <v>C</v>
      </c>
      <c r="E2323" s="55" t="str">
        <f t="shared" si="73"/>
        <v>C0042</v>
      </c>
      <c r="F2323" s="56" t="s">
        <v>13199</v>
      </c>
      <c r="G2323" s="56" t="s">
        <v>13200</v>
      </c>
      <c r="H2323" s="59"/>
      <c r="I2323" s="57">
        <v>0</v>
      </c>
      <c r="J2323" s="57">
        <v>0</v>
      </c>
      <c r="K2323" s="57">
        <v>0</v>
      </c>
      <c r="L2323" s="315" t="e">
        <v>#REF!</v>
      </c>
      <c r="M2323" s="58" t="e">
        <v>#REF!</v>
      </c>
      <c r="N2323" s="58" t="e">
        <v>#N/A</v>
      </c>
      <c r="O2323" s="58" t="e">
        <v>#N/A</v>
      </c>
      <c r="P2323" s="58" t="e">
        <v>#N/A</v>
      </c>
      <c r="Q2323" s="58" t="e">
        <v>#N/A</v>
      </c>
    </row>
    <row r="2324" spans="1:17" ht="15" customHeight="1" thickBot="1">
      <c r="A2324" s="446"/>
      <c r="B2324" s="446"/>
      <c r="C2324" s="54" t="str">
        <f>IF(A2324="CSP","Consolidated Supply Program(IIF)",IF(A2324&lt;&gt;"",INDEX('CCN &amp; Description'!$B$2:$B$1071,MATCH(VALUE(LEFT(A2324,5)),'CCN &amp; Description'!$A$2:$A$1071,0)),""))</f>
        <v/>
      </c>
      <c r="D2324" s="55" t="str">
        <f t="shared" si="72"/>
        <v>C</v>
      </c>
      <c r="E2324" s="55" t="str">
        <f t="shared" si="73"/>
        <v>C0043</v>
      </c>
      <c r="F2324" s="56" t="s">
        <v>13201</v>
      </c>
      <c r="G2324" s="56" t="s">
        <v>13202</v>
      </c>
      <c r="H2324" s="56" t="s">
        <v>13203</v>
      </c>
      <c r="I2324" s="57">
        <v>1</v>
      </c>
      <c r="J2324" s="57">
        <v>1</v>
      </c>
      <c r="K2324" s="57">
        <v>0</v>
      </c>
      <c r="L2324" s="315" t="e">
        <v>#REF!</v>
      </c>
      <c r="M2324" s="58" t="e">
        <v>#REF!</v>
      </c>
      <c r="N2324" s="58" t="e">
        <v>#N/A</v>
      </c>
      <c r="O2324" s="58" t="e">
        <v>#N/A</v>
      </c>
      <c r="P2324" s="58" t="e">
        <v>#N/A</v>
      </c>
      <c r="Q2324" s="58" t="e">
        <v>#N/A</v>
      </c>
    </row>
    <row r="2325" spans="1:17" ht="15" customHeight="1" thickBot="1">
      <c r="A2325" s="446"/>
      <c r="B2325" s="446"/>
      <c r="C2325" s="54" t="str">
        <f>IF(A2325="CSP","Consolidated Supply Program(IIF)",IF(A2325&lt;&gt;"",INDEX('CCN &amp; Description'!$B$2:$B$1071,MATCH(VALUE(LEFT(A2325,5)),'CCN &amp; Description'!$A$2:$A$1071,0)),""))</f>
        <v/>
      </c>
      <c r="D2325" s="55" t="str">
        <f t="shared" si="72"/>
        <v>C</v>
      </c>
      <c r="E2325" s="55" t="str">
        <f t="shared" si="73"/>
        <v>C0044</v>
      </c>
      <c r="F2325" s="56" t="s">
        <v>4959</v>
      </c>
      <c r="G2325" s="56" t="s">
        <v>9710</v>
      </c>
      <c r="H2325" s="56" t="s">
        <v>13204</v>
      </c>
      <c r="I2325" s="57">
        <v>5.25</v>
      </c>
      <c r="J2325" s="57">
        <v>2.5</v>
      </c>
      <c r="K2325" s="57">
        <v>3.5</v>
      </c>
      <c r="L2325" s="315" t="e">
        <v>#REF!</v>
      </c>
      <c r="M2325" s="58" t="e">
        <v>#REF!</v>
      </c>
      <c r="N2325" s="58" t="e">
        <v>#N/A</v>
      </c>
      <c r="O2325" s="58" t="e">
        <v>#N/A</v>
      </c>
      <c r="P2325" s="58" t="e">
        <v>#N/A</v>
      </c>
      <c r="Q2325" s="58" t="e">
        <v>#N/A</v>
      </c>
    </row>
    <row r="2326" spans="1:17" ht="15" customHeight="1" thickBot="1">
      <c r="A2326" s="446"/>
      <c r="B2326" s="446"/>
      <c r="C2326" s="54" t="str">
        <f>IF(A2326="CSP","Consolidated Supply Program(IIF)",IF(A2326&lt;&gt;"",INDEX('CCN &amp; Description'!$B$2:$B$1071,MATCH(VALUE(LEFT(A2326,5)),'CCN &amp; Description'!$A$2:$A$1071,0)),""))</f>
        <v/>
      </c>
      <c r="D2326" s="55" t="str">
        <f t="shared" si="72"/>
        <v>C</v>
      </c>
      <c r="E2326" s="55" t="str">
        <f t="shared" si="73"/>
        <v>C0044</v>
      </c>
      <c r="F2326" s="56" t="s">
        <v>4959</v>
      </c>
      <c r="G2326" s="56" t="s">
        <v>9710</v>
      </c>
      <c r="H2326" s="56" t="s">
        <v>13205</v>
      </c>
      <c r="I2326" s="57">
        <v>5.25</v>
      </c>
      <c r="J2326" s="57">
        <v>2.5</v>
      </c>
      <c r="K2326" s="57">
        <v>3.5</v>
      </c>
      <c r="L2326" s="315" t="e">
        <v>#REF!</v>
      </c>
      <c r="M2326" s="58" t="e">
        <v>#REF!</v>
      </c>
      <c r="N2326" s="58" t="e">
        <v>#N/A</v>
      </c>
      <c r="O2326" s="58" t="e">
        <v>#N/A</v>
      </c>
      <c r="P2326" s="58" t="e">
        <v>#N/A</v>
      </c>
      <c r="Q2326" s="58" t="e">
        <v>#N/A</v>
      </c>
    </row>
    <row r="2327" spans="1:17" ht="15" customHeight="1" thickBot="1">
      <c r="A2327" s="446"/>
      <c r="B2327" s="446"/>
      <c r="C2327" s="54" t="str">
        <f>IF(A2327="CSP","Consolidated Supply Program(IIF)",IF(A2327&lt;&gt;"",INDEX('CCN &amp; Description'!$B$2:$B$1071,MATCH(VALUE(LEFT(A2327,5)),'CCN &amp; Description'!$A$2:$A$1071,0)),""))</f>
        <v/>
      </c>
      <c r="D2327" s="55" t="str">
        <f t="shared" si="72"/>
        <v>C</v>
      </c>
      <c r="E2327" s="55" t="str">
        <f t="shared" si="73"/>
        <v>C0045</v>
      </c>
      <c r="F2327" s="56" t="s">
        <v>4961</v>
      </c>
      <c r="G2327" s="56" t="s">
        <v>9710</v>
      </c>
      <c r="H2327" s="56" t="s">
        <v>13204</v>
      </c>
      <c r="I2327" s="57">
        <v>5.25</v>
      </c>
      <c r="J2327" s="57">
        <v>3.17</v>
      </c>
      <c r="K2327" s="57">
        <v>4</v>
      </c>
      <c r="L2327" s="315" t="e">
        <v>#REF!</v>
      </c>
      <c r="M2327" s="58" t="e">
        <v>#REF!</v>
      </c>
      <c r="N2327" s="58" t="e">
        <v>#N/A</v>
      </c>
      <c r="O2327" s="58" t="e">
        <v>#N/A</v>
      </c>
      <c r="P2327" s="58" t="e">
        <v>#N/A</v>
      </c>
      <c r="Q2327" s="58" t="e">
        <v>#N/A</v>
      </c>
    </row>
    <row r="2328" spans="1:17" ht="15" customHeight="1" thickBot="1">
      <c r="A2328" s="446"/>
      <c r="B2328" s="446"/>
      <c r="C2328" s="54" t="str">
        <f>IF(A2328="CSP","Consolidated Supply Program(IIF)",IF(A2328&lt;&gt;"",INDEX('CCN &amp; Description'!$B$2:$B$1071,MATCH(VALUE(LEFT(A2328,5)),'CCN &amp; Description'!$A$2:$A$1071,0)),""))</f>
        <v/>
      </c>
      <c r="D2328" s="55" t="str">
        <f t="shared" si="72"/>
        <v>C</v>
      </c>
      <c r="E2328" s="55" t="str">
        <f t="shared" si="73"/>
        <v>C0045</v>
      </c>
      <c r="F2328" s="56" t="s">
        <v>4961</v>
      </c>
      <c r="G2328" s="56" t="s">
        <v>9710</v>
      </c>
      <c r="H2328" s="56" t="s">
        <v>13206</v>
      </c>
      <c r="I2328" s="57">
        <v>5.25</v>
      </c>
      <c r="J2328" s="57">
        <v>3.17</v>
      </c>
      <c r="K2328" s="57">
        <v>4</v>
      </c>
      <c r="L2328" s="315" t="e">
        <v>#REF!</v>
      </c>
      <c r="M2328" s="58" t="e">
        <v>#REF!</v>
      </c>
      <c r="N2328" s="58" t="e">
        <v>#N/A</v>
      </c>
      <c r="O2328" s="58" t="e">
        <v>#N/A</v>
      </c>
      <c r="P2328" s="58" t="e">
        <v>#N/A</v>
      </c>
      <c r="Q2328" s="58" t="e">
        <v>#N/A</v>
      </c>
    </row>
    <row r="2329" spans="1:17" s="110" customFormat="1" ht="15" customHeight="1" thickBot="1">
      <c r="A2329" s="446">
        <v>44112</v>
      </c>
      <c r="B2329" s="446"/>
      <c r="C2329" s="106" t="str">
        <f>IF(A2329="CSP","Consolidated Supply Program(IIF)",IF(A2329&lt;&gt;"",INDEX('CCN &amp; Description'!$B$2:$B$1071,MATCH(VALUE(LEFT(A2329,5)),'CCN &amp; Description'!$A$2:$A$1071,0)),""))</f>
        <v>COVERED STORAGE BUILDING, INSTALLATION</v>
      </c>
      <c r="D2329" s="107" t="str">
        <f t="shared" si="72"/>
        <v>C</v>
      </c>
      <c r="E2329" s="107" t="str">
        <f t="shared" si="73"/>
        <v>C0045</v>
      </c>
      <c r="F2329" s="108" t="s">
        <v>13207</v>
      </c>
      <c r="G2329" s="108" t="s">
        <v>9710</v>
      </c>
      <c r="H2329" s="108" t="s">
        <v>13206</v>
      </c>
      <c r="I2329" s="109">
        <v>5.25</v>
      </c>
      <c r="J2329" s="109">
        <v>3.17</v>
      </c>
      <c r="K2329" s="109">
        <v>4</v>
      </c>
      <c r="L2329" s="110" t="e">
        <v>#REF!</v>
      </c>
      <c r="M2329" s="111" t="e">
        <v>#REF!</v>
      </c>
      <c r="N2329" s="111" t="e">
        <v>#N/A</v>
      </c>
      <c r="O2329" s="111" t="e">
        <v>#N/A</v>
      </c>
      <c r="P2329" s="111" t="e">
        <v>#N/A</v>
      </c>
      <c r="Q2329" s="111" t="e">
        <v>#N/A</v>
      </c>
    </row>
    <row r="2330" spans="1:17" ht="15" customHeight="1" thickBot="1">
      <c r="A2330" s="446"/>
      <c r="B2330" s="446"/>
      <c r="C2330" s="54" t="str">
        <f>IF(A2330="CSP","Consolidated Supply Program(IIF)",IF(A2330&lt;&gt;"",INDEX('CCN &amp; Description'!$B$2:$B$1071,MATCH(VALUE(LEFT(A2330,5)),'CCN &amp; Description'!$A$2:$A$1071,0)),""))</f>
        <v/>
      </c>
      <c r="D2330" s="55" t="str">
        <f t="shared" si="72"/>
        <v>C</v>
      </c>
      <c r="E2330" s="55" t="str">
        <f t="shared" si="73"/>
        <v>C0046</v>
      </c>
      <c r="F2330" s="56" t="s">
        <v>4963</v>
      </c>
      <c r="G2330" s="56" t="s">
        <v>9838</v>
      </c>
      <c r="H2330" s="56" t="s">
        <v>13208</v>
      </c>
      <c r="I2330" s="60"/>
      <c r="J2330" s="60"/>
      <c r="K2330" s="60"/>
      <c r="L2330" s="315" t="e">
        <v>#REF!</v>
      </c>
      <c r="M2330" s="58" t="e">
        <v>#REF!</v>
      </c>
      <c r="N2330" s="58" t="e">
        <v>#N/A</v>
      </c>
      <c r="O2330" s="58" t="e">
        <v>#N/A</v>
      </c>
      <c r="P2330" s="58" t="e">
        <v>#N/A</v>
      </c>
      <c r="Q2330" s="58" t="e">
        <v>#N/A</v>
      </c>
    </row>
    <row r="2331" spans="1:17" ht="15" customHeight="1" thickBot="1">
      <c r="A2331" s="446"/>
      <c r="B2331" s="446"/>
      <c r="C2331" s="54" t="str">
        <f>IF(A2331="CSP","Consolidated Supply Program(IIF)",IF(A2331&lt;&gt;"",INDEX('CCN &amp; Description'!$B$2:$B$1071,MATCH(VALUE(LEFT(A2331,5)),'CCN &amp; Description'!$A$2:$A$1071,0)),""))</f>
        <v/>
      </c>
      <c r="D2331" s="55" t="str">
        <f t="shared" si="72"/>
        <v>C</v>
      </c>
      <c r="E2331" s="55" t="str">
        <f t="shared" si="73"/>
        <v>C0047</v>
      </c>
      <c r="F2331" s="56" t="s">
        <v>13209</v>
      </c>
      <c r="G2331" s="56" t="s">
        <v>13210</v>
      </c>
      <c r="H2331" s="59"/>
      <c r="I2331" s="57">
        <v>0</v>
      </c>
      <c r="J2331" s="57">
        <v>0</v>
      </c>
      <c r="K2331" s="57">
        <v>0</v>
      </c>
      <c r="L2331" s="315" t="e">
        <v>#REF!</v>
      </c>
      <c r="M2331" s="58" t="e">
        <v>#REF!</v>
      </c>
      <c r="N2331" s="58" t="e">
        <v>#N/A</v>
      </c>
      <c r="O2331" s="58" t="e">
        <v>#N/A</v>
      </c>
      <c r="P2331" s="58" t="e">
        <v>#N/A</v>
      </c>
      <c r="Q2331" s="58" t="e">
        <v>#N/A</v>
      </c>
    </row>
    <row r="2332" spans="1:17" ht="15" customHeight="1" thickBot="1">
      <c r="A2332" s="446"/>
      <c r="B2332" s="446"/>
      <c r="C2332" s="54" t="str">
        <f>IF(A2332="CSP","Consolidated Supply Program(IIF)",IF(A2332&lt;&gt;"",INDEX('CCN &amp; Description'!$B$2:$B$1071,MATCH(VALUE(LEFT(A2332,5)),'CCN &amp; Description'!$A$2:$A$1071,0)),""))</f>
        <v/>
      </c>
      <c r="D2332" s="55" t="str">
        <f t="shared" si="72"/>
        <v>C</v>
      </c>
      <c r="E2332" s="55" t="str">
        <f t="shared" si="73"/>
        <v>C0048</v>
      </c>
      <c r="F2332" s="56" t="s">
        <v>4969</v>
      </c>
      <c r="G2332" s="56" t="s">
        <v>10060</v>
      </c>
      <c r="H2332" s="56" t="s">
        <v>13211</v>
      </c>
      <c r="I2332" s="57">
        <v>0.17</v>
      </c>
      <c r="J2332" s="57">
        <v>0.33</v>
      </c>
      <c r="K2332" s="57">
        <v>0.67</v>
      </c>
      <c r="L2332" s="315" t="e">
        <v>#REF!</v>
      </c>
      <c r="M2332" s="58" t="e">
        <v>#REF!</v>
      </c>
      <c r="N2332" s="58" t="e">
        <v>#N/A</v>
      </c>
      <c r="O2332" s="58" t="e">
        <v>#N/A</v>
      </c>
      <c r="P2332" s="58" t="e">
        <v>#N/A</v>
      </c>
      <c r="Q2332" s="58" t="e">
        <v>#N/A</v>
      </c>
    </row>
    <row r="2333" spans="1:17" ht="15" customHeight="1" thickBot="1">
      <c r="A2333" s="446"/>
      <c r="B2333" s="446"/>
      <c r="C2333" s="54" t="str">
        <f>IF(A2333="CSP","Consolidated Supply Program(IIF)",IF(A2333&lt;&gt;"",INDEX('CCN &amp; Description'!$B$2:$B$1071,MATCH(VALUE(LEFT(A2333,5)),'CCN &amp; Description'!$A$2:$A$1071,0)),""))</f>
        <v/>
      </c>
      <c r="D2333" s="55" t="str">
        <f t="shared" si="72"/>
        <v>C</v>
      </c>
      <c r="E2333" s="55" t="str">
        <f t="shared" si="73"/>
        <v>C0049</v>
      </c>
      <c r="F2333" s="56" t="s">
        <v>13212</v>
      </c>
      <c r="G2333" s="56" t="s">
        <v>13213</v>
      </c>
      <c r="H2333" s="56" t="s">
        <v>13214</v>
      </c>
      <c r="I2333" s="57">
        <v>9</v>
      </c>
      <c r="J2333" s="57">
        <v>5</v>
      </c>
      <c r="K2333" s="57">
        <v>5.91</v>
      </c>
      <c r="L2333" s="315" t="e">
        <v>#REF!</v>
      </c>
      <c r="M2333" s="58" t="e">
        <v>#REF!</v>
      </c>
      <c r="N2333" s="58" t="e">
        <v>#N/A</v>
      </c>
      <c r="O2333" s="58" t="e">
        <v>#N/A</v>
      </c>
      <c r="P2333" s="58" t="e">
        <v>#N/A</v>
      </c>
      <c r="Q2333" s="58" t="e">
        <v>#N/A</v>
      </c>
    </row>
    <row r="2334" spans="1:17" ht="15" customHeight="1" thickBot="1">
      <c r="A2334" s="446"/>
      <c r="B2334" s="446"/>
      <c r="C2334" s="54" t="str">
        <f>IF(A2334="CSP","Consolidated Supply Program(IIF)",IF(A2334&lt;&gt;"",INDEX('CCN &amp; Description'!$B$2:$B$1071,MATCH(VALUE(LEFT(A2334,5)),'CCN &amp; Description'!$A$2:$A$1071,0)),""))</f>
        <v/>
      </c>
      <c r="D2334" s="55" t="str">
        <f t="shared" si="72"/>
        <v>C</v>
      </c>
      <c r="E2334" s="55" t="str">
        <f t="shared" si="73"/>
        <v>C0049</v>
      </c>
      <c r="F2334" s="56" t="s">
        <v>13212</v>
      </c>
      <c r="G2334" s="56" t="s">
        <v>13213</v>
      </c>
      <c r="H2334" s="56" t="s">
        <v>13215</v>
      </c>
      <c r="I2334" s="57">
        <v>9</v>
      </c>
      <c r="J2334" s="57">
        <v>5</v>
      </c>
      <c r="K2334" s="57">
        <v>4</v>
      </c>
      <c r="L2334" s="315" t="e">
        <v>#REF!</v>
      </c>
      <c r="M2334" s="58" t="e">
        <v>#REF!</v>
      </c>
      <c r="N2334" s="58" t="e">
        <v>#N/A</v>
      </c>
      <c r="O2334" s="58" t="e">
        <v>#N/A</v>
      </c>
      <c r="P2334" s="58" t="e">
        <v>#N/A</v>
      </c>
      <c r="Q2334" s="58" t="e">
        <v>#N/A</v>
      </c>
    </row>
    <row r="2335" spans="1:17" ht="15" customHeight="1" thickBot="1">
      <c r="A2335" s="446"/>
      <c r="B2335" s="446"/>
      <c r="C2335" s="54" t="str">
        <f>IF(A2335="CSP","Consolidated Supply Program(IIF)",IF(A2335&lt;&gt;"",INDEX('CCN &amp; Description'!$B$2:$B$1071,MATCH(VALUE(LEFT(A2335,5)),'CCN &amp; Description'!$A$2:$A$1071,0)),""))</f>
        <v/>
      </c>
      <c r="D2335" s="55" t="str">
        <f t="shared" si="72"/>
        <v>C</v>
      </c>
      <c r="E2335" s="55" t="str">
        <f t="shared" si="73"/>
        <v>C0050</v>
      </c>
      <c r="F2335" s="56" t="s">
        <v>13216</v>
      </c>
      <c r="G2335" s="56" t="s">
        <v>13217</v>
      </c>
      <c r="H2335" s="56" t="s">
        <v>13218</v>
      </c>
      <c r="I2335" s="57">
        <v>2.17</v>
      </c>
      <c r="J2335" s="57">
        <v>1.75</v>
      </c>
      <c r="K2335" s="57">
        <v>0.25</v>
      </c>
      <c r="L2335" s="315" t="e">
        <v>#REF!</v>
      </c>
      <c r="M2335" s="58" t="e">
        <v>#REF!</v>
      </c>
      <c r="N2335" s="58" t="e">
        <v>#N/A</v>
      </c>
      <c r="O2335" s="58" t="e">
        <v>#N/A</v>
      </c>
      <c r="P2335" s="58" t="e">
        <v>#N/A</v>
      </c>
      <c r="Q2335" s="58" t="e">
        <v>#N/A</v>
      </c>
    </row>
    <row r="2336" spans="1:17" ht="15" customHeight="1" thickBot="1">
      <c r="A2336" s="446"/>
      <c r="B2336" s="446"/>
      <c r="C2336" s="54" t="str">
        <f>IF(A2336="CSP","Consolidated Supply Program(IIF)",IF(A2336&lt;&gt;"",INDEX('CCN &amp; Description'!$B$2:$B$1071,MATCH(VALUE(LEFT(A2336,5)),'CCN &amp; Description'!$A$2:$A$1071,0)),""))</f>
        <v/>
      </c>
      <c r="D2336" s="55" t="str">
        <f t="shared" si="72"/>
        <v>C</v>
      </c>
      <c r="E2336" s="55" t="str">
        <f t="shared" si="73"/>
        <v>C0051</v>
      </c>
      <c r="F2336" s="56" t="s">
        <v>4973</v>
      </c>
      <c r="G2336" s="56" t="s">
        <v>13219</v>
      </c>
      <c r="H2336" s="56" t="s">
        <v>13220</v>
      </c>
      <c r="I2336" s="57">
        <v>1.17</v>
      </c>
      <c r="J2336" s="57">
        <v>1.08</v>
      </c>
      <c r="K2336" s="57">
        <v>0.33</v>
      </c>
      <c r="L2336" s="315" t="e">
        <v>#REF!</v>
      </c>
      <c r="M2336" s="58" t="e">
        <v>#REF!</v>
      </c>
      <c r="N2336" s="58" t="e">
        <v>#N/A</v>
      </c>
      <c r="O2336" s="58" t="e">
        <v>#N/A</v>
      </c>
      <c r="P2336" s="58" t="e">
        <v>#N/A</v>
      </c>
      <c r="Q2336" s="58" t="e">
        <v>#N/A</v>
      </c>
    </row>
    <row r="2337" spans="1:17" ht="15" customHeight="1" thickBot="1">
      <c r="A2337" s="446"/>
      <c r="B2337" s="446"/>
      <c r="C2337" s="54" t="str">
        <f>IF(A2337="CSP","Consolidated Supply Program(IIF)",IF(A2337&lt;&gt;"",INDEX('CCN &amp; Description'!$B$2:$B$1071,MATCH(VALUE(LEFT(A2337,5)),'CCN &amp; Description'!$A$2:$A$1071,0)),""))</f>
        <v/>
      </c>
      <c r="D2337" s="55" t="str">
        <f t="shared" si="72"/>
        <v>C</v>
      </c>
      <c r="E2337" s="55" t="str">
        <f t="shared" si="73"/>
        <v>C0052</v>
      </c>
      <c r="F2337" s="56" t="s">
        <v>5011</v>
      </c>
      <c r="G2337" s="56" t="s">
        <v>13221</v>
      </c>
      <c r="H2337" s="56" t="s">
        <v>13222</v>
      </c>
      <c r="I2337" s="57">
        <v>0.17</v>
      </c>
      <c r="J2337" s="57">
        <v>0.08</v>
      </c>
      <c r="K2337" s="57">
        <v>0.33</v>
      </c>
      <c r="L2337" s="315" t="e">
        <v>#REF!</v>
      </c>
      <c r="M2337" s="58" t="e">
        <v>#REF!</v>
      </c>
      <c r="N2337" s="58" t="e">
        <v>#N/A</v>
      </c>
      <c r="O2337" s="58" t="e">
        <v>#N/A</v>
      </c>
      <c r="P2337" s="58" t="e">
        <v>#N/A</v>
      </c>
      <c r="Q2337" s="58" t="e">
        <v>#N/A</v>
      </c>
    </row>
    <row r="2338" spans="1:17" ht="15" customHeight="1" thickBot="1">
      <c r="A2338" s="446"/>
      <c r="B2338" s="446"/>
      <c r="C2338" s="54" t="str">
        <f>IF(A2338="CSP","Consolidated Supply Program(IIF)",IF(A2338&lt;&gt;"",INDEX('CCN &amp; Description'!$B$2:$B$1071,MATCH(VALUE(LEFT(A2338,5)),'CCN &amp; Description'!$A$2:$A$1071,0)),""))</f>
        <v/>
      </c>
      <c r="D2338" s="55" t="str">
        <f t="shared" si="72"/>
        <v>C</v>
      </c>
      <c r="E2338" s="55" t="str">
        <f t="shared" si="73"/>
        <v>C0052</v>
      </c>
      <c r="F2338" s="56" t="s">
        <v>5011</v>
      </c>
      <c r="G2338" s="56" t="s">
        <v>13223</v>
      </c>
      <c r="H2338" s="56" t="s">
        <v>13224</v>
      </c>
      <c r="I2338" s="57">
        <v>0.17</v>
      </c>
      <c r="J2338" s="57">
        <v>0.08</v>
      </c>
      <c r="K2338" s="57">
        <v>0.33</v>
      </c>
      <c r="L2338" s="315" t="e">
        <v>#REF!</v>
      </c>
      <c r="M2338" s="58" t="e">
        <v>#REF!</v>
      </c>
      <c r="N2338" s="58" t="e">
        <v>#N/A</v>
      </c>
      <c r="O2338" s="58" t="e">
        <v>#N/A</v>
      </c>
      <c r="P2338" s="58" t="e">
        <v>#N/A</v>
      </c>
      <c r="Q2338" s="58" t="e">
        <v>#N/A</v>
      </c>
    </row>
    <row r="2339" spans="1:17" ht="15" customHeight="1" thickBot="1">
      <c r="A2339" s="446"/>
      <c r="B2339" s="446"/>
      <c r="C2339" s="54" t="str">
        <f>IF(A2339="CSP","Consolidated Supply Program(IIF)",IF(A2339&lt;&gt;"",INDEX('CCN &amp; Description'!$B$2:$B$1071,MATCH(VALUE(LEFT(A2339,5)),'CCN &amp; Description'!$A$2:$A$1071,0)),""))</f>
        <v/>
      </c>
      <c r="D2339" s="55" t="str">
        <f t="shared" si="72"/>
        <v>C</v>
      </c>
      <c r="E2339" s="55" t="str">
        <f t="shared" si="73"/>
        <v>C0052</v>
      </c>
      <c r="F2339" s="56" t="s">
        <v>13225</v>
      </c>
      <c r="G2339" s="56" t="s">
        <v>13221</v>
      </c>
      <c r="H2339" s="56" t="s">
        <v>13222</v>
      </c>
      <c r="I2339" s="57">
        <v>0.17</v>
      </c>
      <c r="J2339" s="57">
        <v>0.08</v>
      </c>
      <c r="K2339" s="57">
        <v>0.33</v>
      </c>
      <c r="L2339" s="315" t="e">
        <v>#REF!</v>
      </c>
      <c r="M2339" s="58" t="e">
        <v>#REF!</v>
      </c>
      <c r="N2339" s="58" t="e">
        <v>#N/A</v>
      </c>
      <c r="O2339" s="58" t="e">
        <v>#N/A</v>
      </c>
      <c r="P2339" s="58" t="e">
        <v>#N/A</v>
      </c>
      <c r="Q2339" s="58" t="e">
        <v>#N/A</v>
      </c>
    </row>
    <row r="2340" spans="1:17" ht="15" customHeight="1" thickBot="1">
      <c r="A2340" s="446"/>
      <c r="B2340" s="446"/>
      <c r="C2340" s="54" t="str">
        <f>IF(A2340="CSP","Consolidated Supply Program(IIF)",IF(A2340&lt;&gt;"",INDEX('CCN &amp; Description'!$B$2:$B$1071,MATCH(VALUE(LEFT(A2340,5)),'CCN &amp; Description'!$A$2:$A$1071,0)),""))</f>
        <v/>
      </c>
      <c r="D2340" s="55" t="str">
        <f t="shared" si="72"/>
        <v>C</v>
      </c>
      <c r="E2340" s="55" t="str">
        <f t="shared" si="73"/>
        <v>C0053</v>
      </c>
      <c r="F2340" s="56" t="s">
        <v>5018</v>
      </c>
      <c r="G2340" s="56" t="s">
        <v>13226</v>
      </c>
      <c r="H2340" s="56" t="s">
        <v>13227</v>
      </c>
      <c r="I2340" s="57">
        <v>0.83</v>
      </c>
      <c r="J2340" s="57">
        <v>0.75</v>
      </c>
      <c r="K2340" s="57">
        <v>0.5</v>
      </c>
      <c r="L2340" s="315" t="e">
        <v>#REF!</v>
      </c>
      <c r="M2340" s="58" t="e">
        <v>#REF!</v>
      </c>
      <c r="N2340" s="58" t="e">
        <v>#N/A</v>
      </c>
      <c r="O2340" s="58" t="e">
        <v>#N/A</v>
      </c>
      <c r="P2340" s="58" t="e">
        <v>#N/A</v>
      </c>
      <c r="Q2340" s="58" t="e">
        <v>#N/A</v>
      </c>
    </row>
    <row r="2341" spans="1:17" ht="15" customHeight="1" thickBot="1">
      <c r="A2341" s="446"/>
      <c r="B2341" s="446"/>
      <c r="C2341" s="54" t="str">
        <f>IF(A2341="CSP","Consolidated Supply Program(IIF)",IF(A2341&lt;&gt;"",INDEX('CCN &amp; Description'!$B$2:$B$1071,MATCH(VALUE(LEFT(A2341,5)),'CCN &amp; Description'!$A$2:$A$1071,0)),""))</f>
        <v/>
      </c>
      <c r="D2341" s="55" t="str">
        <f t="shared" si="72"/>
        <v>C</v>
      </c>
      <c r="E2341" s="55" t="str">
        <f t="shared" si="73"/>
        <v>C0053</v>
      </c>
      <c r="F2341" s="56" t="s">
        <v>5018</v>
      </c>
      <c r="G2341" s="56" t="s">
        <v>13226</v>
      </c>
      <c r="H2341" s="56" t="s">
        <v>13227</v>
      </c>
      <c r="I2341" s="57">
        <v>0.83</v>
      </c>
      <c r="J2341" s="57">
        <v>0.75</v>
      </c>
      <c r="K2341" s="57">
        <v>0.5</v>
      </c>
      <c r="L2341" s="315" t="e">
        <v>#REF!</v>
      </c>
      <c r="M2341" s="58" t="e">
        <v>#REF!</v>
      </c>
      <c r="N2341" s="58" t="e">
        <v>#N/A</v>
      </c>
      <c r="O2341" s="58" t="e">
        <v>#N/A</v>
      </c>
      <c r="P2341" s="58" t="e">
        <v>#N/A</v>
      </c>
      <c r="Q2341" s="58" t="e">
        <v>#N/A</v>
      </c>
    </row>
    <row r="2342" spans="1:17" s="110" customFormat="1" ht="15" customHeight="1" thickBot="1">
      <c r="A2342" s="446"/>
      <c r="B2342" s="446"/>
      <c r="C2342" s="106" t="str">
        <f>IF(A2342="CSP","Consolidated Supply Program(IIF)",IF(A2342&lt;&gt;"",INDEX('CCN &amp; Description'!$B$2:$B$1071,MATCH(VALUE(LEFT(A2342,5)),'CCN &amp; Description'!$A$2:$A$1071,0)),""))</f>
        <v/>
      </c>
      <c r="D2342" s="107" t="str">
        <f t="shared" si="72"/>
        <v>C</v>
      </c>
      <c r="E2342" s="107" t="str">
        <f t="shared" si="73"/>
        <v>C0053</v>
      </c>
      <c r="F2342" s="108" t="s">
        <v>13228</v>
      </c>
      <c r="G2342" s="108" t="s">
        <v>13226</v>
      </c>
      <c r="H2342" s="108" t="s">
        <v>13227</v>
      </c>
      <c r="I2342" s="109">
        <v>0.83</v>
      </c>
      <c r="J2342" s="109">
        <v>0.75</v>
      </c>
      <c r="K2342" s="109">
        <v>0.5</v>
      </c>
      <c r="L2342" s="110" t="e">
        <v>#REF!</v>
      </c>
      <c r="M2342" s="111" t="e">
        <v>#REF!</v>
      </c>
      <c r="N2342" s="111" t="e">
        <v>#N/A</v>
      </c>
      <c r="O2342" s="111" t="e">
        <v>#N/A</v>
      </c>
      <c r="P2342" s="111" t="e">
        <v>#N/A</v>
      </c>
      <c r="Q2342" s="111" t="e">
        <v>#N/A</v>
      </c>
    </row>
    <row r="2343" spans="1:17" ht="15" customHeight="1" thickBot="1">
      <c r="A2343" s="446"/>
      <c r="B2343" s="446"/>
      <c r="C2343" s="54" t="str">
        <f>IF(A2343="CSP","Consolidated Supply Program(IIF)",IF(A2343&lt;&gt;"",INDEX('CCN &amp; Description'!$B$2:$B$1071,MATCH(VALUE(LEFT(A2343,5)),'CCN &amp; Description'!$A$2:$A$1071,0)),""))</f>
        <v/>
      </c>
      <c r="D2343" s="55" t="str">
        <f t="shared" si="72"/>
        <v>C</v>
      </c>
      <c r="E2343" s="55" t="str">
        <f t="shared" si="73"/>
        <v>C0054</v>
      </c>
      <c r="F2343" s="56" t="s">
        <v>13229</v>
      </c>
      <c r="G2343" s="56" t="s">
        <v>13230</v>
      </c>
      <c r="H2343" s="56" t="s">
        <v>13231</v>
      </c>
      <c r="I2343" s="57">
        <v>1.08</v>
      </c>
      <c r="J2343" s="57">
        <v>0.92</v>
      </c>
      <c r="K2343" s="57">
        <v>1.75</v>
      </c>
      <c r="L2343" s="315" t="e">
        <v>#REF!</v>
      </c>
      <c r="M2343" s="58" t="e">
        <v>#REF!</v>
      </c>
      <c r="N2343" s="58" t="e">
        <v>#N/A</v>
      </c>
      <c r="O2343" s="58" t="e">
        <v>#N/A</v>
      </c>
      <c r="P2343" s="58" t="e">
        <v>#N/A</v>
      </c>
      <c r="Q2343" s="58" t="e">
        <v>#N/A</v>
      </c>
    </row>
    <row r="2344" spans="1:17" ht="15" customHeight="1" thickBot="1">
      <c r="A2344" s="446"/>
      <c r="B2344" s="446"/>
      <c r="C2344" s="54" t="str">
        <f>IF(A2344="CSP","Consolidated Supply Program(IIF)",IF(A2344&lt;&gt;"",INDEX('CCN &amp; Description'!$B$2:$B$1071,MATCH(VALUE(LEFT(A2344,5)),'CCN &amp; Description'!$A$2:$A$1071,0)),""))</f>
        <v/>
      </c>
      <c r="D2344" s="55" t="str">
        <f t="shared" si="72"/>
        <v>C</v>
      </c>
      <c r="E2344" s="55" t="str">
        <f t="shared" si="73"/>
        <v>C0054</v>
      </c>
      <c r="F2344" s="56" t="s">
        <v>13232</v>
      </c>
      <c r="G2344" s="56" t="s">
        <v>13230</v>
      </c>
      <c r="H2344" s="56" t="s">
        <v>13231</v>
      </c>
      <c r="I2344" s="57">
        <v>1.08</v>
      </c>
      <c r="J2344" s="57">
        <v>0.92</v>
      </c>
      <c r="K2344" s="57">
        <v>1.75</v>
      </c>
      <c r="L2344" s="315" t="e">
        <v>#REF!</v>
      </c>
      <c r="M2344" s="58" t="e">
        <v>#REF!</v>
      </c>
      <c r="N2344" s="58" t="e">
        <v>#N/A</v>
      </c>
      <c r="O2344" s="58" t="e">
        <v>#N/A</v>
      </c>
      <c r="P2344" s="58" t="e">
        <v>#N/A</v>
      </c>
      <c r="Q2344" s="58" t="e">
        <v>#N/A</v>
      </c>
    </row>
    <row r="2345" spans="1:17" ht="15" customHeight="1" thickBot="1">
      <c r="A2345" s="446"/>
      <c r="B2345" s="446"/>
      <c r="C2345" s="54" t="str">
        <f>IF(A2345="CSP","Consolidated Supply Program(IIF)",IF(A2345&lt;&gt;"",INDEX('CCN &amp; Description'!$B$2:$B$1071,MATCH(VALUE(LEFT(A2345,5)),'CCN &amp; Description'!$A$2:$A$1071,0)),""))</f>
        <v/>
      </c>
      <c r="D2345" s="55" t="str">
        <f t="shared" si="72"/>
        <v>C</v>
      </c>
      <c r="E2345" s="55" t="str">
        <f t="shared" si="73"/>
        <v>C0055</v>
      </c>
      <c r="F2345" s="56" t="s">
        <v>13233</v>
      </c>
      <c r="G2345" s="56" t="s">
        <v>13234</v>
      </c>
      <c r="H2345" s="56" t="s">
        <v>13235</v>
      </c>
      <c r="I2345" s="57">
        <v>26.82</v>
      </c>
      <c r="J2345" s="57">
        <v>8.5</v>
      </c>
      <c r="K2345" s="57">
        <v>8.25</v>
      </c>
      <c r="L2345" s="315" t="e">
        <v>#REF!</v>
      </c>
      <c r="M2345" s="58" t="e">
        <v>#REF!</v>
      </c>
      <c r="N2345" s="58" t="e">
        <v>#N/A</v>
      </c>
      <c r="O2345" s="58" t="e">
        <v>#N/A</v>
      </c>
      <c r="P2345" s="58" t="e">
        <v>#N/A</v>
      </c>
      <c r="Q2345" s="58" t="e">
        <v>#N/A</v>
      </c>
    </row>
    <row r="2346" spans="1:17" ht="15" customHeight="1" thickBot="1">
      <c r="A2346" s="446"/>
      <c r="B2346" s="446"/>
      <c r="C2346" s="54" t="str">
        <f>IF(A2346="CSP","Consolidated Supply Program(IIF)",IF(A2346&lt;&gt;"",INDEX('CCN &amp; Description'!$B$2:$B$1071,MATCH(VALUE(LEFT(A2346,5)),'CCN &amp; Description'!$A$2:$A$1071,0)),""))</f>
        <v/>
      </c>
      <c r="D2346" s="55" t="str">
        <f t="shared" si="72"/>
        <v>C</v>
      </c>
      <c r="E2346" s="55" t="str">
        <f t="shared" si="73"/>
        <v>C0055</v>
      </c>
      <c r="F2346" s="56" t="s">
        <v>13233</v>
      </c>
      <c r="G2346" s="56" t="s">
        <v>13236</v>
      </c>
      <c r="H2346" s="56" t="s">
        <v>2098</v>
      </c>
      <c r="I2346" s="57">
        <v>26.82</v>
      </c>
      <c r="J2346" s="57">
        <v>8.5</v>
      </c>
      <c r="K2346" s="57">
        <v>8.25</v>
      </c>
      <c r="L2346" s="315" t="e">
        <v>#REF!</v>
      </c>
      <c r="M2346" s="58" t="e">
        <v>#REF!</v>
      </c>
      <c r="N2346" s="58" t="e">
        <v>#N/A</v>
      </c>
      <c r="O2346" s="58" t="e">
        <v>#N/A</v>
      </c>
      <c r="P2346" s="58" t="e">
        <v>#N/A</v>
      </c>
      <c r="Q2346" s="58" t="e">
        <v>#N/A</v>
      </c>
    </row>
    <row r="2347" spans="1:17" ht="15" customHeight="1" thickBot="1">
      <c r="A2347" s="446"/>
      <c r="B2347" s="446"/>
      <c r="C2347" s="54" t="str">
        <f>IF(A2347="CSP","Consolidated Supply Program(IIF)",IF(A2347&lt;&gt;"",INDEX('CCN &amp; Description'!$B$2:$B$1071,MATCH(VALUE(LEFT(A2347,5)),'CCN &amp; Description'!$A$2:$A$1071,0)),""))</f>
        <v/>
      </c>
      <c r="D2347" s="55" t="str">
        <f t="shared" si="72"/>
        <v>C</v>
      </c>
      <c r="E2347" s="55" t="str">
        <f t="shared" si="73"/>
        <v>C0056</v>
      </c>
      <c r="F2347" s="56" t="s">
        <v>13237</v>
      </c>
      <c r="G2347" s="56" t="s">
        <v>13238</v>
      </c>
      <c r="H2347" s="56" t="s">
        <v>13239</v>
      </c>
      <c r="I2347" s="57">
        <v>0</v>
      </c>
      <c r="J2347" s="57">
        <v>0</v>
      </c>
      <c r="K2347" s="57">
        <v>0</v>
      </c>
      <c r="L2347" s="315" t="e">
        <v>#REF!</v>
      </c>
      <c r="M2347" s="58" t="e">
        <v>#REF!</v>
      </c>
      <c r="N2347" s="58" t="e">
        <v>#N/A</v>
      </c>
      <c r="O2347" s="58" t="e">
        <v>#N/A</v>
      </c>
      <c r="P2347" s="58" t="e">
        <v>#N/A</v>
      </c>
      <c r="Q2347" s="58" t="e">
        <v>#N/A</v>
      </c>
    </row>
    <row r="2348" spans="1:17" ht="15" customHeight="1" thickBot="1">
      <c r="A2348" s="446"/>
      <c r="B2348" s="446"/>
      <c r="C2348" s="54" t="str">
        <f>IF(A2348="CSP","Consolidated Supply Program(IIF)",IF(A2348&lt;&gt;"",INDEX('CCN &amp; Description'!$B$2:$B$1071,MATCH(VALUE(LEFT(A2348,5)),'CCN &amp; Description'!$A$2:$A$1071,0)),""))</f>
        <v/>
      </c>
      <c r="D2348" s="55" t="str">
        <f t="shared" si="72"/>
        <v>C</v>
      </c>
      <c r="E2348" s="55" t="str">
        <f t="shared" si="73"/>
        <v>C0057</v>
      </c>
      <c r="F2348" s="56" t="s">
        <v>13240</v>
      </c>
      <c r="G2348" s="56" t="s">
        <v>13241</v>
      </c>
      <c r="H2348" s="56" t="s">
        <v>13242</v>
      </c>
      <c r="I2348" s="60"/>
      <c r="J2348" s="60"/>
      <c r="K2348" s="60"/>
      <c r="L2348" s="315" t="e">
        <v>#REF!</v>
      </c>
      <c r="M2348" s="58" t="e">
        <v>#REF!</v>
      </c>
      <c r="N2348" s="58" t="e">
        <v>#N/A</v>
      </c>
      <c r="O2348" s="58" t="e">
        <v>#N/A</v>
      </c>
      <c r="P2348" s="58" t="e">
        <v>#N/A</v>
      </c>
      <c r="Q2348" s="58" t="e">
        <v>#N/A</v>
      </c>
    </row>
    <row r="2349" spans="1:17" ht="15" customHeight="1" thickBot="1">
      <c r="A2349" s="446"/>
      <c r="B2349" s="446"/>
      <c r="C2349" s="54" t="str">
        <f>IF(A2349="CSP","Consolidated Supply Program(IIF)",IF(A2349&lt;&gt;"",INDEX('CCN &amp; Description'!$B$2:$B$1071,MATCH(VALUE(LEFT(A2349,5)),'CCN &amp; Description'!$A$2:$A$1071,0)),""))</f>
        <v/>
      </c>
      <c r="D2349" s="55" t="str">
        <f t="shared" si="72"/>
        <v>C</v>
      </c>
      <c r="E2349" s="55" t="str">
        <f t="shared" si="73"/>
        <v>C0059</v>
      </c>
      <c r="F2349" s="56" t="s">
        <v>13243</v>
      </c>
      <c r="G2349" s="56" t="s">
        <v>13244</v>
      </c>
      <c r="H2349" s="56" t="s">
        <v>2098</v>
      </c>
      <c r="I2349" s="57">
        <v>1.75</v>
      </c>
      <c r="J2349" s="57">
        <v>1.92</v>
      </c>
      <c r="K2349" s="57">
        <v>1.75</v>
      </c>
      <c r="L2349" s="315" t="e">
        <v>#REF!</v>
      </c>
      <c r="M2349" s="58" t="e">
        <v>#REF!</v>
      </c>
      <c r="N2349" s="58" t="e">
        <v>#N/A</v>
      </c>
      <c r="O2349" s="58" t="e">
        <v>#N/A</v>
      </c>
      <c r="P2349" s="58" t="e">
        <v>#N/A</v>
      </c>
      <c r="Q2349" s="58" t="e">
        <v>#N/A</v>
      </c>
    </row>
    <row r="2350" spans="1:17" ht="15" customHeight="1" thickBot="1">
      <c r="A2350" s="446"/>
      <c r="B2350" s="446"/>
      <c r="C2350" s="54" t="str">
        <f>IF(A2350="CSP","Consolidated Supply Program(IIF)",IF(A2350&lt;&gt;"",INDEX('CCN &amp; Description'!$B$2:$B$1071,MATCH(VALUE(LEFT(A2350,5)),'CCN &amp; Description'!$A$2:$A$1071,0)),""))</f>
        <v/>
      </c>
      <c r="D2350" s="55" t="str">
        <f t="shared" si="72"/>
        <v>C</v>
      </c>
      <c r="E2350" s="55" t="str">
        <f t="shared" si="73"/>
        <v>C0059</v>
      </c>
      <c r="F2350" s="56" t="s">
        <v>13243</v>
      </c>
      <c r="G2350" s="56" t="s">
        <v>13245</v>
      </c>
      <c r="H2350" s="56" t="s">
        <v>2098</v>
      </c>
      <c r="I2350" s="57">
        <v>1.75</v>
      </c>
      <c r="J2350" s="57">
        <v>1.92</v>
      </c>
      <c r="K2350" s="57">
        <v>1.75</v>
      </c>
      <c r="L2350" s="315" t="e">
        <v>#REF!</v>
      </c>
      <c r="M2350" s="58" t="e">
        <v>#REF!</v>
      </c>
      <c r="N2350" s="58" t="e">
        <v>#N/A</v>
      </c>
      <c r="O2350" s="58" t="e">
        <v>#N/A</v>
      </c>
      <c r="P2350" s="58" t="e">
        <v>#N/A</v>
      </c>
      <c r="Q2350" s="58" t="e">
        <v>#N/A</v>
      </c>
    </row>
    <row r="2351" spans="1:17" ht="15" customHeight="1" thickBot="1">
      <c r="A2351" s="446"/>
      <c r="B2351" s="446"/>
      <c r="C2351" s="54" t="str">
        <f>IF(A2351="CSP","Consolidated Supply Program(IIF)",IF(A2351&lt;&gt;"",INDEX('CCN &amp; Description'!$B$2:$B$1071,MATCH(VALUE(LEFT(A2351,5)),'CCN &amp; Description'!$A$2:$A$1071,0)),""))</f>
        <v/>
      </c>
      <c r="D2351" s="55" t="str">
        <f t="shared" si="72"/>
        <v>C</v>
      </c>
      <c r="E2351" s="55" t="str">
        <f t="shared" si="73"/>
        <v>C0059</v>
      </c>
      <c r="F2351" s="56" t="s">
        <v>13243</v>
      </c>
      <c r="G2351" s="56" t="s">
        <v>13244</v>
      </c>
      <c r="H2351" s="56" t="s">
        <v>2098</v>
      </c>
      <c r="I2351" s="57">
        <v>1.75</v>
      </c>
      <c r="J2351" s="57">
        <v>1.92</v>
      </c>
      <c r="K2351" s="57">
        <v>1.75</v>
      </c>
      <c r="L2351" s="315" t="e">
        <v>#REF!</v>
      </c>
      <c r="M2351" s="58" t="e">
        <v>#REF!</v>
      </c>
      <c r="N2351" s="58" t="e">
        <v>#N/A</v>
      </c>
      <c r="O2351" s="58" t="e">
        <v>#N/A</v>
      </c>
      <c r="P2351" s="58" t="e">
        <v>#N/A</v>
      </c>
      <c r="Q2351" s="58" t="e">
        <v>#N/A</v>
      </c>
    </row>
    <row r="2352" spans="1:17" s="110" customFormat="1" ht="15" customHeight="1" thickBot="1">
      <c r="A2352" s="446" t="s">
        <v>814</v>
      </c>
      <c r="B2352" s="446"/>
      <c r="C2352" s="106" t="str">
        <f>IF(A2352="CSP","Consolidated Supply Program(IIF)",IF(A2352&lt;&gt;"",INDEX('CCN &amp; Description'!$B$2:$B$1071,MATCH(VALUE(LEFT(A2352,5)),'CCN &amp; Description'!$A$2:$A$1071,0)),""))</f>
        <v>Consolidated Supply Program(IIF)</v>
      </c>
      <c r="D2352" s="107" t="str">
        <f t="shared" si="72"/>
        <v>C</v>
      </c>
      <c r="E2352" s="107" t="str">
        <f t="shared" si="73"/>
        <v>C0061</v>
      </c>
      <c r="F2352" s="108" t="s">
        <v>829</v>
      </c>
      <c r="G2352" s="108" t="s">
        <v>13246</v>
      </c>
      <c r="H2352" s="108" t="s">
        <v>13247</v>
      </c>
      <c r="I2352" s="109">
        <v>2</v>
      </c>
      <c r="J2352" s="109">
        <v>1.5</v>
      </c>
      <c r="K2352" s="109">
        <v>0.67</v>
      </c>
      <c r="L2352" s="110" t="e">
        <v>#REF!</v>
      </c>
      <c r="M2352" s="111" t="e">
        <v>#REF!</v>
      </c>
      <c r="N2352" s="111" t="e">
        <v>#N/A</v>
      </c>
      <c r="O2352" s="111" t="e">
        <v>#N/A</v>
      </c>
      <c r="P2352" s="111" t="e">
        <v>#N/A</v>
      </c>
      <c r="Q2352" s="111" t="e">
        <v>#N/A</v>
      </c>
    </row>
    <row r="2353" spans="1:17" s="110" customFormat="1" ht="15" customHeight="1" thickBot="1">
      <c r="A2353" s="446" t="s">
        <v>814</v>
      </c>
      <c r="B2353" s="446"/>
      <c r="C2353" s="106" t="str">
        <f>IF(A2353="CSP","Consolidated Supply Program(IIF)",IF(A2353&lt;&gt;"",INDEX('CCN &amp; Description'!$B$2:$B$1071,MATCH(VALUE(LEFT(A2353,5)),'CCN &amp; Description'!$A$2:$A$1071,0)),""))</f>
        <v>Consolidated Supply Program(IIF)</v>
      </c>
      <c r="D2353" s="107" t="str">
        <f t="shared" si="72"/>
        <v>C</v>
      </c>
      <c r="E2353" s="107" t="str">
        <f t="shared" si="73"/>
        <v>C0061</v>
      </c>
      <c r="F2353" s="108" t="s">
        <v>829</v>
      </c>
      <c r="G2353" s="108" t="s">
        <v>13248</v>
      </c>
      <c r="H2353" s="108" t="s">
        <v>13249</v>
      </c>
      <c r="I2353" s="109">
        <v>0</v>
      </c>
      <c r="J2353" s="109">
        <v>0</v>
      </c>
      <c r="K2353" s="109">
        <v>0</v>
      </c>
      <c r="L2353" s="110" t="e">
        <v>#REF!</v>
      </c>
      <c r="M2353" s="111" t="e">
        <v>#REF!</v>
      </c>
      <c r="N2353" s="111" t="e">
        <v>#N/A</v>
      </c>
      <c r="O2353" s="111" t="e">
        <v>#N/A</v>
      </c>
      <c r="P2353" s="111" t="e">
        <v>#N/A</v>
      </c>
      <c r="Q2353" s="111" t="e">
        <v>#N/A</v>
      </c>
    </row>
    <row r="2354" spans="1:17" ht="15" customHeight="1" thickBot="1">
      <c r="A2354" s="446"/>
      <c r="B2354" s="446"/>
      <c r="C2354" s="54" t="str">
        <f>IF(A2354="CSP","Consolidated Supply Program(IIF)",IF(A2354&lt;&gt;"",INDEX('CCN &amp; Description'!$B$2:$B$1071,MATCH(VALUE(LEFT(A2354,5)),'CCN &amp; Description'!$A$2:$A$1071,0)),""))</f>
        <v/>
      </c>
      <c r="D2354" s="55" t="str">
        <f t="shared" si="72"/>
        <v>C</v>
      </c>
      <c r="E2354" s="55" t="str">
        <f t="shared" si="73"/>
        <v>C0061</v>
      </c>
      <c r="F2354" s="56" t="s">
        <v>13250</v>
      </c>
      <c r="G2354" s="56" t="s">
        <v>13248</v>
      </c>
      <c r="H2354" s="56" t="s">
        <v>13251</v>
      </c>
      <c r="I2354" s="57">
        <v>0</v>
      </c>
      <c r="J2354" s="57">
        <v>0</v>
      </c>
      <c r="K2354" s="57">
        <v>0</v>
      </c>
      <c r="L2354" s="315" t="e">
        <v>#REF!</v>
      </c>
      <c r="M2354" s="58" t="e">
        <v>#REF!</v>
      </c>
      <c r="N2354" s="58" t="e">
        <v>#N/A</v>
      </c>
      <c r="O2354" s="58" t="e">
        <v>#N/A</v>
      </c>
      <c r="P2354" s="58" t="e">
        <v>#N/A</v>
      </c>
      <c r="Q2354" s="58" t="e">
        <v>#N/A</v>
      </c>
    </row>
    <row r="2355" spans="1:17" ht="15" customHeight="1" thickBot="1">
      <c r="A2355" s="446"/>
      <c r="B2355" s="446"/>
      <c r="C2355" s="54" t="str">
        <f>IF(A2355="CSP","Consolidated Supply Program(IIF)",IF(A2355&lt;&gt;"",INDEX('CCN &amp; Description'!$B$2:$B$1071,MATCH(VALUE(LEFT(A2355,5)),'CCN &amp; Description'!$A$2:$A$1071,0)),""))</f>
        <v/>
      </c>
      <c r="D2355" s="55" t="str">
        <f t="shared" si="72"/>
        <v>C</v>
      </c>
      <c r="E2355" s="55" t="str">
        <f t="shared" si="73"/>
        <v>C0061</v>
      </c>
      <c r="F2355" s="56" t="s">
        <v>13252</v>
      </c>
      <c r="G2355" s="56" t="s">
        <v>13248</v>
      </c>
      <c r="H2355" s="56" t="s">
        <v>13253</v>
      </c>
      <c r="I2355" s="57">
        <v>0</v>
      </c>
      <c r="J2355" s="57">
        <v>0</v>
      </c>
      <c r="K2355" s="57">
        <v>0</v>
      </c>
      <c r="L2355" s="315" t="e">
        <v>#REF!</v>
      </c>
      <c r="M2355" s="58" t="e">
        <v>#REF!</v>
      </c>
      <c r="N2355" s="58" t="e">
        <v>#N/A</v>
      </c>
      <c r="O2355" s="58" t="e">
        <v>#N/A</v>
      </c>
      <c r="P2355" s="58" t="e">
        <v>#N/A</v>
      </c>
      <c r="Q2355" s="58" t="e">
        <v>#N/A</v>
      </c>
    </row>
    <row r="2356" spans="1:17" ht="15" customHeight="1" thickBot="1">
      <c r="A2356" s="446"/>
      <c r="B2356" s="446"/>
      <c r="C2356" s="54" t="str">
        <f>IF(A2356="CSP","Consolidated Supply Program(IIF)",IF(A2356&lt;&gt;"",INDEX('CCN &amp; Description'!$B$2:$B$1071,MATCH(VALUE(LEFT(A2356,5)),'CCN &amp; Description'!$A$2:$A$1071,0)),""))</f>
        <v/>
      </c>
      <c r="D2356" s="55" t="str">
        <f t="shared" si="72"/>
        <v>C</v>
      </c>
      <c r="E2356" s="55" t="str">
        <f t="shared" si="73"/>
        <v>C0061</v>
      </c>
      <c r="F2356" s="56" t="s">
        <v>13254</v>
      </c>
      <c r="G2356" s="56" t="s">
        <v>13248</v>
      </c>
      <c r="H2356" s="56" t="s">
        <v>13255</v>
      </c>
      <c r="I2356" s="57">
        <v>0</v>
      </c>
      <c r="J2356" s="57">
        <v>0</v>
      </c>
      <c r="K2356" s="57">
        <v>0</v>
      </c>
      <c r="L2356" s="315" t="e">
        <v>#REF!</v>
      </c>
      <c r="M2356" s="58" t="e">
        <v>#REF!</v>
      </c>
      <c r="N2356" s="58" t="e">
        <v>#N/A</v>
      </c>
      <c r="O2356" s="58" t="e">
        <v>#N/A</v>
      </c>
      <c r="P2356" s="58" t="e">
        <v>#N/A</v>
      </c>
      <c r="Q2356" s="58" t="e">
        <v>#N/A</v>
      </c>
    </row>
    <row r="2357" spans="1:17" ht="15" customHeight="1" thickBot="1">
      <c r="A2357" s="446"/>
      <c r="B2357" s="446"/>
      <c r="C2357" s="54" t="str">
        <f>IF(A2357="CSP","Consolidated Supply Program(IIF)",IF(A2357&lt;&gt;"",INDEX('CCN &amp; Description'!$B$2:$B$1071,MATCH(VALUE(LEFT(A2357,5)),'CCN &amp; Description'!$A$2:$A$1071,0)),""))</f>
        <v/>
      </c>
      <c r="D2357" s="55" t="str">
        <f t="shared" si="72"/>
        <v>C</v>
      </c>
      <c r="E2357" s="55" t="str">
        <f t="shared" si="73"/>
        <v>C0061</v>
      </c>
      <c r="F2357" s="56" t="s">
        <v>13256</v>
      </c>
      <c r="G2357" s="56" t="s">
        <v>13248</v>
      </c>
      <c r="H2357" s="56" t="s">
        <v>13257</v>
      </c>
      <c r="I2357" s="57">
        <v>0</v>
      </c>
      <c r="J2357" s="57">
        <v>0</v>
      </c>
      <c r="K2357" s="57">
        <v>0</v>
      </c>
      <c r="L2357" s="315" t="e">
        <v>#REF!</v>
      </c>
      <c r="M2357" s="58" t="e">
        <v>#REF!</v>
      </c>
      <c r="N2357" s="58" t="e">
        <v>#N/A</v>
      </c>
      <c r="O2357" s="58" t="e">
        <v>#N/A</v>
      </c>
      <c r="P2357" s="58" t="e">
        <v>#N/A</v>
      </c>
      <c r="Q2357" s="58" t="e">
        <v>#N/A</v>
      </c>
    </row>
    <row r="2358" spans="1:17" s="110" customFormat="1" ht="15" customHeight="1" thickBot="1">
      <c r="A2358" s="446" t="s">
        <v>814</v>
      </c>
      <c r="B2358" s="446"/>
      <c r="C2358" s="106" t="str">
        <f>IF(A2358="CSP","Consolidated Supply Program(IIF)",IF(A2358&lt;&gt;"",INDEX('CCN &amp; Description'!$B$2:$B$1071,MATCH(VALUE(LEFT(A2358,5)),'CCN &amp; Description'!$A$2:$A$1071,0)),""))</f>
        <v>Consolidated Supply Program(IIF)</v>
      </c>
      <c r="D2358" s="107" t="str">
        <f t="shared" si="72"/>
        <v>C</v>
      </c>
      <c r="E2358" s="107" t="str">
        <f t="shared" si="73"/>
        <v>C0062</v>
      </c>
      <c r="F2358" s="108" t="s">
        <v>832</v>
      </c>
      <c r="G2358" s="108" t="s">
        <v>13258</v>
      </c>
      <c r="H2358" s="108" t="s">
        <v>13259</v>
      </c>
      <c r="I2358" s="109">
        <v>1.08</v>
      </c>
      <c r="J2358" s="109">
        <v>0.57999999999999996</v>
      </c>
      <c r="K2358" s="109">
        <v>0.25</v>
      </c>
      <c r="L2358" s="110" t="e">
        <v>#REF!</v>
      </c>
      <c r="M2358" s="111" t="e">
        <v>#REF!</v>
      </c>
      <c r="N2358" s="111" t="e">
        <v>#N/A</v>
      </c>
      <c r="O2358" s="111" t="e">
        <v>#N/A</v>
      </c>
      <c r="P2358" s="111" t="e">
        <v>#N/A</v>
      </c>
      <c r="Q2358" s="111" t="e">
        <v>#N/A</v>
      </c>
    </row>
    <row r="2359" spans="1:17" s="110" customFormat="1" ht="15" customHeight="1" thickBot="1">
      <c r="A2359" s="446" t="s">
        <v>814</v>
      </c>
      <c r="B2359" s="446"/>
      <c r="C2359" s="106" t="str">
        <f>IF(A2359="CSP","Consolidated Supply Program(IIF)",IF(A2359&lt;&gt;"",INDEX('CCN &amp; Description'!$B$2:$B$1071,MATCH(VALUE(LEFT(A2359,5)),'CCN &amp; Description'!$A$2:$A$1071,0)),""))</f>
        <v>Consolidated Supply Program(IIF)</v>
      </c>
      <c r="D2359" s="107" t="str">
        <f t="shared" si="72"/>
        <v>C</v>
      </c>
      <c r="E2359" s="107" t="str">
        <f t="shared" si="73"/>
        <v>C0063</v>
      </c>
      <c r="F2359" s="108" t="s">
        <v>835</v>
      </c>
      <c r="G2359" s="108" t="s">
        <v>13260</v>
      </c>
      <c r="H2359" s="108" t="s">
        <v>13261</v>
      </c>
      <c r="I2359" s="109">
        <v>1.08</v>
      </c>
      <c r="J2359" s="109">
        <v>0.75</v>
      </c>
      <c r="K2359" s="109">
        <v>0.17</v>
      </c>
      <c r="L2359" s="110" t="e">
        <v>#REF!</v>
      </c>
      <c r="M2359" s="111" t="e">
        <v>#REF!</v>
      </c>
      <c r="N2359" s="111" t="e">
        <v>#N/A</v>
      </c>
      <c r="O2359" s="111" t="e">
        <v>#N/A</v>
      </c>
      <c r="P2359" s="111" t="e">
        <v>#N/A</v>
      </c>
      <c r="Q2359" s="111" t="e">
        <v>#N/A</v>
      </c>
    </row>
    <row r="2360" spans="1:17" s="110" customFormat="1" ht="15" customHeight="1" thickBot="1">
      <c r="A2360" s="446"/>
      <c r="B2360" s="446"/>
      <c r="C2360" s="106" t="str">
        <f>IF(A2360="CSP","Consolidated Supply Program(IIF)",IF(A2360&lt;&gt;"",INDEX('CCN &amp; Description'!$B$2:$B$1071,MATCH(VALUE(LEFT(A2360,5)),'CCN &amp; Description'!$A$2:$A$1071,0)),""))</f>
        <v/>
      </c>
      <c r="D2360" s="107" t="str">
        <f t="shared" si="72"/>
        <v>C</v>
      </c>
      <c r="E2360" s="107" t="str">
        <f t="shared" si="73"/>
        <v>C0064</v>
      </c>
      <c r="F2360" s="108" t="s">
        <v>13262</v>
      </c>
      <c r="G2360" s="108" t="s">
        <v>13263</v>
      </c>
      <c r="H2360" s="112"/>
      <c r="I2360" s="109">
        <v>0</v>
      </c>
      <c r="J2360" s="109">
        <v>0</v>
      </c>
      <c r="K2360" s="109">
        <v>0</v>
      </c>
      <c r="L2360" s="110" t="e">
        <v>#REF!</v>
      </c>
      <c r="M2360" s="111" t="e">
        <v>#REF!</v>
      </c>
      <c r="N2360" s="111" t="e">
        <v>#N/A</v>
      </c>
      <c r="O2360" s="111" t="e">
        <v>#N/A</v>
      </c>
      <c r="P2360" s="111" t="e">
        <v>#N/A</v>
      </c>
      <c r="Q2360" s="111" t="e">
        <v>#N/A</v>
      </c>
    </row>
    <row r="2361" spans="1:17" s="110" customFormat="1" ht="15" customHeight="1" thickBot="1">
      <c r="A2361" s="446"/>
      <c r="B2361" s="446"/>
      <c r="C2361" s="106" t="str">
        <f>IF(A2361="CSP","Consolidated Supply Program(IIF)",IF(A2361&lt;&gt;"",INDEX('CCN &amp; Description'!$B$2:$B$1071,MATCH(VALUE(LEFT(A2361,5)),'CCN &amp; Description'!$A$2:$A$1071,0)),""))</f>
        <v/>
      </c>
      <c r="D2361" s="107" t="str">
        <f t="shared" si="72"/>
        <v>C</v>
      </c>
      <c r="E2361" s="107" t="str">
        <f t="shared" si="73"/>
        <v>C0065</v>
      </c>
      <c r="F2361" s="108" t="s">
        <v>13264</v>
      </c>
      <c r="G2361" s="108" t="s">
        <v>13263</v>
      </c>
      <c r="H2361" s="108" t="s">
        <v>2098</v>
      </c>
      <c r="I2361" s="109">
        <v>0</v>
      </c>
      <c r="J2361" s="109">
        <v>0</v>
      </c>
      <c r="K2361" s="109">
        <v>0</v>
      </c>
      <c r="L2361" s="110" t="e">
        <v>#REF!</v>
      </c>
      <c r="M2361" s="111" t="e">
        <v>#REF!</v>
      </c>
      <c r="N2361" s="111" t="e">
        <v>#N/A</v>
      </c>
      <c r="O2361" s="111" t="e">
        <v>#N/A</v>
      </c>
      <c r="P2361" s="111" t="e">
        <v>#N/A</v>
      </c>
      <c r="Q2361" s="111" t="e">
        <v>#N/A</v>
      </c>
    </row>
    <row r="2362" spans="1:17" ht="15" customHeight="1" thickBot="1">
      <c r="A2362" s="446"/>
      <c r="B2362" s="446"/>
      <c r="C2362" s="54" t="str">
        <f>IF(A2362="CSP","Consolidated Supply Program(IIF)",IF(A2362&lt;&gt;"",INDEX('CCN &amp; Description'!$B$2:$B$1071,MATCH(VALUE(LEFT(A2362,5)),'CCN &amp; Description'!$A$2:$A$1071,0)),""))</f>
        <v/>
      </c>
      <c r="D2362" s="55" t="str">
        <f t="shared" si="72"/>
        <v>C</v>
      </c>
      <c r="E2362" s="55" t="str">
        <f t="shared" si="73"/>
        <v>C0066</v>
      </c>
      <c r="F2362" s="56" t="s">
        <v>5096</v>
      </c>
      <c r="G2362" s="56" t="s">
        <v>5097</v>
      </c>
      <c r="H2362" s="56" t="s">
        <v>13265</v>
      </c>
      <c r="I2362" s="57">
        <v>0.33</v>
      </c>
      <c r="J2362" s="57">
        <v>0.33</v>
      </c>
      <c r="K2362" s="57">
        <v>0.08</v>
      </c>
      <c r="L2362" s="315" t="e">
        <v>#REF!</v>
      </c>
      <c r="M2362" s="58" t="e">
        <v>#REF!</v>
      </c>
      <c r="N2362" s="58" t="e">
        <v>#N/A</v>
      </c>
      <c r="O2362" s="58" t="e">
        <v>#N/A</v>
      </c>
      <c r="P2362" s="58" t="e">
        <v>#N/A</v>
      </c>
      <c r="Q2362" s="58" t="e">
        <v>#N/A</v>
      </c>
    </row>
    <row r="2363" spans="1:17" ht="15" customHeight="1" thickBot="1">
      <c r="A2363" s="446"/>
      <c r="B2363" s="446"/>
      <c r="C2363" s="54" t="str">
        <f>IF(A2363="CSP","Consolidated Supply Program(IIF)",IF(A2363&lt;&gt;"",INDEX('CCN &amp; Description'!$B$2:$B$1071,MATCH(VALUE(LEFT(A2363,5)),'CCN &amp; Description'!$A$2:$A$1071,0)),""))</f>
        <v/>
      </c>
      <c r="D2363" s="55" t="str">
        <f t="shared" si="72"/>
        <v>C</v>
      </c>
      <c r="E2363" s="55" t="str">
        <f t="shared" si="73"/>
        <v>C0067</v>
      </c>
      <c r="F2363" s="56" t="s">
        <v>13266</v>
      </c>
      <c r="G2363" s="56" t="s">
        <v>13267</v>
      </c>
      <c r="H2363" s="56" t="s">
        <v>13268</v>
      </c>
      <c r="I2363" s="57">
        <v>16.16</v>
      </c>
      <c r="J2363" s="57">
        <v>6.33</v>
      </c>
      <c r="K2363" s="57">
        <v>7.5</v>
      </c>
      <c r="L2363" s="315" t="e">
        <v>#REF!</v>
      </c>
      <c r="M2363" s="58" t="e">
        <v>#REF!</v>
      </c>
      <c r="N2363" s="58" t="e">
        <v>#N/A</v>
      </c>
      <c r="O2363" s="58" t="e">
        <v>#N/A</v>
      </c>
      <c r="P2363" s="58" t="e">
        <v>#N/A</v>
      </c>
      <c r="Q2363" s="58" t="e">
        <v>#N/A</v>
      </c>
    </row>
    <row r="2364" spans="1:17" ht="15" customHeight="1" thickBot="1">
      <c r="A2364" s="446"/>
      <c r="B2364" s="446"/>
      <c r="C2364" s="54" t="str">
        <f>IF(A2364="CSP","Consolidated Supply Program(IIF)",IF(A2364&lt;&gt;"",INDEX('CCN &amp; Description'!$B$2:$B$1071,MATCH(VALUE(LEFT(A2364,5)),'CCN &amp; Description'!$A$2:$A$1071,0)),""))</f>
        <v/>
      </c>
      <c r="D2364" s="55" t="str">
        <f t="shared" si="72"/>
        <v>C</v>
      </c>
      <c r="E2364" s="55" t="str">
        <f t="shared" si="73"/>
        <v>C0067</v>
      </c>
      <c r="F2364" s="56" t="s">
        <v>13266</v>
      </c>
      <c r="G2364" s="56" t="s">
        <v>13267</v>
      </c>
      <c r="H2364" s="56" t="s">
        <v>13269</v>
      </c>
      <c r="I2364" s="57">
        <v>16.16</v>
      </c>
      <c r="J2364" s="57">
        <v>6.33</v>
      </c>
      <c r="K2364" s="57">
        <v>7.5</v>
      </c>
      <c r="L2364" s="315" t="e">
        <v>#REF!</v>
      </c>
      <c r="M2364" s="58" t="e">
        <v>#REF!</v>
      </c>
      <c r="N2364" s="58" t="e">
        <v>#N/A</v>
      </c>
      <c r="O2364" s="58" t="e">
        <v>#N/A</v>
      </c>
      <c r="P2364" s="58" t="e">
        <v>#N/A</v>
      </c>
      <c r="Q2364" s="58" t="e">
        <v>#N/A</v>
      </c>
    </row>
    <row r="2365" spans="1:17" ht="15" customHeight="1" thickBot="1">
      <c r="A2365" s="446"/>
      <c r="B2365" s="446"/>
      <c r="C2365" s="54" t="str">
        <f>IF(A2365="CSP","Consolidated Supply Program(IIF)",IF(A2365&lt;&gt;"",INDEX('CCN &amp; Description'!$B$2:$B$1071,MATCH(VALUE(LEFT(A2365,5)),'CCN &amp; Description'!$A$2:$A$1071,0)),""))</f>
        <v/>
      </c>
      <c r="D2365" s="55" t="str">
        <f t="shared" si="72"/>
        <v>C</v>
      </c>
      <c r="E2365" s="55" t="str">
        <f t="shared" si="73"/>
        <v>C0068</v>
      </c>
      <c r="F2365" s="56" t="s">
        <v>13270</v>
      </c>
      <c r="G2365" s="56" t="s">
        <v>9775</v>
      </c>
      <c r="H2365" s="59"/>
      <c r="I2365" s="60"/>
      <c r="J2365" s="60"/>
      <c r="K2365" s="60"/>
      <c r="L2365" s="315" t="e">
        <v>#REF!</v>
      </c>
      <c r="M2365" s="58" t="e">
        <v>#REF!</v>
      </c>
      <c r="N2365" s="58" t="e">
        <v>#N/A</v>
      </c>
      <c r="O2365" s="58" t="e">
        <v>#N/A</v>
      </c>
      <c r="P2365" s="58" t="e">
        <v>#N/A</v>
      </c>
      <c r="Q2365" s="58" t="e">
        <v>#N/A</v>
      </c>
    </row>
    <row r="2366" spans="1:17" s="110" customFormat="1" ht="15" customHeight="1" thickBot="1">
      <c r="A2366" s="446">
        <v>44112</v>
      </c>
      <c r="B2366" s="446"/>
      <c r="C2366" s="106" t="str">
        <f>IF(A2366="CSP","Consolidated Supply Program(IIF)",IF(A2366&lt;&gt;"",INDEX('CCN &amp; Description'!$B$2:$B$1071,MATCH(VALUE(LEFT(A2366,5)),'CCN &amp; Description'!$A$2:$A$1071,0)),""))</f>
        <v>COVERED STORAGE BUILDING, INSTALLATION</v>
      </c>
      <c r="D2366" s="107" t="str">
        <f t="shared" si="72"/>
        <v>C</v>
      </c>
      <c r="E2366" s="107" t="str">
        <f t="shared" si="73"/>
        <v>C0069</v>
      </c>
      <c r="F2366" s="108" t="s">
        <v>5098</v>
      </c>
      <c r="G2366" s="108" t="s">
        <v>13271</v>
      </c>
      <c r="H2366" s="108" t="s">
        <v>13272</v>
      </c>
      <c r="I2366" s="109">
        <v>0</v>
      </c>
      <c r="J2366" s="109">
        <v>0</v>
      </c>
      <c r="K2366" s="109">
        <v>0</v>
      </c>
      <c r="L2366" s="110" t="e">
        <v>#REF!</v>
      </c>
      <c r="M2366" s="111" t="e">
        <v>#REF!</v>
      </c>
      <c r="N2366" s="111" t="e">
        <v>#N/A</v>
      </c>
      <c r="O2366" s="111" t="e">
        <v>#N/A</v>
      </c>
      <c r="P2366" s="111" t="e">
        <v>#N/A</v>
      </c>
      <c r="Q2366" s="111" t="e">
        <v>#N/A</v>
      </c>
    </row>
    <row r="2367" spans="1:17" s="110" customFormat="1" ht="15" customHeight="1" thickBot="1">
      <c r="A2367" s="446">
        <v>44112</v>
      </c>
      <c r="B2367" s="446"/>
      <c r="C2367" s="106" t="str">
        <f>IF(A2367="CSP","Consolidated Supply Program(IIF)",IF(A2367&lt;&gt;"",INDEX('CCN &amp; Description'!$B$2:$B$1071,MATCH(VALUE(LEFT(A2367,5)),'CCN &amp; Description'!$A$2:$A$1071,0)),""))</f>
        <v>COVERED STORAGE BUILDING, INSTALLATION</v>
      </c>
      <c r="D2367" s="107" t="str">
        <f t="shared" si="72"/>
        <v>C</v>
      </c>
      <c r="E2367" s="107" t="str">
        <f t="shared" si="73"/>
        <v>C0069</v>
      </c>
      <c r="F2367" s="108" t="s">
        <v>5098</v>
      </c>
      <c r="G2367" s="108" t="s">
        <v>13273</v>
      </c>
      <c r="H2367" s="108" t="s">
        <v>13274</v>
      </c>
      <c r="I2367" s="109">
        <v>0</v>
      </c>
      <c r="J2367" s="109">
        <v>0</v>
      </c>
      <c r="K2367" s="109">
        <v>0</v>
      </c>
      <c r="L2367" s="110" t="e">
        <v>#REF!</v>
      </c>
      <c r="M2367" s="111" t="e">
        <v>#REF!</v>
      </c>
      <c r="N2367" s="111" t="e">
        <v>#N/A</v>
      </c>
      <c r="O2367" s="111" t="e">
        <v>#N/A</v>
      </c>
      <c r="P2367" s="111" t="e">
        <v>#N/A</v>
      </c>
      <c r="Q2367" s="111" t="e">
        <v>#N/A</v>
      </c>
    </row>
    <row r="2368" spans="1:17" ht="15" customHeight="1" thickBot="1">
      <c r="A2368" s="446"/>
      <c r="B2368" s="446"/>
      <c r="C2368" s="54" t="str">
        <f>IF(A2368="CSP","Consolidated Supply Program(IIF)",IF(A2368&lt;&gt;"",INDEX('CCN &amp; Description'!$B$2:$B$1071,MATCH(VALUE(LEFT(A2368,5)),'CCN &amp; Description'!$A$2:$A$1071,0)),""))</f>
        <v/>
      </c>
      <c r="D2368" s="55" t="str">
        <f t="shared" si="72"/>
        <v>C</v>
      </c>
      <c r="E2368" s="55" t="str">
        <f t="shared" si="73"/>
        <v>C0070</v>
      </c>
      <c r="F2368" s="56" t="s">
        <v>5107</v>
      </c>
      <c r="G2368" s="56" t="s">
        <v>5108</v>
      </c>
      <c r="H2368" s="56" t="s">
        <v>13275</v>
      </c>
      <c r="I2368" s="57">
        <v>0.57999999999999996</v>
      </c>
      <c r="J2368" s="57">
        <v>0.33</v>
      </c>
      <c r="K2368" s="57">
        <v>0.5</v>
      </c>
      <c r="L2368" s="315" t="e">
        <v>#REF!</v>
      </c>
      <c r="M2368" s="58" t="e">
        <v>#REF!</v>
      </c>
      <c r="N2368" s="58" t="e">
        <v>#N/A</v>
      </c>
      <c r="O2368" s="58" t="e">
        <v>#N/A</v>
      </c>
      <c r="P2368" s="58" t="e">
        <v>#N/A</v>
      </c>
      <c r="Q2368" s="58" t="e">
        <v>#N/A</v>
      </c>
    </row>
    <row r="2369" spans="1:17" ht="15" customHeight="1" thickBot="1">
      <c r="A2369" s="446"/>
      <c r="B2369" s="446"/>
      <c r="C2369" s="54" t="str">
        <f>IF(A2369="CSP","Consolidated Supply Program(IIF)",IF(A2369&lt;&gt;"",INDEX('CCN &amp; Description'!$B$2:$B$1071,MATCH(VALUE(LEFT(A2369,5)),'CCN &amp; Description'!$A$2:$A$1071,0)),""))</f>
        <v/>
      </c>
      <c r="D2369" s="55" t="str">
        <f t="shared" si="72"/>
        <v>C</v>
      </c>
      <c r="E2369" s="55" t="str">
        <f t="shared" si="73"/>
        <v>C0072</v>
      </c>
      <c r="F2369" s="56" t="s">
        <v>13276</v>
      </c>
      <c r="G2369" s="56" t="s">
        <v>13277</v>
      </c>
      <c r="H2369" s="56" t="s">
        <v>2098</v>
      </c>
      <c r="I2369" s="57">
        <v>0.92</v>
      </c>
      <c r="J2369" s="57">
        <v>0.57999999999999996</v>
      </c>
      <c r="K2369" s="57">
        <v>0.17</v>
      </c>
      <c r="L2369" s="315" t="e">
        <v>#REF!</v>
      </c>
      <c r="M2369" s="58" t="e">
        <v>#REF!</v>
      </c>
      <c r="N2369" s="58" t="e">
        <v>#N/A</v>
      </c>
      <c r="O2369" s="58" t="e">
        <v>#N/A</v>
      </c>
      <c r="P2369" s="58" t="e">
        <v>#N/A</v>
      </c>
      <c r="Q2369" s="58" t="e">
        <v>#N/A</v>
      </c>
    </row>
    <row r="2370" spans="1:17" ht="15" customHeight="1" thickBot="1">
      <c r="A2370" s="446"/>
      <c r="B2370" s="446"/>
      <c r="C2370" s="54" t="str">
        <f>IF(A2370="CSP","Consolidated Supply Program(IIF)",IF(A2370&lt;&gt;"",INDEX('CCN &amp; Description'!$B$2:$B$1071,MATCH(VALUE(LEFT(A2370,5)),'CCN &amp; Description'!$A$2:$A$1071,0)),""))</f>
        <v/>
      </c>
      <c r="D2370" s="55" t="str">
        <f t="shared" ref="D2370:D2433" si="74">LEFT(F2370,1)</f>
        <v>C</v>
      </c>
      <c r="E2370" s="55" t="str">
        <f t="shared" ref="E2370:E2433" si="75">LEFT(F2370,5)</f>
        <v>C0073</v>
      </c>
      <c r="F2370" s="56" t="s">
        <v>13278</v>
      </c>
      <c r="G2370" s="56" t="s">
        <v>13279</v>
      </c>
      <c r="H2370" s="56" t="s">
        <v>13280</v>
      </c>
      <c r="I2370" s="57">
        <v>15.41</v>
      </c>
      <c r="J2370" s="57">
        <v>7.25</v>
      </c>
      <c r="K2370" s="57">
        <v>6</v>
      </c>
      <c r="L2370" s="315" t="e">
        <v>#REF!</v>
      </c>
      <c r="M2370" s="58" t="e">
        <v>#REF!</v>
      </c>
      <c r="N2370" s="58" t="e">
        <v>#N/A</v>
      </c>
      <c r="O2370" s="58" t="e">
        <v>#N/A</v>
      </c>
      <c r="P2370" s="58" t="e">
        <v>#N/A</v>
      </c>
      <c r="Q2370" s="58" t="e">
        <v>#N/A</v>
      </c>
    </row>
    <row r="2371" spans="1:17" ht="15" customHeight="1" thickBot="1">
      <c r="A2371" s="446"/>
      <c r="B2371" s="446"/>
      <c r="C2371" s="54" t="str">
        <f>IF(A2371="CSP","Consolidated Supply Program(IIF)",IF(A2371&lt;&gt;"",INDEX('CCN &amp; Description'!$B$2:$B$1071,MATCH(VALUE(LEFT(A2371,5)),'CCN &amp; Description'!$A$2:$A$1071,0)),""))</f>
        <v/>
      </c>
      <c r="D2371" s="55" t="str">
        <f t="shared" si="74"/>
        <v>C</v>
      </c>
      <c r="E2371" s="55" t="str">
        <f t="shared" si="75"/>
        <v>C0073</v>
      </c>
      <c r="F2371" s="56" t="s">
        <v>13278</v>
      </c>
      <c r="G2371" s="56" t="s">
        <v>13279</v>
      </c>
      <c r="H2371" s="56" t="s">
        <v>13281</v>
      </c>
      <c r="I2371" s="57">
        <v>15.41</v>
      </c>
      <c r="J2371" s="57">
        <v>7.25</v>
      </c>
      <c r="K2371" s="57">
        <v>6</v>
      </c>
      <c r="L2371" s="315" t="e">
        <v>#REF!</v>
      </c>
      <c r="M2371" s="58" t="e">
        <v>#REF!</v>
      </c>
      <c r="N2371" s="58" t="e">
        <v>#N/A</v>
      </c>
      <c r="O2371" s="58" t="e">
        <v>#N/A</v>
      </c>
      <c r="P2371" s="58" t="e">
        <v>#N/A</v>
      </c>
      <c r="Q2371" s="58" t="e">
        <v>#N/A</v>
      </c>
    </row>
    <row r="2372" spans="1:17" ht="15" customHeight="1" thickBot="1">
      <c r="A2372" s="446"/>
      <c r="B2372" s="446"/>
      <c r="C2372" s="54" t="str">
        <f>IF(A2372="CSP","Consolidated Supply Program(IIF)",IF(A2372&lt;&gt;"",INDEX('CCN &amp; Description'!$B$2:$B$1071,MATCH(VALUE(LEFT(A2372,5)),'CCN &amp; Description'!$A$2:$A$1071,0)),""))</f>
        <v/>
      </c>
      <c r="D2372" s="55" t="str">
        <f t="shared" si="74"/>
        <v>C</v>
      </c>
      <c r="E2372" s="55" t="str">
        <f t="shared" si="75"/>
        <v>C0073</v>
      </c>
      <c r="F2372" s="56" t="s">
        <v>13278</v>
      </c>
      <c r="G2372" s="56" t="s">
        <v>13282</v>
      </c>
      <c r="H2372" s="56" t="s">
        <v>13283</v>
      </c>
      <c r="I2372" s="57">
        <v>15.41</v>
      </c>
      <c r="J2372" s="57">
        <v>7.25</v>
      </c>
      <c r="K2372" s="57">
        <v>6</v>
      </c>
      <c r="L2372" s="315" t="e">
        <v>#REF!</v>
      </c>
      <c r="M2372" s="58" t="e">
        <v>#REF!</v>
      </c>
      <c r="N2372" s="58" t="e">
        <v>#N/A</v>
      </c>
      <c r="O2372" s="58" t="e">
        <v>#N/A</v>
      </c>
      <c r="P2372" s="58" t="e">
        <v>#N/A</v>
      </c>
      <c r="Q2372" s="58" t="e">
        <v>#N/A</v>
      </c>
    </row>
    <row r="2373" spans="1:17" ht="15" customHeight="1" thickBot="1">
      <c r="A2373" s="446"/>
      <c r="B2373" s="446"/>
      <c r="C2373" s="54" t="str">
        <f>IF(A2373="CSP","Consolidated Supply Program(IIF)",IF(A2373&lt;&gt;"",INDEX('CCN &amp; Description'!$B$2:$B$1071,MATCH(VALUE(LEFT(A2373,5)),'CCN &amp; Description'!$A$2:$A$1071,0)),""))</f>
        <v/>
      </c>
      <c r="D2373" s="55" t="str">
        <f t="shared" si="74"/>
        <v>C</v>
      </c>
      <c r="E2373" s="55" t="str">
        <f t="shared" si="75"/>
        <v>C0073</v>
      </c>
      <c r="F2373" s="56" t="s">
        <v>13278</v>
      </c>
      <c r="G2373" s="56" t="s">
        <v>13284</v>
      </c>
      <c r="H2373" s="56" t="s">
        <v>13285</v>
      </c>
      <c r="I2373" s="57">
        <v>20.56</v>
      </c>
      <c r="J2373" s="57">
        <v>6.66</v>
      </c>
      <c r="K2373" s="57">
        <v>6</v>
      </c>
      <c r="L2373" s="315" t="e">
        <v>#REF!</v>
      </c>
      <c r="M2373" s="58" t="e">
        <v>#REF!</v>
      </c>
      <c r="N2373" s="58" t="e">
        <v>#N/A</v>
      </c>
      <c r="O2373" s="58" t="e">
        <v>#N/A</v>
      </c>
      <c r="P2373" s="58" t="e">
        <v>#N/A</v>
      </c>
      <c r="Q2373" s="58" t="e">
        <v>#N/A</v>
      </c>
    </row>
    <row r="2374" spans="1:17" ht="15" customHeight="1" thickBot="1">
      <c r="A2374" s="446"/>
      <c r="B2374" s="446"/>
      <c r="C2374" s="54" t="str">
        <f>IF(A2374="CSP","Consolidated Supply Program(IIF)",IF(A2374&lt;&gt;"",INDEX('CCN &amp; Description'!$B$2:$B$1071,MATCH(VALUE(LEFT(A2374,5)),'CCN &amp; Description'!$A$2:$A$1071,0)),""))</f>
        <v/>
      </c>
      <c r="D2374" s="55" t="str">
        <f t="shared" si="74"/>
        <v>C</v>
      </c>
      <c r="E2374" s="55" t="str">
        <f t="shared" si="75"/>
        <v>C0073</v>
      </c>
      <c r="F2374" s="56" t="s">
        <v>13278</v>
      </c>
      <c r="G2374" s="56" t="s">
        <v>13279</v>
      </c>
      <c r="H2374" s="56" t="s">
        <v>13286</v>
      </c>
      <c r="I2374" s="57">
        <v>15.41</v>
      </c>
      <c r="J2374" s="57">
        <v>7.25</v>
      </c>
      <c r="K2374" s="57">
        <v>6</v>
      </c>
      <c r="L2374" s="315" t="e">
        <v>#REF!</v>
      </c>
      <c r="M2374" s="58" t="e">
        <v>#REF!</v>
      </c>
      <c r="N2374" s="58" t="e">
        <v>#N/A</v>
      </c>
      <c r="O2374" s="58" t="e">
        <v>#N/A</v>
      </c>
      <c r="P2374" s="58" t="e">
        <v>#N/A</v>
      </c>
      <c r="Q2374" s="58" t="e">
        <v>#N/A</v>
      </c>
    </row>
    <row r="2375" spans="1:17" s="110" customFormat="1" ht="15" customHeight="1" thickBot="1">
      <c r="A2375" s="446" t="s">
        <v>814</v>
      </c>
      <c r="B2375" s="446"/>
      <c r="C2375" s="106" t="str">
        <f>IF(A2375="CSP","Consolidated Supply Program(IIF)",IF(A2375&lt;&gt;"",INDEX('CCN &amp; Description'!$B$2:$B$1071,MATCH(VALUE(LEFT(A2375,5)),'CCN &amp; Description'!$A$2:$A$1071,0)),""))</f>
        <v>Consolidated Supply Program(IIF)</v>
      </c>
      <c r="D2375" s="107" t="str">
        <f t="shared" si="74"/>
        <v>C</v>
      </c>
      <c r="E2375" s="107" t="str">
        <f t="shared" si="75"/>
        <v>C0074</v>
      </c>
      <c r="F2375" s="108" t="s">
        <v>838</v>
      </c>
      <c r="G2375" s="108" t="s">
        <v>13287</v>
      </c>
      <c r="H2375" s="108" t="s">
        <v>13288</v>
      </c>
      <c r="I2375" s="109">
        <v>0.25</v>
      </c>
      <c r="J2375" s="109">
        <v>0.08</v>
      </c>
      <c r="K2375" s="109">
        <v>0.08</v>
      </c>
      <c r="L2375" s="110" t="e">
        <v>#REF!</v>
      </c>
      <c r="M2375" s="111" t="e">
        <v>#REF!</v>
      </c>
      <c r="N2375" s="111" t="e">
        <v>#N/A</v>
      </c>
      <c r="O2375" s="111" t="e">
        <v>#N/A</v>
      </c>
      <c r="P2375" s="111" t="e">
        <v>#N/A</v>
      </c>
      <c r="Q2375" s="111" t="e">
        <v>#N/A</v>
      </c>
    </row>
    <row r="2376" spans="1:17" ht="15" customHeight="1" thickBot="1">
      <c r="A2376" s="446"/>
      <c r="B2376" s="446"/>
      <c r="C2376" s="54" t="str">
        <f>IF(A2376="CSP","Consolidated Supply Program(IIF)",IF(A2376&lt;&gt;"",INDEX('CCN &amp; Description'!$B$2:$B$1071,MATCH(VALUE(LEFT(A2376,5)),'CCN &amp; Description'!$A$2:$A$1071,0)),""))</f>
        <v/>
      </c>
      <c r="D2376" s="55" t="str">
        <f t="shared" si="74"/>
        <v>C</v>
      </c>
      <c r="E2376" s="55" t="str">
        <f t="shared" si="75"/>
        <v>C0075</v>
      </c>
      <c r="F2376" s="56" t="s">
        <v>5112</v>
      </c>
      <c r="G2376" s="56" t="s">
        <v>13289</v>
      </c>
      <c r="H2376" s="56" t="s">
        <v>13290</v>
      </c>
      <c r="I2376" s="57">
        <v>0.42</v>
      </c>
      <c r="J2376" s="57">
        <v>0.15</v>
      </c>
      <c r="K2376" s="57">
        <v>0.09</v>
      </c>
      <c r="L2376" s="315" t="e">
        <v>#REF!</v>
      </c>
      <c r="M2376" s="58" t="e">
        <v>#REF!</v>
      </c>
      <c r="N2376" s="58" t="e">
        <v>#N/A</v>
      </c>
      <c r="O2376" s="58" t="e">
        <v>#N/A</v>
      </c>
      <c r="P2376" s="58" t="e">
        <v>#N/A</v>
      </c>
      <c r="Q2376" s="58" t="e">
        <v>#N/A</v>
      </c>
    </row>
    <row r="2377" spans="1:17" ht="15" customHeight="1" thickBot="1">
      <c r="A2377" s="446"/>
      <c r="B2377" s="446"/>
      <c r="C2377" s="54" t="str">
        <f>IF(A2377="CSP","Consolidated Supply Program(IIF)",IF(A2377&lt;&gt;"",INDEX('CCN &amp; Description'!$B$2:$B$1071,MATCH(VALUE(LEFT(A2377,5)),'CCN &amp; Description'!$A$2:$A$1071,0)),""))</f>
        <v/>
      </c>
      <c r="D2377" s="55" t="str">
        <f t="shared" si="74"/>
        <v>C</v>
      </c>
      <c r="E2377" s="55" t="str">
        <f t="shared" si="75"/>
        <v>C0075</v>
      </c>
      <c r="F2377" s="56" t="s">
        <v>13291</v>
      </c>
      <c r="G2377" s="56" t="s">
        <v>13289</v>
      </c>
      <c r="H2377" s="56" t="s">
        <v>13290</v>
      </c>
      <c r="I2377" s="57">
        <v>0.42</v>
      </c>
      <c r="J2377" s="57">
        <v>0.15</v>
      </c>
      <c r="K2377" s="57">
        <v>0.09</v>
      </c>
      <c r="L2377" s="315" t="e">
        <v>#REF!</v>
      </c>
      <c r="M2377" s="58" t="e">
        <v>#REF!</v>
      </c>
      <c r="N2377" s="58" t="e">
        <v>#N/A</v>
      </c>
      <c r="O2377" s="58" t="e">
        <v>#N/A</v>
      </c>
      <c r="P2377" s="58" t="e">
        <v>#N/A</v>
      </c>
      <c r="Q2377" s="58" t="e">
        <v>#N/A</v>
      </c>
    </row>
    <row r="2378" spans="1:17" ht="15" customHeight="1" thickBot="1">
      <c r="A2378" s="446"/>
      <c r="B2378" s="446"/>
      <c r="C2378" s="54" t="str">
        <f>IF(A2378="CSP","Consolidated Supply Program(IIF)",IF(A2378&lt;&gt;"",INDEX('CCN &amp; Description'!$B$2:$B$1071,MATCH(VALUE(LEFT(A2378,5)),'CCN &amp; Description'!$A$2:$A$1071,0)),""))</f>
        <v/>
      </c>
      <c r="D2378" s="55" t="str">
        <f t="shared" si="74"/>
        <v>C</v>
      </c>
      <c r="E2378" s="55" t="str">
        <f t="shared" si="75"/>
        <v>C0076</v>
      </c>
      <c r="F2378" s="56" t="s">
        <v>13292</v>
      </c>
      <c r="G2378" s="56" t="s">
        <v>13293</v>
      </c>
      <c r="H2378" s="56" t="s">
        <v>13294</v>
      </c>
      <c r="I2378" s="57">
        <v>0</v>
      </c>
      <c r="J2378" s="57">
        <v>0</v>
      </c>
      <c r="K2378" s="57">
        <v>0</v>
      </c>
      <c r="L2378" s="315" t="e">
        <v>#REF!</v>
      </c>
      <c r="M2378" s="58" t="e">
        <v>#REF!</v>
      </c>
      <c r="N2378" s="58" t="e">
        <v>#N/A</v>
      </c>
      <c r="O2378" s="58" t="e">
        <v>#N/A</v>
      </c>
      <c r="P2378" s="58" t="e">
        <v>#N/A</v>
      </c>
      <c r="Q2378" s="58" t="e">
        <v>#N/A</v>
      </c>
    </row>
    <row r="2379" spans="1:17" s="110" customFormat="1" ht="15" customHeight="1" thickBot="1">
      <c r="A2379" s="446">
        <v>44112</v>
      </c>
      <c r="B2379" s="446"/>
      <c r="C2379" s="106" t="str">
        <f>IF(A2379="CSP","Consolidated Supply Program(IIF)",IF(A2379&lt;&gt;"",INDEX('CCN &amp; Description'!$B$2:$B$1071,MATCH(VALUE(LEFT(A2379,5)),'CCN &amp; Description'!$A$2:$A$1071,0)),""))</f>
        <v>COVERED STORAGE BUILDING, INSTALLATION</v>
      </c>
      <c r="D2379" s="107" t="str">
        <f t="shared" si="74"/>
        <v>C</v>
      </c>
      <c r="E2379" s="107" t="str">
        <f t="shared" si="75"/>
        <v>C0077</v>
      </c>
      <c r="F2379" s="108" t="s">
        <v>1716</v>
      </c>
      <c r="G2379" s="108" t="s">
        <v>13295</v>
      </c>
      <c r="H2379" s="108" t="s">
        <v>13296</v>
      </c>
      <c r="I2379" s="109">
        <v>3.67</v>
      </c>
      <c r="J2379" s="109">
        <v>4.33</v>
      </c>
      <c r="K2379" s="109">
        <v>3.58</v>
      </c>
      <c r="L2379" s="110" t="e">
        <v>#REF!</v>
      </c>
      <c r="M2379" s="111" t="e">
        <v>#REF!</v>
      </c>
      <c r="N2379" s="111" t="e">
        <v>#N/A</v>
      </c>
      <c r="O2379" s="111" t="e">
        <v>#N/A</v>
      </c>
      <c r="P2379" s="111" t="e">
        <v>#N/A</v>
      </c>
      <c r="Q2379" s="111" t="e">
        <v>#N/A</v>
      </c>
    </row>
    <row r="2380" spans="1:17" s="110" customFormat="1" ht="15" customHeight="1" thickBot="1">
      <c r="A2380" s="446">
        <v>44112</v>
      </c>
      <c r="B2380" s="446"/>
      <c r="C2380" s="106" t="str">
        <f>IF(A2380="CSP","Consolidated Supply Program(IIF)",IF(A2380&lt;&gt;"",INDEX('CCN &amp; Description'!$B$2:$B$1071,MATCH(VALUE(LEFT(A2380,5)),'CCN &amp; Description'!$A$2:$A$1071,0)),""))</f>
        <v>COVERED STORAGE BUILDING, INSTALLATION</v>
      </c>
      <c r="D2380" s="107" t="str">
        <f t="shared" si="74"/>
        <v>C</v>
      </c>
      <c r="E2380" s="107" t="str">
        <f t="shared" si="75"/>
        <v>C0077</v>
      </c>
      <c r="F2380" s="108" t="s">
        <v>1716</v>
      </c>
      <c r="G2380" s="108" t="s">
        <v>13295</v>
      </c>
      <c r="H2380" s="108" t="s">
        <v>13297</v>
      </c>
      <c r="I2380" s="109">
        <v>3.67</v>
      </c>
      <c r="J2380" s="109">
        <v>4.33</v>
      </c>
      <c r="K2380" s="109">
        <v>3.58</v>
      </c>
      <c r="L2380" s="110" t="e">
        <v>#REF!</v>
      </c>
      <c r="M2380" s="111" t="e">
        <v>#REF!</v>
      </c>
      <c r="N2380" s="111" t="e">
        <v>#N/A</v>
      </c>
      <c r="O2380" s="111" t="e">
        <v>#N/A</v>
      </c>
      <c r="P2380" s="111" t="e">
        <v>#N/A</v>
      </c>
      <c r="Q2380" s="111" t="e">
        <v>#N/A</v>
      </c>
    </row>
    <row r="2381" spans="1:17" s="110" customFormat="1" ht="15" customHeight="1" thickBot="1">
      <c r="A2381" s="446">
        <v>44112</v>
      </c>
      <c r="B2381" s="446"/>
      <c r="C2381" s="106" t="str">
        <f>IF(A2381="CSP","Consolidated Supply Program(IIF)",IF(A2381&lt;&gt;"",INDEX('CCN &amp; Description'!$B$2:$B$1071,MATCH(VALUE(LEFT(A2381,5)),'CCN &amp; Description'!$A$2:$A$1071,0)),""))</f>
        <v>COVERED STORAGE BUILDING, INSTALLATION</v>
      </c>
      <c r="D2381" s="107" t="str">
        <f t="shared" si="74"/>
        <v>C</v>
      </c>
      <c r="E2381" s="107" t="str">
        <f t="shared" si="75"/>
        <v>C0077</v>
      </c>
      <c r="F2381" s="108" t="s">
        <v>1716</v>
      </c>
      <c r="G2381" s="108" t="s">
        <v>13295</v>
      </c>
      <c r="H2381" s="108" t="s">
        <v>13298</v>
      </c>
      <c r="I2381" s="109">
        <v>3.67</v>
      </c>
      <c r="J2381" s="109">
        <v>4.33</v>
      </c>
      <c r="K2381" s="109">
        <v>3.58</v>
      </c>
      <c r="L2381" s="110" t="e">
        <v>#REF!</v>
      </c>
      <c r="M2381" s="111" t="e">
        <v>#REF!</v>
      </c>
      <c r="N2381" s="111" t="e">
        <v>#N/A</v>
      </c>
      <c r="O2381" s="111" t="e">
        <v>#N/A</v>
      </c>
      <c r="P2381" s="111" t="e">
        <v>#N/A</v>
      </c>
      <c r="Q2381" s="111" t="e">
        <v>#N/A</v>
      </c>
    </row>
    <row r="2382" spans="1:17" s="110" customFormat="1" ht="15" customHeight="1" thickBot="1">
      <c r="A2382" s="446">
        <v>44112</v>
      </c>
      <c r="B2382" s="446"/>
      <c r="C2382" s="106" t="str">
        <f>IF(A2382="CSP","Consolidated Supply Program(IIF)",IF(A2382&lt;&gt;"",INDEX('CCN &amp; Description'!$B$2:$B$1071,MATCH(VALUE(LEFT(A2382,5)),'CCN &amp; Description'!$A$2:$A$1071,0)),""))</f>
        <v>COVERED STORAGE BUILDING, INSTALLATION</v>
      </c>
      <c r="D2382" s="107" t="str">
        <f t="shared" si="74"/>
        <v>C</v>
      </c>
      <c r="E2382" s="107" t="str">
        <f t="shared" si="75"/>
        <v>C0077</v>
      </c>
      <c r="F2382" s="108" t="s">
        <v>1716</v>
      </c>
      <c r="G2382" s="108" t="s">
        <v>13299</v>
      </c>
      <c r="H2382" s="108" t="s">
        <v>13300</v>
      </c>
      <c r="I2382" s="109">
        <v>3.67</v>
      </c>
      <c r="J2382" s="109">
        <v>4.33</v>
      </c>
      <c r="K2382" s="113"/>
      <c r="L2382" s="110" t="e">
        <v>#REF!</v>
      </c>
      <c r="M2382" s="111" t="e">
        <v>#REF!</v>
      </c>
      <c r="N2382" s="111" t="e">
        <v>#N/A</v>
      </c>
      <c r="O2382" s="111" t="e">
        <v>#N/A</v>
      </c>
      <c r="P2382" s="111" t="e">
        <v>#N/A</v>
      </c>
      <c r="Q2382" s="111" t="e">
        <v>#N/A</v>
      </c>
    </row>
    <row r="2383" spans="1:17" s="110" customFormat="1" ht="15" customHeight="1" thickBot="1">
      <c r="A2383" s="446">
        <v>44112</v>
      </c>
      <c r="B2383" s="446"/>
      <c r="C2383" s="106" t="str">
        <f>IF(A2383="CSP","Consolidated Supply Program(IIF)",IF(A2383&lt;&gt;"",INDEX('CCN &amp; Description'!$B$2:$B$1071,MATCH(VALUE(LEFT(A2383,5)),'CCN &amp; Description'!$A$2:$A$1071,0)),""))</f>
        <v>COVERED STORAGE BUILDING, INSTALLATION</v>
      </c>
      <c r="D2383" s="107" t="str">
        <f t="shared" si="74"/>
        <v>C</v>
      </c>
      <c r="E2383" s="107" t="str">
        <f t="shared" si="75"/>
        <v>C0077</v>
      </c>
      <c r="F2383" s="108" t="s">
        <v>1716</v>
      </c>
      <c r="G2383" s="108" t="s">
        <v>13301</v>
      </c>
      <c r="H2383" s="108" t="s">
        <v>13302</v>
      </c>
      <c r="I2383" s="109">
        <v>4.33</v>
      </c>
      <c r="J2383" s="109">
        <v>3.67</v>
      </c>
      <c r="K2383" s="109">
        <v>1.33</v>
      </c>
      <c r="L2383" s="110" t="e">
        <v>#REF!</v>
      </c>
      <c r="M2383" s="111" t="e">
        <v>#REF!</v>
      </c>
      <c r="N2383" s="111" t="e">
        <v>#N/A</v>
      </c>
      <c r="O2383" s="111" t="e">
        <v>#N/A</v>
      </c>
      <c r="P2383" s="111" t="e">
        <v>#N/A</v>
      </c>
      <c r="Q2383" s="111" t="e">
        <v>#N/A</v>
      </c>
    </row>
    <row r="2384" spans="1:17" s="110" customFormat="1" ht="15" customHeight="1" thickBot="1">
      <c r="A2384" s="446">
        <v>44112</v>
      </c>
      <c r="B2384" s="446"/>
      <c r="C2384" s="106" t="str">
        <f>IF(A2384="CSP","Consolidated Supply Program(IIF)",IF(A2384&lt;&gt;"",INDEX('CCN &amp; Description'!$B$2:$B$1071,MATCH(VALUE(LEFT(A2384,5)),'CCN &amp; Description'!$A$2:$A$1071,0)),""))</f>
        <v>COVERED STORAGE BUILDING, INSTALLATION</v>
      </c>
      <c r="D2384" s="107" t="str">
        <f t="shared" si="74"/>
        <v>C</v>
      </c>
      <c r="E2384" s="107" t="str">
        <f t="shared" si="75"/>
        <v>C0077</v>
      </c>
      <c r="F2384" s="108" t="s">
        <v>1716</v>
      </c>
      <c r="G2384" s="108" t="s">
        <v>13301</v>
      </c>
      <c r="H2384" s="108" t="s">
        <v>13206</v>
      </c>
      <c r="I2384" s="109">
        <v>3.67</v>
      </c>
      <c r="J2384" s="109">
        <v>4.33</v>
      </c>
      <c r="K2384" s="113"/>
      <c r="L2384" s="110" t="e">
        <v>#REF!</v>
      </c>
      <c r="M2384" s="111" t="e">
        <v>#REF!</v>
      </c>
      <c r="N2384" s="111" t="e">
        <v>#N/A</v>
      </c>
      <c r="O2384" s="111" t="e">
        <v>#N/A</v>
      </c>
      <c r="P2384" s="111" t="e">
        <v>#N/A</v>
      </c>
      <c r="Q2384" s="111" t="e">
        <v>#N/A</v>
      </c>
    </row>
    <row r="2385" spans="1:17" s="110" customFormat="1" ht="15" customHeight="1" thickBot="1">
      <c r="A2385" s="446">
        <v>44112</v>
      </c>
      <c r="B2385" s="446"/>
      <c r="C2385" s="106" t="str">
        <f>IF(A2385="CSP","Consolidated Supply Program(IIF)",IF(A2385&lt;&gt;"",INDEX('CCN &amp; Description'!$B$2:$B$1071,MATCH(VALUE(LEFT(A2385,5)),'CCN &amp; Description'!$A$2:$A$1071,0)),""))</f>
        <v>COVERED STORAGE BUILDING, INSTALLATION</v>
      </c>
      <c r="D2385" s="107" t="str">
        <f t="shared" si="74"/>
        <v>C</v>
      </c>
      <c r="E2385" s="107" t="str">
        <f t="shared" si="75"/>
        <v>C0077</v>
      </c>
      <c r="F2385" s="108" t="s">
        <v>1716</v>
      </c>
      <c r="G2385" s="108" t="s">
        <v>13303</v>
      </c>
      <c r="H2385" s="108" t="s">
        <v>13206</v>
      </c>
      <c r="I2385" s="109">
        <v>3.67</v>
      </c>
      <c r="J2385" s="109">
        <v>4.33</v>
      </c>
      <c r="K2385" s="109">
        <v>3.58</v>
      </c>
      <c r="L2385" s="110" t="e">
        <v>#REF!</v>
      </c>
      <c r="M2385" s="111" t="e">
        <v>#REF!</v>
      </c>
      <c r="N2385" s="111" t="e">
        <v>#N/A</v>
      </c>
      <c r="O2385" s="111" t="e">
        <v>#N/A</v>
      </c>
      <c r="P2385" s="111" t="e">
        <v>#N/A</v>
      </c>
      <c r="Q2385" s="111" t="e">
        <v>#N/A</v>
      </c>
    </row>
    <row r="2386" spans="1:17" s="110" customFormat="1" ht="15" customHeight="1" thickBot="1">
      <c r="A2386" s="446">
        <v>44112</v>
      </c>
      <c r="B2386" s="446"/>
      <c r="C2386" s="106" t="str">
        <f>IF(A2386="CSP","Consolidated Supply Program(IIF)",IF(A2386&lt;&gt;"",INDEX('CCN &amp; Description'!$B$2:$B$1071,MATCH(VALUE(LEFT(A2386,5)),'CCN &amp; Description'!$A$2:$A$1071,0)),""))</f>
        <v>COVERED STORAGE BUILDING, INSTALLATION</v>
      </c>
      <c r="D2386" s="107" t="str">
        <f t="shared" si="74"/>
        <v>C</v>
      </c>
      <c r="E2386" s="107" t="str">
        <f t="shared" si="75"/>
        <v>C0077</v>
      </c>
      <c r="F2386" s="108" t="s">
        <v>1714</v>
      </c>
      <c r="G2386" s="108" t="s">
        <v>13303</v>
      </c>
      <c r="H2386" s="108" t="s">
        <v>13206</v>
      </c>
      <c r="I2386" s="109">
        <v>3.67</v>
      </c>
      <c r="J2386" s="109">
        <v>4.33</v>
      </c>
      <c r="K2386" s="109">
        <v>3.58</v>
      </c>
      <c r="L2386" s="110" t="e">
        <v>#REF!</v>
      </c>
      <c r="M2386" s="111" t="e">
        <v>#REF!</v>
      </c>
      <c r="N2386" s="111" t="e">
        <v>#N/A</v>
      </c>
      <c r="O2386" s="111" t="e">
        <v>#N/A</v>
      </c>
      <c r="P2386" s="111" t="e">
        <v>#N/A</v>
      </c>
      <c r="Q2386" s="111" t="e">
        <v>#N/A</v>
      </c>
    </row>
    <row r="2387" spans="1:17" ht="15" customHeight="1" thickBot="1">
      <c r="A2387" s="446"/>
      <c r="B2387" s="446"/>
      <c r="C2387" s="54" t="str">
        <f>IF(A2387="CSP","Consolidated Supply Program(IIF)",IF(A2387&lt;&gt;"",INDEX('CCN &amp; Description'!$B$2:$B$1071,MATCH(VALUE(LEFT(A2387,5)),'CCN &amp; Description'!$A$2:$A$1071,0)),""))</f>
        <v/>
      </c>
      <c r="D2387" s="55" t="str">
        <f t="shared" si="74"/>
        <v>C</v>
      </c>
      <c r="E2387" s="55" t="str">
        <f t="shared" si="75"/>
        <v>C0079</v>
      </c>
      <c r="F2387" s="56" t="s">
        <v>13304</v>
      </c>
      <c r="G2387" s="56" t="s">
        <v>13305</v>
      </c>
      <c r="H2387" s="56" t="s">
        <v>13215</v>
      </c>
      <c r="I2387" s="57">
        <v>12</v>
      </c>
      <c r="J2387" s="57">
        <v>8.08</v>
      </c>
      <c r="K2387" s="57">
        <v>3</v>
      </c>
      <c r="L2387" s="315" t="e">
        <v>#REF!</v>
      </c>
      <c r="M2387" s="58" t="e">
        <v>#REF!</v>
      </c>
      <c r="N2387" s="58" t="e">
        <v>#N/A</v>
      </c>
      <c r="O2387" s="58" t="e">
        <v>#N/A</v>
      </c>
      <c r="P2387" s="58" t="e">
        <v>#N/A</v>
      </c>
      <c r="Q2387" s="58" t="e">
        <v>#N/A</v>
      </c>
    </row>
    <row r="2388" spans="1:17" ht="15" customHeight="1" thickBot="1">
      <c r="A2388" s="446"/>
      <c r="B2388" s="446"/>
      <c r="C2388" s="54" t="str">
        <f>IF(A2388="CSP","Consolidated Supply Program(IIF)",IF(A2388&lt;&gt;"",INDEX('CCN &amp; Description'!$B$2:$B$1071,MATCH(VALUE(LEFT(A2388,5)),'CCN &amp; Description'!$A$2:$A$1071,0)),""))</f>
        <v/>
      </c>
      <c r="D2388" s="55" t="str">
        <f t="shared" si="74"/>
        <v>C</v>
      </c>
      <c r="E2388" s="55" t="str">
        <f t="shared" si="75"/>
        <v>C0081</v>
      </c>
      <c r="F2388" s="56" t="s">
        <v>13306</v>
      </c>
      <c r="G2388" s="56" t="s">
        <v>13307</v>
      </c>
      <c r="H2388" s="56" t="s">
        <v>13308</v>
      </c>
      <c r="I2388" s="57">
        <v>3.92</v>
      </c>
      <c r="J2388" s="57">
        <v>2.5</v>
      </c>
      <c r="K2388" s="57">
        <v>3.33</v>
      </c>
      <c r="L2388" s="315" t="e">
        <v>#REF!</v>
      </c>
      <c r="M2388" s="58" t="e">
        <v>#REF!</v>
      </c>
      <c r="N2388" s="58" t="e">
        <v>#N/A</v>
      </c>
      <c r="O2388" s="58" t="e">
        <v>#N/A</v>
      </c>
      <c r="P2388" s="58" t="e">
        <v>#N/A</v>
      </c>
      <c r="Q2388" s="58" t="e">
        <v>#N/A</v>
      </c>
    </row>
    <row r="2389" spans="1:17" ht="15" customHeight="1" thickBot="1">
      <c r="A2389" s="446"/>
      <c r="B2389" s="446"/>
      <c r="C2389" s="54" t="str">
        <f>IF(A2389="CSP","Consolidated Supply Program(IIF)",IF(A2389&lt;&gt;"",INDEX('CCN &amp; Description'!$B$2:$B$1071,MATCH(VALUE(LEFT(A2389,5)),'CCN &amp; Description'!$A$2:$A$1071,0)),""))</f>
        <v/>
      </c>
      <c r="D2389" s="55" t="str">
        <f t="shared" si="74"/>
        <v>C</v>
      </c>
      <c r="E2389" s="55" t="str">
        <f t="shared" si="75"/>
        <v>C0081</v>
      </c>
      <c r="F2389" s="56" t="s">
        <v>13306</v>
      </c>
      <c r="G2389" s="56" t="s">
        <v>13309</v>
      </c>
      <c r="H2389" s="56" t="s">
        <v>13310</v>
      </c>
      <c r="I2389" s="57">
        <v>3.42</v>
      </c>
      <c r="J2389" s="57">
        <v>2.5</v>
      </c>
      <c r="K2389" s="57">
        <v>3.33</v>
      </c>
      <c r="L2389" s="315" t="e">
        <v>#REF!</v>
      </c>
      <c r="M2389" s="58" t="e">
        <v>#REF!</v>
      </c>
      <c r="N2389" s="58" t="e">
        <v>#N/A</v>
      </c>
      <c r="O2389" s="58" t="e">
        <v>#N/A</v>
      </c>
      <c r="P2389" s="58" t="e">
        <v>#N/A</v>
      </c>
      <c r="Q2389" s="58" t="e">
        <v>#N/A</v>
      </c>
    </row>
    <row r="2390" spans="1:17" ht="15" customHeight="1" thickBot="1">
      <c r="A2390" s="446"/>
      <c r="B2390" s="446"/>
      <c r="C2390" s="54" t="str">
        <f>IF(A2390="CSP","Consolidated Supply Program(IIF)",IF(A2390&lt;&gt;"",INDEX('CCN &amp; Description'!$B$2:$B$1071,MATCH(VALUE(LEFT(A2390,5)),'CCN &amp; Description'!$A$2:$A$1071,0)),""))</f>
        <v/>
      </c>
      <c r="D2390" s="55" t="str">
        <f t="shared" si="74"/>
        <v>C</v>
      </c>
      <c r="E2390" s="55" t="str">
        <f t="shared" si="75"/>
        <v>C0082</v>
      </c>
      <c r="F2390" s="56" t="s">
        <v>5132</v>
      </c>
      <c r="G2390" s="56" t="s">
        <v>13311</v>
      </c>
      <c r="H2390" s="56" t="s">
        <v>13312</v>
      </c>
      <c r="I2390" s="57">
        <v>2.17</v>
      </c>
      <c r="J2390" s="57">
        <v>0.92</v>
      </c>
      <c r="K2390" s="57">
        <v>1</v>
      </c>
      <c r="L2390" s="315" t="e">
        <v>#REF!</v>
      </c>
      <c r="M2390" s="58" t="e">
        <v>#REF!</v>
      </c>
      <c r="N2390" s="58" t="e">
        <v>#N/A</v>
      </c>
      <c r="O2390" s="58" t="e">
        <v>#N/A</v>
      </c>
      <c r="P2390" s="58" t="e">
        <v>#N/A</v>
      </c>
      <c r="Q2390" s="58" t="e">
        <v>#N/A</v>
      </c>
    </row>
    <row r="2391" spans="1:17" ht="15" customHeight="1" thickBot="1">
      <c r="A2391" s="446"/>
      <c r="B2391" s="446"/>
      <c r="C2391" s="54" t="str">
        <f>IF(A2391="CSP","Consolidated Supply Program(IIF)",IF(A2391&lt;&gt;"",INDEX('CCN &amp; Description'!$B$2:$B$1071,MATCH(VALUE(LEFT(A2391,5)),'CCN &amp; Description'!$A$2:$A$1071,0)),""))</f>
        <v/>
      </c>
      <c r="D2391" s="55" t="str">
        <f t="shared" si="74"/>
        <v>C</v>
      </c>
      <c r="E2391" s="55" t="str">
        <f t="shared" si="75"/>
        <v>C0082</v>
      </c>
      <c r="F2391" s="56" t="s">
        <v>5132</v>
      </c>
      <c r="G2391" s="56" t="s">
        <v>13311</v>
      </c>
      <c r="H2391" s="56" t="s">
        <v>13313</v>
      </c>
      <c r="I2391" s="57">
        <v>2.17</v>
      </c>
      <c r="J2391" s="57">
        <v>0.92</v>
      </c>
      <c r="K2391" s="57">
        <v>1</v>
      </c>
      <c r="L2391" s="315" t="e">
        <v>#REF!</v>
      </c>
      <c r="M2391" s="58" t="e">
        <v>#REF!</v>
      </c>
      <c r="N2391" s="58" t="e">
        <v>#N/A</v>
      </c>
      <c r="O2391" s="58" t="e">
        <v>#N/A</v>
      </c>
      <c r="P2391" s="58" t="e">
        <v>#N/A</v>
      </c>
      <c r="Q2391" s="58" t="e">
        <v>#N/A</v>
      </c>
    </row>
    <row r="2392" spans="1:17" s="110" customFormat="1" ht="15" customHeight="1" thickBot="1">
      <c r="A2392" s="446" t="s">
        <v>814</v>
      </c>
      <c r="B2392" s="446"/>
      <c r="C2392" s="106" t="str">
        <f>IF(A2392="CSP","Consolidated Supply Program(IIF)",IF(A2392&lt;&gt;"",INDEX('CCN &amp; Description'!$B$2:$B$1071,MATCH(VALUE(LEFT(A2392,5)),'CCN &amp; Description'!$A$2:$A$1071,0)),""))</f>
        <v>Consolidated Supply Program(IIF)</v>
      </c>
      <c r="D2392" s="107" t="str">
        <f t="shared" si="74"/>
        <v>C</v>
      </c>
      <c r="E2392" s="107" t="str">
        <f t="shared" si="75"/>
        <v>C0083</v>
      </c>
      <c r="F2392" s="108" t="s">
        <v>841</v>
      </c>
      <c r="G2392" s="108" t="s">
        <v>13314</v>
      </c>
      <c r="H2392" s="108" t="s">
        <v>13315</v>
      </c>
      <c r="I2392" s="109">
        <v>0.57999999999999996</v>
      </c>
      <c r="J2392" s="109">
        <v>0.17</v>
      </c>
      <c r="K2392" s="109">
        <v>0.08</v>
      </c>
      <c r="L2392" s="110" t="e">
        <v>#REF!</v>
      </c>
      <c r="M2392" s="111" t="e">
        <v>#REF!</v>
      </c>
      <c r="N2392" s="111" t="e">
        <v>#N/A</v>
      </c>
      <c r="O2392" s="111" t="e">
        <v>#N/A</v>
      </c>
      <c r="P2392" s="111" t="e">
        <v>#N/A</v>
      </c>
      <c r="Q2392" s="111" t="e">
        <v>#N/A</v>
      </c>
    </row>
    <row r="2393" spans="1:17" ht="15" customHeight="1" thickBot="1">
      <c r="A2393" s="446"/>
      <c r="B2393" s="446"/>
      <c r="C2393" s="54" t="str">
        <f>IF(A2393="CSP","Consolidated Supply Program(IIF)",IF(A2393&lt;&gt;"",INDEX('CCN &amp; Description'!$B$2:$B$1071,MATCH(VALUE(LEFT(A2393,5)),'CCN &amp; Description'!$A$2:$A$1071,0)),""))</f>
        <v/>
      </c>
      <c r="D2393" s="55" t="str">
        <f t="shared" si="74"/>
        <v>C</v>
      </c>
      <c r="E2393" s="55" t="str">
        <f t="shared" si="75"/>
        <v>C0084</v>
      </c>
      <c r="F2393" s="56" t="s">
        <v>5139</v>
      </c>
      <c r="G2393" s="56" t="s">
        <v>13316</v>
      </c>
      <c r="H2393" s="56" t="s">
        <v>13317</v>
      </c>
      <c r="I2393" s="57">
        <v>3.92</v>
      </c>
      <c r="J2393" s="57">
        <v>1.58</v>
      </c>
      <c r="K2393" s="57">
        <v>2.25</v>
      </c>
      <c r="L2393" s="315" t="e">
        <v>#REF!</v>
      </c>
      <c r="M2393" s="58" t="e">
        <v>#REF!</v>
      </c>
      <c r="N2393" s="58" t="e">
        <v>#N/A</v>
      </c>
      <c r="O2393" s="58" t="e">
        <v>#N/A</v>
      </c>
      <c r="P2393" s="58" t="e">
        <v>#N/A</v>
      </c>
      <c r="Q2393" s="58" t="e">
        <v>#N/A</v>
      </c>
    </row>
    <row r="2394" spans="1:17" ht="15" customHeight="1" thickBot="1">
      <c r="A2394" s="446"/>
      <c r="B2394" s="446"/>
      <c r="C2394" s="54" t="str">
        <f>IF(A2394="CSP","Consolidated Supply Program(IIF)",IF(A2394&lt;&gt;"",INDEX('CCN &amp; Description'!$B$2:$B$1071,MATCH(VALUE(LEFT(A2394,5)),'CCN &amp; Description'!$A$2:$A$1071,0)),""))</f>
        <v/>
      </c>
      <c r="D2394" s="55" t="str">
        <f t="shared" si="74"/>
        <v>C</v>
      </c>
      <c r="E2394" s="55" t="str">
        <f t="shared" si="75"/>
        <v>C0085</v>
      </c>
      <c r="F2394" s="56" t="s">
        <v>13318</v>
      </c>
      <c r="G2394" s="56" t="s">
        <v>13202</v>
      </c>
      <c r="H2394" s="56" t="s">
        <v>13319</v>
      </c>
      <c r="I2394" s="57">
        <v>0.75</v>
      </c>
      <c r="J2394" s="57">
        <v>0.57999999999999996</v>
      </c>
      <c r="K2394" s="57">
        <v>0.5</v>
      </c>
      <c r="L2394" s="315" t="e">
        <v>#REF!</v>
      </c>
      <c r="M2394" s="58" t="e">
        <v>#REF!</v>
      </c>
      <c r="N2394" s="58" t="e">
        <v>#N/A</v>
      </c>
      <c r="O2394" s="58" t="e">
        <v>#N/A</v>
      </c>
      <c r="P2394" s="58" t="e">
        <v>#N/A</v>
      </c>
      <c r="Q2394" s="58" t="e">
        <v>#N/A</v>
      </c>
    </row>
    <row r="2395" spans="1:17" ht="15" customHeight="1" thickBot="1">
      <c r="A2395" s="446"/>
      <c r="B2395" s="446"/>
      <c r="C2395" s="54" t="str">
        <f>IF(A2395="CSP","Consolidated Supply Program(IIF)",IF(A2395&lt;&gt;"",INDEX('CCN &amp; Description'!$B$2:$B$1071,MATCH(VALUE(LEFT(A2395,5)),'CCN &amp; Description'!$A$2:$A$1071,0)),""))</f>
        <v/>
      </c>
      <c r="D2395" s="55" t="str">
        <f t="shared" si="74"/>
        <v>C</v>
      </c>
      <c r="E2395" s="55" t="str">
        <f t="shared" si="75"/>
        <v>C0086</v>
      </c>
      <c r="F2395" s="56" t="s">
        <v>5143</v>
      </c>
      <c r="G2395" s="56" t="s">
        <v>5144</v>
      </c>
      <c r="H2395" s="56" t="s">
        <v>13320</v>
      </c>
      <c r="I2395" s="57">
        <v>1</v>
      </c>
      <c r="J2395" s="57">
        <v>0.57999999999999996</v>
      </c>
      <c r="K2395" s="57">
        <v>0.25</v>
      </c>
      <c r="L2395" s="315" t="e">
        <v>#REF!</v>
      </c>
      <c r="M2395" s="58" t="e">
        <v>#REF!</v>
      </c>
      <c r="N2395" s="58" t="e">
        <v>#N/A</v>
      </c>
      <c r="O2395" s="58" t="e">
        <v>#N/A</v>
      </c>
      <c r="P2395" s="58" t="e">
        <v>#N/A</v>
      </c>
      <c r="Q2395" s="58" t="e">
        <v>#N/A</v>
      </c>
    </row>
    <row r="2396" spans="1:17" ht="15" customHeight="1" thickBot="1">
      <c r="A2396" s="446"/>
      <c r="B2396" s="446"/>
      <c r="C2396" s="54" t="str">
        <f>IF(A2396="CSP","Consolidated Supply Program(IIF)",IF(A2396&lt;&gt;"",INDEX('CCN &amp; Description'!$B$2:$B$1071,MATCH(VALUE(LEFT(A2396,5)),'CCN &amp; Description'!$A$2:$A$1071,0)),""))</f>
        <v/>
      </c>
      <c r="D2396" s="55" t="str">
        <f t="shared" si="74"/>
        <v>C</v>
      </c>
      <c r="E2396" s="55" t="str">
        <f t="shared" si="75"/>
        <v>C0087</v>
      </c>
      <c r="F2396" s="56" t="s">
        <v>13321</v>
      </c>
      <c r="G2396" s="56" t="s">
        <v>13223</v>
      </c>
      <c r="H2396" s="56" t="s">
        <v>13322</v>
      </c>
      <c r="I2396" s="57">
        <v>0.42</v>
      </c>
      <c r="J2396" s="57">
        <v>0.57999999999999996</v>
      </c>
      <c r="K2396" s="57">
        <v>0.42</v>
      </c>
      <c r="L2396" s="315" t="e">
        <v>#REF!</v>
      </c>
      <c r="M2396" s="58" t="e">
        <v>#REF!</v>
      </c>
      <c r="N2396" s="58" t="e">
        <v>#N/A</v>
      </c>
      <c r="O2396" s="58" t="e">
        <v>#N/A</v>
      </c>
      <c r="P2396" s="58" t="e">
        <v>#N/A</v>
      </c>
      <c r="Q2396" s="58" t="e">
        <v>#N/A</v>
      </c>
    </row>
    <row r="2397" spans="1:17" ht="15" customHeight="1" thickBot="1">
      <c r="A2397" s="446"/>
      <c r="B2397" s="446"/>
      <c r="C2397" s="54" t="str">
        <f>IF(A2397="CSP","Consolidated Supply Program(IIF)",IF(A2397&lt;&gt;"",INDEX('CCN &amp; Description'!$B$2:$B$1071,MATCH(VALUE(LEFT(A2397,5)),'CCN &amp; Description'!$A$2:$A$1071,0)),""))</f>
        <v/>
      </c>
      <c r="D2397" s="55" t="str">
        <f t="shared" si="74"/>
        <v>C</v>
      </c>
      <c r="E2397" s="55" t="str">
        <f t="shared" si="75"/>
        <v>C0089</v>
      </c>
      <c r="F2397" s="56" t="s">
        <v>5145</v>
      </c>
      <c r="G2397" s="56" t="s">
        <v>5146</v>
      </c>
      <c r="H2397" s="56" t="s">
        <v>13272</v>
      </c>
      <c r="I2397" s="57">
        <v>3.42</v>
      </c>
      <c r="J2397" s="57">
        <v>0.75</v>
      </c>
      <c r="K2397" s="57">
        <v>0.75</v>
      </c>
      <c r="L2397" s="315" t="e">
        <v>#REF!</v>
      </c>
      <c r="M2397" s="58" t="e">
        <v>#REF!</v>
      </c>
      <c r="N2397" s="58" t="e">
        <v>#N/A</v>
      </c>
      <c r="O2397" s="58" t="e">
        <v>#N/A</v>
      </c>
      <c r="P2397" s="58" t="e">
        <v>#N/A</v>
      </c>
      <c r="Q2397" s="58" t="e">
        <v>#N/A</v>
      </c>
    </row>
    <row r="2398" spans="1:17" ht="15" customHeight="1" thickBot="1">
      <c r="A2398" s="446"/>
      <c r="B2398" s="446"/>
      <c r="C2398" s="54" t="str">
        <f>IF(A2398="CSP","Consolidated Supply Program(IIF)",IF(A2398&lt;&gt;"",INDEX('CCN &amp; Description'!$B$2:$B$1071,MATCH(VALUE(LEFT(A2398,5)),'CCN &amp; Description'!$A$2:$A$1071,0)),""))</f>
        <v/>
      </c>
      <c r="D2398" s="55" t="str">
        <f t="shared" si="74"/>
        <v>C</v>
      </c>
      <c r="E2398" s="55" t="str">
        <f t="shared" si="75"/>
        <v>C0090</v>
      </c>
      <c r="F2398" s="56" t="s">
        <v>13323</v>
      </c>
      <c r="G2398" s="56" t="s">
        <v>13324</v>
      </c>
      <c r="H2398" s="56" t="s">
        <v>13272</v>
      </c>
      <c r="I2398" s="57">
        <v>1.67</v>
      </c>
      <c r="J2398" s="57">
        <v>1.33</v>
      </c>
      <c r="K2398" s="57">
        <v>0.67</v>
      </c>
      <c r="L2398" s="315" t="e">
        <v>#REF!</v>
      </c>
      <c r="M2398" s="58" t="e">
        <v>#REF!</v>
      </c>
      <c r="N2398" s="58" t="e">
        <v>#N/A</v>
      </c>
      <c r="O2398" s="58" t="e">
        <v>#N/A</v>
      </c>
      <c r="P2398" s="58" t="e">
        <v>#N/A</v>
      </c>
      <c r="Q2398" s="58" t="e">
        <v>#N/A</v>
      </c>
    </row>
    <row r="2399" spans="1:17" ht="15" customHeight="1" thickBot="1">
      <c r="A2399" s="446"/>
      <c r="B2399" s="446"/>
      <c r="C2399" s="54" t="str">
        <f>IF(A2399="CSP","Consolidated Supply Program(IIF)",IF(A2399&lt;&gt;"",INDEX('CCN &amp; Description'!$B$2:$B$1071,MATCH(VALUE(LEFT(A2399,5)),'CCN &amp; Description'!$A$2:$A$1071,0)),""))</f>
        <v/>
      </c>
      <c r="D2399" s="55" t="str">
        <f t="shared" si="74"/>
        <v>C</v>
      </c>
      <c r="E2399" s="55" t="str">
        <f t="shared" si="75"/>
        <v>C0091</v>
      </c>
      <c r="F2399" s="56" t="s">
        <v>5147</v>
      </c>
      <c r="G2399" s="56" t="s">
        <v>13325</v>
      </c>
      <c r="H2399" s="56" t="s">
        <v>13272</v>
      </c>
      <c r="I2399" s="57">
        <v>0.75</v>
      </c>
      <c r="J2399" s="57">
        <v>0.42</v>
      </c>
      <c r="K2399" s="57">
        <v>0.25</v>
      </c>
      <c r="L2399" s="315" t="e">
        <v>#REF!</v>
      </c>
      <c r="M2399" s="58" t="e">
        <v>#REF!</v>
      </c>
      <c r="N2399" s="58" t="e">
        <v>#N/A</v>
      </c>
      <c r="O2399" s="58" t="e">
        <v>#N/A</v>
      </c>
      <c r="P2399" s="58" t="e">
        <v>#N/A</v>
      </c>
      <c r="Q2399" s="58" t="e">
        <v>#N/A</v>
      </c>
    </row>
    <row r="2400" spans="1:17" ht="15" customHeight="1" thickBot="1">
      <c r="A2400" s="446"/>
      <c r="B2400" s="446"/>
      <c r="C2400" s="54" t="str">
        <f>IF(A2400="CSP","Consolidated Supply Program(IIF)",IF(A2400&lt;&gt;"",INDEX('CCN &amp; Description'!$B$2:$B$1071,MATCH(VALUE(LEFT(A2400,5)),'CCN &amp; Description'!$A$2:$A$1071,0)),""))</f>
        <v/>
      </c>
      <c r="D2400" s="55" t="str">
        <f t="shared" si="74"/>
        <v>C</v>
      </c>
      <c r="E2400" s="55" t="str">
        <f t="shared" si="75"/>
        <v>C0091</v>
      </c>
      <c r="F2400" s="56" t="s">
        <v>13326</v>
      </c>
      <c r="G2400" s="56" t="s">
        <v>13325</v>
      </c>
      <c r="H2400" s="56" t="s">
        <v>13272</v>
      </c>
      <c r="I2400" s="57">
        <v>0.75</v>
      </c>
      <c r="J2400" s="57">
        <v>0.42</v>
      </c>
      <c r="K2400" s="57">
        <v>0.25</v>
      </c>
      <c r="L2400" s="315" t="e">
        <v>#REF!</v>
      </c>
      <c r="M2400" s="58" t="e">
        <v>#REF!</v>
      </c>
      <c r="N2400" s="58" t="e">
        <v>#N/A</v>
      </c>
      <c r="O2400" s="58" t="e">
        <v>#N/A</v>
      </c>
      <c r="P2400" s="58" t="e">
        <v>#N/A</v>
      </c>
      <c r="Q2400" s="58" t="e">
        <v>#N/A</v>
      </c>
    </row>
    <row r="2401" spans="1:17" ht="15" customHeight="1" thickBot="1">
      <c r="A2401" s="446"/>
      <c r="B2401" s="446"/>
      <c r="C2401" s="54" t="str">
        <f>IF(A2401="CSP","Consolidated Supply Program(IIF)",IF(A2401&lt;&gt;"",INDEX('CCN &amp; Description'!$B$2:$B$1071,MATCH(VALUE(LEFT(A2401,5)),'CCN &amp; Description'!$A$2:$A$1071,0)),""))</f>
        <v/>
      </c>
      <c r="D2401" s="55" t="str">
        <f t="shared" si="74"/>
        <v>C</v>
      </c>
      <c r="E2401" s="55" t="str">
        <f t="shared" si="75"/>
        <v>C0092</v>
      </c>
      <c r="F2401" s="56" t="s">
        <v>13327</v>
      </c>
      <c r="G2401" s="56" t="s">
        <v>13328</v>
      </c>
      <c r="H2401" s="56" t="s">
        <v>13329</v>
      </c>
      <c r="I2401" s="57">
        <v>2</v>
      </c>
      <c r="J2401" s="57">
        <v>1.5</v>
      </c>
      <c r="K2401" s="57">
        <v>1.75</v>
      </c>
      <c r="L2401" s="315" t="e">
        <v>#REF!</v>
      </c>
      <c r="M2401" s="58" t="e">
        <v>#REF!</v>
      </c>
      <c r="N2401" s="58" t="e">
        <v>#N/A</v>
      </c>
      <c r="O2401" s="58" t="e">
        <v>#N/A</v>
      </c>
      <c r="P2401" s="58" t="e">
        <v>#N/A</v>
      </c>
      <c r="Q2401" s="58" t="e">
        <v>#N/A</v>
      </c>
    </row>
    <row r="2402" spans="1:17" ht="15" customHeight="1" thickBot="1">
      <c r="A2402" s="446"/>
      <c r="B2402" s="446"/>
      <c r="C2402" s="54" t="str">
        <f>IF(A2402="CSP","Consolidated Supply Program(IIF)",IF(A2402&lt;&gt;"",INDEX('CCN &amp; Description'!$B$2:$B$1071,MATCH(VALUE(LEFT(A2402,5)),'CCN &amp; Description'!$A$2:$A$1071,0)),""))</f>
        <v/>
      </c>
      <c r="D2402" s="55" t="str">
        <f t="shared" si="74"/>
        <v>C</v>
      </c>
      <c r="E2402" s="55" t="str">
        <f t="shared" si="75"/>
        <v>C0093</v>
      </c>
      <c r="F2402" s="56" t="s">
        <v>13330</v>
      </c>
      <c r="G2402" s="56" t="s">
        <v>13331</v>
      </c>
      <c r="H2402" s="56" t="s">
        <v>13272</v>
      </c>
      <c r="I2402" s="57">
        <v>2</v>
      </c>
      <c r="J2402" s="57">
        <v>1.83</v>
      </c>
      <c r="K2402" s="57">
        <v>1</v>
      </c>
      <c r="L2402" s="315" t="e">
        <v>#REF!</v>
      </c>
      <c r="M2402" s="58" t="e">
        <v>#REF!</v>
      </c>
      <c r="N2402" s="58" t="e">
        <v>#N/A</v>
      </c>
      <c r="O2402" s="58" t="e">
        <v>#N/A</v>
      </c>
      <c r="P2402" s="58" t="e">
        <v>#N/A</v>
      </c>
      <c r="Q2402" s="58" t="e">
        <v>#N/A</v>
      </c>
    </row>
    <row r="2403" spans="1:17" ht="15" customHeight="1" thickBot="1">
      <c r="A2403" s="446"/>
      <c r="B2403" s="446"/>
      <c r="C2403" s="54" t="str">
        <f>IF(A2403="CSP","Consolidated Supply Program(IIF)",IF(A2403&lt;&gt;"",INDEX('CCN &amp; Description'!$B$2:$B$1071,MATCH(VALUE(LEFT(A2403,5)),'CCN &amp; Description'!$A$2:$A$1071,0)),""))</f>
        <v/>
      </c>
      <c r="D2403" s="55" t="str">
        <f t="shared" si="74"/>
        <v>C</v>
      </c>
      <c r="E2403" s="55" t="str">
        <f t="shared" si="75"/>
        <v>C0094</v>
      </c>
      <c r="F2403" s="56" t="s">
        <v>13332</v>
      </c>
      <c r="G2403" s="56" t="s">
        <v>13333</v>
      </c>
      <c r="H2403" s="56" t="s">
        <v>13272</v>
      </c>
      <c r="I2403" s="57">
        <v>2</v>
      </c>
      <c r="J2403" s="57">
        <v>1.58</v>
      </c>
      <c r="K2403" s="57">
        <v>0.75</v>
      </c>
      <c r="L2403" s="315" t="e">
        <v>#REF!</v>
      </c>
      <c r="M2403" s="58" t="e">
        <v>#REF!</v>
      </c>
      <c r="N2403" s="58" t="e">
        <v>#N/A</v>
      </c>
      <c r="O2403" s="58" t="e">
        <v>#N/A</v>
      </c>
      <c r="P2403" s="58" t="e">
        <v>#N/A</v>
      </c>
      <c r="Q2403" s="58" t="e">
        <v>#N/A</v>
      </c>
    </row>
    <row r="2404" spans="1:17" ht="15" customHeight="1" thickBot="1">
      <c r="A2404" s="446"/>
      <c r="B2404" s="446"/>
      <c r="C2404" s="54" t="str">
        <f>IF(A2404="CSP","Consolidated Supply Program(IIF)",IF(A2404&lt;&gt;"",INDEX('CCN &amp; Description'!$B$2:$B$1071,MATCH(VALUE(LEFT(A2404,5)),'CCN &amp; Description'!$A$2:$A$1071,0)),""))</f>
        <v/>
      </c>
      <c r="D2404" s="55" t="str">
        <f t="shared" si="74"/>
        <v>C</v>
      </c>
      <c r="E2404" s="55" t="str">
        <f t="shared" si="75"/>
        <v>C0095</v>
      </c>
      <c r="F2404" s="56" t="s">
        <v>13334</v>
      </c>
      <c r="G2404" s="56" t="s">
        <v>13335</v>
      </c>
      <c r="H2404" s="56" t="s">
        <v>13336</v>
      </c>
      <c r="I2404" s="57">
        <v>22.66</v>
      </c>
      <c r="J2404" s="57">
        <v>7.66</v>
      </c>
      <c r="K2404" s="57">
        <v>8.66</v>
      </c>
      <c r="L2404" s="315" t="e">
        <v>#REF!</v>
      </c>
      <c r="M2404" s="58" t="e">
        <v>#REF!</v>
      </c>
      <c r="N2404" s="58" t="e">
        <v>#N/A</v>
      </c>
      <c r="O2404" s="58" t="e">
        <v>#N/A</v>
      </c>
      <c r="P2404" s="58" t="e">
        <v>#N/A</v>
      </c>
      <c r="Q2404" s="58" t="e">
        <v>#N/A</v>
      </c>
    </row>
    <row r="2405" spans="1:17" ht="15" customHeight="1" thickBot="1">
      <c r="A2405" s="446"/>
      <c r="B2405" s="446"/>
      <c r="C2405" s="54" t="str">
        <f>IF(A2405="CSP","Consolidated Supply Program(IIF)",IF(A2405&lt;&gt;"",INDEX('CCN &amp; Description'!$B$2:$B$1071,MATCH(VALUE(LEFT(A2405,5)),'CCN &amp; Description'!$A$2:$A$1071,0)),""))</f>
        <v/>
      </c>
      <c r="D2405" s="55" t="str">
        <f t="shared" si="74"/>
        <v>C</v>
      </c>
      <c r="E2405" s="55" t="str">
        <f t="shared" si="75"/>
        <v>C0095</v>
      </c>
      <c r="F2405" s="56" t="s">
        <v>13334</v>
      </c>
      <c r="G2405" s="56" t="s">
        <v>13337</v>
      </c>
      <c r="H2405" s="56" t="s">
        <v>13338</v>
      </c>
      <c r="I2405" s="57">
        <v>22.66</v>
      </c>
      <c r="J2405" s="57">
        <v>7.66</v>
      </c>
      <c r="K2405" s="57">
        <v>8.66</v>
      </c>
      <c r="L2405" s="315" t="e">
        <v>#REF!</v>
      </c>
      <c r="M2405" s="58" t="e">
        <v>#REF!</v>
      </c>
      <c r="N2405" s="58" t="e">
        <v>#N/A</v>
      </c>
      <c r="O2405" s="58" t="e">
        <v>#N/A</v>
      </c>
      <c r="P2405" s="58" t="e">
        <v>#N/A</v>
      </c>
      <c r="Q2405" s="58" t="e">
        <v>#N/A</v>
      </c>
    </row>
    <row r="2406" spans="1:17" ht="15" customHeight="1" thickBot="1">
      <c r="A2406" s="446"/>
      <c r="B2406" s="446"/>
      <c r="C2406" s="54" t="str">
        <f>IF(A2406="CSP","Consolidated Supply Program(IIF)",IF(A2406&lt;&gt;"",INDEX('CCN &amp; Description'!$B$2:$B$1071,MATCH(VALUE(LEFT(A2406,5)),'CCN &amp; Description'!$A$2:$A$1071,0)),""))</f>
        <v/>
      </c>
      <c r="D2406" s="55" t="str">
        <f t="shared" si="74"/>
        <v>C</v>
      </c>
      <c r="E2406" s="55" t="str">
        <f t="shared" si="75"/>
        <v>C0095</v>
      </c>
      <c r="F2406" s="56" t="s">
        <v>13334</v>
      </c>
      <c r="G2406" s="56" t="s">
        <v>13284</v>
      </c>
      <c r="H2406" s="56" t="s">
        <v>13339</v>
      </c>
      <c r="I2406" s="57">
        <v>22.66</v>
      </c>
      <c r="J2406" s="57">
        <v>7.66</v>
      </c>
      <c r="K2406" s="57">
        <v>8.66</v>
      </c>
      <c r="L2406" s="315" t="e">
        <v>#REF!</v>
      </c>
      <c r="M2406" s="58" t="e">
        <v>#REF!</v>
      </c>
      <c r="N2406" s="58" t="e">
        <v>#N/A</v>
      </c>
      <c r="O2406" s="58" t="e">
        <v>#N/A</v>
      </c>
      <c r="P2406" s="58" t="e">
        <v>#N/A</v>
      </c>
      <c r="Q2406" s="58" t="e">
        <v>#N/A</v>
      </c>
    </row>
    <row r="2407" spans="1:17" ht="15" customHeight="1" thickBot="1">
      <c r="A2407" s="446"/>
      <c r="B2407" s="446"/>
      <c r="C2407" s="54" t="str">
        <f>IF(A2407="CSP","Consolidated Supply Program(IIF)",IF(A2407&lt;&gt;"",INDEX('CCN &amp; Description'!$B$2:$B$1071,MATCH(VALUE(LEFT(A2407,5)),'CCN &amp; Description'!$A$2:$A$1071,0)),""))</f>
        <v/>
      </c>
      <c r="D2407" s="55" t="str">
        <f t="shared" si="74"/>
        <v>C</v>
      </c>
      <c r="E2407" s="55" t="str">
        <f t="shared" si="75"/>
        <v>C0096</v>
      </c>
      <c r="F2407" s="56" t="s">
        <v>13340</v>
      </c>
      <c r="G2407" s="56" t="s">
        <v>13341</v>
      </c>
      <c r="H2407" s="56" t="s">
        <v>13342</v>
      </c>
      <c r="I2407" s="57">
        <v>21.99</v>
      </c>
      <c r="J2407" s="57">
        <v>7.5</v>
      </c>
      <c r="K2407" s="57">
        <v>10</v>
      </c>
      <c r="L2407" s="315" t="e">
        <v>#REF!</v>
      </c>
      <c r="M2407" s="58" t="e">
        <v>#REF!</v>
      </c>
      <c r="N2407" s="58" t="e">
        <v>#N/A</v>
      </c>
      <c r="O2407" s="58" t="e">
        <v>#N/A</v>
      </c>
      <c r="P2407" s="58" t="e">
        <v>#N/A</v>
      </c>
      <c r="Q2407" s="58" t="e">
        <v>#N/A</v>
      </c>
    </row>
    <row r="2408" spans="1:17" ht="15" customHeight="1" thickBot="1">
      <c r="A2408" s="446"/>
      <c r="B2408" s="446"/>
      <c r="C2408" s="54" t="str">
        <f>IF(A2408="CSP","Consolidated Supply Program(IIF)",IF(A2408&lt;&gt;"",INDEX('CCN &amp; Description'!$B$2:$B$1071,MATCH(VALUE(LEFT(A2408,5)),'CCN &amp; Description'!$A$2:$A$1071,0)),""))</f>
        <v/>
      </c>
      <c r="D2408" s="55" t="str">
        <f t="shared" si="74"/>
        <v>C</v>
      </c>
      <c r="E2408" s="55" t="str">
        <f t="shared" si="75"/>
        <v>C0096</v>
      </c>
      <c r="F2408" s="56" t="s">
        <v>13340</v>
      </c>
      <c r="G2408" s="56" t="s">
        <v>13343</v>
      </c>
      <c r="H2408" s="56" t="s">
        <v>13344</v>
      </c>
      <c r="I2408" s="57">
        <v>21.99</v>
      </c>
      <c r="J2408" s="57">
        <v>7.5</v>
      </c>
      <c r="K2408" s="57">
        <v>10</v>
      </c>
      <c r="L2408" s="315" t="e">
        <v>#REF!</v>
      </c>
      <c r="M2408" s="58" t="e">
        <v>#REF!</v>
      </c>
      <c r="N2408" s="58" t="e">
        <v>#N/A</v>
      </c>
      <c r="O2408" s="58" t="e">
        <v>#N/A</v>
      </c>
      <c r="P2408" s="58" t="e">
        <v>#N/A</v>
      </c>
      <c r="Q2408" s="58" t="e">
        <v>#N/A</v>
      </c>
    </row>
    <row r="2409" spans="1:17" ht="15" customHeight="1" thickBot="1">
      <c r="A2409" s="446"/>
      <c r="B2409" s="446"/>
      <c r="C2409" s="54" t="str">
        <f>IF(A2409="CSP","Consolidated Supply Program(IIF)",IF(A2409&lt;&gt;"",INDEX('CCN &amp; Description'!$B$2:$B$1071,MATCH(VALUE(LEFT(A2409,5)),'CCN &amp; Description'!$A$2:$A$1071,0)),""))</f>
        <v/>
      </c>
      <c r="D2409" s="55" t="str">
        <f t="shared" si="74"/>
        <v>C</v>
      </c>
      <c r="E2409" s="55" t="str">
        <f t="shared" si="75"/>
        <v>C0096</v>
      </c>
      <c r="F2409" s="56" t="s">
        <v>13340</v>
      </c>
      <c r="G2409" s="56" t="s">
        <v>13345</v>
      </c>
      <c r="H2409" s="56" t="s">
        <v>13346</v>
      </c>
      <c r="I2409" s="57">
        <v>21.99</v>
      </c>
      <c r="J2409" s="57">
        <v>7.5</v>
      </c>
      <c r="K2409" s="57">
        <v>10</v>
      </c>
      <c r="L2409" s="315" t="e">
        <v>#REF!</v>
      </c>
      <c r="M2409" s="58" t="e">
        <v>#REF!</v>
      </c>
      <c r="N2409" s="58" t="e">
        <v>#N/A</v>
      </c>
      <c r="O2409" s="58" t="e">
        <v>#N/A</v>
      </c>
      <c r="P2409" s="58" t="e">
        <v>#N/A</v>
      </c>
      <c r="Q2409" s="58" t="e">
        <v>#N/A</v>
      </c>
    </row>
    <row r="2410" spans="1:17" ht="15" customHeight="1" thickBot="1">
      <c r="A2410" s="446"/>
      <c r="B2410" s="446"/>
      <c r="C2410" s="54" t="str">
        <f>IF(A2410="CSP","Consolidated Supply Program(IIF)",IF(A2410&lt;&gt;"",INDEX('CCN &amp; Description'!$B$2:$B$1071,MATCH(VALUE(LEFT(A2410,5)),'CCN &amp; Description'!$A$2:$A$1071,0)),""))</f>
        <v/>
      </c>
      <c r="D2410" s="55" t="str">
        <f t="shared" si="74"/>
        <v>C</v>
      </c>
      <c r="E2410" s="55" t="str">
        <f t="shared" si="75"/>
        <v>C0097</v>
      </c>
      <c r="F2410" s="56" t="s">
        <v>13347</v>
      </c>
      <c r="G2410" s="56" t="s">
        <v>13341</v>
      </c>
      <c r="H2410" s="56" t="s">
        <v>13348</v>
      </c>
      <c r="I2410" s="57">
        <v>23.99</v>
      </c>
      <c r="J2410" s="57">
        <v>7.5</v>
      </c>
      <c r="K2410" s="57">
        <v>11</v>
      </c>
      <c r="L2410" s="315" t="e">
        <v>#REF!</v>
      </c>
      <c r="M2410" s="58" t="e">
        <v>#REF!</v>
      </c>
      <c r="N2410" s="58" t="e">
        <v>#N/A</v>
      </c>
      <c r="O2410" s="58" t="e">
        <v>#N/A</v>
      </c>
      <c r="P2410" s="58" t="e">
        <v>#N/A</v>
      </c>
      <c r="Q2410" s="58" t="e">
        <v>#N/A</v>
      </c>
    </row>
    <row r="2411" spans="1:17" ht="15" customHeight="1" thickBot="1">
      <c r="A2411" s="446"/>
      <c r="B2411" s="446"/>
      <c r="C2411" s="54" t="str">
        <f>IF(A2411="CSP","Consolidated Supply Program(IIF)",IF(A2411&lt;&gt;"",INDEX('CCN &amp; Description'!$B$2:$B$1071,MATCH(VALUE(LEFT(A2411,5)),'CCN &amp; Description'!$A$2:$A$1071,0)),""))</f>
        <v/>
      </c>
      <c r="D2411" s="55" t="str">
        <f t="shared" si="74"/>
        <v>C</v>
      </c>
      <c r="E2411" s="55" t="str">
        <f t="shared" si="75"/>
        <v>C0097</v>
      </c>
      <c r="F2411" s="56" t="s">
        <v>13347</v>
      </c>
      <c r="G2411" s="56" t="s">
        <v>13341</v>
      </c>
      <c r="H2411" s="56" t="s">
        <v>13349</v>
      </c>
      <c r="I2411" s="57">
        <v>23.99</v>
      </c>
      <c r="J2411" s="57">
        <v>7.5</v>
      </c>
      <c r="K2411" s="57">
        <v>11</v>
      </c>
      <c r="L2411" s="315" t="e">
        <v>#REF!</v>
      </c>
      <c r="M2411" s="58" t="e">
        <v>#REF!</v>
      </c>
      <c r="N2411" s="58" t="e">
        <v>#N/A</v>
      </c>
      <c r="O2411" s="58" t="e">
        <v>#N/A</v>
      </c>
      <c r="P2411" s="58" t="e">
        <v>#N/A</v>
      </c>
      <c r="Q2411" s="58" t="e">
        <v>#N/A</v>
      </c>
    </row>
    <row r="2412" spans="1:17" ht="15" customHeight="1" thickBot="1">
      <c r="A2412" s="446"/>
      <c r="B2412" s="446"/>
      <c r="C2412" s="54" t="str">
        <f>IF(A2412="CSP","Consolidated Supply Program(IIF)",IF(A2412&lt;&gt;"",INDEX('CCN &amp; Description'!$B$2:$B$1071,MATCH(VALUE(LEFT(A2412,5)),'CCN &amp; Description'!$A$2:$A$1071,0)),""))</f>
        <v/>
      </c>
      <c r="D2412" s="55" t="str">
        <f t="shared" si="74"/>
        <v>C</v>
      </c>
      <c r="E2412" s="55" t="str">
        <f t="shared" si="75"/>
        <v>C0098</v>
      </c>
      <c r="F2412" s="56" t="s">
        <v>13350</v>
      </c>
      <c r="G2412" s="56" t="s">
        <v>5152</v>
      </c>
      <c r="H2412" s="59"/>
      <c r="I2412" s="60"/>
      <c r="J2412" s="60"/>
      <c r="K2412" s="60"/>
      <c r="L2412" s="315" t="e">
        <v>#REF!</v>
      </c>
      <c r="M2412" s="58" t="e">
        <v>#REF!</v>
      </c>
      <c r="N2412" s="58" t="e">
        <v>#N/A</v>
      </c>
      <c r="O2412" s="58" t="e">
        <v>#N/A</v>
      </c>
      <c r="P2412" s="58" t="e">
        <v>#N/A</v>
      </c>
      <c r="Q2412" s="58" t="e">
        <v>#N/A</v>
      </c>
    </row>
    <row r="2413" spans="1:17" ht="15" customHeight="1" thickBot="1">
      <c r="A2413" s="446"/>
      <c r="B2413" s="446"/>
      <c r="C2413" s="54" t="str">
        <f>IF(A2413="CSP","Consolidated Supply Program(IIF)",IF(A2413&lt;&gt;"",INDEX('CCN &amp; Description'!$B$2:$B$1071,MATCH(VALUE(LEFT(A2413,5)),'CCN &amp; Description'!$A$2:$A$1071,0)),""))</f>
        <v/>
      </c>
      <c r="D2413" s="55" t="str">
        <f t="shared" si="74"/>
        <v>C</v>
      </c>
      <c r="E2413" s="55" t="str">
        <f t="shared" si="75"/>
        <v>C0099</v>
      </c>
      <c r="F2413" s="56" t="s">
        <v>13351</v>
      </c>
      <c r="G2413" s="56" t="s">
        <v>10430</v>
      </c>
      <c r="H2413" s="56" t="s">
        <v>13272</v>
      </c>
      <c r="I2413" s="57">
        <v>3.67</v>
      </c>
      <c r="J2413" s="57">
        <v>2.08</v>
      </c>
      <c r="K2413" s="57">
        <v>2</v>
      </c>
      <c r="L2413" s="315" t="e">
        <v>#REF!</v>
      </c>
      <c r="M2413" s="58" t="e">
        <v>#REF!</v>
      </c>
      <c r="N2413" s="58" t="e">
        <v>#N/A</v>
      </c>
      <c r="O2413" s="58" t="e">
        <v>#N/A</v>
      </c>
      <c r="P2413" s="58" t="e">
        <v>#N/A</v>
      </c>
      <c r="Q2413" s="58" t="e">
        <v>#N/A</v>
      </c>
    </row>
    <row r="2414" spans="1:17" ht="15" customHeight="1" thickBot="1">
      <c r="A2414" s="446"/>
      <c r="B2414" s="446"/>
      <c r="C2414" s="54" t="str">
        <f>IF(A2414="CSP","Consolidated Supply Program(IIF)",IF(A2414&lt;&gt;"",INDEX('CCN &amp; Description'!$B$2:$B$1071,MATCH(VALUE(LEFT(A2414,5)),'CCN &amp; Description'!$A$2:$A$1071,0)),""))</f>
        <v/>
      </c>
      <c r="D2414" s="55" t="str">
        <f t="shared" si="74"/>
        <v>C</v>
      </c>
      <c r="E2414" s="55" t="str">
        <f t="shared" si="75"/>
        <v>C0100</v>
      </c>
      <c r="F2414" s="56" t="s">
        <v>13352</v>
      </c>
      <c r="G2414" s="56" t="s">
        <v>13353</v>
      </c>
      <c r="H2414" s="56" t="s">
        <v>13354</v>
      </c>
      <c r="I2414" s="57">
        <v>1.33</v>
      </c>
      <c r="J2414" s="57">
        <v>1.17</v>
      </c>
      <c r="K2414" s="57">
        <v>1.25</v>
      </c>
      <c r="L2414" s="315" t="e">
        <v>#REF!</v>
      </c>
      <c r="M2414" s="58" t="e">
        <v>#REF!</v>
      </c>
      <c r="N2414" s="58" t="e">
        <v>#N/A</v>
      </c>
      <c r="O2414" s="58" t="e">
        <v>#N/A</v>
      </c>
      <c r="P2414" s="58" t="e">
        <v>#N/A</v>
      </c>
      <c r="Q2414" s="58" t="e">
        <v>#N/A</v>
      </c>
    </row>
    <row r="2415" spans="1:17" ht="15" customHeight="1" thickBot="1">
      <c r="A2415" s="446"/>
      <c r="B2415" s="446"/>
      <c r="C2415" s="54" t="str">
        <f>IF(A2415="CSP","Consolidated Supply Program(IIF)",IF(A2415&lt;&gt;"",INDEX('CCN &amp; Description'!$B$2:$B$1071,MATCH(VALUE(LEFT(A2415,5)),'CCN &amp; Description'!$A$2:$A$1071,0)),""))</f>
        <v/>
      </c>
      <c r="D2415" s="55" t="str">
        <f t="shared" si="74"/>
        <v>C</v>
      </c>
      <c r="E2415" s="55" t="str">
        <f t="shared" si="75"/>
        <v>C0101</v>
      </c>
      <c r="F2415" s="56" t="s">
        <v>13355</v>
      </c>
      <c r="G2415" s="56" t="s">
        <v>13356</v>
      </c>
      <c r="H2415" s="56" t="s">
        <v>13357</v>
      </c>
      <c r="I2415" s="57">
        <v>1.92</v>
      </c>
      <c r="J2415" s="57">
        <v>1.17</v>
      </c>
      <c r="K2415" s="57">
        <v>0.92</v>
      </c>
      <c r="L2415" s="315" t="e">
        <v>#REF!</v>
      </c>
      <c r="M2415" s="58" t="e">
        <v>#REF!</v>
      </c>
      <c r="N2415" s="58" t="e">
        <v>#N/A</v>
      </c>
      <c r="O2415" s="58" t="e">
        <v>#N/A</v>
      </c>
      <c r="P2415" s="58" t="e">
        <v>#N/A</v>
      </c>
      <c r="Q2415" s="58" t="e">
        <v>#N/A</v>
      </c>
    </row>
    <row r="2416" spans="1:17" ht="15" customHeight="1" thickBot="1">
      <c r="A2416" s="446"/>
      <c r="B2416" s="446"/>
      <c r="C2416" s="54" t="str">
        <f>IF(A2416="CSP","Consolidated Supply Program(IIF)",IF(A2416&lt;&gt;"",INDEX('CCN &amp; Description'!$B$2:$B$1071,MATCH(VALUE(LEFT(A2416,5)),'CCN &amp; Description'!$A$2:$A$1071,0)),""))</f>
        <v/>
      </c>
      <c r="D2416" s="55" t="str">
        <f t="shared" si="74"/>
        <v>C</v>
      </c>
      <c r="E2416" s="55" t="str">
        <f t="shared" si="75"/>
        <v>C0101</v>
      </c>
      <c r="F2416" s="56" t="s">
        <v>13358</v>
      </c>
      <c r="G2416" s="56" t="s">
        <v>13356</v>
      </c>
      <c r="H2416" s="56" t="s">
        <v>13357</v>
      </c>
      <c r="I2416" s="57">
        <v>1.92</v>
      </c>
      <c r="J2416" s="57">
        <v>1.17</v>
      </c>
      <c r="K2416" s="57">
        <v>0.92</v>
      </c>
      <c r="L2416" s="315" t="e">
        <v>#REF!</v>
      </c>
      <c r="M2416" s="58" t="e">
        <v>#REF!</v>
      </c>
      <c r="N2416" s="58" t="e">
        <v>#N/A</v>
      </c>
      <c r="O2416" s="58" t="e">
        <v>#N/A</v>
      </c>
      <c r="P2416" s="58" t="e">
        <v>#N/A</v>
      </c>
      <c r="Q2416" s="58" t="e">
        <v>#N/A</v>
      </c>
    </row>
    <row r="2417" spans="1:17" ht="15" customHeight="1" thickBot="1">
      <c r="A2417" s="446"/>
      <c r="B2417" s="446"/>
      <c r="C2417" s="54" t="str">
        <f>IF(A2417="CSP","Consolidated Supply Program(IIF)",IF(A2417&lt;&gt;"",INDEX('CCN &amp; Description'!$B$2:$B$1071,MATCH(VALUE(LEFT(A2417,5)),'CCN &amp; Description'!$A$2:$A$1071,0)),""))</f>
        <v/>
      </c>
      <c r="D2417" s="55" t="str">
        <f t="shared" si="74"/>
        <v>C</v>
      </c>
      <c r="E2417" s="55" t="str">
        <f t="shared" si="75"/>
        <v>C0102</v>
      </c>
      <c r="F2417" s="56" t="s">
        <v>5153</v>
      </c>
      <c r="G2417" s="56" t="s">
        <v>5154</v>
      </c>
      <c r="H2417" s="56" t="s">
        <v>13359</v>
      </c>
      <c r="I2417" s="57">
        <v>1.92</v>
      </c>
      <c r="J2417" s="57">
        <v>1.17</v>
      </c>
      <c r="K2417" s="57">
        <v>0.92</v>
      </c>
      <c r="L2417" s="315" t="e">
        <v>#REF!</v>
      </c>
      <c r="M2417" s="58" t="e">
        <v>#REF!</v>
      </c>
      <c r="N2417" s="58" t="e">
        <v>#N/A</v>
      </c>
      <c r="O2417" s="58" t="e">
        <v>#N/A</v>
      </c>
      <c r="P2417" s="58" t="e">
        <v>#N/A</v>
      </c>
      <c r="Q2417" s="58" t="e">
        <v>#N/A</v>
      </c>
    </row>
    <row r="2418" spans="1:17" s="110" customFormat="1" ht="15" customHeight="1" thickBot="1">
      <c r="A2418" s="446">
        <v>44112</v>
      </c>
      <c r="B2418" s="446"/>
      <c r="C2418" s="106" t="str">
        <f>IF(A2418="CSP","Consolidated Supply Program(IIF)",IF(A2418&lt;&gt;"",INDEX('CCN &amp; Description'!$B$2:$B$1071,MATCH(VALUE(LEFT(A2418,5)),'CCN &amp; Description'!$A$2:$A$1071,0)),""))</f>
        <v>COVERED STORAGE BUILDING, INSTALLATION</v>
      </c>
      <c r="D2418" s="107" t="str">
        <f t="shared" si="74"/>
        <v>C</v>
      </c>
      <c r="E2418" s="107" t="str">
        <f t="shared" si="75"/>
        <v>C0103</v>
      </c>
      <c r="F2418" s="108" t="s">
        <v>1358</v>
      </c>
      <c r="G2418" s="108" t="s">
        <v>13360</v>
      </c>
      <c r="H2418" s="108" t="s">
        <v>13361</v>
      </c>
      <c r="I2418" s="109">
        <v>0.75</v>
      </c>
      <c r="J2418" s="109">
        <v>0.25</v>
      </c>
      <c r="K2418" s="109">
        <v>0.17</v>
      </c>
      <c r="L2418" s="110" t="e">
        <v>#REF!</v>
      </c>
      <c r="M2418" s="111" t="e">
        <v>#REF!</v>
      </c>
      <c r="N2418" s="111" t="e">
        <v>#N/A</v>
      </c>
      <c r="O2418" s="111" t="e">
        <v>#N/A</v>
      </c>
      <c r="P2418" s="111" t="e">
        <v>#N/A</v>
      </c>
      <c r="Q2418" s="111" t="e">
        <v>#N/A</v>
      </c>
    </row>
    <row r="2419" spans="1:17" ht="15" customHeight="1" thickBot="1">
      <c r="A2419" s="446" t="s">
        <v>9833</v>
      </c>
      <c r="B2419" s="446"/>
      <c r="C2419" s="54" t="e">
        <f>IF(A2419="CSP","Consolidated Supply Program(IIF)",IF(A2419&lt;&gt;"",INDEX('CCN &amp; Description'!$B$2:$B$1071,MATCH(VALUE(LEFT(A2419,5)),'CCN &amp; Description'!$A$2:$A$1071,0)),""))</f>
        <v>#VALUE!</v>
      </c>
      <c r="D2419" s="55" t="str">
        <f t="shared" si="74"/>
        <v>C</v>
      </c>
      <c r="E2419" s="55" t="str">
        <f t="shared" si="75"/>
        <v>C0103</v>
      </c>
      <c r="F2419" s="56" t="s">
        <v>13362</v>
      </c>
      <c r="G2419" s="56" t="s">
        <v>13360</v>
      </c>
      <c r="H2419" s="56" t="s">
        <v>13361</v>
      </c>
      <c r="I2419" s="57">
        <v>0.75</v>
      </c>
      <c r="J2419" s="57">
        <v>0.25</v>
      </c>
      <c r="K2419" s="57">
        <v>0.17</v>
      </c>
      <c r="L2419" s="315" t="e">
        <v>#REF!</v>
      </c>
      <c r="M2419" s="58" t="e">
        <v>#REF!</v>
      </c>
      <c r="N2419" s="58" t="e">
        <v>#N/A</v>
      </c>
      <c r="O2419" s="58" t="e">
        <v>#N/A</v>
      </c>
      <c r="P2419" s="58" t="e">
        <v>#N/A</v>
      </c>
      <c r="Q2419" s="58" t="e">
        <v>#N/A</v>
      </c>
    </row>
    <row r="2420" spans="1:17" s="110" customFormat="1" ht="15" customHeight="1" thickBot="1">
      <c r="A2420" s="446">
        <v>14312</v>
      </c>
      <c r="B2420" s="446"/>
      <c r="C2420" s="106" t="str">
        <f>IF(A2420="CSP","Consolidated Supply Program(IIF)",IF(A2420&lt;&gt;"",INDEX('CCN &amp; Description'!$B$2:$B$1071,MATCH(VALUE(LEFT(A2420,5)),'CCN &amp; Description'!$A$2:$A$1071,0)),""))</f>
        <v>VEHICLE STAGING AREA, SURFACED</v>
      </c>
      <c r="D2420" s="107" t="str">
        <f t="shared" si="74"/>
        <v>C</v>
      </c>
      <c r="E2420" s="107" t="str">
        <f t="shared" si="75"/>
        <v>C0104</v>
      </c>
      <c r="F2420" s="108" t="s">
        <v>5158</v>
      </c>
      <c r="G2420" s="108" t="s">
        <v>13363</v>
      </c>
      <c r="H2420" s="108" t="s">
        <v>13364</v>
      </c>
      <c r="I2420" s="109">
        <v>8</v>
      </c>
      <c r="J2420" s="109">
        <v>18.989999999999998</v>
      </c>
      <c r="K2420" s="109">
        <v>6.83</v>
      </c>
      <c r="L2420" s="110" t="e">
        <v>#REF!</v>
      </c>
      <c r="M2420" s="111" t="e">
        <v>#REF!</v>
      </c>
      <c r="N2420" s="111" t="e">
        <v>#N/A</v>
      </c>
      <c r="O2420" s="111" t="e">
        <v>#N/A</v>
      </c>
      <c r="P2420" s="111" t="e">
        <v>#N/A</v>
      </c>
      <c r="Q2420" s="111" t="e">
        <v>#N/A</v>
      </c>
    </row>
    <row r="2421" spans="1:17" ht="15" customHeight="1" thickBot="1">
      <c r="A2421" s="446"/>
      <c r="B2421" s="446"/>
      <c r="C2421" s="54" t="str">
        <f>IF(A2421="CSP","Consolidated Supply Program(IIF)",IF(A2421&lt;&gt;"",INDEX('CCN &amp; Description'!$B$2:$B$1071,MATCH(VALUE(LEFT(A2421,5)),'CCN &amp; Description'!$A$2:$A$1071,0)),""))</f>
        <v/>
      </c>
      <c r="D2421" s="55" t="str">
        <f t="shared" si="74"/>
        <v>C</v>
      </c>
      <c r="E2421" s="55" t="str">
        <f t="shared" si="75"/>
        <v>C0105</v>
      </c>
      <c r="F2421" s="56" t="s">
        <v>13365</v>
      </c>
      <c r="G2421" s="56" t="s">
        <v>13366</v>
      </c>
      <c r="H2421" s="56" t="s">
        <v>13367</v>
      </c>
      <c r="I2421" s="60"/>
      <c r="J2421" s="60"/>
      <c r="K2421" s="60"/>
      <c r="L2421" s="315" t="e">
        <v>#REF!</v>
      </c>
      <c r="M2421" s="58" t="e">
        <v>#REF!</v>
      </c>
      <c r="N2421" s="58" t="e">
        <v>#N/A</v>
      </c>
      <c r="O2421" s="58" t="e">
        <v>#N/A</v>
      </c>
      <c r="P2421" s="58" t="e">
        <v>#N/A</v>
      </c>
      <c r="Q2421" s="58" t="e">
        <v>#N/A</v>
      </c>
    </row>
    <row r="2422" spans="1:17" ht="15" customHeight="1" thickBot="1">
      <c r="A2422" s="446"/>
      <c r="B2422" s="446"/>
      <c r="C2422" s="54" t="str">
        <f>IF(A2422="CSP","Consolidated Supply Program(IIF)",IF(A2422&lt;&gt;"",INDEX('CCN &amp; Description'!$B$2:$B$1071,MATCH(VALUE(LEFT(A2422,5)),'CCN &amp; Description'!$A$2:$A$1071,0)),""))</f>
        <v/>
      </c>
      <c r="D2422" s="55" t="str">
        <f t="shared" si="74"/>
        <v>C</v>
      </c>
      <c r="E2422" s="55" t="str">
        <f t="shared" si="75"/>
        <v>C0105</v>
      </c>
      <c r="F2422" s="56" t="s">
        <v>13365</v>
      </c>
      <c r="G2422" s="56" t="s">
        <v>13368</v>
      </c>
      <c r="H2422" s="56" t="s">
        <v>13369</v>
      </c>
      <c r="I2422" s="60"/>
      <c r="J2422" s="60"/>
      <c r="K2422" s="60"/>
      <c r="L2422" s="315" t="e">
        <v>#REF!</v>
      </c>
      <c r="M2422" s="58" t="e">
        <v>#REF!</v>
      </c>
      <c r="N2422" s="58" t="e">
        <v>#N/A</v>
      </c>
      <c r="O2422" s="58" t="e">
        <v>#N/A</v>
      </c>
      <c r="P2422" s="58" t="e">
        <v>#N/A</v>
      </c>
      <c r="Q2422" s="58" t="e">
        <v>#N/A</v>
      </c>
    </row>
    <row r="2423" spans="1:17" ht="15" customHeight="1" thickBot="1">
      <c r="A2423" s="446"/>
      <c r="B2423" s="446"/>
      <c r="C2423" s="54" t="str">
        <f>IF(A2423="CSP","Consolidated Supply Program(IIF)",IF(A2423&lt;&gt;"",INDEX('CCN &amp; Description'!$B$2:$B$1071,MATCH(VALUE(LEFT(A2423,5)),'CCN &amp; Description'!$A$2:$A$1071,0)),""))</f>
        <v/>
      </c>
      <c r="D2423" s="55" t="str">
        <f t="shared" si="74"/>
        <v>C</v>
      </c>
      <c r="E2423" s="55" t="str">
        <f t="shared" si="75"/>
        <v>C0107</v>
      </c>
      <c r="F2423" s="56" t="s">
        <v>5162</v>
      </c>
      <c r="G2423" s="56" t="s">
        <v>13370</v>
      </c>
      <c r="H2423" s="56" t="s">
        <v>13371</v>
      </c>
      <c r="I2423" s="57">
        <v>2.35</v>
      </c>
      <c r="J2423" s="57">
        <v>0.9</v>
      </c>
      <c r="K2423" s="57">
        <v>1.62</v>
      </c>
      <c r="L2423" s="315" t="e">
        <v>#REF!</v>
      </c>
      <c r="M2423" s="58" t="e">
        <v>#REF!</v>
      </c>
      <c r="N2423" s="58" t="e">
        <v>#N/A</v>
      </c>
      <c r="O2423" s="58" t="e">
        <v>#N/A</v>
      </c>
      <c r="P2423" s="58" t="e">
        <v>#N/A</v>
      </c>
      <c r="Q2423" s="58" t="e">
        <v>#N/A</v>
      </c>
    </row>
    <row r="2424" spans="1:17" ht="15" customHeight="1" thickBot="1">
      <c r="A2424" s="446"/>
      <c r="B2424" s="446"/>
      <c r="C2424" s="54" t="str">
        <f>IF(A2424="CSP","Consolidated Supply Program(IIF)",IF(A2424&lt;&gt;"",INDEX('CCN &amp; Description'!$B$2:$B$1071,MATCH(VALUE(LEFT(A2424,5)),'CCN &amp; Description'!$A$2:$A$1071,0)),""))</f>
        <v/>
      </c>
      <c r="D2424" s="55" t="str">
        <f t="shared" si="74"/>
        <v>C</v>
      </c>
      <c r="E2424" s="55" t="str">
        <f t="shared" si="75"/>
        <v>C0108</v>
      </c>
      <c r="F2424" s="56" t="s">
        <v>13372</v>
      </c>
      <c r="G2424" s="56" t="s">
        <v>13373</v>
      </c>
      <c r="H2424" s="56" t="s">
        <v>13374</v>
      </c>
      <c r="I2424" s="57">
        <v>0</v>
      </c>
      <c r="J2424" s="57">
        <v>0</v>
      </c>
      <c r="K2424" s="57">
        <v>0</v>
      </c>
      <c r="L2424" s="315" t="e">
        <v>#REF!</v>
      </c>
      <c r="M2424" s="58" t="e">
        <v>#REF!</v>
      </c>
      <c r="N2424" s="58" t="e">
        <v>#N/A</v>
      </c>
      <c r="O2424" s="58" t="e">
        <v>#N/A</v>
      </c>
      <c r="P2424" s="58" t="e">
        <v>#N/A</v>
      </c>
      <c r="Q2424" s="58" t="e">
        <v>#N/A</v>
      </c>
    </row>
    <row r="2425" spans="1:17" ht="15" customHeight="1" thickBot="1">
      <c r="A2425" s="446"/>
      <c r="B2425" s="446"/>
      <c r="C2425" s="54" t="str">
        <f>IF(A2425="CSP","Consolidated Supply Program(IIF)",IF(A2425&lt;&gt;"",INDEX('CCN &amp; Description'!$B$2:$B$1071,MATCH(VALUE(LEFT(A2425,5)),'CCN &amp; Description'!$A$2:$A$1071,0)),""))</f>
        <v/>
      </c>
      <c r="D2425" s="55" t="str">
        <f t="shared" si="74"/>
        <v>C</v>
      </c>
      <c r="E2425" s="55" t="str">
        <f t="shared" si="75"/>
        <v>C0109</v>
      </c>
      <c r="F2425" s="56" t="s">
        <v>13375</v>
      </c>
      <c r="G2425" s="56" t="s">
        <v>10134</v>
      </c>
      <c r="H2425" s="56" t="s">
        <v>13376</v>
      </c>
      <c r="I2425" s="57">
        <v>23.99</v>
      </c>
      <c r="J2425" s="57">
        <v>8.83</v>
      </c>
      <c r="K2425" s="57">
        <v>8.5</v>
      </c>
      <c r="L2425" s="315" t="e">
        <v>#REF!</v>
      </c>
      <c r="M2425" s="58" t="e">
        <v>#REF!</v>
      </c>
      <c r="N2425" s="58" t="e">
        <v>#N/A</v>
      </c>
      <c r="O2425" s="58" t="e">
        <v>#N/A</v>
      </c>
      <c r="P2425" s="58" t="e">
        <v>#N/A</v>
      </c>
      <c r="Q2425" s="58" t="e">
        <v>#N/A</v>
      </c>
    </row>
    <row r="2426" spans="1:17" ht="15" customHeight="1" thickBot="1">
      <c r="A2426" s="446"/>
      <c r="B2426" s="446"/>
      <c r="C2426" s="54" t="str">
        <f>IF(A2426="CSP","Consolidated Supply Program(IIF)",IF(A2426&lt;&gt;"",INDEX('CCN &amp; Description'!$B$2:$B$1071,MATCH(VALUE(LEFT(A2426,5)),'CCN &amp; Description'!$A$2:$A$1071,0)),""))</f>
        <v/>
      </c>
      <c r="D2426" s="55" t="str">
        <f t="shared" si="74"/>
        <v>C</v>
      </c>
      <c r="E2426" s="55" t="str">
        <f t="shared" si="75"/>
        <v>C0110</v>
      </c>
      <c r="F2426" s="56" t="s">
        <v>5166</v>
      </c>
      <c r="G2426" s="56" t="s">
        <v>13377</v>
      </c>
      <c r="H2426" s="59"/>
      <c r="I2426" s="57">
        <v>12.16</v>
      </c>
      <c r="J2426" s="57">
        <v>6.83</v>
      </c>
      <c r="K2426" s="57">
        <v>5.41</v>
      </c>
      <c r="L2426" s="315" t="e">
        <v>#REF!</v>
      </c>
      <c r="M2426" s="58" t="e">
        <v>#REF!</v>
      </c>
      <c r="N2426" s="58" t="e">
        <v>#N/A</v>
      </c>
      <c r="O2426" s="58" t="e">
        <v>#N/A</v>
      </c>
      <c r="P2426" s="58" t="e">
        <v>#N/A</v>
      </c>
      <c r="Q2426" s="58" t="e">
        <v>#N/A</v>
      </c>
    </row>
    <row r="2427" spans="1:17" ht="15" customHeight="1" thickBot="1">
      <c r="A2427" s="446"/>
      <c r="B2427" s="446"/>
      <c r="C2427" s="54" t="str">
        <f>IF(A2427="CSP","Consolidated Supply Program(IIF)",IF(A2427&lt;&gt;"",INDEX('CCN &amp; Description'!$B$2:$B$1071,MATCH(VALUE(LEFT(A2427,5)),'CCN &amp; Description'!$A$2:$A$1071,0)),""))</f>
        <v/>
      </c>
      <c r="D2427" s="55" t="str">
        <f t="shared" si="74"/>
        <v>C</v>
      </c>
      <c r="E2427" s="55" t="str">
        <f t="shared" si="75"/>
        <v>C0110</v>
      </c>
      <c r="F2427" s="56" t="s">
        <v>5166</v>
      </c>
      <c r="G2427" s="56" t="s">
        <v>13377</v>
      </c>
      <c r="H2427" s="56" t="s">
        <v>13378</v>
      </c>
      <c r="I2427" s="57">
        <v>12.41</v>
      </c>
      <c r="J2427" s="57">
        <v>7</v>
      </c>
      <c r="K2427" s="57">
        <v>6</v>
      </c>
      <c r="L2427" s="315" t="e">
        <v>#REF!</v>
      </c>
      <c r="M2427" s="58" t="e">
        <v>#REF!</v>
      </c>
      <c r="N2427" s="58" t="e">
        <v>#N/A</v>
      </c>
      <c r="O2427" s="58" t="e">
        <v>#N/A</v>
      </c>
      <c r="P2427" s="58" t="e">
        <v>#N/A</v>
      </c>
      <c r="Q2427" s="58" t="e">
        <v>#N/A</v>
      </c>
    </row>
    <row r="2428" spans="1:17" ht="15" customHeight="1" thickBot="1">
      <c r="A2428" s="446"/>
      <c r="B2428" s="446"/>
      <c r="C2428" s="54" t="str">
        <f>IF(A2428="CSP","Consolidated Supply Program(IIF)",IF(A2428&lt;&gt;"",INDEX('CCN &amp; Description'!$B$2:$B$1071,MATCH(VALUE(LEFT(A2428,5)),'CCN &amp; Description'!$A$2:$A$1071,0)),""))</f>
        <v/>
      </c>
      <c r="D2428" s="55" t="str">
        <f t="shared" si="74"/>
        <v>C</v>
      </c>
      <c r="E2428" s="55" t="str">
        <f t="shared" si="75"/>
        <v>C0110</v>
      </c>
      <c r="F2428" s="56" t="s">
        <v>13379</v>
      </c>
      <c r="G2428" s="56" t="s">
        <v>13377</v>
      </c>
      <c r="H2428" s="59"/>
      <c r="I2428" s="57">
        <v>12.16</v>
      </c>
      <c r="J2428" s="57">
        <v>6.83</v>
      </c>
      <c r="K2428" s="57">
        <v>5.41</v>
      </c>
      <c r="L2428" s="315" t="e">
        <v>#REF!</v>
      </c>
      <c r="M2428" s="58" t="e">
        <v>#REF!</v>
      </c>
      <c r="N2428" s="58" t="e">
        <v>#N/A</v>
      </c>
      <c r="O2428" s="58" t="e">
        <v>#N/A</v>
      </c>
      <c r="P2428" s="58" t="e">
        <v>#N/A</v>
      </c>
      <c r="Q2428" s="58" t="e">
        <v>#N/A</v>
      </c>
    </row>
    <row r="2429" spans="1:17" ht="15" customHeight="1" thickBot="1">
      <c r="A2429" s="446"/>
      <c r="B2429" s="446"/>
      <c r="C2429" s="54" t="str">
        <f>IF(A2429="CSP","Consolidated Supply Program(IIF)",IF(A2429&lt;&gt;"",INDEX('CCN &amp; Description'!$B$2:$B$1071,MATCH(VALUE(LEFT(A2429,5)),'CCN &amp; Description'!$A$2:$A$1071,0)),""))</f>
        <v/>
      </c>
      <c r="D2429" s="55" t="str">
        <f t="shared" si="74"/>
        <v>C</v>
      </c>
      <c r="E2429" s="55" t="str">
        <f t="shared" si="75"/>
        <v>C0110</v>
      </c>
      <c r="F2429" s="56" t="s">
        <v>13380</v>
      </c>
      <c r="G2429" s="56" t="s">
        <v>13377</v>
      </c>
      <c r="H2429" s="56" t="s">
        <v>13378</v>
      </c>
      <c r="I2429" s="57">
        <v>12.41</v>
      </c>
      <c r="J2429" s="57">
        <v>7</v>
      </c>
      <c r="K2429" s="57">
        <v>6</v>
      </c>
      <c r="L2429" s="315" t="e">
        <v>#REF!</v>
      </c>
      <c r="M2429" s="58" t="e">
        <v>#REF!</v>
      </c>
      <c r="N2429" s="58" t="e">
        <v>#N/A</v>
      </c>
      <c r="O2429" s="58" t="e">
        <v>#N/A</v>
      </c>
      <c r="P2429" s="58" t="e">
        <v>#N/A</v>
      </c>
      <c r="Q2429" s="58" t="e">
        <v>#N/A</v>
      </c>
    </row>
    <row r="2430" spans="1:17" ht="15" customHeight="1" thickBot="1">
      <c r="A2430" s="446"/>
      <c r="B2430" s="446"/>
      <c r="C2430" s="54" t="str">
        <f>IF(A2430="CSP","Consolidated Supply Program(IIF)",IF(A2430&lt;&gt;"",INDEX('CCN &amp; Description'!$B$2:$B$1071,MATCH(VALUE(LEFT(A2430,5)),'CCN &amp; Description'!$A$2:$A$1071,0)),""))</f>
        <v/>
      </c>
      <c r="D2430" s="55" t="str">
        <f t="shared" si="74"/>
        <v>C</v>
      </c>
      <c r="E2430" s="55" t="str">
        <f t="shared" si="75"/>
        <v>C0111</v>
      </c>
      <c r="F2430" s="56" t="s">
        <v>13381</v>
      </c>
      <c r="G2430" s="56" t="s">
        <v>13382</v>
      </c>
      <c r="H2430" s="56" t="s">
        <v>13383</v>
      </c>
      <c r="I2430" s="57">
        <v>12.41</v>
      </c>
      <c r="J2430" s="57">
        <v>7</v>
      </c>
      <c r="K2430" s="57">
        <v>3.08</v>
      </c>
      <c r="L2430" s="315" t="e">
        <v>#REF!</v>
      </c>
      <c r="M2430" s="58" t="e">
        <v>#REF!</v>
      </c>
      <c r="N2430" s="58" t="e">
        <v>#N/A</v>
      </c>
      <c r="O2430" s="58" t="e">
        <v>#N/A</v>
      </c>
      <c r="P2430" s="58" t="e">
        <v>#N/A</v>
      </c>
      <c r="Q2430" s="58" t="e">
        <v>#N/A</v>
      </c>
    </row>
    <row r="2431" spans="1:17" ht="15" customHeight="1" thickBot="1">
      <c r="A2431" s="446"/>
      <c r="B2431" s="446"/>
      <c r="C2431" s="54" t="str">
        <f>IF(A2431="CSP","Consolidated Supply Program(IIF)",IF(A2431&lt;&gt;"",INDEX('CCN &amp; Description'!$B$2:$B$1071,MATCH(VALUE(LEFT(A2431,5)),'CCN &amp; Description'!$A$2:$A$1071,0)),""))</f>
        <v/>
      </c>
      <c r="D2431" s="55" t="str">
        <f t="shared" si="74"/>
        <v>C</v>
      </c>
      <c r="E2431" s="55" t="str">
        <f t="shared" si="75"/>
        <v>C0111</v>
      </c>
      <c r="F2431" s="56" t="s">
        <v>13384</v>
      </c>
      <c r="G2431" s="56" t="s">
        <v>13382</v>
      </c>
      <c r="H2431" s="56" t="s">
        <v>13383</v>
      </c>
      <c r="I2431" s="57">
        <v>12.41</v>
      </c>
      <c r="J2431" s="57">
        <v>7</v>
      </c>
      <c r="K2431" s="57">
        <v>3.08</v>
      </c>
      <c r="L2431" s="315" t="e">
        <v>#REF!</v>
      </c>
      <c r="M2431" s="58" t="e">
        <v>#REF!</v>
      </c>
      <c r="N2431" s="58" t="e">
        <v>#N/A</v>
      </c>
      <c r="O2431" s="58" t="e">
        <v>#N/A</v>
      </c>
      <c r="P2431" s="58" t="e">
        <v>#N/A</v>
      </c>
      <c r="Q2431" s="58" t="e">
        <v>#N/A</v>
      </c>
    </row>
    <row r="2432" spans="1:17" ht="15" customHeight="1" thickBot="1">
      <c r="A2432" s="446"/>
      <c r="B2432" s="446"/>
      <c r="C2432" s="54" t="str">
        <f>IF(A2432="CSP","Consolidated Supply Program(IIF)",IF(A2432&lt;&gt;"",INDEX('CCN &amp; Description'!$B$2:$B$1071,MATCH(VALUE(LEFT(A2432,5)),'CCN &amp; Description'!$A$2:$A$1071,0)),""))</f>
        <v/>
      </c>
      <c r="D2432" s="55" t="str">
        <f t="shared" si="74"/>
        <v>C</v>
      </c>
      <c r="E2432" s="55" t="str">
        <f t="shared" si="75"/>
        <v>C0112</v>
      </c>
      <c r="F2432" s="56" t="s">
        <v>13385</v>
      </c>
      <c r="G2432" s="56" t="s">
        <v>13386</v>
      </c>
      <c r="H2432" s="56" t="s">
        <v>13387</v>
      </c>
      <c r="I2432" s="57">
        <v>19.91</v>
      </c>
      <c r="J2432" s="57">
        <v>7.91</v>
      </c>
      <c r="K2432" s="57">
        <v>6.5</v>
      </c>
      <c r="L2432" s="315" t="e">
        <v>#REF!</v>
      </c>
      <c r="M2432" s="58" t="e">
        <v>#REF!</v>
      </c>
      <c r="N2432" s="58" t="e">
        <v>#N/A</v>
      </c>
      <c r="O2432" s="58" t="e">
        <v>#N/A</v>
      </c>
      <c r="P2432" s="58" t="e">
        <v>#N/A</v>
      </c>
      <c r="Q2432" s="58" t="e">
        <v>#N/A</v>
      </c>
    </row>
    <row r="2433" spans="1:17" ht="15" customHeight="1" thickBot="1">
      <c r="A2433" s="446"/>
      <c r="B2433" s="446"/>
      <c r="C2433" s="54" t="str">
        <f>IF(A2433="CSP","Consolidated Supply Program(IIF)",IF(A2433&lt;&gt;"",INDEX('CCN &amp; Description'!$B$2:$B$1071,MATCH(VALUE(LEFT(A2433,5)),'CCN &amp; Description'!$A$2:$A$1071,0)),""))</f>
        <v/>
      </c>
      <c r="D2433" s="55" t="str">
        <f t="shared" si="74"/>
        <v>C</v>
      </c>
      <c r="E2433" s="55" t="str">
        <f t="shared" si="75"/>
        <v>C0112</v>
      </c>
      <c r="F2433" s="56" t="s">
        <v>13385</v>
      </c>
      <c r="G2433" s="56" t="s">
        <v>13388</v>
      </c>
      <c r="H2433" s="56" t="s">
        <v>13389</v>
      </c>
      <c r="I2433" s="57">
        <v>19.91</v>
      </c>
      <c r="J2433" s="57">
        <v>7.91</v>
      </c>
      <c r="K2433" s="57">
        <v>6.5</v>
      </c>
      <c r="L2433" s="315" t="e">
        <v>#REF!</v>
      </c>
      <c r="M2433" s="58" t="e">
        <v>#REF!</v>
      </c>
      <c r="N2433" s="58" t="e">
        <v>#N/A</v>
      </c>
      <c r="O2433" s="58" t="e">
        <v>#N/A</v>
      </c>
      <c r="P2433" s="58" t="e">
        <v>#N/A</v>
      </c>
      <c r="Q2433" s="58" t="e">
        <v>#N/A</v>
      </c>
    </row>
    <row r="2434" spans="1:17" ht="15" customHeight="1" thickBot="1">
      <c r="A2434" s="446"/>
      <c r="B2434" s="446"/>
      <c r="C2434" s="54" t="str">
        <f>IF(A2434="CSP","Consolidated Supply Program(IIF)",IF(A2434&lt;&gt;"",INDEX('CCN &amp; Description'!$B$2:$B$1071,MATCH(VALUE(LEFT(A2434,5)),'CCN &amp; Description'!$A$2:$A$1071,0)),""))</f>
        <v/>
      </c>
      <c r="D2434" s="55" t="str">
        <f t="shared" ref="D2434:D2497" si="76">LEFT(F2434,1)</f>
        <v>C</v>
      </c>
      <c r="E2434" s="55" t="str">
        <f t="shared" ref="E2434:E2497" si="77">LEFT(F2434,5)</f>
        <v>C0113</v>
      </c>
      <c r="F2434" s="56" t="s">
        <v>13390</v>
      </c>
      <c r="G2434" s="56" t="s">
        <v>13391</v>
      </c>
      <c r="H2434" s="59"/>
      <c r="I2434" s="57">
        <v>3.17</v>
      </c>
      <c r="J2434" s="57">
        <v>0.5</v>
      </c>
      <c r="K2434" s="57">
        <v>0.25</v>
      </c>
      <c r="L2434" s="315" t="e">
        <v>#REF!</v>
      </c>
      <c r="M2434" s="58" t="e">
        <v>#REF!</v>
      </c>
      <c r="N2434" s="58" t="e">
        <v>#N/A</v>
      </c>
      <c r="O2434" s="58" t="e">
        <v>#N/A</v>
      </c>
      <c r="P2434" s="58" t="e">
        <v>#N/A</v>
      </c>
      <c r="Q2434" s="58" t="e">
        <v>#N/A</v>
      </c>
    </row>
    <row r="2435" spans="1:17" ht="15" customHeight="1" thickBot="1">
      <c r="A2435" s="446"/>
      <c r="B2435" s="446"/>
      <c r="C2435" s="54" t="str">
        <f>IF(A2435="CSP","Consolidated Supply Program(IIF)",IF(A2435&lt;&gt;"",INDEX('CCN &amp; Description'!$B$2:$B$1071,MATCH(VALUE(LEFT(A2435,5)),'CCN &amp; Description'!$A$2:$A$1071,0)),""))</f>
        <v/>
      </c>
      <c r="D2435" s="55" t="str">
        <f t="shared" si="76"/>
        <v>C</v>
      </c>
      <c r="E2435" s="55" t="str">
        <f t="shared" si="77"/>
        <v>C0114</v>
      </c>
      <c r="F2435" s="56" t="s">
        <v>13392</v>
      </c>
      <c r="G2435" s="56" t="s">
        <v>13393</v>
      </c>
      <c r="H2435" s="59"/>
      <c r="I2435" s="57">
        <v>2.75</v>
      </c>
      <c r="J2435" s="57">
        <v>1.58</v>
      </c>
      <c r="K2435" s="57">
        <v>1.58</v>
      </c>
      <c r="L2435" s="315" t="e">
        <v>#REF!</v>
      </c>
      <c r="M2435" s="58" t="e">
        <v>#REF!</v>
      </c>
      <c r="N2435" s="58" t="e">
        <v>#N/A</v>
      </c>
      <c r="O2435" s="58" t="e">
        <v>#N/A</v>
      </c>
      <c r="P2435" s="58" t="e">
        <v>#N/A</v>
      </c>
      <c r="Q2435" s="58" t="e">
        <v>#N/A</v>
      </c>
    </row>
    <row r="2436" spans="1:17" s="110" customFormat="1" ht="15" customHeight="1" thickBot="1">
      <c r="A2436" s="446" t="s">
        <v>814</v>
      </c>
      <c r="B2436" s="446"/>
      <c r="C2436" s="106" t="str">
        <f>IF(A2436="CSP","Consolidated Supply Program(IIF)",IF(A2436&lt;&gt;"",INDEX('CCN &amp; Description'!$B$2:$B$1071,MATCH(VALUE(LEFT(A2436,5)),'CCN &amp; Description'!$A$2:$A$1071,0)),""))</f>
        <v>Consolidated Supply Program(IIF)</v>
      </c>
      <c r="D2436" s="107" t="str">
        <f t="shared" si="76"/>
        <v>C</v>
      </c>
      <c r="E2436" s="107" t="str">
        <f t="shared" si="77"/>
        <v>C0115</v>
      </c>
      <c r="F2436" s="108" t="s">
        <v>844</v>
      </c>
      <c r="G2436" s="108" t="s">
        <v>13168</v>
      </c>
      <c r="H2436" s="108" t="s">
        <v>13394</v>
      </c>
      <c r="I2436" s="109">
        <v>0.83</v>
      </c>
      <c r="J2436" s="109">
        <v>0.5</v>
      </c>
      <c r="K2436" s="109">
        <v>0.17</v>
      </c>
      <c r="L2436" s="110" t="e">
        <v>#REF!</v>
      </c>
      <c r="M2436" s="111" t="e">
        <v>#REF!</v>
      </c>
      <c r="N2436" s="111" t="e">
        <v>#N/A</v>
      </c>
      <c r="O2436" s="111" t="e">
        <v>#N/A</v>
      </c>
      <c r="P2436" s="111" t="e">
        <v>#N/A</v>
      </c>
      <c r="Q2436" s="111" t="e">
        <v>#N/A</v>
      </c>
    </row>
    <row r="2437" spans="1:17" s="110" customFormat="1" ht="15" customHeight="1" thickBot="1">
      <c r="A2437" s="446" t="s">
        <v>814</v>
      </c>
      <c r="B2437" s="446"/>
      <c r="C2437" s="106" t="str">
        <f>IF(A2437="CSP","Consolidated Supply Program(IIF)",IF(A2437&lt;&gt;"",INDEX('CCN &amp; Description'!$B$2:$B$1071,MATCH(VALUE(LEFT(A2437,5)),'CCN &amp; Description'!$A$2:$A$1071,0)),""))</f>
        <v>Consolidated Supply Program(IIF)</v>
      </c>
      <c r="D2437" s="107" t="str">
        <f t="shared" si="76"/>
        <v>C</v>
      </c>
      <c r="E2437" s="107" t="str">
        <f t="shared" si="77"/>
        <v>C0116</v>
      </c>
      <c r="F2437" s="108" t="s">
        <v>847</v>
      </c>
      <c r="G2437" s="108" t="s">
        <v>13395</v>
      </c>
      <c r="H2437" s="108" t="s">
        <v>13396</v>
      </c>
      <c r="I2437" s="109">
        <v>0.83</v>
      </c>
      <c r="J2437" s="109">
        <v>0.5</v>
      </c>
      <c r="K2437" s="109">
        <v>0.17</v>
      </c>
      <c r="L2437" s="110" t="e">
        <v>#REF!</v>
      </c>
      <c r="M2437" s="111" t="e">
        <v>#REF!</v>
      </c>
      <c r="N2437" s="111" t="e">
        <v>#N/A</v>
      </c>
      <c r="O2437" s="111" t="e">
        <v>#N/A</v>
      </c>
      <c r="P2437" s="111" t="e">
        <v>#N/A</v>
      </c>
      <c r="Q2437" s="111" t="e">
        <v>#N/A</v>
      </c>
    </row>
    <row r="2438" spans="1:17" s="110" customFormat="1" ht="15" customHeight="1" thickBot="1">
      <c r="A2438" s="446" t="s">
        <v>814</v>
      </c>
      <c r="B2438" s="446"/>
      <c r="C2438" s="106" t="str">
        <f>IF(A2438="CSP","Consolidated Supply Program(IIF)",IF(A2438&lt;&gt;"",INDEX('CCN &amp; Description'!$B$2:$B$1071,MATCH(VALUE(LEFT(A2438,5)),'CCN &amp; Description'!$A$2:$A$1071,0)),""))</f>
        <v>Consolidated Supply Program(IIF)</v>
      </c>
      <c r="D2438" s="107" t="str">
        <f t="shared" si="76"/>
        <v>C</v>
      </c>
      <c r="E2438" s="107" t="str">
        <f t="shared" si="77"/>
        <v>C0117</v>
      </c>
      <c r="F2438" s="108" t="s">
        <v>850</v>
      </c>
      <c r="G2438" s="108" t="s">
        <v>13397</v>
      </c>
      <c r="H2438" s="108" t="s">
        <v>13398</v>
      </c>
      <c r="I2438" s="109">
        <v>0.83</v>
      </c>
      <c r="J2438" s="109">
        <v>0.5</v>
      </c>
      <c r="K2438" s="109">
        <v>0.17</v>
      </c>
      <c r="L2438" s="110" t="e">
        <v>#REF!</v>
      </c>
      <c r="M2438" s="111" t="e">
        <v>#REF!</v>
      </c>
      <c r="N2438" s="111" t="e">
        <v>#N/A</v>
      </c>
      <c r="O2438" s="111" t="e">
        <v>#N/A</v>
      </c>
      <c r="P2438" s="111" t="e">
        <v>#N/A</v>
      </c>
      <c r="Q2438" s="111" t="e">
        <v>#N/A</v>
      </c>
    </row>
    <row r="2439" spans="1:17" ht="15" customHeight="1" thickBot="1">
      <c r="A2439" s="446"/>
      <c r="B2439" s="446"/>
      <c r="C2439" s="54" t="str">
        <f>IF(A2439="CSP","Consolidated Supply Program(IIF)",IF(A2439&lt;&gt;"",INDEX('CCN &amp; Description'!$B$2:$B$1071,MATCH(VALUE(LEFT(A2439,5)),'CCN &amp; Description'!$A$2:$A$1071,0)),""))</f>
        <v/>
      </c>
      <c r="D2439" s="55" t="str">
        <f t="shared" si="76"/>
        <v>C</v>
      </c>
      <c r="E2439" s="55" t="str">
        <f t="shared" si="77"/>
        <v>C0118</v>
      </c>
      <c r="F2439" s="56" t="s">
        <v>13399</v>
      </c>
      <c r="G2439" s="56" t="s">
        <v>13400</v>
      </c>
      <c r="H2439" s="56" t="s">
        <v>13401</v>
      </c>
      <c r="I2439" s="57">
        <v>0</v>
      </c>
      <c r="J2439" s="57">
        <v>0</v>
      </c>
      <c r="K2439" s="57">
        <v>0</v>
      </c>
      <c r="L2439" s="315" t="e">
        <v>#REF!</v>
      </c>
      <c r="M2439" s="58" t="e">
        <v>#REF!</v>
      </c>
      <c r="N2439" s="58" t="e">
        <v>#N/A</v>
      </c>
      <c r="O2439" s="58" t="e">
        <v>#N/A</v>
      </c>
      <c r="P2439" s="58" t="e">
        <v>#N/A</v>
      </c>
      <c r="Q2439" s="58" t="e">
        <v>#N/A</v>
      </c>
    </row>
    <row r="2440" spans="1:17" ht="15" customHeight="1" thickBot="1">
      <c r="A2440" s="446"/>
      <c r="B2440" s="446"/>
      <c r="C2440" s="54" t="str">
        <f>IF(A2440="CSP","Consolidated Supply Program(IIF)",IF(A2440&lt;&gt;"",INDEX('CCN &amp; Description'!$B$2:$B$1071,MATCH(VALUE(LEFT(A2440,5)),'CCN &amp; Description'!$A$2:$A$1071,0)),""))</f>
        <v/>
      </c>
      <c r="D2440" s="55" t="str">
        <f t="shared" si="76"/>
        <v>C</v>
      </c>
      <c r="E2440" s="55" t="str">
        <f t="shared" si="77"/>
        <v>C0119</v>
      </c>
      <c r="F2440" s="56" t="s">
        <v>13402</v>
      </c>
      <c r="G2440" s="56" t="s">
        <v>13403</v>
      </c>
      <c r="H2440" s="56" t="s">
        <v>13404</v>
      </c>
      <c r="I2440" s="57">
        <v>1.33</v>
      </c>
      <c r="J2440" s="57">
        <v>0.5</v>
      </c>
      <c r="K2440" s="57">
        <v>1.5</v>
      </c>
      <c r="L2440" s="315" t="e">
        <v>#REF!</v>
      </c>
      <c r="M2440" s="58" t="e">
        <v>#REF!</v>
      </c>
      <c r="N2440" s="58" t="e">
        <v>#N/A</v>
      </c>
      <c r="O2440" s="58" t="e">
        <v>#N/A</v>
      </c>
      <c r="P2440" s="58" t="e">
        <v>#N/A</v>
      </c>
      <c r="Q2440" s="58" t="e">
        <v>#N/A</v>
      </c>
    </row>
    <row r="2441" spans="1:17" ht="15" customHeight="1" thickBot="1">
      <c r="A2441" s="446"/>
      <c r="B2441" s="446"/>
      <c r="C2441" s="54" t="str">
        <f>IF(A2441="CSP","Consolidated Supply Program(IIF)",IF(A2441&lt;&gt;"",INDEX('CCN &amp; Description'!$B$2:$B$1071,MATCH(VALUE(LEFT(A2441,5)),'CCN &amp; Description'!$A$2:$A$1071,0)),""))</f>
        <v/>
      </c>
      <c r="D2441" s="55" t="str">
        <f t="shared" si="76"/>
        <v>C</v>
      </c>
      <c r="E2441" s="55" t="str">
        <f t="shared" si="77"/>
        <v>C0119</v>
      </c>
      <c r="F2441" s="56" t="s">
        <v>13402</v>
      </c>
      <c r="G2441" s="56" t="s">
        <v>13405</v>
      </c>
      <c r="H2441" s="56" t="s">
        <v>13406</v>
      </c>
      <c r="I2441" s="57">
        <v>1.33</v>
      </c>
      <c r="J2441" s="57">
        <v>0.5</v>
      </c>
      <c r="K2441" s="57">
        <v>1.5</v>
      </c>
      <c r="L2441" s="315" t="e">
        <v>#REF!</v>
      </c>
      <c r="M2441" s="58" t="e">
        <v>#REF!</v>
      </c>
      <c r="N2441" s="58" t="e">
        <v>#N/A</v>
      </c>
      <c r="O2441" s="58" t="e">
        <v>#N/A</v>
      </c>
      <c r="P2441" s="58" t="e">
        <v>#N/A</v>
      </c>
      <c r="Q2441" s="58" t="e">
        <v>#N/A</v>
      </c>
    </row>
    <row r="2442" spans="1:17" s="110" customFormat="1" ht="15" customHeight="1" thickBot="1">
      <c r="A2442" s="446" t="s">
        <v>814</v>
      </c>
      <c r="B2442" s="446"/>
      <c r="C2442" s="106" t="str">
        <f>IF(A2442="CSP","Consolidated Supply Program(IIF)",IF(A2442&lt;&gt;"",INDEX('CCN &amp; Description'!$B$2:$B$1071,MATCH(VALUE(LEFT(A2442,5)),'CCN &amp; Description'!$A$2:$A$1071,0)),""))</f>
        <v>Consolidated Supply Program(IIF)</v>
      </c>
      <c r="D2442" s="107" t="str">
        <f t="shared" si="76"/>
        <v>C</v>
      </c>
      <c r="E2442" s="107" t="str">
        <f t="shared" si="77"/>
        <v>C0120</v>
      </c>
      <c r="F2442" s="108" t="s">
        <v>853</v>
      </c>
      <c r="G2442" s="108" t="s">
        <v>13407</v>
      </c>
      <c r="H2442" s="108" t="s">
        <v>13408</v>
      </c>
      <c r="I2442" s="109">
        <v>1</v>
      </c>
      <c r="J2442" s="109">
        <v>1</v>
      </c>
      <c r="K2442" s="109">
        <v>1</v>
      </c>
      <c r="L2442" s="110" t="e">
        <v>#REF!</v>
      </c>
      <c r="M2442" s="111" t="e">
        <v>#REF!</v>
      </c>
      <c r="N2442" s="111" t="e">
        <v>#N/A</v>
      </c>
      <c r="O2442" s="111" t="e">
        <v>#N/A</v>
      </c>
      <c r="P2442" s="111" t="e">
        <v>#N/A</v>
      </c>
      <c r="Q2442" s="111" t="e">
        <v>#N/A</v>
      </c>
    </row>
    <row r="2443" spans="1:17" ht="15" customHeight="1" thickBot="1">
      <c r="A2443" s="446"/>
      <c r="B2443" s="446"/>
      <c r="C2443" s="54" t="str">
        <f>IF(A2443="CSP","Consolidated Supply Program(IIF)",IF(A2443&lt;&gt;"",INDEX('CCN &amp; Description'!$B$2:$B$1071,MATCH(VALUE(LEFT(A2443,5)),'CCN &amp; Description'!$A$2:$A$1071,0)),""))</f>
        <v/>
      </c>
      <c r="D2443" s="55" t="str">
        <f t="shared" si="76"/>
        <v>C</v>
      </c>
      <c r="E2443" s="55" t="str">
        <f t="shared" si="77"/>
        <v>C0121</v>
      </c>
      <c r="F2443" s="56" t="s">
        <v>5232</v>
      </c>
      <c r="G2443" s="56" t="s">
        <v>13409</v>
      </c>
      <c r="H2443" s="56" t="s">
        <v>13410</v>
      </c>
      <c r="I2443" s="57">
        <v>1.58</v>
      </c>
      <c r="J2443" s="57">
        <v>1.83</v>
      </c>
      <c r="K2443" s="57">
        <v>0.17</v>
      </c>
      <c r="L2443" s="315" t="e">
        <v>#REF!</v>
      </c>
      <c r="M2443" s="58" t="e">
        <v>#REF!</v>
      </c>
      <c r="N2443" s="58" t="e">
        <v>#N/A</v>
      </c>
      <c r="O2443" s="58" t="e">
        <v>#N/A</v>
      </c>
      <c r="P2443" s="58" t="e">
        <v>#N/A</v>
      </c>
      <c r="Q2443" s="58" t="e">
        <v>#N/A</v>
      </c>
    </row>
    <row r="2444" spans="1:17" ht="15" customHeight="1" thickBot="1">
      <c r="A2444" s="446"/>
      <c r="B2444" s="446"/>
      <c r="C2444" s="54" t="str">
        <f>IF(A2444="CSP","Consolidated Supply Program(IIF)",IF(A2444&lt;&gt;"",INDEX('CCN &amp; Description'!$B$2:$B$1071,MATCH(VALUE(LEFT(A2444,5)),'CCN &amp; Description'!$A$2:$A$1071,0)),""))</f>
        <v/>
      </c>
      <c r="D2444" s="55" t="str">
        <f t="shared" si="76"/>
        <v>C</v>
      </c>
      <c r="E2444" s="55" t="str">
        <f t="shared" si="77"/>
        <v>C0122</v>
      </c>
      <c r="F2444" s="56" t="s">
        <v>13411</v>
      </c>
      <c r="G2444" s="56" t="s">
        <v>13412</v>
      </c>
      <c r="H2444" s="56" t="s">
        <v>13272</v>
      </c>
      <c r="I2444" s="57">
        <v>2</v>
      </c>
      <c r="J2444" s="57">
        <v>1</v>
      </c>
      <c r="K2444" s="57">
        <v>2.08</v>
      </c>
      <c r="L2444" s="315" t="e">
        <v>#REF!</v>
      </c>
      <c r="M2444" s="58" t="e">
        <v>#REF!</v>
      </c>
      <c r="N2444" s="58" t="e">
        <v>#N/A</v>
      </c>
      <c r="O2444" s="58" t="e">
        <v>#N/A</v>
      </c>
      <c r="P2444" s="58" t="e">
        <v>#N/A</v>
      </c>
      <c r="Q2444" s="58" t="e">
        <v>#N/A</v>
      </c>
    </row>
    <row r="2445" spans="1:17" ht="15" customHeight="1" thickBot="1">
      <c r="A2445" s="446"/>
      <c r="B2445" s="446"/>
      <c r="C2445" s="54" t="str">
        <f>IF(A2445="CSP","Consolidated Supply Program(IIF)",IF(A2445&lt;&gt;"",INDEX('CCN &amp; Description'!$B$2:$B$1071,MATCH(VALUE(LEFT(A2445,5)),'CCN &amp; Description'!$A$2:$A$1071,0)),""))</f>
        <v/>
      </c>
      <c r="D2445" s="55" t="str">
        <f t="shared" si="76"/>
        <v>C</v>
      </c>
      <c r="E2445" s="55" t="str">
        <f t="shared" si="77"/>
        <v>C0123</v>
      </c>
      <c r="F2445" s="56" t="s">
        <v>5242</v>
      </c>
      <c r="G2445" s="56" t="s">
        <v>13413</v>
      </c>
      <c r="H2445" s="56" t="s">
        <v>13272</v>
      </c>
      <c r="I2445" s="57">
        <v>1.42</v>
      </c>
      <c r="J2445" s="57">
        <v>0.83</v>
      </c>
      <c r="K2445" s="57">
        <v>0.33</v>
      </c>
      <c r="L2445" s="315" t="e">
        <v>#REF!</v>
      </c>
      <c r="M2445" s="58" t="e">
        <v>#REF!</v>
      </c>
      <c r="N2445" s="58" t="e">
        <v>#N/A</v>
      </c>
      <c r="O2445" s="58" t="e">
        <v>#N/A</v>
      </c>
      <c r="P2445" s="58" t="e">
        <v>#N/A</v>
      </c>
      <c r="Q2445" s="58" t="e">
        <v>#N/A</v>
      </c>
    </row>
    <row r="2446" spans="1:17" s="110" customFormat="1" ht="15" customHeight="1" thickBot="1">
      <c r="A2446" s="446"/>
      <c r="B2446" s="446"/>
      <c r="C2446" s="106" t="str">
        <f>IF(A2446="CSP","Consolidated Supply Program(IIF)",IF(A2446&lt;&gt;"",INDEX('CCN &amp; Description'!$B$2:$B$1071,MATCH(VALUE(LEFT(A2446,5)),'CCN &amp; Description'!$A$2:$A$1071,0)),""))</f>
        <v/>
      </c>
      <c r="D2446" s="107" t="str">
        <f t="shared" si="76"/>
        <v>C</v>
      </c>
      <c r="E2446" s="107" t="str">
        <f t="shared" si="77"/>
        <v>C0124</v>
      </c>
      <c r="F2446" s="108" t="s">
        <v>5247</v>
      </c>
      <c r="G2446" s="108" t="s">
        <v>13414</v>
      </c>
      <c r="H2446" s="108" t="s">
        <v>13272</v>
      </c>
      <c r="I2446" s="109">
        <v>3.08</v>
      </c>
      <c r="J2446" s="109">
        <v>0.67</v>
      </c>
      <c r="K2446" s="109">
        <v>0.57999999999999996</v>
      </c>
      <c r="L2446" s="110" t="e">
        <v>#REF!</v>
      </c>
      <c r="M2446" s="111" t="e">
        <v>#REF!</v>
      </c>
      <c r="N2446" s="111" t="e">
        <v>#N/A</v>
      </c>
      <c r="O2446" s="111" t="e">
        <v>#N/A</v>
      </c>
      <c r="P2446" s="111" t="e">
        <v>#N/A</v>
      </c>
      <c r="Q2446" s="111" t="e">
        <v>#N/A</v>
      </c>
    </row>
    <row r="2447" spans="1:17" ht="15" customHeight="1" thickBot="1">
      <c r="A2447" s="446"/>
      <c r="B2447" s="446"/>
      <c r="C2447" s="54" t="str">
        <f>IF(A2447="CSP","Consolidated Supply Program(IIF)",IF(A2447&lt;&gt;"",INDEX('CCN &amp; Description'!$B$2:$B$1071,MATCH(VALUE(LEFT(A2447,5)),'CCN &amp; Description'!$A$2:$A$1071,0)),""))</f>
        <v/>
      </c>
      <c r="D2447" s="55" t="str">
        <f t="shared" si="76"/>
        <v>C</v>
      </c>
      <c r="E2447" s="55" t="str">
        <f t="shared" si="77"/>
        <v>C0125</v>
      </c>
      <c r="F2447" s="56" t="s">
        <v>13415</v>
      </c>
      <c r="G2447" s="56" t="s">
        <v>5252</v>
      </c>
      <c r="H2447" s="59"/>
      <c r="I2447" s="60"/>
      <c r="J2447" s="60"/>
      <c r="K2447" s="60"/>
      <c r="L2447" s="315" t="e">
        <v>#REF!</v>
      </c>
      <c r="M2447" s="58" t="e">
        <v>#REF!</v>
      </c>
      <c r="N2447" s="58" t="e">
        <v>#N/A</v>
      </c>
      <c r="O2447" s="58" t="e">
        <v>#N/A</v>
      </c>
      <c r="P2447" s="58" t="e">
        <v>#N/A</v>
      </c>
      <c r="Q2447" s="58" t="e">
        <v>#N/A</v>
      </c>
    </row>
    <row r="2448" spans="1:17" ht="15" customHeight="1" thickBot="1">
      <c r="A2448" s="446"/>
      <c r="B2448" s="446"/>
      <c r="C2448" s="54" t="str">
        <f>IF(A2448="CSP","Consolidated Supply Program(IIF)",IF(A2448&lt;&gt;"",INDEX('CCN &amp; Description'!$B$2:$B$1071,MATCH(VALUE(LEFT(A2448,5)),'CCN &amp; Description'!$A$2:$A$1071,0)),""))</f>
        <v/>
      </c>
      <c r="D2448" s="55" t="str">
        <f t="shared" si="76"/>
        <v>C</v>
      </c>
      <c r="E2448" s="55" t="str">
        <f t="shared" si="77"/>
        <v>C0126</v>
      </c>
      <c r="F2448" s="56" t="s">
        <v>13416</v>
      </c>
      <c r="G2448" s="56" t="s">
        <v>13417</v>
      </c>
      <c r="H2448" s="56" t="s">
        <v>13418</v>
      </c>
      <c r="I2448" s="57">
        <v>1.17</v>
      </c>
      <c r="J2448" s="57">
        <v>0.92</v>
      </c>
      <c r="K2448" s="57">
        <v>0.17</v>
      </c>
      <c r="L2448" s="315" t="e">
        <v>#REF!</v>
      </c>
      <c r="M2448" s="58" t="e">
        <v>#REF!</v>
      </c>
      <c r="N2448" s="58" t="e">
        <v>#N/A</v>
      </c>
      <c r="O2448" s="58" t="e">
        <v>#N/A</v>
      </c>
      <c r="P2448" s="58" t="e">
        <v>#N/A</v>
      </c>
      <c r="Q2448" s="58" t="e">
        <v>#N/A</v>
      </c>
    </row>
    <row r="2449" spans="1:17" ht="15" customHeight="1" thickBot="1">
      <c r="A2449" s="446"/>
      <c r="B2449" s="446"/>
      <c r="C2449" s="54" t="str">
        <f>IF(A2449="CSP","Consolidated Supply Program(IIF)",IF(A2449&lt;&gt;"",INDEX('CCN &amp; Description'!$B$2:$B$1071,MATCH(VALUE(LEFT(A2449,5)),'CCN &amp; Description'!$A$2:$A$1071,0)),""))</f>
        <v/>
      </c>
      <c r="D2449" s="55" t="str">
        <f t="shared" si="76"/>
        <v>C</v>
      </c>
      <c r="E2449" s="55" t="str">
        <f t="shared" si="77"/>
        <v>C0127</v>
      </c>
      <c r="F2449" s="56" t="s">
        <v>5253</v>
      </c>
      <c r="G2449" s="56" t="s">
        <v>5254</v>
      </c>
      <c r="H2449" s="56" t="s">
        <v>13419</v>
      </c>
      <c r="I2449" s="57">
        <v>0.92</v>
      </c>
      <c r="J2449" s="57">
        <v>0.33</v>
      </c>
      <c r="K2449" s="57">
        <v>0.33</v>
      </c>
      <c r="L2449" s="315" t="e">
        <v>#REF!</v>
      </c>
      <c r="M2449" s="58" t="e">
        <v>#REF!</v>
      </c>
      <c r="N2449" s="58" t="e">
        <v>#N/A</v>
      </c>
      <c r="O2449" s="58" t="e">
        <v>#N/A</v>
      </c>
      <c r="P2449" s="58" t="e">
        <v>#N/A</v>
      </c>
      <c r="Q2449" s="58" t="e">
        <v>#N/A</v>
      </c>
    </row>
    <row r="2450" spans="1:17" ht="15" customHeight="1" thickBot="1">
      <c r="A2450" s="446"/>
      <c r="B2450" s="446"/>
      <c r="C2450" s="54" t="str">
        <f>IF(A2450="CSP","Consolidated Supply Program(IIF)",IF(A2450&lt;&gt;"",INDEX('CCN &amp; Description'!$B$2:$B$1071,MATCH(VALUE(LEFT(A2450,5)),'CCN &amp; Description'!$A$2:$A$1071,0)),""))</f>
        <v/>
      </c>
      <c r="D2450" s="55" t="str">
        <f t="shared" si="76"/>
        <v>C</v>
      </c>
      <c r="E2450" s="55" t="str">
        <f t="shared" si="77"/>
        <v>C0128</v>
      </c>
      <c r="F2450" s="56" t="s">
        <v>5255</v>
      </c>
      <c r="G2450" s="56" t="s">
        <v>13420</v>
      </c>
      <c r="H2450" s="56" t="s">
        <v>13421</v>
      </c>
      <c r="I2450" s="57">
        <v>1.25</v>
      </c>
      <c r="J2450" s="57">
        <v>1</v>
      </c>
      <c r="K2450" s="57">
        <v>0.42</v>
      </c>
      <c r="L2450" s="315" t="e">
        <v>#REF!</v>
      </c>
      <c r="M2450" s="58" t="e">
        <v>#REF!</v>
      </c>
      <c r="N2450" s="58" t="e">
        <v>#N/A</v>
      </c>
      <c r="O2450" s="58" t="e">
        <v>#N/A</v>
      </c>
      <c r="P2450" s="58" t="e">
        <v>#N/A</v>
      </c>
      <c r="Q2450" s="58" t="e">
        <v>#N/A</v>
      </c>
    </row>
    <row r="2451" spans="1:17" ht="15" customHeight="1" thickBot="1">
      <c r="A2451" s="446"/>
      <c r="B2451" s="446"/>
      <c r="C2451" s="54" t="str">
        <f>IF(A2451="CSP","Consolidated Supply Program(IIF)",IF(A2451&lt;&gt;"",INDEX('CCN &amp; Description'!$B$2:$B$1071,MATCH(VALUE(LEFT(A2451,5)),'CCN &amp; Description'!$A$2:$A$1071,0)),""))</f>
        <v/>
      </c>
      <c r="D2451" s="55" t="str">
        <f t="shared" si="76"/>
        <v>C</v>
      </c>
      <c r="E2451" s="55" t="str">
        <f t="shared" si="77"/>
        <v>C0128</v>
      </c>
      <c r="F2451" s="56" t="s">
        <v>13422</v>
      </c>
      <c r="G2451" s="56" t="s">
        <v>13420</v>
      </c>
      <c r="H2451" s="56" t="s">
        <v>13421</v>
      </c>
      <c r="I2451" s="57">
        <v>1.25</v>
      </c>
      <c r="J2451" s="57">
        <v>1</v>
      </c>
      <c r="K2451" s="57">
        <v>0.42</v>
      </c>
      <c r="L2451" s="315" t="e">
        <v>#REF!</v>
      </c>
      <c r="M2451" s="58" t="e">
        <v>#REF!</v>
      </c>
      <c r="N2451" s="58" t="e">
        <v>#N/A</v>
      </c>
      <c r="O2451" s="58" t="e">
        <v>#N/A</v>
      </c>
      <c r="P2451" s="58" t="e">
        <v>#N/A</v>
      </c>
      <c r="Q2451" s="58" t="e">
        <v>#N/A</v>
      </c>
    </row>
    <row r="2452" spans="1:17" ht="15" customHeight="1" thickBot="1">
      <c r="A2452" s="446"/>
      <c r="B2452" s="446"/>
      <c r="C2452" s="54" t="str">
        <f>IF(A2452="CSP","Consolidated Supply Program(IIF)",IF(A2452&lt;&gt;"",INDEX('CCN &amp; Description'!$B$2:$B$1071,MATCH(VALUE(LEFT(A2452,5)),'CCN &amp; Description'!$A$2:$A$1071,0)),""))</f>
        <v/>
      </c>
      <c r="D2452" s="55" t="str">
        <f t="shared" si="76"/>
        <v>C</v>
      </c>
      <c r="E2452" s="55" t="str">
        <f t="shared" si="77"/>
        <v>C0129</v>
      </c>
      <c r="F2452" s="56" t="s">
        <v>13423</v>
      </c>
      <c r="G2452" s="56" t="s">
        <v>13424</v>
      </c>
      <c r="H2452" s="56" t="s">
        <v>13272</v>
      </c>
      <c r="I2452" s="57">
        <v>0.92</v>
      </c>
      <c r="J2452" s="57">
        <v>0.33</v>
      </c>
      <c r="K2452" s="57">
        <v>0.33</v>
      </c>
      <c r="L2452" s="315" t="e">
        <v>#REF!</v>
      </c>
      <c r="M2452" s="58" t="e">
        <v>#REF!</v>
      </c>
      <c r="N2452" s="58" t="e">
        <v>#N/A</v>
      </c>
      <c r="O2452" s="58" t="e">
        <v>#N/A</v>
      </c>
      <c r="P2452" s="58" t="e">
        <v>#N/A</v>
      </c>
      <c r="Q2452" s="58" t="e">
        <v>#N/A</v>
      </c>
    </row>
    <row r="2453" spans="1:17" ht="15" customHeight="1" thickBot="1">
      <c r="A2453" s="446"/>
      <c r="B2453" s="446"/>
      <c r="C2453" s="54" t="str">
        <f>IF(A2453="CSP","Consolidated Supply Program(IIF)",IF(A2453&lt;&gt;"",INDEX('CCN &amp; Description'!$B$2:$B$1071,MATCH(VALUE(LEFT(A2453,5)),'CCN &amp; Description'!$A$2:$A$1071,0)),""))</f>
        <v/>
      </c>
      <c r="D2453" s="55" t="str">
        <f t="shared" si="76"/>
        <v>C</v>
      </c>
      <c r="E2453" s="55" t="str">
        <f t="shared" si="77"/>
        <v>C0130</v>
      </c>
      <c r="F2453" s="56" t="s">
        <v>13425</v>
      </c>
      <c r="G2453" s="56" t="s">
        <v>13426</v>
      </c>
      <c r="H2453" s="56" t="s">
        <v>13427</v>
      </c>
      <c r="I2453" s="57">
        <v>1.92</v>
      </c>
      <c r="J2453" s="57">
        <v>0.75</v>
      </c>
      <c r="K2453" s="57">
        <v>0.42</v>
      </c>
      <c r="L2453" s="315" t="e">
        <v>#REF!</v>
      </c>
      <c r="M2453" s="58" t="e">
        <v>#REF!</v>
      </c>
      <c r="N2453" s="58" t="e">
        <v>#N/A</v>
      </c>
      <c r="O2453" s="58" t="e">
        <v>#N/A</v>
      </c>
      <c r="P2453" s="58" t="e">
        <v>#N/A</v>
      </c>
      <c r="Q2453" s="58" t="e">
        <v>#N/A</v>
      </c>
    </row>
    <row r="2454" spans="1:17" ht="15" customHeight="1" thickBot="1">
      <c r="A2454" s="446"/>
      <c r="B2454" s="446"/>
      <c r="C2454" s="54" t="str">
        <f>IF(A2454="CSP","Consolidated Supply Program(IIF)",IF(A2454&lt;&gt;"",INDEX('CCN &amp; Description'!$B$2:$B$1071,MATCH(VALUE(LEFT(A2454,5)),'CCN &amp; Description'!$A$2:$A$1071,0)),""))</f>
        <v/>
      </c>
      <c r="D2454" s="55" t="str">
        <f t="shared" si="76"/>
        <v>C</v>
      </c>
      <c r="E2454" s="55" t="str">
        <f t="shared" si="77"/>
        <v>C0131</v>
      </c>
      <c r="F2454" s="56" t="s">
        <v>13428</v>
      </c>
      <c r="G2454" s="56" t="s">
        <v>13429</v>
      </c>
      <c r="H2454" s="56" t="s">
        <v>2098</v>
      </c>
      <c r="I2454" s="57">
        <v>0</v>
      </c>
      <c r="J2454" s="57">
        <v>0</v>
      </c>
      <c r="K2454" s="57">
        <v>0</v>
      </c>
      <c r="L2454" s="315" t="e">
        <v>#REF!</v>
      </c>
      <c r="M2454" s="58" t="e">
        <v>#REF!</v>
      </c>
      <c r="N2454" s="58" t="e">
        <v>#N/A</v>
      </c>
      <c r="O2454" s="58" t="e">
        <v>#N/A</v>
      </c>
      <c r="P2454" s="58" t="e">
        <v>#N/A</v>
      </c>
      <c r="Q2454" s="58" t="e">
        <v>#N/A</v>
      </c>
    </row>
    <row r="2455" spans="1:17" s="110" customFormat="1" ht="15" customHeight="1" thickBot="1">
      <c r="A2455" s="446" t="s">
        <v>814</v>
      </c>
      <c r="B2455" s="446"/>
      <c r="C2455" s="106" t="str">
        <f>IF(A2455="CSP","Consolidated Supply Program(IIF)",IF(A2455&lt;&gt;"",INDEX('CCN &amp; Description'!$B$2:$B$1071,MATCH(VALUE(LEFT(A2455,5)),'CCN &amp; Description'!$A$2:$A$1071,0)),""))</f>
        <v>Consolidated Supply Program(IIF)</v>
      </c>
      <c r="D2455" s="107" t="str">
        <f t="shared" si="76"/>
        <v>C</v>
      </c>
      <c r="E2455" s="107" t="str">
        <f t="shared" si="77"/>
        <v>C0132</v>
      </c>
      <c r="F2455" s="108" t="s">
        <v>856</v>
      </c>
      <c r="G2455" s="108" t="s">
        <v>13430</v>
      </c>
      <c r="H2455" s="108" t="s">
        <v>13431</v>
      </c>
      <c r="I2455" s="109">
        <v>0</v>
      </c>
      <c r="J2455" s="109">
        <v>0</v>
      </c>
      <c r="K2455" s="109">
        <v>0</v>
      </c>
      <c r="L2455" s="110" t="e">
        <v>#REF!</v>
      </c>
      <c r="M2455" s="111" t="e">
        <v>#REF!</v>
      </c>
      <c r="N2455" s="111" t="e">
        <v>#N/A</v>
      </c>
      <c r="O2455" s="111" t="e">
        <v>#N/A</v>
      </c>
      <c r="P2455" s="111" t="e">
        <v>#N/A</v>
      </c>
      <c r="Q2455" s="111" t="e">
        <v>#N/A</v>
      </c>
    </row>
    <row r="2456" spans="1:17" s="110" customFormat="1" ht="15" customHeight="1" thickBot="1">
      <c r="A2456" s="446" t="s">
        <v>814</v>
      </c>
      <c r="B2456" s="446"/>
      <c r="C2456" s="106" t="str">
        <f>IF(A2456="CSP","Consolidated Supply Program(IIF)",IF(A2456&lt;&gt;"",INDEX('CCN &amp; Description'!$B$2:$B$1071,MATCH(VALUE(LEFT(A2456,5)),'CCN &amp; Description'!$A$2:$A$1071,0)),""))</f>
        <v>Consolidated Supply Program(IIF)</v>
      </c>
      <c r="D2456" s="107" t="str">
        <f t="shared" si="76"/>
        <v>C</v>
      </c>
      <c r="E2456" s="107" t="str">
        <f t="shared" si="77"/>
        <v>C0133</v>
      </c>
      <c r="F2456" s="108" t="s">
        <v>5263</v>
      </c>
      <c r="G2456" s="108" t="s">
        <v>13432</v>
      </c>
      <c r="H2456" s="108" t="s">
        <v>13433</v>
      </c>
      <c r="I2456" s="109">
        <v>0</v>
      </c>
      <c r="J2456" s="109">
        <v>0</v>
      </c>
      <c r="K2456" s="109">
        <v>0</v>
      </c>
      <c r="L2456" s="110" t="e">
        <v>#REF!</v>
      </c>
      <c r="M2456" s="111" t="e">
        <v>#REF!</v>
      </c>
      <c r="N2456" s="111" t="e">
        <v>#N/A</v>
      </c>
      <c r="O2456" s="111" t="e">
        <v>#N/A</v>
      </c>
      <c r="P2456" s="111" t="e">
        <v>#N/A</v>
      </c>
      <c r="Q2456" s="111" t="e">
        <v>#N/A</v>
      </c>
    </row>
    <row r="2457" spans="1:17" s="110" customFormat="1" ht="15" customHeight="1" thickBot="1">
      <c r="A2457" s="446"/>
      <c r="B2457" s="446"/>
      <c r="C2457" s="106" t="str">
        <f>IF(A2457="CSP","Consolidated Supply Program(IIF)",IF(A2457&lt;&gt;"",INDEX('CCN &amp; Description'!$B$2:$B$1071,MATCH(VALUE(LEFT(A2457,5)),'CCN &amp; Description'!$A$2:$A$1071,0)),""))</f>
        <v/>
      </c>
      <c r="D2457" s="107" t="str">
        <f t="shared" si="76"/>
        <v>C</v>
      </c>
      <c r="E2457" s="107" t="str">
        <f t="shared" si="77"/>
        <v>C0133</v>
      </c>
      <c r="F2457" s="108" t="s">
        <v>13434</v>
      </c>
      <c r="G2457" s="108" t="s">
        <v>13432</v>
      </c>
      <c r="H2457" s="108" t="s">
        <v>13433</v>
      </c>
      <c r="I2457" s="109">
        <v>0</v>
      </c>
      <c r="J2457" s="109">
        <v>0</v>
      </c>
      <c r="K2457" s="109">
        <v>0</v>
      </c>
      <c r="L2457" s="110" t="e">
        <v>#REF!</v>
      </c>
      <c r="M2457" s="111" t="e">
        <v>#REF!</v>
      </c>
      <c r="N2457" s="111" t="e">
        <v>#N/A</v>
      </c>
      <c r="O2457" s="111" t="e">
        <v>#N/A</v>
      </c>
      <c r="P2457" s="111" t="e">
        <v>#N/A</v>
      </c>
      <c r="Q2457" s="111" t="e">
        <v>#N/A</v>
      </c>
    </row>
    <row r="2458" spans="1:17" ht="15" customHeight="1" thickBot="1">
      <c r="A2458" s="446"/>
      <c r="B2458" s="446"/>
      <c r="C2458" s="54" t="str">
        <f>IF(A2458="CSP","Consolidated Supply Program(IIF)",IF(A2458&lt;&gt;"",INDEX('CCN &amp; Description'!$B$2:$B$1071,MATCH(VALUE(LEFT(A2458,5)),'CCN &amp; Description'!$A$2:$A$1071,0)),""))</f>
        <v/>
      </c>
      <c r="D2458" s="55" t="str">
        <f t="shared" si="76"/>
        <v>C</v>
      </c>
      <c r="E2458" s="55" t="str">
        <f t="shared" si="77"/>
        <v>C0134</v>
      </c>
      <c r="F2458" s="56" t="s">
        <v>13435</v>
      </c>
      <c r="G2458" s="56" t="s">
        <v>13436</v>
      </c>
      <c r="H2458" s="59"/>
      <c r="I2458" s="60"/>
      <c r="J2458" s="60"/>
      <c r="K2458" s="60"/>
      <c r="L2458" s="315" t="e">
        <v>#REF!</v>
      </c>
      <c r="M2458" s="58" t="e">
        <v>#REF!</v>
      </c>
      <c r="N2458" s="58" t="e">
        <v>#N/A</v>
      </c>
      <c r="O2458" s="58" t="e">
        <v>#N/A</v>
      </c>
      <c r="P2458" s="58" t="e">
        <v>#N/A</v>
      </c>
      <c r="Q2458" s="58" t="e">
        <v>#N/A</v>
      </c>
    </row>
    <row r="2459" spans="1:17" s="110" customFormat="1" ht="15" customHeight="1" thickBot="1">
      <c r="A2459" s="446" t="s">
        <v>814</v>
      </c>
      <c r="B2459" s="446"/>
      <c r="C2459" s="106" t="str">
        <f>IF(A2459="CSP","Consolidated Supply Program(IIF)",IF(A2459&lt;&gt;"",INDEX('CCN &amp; Description'!$B$2:$B$1071,MATCH(VALUE(LEFT(A2459,5)),'CCN &amp; Description'!$A$2:$A$1071,0)),""))</f>
        <v>Consolidated Supply Program(IIF)</v>
      </c>
      <c r="D2459" s="107" t="str">
        <f t="shared" si="76"/>
        <v>C</v>
      </c>
      <c r="E2459" s="107" t="str">
        <f t="shared" si="77"/>
        <v>C0135</v>
      </c>
      <c r="F2459" s="108" t="s">
        <v>860</v>
      </c>
      <c r="G2459" s="108" t="s">
        <v>13437</v>
      </c>
      <c r="H2459" s="108" t="s">
        <v>13438</v>
      </c>
      <c r="I2459" s="109">
        <v>1</v>
      </c>
      <c r="J2459" s="109">
        <v>1</v>
      </c>
      <c r="K2459" s="109">
        <v>0.5</v>
      </c>
      <c r="L2459" s="110" t="e">
        <v>#REF!</v>
      </c>
      <c r="M2459" s="111" t="e">
        <v>#REF!</v>
      </c>
      <c r="N2459" s="111" t="e">
        <v>#N/A</v>
      </c>
      <c r="O2459" s="111" t="e">
        <v>#N/A</v>
      </c>
      <c r="P2459" s="111" t="e">
        <v>#N/A</v>
      </c>
      <c r="Q2459" s="111" t="e">
        <v>#N/A</v>
      </c>
    </row>
    <row r="2460" spans="1:17" s="110" customFormat="1" ht="15" customHeight="1" thickBot="1">
      <c r="A2460" s="446" t="s">
        <v>814</v>
      </c>
      <c r="B2460" s="446"/>
      <c r="C2460" s="106" t="str">
        <f>IF(A2460="CSP","Consolidated Supply Program(IIF)",IF(A2460&lt;&gt;"",INDEX('CCN &amp; Description'!$B$2:$B$1071,MATCH(VALUE(LEFT(A2460,5)),'CCN &amp; Description'!$A$2:$A$1071,0)),""))</f>
        <v>Consolidated Supply Program(IIF)</v>
      </c>
      <c r="D2460" s="107" t="str">
        <f t="shared" si="76"/>
        <v>C</v>
      </c>
      <c r="E2460" s="107" t="str">
        <f t="shared" si="77"/>
        <v>C0136</v>
      </c>
      <c r="F2460" s="108" t="s">
        <v>863</v>
      </c>
      <c r="G2460" s="108" t="s">
        <v>13439</v>
      </c>
      <c r="H2460" s="108" t="s">
        <v>13440</v>
      </c>
      <c r="I2460" s="109">
        <v>1</v>
      </c>
      <c r="J2460" s="109">
        <v>1</v>
      </c>
      <c r="K2460" s="109">
        <v>0.5</v>
      </c>
      <c r="L2460" s="110" t="e">
        <v>#REF!</v>
      </c>
      <c r="M2460" s="111" t="e">
        <v>#REF!</v>
      </c>
      <c r="N2460" s="111" t="e">
        <v>#N/A</v>
      </c>
      <c r="O2460" s="111" t="e">
        <v>#N/A</v>
      </c>
      <c r="P2460" s="111" t="e">
        <v>#N/A</v>
      </c>
      <c r="Q2460" s="111" t="e">
        <v>#N/A</v>
      </c>
    </row>
    <row r="2461" spans="1:17" s="110" customFormat="1" ht="15" customHeight="1" thickBot="1">
      <c r="A2461" s="446" t="s">
        <v>814</v>
      </c>
      <c r="B2461" s="446"/>
      <c r="C2461" s="106" t="str">
        <f>IF(A2461="CSP","Consolidated Supply Program(IIF)",IF(A2461&lt;&gt;"",INDEX('CCN &amp; Description'!$B$2:$B$1071,MATCH(VALUE(LEFT(A2461,5)),'CCN &amp; Description'!$A$2:$A$1071,0)),""))</f>
        <v>Consolidated Supply Program(IIF)</v>
      </c>
      <c r="D2461" s="107" t="str">
        <f t="shared" si="76"/>
        <v>C</v>
      </c>
      <c r="E2461" s="107" t="str">
        <f t="shared" si="77"/>
        <v>C0137</v>
      </c>
      <c r="F2461" s="108" t="s">
        <v>866</v>
      </c>
      <c r="G2461" s="108" t="s">
        <v>13441</v>
      </c>
      <c r="H2461" s="108" t="s">
        <v>2098</v>
      </c>
      <c r="I2461" s="109">
        <v>0</v>
      </c>
      <c r="J2461" s="109">
        <v>0</v>
      </c>
      <c r="K2461" s="109">
        <v>0</v>
      </c>
      <c r="L2461" s="110" t="e">
        <v>#REF!</v>
      </c>
      <c r="M2461" s="111" t="e">
        <v>#REF!</v>
      </c>
      <c r="N2461" s="111" t="e">
        <v>#N/A</v>
      </c>
      <c r="O2461" s="111" t="e">
        <v>#N/A</v>
      </c>
      <c r="P2461" s="111" t="e">
        <v>#N/A</v>
      </c>
      <c r="Q2461" s="111" t="e">
        <v>#N/A</v>
      </c>
    </row>
    <row r="2462" spans="1:17" ht="15" customHeight="1" thickBot="1">
      <c r="A2462" s="446"/>
      <c r="B2462" s="446"/>
      <c r="C2462" s="54" t="str">
        <f>IF(A2462="CSP","Consolidated Supply Program(IIF)",IF(A2462&lt;&gt;"",INDEX('CCN &amp; Description'!$B$2:$B$1071,MATCH(VALUE(LEFT(A2462,5)),'CCN &amp; Description'!$A$2:$A$1071,0)),""))</f>
        <v/>
      </c>
      <c r="D2462" s="55" t="str">
        <f t="shared" si="76"/>
        <v>C</v>
      </c>
      <c r="E2462" s="55" t="str">
        <f t="shared" si="77"/>
        <v>C0138</v>
      </c>
      <c r="F2462" s="56" t="s">
        <v>5717</v>
      </c>
      <c r="G2462" s="56" t="s">
        <v>13442</v>
      </c>
      <c r="H2462" s="56" t="s">
        <v>13443</v>
      </c>
      <c r="I2462" s="57">
        <v>4.33</v>
      </c>
      <c r="J2462" s="57">
        <v>3.83</v>
      </c>
      <c r="K2462" s="57">
        <v>3.08</v>
      </c>
      <c r="L2462" s="315" t="e">
        <v>#REF!</v>
      </c>
      <c r="M2462" s="58" t="e">
        <v>#REF!</v>
      </c>
      <c r="N2462" s="58" t="e">
        <v>#N/A</v>
      </c>
      <c r="O2462" s="58" t="e">
        <v>#N/A</v>
      </c>
      <c r="P2462" s="58" t="e">
        <v>#N/A</v>
      </c>
      <c r="Q2462" s="58" t="e">
        <v>#N/A</v>
      </c>
    </row>
    <row r="2463" spans="1:17" ht="15" customHeight="1" thickBot="1">
      <c r="A2463" s="446"/>
      <c r="B2463" s="446"/>
      <c r="C2463" s="54" t="str">
        <f>IF(A2463="CSP","Consolidated Supply Program(IIF)",IF(A2463&lt;&gt;"",INDEX('CCN &amp; Description'!$B$2:$B$1071,MATCH(VALUE(LEFT(A2463,5)),'CCN &amp; Description'!$A$2:$A$1071,0)),""))</f>
        <v/>
      </c>
      <c r="D2463" s="55" t="str">
        <f t="shared" si="76"/>
        <v>C</v>
      </c>
      <c r="E2463" s="55" t="str">
        <f t="shared" si="77"/>
        <v>C0139</v>
      </c>
      <c r="F2463" s="56" t="s">
        <v>13444</v>
      </c>
      <c r="G2463" s="56" t="s">
        <v>13445</v>
      </c>
      <c r="H2463" s="56" t="s">
        <v>13446</v>
      </c>
      <c r="I2463" s="57">
        <v>2</v>
      </c>
      <c r="J2463" s="57">
        <v>1.5</v>
      </c>
      <c r="K2463" s="57">
        <v>2</v>
      </c>
      <c r="L2463" s="315" t="e">
        <v>#REF!</v>
      </c>
      <c r="M2463" s="58" t="e">
        <v>#REF!</v>
      </c>
      <c r="N2463" s="58" t="e">
        <v>#N/A</v>
      </c>
      <c r="O2463" s="58" t="e">
        <v>#N/A</v>
      </c>
      <c r="P2463" s="58" t="e">
        <v>#N/A</v>
      </c>
      <c r="Q2463" s="58" t="e">
        <v>#N/A</v>
      </c>
    </row>
    <row r="2464" spans="1:17" ht="15" customHeight="1" thickBot="1">
      <c r="A2464" s="446"/>
      <c r="B2464" s="446"/>
      <c r="C2464" s="54" t="str">
        <f>IF(A2464="CSP","Consolidated Supply Program(IIF)",IF(A2464&lt;&gt;"",INDEX('CCN &amp; Description'!$B$2:$B$1071,MATCH(VALUE(LEFT(A2464,5)),'CCN &amp; Description'!$A$2:$A$1071,0)),""))</f>
        <v/>
      </c>
      <c r="D2464" s="55" t="str">
        <f t="shared" si="76"/>
        <v>C</v>
      </c>
      <c r="E2464" s="55" t="str">
        <f t="shared" si="77"/>
        <v>C0140</v>
      </c>
      <c r="F2464" s="56" t="s">
        <v>13447</v>
      </c>
      <c r="G2464" s="56" t="s">
        <v>13448</v>
      </c>
      <c r="H2464" s="56" t="s">
        <v>13449</v>
      </c>
      <c r="I2464" s="57">
        <v>1</v>
      </c>
      <c r="J2464" s="57">
        <v>1</v>
      </c>
      <c r="K2464" s="57">
        <v>0.5</v>
      </c>
      <c r="L2464" s="315" t="e">
        <v>#REF!</v>
      </c>
      <c r="M2464" s="58" t="e">
        <v>#REF!</v>
      </c>
      <c r="N2464" s="58" t="e">
        <v>#N/A</v>
      </c>
      <c r="O2464" s="58" t="e">
        <v>#N/A</v>
      </c>
      <c r="P2464" s="58" t="e">
        <v>#N/A</v>
      </c>
      <c r="Q2464" s="58" t="e">
        <v>#N/A</v>
      </c>
    </row>
    <row r="2465" spans="1:17" ht="15" customHeight="1" thickBot="1">
      <c r="A2465" s="446"/>
      <c r="B2465" s="446"/>
      <c r="C2465" s="54" t="str">
        <f>IF(A2465="CSP","Consolidated Supply Program(IIF)",IF(A2465&lt;&gt;"",INDEX('CCN &amp; Description'!$B$2:$B$1071,MATCH(VALUE(LEFT(A2465,5)),'CCN &amp; Description'!$A$2:$A$1071,0)),""))</f>
        <v/>
      </c>
      <c r="D2465" s="55" t="str">
        <f t="shared" si="76"/>
        <v>C</v>
      </c>
      <c r="E2465" s="55" t="str">
        <f t="shared" si="77"/>
        <v>C0140</v>
      </c>
      <c r="F2465" s="56" t="s">
        <v>13447</v>
      </c>
      <c r="G2465" s="56" t="s">
        <v>13448</v>
      </c>
      <c r="H2465" s="56" t="s">
        <v>13450</v>
      </c>
      <c r="I2465" s="57">
        <v>1</v>
      </c>
      <c r="J2465" s="57">
        <v>1</v>
      </c>
      <c r="K2465" s="57">
        <v>0.5</v>
      </c>
      <c r="L2465" s="315" t="e">
        <v>#REF!</v>
      </c>
      <c r="M2465" s="58" t="e">
        <v>#REF!</v>
      </c>
      <c r="N2465" s="58" t="e">
        <v>#N/A</v>
      </c>
      <c r="O2465" s="58" t="e">
        <v>#N/A</v>
      </c>
      <c r="P2465" s="58" t="e">
        <v>#N/A</v>
      </c>
      <c r="Q2465" s="58" t="e">
        <v>#N/A</v>
      </c>
    </row>
    <row r="2466" spans="1:17" ht="15" customHeight="1" thickBot="1">
      <c r="A2466" s="446"/>
      <c r="B2466" s="446"/>
      <c r="C2466" s="54" t="str">
        <f>IF(A2466="CSP","Consolidated Supply Program(IIF)",IF(A2466&lt;&gt;"",INDEX('CCN &amp; Description'!$B$2:$B$1071,MATCH(VALUE(LEFT(A2466,5)),'CCN &amp; Description'!$A$2:$A$1071,0)),""))</f>
        <v/>
      </c>
      <c r="D2466" s="55" t="str">
        <f t="shared" si="76"/>
        <v>C</v>
      </c>
      <c r="E2466" s="55" t="str">
        <f t="shared" si="77"/>
        <v>C0141</v>
      </c>
      <c r="F2466" s="56" t="s">
        <v>13451</v>
      </c>
      <c r="G2466" s="56" t="s">
        <v>13452</v>
      </c>
      <c r="H2466" s="59"/>
      <c r="I2466" s="57">
        <v>0</v>
      </c>
      <c r="J2466" s="57">
        <v>0</v>
      </c>
      <c r="K2466" s="57">
        <v>0</v>
      </c>
      <c r="L2466" s="315" t="e">
        <v>#REF!</v>
      </c>
      <c r="M2466" s="58" t="e">
        <v>#REF!</v>
      </c>
      <c r="N2466" s="58" t="e">
        <v>#N/A</v>
      </c>
      <c r="O2466" s="58" t="e">
        <v>#N/A</v>
      </c>
      <c r="P2466" s="58" t="e">
        <v>#N/A</v>
      </c>
      <c r="Q2466" s="58" t="e">
        <v>#N/A</v>
      </c>
    </row>
    <row r="2467" spans="1:17" ht="15" customHeight="1" thickBot="1">
      <c r="A2467" s="446"/>
      <c r="B2467" s="446"/>
      <c r="C2467" s="54" t="str">
        <f>IF(A2467="CSP","Consolidated Supply Program(IIF)",IF(A2467&lt;&gt;"",INDEX('CCN &amp; Description'!$B$2:$B$1071,MATCH(VALUE(LEFT(A2467,5)),'CCN &amp; Description'!$A$2:$A$1071,0)),""))</f>
        <v/>
      </c>
      <c r="D2467" s="55" t="str">
        <f t="shared" si="76"/>
        <v>C</v>
      </c>
      <c r="E2467" s="55" t="str">
        <f t="shared" si="77"/>
        <v>C0141</v>
      </c>
      <c r="F2467" s="56" t="s">
        <v>13451</v>
      </c>
      <c r="G2467" s="56" t="s">
        <v>13453</v>
      </c>
      <c r="H2467" s="59"/>
      <c r="I2467" s="57">
        <v>0</v>
      </c>
      <c r="J2467" s="57">
        <v>0</v>
      </c>
      <c r="K2467" s="57">
        <v>0</v>
      </c>
      <c r="L2467" s="315" t="e">
        <v>#REF!</v>
      </c>
      <c r="M2467" s="58" t="e">
        <v>#REF!</v>
      </c>
      <c r="N2467" s="58" t="e">
        <v>#N/A</v>
      </c>
      <c r="O2467" s="58" t="e">
        <v>#N/A</v>
      </c>
      <c r="P2467" s="58" t="e">
        <v>#N/A</v>
      </c>
      <c r="Q2467" s="58" t="e">
        <v>#N/A</v>
      </c>
    </row>
    <row r="2468" spans="1:17" ht="15" customHeight="1" thickBot="1">
      <c r="A2468" s="446"/>
      <c r="B2468" s="446"/>
      <c r="C2468" s="54" t="str">
        <f>IF(A2468="CSP","Consolidated Supply Program(IIF)",IF(A2468&lt;&gt;"",INDEX('CCN &amp; Description'!$B$2:$B$1071,MATCH(VALUE(LEFT(A2468,5)),'CCN &amp; Description'!$A$2:$A$1071,0)),""))</f>
        <v/>
      </c>
      <c r="D2468" s="55" t="str">
        <f t="shared" si="76"/>
        <v>C</v>
      </c>
      <c r="E2468" s="55" t="str">
        <f t="shared" si="77"/>
        <v>C0142</v>
      </c>
      <c r="F2468" s="56" t="s">
        <v>13454</v>
      </c>
      <c r="G2468" s="56" t="s">
        <v>13455</v>
      </c>
      <c r="H2468" s="59"/>
      <c r="I2468" s="57">
        <v>0</v>
      </c>
      <c r="J2468" s="57">
        <v>0</v>
      </c>
      <c r="K2468" s="57">
        <v>0</v>
      </c>
      <c r="L2468" s="315" t="e">
        <v>#REF!</v>
      </c>
      <c r="M2468" s="58" t="e">
        <v>#REF!</v>
      </c>
      <c r="N2468" s="58" t="e">
        <v>#N/A</v>
      </c>
      <c r="O2468" s="58" t="e">
        <v>#N/A</v>
      </c>
      <c r="P2468" s="58" t="e">
        <v>#N/A</v>
      </c>
      <c r="Q2468" s="58" t="e">
        <v>#N/A</v>
      </c>
    </row>
    <row r="2469" spans="1:17" ht="15" customHeight="1" thickBot="1">
      <c r="A2469" s="446"/>
      <c r="B2469" s="446"/>
      <c r="C2469" s="54" t="str">
        <f>IF(A2469="CSP","Consolidated Supply Program(IIF)",IF(A2469&lt;&gt;"",INDEX('CCN &amp; Description'!$B$2:$B$1071,MATCH(VALUE(LEFT(A2469,5)),'CCN &amp; Description'!$A$2:$A$1071,0)),""))</f>
        <v/>
      </c>
      <c r="D2469" s="55" t="str">
        <f t="shared" si="76"/>
        <v>C</v>
      </c>
      <c r="E2469" s="55" t="str">
        <f t="shared" si="77"/>
        <v>C0143</v>
      </c>
      <c r="F2469" s="56" t="s">
        <v>13456</v>
      </c>
      <c r="G2469" s="56" t="s">
        <v>13457</v>
      </c>
      <c r="H2469" s="59"/>
      <c r="I2469" s="57">
        <v>0</v>
      </c>
      <c r="J2469" s="57">
        <v>0</v>
      </c>
      <c r="K2469" s="57">
        <v>0</v>
      </c>
      <c r="L2469" s="315" t="e">
        <v>#REF!</v>
      </c>
      <c r="M2469" s="58" t="e">
        <v>#REF!</v>
      </c>
      <c r="N2469" s="58" t="e">
        <v>#N/A</v>
      </c>
      <c r="O2469" s="58" t="e">
        <v>#N/A</v>
      </c>
      <c r="P2469" s="58" t="e">
        <v>#N/A</v>
      </c>
      <c r="Q2469" s="58" t="e">
        <v>#N/A</v>
      </c>
    </row>
    <row r="2470" spans="1:17" ht="15" customHeight="1" thickBot="1">
      <c r="A2470" s="446"/>
      <c r="B2470" s="446"/>
      <c r="C2470" s="54" t="str">
        <f>IF(A2470="CSP","Consolidated Supply Program(IIF)",IF(A2470&lt;&gt;"",INDEX('CCN &amp; Description'!$B$2:$B$1071,MATCH(VALUE(LEFT(A2470,5)),'CCN &amp; Description'!$A$2:$A$1071,0)),""))</f>
        <v/>
      </c>
      <c r="D2470" s="55" t="str">
        <f t="shared" si="76"/>
        <v>C</v>
      </c>
      <c r="E2470" s="55" t="str">
        <f t="shared" si="77"/>
        <v>C0144</v>
      </c>
      <c r="F2470" s="56" t="s">
        <v>13458</v>
      </c>
      <c r="G2470" s="56" t="s">
        <v>13459</v>
      </c>
      <c r="H2470" s="59"/>
      <c r="I2470" s="57">
        <v>0</v>
      </c>
      <c r="J2470" s="57">
        <v>0</v>
      </c>
      <c r="K2470" s="57">
        <v>0</v>
      </c>
      <c r="L2470" s="315" t="e">
        <v>#REF!</v>
      </c>
      <c r="M2470" s="58" t="e">
        <v>#REF!</v>
      </c>
      <c r="N2470" s="58" t="e">
        <v>#N/A</v>
      </c>
      <c r="O2470" s="58" t="e">
        <v>#N/A</v>
      </c>
      <c r="P2470" s="58" t="e">
        <v>#N/A</v>
      </c>
      <c r="Q2470" s="58" t="e">
        <v>#N/A</v>
      </c>
    </row>
    <row r="2471" spans="1:17" ht="15" customHeight="1" thickBot="1">
      <c r="A2471" s="446"/>
      <c r="B2471" s="446"/>
      <c r="C2471" s="54" t="str">
        <f>IF(A2471="CSP","Consolidated Supply Program(IIF)",IF(A2471&lt;&gt;"",INDEX('CCN &amp; Description'!$B$2:$B$1071,MATCH(VALUE(LEFT(A2471,5)),'CCN &amp; Description'!$A$2:$A$1071,0)),""))</f>
        <v/>
      </c>
      <c r="D2471" s="55" t="str">
        <f t="shared" si="76"/>
        <v>C</v>
      </c>
      <c r="E2471" s="55" t="str">
        <f t="shared" si="77"/>
        <v>C0145</v>
      </c>
      <c r="F2471" s="56" t="s">
        <v>13460</v>
      </c>
      <c r="G2471" s="56" t="s">
        <v>13461</v>
      </c>
      <c r="H2471" s="56" t="s">
        <v>13462</v>
      </c>
      <c r="I2471" s="57">
        <v>0</v>
      </c>
      <c r="J2471" s="57">
        <v>0</v>
      </c>
      <c r="K2471" s="57">
        <v>0</v>
      </c>
      <c r="L2471" s="315" t="e">
        <v>#REF!</v>
      </c>
      <c r="M2471" s="58" t="e">
        <v>#REF!</v>
      </c>
      <c r="N2471" s="58" t="e">
        <v>#N/A</v>
      </c>
      <c r="O2471" s="58" t="e">
        <v>#N/A</v>
      </c>
      <c r="P2471" s="58" t="e">
        <v>#N/A</v>
      </c>
      <c r="Q2471" s="58" t="e">
        <v>#N/A</v>
      </c>
    </row>
    <row r="2472" spans="1:17" ht="15" customHeight="1" thickBot="1">
      <c r="A2472" s="446"/>
      <c r="B2472" s="446"/>
      <c r="C2472" s="54" t="str">
        <f>IF(A2472="CSP","Consolidated Supply Program(IIF)",IF(A2472&lt;&gt;"",INDEX('CCN &amp; Description'!$B$2:$B$1071,MATCH(VALUE(LEFT(A2472,5)),'CCN &amp; Description'!$A$2:$A$1071,0)),""))</f>
        <v/>
      </c>
      <c r="D2472" s="55" t="str">
        <f t="shared" si="76"/>
        <v>C</v>
      </c>
      <c r="E2472" s="55" t="str">
        <f t="shared" si="77"/>
        <v>C0146</v>
      </c>
      <c r="F2472" s="56" t="s">
        <v>13463</v>
      </c>
      <c r="G2472" s="56" t="s">
        <v>13464</v>
      </c>
      <c r="H2472" s="59"/>
      <c r="I2472" s="57">
        <v>0</v>
      </c>
      <c r="J2472" s="57">
        <v>0</v>
      </c>
      <c r="K2472" s="57">
        <v>0</v>
      </c>
      <c r="L2472" s="315" t="e">
        <v>#REF!</v>
      </c>
      <c r="M2472" s="58" t="e">
        <v>#REF!</v>
      </c>
      <c r="N2472" s="58" t="e">
        <v>#N/A</v>
      </c>
      <c r="O2472" s="58" t="e">
        <v>#N/A</v>
      </c>
      <c r="P2472" s="58" t="e">
        <v>#N/A</v>
      </c>
      <c r="Q2472" s="58" t="e">
        <v>#N/A</v>
      </c>
    </row>
    <row r="2473" spans="1:17" ht="15" customHeight="1" thickBot="1">
      <c r="A2473" s="446"/>
      <c r="B2473" s="446"/>
      <c r="C2473" s="54" t="str">
        <f>IF(A2473="CSP","Consolidated Supply Program(IIF)",IF(A2473&lt;&gt;"",INDEX('CCN &amp; Description'!$B$2:$B$1071,MATCH(VALUE(LEFT(A2473,5)),'CCN &amp; Description'!$A$2:$A$1071,0)),""))</f>
        <v/>
      </c>
      <c r="D2473" s="55" t="str">
        <f t="shared" si="76"/>
        <v>C</v>
      </c>
      <c r="E2473" s="55" t="str">
        <f t="shared" si="77"/>
        <v>C0147</v>
      </c>
      <c r="F2473" s="56" t="s">
        <v>13465</v>
      </c>
      <c r="G2473" s="56" t="s">
        <v>13466</v>
      </c>
      <c r="H2473" s="56" t="s">
        <v>13467</v>
      </c>
      <c r="I2473" s="57">
        <v>0</v>
      </c>
      <c r="J2473" s="57">
        <v>0</v>
      </c>
      <c r="K2473" s="57">
        <v>0</v>
      </c>
      <c r="L2473" s="315" t="e">
        <v>#REF!</v>
      </c>
      <c r="M2473" s="58" t="e">
        <v>#REF!</v>
      </c>
      <c r="N2473" s="58" t="e">
        <v>#N/A</v>
      </c>
      <c r="O2473" s="58" t="e">
        <v>#N/A</v>
      </c>
      <c r="P2473" s="58" t="e">
        <v>#N/A</v>
      </c>
      <c r="Q2473" s="58" t="e">
        <v>#N/A</v>
      </c>
    </row>
    <row r="2474" spans="1:17" ht="15" customHeight="1" thickBot="1">
      <c r="A2474" s="446"/>
      <c r="B2474" s="446"/>
      <c r="C2474" s="54" t="str">
        <f>IF(A2474="CSP","Consolidated Supply Program(IIF)",IF(A2474&lt;&gt;"",INDEX('CCN &amp; Description'!$B$2:$B$1071,MATCH(VALUE(LEFT(A2474,5)),'CCN &amp; Description'!$A$2:$A$1071,0)),""))</f>
        <v/>
      </c>
      <c r="D2474" s="55" t="str">
        <f t="shared" si="76"/>
        <v>C</v>
      </c>
      <c r="E2474" s="55" t="str">
        <f t="shared" si="77"/>
        <v>C0148</v>
      </c>
      <c r="F2474" s="56" t="s">
        <v>13468</v>
      </c>
      <c r="G2474" s="56" t="s">
        <v>13469</v>
      </c>
      <c r="H2474" s="59"/>
      <c r="I2474" s="57">
        <v>0</v>
      </c>
      <c r="J2474" s="57">
        <v>0</v>
      </c>
      <c r="K2474" s="57">
        <v>0</v>
      </c>
      <c r="L2474" s="315" t="e">
        <v>#REF!</v>
      </c>
      <c r="M2474" s="58" t="e">
        <v>#REF!</v>
      </c>
      <c r="N2474" s="58" t="e">
        <v>#N/A</v>
      </c>
      <c r="O2474" s="58" t="e">
        <v>#N/A</v>
      </c>
      <c r="P2474" s="58" t="e">
        <v>#N/A</v>
      </c>
      <c r="Q2474" s="58" t="e">
        <v>#N/A</v>
      </c>
    </row>
    <row r="2475" spans="1:17" ht="15" customHeight="1" thickBot="1">
      <c r="A2475" s="446"/>
      <c r="B2475" s="446"/>
      <c r="C2475" s="54" t="str">
        <f>IF(A2475="CSP","Consolidated Supply Program(IIF)",IF(A2475&lt;&gt;"",INDEX('CCN &amp; Description'!$B$2:$B$1071,MATCH(VALUE(LEFT(A2475,5)),'CCN &amp; Description'!$A$2:$A$1071,0)),""))</f>
        <v/>
      </c>
      <c r="D2475" s="55" t="str">
        <f t="shared" si="76"/>
        <v>C</v>
      </c>
      <c r="E2475" s="55" t="str">
        <f t="shared" si="77"/>
        <v>C0149</v>
      </c>
      <c r="F2475" s="56" t="s">
        <v>13470</v>
      </c>
      <c r="G2475" s="56" t="s">
        <v>13471</v>
      </c>
      <c r="H2475" s="59"/>
      <c r="I2475" s="57">
        <v>0</v>
      </c>
      <c r="J2475" s="57">
        <v>0</v>
      </c>
      <c r="K2475" s="57">
        <v>0</v>
      </c>
      <c r="L2475" s="315" t="e">
        <v>#REF!</v>
      </c>
      <c r="M2475" s="58" t="e">
        <v>#REF!</v>
      </c>
      <c r="N2475" s="58" t="e">
        <v>#N/A</v>
      </c>
      <c r="O2475" s="58" t="e">
        <v>#N/A</v>
      </c>
      <c r="P2475" s="58" t="e">
        <v>#N/A</v>
      </c>
      <c r="Q2475" s="58" t="e">
        <v>#N/A</v>
      </c>
    </row>
    <row r="2476" spans="1:17" ht="15" customHeight="1" thickBot="1">
      <c r="A2476" s="446"/>
      <c r="B2476" s="446"/>
      <c r="C2476" s="54" t="str">
        <f>IF(A2476="CSP","Consolidated Supply Program(IIF)",IF(A2476&lt;&gt;"",INDEX('CCN &amp; Description'!$B$2:$B$1071,MATCH(VALUE(LEFT(A2476,5)),'CCN &amp; Description'!$A$2:$A$1071,0)),""))</f>
        <v/>
      </c>
      <c r="D2476" s="55" t="str">
        <f t="shared" si="76"/>
        <v>C</v>
      </c>
      <c r="E2476" s="55" t="str">
        <f t="shared" si="77"/>
        <v>C0150</v>
      </c>
      <c r="F2476" s="56" t="s">
        <v>13472</v>
      </c>
      <c r="G2476" s="56" t="s">
        <v>13473</v>
      </c>
      <c r="H2476" s="56" t="s">
        <v>13474</v>
      </c>
      <c r="I2476" s="57">
        <v>0</v>
      </c>
      <c r="J2476" s="57">
        <v>0</v>
      </c>
      <c r="K2476" s="57">
        <v>0</v>
      </c>
      <c r="L2476" s="315" t="e">
        <v>#REF!</v>
      </c>
      <c r="M2476" s="58" t="e">
        <v>#REF!</v>
      </c>
      <c r="N2476" s="58" t="e">
        <v>#N/A</v>
      </c>
      <c r="O2476" s="58" t="e">
        <v>#N/A</v>
      </c>
      <c r="P2476" s="58" t="e">
        <v>#N/A</v>
      </c>
      <c r="Q2476" s="58" t="e">
        <v>#N/A</v>
      </c>
    </row>
    <row r="2477" spans="1:17" ht="15" customHeight="1" thickBot="1">
      <c r="A2477" s="446"/>
      <c r="B2477" s="446"/>
      <c r="C2477" s="54" t="str">
        <f>IF(A2477="CSP","Consolidated Supply Program(IIF)",IF(A2477&lt;&gt;"",INDEX('CCN &amp; Description'!$B$2:$B$1071,MATCH(VALUE(LEFT(A2477,5)),'CCN &amp; Description'!$A$2:$A$1071,0)),""))</f>
        <v/>
      </c>
      <c r="D2477" s="55" t="str">
        <f t="shared" si="76"/>
        <v>C</v>
      </c>
      <c r="E2477" s="55" t="str">
        <f t="shared" si="77"/>
        <v>C0151</v>
      </c>
      <c r="F2477" s="56" t="s">
        <v>13475</v>
      </c>
      <c r="G2477" s="56" t="s">
        <v>13476</v>
      </c>
      <c r="H2477" s="59"/>
      <c r="I2477" s="57">
        <v>0</v>
      </c>
      <c r="J2477" s="57">
        <v>0</v>
      </c>
      <c r="K2477" s="57">
        <v>0</v>
      </c>
      <c r="L2477" s="315" t="e">
        <v>#REF!</v>
      </c>
      <c r="M2477" s="58" t="e">
        <v>#REF!</v>
      </c>
      <c r="N2477" s="58" t="e">
        <v>#N/A</v>
      </c>
      <c r="O2477" s="58" t="e">
        <v>#N/A</v>
      </c>
      <c r="P2477" s="58" t="e">
        <v>#N/A</v>
      </c>
      <c r="Q2477" s="58" t="e">
        <v>#N/A</v>
      </c>
    </row>
    <row r="2478" spans="1:17" ht="15" customHeight="1" thickBot="1">
      <c r="A2478" s="446"/>
      <c r="B2478" s="446"/>
      <c r="C2478" s="54" t="str">
        <f>IF(A2478="CSP","Consolidated Supply Program(IIF)",IF(A2478&lt;&gt;"",INDEX('CCN &amp; Description'!$B$2:$B$1071,MATCH(VALUE(LEFT(A2478,5)),'CCN &amp; Description'!$A$2:$A$1071,0)),""))</f>
        <v/>
      </c>
      <c r="D2478" s="55" t="str">
        <f t="shared" si="76"/>
        <v>C</v>
      </c>
      <c r="E2478" s="55" t="str">
        <f t="shared" si="77"/>
        <v>C0152</v>
      </c>
      <c r="F2478" s="56" t="s">
        <v>13477</v>
      </c>
      <c r="G2478" s="56" t="s">
        <v>13478</v>
      </c>
      <c r="H2478" s="59"/>
      <c r="I2478" s="57">
        <v>0</v>
      </c>
      <c r="J2478" s="57">
        <v>0</v>
      </c>
      <c r="K2478" s="57">
        <v>0</v>
      </c>
      <c r="L2478" s="315" t="e">
        <v>#REF!</v>
      </c>
      <c r="M2478" s="58" t="e">
        <v>#REF!</v>
      </c>
      <c r="N2478" s="58" t="e">
        <v>#N/A</v>
      </c>
      <c r="O2478" s="58" t="e">
        <v>#N/A</v>
      </c>
      <c r="P2478" s="58" t="e">
        <v>#N/A</v>
      </c>
      <c r="Q2478" s="58" t="e">
        <v>#N/A</v>
      </c>
    </row>
    <row r="2479" spans="1:17" ht="15" customHeight="1" thickBot="1">
      <c r="A2479" s="446"/>
      <c r="B2479" s="446"/>
      <c r="C2479" s="54" t="str">
        <f>IF(A2479="CSP","Consolidated Supply Program(IIF)",IF(A2479&lt;&gt;"",INDEX('CCN &amp; Description'!$B$2:$B$1071,MATCH(VALUE(LEFT(A2479,5)),'CCN &amp; Description'!$A$2:$A$1071,0)),""))</f>
        <v/>
      </c>
      <c r="D2479" s="55" t="str">
        <f t="shared" si="76"/>
        <v>C</v>
      </c>
      <c r="E2479" s="55" t="str">
        <f t="shared" si="77"/>
        <v>C0153</v>
      </c>
      <c r="F2479" s="56" t="s">
        <v>13479</v>
      </c>
      <c r="G2479" s="56" t="s">
        <v>13480</v>
      </c>
      <c r="H2479" s="56" t="s">
        <v>13481</v>
      </c>
      <c r="I2479" s="57">
        <v>0</v>
      </c>
      <c r="J2479" s="57">
        <v>0</v>
      </c>
      <c r="K2479" s="57">
        <v>0</v>
      </c>
      <c r="L2479" s="315" t="e">
        <v>#REF!</v>
      </c>
      <c r="M2479" s="58" t="e">
        <v>#REF!</v>
      </c>
      <c r="N2479" s="58" t="e">
        <v>#N/A</v>
      </c>
      <c r="O2479" s="58" t="e">
        <v>#N/A</v>
      </c>
      <c r="P2479" s="58" t="e">
        <v>#N/A</v>
      </c>
      <c r="Q2479" s="58" t="e">
        <v>#N/A</v>
      </c>
    </row>
    <row r="2480" spans="1:17" ht="15" customHeight="1" thickBot="1">
      <c r="A2480" s="446"/>
      <c r="B2480" s="446"/>
      <c r="C2480" s="54" t="str">
        <f>IF(A2480="CSP","Consolidated Supply Program(IIF)",IF(A2480&lt;&gt;"",INDEX('CCN &amp; Description'!$B$2:$B$1071,MATCH(VALUE(LEFT(A2480,5)),'CCN &amp; Description'!$A$2:$A$1071,0)),""))</f>
        <v/>
      </c>
      <c r="D2480" s="55" t="str">
        <f t="shared" si="76"/>
        <v>C</v>
      </c>
      <c r="E2480" s="55" t="str">
        <f t="shared" si="77"/>
        <v>C0154</v>
      </c>
      <c r="F2480" s="56" t="s">
        <v>13482</v>
      </c>
      <c r="G2480" s="56" t="s">
        <v>13480</v>
      </c>
      <c r="H2480" s="56" t="s">
        <v>13483</v>
      </c>
      <c r="I2480" s="57">
        <v>0</v>
      </c>
      <c r="J2480" s="57">
        <v>0</v>
      </c>
      <c r="K2480" s="57">
        <v>0</v>
      </c>
      <c r="L2480" s="315" t="e">
        <v>#REF!</v>
      </c>
      <c r="M2480" s="58" t="e">
        <v>#REF!</v>
      </c>
      <c r="N2480" s="58" t="e">
        <v>#N/A</v>
      </c>
      <c r="O2480" s="58" t="e">
        <v>#N/A</v>
      </c>
      <c r="P2480" s="58" t="e">
        <v>#N/A</v>
      </c>
      <c r="Q2480" s="58" t="e">
        <v>#N/A</v>
      </c>
    </row>
    <row r="2481" spans="1:17" ht="15" customHeight="1" thickBot="1">
      <c r="A2481" s="446"/>
      <c r="B2481" s="446"/>
      <c r="C2481" s="54" t="str">
        <f>IF(A2481="CSP","Consolidated Supply Program(IIF)",IF(A2481&lt;&gt;"",INDEX('CCN &amp; Description'!$B$2:$B$1071,MATCH(VALUE(LEFT(A2481,5)),'CCN &amp; Description'!$A$2:$A$1071,0)),""))</f>
        <v/>
      </c>
      <c r="D2481" s="55" t="str">
        <f t="shared" si="76"/>
        <v>C</v>
      </c>
      <c r="E2481" s="55" t="str">
        <f t="shared" si="77"/>
        <v>C0155</v>
      </c>
      <c r="F2481" s="56" t="s">
        <v>5719</v>
      </c>
      <c r="G2481" s="56" t="s">
        <v>12650</v>
      </c>
      <c r="H2481" s="56" t="s">
        <v>13484</v>
      </c>
      <c r="I2481" s="57">
        <v>3.25</v>
      </c>
      <c r="J2481" s="57">
        <v>0.75</v>
      </c>
      <c r="K2481" s="57">
        <v>0.42</v>
      </c>
      <c r="L2481" s="315" t="e">
        <v>#REF!</v>
      </c>
      <c r="M2481" s="58" t="e">
        <v>#REF!</v>
      </c>
      <c r="N2481" s="58" t="e">
        <v>#N/A</v>
      </c>
      <c r="O2481" s="58" t="e">
        <v>#N/A</v>
      </c>
      <c r="P2481" s="58" t="e">
        <v>#N/A</v>
      </c>
      <c r="Q2481" s="58" t="e">
        <v>#N/A</v>
      </c>
    </row>
    <row r="2482" spans="1:17" ht="15" customHeight="1" thickBot="1">
      <c r="A2482" s="446"/>
      <c r="B2482" s="446"/>
      <c r="C2482" s="54" t="str">
        <f>IF(A2482="CSP","Consolidated Supply Program(IIF)",IF(A2482&lt;&gt;"",INDEX('CCN &amp; Description'!$B$2:$B$1071,MATCH(VALUE(LEFT(A2482,5)),'CCN &amp; Description'!$A$2:$A$1071,0)),""))</f>
        <v/>
      </c>
      <c r="D2482" s="55" t="str">
        <f t="shared" si="76"/>
        <v>C</v>
      </c>
      <c r="E2482" s="55" t="str">
        <f t="shared" si="77"/>
        <v>C0156</v>
      </c>
      <c r="F2482" s="56" t="s">
        <v>5721</v>
      </c>
      <c r="G2482" s="56" t="s">
        <v>13485</v>
      </c>
      <c r="H2482" s="56" t="s">
        <v>13486</v>
      </c>
      <c r="I2482" s="57">
        <v>4.58</v>
      </c>
      <c r="J2482" s="57">
        <v>4</v>
      </c>
      <c r="K2482" s="57">
        <v>1.42</v>
      </c>
      <c r="L2482" s="315" t="e">
        <v>#REF!</v>
      </c>
      <c r="M2482" s="58" t="e">
        <v>#REF!</v>
      </c>
      <c r="N2482" s="58" t="e">
        <v>#N/A</v>
      </c>
      <c r="O2482" s="58" t="e">
        <v>#N/A</v>
      </c>
      <c r="P2482" s="58" t="e">
        <v>#N/A</v>
      </c>
      <c r="Q2482" s="58" t="e">
        <v>#N/A</v>
      </c>
    </row>
    <row r="2483" spans="1:17" ht="15" customHeight="1" thickBot="1">
      <c r="A2483" s="446"/>
      <c r="B2483" s="446"/>
      <c r="C2483" s="54" t="str">
        <f>IF(A2483="CSP","Consolidated Supply Program(IIF)",IF(A2483&lt;&gt;"",INDEX('CCN &amp; Description'!$B$2:$B$1071,MATCH(VALUE(LEFT(A2483,5)),'CCN &amp; Description'!$A$2:$A$1071,0)),""))</f>
        <v/>
      </c>
      <c r="D2483" s="55" t="str">
        <f t="shared" si="76"/>
        <v>C</v>
      </c>
      <c r="E2483" s="55" t="str">
        <f t="shared" si="77"/>
        <v>C0157</v>
      </c>
      <c r="F2483" s="56" t="s">
        <v>13487</v>
      </c>
      <c r="G2483" s="56" t="s">
        <v>13488</v>
      </c>
      <c r="H2483" s="59"/>
      <c r="I2483" s="60"/>
      <c r="J2483" s="60"/>
      <c r="K2483" s="60"/>
      <c r="L2483" s="315" t="e">
        <v>#REF!</v>
      </c>
      <c r="M2483" s="58" t="e">
        <v>#REF!</v>
      </c>
      <c r="N2483" s="58" t="e">
        <v>#N/A</v>
      </c>
      <c r="O2483" s="58" t="e">
        <v>#N/A</v>
      </c>
      <c r="P2483" s="58" t="e">
        <v>#N/A</v>
      </c>
      <c r="Q2483" s="58" t="e">
        <v>#N/A</v>
      </c>
    </row>
    <row r="2484" spans="1:17" ht="15" customHeight="1" thickBot="1">
      <c r="A2484" s="446"/>
      <c r="B2484" s="446"/>
      <c r="C2484" s="54" t="str">
        <f>IF(A2484="CSP","Consolidated Supply Program(IIF)",IF(A2484&lt;&gt;"",INDEX('CCN &amp; Description'!$B$2:$B$1071,MATCH(VALUE(LEFT(A2484,5)),'CCN &amp; Description'!$A$2:$A$1071,0)),""))</f>
        <v/>
      </c>
      <c r="D2484" s="55" t="str">
        <f t="shared" si="76"/>
        <v>C</v>
      </c>
      <c r="E2484" s="55" t="str">
        <f t="shared" si="77"/>
        <v>C0158</v>
      </c>
      <c r="F2484" s="56" t="s">
        <v>13489</v>
      </c>
      <c r="G2484" s="56" t="s">
        <v>13490</v>
      </c>
      <c r="H2484" s="56" t="s">
        <v>13491</v>
      </c>
      <c r="I2484" s="57">
        <v>0</v>
      </c>
      <c r="J2484" s="57">
        <v>0</v>
      </c>
      <c r="K2484" s="57">
        <v>0</v>
      </c>
      <c r="L2484" s="315" t="e">
        <v>#REF!</v>
      </c>
      <c r="M2484" s="58" t="e">
        <v>#REF!</v>
      </c>
      <c r="N2484" s="58" t="e">
        <v>#N/A</v>
      </c>
      <c r="O2484" s="58" t="e">
        <v>#N/A</v>
      </c>
      <c r="P2484" s="58" t="e">
        <v>#N/A</v>
      </c>
      <c r="Q2484" s="58" t="e">
        <v>#N/A</v>
      </c>
    </row>
    <row r="2485" spans="1:17" ht="15" customHeight="1" thickBot="1">
      <c r="A2485" s="446"/>
      <c r="B2485" s="446"/>
      <c r="C2485" s="54" t="str">
        <f>IF(A2485="CSP","Consolidated Supply Program(IIF)",IF(A2485&lt;&gt;"",INDEX('CCN &amp; Description'!$B$2:$B$1071,MATCH(VALUE(LEFT(A2485,5)),'CCN &amp; Description'!$A$2:$A$1071,0)),""))</f>
        <v/>
      </c>
      <c r="D2485" s="55" t="str">
        <f t="shared" si="76"/>
        <v>C</v>
      </c>
      <c r="E2485" s="55" t="str">
        <f t="shared" si="77"/>
        <v>C0158</v>
      </c>
      <c r="F2485" s="56" t="s">
        <v>13489</v>
      </c>
      <c r="G2485" s="56" t="s">
        <v>13492</v>
      </c>
      <c r="H2485" s="56" t="s">
        <v>13491</v>
      </c>
      <c r="I2485" s="57">
        <v>0</v>
      </c>
      <c r="J2485" s="57">
        <v>0</v>
      </c>
      <c r="K2485" s="57">
        <v>0</v>
      </c>
      <c r="L2485" s="315" t="e">
        <v>#REF!</v>
      </c>
      <c r="M2485" s="58" t="e">
        <v>#REF!</v>
      </c>
      <c r="N2485" s="58" t="e">
        <v>#N/A</v>
      </c>
      <c r="O2485" s="58" t="e">
        <v>#N/A</v>
      </c>
      <c r="P2485" s="58" t="e">
        <v>#N/A</v>
      </c>
      <c r="Q2485" s="58" t="e">
        <v>#N/A</v>
      </c>
    </row>
    <row r="2486" spans="1:17" ht="15" customHeight="1" thickBot="1">
      <c r="A2486" s="446"/>
      <c r="B2486" s="446"/>
      <c r="C2486" s="54" t="str">
        <f>IF(A2486="CSP","Consolidated Supply Program(IIF)",IF(A2486&lt;&gt;"",INDEX('CCN &amp; Description'!$B$2:$B$1071,MATCH(VALUE(LEFT(A2486,5)),'CCN &amp; Description'!$A$2:$A$1071,0)),""))</f>
        <v/>
      </c>
      <c r="D2486" s="55" t="str">
        <f t="shared" si="76"/>
        <v>C</v>
      </c>
      <c r="E2486" s="55" t="str">
        <f t="shared" si="77"/>
        <v>C0158</v>
      </c>
      <c r="F2486" s="56" t="s">
        <v>13489</v>
      </c>
      <c r="G2486" s="56" t="s">
        <v>13492</v>
      </c>
      <c r="H2486" s="56" t="s">
        <v>13491</v>
      </c>
      <c r="I2486" s="57">
        <v>0</v>
      </c>
      <c r="J2486" s="57">
        <v>0</v>
      </c>
      <c r="K2486" s="57">
        <v>0</v>
      </c>
      <c r="L2486" s="315" t="e">
        <v>#REF!</v>
      </c>
      <c r="M2486" s="58" t="e">
        <v>#REF!</v>
      </c>
      <c r="N2486" s="58" t="e">
        <v>#N/A</v>
      </c>
      <c r="O2486" s="58" t="e">
        <v>#N/A</v>
      </c>
      <c r="P2486" s="58" t="e">
        <v>#N/A</v>
      </c>
      <c r="Q2486" s="58" t="e">
        <v>#N/A</v>
      </c>
    </row>
    <row r="2487" spans="1:17" ht="15" customHeight="1" thickBot="1">
      <c r="A2487" s="446"/>
      <c r="B2487" s="446"/>
      <c r="C2487" s="54" t="str">
        <f>IF(A2487="CSP","Consolidated Supply Program(IIF)",IF(A2487&lt;&gt;"",INDEX('CCN &amp; Description'!$B$2:$B$1071,MATCH(VALUE(LEFT(A2487,5)),'CCN &amp; Description'!$A$2:$A$1071,0)),""))</f>
        <v/>
      </c>
      <c r="D2487" s="55" t="str">
        <f t="shared" si="76"/>
        <v>C</v>
      </c>
      <c r="E2487" s="55" t="str">
        <f t="shared" si="77"/>
        <v>C0159</v>
      </c>
      <c r="F2487" s="56" t="s">
        <v>13493</v>
      </c>
      <c r="G2487" s="56" t="s">
        <v>13494</v>
      </c>
      <c r="H2487" s="56" t="s">
        <v>13495</v>
      </c>
      <c r="I2487" s="57">
        <v>2.58</v>
      </c>
      <c r="J2487" s="57">
        <v>1.75</v>
      </c>
      <c r="K2487" s="57">
        <v>1</v>
      </c>
      <c r="L2487" s="315" t="e">
        <v>#REF!</v>
      </c>
      <c r="M2487" s="58" t="e">
        <v>#REF!</v>
      </c>
      <c r="N2487" s="58" t="e">
        <v>#N/A</v>
      </c>
      <c r="O2487" s="58" t="e">
        <v>#N/A</v>
      </c>
      <c r="P2487" s="58" t="e">
        <v>#N/A</v>
      </c>
      <c r="Q2487" s="58" t="e">
        <v>#N/A</v>
      </c>
    </row>
    <row r="2488" spans="1:17" ht="15" customHeight="1" thickBot="1">
      <c r="A2488" s="446"/>
      <c r="B2488" s="446"/>
      <c r="C2488" s="54" t="str">
        <f>IF(A2488="CSP","Consolidated Supply Program(IIF)",IF(A2488&lt;&gt;"",INDEX('CCN &amp; Description'!$B$2:$B$1071,MATCH(VALUE(LEFT(A2488,5)),'CCN &amp; Description'!$A$2:$A$1071,0)),""))</f>
        <v/>
      </c>
      <c r="D2488" s="55" t="str">
        <f t="shared" si="76"/>
        <v>C</v>
      </c>
      <c r="E2488" s="55" t="str">
        <f t="shared" si="77"/>
        <v>C0160</v>
      </c>
      <c r="F2488" s="56" t="s">
        <v>5723</v>
      </c>
      <c r="G2488" s="56" t="s">
        <v>5724</v>
      </c>
      <c r="H2488" s="59"/>
      <c r="I2488" s="60"/>
      <c r="J2488" s="60"/>
      <c r="K2488" s="60"/>
      <c r="L2488" s="315" t="e">
        <v>#REF!</v>
      </c>
      <c r="M2488" s="58" t="e">
        <v>#REF!</v>
      </c>
      <c r="N2488" s="58" t="e">
        <v>#N/A</v>
      </c>
      <c r="O2488" s="58" t="e">
        <v>#N/A</v>
      </c>
      <c r="P2488" s="58" t="e">
        <v>#N/A</v>
      </c>
      <c r="Q2488" s="58" t="e">
        <v>#N/A</v>
      </c>
    </row>
    <row r="2489" spans="1:17" ht="15" customHeight="1" thickBot="1">
      <c r="A2489" s="446"/>
      <c r="B2489" s="446"/>
      <c r="C2489" s="54" t="str">
        <f>IF(A2489="CSP","Consolidated Supply Program(IIF)",IF(A2489&lt;&gt;"",INDEX('CCN &amp; Description'!$B$2:$B$1071,MATCH(VALUE(LEFT(A2489,5)),'CCN &amp; Description'!$A$2:$A$1071,0)),""))</f>
        <v/>
      </c>
      <c r="D2489" s="55" t="str">
        <f t="shared" si="76"/>
        <v>C</v>
      </c>
      <c r="E2489" s="55" t="str">
        <f t="shared" si="77"/>
        <v>C0161</v>
      </c>
      <c r="F2489" s="56" t="s">
        <v>5726</v>
      </c>
      <c r="G2489" s="56" t="s">
        <v>5727</v>
      </c>
      <c r="H2489" s="59"/>
      <c r="I2489" s="60"/>
      <c r="J2489" s="60"/>
      <c r="K2489" s="60"/>
      <c r="L2489" s="315" t="e">
        <v>#REF!</v>
      </c>
      <c r="M2489" s="58" t="e">
        <v>#REF!</v>
      </c>
      <c r="N2489" s="58" t="e">
        <v>#N/A</v>
      </c>
      <c r="O2489" s="58" t="e">
        <v>#N/A</v>
      </c>
      <c r="P2489" s="58" t="e">
        <v>#N/A</v>
      </c>
      <c r="Q2489" s="58" t="e">
        <v>#N/A</v>
      </c>
    </row>
    <row r="2490" spans="1:17" ht="15" customHeight="1" thickBot="1">
      <c r="A2490" s="446"/>
      <c r="B2490" s="446"/>
      <c r="C2490" s="54" t="str">
        <f>IF(A2490="CSP","Consolidated Supply Program(IIF)",IF(A2490&lt;&gt;"",INDEX('CCN &amp; Description'!$B$2:$B$1071,MATCH(VALUE(LEFT(A2490,5)),'CCN &amp; Description'!$A$2:$A$1071,0)),""))</f>
        <v/>
      </c>
      <c r="D2490" s="55" t="str">
        <f t="shared" si="76"/>
        <v>C</v>
      </c>
      <c r="E2490" s="55" t="str">
        <f t="shared" si="77"/>
        <v>C0163</v>
      </c>
      <c r="F2490" s="56" t="s">
        <v>13496</v>
      </c>
      <c r="G2490" s="56" t="s">
        <v>13497</v>
      </c>
      <c r="H2490" s="56" t="s">
        <v>13498</v>
      </c>
      <c r="I2490" s="57">
        <v>0</v>
      </c>
      <c r="J2490" s="57">
        <v>0</v>
      </c>
      <c r="K2490" s="57">
        <v>0</v>
      </c>
      <c r="L2490" s="315" t="e">
        <v>#REF!</v>
      </c>
      <c r="M2490" s="58" t="e">
        <v>#REF!</v>
      </c>
      <c r="N2490" s="58" t="e">
        <v>#N/A</v>
      </c>
      <c r="O2490" s="58" t="e">
        <v>#N/A</v>
      </c>
      <c r="P2490" s="58" t="e">
        <v>#N/A</v>
      </c>
      <c r="Q2490" s="58" t="e">
        <v>#N/A</v>
      </c>
    </row>
    <row r="2491" spans="1:17" ht="15" customHeight="1" thickBot="1">
      <c r="A2491" s="446"/>
      <c r="B2491" s="446"/>
      <c r="C2491" s="54" t="str">
        <f>IF(A2491="CSP","Consolidated Supply Program(IIF)",IF(A2491&lt;&gt;"",INDEX('CCN &amp; Description'!$B$2:$B$1071,MATCH(VALUE(LEFT(A2491,5)),'CCN &amp; Description'!$A$2:$A$1071,0)),""))</f>
        <v/>
      </c>
      <c r="D2491" s="55" t="str">
        <f t="shared" si="76"/>
        <v>C</v>
      </c>
      <c r="E2491" s="55" t="str">
        <f t="shared" si="77"/>
        <v>C0164</v>
      </c>
      <c r="F2491" s="56" t="s">
        <v>13499</v>
      </c>
      <c r="G2491" s="56" t="s">
        <v>13500</v>
      </c>
      <c r="H2491" s="59"/>
      <c r="I2491" s="60"/>
      <c r="J2491" s="60"/>
      <c r="K2491" s="60"/>
      <c r="L2491" s="315" t="e">
        <v>#REF!</v>
      </c>
      <c r="M2491" s="58" t="e">
        <v>#REF!</v>
      </c>
      <c r="N2491" s="58" t="e">
        <v>#N/A</v>
      </c>
      <c r="O2491" s="58" t="e">
        <v>#N/A</v>
      </c>
      <c r="P2491" s="58" t="e">
        <v>#N/A</v>
      </c>
      <c r="Q2491" s="58" t="e">
        <v>#N/A</v>
      </c>
    </row>
    <row r="2492" spans="1:17" ht="15" customHeight="1" thickBot="1">
      <c r="A2492" s="446"/>
      <c r="B2492" s="446"/>
      <c r="C2492" s="54" t="str">
        <f>IF(A2492="CSP","Consolidated Supply Program(IIF)",IF(A2492&lt;&gt;"",INDEX('CCN &amp; Description'!$B$2:$B$1071,MATCH(VALUE(LEFT(A2492,5)),'CCN &amp; Description'!$A$2:$A$1071,0)),""))</f>
        <v/>
      </c>
      <c r="D2492" s="55" t="str">
        <f t="shared" si="76"/>
        <v>C</v>
      </c>
      <c r="E2492" s="55" t="str">
        <f t="shared" si="77"/>
        <v>C0165</v>
      </c>
      <c r="F2492" s="56" t="s">
        <v>13501</v>
      </c>
      <c r="G2492" s="56" t="s">
        <v>13502</v>
      </c>
      <c r="H2492" s="59"/>
      <c r="I2492" s="60"/>
      <c r="J2492" s="60"/>
      <c r="K2492" s="60"/>
      <c r="L2492" s="315" t="e">
        <v>#REF!</v>
      </c>
      <c r="M2492" s="58" t="e">
        <v>#REF!</v>
      </c>
      <c r="N2492" s="58" t="e">
        <v>#N/A</v>
      </c>
      <c r="O2492" s="58" t="e">
        <v>#N/A</v>
      </c>
      <c r="P2492" s="58" t="e">
        <v>#N/A</v>
      </c>
      <c r="Q2492" s="58" t="e">
        <v>#N/A</v>
      </c>
    </row>
    <row r="2493" spans="1:17" ht="15" customHeight="1" thickBot="1">
      <c r="A2493" s="446"/>
      <c r="B2493" s="446"/>
      <c r="C2493" s="54" t="str">
        <f>IF(A2493="CSP","Consolidated Supply Program(IIF)",IF(A2493&lt;&gt;"",INDEX('CCN &amp; Description'!$B$2:$B$1071,MATCH(VALUE(LEFT(A2493,5)),'CCN &amp; Description'!$A$2:$A$1071,0)),""))</f>
        <v/>
      </c>
      <c r="D2493" s="55" t="str">
        <f t="shared" si="76"/>
        <v>C</v>
      </c>
      <c r="E2493" s="55" t="str">
        <f t="shared" si="77"/>
        <v>C0166</v>
      </c>
      <c r="F2493" s="56" t="s">
        <v>13503</v>
      </c>
      <c r="G2493" s="56" t="s">
        <v>13504</v>
      </c>
      <c r="H2493" s="59"/>
      <c r="I2493" s="60"/>
      <c r="J2493" s="60"/>
      <c r="K2493" s="60"/>
      <c r="L2493" s="315" t="e">
        <v>#REF!</v>
      </c>
      <c r="M2493" s="58" t="e">
        <v>#REF!</v>
      </c>
      <c r="N2493" s="58" t="e">
        <v>#N/A</v>
      </c>
      <c r="O2493" s="58" t="e">
        <v>#N/A</v>
      </c>
      <c r="P2493" s="58" t="e">
        <v>#N/A</v>
      </c>
      <c r="Q2493" s="58" t="e">
        <v>#N/A</v>
      </c>
    </row>
    <row r="2494" spans="1:17" s="110" customFormat="1" ht="15" customHeight="1" thickBot="1">
      <c r="A2494" s="446" t="s">
        <v>814</v>
      </c>
      <c r="B2494" s="446"/>
      <c r="C2494" s="106" t="str">
        <f>IF(A2494="CSP","Consolidated Supply Program(IIF)",IF(A2494&lt;&gt;"",INDEX('CCN &amp; Description'!$B$2:$B$1071,MATCH(VALUE(LEFT(A2494,5)),'CCN &amp; Description'!$A$2:$A$1071,0)),""))</f>
        <v>Consolidated Supply Program(IIF)</v>
      </c>
      <c r="D2494" s="107" t="str">
        <f t="shared" si="76"/>
        <v>C</v>
      </c>
      <c r="E2494" s="107" t="str">
        <f t="shared" si="77"/>
        <v>C0169</v>
      </c>
      <c r="F2494" s="108" t="s">
        <v>869</v>
      </c>
      <c r="G2494" s="108" t="s">
        <v>5729</v>
      </c>
      <c r="H2494" s="108" t="s">
        <v>13505</v>
      </c>
      <c r="I2494" s="109">
        <v>0</v>
      </c>
      <c r="J2494" s="109">
        <v>0</v>
      </c>
      <c r="K2494" s="109">
        <v>0</v>
      </c>
      <c r="L2494" s="110" t="e">
        <v>#REF!</v>
      </c>
      <c r="M2494" s="111" t="e">
        <v>#REF!</v>
      </c>
      <c r="N2494" s="111" t="e">
        <v>#N/A</v>
      </c>
      <c r="O2494" s="111" t="e">
        <v>#N/A</v>
      </c>
      <c r="P2494" s="111" t="e">
        <v>#N/A</v>
      </c>
      <c r="Q2494" s="111" t="e">
        <v>#N/A</v>
      </c>
    </row>
    <row r="2495" spans="1:17" s="110" customFormat="1" ht="15" customHeight="1" thickBot="1">
      <c r="A2495" s="446" t="s">
        <v>814</v>
      </c>
      <c r="B2495" s="446"/>
      <c r="C2495" s="106" t="str">
        <f>IF(A2495="CSP","Consolidated Supply Program(IIF)",IF(A2495&lt;&gt;"",INDEX('CCN &amp; Description'!$B$2:$B$1071,MATCH(VALUE(LEFT(A2495,5)),'CCN &amp; Description'!$A$2:$A$1071,0)),""))</f>
        <v>Consolidated Supply Program(IIF)</v>
      </c>
      <c r="D2495" s="107" t="str">
        <f t="shared" si="76"/>
        <v>C</v>
      </c>
      <c r="E2495" s="107" t="str">
        <f t="shared" si="77"/>
        <v>C0170</v>
      </c>
      <c r="F2495" s="108" t="s">
        <v>872</v>
      </c>
      <c r="G2495" s="108" t="s">
        <v>13506</v>
      </c>
      <c r="H2495" s="108" t="s">
        <v>2098</v>
      </c>
      <c r="I2495" s="109">
        <v>0</v>
      </c>
      <c r="J2495" s="109">
        <v>0</v>
      </c>
      <c r="K2495" s="109">
        <v>0</v>
      </c>
      <c r="L2495" s="110" t="e">
        <v>#REF!</v>
      </c>
      <c r="M2495" s="111" t="e">
        <v>#REF!</v>
      </c>
      <c r="N2495" s="111" t="e">
        <v>#N/A</v>
      </c>
      <c r="O2495" s="111" t="e">
        <v>#N/A</v>
      </c>
      <c r="P2495" s="111" t="e">
        <v>#N/A</v>
      </c>
      <c r="Q2495" s="111" t="e">
        <v>#N/A</v>
      </c>
    </row>
    <row r="2496" spans="1:17" ht="15" customHeight="1" thickBot="1">
      <c r="A2496" s="446"/>
      <c r="B2496" s="446"/>
      <c r="C2496" s="54" t="str">
        <f>IF(A2496="CSP","Consolidated Supply Program(IIF)",IF(A2496&lt;&gt;"",INDEX('CCN &amp; Description'!$B$2:$B$1071,MATCH(VALUE(LEFT(A2496,5)),'CCN &amp; Description'!$A$2:$A$1071,0)),""))</f>
        <v/>
      </c>
      <c r="D2496" s="55" t="str">
        <f t="shared" si="76"/>
        <v>C</v>
      </c>
      <c r="E2496" s="55" t="str">
        <f t="shared" si="77"/>
        <v>C0171</v>
      </c>
      <c r="F2496" s="56" t="s">
        <v>13507</v>
      </c>
      <c r="G2496" s="56" t="s">
        <v>13287</v>
      </c>
      <c r="H2496" s="56" t="s">
        <v>13508</v>
      </c>
      <c r="I2496" s="57">
        <v>0</v>
      </c>
      <c r="J2496" s="57">
        <v>0</v>
      </c>
      <c r="K2496" s="57">
        <v>0</v>
      </c>
      <c r="L2496" s="315" t="e">
        <v>#REF!</v>
      </c>
      <c r="M2496" s="58" t="e">
        <v>#REF!</v>
      </c>
      <c r="N2496" s="58" t="e">
        <v>#N/A</v>
      </c>
      <c r="O2496" s="58" t="e">
        <v>#N/A</v>
      </c>
      <c r="P2496" s="58" t="e">
        <v>#N/A</v>
      </c>
      <c r="Q2496" s="58" t="e">
        <v>#N/A</v>
      </c>
    </row>
    <row r="2497" spans="1:17" ht="15" customHeight="1" thickBot="1">
      <c r="A2497" s="446"/>
      <c r="B2497" s="446"/>
      <c r="C2497" s="54" t="str">
        <f>IF(A2497="CSP","Consolidated Supply Program(IIF)",IF(A2497&lt;&gt;"",INDEX('CCN &amp; Description'!$B$2:$B$1071,MATCH(VALUE(LEFT(A2497,5)),'CCN &amp; Description'!$A$2:$A$1071,0)),""))</f>
        <v/>
      </c>
      <c r="D2497" s="55" t="str">
        <f t="shared" si="76"/>
        <v>C</v>
      </c>
      <c r="E2497" s="55" t="str">
        <f t="shared" si="77"/>
        <v>C0171</v>
      </c>
      <c r="F2497" s="56" t="s">
        <v>13507</v>
      </c>
      <c r="G2497" s="56" t="s">
        <v>13287</v>
      </c>
      <c r="H2497" s="56" t="s">
        <v>13509</v>
      </c>
      <c r="I2497" s="57">
        <v>0</v>
      </c>
      <c r="J2497" s="57">
        <v>0</v>
      </c>
      <c r="K2497" s="57">
        <v>0</v>
      </c>
      <c r="L2497" s="315" t="e">
        <v>#REF!</v>
      </c>
      <c r="M2497" s="58" t="e">
        <v>#REF!</v>
      </c>
      <c r="N2497" s="58" t="e">
        <v>#N/A</v>
      </c>
      <c r="O2497" s="58" t="e">
        <v>#N/A</v>
      </c>
      <c r="P2497" s="58" t="e">
        <v>#N/A</v>
      </c>
      <c r="Q2497" s="58" t="e">
        <v>#N/A</v>
      </c>
    </row>
    <row r="2498" spans="1:17" ht="15" customHeight="1" thickBot="1">
      <c r="A2498" s="446"/>
      <c r="B2498" s="446"/>
      <c r="C2498" s="54" t="str">
        <f>IF(A2498="CSP","Consolidated Supply Program(IIF)",IF(A2498&lt;&gt;"",INDEX('CCN &amp; Description'!$B$2:$B$1071,MATCH(VALUE(LEFT(A2498,5)),'CCN &amp; Description'!$A$2:$A$1071,0)),""))</f>
        <v/>
      </c>
      <c r="D2498" s="55" t="str">
        <f t="shared" ref="D2498:D2561" si="78">LEFT(F2498,1)</f>
        <v>C</v>
      </c>
      <c r="E2498" s="55" t="str">
        <f t="shared" ref="E2498:E2561" si="79">LEFT(F2498,5)</f>
        <v>C0172</v>
      </c>
      <c r="F2498" s="56" t="s">
        <v>5738</v>
      </c>
      <c r="G2498" s="56" t="s">
        <v>13128</v>
      </c>
      <c r="H2498" s="59"/>
      <c r="I2498" s="60"/>
      <c r="J2498" s="60"/>
      <c r="K2498" s="60"/>
      <c r="L2498" s="315" t="e">
        <v>#REF!</v>
      </c>
      <c r="M2498" s="58" t="e">
        <v>#REF!</v>
      </c>
      <c r="N2498" s="58" t="e">
        <v>#N/A</v>
      </c>
      <c r="O2498" s="58" t="e">
        <v>#N/A</v>
      </c>
      <c r="P2498" s="58" t="e">
        <v>#N/A</v>
      </c>
      <c r="Q2498" s="58" t="e">
        <v>#N/A</v>
      </c>
    </row>
    <row r="2499" spans="1:17" ht="15" customHeight="1" thickBot="1">
      <c r="A2499" s="446"/>
      <c r="B2499" s="446"/>
      <c r="C2499" s="54" t="str">
        <f>IF(A2499="CSP","Consolidated Supply Program(IIF)",IF(A2499&lt;&gt;"",INDEX('CCN &amp; Description'!$B$2:$B$1071,MATCH(VALUE(LEFT(A2499,5)),'CCN &amp; Description'!$A$2:$A$1071,0)),""))</f>
        <v/>
      </c>
      <c r="D2499" s="55" t="str">
        <f t="shared" si="78"/>
        <v>C</v>
      </c>
      <c r="E2499" s="55" t="str">
        <f t="shared" si="79"/>
        <v>C0173</v>
      </c>
      <c r="F2499" s="56" t="s">
        <v>5744</v>
      </c>
      <c r="G2499" s="56" t="s">
        <v>5745</v>
      </c>
      <c r="H2499" s="59"/>
      <c r="I2499" s="60"/>
      <c r="J2499" s="60"/>
      <c r="K2499" s="60"/>
      <c r="L2499" s="315" t="e">
        <v>#REF!</v>
      </c>
      <c r="M2499" s="58" t="e">
        <v>#REF!</v>
      </c>
      <c r="N2499" s="58" t="e">
        <v>#N/A</v>
      </c>
      <c r="O2499" s="58" t="e">
        <v>#N/A</v>
      </c>
      <c r="P2499" s="58" t="e">
        <v>#N/A</v>
      </c>
      <c r="Q2499" s="58" t="e">
        <v>#N/A</v>
      </c>
    </row>
    <row r="2500" spans="1:17" ht="15" customHeight="1" thickBot="1">
      <c r="A2500" s="446"/>
      <c r="B2500" s="446"/>
      <c r="C2500" s="54" t="str">
        <f>IF(A2500="CSP","Consolidated Supply Program(IIF)",IF(A2500&lt;&gt;"",INDEX('CCN &amp; Description'!$B$2:$B$1071,MATCH(VALUE(LEFT(A2500,5)),'CCN &amp; Description'!$A$2:$A$1071,0)),""))</f>
        <v/>
      </c>
      <c r="D2500" s="55" t="str">
        <f t="shared" si="78"/>
        <v>C</v>
      </c>
      <c r="E2500" s="55" t="str">
        <f t="shared" si="79"/>
        <v>C0174</v>
      </c>
      <c r="F2500" s="56" t="s">
        <v>13510</v>
      </c>
      <c r="G2500" s="56" t="s">
        <v>13511</v>
      </c>
      <c r="H2500" s="56" t="s">
        <v>13512</v>
      </c>
      <c r="I2500" s="57">
        <v>2.83</v>
      </c>
      <c r="J2500" s="57">
        <v>2.08</v>
      </c>
      <c r="K2500" s="57">
        <v>2.08</v>
      </c>
      <c r="L2500" s="315" t="e">
        <v>#REF!</v>
      </c>
      <c r="M2500" s="58" t="e">
        <v>#REF!</v>
      </c>
      <c r="N2500" s="58" t="e">
        <v>#N/A</v>
      </c>
      <c r="O2500" s="58" t="e">
        <v>#N/A</v>
      </c>
      <c r="P2500" s="58" t="e">
        <v>#N/A</v>
      </c>
      <c r="Q2500" s="58" t="e">
        <v>#N/A</v>
      </c>
    </row>
    <row r="2501" spans="1:17" ht="15" customHeight="1" thickBot="1">
      <c r="A2501" s="446"/>
      <c r="B2501" s="446"/>
      <c r="C2501" s="54" t="str">
        <f>IF(A2501="CSP","Consolidated Supply Program(IIF)",IF(A2501&lt;&gt;"",INDEX('CCN &amp; Description'!$B$2:$B$1071,MATCH(VALUE(LEFT(A2501,5)),'CCN &amp; Description'!$A$2:$A$1071,0)),""))</f>
        <v/>
      </c>
      <c r="D2501" s="55" t="str">
        <f t="shared" si="78"/>
        <v>C</v>
      </c>
      <c r="E2501" s="55" t="str">
        <f t="shared" si="79"/>
        <v>C0175</v>
      </c>
      <c r="F2501" s="56" t="s">
        <v>13513</v>
      </c>
      <c r="G2501" s="56" t="s">
        <v>13485</v>
      </c>
      <c r="H2501" s="56" t="s">
        <v>13514</v>
      </c>
      <c r="I2501" s="57">
        <v>4.58</v>
      </c>
      <c r="J2501" s="57">
        <v>3.33</v>
      </c>
      <c r="K2501" s="57">
        <v>1.25</v>
      </c>
      <c r="L2501" s="315" t="e">
        <v>#REF!</v>
      </c>
      <c r="M2501" s="58" t="e">
        <v>#REF!</v>
      </c>
      <c r="N2501" s="58" t="e">
        <v>#N/A</v>
      </c>
      <c r="O2501" s="58" t="e">
        <v>#N/A</v>
      </c>
      <c r="P2501" s="58" t="e">
        <v>#N/A</v>
      </c>
      <c r="Q2501" s="58" t="e">
        <v>#N/A</v>
      </c>
    </row>
    <row r="2502" spans="1:17" ht="15" customHeight="1" thickBot="1">
      <c r="A2502" s="446"/>
      <c r="B2502" s="446"/>
      <c r="C2502" s="54" t="str">
        <f>IF(A2502="CSP","Consolidated Supply Program(IIF)",IF(A2502&lt;&gt;"",INDEX('CCN &amp; Description'!$B$2:$B$1071,MATCH(VALUE(LEFT(A2502,5)),'CCN &amp; Description'!$A$2:$A$1071,0)),""))</f>
        <v/>
      </c>
      <c r="D2502" s="55" t="str">
        <f t="shared" si="78"/>
        <v>C</v>
      </c>
      <c r="E2502" s="55" t="str">
        <f t="shared" si="79"/>
        <v>C0176</v>
      </c>
      <c r="F2502" s="56" t="s">
        <v>13515</v>
      </c>
      <c r="G2502" s="56" t="s">
        <v>13516</v>
      </c>
      <c r="H2502" s="59"/>
      <c r="I2502" s="60"/>
      <c r="J2502" s="60"/>
      <c r="K2502" s="60"/>
      <c r="L2502" s="315" t="e">
        <v>#REF!</v>
      </c>
      <c r="M2502" s="58" t="e">
        <v>#REF!</v>
      </c>
      <c r="N2502" s="58" t="e">
        <v>#N/A</v>
      </c>
      <c r="O2502" s="58" t="e">
        <v>#N/A</v>
      </c>
      <c r="P2502" s="58" t="e">
        <v>#N/A</v>
      </c>
      <c r="Q2502" s="58" t="e">
        <v>#N/A</v>
      </c>
    </row>
    <row r="2503" spans="1:17" ht="15" customHeight="1" thickBot="1">
      <c r="A2503" s="446"/>
      <c r="B2503" s="446"/>
      <c r="C2503" s="54" t="str">
        <f>IF(A2503="CSP","Consolidated Supply Program(IIF)",IF(A2503&lt;&gt;"",INDEX('CCN &amp; Description'!$B$2:$B$1071,MATCH(VALUE(LEFT(A2503,5)),'CCN &amp; Description'!$A$2:$A$1071,0)),""))</f>
        <v/>
      </c>
      <c r="D2503" s="55" t="str">
        <f t="shared" si="78"/>
        <v>C</v>
      </c>
      <c r="E2503" s="55" t="str">
        <f t="shared" si="79"/>
        <v>C0177</v>
      </c>
      <c r="F2503" s="56" t="s">
        <v>13517</v>
      </c>
      <c r="G2503" s="56" t="s">
        <v>13518</v>
      </c>
      <c r="H2503" s="59"/>
      <c r="I2503" s="60"/>
      <c r="J2503" s="60"/>
      <c r="K2503" s="60"/>
      <c r="L2503" s="315" t="e">
        <v>#REF!</v>
      </c>
      <c r="M2503" s="58" t="e">
        <v>#REF!</v>
      </c>
      <c r="N2503" s="58" t="e">
        <v>#N/A</v>
      </c>
      <c r="O2503" s="58" t="e">
        <v>#N/A</v>
      </c>
      <c r="P2503" s="58" t="e">
        <v>#N/A</v>
      </c>
      <c r="Q2503" s="58" t="e">
        <v>#N/A</v>
      </c>
    </row>
    <row r="2504" spans="1:17" ht="15" customHeight="1" thickBot="1">
      <c r="A2504" s="446"/>
      <c r="B2504" s="446"/>
      <c r="C2504" s="54" t="str">
        <f>IF(A2504="CSP","Consolidated Supply Program(IIF)",IF(A2504&lt;&gt;"",INDEX('CCN &amp; Description'!$B$2:$B$1071,MATCH(VALUE(LEFT(A2504,5)),'CCN &amp; Description'!$A$2:$A$1071,0)),""))</f>
        <v/>
      </c>
      <c r="D2504" s="55" t="str">
        <f t="shared" si="78"/>
        <v>C</v>
      </c>
      <c r="E2504" s="55" t="str">
        <f t="shared" si="79"/>
        <v>C0178</v>
      </c>
      <c r="F2504" s="56" t="s">
        <v>13519</v>
      </c>
      <c r="G2504" s="56" t="s">
        <v>13520</v>
      </c>
      <c r="H2504" s="59"/>
      <c r="I2504" s="60"/>
      <c r="J2504" s="60"/>
      <c r="K2504" s="60"/>
      <c r="L2504" s="315" t="e">
        <v>#REF!</v>
      </c>
      <c r="M2504" s="58" t="e">
        <v>#REF!</v>
      </c>
      <c r="N2504" s="58" t="e">
        <v>#N/A</v>
      </c>
      <c r="O2504" s="58" t="e">
        <v>#N/A</v>
      </c>
      <c r="P2504" s="58" t="e">
        <v>#N/A</v>
      </c>
      <c r="Q2504" s="58" t="e">
        <v>#N/A</v>
      </c>
    </row>
    <row r="2505" spans="1:17" ht="15" customHeight="1" thickBot="1">
      <c r="A2505" s="446"/>
      <c r="B2505" s="446"/>
      <c r="C2505" s="54" t="str">
        <f>IF(A2505="CSP","Consolidated Supply Program(IIF)",IF(A2505&lt;&gt;"",INDEX('CCN &amp; Description'!$B$2:$B$1071,MATCH(VALUE(LEFT(A2505,5)),'CCN &amp; Description'!$A$2:$A$1071,0)),""))</f>
        <v/>
      </c>
      <c r="D2505" s="55" t="str">
        <f t="shared" si="78"/>
        <v>C</v>
      </c>
      <c r="E2505" s="55" t="str">
        <f t="shared" si="79"/>
        <v>C0179</v>
      </c>
      <c r="F2505" s="56" t="s">
        <v>13521</v>
      </c>
      <c r="G2505" s="56" t="s">
        <v>13522</v>
      </c>
      <c r="H2505" s="59"/>
      <c r="I2505" s="60"/>
      <c r="J2505" s="60"/>
      <c r="K2505" s="60"/>
      <c r="L2505" s="315" t="e">
        <v>#REF!</v>
      </c>
      <c r="M2505" s="58" t="e">
        <v>#REF!</v>
      </c>
      <c r="N2505" s="58" t="e">
        <v>#N/A</v>
      </c>
      <c r="O2505" s="58" t="e">
        <v>#N/A</v>
      </c>
      <c r="P2505" s="58" t="e">
        <v>#N/A</v>
      </c>
      <c r="Q2505" s="58" t="e">
        <v>#N/A</v>
      </c>
    </row>
    <row r="2506" spans="1:17" s="110" customFormat="1" ht="15" customHeight="1" thickBot="1">
      <c r="A2506" s="446" t="s">
        <v>814</v>
      </c>
      <c r="B2506" s="446"/>
      <c r="C2506" s="106" t="str">
        <f>IF(A2506="CSP","Consolidated Supply Program(IIF)",IF(A2506&lt;&gt;"",INDEX('CCN &amp; Description'!$B$2:$B$1071,MATCH(VALUE(LEFT(A2506,5)),'CCN &amp; Description'!$A$2:$A$1071,0)),""))</f>
        <v>Consolidated Supply Program(IIF)</v>
      </c>
      <c r="D2506" s="107" t="str">
        <f t="shared" si="78"/>
        <v>C</v>
      </c>
      <c r="E2506" s="107" t="str">
        <f t="shared" si="79"/>
        <v>C0180</v>
      </c>
      <c r="F2506" s="108" t="s">
        <v>875</v>
      </c>
      <c r="G2506" s="108" t="s">
        <v>13523</v>
      </c>
      <c r="H2506" s="108" t="s">
        <v>2098</v>
      </c>
      <c r="I2506" s="109">
        <v>1</v>
      </c>
      <c r="J2506" s="109">
        <v>0.33</v>
      </c>
      <c r="K2506" s="109">
        <v>0.33</v>
      </c>
      <c r="L2506" s="110" t="e">
        <v>#REF!</v>
      </c>
      <c r="M2506" s="111" t="e">
        <v>#REF!</v>
      </c>
      <c r="N2506" s="111" t="e">
        <v>#N/A</v>
      </c>
      <c r="O2506" s="111" t="e">
        <v>#N/A</v>
      </c>
      <c r="P2506" s="111" t="e">
        <v>#N/A</v>
      </c>
      <c r="Q2506" s="111" t="e">
        <v>#N/A</v>
      </c>
    </row>
    <row r="2507" spans="1:17" ht="15" customHeight="1" thickBot="1">
      <c r="A2507" s="446"/>
      <c r="B2507" s="446"/>
      <c r="C2507" s="54" t="str">
        <f>IF(A2507="CSP","Consolidated Supply Program(IIF)",IF(A2507&lt;&gt;"",INDEX('CCN &amp; Description'!$B$2:$B$1071,MATCH(VALUE(LEFT(A2507,5)),'CCN &amp; Description'!$A$2:$A$1071,0)),""))</f>
        <v/>
      </c>
      <c r="D2507" s="55" t="str">
        <f t="shared" si="78"/>
        <v>C</v>
      </c>
      <c r="E2507" s="55" t="str">
        <f t="shared" si="79"/>
        <v>C0181</v>
      </c>
      <c r="F2507" s="56" t="s">
        <v>13524</v>
      </c>
      <c r="G2507" s="56" t="s">
        <v>13525</v>
      </c>
      <c r="H2507" s="59"/>
      <c r="I2507" s="60"/>
      <c r="J2507" s="60"/>
      <c r="K2507" s="60"/>
      <c r="L2507" s="315" t="e">
        <v>#REF!</v>
      </c>
      <c r="M2507" s="58" t="e">
        <v>#REF!</v>
      </c>
      <c r="N2507" s="58" t="e">
        <v>#N/A</v>
      </c>
      <c r="O2507" s="58" t="e">
        <v>#N/A</v>
      </c>
      <c r="P2507" s="58" t="e">
        <v>#N/A</v>
      </c>
      <c r="Q2507" s="58" t="e">
        <v>#N/A</v>
      </c>
    </row>
    <row r="2508" spans="1:17" ht="15" customHeight="1" thickBot="1">
      <c r="A2508" s="446"/>
      <c r="B2508" s="446"/>
      <c r="C2508" s="54" t="str">
        <f>IF(A2508="CSP","Consolidated Supply Program(IIF)",IF(A2508&lt;&gt;"",INDEX('CCN &amp; Description'!$B$2:$B$1071,MATCH(VALUE(LEFT(A2508,5)),'CCN &amp; Description'!$A$2:$A$1071,0)),""))</f>
        <v/>
      </c>
      <c r="D2508" s="55" t="str">
        <f t="shared" si="78"/>
        <v>C</v>
      </c>
      <c r="E2508" s="55" t="str">
        <f t="shared" si="79"/>
        <v>C0182</v>
      </c>
      <c r="F2508" s="56" t="s">
        <v>13526</v>
      </c>
      <c r="G2508" s="56" t="s">
        <v>13527</v>
      </c>
      <c r="H2508" s="56" t="s">
        <v>13528</v>
      </c>
      <c r="I2508" s="57">
        <v>0</v>
      </c>
      <c r="J2508" s="57">
        <v>0</v>
      </c>
      <c r="K2508" s="57">
        <v>0</v>
      </c>
      <c r="L2508" s="315" t="e">
        <v>#REF!</v>
      </c>
      <c r="M2508" s="58" t="e">
        <v>#REF!</v>
      </c>
      <c r="N2508" s="58" t="e">
        <v>#N/A</v>
      </c>
      <c r="O2508" s="58" t="e">
        <v>#N/A</v>
      </c>
      <c r="P2508" s="58" t="e">
        <v>#N/A</v>
      </c>
      <c r="Q2508" s="58" t="e">
        <v>#N/A</v>
      </c>
    </row>
    <row r="2509" spans="1:17" ht="15" customHeight="1" thickBot="1">
      <c r="A2509" s="446"/>
      <c r="B2509" s="446"/>
      <c r="C2509" s="54" t="str">
        <f>IF(A2509="CSP","Consolidated Supply Program(IIF)",IF(A2509&lt;&gt;"",INDEX('CCN &amp; Description'!$B$2:$B$1071,MATCH(VALUE(LEFT(A2509,5)),'CCN &amp; Description'!$A$2:$A$1071,0)),""))</f>
        <v/>
      </c>
      <c r="D2509" s="55" t="str">
        <f t="shared" si="78"/>
        <v>C</v>
      </c>
      <c r="E2509" s="55" t="str">
        <f t="shared" si="79"/>
        <v>C0183</v>
      </c>
      <c r="F2509" s="56" t="s">
        <v>13529</v>
      </c>
      <c r="G2509" s="56" t="s">
        <v>13530</v>
      </c>
      <c r="H2509" s="59"/>
      <c r="I2509" s="60"/>
      <c r="J2509" s="60"/>
      <c r="K2509" s="60"/>
      <c r="L2509" s="315" t="e">
        <v>#REF!</v>
      </c>
      <c r="M2509" s="58" t="e">
        <v>#REF!</v>
      </c>
      <c r="N2509" s="58" t="e">
        <v>#N/A</v>
      </c>
      <c r="O2509" s="58" t="e">
        <v>#N/A</v>
      </c>
      <c r="P2509" s="58" t="e">
        <v>#N/A</v>
      </c>
      <c r="Q2509" s="58" t="e">
        <v>#N/A</v>
      </c>
    </row>
    <row r="2510" spans="1:17" ht="15" customHeight="1" thickBot="1">
      <c r="A2510" s="446"/>
      <c r="B2510" s="446"/>
      <c r="C2510" s="54" t="str">
        <f>IF(A2510="CSP","Consolidated Supply Program(IIF)",IF(A2510&lt;&gt;"",INDEX('CCN &amp; Description'!$B$2:$B$1071,MATCH(VALUE(LEFT(A2510,5)),'CCN &amp; Description'!$A$2:$A$1071,0)),""))</f>
        <v/>
      </c>
      <c r="D2510" s="55" t="str">
        <f t="shared" si="78"/>
        <v>C</v>
      </c>
      <c r="E2510" s="55" t="str">
        <f t="shared" si="79"/>
        <v>C0184</v>
      </c>
      <c r="F2510" s="56" t="s">
        <v>13531</v>
      </c>
      <c r="G2510" s="56" t="s">
        <v>13532</v>
      </c>
      <c r="H2510" s="59"/>
      <c r="I2510" s="60"/>
      <c r="J2510" s="60"/>
      <c r="K2510" s="60"/>
      <c r="L2510" s="315" t="e">
        <v>#REF!</v>
      </c>
      <c r="M2510" s="58" t="e">
        <v>#REF!</v>
      </c>
      <c r="N2510" s="58" t="e">
        <v>#N/A</v>
      </c>
      <c r="O2510" s="58" t="e">
        <v>#N/A</v>
      </c>
      <c r="P2510" s="58" t="e">
        <v>#N/A</v>
      </c>
      <c r="Q2510" s="58" t="e">
        <v>#N/A</v>
      </c>
    </row>
    <row r="2511" spans="1:17" ht="15" customHeight="1" thickBot="1">
      <c r="A2511" s="446"/>
      <c r="B2511" s="446"/>
      <c r="C2511" s="54" t="str">
        <f>IF(A2511="CSP","Consolidated Supply Program(IIF)",IF(A2511&lt;&gt;"",INDEX('CCN &amp; Description'!$B$2:$B$1071,MATCH(VALUE(LEFT(A2511,5)),'CCN &amp; Description'!$A$2:$A$1071,0)),""))</f>
        <v/>
      </c>
      <c r="D2511" s="55" t="str">
        <f t="shared" si="78"/>
        <v>C</v>
      </c>
      <c r="E2511" s="55" t="str">
        <f t="shared" si="79"/>
        <v>C0185</v>
      </c>
      <c r="F2511" s="56" t="s">
        <v>13533</v>
      </c>
      <c r="G2511" s="56" t="s">
        <v>13534</v>
      </c>
      <c r="H2511" s="56" t="s">
        <v>13535</v>
      </c>
      <c r="I2511" s="57">
        <v>2.83</v>
      </c>
      <c r="J2511" s="57">
        <v>2.08</v>
      </c>
      <c r="K2511" s="57">
        <v>1.17</v>
      </c>
      <c r="L2511" s="315" t="e">
        <v>#REF!</v>
      </c>
      <c r="M2511" s="58" t="e">
        <v>#REF!</v>
      </c>
      <c r="N2511" s="58" t="e">
        <v>#N/A</v>
      </c>
      <c r="O2511" s="58" t="e">
        <v>#N/A</v>
      </c>
      <c r="P2511" s="58" t="e">
        <v>#N/A</v>
      </c>
      <c r="Q2511" s="58" t="e">
        <v>#N/A</v>
      </c>
    </row>
    <row r="2512" spans="1:17" ht="15" customHeight="1" thickBot="1">
      <c r="A2512" s="446"/>
      <c r="B2512" s="446"/>
      <c r="C2512" s="54" t="str">
        <f>IF(A2512="CSP","Consolidated Supply Program(IIF)",IF(A2512&lt;&gt;"",INDEX('CCN &amp; Description'!$B$2:$B$1071,MATCH(VALUE(LEFT(A2512,5)),'CCN &amp; Description'!$A$2:$A$1071,0)),""))</f>
        <v/>
      </c>
      <c r="D2512" s="55" t="str">
        <f t="shared" si="78"/>
        <v>C</v>
      </c>
      <c r="E2512" s="55" t="str">
        <f t="shared" si="79"/>
        <v>C0186</v>
      </c>
      <c r="F2512" s="56" t="s">
        <v>13536</v>
      </c>
      <c r="G2512" s="56" t="s">
        <v>13537</v>
      </c>
      <c r="H2512" s="56" t="s">
        <v>13538</v>
      </c>
      <c r="I2512" s="60"/>
      <c r="J2512" s="60"/>
      <c r="K2512" s="60"/>
      <c r="L2512" s="315" t="e">
        <v>#REF!</v>
      </c>
      <c r="M2512" s="58" t="e">
        <v>#REF!</v>
      </c>
      <c r="N2512" s="58" t="e">
        <v>#N/A</v>
      </c>
      <c r="O2512" s="58" t="e">
        <v>#N/A</v>
      </c>
      <c r="P2512" s="58" t="e">
        <v>#N/A</v>
      </c>
      <c r="Q2512" s="58" t="e">
        <v>#N/A</v>
      </c>
    </row>
    <row r="2513" spans="1:17" s="110" customFormat="1" ht="15" customHeight="1" thickBot="1">
      <c r="A2513" s="446">
        <v>14312</v>
      </c>
      <c r="B2513" s="446"/>
      <c r="C2513" s="106" t="str">
        <f>IF(A2513="CSP","Consolidated Supply Program(IIF)",IF(A2513&lt;&gt;"",INDEX('CCN &amp; Description'!$B$2:$B$1071,MATCH(VALUE(LEFT(A2513,5)),'CCN &amp; Description'!$A$2:$A$1071,0)),""))</f>
        <v>VEHICLE STAGING AREA, SURFACED</v>
      </c>
      <c r="D2513" s="107" t="str">
        <f t="shared" si="78"/>
        <v>C</v>
      </c>
      <c r="E2513" s="107" t="str">
        <f t="shared" si="79"/>
        <v>C0187</v>
      </c>
      <c r="F2513" s="108" t="s">
        <v>5753</v>
      </c>
      <c r="G2513" s="108" t="s">
        <v>10430</v>
      </c>
      <c r="H2513" s="108" t="s">
        <v>13539</v>
      </c>
      <c r="I2513" s="109">
        <v>4.75</v>
      </c>
      <c r="J2513" s="109">
        <v>8</v>
      </c>
      <c r="K2513" s="109">
        <v>6.83</v>
      </c>
      <c r="L2513" s="110" t="e">
        <v>#REF!</v>
      </c>
      <c r="M2513" s="111" t="e">
        <v>#REF!</v>
      </c>
      <c r="N2513" s="111" t="e">
        <v>#N/A</v>
      </c>
      <c r="O2513" s="111" t="e">
        <v>#N/A</v>
      </c>
      <c r="P2513" s="111" t="e">
        <v>#N/A</v>
      </c>
      <c r="Q2513" s="111" t="e">
        <v>#N/A</v>
      </c>
    </row>
    <row r="2514" spans="1:17" s="110" customFormat="1" ht="15" customHeight="1" thickBot="1">
      <c r="A2514" s="446" t="s">
        <v>814</v>
      </c>
      <c r="B2514" s="446"/>
      <c r="C2514" s="106" t="str">
        <f>IF(A2514="CSP","Consolidated Supply Program(IIF)",IF(A2514&lt;&gt;"",INDEX('CCN &amp; Description'!$B$2:$B$1071,MATCH(VALUE(LEFT(A2514,5)),'CCN &amp; Description'!$A$2:$A$1071,0)),""))</f>
        <v>Consolidated Supply Program(IIF)</v>
      </c>
      <c r="D2514" s="107" t="str">
        <f t="shared" si="78"/>
        <v>C</v>
      </c>
      <c r="E2514" s="107" t="str">
        <f t="shared" si="79"/>
        <v>C0188</v>
      </c>
      <c r="F2514" s="108" t="s">
        <v>878</v>
      </c>
      <c r="G2514" s="108" t="s">
        <v>13540</v>
      </c>
      <c r="H2514" s="108" t="s">
        <v>2098</v>
      </c>
      <c r="I2514" s="109">
        <v>0.33</v>
      </c>
      <c r="J2514" s="109">
        <v>0.17</v>
      </c>
      <c r="K2514" s="109">
        <v>0.25</v>
      </c>
      <c r="L2514" s="110" t="e">
        <v>#REF!</v>
      </c>
      <c r="M2514" s="111" t="e">
        <v>#REF!</v>
      </c>
      <c r="N2514" s="111" t="e">
        <v>#N/A</v>
      </c>
      <c r="O2514" s="111" t="e">
        <v>#N/A</v>
      </c>
      <c r="P2514" s="111" t="e">
        <v>#N/A</v>
      </c>
      <c r="Q2514" s="111" t="e">
        <v>#N/A</v>
      </c>
    </row>
    <row r="2515" spans="1:17" s="110" customFormat="1" ht="15" customHeight="1" thickBot="1">
      <c r="A2515" s="446" t="s">
        <v>814</v>
      </c>
      <c r="B2515" s="446"/>
      <c r="C2515" s="106" t="str">
        <f>IF(A2515="CSP","Consolidated Supply Program(IIF)",IF(A2515&lt;&gt;"",INDEX('CCN &amp; Description'!$B$2:$B$1071,MATCH(VALUE(LEFT(A2515,5)),'CCN &amp; Description'!$A$2:$A$1071,0)),""))</f>
        <v>Consolidated Supply Program(IIF)</v>
      </c>
      <c r="D2515" s="107" t="str">
        <f t="shared" si="78"/>
        <v>C</v>
      </c>
      <c r="E2515" s="107" t="str">
        <f t="shared" si="79"/>
        <v>C0189</v>
      </c>
      <c r="F2515" s="108" t="s">
        <v>881</v>
      </c>
      <c r="G2515" s="108" t="s">
        <v>13541</v>
      </c>
      <c r="H2515" s="108" t="s">
        <v>2098</v>
      </c>
      <c r="I2515" s="109">
        <v>0.57999999999999996</v>
      </c>
      <c r="J2515" s="109">
        <v>0.57999999999999996</v>
      </c>
      <c r="K2515" s="109">
        <v>0.42</v>
      </c>
      <c r="L2515" s="110" t="e">
        <v>#REF!</v>
      </c>
      <c r="M2515" s="111" t="e">
        <v>#REF!</v>
      </c>
      <c r="N2515" s="111" t="e">
        <v>#N/A</v>
      </c>
      <c r="O2515" s="111" t="e">
        <v>#N/A</v>
      </c>
      <c r="P2515" s="111" t="e">
        <v>#N/A</v>
      </c>
      <c r="Q2515" s="111" t="e">
        <v>#N/A</v>
      </c>
    </row>
    <row r="2516" spans="1:17" s="110" customFormat="1" ht="15" customHeight="1" thickBot="1">
      <c r="A2516" s="446" t="s">
        <v>814</v>
      </c>
      <c r="B2516" s="446"/>
      <c r="C2516" s="106" t="str">
        <f>IF(A2516="CSP","Consolidated Supply Program(IIF)",IF(A2516&lt;&gt;"",INDEX('CCN &amp; Description'!$B$2:$B$1071,MATCH(VALUE(LEFT(A2516,5)),'CCN &amp; Description'!$A$2:$A$1071,0)),""))</f>
        <v>Consolidated Supply Program(IIF)</v>
      </c>
      <c r="D2516" s="107" t="str">
        <f t="shared" si="78"/>
        <v>C</v>
      </c>
      <c r="E2516" s="107" t="str">
        <f t="shared" si="79"/>
        <v>C0190</v>
      </c>
      <c r="F2516" s="108" t="s">
        <v>884</v>
      </c>
      <c r="G2516" s="108" t="s">
        <v>13542</v>
      </c>
      <c r="H2516" s="108" t="s">
        <v>2098</v>
      </c>
      <c r="I2516" s="109">
        <v>0.5</v>
      </c>
      <c r="J2516" s="109">
        <v>0.25</v>
      </c>
      <c r="K2516" s="109">
        <v>0.17</v>
      </c>
      <c r="L2516" s="110" t="e">
        <v>#REF!</v>
      </c>
      <c r="M2516" s="111" t="e">
        <v>#REF!</v>
      </c>
      <c r="N2516" s="111" t="e">
        <v>#N/A</v>
      </c>
      <c r="O2516" s="111" t="e">
        <v>#N/A</v>
      </c>
      <c r="P2516" s="111" t="e">
        <v>#N/A</v>
      </c>
      <c r="Q2516" s="111" t="e">
        <v>#N/A</v>
      </c>
    </row>
    <row r="2517" spans="1:17" s="110" customFormat="1" ht="15" customHeight="1" thickBot="1">
      <c r="A2517" s="446" t="s">
        <v>814</v>
      </c>
      <c r="B2517" s="446"/>
      <c r="C2517" s="106" t="str">
        <f>IF(A2517="CSP","Consolidated Supply Program(IIF)",IF(A2517&lt;&gt;"",INDEX('CCN &amp; Description'!$B$2:$B$1071,MATCH(VALUE(LEFT(A2517,5)),'CCN &amp; Description'!$A$2:$A$1071,0)),""))</f>
        <v>Consolidated Supply Program(IIF)</v>
      </c>
      <c r="D2517" s="107" t="str">
        <f t="shared" si="78"/>
        <v>C</v>
      </c>
      <c r="E2517" s="107" t="str">
        <f t="shared" si="79"/>
        <v>C0191</v>
      </c>
      <c r="F2517" s="108" t="s">
        <v>887</v>
      </c>
      <c r="G2517" s="108" t="s">
        <v>13543</v>
      </c>
      <c r="H2517" s="108" t="s">
        <v>13544</v>
      </c>
      <c r="I2517" s="109">
        <v>0.17</v>
      </c>
      <c r="J2517" s="109">
        <v>0.33</v>
      </c>
      <c r="K2517" s="109">
        <v>0.5</v>
      </c>
      <c r="L2517" s="110" t="e">
        <v>#REF!</v>
      </c>
      <c r="M2517" s="111" t="e">
        <v>#REF!</v>
      </c>
      <c r="N2517" s="111" t="e">
        <v>#N/A</v>
      </c>
      <c r="O2517" s="111" t="e">
        <v>#N/A</v>
      </c>
      <c r="P2517" s="111" t="e">
        <v>#N/A</v>
      </c>
      <c r="Q2517" s="111" t="e">
        <v>#N/A</v>
      </c>
    </row>
    <row r="2518" spans="1:17" ht="15" customHeight="1" thickBot="1">
      <c r="A2518" s="446"/>
      <c r="B2518" s="446"/>
      <c r="C2518" s="54" t="str">
        <f>IF(A2518="CSP","Consolidated Supply Program(IIF)",IF(A2518&lt;&gt;"",INDEX('CCN &amp; Description'!$B$2:$B$1071,MATCH(VALUE(LEFT(A2518,5)),'CCN &amp; Description'!$A$2:$A$1071,0)),""))</f>
        <v/>
      </c>
      <c r="D2518" s="55" t="str">
        <f t="shared" si="78"/>
        <v>C</v>
      </c>
      <c r="E2518" s="55" t="str">
        <f t="shared" si="79"/>
        <v>C0192</v>
      </c>
      <c r="F2518" s="56" t="s">
        <v>5769</v>
      </c>
      <c r="G2518" s="56" t="s">
        <v>5770</v>
      </c>
      <c r="H2518" s="59"/>
      <c r="I2518" s="60"/>
      <c r="J2518" s="60"/>
      <c r="K2518" s="60"/>
      <c r="L2518" s="315" t="e">
        <v>#REF!</v>
      </c>
      <c r="M2518" s="58" t="e">
        <v>#REF!</v>
      </c>
      <c r="N2518" s="58" t="e">
        <v>#N/A</v>
      </c>
      <c r="O2518" s="58" t="e">
        <v>#N/A</v>
      </c>
      <c r="P2518" s="58" t="e">
        <v>#N/A</v>
      </c>
      <c r="Q2518" s="58" t="e">
        <v>#N/A</v>
      </c>
    </row>
    <row r="2519" spans="1:17" ht="15" customHeight="1" thickBot="1">
      <c r="A2519" s="446"/>
      <c r="B2519" s="446"/>
      <c r="C2519" s="54" t="str">
        <f>IF(A2519="CSP","Consolidated Supply Program(IIF)",IF(A2519&lt;&gt;"",INDEX('CCN &amp; Description'!$B$2:$B$1071,MATCH(VALUE(LEFT(A2519,5)),'CCN &amp; Description'!$A$2:$A$1071,0)),""))</f>
        <v/>
      </c>
      <c r="D2519" s="55" t="str">
        <f t="shared" si="78"/>
        <v>C</v>
      </c>
      <c r="E2519" s="55" t="str">
        <f t="shared" si="79"/>
        <v>C0193</v>
      </c>
      <c r="F2519" s="56" t="s">
        <v>5772</v>
      </c>
      <c r="G2519" s="56" t="s">
        <v>5773</v>
      </c>
      <c r="H2519" s="59"/>
      <c r="I2519" s="60"/>
      <c r="J2519" s="60"/>
      <c r="K2519" s="60"/>
      <c r="L2519" s="315" t="e">
        <v>#REF!</v>
      </c>
      <c r="M2519" s="58" t="e">
        <v>#REF!</v>
      </c>
      <c r="N2519" s="58" t="e">
        <v>#N/A</v>
      </c>
      <c r="O2519" s="58" t="e">
        <v>#N/A</v>
      </c>
      <c r="P2519" s="58" t="e">
        <v>#N/A</v>
      </c>
      <c r="Q2519" s="58" t="e">
        <v>#N/A</v>
      </c>
    </row>
    <row r="2520" spans="1:17" ht="15" customHeight="1" thickBot="1">
      <c r="A2520" s="446"/>
      <c r="B2520" s="446"/>
      <c r="C2520" s="54" t="str">
        <f>IF(A2520="CSP","Consolidated Supply Program(IIF)",IF(A2520&lt;&gt;"",INDEX('CCN &amp; Description'!$B$2:$B$1071,MATCH(VALUE(LEFT(A2520,5)),'CCN &amp; Description'!$A$2:$A$1071,0)),""))</f>
        <v/>
      </c>
      <c r="D2520" s="55" t="str">
        <f t="shared" si="78"/>
        <v>C</v>
      </c>
      <c r="E2520" s="55" t="str">
        <f t="shared" si="79"/>
        <v>C0194</v>
      </c>
      <c r="F2520" s="56" t="s">
        <v>5775</v>
      </c>
      <c r="G2520" s="56" t="s">
        <v>5776</v>
      </c>
      <c r="H2520" s="59"/>
      <c r="I2520" s="60"/>
      <c r="J2520" s="60"/>
      <c r="K2520" s="60"/>
      <c r="L2520" s="315" t="e">
        <v>#REF!</v>
      </c>
      <c r="M2520" s="58" t="e">
        <v>#REF!</v>
      </c>
      <c r="N2520" s="58" t="e">
        <v>#N/A</v>
      </c>
      <c r="O2520" s="58" t="e">
        <v>#N/A</v>
      </c>
      <c r="P2520" s="58" t="e">
        <v>#N/A</v>
      </c>
      <c r="Q2520" s="58" t="e">
        <v>#N/A</v>
      </c>
    </row>
    <row r="2521" spans="1:17" ht="15" customHeight="1" thickBot="1">
      <c r="A2521" s="446"/>
      <c r="B2521" s="446"/>
      <c r="C2521" s="54" t="str">
        <f>IF(A2521="CSP","Consolidated Supply Program(IIF)",IF(A2521&lt;&gt;"",INDEX('CCN &amp; Description'!$B$2:$B$1071,MATCH(VALUE(LEFT(A2521,5)),'CCN &amp; Description'!$A$2:$A$1071,0)),""))</f>
        <v/>
      </c>
      <c r="D2521" s="55" t="str">
        <f t="shared" si="78"/>
        <v>C</v>
      </c>
      <c r="E2521" s="55" t="str">
        <f t="shared" si="79"/>
        <v>C0195</v>
      </c>
      <c r="F2521" s="56" t="s">
        <v>5778</v>
      </c>
      <c r="G2521" s="56" t="s">
        <v>5779</v>
      </c>
      <c r="H2521" s="59"/>
      <c r="I2521" s="60"/>
      <c r="J2521" s="60"/>
      <c r="K2521" s="60"/>
      <c r="L2521" s="315" t="e">
        <v>#REF!</v>
      </c>
      <c r="M2521" s="58" t="e">
        <v>#REF!</v>
      </c>
      <c r="N2521" s="58" t="e">
        <v>#N/A</v>
      </c>
      <c r="O2521" s="58" t="e">
        <v>#N/A</v>
      </c>
      <c r="P2521" s="58" t="e">
        <v>#N/A</v>
      </c>
      <c r="Q2521" s="58" t="e">
        <v>#N/A</v>
      </c>
    </row>
    <row r="2522" spans="1:17" ht="15" customHeight="1" thickBot="1">
      <c r="A2522" s="446"/>
      <c r="B2522" s="446"/>
      <c r="C2522" s="54" t="str">
        <f>IF(A2522="CSP","Consolidated Supply Program(IIF)",IF(A2522&lt;&gt;"",INDEX('CCN &amp; Description'!$B$2:$B$1071,MATCH(VALUE(LEFT(A2522,5)),'CCN &amp; Description'!$A$2:$A$1071,0)),""))</f>
        <v/>
      </c>
      <c r="D2522" s="55" t="str">
        <f t="shared" si="78"/>
        <v>C</v>
      </c>
      <c r="E2522" s="55" t="str">
        <f t="shared" si="79"/>
        <v>C0196</v>
      </c>
      <c r="F2522" s="56" t="s">
        <v>5781</v>
      </c>
      <c r="G2522" s="56" t="s">
        <v>5782</v>
      </c>
      <c r="H2522" s="59"/>
      <c r="I2522" s="60"/>
      <c r="J2522" s="60"/>
      <c r="K2522" s="60"/>
      <c r="L2522" s="315" t="e">
        <v>#REF!</v>
      </c>
      <c r="M2522" s="58" t="e">
        <v>#REF!</v>
      </c>
      <c r="N2522" s="58" t="e">
        <v>#N/A</v>
      </c>
      <c r="O2522" s="58" t="e">
        <v>#N/A</v>
      </c>
      <c r="P2522" s="58" t="e">
        <v>#N/A</v>
      </c>
      <c r="Q2522" s="58" t="e">
        <v>#N/A</v>
      </c>
    </row>
    <row r="2523" spans="1:17" ht="15" customHeight="1" thickBot="1">
      <c r="A2523" s="446"/>
      <c r="B2523" s="446"/>
      <c r="C2523" s="54" t="str">
        <f>IF(A2523="CSP","Consolidated Supply Program(IIF)",IF(A2523&lt;&gt;"",INDEX('CCN &amp; Description'!$B$2:$B$1071,MATCH(VALUE(LEFT(A2523,5)),'CCN &amp; Description'!$A$2:$A$1071,0)),""))</f>
        <v/>
      </c>
      <c r="D2523" s="55" t="str">
        <f t="shared" si="78"/>
        <v>C</v>
      </c>
      <c r="E2523" s="55" t="str">
        <f t="shared" si="79"/>
        <v>C0197</v>
      </c>
      <c r="F2523" s="56" t="s">
        <v>5784</v>
      </c>
      <c r="G2523" s="56" t="s">
        <v>5785</v>
      </c>
      <c r="H2523" s="59"/>
      <c r="I2523" s="60"/>
      <c r="J2523" s="60"/>
      <c r="K2523" s="60"/>
      <c r="L2523" s="315" t="e">
        <v>#REF!</v>
      </c>
      <c r="M2523" s="58" t="e">
        <v>#REF!</v>
      </c>
      <c r="N2523" s="58" t="e">
        <v>#N/A</v>
      </c>
      <c r="O2523" s="58" t="e">
        <v>#N/A</v>
      </c>
      <c r="P2523" s="58" t="e">
        <v>#N/A</v>
      </c>
      <c r="Q2523" s="58" t="e">
        <v>#N/A</v>
      </c>
    </row>
    <row r="2524" spans="1:17" ht="15" customHeight="1" thickBot="1">
      <c r="A2524" s="446"/>
      <c r="B2524" s="446"/>
      <c r="C2524" s="54" t="str">
        <f>IF(A2524="CSP","Consolidated Supply Program(IIF)",IF(A2524&lt;&gt;"",INDEX('CCN &amp; Description'!$B$2:$B$1071,MATCH(VALUE(LEFT(A2524,5)),'CCN &amp; Description'!$A$2:$A$1071,0)),""))</f>
        <v/>
      </c>
      <c r="D2524" s="55" t="str">
        <f t="shared" si="78"/>
        <v>C</v>
      </c>
      <c r="E2524" s="55" t="str">
        <f t="shared" si="79"/>
        <v>C0198</v>
      </c>
      <c r="F2524" s="56" t="s">
        <v>5787</v>
      </c>
      <c r="G2524" s="56" t="s">
        <v>5788</v>
      </c>
      <c r="H2524" s="59"/>
      <c r="I2524" s="60"/>
      <c r="J2524" s="60"/>
      <c r="K2524" s="60"/>
      <c r="L2524" s="315" t="e">
        <v>#REF!</v>
      </c>
      <c r="M2524" s="58" t="e">
        <v>#REF!</v>
      </c>
      <c r="N2524" s="58" t="e">
        <v>#N/A</v>
      </c>
      <c r="O2524" s="58" t="e">
        <v>#N/A</v>
      </c>
      <c r="P2524" s="58" t="e">
        <v>#N/A</v>
      </c>
      <c r="Q2524" s="58" t="e">
        <v>#N/A</v>
      </c>
    </row>
    <row r="2525" spans="1:17" ht="15" customHeight="1" thickBot="1">
      <c r="A2525" s="446"/>
      <c r="B2525" s="446"/>
      <c r="C2525" s="54" t="str">
        <f>IF(A2525="CSP","Consolidated Supply Program(IIF)",IF(A2525&lt;&gt;"",INDEX('CCN &amp; Description'!$B$2:$B$1071,MATCH(VALUE(LEFT(A2525,5)),'CCN &amp; Description'!$A$2:$A$1071,0)),""))</f>
        <v/>
      </c>
      <c r="D2525" s="55" t="str">
        <f t="shared" si="78"/>
        <v>C</v>
      </c>
      <c r="E2525" s="55" t="str">
        <f t="shared" si="79"/>
        <v>C0199</v>
      </c>
      <c r="F2525" s="56" t="s">
        <v>5790</v>
      </c>
      <c r="G2525" s="56" t="s">
        <v>5791</v>
      </c>
      <c r="H2525" s="59"/>
      <c r="I2525" s="60"/>
      <c r="J2525" s="60"/>
      <c r="K2525" s="60"/>
      <c r="L2525" s="315" t="e">
        <v>#REF!</v>
      </c>
      <c r="M2525" s="58" t="e">
        <v>#REF!</v>
      </c>
      <c r="N2525" s="58" t="e">
        <v>#N/A</v>
      </c>
      <c r="O2525" s="58" t="e">
        <v>#N/A</v>
      </c>
      <c r="P2525" s="58" t="e">
        <v>#N/A</v>
      </c>
      <c r="Q2525" s="58" t="e">
        <v>#N/A</v>
      </c>
    </row>
    <row r="2526" spans="1:17" ht="15" customHeight="1" thickBot="1">
      <c r="A2526" s="446"/>
      <c r="B2526" s="446"/>
      <c r="C2526" s="54" t="str">
        <f>IF(A2526="CSP","Consolidated Supply Program(IIF)",IF(A2526&lt;&gt;"",INDEX('CCN &amp; Description'!$B$2:$B$1071,MATCH(VALUE(LEFT(A2526,5)),'CCN &amp; Description'!$A$2:$A$1071,0)),""))</f>
        <v/>
      </c>
      <c r="D2526" s="55" t="str">
        <f t="shared" si="78"/>
        <v>C</v>
      </c>
      <c r="E2526" s="55" t="str">
        <f t="shared" si="79"/>
        <v>C0200</v>
      </c>
      <c r="F2526" s="56" t="s">
        <v>13545</v>
      </c>
      <c r="G2526" s="56" t="s">
        <v>13546</v>
      </c>
      <c r="H2526" s="56" t="s">
        <v>13547</v>
      </c>
      <c r="I2526" s="57">
        <v>3.67</v>
      </c>
      <c r="J2526" s="57">
        <v>2.92</v>
      </c>
      <c r="K2526" s="57">
        <v>2.67</v>
      </c>
      <c r="L2526" s="315" t="e">
        <v>#REF!</v>
      </c>
      <c r="M2526" s="58" t="e">
        <v>#REF!</v>
      </c>
      <c r="N2526" s="58" t="e">
        <v>#N/A</v>
      </c>
      <c r="O2526" s="58" t="e">
        <v>#N/A</v>
      </c>
      <c r="P2526" s="58" t="e">
        <v>#N/A</v>
      </c>
      <c r="Q2526" s="58" t="e">
        <v>#N/A</v>
      </c>
    </row>
    <row r="2527" spans="1:17" ht="15" customHeight="1" thickBot="1">
      <c r="A2527" s="446"/>
      <c r="B2527" s="446"/>
      <c r="C2527" s="54" t="str">
        <f>IF(A2527="CSP","Consolidated Supply Program(IIF)",IF(A2527&lt;&gt;"",INDEX('CCN &amp; Description'!$B$2:$B$1071,MATCH(VALUE(LEFT(A2527,5)),'CCN &amp; Description'!$A$2:$A$1071,0)),""))</f>
        <v/>
      </c>
      <c r="D2527" s="55" t="str">
        <f t="shared" si="78"/>
        <v>C</v>
      </c>
      <c r="E2527" s="55" t="str">
        <f t="shared" si="79"/>
        <v>C0201</v>
      </c>
      <c r="F2527" s="56" t="s">
        <v>13548</v>
      </c>
      <c r="G2527" s="56" t="s">
        <v>13549</v>
      </c>
      <c r="H2527" s="56" t="s">
        <v>13550</v>
      </c>
      <c r="I2527" s="60"/>
      <c r="J2527" s="60"/>
      <c r="K2527" s="60"/>
      <c r="L2527" s="315" t="e">
        <v>#REF!</v>
      </c>
      <c r="M2527" s="58" t="e">
        <v>#REF!</v>
      </c>
      <c r="N2527" s="58" t="e">
        <v>#N/A</v>
      </c>
      <c r="O2527" s="58" t="e">
        <v>#N/A</v>
      </c>
      <c r="P2527" s="58" t="e">
        <v>#N/A</v>
      </c>
      <c r="Q2527" s="58" t="e">
        <v>#N/A</v>
      </c>
    </row>
    <row r="2528" spans="1:17" s="110" customFormat="1" ht="15" customHeight="1" thickBot="1">
      <c r="A2528" s="446" t="s">
        <v>814</v>
      </c>
      <c r="B2528" s="446"/>
      <c r="C2528" s="106" t="str">
        <f>IF(A2528="CSP","Consolidated Supply Program(IIF)",IF(A2528&lt;&gt;"",INDEX('CCN &amp; Description'!$B$2:$B$1071,MATCH(VALUE(LEFT(A2528,5)),'CCN &amp; Description'!$A$2:$A$1071,0)),""))</f>
        <v>Consolidated Supply Program(IIF)</v>
      </c>
      <c r="D2528" s="107" t="str">
        <f t="shared" si="78"/>
        <v>C</v>
      </c>
      <c r="E2528" s="107" t="str">
        <f t="shared" si="79"/>
        <v>C0260</v>
      </c>
      <c r="F2528" s="108" t="s">
        <v>897</v>
      </c>
      <c r="G2528" s="108" t="s">
        <v>13551</v>
      </c>
      <c r="H2528" s="108" t="s">
        <v>13552</v>
      </c>
      <c r="I2528" s="109">
        <v>1.25</v>
      </c>
      <c r="J2528" s="109">
        <v>0.83</v>
      </c>
      <c r="K2528" s="109">
        <v>0.08</v>
      </c>
      <c r="L2528" s="110" t="e">
        <v>#REF!</v>
      </c>
      <c r="M2528" s="111" t="e">
        <v>#REF!</v>
      </c>
      <c r="N2528" s="111" t="e">
        <v>#N/A</v>
      </c>
      <c r="O2528" s="111" t="e">
        <v>#N/A</v>
      </c>
      <c r="P2528" s="111" t="e">
        <v>#N/A</v>
      </c>
      <c r="Q2528" s="111" t="e">
        <v>#N/A</v>
      </c>
    </row>
    <row r="2529" spans="1:17" ht="15" customHeight="1" thickBot="1">
      <c r="A2529" s="446"/>
      <c r="B2529" s="446"/>
      <c r="C2529" s="54" t="str">
        <f>IF(A2529="CSP","Consolidated Supply Program(IIF)",IF(A2529&lt;&gt;"",INDEX('CCN &amp; Description'!$B$2:$B$1071,MATCH(VALUE(LEFT(A2529,5)),'CCN &amp; Description'!$A$2:$A$1071,0)),""))</f>
        <v/>
      </c>
      <c r="D2529" s="55" t="str">
        <f t="shared" si="78"/>
        <v>C</v>
      </c>
      <c r="E2529" s="55" t="str">
        <f t="shared" si="79"/>
        <v>C0340</v>
      </c>
      <c r="F2529" s="56" t="s">
        <v>13553</v>
      </c>
      <c r="G2529" s="56" t="s">
        <v>13554</v>
      </c>
      <c r="H2529" s="59"/>
      <c r="I2529" s="60"/>
      <c r="J2529" s="60"/>
      <c r="K2529" s="60"/>
      <c r="L2529" s="315" t="e">
        <v>#REF!</v>
      </c>
      <c r="M2529" s="58" t="e">
        <v>#REF!</v>
      </c>
      <c r="N2529" s="58" t="e">
        <v>#N/A</v>
      </c>
      <c r="O2529" s="58" t="e">
        <v>#N/A</v>
      </c>
      <c r="P2529" s="58" t="e">
        <v>#N/A</v>
      </c>
      <c r="Q2529" s="58" t="e">
        <v>#N/A</v>
      </c>
    </row>
    <row r="2530" spans="1:17" s="110" customFormat="1" ht="15" customHeight="1" thickBot="1">
      <c r="A2530" s="446">
        <v>44112</v>
      </c>
      <c r="B2530" s="446"/>
      <c r="C2530" s="106" t="str">
        <f>IF(A2530="CSP","Consolidated Supply Program(IIF)",IF(A2530&lt;&gt;"",INDEX('CCN &amp; Description'!$B$2:$B$1071,MATCH(VALUE(LEFT(A2530,5)),'CCN &amp; Description'!$A$2:$A$1071,0)),""))</f>
        <v>COVERED STORAGE BUILDING, INSTALLATION</v>
      </c>
      <c r="D2530" s="107" t="str">
        <f t="shared" si="78"/>
        <v>C</v>
      </c>
      <c r="E2530" s="107" t="str">
        <f t="shared" si="79"/>
        <v>C1000</v>
      </c>
      <c r="F2530" s="108" t="s">
        <v>900</v>
      </c>
      <c r="G2530" s="108" t="s">
        <v>13555</v>
      </c>
      <c r="H2530" s="108" t="s">
        <v>13556</v>
      </c>
      <c r="I2530" s="109">
        <v>5</v>
      </c>
      <c r="J2530" s="109">
        <v>2</v>
      </c>
      <c r="K2530" s="109">
        <v>1</v>
      </c>
      <c r="L2530" s="110" t="e">
        <v>#REF!</v>
      </c>
      <c r="M2530" s="111" t="e">
        <v>#REF!</v>
      </c>
      <c r="N2530" s="111" t="e">
        <v>#N/A</v>
      </c>
      <c r="O2530" s="111" t="e">
        <v>#N/A</v>
      </c>
      <c r="P2530" s="111" t="e">
        <v>#N/A</v>
      </c>
      <c r="Q2530" s="111" t="e">
        <v>#N/A</v>
      </c>
    </row>
    <row r="2531" spans="1:17" ht="15" customHeight="1" thickBot="1">
      <c r="A2531" s="446"/>
      <c r="B2531" s="446"/>
      <c r="C2531" s="54" t="str">
        <f>IF(A2531="CSP","Consolidated Supply Program(IIF)",IF(A2531&lt;&gt;"",INDEX('CCN &amp; Description'!$B$2:$B$1071,MATCH(VALUE(LEFT(A2531,5)),'CCN &amp; Description'!$A$2:$A$1071,0)),""))</f>
        <v/>
      </c>
      <c r="D2531" s="55" t="str">
        <f t="shared" si="78"/>
        <v>C</v>
      </c>
      <c r="E2531" s="55" t="str">
        <f t="shared" si="79"/>
        <v>C1001</v>
      </c>
      <c r="F2531" s="56" t="s">
        <v>13557</v>
      </c>
      <c r="G2531" s="56" t="s">
        <v>13558</v>
      </c>
      <c r="H2531" s="59"/>
      <c r="I2531" s="57">
        <v>5.5</v>
      </c>
      <c r="J2531" s="57">
        <v>1.33</v>
      </c>
      <c r="K2531" s="57">
        <v>0.83</v>
      </c>
      <c r="L2531" s="315" t="e">
        <v>#REF!</v>
      </c>
      <c r="M2531" s="58" t="e">
        <v>#REF!</v>
      </c>
      <c r="N2531" s="58" t="e">
        <v>#N/A</v>
      </c>
      <c r="O2531" s="58" t="e">
        <v>#N/A</v>
      </c>
      <c r="P2531" s="58" t="e">
        <v>#N/A</v>
      </c>
      <c r="Q2531" s="58" t="e">
        <v>#N/A</v>
      </c>
    </row>
    <row r="2532" spans="1:17" s="110" customFormat="1" ht="15" customHeight="1" thickBot="1">
      <c r="A2532" s="446">
        <v>44112</v>
      </c>
      <c r="B2532" s="446"/>
      <c r="C2532" s="106" t="str">
        <f>IF(A2532="CSP","Consolidated Supply Program(IIF)",IF(A2532&lt;&gt;"",INDEX('CCN &amp; Description'!$B$2:$B$1071,MATCH(VALUE(LEFT(A2532,5)),'CCN &amp; Description'!$A$2:$A$1071,0)),""))</f>
        <v>COVERED STORAGE BUILDING, INSTALLATION</v>
      </c>
      <c r="D2532" s="107" t="str">
        <f t="shared" si="78"/>
        <v>C</v>
      </c>
      <c r="E2532" s="107" t="str">
        <f t="shared" si="79"/>
        <v>C1023</v>
      </c>
      <c r="F2532" s="108" t="s">
        <v>903</v>
      </c>
      <c r="G2532" s="108" t="s">
        <v>13559</v>
      </c>
      <c r="H2532" s="108" t="s">
        <v>13560</v>
      </c>
      <c r="I2532" s="109">
        <v>0.5</v>
      </c>
      <c r="J2532" s="109">
        <v>0.5</v>
      </c>
      <c r="K2532" s="109">
        <v>0.17</v>
      </c>
      <c r="L2532" s="110" t="e">
        <v>#REF!</v>
      </c>
      <c r="M2532" s="111" t="e">
        <v>#REF!</v>
      </c>
      <c r="N2532" s="111" t="e">
        <v>#N/A</v>
      </c>
      <c r="O2532" s="111" t="e">
        <v>#N/A</v>
      </c>
      <c r="P2532" s="111" t="e">
        <v>#N/A</v>
      </c>
      <c r="Q2532" s="111" t="e">
        <v>#N/A</v>
      </c>
    </row>
    <row r="2533" spans="1:17" s="110" customFormat="1" ht="15" customHeight="1" thickBot="1">
      <c r="A2533" s="446">
        <v>44112</v>
      </c>
      <c r="B2533" s="446"/>
      <c r="C2533" s="106" t="str">
        <f>IF(A2533="CSP","Consolidated Supply Program(IIF)",IF(A2533&lt;&gt;"",INDEX('CCN &amp; Description'!$B$2:$B$1071,MATCH(VALUE(LEFT(A2533,5)),'CCN &amp; Description'!$A$2:$A$1071,0)),""))</f>
        <v>COVERED STORAGE BUILDING, INSTALLATION</v>
      </c>
      <c r="D2533" s="107" t="str">
        <f t="shared" si="78"/>
        <v>C</v>
      </c>
      <c r="E2533" s="107" t="str">
        <f t="shared" si="79"/>
        <v>C1026</v>
      </c>
      <c r="F2533" s="108" t="s">
        <v>5802</v>
      </c>
      <c r="G2533" s="108" t="s">
        <v>13561</v>
      </c>
      <c r="H2533" s="108" t="s">
        <v>13562</v>
      </c>
      <c r="I2533" s="109">
        <v>1</v>
      </c>
      <c r="J2533" s="109">
        <v>1</v>
      </c>
      <c r="K2533" s="109">
        <v>0.33</v>
      </c>
      <c r="L2533" s="110" t="e">
        <v>#REF!</v>
      </c>
      <c r="M2533" s="111" t="e">
        <v>#REF!</v>
      </c>
      <c r="N2533" s="111" t="e">
        <v>#N/A</v>
      </c>
      <c r="O2533" s="111" t="e">
        <v>#N/A</v>
      </c>
      <c r="P2533" s="111" t="e">
        <v>#N/A</v>
      </c>
      <c r="Q2533" s="111" t="e">
        <v>#N/A</v>
      </c>
    </row>
    <row r="2534" spans="1:17" s="110" customFormat="1" ht="15" customHeight="1" thickBot="1">
      <c r="A2534" s="446" t="s">
        <v>814</v>
      </c>
      <c r="B2534" s="446"/>
      <c r="C2534" s="106" t="str">
        <f>IF(A2534="CSP","Consolidated Supply Program(IIF)",IF(A2534&lt;&gt;"",INDEX('CCN &amp; Description'!$B$2:$B$1071,MATCH(VALUE(LEFT(A2534,5)),'CCN &amp; Description'!$A$2:$A$1071,0)),""))</f>
        <v>Consolidated Supply Program(IIF)</v>
      </c>
      <c r="D2534" s="107" t="str">
        <f t="shared" si="78"/>
        <v>C</v>
      </c>
      <c r="E2534" s="107" t="str">
        <f t="shared" si="79"/>
        <v>C1055</v>
      </c>
      <c r="F2534" s="108" t="s">
        <v>906</v>
      </c>
      <c r="G2534" s="108" t="s">
        <v>13563</v>
      </c>
      <c r="H2534" s="108" t="s">
        <v>13564</v>
      </c>
      <c r="I2534" s="109">
        <v>0.75</v>
      </c>
      <c r="J2534" s="109">
        <v>0.83</v>
      </c>
      <c r="K2534" s="109">
        <v>0.08</v>
      </c>
      <c r="L2534" s="110" t="e">
        <v>#REF!</v>
      </c>
      <c r="M2534" s="111" t="e">
        <v>#REF!</v>
      </c>
      <c r="N2534" s="111" t="e">
        <v>#N/A</v>
      </c>
      <c r="O2534" s="111" t="e">
        <v>#N/A</v>
      </c>
      <c r="P2534" s="111" t="e">
        <v>#N/A</v>
      </c>
      <c r="Q2534" s="111" t="e">
        <v>#N/A</v>
      </c>
    </row>
    <row r="2535" spans="1:17" s="110" customFormat="1" ht="15" customHeight="1" thickBot="1">
      <c r="A2535" s="446" t="s">
        <v>814</v>
      </c>
      <c r="B2535" s="446"/>
      <c r="C2535" s="106" t="str">
        <f>IF(A2535="CSP","Consolidated Supply Program(IIF)",IF(A2535&lt;&gt;"",INDEX('CCN &amp; Description'!$B$2:$B$1071,MATCH(VALUE(LEFT(A2535,5)),'CCN &amp; Description'!$A$2:$A$1071,0)),""))</f>
        <v>Consolidated Supply Program(IIF)</v>
      </c>
      <c r="D2535" s="107" t="str">
        <f t="shared" si="78"/>
        <v>C</v>
      </c>
      <c r="E2535" s="107" t="str">
        <f t="shared" si="79"/>
        <v>C1055</v>
      </c>
      <c r="F2535" s="108" t="s">
        <v>906</v>
      </c>
      <c r="G2535" s="108" t="s">
        <v>13565</v>
      </c>
      <c r="H2535" s="108" t="s">
        <v>13564</v>
      </c>
      <c r="I2535" s="109">
        <v>0.75</v>
      </c>
      <c r="J2535" s="109">
        <v>0.83</v>
      </c>
      <c r="K2535" s="109">
        <v>0.08</v>
      </c>
      <c r="L2535" s="110" t="e">
        <v>#REF!</v>
      </c>
      <c r="M2535" s="111" t="e">
        <v>#REF!</v>
      </c>
      <c r="N2535" s="111" t="e">
        <v>#N/A</v>
      </c>
      <c r="O2535" s="111" t="e">
        <v>#N/A</v>
      </c>
      <c r="P2535" s="111" t="e">
        <v>#N/A</v>
      </c>
      <c r="Q2535" s="111" t="e">
        <v>#N/A</v>
      </c>
    </row>
    <row r="2536" spans="1:17" s="110" customFormat="1" ht="15" customHeight="1" thickBot="1">
      <c r="A2536" s="446">
        <v>44112</v>
      </c>
      <c r="B2536" s="446"/>
      <c r="C2536" s="106" t="str">
        <f>IF(A2536="CSP","Consolidated Supply Program(IIF)",IF(A2536&lt;&gt;"",INDEX('CCN &amp; Description'!$B$2:$B$1071,MATCH(VALUE(LEFT(A2536,5)),'CCN &amp; Description'!$A$2:$A$1071,0)),""))</f>
        <v>COVERED STORAGE BUILDING, INSTALLATION</v>
      </c>
      <c r="D2536" s="107" t="str">
        <f t="shared" si="78"/>
        <v>C</v>
      </c>
      <c r="E2536" s="107" t="str">
        <f t="shared" si="79"/>
        <v>C1065</v>
      </c>
      <c r="F2536" s="108" t="s">
        <v>5813</v>
      </c>
      <c r="G2536" s="108" t="s">
        <v>13219</v>
      </c>
      <c r="H2536" s="108" t="s">
        <v>13566</v>
      </c>
      <c r="I2536" s="109">
        <v>1</v>
      </c>
      <c r="J2536" s="109">
        <v>1</v>
      </c>
      <c r="K2536" s="109">
        <v>0.17</v>
      </c>
      <c r="L2536" s="110" t="e">
        <v>#REF!</v>
      </c>
      <c r="M2536" s="111" t="e">
        <v>#REF!</v>
      </c>
      <c r="N2536" s="111" t="e">
        <v>#N/A</v>
      </c>
      <c r="O2536" s="111" t="e">
        <v>#N/A</v>
      </c>
      <c r="P2536" s="111" t="e">
        <v>#N/A</v>
      </c>
      <c r="Q2536" s="111" t="e">
        <v>#N/A</v>
      </c>
    </row>
    <row r="2537" spans="1:17" s="110" customFormat="1" ht="15" customHeight="1" thickBot="1">
      <c r="A2537" s="446">
        <v>44112</v>
      </c>
      <c r="B2537" s="446"/>
      <c r="C2537" s="106" t="str">
        <f>IF(A2537="CSP","Consolidated Supply Program(IIF)",IF(A2537&lt;&gt;"",INDEX('CCN &amp; Description'!$B$2:$B$1071,MATCH(VALUE(LEFT(A2537,5)),'CCN &amp; Description'!$A$2:$A$1071,0)),""))</f>
        <v>COVERED STORAGE BUILDING, INSTALLATION</v>
      </c>
      <c r="D2537" s="107" t="str">
        <f t="shared" si="78"/>
        <v>C</v>
      </c>
      <c r="E2537" s="107" t="str">
        <f t="shared" si="79"/>
        <v>C1065</v>
      </c>
      <c r="F2537" s="108" t="s">
        <v>5813</v>
      </c>
      <c r="G2537" s="108" t="s">
        <v>13219</v>
      </c>
      <c r="H2537" s="108" t="s">
        <v>13567</v>
      </c>
      <c r="I2537" s="109">
        <v>1</v>
      </c>
      <c r="J2537" s="109">
        <v>1</v>
      </c>
      <c r="K2537" s="109">
        <v>0.17</v>
      </c>
      <c r="L2537" s="110" t="e">
        <v>#REF!</v>
      </c>
      <c r="M2537" s="111" t="e">
        <v>#REF!</v>
      </c>
      <c r="N2537" s="111" t="e">
        <v>#N/A</v>
      </c>
      <c r="O2537" s="111" t="e">
        <v>#N/A</v>
      </c>
      <c r="P2537" s="111" t="e">
        <v>#N/A</v>
      </c>
      <c r="Q2537" s="111" t="e">
        <v>#N/A</v>
      </c>
    </row>
    <row r="2538" spans="1:17" ht="15" customHeight="1" thickBot="1">
      <c r="A2538" s="446"/>
      <c r="B2538" s="446"/>
      <c r="C2538" s="54" t="str">
        <f>IF(A2538="CSP","Consolidated Supply Program(IIF)",IF(A2538&lt;&gt;"",INDEX('CCN &amp; Description'!$B$2:$B$1071,MATCH(VALUE(LEFT(A2538,5)),'CCN &amp; Description'!$A$2:$A$1071,0)),""))</f>
        <v/>
      </c>
      <c r="D2538" s="55" t="str">
        <f t="shared" si="78"/>
        <v>C</v>
      </c>
      <c r="E2538" s="55" t="str">
        <f t="shared" si="79"/>
        <v>C1070</v>
      </c>
      <c r="F2538" s="56" t="s">
        <v>13568</v>
      </c>
      <c r="G2538" s="56" t="s">
        <v>13569</v>
      </c>
      <c r="H2538" s="56" t="s">
        <v>13255</v>
      </c>
      <c r="I2538" s="57">
        <v>0.33</v>
      </c>
      <c r="J2538" s="57">
        <v>0.33</v>
      </c>
      <c r="K2538" s="57">
        <v>0.17</v>
      </c>
      <c r="L2538" s="315" t="e">
        <v>#REF!</v>
      </c>
      <c r="M2538" s="58" t="e">
        <v>#REF!</v>
      </c>
      <c r="N2538" s="58" t="e">
        <v>#N/A</v>
      </c>
      <c r="O2538" s="58" t="e">
        <v>#N/A</v>
      </c>
      <c r="P2538" s="58" t="e">
        <v>#N/A</v>
      </c>
      <c r="Q2538" s="58" t="e">
        <v>#N/A</v>
      </c>
    </row>
    <row r="2539" spans="1:17" ht="15" customHeight="1" thickBot="1">
      <c r="A2539" s="446"/>
      <c r="B2539" s="446"/>
      <c r="C2539" s="54" t="str">
        <f>IF(A2539="CSP","Consolidated Supply Program(IIF)",IF(A2539&lt;&gt;"",INDEX('CCN &amp; Description'!$B$2:$B$1071,MATCH(VALUE(LEFT(A2539,5)),'CCN &amp; Description'!$A$2:$A$1071,0)),""))</f>
        <v/>
      </c>
      <c r="D2539" s="55" t="str">
        <f t="shared" si="78"/>
        <v>C</v>
      </c>
      <c r="E2539" s="55" t="str">
        <f t="shared" si="79"/>
        <v>C1070</v>
      </c>
      <c r="F2539" s="56" t="s">
        <v>13570</v>
      </c>
      <c r="G2539" s="56" t="s">
        <v>13569</v>
      </c>
      <c r="H2539" s="56" t="s">
        <v>13255</v>
      </c>
      <c r="I2539" s="57">
        <v>0.33</v>
      </c>
      <c r="J2539" s="57">
        <v>0.33</v>
      </c>
      <c r="K2539" s="57">
        <v>0.17</v>
      </c>
      <c r="L2539" s="315" t="e">
        <v>#REF!</v>
      </c>
      <c r="M2539" s="58" t="e">
        <v>#REF!</v>
      </c>
      <c r="N2539" s="58" t="e">
        <v>#N/A</v>
      </c>
      <c r="O2539" s="58" t="e">
        <v>#N/A</v>
      </c>
      <c r="P2539" s="58" t="e">
        <v>#N/A</v>
      </c>
      <c r="Q2539" s="58" t="e">
        <v>#N/A</v>
      </c>
    </row>
    <row r="2540" spans="1:17" s="110" customFormat="1" ht="15" customHeight="1" thickBot="1">
      <c r="A2540" s="446"/>
      <c r="B2540" s="446"/>
      <c r="C2540" s="106" t="str">
        <f>IF(A2540="CSP","Consolidated Supply Program(IIF)",IF(A2540&lt;&gt;"",INDEX('CCN &amp; Description'!$B$2:$B$1071,MATCH(VALUE(LEFT(A2540,5)),'CCN &amp; Description'!$A$2:$A$1071,0)),""))</f>
        <v/>
      </c>
      <c r="D2540" s="107" t="str">
        <f t="shared" si="78"/>
        <v>C</v>
      </c>
      <c r="E2540" s="107" t="str">
        <f t="shared" si="79"/>
        <v>C1091</v>
      </c>
      <c r="F2540" s="108" t="s">
        <v>5875</v>
      </c>
      <c r="G2540" s="108" t="s">
        <v>13168</v>
      </c>
      <c r="H2540" s="108" t="s">
        <v>13120</v>
      </c>
      <c r="I2540" s="109">
        <v>0.92</v>
      </c>
      <c r="J2540" s="109">
        <v>0.67</v>
      </c>
      <c r="K2540" s="109">
        <v>0.08</v>
      </c>
      <c r="L2540" s="110" t="e">
        <v>#REF!</v>
      </c>
      <c r="M2540" s="111" t="e">
        <v>#REF!</v>
      </c>
      <c r="N2540" s="111" t="e">
        <v>#N/A</v>
      </c>
      <c r="O2540" s="111" t="e">
        <v>#N/A</v>
      </c>
      <c r="P2540" s="111" t="e">
        <v>#N/A</v>
      </c>
      <c r="Q2540" s="111" t="e">
        <v>#N/A</v>
      </c>
    </row>
    <row r="2541" spans="1:17" s="110" customFormat="1" ht="15" customHeight="1" thickBot="1">
      <c r="A2541" s="446"/>
      <c r="B2541" s="446"/>
      <c r="C2541" s="106" t="str">
        <f>IF(A2541="CSP","Consolidated Supply Program(IIF)",IF(A2541&lt;&gt;"",INDEX('CCN &amp; Description'!$B$2:$B$1071,MATCH(VALUE(LEFT(A2541,5)),'CCN &amp; Description'!$A$2:$A$1071,0)),""))</f>
        <v/>
      </c>
      <c r="D2541" s="107" t="str">
        <f t="shared" si="78"/>
        <v>C</v>
      </c>
      <c r="E2541" s="107" t="str">
        <f t="shared" si="79"/>
        <v>C1091</v>
      </c>
      <c r="F2541" s="108" t="s">
        <v>5875</v>
      </c>
      <c r="G2541" s="108" t="s">
        <v>13168</v>
      </c>
      <c r="H2541" s="108" t="s">
        <v>13571</v>
      </c>
      <c r="I2541" s="109">
        <v>0.92</v>
      </c>
      <c r="J2541" s="109">
        <v>0.67</v>
      </c>
      <c r="K2541" s="109">
        <v>0.08</v>
      </c>
      <c r="L2541" s="110" t="e">
        <v>#REF!</v>
      </c>
      <c r="M2541" s="111" t="e">
        <v>#REF!</v>
      </c>
      <c r="N2541" s="111" t="e">
        <v>#N/A</v>
      </c>
      <c r="O2541" s="111" t="e">
        <v>#N/A</v>
      </c>
      <c r="P2541" s="111" t="e">
        <v>#N/A</v>
      </c>
      <c r="Q2541" s="111" t="e">
        <v>#N/A</v>
      </c>
    </row>
    <row r="2542" spans="1:17" s="110" customFormat="1" ht="15" customHeight="1" thickBot="1">
      <c r="A2542" s="446"/>
      <c r="B2542" s="446"/>
      <c r="C2542" s="106" t="str">
        <f>IF(A2542="CSP","Consolidated Supply Program(IIF)",IF(A2542&lt;&gt;"",INDEX('CCN &amp; Description'!$B$2:$B$1071,MATCH(VALUE(LEFT(A2542,5)),'CCN &amp; Description'!$A$2:$A$1071,0)),""))</f>
        <v/>
      </c>
      <c r="D2542" s="107" t="str">
        <f t="shared" si="78"/>
        <v>C</v>
      </c>
      <c r="E2542" s="107" t="str">
        <f t="shared" si="79"/>
        <v>C1091</v>
      </c>
      <c r="F2542" s="108" t="s">
        <v>5875</v>
      </c>
      <c r="G2542" s="108" t="s">
        <v>13168</v>
      </c>
      <c r="H2542" s="108" t="s">
        <v>13572</v>
      </c>
      <c r="I2542" s="109">
        <v>0.92</v>
      </c>
      <c r="J2542" s="109">
        <v>0.67</v>
      </c>
      <c r="K2542" s="109">
        <v>0.08</v>
      </c>
      <c r="L2542" s="110" t="e">
        <v>#REF!</v>
      </c>
      <c r="M2542" s="111" t="e">
        <v>#REF!</v>
      </c>
      <c r="N2542" s="111" t="e">
        <v>#N/A</v>
      </c>
      <c r="O2542" s="111" t="e">
        <v>#N/A</v>
      </c>
      <c r="P2542" s="111" t="e">
        <v>#N/A</v>
      </c>
      <c r="Q2542" s="111" t="e">
        <v>#N/A</v>
      </c>
    </row>
    <row r="2543" spans="1:17" s="110" customFormat="1" ht="15" customHeight="1" thickBot="1">
      <c r="A2543" s="446"/>
      <c r="B2543" s="446"/>
      <c r="C2543" s="106" t="str">
        <f>IF(A2543="CSP","Consolidated Supply Program(IIF)",IF(A2543&lt;&gt;"",INDEX('CCN &amp; Description'!$B$2:$B$1071,MATCH(VALUE(LEFT(A2543,5)),'CCN &amp; Description'!$A$2:$A$1071,0)),""))</f>
        <v/>
      </c>
      <c r="D2543" s="107" t="str">
        <f t="shared" si="78"/>
        <v>C</v>
      </c>
      <c r="E2543" s="107" t="str">
        <f t="shared" si="79"/>
        <v>C1091</v>
      </c>
      <c r="F2543" s="108" t="s">
        <v>5875</v>
      </c>
      <c r="G2543" s="108" t="s">
        <v>13168</v>
      </c>
      <c r="H2543" s="108" t="s">
        <v>13255</v>
      </c>
      <c r="I2543" s="109">
        <v>0.92</v>
      </c>
      <c r="J2543" s="109">
        <v>0.67</v>
      </c>
      <c r="K2543" s="109">
        <v>0.08</v>
      </c>
      <c r="L2543" s="110" t="e">
        <v>#REF!</v>
      </c>
      <c r="M2543" s="111" t="e">
        <v>#REF!</v>
      </c>
      <c r="N2543" s="111" t="e">
        <v>#N/A</v>
      </c>
      <c r="O2543" s="111" t="e">
        <v>#N/A</v>
      </c>
      <c r="P2543" s="111" t="e">
        <v>#N/A</v>
      </c>
      <c r="Q2543" s="111" t="e">
        <v>#N/A</v>
      </c>
    </row>
    <row r="2544" spans="1:17" s="110" customFormat="1" ht="15" customHeight="1" thickBot="1">
      <c r="A2544" s="446"/>
      <c r="B2544" s="446"/>
      <c r="C2544" s="106" t="str">
        <f>IF(A2544="CSP","Consolidated Supply Program(IIF)",IF(A2544&lt;&gt;"",INDEX('CCN &amp; Description'!$B$2:$B$1071,MATCH(VALUE(LEFT(A2544,5)),'CCN &amp; Description'!$A$2:$A$1071,0)),""))</f>
        <v/>
      </c>
      <c r="D2544" s="107" t="str">
        <f t="shared" si="78"/>
        <v>C</v>
      </c>
      <c r="E2544" s="107" t="str">
        <f t="shared" si="79"/>
        <v>C1091</v>
      </c>
      <c r="F2544" s="108" t="s">
        <v>5875</v>
      </c>
      <c r="G2544" s="108" t="s">
        <v>13168</v>
      </c>
      <c r="H2544" s="108" t="s">
        <v>13573</v>
      </c>
      <c r="I2544" s="109">
        <v>0.92</v>
      </c>
      <c r="J2544" s="109">
        <v>0.67</v>
      </c>
      <c r="K2544" s="109">
        <v>0.08</v>
      </c>
      <c r="L2544" s="110" t="e">
        <v>#REF!</v>
      </c>
      <c r="M2544" s="111" t="e">
        <v>#REF!</v>
      </c>
      <c r="N2544" s="111" t="e">
        <v>#N/A</v>
      </c>
      <c r="O2544" s="111" t="e">
        <v>#N/A</v>
      </c>
      <c r="P2544" s="111" t="e">
        <v>#N/A</v>
      </c>
      <c r="Q2544" s="111" t="e">
        <v>#N/A</v>
      </c>
    </row>
    <row r="2545" spans="1:17" s="110" customFormat="1" ht="15" customHeight="1" thickBot="1">
      <c r="A2545" s="446">
        <v>44112</v>
      </c>
      <c r="B2545" s="446"/>
      <c r="C2545" s="106" t="str">
        <f>IF(A2545="CSP","Consolidated Supply Program(IIF)",IF(A2545&lt;&gt;"",INDEX('CCN &amp; Description'!$B$2:$B$1071,MATCH(VALUE(LEFT(A2545,5)),'CCN &amp; Description'!$A$2:$A$1071,0)),""))</f>
        <v>COVERED STORAGE BUILDING, INSTALLATION</v>
      </c>
      <c r="D2545" s="107" t="str">
        <f t="shared" si="78"/>
        <v>C</v>
      </c>
      <c r="E2545" s="107" t="str">
        <f t="shared" si="79"/>
        <v>C1105</v>
      </c>
      <c r="F2545" s="108" t="s">
        <v>5888</v>
      </c>
      <c r="G2545" s="108" t="s">
        <v>13574</v>
      </c>
      <c r="H2545" s="108" t="s">
        <v>13575</v>
      </c>
      <c r="I2545" s="109">
        <v>0.83</v>
      </c>
      <c r="J2545" s="109">
        <v>0.42</v>
      </c>
      <c r="K2545" s="109">
        <v>0.08</v>
      </c>
      <c r="L2545" s="110" t="e">
        <v>#REF!</v>
      </c>
      <c r="M2545" s="111" t="e">
        <v>#REF!</v>
      </c>
      <c r="N2545" s="111" t="e">
        <v>#N/A</v>
      </c>
      <c r="O2545" s="111" t="e">
        <v>#N/A</v>
      </c>
      <c r="P2545" s="111" t="e">
        <v>#N/A</v>
      </c>
      <c r="Q2545" s="111" t="e">
        <v>#N/A</v>
      </c>
    </row>
    <row r="2546" spans="1:17" s="110" customFormat="1" ht="15" customHeight="1" thickBot="1">
      <c r="A2546" s="446" t="s">
        <v>814</v>
      </c>
      <c r="B2546" s="446"/>
      <c r="C2546" s="106" t="str">
        <f>IF(A2546="CSP","Consolidated Supply Program(IIF)",IF(A2546&lt;&gt;"",INDEX('CCN &amp; Description'!$B$2:$B$1071,MATCH(VALUE(LEFT(A2546,5)),'CCN &amp; Description'!$A$2:$A$1071,0)),""))</f>
        <v>Consolidated Supply Program(IIF)</v>
      </c>
      <c r="D2546" s="107" t="str">
        <f t="shared" si="78"/>
        <v>C</v>
      </c>
      <c r="E2546" s="107" t="str">
        <f t="shared" si="79"/>
        <v>C1107</v>
      </c>
      <c r="F2546" s="108" t="s">
        <v>909</v>
      </c>
      <c r="G2546" s="108" t="s">
        <v>13576</v>
      </c>
      <c r="H2546" s="108" t="s">
        <v>13577</v>
      </c>
      <c r="I2546" s="109">
        <v>1</v>
      </c>
      <c r="J2546" s="109">
        <v>0.5</v>
      </c>
      <c r="K2546" s="109">
        <v>0.08</v>
      </c>
      <c r="L2546" s="110" t="e">
        <v>#REF!</v>
      </c>
      <c r="M2546" s="111" t="e">
        <v>#REF!</v>
      </c>
      <c r="N2546" s="111" t="e">
        <v>#N/A</v>
      </c>
      <c r="O2546" s="111" t="e">
        <v>#N/A</v>
      </c>
      <c r="P2546" s="111" t="e">
        <v>#N/A</v>
      </c>
      <c r="Q2546" s="111" t="e">
        <v>#N/A</v>
      </c>
    </row>
    <row r="2547" spans="1:17" s="110" customFormat="1" ht="15" customHeight="1" thickBot="1">
      <c r="A2547" s="446" t="s">
        <v>814</v>
      </c>
      <c r="B2547" s="446"/>
      <c r="C2547" s="106" t="str">
        <f>IF(A2547="CSP","Consolidated Supply Program(IIF)",IF(A2547&lt;&gt;"",INDEX('CCN &amp; Description'!$B$2:$B$1071,MATCH(VALUE(LEFT(A2547,5)),'CCN &amp; Description'!$A$2:$A$1071,0)),""))</f>
        <v>Consolidated Supply Program(IIF)</v>
      </c>
      <c r="D2547" s="107" t="str">
        <f t="shared" si="78"/>
        <v>C</v>
      </c>
      <c r="E2547" s="107" t="str">
        <f t="shared" si="79"/>
        <v>C1107</v>
      </c>
      <c r="F2547" s="108" t="s">
        <v>909</v>
      </c>
      <c r="G2547" s="108" t="s">
        <v>13576</v>
      </c>
      <c r="H2547" s="108" t="s">
        <v>13577</v>
      </c>
      <c r="I2547" s="109">
        <v>1</v>
      </c>
      <c r="J2547" s="109">
        <v>0.5</v>
      </c>
      <c r="K2547" s="109">
        <v>0.08</v>
      </c>
      <c r="L2547" s="110" t="e">
        <v>#REF!</v>
      </c>
      <c r="M2547" s="111" t="e">
        <v>#REF!</v>
      </c>
      <c r="N2547" s="111" t="e">
        <v>#N/A</v>
      </c>
      <c r="O2547" s="111" t="e">
        <v>#N/A</v>
      </c>
      <c r="P2547" s="111" t="e">
        <v>#N/A</v>
      </c>
      <c r="Q2547" s="111" t="e">
        <v>#N/A</v>
      </c>
    </row>
    <row r="2548" spans="1:17" s="110" customFormat="1" ht="15" customHeight="1" thickBot="1">
      <c r="A2548" s="446" t="s">
        <v>814</v>
      </c>
      <c r="B2548" s="446"/>
      <c r="C2548" s="106" t="str">
        <f>IF(A2548="CSP","Consolidated Supply Program(IIF)",IF(A2548&lt;&gt;"",INDEX('CCN &amp; Description'!$B$2:$B$1071,MATCH(VALUE(LEFT(A2548,5)),'CCN &amp; Description'!$A$2:$A$1071,0)),""))</f>
        <v>Consolidated Supply Program(IIF)</v>
      </c>
      <c r="D2548" s="107" t="str">
        <f t="shared" si="78"/>
        <v>C</v>
      </c>
      <c r="E2548" s="107" t="str">
        <f t="shared" si="79"/>
        <v>C1120</v>
      </c>
      <c r="F2548" s="108" t="s">
        <v>912</v>
      </c>
      <c r="G2548" s="108" t="s">
        <v>13578</v>
      </c>
      <c r="H2548" s="108" t="s">
        <v>13579</v>
      </c>
      <c r="I2548" s="109">
        <v>1</v>
      </c>
      <c r="J2548" s="109">
        <v>0.5</v>
      </c>
      <c r="K2548" s="109">
        <v>0.08</v>
      </c>
      <c r="L2548" s="110" t="e">
        <v>#REF!</v>
      </c>
      <c r="M2548" s="111" t="e">
        <v>#REF!</v>
      </c>
      <c r="N2548" s="111" t="e">
        <v>#N/A</v>
      </c>
      <c r="O2548" s="111" t="e">
        <v>#N/A</v>
      </c>
      <c r="P2548" s="111" t="e">
        <v>#N/A</v>
      </c>
      <c r="Q2548" s="111" t="e">
        <v>#N/A</v>
      </c>
    </row>
    <row r="2549" spans="1:17" s="110" customFormat="1" ht="15" customHeight="1" thickBot="1">
      <c r="A2549" s="446" t="s">
        <v>814</v>
      </c>
      <c r="B2549" s="446"/>
      <c r="C2549" s="106" t="str">
        <f>IF(A2549="CSP","Consolidated Supply Program(IIF)",IF(A2549&lt;&gt;"",INDEX('CCN &amp; Description'!$B$2:$B$1071,MATCH(VALUE(LEFT(A2549,5)),'CCN &amp; Description'!$A$2:$A$1071,0)),""))</f>
        <v>Consolidated Supply Program(IIF)</v>
      </c>
      <c r="D2549" s="107" t="str">
        <f t="shared" si="78"/>
        <v>C</v>
      </c>
      <c r="E2549" s="107" t="str">
        <f t="shared" si="79"/>
        <v>C1120</v>
      </c>
      <c r="F2549" s="108" t="s">
        <v>912</v>
      </c>
      <c r="G2549" s="108" t="s">
        <v>13580</v>
      </c>
      <c r="H2549" s="108" t="s">
        <v>13579</v>
      </c>
      <c r="I2549" s="109">
        <v>1</v>
      </c>
      <c r="J2549" s="109">
        <v>0.5</v>
      </c>
      <c r="K2549" s="109">
        <v>0.08</v>
      </c>
      <c r="L2549" s="110" t="e">
        <v>#REF!</v>
      </c>
      <c r="M2549" s="111" t="e">
        <v>#REF!</v>
      </c>
      <c r="N2549" s="111" t="e">
        <v>#N/A</v>
      </c>
      <c r="O2549" s="111" t="e">
        <v>#N/A</v>
      </c>
      <c r="P2549" s="111" t="e">
        <v>#N/A</v>
      </c>
      <c r="Q2549" s="111" t="e">
        <v>#N/A</v>
      </c>
    </row>
    <row r="2550" spans="1:17" s="110" customFormat="1" ht="15" customHeight="1" thickBot="1">
      <c r="A2550" s="446">
        <v>44112</v>
      </c>
      <c r="B2550" s="446"/>
      <c r="C2550" s="106" t="str">
        <f>IF(A2550="CSP","Consolidated Supply Program(IIF)",IF(A2550&lt;&gt;"",INDEX('CCN &amp; Description'!$B$2:$B$1071,MATCH(VALUE(LEFT(A2550,5)),'CCN &amp; Description'!$A$2:$A$1071,0)),""))</f>
        <v>COVERED STORAGE BUILDING, INSTALLATION</v>
      </c>
      <c r="D2550" s="107" t="str">
        <f t="shared" si="78"/>
        <v>C</v>
      </c>
      <c r="E2550" s="107" t="str">
        <f t="shared" si="79"/>
        <v>C1130</v>
      </c>
      <c r="F2550" s="108" t="s">
        <v>5942</v>
      </c>
      <c r="G2550" s="108" t="s">
        <v>13581</v>
      </c>
      <c r="H2550" s="108" t="s">
        <v>13582</v>
      </c>
      <c r="I2550" s="109">
        <v>1</v>
      </c>
      <c r="J2550" s="109">
        <v>1</v>
      </c>
      <c r="K2550" s="109">
        <v>0.17</v>
      </c>
      <c r="L2550" s="110" t="e">
        <v>#REF!</v>
      </c>
      <c r="M2550" s="111" t="e">
        <v>#REF!</v>
      </c>
      <c r="N2550" s="111" t="e">
        <v>#N/A</v>
      </c>
      <c r="O2550" s="111" t="e">
        <v>#N/A</v>
      </c>
      <c r="P2550" s="111" t="e">
        <v>#N/A</v>
      </c>
      <c r="Q2550" s="111" t="e">
        <v>#N/A</v>
      </c>
    </row>
    <row r="2551" spans="1:17" s="110" customFormat="1" ht="15" customHeight="1" thickBot="1">
      <c r="A2551" s="446">
        <v>44112</v>
      </c>
      <c r="B2551" s="446"/>
      <c r="C2551" s="106" t="str">
        <f>IF(A2551="CSP","Consolidated Supply Program(IIF)",IF(A2551&lt;&gt;"",INDEX('CCN &amp; Description'!$B$2:$B$1071,MATCH(VALUE(LEFT(A2551,5)),'CCN &amp; Description'!$A$2:$A$1071,0)),""))</f>
        <v>COVERED STORAGE BUILDING, INSTALLATION</v>
      </c>
      <c r="D2551" s="107" t="str">
        <f t="shared" si="78"/>
        <v>C</v>
      </c>
      <c r="E2551" s="107" t="str">
        <f t="shared" si="79"/>
        <v>C1130</v>
      </c>
      <c r="F2551" s="108" t="s">
        <v>5942</v>
      </c>
      <c r="G2551" s="108" t="s">
        <v>13581</v>
      </c>
      <c r="H2551" s="108" t="s">
        <v>13583</v>
      </c>
      <c r="I2551" s="109">
        <v>1</v>
      </c>
      <c r="J2551" s="109">
        <v>1</v>
      </c>
      <c r="K2551" s="109">
        <v>0.17</v>
      </c>
      <c r="L2551" s="110" t="e">
        <v>#REF!</v>
      </c>
      <c r="M2551" s="111" t="e">
        <v>#REF!</v>
      </c>
      <c r="N2551" s="111" t="e">
        <v>#N/A</v>
      </c>
      <c r="O2551" s="111" t="e">
        <v>#N/A</v>
      </c>
      <c r="P2551" s="111" t="e">
        <v>#N/A</v>
      </c>
      <c r="Q2551" s="111" t="e">
        <v>#N/A</v>
      </c>
    </row>
    <row r="2552" spans="1:17" ht="15" customHeight="1" thickBot="1">
      <c r="A2552" s="446"/>
      <c r="B2552" s="446"/>
      <c r="C2552" s="54" t="str">
        <f>IF(A2552="CSP","Consolidated Supply Program(IIF)",IF(A2552&lt;&gt;"",INDEX('CCN &amp; Description'!$B$2:$B$1071,MATCH(VALUE(LEFT(A2552,5)),'CCN &amp; Description'!$A$2:$A$1071,0)),""))</f>
        <v/>
      </c>
      <c r="D2552" s="55" t="str">
        <f t="shared" si="78"/>
        <v>C</v>
      </c>
      <c r="E2552" s="55" t="str">
        <f t="shared" si="79"/>
        <v>C1140</v>
      </c>
      <c r="F2552" s="56" t="s">
        <v>13584</v>
      </c>
      <c r="G2552" s="56" t="s">
        <v>13585</v>
      </c>
      <c r="H2552" s="56" t="s">
        <v>13272</v>
      </c>
      <c r="I2552" s="57">
        <v>0</v>
      </c>
      <c r="J2552" s="57">
        <v>0</v>
      </c>
      <c r="K2552" s="57">
        <v>0</v>
      </c>
      <c r="L2552" s="315" t="e">
        <v>#REF!</v>
      </c>
      <c r="M2552" s="58" t="e">
        <v>#REF!</v>
      </c>
      <c r="N2552" s="58" t="e">
        <v>#N/A</v>
      </c>
      <c r="O2552" s="58" t="e">
        <v>#N/A</v>
      </c>
      <c r="P2552" s="58" t="e">
        <v>#N/A</v>
      </c>
      <c r="Q2552" s="58" t="e">
        <v>#N/A</v>
      </c>
    </row>
    <row r="2553" spans="1:17" s="110" customFormat="1" ht="15" customHeight="1" thickBot="1">
      <c r="A2553" s="446">
        <v>44112</v>
      </c>
      <c r="B2553" s="446"/>
      <c r="C2553" s="106" t="str">
        <f>IF(A2553="CSP","Consolidated Supply Program(IIF)",IF(A2553&lt;&gt;"",INDEX('CCN &amp; Description'!$B$2:$B$1071,MATCH(VALUE(LEFT(A2553,5)),'CCN &amp; Description'!$A$2:$A$1071,0)),""))</f>
        <v>COVERED STORAGE BUILDING, INSTALLATION</v>
      </c>
      <c r="D2553" s="107" t="str">
        <f t="shared" si="78"/>
        <v>C</v>
      </c>
      <c r="E2553" s="107" t="str">
        <f t="shared" si="79"/>
        <v>C1155</v>
      </c>
      <c r="F2553" s="108" t="s">
        <v>5949</v>
      </c>
      <c r="G2553" s="108" t="s">
        <v>13586</v>
      </c>
      <c r="H2553" s="108" t="s">
        <v>13587</v>
      </c>
      <c r="I2553" s="109">
        <v>1</v>
      </c>
      <c r="J2553" s="109">
        <v>1</v>
      </c>
      <c r="K2553" s="109">
        <v>0.17</v>
      </c>
      <c r="L2553" s="110" t="e">
        <v>#REF!</v>
      </c>
      <c r="M2553" s="111" t="e">
        <v>#REF!</v>
      </c>
      <c r="N2553" s="111" t="e">
        <v>#N/A</v>
      </c>
      <c r="O2553" s="111" t="e">
        <v>#N/A</v>
      </c>
      <c r="P2553" s="111" t="e">
        <v>#N/A</v>
      </c>
      <c r="Q2553" s="111" t="e">
        <v>#N/A</v>
      </c>
    </row>
    <row r="2554" spans="1:17" s="110" customFormat="1" ht="15" customHeight="1" thickBot="1">
      <c r="A2554" s="446">
        <v>44112</v>
      </c>
      <c r="B2554" s="446"/>
      <c r="C2554" s="106" t="str">
        <f>IF(A2554="CSP","Consolidated Supply Program(IIF)",IF(A2554&lt;&gt;"",INDEX('CCN &amp; Description'!$B$2:$B$1071,MATCH(VALUE(LEFT(A2554,5)),'CCN &amp; Description'!$A$2:$A$1071,0)),""))</f>
        <v>COVERED STORAGE BUILDING, INSTALLATION</v>
      </c>
      <c r="D2554" s="107" t="str">
        <f t="shared" si="78"/>
        <v>C</v>
      </c>
      <c r="E2554" s="107" t="str">
        <f t="shared" si="79"/>
        <v>C1156</v>
      </c>
      <c r="F2554" s="108" t="s">
        <v>5953</v>
      </c>
      <c r="G2554" s="108" t="s">
        <v>13586</v>
      </c>
      <c r="H2554" s="108" t="s">
        <v>13587</v>
      </c>
      <c r="I2554" s="109">
        <v>1</v>
      </c>
      <c r="J2554" s="109">
        <v>1</v>
      </c>
      <c r="K2554" s="109">
        <v>0.17</v>
      </c>
      <c r="L2554" s="110" t="e">
        <v>#REF!</v>
      </c>
      <c r="M2554" s="111" t="e">
        <v>#REF!</v>
      </c>
      <c r="N2554" s="111" t="e">
        <v>#N/A</v>
      </c>
      <c r="O2554" s="111" t="e">
        <v>#N/A</v>
      </c>
      <c r="P2554" s="111" t="e">
        <v>#N/A</v>
      </c>
      <c r="Q2554" s="111" t="e">
        <v>#N/A</v>
      </c>
    </row>
    <row r="2555" spans="1:17" s="110" customFormat="1" ht="15" customHeight="1" thickBot="1">
      <c r="A2555" s="446">
        <v>44112</v>
      </c>
      <c r="B2555" s="446"/>
      <c r="C2555" s="106" t="str">
        <f>IF(A2555="CSP","Consolidated Supply Program(IIF)",IF(A2555&lt;&gt;"",INDEX('CCN &amp; Description'!$B$2:$B$1071,MATCH(VALUE(LEFT(A2555,5)),'CCN &amp; Description'!$A$2:$A$1071,0)),""))</f>
        <v>COVERED STORAGE BUILDING, INSTALLATION</v>
      </c>
      <c r="D2555" s="107" t="str">
        <f t="shared" si="78"/>
        <v>C</v>
      </c>
      <c r="E2555" s="107" t="str">
        <f t="shared" si="79"/>
        <v>C1156</v>
      </c>
      <c r="F2555" s="108" t="s">
        <v>5953</v>
      </c>
      <c r="G2555" s="108" t="s">
        <v>13586</v>
      </c>
      <c r="H2555" s="108" t="s">
        <v>13587</v>
      </c>
      <c r="I2555" s="109">
        <v>1</v>
      </c>
      <c r="J2555" s="109">
        <v>1</v>
      </c>
      <c r="K2555" s="109">
        <v>0.17</v>
      </c>
      <c r="L2555" s="110" t="e">
        <v>#REF!</v>
      </c>
      <c r="M2555" s="111" t="e">
        <v>#REF!</v>
      </c>
      <c r="N2555" s="111" t="e">
        <v>#N/A</v>
      </c>
      <c r="O2555" s="111" t="e">
        <v>#N/A</v>
      </c>
      <c r="P2555" s="111" t="e">
        <v>#N/A</v>
      </c>
      <c r="Q2555" s="111" t="e">
        <v>#N/A</v>
      </c>
    </row>
    <row r="2556" spans="1:17" s="110" customFormat="1" ht="15" customHeight="1" thickBot="1">
      <c r="A2556" s="446" t="s">
        <v>814</v>
      </c>
      <c r="B2556" s="446"/>
      <c r="C2556" s="106" t="str">
        <f>IF(A2556="CSP","Consolidated Supply Program(IIF)",IF(A2556&lt;&gt;"",INDEX('CCN &amp; Description'!$B$2:$B$1071,MATCH(VALUE(LEFT(A2556,5)),'CCN &amp; Description'!$A$2:$A$1071,0)),""))</f>
        <v>Consolidated Supply Program(IIF)</v>
      </c>
      <c r="D2556" s="107" t="str">
        <f t="shared" si="78"/>
        <v>C</v>
      </c>
      <c r="E2556" s="107" t="str">
        <f t="shared" si="79"/>
        <v>C1250</v>
      </c>
      <c r="F2556" s="108" t="s">
        <v>5959</v>
      </c>
      <c r="G2556" s="108" t="s">
        <v>13588</v>
      </c>
      <c r="H2556" s="112"/>
      <c r="I2556" s="109">
        <v>1.08</v>
      </c>
      <c r="J2556" s="109">
        <v>0.67</v>
      </c>
      <c r="K2556" s="109">
        <v>0.08</v>
      </c>
      <c r="L2556" s="110" t="e">
        <v>#REF!</v>
      </c>
      <c r="M2556" s="111" t="e">
        <v>#REF!</v>
      </c>
      <c r="N2556" s="111" t="e">
        <v>#N/A</v>
      </c>
      <c r="O2556" s="111" t="e">
        <v>#N/A</v>
      </c>
      <c r="P2556" s="111" t="e">
        <v>#N/A</v>
      </c>
      <c r="Q2556" s="111" t="e">
        <v>#N/A</v>
      </c>
    </row>
    <row r="2557" spans="1:17" s="110" customFormat="1" ht="15" customHeight="1" thickBot="1">
      <c r="A2557" s="446" t="s">
        <v>814</v>
      </c>
      <c r="B2557" s="446"/>
      <c r="C2557" s="106" t="str">
        <f>IF(A2557="CSP","Consolidated Supply Program(IIF)",IF(A2557&lt;&gt;"",INDEX('CCN &amp; Description'!$B$2:$B$1071,MATCH(VALUE(LEFT(A2557,5)),'CCN &amp; Description'!$A$2:$A$1071,0)),""))</f>
        <v>Consolidated Supply Program(IIF)</v>
      </c>
      <c r="D2557" s="107" t="str">
        <f t="shared" si="78"/>
        <v>C</v>
      </c>
      <c r="E2557" s="107" t="str">
        <f t="shared" si="79"/>
        <v>C1250</v>
      </c>
      <c r="F2557" s="108" t="s">
        <v>5959</v>
      </c>
      <c r="G2557" s="108" t="s">
        <v>13397</v>
      </c>
      <c r="H2557" s="108" t="s">
        <v>13573</v>
      </c>
      <c r="I2557" s="109">
        <v>1.08</v>
      </c>
      <c r="J2557" s="109">
        <v>0.67</v>
      </c>
      <c r="K2557" s="109">
        <v>0.08</v>
      </c>
      <c r="L2557" s="110" t="e">
        <v>#REF!</v>
      </c>
      <c r="M2557" s="111" t="e">
        <v>#REF!</v>
      </c>
      <c r="N2557" s="111" t="e">
        <v>#N/A</v>
      </c>
      <c r="O2557" s="111" t="e">
        <v>#N/A</v>
      </c>
      <c r="P2557" s="111" t="e">
        <v>#N/A</v>
      </c>
      <c r="Q2557" s="111" t="e">
        <v>#N/A</v>
      </c>
    </row>
    <row r="2558" spans="1:17" s="110" customFormat="1" ht="15" customHeight="1" thickBot="1">
      <c r="A2558" s="446" t="s">
        <v>814</v>
      </c>
      <c r="B2558" s="446"/>
      <c r="C2558" s="106" t="str">
        <f>IF(A2558="CSP","Consolidated Supply Program(IIF)",IF(A2558&lt;&gt;"",INDEX('CCN &amp; Description'!$B$2:$B$1071,MATCH(VALUE(LEFT(A2558,5)),'CCN &amp; Description'!$A$2:$A$1071,0)),""))</f>
        <v>Consolidated Supply Program(IIF)</v>
      </c>
      <c r="D2558" s="107" t="str">
        <f t="shared" si="78"/>
        <v>C</v>
      </c>
      <c r="E2558" s="107" t="str">
        <f t="shared" si="79"/>
        <v>C1250</v>
      </c>
      <c r="F2558" s="108" t="s">
        <v>5959</v>
      </c>
      <c r="G2558" s="108" t="s">
        <v>13397</v>
      </c>
      <c r="H2558" s="108" t="s">
        <v>13120</v>
      </c>
      <c r="I2558" s="109">
        <v>1.08</v>
      </c>
      <c r="J2558" s="109">
        <v>0.67</v>
      </c>
      <c r="K2558" s="109">
        <v>0.08</v>
      </c>
      <c r="L2558" s="110" t="e">
        <v>#REF!</v>
      </c>
      <c r="M2558" s="111" t="e">
        <v>#REF!</v>
      </c>
      <c r="N2558" s="111" t="e">
        <v>#N/A</v>
      </c>
      <c r="O2558" s="111" t="e">
        <v>#N/A</v>
      </c>
      <c r="P2558" s="111" t="e">
        <v>#N/A</v>
      </c>
      <c r="Q2558" s="111" t="e">
        <v>#N/A</v>
      </c>
    </row>
    <row r="2559" spans="1:17" s="110" customFormat="1" ht="15" customHeight="1" thickBot="1">
      <c r="A2559" s="446" t="s">
        <v>814</v>
      </c>
      <c r="B2559" s="446"/>
      <c r="C2559" s="106" t="str">
        <f>IF(A2559="CSP","Consolidated Supply Program(IIF)",IF(A2559&lt;&gt;"",INDEX('CCN &amp; Description'!$B$2:$B$1071,MATCH(VALUE(LEFT(A2559,5)),'CCN &amp; Description'!$A$2:$A$1071,0)),""))</f>
        <v>Consolidated Supply Program(IIF)</v>
      </c>
      <c r="D2559" s="107" t="str">
        <f t="shared" si="78"/>
        <v>C</v>
      </c>
      <c r="E2559" s="107" t="str">
        <f t="shared" si="79"/>
        <v>C1250</v>
      </c>
      <c r="F2559" s="108" t="s">
        <v>5959</v>
      </c>
      <c r="G2559" s="108" t="s">
        <v>13397</v>
      </c>
      <c r="H2559" s="108" t="s">
        <v>13572</v>
      </c>
      <c r="I2559" s="109">
        <v>1.08</v>
      </c>
      <c r="J2559" s="109">
        <v>0.67</v>
      </c>
      <c r="K2559" s="109">
        <v>0.08</v>
      </c>
      <c r="L2559" s="110" t="e">
        <v>#REF!</v>
      </c>
      <c r="M2559" s="111" t="e">
        <v>#REF!</v>
      </c>
      <c r="N2559" s="111" t="e">
        <v>#N/A</v>
      </c>
      <c r="O2559" s="111" t="e">
        <v>#N/A</v>
      </c>
      <c r="P2559" s="111" t="e">
        <v>#N/A</v>
      </c>
      <c r="Q2559" s="111" t="e">
        <v>#N/A</v>
      </c>
    </row>
    <row r="2560" spans="1:17" s="110" customFormat="1" ht="15" customHeight="1" thickBot="1">
      <c r="A2560" s="446" t="s">
        <v>814</v>
      </c>
      <c r="B2560" s="446"/>
      <c r="C2560" s="106" t="str">
        <f>IF(A2560="CSP","Consolidated Supply Program(IIF)",IF(A2560&lt;&gt;"",INDEX('CCN &amp; Description'!$B$2:$B$1071,MATCH(VALUE(LEFT(A2560,5)),'CCN &amp; Description'!$A$2:$A$1071,0)),""))</f>
        <v>Consolidated Supply Program(IIF)</v>
      </c>
      <c r="D2560" s="107" t="str">
        <f t="shared" si="78"/>
        <v>C</v>
      </c>
      <c r="E2560" s="107" t="str">
        <f t="shared" si="79"/>
        <v>C1250</v>
      </c>
      <c r="F2560" s="108" t="s">
        <v>5959</v>
      </c>
      <c r="G2560" s="108" t="s">
        <v>13588</v>
      </c>
      <c r="H2560" s="108" t="s">
        <v>13589</v>
      </c>
      <c r="I2560" s="109">
        <v>1.08</v>
      </c>
      <c r="J2560" s="109">
        <v>0.67</v>
      </c>
      <c r="K2560" s="109">
        <v>0.08</v>
      </c>
      <c r="L2560" s="110" t="e">
        <v>#REF!</v>
      </c>
      <c r="M2560" s="111" t="e">
        <v>#REF!</v>
      </c>
      <c r="N2560" s="111" t="e">
        <v>#N/A</v>
      </c>
      <c r="O2560" s="111" t="e">
        <v>#N/A</v>
      </c>
      <c r="P2560" s="111" t="e">
        <v>#N/A</v>
      </c>
      <c r="Q2560" s="111" t="e">
        <v>#N/A</v>
      </c>
    </row>
    <row r="2561" spans="1:17" s="110" customFormat="1" ht="15" customHeight="1" thickBot="1">
      <c r="A2561" s="446" t="s">
        <v>814</v>
      </c>
      <c r="B2561" s="446"/>
      <c r="C2561" s="106" t="str">
        <f>IF(A2561="CSP","Consolidated Supply Program(IIF)",IF(A2561&lt;&gt;"",INDEX('CCN &amp; Description'!$B$2:$B$1071,MATCH(VALUE(LEFT(A2561,5)),'CCN &amp; Description'!$A$2:$A$1071,0)),""))</f>
        <v>Consolidated Supply Program(IIF)</v>
      </c>
      <c r="D2561" s="107" t="str">
        <f t="shared" si="78"/>
        <v>C</v>
      </c>
      <c r="E2561" s="107" t="str">
        <f t="shared" si="79"/>
        <v>C1250</v>
      </c>
      <c r="F2561" s="108" t="s">
        <v>5959</v>
      </c>
      <c r="G2561" s="108" t="s">
        <v>5960</v>
      </c>
      <c r="H2561" s="112"/>
      <c r="I2561" s="109">
        <v>1.08</v>
      </c>
      <c r="J2561" s="109">
        <v>0.67</v>
      </c>
      <c r="K2561" s="109">
        <v>0.08</v>
      </c>
      <c r="L2561" s="110" t="e">
        <v>#REF!</v>
      </c>
      <c r="M2561" s="111" t="e">
        <v>#REF!</v>
      </c>
      <c r="N2561" s="111" t="e">
        <v>#N/A</v>
      </c>
      <c r="O2561" s="111" t="e">
        <v>#N/A</v>
      </c>
      <c r="P2561" s="111" t="e">
        <v>#N/A</v>
      </c>
      <c r="Q2561" s="111" t="e">
        <v>#N/A</v>
      </c>
    </row>
    <row r="2562" spans="1:17" s="110" customFormat="1" ht="15" customHeight="1" thickBot="1">
      <c r="A2562" s="446" t="s">
        <v>814</v>
      </c>
      <c r="B2562" s="446"/>
      <c r="C2562" s="106" t="str">
        <f>IF(A2562="CSP","Consolidated Supply Program(IIF)",IF(A2562&lt;&gt;"",INDEX('CCN &amp; Description'!$B$2:$B$1071,MATCH(VALUE(LEFT(A2562,5)),'CCN &amp; Description'!$A$2:$A$1071,0)),""))</f>
        <v>Consolidated Supply Program(IIF)</v>
      </c>
      <c r="D2562" s="107" t="str">
        <f t="shared" ref="D2562:D2625" si="80">LEFT(F2562,1)</f>
        <v>C</v>
      </c>
      <c r="E2562" s="107" t="str">
        <f t="shared" ref="E2562:E2625" si="81">LEFT(F2562,5)</f>
        <v>C1250</v>
      </c>
      <c r="F2562" s="108" t="s">
        <v>5959</v>
      </c>
      <c r="G2562" s="108" t="s">
        <v>13397</v>
      </c>
      <c r="H2562" s="108" t="s">
        <v>13255</v>
      </c>
      <c r="I2562" s="109">
        <v>1.08</v>
      </c>
      <c r="J2562" s="109">
        <v>0.67</v>
      </c>
      <c r="K2562" s="109">
        <v>0.08</v>
      </c>
      <c r="L2562" s="110" t="e">
        <v>#REF!</v>
      </c>
      <c r="M2562" s="111" t="e">
        <v>#REF!</v>
      </c>
      <c r="N2562" s="111" t="e">
        <v>#N/A</v>
      </c>
      <c r="O2562" s="111" t="e">
        <v>#N/A</v>
      </c>
      <c r="P2562" s="111" t="e">
        <v>#N/A</v>
      </c>
      <c r="Q2562" s="111" t="e">
        <v>#N/A</v>
      </c>
    </row>
    <row r="2563" spans="1:17" s="110" customFormat="1" ht="15" customHeight="1" thickBot="1">
      <c r="A2563" s="446" t="s">
        <v>814</v>
      </c>
      <c r="B2563" s="446"/>
      <c r="C2563" s="106" t="str">
        <f>IF(A2563="CSP","Consolidated Supply Program(IIF)",IF(A2563&lt;&gt;"",INDEX('CCN &amp; Description'!$B$2:$B$1071,MATCH(VALUE(LEFT(A2563,5)),'CCN &amp; Description'!$A$2:$A$1071,0)),""))</f>
        <v>Consolidated Supply Program(IIF)</v>
      </c>
      <c r="D2563" s="107" t="str">
        <f t="shared" si="80"/>
        <v>C</v>
      </c>
      <c r="E2563" s="107" t="str">
        <f t="shared" si="81"/>
        <v>C1250</v>
      </c>
      <c r="F2563" s="108" t="s">
        <v>5959</v>
      </c>
      <c r="G2563" s="108" t="s">
        <v>13588</v>
      </c>
      <c r="H2563" s="108" t="s">
        <v>2098</v>
      </c>
      <c r="I2563" s="109">
        <v>1.08</v>
      </c>
      <c r="J2563" s="109">
        <v>0.67</v>
      </c>
      <c r="K2563" s="109">
        <v>0.08</v>
      </c>
      <c r="L2563" s="110" t="e">
        <v>#REF!</v>
      </c>
      <c r="M2563" s="111" t="e">
        <v>#REF!</v>
      </c>
      <c r="N2563" s="111" t="e">
        <v>#N/A</v>
      </c>
      <c r="O2563" s="111" t="e">
        <v>#N/A</v>
      </c>
      <c r="P2563" s="111" t="e">
        <v>#N/A</v>
      </c>
      <c r="Q2563" s="111" t="e">
        <v>#N/A</v>
      </c>
    </row>
    <row r="2564" spans="1:17" s="110" customFormat="1" ht="15" customHeight="1" thickBot="1">
      <c r="A2564" s="446" t="s">
        <v>814</v>
      </c>
      <c r="B2564" s="446"/>
      <c r="C2564" s="106" t="str">
        <f>IF(A2564="CSP","Consolidated Supply Program(IIF)",IF(A2564&lt;&gt;"",INDEX('CCN &amp; Description'!$B$2:$B$1071,MATCH(VALUE(LEFT(A2564,5)),'CCN &amp; Description'!$A$2:$A$1071,0)),""))</f>
        <v>Consolidated Supply Program(IIF)</v>
      </c>
      <c r="D2564" s="107" t="str">
        <f t="shared" si="80"/>
        <v>C</v>
      </c>
      <c r="E2564" s="107" t="str">
        <f t="shared" si="81"/>
        <v>C1261</v>
      </c>
      <c r="F2564" s="108" t="s">
        <v>5975</v>
      </c>
      <c r="G2564" s="108" t="s">
        <v>13395</v>
      </c>
      <c r="H2564" s="108" t="s">
        <v>13253</v>
      </c>
      <c r="I2564" s="109">
        <v>1</v>
      </c>
      <c r="J2564" s="109">
        <v>0.67</v>
      </c>
      <c r="K2564" s="109">
        <v>0.08</v>
      </c>
      <c r="L2564" s="110" t="e">
        <v>#REF!</v>
      </c>
      <c r="M2564" s="111" t="e">
        <v>#REF!</v>
      </c>
      <c r="N2564" s="111" t="e">
        <v>#N/A</v>
      </c>
      <c r="O2564" s="111" t="e">
        <v>#N/A</v>
      </c>
      <c r="P2564" s="111" t="e">
        <v>#N/A</v>
      </c>
      <c r="Q2564" s="111" t="e">
        <v>#N/A</v>
      </c>
    </row>
    <row r="2565" spans="1:17" s="110" customFormat="1" ht="15" customHeight="1" thickBot="1">
      <c r="A2565" s="446" t="s">
        <v>814</v>
      </c>
      <c r="B2565" s="446"/>
      <c r="C2565" s="106" t="str">
        <f>IF(A2565="CSP","Consolidated Supply Program(IIF)",IF(A2565&lt;&gt;"",INDEX('CCN &amp; Description'!$B$2:$B$1071,MATCH(VALUE(LEFT(A2565,5)),'CCN &amp; Description'!$A$2:$A$1071,0)),""))</f>
        <v>Consolidated Supply Program(IIF)</v>
      </c>
      <c r="D2565" s="107" t="str">
        <f t="shared" si="80"/>
        <v>C</v>
      </c>
      <c r="E2565" s="107" t="str">
        <f t="shared" si="81"/>
        <v>C1261</v>
      </c>
      <c r="F2565" s="108" t="s">
        <v>5975</v>
      </c>
      <c r="G2565" s="108" t="s">
        <v>13395</v>
      </c>
      <c r="H2565" s="108" t="s">
        <v>13590</v>
      </c>
      <c r="I2565" s="109">
        <v>1</v>
      </c>
      <c r="J2565" s="109">
        <v>0.67</v>
      </c>
      <c r="K2565" s="109">
        <v>0.08</v>
      </c>
      <c r="L2565" s="110" t="e">
        <v>#REF!</v>
      </c>
      <c r="M2565" s="111" t="e">
        <v>#REF!</v>
      </c>
      <c r="N2565" s="111" t="e">
        <v>#N/A</v>
      </c>
      <c r="O2565" s="111" t="e">
        <v>#N/A</v>
      </c>
      <c r="P2565" s="111" t="e">
        <v>#N/A</v>
      </c>
      <c r="Q2565" s="111" t="e">
        <v>#N/A</v>
      </c>
    </row>
    <row r="2566" spans="1:17" s="110" customFormat="1" ht="15" customHeight="1" thickBot="1">
      <c r="A2566" s="446" t="s">
        <v>814</v>
      </c>
      <c r="B2566" s="446"/>
      <c r="C2566" s="106" t="str">
        <f>IF(A2566="CSP","Consolidated Supply Program(IIF)",IF(A2566&lt;&gt;"",INDEX('CCN &amp; Description'!$B$2:$B$1071,MATCH(VALUE(LEFT(A2566,5)),'CCN &amp; Description'!$A$2:$A$1071,0)),""))</f>
        <v>Consolidated Supply Program(IIF)</v>
      </c>
      <c r="D2566" s="107" t="str">
        <f t="shared" si="80"/>
        <v>C</v>
      </c>
      <c r="E2566" s="107" t="str">
        <f t="shared" si="81"/>
        <v>C1261</v>
      </c>
      <c r="F2566" s="108" t="s">
        <v>5975</v>
      </c>
      <c r="G2566" s="108" t="s">
        <v>13395</v>
      </c>
      <c r="H2566" s="108" t="s">
        <v>13255</v>
      </c>
      <c r="I2566" s="109">
        <v>1</v>
      </c>
      <c r="J2566" s="109">
        <v>0.67</v>
      </c>
      <c r="K2566" s="109">
        <v>0.08</v>
      </c>
      <c r="L2566" s="110" t="e">
        <v>#REF!</v>
      </c>
      <c r="M2566" s="111" t="e">
        <v>#REF!</v>
      </c>
      <c r="N2566" s="111" t="e">
        <v>#N/A</v>
      </c>
      <c r="O2566" s="111" t="e">
        <v>#N/A</v>
      </c>
      <c r="P2566" s="111" t="e">
        <v>#N/A</v>
      </c>
      <c r="Q2566" s="111" t="e">
        <v>#N/A</v>
      </c>
    </row>
    <row r="2567" spans="1:17" s="110" customFormat="1" ht="15" customHeight="1" thickBot="1">
      <c r="A2567" s="446" t="s">
        <v>814</v>
      </c>
      <c r="B2567" s="446"/>
      <c r="C2567" s="106" t="str">
        <f>IF(A2567="CSP","Consolidated Supply Program(IIF)",IF(A2567&lt;&gt;"",INDEX('CCN &amp; Description'!$B$2:$B$1071,MATCH(VALUE(LEFT(A2567,5)),'CCN &amp; Description'!$A$2:$A$1071,0)),""))</f>
        <v>Consolidated Supply Program(IIF)</v>
      </c>
      <c r="D2567" s="107" t="str">
        <f t="shared" si="80"/>
        <v>C</v>
      </c>
      <c r="E2567" s="107" t="str">
        <f t="shared" si="81"/>
        <v>C1261</v>
      </c>
      <c r="F2567" s="108" t="s">
        <v>5975</v>
      </c>
      <c r="G2567" s="108" t="s">
        <v>13395</v>
      </c>
      <c r="H2567" s="108" t="s">
        <v>13573</v>
      </c>
      <c r="I2567" s="109">
        <v>1</v>
      </c>
      <c r="J2567" s="109">
        <v>0.67</v>
      </c>
      <c r="K2567" s="109">
        <v>0.08</v>
      </c>
      <c r="L2567" s="110" t="e">
        <v>#REF!</v>
      </c>
      <c r="M2567" s="111" t="e">
        <v>#REF!</v>
      </c>
      <c r="N2567" s="111" t="e">
        <v>#N/A</v>
      </c>
      <c r="O2567" s="111" t="e">
        <v>#N/A</v>
      </c>
      <c r="P2567" s="111" t="e">
        <v>#N/A</v>
      </c>
      <c r="Q2567" s="111" t="e">
        <v>#N/A</v>
      </c>
    </row>
    <row r="2568" spans="1:17" s="110" customFormat="1" ht="15" customHeight="1" thickBot="1">
      <c r="A2568" s="446" t="s">
        <v>814</v>
      </c>
      <c r="B2568" s="446"/>
      <c r="C2568" s="106" t="str">
        <f>IF(A2568="CSP","Consolidated Supply Program(IIF)",IF(A2568&lt;&gt;"",INDEX('CCN &amp; Description'!$B$2:$B$1071,MATCH(VALUE(LEFT(A2568,5)),'CCN &amp; Description'!$A$2:$A$1071,0)),""))</f>
        <v>Consolidated Supply Program(IIF)</v>
      </c>
      <c r="D2568" s="107" t="str">
        <f t="shared" si="80"/>
        <v>C</v>
      </c>
      <c r="E2568" s="107" t="str">
        <f t="shared" si="81"/>
        <v>C1261</v>
      </c>
      <c r="F2568" s="108" t="s">
        <v>5975</v>
      </c>
      <c r="G2568" s="108" t="s">
        <v>13395</v>
      </c>
      <c r="H2568" s="108" t="s">
        <v>13572</v>
      </c>
      <c r="I2568" s="109">
        <v>1</v>
      </c>
      <c r="J2568" s="109">
        <v>0.67</v>
      </c>
      <c r="K2568" s="109">
        <v>0.08</v>
      </c>
      <c r="L2568" s="110" t="e">
        <v>#REF!</v>
      </c>
      <c r="M2568" s="111" t="e">
        <v>#REF!</v>
      </c>
      <c r="N2568" s="111" t="e">
        <v>#N/A</v>
      </c>
      <c r="O2568" s="111" t="e">
        <v>#N/A</v>
      </c>
      <c r="P2568" s="111" t="e">
        <v>#N/A</v>
      </c>
      <c r="Q2568" s="111" t="e">
        <v>#N/A</v>
      </c>
    </row>
    <row r="2569" spans="1:17" s="110" customFormat="1" ht="15" customHeight="1" thickBot="1">
      <c r="A2569" s="446" t="s">
        <v>814</v>
      </c>
      <c r="B2569" s="446"/>
      <c r="C2569" s="106" t="str">
        <f>IF(A2569="CSP","Consolidated Supply Program(IIF)",IF(A2569&lt;&gt;"",INDEX('CCN &amp; Description'!$B$2:$B$1071,MATCH(VALUE(LEFT(A2569,5)),'CCN &amp; Description'!$A$2:$A$1071,0)),""))</f>
        <v>Consolidated Supply Program(IIF)</v>
      </c>
      <c r="D2569" s="107" t="str">
        <f t="shared" si="80"/>
        <v>C</v>
      </c>
      <c r="E2569" s="107" t="str">
        <f t="shared" si="81"/>
        <v>C1261</v>
      </c>
      <c r="F2569" s="108" t="s">
        <v>5975</v>
      </c>
      <c r="G2569" s="108" t="s">
        <v>13395</v>
      </c>
      <c r="H2569" s="108" t="s">
        <v>13253</v>
      </c>
      <c r="I2569" s="109">
        <v>1</v>
      </c>
      <c r="J2569" s="109">
        <v>0.67</v>
      </c>
      <c r="K2569" s="109">
        <v>0.08</v>
      </c>
      <c r="L2569" s="110" t="e">
        <v>#REF!</v>
      </c>
      <c r="M2569" s="111" t="e">
        <v>#REF!</v>
      </c>
      <c r="N2569" s="111" t="e">
        <v>#N/A</v>
      </c>
      <c r="O2569" s="111" t="e">
        <v>#N/A</v>
      </c>
      <c r="P2569" s="111" t="e">
        <v>#N/A</v>
      </c>
      <c r="Q2569" s="111" t="e">
        <v>#N/A</v>
      </c>
    </row>
    <row r="2570" spans="1:17" s="110" customFormat="1" ht="15" customHeight="1" thickBot="1">
      <c r="A2570" s="446">
        <v>44112</v>
      </c>
      <c r="B2570" s="446"/>
      <c r="C2570" s="106" t="str">
        <f>IF(A2570="CSP","Consolidated Supply Program(IIF)",IF(A2570&lt;&gt;"",INDEX('CCN &amp; Description'!$B$2:$B$1071,MATCH(VALUE(LEFT(A2570,5)),'CCN &amp; Description'!$A$2:$A$1071,0)),""))</f>
        <v>COVERED STORAGE BUILDING, INSTALLATION</v>
      </c>
      <c r="D2570" s="107" t="str">
        <f t="shared" si="80"/>
        <v>C</v>
      </c>
      <c r="E2570" s="107" t="str">
        <f t="shared" si="81"/>
        <v>C1280</v>
      </c>
      <c r="F2570" s="108" t="s">
        <v>5989</v>
      </c>
      <c r="G2570" s="108" t="s">
        <v>13121</v>
      </c>
      <c r="H2570" s="108" t="s">
        <v>13591</v>
      </c>
      <c r="I2570" s="109">
        <v>0</v>
      </c>
      <c r="J2570" s="109">
        <v>0</v>
      </c>
      <c r="K2570" s="109">
        <v>0</v>
      </c>
      <c r="L2570" s="110" t="e">
        <v>#REF!</v>
      </c>
      <c r="M2570" s="111" t="e">
        <v>#REF!</v>
      </c>
      <c r="N2570" s="111" t="e">
        <v>#N/A</v>
      </c>
      <c r="O2570" s="111" t="e">
        <v>#N/A</v>
      </c>
      <c r="P2570" s="111" t="e">
        <v>#N/A</v>
      </c>
      <c r="Q2570" s="111" t="e">
        <v>#N/A</v>
      </c>
    </row>
    <row r="2571" spans="1:17" ht="15" customHeight="1" thickBot="1">
      <c r="A2571" s="446"/>
      <c r="B2571" s="446"/>
      <c r="C2571" s="54" t="str">
        <f>IF(A2571="CSP","Consolidated Supply Program(IIF)",IF(A2571&lt;&gt;"",INDEX('CCN &amp; Description'!$B$2:$B$1071,MATCH(VALUE(LEFT(A2571,5)),'CCN &amp; Description'!$A$2:$A$1071,0)),""))</f>
        <v/>
      </c>
      <c r="D2571" s="55" t="str">
        <f t="shared" si="80"/>
        <v>C</v>
      </c>
      <c r="E2571" s="55" t="str">
        <f t="shared" si="81"/>
        <v>C1281</v>
      </c>
      <c r="F2571" s="56" t="s">
        <v>13592</v>
      </c>
      <c r="G2571" s="56" t="s">
        <v>13593</v>
      </c>
      <c r="H2571" s="56" t="s">
        <v>13594</v>
      </c>
      <c r="I2571" s="57">
        <v>1</v>
      </c>
      <c r="J2571" s="57">
        <v>1</v>
      </c>
      <c r="K2571" s="57">
        <v>0.42</v>
      </c>
      <c r="L2571" s="315" t="e">
        <v>#REF!</v>
      </c>
      <c r="M2571" s="58" t="e">
        <v>#REF!</v>
      </c>
      <c r="N2571" s="58" t="e">
        <v>#N/A</v>
      </c>
      <c r="O2571" s="58" t="e">
        <v>#N/A</v>
      </c>
      <c r="P2571" s="58" t="e">
        <v>#N/A</v>
      </c>
      <c r="Q2571" s="58" t="e">
        <v>#N/A</v>
      </c>
    </row>
    <row r="2572" spans="1:17" ht="15" customHeight="1" thickBot="1">
      <c r="A2572" s="446"/>
      <c r="B2572" s="446"/>
      <c r="C2572" s="54" t="str">
        <f>IF(A2572="CSP","Consolidated Supply Program(IIF)",IF(A2572&lt;&gt;"",INDEX('CCN &amp; Description'!$B$2:$B$1071,MATCH(VALUE(LEFT(A2572,5)),'CCN &amp; Description'!$A$2:$A$1071,0)),""))</f>
        <v/>
      </c>
      <c r="D2572" s="55" t="str">
        <f t="shared" si="80"/>
        <v>C</v>
      </c>
      <c r="E2572" s="55" t="str">
        <f t="shared" si="81"/>
        <v>C1350</v>
      </c>
      <c r="F2572" s="56" t="s">
        <v>13595</v>
      </c>
      <c r="G2572" s="56" t="s">
        <v>13596</v>
      </c>
      <c r="H2572" s="56" t="s">
        <v>13597</v>
      </c>
      <c r="I2572" s="57">
        <v>1.33</v>
      </c>
      <c r="J2572" s="57">
        <v>1.08</v>
      </c>
      <c r="K2572" s="57">
        <v>0.67</v>
      </c>
      <c r="L2572" s="315" t="e">
        <v>#REF!</v>
      </c>
      <c r="M2572" s="58" t="e">
        <v>#REF!</v>
      </c>
      <c r="N2572" s="58" t="e">
        <v>#N/A</v>
      </c>
      <c r="O2572" s="58" t="e">
        <v>#N/A</v>
      </c>
      <c r="P2572" s="58" t="e">
        <v>#N/A</v>
      </c>
      <c r="Q2572" s="58" t="e">
        <v>#N/A</v>
      </c>
    </row>
    <row r="2573" spans="1:17" ht="15" customHeight="1" thickBot="1">
      <c r="A2573" s="446"/>
      <c r="B2573" s="446"/>
      <c r="C2573" s="54" t="str">
        <f>IF(A2573="CSP","Consolidated Supply Program(IIF)",IF(A2573&lt;&gt;"",INDEX('CCN &amp; Description'!$B$2:$B$1071,MATCH(VALUE(LEFT(A2573,5)),'CCN &amp; Description'!$A$2:$A$1071,0)),""))</f>
        <v/>
      </c>
      <c r="D2573" s="55" t="str">
        <f t="shared" si="80"/>
        <v>C</v>
      </c>
      <c r="E2573" s="55" t="str">
        <f t="shared" si="81"/>
        <v>C1902</v>
      </c>
      <c r="F2573" s="56" t="s">
        <v>13598</v>
      </c>
      <c r="G2573" s="56" t="s">
        <v>13599</v>
      </c>
      <c r="H2573" s="56" t="s">
        <v>13600</v>
      </c>
      <c r="I2573" s="57">
        <v>2.42</v>
      </c>
      <c r="J2573" s="57">
        <v>2.25</v>
      </c>
      <c r="K2573" s="57">
        <v>1.75</v>
      </c>
      <c r="L2573" s="315" t="e">
        <v>#REF!</v>
      </c>
      <c r="M2573" s="58" t="e">
        <v>#REF!</v>
      </c>
      <c r="N2573" s="58" t="e">
        <v>#N/A</v>
      </c>
      <c r="O2573" s="58" t="e">
        <v>#N/A</v>
      </c>
      <c r="P2573" s="58" t="e">
        <v>#N/A</v>
      </c>
      <c r="Q2573" s="58" t="e">
        <v>#N/A</v>
      </c>
    </row>
    <row r="2574" spans="1:17" ht="15" customHeight="1" thickBot="1">
      <c r="A2574" s="446"/>
      <c r="B2574" s="446"/>
      <c r="C2574" s="54" t="str">
        <f>IF(A2574="CSP","Consolidated Supply Program(IIF)",IF(A2574&lt;&gt;"",INDEX('CCN &amp; Description'!$B$2:$B$1071,MATCH(VALUE(LEFT(A2574,5)),'CCN &amp; Description'!$A$2:$A$1071,0)),""))</f>
        <v/>
      </c>
      <c r="D2574" s="55" t="str">
        <f t="shared" si="80"/>
        <v>C</v>
      </c>
      <c r="E2574" s="55" t="str">
        <f t="shared" si="81"/>
        <v>C1998</v>
      </c>
      <c r="F2574" s="56" t="s">
        <v>13601</v>
      </c>
      <c r="G2574" s="56" t="s">
        <v>13602</v>
      </c>
      <c r="H2574" s="59"/>
      <c r="I2574" s="57">
        <v>0</v>
      </c>
      <c r="J2574" s="57">
        <v>0</v>
      </c>
      <c r="K2574" s="57">
        <v>0</v>
      </c>
      <c r="L2574" s="315" t="e">
        <v>#REF!</v>
      </c>
      <c r="M2574" s="58" t="e">
        <v>#REF!</v>
      </c>
      <c r="N2574" s="58" t="e">
        <v>#N/A</v>
      </c>
      <c r="O2574" s="58" t="e">
        <v>#N/A</v>
      </c>
      <c r="P2574" s="58" t="e">
        <v>#N/A</v>
      </c>
      <c r="Q2574" s="58" t="e">
        <v>#N/A</v>
      </c>
    </row>
    <row r="2575" spans="1:17" s="110" customFormat="1" ht="15" customHeight="1" thickBot="1">
      <c r="A2575" s="446" t="s">
        <v>814</v>
      </c>
      <c r="B2575" s="446"/>
      <c r="C2575" s="106" t="str">
        <f>IF(A2575="CSP","Consolidated Supply Program(IIF)",IF(A2575&lt;&gt;"",INDEX('CCN &amp; Description'!$B$2:$B$1071,MATCH(VALUE(LEFT(A2575,5)),'CCN &amp; Description'!$A$2:$A$1071,0)),""))</f>
        <v>Consolidated Supply Program(IIF)</v>
      </c>
      <c r="D2575" s="107" t="str">
        <f t="shared" si="80"/>
        <v>C</v>
      </c>
      <c r="E2575" s="107" t="str">
        <f t="shared" si="81"/>
        <v>C2010</v>
      </c>
      <c r="F2575" s="108" t="s">
        <v>6013</v>
      </c>
      <c r="G2575" s="108" t="s">
        <v>13603</v>
      </c>
      <c r="H2575" s="108" t="s">
        <v>2098</v>
      </c>
      <c r="I2575" s="109">
        <v>2.11</v>
      </c>
      <c r="J2575" s="109">
        <v>1.23</v>
      </c>
      <c r="K2575" s="109">
        <v>0.12</v>
      </c>
      <c r="L2575" s="110" t="e">
        <v>#REF!</v>
      </c>
      <c r="M2575" s="111" t="e">
        <v>#REF!</v>
      </c>
      <c r="N2575" s="111" t="e">
        <v>#N/A</v>
      </c>
      <c r="O2575" s="111" t="e">
        <v>#N/A</v>
      </c>
      <c r="P2575" s="111" t="e">
        <v>#N/A</v>
      </c>
      <c r="Q2575" s="111" t="e">
        <v>#N/A</v>
      </c>
    </row>
    <row r="2576" spans="1:17" s="110" customFormat="1" ht="15" customHeight="1" thickBot="1">
      <c r="A2576" s="446"/>
      <c r="B2576" s="446"/>
      <c r="C2576" s="106" t="str">
        <f>IF(A2576="CSP","Consolidated Supply Program(IIF)",IF(A2576&lt;&gt;"",INDEX('CCN &amp; Description'!$B$2:$B$1071,MATCH(VALUE(LEFT(A2576,5)),'CCN &amp; Description'!$A$2:$A$1071,0)),""))</f>
        <v/>
      </c>
      <c r="D2576" s="107" t="str">
        <f t="shared" si="80"/>
        <v>C</v>
      </c>
      <c r="E2576" s="107" t="str">
        <f t="shared" si="81"/>
        <v>C2032</v>
      </c>
      <c r="F2576" s="108" t="s">
        <v>13604</v>
      </c>
      <c r="G2576" s="108" t="s">
        <v>13605</v>
      </c>
      <c r="H2576" s="108" t="s">
        <v>13606</v>
      </c>
      <c r="I2576" s="109">
        <v>2.25</v>
      </c>
      <c r="J2576" s="109">
        <v>1.1200000000000001</v>
      </c>
      <c r="K2576" s="109">
        <v>1.33</v>
      </c>
      <c r="L2576" s="110" t="e">
        <v>#REF!</v>
      </c>
      <c r="M2576" s="111" t="e">
        <v>#REF!</v>
      </c>
      <c r="N2576" s="111" t="e">
        <v>#N/A</v>
      </c>
      <c r="O2576" s="111" t="e">
        <v>#N/A</v>
      </c>
      <c r="P2576" s="111" t="e">
        <v>#N/A</v>
      </c>
      <c r="Q2576" s="111" t="e">
        <v>#N/A</v>
      </c>
    </row>
    <row r="2577" spans="1:17" s="110" customFormat="1" ht="15" customHeight="1" thickBot="1">
      <c r="A2577" s="446"/>
      <c r="B2577" s="446"/>
      <c r="C2577" s="106" t="str">
        <f>IF(A2577="CSP","Consolidated Supply Program(IIF)",IF(A2577&lt;&gt;"",INDEX('CCN &amp; Description'!$B$2:$B$1071,MATCH(VALUE(LEFT(A2577,5)),'CCN &amp; Description'!$A$2:$A$1071,0)),""))</f>
        <v/>
      </c>
      <c r="D2577" s="107" t="str">
        <f t="shared" si="80"/>
        <v>C</v>
      </c>
      <c r="E2577" s="107" t="str">
        <f t="shared" si="81"/>
        <v>C2032</v>
      </c>
      <c r="F2577" s="108" t="s">
        <v>13604</v>
      </c>
      <c r="G2577" s="108" t="s">
        <v>13605</v>
      </c>
      <c r="H2577" s="108" t="s">
        <v>13607</v>
      </c>
      <c r="I2577" s="109">
        <v>1.67</v>
      </c>
      <c r="J2577" s="109">
        <v>0.44</v>
      </c>
      <c r="K2577" s="109">
        <v>0</v>
      </c>
      <c r="L2577" s="110" t="e">
        <v>#REF!</v>
      </c>
      <c r="M2577" s="111" t="e">
        <v>#REF!</v>
      </c>
      <c r="N2577" s="111" t="e">
        <v>#N/A</v>
      </c>
      <c r="O2577" s="111" t="e">
        <v>#N/A</v>
      </c>
      <c r="P2577" s="111" t="e">
        <v>#N/A</v>
      </c>
      <c r="Q2577" s="111" t="e">
        <v>#N/A</v>
      </c>
    </row>
    <row r="2578" spans="1:17" ht="15" customHeight="1" thickBot="1">
      <c r="A2578" s="446"/>
      <c r="B2578" s="446"/>
      <c r="C2578" s="54" t="str">
        <f>IF(A2578="CSP","Consolidated Supply Program(IIF)",IF(A2578&lt;&gt;"",INDEX('CCN &amp; Description'!$B$2:$B$1071,MATCH(VALUE(LEFT(A2578,5)),'CCN &amp; Description'!$A$2:$A$1071,0)),""))</f>
        <v/>
      </c>
      <c r="D2578" s="55" t="str">
        <f t="shared" si="80"/>
        <v>C</v>
      </c>
      <c r="E2578" s="55" t="str">
        <f t="shared" si="81"/>
        <v>C2032</v>
      </c>
      <c r="F2578" s="56" t="s">
        <v>13604</v>
      </c>
      <c r="G2578" s="56" t="s">
        <v>13605</v>
      </c>
      <c r="H2578" s="56" t="s">
        <v>13608</v>
      </c>
      <c r="I2578" s="57">
        <v>1.5</v>
      </c>
      <c r="J2578" s="57">
        <v>0.42</v>
      </c>
      <c r="K2578" s="57">
        <v>0.57999999999999996</v>
      </c>
      <c r="L2578" s="315" t="e">
        <v>#REF!</v>
      </c>
      <c r="M2578" s="58" t="e">
        <v>#REF!</v>
      </c>
      <c r="N2578" s="58" t="e">
        <v>#N/A</v>
      </c>
      <c r="O2578" s="58" t="e">
        <v>#N/A</v>
      </c>
      <c r="P2578" s="58" t="e">
        <v>#N/A</v>
      </c>
      <c r="Q2578" s="58" t="e">
        <v>#N/A</v>
      </c>
    </row>
    <row r="2579" spans="1:17" s="110" customFormat="1" ht="15" customHeight="1" thickBot="1">
      <c r="A2579" s="446"/>
      <c r="B2579" s="446"/>
      <c r="C2579" s="106" t="str">
        <f>IF(A2579="CSP","Consolidated Supply Program(IIF)",IF(A2579&lt;&gt;"",INDEX('CCN &amp; Description'!$B$2:$B$1071,MATCH(VALUE(LEFT(A2579,5)),'CCN &amp; Description'!$A$2:$A$1071,0)),""))</f>
        <v/>
      </c>
      <c r="D2579" s="107" t="str">
        <f t="shared" si="80"/>
        <v>C</v>
      </c>
      <c r="E2579" s="107" t="str">
        <f t="shared" si="81"/>
        <v>C2075</v>
      </c>
      <c r="F2579" s="108" t="s">
        <v>6026</v>
      </c>
      <c r="G2579" s="108" t="s">
        <v>13609</v>
      </c>
      <c r="H2579" s="108" t="s">
        <v>13610</v>
      </c>
      <c r="I2579" s="109">
        <v>0.42</v>
      </c>
      <c r="J2579" s="109">
        <v>0.08</v>
      </c>
      <c r="K2579" s="109">
        <v>0.33</v>
      </c>
      <c r="L2579" s="110" t="e">
        <v>#REF!</v>
      </c>
      <c r="M2579" s="111" t="e">
        <v>#REF!</v>
      </c>
      <c r="N2579" s="111" t="e">
        <v>#N/A</v>
      </c>
      <c r="O2579" s="111" t="e">
        <v>#N/A</v>
      </c>
      <c r="P2579" s="111" t="e">
        <v>#N/A</v>
      </c>
      <c r="Q2579" s="111" t="e">
        <v>#N/A</v>
      </c>
    </row>
    <row r="2580" spans="1:17" s="110" customFormat="1" ht="15" customHeight="1" thickBot="1">
      <c r="A2580" s="446"/>
      <c r="B2580" s="446"/>
      <c r="C2580" s="106" t="str">
        <f>IF(A2580="CSP","Consolidated Supply Program(IIF)",IF(A2580&lt;&gt;"",INDEX('CCN &amp; Description'!$B$2:$B$1071,MATCH(VALUE(LEFT(A2580,5)),'CCN &amp; Description'!$A$2:$A$1071,0)),""))</f>
        <v/>
      </c>
      <c r="D2580" s="107" t="str">
        <f t="shared" si="80"/>
        <v>C</v>
      </c>
      <c r="E2580" s="107" t="str">
        <f t="shared" si="81"/>
        <v>C2075</v>
      </c>
      <c r="F2580" s="108" t="s">
        <v>6026</v>
      </c>
      <c r="G2580" s="108" t="s">
        <v>13609</v>
      </c>
      <c r="H2580" s="108" t="s">
        <v>13611</v>
      </c>
      <c r="I2580" s="109">
        <v>0.83</v>
      </c>
      <c r="J2580" s="109">
        <v>1.25</v>
      </c>
      <c r="K2580" s="109">
        <v>0.42</v>
      </c>
      <c r="L2580" s="110" t="e">
        <v>#REF!</v>
      </c>
      <c r="M2580" s="111" t="e">
        <v>#REF!</v>
      </c>
      <c r="N2580" s="111" t="e">
        <v>#N/A</v>
      </c>
      <c r="O2580" s="111" t="e">
        <v>#N/A</v>
      </c>
      <c r="P2580" s="111" t="e">
        <v>#N/A</v>
      </c>
      <c r="Q2580" s="111" t="e">
        <v>#N/A</v>
      </c>
    </row>
    <row r="2581" spans="1:17" ht="15" customHeight="1" thickBot="1">
      <c r="A2581" s="446"/>
      <c r="B2581" s="446"/>
      <c r="C2581" s="54" t="str">
        <f>IF(A2581="CSP","Consolidated Supply Program(IIF)",IF(A2581&lt;&gt;"",INDEX('CCN &amp; Description'!$B$2:$B$1071,MATCH(VALUE(LEFT(A2581,5)),'CCN &amp; Description'!$A$2:$A$1071,0)),""))</f>
        <v/>
      </c>
      <c r="D2581" s="55" t="str">
        <f t="shared" si="80"/>
        <v>C</v>
      </c>
      <c r="E2581" s="55" t="str">
        <f t="shared" si="81"/>
        <v>C2080</v>
      </c>
      <c r="F2581" s="56" t="s">
        <v>13612</v>
      </c>
      <c r="G2581" s="56" t="s">
        <v>12763</v>
      </c>
      <c r="H2581" s="59"/>
      <c r="I2581" s="60"/>
      <c r="J2581" s="60"/>
      <c r="K2581" s="60"/>
      <c r="L2581" s="315" t="e">
        <v>#REF!</v>
      </c>
      <c r="M2581" s="58" t="e">
        <v>#REF!</v>
      </c>
      <c r="N2581" s="58" t="e">
        <v>#N/A</v>
      </c>
      <c r="O2581" s="58" t="e">
        <v>#N/A</v>
      </c>
      <c r="P2581" s="58" t="e">
        <v>#N/A</v>
      </c>
      <c r="Q2581" s="58" t="e">
        <v>#N/A</v>
      </c>
    </row>
    <row r="2582" spans="1:17" s="110" customFormat="1" ht="15" customHeight="1" thickBot="1">
      <c r="A2582" s="446" t="s">
        <v>814</v>
      </c>
      <c r="B2582" s="446"/>
      <c r="C2582" s="106" t="str">
        <f>IF(A2582="CSP","Consolidated Supply Program(IIF)",IF(A2582&lt;&gt;"",INDEX('CCN &amp; Description'!$B$2:$B$1071,MATCH(VALUE(LEFT(A2582,5)),'CCN &amp; Description'!$A$2:$A$1071,0)),""))</f>
        <v>Consolidated Supply Program(IIF)</v>
      </c>
      <c r="D2582" s="107" t="str">
        <f t="shared" si="80"/>
        <v>C</v>
      </c>
      <c r="E2582" s="107" t="str">
        <f t="shared" si="81"/>
        <v>C2083</v>
      </c>
      <c r="F2582" s="108" t="s">
        <v>1364</v>
      </c>
      <c r="G2582" s="108" t="s">
        <v>12454</v>
      </c>
      <c r="H2582" s="108" t="s">
        <v>13613</v>
      </c>
      <c r="I2582" s="109">
        <v>0.25</v>
      </c>
      <c r="J2582" s="109">
        <v>0.5</v>
      </c>
      <c r="K2582" s="109">
        <v>1.17</v>
      </c>
      <c r="L2582" s="110" t="e">
        <v>#REF!</v>
      </c>
      <c r="M2582" s="111" t="e">
        <v>#REF!</v>
      </c>
      <c r="N2582" s="111" t="e">
        <v>#N/A</v>
      </c>
      <c r="O2582" s="111" t="e">
        <v>#N/A</v>
      </c>
      <c r="P2582" s="111" t="e">
        <v>#N/A</v>
      </c>
      <c r="Q2582" s="111" t="e">
        <v>#N/A</v>
      </c>
    </row>
    <row r="2583" spans="1:17" s="110" customFormat="1" ht="15" customHeight="1" thickBot="1">
      <c r="A2583" s="446" t="s">
        <v>814</v>
      </c>
      <c r="B2583" s="446"/>
      <c r="C2583" s="106" t="str">
        <f>IF(A2583="CSP","Consolidated Supply Program(IIF)",IF(A2583&lt;&gt;"",INDEX('CCN &amp; Description'!$B$2:$B$1071,MATCH(VALUE(LEFT(A2583,5)),'CCN &amp; Description'!$A$2:$A$1071,0)),""))</f>
        <v>Consolidated Supply Program(IIF)</v>
      </c>
      <c r="D2583" s="107" t="str">
        <f t="shared" si="80"/>
        <v>C</v>
      </c>
      <c r="E2583" s="107" t="str">
        <f t="shared" si="81"/>
        <v>C2101</v>
      </c>
      <c r="F2583" s="108" t="s">
        <v>1367</v>
      </c>
      <c r="G2583" s="108" t="s">
        <v>13614</v>
      </c>
      <c r="H2583" s="108" t="s">
        <v>13615</v>
      </c>
      <c r="I2583" s="109">
        <v>0.27</v>
      </c>
      <c r="J2583" s="109">
        <v>0.62</v>
      </c>
      <c r="K2583" s="109">
        <v>0.44</v>
      </c>
      <c r="L2583" s="110" t="e">
        <v>#REF!</v>
      </c>
      <c r="M2583" s="111" t="e">
        <v>#REF!</v>
      </c>
      <c r="N2583" s="111" t="e">
        <v>#N/A</v>
      </c>
      <c r="O2583" s="111" t="e">
        <v>#N/A</v>
      </c>
      <c r="P2583" s="111" t="e">
        <v>#N/A</v>
      </c>
      <c r="Q2583" s="111" t="e">
        <v>#N/A</v>
      </c>
    </row>
    <row r="2584" spans="1:17" s="110" customFormat="1" ht="15" customHeight="1" thickBot="1">
      <c r="A2584" s="446" t="s">
        <v>814</v>
      </c>
      <c r="B2584" s="446"/>
      <c r="C2584" s="106" t="str">
        <f>IF(A2584="CSP","Consolidated Supply Program(IIF)",IF(A2584&lt;&gt;"",INDEX('CCN &amp; Description'!$B$2:$B$1071,MATCH(VALUE(LEFT(A2584,5)),'CCN &amp; Description'!$A$2:$A$1071,0)),""))</f>
        <v>Consolidated Supply Program(IIF)</v>
      </c>
      <c r="D2584" s="107" t="str">
        <f t="shared" si="80"/>
        <v>C</v>
      </c>
      <c r="E2584" s="107" t="str">
        <f t="shared" si="81"/>
        <v>C2101</v>
      </c>
      <c r="F2584" s="108" t="s">
        <v>1367</v>
      </c>
      <c r="G2584" s="108" t="s">
        <v>13614</v>
      </c>
      <c r="H2584" s="108" t="s">
        <v>13616</v>
      </c>
      <c r="I2584" s="109">
        <v>0.27</v>
      </c>
      <c r="J2584" s="109">
        <v>0.62</v>
      </c>
      <c r="K2584" s="109">
        <v>0.44</v>
      </c>
      <c r="L2584" s="110" t="e">
        <v>#REF!</v>
      </c>
      <c r="M2584" s="111" t="e">
        <v>#REF!</v>
      </c>
      <c r="N2584" s="111" t="e">
        <v>#N/A</v>
      </c>
      <c r="O2584" s="111" t="e">
        <v>#N/A</v>
      </c>
      <c r="P2584" s="111" t="e">
        <v>#N/A</v>
      </c>
      <c r="Q2584" s="111" t="e">
        <v>#N/A</v>
      </c>
    </row>
    <row r="2585" spans="1:17" s="110" customFormat="1" ht="15" customHeight="1" thickBot="1">
      <c r="A2585" s="446" t="s">
        <v>814</v>
      </c>
      <c r="B2585" s="446"/>
      <c r="C2585" s="106" t="str">
        <f>IF(A2585="CSP","Consolidated Supply Program(IIF)",IF(A2585&lt;&gt;"",INDEX('CCN &amp; Description'!$B$2:$B$1071,MATCH(VALUE(LEFT(A2585,5)),'CCN &amp; Description'!$A$2:$A$1071,0)),""))</f>
        <v>Consolidated Supply Program(IIF)</v>
      </c>
      <c r="D2585" s="107" t="str">
        <f t="shared" si="80"/>
        <v>C</v>
      </c>
      <c r="E2585" s="107" t="str">
        <f t="shared" si="81"/>
        <v>C2101</v>
      </c>
      <c r="F2585" s="108" t="s">
        <v>13617</v>
      </c>
      <c r="G2585" s="108" t="s">
        <v>13614</v>
      </c>
      <c r="H2585" s="108" t="s">
        <v>13616</v>
      </c>
      <c r="I2585" s="109">
        <v>0.27</v>
      </c>
      <c r="J2585" s="109">
        <v>0.62</v>
      </c>
      <c r="K2585" s="109">
        <v>0.44</v>
      </c>
      <c r="L2585" s="110" t="e">
        <v>#REF!</v>
      </c>
      <c r="M2585" s="111" t="e">
        <v>#REF!</v>
      </c>
      <c r="N2585" s="111" t="e">
        <v>#N/A</v>
      </c>
      <c r="O2585" s="111" t="e">
        <v>#N/A</v>
      </c>
      <c r="P2585" s="111" t="e">
        <v>#N/A</v>
      </c>
      <c r="Q2585" s="111" t="e">
        <v>#N/A</v>
      </c>
    </row>
    <row r="2586" spans="1:17" s="110" customFormat="1" ht="15" customHeight="1" thickBot="1">
      <c r="A2586" s="446" t="s">
        <v>814</v>
      </c>
      <c r="B2586" s="446"/>
      <c r="C2586" s="106" t="str">
        <f>IF(A2586="CSP","Consolidated Supply Program(IIF)",IF(A2586&lt;&gt;"",INDEX('CCN &amp; Description'!$B$2:$B$1071,MATCH(VALUE(LEFT(A2586,5)),'CCN &amp; Description'!$A$2:$A$1071,0)),""))</f>
        <v>Consolidated Supply Program(IIF)</v>
      </c>
      <c r="D2586" s="107" t="str">
        <f t="shared" si="80"/>
        <v>C</v>
      </c>
      <c r="E2586" s="107" t="str">
        <f t="shared" si="81"/>
        <v>C2101</v>
      </c>
      <c r="F2586" s="108" t="s">
        <v>13618</v>
      </c>
      <c r="G2586" s="108" t="s">
        <v>13614</v>
      </c>
      <c r="H2586" s="108" t="s">
        <v>13615</v>
      </c>
      <c r="I2586" s="109">
        <v>0.27</v>
      </c>
      <c r="J2586" s="109">
        <v>0.62</v>
      </c>
      <c r="K2586" s="109">
        <v>0.44</v>
      </c>
      <c r="L2586" s="110" t="e">
        <v>#REF!</v>
      </c>
      <c r="M2586" s="111" t="e">
        <v>#REF!</v>
      </c>
      <c r="N2586" s="111" t="e">
        <v>#N/A</v>
      </c>
      <c r="O2586" s="111" t="e">
        <v>#N/A</v>
      </c>
      <c r="P2586" s="111" t="e">
        <v>#N/A</v>
      </c>
      <c r="Q2586" s="111" t="e">
        <v>#N/A</v>
      </c>
    </row>
    <row r="2587" spans="1:17" s="110" customFormat="1" ht="15" customHeight="1" thickBot="1">
      <c r="A2587" s="446" t="s">
        <v>814</v>
      </c>
      <c r="B2587" s="446"/>
      <c r="C2587" s="106" t="str">
        <f>IF(A2587="CSP","Consolidated Supply Program(IIF)",IF(A2587&lt;&gt;"",INDEX('CCN &amp; Description'!$B$2:$B$1071,MATCH(VALUE(LEFT(A2587,5)),'CCN &amp; Description'!$A$2:$A$1071,0)),""))</f>
        <v>Consolidated Supply Program(IIF)</v>
      </c>
      <c r="D2587" s="107" t="str">
        <f t="shared" si="80"/>
        <v>C</v>
      </c>
      <c r="E2587" s="107" t="str">
        <f t="shared" si="81"/>
        <v>C2104</v>
      </c>
      <c r="F2587" s="108" t="s">
        <v>1370</v>
      </c>
      <c r="G2587" s="108" t="s">
        <v>13619</v>
      </c>
      <c r="H2587" s="108" t="s">
        <v>13620</v>
      </c>
      <c r="I2587" s="109">
        <v>0.57999999999999996</v>
      </c>
      <c r="J2587" s="109">
        <v>1.17</v>
      </c>
      <c r="K2587" s="109">
        <v>1.54</v>
      </c>
      <c r="L2587" s="110" t="e">
        <v>#REF!</v>
      </c>
      <c r="M2587" s="111" t="e">
        <v>#REF!</v>
      </c>
      <c r="N2587" s="111" t="e">
        <v>#N/A</v>
      </c>
      <c r="O2587" s="111" t="e">
        <v>#N/A</v>
      </c>
      <c r="P2587" s="111" t="e">
        <v>#N/A</v>
      </c>
      <c r="Q2587" s="111" t="e">
        <v>#N/A</v>
      </c>
    </row>
    <row r="2588" spans="1:17" s="110" customFormat="1" ht="15" customHeight="1" thickBot="1">
      <c r="A2588" s="446" t="s">
        <v>814</v>
      </c>
      <c r="B2588" s="446"/>
      <c r="C2588" s="106" t="str">
        <f>IF(A2588="CSP","Consolidated Supply Program(IIF)",IF(A2588&lt;&gt;"",INDEX('CCN &amp; Description'!$B$2:$B$1071,MATCH(VALUE(LEFT(A2588,5)),'CCN &amp; Description'!$A$2:$A$1071,0)),""))</f>
        <v>Consolidated Supply Program(IIF)</v>
      </c>
      <c r="D2588" s="107" t="str">
        <f t="shared" si="80"/>
        <v>C</v>
      </c>
      <c r="E2588" s="107" t="str">
        <f t="shared" si="81"/>
        <v>C2104</v>
      </c>
      <c r="F2588" s="108" t="s">
        <v>1370</v>
      </c>
      <c r="G2588" s="108" t="s">
        <v>13619</v>
      </c>
      <c r="H2588" s="108" t="s">
        <v>13621</v>
      </c>
      <c r="I2588" s="109">
        <v>0.57999999999999996</v>
      </c>
      <c r="J2588" s="109">
        <v>1.17</v>
      </c>
      <c r="K2588" s="109">
        <v>1.54</v>
      </c>
      <c r="L2588" s="110" t="e">
        <v>#REF!</v>
      </c>
      <c r="M2588" s="111" t="e">
        <v>#REF!</v>
      </c>
      <c r="N2588" s="111" t="e">
        <v>#N/A</v>
      </c>
      <c r="O2588" s="111" t="e">
        <v>#N/A</v>
      </c>
      <c r="P2588" s="111" t="e">
        <v>#N/A</v>
      </c>
      <c r="Q2588" s="111" t="e">
        <v>#N/A</v>
      </c>
    </row>
    <row r="2589" spans="1:17" s="110" customFormat="1" ht="15" customHeight="1" thickBot="1">
      <c r="A2589" s="446" t="s">
        <v>814</v>
      </c>
      <c r="B2589" s="446"/>
      <c r="C2589" s="106" t="str">
        <f>IF(A2589="CSP","Consolidated Supply Program(IIF)",IF(A2589&lt;&gt;"",INDEX('CCN &amp; Description'!$B$2:$B$1071,MATCH(VALUE(LEFT(A2589,5)),'CCN &amp; Description'!$A$2:$A$1071,0)),""))</f>
        <v>Consolidated Supply Program(IIF)</v>
      </c>
      <c r="D2589" s="107" t="str">
        <f t="shared" si="80"/>
        <v>C</v>
      </c>
      <c r="E2589" s="107" t="str">
        <f t="shared" si="81"/>
        <v>C2104</v>
      </c>
      <c r="F2589" s="108" t="s">
        <v>13622</v>
      </c>
      <c r="G2589" s="108" t="s">
        <v>13619</v>
      </c>
      <c r="H2589" s="108" t="s">
        <v>13621</v>
      </c>
      <c r="I2589" s="109">
        <v>0.57999999999999996</v>
      </c>
      <c r="J2589" s="109">
        <v>1.17</v>
      </c>
      <c r="K2589" s="109">
        <v>1.54</v>
      </c>
      <c r="L2589" s="110" t="e">
        <v>#REF!</v>
      </c>
      <c r="M2589" s="111" t="e">
        <v>#REF!</v>
      </c>
      <c r="N2589" s="111" t="e">
        <v>#N/A</v>
      </c>
      <c r="O2589" s="111" t="e">
        <v>#N/A</v>
      </c>
      <c r="P2589" s="111" t="e">
        <v>#N/A</v>
      </c>
      <c r="Q2589" s="111" t="e">
        <v>#N/A</v>
      </c>
    </row>
    <row r="2590" spans="1:17" ht="15" customHeight="1" thickBot="1">
      <c r="A2590" s="446"/>
      <c r="B2590" s="446"/>
      <c r="C2590" s="54" t="str">
        <f>IF(A2590="CSP","Consolidated Supply Program(IIF)",IF(A2590&lt;&gt;"",INDEX('CCN &amp; Description'!$B$2:$B$1071,MATCH(VALUE(LEFT(A2590,5)),'CCN &amp; Description'!$A$2:$A$1071,0)),""))</f>
        <v/>
      </c>
      <c r="D2590" s="55" t="str">
        <f t="shared" si="80"/>
        <v>C</v>
      </c>
      <c r="E2590" s="55" t="str">
        <f t="shared" si="81"/>
        <v>C2108</v>
      </c>
      <c r="F2590" s="56" t="s">
        <v>13623</v>
      </c>
      <c r="G2590" s="56" t="s">
        <v>13624</v>
      </c>
      <c r="H2590" s="56" t="s">
        <v>13625</v>
      </c>
      <c r="I2590" s="57">
        <v>1.25</v>
      </c>
      <c r="J2590" s="57">
        <v>0.75</v>
      </c>
      <c r="K2590" s="57">
        <v>1.33</v>
      </c>
      <c r="L2590" s="315" t="e">
        <v>#REF!</v>
      </c>
      <c r="M2590" s="58" t="e">
        <v>#REF!</v>
      </c>
      <c r="N2590" s="58" t="e">
        <v>#N/A</v>
      </c>
      <c r="O2590" s="58" t="e">
        <v>#N/A</v>
      </c>
      <c r="P2590" s="58" t="e">
        <v>#N/A</v>
      </c>
      <c r="Q2590" s="58" t="e">
        <v>#N/A</v>
      </c>
    </row>
    <row r="2591" spans="1:17" ht="15" customHeight="1" thickBot="1">
      <c r="A2591" s="446"/>
      <c r="B2591" s="446"/>
      <c r="C2591" s="54" t="str">
        <f>IF(A2591="CSP","Consolidated Supply Program(IIF)",IF(A2591&lt;&gt;"",INDEX('CCN &amp; Description'!$B$2:$B$1071,MATCH(VALUE(LEFT(A2591,5)),'CCN &amp; Description'!$A$2:$A$1071,0)),""))</f>
        <v/>
      </c>
      <c r="D2591" s="55" t="str">
        <f t="shared" si="80"/>
        <v>C</v>
      </c>
      <c r="E2591" s="55" t="str">
        <f t="shared" si="81"/>
        <v>C2108</v>
      </c>
      <c r="F2591" s="56" t="s">
        <v>13626</v>
      </c>
      <c r="G2591" s="56" t="s">
        <v>13624</v>
      </c>
      <c r="H2591" s="56" t="s">
        <v>13625</v>
      </c>
      <c r="I2591" s="57">
        <v>1.25</v>
      </c>
      <c r="J2591" s="57">
        <v>0.75</v>
      </c>
      <c r="K2591" s="57">
        <v>1.33</v>
      </c>
      <c r="L2591" s="315" t="e">
        <v>#REF!</v>
      </c>
      <c r="M2591" s="58" t="e">
        <v>#REF!</v>
      </c>
      <c r="N2591" s="58" t="e">
        <v>#N/A</v>
      </c>
      <c r="O2591" s="58" t="e">
        <v>#N/A</v>
      </c>
      <c r="P2591" s="58" t="e">
        <v>#N/A</v>
      </c>
      <c r="Q2591" s="58" t="e">
        <v>#N/A</v>
      </c>
    </row>
    <row r="2592" spans="1:17" s="110" customFormat="1" ht="15" customHeight="1" thickBot="1">
      <c r="A2592" s="446" t="s">
        <v>814</v>
      </c>
      <c r="B2592" s="446"/>
      <c r="C2592" s="106" t="str">
        <f>IF(A2592="CSP","Consolidated Supply Program(IIF)",IF(A2592&lt;&gt;"",INDEX('CCN &amp; Description'!$B$2:$B$1071,MATCH(VALUE(LEFT(A2592,5)),'CCN &amp; Description'!$A$2:$A$1071,0)),""))</f>
        <v>Consolidated Supply Program(IIF)</v>
      </c>
      <c r="D2592" s="107" t="str">
        <f t="shared" si="80"/>
        <v>C</v>
      </c>
      <c r="E2592" s="107" t="str">
        <f t="shared" si="81"/>
        <v>C2110</v>
      </c>
      <c r="F2592" s="108" t="s">
        <v>915</v>
      </c>
      <c r="G2592" s="108" t="s">
        <v>13430</v>
      </c>
      <c r="H2592" s="108" t="s">
        <v>13627</v>
      </c>
      <c r="I2592" s="109">
        <v>0.67</v>
      </c>
      <c r="J2592" s="109">
        <v>0.67</v>
      </c>
      <c r="K2592" s="109">
        <v>0.13</v>
      </c>
      <c r="L2592" s="110" t="e">
        <v>#REF!</v>
      </c>
      <c r="M2592" s="111" t="e">
        <v>#REF!</v>
      </c>
      <c r="N2592" s="111" t="e">
        <v>#N/A</v>
      </c>
      <c r="O2592" s="111" t="e">
        <v>#N/A</v>
      </c>
      <c r="P2592" s="111" t="e">
        <v>#N/A</v>
      </c>
      <c r="Q2592" s="111" t="e">
        <v>#N/A</v>
      </c>
    </row>
    <row r="2593" spans="1:17" s="110" customFormat="1" ht="15" customHeight="1" thickBot="1">
      <c r="A2593" s="446" t="s">
        <v>814</v>
      </c>
      <c r="B2593" s="446"/>
      <c r="C2593" s="106" t="str">
        <f>IF(A2593="CSP","Consolidated Supply Program(IIF)",IF(A2593&lt;&gt;"",INDEX('CCN &amp; Description'!$B$2:$B$1071,MATCH(VALUE(LEFT(A2593,5)),'CCN &amp; Description'!$A$2:$A$1071,0)),""))</f>
        <v>Consolidated Supply Program(IIF)</v>
      </c>
      <c r="D2593" s="107" t="str">
        <f t="shared" si="80"/>
        <v>C</v>
      </c>
      <c r="E2593" s="107" t="str">
        <f t="shared" si="81"/>
        <v>C2110</v>
      </c>
      <c r="F2593" s="108" t="s">
        <v>915</v>
      </c>
      <c r="G2593" s="108" t="s">
        <v>13430</v>
      </c>
      <c r="H2593" s="108" t="s">
        <v>13628</v>
      </c>
      <c r="I2593" s="109">
        <v>0.67</v>
      </c>
      <c r="J2593" s="109">
        <v>0.67</v>
      </c>
      <c r="K2593" s="109">
        <v>0.13</v>
      </c>
      <c r="L2593" s="110" t="e">
        <v>#REF!</v>
      </c>
      <c r="M2593" s="111" t="e">
        <v>#REF!</v>
      </c>
      <c r="N2593" s="111" t="e">
        <v>#N/A</v>
      </c>
      <c r="O2593" s="111" t="e">
        <v>#N/A</v>
      </c>
      <c r="P2593" s="111" t="e">
        <v>#N/A</v>
      </c>
      <c r="Q2593" s="111" t="e">
        <v>#N/A</v>
      </c>
    </row>
    <row r="2594" spans="1:17" ht="15" customHeight="1" thickBot="1">
      <c r="A2594" s="446"/>
      <c r="B2594" s="446"/>
      <c r="C2594" s="54" t="str">
        <f>IF(A2594="CSP","Consolidated Supply Program(IIF)",IF(A2594&lt;&gt;"",INDEX('CCN &amp; Description'!$B$2:$B$1071,MATCH(VALUE(LEFT(A2594,5)),'CCN &amp; Description'!$A$2:$A$1071,0)),""))</f>
        <v/>
      </c>
      <c r="D2594" s="55" t="str">
        <f t="shared" si="80"/>
        <v>C</v>
      </c>
      <c r="E2594" s="55" t="str">
        <f t="shared" si="81"/>
        <v>C2115</v>
      </c>
      <c r="F2594" s="56" t="s">
        <v>13629</v>
      </c>
      <c r="G2594" s="56" t="s">
        <v>13630</v>
      </c>
      <c r="H2594" s="56" t="s">
        <v>13631</v>
      </c>
      <c r="I2594" s="57">
        <v>19.829999999999998</v>
      </c>
      <c r="J2594" s="57">
        <v>8.16</v>
      </c>
      <c r="K2594" s="57">
        <v>8.83</v>
      </c>
      <c r="L2594" s="315" t="e">
        <v>#REF!</v>
      </c>
      <c r="M2594" s="58" t="e">
        <v>#REF!</v>
      </c>
      <c r="N2594" s="58" t="e">
        <v>#N/A</v>
      </c>
      <c r="O2594" s="58" t="e">
        <v>#N/A</v>
      </c>
      <c r="P2594" s="58" t="e">
        <v>#N/A</v>
      </c>
      <c r="Q2594" s="58" t="e">
        <v>#N/A</v>
      </c>
    </row>
    <row r="2595" spans="1:17" ht="15" customHeight="1" thickBot="1">
      <c r="A2595" s="446"/>
      <c r="B2595" s="446"/>
      <c r="C2595" s="54" t="str">
        <f>IF(A2595="CSP","Consolidated Supply Program(IIF)",IF(A2595&lt;&gt;"",INDEX('CCN &amp; Description'!$B$2:$B$1071,MATCH(VALUE(LEFT(A2595,5)),'CCN &amp; Description'!$A$2:$A$1071,0)),""))</f>
        <v/>
      </c>
      <c r="D2595" s="55" t="str">
        <f t="shared" si="80"/>
        <v>C</v>
      </c>
      <c r="E2595" s="55" t="str">
        <f t="shared" si="81"/>
        <v>C2120</v>
      </c>
      <c r="F2595" s="56" t="s">
        <v>13632</v>
      </c>
      <c r="G2595" s="56" t="s">
        <v>13633</v>
      </c>
      <c r="H2595" s="56" t="s">
        <v>13272</v>
      </c>
      <c r="I2595" s="57">
        <v>9.58</v>
      </c>
      <c r="J2595" s="57">
        <v>15.99</v>
      </c>
      <c r="K2595" s="57">
        <v>6.83</v>
      </c>
      <c r="L2595" s="315" t="e">
        <v>#REF!</v>
      </c>
      <c r="M2595" s="58" t="e">
        <v>#REF!</v>
      </c>
      <c r="N2595" s="58" t="e">
        <v>#N/A</v>
      </c>
      <c r="O2595" s="58" t="e">
        <v>#N/A</v>
      </c>
      <c r="P2595" s="58" t="e">
        <v>#N/A</v>
      </c>
      <c r="Q2595" s="58" t="e">
        <v>#N/A</v>
      </c>
    </row>
    <row r="2596" spans="1:17" s="110" customFormat="1" ht="15" customHeight="1" thickBot="1">
      <c r="A2596" s="446" t="s">
        <v>814</v>
      </c>
      <c r="B2596" s="446"/>
      <c r="C2596" s="106" t="str">
        <f>IF(A2596="CSP","Consolidated Supply Program(IIF)",IF(A2596&lt;&gt;"",INDEX('CCN &amp; Description'!$B$2:$B$1071,MATCH(VALUE(LEFT(A2596,5)),'CCN &amp; Description'!$A$2:$A$1071,0)),""))</f>
        <v>Consolidated Supply Program(IIF)</v>
      </c>
      <c r="D2596" s="107" t="str">
        <f t="shared" si="80"/>
        <v>C</v>
      </c>
      <c r="E2596" s="107" t="str">
        <f t="shared" si="81"/>
        <v>C2130</v>
      </c>
      <c r="F2596" s="108" t="s">
        <v>919</v>
      </c>
      <c r="G2596" s="108" t="s">
        <v>13634</v>
      </c>
      <c r="H2596" s="108" t="s">
        <v>13635</v>
      </c>
      <c r="I2596" s="109">
        <v>1.1499999999999999</v>
      </c>
      <c r="J2596" s="109">
        <v>0.46</v>
      </c>
      <c r="K2596" s="109">
        <v>0.17</v>
      </c>
      <c r="L2596" s="110" t="e">
        <v>#REF!</v>
      </c>
      <c r="M2596" s="111" t="e">
        <v>#REF!</v>
      </c>
      <c r="N2596" s="111" t="e">
        <v>#N/A</v>
      </c>
      <c r="O2596" s="111" t="e">
        <v>#N/A</v>
      </c>
      <c r="P2596" s="111" t="e">
        <v>#N/A</v>
      </c>
      <c r="Q2596" s="111" t="e">
        <v>#N/A</v>
      </c>
    </row>
    <row r="2597" spans="1:17" s="110" customFormat="1" ht="15" customHeight="1" thickBot="1">
      <c r="A2597" s="446" t="s">
        <v>814</v>
      </c>
      <c r="B2597" s="446"/>
      <c r="C2597" s="106" t="str">
        <f>IF(A2597="CSP","Consolidated Supply Program(IIF)",IF(A2597&lt;&gt;"",INDEX('CCN &amp; Description'!$B$2:$B$1071,MATCH(VALUE(LEFT(A2597,5)),'CCN &amp; Description'!$A$2:$A$1071,0)),""))</f>
        <v>Consolidated Supply Program(IIF)</v>
      </c>
      <c r="D2597" s="107" t="str">
        <f t="shared" si="80"/>
        <v>C</v>
      </c>
      <c r="E2597" s="107" t="str">
        <f t="shared" si="81"/>
        <v>C2150</v>
      </c>
      <c r="F2597" s="108" t="s">
        <v>922</v>
      </c>
      <c r="G2597" s="108" t="s">
        <v>13636</v>
      </c>
      <c r="H2597" s="108" t="s">
        <v>13637</v>
      </c>
      <c r="I2597" s="109">
        <v>1.67</v>
      </c>
      <c r="J2597" s="109">
        <v>0.67</v>
      </c>
      <c r="K2597" s="109">
        <v>0.17</v>
      </c>
      <c r="L2597" s="110" t="e">
        <v>#REF!</v>
      </c>
      <c r="M2597" s="111" t="e">
        <v>#REF!</v>
      </c>
      <c r="N2597" s="111" t="e">
        <v>#N/A</v>
      </c>
      <c r="O2597" s="111" t="e">
        <v>#N/A</v>
      </c>
      <c r="P2597" s="111" t="e">
        <v>#N/A</v>
      </c>
      <c r="Q2597" s="111" t="e">
        <v>#N/A</v>
      </c>
    </row>
    <row r="2598" spans="1:17" ht="15" customHeight="1" thickBot="1">
      <c r="A2598" s="446"/>
      <c r="B2598" s="446"/>
      <c r="C2598" s="54" t="str">
        <f>IF(A2598="CSP","Consolidated Supply Program(IIF)",IF(A2598&lt;&gt;"",INDEX('CCN &amp; Description'!$B$2:$B$1071,MATCH(VALUE(LEFT(A2598,5)),'CCN &amp; Description'!$A$2:$A$1071,0)),""))</f>
        <v/>
      </c>
      <c r="D2598" s="55" t="str">
        <f t="shared" si="80"/>
        <v>C</v>
      </c>
      <c r="E2598" s="55" t="str">
        <f t="shared" si="81"/>
        <v>C2150</v>
      </c>
      <c r="F2598" s="56" t="s">
        <v>13638</v>
      </c>
      <c r="G2598" s="56" t="s">
        <v>13639</v>
      </c>
      <c r="H2598" s="56" t="s">
        <v>13640</v>
      </c>
      <c r="I2598" s="57">
        <v>0.2</v>
      </c>
      <c r="J2598" s="57">
        <v>0.13</v>
      </c>
      <c r="K2598" s="57">
        <v>0.12</v>
      </c>
      <c r="L2598" s="315" t="e">
        <v>#REF!</v>
      </c>
      <c r="M2598" s="58" t="e">
        <v>#REF!</v>
      </c>
      <c r="N2598" s="58" t="e">
        <v>#N/A</v>
      </c>
      <c r="O2598" s="58" t="e">
        <v>#N/A</v>
      </c>
      <c r="P2598" s="58" t="e">
        <v>#N/A</v>
      </c>
      <c r="Q2598" s="58" t="e">
        <v>#N/A</v>
      </c>
    </row>
    <row r="2599" spans="1:17" ht="15" customHeight="1" thickBot="1">
      <c r="A2599" s="446"/>
      <c r="B2599" s="446"/>
      <c r="C2599" s="54" t="str">
        <f>IF(A2599="CSP","Consolidated Supply Program(IIF)",IF(A2599&lt;&gt;"",INDEX('CCN &amp; Description'!$B$2:$B$1071,MATCH(VALUE(LEFT(A2599,5)),'CCN &amp; Description'!$A$2:$A$1071,0)),""))</f>
        <v/>
      </c>
      <c r="D2599" s="55" t="str">
        <f t="shared" si="80"/>
        <v>C</v>
      </c>
      <c r="E2599" s="55" t="str">
        <f t="shared" si="81"/>
        <v>C2150</v>
      </c>
      <c r="F2599" s="56" t="s">
        <v>13641</v>
      </c>
      <c r="G2599" s="56" t="s">
        <v>13639</v>
      </c>
      <c r="H2599" s="56" t="s">
        <v>13642</v>
      </c>
      <c r="I2599" s="57">
        <v>0.2</v>
      </c>
      <c r="J2599" s="57">
        <v>0.13</v>
      </c>
      <c r="K2599" s="57">
        <v>0.12</v>
      </c>
      <c r="L2599" s="315" t="e">
        <v>#REF!</v>
      </c>
      <c r="M2599" s="58" t="e">
        <v>#REF!</v>
      </c>
      <c r="N2599" s="58" t="e">
        <v>#N/A</v>
      </c>
      <c r="O2599" s="58" t="e">
        <v>#N/A</v>
      </c>
      <c r="P2599" s="58" t="e">
        <v>#N/A</v>
      </c>
      <c r="Q2599" s="58" t="e">
        <v>#N/A</v>
      </c>
    </row>
    <row r="2600" spans="1:17" ht="15" customHeight="1" thickBot="1">
      <c r="A2600" s="446"/>
      <c r="B2600" s="446"/>
      <c r="C2600" s="54" t="str">
        <f>IF(A2600="CSP","Consolidated Supply Program(IIF)",IF(A2600&lt;&gt;"",INDEX('CCN &amp; Description'!$B$2:$B$1071,MATCH(VALUE(LEFT(A2600,5)),'CCN &amp; Description'!$A$2:$A$1071,0)),""))</f>
        <v/>
      </c>
      <c r="D2600" s="55" t="str">
        <f t="shared" si="80"/>
        <v>C</v>
      </c>
      <c r="E2600" s="55" t="str">
        <f t="shared" si="81"/>
        <v>C2150</v>
      </c>
      <c r="F2600" s="56" t="s">
        <v>13643</v>
      </c>
      <c r="G2600" s="56" t="s">
        <v>13639</v>
      </c>
      <c r="H2600" s="56" t="s">
        <v>13644</v>
      </c>
      <c r="I2600" s="57">
        <v>0.2</v>
      </c>
      <c r="J2600" s="57">
        <v>0.13</v>
      </c>
      <c r="K2600" s="57">
        <v>0.12</v>
      </c>
      <c r="L2600" s="315" t="e">
        <v>#REF!</v>
      </c>
      <c r="M2600" s="58" t="e">
        <v>#REF!</v>
      </c>
      <c r="N2600" s="58" t="e">
        <v>#N/A</v>
      </c>
      <c r="O2600" s="58" t="e">
        <v>#N/A</v>
      </c>
      <c r="P2600" s="58" t="e">
        <v>#N/A</v>
      </c>
      <c r="Q2600" s="58" t="e">
        <v>#N/A</v>
      </c>
    </row>
    <row r="2601" spans="1:17" ht="15" customHeight="1" thickBot="1">
      <c r="A2601" s="446"/>
      <c r="B2601" s="446"/>
      <c r="C2601" s="54" t="str">
        <f>IF(A2601="CSP","Consolidated Supply Program(IIF)",IF(A2601&lt;&gt;"",INDEX('CCN &amp; Description'!$B$2:$B$1071,MATCH(VALUE(LEFT(A2601,5)),'CCN &amp; Description'!$A$2:$A$1071,0)),""))</f>
        <v/>
      </c>
      <c r="D2601" s="55" t="str">
        <f t="shared" si="80"/>
        <v>C</v>
      </c>
      <c r="E2601" s="55" t="str">
        <f t="shared" si="81"/>
        <v>C2150</v>
      </c>
      <c r="F2601" s="56" t="s">
        <v>13645</v>
      </c>
      <c r="G2601" s="56" t="s">
        <v>13639</v>
      </c>
      <c r="H2601" s="56" t="s">
        <v>13646</v>
      </c>
      <c r="I2601" s="57">
        <v>0.2</v>
      </c>
      <c r="J2601" s="57">
        <v>0.13</v>
      </c>
      <c r="K2601" s="57">
        <v>0.12</v>
      </c>
      <c r="L2601" s="315" t="e">
        <v>#REF!</v>
      </c>
      <c r="M2601" s="58" t="e">
        <v>#REF!</v>
      </c>
      <c r="N2601" s="58" t="e">
        <v>#N/A</v>
      </c>
      <c r="O2601" s="58" t="e">
        <v>#N/A</v>
      </c>
      <c r="P2601" s="58" t="e">
        <v>#N/A</v>
      </c>
      <c r="Q2601" s="58" t="e">
        <v>#N/A</v>
      </c>
    </row>
    <row r="2602" spans="1:17" ht="15" customHeight="1" thickBot="1">
      <c r="A2602" s="446"/>
      <c r="B2602" s="446"/>
      <c r="C2602" s="54" t="str">
        <f>IF(A2602="CSP","Consolidated Supply Program(IIF)",IF(A2602&lt;&gt;"",INDEX('CCN &amp; Description'!$B$2:$B$1071,MATCH(VALUE(LEFT(A2602,5)),'CCN &amp; Description'!$A$2:$A$1071,0)),""))</f>
        <v/>
      </c>
      <c r="D2602" s="55" t="str">
        <f t="shared" si="80"/>
        <v>C</v>
      </c>
      <c r="E2602" s="55" t="str">
        <f t="shared" si="81"/>
        <v>C2160</v>
      </c>
      <c r="F2602" s="56" t="s">
        <v>13647</v>
      </c>
      <c r="G2602" s="56" t="s">
        <v>13648</v>
      </c>
      <c r="H2602" s="56" t="s">
        <v>13649</v>
      </c>
      <c r="I2602" s="57">
        <v>36</v>
      </c>
      <c r="J2602" s="57">
        <v>9</v>
      </c>
      <c r="K2602" s="57">
        <v>8</v>
      </c>
      <c r="L2602" s="315" t="e">
        <v>#REF!</v>
      </c>
      <c r="M2602" s="58" t="e">
        <v>#REF!</v>
      </c>
      <c r="N2602" s="58" t="e">
        <v>#N/A</v>
      </c>
      <c r="O2602" s="58" t="e">
        <v>#N/A</v>
      </c>
      <c r="P2602" s="58" t="e">
        <v>#N/A</v>
      </c>
      <c r="Q2602" s="58" t="e">
        <v>#N/A</v>
      </c>
    </row>
    <row r="2603" spans="1:17" ht="15" customHeight="1" thickBot="1">
      <c r="A2603" s="446"/>
      <c r="B2603" s="446"/>
      <c r="C2603" s="54" t="str">
        <f>IF(A2603="CSP","Consolidated Supply Program(IIF)",IF(A2603&lt;&gt;"",INDEX('CCN &amp; Description'!$B$2:$B$1071,MATCH(VALUE(LEFT(A2603,5)),'CCN &amp; Description'!$A$2:$A$1071,0)),""))</f>
        <v/>
      </c>
      <c r="D2603" s="55" t="str">
        <f t="shared" si="80"/>
        <v>C</v>
      </c>
      <c r="E2603" s="55" t="str">
        <f t="shared" si="81"/>
        <v>C2160</v>
      </c>
      <c r="F2603" s="56" t="s">
        <v>13647</v>
      </c>
      <c r="G2603" s="56" t="s">
        <v>13650</v>
      </c>
      <c r="H2603" s="56" t="s">
        <v>13649</v>
      </c>
      <c r="I2603" s="57">
        <v>35.99</v>
      </c>
      <c r="J2603" s="57">
        <v>9</v>
      </c>
      <c r="K2603" s="57">
        <v>8</v>
      </c>
      <c r="L2603" s="315" t="e">
        <v>#REF!</v>
      </c>
      <c r="M2603" s="58" t="e">
        <v>#REF!</v>
      </c>
      <c r="N2603" s="58" t="e">
        <v>#N/A</v>
      </c>
      <c r="O2603" s="58" t="e">
        <v>#N/A</v>
      </c>
      <c r="P2603" s="58" t="e">
        <v>#N/A</v>
      </c>
      <c r="Q2603" s="58" t="e">
        <v>#N/A</v>
      </c>
    </row>
    <row r="2604" spans="1:17" s="110" customFormat="1" ht="15" customHeight="1" thickBot="1">
      <c r="A2604" s="446" t="s">
        <v>814</v>
      </c>
      <c r="B2604" s="446"/>
      <c r="C2604" s="106" t="str">
        <f>IF(A2604="CSP","Consolidated Supply Program(IIF)",IF(A2604&lt;&gt;"",INDEX('CCN &amp; Description'!$B$2:$B$1071,MATCH(VALUE(LEFT(A2604,5)),'CCN &amp; Description'!$A$2:$A$1071,0)),""))</f>
        <v>Consolidated Supply Program(IIF)</v>
      </c>
      <c r="D2604" s="107" t="str">
        <f t="shared" si="80"/>
        <v>C</v>
      </c>
      <c r="E2604" s="107" t="str">
        <f t="shared" si="81"/>
        <v>C2170</v>
      </c>
      <c r="F2604" s="108" t="s">
        <v>925</v>
      </c>
      <c r="G2604" s="108" t="s">
        <v>13651</v>
      </c>
      <c r="H2604" s="108" t="s">
        <v>13652</v>
      </c>
      <c r="I2604" s="109">
        <v>0</v>
      </c>
      <c r="J2604" s="109">
        <v>0</v>
      </c>
      <c r="K2604" s="109">
        <v>0</v>
      </c>
      <c r="L2604" s="110" t="e">
        <v>#REF!</v>
      </c>
      <c r="M2604" s="111" t="e">
        <v>#REF!</v>
      </c>
      <c r="N2604" s="111" t="e">
        <v>#N/A</v>
      </c>
      <c r="O2604" s="111" t="e">
        <v>#N/A</v>
      </c>
      <c r="P2604" s="111" t="e">
        <v>#N/A</v>
      </c>
      <c r="Q2604" s="111" t="e">
        <v>#N/A</v>
      </c>
    </row>
    <row r="2605" spans="1:17" s="110" customFormat="1" ht="15" customHeight="1" thickBot="1">
      <c r="A2605" s="446" t="s">
        <v>814</v>
      </c>
      <c r="B2605" s="446"/>
      <c r="C2605" s="106" t="str">
        <f>IF(A2605="CSP","Consolidated Supply Program(IIF)",IF(A2605&lt;&gt;"",INDEX('CCN &amp; Description'!$B$2:$B$1071,MATCH(VALUE(LEFT(A2605,5)),'CCN &amp; Description'!$A$2:$A$1071,0)),""))</f>
        <v>Consolidated Supply Program(IIF)</v>
      </c>
      <c r="D2605" s="107" t="str">
        <f t="shared" si="80"/>
        <v>C</v>
      </c>
      <c r="E2605" s="107" t="str">
        <f t="shared" si="81"/>
        <v>C2170</v>
      </c>
      <c r="F2605" s="108" t="s">
        <v>925</v>
      </c>
      <c r="G2605" s="108" t="s">
        <v>13653</v>
      </c>
      <c r="H2605" s="108" t="s">
        <v>13654</v>
      </c>
      <c r="I2605" s="109">
        <v>0</v>
      </c>
      <c r="J2605" s="109">
        <v>0</v>
      </c>
      <c r="K2605" s="109">
        <v>0</v>
      </c>
      <c r="L2605" s="110" t="e">
        <v>#REF!</v>
      </c>
      <c r="M2605" s="111" t="e">
        <v>#REF!</v>
      </c>
      <c r="N2605" s="111" t="e">
        <v>#N/A</v>
      </c>
      <c r="O2605" s="111" t="e">
        <v>#N/A</v>
      </c>
      <c r="P2605" s="111" t="e">
        <v>#N/A</v>
      </c>
      <c r="Q2605" s="111" t="e">
        <v>#N/A</v>
      </c>
    </row>
    <row r="2606" spans="1:17" s="110" customFormat="1" ht="15" customHeight="1" thickBot="1">
      <c r="A2606" s="446" t="s">
        <v>814</v>
      </c>
      <c r="B2606" s="446"/>
      <c r="C2606" s="106" t="str">
        <f>IF(A2606="CSP","Consolidated Supply Program(IIF)",IF(A2606&lt;&gt;"",INDEX('CCN &amp; Description'!$B$2:$B$1071,MATCH(VALUE(LEFT(A2606,5)),'CCN &amp; Description'!$A$2:$A$1071,0)),""))</f>
        <v>Consolidated Supply Program(IIF)</v>
      </c>
      <c r="D2606" s="107" t="str">
        <f t="shared" si="80"/>
        <v>C</v>
      </c>
      <c r="E2606" s="107" t="str">
        <f t="shared" si="81"/>
        <v>C2170</v>
      </c>
      <c r="F2606" s="108" t="s">
        <v>925</v>
      </c>
      <c r="G2606" s="108" t="s">
        <v>13655</v>
      </c>
      <c r="H2606" s="108" t="s">
        <v>13656</v>
      </c>
      <c r="I2606" s="109">
        <v>0</v>
      </c>
      <c r="J2606" s="109">
        <v>0</v>
      </c>
      <c r="K2606" s="109">
        <v>0</v>
      </c>
      <c r="L2606" s="110" t="e">
        <v>#REF!</v>
      </c>
      <c r="M2606" s="111" t="e">
        <v>#REF!</v>
      </c>
      <c r="N2606" s="111" t="e">
        <v>#N/A</v>
      </c>
      <c r="O2606" s="111" t="e">
        <v>#N/A</v>
      </c>
      <c r="P2606" s="111" t="e">
        <v>#N/A</v>
      </c>
      <c r="Q2606" s="111" t="e">
        <v>#N/A</v>
      </c>
    </row>
    <row r="2607" spans="1:17" s="110" customFormat="1" ht="15" customHeight="1" thickBot="1">
      <c r="A2607" s="446" t="s">
        <v>814</v>
      </c>
      <c r="B2607" s="446"/>
      <c r="C2607" s="106" t="str">
        <f>IF(A2607="CSP","Consolidated Supply Program(IIF)",IF(A2607&lt;&gt;"",INDEX('CCN &amp; Description'!$B$2:$B$1071,MATCH(VALUE(LEFT(A2607,5)),'CCN &amp; Description'!$A$2:$A$1071,0)),""))</f>
        <v>Consolidated Supply Program(IIF)</v>
      </c>
      <c r="D2607" s="107" t="str">
        <f t="shared" si="80"/>
        <v>C</v>
      </c>
      <c r="E2607" s="107" t="str">
        <f t="shared" si="81"/>
        <v>C2170</v>
      </c>
      <c r="F2607" s="108" t="s">
        <v>925</v>
      </c>
      <c r="G2607" s="108" t="s">
        <v>13653</v>
      </c>
      <c r="H2607" s="108" t="s">
        <v>13656</v>
      </c>
      <c r="I2607" s="109">
        <v>0</v>
      </c>
      <c r="J2607" s="109">
        <v>0</v>
      </c>
      <c r="K2607" s="109">
        <v>0</v>
      </c>
      <c r="L2607" s="110" t="e">
        <v>#REF!</v>
      </c>
      <c r="M2607" s="111" t="e">
        <v>#REF!</v>
      </c>
      <c r="N2607" s="111" t="e">
        <v>#N/A</v>
      </c>
      <c r="O2607" s="111" t="e">
        <v>#N/A</v>
      </c>
      <c r="P2607" s="111" t="e">
        <v>#N/A</v>
      </c>
      <c r="Q2607" s="111" t="e">
        <v>#N/A</v>
      </c>
    </row>
    <row r="2608" spans="1:17" s="110" customFormat="1" ht="15" customHeight="1" thickBot="1">
      <c r="A2608" s="446" t="s">
        <v>814</v>
      </c>
      <c r="B2608" s="446"/>
      <c r="C2608" s="106" t="str">
        <f>IF(A2608="CSP","Consolidated Supply Program(IIF)",IF(A2608&lt;&gt;"",INDEX('CCN &amp; Description'!$B$2:$B$1071,MATCH(VALUE(LEFT(A2608,5)),'CCN &amp; Description'!$A$2:$A$1071,0)),""))</f>
        <v>Consolidated Supply Program(IIF)</v>
      </c>
      <c r="D2608" s="107" t="str">
        <f t="shared" si="80"/>
        <v>C</v>
      </c>
      <c r="E2608" s="107" t="str">
        <f t="shared" si="81"/>
        <v>C2170</v>
      </c>
      <c r="F2608" s="108" t="s">
        <v>925</v>
      </c>
      <c r="G2608" s="108" t="s">
        <v>13653</v>
      </c>
      <c r="H2608" s="108" t="s">
        <v>13657</v>
      </c>
      <c r="I2608" s="109">
        <v>0</v>
      </c>
      <c r="J2608" s="109">
        <v>0</v>
      </c>
      <c r="K2608" s="109">
        <v>0</v>
      </c>
      <c r="L2608" s="110" t="e">
        <v>#REF!</v>
      </c>
      <c r="M2608" s="111" t="e">
        <v>#REF!</v>
      </c>
      <c r="N2608" s="111" t="e">
        <v>#N/A</v>
      </c>
      <c r="O2608" s="111" t="e">
        <v>#N/A</v>
      </c>
      <c r="P2608" s="111" t="e">
        <v>#N/A</v>
      </c>
      <c r="Q2608" s="111" t="e">
        <v>#N/A</v>
      </c>
    </row>
    <row r="2609" spans="1:17" s="110" customFormat="1" ht="15" customHeight="1" thickBot="1">
      <c r="A2609" s="446" t="s">
        <v>814</v>
      </c>
      <c r="B2609" s="446"/>
      <c r="C2609" s="106" t="str">
        <f>IF(A2609="CSP","Consolidated Supply Program(IIF)",IF(A2609&lt;&gt;"",INDEX('CCN &amp; Description'!$B$2:$B$1071,MATCH(VALUE(LEFT(A2609,5)),'CCN &amp; Description'!$A$2:$A$1071,0)),""))</f>
        <v>Consolidated Supply Program(IIF)</v>
      </c>
      <c r="D2609" s="107" t="str">
        <f t="shared" si="80"/>
        <v>C</v>
      </c>
      <c r="E2609" s="107" t="str">
        <f t="shared" si="81"/>
        <v>C2171</v>
      </c>
      <c r="F2609" s="108" t="s">
        <v>928</v>
      </c>
      <c r="G2609" s="108" t="s">
        <v>13658</v>
      </c>
      <c r="H2609" s="108" t="s">
        <v>13659</v>
      </c>
      <c r="I2609" s="109">
        <v>0</v>
      </c>
      <c r="J2609" s="109">
        <v>0</v>
      </c>
      <c r="K2609" s="109">
        <v>0</v>
      </c>
      <c r="L2609" s="110" t="e">
        <v>#REF!</v>
      </c>
      <c r="M2609" s="111" t="e">
        <v>#REF!</v>
      </c>
      <c r="N2609" s="111" t="e">
        <v>#N/A</v>
      </c>
      <c r="O2609" s="111" t="e">
        <v>#N/A</v>
      </c>
      <c r="P2609" s="111" t="e">
        <v>#N/A</v>
      </c>
      <c r="Q2609" s="111" t="e">
        <v>#N/A</v>
      </c>
    </row>
    <row r="2610" spans="1:17" s="110" customFormat="1" ht="15" customHeight="1" thickBot="1">
      <c r="A2610" s="446" t="s">
        <v>814</v>
      </c>
      <c r="B2610" s="446"/>
      <c r="C2610" s="106" t="str">
        <f>IF(A2610="CSP","Consolidated Supply Program(IIF)",IF(A2610&lt;&gt;"",INDEX('CCN &amp; Description'!$B$2:$B$1071,MATCH(VALUE(LEFT(A2610,5)),'CCN &amp; Description'!$A$2:$A$1071,0)),""))</f>
        <v>Consolidated Supply Program(IIF)</v>
      </c>
      <c r="D2610" s="107" t="str">
        <f t="shared" si="80"/>
        <v>C</v>
      </c>
      <c r="E2610" s="107" t="str">
        <f t="shared" si="81"/>
        <v>C2171</v>
      </c>
      <c r="F2610" s="108" t="s">
        <v>928</v>
      </c>
      <c r="G2610" s="108" t="s">
        <v>13658</v>
      </c>
      <c r="H2610" s="108" t="s">
        <v>13660</v>
      </c>
      <c r="I2610" s="109">
        <v>0</v>
      </c>
      <c r="J2610" s="109">
        <v>0</v>
      </c>
      <c r="K2610" s="109">
        <v>0</v>
      </c>
      <c r="L2610" s="110" t="e">
        <v>#REF!</v>
      </c>
      <c r="M2610" s="111" t="e">
        <v>#REF!</v>
      </c>
      <c r="N2610" s="111" t="e">
        <v>#N/A</v>
      </c>
      <c r="O2610" s="111" t="e">
        <v>#N/A</v>
      </c>
      <c r="P2610" s="111" t="e">
        <v>#N/A</v>
      </c>
      <c r="Q2610" s="111" t="e">
        <v>#N/A</v>
      </c>
    </row>
    <row r="2611" spans="1:17" s="110" customFormat="1" ht="15" customHeight="1" thickBot="1">
      <c r="A2611" s="446" t="s">
        <v>814</v>
      </c>
      <c r="B2611" s="446"/>
      <c r="C2611" s="106" t="str">
        <f>IF(A2611="CSP","Consolidated Supply Program(IIF)",IF(A2611&lt;&gt;"",INDEX('CCN &amp; Description'!$B$2:$B$1071,MATCH(VALUE(LEFT(A2611,5)),'CCN &amp; Description'!$A$2:$A$1071,0)),""))</f>
        <v>Consolidated Supply Program(IIF)</v>
      </c>
      <c r="D2611" s="107" t="str">
        <f t="shared" si="80"/>
        <v>C</v>
      </c>
      <c r="E2611" s="107" t="str">
        <f t="shared" si="81"/>
        <v>C2200</v>
      </c>
      <c r="F2611" s="108" t="s">
        <v>931</v>
      </c>
      <c r="G2611" s="108" t="s">
        <v>13661</v>
      </c>
      <c r="H2611" s="108" t="s">
        <v>13662</v>
      </c>
      <c r="I2611" s="109">
        <v>1.08</v>
      </c>
      <c r="J2611" s="109">
        <v>0.62</v>
      </c>
      <c r="K2611" s="109">
        <v>0.87</v>
      </c>
      <c r="L2611" s="110" t="e">
        <v>#REF!</v>
      </c>
      <c r="M2611" s="111" t="e">
        <v>#REF!</v>
      </c>
      <c r="N2611" s="111" t="e">
        <v>#N/A</v>
      </c>
      <c r="O2611" s="111" t="e">
        <v>#N/A</v>
      </c>
      <c r="P2611" s="111" t="e">
        <v>#N/A</v>
      </c>
      <c r="Q2611" s="111" t="e">
        <v>#N/A</v>
      </c>
    </row>
    <row r="2612" spans="1:17" ht="15" customHeight="1" thickBot="1">
      <c r="A2612" s="446"/>
      <c r="B2612" s="446"/>
      <c r="C2612" s="54" t="str">
        <f>IF(A2612="CSP","Consolidated Supply Program(IIF)",IF(A2612&lt;&gt;"",INDEX('CCN &amp; Description'!$B$2:$B$1071,MATCH(VALUE(LEFT(A2612,5)),'CCN &amp; Description'!$A$2:$A$1071,0)),""))</f>
        <v/>
      </c>
      <c r="D2612" s="55" t="str">
        <f t="shared" si="80"/>
        <v>C</v>
      </c>
      <c r="E2612" s="55" t="str">
        <f t="shared" si="81"/>
        <v>C2210</v>
      </c>
      <c r="F2612" s="56" t="s">
        <v>13663</v>
      </c>
      <c r="G2612" s="56" t="s">
        <v>13664</v>
      </c>
      <c r="H2612" s="59"/>
      <c r="I2612" s="60"/>
      <c r="J2612" s="60"/>
      <c r="K2612" s="60"/>
      <c r="L2612" s="315" t="e">
        <v>#REF!</v>
      </c>
      <c r="M2612" s="58" t="e">
        <v>#REF!</v>
      </c>
      <c r="N2612" s="58" t="e">
        <v>#N/A</v>
      </c>
      <c r="O2612" s="58" t="e">
        <v>#N/A</v>
      </c>
      <c r="P2612" s="58" t="e">
        <v>#N/A</v>
      </c>
      <c r="Q2612" s="58" t="e">
        <v>#N/A</v>
      </c>
    </row>
    <row r="2613" spans="1:17" ht="15" customHeight="1" thickBot="1">
      <c r="A2613" s="446"/>
      <c r="B2613" s="446"/>
      <c r="C2613" s="54" t="str">
        <f>IF(A2613="CSP","Consolidated Supply Program(IIF)",IF(A2613&lt;&gt;"",INDEX('CCN &amp; Description'!$B$2:$B$1071,MATCH(VALUE(LEFT(A2613,5)),'CCN &amp; Description'!$A$2:$A$1071,0)),""))</f>
        <v/>
      </c>
      <c r="D2613" s="55" t="str">
        <f t="shared" si="80"/>
        <v>C</v>
      </c>
      <c r="E2613" s="55" t="str">
        <f t="shared" si="81"/>
        <v>C2277</v>
      </c>
      <c r="F2613" s="56" t="s">
        <v>6106</v>
      </c>
      <c r="G2613" s="56" t="s">
        <v>13665</v>
      </c>
      <c r="H2613" s="59"/>
      <c r="I2613" s="57">
        <v>3.58</v>
      </c>
      <c r="J2613" s="57">
        <v>2.42</v>
      </c>
      <c r="K2613" s="57">
        <v>2.33</v>
      </c>
      <c r="L2613" s="315" t="e">
        <v>#REF!</v>
      </c>
      <c r="M2613" s="58" t="e">
        <v>#REF!</v>
      </c>
      <c r="N2613" s="58" t="e">
        <v>#N/A</v>
      </c>
      <c r="O2613" s="58" t="e">
        <v>#N/A</v>
      </c>
      <c r="P2613" s="58" t="e">
        <v>#N/A</v>
      </c>
      <c r="Q2613" s="58" t="e">
        <v>#N/A</v>
      </c>
    </row>
    <row r="2614" spans="1:17" ht="15" customHeight="1" thickBot="1">
      <c r="A2614" s="446"/>
      <c r="B2614" s="446"/>
      <c r="C2614" s="54" t="str">
        <f>IF(A2614="CSP","Consolidated Supply Program(IIF)",IF(A2614&lt;&gt;"",INDEX('CCN &amp; Description'!$B$2:$B$1071,MATCH(VALUE(LEFT(A2614,5)),'CCN &amp; Description'!$A$2:$A$1071,0)),""))</f>
        <v/>
      </c>
      <c r="D2614" s="55" t="str">
        <f t="shared" si="80"/>
        <v>C</v>
      </c>
      <c r="E2614" s="55" t="str">
        <f t="shared" si="81"/>
        <v>C2278</v>
      </c>
      <c r="F2614" s="56" t="s">
        <v>6110</v>
      </c>
      <c r="G2614" s="56" t="s">
        <v>13666</v>
      </c>
      <c r="H2614" s="56" t="s">
        <v>13667</v>
      </c>
      <c r="I2614" s="57">
        <v>0.83</v>
      </c>
      <c r="J2614" s="57">
        <v>0.57999999999999996</v>
      </c>
      <c r="K2614" s="57">
        <v>0.5</v>
      </c>
      <c r="L2614" s="315" t="e">
        <v>#REF!</v>
      </c>
      <c r="M2614" s="58" t="e">
        <v>#REF!</v>
      </c>
      <c r="N2614" s="58" t="e">
        <v>#N/A</v>
      </c>
      <c r="O2614" s="58" t="e">
        <v>#N/A</v>
      </c>
      <c r="P2614" s="58" t="e">
        <v>#N/A</v>
      </c>
      <c r="Q2614" s="58" t="e">
        <v>#N/A</v>
      </c>
    </row>
    <row r="2615" spans="1:17" ht="15" customHeight="1" thickBot="1">
      <c r="A2615" s="446"/>
      <c r="B2615" s="446"/>
      <c r="C2615" s="54" t="str">
        <f>IF(A2615="CSP","Consolidated Supply Program(IIF)",IF(A2615&lt;&gt;"",INDEX('CCN &amp; Description'!$B$2:$B$1071,MATCH(VALUE(LEFT(A2615,5)),'CCN &amp; Description'!$A$2:$A$1071,0)),""))</f>
        <v/>
      </c>
      <c r="D2615" s="55" t="str">
        <f t="shared" si="80"/>
        <v>C</v>
      </c>
      <c r="E2615" s="55" t="str">
        <f t="shared" si="81"/>
        <v>C2278</v>
      </c>
      <c r="F2615" s="56" t="s">
        <v>6110</v>
      </c>
      <c r="G2615" s="56" t="s">
        <v>13666</v>
      </c>
      <c r="H2615" s="56" t="s">
        <v>13668</v>
      </c>
      <c r="I2615" s="57">
        <v>0.83</v>
      </c>
      <c r="J2615" s="57">
        <v>0.57999999999999996</v>
      </c>
      <c r="K2615" s="57">
        <v>0.5</v>
      </c>
      <c r="L2615" s="315" t="e">
        <v>#REF!</v>
      </c>
      <c r="M2615" s="58" t="e">
        <v>#REF!</v>
      </c>
      <c r="N2615" s="58" t="e">
        <v>#N/A</v>
      </c>
      <c r="O2615" s="58" t="e">
        <v>#N/A</v>
      </c>
      <c r="P2615" s="58" t="e">
        <v>#N/A</v>
      </c>
      <c r="Q2615" s="58" t="e">
        <v>#N/A</v>
      </c>
    </row>
    <row r="2616" spans="1:17" ht="15" customHeight="1" thickBot="1">
      <c r="A2616" s="446"/>
      <c r="B2616" s="446"/>
      <c r="C2616" s="54" t="str">
        <f>IF(A2616="CSP","Consolidated Supply Program(IIF)",IF(A2616&lt;&gt;"",INDEX('CCN &amp; Description'!$B$2:$B$1071,MATCH(VALUE(LEFT(A2616,5)),'CCN &amp; Description'!$A$2:$A$1071,0)),""))</f>
        <v/>
      </c>
      <c r="D2616" s="55" t="str">
        <f t="shared" si="80"/>
        <v>C</v>
      </c>
      <c r="E2616" s="55" t="str">
        <f t="shared" si="81"/>
        <v>C2278</v>
      </c>
      <c r="F2616" s="56" t="s">
        <v>6110</v>
      </c>
      <c r="G2616" s="56" t="s">
        <v>13669</v>
      </c>
      <c r="H2616" s="56" t="s">
        <v>13670</v>
      </c>
      <c r="I2616" s="57">
        <v>0.83</v>
      </c>
      <c r="J2616" s="57">
        <v>0.57999999999999996</v>
      </c>
      <c r="K2616" s="60"/>
      <c r="L2616" s="315" t="e">
        <v>#REF!</v>
      </c>
      <c r="M2616" s="58" t="e">
        <v>#REF!</v>
      </c>
      <c r="N2616" s="58" t="e">
        <v>#N/A</v>
      </c>
      <c r="O2616" s="58" t="e">
        <v>#N/A</v>
      </c>
      <c r="P2616" s="58" t="e">
        <v>#N/A</v>
      </c>
      <c r="Q2616" s="58" t="e">
        <v>#N/A</v>
      </c>
    </row>
    <row r="2617" spans="1:17" ht="15" customHeight="1" thickBot="1">
      <c r="A2617" s="446"/>
      <c r="B2617" s="446"/>
      <c r="C2617" s="54" t="str">
        <f>IF(A2617="CSP","Consolidated Supply Program(IIF)",IF(A2617&lt;&gt;"",INDEX('CCN &amp; Description'!$B$2:$B$1071,MATCH(VALUE(LEFT(A2617,5)),'CCN &amp; Description'!$A$2:$A$1071,0)),""))</f>
        <v/>
      </c>
      <c r="D2617" s="55" t="str">
        <f t="shared" si="80"/>
        <v>C</v>
      </c>
      <c r="E2617" s="55" t="str">
        <f t="shared" si="81"/>
        <v>C2278</v>
      </c>
      <c r="F2617" s="56" t="s">
        <v>6110</v>
      </c>
      <c r="G2617" s="56" t="s">
        <v>13669</v>
      </c>
      <c r="H2617" s="56" t="s">
        <v>13671</v>
      </c>
      <c r="I2617" s="57">
        <v>0.83</v>
      </c>
      <c r="J2617" s="57">
        <v>0.57999999999999996</v>
      </c>
      <c r="K2617" s="60"/>
      <c r="L2617" s="315" t="e">
        <v>#REF!</v>
      </c>
      <c r="M2617" s="58" t="e">
        <v>#REF!</v>
      </c>
      <c r="N2617" s="58" t="e">
        <v>#N/A</v>
      </c>
      <c r="O2617" s="58" t="e">
        <v>#N/A</v>
      </c>
      <c r="P2617" s="58" t="e">
        <v>#N/A</v>
      </c>
      <c r="Q2617" s="58" t="e">
        <v>#N/A</v>
      </c>
    </row>
    <row r="2618" spans="1:17" ht="15" customHeight="1" thickBot="1">
      <c r="A2618" s="446"/>
      <c r="B2618" s="446"/>
      <c r="C2618" s="54" t="str">
        <f>IF(A2618="CSP","Consolidated Supply Program(IIF)",IF(A2618&lt;&gt;"",INDEX('CCN &amp; Description'!$B$2:$B$1071,MATCH(VALUE(LEFT(A2618,5)),'CCN &amp; Description'!$A$2:$A$1071,0)),""))</f>
        <v/>
      </c>
      <c r="D2618" s="55" t="str">
        <f t="shared" si="80"/>
        <v>C</v>
      </c>
      <c r="E2618" s="55" t="str">
        <f t="shared" si="81"/>
        <v>C2278</v>
      </c>
      <c r="F2618" s="56" t="s">
        <v>6110</v>
      </c>
      <c r="G2618" s="56" t="s">
        <v>13672</v>
      </c>
      <c r="H2618" s="56" t="s">
        <v>13673</v>
      </c>
      <c r="I2618" s="57">
        <v>0.83</v>
      </c>
      <c r="J2618" s="57">
        <v>0.57999999999999996</v>
      </c>
      <c r="K2618" s="57">
        <v>0.5</v>
      </c>
      <c r="L2618" s="315" t="e">
        <v>#REF!</v>
      </c>
      <c r="M2618" s="58" t="e">
        <v>#REF!</v>
      </c>
      <c r="N2618" s="58" t="e">
        <v>#N/A</v>
      </c>
      <c r="O2618" s="58" t="e">
        <v>#N/A</v>
      </c>
      <c r="P2618" s="58" t="e">
        <v>#N/A</v>
      </c>
      <c r="Q2618" s="58" t="e">
        <v>#N/A</v>
      </c>
    </row>
    <row r="2619" spans="1:17" ht="15" customHeight="1" thickBot="1">
      <c r="A2619" s="446"/>
      <c r="B2619" s="446"/>
      <c r="C2619" s="54" t="str">
        <f>IF(A2619="CSP","Consolidated Supply Program(IIF)",IF(A2619&lt;&gt;"",INDEX('CCN &amp; Description'!$B$2:$B$1071,MATCH(VALUE(LEFT(A2619,5)),'CCN &amp; Description'!$A$2:$A$1071,0)),""))</f>
        <v/>
      </c>
      <c r="D2619" s="55" t="str">
        <f t="shared" si="80"/>
        <v>C</v>
      </c>
      <c r="E2619" s="55" t="str">
        <f t="shared" si="81"/>
        <v>C2278</v>
      </c>
      <c r="F2619" s="56" t="s">
        <v>6110</v>
      </c>
      <c r="G2619" s="56" t="s">
        <v>13674</v>
      </c>
      <c r="H2619" s="56" t="s">
        <v>13675</v>
      </c>
      <c r="I2619" s="57">
        <v>0.83</v>
      </c>
      <c r="J2619" s="57">
        <v>0.57999999999999996</v>
      </c>
      <c r="K2619" s="57">
        <v>0.5</v>
      </c>
      <c r="L2619" s="315" t="e">
        <v>#REF!</v>
      </c>
      <c r="M2619" s="58" t="e">
        <v>#REF!</v>
      </c>
      <c r="N2619" s="58" t="e">
        <v>#N/A</v>
      </c>
      <c r="O2619" s="58" t="e">
        <v>#N/A</v>
      </c>
      <c r="P2619" s="58" t="e">
        <v>#N/A</v>
      </c>
      <c r="Q2619" s="58" t="e">
        <v>#N/A</v>
      </c>
    </row>
    <row r="2620" spans="1:17" ht="15" customHeight="1" thickBot="1">
      <c r="A2620" s="446"/>
      <c r="B2620" s="446"/>
      <c r="C2620" s="54" t="str">
        <f>IF(A2620="CSP","Consolidated Supply Program(IIF)",IF(A2620&lt;&gt;"",INDEX('CCN &amp; Description'!$B$2:$B$1071,MATCH(VALUE(LEFT(A2620,5)),'CCN &amp; Description'!$A$2:$A$1071,0)),""))</f>
        <v/>
      </c>
      <c r="D2620" s="55" t="str">
        <f t="shared" si="80"/>
        <v>C</v>
      </c>
      <c r="E2620" s="55" t="str">
        <f t="shared" si="81"/>
        <v>C2278</v>
      </c>
      <c r="F2620" s="56" t="s">
        <v>6110</v>
      </c>
      <c r="G2620" s="56" t="s">
        <v>13674</v>
      </c>
      <c r="H2620" s="56" t="s">
        <v>13673</v>
      </c>
      <c r="I2620" s="57">
        <v>0.83</v>
      </c>
      <c r="J2620" s="57">
        <v>0.57999999999999996</v>
      </c>
      <c r="K2620" s="57">
        <v>0.5</v>
      </c>
      <c r="L2620" s="315" t="e">
        <v>#REF!</v>
      </c>
      <c r="M2620" s="58" t="e">
        <v>#REF!</v>
      </c>
      <c r="N2620" s="58" t="e">
        <v>#N/A</v>
      </c>
      <c r="O2620" s="58" t="e">
        <v>#N/A</v>
      </c>
      <c r="P2620" s="58" t="e">
        <v>#N/A</v>
      </c>
      <c r="Q2620" s="58" t="e">
        <v>#N/A</v>
      </c>
    </row>
    <row r="2621" spans="1:17" ht="15" customHeight="1" thickBot="1">
      <c r="A2621" s="446"/>
      <c r="B2621" s="446"/>
      <c r="C2621" s="54" t="str">
        <f>IF(A2621="CSP","Consolidated Supply Program(IIF)",IF(A2621&lt;&gt;"",INDEX('CCN &amp; Description'!$B$2:$B$1071,MATCH(VALUE(LEFT(A2621,5)),'CCN &amp; Description'!$A$2:$A$1071,0)),""))</f>
        <v/>
      </c>
      <c r="D2621" s="55" t="str">
        <f t="shared" si="80"/>
        <v>C</v>
      </c>
      <c r="E2621" s="55" t="str">
        <f t="shared" si="81"/>
        <v>C2278</v>
      </c>
      <c r="F2621" s="56" t="s">
        <v>6110</v>
      </c>
      <c r="G2621" s="56" t="s">
        <v>13674</v>
      </c>
      <c r="H2621" s="56" t="s">
        <v>13667</v>
      </c>
      <c r="I2621" s="57">
        <v>0.83</v>
      </c>
      <c r="J2621" s="57">
        <v>0.57999999999999996</v>
      </c>
      <c r="K2621" s="57">
        <v>0.5</v>
      </c>
      <c r="L2621" s="315" t="e">
        <v>#REF!</v>
      </c>
      <c r="M2621" s="58" t="e">
        <v>#REF!</v>
      </c>
      <c r="N2621" s="58" t="e">
        <v>#N/A</v>
      </c>
      <c r="O2621" s="58" t="e">
        <v>#N/A</v>
      </c>
      <c r="P2621" s="58" t="e">
        <v>#N/A</v>
      </c>
      <c r="Q2621" s="58" t="e">
        <v>#N/A</v>
      </c>
    </row>
    <row r="2622" spans="1:17" ht="15" customHeight="1" thickBot="1">
      <c r="A2622" s="446"/>
      <c r="B2622" s="446"/>
      <c r="C2622" s="54" t="str">
        <f>IF(A2622="CSP","Consolidated Supply Program(IIF)",IF(A2622&lt;&gt;"",INDEX('CCN &amp; Description'!$B$2:$B$1071,MATCH(VALUE(LEFT(A2622,5)),'CCN &amp; Description'!$A$2:$A$1071,0)),""))</f>
        <v/>
      </c>
      <c r="D2622" s="55" t="str">
        <f t="shared" si="80"/>
        <v>C</v>
      </c>
      <c r="E2622" s="55" t="str">
        <f t="shared" si="81"/>
        <v>C2278</v>
      </c>
      <c r="F2622" s="56" t="s">
        <v>6110</v>
      </c>
      <c r="G2622" s="56" t="s">
        <v>13674</v>
      </c>
      <c r="H2622" s="56" t="s">
        <v>13676</v>
      </c>
      <c r="I2622" s="57">
        <v>0.83</v>
      </c>
      <c r="J2622" s="57">
        <v>0.57999999999999996</v>
      </c>
      <c r="K2622" s="57">
        <v>0.5</v>
      </c>
      <c r="L2622" s="315" t="e">
        <v>#REF!</v>
      </c>
      <c r="M2622" s="58" t="e">
        <v>#REF!</v>
      </c>
      <c r="N2622" s="58" t="e">
        <v>#N/A</v>
      </c>
      <c r="O2622" s="58" t="e">
        <v>#N/A</v>
      </c>
      <c r="P2622" s="58" t="e">
        <v>#N/A</v>
      </c>
      <c r="Q2622" s="58" t="e">
        <v>#N/A</v>
      </c>
    </row>
    <row r="2623" spans="1:17" ht="15" customHeight="1" thickBot="1">
      <c r="A2623" s="446"/>
      <c r="B2623" s="446"/>
      <c r="C2623" s="54" t="str">
        <f>IF(A2623="CSP","Consolidated Supply Program(IIF)",IF(A2623&lt;&gt;"",INDEX('CCN &amp; Description'!$B$2:$B$1071,MATCH(VALUE(LEFT(A2623,5)),'CCN &amp; Description'!$A$2:$A$1071,0)),""))</f>
        <v/>
      </c>
      <c r="D2623" s="55" t="str">
        <f t="shared" si="80"/>
        <v>C</v>
      </c>
      <c r="E2623" s="55" t="str">
        <f t="shared" si="81"/>
        <v>C2278</v>
      </c>
      <c r="F2623" s="56" t="s">
        <v>6110</v>
      </c>
      <c r="G2623" s="56" t="s">
        <v>13672</v>
      </c>
      <c r="H2623" s="56" t="s">
        <v>13673</v>
      </c>
      <c r="I2623" s="57">
        <v>0.83</v>
      </c>
      <c r="J2623" s="57">
        <v>0.57999999999999996</v>
      </c>
      <c r="K2623" s="57">
        <v>0.5</v>
      </c>
      <c r="L2623" s="315" t="e">
        <v>#REF!</v>
      </c>
      <c r="M2623" s="58" t="e">
        <v>#REF!</v>
      </c>
      <c r="N2623" s="58" t="e">
        <v>#N/A</v>
      </c>
      <c r="O2623" s="58" t="e">
        <v>#N/A</v>
      </c>
      <c r="P2623" s="58" t="e">
        <v>#N/A</v>
      </c>
      <c r="Q2623" s="58" t="e">
        <v>#N/A</v>
      </c>
    </row>
    <row r="2624" spans="1:17" ht="15" customHeight="1" thickBot="1">
      <c r="A2624" s="446"/>
      <c r="B2624" s="446"/>
      <c r="C2624" s="54" t="str">
        <f>IF(A2624="CSP","Consolidated Supply Program(IIF)",IF(A2624&lt;&gt;"",INDEX('CCN &amp; Description'!$B$2:$B$1071,MATCH(VALUE(LEFT(A2624,5)),'CCN &amp; Description'!$A$2:$A$1071,0)),""))</f>
        <v/>
      </c>
      <c r="D2624" s="55" t="str">
        <f t="shared" si="80"/>
        <v>C</v>
      </c>
      <c r="E2624" s="55" t="str">
        <f t="shared" si="81"/>
        <v>C2278</v>
      </c>
      <c r="F2624" s="56" t="s">
        <v>6110</v>
      </c>
      <c r="G2624" s="56" t="s">
        <v>13672</v>
      </c>
      <c r="H2624" s="56" t="s">
        <v>13675</v>
      </c>
      <c r="I2624" s="57">
        <v>0.83</v>
      </c>
      <c r="J2624" s="57">
        <v>0.57999999999999996</v>
      </c>
      <c r="K2624" s="57">
        <v>0.5</v>
      </c>
      <c r="L2624" s="315" t="e">
        <v>#REF!</v>
      </c>
      <c r="M2624" s="58" t="e">
        <v>#REF!</v>
      </c>
      <c r="N2624" s="58" t="e">
        <v>#N/A</v>
      </c>
      <c r="O2624" s="58" t="e">
        <v>#N/A</v>
      </c>
      <c r="P2624" s="58" t="e">
        <v>#N/A</v>
      </c>
      <c r="Q2624" s="58" t="e">
        <v>#N/A</v>
      </c>
    </row>
    <row r="2625" spans="1:17" ht="15" customHeight="1" thickBot="1">
      <c r="A2625" s="446"/>
      <c r="B2625" s="446"/>
      <c r="C2625" s="54" t="str">
        <f>IF(A2625="CSP","Consolidated Supply Program(IIF)",IF(A2625&lt;&gt;"",INDEX('CCN &amp; Description'!$B$2:$B$1071,MATCH(VALUE(LEFT(A2625,5)),'CCN &amp; Description'!$A$2:$A$1071,0)),""))</f>
        <v/>
      </c>
      <c r="D2625" s="55" t="str">
        <f t="shared" si="80"/>
        <v>C</v>
      </c>
      <c r="E2625" s="55" t="str">
        <f t="shared" si="81"/>
        <v>C2278</v>
      </c>
      <c r="F2625" s="56" t="s">
        <v>13677</v>
      </c>
      <c r="G2625" s="56" t="s">
        <v>13674</v>
      </c>
      <c r="H2625" s="56" t="s">
        <v>13675</v>
      </c>
      <c r="I2625" s="57">
        <v>0.83</v>
      </c>
      <c r="J2625" s="57">
        <v>0.57999999999999996</v>
      </c>
      <c r="K2625" s="57">
        <v>0.5</v>
      </c>
      <c r="L2625" s="315" t="e">
        <v>#REF!</v>
      </c>
      <c r="M2625" s="58" t="e">
        <v>#REF!</v>
      </c>
      <c r="N2625" s="58" t="e">
        <v>#N/A</v>
      </c>
      <c r="O2625" s="58" t="e">
        <v>#N/A</v>
      </c>
      <c r="P2625" s="58" t="e">
        <v>#N/A</v>
      </c>
      <c r="Q2625" s="58" t="e">
        <v>#N/A</v>
      </c>
    </row>
    <row r="2626" spans="1:17" ht="15" customHeight="1" thickBot="1">
      <c r="A2626" s="446"/>
      <c r="B2626" s="446"/>
      <c r="C2626" s="54" t="str">
        <f>IF(A2626="CSP","Consolidated Supply Program(IIF)",IF(A2626&lt;&gt;"",INDEX('CCN &amp; Description'!$B$2:$B$1071,MATCH(VALUE(LEFT(A2626,5)),'CCN &amp; Description'!$A$2:$A$1071,0)),""))</f>
        <v/>
      </c>
      <c r="D2626" s="55" t="str">
        <f t="shared" ref="D2626:D2689" si="82">LEFT(F2626,1)</f>
        <v>C</v>
      </c>
      <c r="E2626" s="55" t="str">
        <f t="shared" ref="E2626:E2689" si="83">LEFT(F2626,5)</f>
        <v>C2278</v>
      </c>
      <c r="F2626" s="56" t="s">
        <v>13678</v>
      </c>
      <c r="G2626" s="56" t="s">
        <v>13674</v>
      </c>
      <c r="H2626" s="56" t="s">
        <v>13667</v>
      </c>
      <c r="I2626" s="57">
        <v>0.83</v>
      </c>
      <c r="J2626" s="57">
        <v>0.57999999999999996</v>
      </c>
      <c r="K2626" s="57">
        <v>0.5</v>
      </c>
      <c r="L2626" s="315" t="e">
        <v>#REF!</v>
      </c>
      <c r="M2626" s="58" t="e">
        <v>#REF!</v>
      </c>
      <c r="N2626" s="58" t="e">
        <v>#N/A</v>
      </c>
      <c r="O2626" s="58" t="e">
        <v>#N/A</v>
      </c>
      <c r="P2626" s="58" t="e">
        <v>#N/A</v>
      </c>
      <c r="Q2626" s="58" t="e">
        <v>#N/A</v>
      </c>
    </row>
    <row r="2627" spans="1:17" ht="15" customHeight="1" thickBot="1">
      <c r="A2627" s="446"/>
      <c r="B2627" s="446"/>
      <c r="C2627" s="54" t="str">
        <f>IF(A2627="CSP","Consolidated Supply Program(IIF)",IF(A2627&lt;&gt;"",INDEX('CCN &amp; Description'!$B$2:$B$1071,MATCH(VALUE(LEFT(A2627,5)),'CCN &amp; Description'!$A$2:$A$1071,0)),""))</f>
        <v/>
      </c>
      <c r="D2627" s="55" t="str">
        <f t="shared" si="82"/>
        <v>C</v>
      </c>
      <c r="E2627" s="55" t="str">
        <f t="shared" si="83"/>
        <v>C2278</v>
      </c>
      <c r="F2627" s="56" t="s">
        <v>13679</v>
      </c>
      <c r="G2627" s="56" t="s">
        <v>13674</v>
      </c>
      <c r="H2627" s="56" t="s">
        <v>13668</v>
      </c>
      <c r="I2627" s="57">
        <v>0.83</v>
      </c>
      <c r="J2627" s="57">
        <v>0.57999999999999996</v>
      </c>
      <c r="K2627" s="57">
        <v>0.5</v>
      </c>
      <c r="L2627" s="315" t="e">
        <v>#REF!</v>
      </c>
      <c r="M2627" s="58" t="e">
        <v>#REF!</v>
      </c>
      <c r="N2627" s="58" t="e">
        <v>#N/A</v>
      </c>
      <c r="O2627" s="58" t="e">
        <v>#N/A</v>
      </c>
      <c r="P2627" s="58" t="e">
        <v>#N/A</v>
      </c>
      <c r="Q2627" s="58" t="e">
        <v>#N/A</v>
      </c>
    </row>
    <row r="2628" spans="1:17" ht="15" customHeight="1" thickBot="1">
      <c r="A2628" s="446"/>
      <c r="B2628" s="446"/>
      <c r="C2628" s="54" t="str">
        <f>IF(A2628="CSP","Consolidated Supply Program(IIF)",IF(A2628&lt;&gt;"",INDEX('CCN &amp; Description'!$B$2:$B$1071,MATCH(VALUE(LEFT(A2628,5)),'CCN &amp; Description'!$A$2:$A$1071,0)),""))</f>
        <v/>
      </c>
      <c r="D2628" s="55" t="str">
        <f t="shared" si="82"/>
        <v>C</v>
      </c>
      <c r="E2628" s="55" t="str">
        <f t="shared" si="83"/>
        <v>C2278</v>
      </c>
      <c r="F2628" s="56" t="s">
        <v>13680</v>
      </c>
      <c r="G2628" s="56" t="s">
        <v>13674</v>
      </c>
      <c r="H2628" s="56" t="s">
        <v>13673</v>
      </c>
      <c r="I2628" s="57">
        <v>0.83</v>
      </c>
      <c r="J2628" s="57">
        <v>0.57999999999999996</v>
      </c>
      <c r="K2628" s="57">
        <v>0.5</v>
      </c>
      <c r="L2628" s="315" t="e">
        <v>#REF!</v>
      </c>
      <c r="M2628" s="58" t="e">
        <v>#REF!</v>
      </c>
      <c r="N2628" s="58" t="e">
        <v>#N/A</v>
      </c>
      <c r="O2628" s="58" t="e">
        <v>#N/A</v>
      </c>
      <c r="P2628" s="58" t="e">
        <v>#N/A</v>
      </c>
      <c r="Q2628" s="58" t="e">
        <v>#N/A</v>
      </c>
    </row>
    <row r="2629" spans="1:17" ht="15" customHeight="1" thickBot="1">
      <c r="A2629" s="446"/>
      <c r="B2629" s="446"/>
      <c r="C2629" s="54" t="str">
        <f>IF(A2629="CSP","Consolidated Supply Program(IIF)",IF(A2629&lt;&gt;"",INDEX('CCN &amp; Description'!$B$2:$B$1071,MATCH(VALUE(LEFT(A2629,5)),'CCN &amp; Description'!$A$2:$A$1071,0)),""))</f>
        <v/>
      </c>
      <c r="D2629" s="55" t="str">
        <f t="shared" si="82"/>
        <v>C</v>
      </c>
      <c r="E2629" s="55" t="str">
        <f t="shared" si="83"/>
        <v>C2283</v>
      </c>
      <c r="F2629" s="56" t="s">
        <v>6132</v>
      </c>
      <c r="G2629" s="56" t="s">
        <v>13605</v>
      </c>
      <c r="H2629" s="56" t="s">
        <v>13681</v>
      </c>
      <c r="I2629" s="57">
        <v>1.58</v>
      </c>
      <c r="J2629" s="57">
        <v>1.33</v>
      </c>
      <c r="K2629" s="57">
        <v>0.57999999999999996</v>
      </c>
      <c r="L2629" s="315" t="e">
        <v>#REF!</v>
      </c>
      <c r="M2629" s="58" t="e">
        <v>#REF!</v>
      </c>
      <c r="N2629" s="58" t="e">
        <v>#N/A</v>
      </c>
      <c r="O2629" s="58" t="e">
        <v>#N/A</v>
      </c>
      <c r="P2629" s="58" t="e">
        <v>#N/A</v>
      </c>
      <c r="Q2629" s="58" t="e">
        <v>#N/A</v>
      </c>
    </row>
    <row r="2630" spans="1:17" ht="15" customHeight="1" thickBot="1">
      <c r="A2630" s="446"/>
      <c r="B2630" s="446"/>
      <c r="C2630" s="54" t="str">
        <f>IF(A2630="CSP","Consolidated Supply Program(IIF)",IF(A2630&lt;&gt;"",INDEX('CCN &amp; Description'!$B$2:$B$1071,MATCH(VALUE(LEFT(A2630,5)),'CCN &amp; Description'!$A$2:$A$1071,0)),""))</f>
        <v/>
      </c>
      <c r="D2630" s="55" t="str">
        <f t="shared" si="82"/>
        <v>C</v>
      </c>
      <c r="E2630" s="55" t="str">
        <f t="shared" si="83"/>
        <v>C2283</v>
      </c>
      <c r="F2630" s="56" t="s">
        <v>6132</v>
      </c>
      <c r="G2630" s="56" t="s">
        <v>13605</v>
      </c>
      <c r="H2630" s="56" t="s">
        <v>13682</v>
      </c>
      <c r="I2630" s="57">
        <v>1.58</v>
      </c>
      <c r="J2630" s="57">
        <v>1.33</v>
      </c>
      <c r="K2630" s="57">
        <v>0.57999999999999996</v>
      </c>
      <c r="L2630" s="315" t="e">
        <v>#REF!</v>
      </c>
      <c r="M2630" s="58" t="e">
        <v>#REF!</v>
      </c>
      <c r="N2630" s="58" t="e">
        <v>#N/A</v>
      </c>
      <c r="O2630" s="58" t="e">
        <v>#N/A</v>
      </c>
      <c r="P2630" s="58" t="e">
        <v>#N/A</v>
      </c>
      <c r="Q2630" s="58" t="e">
        <v>#N/A</v>
      </c>
    </row>
    <row r="2631" spans="1:17" ht="15" customHeight="1" thickBot="1">
      <c r="A2631" s="446"/>
      <c r="B2631" s="446"/>
      <c r="C2631" s="54" t="str">
        <f>IF(A2631="CSP","Consolidated Supply Program(IIF)",IF(A2631&lt;&gt;"",INDEX('CCN &amp; Description'!$B$2:$B$1071,MATCH(VALUE(LEFT(A2631,5)),'CCN &amp; Description'!$A$2:$A$1071,0)),""))</f>
        <v/>
      </c>
      <c r="D2631" s="55" t="str">
        <f t="shared" si="82"/>
        <v>C</v>
      </c>
      <c r="E2631" s="55" t="str">
        <f t="shared" si="83"/>
        <v>C2283</v>
      </c>
      <c r="F2631" s="56" t="s">
        <v>13683</v>
      </c>
      <c r="G2631" s="56" t="s">
        <v>13605</v>
      </c>
      <c r="H2631" s="56" t="s">
        <v>13681</v>
      </c>
      <c r="I2631" s="57">
        <v>1.58</v>
      </c>
      <c r="J2631" s="57">
        <v>1.33</v>
      </c>
      <c r="K2631" s="57">
        <v>0.57999999999999996</v>
      </c>
      <c r="L2631" s="315" t="e">
        <v>#REF!</v>
      </c>
      <c r="M2631" s="58" t="e">
        <v>#REF!</v>
      </c>
      <c r="N2631" s="58" t="e">
        <v>#N/A</v>
      </c>
      <c r="O2631" s="58" t="e">
        <v>#N/A</v>
      </c>
      <c r="P2631" s="58" t="e">
        <v>#N/A</v>
      </c>
      <c r="Q2631" s="58" t="e">
        <v>#N/A</v>
      </c>
    </row>
    <row r="2632" spans="1:17" ht="15" customHeight="1" thickBot="1">
      <c r="A2632" s="446"/>
      <c r="B2632" s="446"/>
      <c r="C2632" s="54" t="str">
        <f>IF(A2632="CSP","Consolidated Supply Program(IIF)",IF(A2632&lt;&gt;"",INDEX('CCN &amp; Description'!$B$2:$B$1071,MATCH(VALUE(LEFT(A2632,5)),'CCN &amp; Description'!$A$2:$A$1071,0)),""))</f>
        <v/>
      </c>
      <c r="D2632" s="55" t="str">
        <f t="shared" si="82"/>
        <v>C</v>
      </c>
      <c r="E2632" s="55" t="str">
        <f t="shared" si="83"/>
        <v>C2283</v>
      </c>
      <c r="F2632" s="56" t="s">
        <v>13684</v>
      </c>
      <c r="G2632" s="56" t="s">
        <v>13605</v>
      </c>
      <c r="H2632" s="56" t="s">
        <v>13682</v>
      </c>
      <c r="I2632" s="57">
        <v>1.58</v>
      </c>
      <c r="J2632" s="57">
        <v>1.33</v>
      </c>
      <c r="K2632" s="57">
        <v>0.57999999999999996</v>
      </c>
      <c r="L2632" s="315" t="e">
        <v>#REF!</v>
      </c>
      <c r="M2632" s="58" t="e">
        <v>#REF!</v>
      </c>
      <c r="N2632" s="58" t="e">
        <v>#N/A</v>
      </c>
      <c r="O2632" s="58" t="e">
        <v>#N/A</v>
      </c>
      <c r="P2632" s="58" t="e">
        <v>#N/A</v>
      </c>
      <c r="Q2632" s="58" t="e">
        <v>#N/A</v>
      </c>
    </row>
    <row r="2633" spans="1:17" ht="15" customHeight="1" thickBot="1">
      <c r="A2633" s="446"/>
      <c r="B2633" s="446"/>
      <c r="C2633" s="54" t="str">
        <f>IF(A2633="CSP","Consolidated Supply Program(IIF)",IF(A2633&lt;&gt;"",INDEX('CCN &amp; Description'!$B$2:$B$1071,MATCH(VALUE(LEFT(A2633,5)),'CCN &amp; Description'!$A$2:$A$1071,0)),""))</f>
        <v/>
      </c>
      <c r="D2633" s="55" t="str">
        <f t="shared" si="82"/>
        <v>C</v>
      </c>
      <c r="E2633" s="55" t="str">
        <f t="shared" si="83"/>
        <v>C2284</v>
      </c>
      <c r="F2633" s="56" t="s">
        <v>6139</v>
      </c>
      <c r="G2633" s="56" t="s">
        <v>13685</v>
      </c>
      <c r="H2633" s="56" t="s">
        <v>13686</v>
      </c>
      <c r="I2633" s="57">
        <v>1.83</v>
      </c>
      <c r="J2633" s="57">
        <v>0.75</v>
      </c>
      <c r="K2633" s="57">
        <v>0.83</v>
      </c>
      <c r="L2633" s="315" t="e">
        <v>#REF!</v>
      </c>
      <c r="M2633" s="58" t="e">
        <v>#REF!</v>
      </c>
      <c r="N2633" s="58" t="e">
        <v>#N/A</v>
      </c>
      <c r="O2633" s="58" t="e">
        <v>#N/A</v>
      </c>
      <c r="P2633" s="58" t="e">
        <v>#N/A</v>
      </c>
      <c r="Q2633" s="58" t="e">
        <v>#N/A</v>
      </c>
    </row>
    <row r="2634" spans="1:17" ht="15" customHeight="1" thickBot="1">
      <c r="A2634" s="446"/>
      <c r="B2634" s="446"/>
      <c r="C2634" s="54" t="str">
        <f>IF(A2634="CSP","Consolidated Supply Program(IIF)",IF(A2634&lt;&gt;"",INDEX('CCN &amp; Description'!$B$2:$B$1071,MATCH(VALUE(LEFT(A2634,5)),'CCN &amp; Description'!$A$2:$A$1071,0)),""))</f>
        <v/>
      </c>
      <c r="D2634" s="55" t="str">
        <f t="shared" si="82"/>
        <v>C</v>
      </c>
      <c r="E2634" s="55" t="str">
        <f t="shared" si="83"/>
        <v>C2284</v>
      </c>
      <c r="F2634" s="56" t="s">
        <v>6139</v>
      </c>
      <c r="G2634" s="56" t="s">
        <v>13687</v>
      </c>
      <c r="H2634" s="56" t="s">
        <v>13686</v>
      </c>
      <c r="I2634" s="57">
        <v>1.83</v>
      </c>
      <c r="J2634" s="57">
        <v>0.75</v>
      </c>
      <c r="K2634" s="57">
        <v>0.83</v>
      </c>
      <c r="L2634" s="315" t="e">
        <v>#REF!</v>
      </c>
      <c r="M2634" s="58" t="e">
        <v>#REF!</v>
      </c>
      <c r="N2634" s="58" t="e">
        <v>#N/A</v>
      </c>
      <c r="O2634" s="58" t="e">
        <v>#N/A</v>
      </c>
      <c r="P2634" s="58" t="e">
        <v>#N/A</v>
      </c>
      <c r="Q2634" s="58" t="e">
        <v>#N/A</v>
      </c>
    </row>
    <row r="2635" spans="1:17" ht="15" customHeight="1" thickBot="1">
      <c r="A2635" s="446"/>
      <c r="B2635" s="446"/>
      <c r="C2635" s="54" t="str">
        <f>IF(A2635="CSP","Consolidated Supply Program(IIF)",IF(A2635&lt;&gt;"",INDEX('CCN &amp; Description'!$B$2:$B$1071,MATCH(VALUE(LEFT(A2635,5)),'CCN &amp; Description'!$A$2:$A$1071,0)),""))</f>
        <v/>
      </c>
      <c r="D2635" s="55" t="str">
        <f t="shared" si="82"/>
        <v>C</v>
      </c>
      <c r="E2635" s="55" t="str">
        <f t="shared" si="83"/>
        <v>C2285</v>
      </c>
      <c r="F2635" s="56" t="s">
        <v>6145</v>
      </c>
      <c r="G2635" s="56" t="s">
        <v>13688</v>
      </c>
      <c r="H2635" s="56" t="s">
        <v>13689</v>
      </c>
      <c r="I2635" s="57">
        <v>3.5</v>
      </c>
      <c r="J2635" s="57">
        <v>1.5</v>
      </c>
      <c r="K2635" s="57">
        <v>1.25</v>
      </c>
      <c r="L2635" s="315" t="e">
        <v>#REF!</v>
      </c>
      <c r="M2635" s="58" t="e">
        <v>#REF!</v>
      </c>
      <c r="N2635" s="58" t="e">
        <v>#N/A</v>
      </c>
      <c r="O2635" s="58" t="e">
        <v>#N/A</v>
      </c>
      <c r="P2635" s="58" t="e">
        <v>#N/A</v>
      </c>
      <c r="Q2635" s="58" t="e">
        <v>#N/A</v>
      </c>
    </row>
    <row r="2636" spans="1:17" ht="15" customHeight="1" thickBot="1">
      <c r="A2636" s="446"/>
      <c r="B2636" s="446"/>
      <c r="C2636" s="54" t="str">
        <f>IF(A2636="CSP","Consolidated Supply Program(IIF)",IF(A2636&lt;&gt;"",INDEX('CCN &amp; Description'!$B$2:$B$1071,MATCH(VALUE(LEFT(A2636,5)),'CCN &amp; Description'!$A$2:$A$1071,0)),""))</f>
        <v/>
      </c>
      <c r="D2636" s="55" t="str">
        <f t="shared" si="82"/>
        <v>C</v>
      </c>
      <c r="E2636" s="55" t="str">
        <f t="shared" si="83"/>
        <v>C2285</v>
      </c>
      <c r="F2636" s="56" t="s">
        <v>6145</v>
      </c>
      <c r="G2636" s="56" t="s">
        <v>13690</v>
      </c>
      <c r="H2636" s="56" t="s">
        <v>13691</v>
      </c>
      <c r="I2636" s="57">
        <v>3.5</v>
      </c>
      <c r="J2636" s="57">
        <v>1.5</v>
      </c>
      <c r="K2636" s="57">
        <v>1.25</v>
      </c>
      <c r="L2636" s="315" t="e">
        <v>#REF!</v>
      </c>
      <c r="M2636" s="58" t="e">
        <v>#REF!</v>
      </c>
      <c r="N2636" s="58" t="e">
        <v>#N/A</v>
      </c>
      <c r="O2636" s="58" t="e">
        <v>#N/A</v>
      </c>
      <c r="P2636" s="58" t="e">
        <v>#N/A</v>
      </c>
      <c r="Q2636" s="58" t="e">
        <v>#N/A</v>
      </c>
    </row>
    <row r="2637" spans="1:17" ht="15" customHeight="1" thickBot="1">
      <c r="A2637" s="446"/>
      <c r="B2637" s="446"/>
      <c r="C2637" s="54" t="str">
        <f>IF(A2637="CSP","Consolidated Supply Program(IIF)",IF(A2637&lt;&gt;"",INDEX('CCN &amp; Description'!$B$2:$B$1071,MATCH(VALUE(LEFT(A2637,5)),'CCN &amp; Description'!$A$2:$A$1071,0)),""))</f>
        <v/>
      </c>
      <c r="D2637" s="55" t="str">
        <f t="shared" si="82"/>
        <v>C</v>
      </c>
      <c r="E2637" s="55" t="str">
        <f t="shared" si="83"/>
        <v>C2286</v>
      </c>
      <c r="F2637" s="56" t="s">
        <v>6151</v>
      </c>
      <c r="G2637" s="56" t="s">
        <v>13692</v>
      </c>
      <c r="H2637" s="56" t="s">
        <v>13693</v>
      </c>
      <c r="I2637" s="57">
        <v>1.25</v>
      </c>
      <c r="J2637" s="57">
        <v>0.57999999999999996</v>
      </c>
      <c r="K2637" s="57">
        <v>0.33</v>
      </c>
      <c r="L2637" s="315" t="e">
        <v>#REF!</v>
      </c>
      <c r="M2637" s="58" t="e">
        <v>#REF!</v>
      </c>
      <c r="N2637" s="58" t="e">
        <v>#N/A</v>
      </c>
      <c r="O2637" s="58" t="e">
        <v>#N/A</v>
      </c>
      <c r="P2637" s="58" t="e">
        <v>#N/A</v>
      </c>
      <c r="Q2637" s="58" t="e">
        <v>#N/A</v>
      </c>
    </row>
    <row r="2638" spans="1:17" ht="15" customHeight="1" thickBot="1">
      <c r="A2638" s="446"/>
      <c r="B2638" s="446"/>
      <c r="C2638" s="54" t="str">
        <f>IF(A2638="CSP","Consolidated Supply Program(IIF)",IF(A2638&lt;&gt;"",INDEX('CCN &amp; Description'!$B$2:$B$1071,MATCH(VALUE(LEFT(A2638,5)),'CCN &amp; Description'!$A$2:$A$1071,0)),""))</f>
        <v/>
      </c>
      <c r="D2638" s="55" t="str">
        <f t="shared" si="82"/>
        <v>C</v>
      </c>
      <c r="E2638" s="55" t="str">
        <f t="shared" si="83"/>
        <v>C2286</v>
      </c>
      <c r="F2638" s="56" t="s">
        <v>6151</v>
      </c>
      <c r="G2638" s="56" t="s">
        <v>13694</v>
      </c>
      <c r="H2638" s="59"/>
      <c r="I2638" s="57">
        <v>1.25</v>
      </c>
      <c r="J2638" s="57">
        <v>0.57999999999999996</v>
      </c>
      <c r="K2638" s="57">
        <v>0.33</v>
      </c>
      <c r="L2638" s="315" t="e">
        <v>#REF!</v>
      </c>
      <c r="M2638" s="58" t="e">
        <v>#REF!</v>
      </c>
      <c r="N2638" s="58" t="e">
        <v>#N/A</v>
      </c>
      <c r="O2638" s="58" t="e">
        <v>#N/A</v>
      </c>
      <c r="P2638" s="58" t="e">
        <v>#N/A</v>
      </c>
      <c r="Q2638" s="58" t="e">
        <v>#N/A</v>
      </c>
    </row>
    <row r="2639" spans="1:17" ht="15" customHeight="1" thickBot="1">
      <c r="A2639" s="446"/>
      <c r="B2639" s="446"/>
      <c r="C2639" s="54" t="str">
        <f>IF(A2639="CSP","Consolidated Supply Program(IIF)",IF(A2639&lt;&gt;"",INDEX('CCN &amp; Description'!$B$2:$B$1071,MATCH(VALUE(LEFT(A2639,5)),'CCN &amp; Description'!$A$2:$A$1071,0)),""))</f>
        <v/>
      </c>
      <c r="D2639" s="55" t="str">
        <f t="shared" si="82"/>
        <v>C</v>
      </c>
      <c r="E2639" s="55" t="str">
        <f t="shared" si="83"/>
        <v>C2286</v>
      </c>
      <c r="F2639" s="56" t="s">
        <v>6151</v>
      </c>
      <c r="G2639" s="56" t="s">
        <v>13695</v>
      </c>
      <c r="H2639" s="59"/>
      <c r="I2639" s="57">
        <v>1.25</v>
      </c>
      <c r="J2639" s="57">
        <v>0.57999999999999996</v>
      </c>
      <c r="K2639" s="57">
        <v>0.33</v>
      </c>
      <c r="L2639" s="315" t="e">
        <v>#REF!</v>
      </c>
      <c r="M2639" s="58" t="e">
        <v>#REF!</v>
      </c>
      <c r="N2639" s="58" t="e">
        <v>#N/A</v>
      </c>
      <c r="O2639" s="58" t="e">
        <v>#N/A</v>
      </c>
      <c r="P2639" s="58" t="e">
        <v>#N/A</v>
      </c>
      <c r="Q2639" s="58" t="e">
        <v>#N/A</v>
      </c>
    </row>
    <row r="2640" spans="1:17" ht="15" customHeight="1" thickBot="1">
      <c r="A2640" s="446"/>
      <c r="B2640" s="446"/>
      <c r="C2640" s="54" t="str">
        <f>IF(A2640="CSP","Consolidated Supply Program(IIF)",IF(A2640&lt;&gt;"",INDEX('CCN &amp; Description'!$B$2:$B$1071,MATCH(VALUE(LEFT(A2640,5)),'CCN &amp; Description'!$A$2:$A$1071,0)),""))</f>
        <v/>
      </c>
      <c r="D2640" s="55" t="str">
        <f t="shared" si="82"/>
        <v>C</v>
      </c>
      <c r="E2640" s="55" t="str">
        <f t="shared" si="83"/>
        <v>C2288</v>
      </c>
      <c r="F2640" s="56" t="s">
        <v>6159</v>
      </c>
      <c r="G2640" s="56" t="s">
        <v>13692</v>
      </c>
      <c r="H2640" s="56" t="s">
        <v>13696</v>
      </c>
      <c r="I2640" s="57">
        <v>2.33</v>
      </c>
      <c r="J2640" s="57">
        <v>1.17</v>
      </c>
      <c r="K2640" s="57">
        <v>0.92</v>
      </c>
      <c r="L2640" s="315" t="e">
        <v>#REF!</v>
      </c>
      <c r="M2640" s="58" t="e">
        <v>#REF!</v>
      </c>
      <c r="N2640" s="58" t="e">
        <v>#N/A</v>
      </c>
      <c r="O2640" s="58" t="e">
        <v>#N/A</v>
      </c>
      <c r="P2640" s="58" t="e">
        <v>#N/A</v>
      </c>
      <c r="Q2640" s="58" t="e">
        <v>#N/A</v>
      </c>
    </row>
    <row r="2641" spans="1:17" ht="15" customHeight="1" thickBot="1">
      <c r="A2641" s="446"/>
      <c r="B2641" s="446"/>
      <c r="C2641" s="54" t="str">
        <f>IF(A2641="CSP","Consolidated Supply Program(IIF)",IF(A2641&lt;&gt;"",INDEX('CCN &amp; Description'!$B$2:$B$1071,MATCH(VALUE(LEFT(A2641,5)),'CCN &amp; Description'!$A$2:$A$1071,0)),""))</f>
        <v/>
      </c>
      <c r="D2641" s="55" t="str">
        <f t="shared" si="82"/>
        <v>C</v>
      </c>
      <c r="E2641" s="55" t="str">
        <f t="shared" si="83"/>
        <v>C2288</v>
      </c>
      <c r="F2641" s="56" t="s">
        <v>6159</v>
      </c>
      <c r="G2641" s="56" t="s">
        <v>13697</v>
      </c>
      <c r="H2641" s="56" t="s">
        <v>13698</v>
      </c>
      <c r="I2641" s="57">
        <v>2.33</v>
      </c>
      <c r="J2641" s="57">
        <v>1.17</v>
      </c>
      <c r="K2641" s="57">
        <v>0.92</v>
      </c>
      <c r="L2641" s="315" t="e">
        <v>#REF!</v>
      </c>
      <c r="M2641" s="58" t="e">
        <v>#REF!</v>
      </c>
      <c r="N2641" s="58" t="e">
        <v>#N/A</v>
      </c>
      <c r="O2641" s="58" t="e">
        <v>#N/A</v>
      </c>
      <c r="P2641" s="58" t="e">
        <v>#N/A</v>
      </c>
      <c r="Q2641" s="58" t="e">
        <v>#N/A</v>
      </c>
    </row>
    <row r="2642" spans="1:17" ht="15" customHeight="1" thickBot="1">
      <c r="A2642" s="446"/>
      <c r="B2642" s="446"/>
      <c r="C2642" s="54" t="str">
        <f>IF(A2642="CSP","Consolidated Supply Program(IIF)",IF(A2642&lt;&gt;"",INDEX('CCN &amp; Description'!$B$2:$B$1071,MATCH(VALUE(LEFT(A2642,5)),'CCN &amp; Description'!$A$2:$A$1071,0)),""))</f>
        <v/>
      </c>
      <c r="D2642" s="55" t="str">
        <f t="shared" si="82"/>
        <v>C</v>
      </c>
      <c r="E2642" s="55" t="str">
        <f t="shared" si="83"/>
        <v>C2288</v>
      </c>
      <c r="F2642" s="56" t="s">
        <v>6159</v>
      </c>
      <c r="G2642" s="56" t="s">
        <v>13699</v>
      </c>
      <c r="H2642" s="56" t="s">
        <v>13698</v>
      </c>
      <c r="I2642" s="57">
        <v>2.33</v>
      </c>
      <c r="J2642" s="57">
        <v>1.17</v>
      </c>
      <c r="K2642" s="57">
        <v>0.92</v>
      </c>
      <c r="L2642" s="315" t="e">
        <v>#REF!</v>
      </c>
      <c r="M2642" s="58" t="e">
        <v>#REF!</v>
      </c>
      <c r="N2642" s="58" t="e">
        <v>#N/A</v>
      </c>
      <c r="O2642" s="58" t="e">
        <v>#N/A</v>
      </c>
      <c r="P2642" s="58" t="e">
        <v>#N/A</v>
      </c>
      <c r="Q2642" s="58" t="e">
        <v>#N/A</v>
      </c>
    </row>
    <row r="2643" spans="1:17" ht="15" customHeight="1" thickBot="1">
      <c r="A2643" s="446"/>
      <c r="B2643" s="446"/>
      <c r="C2643" s="54" t="str">
        <f>IF(A2643="CSP","Consolidated Supply Program(IIF)",IF(A2643&lt;&gt;"",INDEX('CCN &amp; Description'!$B$2:$B$1071,MATCH(VALUE(LEFT(A2643,5)),'CCN &amp; Description'!$A$2:$A$1071,0)),""))</f>
        <v/>
      </c>
      <c r="D2643" s="55" t="str">
        <f t="shared" si="82"/>
        <v>C</v>
      </c>
      <c r="E2643" s="55" t="str">
        <f t="shared" si="83"/>
        <v>C2289</v>
      </c>
      <c r="F2643" s="56" t="s">
        <v>13700</v>
      </c>
      <c r="G2643" s="56" t="s">
        <v>13701</v>
      </c>
      <c r="H2643" s="56" t="s">
        <v>13702</v>
      </c>
      <c r="I2643" s="57">
        <v>0.83</v>
      </c>
      <c r="J2643" s="57">
        <v>0.17</v>
      </c>
      <c r="K2643" s="57">
        <v>0.57999999999999996</v>
      </c>
      <c r="L2643" s="315" t="e">
        <v>#REF!</v>
      </c>
      <c r="M2643" s="58" t="e">
        <v>#REF!</v>
      </c>
      <c r="N2643" s="58" t="e">
        <v>#N/A</v>
      </c>
      <c r="O2643" s="58" t="e">
        <v>#N/A</v>
      </c>
      <c r="P2643" s="58" t="e">
        <v>#N/A</v>
      </c>
      <c r="Q2643" s="58" t="e">
        <v>#N/A</v>
      </c>
    </row>
    <row r="2644" spans="1:17" ht="15" customHeight="1" thickBot="1">
      <c r="A2644" s="446"/>
      <c r="B2644" s="446"/>
      <c r="C2644" s="54" t="str">
        <f>IF(A2644="CSP","Consolidated Supply Program(IIF)",IF(A2644&lt;&gt;"",INDEX('CCN &amp; Description'!$B$2:$B$1071,MATCH(VALUE(LEFT(A2644,5)),'CCN &amp; Description'!$A$2:$A$1071,0)),""))</f>
        <v/>
      </c>
      <c r="D2644" s="55" t="str">
        <f t="shared" si="82"/>
        <v>C</v>
      </c>
      <c r="E2644" s="55" t="str">
        <f t="shared" si="83"/>
        <v>C2295</v>
      </c>
      <c r="F2644" s="56" t="s">
        <v>6167</v>
      </c>
      <c r="G2644" s="56" t="s">
        <v>13703</v>
      </c>
      <c r="H2644" s="56" t="s">
        <v>13272</v>
      </c>
      <c r="I2644" s="57">
        <v>1.33</v>
      </c>
      <c r="J2644" s="57">
        <v>0.5</v>
      </c>
      <c r="K2644" s="57">
        <v>1.5</v>
      </c>
      <c r="L2644" s="315" t="e">
        <v>#REF!</v>
      </c>
      <c r="M2644" s="58" t="e">
        <v>#REF!</v>
      </c>
      <c r="N2644" s="58" t="e">
        <v>#N/A</v>
      </c>
      <c r="O2644" s="58" t="e">
        <v>#N/A</v>
      </c>
      <c r="P2644" s="58" t="e">
        <v>#N/A</v>
      </c>
      <c r="Q2644" s="58" t="e">
        <v>#N/A</v>
      </c>
    </row>
    <row r="2645" spans="1:17" ht="15" customHeight="1" thickBot="1">
      <c r="A2645" s="446"/>
      <c r="B2645" s="446"/>
      <c r="C2645" s="54" t="str">
        <f>IF(A2645="CSP","Consolidated Supply Program(IIF)",IF(A2645&lt;&gt;"",INDEX('CCN &amp; Description'!$B$2:$B$1071,MATCH(VALUE(LEFT(A2645,5)),'CCN &amp; Description'!$A$2:$A$1071,0)),""))</f>
        <v/>
      </c>
      <c r="D2645" s="55" t="str">
        <f t="shared" si="82"/>
        <v>C</v>
      </c>
      <c r="E2645" s="55" t="str">
        <f t="shared" si="83"/>
        <v>C2300</v>
      </c>
      <c r="F2645" s="56" t="s">
        <v>13704</v>
      </c>
      <c r="G2645" s="56" t="s">
        <v>13705</v>
      </c>
      <c r="H2645" s="56" t="s">
        <v>13120</v>
      </c>
      <c r="I2645" s="57">
        <v>0.5</v>
      </c>
      <c r="J2645" s="57">
        <v>0.5</v>
      </c>
      <c r="K2645" s="57">
        <v>0.08</v>
      </c>
      <c r="L2645" s="315" t="e">
        <v>#REF!</v>
      </c>
      <c r="M2645" s="58" t="e">
        <v>#REF!</v>
      </c>
      <c r="N2645" s="58" t="e">
        <v>#N/A</v>
      </c>
      <c r="O2645" s="58" t="e">
        <v>#N/A</v>
      </c>
      <c r="P2645" s="58" t="e">
        <v>#N/A</v>
      </c>
      <c r="Q2645" s="58" t="e">
        <v>#N/A</v>
      </c>
    </row>
    <row r="2646" spans="1:17" ht="15" customHeight="1" thickBot="1">
      <c r="A2646" s="446"/>
      <c r="B2646" s="446"/>
      <c r="C2646" s="54" t="str">
        <f>IF(A2646="CSP","Consolidated Supply Program(IIF)",IF(A2646&lt;&gt;"",INDEX('CCN &amp; Description'!$B$2:$B$1071,MATCH(VALUE(LEFT(A2646,5)),'CCN &amp; Description'!$A$2:$A$1071,0)),""))</f>
        <v/>
      </c>
      <c r="D2646" s="55" t="str">
        <f t="shared" si="82"/>
        <v>C</v>
      </c>
      <c r="E2646" s="55" t="str">
        <f t="shared" si="83"/>
        <v>C2300</v>
      </c>
      <c r="F2646" s="56" t="s">
        <v>13704</v>
      </c>
      <c r="G2646" s="56" t="s">
        <v>13705</v>
      </c>
      <c r="H2646" s="56" t="s">
        <v>13706</v>
      </c>
      <c r="I2646" s="57">
        <v>0.5</v>
      </c>
      <c r="J2646" s="57">
        <v>0.5</v>
      </c>
      <c r="K2646" s="57">
        <v>0.08</v>
      </c>
      <c r="L2646" s="315" t="e">
        <v>#REF!</v>
      </c>
      <c r="M2646" s="58" t="e">
        <v>#REF!</v>
      </c>
      <c r="N2646" s="58" t="e">
        <v>#N/A</v>
      </c>
      <c r="O2646" s="58" t="e">
        <v>#N/A</v>
      </c>
      <c r="P2646" s="58" t="e">
        <v>#N/A</v>
      </c>
      <c r="Q2646" s="58" t="e">
        <v>#N/A</v>
      </c>
    </row>
    <row r="2647" spans="1:17" ht="15" customHeight="1" thickBot="1">
      <c r="A2647" s="446"/>
      <c r="B2647" s="446"/>
      <c r="C2647" s="54" t="str">
        <f>IF(A2647="CSP","Consolidated Supply Program(IIF)",IF(A2647&lt;&gt;"",INDEX('CCN &amp; Description'!$B$2:$B$1071,MATCH(VALUE(LEFT(A2647,5)),'CCN &amp; Description'!$A$2:$A$1071,0)),""))</f>
        <v/>
      </c>
      <c r="D2647" s="55" t="str">
        <f t="shared" si="82"/>
        <v>C</v>
      </c>
      <c r="E2647" s="55" t="str">
        <f t="shared" si="83"/>
        <v>C2300</v>
      </c>
      <c r="F2647" s="56" t="s">
        <v>13704</v>
      </c>
      <c r="G2647" s="56" t="s">
        <v>13705</v>
      </c>
      <c r="H2647" s="56" t="s">
        <v>13160</v>
      </c>
      <c r="I2647" s="57">
        <v>0.5</v>
      </c>
      <c r="J2647" s="57">
        <v>0.5</v>
      </c>
      <c r="K2647" s="57">
        <v>0.08</v>
      </c>
      <c r="L2647" s="315" t="e">
        <v>#REF!</v>
      </c>
      <c r="M2647" s="58" t="e">
        <v>#REF!</v>
      </c>
      <c r="N2647" s="58" t="e">
        <v>#N/A</v>
      </c>
      <c r="O2647" s="58" t="e">
        <v>#N/A</v>
      </c>
      <c r="P2647" s="58" t="e">
        <v>#N/A</v>
      </c>
      <c r="Q2647" s="58" t="e">
        <v>#N/A</v>
      </c>
    </row>
    <row r="2648" spans="1:17" ht="15" customHeight="1" thickBot="1">
      <c r="A2648" s="446"/>
      <c r="B2648" s="446"/>
      <c r="C2648" s="54" t="str">
        <f>IF(A2648="CSP","Consolidated Supply Program(IIF)",IF(A2648&lt;&gt;"",INDEX('CCN &amp; Description'!$B$2:$B$1071,MATCH(VALUE(LEFT(A2648,5)),'CCN &amp; Description'!$A$2:$A$1071,0)),""))</f>
        <v/>
      </c>
      <c r="D2648" s="55" t="str">
        <f t="shared" si="82"/>
        <v>C</v>
      </c>
      <c r="E2648" s="55" t="str">
        <f t="shared" si="83"/>
        <v>C2300</v>
      </c>
      <c r="F2648" s="56" t="s">
        <v>13704</v>
      </c>
      <c r="G2648" s="56" t="s">
        <v>13705</v>
      </c>
      <c r="H2648" s="56" t="s">
        <v>13707</v>
      </c>
      <c r="I2648" s="57">
        <v>0.5</v>
      </c>
      <c r="J2648" s="57">
        <v>0.5</v>
      </c>
      <c r="K2648" s="57">
        <v>0.08</v>
      </c>
      <c r="L2648" s="315" t="e">
        <v>#REF!</v>
      </c>
      <c r="M2648" s="58" t="e">
        <v>#REF!</v>
      </c>
      <c r="N2648" s="58" t="e">
        <v>#N/A</v>
      </c>
      <c r="O2648" s="58" t="e">
        <v>#N/A</v>
      </c>
      <c r="P2648" s="58" t="e">
        <v>#N/A</v>
      </c>
      <c r="Q2648" s="58" t="e">
        <v>#N/A</v>
      </c>
    </row>
    <row r="2649" spans="1:17" ht="15" customHeight="1" thickBot="1">
      <c r="A2649" s="446"/>
      <c r="B2649" s="446"/>
      <c r="C2649" s="54" t="str">
        <f>IF(A2649="CSP","Consolidated Supply Program(IIF)",IF(A2649&lt;&gt;"",INDEX('CCN &amp; Description'!$B$2:$B$1071,MATCH(VALUE(LEFT(A2649,5)),'CCN &amp; Description'!$A$2:$A$1071,0)),""))</f>
        <v/>
      </c>
      <c r="D2649" s="55" t="str">
        <f t="shared" si="82"/>
        <v>C</v>
      </c>
      <c r="E2649" s="55" t="str">
        <f t="shared" si="83"/>
        <v>C2300</v>
      </c>
      <c r="F2649" s="56" t="s">
        <v>13704</v>
      </c>
      <c r="G2649" s="56" t="s">
        <v>13705</v>
      </c>
      <c r="H2649" s="56" t="s">
        <v>13118</v>
      </c>
      <c r="I2649" s="57">
        <v>0.5</v>
      </c>
      <c r="J2649" s="57">
        <v>0.5</v>
      </c>
      <c r="K2649" s="57">
        <v>0.08</v>
      </c>
      <c r="L2649" s="315" t="e">
        <v>#REF!</v>
      </c>
      <c r="M2649" s="58" t="e">
        <v>#REF!</v>
      </c>
      <c r="N2649" s="58" t="e">
        <v>#N/A</v>
      </c>
      <c r="O2649" s="58" t="e">
        <v>#N/A</v>
      </c>
      <c r="P2649" s="58" t="e">
        <v>#N/A</v>
      </c>
      <c r="Q2649" s="58" t="e">
        <v>#N/A</v>
      </c>
    </row>
    <row r="2650" spans="1:17" ht="15" customHeight="1" thickBot="1">
      <c r="A2650" s="446"/>
      <c r="B2650" s="446"/>
      <c r="C2650" s="54" t="str">
        <f>IF(A2650="CSP","Consolidated Supply Program(IIF)",IF(A2650&lt;&gt;"",INDEX('CCN &amp; Description'!$B$2:$B$1071,MATCH(VALUE(LEFT(A2650,5)),'CCN &amp; Description'!$A$2:$A$1071,0)),""))</f>
        <v/>
      </c>
      <c r="D2650" s="55" t="str">
        <f t="shared" si="82"/>
        <v>C</v>
      </c>
      <c r="E2650" s="55" t="str">
        <f t="shared" si="83"/>
        <v>C2301</v>
      </c>
      <c r="F2650" s="56" t="s">
        <v>6189</v>
      </c>
      <c r="G2650" s="56" t="s">
        <v>13708</v>
      </c>
      <c r="H2650" s="56" t="s">
        <v>13709</v>
      </c>
      <c r="I2650" s="57">
        <v>1.67</v>
      </c>
      <c r="J2650" s="57">
        <v>1.67</v>
      </c>
      <c r="K2650" s="57">
        <v>0.92</v>
      </c>
      <c r="L2650" s="315" t="e">
        <v>#REF!</v>
      </c>
      <c r="M2650" s="58" t="e">
        <v>#REF!</v>
      </c>
      <c r="N2650" s="58" t="e">
        <v>#N/A</v>
      </c>
      <c r="O2650" s="58" t="e">
        <v>#N/A</v>
      </c>
      <c r="P2650" s="58" t="e">
        <v>#N/A</v>
      </c>
      <c r="Q2650" s="58" t="e">
        <v>#N/A</v>
      </c>
    </row>
    <row r="2651" spans="1:17" ht="15" customHeight="1" thickBot="1">
      <c r="A2651" s="446"/>
      <c r="B2651" s="446"/>
      <c r="C2651" s="54" t="str">
        <f>IF(A2651="CSP","Consolidated Supply Program(IIF)",IF(A2651&lt;&gt;"",INDEX('CCN &amp; Description'!$B$2:$B$1071,MATCH(VALUE(LEFT(A2651,5)),'CCN &amp; Description'!$A$2:$A$1071,0)),""))</f>
        <v/>
      </c>
      <c r="D2651" s="55" t="str">
        <f t="shared" si="82"/>
        <v>C</v>
      </c>
      <c r="E2651" s="55" t="str">
        <f t="shared" si="83"/>
        <v>C2301</v>
      </c>
      <c r="F2651" s="56" t="s">
        <v>6189</v>
      </c>
      <c r="G2651" s="56" t="s">
        <v>13708</v>
      </c>
      <c r="H2651" s="56" t="s">
        <v>13710</v>
      </c>
      <c r="I2651" s="57">
        <v>1.67</v>
      </c>
      <c r="J2651" s="57">
        <v>1.67</v>
      </c>
      <c r="K2651" s="57">
        <v>0.92</v>
      </c>
      <c r="L2651" s="315" t="e">
        <v>#REF!</v>
      </c>
      <c r="M2651" s="58" t="e">
        <v>#REF!</v>
      </c>
      <c r="N2651" s="58" t="e">
        <v>#N/A</v>
      </c>
      <c r="O2651" s="58" t="e">
        <v>#N/A</v>
      </c>
      <c r="P2651" s="58" t="e">
        <v>#N/A</v>
      </c>
      <c r="Q2651" s="58" t="e">
        <v>#N/A</v>
      </c>
    </row>
    <row r="2652" spans="1:17" ht="15" customHeight="1" thickBot="1">
      <c r="A2652" s="446"/>
      <c r="B2652" s="446"/>
      <c r="C2652" s="54" t="str">
        <f>IF(A2652="CSP","Consolidated Supply Program(IIF)",IF(A2652&lt;&gt;"",INDEX('CCN &amp; Description'!$B$2:$B$1071,MATCH(VALUE(LEFT(A2652,5)),'CCN &amp; Description'!$A$2:$A$1071,0)),""))</f>
        <v/>
      </c>
      <c r="D2652" s="55" t="str">
        <f t="shared" si="82"/>
        <v>C</v>
      </c>
      <c r="E2652" s="55" t="str">
        <f t="shared" si="83"/>
        <v>C2301</v>
      </c>
      <c r="F2652" s="56" t="s">
        <v>6189</v>
      </c>
      <c r="G2652" s="56" t="s">
        <v>6198</v>
      </c>
      <c r="H2652" s="56" t="s">
        <v>13711</v>
      </c>
      <c r="I2652" s="57">
        <v>1.67</v>
      </c>
      <c r="J2652" s="57">
        <v>1.67</v>
      </c>
      <c r="K2652" s="57">
        <v>0.92</v>
      </c>
      <c r="L2652" s="315" t="e">
        <v>#REF!</v>
      </c>
      <c r="M2652" s="58" t="e">
        <v>#REF!</v>
      </c>
      <c r="N2652" s="58" t="e">
        <v>#N/A</v>
      </c>
      <c r="O2652" s="58" t="e">
        <v>#N/A</v>
      </c>
      <c r="P2652" s="58" t="e">
        <v>#N/A</v>
      </c>
      <c r="Q2652" s="58" t="e">
        <v>#N/A</v>
      </c>
    </row>
    <row r="2653" spans="1:17" ht="15" customHeight="1" thickBot="1">
      <c r="A2653" s="446"/>
      <c r="B2653" s="446"/>
      <c r="C2653" s="54" t="str">
        <f>IF(A2653="CSP","Consolidated Supply Program(IIF)",IF(A2653&lt;&gt;"",INDEX('CCN &amp; Description'!$B$2:$B$1071,MATCH(VALUE(LEFT(A2653,5)),'CCN &amp; Description'!$A$2:$A$1071,0)),""))</f>
        <v/>
      </c>
      <c r="D2653" s="55" t="str">
        <f t="shared" si="82"/>
        <v>C</v>
      </c>
      <c r="E2653" s="55" t="str">
        <f t="shared" si="83"/>
        <v>C2301</v>
      </c>
      <c r="F2653" s="56" t="s">
        <v>6189</v>
      </c>
      <c r="G2653" s="56" t="s">
        <v>13708</v>
      </c>
      <c r="H2653" s="56" t="s">
        <v>13712</v>
      </c>
      <c r="I2653" s="57">
        <v>1.67</v>
      </c>
      <c r="J2653" s="57">
        <v>1.67</v>
      </c>
      <c r="K2653" s="57">
        <v>0.92</v>
      </c>
      <c r="L2653" s="315" t="e">
        <v>#REF!</v>
      </c>
      <c r="M2653" s="58" t="e">
        <v>#REF!</v>
      </c>
      <c r="N2653" s="58" t="e">
        <v>#N/A</v>
      </c>
      <c r="O2653" s="58" t="e">
        <v>#N/A</v>
      </c>
      <c r="P2653" s="58" t="e">
        <v>#N/A</v>
      </c>
      <c r="Q2653" s="58" t="e">
        <v>#N/A</v>
      </c>
    </row>
    <row r="2654" spans="1:17" ht="15" customHeight="1" thickBot="1">
      <c r="A2654" s="446"/>
      <c r="B2654" s="446"/>
      <c r="C2654" s="54" t="str">
        <f>IF(A2654="CSP","Consolidated Supply Program(IIF)",IF(A2654&lt;&gt;"",INDEX('CCN &amp; Description'!$B$2:$B$1071,MATCH(VALUE(LEFT(A2654,5)),'CCN &amp; Description'!$A$2:$A$1071,0)),""))</f>
        <v/>
      </c>
      <c r="D2654" s="55" t="str">
        <f t="shared" si="82"/>
        <v>C</v>
      </c>
      <c r="E2654" s="55" t="str">
        <f t="shared" si="83"/>
        <v>C2302</v>
      </c>
      <c r="F2654" s="56" t="s">
        <v>6199</v>
      </c>
      <c r="G2654" s="56" t="s">
        <v>13713</v>
      </c>
      <c r="H2654" s="56" t="s">
        <v>13714</v>
      </c>
      <c r="I2654" s="57">
        <v>1.67</v>
      </c>
      <c r="J2654" s="57">
        <v>1.67</v>
      </c>
      <c r="K2654" s="57">
        <v>0.92</v>
      </c>
      <c r="L2654" s="315" t="e">
        <v>#REF!</v>
      </c>
      <c r="M2654" s="58" t="e">
        <v>#REF!</v>
      </c>
      <c r="N2654" s="58" t="e">
        <v>#N/A</v>
      </c>
      <c r="O2654" s="58" t="e">
        <v>#N/A</v>
      </c>
      <c r="P2654" s="58" t="e">
        <v>#N/A</v>
      </c>
      <c r="Q2654" s="58" t="e">
        <v>#N/A</v>
      </c>
    </row>
    <row r="2655" spans="1:17" ht="15" customHeight="1" thickBot="1">
      <c r="A2655" s="446"/>
      <c r="B2655" s="446"/>
      <c r="C2655" s="54" t="str">
        <f>IF(A2655="CSP","Consolidated Supply Program(IIF)",IF(A2655&lt;&gt;"",INDEX('CCN &amp; Description'!$B$2:$B$1071,MATCH(VALUE(LEFT(A2655,5)),'CCN &amp; Description'!$A$2:$A$1071,0)),""))</f>
        <v/>
      </c>
      <c r="D2655" s="55" t="str">
        <f t="shared" si="82"/>
        <v>C</v>
      </c>
      <c r="E2655" s="55" t="str">
        <f t="shared" si="83"/>
        <v>C2302</v>
      </c>
      <c r="F2655" s="56" t="s">
        <v>6199</v>
      </c>
      <c r="G2655" s="56" t="s">
        <v>13715</v>
      </c>
      <c r="H2655" s="56" t="s">
        <v>13716</v>
      </c>
      <c r="I2655" s="57">
        <v>1.67</v>
      </c>
      <c r="J2655" s="57">
        <v>1.67</v>
      </c>
      <c r="K2655" s="57">
        <v>0.92</v>
      </c>
      <c r="L2655" s="315" t="e">
        <v>#REF!</v>
      </c>
      <c r="M2655" s="58" t="e">
        <v>#REF!</v>
      </c>
      <c r="N2655" s="58" t="e">
        <v>#N/A</v>
      </c>
      <c r="O2655" s="58" t="e">
        <v>#N/A</v>
      </c>
      <c r="P2655" s="58" t="e">
        <v>#N/A</v>
      </c>
      <c r="Q2655" s="58" t="e">
        <v>#N/A</v>
      </c>
    </row>
    <row r="2656" spans="1:17" ht="15" customHeight="1" thickBot="1">
      <c r="A2656" s="446"/>
      <c r="B2656" s="446"/>
      <c r="C2656" s="54" t="str">
        <f>IF(A2656="CSP","Consolidated Supply Program(IIF)",IF(A2656&lt;&gt;"",INDEX('CCN &amp; Description'!$B$2:$B$1071,MATCH(VALUE(LEFT(A2656,5)),'CCN &amp; Description'!$A$2:$A$1071,0)),""))</f>
        <v/>
      </c>
      <c r="D2656" s="55" t="str">
        <f t="shared" si="82"/>
        <v>C</v>
      </c>
      <c r="E2656" s="55" t="str">
        <f t="shared" si="83"/>
        <v>C2302</v>
      </c>
      <c r="F2656" s="56" t="s">
        <v>6199</v>
      </c>
      <c r="G2656" s="56" t="s">
        <v>13715</v>
      </c>
      <c r="H2656" s="56" t="s">
        <v>13717</v>
      </c>
      <c r="I2656" s="57">
        <v>1.67</v>
      </c>
      <c r="J2656" s="57">
        <v>1.67</v>
      </c>
      <c r="K2656" s="57">
        <v>0.92</v>
      </c>
      <c r="L2656" s="315" t="e">
        <v>#REF!</v>
      </c>
      <c r="M2656" s="58" t="e">
        <v>#REF!</v>
      </c>
      <c r="N2656" s="58" t="e">
        <v>#N/A</v>
      </c>
      <c r="O2656" s="58" t="e">
        <v>#N/A</v>
      </c>
      <c r="P2656" s="58" t="e">
        <v>#N/A</v>
      </c>
      <c r="Q2656" s="58" t="e">
        <v>#N/A</v>
      </c>
    </row>
    <row r="2657" spans="1:17" ht="15" customHeight="1" thickBot="1">
      <c r="A2657" s="446" t="s">
        <v>814</v>
      </c>
      <c r="B2657" s="446" t="s">
        <v>814</v>
      </c>
      <c r="C2657" s="54" t="str">
        <f>IF(A2657="CSP","Consolidated Supply Program(IIF)",IF(A2657&lt;&gt;"",INDEX('CCN &amp; Description'!$B$2:$B$1071,MATCH(VALUE(LEFT(A2657,5)),'CCN &amp; Description'!$A$2:$A$1071,0)),""))</f>
        <v>Consolidated Supply Program(IIF)</v>
      </c>
      <c r="D2657" s="55" t="str">
        <f t="shared" si="82"/>
        <v>C</v>
      </c>
      <c r="E2657" s="55" t="str">
        <f t="shared" si="83"/>
        <v>C2305</v>
      </c>
      <c r="F2657" s="56" t="s">
        <v>13718</v>
      </c>
      <c r="G2657" s="56" t="s">
        <v>13258</v>
      </c>
      <c r="H2657" s="56" t="s">
        <v>13719</v>
      </c>
      <c r="I2657" s="57">
        <v>0</v>
      </c>
      <c r="J2657" s="57">
        <v>0</v>
      </c>
      <c r="K2657" s="57">
        <v>0</v>
      </c>
      <c r="L2657" s="315" t="e">
        <v>#REF!</v>
      </c>
      <c r="M2657" s="58" t="e">
        <v>#REF!</v>
      </c>
      <c r="N2657" s="58" t="e">
        <v>#N/A</v>
      </c>
      <c r="O2657" s="58" t="e">
        <v>#N/A</v>
      </c>
      <c r="P2657" s="58" t="e">
        <v>#N/A</v>
      </c>
      <c r="Q2657" s="58" t="e">
        <v>#N/A</v>
      </c>
    </row>
    <row r="2658" spans="1:17" s="110" customFormat="1" ht="15" customHeight="1" thickBot="1">
      <c r="A2658" s="446" t="s">
        <v>814</v>
      </c>
      <c r="B2658" s="446"/>
      <c r="C2658" s="106" t="str">
        <f>IF(A2658="CSP","Consolidated Supply Program(IIF)",IF(A2658&lt;&gt;"",INDEX('CCN &amp; Description'!$B$2:$B$1071,MATCH(VALUE(LEFT(A2658,5)),'CCN &amp; Description'!$A$2:$A$1071,0)),""))</f>
        <v>Consolidated Supply Program(IIF)</v>
      </c>
      <c r="D2658" s="107" t="str">
        <f t="shared" si="82"/>
        <v>C</v>
      </c>
      <c r="E2658" s="107" t="str">
        <f t="shared" si="83"/>
        <v>C2306</v>
      </c>
      <c r="F2658" s="108" t="s">
        <v>6241</v>
      </c>
      <c r="G2658" s="108" t="s">
        <v>13260</v>
      </c>
      <c r="H2658" s="108" t="s">
        <v>13720</v>
      </c>
      <c r="I2658" s="109">
        <v>0</v>
      </c>
      <c r="J2658" s="109">
        <v>0</v>
      </c>
      <c r="K2658" s="109">
        <v>0</v>
      </c>
      <c r="L2658" s="110" t="e">
        <v>#REF!</v>
      </c>
      <c r="M2658" s="111" t="e">
        <v>#REF!</v>
      </c>
      <c r="N2658" s="111" t="e">
        <v>#N/A</v>
      </c>
      <c r="O2658" s="111" t="e">
        <v>#N/A</v>
      </c>
      <c r="P2658" s="111" t="e">
        <v>#N/A</v>
      </c>
      <c r="Q2658" s="111" t="e">
        <v>#N/A</v>
      </c>
    </row>
    <row r="2659" spans="1:17" s="110" customFormat="1" ht="15" customHeight="1" thickBot="1">
      <c r="A2659" s="446" t="s">
        <v>814</v>
      </c>
      <c r="B2659" s="446"/>
      <c r="C2659" s="106" t="str">
        <f>IF(A2659="CSP","Consolidated Supply Program(IIF)",IF(A2659&lt;&gt;"",INDEX('CCN &amp; Description'!$B$2:$B$1071,MATCH(VALUE(LEFT(A2659,5)),'CCN &amp; Description'!$A$2:$A$1071,0)),""))</f>
        <v>Consolidated Supply Program(IIF)</v>
      </c>
      <c r="D2659" s="107" t="str">
        <f t="shared" si="82"/>
        <v>C</v>
      </c>
      <c r="E2659" s="107" t="str">
        <f t="shared" si="83"/>
        <v>C2307</v>
      </c>
      <c r="F2659" s="108" t="s">
        <v>6267</v>
      </c>
      <c r="G2659" s="108" t="s">
        <v>13258</v>
      </c>
      <c r="H2659" s="108" t="s">
        <v>13721</v>
      </c>
      <c r="I2659" s="109">
        <v>0</v>
      </c>
      <c r="J2659" s="109">
        <v>0</v>
      </c>
      <c r="K2659" s="109">
        <v>0</v>
      </c>
      <c r="L2659" s="110" t="e">
        <v>#REF!</v>
      </c>
      <c r="M2659" s="111" t="e">
        <v>#REF!</v>
      </c>
      <c r="N2659" s="111" t="e">
        <v>#N/A</v>
      </c>
      <c r="O2659" s="111" t="e">
        <v>#N/A</v>
      </c>
      <c r="P2659" s="111" t="e">
        <v>#N/A</v>
      </c>
      <c r="Q2659" s="111" t="e">
        <v>#N/A</v>
      </c>
    </row>
    <row r="2660" spans="1:17" s="110" customFormat="1" ht="15" customHeight="1" thickBot="1">
      <c r="A2660" s="446" t="s">
        <v>814</v>
      </c>
      <c r="B2660" s="446"/>
      <c r="C2660" s="106" t="str">
        <f>IF(A2660="CSP","Consolidated Supply Program(IIF)",IF(A2660&lt;&gt;"",INDEX('CCN &amp; Description'!$B$2:$B$1071,MATCH(VALUE(LEFT(A2660,5)),'CCN &amp; Description'!$A$2:$A$1071,0)),""))</f>
        <v>Consolidated Supply Program(IIF)</v>
      </c>
      <c r="D2660" s="107" t="str">
        <f t="shared" si="82"/>
        <v>C</v>
      </c>
      <c r="E2660" s="107" t="str">
        <f t="shared" si="83"/>
        <v>C2308</v>
      </c>
      <c r="F2660" s="108" t="s">
        <v>6293</v>
      </c>
      <c r="G2660" s="108" t="s">
        <v>13260</v>
      </c>
      <c r="H2660" s="108" t="s">
        <v>13722</v>
      </c>
      <c r="I2660" s="109">
        <v>0</v>
      </c>
      <c r="J2660" s="109">
        <v>0</v>
      </c>
      <c r="K2660" s="109">
        <v>0</v>
      </c>
      <c r="L2660" s="110" t="e">
        <v>#REF!</v>
      </c>
      <c r="M2660" s="111" t="e">
        <v>#REF!</v>
      </c>
      <c r="N2660" s="111" t="e">
        <v>#N/A</v>
      </c>
      <c r="O2660" s="111" t="e">
        <v>#N/A</v>
      </c>
      <c r="P2660" s="111" t="e">
        <v>#N/A</v>
      </c>
      <c r="Q2660" s="111" t="e">
        <v>#N/A</v>
      </c>
    </row>
    <row r="2661" spans="1:17" s="110" customFormat="1" ht="15" customHeight="1" thickBot="1">
      <c r="A2661" s="446"/>
      <c r="B2661" s="446"/>
      <c r="C2661" s="106" t="str">
        <f>IF(A2661="CSP","Consolidated Supply Program(IIF)",IF(A2661&lt;&gt;"",INDEX('CCN &amp; Description'!$B$2:$B$1071,MATCH(VALUE(LEFT(A2661,5)),'CCN &amp; Description'!$A$2:$A$1071,0)),""))</f>
        <v/>
      </c>
      <c r="D2661" s="107" t="str">
        <f t="shared" si="82"/>
        <v>C</v>
      </c>
      <c r="E2661" s="107" t="str">
        <f t="shared" si="83"/>
        <v>C2321</v>
      </c>
      <c r="F2661" s="108" t="s">
        <v>6319</v>
      </c>
      <c r="G2661" s="108" t="s">
        <v>13723</v>
      </c>
      <c r="H2661" s="108" t="s">
        <v>13724</v>
      </c>
      <c r="I2661" s="109">
        <v>2.5</v>
      </c>
      <c r="J2661" s="109">
        <v>1.67</v>
      </c>
      <c r="K2661" s="109">
        <v>6</v>
      </c>
      <c r="L2661" s="110" t="e">
        <v>#REF!</v>
      </c>
      <c r="M2661" s="111" t="e">
        <v>#REF!</v>
      </c>
      <c r="N2661" s="111" t="e">
        <v>#N/A</v>
      </c>
      <c r="O2661" s="111" t="e">
        <v>#N/A</v>
      </c>
      <c r="P2661" s="111" t="e">
        <v>#N/A</v>
      </c>
      <c r="Q2661" s="111" t="e">
        <v>#N/A</v>
      </c>
    </row>
    <row r="2662" spans="1:17" s="110" customFormat="1" ht="15" customHeight="1" thickBot="1">
      <c r="A2662" s="446"/>
      <c r="B2662" s="446"/>
      <c r="C2662" s="106" t="str">
        <f>IF(A2662="CSP","Consolidated Supply Program(IIF)",IF(A2662&lt;&gt;"",INDEX('CCN &amp; Description'!$B$2:$B$1071,MATCH(VALUE(LEFT(A2662,5)),'CCN &amp; Description'!$A$2:$A$1071,0)),""))</f>
        <v/>
      </c>
      <c r="D2662" s="107" t="str">
        <f t="shared" si="82"/>
        <v>C</v>
      </c>
      <c r="E2662" s="107" t="str">
        <f t="shared" si="83"/>
        <v>C2321</v>
      </c>
      <c r="F2662" s="108" t="s">
        <v>6319</v>
      </c>
      <c r="G2662" s="108" t="s">
        <v>13723</v>
      </c>
      <c r="H2662" s="108" t="s">
        <v>13724</v>
      </c>
      <c r="I2662" s="109">
        <v>2.5</v>
      </c>
      <c r="J2662" s="109">
        <v>1.67</v>
      </c>
      <c r="K2662" s="109">
        <v>6</v>
      </c>
      <c r="L2662" s="110" t="e">
        <v>#REF!</v>
      </c>
      <c r="M2662" s="111" t="e">
        <v>#REF!</v>
      </c>
      <c r="N2662" s="111" t="e">
        <v>#N/A</v>
      </c>
      <c r="O2662" s="111" t="e">
        <v>#N/A</v>
      </c>
      <c r="P2662" s="111" t="e">
        <v>#N/A</v>
      </c>
      <c r="Q2662" s="111" t="e">
        <v>#N/A</v>
      </c>
    </row>
    <row r="2663" spans="1:17" s="110" customFormat="1" ht="15" customHeight="1" thickBot="1">
      <c r="A2663" s="446"/>
      <c r="B2663" s="446"/>
      <c r="C2663" s="106" t="str">
        <f>IF(A2663="CSP","Consolidated Supply Program(IIF)",IF(A2663&lt;&gt;"",INDEX('CCN &amp; Description'!$B$2:$B$1071,MATCH(VALUE(LEFT(A2663,5)),'CCN &amp; Description'!$A$2:$A$1071,0)),""))</f>
        <v/>
      </c>
      <c r="D2663" s="107" t="str">
        <f t="shared" si="82"/>
        <v>C</v>
      </c>
      <c r="E2663" s="107" t="str">
        <f t="shared" si="83"/>
        <v>C2321</v>
      </c>
      <c r="F2663" s="108" t="s">
        <v>6319</v>
      </c>
      <c r="G2663" s="108" t="s">
        <v>13725</v>
      </c>
      <c r="H2663" s="108" t="s">
        <v>13724</v>
      </c>
      <c r="I2663" s="109">
        <v>2.5</v>
      </c>
      <c r="J2663" s="109">
        <v>1.67</v>
      </c>
      <c r="K2663" s="109">
        <v>6</v>
      </c>
      <c r="L2663" s="110" t="e">
        <v>#REF!</v>
      </c>
      <c r="M2663" s="111" t="e">
        <v>#REF!</v>
      </c>
      <c r="N2663" s="111" t="e">
        <v>#N/A</v>
      </c>
      <c r="O2663" s="111" t="e">
        <v>#N/A</v>
      </c>
      <c r="P2663" s="111" t="e">
        <v>#N/A</v>
      </c>
      <c r="Q2663" s="111" t="e">
        <v>#N/A</v>
      </c>
    </row>
    <row r="2664" spans="1:17" ht="15" customHeight="1" thickBot="1">
      <c r="A2664" s="446"/>
      <c r="B2664" s="446"/>
      <c r="C2664" s="54" t="str">
        <f>IF(A2664="CSP","Consolidated Supply Program(IIF)",IF(A2664&lt;&gt;"",INDEX('CCN &amp; Description'!$B$2:$B$1071,MATCH(VALUE(LEFT(A2664,5)),'CCN &amp; Description'!$A$2:$A$1071,0)),""))</f>
        <v/>
      </c>
      <c r="D2664" s="55" t="str">
        <f t="shared" si="82"/>
        <v>C</v>
      </c>
      <c r="E2664" s="55" t="str">
        <f t="shared" si="83"/>
        <v>C2360</v>
      </c>
      <c r="F2664" s="56" t="s">
        <v>6326</v>
      </c>
      <c r="G2664" s="56" t="s">
        <v>13726</v>
      </c>
      <c r="H2664" s="56" t="s">
        <v>13727</v>
      </c>
      <c r="I2664" s="57">
        <v>0.67</v>
      </c>
      <c r="J2664" s="57">
        <v>0.33</v>
      </c>
      <c r="K2664" s="57">
        <v>0.17</v>
      </c>
      <c r="L2664" s="315" t="e">
        <v>#REF!</v>
      </c>
      <c r="M2664" s="58" t="e">
        <v>#REF!</v>
      </c>
      <c r="N2664" s="58" t="e">
        <v>#N/A</v>
      </c>
      <c r="O2664" s="58" t="e">
        <v>#N/A</v>
      </c>
      <c r="P2664" s="58" t="e">
        <v>#N/A</v>
      </c>
      <c r="Q2664" s="58" t="e">
        <v>#N/A</v>
      </c>
    </row>
    <row r="2665" spans="1:17" ht="15" customHeight="1" thickBot="1">
      <c r="A2665" s="446"/>
      <c r="B2665" s="446"/>
      <c r="C2665" s="54" t="str">
        <f>IF(A2665="CSP","Consolidated Supply Program(IIF)",IF(A2665&lt;&gt;"",INDEX('CCN &amp; Description'!$B$2:$B$1071,MATCH(VALUE(LEFT(A2665,5)),'CCN &amp; Description'!$A$2:$A$1071,0)),""))</f>
        <v/>
      </c>
      <c r="D2665" s="55" t="str">
        <f t="shared" si="82"/>
        <v>C</v>
      </c>
      <c r="E2665" s="55" t="str">
        <f t="shared" si="83"/>
        <v>C2370</v>
      </c>
      <c r="F2665" s="56" t="s">
        <v>13728</v>
      </c>
      <c r="G2665" s="56" t="s">
        <v>13729</v>
      </c>
      <c r="H2665" s="56" t="s">
        <v>13272</v>
      </c>
      <c r="I2665" s="57">
        <v>0.75</v>
      </c>
      <c r="J2665" s="57">
        <v>0.33</v>
      </c>
      <c r="K2665" s="57">
        <v>0.57999999999999996</v>
      </c>
      <c r="L2665" s="315" t="e">
        <v>#REF!</v>
      </c>
      <c r="M2665" s="58" t="e">
        <v>#REF!</v>
      </c>
      <c r="N2665" s="58" t="e">
        <v>#N/A</v>
      </c>
      <c r="O2665" s="58" t="e">
        <v>#N/A</v>
      </c>
      <c r="P2665" s="58" t="e">
        <v>#N/A</v>
      </c>
      <c r="Q2665" s="58" t="e">
        <v>#N/A</v>
      </c>
    </row>
    <row r="2666" spans="1:17" ht="15" customHeight="1" thickBot="1">
      <c r="A2666" s="446"/>
      <c r="B2666" s="446"/>
      <c r="C2666" s="54" t="str">
        <f>IF(A2666="CSP","Consolidated Supply Program(IIF)",IF(A2666&lt;&gt;"",INDEX('CCN &amp; Description'!$B$2:$B$1071,MATCH(VALUE(LEFT(A2666,5)),'CCN &amp; Description'!$A$2:$A$1071,0)),""))</f>
        <v/>
      </c>
      <c r="D2666" s="55" t="str">
        <f t="shared" si="82"/>
        <v>C</v>
      </c>
      <c r="E2666" s="55" t="str">
        <f t="shared" si="83"/>
        <v>C2375</v>
      </c>
      <c r="F2666" s="56" t="s">
        <v>6330</v>
      </c>
      <c r="G2666" s="56" t="s">
        <v>13730</v>
      </c>
      <c r="H2666" s="56" t="s">
        <v>13731</v>
      </c>
      <c r="I2666" s="57">
        <v>0.5</v>
      </c>
      <c r="J2666" s="57">
        <v>0.5</v>
      </c>
      <c r="K2666" s="57">
        <v>0.25</v>
      </c>
      <c r="L2666" s="315" t="e">
        <v>#REF!</v>
      </c>
      <c r="M2666" s="58" t="e">
        <v>#REF!</v>
      </c>
      <c r="N2666" s="58" t="e">
        <v>#N/A</v>
      </c>
      <c r="O2666" s="58" t="e">
        <v>#N/A</v>
      </c>
      <c r="P2666" s="58" t="e">
        <v>#N/A</v>
      </c>
      <c r="Q2666" s="58" t="e">
        <v>#N/A</v>
      </c>
    </row>
    <row r="2667" spans="1:17" s="110" customFormat="1" ht="15" customHeight="1" thickBot="1">
      <c r="A2667" s="446" t="s">
        <v>814</v>
      </c>
      <c r="B2667" s="446"/>
      <c r="C2667" s="106" t="str">
        <f>IF(A2667="CSP","Consolidated Supply Program(IIF)",IF(A2667&lt;&gt;"",INDEX('CCN &amp; Description'!$B$2:$B$1071,MATCH(VALUE(LEFT(A2667,5)),'CCN &amp; Description'!$A$2:$A$1071,0)),""))</f>
        <v>Consolidated Supply Program(IIF)</v>
      </c>
      <c r="D2667" s="107" t="str">
        <f t="shared" si="82"/>
        <v>C</v>
      </c>
      <c r="E2667" s="107" t="str">
        <f t="shared" si="83"/>
        <v>C3020</v>
      </c>
      <c r="F2667" s="108" t="s">
        <v>935</v>
      </c>
      <c r="G2667" s="108" t="s">
        <v>13732</v>
      </c>
      <c r="H2667" s="108" t="s">
        <v>13733</v>
      </c>
      <c r="I2667" s="109">
        <v>1.17</v>
      </c>
      <c r="J2667" s="109">
        <v>1.17</v>
      </c>
      <c r="K2667" s="109">
        <v>0.08</v>
      </c>
      <c r="L2667" s="110" t="e">
        <v>#REF!</v>
      </c>
      <c r="M2667" s="111" t="e">
        <v>#REF!</v>
      </c>
      <c r="N2667" s="111" t="e">
        <v>#N/A</v>
      </c>
      <c r="O2667" s="111" t="e">
        <v>#N/A</v>
      </c>
      <c r="P2667" s="111" t="e">
        <v>#N/A</v>
      </c>
      <c r="Q2667" s="111" t="e">
        <v>#N/A</v>
      </c>
    </row>
    <row r="2668" spans="1:17" s="110" customFormat="1" ht="15" customHeight="1" thickBot="1">
      <c r="A2668" s="446" t="s">
        <v>814</v>
      </c>
      <c r="B2668" s="446"/>
      <c r="C2668" s="106" t="str">
        <f>IF(A2668="CSP","Consolidated Supply Program(IIF)",IF(A2668&lt;&gt;"",INDEX('CCN &amp; Description'!$B$2:$B$1071,MATCH(VALUE(LEFT(A2668,5)),'CCN &amp; Description'!$A$2:$A$1071,0)),""))</f>
        <v>Consolidated Supply Program(IIF)</v>
      </c>
      <c r="D2668" s="107" t="str">
        <f t="shared" si="82"/>
        <v>C</v>
      </c>
      <c r="E2668" s="107" t="str">
        <f t="shared" si="83"/>
        <v>C3040</v>
      </c>
      <c r="F2668" s="108" t="s">
        <v>6345</v>
      </c>
      <c r="G2668" s="108" t="s">
        <v>13523</v>
      </c>
      <c r="H2668" s="108" t="s">
        <v>13118</v>
      </c>
      <c r="I2668" s="109">
        <v>1</v>
      </c>
      <c r="J2668" s="109">
        <v>0.25</v>
      </c>
      <c r="K2668" s="109">
        <v>0.17</v>
      </c>
      <c r="L2668" s="110" t="e">
        <v>#REF!</v>
      </c>
      <c r="M2668" s="111" t="e">
        <v>#REF!</v>
      </c>
      <c r="N2668" s="111" t="e">
        <v>#N/A</v>
      </c>
      <c r="O2668" s="111" t="e">
        <v>#N/A</v>
      </c>
      <c r="P2668" s="111" t="e">
        <v>#N/A</v>
      </c>
      <c r="Q2668" s="111" t="e">
        <v>#N/A</v>
      </c>
    </row>
    <row r="2669" spans="1:17" s="110" customFormat="1" ht="15" customHeight="1" thickBot="1">
      <c r="A2669" s="446" t="s">
        <v>814</v>
      </c>
      <c r="B2669" s="446"/>
      <c r="C2669" s="106" t="str">
        <f>IF(A2669="CSP","Consolidated Supply Program(IIF)",IF(A2669&lt;&gt;"",INDEX('CCN &amp; Description'!$B$2:$B$1071,MATCH(VALUE(LEFT(A2669,5)),'CCN &amp; Description'!$A$2:$A$1071,0)),""))</f>
        <v>Consolidated Supply Program(IIF)</v>
      </c>
      <c r="D2669" s="107" t="str">
        <f t="shared" si="82"/>
        <v>C</v>
      </c>
      <c r="E2669" s="107" t="str">
        <f t="shared" si="83"/>
        <v>C3040</v>
      </c>
      <c r="F2669" s="108" t="s">
        <v>6345</v>
      </c>
      <c r="G2669" s="108" t="s">
        <v>6346</v>
      </c>
      <c r="H2669" s="108" t="s">
        <v>13572</v>
      </c>
      <c r="I2669" s="109">
        <v>1</v>
      </c>
      <c r="J2669" s="109">
        <v>0.25</v>
      </c>
      <c r="K2669" s="109">
        <v>0.17</v>
      </c>
      <c r="L2669" s="110" t="e">
        <v>#REF!</v>
      </c>
      <c r="M2669" s="111" t="e">
        <v>#REF!</v>
      </c>
      <c r="N2669" s="111" t="e">
        <v>#N/A</v>
      </c>
      <c r="O2669" s="111" t="e">
        <v>#N/A</v>
      </c>
      <c r="P2669" s="111" t="e">
        <v>#N/A</v>
      </c>
      <c r="Q2669" s="111" t="e">
        <v>#N/A</v>
      </c>
    </row>
    <row r="2670" spans="1:17" s="110" customFormat="1" ht="15" customHeight="1" thickBot="1">
      <c r="A2670" s="446" t="s">
        <v>814</v>
      </c>
      <c r="B2670" s="446"/>
      <c r="C2670" s="106" t="str">
        <f>IF(A2670="CSP","Consolidated Supply Program(IIF)",IF(A2670&lt;&gt;"",INDEX('CCN &amp; Description'!$B$2:$B$1071,MATCH(VALUE(LEFT(A2670,5)),'CCN &amp; Description'!$A$2:$A$1071,0)),""))</f>
        <v>Consolidated Supply Program(IIF)</v>
      </c>
      <c r="D2670" s="107" t="str">
        <f t="shared" si="82"/>
        <v>C</v>
      </c>
      <c r="E2670" s="107" t="str">
        <f t="shared" si="83"/>
        <v>C3040</v>
      </c>
      <c r="F2670" s="108" t="s">
        <v>6345</v>
      </c>
      <c r="G2670" s="108" t="s">
        <v>6346</v>
      </c>
      <c r="H2670" s="108" t="s">
        <v>13734</v>
      </c>
      <c r="I2670" s="109">
        <v>1</v>
      </c>
      <c r="J2670" s="109">
        <v>0.25</v>
      </c>
      <c r="K2670" s="109">
        <v>0.17</v>
      </c>
      <c r="L2670" s="110" t="e">
        <v>#REF!</v>
      </c>
      <c r="M2670" s="111" t="e">
        <v>#REF!</v>
      </c>
      <c r="N2670" s="111" t="e">
        <v>#N/A</v>
      </c>
      <c r="O2670" s="111" t="e">
        <v>#N/A</v>
      </c>
      <c r="P2670" s="111" t="e">
        <v>#N/A</v>
      </c>
      <c r="Q2670" s="111" t="e">
        <v>#N/A</v>
      </c>
    </row>
    <row r="2671" spans="1:17" s="110" customFormat="1" ht="15" customHeight="1" thickBot="1">
      <c r="A2671" s="446" t="s">
        <v>814</v>
      </c>
      <c r="B2671" s="446"/>
      <c r="C2671" s="106" t="str">
        <f>IF(A2671="CSP","Consolidated Supply Program(IIF)",IF(A2671&lt;&gt;"",INDEX('CCN &amp; Description'!$B$2:$B$1071,MATCH(VALUE(LEFT(A2671,5)),'CCN &amp; Description'!$A$2:$A$1071,0)),""))</f>
        <v>Consolidated Supply Program(IIF)</v>
      </c>
      <c r="D2671" s="107" t="str">
        <f t="shared" si="82"/>
        <v>C</v>
      </c>
      <c r="E2671" s="107" t="str">
        <f t="shared" si="83"/>
        <v>C3060</v>
      </c>
      <c r="F2671" s="108" t="s">
        <v>938</v>
      </c>
      <c r="G2671" s="108" t="s">
        <v>6355</v>
      </c>
      <c r="H2671" s="108" t="s">
        <v>13735</v>
      </c>
      <c r="I2671" s="109">
        <v>0.08</v>
      </c>
      <c r="J2671" s="109">
        <v>0.25</v>
      </c>
      <c r="K2671" s="109">
        <v>0.42</v>
      </c>
      <c r="L2671" s="110" t="e">
        <v>#REF!</v>
      </c>
      <c r="M2671" s="111" t="e">
        <v>#REF!</v>
      </c>
      <c r="N2671" s="111" t="e">
        <v>#N/A</v>
      </c>
      <c r="O2671" s="111" t="e">
        <v>#N/A</v>
      </c>
      <c r="P2671" s="111" t="e">
        <v>#N/A</v>
      </c>
      <c r="Q2671" s="111" t="e">
        <v>#N/A</v>
      </c>
    </row>
    <row r="2672" spans="1:17" s="110" customFormat="1" ht="15" customHeight="1" thickBot="1">
      <c r="A2672" s="446" t="s">
        <v>814</v>
      </c>
      <c r="B2672" s="446"/>
      <c r="C2672" s="106" t="str">
        <f>IF(A2672="CSP","Consolidated Supply Program(IIF)",IF(A2672&lt;&gt;"",INDEX('CCN &amp; Description'!$B$2:$B$1071,MATCH(VALUE(LEFT(A2672,5)),'CCN &amp; Description'!$A$2:$A$1071,0)),""))</f>
        <v>Consolidated Supply Program(IIF)</v>
      </c>
      <c r="D2672" s="107" t="str">
        <f t="shared" si="82"/>
        <v>C</v>
      </c>
      <c r="E2672" s="107" t="str">
        <f t="shared" si="83"/>
        <v>C3060</v>
      </c>
      <c r="F2672" s="108" t="s">
        <v>938</v>
      </c>
      <c r="G2672" s="108" t="s">
        <v>13736</v>
      </c>
      <c r="H2672" s="108" t="s">
        <v>13735</v>
      </c>
      <c r="I2672" s="109">
        <v>0.08</v>
      </c>
      <c r="J2672" s="109">
        <v>0.25</v>
      </c>
      <c r="K2672" s="109">
        <v>0.42</v>
      </c>
      <c r="L2672" s="110" t="e">
        <v>#REF!</v>
      </c>
      <c r="M2672" s="111" t="e">
        <v>#REF!</v>
      </c>
      <c r="N2672" s="111" t="e">
        <v>#N/A</v>
      </c>
      <c r="O2672" s="111" t="e">
        <v>#N/A</v>
      </c>
      <c r="P2672" s="111" t="e">
        <v>#N/A</v>
      </c>
      <c r="Q2672" s="111" t="e">
        <v>#N/A</v>
      </c>
    </row>
    <row r="2673" spans="1:17" ht="15" customHeight="1" thickBot="1">
      <c r="A2673" s="446"/>
      <c r="B2673" s="446"/>
      <c r="C2673" s="54" t="str">
        <f>IF(A2673="CSP","Consolidated Supply Program(IIF)",IF(A2673&lt;&gt;"",INDEX('CCN &amp; Description'!$B$2:$B$1071,MATCH(VALUE(LEFT(A2673,5)),'CCN &amp; Description'!$A$2:$A$1071,0)),""))</f>
        <v/>
      </c>
      <c r="D2673" s="55" t="str">
        <f t="shared" si="82"/>
        <v>C</v>
      </c>
      <c r="E2673" s="55" t="str">
        <f t="shared" si="83"/>
        <v>C3061</v>
      </c>
      <c r="F2673" s="56" t="s">
        <v>6360</v>
      </c>
      <c r="G2673" s="56" t="s">
        <v>13737</v>
      </c>
      <c r="H2673" s="56" t="s">
        <v>13738</v>
      </c>
      <c r="I2673" s="57">
        <v>1.5</v>
      </c>
      <c r="J2673" s="57">
        <v>0.5</v>
      </c>
      <c r="K2673" s="57">
        <v>0.08</v>
      </c>
      <c r="L2673" s="315" t="e">
        <v>#REF!</v>
      </c>
      <c r="M2673" s="58" t="e">
        <v>#REF!</v>
      </c>
      <c r="N2673" s="58" t="e">
        <v>#N/A</v>
      </c>
      <c r="O2673" s="58" t="e">
        <v>#N/A</v>
      </c>
      <c r="P2673" s="58" t="e">
        <v>#N/A</v>
      </c>
      <c r="Q2673" s="58" t="e">
        <v>#N/A</v>
      </c>
    </row>
    <row r="2674" spans="1:17" s="110" customFormat="1" ht="15" customHeight="1" thickBot="1">
      <c r="A2674" s="446" t="s">
        <v>814</v>
      </c>
      <c r="B2674" s="446"/>
      <c r="C2674" s="106" t="str">
        <f>IF(A2674="CSP","Consolidated Supply Program(IIF)",IF(A2674&lt;&gt;"",INDEX('CCN &amp; Description'!$B$2:$B$1071,MATCH(VALUE(LEFT(A2674,5)),'CCN &amp; Description'!$A$2:$A$1071,0)),""))</f>
        <v>Consolidated Supply Program(IIF)</v>
      </c>
      <c r="D2674" s="107" t="str">
        <f t="shared" si="82"/>
        <v>C</v>
      </c>
      <c r="E2674" s="107" t="str">
        <f t="shared" si="83"/>
        <v>C3070</v>
      </c>
      <c r="F2674" s="108" t="s">
        <v>941</v>
      </c>
      <c r="G2674" s="108" t="s">
        <v>13739</v>
      </c>
      <c r="H2674" s="108" t="s">
        <v>13740</v>
      </c>
      <c r="I2674" s="109">
        <v>0.57999999999999996</v>
      </c>
      <c r="J2674" s="109">
        <v>0.42</v>
      </c>
      <c r="K2674" s="109">
        <v>0.08</v>
      </c>
      <c r="L2674" s="110" t="e">
        <v>#REF!</v>
      </c>
      <c r="M2674" s="111" t="e">
        <v>#REF!</v>
      </c>
      <c r="N2674" s="111" t="e">
        <v>#N/A</v>
      </c>
      <c r="O2674" s="111" t="e">
        <v>#N/A</v>
      </c>
      <c r="P2674" s="111" t="e">
        <v>#N/A</v>
      </c>
      <c r="Q2674" s="111" t="e">
        <v>#N/A</v>
      </c>
    </row>
    <row r="2675" spans="1:17" s="110" customFormat="1" ht="15" customHeight="1" thickBot="1">
      <c r="A2675" s="446" t="s">
        <v>814</v>
      </c>
      <c r="B2675" s="446"/>
      <c r="C2675" s="106" t="str">
        <f>IF(A2675="CSP","Consolidated Supply Program(IIF)",IF(A2675&lt;&gt;"",INDEX('CCN &amp; Description'!$B$2:$B$1071,MATCH(VALUE(LEFT(A2675,5)),'CCN &amp; Description'!$A$2:$A$1071,0)),""))</f>
        <v>Consolidated Supply Program(IIF)</v>
      </c>
      <c r="D2675" s="107" t="str">
        <f t="shared" si="82"/>
        <v>C</v>
      </c>
      <c r="E2675" s="107" t="str">
        <f t="shared" si="83"/>
        <v>C3070</v>
      </c>
      <c r="F2675" s="108" t="s">
        <v>941</v>
      </c>
      <c r="G2675" s="108" t="s">
        <v>13739</v>
      </c>
      <c r="H2675" s="108" t="s">
        <v>13741</v>
      </c>
      <c r="I2675" s="109">
        <v>0.57999999999999996</v>
      </c>
      <c r="J2675" s="109">
        <v>0.42</v>
      </c>
      <c r="K2675" s="109">
        <v>0.08</v>
      </c>
      <c r="L2675" s="110" t="e">
        <v>#REF!</v>
      </c>
      <c r="M2675" s="111" t="e">
        <v>#REF!</v>
      </c>
      <c r="N2675" s="111" t="e">
        <v>#N/A</v>
      </c>
      <c r="O2675" s="111" t="e">
        <v>#N/A</v>
      </c>
      <c r="P2675" s="111" t="e">
        <v>#N/A</v>
      </c>
      <c r="Q2675" s="111" t="e">
        <v>#N/A</v>
      </c>
    </row>
    <row r="2676" spans="1:17" s="110" customFormat="1" ht="15" customHeight="1" thickBot="1">
      <c r="A2676" s="446" t="s">
        <v>814</v>
      </c>
      <c r="B2676" s="446"/>
      <c r="C2676" s="106" t="str">
        <f>IF(A2676="CSP","Consolidated Supply Program(IIF)",IF(A2676&lt;&gt;"",INDEX('CCN &amp; Description'!$B$2:$B$1071,MATCH(VALUE(LEFT(A2676,5)),'CCN &amp; Description'!$A$2:$A$1071,0)),""))</f>
        <v>Consolidated Supply Program(IIF)</v>
      </c>
      <c r="D2676" s="107" t="str">
        <f t="shared" si="82"/>
        <v>C</v>
      </c>
      <c r="E2676" s="107" t="str">
        <f t="shared" si="83"/>
        <v>C3070</v>
      </c>
      <c r="F2676" s="108" t="s">
        <v>941</v>
      </c>
      <c r="G2676" s="108" t="s">
        <v>13739</v>
      </c>
      <c r="H2676" s="112"/>
      <c r="I2676" s="109">
        <v>0.57999999999999996</v>
      </c>
      <c r="J2676" s="109">
        <v>0.42</v>
      </c>
      <c r="K2676" s="109">
        <v>0.08</v>
      </c>
      <c r="L2676" s="110" t="e">
        <v>#REF!</v>
      </c>
      <c r="M2676" s="111" t="e">
        <v>#REF!</v>
      </c>
      <c r="N2676" s="111" t="e">
        <v>#N/A</v>
      </c>
      <c r="O2676" s="111" t="e">
        <v>#N/A</v>
      </c>
      <c r="P2676" s="111" t="e">
        <v>#N/A</v>
      </c>
      <c r="Q2676" s="111" t="e">
        <v>#N/A</v>
      </c>
    </row>
    <row r="2677" spans="1:17" ht="15" customHeight="1" thickBot="1">
      <c r="A2677" s="446"/>
      <c r="B2677" s="446"/>
      <c r="C2677" s="54" t="str">
        <f>IF(A2677="CSP","Consolidated Supply Program(IIF)",IF(A2677&lt;&gt;"",INDEX('CCN &amp; Description'!$B$2:$B$1071,MATCH(VALUE(LEFT(A2677,5)),'CCN &amp; Description'!$A$2:$A$1071,0)),""))</f>
        <v/>
      </c>
      <c r="D2677" s="55" t="str">
        <f t="shared" si="82"/>
        <v>C</v>
      </c>
      <c r="E2677" s="55" t="str">
        <f t="shared" si="83"/>
        <v>C3080</v>
      </c>
      <c r="F2677" s="56" t="s">
        <v>6371</v>
      </c>
      <c r="G2677" s="56" t="s">
        <v>13742</v>
      </c>
      <c r="H2677" s="56" t="s">
        <v>13743</v>
      </c>
      <c r="I2677" s="57">
        <v>3.33</v>
      </c>
      <c r="J2677" s="57">
        <v>2.17</v>
      </c>
      <c r="K2677" s="57">
        <v>0.42</v>
      </c>
      <c r="L2677" s="315" t="e">
        <v>#REF!</v>
      </c>
      <c r="M2677" s="58" t="e">
        <v>#REF!</v>
      </c>
      <c r="N2677" s="58" t="e">
        <v>#N/A</v>
      </c>
      <c r="O2677" s="58" t="e">
        <v>#N/A</v>
      </c>
      <c r="P2677" s="58" t="e">
        <v>#N/A</v>
      </c>
      <c r="Q2677" s="58" t="e">
        <v>#N/A</v>
      </c>
    </row>
    <row r="2678" spans="1:17" s="110" customFormat="1" ht="15" customHeight="1" thickBot="1">
      <c r="A2678" s="446" t="s">
        <v>814</v>
      </c>
      <c r="B2678" s="446"/>
      <c r="C2678" s="106" t="str">
        <f>IF(A2678="CSP","Consolidated Supply Program(IIF)",IF(A2678&lt;&gt;"",INDEX('CCN &amp; Description'!$B$2:$B$1071,MATCH(VALUE(LEFT(A2678,5)),'CCN &amp; Description'!$A$2:$A$1071,0)),""))</f>
        <v>Consolidated Supply Program(IIF)</v>
      </c>
      <c r="D2678" s="107" t="str">
        <f t="shared" si="82"/>
        <v>C</v>
      </c>
      <c r="E2678" s="107" t="str">
        <f t="shared" si="83"/>
        <v>C3115</v>
      </c>
      <c r="F2678" s="108" t="s">
        <v>6375</v>
      </c>
      <c r="G2678" s="108" t="s">
        <v>13744</v>
      </c>
      <c r="H2678" s="108" t="s">
        <v>1720</v>
      </c>
      <c r="I2678" s="109">
        <v>0.67</v>
      </c>
      <c r="J2678" s="109">
        <v>0.33</v>
      </c>
      <c r="K2678" s="109">
        <v>0.08</v>
      </c>
      <c r="L2678" s="110" t="e">
        <v>#REF!</v>
      </c>
      <c r="M2678" s="111" t="e">
        <v>#REF!</v>
      </c>
      <c r="N2678" s="111" t="e">
        <v>#N/A</v>
      </c>
      <c r="O2678" s="111" t="e">
        <v>#N/A</v>
      </c>
      <c r="P2678" s="111" t="e">
        <v>#N/A</v>
      </c>
      <c r="Q2678" s="111" t="e">
        <v>#N/A</v>
      </c>
    </row>
    <row r="2679" spans="1:17" s="110" customFormat="1" ht="15" customHeight="1" thickBot="1">
      <c r="A2679" s="446" t="s">
        <v>814</v>
      </c>
      <c r="B2679" s="446"/>
      <c r="C2679" s="106" t="str">
        <f>IF(A2679="CSP","Consolidated Supply Program(IIF)",IF(A2679&lt;&gt;"",INDEX('CCN &amp; Description'!$B$2:$B$1071,MATCH(VALUE(LEFT(A2679,5)),'CCN &amp; Description'!$A$2:$A$1071,0)),""))</f>
        <v>Consolidated Supply Program(IIF)</v>
      </c>
      <c r="D2679" s="107" t="str">
        <f t="shared" si="82"/>
        <v>C</v>
      </c>
      <c r="E2679" s="107" t="str">
        <f t="shared" si="83"/>
        <v>C3115</v>
      </c>
      <c r="F2679" s="108" t="s">
        <v>6375</v>
      </c>
      <c r="G2679" s="108" t="s">
        <v>6376</v>
      </c>
      <c r="H2679" s="108" t="s">
        <v>13745</v>
      </c>
      <c r="I2679" s="109">
        <v>0.67</v>
      </c>
      <c r="J2679" s="109">
        <v>0.33</v>
      </c>
      <c r="K2679" s="109">
        <v>0.08</v>
      </c>
      <c r="L2679" s="110" t="e">
        <v>#REF!</v>
      </c>
      <c r="M2679" s="111" t="e">
        <v>#REF!</v>
      </c>
      <c r="N2679" s="111" t="e">
        <v>#N/A</v>
      </c>
      <c r="O2679" s="111" t="e">
        <v>#N/A</v>
      </c>
      <c r="P2679" s="111" t="e">
        <v>#N/A</v>
      </c>
      <c r="Q2679" s="111" t="e">
        <v>#N/A</v>
      </c>
    </row>
    <row r="2680" spans="1:17" s="110" customFormat="1" ht="15" customHeight="1" thickBot="1">
      <c r="A2680" s="446">
        <v>14345</v>
      </c>
      <c r="B2680" s="446"/>
      <c r="C2680" s="106" t="str">
        <f>IF(A2680="CSP","Consolidated Supply Program(IIF)",IF(A2680&lt;&gt;"",INDEX('CCN &amp; Description'!$B$2:$B$1071,MATCH(VALUE(LEFT(A2680,5)),'CCN &amp; Description'!$A$2:$A$1071,0)),""))</f>
        <v>SMALL ARMS STORAGE, INSTALLATION</v>
      </c>
      <c r="D2680" s="107" t="str">
        <f t="shared" si="82"/>
        <v>C</v>
      </c>
      <c r="E2680" s="107" t="str">
        <f t="shared" si="83"/>
        <v>C3117</v>
      </c>
      <c r="F2680" s="108" t="s">
        <v>6381</v>
      </c>
      <c r="G2680" s="108" t="s">
        <v>13744</v>
      </c>
      <c r="H2680" s="108" t="s">
        <v>13746</v>
      </c>
      <c r="I2680" s="109">
        <v>0.67</v>
      </c>
      <c r="J2680" s="109">
        <v>0.33</v>
      </c>
      <c r="K2680" s="109">
        <v>0.08</v>
      </c>
      <c r="L2680" s="110" t="e">
        <v>#REF!</v>
      </c>
      <c r="M2680" s="111" t="e">
        <v>#REF!</v>
      </c>
      <c r="N2680" s="111" t="e">
        <v>#N/A</v>
      </c>
      <c r="O2680" s="111" t="e">
        <v>#N/A</v>
      </c>
      <c r="P2680" s="111" t="e">
        <v>#N/A</v>
      </c>
      <c r="Q2680" s="111" t="e">
        <v>#N/A</v>
      </c>
    </row>
    <row r="2681" spans="1:17" s="110" customFormat="1" ht="15" customHeight="1" thickBot="1">
      <c r="A2681" s="446" t="s">
        <v>814</v>
      </c>
      <c r="B2681" s="446"/>
      <c r="C2681" s="106" t="str">
        <f>IF(A2681="CSP","Consolidated Supply Program(IIF)",IF(A2681&lt;&gt;"",INDEX('CCN &amp; Description'!$B$2:$B$1071,MATCH(VALUE(LEFT(A2681,5)),'CCN &amp; Description'!$A$2:$A$1071,0)),""))</f>
        <v>Consolidated Supply Program(IIF)</v>
      </c>
      <c r="D2681" s="107" t="str">
        <f t="shared" si="82"/>
        <v>C</v>
      </c>
      <c r="E2681" s="107" t="str">
        <f t="shared" si="83"/>
        <v>C3124</v>
      </c>
      <c r="F2681" s="108" t="s">
        <v>944</v>
      </c>
      <c r="G2681" s="108" t="s">
        <v>13480</v>
      </c>
      <c r="H2681" s="108" t="s">
        <v>2098</v>
      </c>
      <c r="I2681" s="109">
        <v>0.33</v>
      </c>
      <c r="J2681" s="109">
        <v>0.33</v>
      </c>
      <c r="K2681" s="109">
        <v>0.08</v>
      </c>
      <c r="L2681" s="110" t="e">
        <v>#REF!</v>
      </c>
      <c r="M2681" s="111" t="e">
        <v>#REF!</v>
      </c>
      <c r="N2681" s="111" t="e">
        <v>#N/A</v>
      </c>
      <c r="O2681" s="111" t="e">
        <v>#N/A</v>
      </c>
      <c r="P2681" s="111" t="e">
        <v>#N/A</v>
      </c>
      <c r="Q2681" s="111" t="e">
        <v>#N/A</v>
      </c>
    </row>
    <row r="2682" spans="1:17" s="110" customFormat="1" ht="15" customHeight="1" thickBot="1">
      <c r="A2682" s="446" t="s">
        <v>814</v>
      </c>
      <c r="B2682" s="446"/>
      <c r="C2682" s="106" t="str">
        <f>IF(A2682="CSP","Consolidated Supply Program(IIF)",IF(A2682&lt;&gt;"",INDEX('CCN &amp; Description'!$B$2:$B$1071,MATCH(VALUE(LEFT(A2682,5)),'CCN &amp; Description'!$A$2:$A$1071,0)),""))</f>
        <v>Consolidated Supply Program(IIF)</v>
      </c>
      <c r="D2682" s="107" t="str">
        <f t="shared" si="82"/>
        <v>C</v>
      </c>
      <c r="E2682" s="107" t="str">
        <f t="shared" si="83"/>
        <v>C3130</v>
      </c>
      <c r="F2682" s="108" t="s">
        <v>6394</v>
      </c>
      <c r="G2682" s="108" t="s">
        <v>13747</v>
      </c>
      <c r="H2682" s="108" t="s">
        <v>13748</v>
      </c>
      <c r="I2682" s="109">
        <v>0.42</v>
      </c>
      <c r="J2682" s="109">
        <v>0.25</v>
      </c>
      <c r="K2682" s="109">
        <v>0.08</v>
      </c>
      <c r="L2682" s="110" t="e">
        <v>#REF!</v>
      </c>
      <c r="M2682" s="111" t="e">
        <v>#REF!</v>
      </c>
      <c r="N2682" s="111" t="e">
        <v>#N/A</v>
      </c>
      <c r="O2682" s="111" t="e">
        <v>#N/A</v>
      </c>
      <c r="P2682" s="111" t="e">
        <v>#N/A</v>
      </c>
      <c r="Q2682" s="111" t="e">
        <v>#N/A</v>
      </c>
    </row>
    <row r="2683" spans="1:17" s="110" customFormat="1" ht="15" customHeight="1" thickBot="1">
      <c r="A2683" s="446" t="s">
        <v>814</v>
      </c>
      <c r="B2683" s="446"/>
      <c r="C2683" s="106" t="str">
        <f>IF(A2683="CSP","Consolidated Supply Program(IIF)",IF(A2683&lt;&gt;"",INDEX('CCN &amp; Description'!$B$2:$B$1071,MATCH(VALUE(LEFT(A2683,5)),'CCN &amp; Description'!$A$2:$A$1071,0)),""))</f>
        <v>Consolidated Supply Program(IIF)</v>
      </c>
      <c r="D2683" s="107" t="str">
        <f t="shared" si="82"/>
        <v>C</v>
      </c>
      <c r="E2683" s="107" t="str">
        <f t="shared" si="83"/>
        <v>C3130</v>
      </c>
      <c r="F2683" s="108" t="s">
        <v>6394</v>
      </c>
      <c r="G2683" s="108" t="s">
        <v>6395</v>
      </c>
      <c r="H2683" s="108" t="s">
        <v>13749</v>
      </c>
      <c r="I2683" s="109">
        <v>0.42</v>
      </c>
      <c r="J2683" s="109">
        <v>0.25</v>
      </c>
      <c r="K2683" s="109">
        <v>0.08</v>
      </c>
      <c r="L2683" s="110" t="e">
        <v>#REF!</v>
      </c>
      <c r="M2683" s="111" t="e">
        <v>#REF!</v>
      </c>
      <c r="N2683" s="111" t="e">
        <v>#N/A</v>
      </c>
      <c r="O2683" s="111" t="e">
        <v>#N/A</v>
      </c>
      <c r="P2683" s="111" t="e">
        <v>#N/A</v>
      </c>
      <c r="Q2683" s="111" t="e">
        <v>#N/A</v>
      </c>
    </row>
    <row r="2684" spans="1:17" s="110" customFormat="1" ht="15" customHeight="1" thickBot="1">
      <c r="A2684" s="446" t="s">
        <v>814</v>
      </c>
      <c r="B2684" s="446"/>
      <c r="C2684" s="106" t="str">
        <f>IF(A2684="CSP","Consolidated Supply Program(IIF)",IF(A2684&lt;&gt;"",INDEX('CCN &amp; Description'!$B$2:$B$1071,MATCH(VALUE(LEFT(A2684,5)),'CCN &amp; Description'!$A$2:$A$1071,0)),""))</f>
        <v>Consolidated Supply Program(IIF)</v>
      </c>
      <c r="D2684" s="107" t="str">
        <f t="shared" si="82"/>
        <v>C</v>
      </c>
      <c r="E2684" s="107" t="str">
        <f t="shared" si="83"/>
        <v>C3140</v>
      </c>
      <c r="F2684" s="108" t="s">
        <v>946</v>
      </c>
      <c r="G2684" s="108" t="s">
        <v>13750</v>
      </c>
      <c r="H2684" s="108" t="s">
        <v>13751</v>
      </c>
      <c r="I2684" s="109">
        <v>0.42</v>
      </c>
      <c r="J2684" s="109">
        <v>0.25</v>
      </c>
      <c r="K2684" s="109">
        <v>0.33</v>
      </c>
      <c r="L2684" s="110" t="e">
        <v>#REF!</v>
      </c>
      <c r="M2684" s="111" t="e">
        <v>#REF!</v>
      </c>
      <c r="N2684" s="111" t="e">
        <v>#N/A</v>
      </c>
      <c r="O2684" s="111" t="e">
        <v>#N/A</v>
      </c>
      <c r="P2684" s="111" t="e">
        <v>#N/A</v>
      </c>
      <c r="Q2684" s="111" t="e">
        <v>#N/A</v>
      </c>
    </row>
    <row r="2685" spans="1:17" s="110" customFormat="1" ht="15" customHeight="1" thickBot="1">
      <c r="A2685" s="446" t="s">
        <v>814</v>
      </c>
      <c r="B2685" s="446"/>
      <c r="C2685" s="106" t="str">
        <f>IF(A2685="CSP","Consolidated Supply Program(IIF)",IF(A2685&lt;&gt;"",INDEX('CCN &amp; Description'!$B$2:$B$1071,MATCH(VALUE(LEFT(A2685,5)),'CCN &amp; Description'!$A$2:$A$1071,0)),""))</f>
        <v>Consolidated Supply Program(IIF)</v>
      </c>
      <c r="D2685" s="107" t="str">
        <f t="shared" si="82"/>
        <v>C</v>
      </c>
      <c r="E2685" s="107" t="str">
        <f t="shared" si="83"/>
        <v>C3150</v>
      </c>
      <c r="F2685" s="108" t="s">
        <v>949</v>
      </c>
      <c r="G2685" s="108" t="s">
        <v>13752</v>
      </c>
      <c r="H2685" s="108" t="s">
        <v>13753</v>
      </c>
      <c r="I2685" s="109">
        <v>0.5</v>
      </c>
      <c r="J2685" s="109">
        <v>0.17</v>
      </c>
      <c r="K2685" s="109">
        <v>0.5</v>
      </c>
      <c r="L2685" s="110" t="e">
        <v>#REF!</v>
      </c>
      <c r="M2685" s="111" t="e">
        <v>#REF!</v>
      </c>
      <c r="N2685" s="111" t="e">
        <v>#N/A</v>
      </c>
      <c r="O2685" s="111" t="e">
        <v>#N/A</v>
      </c>
      <c r="P2685" s="111" t="e">
        <v>#N/A</v>
      </c>
      <c r="Q2685" s="111" t="e">
        <v>#N/A</v>
      </c>
    </row>
    <row r="2686" spans="1:17" s="110" customFormat="1" ht="15" customHeight="1" thickBot="1">
      <c r="A2686" s="446" t="s">
        <v>814</v>
      </c>
      <c r="B2686" s="446"/>
      <c r="C2686" s="106" t="str">
        <f>IF(A2686="CSP","Consolidated Supply Program(IIF)",IF(A2686&lt;&gt;"",INDEX('CCN &amp; Description'!$B$2:$B$1071,MATCH(VALUE(LEFT(A2686,5)),'CCN &amp; Description'!$A$2:$A$1071,0)),""))</f>
        <v>Consolidated Supply Program(IIF)</v>
      </c>
      <c r="D2686" s="107" t="str">
        <f t="shared" si="82"/>
        <v>C</v>
      </c>
      <c r="E2686" s="107" t="str">
        <f t="shared" si="83"/>
        <v>C3150</v>
      </c>
      <c r="F2686" s="108" t="s">
        <v>949</v>
      </c>
      <c r="G2686" s="108" t="s">
        <v>6403</v>
      </c>
      <c r="H2686" s="108" t="s">
        <v>13754</v>
      </c>
      <c r="I2686" s="109">
        <v>0.67</v>
      </c>
      <c r="J2686" s="109">
        <v>0.42</v>
      </c>
      <c r="K2686" s="109">
        <v>0.67</v>
      </c>
      <c r="L2686" s="110" t="e">
        <v>#REF!</v>
      </c>
      <c r="M2686" s="111" t="e">
        <v>#REF!</v>
      </c>
      <c r="N2686" s="111" t="e">
        <v>#N/A</v>
      </c>
      <c r="O2686" s="111" t="e">
        <v>#N/A</v>
      </c>
      <c r="P2686" s="111" t="e">
        <v>#N/A</v>
      </c>
      <c r="Q2686" s="111" t="e">
        <v>#N/A</v>
      </c>
    </row>
    <row r="2687" spans="1:17" s="110" customFormat="1" ht="15" customHeight="1" thickBot="1">
      <c r="A2687" s="446" t="s">
        <v>814</v>
      </c>
      <c r="B2687" s="446"/>
      <c r="C2687" s="106" t="str">
        <f>IF(A2687="CSP","Consolidated Supply Program(IIF)",IF(A2687&lt;&gt;"",INDEX('CCN &amp; Description'!$B$2:$B$1071,MATCH(VALUE(LEFT(A2687,5)),'CCN &amp; Description'!$A$2:$A$1071,0)),""))</f>
        <v>Consolidated Supply Program(IIF)</v>
      </c>
      <c r="D2687" s="107" t="str">
        <f t="shared" si="82"/>
        <v>C</v>
      </c>
      <c r="E2687" s="107" t="str">
        <f t="shared" si="83"/>
        <v>C3150</v>
      </c>
      <c r="F2687" s="108" t="s">
        <v>949</v>
      </c>
      <c r="G2687" s="108" t="s">
        <v>13752</v>
      </c>
      <c r="H2687" s="108" t="s">
        <v>13755</v>
      </c>
      <c r="I2687" s="109">
        <v>0.67</v>
      </c>
      <c r="J2687" s="109">
        <v>0.42</v>
      </c>
      <c r="K2687" s="109">
        <v>0.67</v>
      </c>
      <c r="L2687" s="110" t="e">
        <v>#REF!</v>
      </c>
      <c r="M2687" s="111" t="e">
        <v>#REF!</v>
      </c>
      <c r="N2687" s="111" t="e">
        <v>#N/A</v>
      </c>
      <c r="O2687" s="111" t="e">
        <v>#N/A</v>
      </c>
      <c r="P2687" s="111" t="e">
        <v>#N/A</v>
      </c>
      <c r="Q2687" s="111" t="e">
        <v>#N/A</v>
      </c>
    </row>
    <row r="2688" spans="1:17" ht="15" customHeight="1" thickBot="1">
      <c r="A2688" s="446"/>
      <c r="B2688" s="446"/>
      <c r="C2688" s="54" t="str">
        <f>IF(A2688="CSP","Consolidated Supply Program(IIF)",IF(A2688&lt;&gt;"",INDEX('CCN &amp; Description'!$B$2:$B$1071,MATCH(VALUE(LEFT(A2688,5)),'CCN &amp; Description'!$A$2:$A$1071,0)),""))</f>
        <v/>
      </c>
      <c r="D2688" s="55" t="str">
        <f t="shared" si="82"/>
        <v>C</v>
      </c>
      <c r="E2688" s="55" t="str">
        <f t="shared" si="83"/>
        <v>C3180</v>
      </c>
      <c r="F2688" s="56" t="s">
        <v>13756</v>
      </c>
      <c r="G2688" s="56" t="s">
        <v>13757</v>
      </c>
      <c r="H2688" s="59"/>
      <c r="I2688" s="60"/>
      <c r="J2688" s="60"/>
      <c r="K2688" s="60"/>
      <c r="L2688" s="315" t="e">
        <v>#REF!</v>
      </c>
      <c r="M2688" s="58" t="e">
        <v>#REF!</v>
      </c>
      <c r="N2688" s="58" t="e">
        <v>#N/A</v>
      </c>
      <c r="O2688" s="58" t="e">
        <v>#N/A</v>
      </c>
      <c r="P2688" s="58" t="e">
        <v>#N/A</v>
      </c>
      <c r="Q2688" s="58" t="e">
        <v>#N/A</v>
      </c>
    </row>
    <row r="2689" spans="1:17" ht="15" customHeight="1" thickBot="1">
      <c r="A2689" s="446"/>
      <c r="B2689" s="446"/>
      <c r="C2689" s="54" t="str">
        <f>IF(A2689="CSP","Consolidated Supply Program(IIF)",IF(A2689&lt;&gt;"",INDEX('CCN &amp; Description'!$B$2:$B$1071,MATCH(VALUE(LEFT(A2689,5)),'CCN &amp; Description'!$A$2:$A$1071,0)),""))</f>
        <v/>
      </c>
      <c r="D2689" s="55" t="str">
        <f t="shared" si="82"/>
        <v>C</v>
      </c>
      <c r="E2689" s="55" t="str">
        <f t="shared" si="83"/>
        <v>C3195</v>
      </c>
      <c r="F2689" s="56" t="s">
        <v>13758</v>
      </c>
      <c r="G2689" s="56" t="s">
        <v>13759</v>
      </c>
      <c r="H2689" s="56" t="s">
        <v>13760</v>
      </c>
      <c r="I2689" s="57">
        <v>1.67</v>
      </c>
      <c r="J2689" s="57">
        <v>1</v>
      </c>
      <c r="K2689" s="57">
        <v>0.33</v>
      </c>
      <c r="L2689" s="315" t="e">
        <v>#REF!</v>
      </c>
      <c r="M2689" s="58" t="e">
        <v>#REF!</v>
      </c>
      <c r="N2689" s="58" t="e">
        <v>#N/A</v>
      </c>
      <c r="O2689" s="58" t="e">
        <v>#N/A</v>
      </c>
      <c r="P2689" s="58" t="e">
        <v>#N/A</v>
      </c>
      <c r="Q2689" s="58" t="e">
        <v>#N/A</v>
      </c>
    </row>
    <row r="2690" spans="1:17" s="110" customFormat="1" ht="15" customHeight="1" thickBot="1">
      <c r="A2690" s="446" t="s">
        <v>814</v>
      </c>
      <c r="B2690" s="446"/>
      <c r="C2690" s="106" t="str">
        <f>IF(A2690="CSP","Consolidated Supply Program(IIF)",IF(A2690&lt;&gt;"",INDEX('CCN &amp; Description'!$B$2:$B$1071,MATCH(VALUE(LEFT(A2690,5)),'CCN &amp; Description'!$A$2:$A$1071,0)),""))</f>
        <v>Consolidated Supply Program(IIF)</v>
      </c>
      <c r="D2690" s="107" t="str">
        <f t="shared" ref="D2690:D2753" si="84">LEFT(F2690,1)</f>
        <v>C</v>
      </c>
      <c r="E2690" s="107" t="str">
        <f t="shared" ref="E2690:E2753" si="85">LEFT(F2690,5)</f>
        <v>C3215</v>
      </c>
      <c r="F2690" s="108" t="s">
        <v>952</v>
      </c>
      <c r="G2690" s="108" t="s">
        <v>13407</v>
      </c>
      <c r="H2690" s="108" t="s">
        <v>13761</v>
      </c>
      <c r="I2690" s="109">
        <v>1</v>
      </c>
      <c r="J2690" s="109">
        <v>1</v>
      </c>
      <c r="K2690" s="109">
        <v>1</v>
      </c>
      <c r="L2690" s="110" t="e">
        <v>#REF!</v>
      </c>
      <c r="M2690" s="111" t="e">
        <v>#REF!</v>
      </c>
      <c r="N2690" s="111" t="e">
        <v>#N/A</v>
      </c>
      <c r="O2690" s="111" t="e">
        <v>#N/A</v>
      </c>
      <c r="P2690" s="111" t="e">
        <v>#N/A</v>
      </c>
      <c r="Q2690" s="111" t="e">
        <v>#N/A</v>
      </c>
    </row>
    <row r="2691" spans="1:17" ht="15" customHeight="1" thickBot="1">
      <c r="A2691" s="446"/>
      <c r="B2691" s="446"/>
      <c r="C2691" s="54" t="str">
        <f>IF(A2691="CSP","Consolidated Supply Program(IIF)",IF(A2691&lt;&gt;"",INDEX('CCN &amp; Description'!$B$2:$B$1071,MATCH(VALUE(LEFT(A2691,5)),'CCN &amp; Description'!$A$2:$A$1071,0)),""))</f>
        <v/>
      </c>
      <c r="D2691" s="55" t="str">
        <f t="shared" si="84"/>
        <v>C</v>
      </c>
      <c r="E2691" s="55" t="str">
        <f t="shared" si="85"/>
        <v>C3215</v>
      </c>
      <c r="F2691" s="56" t="s">
        <v>13762</v>
      </c>
      <c r="G2691" s="56" t="s">
        <v>13407</v>
      </c>
      <c r="H2691" s="56" t="s">
        <v>13590</v>
      </c>
      <c r="I2691" s="57">
        <v>1</v>
      </c>
      <c r="J2691" s="57">
        <v>1</v>
      </c>
      <c r="K2691" s="57">
        <v>1</v>
      </c>
      <c r="L2691" s="315" t="e">
        <v>#REF!</v>
      </c>
      <c r="M2691" s="58" t="e">
        <v>#REF!</v>
      </c>
      <c r="N2691" s="58" t="e">
        <v>#N/A</v>
      </c>
      <c r="O2691" s="58" t="e">
        <v>#N/A</v>
      </c>
      <c r="P2691" s="58" t="e">
        <v>#N/A</v>
      </c>
      <c r="Q2691" s="58" t="e">
        <v>#N/A</v>
      </c>
    </row>
    <row r="2692" spans="1:17" ht="15" customHeight="1" thickBot="1">
      <c r="A2692" s="446"/>
      <c r="B2692" s="446"/>
      <c r="C2692" s="54" t="str">
        <f>IF(A2692="CSP","Consolidated Supply Program(IIF)",IF(A2692&lt;&gt;"",INDEX('CCN &amp; Description'!$B$2:$B$1071,MATCH(VALUE(LEFT(A2692,5)),'CCN &amp; Description'!$A$2:$A$1071,0)),""))</f>
        <v/>
      </c>
      <c r="D2692" s="55" t="str">
        <f t="shared" si="84"/>
        <v>C</v>
      </c>
      <c r="E2692" s="55" t="str">
        <f t="shared" si="85"/>
        <v>C3215</v>
      </c>
      <c r="F2692" s="56" t="s">
        <v>13763</v>
      </c>
      <c r="G2692" s="56" t="s">
        <v>13407</v>
      </c>
      <c r="H2692" s="56" t="s">
        <v>13120</v>
      </c>
      <c r="I2692" s="57">
        <v>1</v>
      </c>
      <c r="J2692" s="57">
        <v>1</v>
      </c>
      <c r="K2692" s="57">
        <v>1</v>
      </c>
      <c r="L2692" s="315" t="e">
        <v>#REF!</v>
      </c>
      <c r="M2692" s="58" t="e">
        <v>#REF!</v>
      </c>
      <c r="N2692" s="58" t="e">
        <v>#N/A</v>
      </c>
      <c r="O2692" s="58" t="e">
        <v>#N/A</v>
      </c>
      <c r="P2692" s="58" t="e">
        <v>#N/A</v>
      </c>
      <c r="Q2692" s="58" t="e">
        <v>#N/A</v>
      </c>
    </row>
    <row r="2693" spans="1:17" ht="15" customHeight="1" thickBot="1">
      <c r="A2693" s="446"/>
      <c r="B2693" s="446"/>
      <c r="C2693" s="54" t="str">
        <f>IF(A2693="CSP","Consolidated Supply Program(IIF)",IF(A2693&lt;&gt;"",INDEX('CCN &amp; Description'!$B$2:$B$1071,MATCH(VALUE(LEFT(A2693,5)),'CCN &amp; Description'!$A$2:$A$1071,0)),""))</f>
        <v/>
      </c>
      <c r="D2693" s="55" t="str">
        <f t="shared" si="84"/>
        <v>C</v>
      </c>
      <c r="E2693" s="55" t="str">
        <f t="shared" si="85"/>
        <v>C3215</v>
      </c>
      <c r="F2693" s="56" t="s">
        <v>13764</v>
      </c>
      <c r="G2693" s="56" t="s">
        <v>13407</v>
      </c>
      <c r="H2693" s="56" t="s">
        <v>13255</v>
      </c>
      <c r="I2693" s="57">
        <v>1</v>
      </c>
      <c r="J2693" s="57">
        <v>1</v>
      </c>
      <c r="K2693" s="57">
        <v>1</v>
      </c>
      <c r="L2693" s="315" t="e">
        <v>#REF!</v>
      </c>
      <c r="M2693" s="58" t="e">
        <v>#REF!</v>
      </c>
      <c r="N2693" s="58" t="e">
        <v>#N/A</v>
      </c>
      <c r="O2693" s="58" t="e">
        <v>#N/A</v>
      </c>
      <c r="P2693" s="58" t="e">
        <v>#N/A</v>
      </c>
      <c r="Q2693" s="58" t="e">
        <v>#N/A</v>
      </c>
    </row>
    <row r="2694" spans="1:17" ht="15" customHeight="1" thickBot="1">
      <c r="A2694" s="446"/>
      <c r="B2694" s="446"/>
      <c r="C2694" s="54" t="str">
        <f>IF(A2694="CSP","Consolidated Supply Program(IIF)",IF(A2694&lt;&gt;"",INDEX('CCN &amp; Description'!$B$2:$B$1071,MATCH(VALUE(LEFT(A2694,5)),'CCN &amp; Description'!$A$2:$A$1071,0)),""))</f>
        <v/>
      </c>
      <c r="D2694" s="55" t="str">
        <f t="shared" si="84"/>
        <v>C</v>
      </c>
      <c r="E2694" s="55" t="str">
        <f t="shared" si="85"/>
        <v>C3215</v>
      </c>
      <c r="F2694" s="56" t="s">
        <v>13765</v>
      </c>
      <c r="G2694" s="56" t="s">
        <v>13407</v>
      </c>
      <c r="H2694" s="56" t="s">
        <v>13160</v>
      </c>
      <c r="I2694" s="57">
        <v>1</v>
      </c>
      <c r="J2694" s="57">
        <v>1</v>
      </c>
      <c r="K2694" s="57">
        <v>1</v>
      </c>
      <c r="L2694" s="315" t="e">
        <v>#REF!</v>
      </c>
      <c r="M2694" s="58" t="e">
        <v>#REF!</v>
      </c>
      <c r="N2694" s="58" t="e">
        <v>#N/A</v>
      </c>
      <c r="O2694" s="58" t="e">
        <v>#N/A</v>
      </c>
      <c r="P2694" s="58" t="e">
        <v>#N/A</v>
      </c>
      <c r="Q2694" s="58" t="e">
        <v>#N/A</v>
      </c>
    </row>
    <row r="2695" spans="1:17" ht="15" customHeight="1" thickBot="1">
      <c r="A2695" s="446"/>
      <c r="B2695" s="446"/>
      <c r="C2695" s="54" t="str">
        <f>IF(A2695="CSP","Consolidated Supply Program(IIF)",IF(A2695&lt;&gt;"",INDEX('CCN &amp; Description'!$B$2:$B$1071,MATCH(VALUE(LEFT(A2695,5)),'CCN &amp; Description'!$A$2:$A$1071,0)),""))</f>
        <v/>
      </c>
      <c r="D2695" s="55" t="str">
        <f t="shared" si="84"/>
        <v>C</v>
      </c>
      <c r="E2695" s="55" t="str">
        <f t="shared" si="85"/>
        <v>C3215</v>
      </c>
      <c r="F2695" s="56" t="s">
        <v>13766</v>
      </c>
      <c r="G2695" s="56" t="s">
        <v>13407</v>
      </c>
      <c r="H2695" s="56" t="s">
        <v>13767</v>
      </c>
      <c r="I2695" s="57">
        <v>1</v>
      </c>
      <c r="J2695" s="57">
        <v>1</v>
      </c>
      <c r="K2695" s="57">
        <v>1</v>
      </c>
      <c r="L2695" s="315" t="e">
        <v>#REF!</v>
      </c>
      <c r="M2695" s="58" t="e">
        <v>#REF!</v>
      </c>
      <c r="N2695" s="58" t="e">
        <v>#N/A</v>
      </c>
      <c r="O2695" s="58" t="e">
        <v>#N/A</v>
      </c>
      <c r="P2695" s="58" t="e">
        <v>#N/A</v>
      </c>
      <c r="Q2695" s="58" t="e">
        <v>#N/A</v>
      </c>
    </row>
    <row r="2696" spans="1:17" ht="15" customHeight="1" thickBot="1">
      <c r="A2696" s="446"/>
      <c r="B2696" s="446"/>
      <c r="C2696" s="54" t="str">
        <f>IF(A2696="CSP","Consolidated Supply Program(IIF)",IF(A2696&lt;&gt;"",INDEX('CCN &amp; Description'!$B$2:$B$1071,MATCH(VALUE(LEFT(A2696,5)),'CCN &amp; Description'!$A$2:$A$1071,0)),""))</f>
        <v/>
      </c>
      <c r="D2696" s="55" t="str">
        <f t="shared" si="84"/>
        <v>C</v>
      </c>
      <c r="E2696" s="55" t="str">
        <f t="shared" si="85"/>
        <v>C3215</v>
      </c>
      <c r="F2696" s="56" t="s">
        <v>13768</v>
      </c>
      <c r="G2696" s="56" t="s">
        <v>13769</v>
      </c>
      <c r="H2696" s="56" t="s">
        <v>13770</v>
      </c>
      <c r="I2696" s="57">
        <v>1</v>
      </c>
      <c r="J2696" s="57">
        <v>1</v>
      </c>
      <c r="K2696" s="57">
        <v>1</v>
      </c>
      <c r="L2696" s="315" t="e">
        <v>#REF!</v>
      </c>
      <c r="M2696" s="58" t="e">
        <v>#REF!</v>
      </c>
      <c r="N2696" s="58" t="e">
        <v>#N/A</v>
      </c>
      <c r="O2696" s="58" t="e">
        <v>#N/A</v>
      </c>
      <c r="P2696" s="58" t="e">
        <v>#N/A</v>
      </c>
      <c r="Q2696" s="58" t="e">
        <v>#N/A</v>
      </c>
    </row>
    <row r="2697" spans="1:17" s="110" customFormat="1" ht="15" customHeight="1" thickBot="1">
      <c r="A2697" s="446" t="s">
        <v>814</v>
      </c>
      <c r="B2697" s="446"/>
      <c r="C2697" s="106" t="str">
        <f>IF(A2697="CSP","Consolidated Supply Program(IIF)",IF(A2697&lt;&gt;"",INDEX('CCN &amp; Description'!$B$2:$B$1071,MATCH(VALUE(LEFT(A2697,5)),'CCN &amp; Description'!$A$2:$A$1071,0)),""))</f>
        <v>Consolidated Supply Program(IIF)</v>
      </c>
      <c r="D2697" s="107" t="str">
        <f t="shared" si="84"/>
        <v>C</v>
      </c>
      <c r="E2697" s="107" t="str">
        <f t="shared" si="85"/>
        <v>C3230</v>
      </c>
      <c r="F2697" s="108" t="s">
        <v>955</v>
      </c>
      <c r="G2697" s="108" t="s">
        <v>13771</v>
      </c>
      <c r="H2697" s="108" t="s">
        <v>13772</v>
      </c>
      <c r="I2697" s="109">
        <v>0.67</v>
      </c>
      <c r="J2697" s="109">
        <v>0.5</v>
      </c>
      <c r="K2697" s="109">
        <v>0.17</v>
      </c>
      <c r="L2697" s="110" t="e">
        <v>#REF!</v>
      </c>
      <c r="M2697" s="111" t="e">
        <v>#REF!</v>
      </c>
      <c r="N2697" s="111" t="e">
        <v>#N/A</v>
      </c>
      <c r="O2697" s="111" t="e">
        <v>#N/A</v>
      </c>
      <c r="P2697" s="111" t="e">
        <v>#N/A</v>
      </c>
      <c r="Q2697" s="111" t="e">
        <v>#N/A</v>
      </c>
    </row>
    <row r="2698" spans="1:17" s="110" customFormat="1" ht="15" customHeight="1" thickBot="1">
      <c r="A2698" s="446" t="s">
        <v>814</v>
      </c>
      <c r="B2698" s="446"/>
      <c r="C2698" s="106" t="str">
        <f>IF(A2698="CSP","Consolidated Supply Program(IIF)",IF(A2698&lt;&gt;"",INDEX('CCN &amp; Description'!$B$2:$B$1071,MATCH(VALUE(LEFT(A2698,5)),'CCN &amp; Description'!$A$2:$A$1071,0)),""))</f>
        <v>Consolidated Supply Program(IIF)</v>
      </c>
      <c r="D2698" s="107" t="str">
        <f t="shared" si="84"/>
        <v>C</v>
      </c>
      <c r="E2698" s="107" t="str">
        <f t="shared" si="85"/>
        <v>C3230</v>
      </c>
      <c r="F2698" s="108" t="s">
        <v>955</v>
      </c>
      <c r="G2698" s="108" t="s">
        <v>13771</v>
      </c>
      <c r="H2698" s="108" t="s">
        <v>13773</v>
      </c>
      <c r="I2698" s="109">
        <v>0.67</v>
      </c>
      <c r="J2698" s="109">
        <v>0.5</v>
      </c>
      <c r="K2698" s="109">
        <v>0.17</v>
      </c>
      <c r="L2698" s="110" t="e">
        <v>#REF!</v>
      </c>
      <c r="M2698" s="111" t="e">
        <v>#REF!</v>
      </c>
      <c r="N2698" s="111" t="e">
        <v>#N/A</v>
      </c>
      <c r="O2698" s="111" t="e">
        <v>#N/A</v>
      </c>
      <c r="P2698" s="111" t="e">
        <v>#N/A</v>
      </c>
      <c r="Q2698" s="111" t="e">
        <v>#N/A</v>
      </c>
    </row>
    <row r="2699" spans="1:17" s="110" customFormat="1" ht="15" customHeight="1" thickBot="1">
      <c r="A2699" s="446">
        <v>14345</v>
      </c>
      <c r="B2699" s="446"/>
      <c r="C2699" s="106" t="str">
        <f>IF(A2699="CSP","Consolidated Supply Program(IIF)",IF(A2699&lt;&gt;"",INDEX('CCN &amp; Description'!$B$2:$B$1071,MATCH(VALUE(LEFT(A2699,5)),'CCN &amp; Description'!$A$2:$A$1071,0)),""))</f>
        <v>SMALL ARMS STORAGE, INSTALLATION</v>
      </c>
      <c r="D2699" s="107" t="str">
        <f t="shared" si="84"/>
        <v>C</v>
      </c>
      <c r="E2699" s="107" t="str">
        <f t="shared" si="85"/>
        <v>C3250</v>
      </c>
      <c r="F2699" s="108" t="s">
        <v>958</v>
      </c>
      <c r="G2699" s="108" t="s">
        <v>13774</v>
      </c>
      <c r="H2699" s="108" t="s">
        <v>13775</v>
      </c>
      <c r="I2699" s="109">
        <v>0.75</v>
      </c>
      <c r="J2699" s="109">
        <v>0.17</v>
      </c>
      <c r="K2699" s="109">
        <v>0.08</v>
      </c>
      <c r="L2699" s="110" t="e">
        <v>#REF!</v>
      </c>
      <c r="M2699" s="111" t="e">
        <v>#REF!</v>
      </c>
      <c r="N2699" s="111" t="e">
        <v>#N/A</v>
      </c>
      <c r="O2699" s="111" t="e">
        <v>#N/A</v>
      </c>
      <c r="P2699" s="111" t="e">
        <v>#N/A</v>
      </c>
      <c r="Q2699" s="111" t="e">
        <v>#N/A</v>
      </c>
    </row>
    <row r="2700" spans="1:17" s="110" customFormat="1" ht="15" customHeight="1" thickBot="1">
      <c r="A2700" s="446" t="s">
        <v>814</v>
      </c>
      <c r="B2700" s="446"/>
      <c r="C2700" s="106" t="str">
        <f>IF(A2700="CSP","Consolidated Supply Program(IIF)",IF(A2700&lt;&gt;"",INDEX('CCN &amp; Description'!$B$2:$B$1071,MATCH(VALUE(LEFT(A2700,5)),'CCN &amp; Description'!$A$2:$A$1071,0)),""))</f>
        <v>Consolidated Supply Program(IIF)</v>
      </c>
      <c r="D2700" s="107" t="str">
        <f t="shared" si="84"/>
        <v>C</v>
      </c>
      <c r="E2700" s="107" t="str">
        <f t="shared" si="85"/>
        <v>C3270</v>
      </c>
      <c r="F2700" s="108" t="s">
        <v>6431</v>
      </c>
      <c r="G2700" s="108" t="s">
        <v>13506</v>
      </c>
      <c r="H2700" s="108" t="s">
        <v>13776</v>
      </c>
      <c r="I2700" s="109">
        <v>1</v>
      </c>
      <c r="J2700" s="109">
        <v>0.67</v>
      </c>
      <c r="K2700" s="109">
        <v>0.08</v>
      </c>
      <c r="L2700" s="110" t="e">
        <v>#REF!</v>
      </c>
      <c r="M2700" s="111" t="e">
        <v>#REF!</v>
      </c>
      <c r="N2700" s="111" t="e">
        <v>#N/A</v>
      </c>
      <c r="O2700" s="111" t="e">
        <v>#N/A</v>
      </c>
      <c r="P2700" s="111" t="e">
        <v>#N/A</v>
      </c>
      <c r="Q2700" s="111" t="e">
        <v>#N/A</v>
      </c>
    </row>
    <row r="2701" spans="1:17" ht="15" customHeight="1" thickBot="1">
      <c r="A2701" s="446"/>
      <c r="B2701" s="446"/>
      <c r="C2701" s="54" t="str">
        <f>IF(A2701="CSP","Consolidated Supply Program(IIF)",IF(A2701&lt;&gt;"",INDEX('CCN &amp; Description'!$B$2:$B$1071,MATCH(VALUE(LEFT(A2701,5)),'CCN &amp; Description'!$A$2:$A$1071,0)),""))</f>
        <v/>
      </c>
      <c r="D2701" s="55" t="str">
        <f t="shared" si="84"/>
        <v>C</v>
      </c>
      <c r="E2701" s="55" t="str">
        <f t="shared" si="85"/>
        <v>C3282</v>
      </c>
      <c r="F2701" s="56" t="s">
        <v>13777</v>
      </c>
      <c r="G2701" s="56" t="s">
        <v>13778</v>
      </c>
      <c r="H2701" s="56" t="s">
        <v>13779</v>
      </c>
      <c r="I2701" s="57">
        <v>1.17</v>
      </c>
      <c r="J2701" s="57">
        <v>1</v>
      </c>
      <c r="K2701" s="57">
        <v>0.57999999999999996</v>
      </c>
      <c r="L2701" s="315" t="e">
        <v>#REF!</v>
      </c>
      <c r="M2701" s="58" t="e">
        <v>#REF!</v>
      </c>
      <c r="N2701" s="58" t="e">
        <v>#N/A</v>
      </c>
      <c r="O2701" s="58" t="e">
        <v>#N/A</v>
      </c>
      <c r="P2701" s="58" t="e">
        <v>#N/A</v>
      </c>
      <c r="Q2701" s="58" t="e">
        <v>#N/A</v>
      </c>
    </row>
    <row r="2702" spans="1:17" s="110" customFormat="1" ht="15" customHeight="1" thickBot="1">
      <c r="A2702" s="446" t="s">
        <v>814</v>
      </c>
      <c r="B2702" s="446"/>
      <c r="C2702" s="106" t="str">
        <f>IF(A2702="CSP","Consolidated Supply Program(IIF)",IF(A2702&lt;&gt;"",INDEX('CCN &amp; Description'!$B$2:$B$1071,MATCH(VALUE(LEFT(A2702,5)),'CCN &amp; Description'!$A$2:$A$1071,0)),""))</f>
        <v>Consolidated Supply Program(IIF)</v>
      </c>
      <c r="D2702" s="107" t="str">
        <f t="shared" si="84"/>
        <v>C</v>
      </c>
      <c r="E2702" s="107" t="str">
        <f t="shared" si="85"/>
        <v>C3310</v>
      </c>
      <c r="F2702" s="108" t="s">
        <v>6435</v>
      </c>
      <c r="G2702" s="108" t="s">
        <v>5729</v>
      </c>
      <c r="H2702" s="108" t="s">
        <v>13780</v>
      </c>
      <c r="I2702" s="109">
        <v>2</v>
      </c>
      <c r="J2702" s="109">
        <v>0.5</v>
      </c>
      <c r="K2702" s="109">
        <v>0.5</v>
      </c>
      <c r="L2702" s="110" t="e">
        <v>#REF!</v>
      </c>
      <c r="M2702" s="111" t="e">
        <v>#REF!</v>
      </c>
      <c r="N2702" s="111" t="e">
        <v>#N/A</v>
      </c>
      <c r="O2702" s="111" t="e">
        <v>#N/A</v>
      </c>
      <c r="P2702" s="111" t="e">
        <v>#N/A</v>
      </c>
      <c r="Q2702" s="111" t="e">
        <v>#N/A</v>
      </c>
    </row>
    <row r="2703" spans="1:17" ht="15" customHeight="1" thickBot="1">
      <c r="A2703" s="446"/>
      <c r="B2703" s="446"/>
      <c r="C2703" s="54" t="str">
        <f>IF(A2703="CSP","Consolidated Supply Program(IIF)",IF(A2703&lt;&gt;"",INDEX('CCN &amp; Description'!$B$2:$B$1071,MATCH(VALUE(LEFT(A2703,5)),'CCN &amp; Description'!$A$2:$A$1071,0)),""))</f>
        <v/>
      </c>
      <c r="D2703" s="55" t="str">
        <f t="shared" si="84"/>
        <v>C</v>
      </c>
      <c r="E2703" s="55" t="str">
        <f t="shared" si="85"/>
        <v>C3337</v>
      </c>
      <c r="F2703" s="56" t="s">
        <v>6439</v>
      </c>
      <c r="G2703" s="56" t="s">
        <v>13781</v>
      </c>
      <c r="H2703" s="56" t="s">
        <v>13782</v>
      </c>
      <c r="I2703" s="57">
        <v>1</v>
      </c>
      <c r="J2703" s="57">
        <v>1</v>
      </c>
      <c r="K2703" s="57">
        <v>0.08</v>
      </c>
      <c r="L2703" s="315" t="e">
        <v>#REF!</v>
      </c>
      <c r="M2703" s="58" t="e">
        <v>#REF!</v>
      </c>
      <c r="N2703" s="58" t="e">
        <v>#N/A</v>
      </c>
      <c r="O2703" s="58" t="e">
        <v>#N/A</v>
      </c>
      <c r="P2703" s="58" t="e">
        <v>#N/A</v>
      </c>
      <c r="Q2703" s="58" t="e">
        <v>#N/A</v>
      </c>
    </row>
    <row r="2704" spans="1:17" s="110" customFormat="1" ht="15" customHeight="1" thickBot="1">
      <c r="A2704" s="446">
        <v>14345</v>
      </c>
      <c r="B2704" s="446"/>
      <c r="C2704" s="106" t="str">
        <f>IF(A2704="CSP","Consolidated Supply Program(IIF)",IF(A2704&lt;&gt;"",INDEX('CCN &amp; Description'!$B$2:$B$1071,MATCH(VALUE(LEFT(A2704,5)),'CCN &amp; Description'!$A$2:$A$1071,0)),""))</f>
        <v>SMALL ARMS STORAGE, INSTALLATION</v>
      </c>
      <c r="D2704" s="107" t="str">
        <f t="shared" si="84"/>
        <v>C</v>
      </c>
      <c r="E2704" s="107" t="str">
        <f t="shared" si="85"/>
        <v>C3361</v>
      </c>
      <c r="F2704" s="108" t="s">
        <v>6443</v>
      </c>
      <c r="G2704" s="108" t="s">
        <v>13783</v>
      </c>
      <c r="H2704" s="108" t="s">
        <v>13784</v>
      </c>
      <c r="I2704" s="109">
        <v>0.83</v>
      </c>
      <c r="J2704" s="109">
        <v>0.25</v>
      </c>
      <c r="K2704" s="109">
        <v>0.42</v>
      </c>
      <c r="L2704" s="110" t="e">
        <v>#REF!</v>
      </c>
      <c r="M2704" s="111" t="e">
        <v>#REF!</v>
      </c>
      <c r="N2704" s="111" t="e">
        <v>#N/A</v>
      </c>
      <c r="O2704" s="111" t="e">
        <v>#N/A</v>
      </c>
      <c r="P2704" s="111" t="e">
        <v>#N/A</v>
      </c>
      <c r="Q2704" s="111" t="e">
        <v>#N/A</v>
      </c>
    </row>
    <row r="2705" spans="1:17" s="110" customFormat="1" ht="15" customHeight="1" thickBot="1">
      <c r="A2705" s="446">
        <v>14345</v>
      </c>
      <c r="B2705" s="446"/>
      <c r="C2705" s="106" t="str">
        <f>IF(A2705="CSP","Consolidated Supply Program(IIF)",IF(A2705&lt;&gt;"",INDEX('CCN &amp; Description'!$B$2:$B$1071,MATCH(VALUE(LEFT(A2705,5)),'CCN &amp; Description'!$A$2:$A$1071,0)),""))</f>
        <v>SMALL ARMS STORAGE, INSTALLATION</v>
      </c>
      <c r="D2705" s="107" t="str">
        <f t="shared" si="84"/>
        <v>C</v>
      </c>
      <c r="E2705" s="107" t="str">
        <f t="shared" si="85"/>
        <v>C3361</v>
      </c>
      <c r="F2705" s="108" t="s">
        <v>6443</v>
      </c>
      <c r="G2705" s="108" t="s">
        <v>13783</v>
      </c>
      <c r="H2705" s="108" t="s">
        <v>13785</v>
      </c>
      <c r="I2705" s="109">
        <v>0.83</v>
      </c>
      <c r="J2705" s="109">
        <v>0.25</v>
      </c>
      <c r="K2705" s="109">
        <v>0.42</v>
      </c>
      <c r="L2705" s="110" t="e">
        <v>#REF!</v>
      </c>
      <c r="M2705" s="111" t="e">
        <v>#REF!</v>
      </c>
      <c r="N2705" s="111" t="e">
        <v>#N/A</v>
      </c>
      <c r="O2705" s="111" t="e">
        <v>#N/A</v>
      </c>
      <c r="P2705" s="111" t="e">
        <v>#N/A</v>
      </c>
      <c r="Q2705" s="111" t="e">
        <v>#N/A</v>
      </c>
    </row>
    <row r="2706" spans="1:17" s="110" customFormat="1" ht="15" customHeight="1" thickBot="1">
      <c r="A2706" s="446" t="s">
        <v>814</v>
      </c>
      <c r="B2706" s="446"/>
      <c r="C2706" s="106" t="str">
        <f>IF(A2706="CSP","Consolidated Supply Program(IIF)",IF(A2706&lt;&gt;"",INDEX('CCN &amp; Description'!$B$2:$B$1071,MATCH(VALUE(LEFT(A2706,5)),'CCN &amp; Description'!$A$2:$A$1071,0)),""))</f>
        <v>Consolidated Supply Program(IIF)</v>
      </c>
      <c r="D2706" s="107" t="str">
        <f t="shared" si="84"/>
        <v>C</v>
      </c>
      <c r="E2706" s="107" t="str">
        <f t="shared" si="85"/>
        <v>C3400</v>
      </c>
      <c r="F2706" s="108" t="s">
        <v>961</v>
      </c>
      <c r="G2706" s="108" t="s">
        <v>13786</v>
      </c>
      <c r="H2706" s="108" t="s">
        <v>13787</v>
      </c>
      <c r="I2706" s="109">
        <v>1</v>
      </c>
      <c r="J2706" s="109">
        <v>1</v>
      </c>
      <c r="K2706" s="109">
        <v>0.08</v>
      </c>
      <c r="L2706" s="110" t="e">
        <v>#REF!</v>
      </c>
      <c r="M2706" s="111" t="e">
        <v>#REF!</v>
      </c>
      <c r="N2706" s="111" t="e">
        <v>#N/A</v>
      </c>
      <c r="O2706" s="111" t="e">
        <v>#N/A</v>
      </c>
      <c r="P2706" s="111" t="e">
        <v>#N/A</v>
      </c>
      <c r="Q2706" s="111" t="e">
        <v>#N/A</v>
      </c>
    </row>
    <row r="2707" spans="1:17" s="110" customFormat="1" ht="15" customHeight="1" thickBot="1">
      <c r="A2707" s="446" t="s">
        <v>814</v>
      </c>
      <c r="B2707" s="446"/>
      <c r="C2707" s="106" t="str">
        <f>IF(A2707="CSP","Consolidated Supply Program(IIF)",IF(A2707&lt;&gt;"",INDEX('CCN &amp; Description'!$B$2:$B$1071,MATCH(VALUE(LEFT(A2707,5)),'CCN &amp; Description'!$A$2:$A$1071,0)),""))</f>
        <v>Consolidated Supply Program(IIF)</v>
      </c>
      <c r="D2707" s="107" t="str">
        <f t="shared" si="84"/>
        <v>C</v>
      </c>
      <c r="E2707" s="107" t="str">
        <f t="shared" si="85"/>
        <v>C3400</v>
      </c>
      <c r="F2707" s="108" t="s">
        <v>961</v>
      </c>
      <c r="G2707" s="108" t="s">
        <v>6452</v>
      </c>
      <c r="H2707" s="108" t="s">
        <v>13788</v>
      </c>
      <c r="I2707" s="109">
        <v>1</v>
      </c>
      <c r="J2707" s="109">
        <v>1</v>
      </c>
      <c r="K2707" s="109">
        <v>0.08</v>
      </c>
      <c r="L2707" s="110" t="e">
        <v>#REF!</v>
      </c>
      <c r="M2707" s="111" t="e">
        <v>#REF!</v>
      </c>
      <c r="N2707" s="111" t="e">
        <v>#N/A</v>
      </c>
      <c r="O2707" s="111" t="e">
        <v>#N/A</v>
      </c>
      <c r="P2707" s="111" t="e">
        <v>#N/A</v>
      </c>
      <c r="Q2707" s="111" t="e">
        <v>#N/A</v>
      </c>
    </row>
    <row r="2708" spans="1:17" s="110" customFormat="1" ht="15" customHeight="1" thickBot="1">
      <c r="A2708" s="446" t="s">
        <v>814</v>
      </c>
      <c r="B2708" s="446"/>
      <c r="C2708" s="106" t="str">
        <f>IF(A2708="CSP","Consolidated Supply Program(IIF)",IF(A2708&lt;&gt;"",INDEX('CCN &amp; Description'!$B$2:$B$1071,MATCH(VALUE(LEFT(A2708,5)),'CCN &amp; Description'!$A$2:$A$1071,0)),""))</f>
        <v>Consolidated Supply Program(IIF)</v>
      </c>
      <c r="D2708" s="107" t="str">
        <f t="shared" si="84"/>
        <v>C</v>
      </c>
      <c r="E2708" s="107" t="str">
        <f t="shared" si="85"/>
        <v>C3400</v>
      </c>
      <c r="F2708" s="108" t="s">
        <v>961</v>
      </c>
      <c r="G2708" s="108" t="s">
        <v>6452</v>
      </c>
      <c r="H2708" s="108" t="s">
        <v>13788</v>
      </c>
      <c r="I2708" s="109">
        <v>1</v>
      </c>
      <c r="J2708" s="109">
        <v>1</v>
      </c>
      <c r="K2708" s="109">
        <v>0.08</v>
      </c>
      <c r="L2708" s="110" t="e">
        <v>#REF!</v>
      </c>
      <c r="M2708" s="111" t="e">
        <v>#REF!</v>
      </c>
      <c r="N2708" s="111" t="e">
        <v>#N/A</v>
      </c>
      <c r="O2708" s="111" t="e">
        <v>#N/A</v>
      </c>
      <c r="P2708" s="111" t="e">
        <v>#N/A</v>
      </c>
      <c r="Q2708" s="111" t="e">
        <v>#N/A</v>
      </c>
    </row>
    <row r="2709" spans="1:17" ht="15" customHeight="1" thickBot="1">
      <c r="A2709" s="446"/>
      <c r="B2709" s="446"/>
      <c r="C2709" s="54" t="str">
        <f>IF(A2709="CSP","Consolidated Supply Program(IIF)",IF(A2709&lt;&gt;"",INDEX('CCN &amp; Description'!$B$2:$B$1071,MATCH(VALUE(LEFT(A2709,5)),'CCN &amp; Description'!$A$2:$A$1071,0)),""))</f>
        <v/>
      </c>
      <c r="D2709" s="55" t="str">
        <f t="shared" si="84"/>
        <v>C</v>
      </c>
      <c r="E2709" s="55" t="str">
        <f t="shared" si="85"/>
        <v>C3409</v>
      </c>
      <c r="F2709" s="56" t="s">
        <v>6459</v>
      </c>
      <c r="G2709" s="56" t="s">
        <v>13789</v>
      </c>
      <c r="H2709" s="56" t="s">
        <v>13790</v>
      </c>
      <c r="I2709" s="57">
        <v>3.42</v>
      </c>
      <c r="J2709" s="57">
        <v>1</v>
      </c>
      <c r="K2709" s="57">
        <v>1</v>
      </c>
      <c r="L2709" s="315" t="e">
        <v>#REF!</v>
      </c>
      <c r="M2709" s="58" t="e">
        <v>#REF!</v>
      </c>
      <c r="N2709" s="58" t="e">
        <v>#N/A</v>
      </c>
      <c r="O2709" s="58" t="e">
        <v>#N/A</v>
      </c>
      <c r="P2709" s="58" t="e">
        <v>#N/A</v>
      </c>
      <c r="Q2709" s="58" t="e">
        <v>#N/A</v>
      </c>
    </row>
    <row r="2710" spans="1:17" ht="15" customHeight="1" thickBot="1">
      <c r="A2710" s="446"/>
      <c r="B2710" s="446"/>
      <c r="C2710" s="54" t="str">
        <f>IF(A2710="CSP","Consolidated Supply Program(IIF)",IF(A2710&lt;&gt;"",INDEX('CCN &amp; Description'!$B$2:$B$1071,MATCH(VALUE(LEFT(A2710,5)),'CCN &amp; Description'!$A$2:$A$1071,0)),""))</f>
        <v/>
      </c>
      <c r="D2710" s="55" t="str">
        <f t="shared" si="84"/>
        <v>C</v>
      </c>
      <c r="E2710" s="55" t="str">
        <f t="shared" si="85"/>
        <v>C3410</v>
      </c>
      <c r="F2710" s="56" t="s">
        <v>13791</v>
      </c>
      <c r="G2710" s="56" t="s">
        <v>13792</v>
      </c>
      <c r="H2710" s="56" t="s">
        <v>2098</v>
      </c>
      <c r="I2710" s="57">
        <v>1</v>
      </c>
      <c r="J2710" s="57">
        <v>1</v>
      </c>
      <c r="K2710" s="57">
        <v>0.33</v>
      </c>
      <c r="L2710" s="315" t="e">
        <v>#REF!</v>
      </c>
      <c r="M2710" s="58" t="e">
        <v>#REF!</v>
      </c>
      <c r="N2710" s="58" t="e">
        <v>#N/A</v>
      </c>
      <c r="O2710" s="58" t="e">
        <v>#N/A</v>
      </c>
      <c r="P2710" s="58" t="e">
        <v>#N/A</v>
      </c>
      <c r="Q2710" s="58" t="e">
        <v>#N/A</v>
      </c>
    </row>
    <row r="2711" spans="1:17" ht="15" customHeight="1" thickBot="1">
      <c r="A2711" s="446"/>
      <c r="B2711" s="446"/>
      <c r="C2711" s="54" t="str">
        <f>IF(A2711="CSP","Consolidated Supply Program(IIF)",IF(A2711&lt;&gt;"",INDEX('CCN &amp; Description'!$B$2:$B$1071,MATCH(VALUE(LEFT(A2711,5)),'CCN &amp; Description'!$A$2:$A$1071,0)),""))</f>
        <v/>
      </c>
      <c r="D2711" s="55" t="str">
        <f t="shared" si="84"/>
        <v>C</v>
      </c>
      <c r="E2711" s="55" t="str">
        <f t="shared" si="85"/>
        <v>C3410</v>
      </c>
      <c r="F2711" s="56" t="s">
        <v>13791</v>
      </c>
      <c r="G2711" s="56" t="s">
        <v>13793</v>
      </c>
      <c r="H2711" s="56" t="s">
        <v>13794</v>
      </c>
      <c r="I2711" s="57">
        <v>1</v>
      </c>
      <c r="J2711" s="57">
        <v>1</v>
      </c>
      <c r="K2711" s="57">
        <v>0.33</v>
      </c>
      <c r="L2711" s="315" t="e">
        <v>#REF!</v>
      </c>
      <c r="M2711" s="58" t="e">
        <v>#REF!</v>
      </c>
      <c r="N2711" s="58" t="e">
        <v>#N/A</v>
      </c>
      <c r="O2711" s="58" t="e">
        <v>#N/A</v>
      </c>
      <c r="P2711" s="58" t="e">
        <v>#N/A</v>
      </c>
      <c r="Q2711" s="58" t="e">
        <v>#N/A</v>
      </c>
    </row>
    <row r="2712" spans="1:17" ht="15" customHeight="1" thickBot="1">
      <c r="A2712" s="446"/>
      <c r="B2712" s="446"/>
      <c r="C2712" s="54" t="str">
        <f>IF(A2712="CSP","Consolidated Supply Program(IIF)",IF(A2712&lt;&gt;"",INDEX('CCN &amp; Description'!$B$2:$B$1071,MATCH(VALUE(LEFT(A2712,5)),'CCN &amp; Description'!$A$2:$A$1071,0)),""))</f>
        <v/>
      </c>
      <c r="D2712" s="55" t="str">
        <f t="shared" si="84"/>
        <v>C</v>
      </c>
      <c r="E2712" s="55" t="str">
        <f t="shared" si="85"/>
        <v>C3411</v>
      </c>
      <c r="F2712" s="56" t="s">
        <v>13795</v>
      </c>
      <c r="G2712" s="56" t="s">
        <v>13796</v>
      </c>
      <c r="H2712" s="56" t="s">
        <v>13797</v>
      </c>
      <c r="I2712" s="57">
        <v>5.83</v>
      </c>
      <c r="J2712" s="57">
        <v>2.17</v>
      </c>
      <c r="K2712" s="57">
        <v>1.25</v>
      </c>
      <c r="L2712" s="315" t="e">
        <v>#REF!</v>
      </c>
      <c r="M2712" s="58" t="e">
        <v>#REF!</v>
      </c>
      <c r="N2712" s="58" t="e">
        <v>#N/A</v>
      </c>
      <c r="O2712" s="58" t="e">
        <v>#N/A</v>
      </c>
      <c r="P2712" s="58" t="e">
        <v>#N/A</v>
      </c>
      <c r="Q2712" s="58" t="e">
        <v>#N/A</v>
      </c>
    </row>
    <row r="2713" spans="1:17" s="110" customFormat="1" ht="15" customHeight="1" thickBot="1">
      <c r="A2713" s="446"/>
      <c r="B2713" s="446"/>
      <c r="C2713" s="106" t="str">
        <f>IF(A2713="CSP","Consolidated Supply Program(IIF)",IF(A2713&lt;&gt;"",INDEX('CCN &amp; Description'!$B$2:$B$1071,MATCH(VALUE(LEFT(A2713,5)),'CCN &amp; Description'!$A$2:$A$1071,0)),""))</f>
        <v/>
      </c>
      <c r="D2713" s="107" t="str">
        <f t="shared" si="84"/>
        <v>C</v>
      </c>
      <c r="E2713" s="107" t="str">
        <f t="shared" si="85"/>
        <v>C3412</v>
      </c>
      <c r="F2713" s="108" t="s">
        <v>6461</v>
      </c>
      <c r="G2713" s="108" t="s">
        <v>9710</v>
      </c>
      <c r="H2713" s="108" t="s">
        <v>13797</v>
      </c>
      <c r="I2713" s="109">
        <v>5.83</v>
      </c>
      <c r="J2713" s="109">
        <v>2.17</v>
      </c>
      <c r="K2713" s="109">
        <v>1.25</v>
      </c>
      <c r="L2713" s="110" t="e">
        <v>#REF!</v>
      </c>
      <c r="M2713" s="111" t="e">
        <v>#REF!</v>
      </c>
      <c r="N2713" s="111" t="e">
        <v>#N/A</v>
      </c>
      <c r="O2713" s="111" t="e">
        <v>#N/A</v>
      </c>
      <c r="P2713" s="111" t="e">
        <v>#N/A</v>
      </c>
      <c r="Q2713" s="111" t="e">
        <v>#N/A</v>
      </c>
    </row>
    <row r="2714" spans="1:17" s="110" customFormat="1" ht="15" customHeight="1" thickBot="1">
      <c r="A2714" s="446"/>
      <c r="B2714" s="446"/>
      <c r="C2714" s="106" t="str">
        <f>IF(A2714="CSP","Consolidated Supply Program(IIF)",IF(A2714&lt;&gt;"",INDEX('CCN &amp; Description'!$B$2:$B$1071,MATCH(VALUE(LEFT(A2714,5)),'CCN &amp; Description'!$A$2:$A$1071,0)),""))</f>
        <v/>
      </c>
      <c r="D2714" s="107" t="str">
        <f t="shared" si="84"/>
        <v>C</v>
      </c>
      <c r="E2714" s="107" t="str">
        <f t="shared" si="85"/>
        <v>C3412</v>
      </c>
      <c r="F2714" s="108" t="s">
        <v>6461</v>
      </c>
      <c r="G2714" s="108" t="s">
        <v>9710</v>
      </c>
      <c r="H2714" s="108" t="s">
        <v>13798</v>
      </c>
      <c r="I2714" s="109">
        <v>5.83</v>
      </c>
      <c r="J2714" s="109">
        <v>2.17</v>
      </c>
      <c r="K2714" s="109">
        <v>1.25</v>
      </c>
      <c r="L2714" s="110" t="e">
        <v>#REF!</v>
      </c>
      <c r="M2714" s="111" t="e">
        <v>#REF!</v>
      </c>
      <c r="N2714" s="111" t="e">
        <v>#N/A</v>
      </c>
      <c r="O2714" s="111" t="e">
        <v>#N/A</v>
      </c>
      <c r="P2714" s="111" t="e">
        <v>#N/A</v>
      </c>
      <c r="Q2714" s="111" t="e">
        <v>#N/A</v>
      </c>
    </row>
    <row r="2715" spans="1:17" ht="15" customHeight="1" thickBot="1">
      <c r="A2715" s="446"/>
      <c r="B2715" s="446"/>
      <c r="C2715" s="54" t="str">
        <f>IF(A2715="CSP","Consolidated Supply Program(IIF)",IF(A2715&lt;&gt;"",INDEX('CCN &amp; Description'!$B$2:$B$1071,MATCH(VALUE(LEFT(A2715,5)),'CCN &amp; Description'!$A$2:$A$1071,0)),""))</f>
        <v/>
      </c>
      <c r="D2715" s="55" t="str">
        <f t="shared" si="84"/>
        <v>C</v>
      </c>
      <c r="E2715" s="55" t="str">
        <f t="shared" si="85"/>
        <v>C3413</v>
      </c>
      <c r="F2715" s="56" t="s">
        <v>6467</v>
      </c>
      <c r="G2715" s="56" t="s">
        <v>9710</v>
      </c>
      <c r="H2715" s="56" t="s">
        <v>13799</v>
      </c>
      <c r="I2715" s="57">
        <v>8.41</v>
      </c>
      <c r="J2715" s="57">
        <v>3.58</v>
      </c>
      <c r="K2715" s="57">
        <v>3</v>
      </c>
      <c r="L2715" s="315" t="e">
        <v>#REF!</v>
      </c>
      <c r="M2715" s="58" t="e">
        <v>#REF!</v>
      </c>
      <c r="N2715" s="58" t="e">
        <v>#N/A</v>
      </c>
      <c r="O2715" s="58" t="e">
        <v>#N/A</v>
      </c>
      <c r="P2715" s="58" t="e">
        <v>#N/A</v>
      </c>
      <c r="Q2715" s="58" t="e">
        <v>#N/A</v>
      </c>
    </row>
    <row r="2716" spans="1:17" ht="15" customHeight="1" thickBot="1">
      <c r="A2716" s="446"/>
      <c r="B2716" s="446"/>
      <c r="C2716" s="54" t="str">
        <f>IF(A2716="CSP","Consolidated Supply Program(IIF)",IF(A2716&lt;&gt;"",INDEX('CCN &amp; Description'!$B$2:$B$1071,MATCH(VALUE(LEFT(A2716,5)),'CCN &amp; Description'!$A$2:$A$1071,0)),""))</f>
        <v/>
      </c>
      <c r="D2716" s="55" t="str">
        <f t="shared" si="84"/>
        <v>C</v>
      </c>
      <c r="E2716" s="55" t="str">
        <f t="shared" si="85"/>
        <v>C3413</v>
      </c>
      <c r="F2716" s="56" t="s">
        <v>6467</v>
      </c>
      <c r="G2716" s="56" t="s">
        <v>13800</v>
      </c>
      <c r="H2716" s="56" t="s">
        <v>13799</v>
      </c>
      <c r="I2716" s="57">
        <v>8.41</v>
      </c>
      <c r="J2716" s="57">
        <v>3.58</v>
      </c>
      <c r="K2716" s="57">
        <v>3</v>
      </c>
      <c r="L2716" s="315" t="e">
        <v>#REF!</v>
      </c>
      <c r="M2716" s="58" t="e">
        <v>#REF!</v>
      </c>
      <c r="N2716" s="58" t="e">
        <v>#N/A</v>
      </c>
      <c r="O2716" s="58" t="e">
        <v>#N/A</v>
      </c>
      <c r="P2716" s="58" t="e">
        <v>#N/A</v>
      </c>
      <c r="Q2716" s="58" t="e">
        <v>#N/A</v>
      </c>
    </row>
    <row r="2717" spans="1:17" ht="15" customHeight="1" thickBot="1">
      <c r="A2717" s="446"/>
      <c r="B2717" s="446"/>
      <c r="C2717" s="54" t="str">
        <f>IF(A2717="CSP","Consolidated Supply Program(IIF)",IF(A2717&lt;&gt;"",INDEX('CCN &amp; Description'!$B$2:$B$1071,MATCH(VALUE(LEFT(A2717,5)),'CCN &amp; Description'!$A$2:$A$1071,0)),""))</f>
        <v/>
      </c>
      <c r="D2717" s="55" t="str">
        <f t="shared" si="84"/>
        <v>C</v>
      </c>
      <c r="E2717" s="55" t="str">
        <f t="shared" si="85"/>
        <v>C3413</v>
      </c>
      <c r="F2717" s="56" t="s">
        <v>6467</v>
      </c>
      <c r="G2717" s="56" t="s">
        <v>13800</v>
      </c>
      <c r="H2717" s="56" t="s">
        <v>13799</v>
      </c>
      <c r="I2717" s="57">
        <v>8.41</v>
      </c>
      <c r="J2717" s="57">
        <v>3.58</v>
      </c>
      <c r="K2717" s="57">
        <v>3</v>
      </c>
      <c r="L2717" s="315" t="e">
        <v>#REF!</v>
      </c>
      <c r="M2717" s="58" t="e">
        <v>#REF!</v>
      </c>
      <c r="N2717" s="58" t="e">
        <v>#N/A</v>
      </c>
      <c r="O2717" s="58" t="e">
        <v>#N/A</v>
      </c>
      <c r="P2717" s="58" t="e">
        <v>#N/A</v>
      </c>
      <c r="Q2717" s="58" t="e">
        <v>#N/A</v>
      </c>
    </row>
    <row r="2718" spans="1:17" ht="15" customHeight="1" thickBot="1">
      <c r="A2718" s="446"/>
      <c r="B2718" s="446"/>
      <c r="C2718" s="54" t="str">
        <f>IF(A2718="CSP","Consolidated Supply Program(IIF)",IF(A2718&lt;&gt;"",INDEX('CCN &amp; Description'!$B$2:$B$1071,MATCH(VALUE(LEFT(A2718,5)),'CCN &amp; Description'!$A$2:$A$1071,0)),""))</f>
        <v/>
      </c>
      <c r="D2718" s="55" t="str">
        <f t="shared" si="84"/>
        <v>C</v>
      </c>
      <c r="E2718" s="55" t="str">
        <f t="shared" si="85"/>
        <v>C3413</v>
      </c>
      <c r="F2718" s="56" t="s">
        <v>6467</v>
      </c>
      <c r="G2718" s="56" t="s">
        <v>9710</v>
      </c>
      <c r="H2718" s="56" t="s">
        <v>13801</v>
      </c>
      <c r="I2718" s="57">
        <v>8.41</v>
      </c>
      <c r="J2718" s="57">
        <v>3.58</v>
      </c>
      <c r="K2718" s="57">
        <v>3</v>
      </c>
      <c r="L2718" s="315" t="e">
        <v>#REF!</v>
      </c>
      <c r="M2718" s="58" t="e">
        <v>#REF!</v>
      </c>
      <c r="N2718" s="58" t="e">
        <v>#N/A</v>
      </c>
      <c r="O2718" s="58" t="e">
        <v>#N/A</v>
      </c>
      <c r="P2718" s="58" t="e">
        <v>#N/A</v>
      </c>
      <c r="Q2718" s="58" t="e">
        <v>#N/A</v>
      </c>
    </row>
    <row r="2719" spans="1:17" s="110" customFormat="1" ht="15" customHeight="1" thickBot="1">
      <c r="A2719" s="446" t="s">
        <v>814</v>
      </c>
      <c r="B2719" s="446"/>
      <c r="C2719" s="106" t="str">
        <f>IF(A2719="CSP","Consolidated Supply Program(IIF)",IF(A2719&lt;&gt;"",INDEX('CCN &amp; Description'!$B$2:$B$1071,MATCH(VALUE(LEFT(A2719,5)),'CCN &amp; Description'!$A$2:$A$1071,0)),""))</f>
        <v>Consolidated Supply Program(IIF)</v>
      </c>
      <c r="D2719" s="107" t="str">
        <f t="shared" si="84"/>
        <v>C</v>
      </c>
      <c r="E2719" s="107" t="str">
        <f t="shared" si="85"/>
        <v>C3414</v>
      </c>
      <c r="F2719" s="108" t="s">
        <v>964</v>
      </c>
      <c r="G2719" s="108" t="s">
        <v>13802</v>
      </c>
      <c r="H2719" s="108" t="s">
        <v>13803</v>
      </c>
      <c r="I2719" s="109">
        <v>2.08</v>
      </c>
      <c r="J2719" s="109">
        <v>0.57999999999999996</v>
      </c>
      <c r="K2719" s="109">
        <v>0.57999999999999996</v>
      </c>
      <c r="L2719" s="110" t="e">
        <v>#REF!</v>
      </c>
      <c r="M2719" s="111" t="e">
        <v>#REF!</v>
      </c>
      <c r="N2719" s="111" t="e">
        <v>#N/A</v>
      </c>
      <c r="O2719" s="111" t="e">
        <v>#N/A</v>
      </c>
      <c r="P2719" s="111" t="e">
        <v>#N/A</v>
      </c>
      <c r="Q2719" s="111" t="e">
        <v>#N/A</v>
      </c>
    </row>
    <row r="2720" spans="1:17" ht="15" customHeight="1" thickBot="1">
      <c r="A2720" s="446"/>
      <c r="B2720" s="446"/>
      <c r="C2720" s="54" t="str">
        <f>IF(A2720="CSP","Consolidated Supply Program(IIF)",IF(A2720&lt;&gt;"",INDEX('CCN &amp; Description'!$B$2:$B$1071,MATCH(VALUE(LEFT(A2720,5)),'CCN &amp; Description'!$A$2:$A$1071,0)),""))</f>
        <v/>
      </c>
      <c r="D2720" s="55" t="str">
        <f t="shared" si="84"/>
        <v>C</v>
      </c>
      <c r="E2720" s="55" t="str">
        <f t="shared" si="85"/>
        <v>C3420</v>
      </c>
      <c r="F2720" s="56" t="s">
        <v>13804</v>
      </c>
      <c r="G2720" s="56" t="s">
        <v>13805</v>
      </c>
      <c r="H2720" s="59"/>
      <c r="I2720" s="60"/>
      <c r="J2720" s="60"/>
      <c r="K2720" s="60"/>
      <c r="L2720" s="315" t="e">
        <v>#REF!</v>
      </c>
      <c r="M2720" s="58" t="e">
        <v>#REF!</v>
      </c>
      <c r="N2720" s="58" t="e">
        <v>#N/A</v>
      </c>
      <c r="O2720" s="58" t="e">
        <v>#N/A</v>
      </c>
      <c r="P2720" s="58" t="e">
        <v>#N/A</v>
      </c>
      <c r="Q2720" s="58" t="e">
        <v>#N/A</v>
      </c>
    </row>
    <row r="2721" spans="1:17" s="110" customFormat="1" ht="15" customHeight="1" thickBot="1">
      <c r="A2721" s="446" t="s">
        <v>814</v>
      </c>
      <c r="B2721" s="446"/>
      <c r="C2721" s="106" t="str">
        <f>IF(A2721="CSP","Consolidated Supply Program(IIF)",IF(A2721&lt;&gt;"",INDEX('CCN &amp; Description'!$B$2:$B$1071,MATCH(VALUE(LEFT(A2721,5)),'CCN &amp; Description'!$A$2:$A$1071,0)),""))</f>
        <v>Consolidated Supply Program(IIF)</v>
      </c>
      <c r="D2721" s="107" t="str">
        <f t="shared" si="84"/>
        <v>C</v>
      </c>
      <c r="E2721" s="107" t="str">
        <f t="shared" si="85"/>
        <v>C3421</v>
      </c>
      <c r="F2721" s="108" t="s">
        <v>967</v>
      </c>
      <c r="G2721" s="108" t="s">
        <v>13806</v>
      </c>
      <c r="H2721" s="108" t="s">
        <v>13807</v>
      </c>
      <c r="I2721" s="109">
        <v>2.5</v>
      </c>
      <c r="J2721" s="109">
        <v>1.17</v>
      </c>
      <c r="K2721" s="109">
        <v>0.67</v>
      </c>
      <c r="L2721" s="110" t="e">
        <v>#REF!</v>
      </c>
      <c r="M2721" s="111" t="e">
        <v>#REF!</v>
      </c>
      <c r="N2721" s="111" t="e">
        <v>#N/A</v>
      </c>
      <c r="O2721" s="111" t="e">
        <v>#N/A</v>
      </c>
      <c r="P2721" s="111" t="e">
        <v>#N/A</v>
      </c>
      <c r="Q2721" s="111" t="e">
        <v>#N/A</v>
      </c>
    </row>
    <row r="2722" spans="1:17" s="110" customFormat="1" ht="15" customHeight="1" thickBot="1">
      <c r="A2722" s="446" t="s">
        <v>814</v>
      </c>
      <c r="B2722" s="446"/>
      <c r="C2722" s="106" t="str">
        <f>IF(A2722="CSP","Consolidated Supply Program(IIF)",IF(A2722&lt;&gt;"",INDEX('CCN &amp; Description'!$B$2:$B$1071,MATCH(VALUE(LEFT(A2722,5)),'CCN &amp; Description'!$A$2:$A$1071,0)),""))</f>
        <v>Consolidated Supply Program(IIF)</v>
      </c>
      <c r="D2722" s="107" t="str">
        <f t="shared" si="84"/>
        <v>C</v>
      </c>
      <c r="E2722" s="107" t="str">
        <f t="shared" si="85"/>
        <v>C3421</v>
      </c>
      <c r="F2722" s="108" t="s">
        <v>967</v>
      </c>
      <c r="G2722" s="108" t="s">
        <v>13805</v>
      </c>
      <c r="H2722" s="108" t="s">
        <v>13808</v>
      </c>
      <c r="I2722" s="109">
        <v>2.5</v>
      </c>
      <c r="J2722" s="109">
        <v>1.17</v>
      </c>
      <c r="K2722" s="109">
        <v>0.67</v>
      </c>
      <c r="L2722" s="110" t="e">
        <v>#REF!</v>
      </c>
      <c r="M2722" s="111" t="e">
        <v>#REF!</v>
      </c>
      <c r="N2722" s="111" t="e">
        <v>#N/A</v>
      </c>
      <c r="O2722" s="111" t="e">
        <v>#N/A</v>
      </c>
      <c r="P2722" s="111" t="e">
        <v>#N/A</v>
      </c>
      <c r="Q2722" s="111" t="e">
        <v>#N/A</v>
      </c>
    </row>
    <row r="2723" spans="1:17" s="110" customFormat="1" ht="15" customHeight="1" thickBot="1">
      <c r="A2723" s="446" t="s">
        <v>814</v>
      </c>
      <c r="B2723" s="446"/>
      <c r="C2723" s="106" t="str">
        <f>IF(A2723="CSP","Consolidated Supply Program(IIF)",IF(A2723&lt;&gt;"",INDEX('CCN &amp; Description'!$B$2:$B$1071,MATCH(VALUE(LEFT(A2723,5)),'CCN &amp; Description'!$A$2:$A$1071,0)),""))</f>
        <v>Consolidated Supply Program(IIF)</v>
      </c>
      <c r="D2723" s="107" t="str">
        <f t="shared" si="84"/>
        <v>C</v>
      </c>
      <c r="E2723" s="107" t="str">
        <f t="shared" si="85"/>
        <v>C3423</v>
      </c>
      <c r="F2723" s="108" t="s">
        <v>970</v>
      </c>
      <c r="G2723" s="108" t="s">
        <v>13809</v>
      </c>
      <c r="H2723" s="108" t="s">
        <v>13810</v>
      </c>
      <c r="I2723" s="109">
        <v>0.17</v>
      </c>
      <c r="J2723" s="109">
        <v>0.33</v>
      </c>
      <c r="K2723" s="109">
        <v>0.25</v>
      </c>
      <c r="L2723" s="110" t="e">
        <v>#REF!</v>
      </c>
      <c r="M2723" s="111" t="e">
        <v>#REF!</v>
      </c>
      <c r="N2723" s="111" t="e">
        <v>#N/A</v>
      </c>
      <c r="O2723" s="111" t="e">
        <v>#N/A</v>
      </c>
      <c r="P2723" s="111" t="e">
        <v>#N/A</v>
      </c>
      <c r="Q2723" s="111" t="e">
        <v>#N/A</v>
      </c>
    </row>
    <row r="2724" spans="1:17" s="110" customFormat="1" ht="15" customHeight="1" thickBot="1">
      <c r="A2724" s="446" t="s">
        <v>814</v>
      </c>
      <c r="B2724" s="446"/>
      <c r="C2724" s="106" t="str">
        <f>IF(A2724="CSP","Consolidated Supply Program(IIF)",IF(A2724&lt;&gt;"",INDEX('CCN &amp; Description'!$B$2:$B$1071,MATCH(VALUE(LEFT(A2724,5)),'CCN &amp; Description'!$A$2:$A$1071,0)),""))</f>
        <v>Consolidated Supply Program(IIF)</v>
      </c>
      <c r="D2724" s="107" t="str">
        <f t="shared" si="84"/>
        <v>C</v>
      </c>
      <c r="E2724" s="107" t="str">
        <f t="shared" si="85"/>
        <v>C3443</v>
      </c>
      <c r="F2724" s="108" t="s">
        <v>6483</v>
      </c>
      <c r="G2724" s="108" t="s">
        <v>13811</v>
      </c>
      <c r="H2724" s="108" t="s">
        <v>13812</v>
      </c>
      <c r="I2724" s="109">
        <v>1.08</v>
      </c>
      <c r="J2724" s="109">
        <v>0.5</v>
      </c>
      <c r="K2724" s="109">
        <v>0.17</v>
      </c>
      <c r="L2724" s="110" t="e">
        <v>#REF!</v>
      </c>
      <c r="M2724" s="111" t="e">
        <v>#REF!</v>
      </c>
      <c r="N2724" s="111" t="e">
        <v>#N/A</v>
      </c>
      <c r="O2724" s="111" t="e">
        <v>#N/A</v>
      </c>
      <c r="P2724" s="111" t="e">
        <v>#N/A</v>
      </c>
      <c r="Q2724" s="111" t="e">
        <v>#N/A</v>
      </c>
    </row>
    <row r="2725" spans="1:17" s="110" customFormat="1" ht="15" customHeight="1" thickBot="1">
      <c r="A2725" s="446" t="s">
        <v>814</v>
      </c>
      <c r="B2725" s="446"/>
      <c r="C2725" s="106" t="str">
        <f>IF(A2725="CSP","Consolidated Supply Program(IIF)",IF(A2725&lt;&gt;"",INDEX('CCN &amp; Description'!$B$2:$B$1071,MATCH(VALUE(LEFT(A2725,5)),'CCN &amp; Description'!$A$2:$A$1071,0)),""))</f>
        <v>Consolidated Supply Program(IIF)</v>
      </c>
      <c r="D2725" s="107" t="str">
        <f t="shared" si="84"/>
        <v>C</v>
      </c>
      <c r="E2725" s="107" t="str">
        <f t="shared" si="85"/>
        <v>C3445</v>
      </c>
      <c r="F2725" s="108" t="s">
        <v>6487</v>
      </c>
      <c r="G2725" s="108" t="s">
        <v>13813</v>
      </c>
      <c r="H2725" s="108" t="s">
        <v>13814</v>
      </c>
      <c r="I2725" s="109">
        <v>0.67</v>
      </c>
      <c r="J2725" s="109">
        <v>0.25</v>
      </c>
      <c r="K2725" s="109">
        <v>0.08</v>
      </c>
      <c r="L2725" s="110" t="e">
        <v>#REF!</v>
      </c>
      <c r="M2725" s="111" t="e">
        <v>#REF!</v>
      </c>
      <c r="N2725" s="111" t="e">
        <v>#N/A</v>
      </c>
      <c r="O2725" s="111" t="e">
        <v>#N/A</v>
      </c>
      <c r="P2725" s="111" t="e">
        <v>#N/A</v>
      </c>
      <c r="Q2725" s="111" t="e">
        <v>#N/A</v>
      </c>
    </row>
    <row r="2726" spans="1:17" s="110" customFormat="1" ht="15" customHeight="1" thickBot="1">
      <c r="A2726" s="446" t="s">
        <v>814</v>
      </c>
      <c r="B2726" s="446"/>
      <c r="C2726" s="106" t="str">
        <f>IF(A2726="CSP","Consolidated Supply Program(IIF)",IF(A2726&lt;&gt;"",INDEX('CCN &amp; Description'!$B$2:$B$1071,MATCH(VALUE(LEFT(A2726,5)),'CCN &amp; Description'!$A$2:$A$1071,0)),""))</f>
        <v>Consolidated Supply Program(IIF)</v>
      </c>
      <c r="D2726" s="107" t="str">
        <f t="shared" si="84"/>
        <v>C</v>
      </c>
      <c r="E2726" s="107" t="str">
        <f t="shared" si="85"/>
        <v>C3445</v>
      </c>
      <c r="F2726" s="108" t="s">
        <v>6487</v>
      </c>
      <c r="G2726" s="108" t="s">
        <v>6488</v>
      </c>
      <c r="H2726" s="108" t="s">
        <v>13815</v>
      </c>
      <c r="I2726" s="109">
        <v>0.67</v>
      </c>
      <c r="J2726" s="109">
        <v>0.25</v>
      </c>
      <c r="K2726" s="109">
        <v>0.08</v>
      </c>
      <c r="L2726" s="110" t="e">
        <v>#REF!</v>
      </c>
      <c r="M2726" s="111" t="e">
        <v>#REF!</v>
      </c>
      <c r="N2726" s="111" t="e">
        <v>#N/A</v>
      </c>
      <c r="O2726" s="111" t="e">
        <v>#N/A</v>
      </c>
      <c r="P2726" s="111" t="e">
        <v>#N/A</v>
      </c>
      <c r="Q2726" s="111" t="e">
        <v>#N/A</v>
      </c>
    </row>
    <row r="2727" spans="1:17" s="110" customFormat="1" ht="15" customHeight="1" thickBot="1">
      <c r="A2727" s="446" t="s">
        <v>814</v>
      </c>
      <c r="B2727" s="446"/>
      <c r="C2727" s="106" t="str">
        <f>IF(A2727="CSP","Consolidated Supply Program(IIF)",IF(A2727&lt;&gt;"",INDEX('CCN &amp; Description'!$B$2:$B$1071,MATCH(VALUE(LEFT(A2727,5)),'CCN &amp; Description'!$A$2:$A$1071,0)),""))</f>
        <v>Consolidated Supply Program(IIF)</v>
      </c>
      <c r="D2727" s="107" t="str">
        <f t="shared" si="84"/>
        <v>C</v>
      </c>
      <c r="E2727" s="107" t="str">
        <f t="shared" si="85"/>
        <v>C3494</v>
      </c>
      <c r="F2727" s="108" t="s">
        <v>6493</v>
      </c>
      <c r="G2727" s="108" t="s">
        <v>13816</v>
      </c>
      <c r="H2727" s="108" t="s">
        <v>2098</v>
      </c>
      <c r="I2727" s="109">
        <v>2.17</v>
      </c>
      <c r="J2727" s="109">
        <v>1.83</v>
      </c>
      <c r="K2727" s="109">
        <v>1.42</v>
      </c>
      <c r="L2727" s="110" t="e">
        <v>#REF!</v>
      </c>
      <c r="M2727" s="111" t="e">
        <v>#REF!</v>
      </c>
      <c r="N2727" s="111" t="e">
        <v>#N/A</v>
      </c>
      <c r="O2727" s="111" t="e">
        <v>#N/A</v>
      </c>
      <c r="P2727" s="111" t="e">
        <v>#N/A</v>
      </c>
      <c r="Q2727" s="111" t="e">
        <v>#N/A</v>
      </c>
    </row>
    <row r="2728" spans="1:17" s="110" customFormat="1" ht="15" customHeight="1" thickBot="1">
      <c r="A2728" s="446" t="s">
        <v>814</v>
      </c>
      <c r="B2728" s="446"/>
      <c r="C2728" s="106" t="str">
        <f>IF(A2728="CSP","Consolidated Supply Program(IIF)",IF(A2728&lt;&gt;"",INDEX('CCN &amp; Description'!$B$2:$B$1071,MATCH(VALUE(LEFT(A2728,5)),'CCN &amp; Description'!$A$2:$A$1071,0)),""))</f>
        <v>Consolidated Supply Program(IIF)</v>
      </c>
      <c r="D2728" s="107" t="str">
        <f t="shared" si="84"/>
        <v>C</v>
      </c>
      <c r="E2728" s="107" t="str">
        <f t="shared" si="85"/>
        <v>C3495</v>
      </c>
      <c r="F2728" s="108" t="s">
        <v>6505</v>
      </c>
      <c r="G2728" s="108" t="s">
        <v>13121</v>
      </c>
      <c r="H2728" s="108" t="s">
        <v>13817</v>
      </c>
      <c r="I2728" s="109">
        <v>2.17</v>
      </c>
      <c r="J2728" s="109">
        <v>1.83</v>
      </c>
      <c r="K2728" s="109">
        <v>0.25</v>
      </c>
      <c r="L2728" s="110" t="e">
        <v>#REF!</v>
      </c>
      <c r="M2728" s="111" t="e">
        <v>#REF!</v>
      </c>
      <c r="N2728" s="111" t="e">
        <v>#N/A</v>
      </c>
      <c r="O2728" s="111" t="e">
        <v>#N/A</v>
      </c>
      <c r="P2728" s="111" t="e">
        <v>#N/A</v>
      </c>
      <c r="Q2728" s="111" t="e">
        <v>#N/A</v>
      </c>
    </row>
    <row r="2729" spans="1:17" s="110" customFormat="1" ht="15" customHeight="1" thickBot="1">
      <c r="A2729" s="446" t="s">
        <v>814</v>
      </c>
      <c r="B2729" s="446"/>
      <c r="C2729" s="106" t="str">
        <f>IF(A2729="CSP","Consolidated Supply Program(IIF)",IF(A2729&lt;&gt;"",INDEX('CCN &amp; Description'!$B$2:$B$1071,MATCH(VALUE(LEFT(A2729,5)),'CCN &amp; Description'!$A$2:$A$1071,0)),""))</f>
        <v>Consolidated Supply Program(IIF)</v>
      </c>
      <c r="D2729" s="107" t="str">
        <f t="shared" si="84"/>
        <v>C</v>
      </c>
      <c r="E2729" s="107" t="str">
        <f t="shared" si="85"/>
        <v>C3495</v>
      </c>
      <c r="F2729" s="108" t="s">
        <v>6505</v>
      </c>
      <c r="G2729" s="108" t="s">
        <v>13121</v>
      </c>
      <c r="H2729" s="108" t="s">
        <v>13590</v>
      </c>
      <c r="I2729" s="109">
        <v>2.17</v>
      </c>
      <c r="J2729" s="109">
        <v>1.83</v>
      </c>
      <c r="K2729" s="109">
        <v>0.25</v>
      </c>
      <c r="L2729" s="110" t="e">
        <v>#REF!</v>
      </c>
      <c r="M2729" s="111" t="e">
        <v>#REF!</v>
      </c>
      <c r="N2729" s="111" t="e">
        <v>#N/A</v>
      </c>
      <c r="O2729" s="111" t="e">
        <v>#N/A</v>
      </c>
      <c r="P2729" s="111" t="e">
        <v>#N/A</v>
      </c>
      <c r="Q2729" s="111" t="e">
        <v>#N/A</v>
      </c>
    </row>
    <row r="2730" spans="1:17" s="110" customFormat="1" ht="15" customHeight="1" thickBot="1">
      <c r="A2730" s="446" t="s">
        <v>814</v>
      </c>
      <c r="B2730" s="446"/>
      <c r="C2730" s="106" t="str">
        <f>IF(A2730="CSP","Consolidated Supply Program(IIF)",IF(A2730&lt;&gt;"",INDEX('CCN &amp; Description'!$B$2:$B$1071,MATCH(VALUE(LEFT(A2730,5)),'CCN &amp; Description'!$A$2:$A$1071,0)),""))</f>
        <v>Consolidated Supply Program(IIF)</v>
      </c>
      <c r="D2730" s="107" t="str">
        <f t="shared" si="84"/>
        <v>C</v>
      </c>
      <c r="E2730" s="107" t="str">
        <f t="shared" si="85"/>
        <v>C3495</v>
      </c>
      <c r="F2730" s="108" t="s">
        <v>6505</v>
      </c>
      <c r="G2730" s="108" t="s">
        <v>13121</v>
      </c>
      <c r="H2730" s="108" t="s">
        <v>13818</v>
      </c>
      <c r="I2730" s="109">
        <v>2.17</v>
      </c>
      <c r="J2730" s="109">
        <v>1.83</v>
      </c>
      <c r="K2730" s="109">
        <v>0.25</v>
      </c>
      <c r="L2730" s="110" t="e">
        <v>#REF!</v>
      </c>
      <c r="M2730" s="111" t="e">
        <v>#REF!</v>
      </c>
      <c r="N2730" s="111" t="e">
        <v>#N/A</v>
      </c>
      <c r="O2730" s="111" t="e">
        <v>#N/A</v>
      </c>
      <c r="P2730" s="111" t="e">
        <v>#N/A</v>
      </c>
      <c r="Q2730" s="111" t="e">
        <v>#N/A</v>
      </c>
    </row>
    <row r="2731" spans="1:17" s="110" customFormat="1" ht="15" customHeight="1" thickBot="1">
      <c r="A2731" s="446" t="s">
        <v>814</v>
      </c>
      <c r="B2731" s="446"/>
      <c r="C2731" s="106" t="str">
        <f>IF(A2731="CSP","Consolidated Supply Program(IIF)",IF(A2731&lt;&gt;"",INDEX('CCN &amp; Description'!$B$2:$B$1071,MATCH(VALUE(LEFT(A2731,5)),'CCN &amp; Description'!$A$2:$A$1071,0)),""))</f>
        <v>Consolidated Supply Program(IIF)</v>
      </c>
      <c r="D2731" s="107" t="str">
        <f t="shared" si="84"/>
        <v>C</v>
      </c>
      <c r="E2731" s="107" t="str">
        <f t="shared" si="85"/>
        <v>C3495</v>
      </c>
      <c r="F2731" s="108" t="s">
        <v>6505</v>
      </c>
      <c r="G2731" s="108" t="s">
        <v>13121</v>
      </c>
      <c r="H2731" s="108" t="s">
        <v>13818</v>
      </c>
      <c r="I2731" s="109">
        <v>2.17</v>
      </c>
      <c r="J2731" s="109">
        <v>1.83</v>
      </c>
      <c r="K2731" s="109">
        <v>0.25</v>
      </c>
      <c r="L2731" s="110" t="e">
        <v>#REF!</v>
      </c>
      <c r="M2731" s="111" t="e">
        <v>#REF!</v>
      </c>
      <c r="N2731" s="111" t="e">
        <v>#N/A</v>
      </c>
      <c r="O2731" s="111" t="e">
        <v>#N/A</v>
      </c>
      <c r="P2731" s="111" t="e">
        <v>#N/A</v>
      </c>
      <c r="Q2731" s="111" t="e">
        <v>#N/A</v>
      </c>
    </row>
    <row r="2732" spans="1:17" ht="15" customHeight="1" thickBot="1">
      <c r="A2732" s="446"/>
      <c r="B2732" s="446"/>
      <c r="C2732" s="54" t="str">
        <f>IF(A2732="CSP","Consolidated Supply Program(IIF)",IF(A2732&lt;&gt;"",INDEX('CCN &amp; Description'!$B$2:$B$1071,MATCH(VALUE(LEFT(A2732,5)),'CCN &amp; Description'!$A$2:$A$1071,0)),""))</f>
        <v/>
      </c>
      <c r="D2732" s="55" t="str">
        <f t="shared" si="84"/>
        <v>C</v>
      </c>
      <c r="E2732" s="55" t="str">
        <f t="shared" si="85"/>
        <v>C3496</v>
      </c>
      <c r="F2732" s="56" t="s">
        <v>6515</v>
      </c>
      <c r="G2732" s="56" t="s">
        <v>13819</v>
      </c>
      <c r="H2732" s="59"/>
      <c r="I2732" s="57">
        <v>4.58</v>
      </c>
      <c r="J2732" s="57">
        <v>1.25</v>
      </c>
      <c r="K2732" s="57">
        <v>0.5</v>
      </c>
      <c r="L2732" s="315" t="e">
        <v>#REF!</v>
      </c>
      <c r="M2732" s="58" t="e">
        <v>#REF!</v>
      </c>
      <c r="N2732" s="58" t="e">
        <v>#N/A</v>
      </c>
      <c r="O2732" s="58" t="e">
        <v>#N/A</v>
      </c>
      <c r="P2732" s="58" t="e">
        <v>#N/A</v>
      </c>
      <c r="Q2732" s="58" t="e">
        <v>#N/A</v>
      </c>
    </row>
    <row r="2733" spans="1:17" ht="15" customHeight="1" thickBot="1">
      <c r="A2733" s="446"/>
      <c r="B2733" s="446"/>
      <c r="C2733" s="54" t="str">
        <f>IF(A2733="CSP","Consolidated Supply Program(IIF)",IF(A2733&lt;&gt;"",INDEX('CCN &amp; Description'!$B$2:$B$1071,MATCH(VALUE(LEFT(A2733,5)),'CCN &amp; Description'!$A$2:$A$1071,0)),""))</f>
        <v/>
      </c>
      <c r="D2733" s="55" t="str">
        <f t="shared" si="84"/>
        <v>C</v>
      </c>
      <c r="E2733" s="55" t="str">
        <f t="shared" si="85"/>
        <v>C3497</v>
      </c>
      <c r="F2733" s="56" t="s">
        <v>6519</v>
      </c>
      <c r="G2733" s="56" t="s">
        <v>13819</v>
      </c>
      <c r="H2733" s="59"/>
      <c r="I2733" s="57">
        <v>4.58</v>
      </c>
      <c r="J2733" s="57">
        <v>1.25</v>
      </c>
      <c r="K2733" s="57">
        <v>0.5</v>
      </c>
      <c r="L2733" s="315" t="e">
        <v>#REF!</v>
      </c>
      <c r="M2733" s="58" t="e">
        <v>#REF!</v>
      </c>
      <c r="N2733" s="58" t="e">
        <v>#N/A</v>
      </c>
      <c r="O2733" s="58" t="e">
        <v>#N/A</v>
      </c>
      <c r="P2733" s="58" t="e">
        <v>#N/A</v>
      </c>
      <c r="Q2733" s="58" t="e">
        <v>#N/A</v>
      </c>
    </row>
    <row r="2734" spans="1:17" s="110" customFormat="1" ht="15" customHeight="1" thickBot="1">
      <c r="A2734" s="446" t="s">
        <v>814</v>
      </c>
      <c r="B2734" s="446"/>
      <c r="C2734" s="106" t="str">
        <f>IF(A2734="CSP","Consolidated Supply Program(IIF)",IF(A2734&lt;&gt;"",INDEX('CCN &amp; Description'!$B$2:$B$1071,MATCH(VALUE(LEFT(A2734,5)),'CCN &amp; Description'!$A$2:$A$1071,0)),""))</f>
        <v>Consolidated Supply Program(IIF)</v>
      </c>
      <c r="D2734" s="107" t="str">
        <f t="shared" si="84"/>
        <v>C</v>
      </c>
      <c r="E2734" s="107" t="str">
        <f t="shared" si="85"/>
        <v>C3498</v>
      </c>
      <c r="F2734" s="108" t="s">
        <v>6523</v>
      </c>
      <c r="G2734" s="108" t="s">
        <v>13820</v>
      </c>
      <c r="H2734" s="108" t="s">
        <v>13821</v>
      </c>
      <c r="I2734" s="109">
        <v>1.33</v>
      </c>
      <c r="J2734" s="109">
        <v>0.67</v>
      </c>
      <c r="K2734" s="109">
        <v>0.33</v>
      </c>
      <c r="L2734" s="110" t="e">
        <v>#REF!</v>
      </c>
      <c r="M2734" s="111" t="e">
        <v>#REF!</v>
      </c>
      <c r="N2734" s="111" t="e">
        <v>#N/A</v>
      </c>
      <c r="O2734" s="111" t="e">
        <v>#N/A</v>
      </c>
      <c r="P2734" s="111" t="e">
        <v>#N/A</v>
      </c>
      <c r="Q2734" s="111" t="e">
        <v>#N/A</v>
      </c>
    </row>
    <row r="2735" spans="1:17" s="110" customFormat="1" ht="15" customHeight="1" thickBot="1">
      <c r="A2735" s="446">
        <v>44112</v>
      </c>
      <c r="B2735" s="446"/>
      <c r="C2735" s="106" t="str">
        <f>IF(A2735="CSP","Consolidated Supply Program(IIF)",IF(A2735&lt;&gt;"",INDEX('CCN &amp; Description'!$B$2:$B$1071,MATCH(VALUE(LEFT(A2735,5)),'CCN &amp; Description'!$A$2:$A$1071,0)),""))</f>
        <v>COVERED STORAGE BUILDING, INSTALLATION</v>
      </c>
      <c r="D2735" s="107" t="str">
        <f t="shared" si="84"/>
        <v>C</v>
      </c>
      <c r="E2735" s="107" t="str">
        <f t="shared" si="85"/>
        <v>C3500</v>
      </c>
      <c r="F2735" s="108" t="s">
        <v>6527</v>
      </c>
      <c r="G2735" s="108" t="s">
        <v>13822</v>
      </c>
      <c r="H2735" s="108" t="s">
        <v>13823</v>
      </c>
      <c r="I2735" s="109">
        <v>2.33</v>
      </c>
      <c r="J2735" s="109">
        <v>1.5</v>
      </c>
      <c r="K2735" s="109">
        <v>1.5</v>
      </c>
      <c r="L2735" s="110" t="e">
        <v>#REF!</v>
      </c>
      <c r="M2735" s="111" t="e">
        <v>#REF!</v>
      </c>
      <c r="N2735" s="111" t="e">
        <v>#N/A</v>
      </c>
      <c r="O2735" s="111" t="e">
        <v>#N/A</v>
      </c>
      <c r="P2735" s="111" t="e">
        <v>#N/A</v>
      </c>
      <c r="Q2735" s="111" t="e">
        <v>#N/A</v>
      </c>
    </row>
    <row r="2736" spans="1:17" s="110" customFormat="1" ht="15" customHeight="1" thickBot="1">
      <c r="A2736" s="446">
        <v>44112</v>
      </c>
      <c r="B2736" s="446"/>
      <c r="C2736" s="106" t="str">
        <f>IF(A2736="CSP","Consolidated Supply Program(IIF)",IF(A2736&lt;&gt;"",INDEX('CCN &amp; Description'!$B$2:$B$1071,MATCH(VALUE(LEFT(A2736,5)),'CCN &amp; Description'!$A$2:$A$1071,0)),""))</f>
        <v>COVERED STORAGE BUILDING, INSTALLATION</v>
      </c>
      <c r="D2736" s="107" t="str">
        <f t="shared" si="84"/>
        <v>C</v>
      </c>
      <c r="E2736" s="107" t="str">
        <f t="shared" si="85"/>
        <v>C3500</v>
      </c>
      <c r="F2736" s="108" t="s">
        <v>6527</v>
      </c>
      <c r="G2736" s="108" t="s">
        <v>13824</v>
      </c>
      <c r="H2736" s="108" t="s">
        <v>13825</v>
      </c>
      <c r="I2736" s="109">
        <v>2.33</v>
      </c>
      <c r="J2736" s="109">
        <v>1.5</v>
      </c>
      <c r="K2736" s="109">
        <v>1.5</v>
      </c>
      <c r="L2736" s="110" t="e">
        <v>#REF!</v>
      </c>
      <c r="M2736" s="111" t="e">
        <v>#REF!</v>
      </c>
      <c r="N2736" s="111" t="e">
        <v>#N/A</v>
      </c>
      <c r="O2736" s="111" t="e">
        <v>#N/A</v>
      </c>
      <c r="P2736" s="111" t="e">
        <v>#N/A</v>
      </c>
      <c r="Q2736" s="111" t="e">
        <v>#N/A</v>
      </c>
    </row>
    <row r="2737" spans="1:17" s="110" customFormat="1" ht="15" customHeight="1" thickBot="1">
      <c r="A2737" s="446">
        <v>44112</v>
      </c>
      <c r="B2737" s="446"/>
      <c r="C2737" s="106" t="str">
        <f>IF(A2737="CSP","Consolidated Supply Program(IIF)",IF(A2737&lt;&gt;"",INDEX('CCN &amp; Description'!$B$2:$B$1071,MATCH(VALUE(LEFT(A2737,5)),'CCN &amp; Description'!$A$2:$A$1071,0)),""))</f>
        <v>COVERED STORAGE BUILDING, INSTALLATION</v>
      </c>
      <c r="D2737" s="107" t="str">
        <f t="shared" si="84"/>
        <v>C</v>
      </c>
      <c r="E2737" s="107" t="str">
        <f t="shared" si="85"/>
        <v>C3500</v>
      </c>
      <c r="F2737" s="108" t="s">
        <v>6527</v>
      </c>
      <c r="G2737" s="108" t="s">
        <v>13826</v>
      </c>
      <c r="H2737" s="108" t="s">
        <v>13827</v>
      </c>
      <c r="I2737" s="109">
        <v>2.33</v>
      </c>
      <c r="J2737" s="109">
        <v>1.5</v>
      </c>
      <c r="K2737" s="109">
        <v>1.5</v>
      </c>
      <c r="L2737" s="110" t="e">
        <v>#REF!</v>
      </c>
      <c r="M2737" s="111" t="e">
        <v>#REF!</v>
      </c>
      <c r="N2737" s="111" t="e">
        <v>#N/A</v>
      </c>
      <c r="O2737" s="111" t="e">
        <v>#N/A</v>
      </c>
      <c r="P2737" s="111" t="e">
        <v>#N/A</v>
      </c>
      <c r="Q2737" s="111" t="e">
        <v>#N/A</v>
      </c>
    </row>
    <row r="2738" spans="1:17" s="110" customFormat="1" ht="15" customHeight="1" thickBot="1">
      <c r="A2738" s="446">
        <v>44112</v>
      </c>
      <c r="B2738" s="446"/>
      <c r="C2738" s="106" t="str">
        <f>IF(A2738="CSP","Consolidated Supply Program(IIF)",IF(A2738&lt;&gt;"",INDEX('CCN &amp; Description'!$B$2:$B$1071,MATCH(VALUE(LEFT(A2738,5)),'CCN &amp; Description'!$A$2:$A$1071,0)),""))</f>
        <v>COVERED STORAGE BUILDING, INSTALLATION</v>
      </c>
      <c r="D2738" s="107" t="str">
        <f t="shared" si="84"/>
        <v>C</v>
      </c>
      <c r="E2738" s="107" t="str">
        <f t="shared" si="85"/>
        <v>C3500</v>
      </c>
      <c r="F2738" s="108" t="s">
        <v>6527</v>
      </c>
      <c r="G2738" s="108" t="s">
        <v>13828</v>
      </c>
      <c r="H2738" s="108" t="s">
        <v>13829</v>
      </c>
      <c r="I2738" s="109">
        <v>2.33</v>
      </c>
      <c r="J2738" s="109">
        <v>1.5</v>
      </c>
      <c r="K2738" s="109">
        <v>1.5</v>
      </c>
      <c r="L2738" s="110" t="e">
        <v>#REF!</v>
      </c>
      <c r="M2738" s="111" t="e">
        <v>#REF!</v>
      </c>
      <c r="N2738" s="111" t="e">
        <v>#N/A</v>
      </c>
      <c r="O2738" s="111" t="e">
        <v>#N/A</v>
      </c>
      <c r="P2738" s="111" t="e">
        <v>#N/A</v>
      </c>
      <c r="Q2738" s="111" t="e">
        <v>#N/A</v>
      </c>
    </row>
    <row r="2739" spans="1:17" s="110" customFormat="1" ht="15" customHeight="1" thickBot="1">
      <c r="A2739" s="446">
        <v>44112</v>
      </c>
      <c r="B2739" s="446"/>
      <c r="C2739" s="106" t="str">
        <f>IF(A2739="CSP","Consolidated Supply Program(IIF)",IF(A2739&lt;&gt;"",INDEX('CCN &amp; Description'!$B$2:$B$1071,MATCH(VALUE(LEFT(A2739,5)),'CCN &amp; Description'!$A$2:$A$1071,0)),""))</f>
        <v>COVERED STORAGE BUILDING, INSTALLATION</v>
      </c>
      <c r="D2739" s="107" t="str">
        <f t="shared" si="84"/>
        <v>C</v>
      </c>
      <c r="E2739" s="107" t="str">
        <f t="shared" si="85"/>
        <v>C3501</v>
      </c>
      <c r="F2739" s="108" t="s">
        <v>6540</v>
      </c>
      <c r="G2739" s="108" t="s">
        <v>13830</v>
      </c>
      <c r="H2739" s="108" t="s">
        <v>13831</v>
      </c>
      <c r="I2739" s="109">
        <v>2.33</v>
      </c>
      <c r="J2739" s="109">
        <v>1.5</v>
      </c>
      <c r="K2739" s="109">
        <v>1.5</v>
      </c>
      <c r="L2739" s="110" t="e">
        <v>#REF!</v>
      </c>
      <c r="M2739" s="111" t="e">
        <v>#REF!</v>
      </c>
      <c r="N2739" s="111" t="e">
        <v>#N/A</v>
      </c>
      <c r="O2739" s="111" t="e">
        <v>#N/A</v>
      </c>
      <c r="P2739" s="111" t="e">
        <v>#N/A</v>
      </c>
      <c r="Q2739" s="111" t="e">
        <v>#N/A</v>
      </c>
    </row>
    <row r="2740" spans="1:17" s="110" customFormat="1" ht="15" customHeight="1" thickBot="1">
      <c r="A2740" s="446">
        <v>44112</v>
      </c>
      <c r="B2740" s="446"/>
      <c r="C2740" s="106" t="str">
        <f>IF(A2740="CSP","Consolidated Supply Program(IIF)",IF(A2740&lt;&gt;"",INDEX('CCN &amp; Description'!$B$2:$B$1071,MATCH(VALUE(LEFT(A2740,5)),'CCN &amp; Description'!$A$2:$A$1071,0)),""))</f>
        <v>COVERED STORAGE BUILDING, INSTALLATION</v>
      </c>
      <c r="D2740" s="107" t="str">
        <f t="shared" si="84"/>
        <v>C</v>
      </c>
      <c r="E2740" s="107" t="str">
        <f t="shared" si="85"/>
        <v>C3501</v>
      </c>
      <c r="F2740" s="108" t="s">
        <v>6540</v>
      </c>
      <c r="G2740" s="108" t="s">
        <v>13832</v>
      </c>
      <c r="H2740" s="108" t="s">
        <v>13825</v>
      </c>
      <c r="I2740" s="109">
        <v>2.33</v>
      </c>
      <c r="J2740" s="109">
        <v>1.5</v>
      </c>
      <c r="K2740" s="109">
        <v>1.5</v>
      </c>
      <c r="L2740" s="110" t="e">
        <v>#REF!</v>
      </c>
      <c r="M2740" s="111" t="e">
        <v>#REF!</v>
      </c>
      <c r="N2740" s="111" t="e">
        <v>#N/A</v>
      </c>
      <c r="O2740" s="111" t="e">
        <v>#N/A</v>
      </c>
      <c r="P2740" s="111" t="e">
        <v>#N/A</v>
      </c>
      <c r="Q2740" s="111" t="e">
        <v>#N/A</v>
      </c>
    </row>
    <row r="2741" spans="1:17" s="110" customFormat="1" ht="15" customHeight="1" thickBot="1">
      <c r="A2741" s="446">
        <v>44112</v>
      </c>
      <c r="B2741" s="446"/>
      <c r="C2741" s="106" t="str">
        <f>IF(A2741="CSP","Consolidated Supply Program(IIF)",IF(A2741&lt;&gt;"",INDEX('CCN &amp; Description'!$B$2:$B$1071,MATCH(VALUE(LEFT(A2741,5)),'CCN &amp; Description'!$A$2:$A$1071,0)),""))</f>
        <v>COVERED STORAGE BUILDING, INSTALLATION</v>
      </c>
      <c r="D2741" s="107" t="str">
        <f t="shared" si="84"/>
        <v>C</v>
      </c>
      <c r="E2741" s="107" t="str">
        <f t="shared" si="85"/>
        <v>C3501</v>
      </c>
      <c r="F2741" s="108" t="s">
        <v>6540</v>
      </c>
      <c r="G2741" s="108" t="s">
        <v>13832</v>
      </c>
      <c r="H2741" s="108" t="s">
        <v>13827</v>
      </c>
      <c r="I2741" s="109">
        <v>2.33</v>
      </c>
      <c r="J2741" s="109">
        <v>1.5</v>
      </c>
      <c r="K2741" s="109">
        <v>1.5</v>
      </c>
      <c r="L2741" s="110" t="e">
        <v>#REF!</v>
      </c>
      <c r="M2741" s="111" t="e">
        <v>#REF!</v>
      </c>
      <c r="N2741" s="111" t="e">
        <v>#N/A</v>
      </c>
      <c r="O2741" s="111" t="e">
        <v>#N/A</v>
      </c>
      <c r="P2741" s="111" t="e">
        <v>#N/A</v>
      </c>
      <c r="Q2741" s="111" t="e">
        <v>#N/A</v>
      </c>
    </row>
    <row r="2742" spans="1:17" s="110" customFormat="1" ht="15" customHeight="1" thickBot="1">
      <c r="A2742" s="446">
        <v>44112</v>
      </c>
      <c r="B2742" s="446"/>
      <c r="C2742" s="106" t="str">
        <f>IF(A2742="CSP","Consolidated Supply Program(IIF)",IF(A2742&lt;&gt;"",INDEX('CCN &amp; Description'!$B$2:$B$1071,MATCH(VALUE(LEFT(A2742,5)),'CCN &amp; Description'!$A$2:$A$1071,0)),""))</f>
        <v>COVERED STORAGE BUILDING, INSTALLATION</v>
      </c>
      <c r="D2742" s="107" t="str">
        <f t="shared" si="84"/>
        <v>C</v>
      </c>
      <c r="E2742" s="107" t="str">
        <f t="shared" si="85"/>
        <v>C3501</v>
      </c>
      <c r="F2742" s="108" t="s">
        <v>6540</v>
      </c>
      <c r="G2742" s="108" t="s">
        <v>13832</v>
      </c>
      <c r="H2742" s="108" t="s">
        <v>13829</v>
      </c>
      <c r="I2742" s="109">
        <v>2.33</v>
      </c>
      <c r="J2742" s="109">
        <v>1.5</v>
      </c>
      <c r="K2742" s="109">
        <v>1.5</v>
      </c>
      <c r="L2742" s="110" t="e">
        <v>#REF!</v>
      </c>
      <c r="M2742" s="111" t="e">
        <v>#REF!</v>
      </c>
      <c r="N2742" s="111" t="e">
        <v>#N/A</v>
      </c>
      <c r="O2742" s="111" t="e">
        <v>#N/A</v>
      </c>
      <c r="P2742" s="111" t="e">
        <v>#N/A</v>
      </c>
      <c r="Q2742" s="111" t="e">
        <v>#N/A</v>
      </c>
    </row>
    <row r="2743" spans="1:17" s="110" customFormat="1" ht="15" customHeight="1" thickBot="1">
      <c r="A2743" s="446">
        <v>44112</v>
      </c>
      <c r="B2743" s="446"/>
      <c r="C2743" s="106" t="str">
        <f>IF(A2743="CSP","Consolidated Supply Program(IIF)",IF(A2743&lt;&gt;"",INDEX('CCN &amp; Description'!$B$2:$B$1071,MATCH(VALUE(LEFT(A2743,5)),'CCN &amp; Description'!$A$2:$A$1071,0)),""))</f>
        <v>COVERED STORAGE BUILDING, INSTALLATION</v>
      </c>
      <c r="D2743" s="107" t="str">
        <f t="shared" si="84"/>
        <v>C</v>
      </c>
      <c r="E2743" s="107" t="str">
        <f t="shared" si="85"/>
        <v>C3501</v>
      </c>
      <c r="F2743" s="108" t="s">
        <v>6540</v>
      </c>
      <c r="G2743" s="108" t="s">
        <v>13822</v>
      </c>
      <c r="H2743" s="108" t="s">
        <v>13823</v>
      </c>
      <c r="I2743" s="109">
        <v>2.33</v>
      </c>
      <c r="J2743" s="109">
        <v>1.5</v>
      </c>
      <c r="K2743" s="109">
        <v>1.5</v>
      </c>
      <c r="L2743" s="110" t="e">
        <v>#REF!</v>
      </c>
      <c r="M2743" s="111" t="e">
        <v>#REF!</v>
      </c>
      <c r="N2743" s="111" t="e">
        <v>#N/A</v>
      </c>
      <c r="O2743" s="111" t="e">
        <v>#N/A</v>
      </c>
      <c r="P2743" s="111" t="e">
        <v>#N/A</v>
      </c>
      <c r="Q2743" s="111" t="e">
        <v>#N/A</v>
      </c>
    </row>
    <row r="2744" spans="1:17" ht="15" customHeight="1" thickBot="1">
      <c r="A2744" s="446"/>
      <c r="B2744" s="446"/>
      <c r="C2744" s="54" t="str">
        <f>IF(A2744="CSP","Consolidated Supply Program(IIF)",IF(A2744&lt;&gt;"",INDEX('CCN &amp; Description'!$B$2:$B$1071,MATCH(VALUE(LEFT(A2744,5)),'CCN &amp; Description'!$A$2:$A$1071,0)),""))</f>
        <v/>
      </c>
      <c r="D2744" s="55" t="str">
        <f t="shared" si="84"/>
        <v>C</v>
      </c>
      <c r="E2744" s="55" t="str">
        <f t="shared" si="85"/>
        <v>C4000</v>
      </c>
      <c r="F2744" s="56" t="s">
        <v>13833</v>
      </c>
      <c r="G2744" s="56" t="s">
        <v>13834</v>
      </c>
      <c r="H2744" s="56" t="s">
        <v>13835</v>
      </c>
      <c r="I2744" s="57">
        <v>0</v>
      </c>
      <c r="J2744" s="57">
        <v>0</v>
      </c>
      <c r="K2744" s="57">
        <v>0</v>
      </c>
      <c r="L2744" s="315" t="e">
        <v>#REF!</v>
      </c>
      <c r="M2744" s="58" t="e">
        <v>#REF!</v>
      </c>
      <c r="N2744" s="58" t="e">
        <v>#N/A</v>
      </c>
      <c r="O2744" s="58" t="e">
        <v>#N/A</v>
      </c>
      <c r="P2744" s="58" t="e">
        <v>#N/A</v>
      </c>
      <c r="Q2744" s="58" t="e">
        <v>#N/A</v>
      </c>
    </row>
    <row r="2745" spans="1:17" ht="15" customHeight="1" thickBot="1">
      <c r="A2745" s="446"/>
      <c r="B2745" s="446"/>
      <c r="C2745" s="54" t="str">
        <f>IF(A2745="CSP","Consolidated Supply Program(IIF)",IF(A2745&lt;&gt;"",INDEX('CCN &amp; Description'!$B$2:$B$1071,MATCH(VALUE(LEFT(A2745,5)),'CCN &amp; Description'!$A$2:$A$1071,0)),""))</f>
        <v/>
      </c>
      <c r="D2745" s="55" t="str">
        <f t="shared" si="84"/>
        <v>C</v>
      </c>
      <c r="E2745" s="55" t="str">
        <f t="shared" si="85"/>
        <v>C4070</v>
      </c>
      <c r="F2745" s="56" t="s">
        <v>6556</v>
      </c>
      <c r="G2745" s="56" t="s">
        <v>6557</v>
      </c>
      <c r="H2745" s="59"/>
      <c r="I2745" s="57">
        <v>0</v>
      </c>
      <c r="J2745" s="57">
        <v>0</v>
      </c>
      <c r="K2745" s="57">
        <v>0</v>
      </c>
      <c r="L2745" s="315" t="e">
        <v>#REF!</v>
      </c>
      <c r="M2745" s="58" t="e">
        <v>#REF!</v>
      </c>
      <c r="N2745" s="58" t="e">
        <v>#N/A</v>
      </c>
      <c r="O2745" s="58" t="e">
        <v>#N/A</v>
      </c>
      <c r="P2745" s="58" t="e">
        <v>#N/A</v>
      </c>
      <c r="Q2745" s="58" t="e">
        <v>#N/A</v>
      </c>
    </row>
    <row r="2746" spans="1:17" ht="15" customHeight="1" thickBot="1">
      <c r="A2746" s="446"/>
      <c r="B2746" s="446"/>
      <c r="C2746" s="54" t="str">
        <f>IF(A2746="CSP","Consolidated Supply Program(IIF)",IF(A2746&lt;&gt;"",INDEX('CCN &amp; Description'!$B$2:$B$1071,MATCH(VALUE(LEFT(A2746,5)),'CCN &amp; Description'!$A$2:$A$1071,0)),""))</f>
        <v/>
      </c>
      <c r="D2746" s="55" t="str">
        <f t="shared" si="84"/>
        <v>C</v>
      </c>
      <c r="E2746" s="55" t="str">
        <f t="shared" si="85"/>
        <v>C4070</v>
      </c>
      <c r="F2746" s="56" t="s">
        <v>6556</v>
      </c>
      <c r="G2746" s="56" t="s">
        <v>6557</v>
      </c>
      <c r="H2746" s="59"/>
      <c r="I2746" s="57">
        <v>0</v>
      </c>
      <c r="J2746" s="57">
        <v>0</v>
      </c>
      <c r="K2746" s="57">
        <v>0</v>
      </c>
      <c r="L2746" s="315" t="e">
        <v>#REF!</v>
      </c>
      <c r="M2746" s="58" t="e">
        <v>#REF!</v>
      </c>
      <c r="N2746" s="58" t="e">
        <v>#N/A</v>
      </c>
      <c r="O2746" s="58" t="e">
        <v>#N/A</v>
      </c>
      <c r="P2746" s="58" t="e">
        <v>#N/A</v>
      </c>
      <c r="Q2746" s="58" t="e">
        <v>#N/A</v>
      </c>
    </row>
    <row r="2747" spans="1:17" ht="15" customHeight="1" thickBot="1">
      <c r="A2747" s="446"/>
      <c r="B2747" s="446"/>
      <c r="C2747" s="54" t="str">
        <f>IF(A2747="CSP","Consolidated Supply Program(IIF)",IF(A2747&lt;&gt;"",INDEX('CCN &amp; Description'!$B$2:$B$1071,MATCH(VALUE(LEFT(A2747,5)),'CCN &amp; Description'!$A$2:$A$1071,0)),""))</f>
        <v/>
      </c>
      <c r="D2747" s="55" t="str">
        <f t="shared" si="84"/>
        <v>C</v>
      </c>
      <c r="E2747" s="55" t="str">
        <f t="shared" si="85"/>
        <v>C4144</v>
      </c>
      <c r="F2747" s="56" t="s">
        <v>6565</v>
      </c>
      <c r="G2747" s="56" t="s">
        <v>13836</v>
      </c>
      <c r="H2747" s="56" t="s">
        <v>13837</v>
      </c>
      <c r="I2747" s="57">
        <v>3.08</v>
      </c>
      <c r="J2747" s="57">
        <v>2.08</v>
      </c>
      <c r="K2747" s="60"/>
      <c r="L2747" s="315" t="e">
        <v>#REF!</v>
      </c>
      <c r="M2747" s="58" t="e">
        <v>#REF!</v>
      </c>
      <c r="N2747" s="58" t="e">
        <v>#N/A</v>
      </c>
      <c r="O2747" s="58" t="e">
        <v>#N/A</v>
      </c>
      <c r="P2747" s="58" t="e">
        <v>#N/A</v>
      </c>
      <c r="Q2747" s="58" t="e">
        <v>#N/A</v>
      </c>
    </row>
    <row r="2748" spans="1:17" ht="15" customHeight="1" thickBot="1">
      <c r="A2748" s="446"/>
      <c r="B2748" s="446"/>
      <c r="C2748" s="54" t="str">
        <f>IF(A2748="CSP","Consolidated Supply Program(IIF)",IF(A2748&lt;&gt;"",INDEX('CCN &amp; Description'!$B$2:$B$1071,MATCH(VALUE(LEFT(A2748,5)),'CCN &amp; Description'!$A$2:$A$1071,0)),""))</f>
        <v/>
      </c>
      <c r="D2748" s="55" t="str">
        <f t="shared" si="84"/>
        <v>C</v>
      </c>
      <c r="E2748" s="55" t="str">
        <f t="shared" si="85"/>
        <v>C4144</v>
      </c>
      <c r="F2748" s="56" t="s">
        <v>6565</v>
      </c>
      <c r="G2748" s="56" t="s">
        <v>13838</v>
      </c>
      <c r="H2748" s="56" t="s">
        <v>13839</v>
      </c>
      <c r="I2748" s="57">
        <v>5.42</v>
      </c>
      <c r="J2748" s="57">
        <v>1.42</v>
      </c>
      <c r="K2748" s="57">
        <v>1.42</v>
      </c>
      <c r="L2748" s="315" t="e">
        <v>#REF!</v>
      </c>
      <c r="M2748" s="58" t="e">
        <v>#REF!</v>
      </c>
      <c r="N2748" s="58" t="e">
        <v>#N/A</v>
      </c>
      <c r="O2748" s="58" t="e">
        <v>#N/A</v>
      </c>
      <c r="P2748" s="58" t="e">
        <v>#N/A</v>
      </c>
      <c r="Q2748" s="58" t="e">
        <v>#N/A</v>
      </c>
    </row>
    <row r="2749" spans="1:17" ht="15" customHeight="1" thickBot="1">
      <c r="A2749" s="446"/>
      <c r="B2749" s="446"/>
      <c r="C2749" s="54" t="str">
        <f>IF(A2749="CSP","Consolidated Supply Program(IIF)",IF(A2749&lt;&gt;"",INDEX('CCN &amp; Description'!$B$2:$B$1071,MATCH(VALUE(LEFT(A2749,5)),'CCN &amp; Description'!$A$2:$A$1071,0)),""))</f>
        <v/>
      </c>
      <c r="D2749" s="55" t="str">
        <f t="shared" si="84"/>
        <v>C</v>
      </c>
      <c r="E2749" s="55" t="str">
        <f t="shared" si="85"/>
        <v>C4144</v>
      </c>
      <c r="F2749" s="56" t="s">
        <v>6565</v>
      </c>
      <c r="G2749" s="56" t="s">
        <v>13840</v>
      </c>
      <c r="H2749" s="56" t="s">
        <v>13841</v>
      </c>
      <c r="I2749" s="57">
        <v>3.08</v>
      </c>
      <c r="J2749" s="57">
        <v>2.08</v>
      </c>
      <c r="K2749" s="60"/>
      <c r="L2749" s="315" t="e">
        <v>#REF!</v>
      </c>
      <c r="M2749" s="58" t="e">
        <v>#REF!</v>
      </c>
      <c r="N2749" s="58" t="e">
        <v>#N/A</v>
      </c>
      <c r="O2749" s="58" t="e">
        <v>#N/A</v>
      </c>
      <c r="P2749" s="58" t="e">
        <v>#N/A</v>
      </c>
      <c r="Q2749" s="58" t="e">
        <v>#N/A</v>
      </c>
    </row>
    <row r="2750" spans="1:17" ht="15" customHeight="1" thickBot="1">
      <c r="A2750" s="446"/>
      <c r="B2750" s="446"/>
      <c r="C2750" s="54" t="str">
        <f>IF(A2750="CSP","Consolidated Supply Program(IIF)",IF(A2750&lt;&gt;"",INDEX('CCN &amp; Description'!$B$2:$B$1071,MATCH(VALUE(LEFT(A2750,5)),'CCN &amp; Description'!$A$2:$A$1071,0)),""))</f>
        <v/>
      </c>
      <c r="D2750" s="55" t="str">
        <f t="shared" si="84"/>
        <v>C</v>
      </c>
      <c r="E2750" s="55" t="str">
        <f t="shared" si="85"/>
        <v>C4145</v>
      </c>
      <c r="F2750" s="56" t="s">
        <v>13842</v>
      </c>
      <c r="G2750" s="56" t="s">
        <v>13843</v>
      </c>
      <c r="H2750" s="56" t="s">
        <v>13844</v>
      </c>
      <c r="I2750" s="57">
        <v>3.08</v>
      </c>
      <c r="J2750" s="57">
        <v>2.08</v>
      </c>
      <c r="K2750" s="57">
        <v>1.5</v>
      </c>
      <c r="L2750" s="315" t="e">
        <v>#REF!</v>
      </c>
      <c r="M2750" s="58" t="e">
        <v>#REF!</v>
      </c>
      <c r="N2750" s="58" t="e">
        <v>#N/A</v>
      </c>
      <c r="O2750" s="58" t="e">
        <v>#N/A</v>
      </c>
      <c r="P2750" s="58" t="e">
        <v>#N/A</v>
      </c>
      <c r="Q2750" s="58" t="e">
        <v>#N/A</v>
      </c>
    </row>
    <row r="2751" spans="1:17" ht="15" customHeight="1" thickBot="1">
      <c r="A2751" s="446"/>
      <c r="B2751" s="446"/>
      <c r="C2751" s="54" t="str">
        <f>IF(A2751="CSP","Consolidated Supply Program(IIF)",IF(A2751&lt;&gt;"",INDEX('CCN &amp; Description'!$B$2:$B$1071,MATCH(VALUE(LEFT(A2751,5)),'CCN &amp; Description'!$A$2:$A$1071,0)),""))</f>
        <v/>
      </c>
      <c r="D2751" s="55" t="str">
        <f t="shared" si="84"/>
        <v>C</v>
      </c>
      <c r="E2751" s="55" t="str">
        <f t="shared" si="85"/>
        <v>C4146</v>
      </c>
      <c r="F2751" s="56" t="s">
        <v>13845</v>
      </c>
      <c r="G2751" s="56" t="s">
        <v>13843</v>
      </c>
      <c r="H2751" s="56" t="s">
        <v>13846</v>
      </c>
      <c r="I2751" s="57">
        <v>2.83</v>
      </c>
      <c r="J2751" s="57">
        <v>2.08</v>
      </c>
      <c r="K2751" s="57">
        <v>1.5</v>
      </c>
      <c r="L2751" s="315" t="e">
        <v>#REF!</v>
      </c>
      <c r="M2751" s="58" t="e">
        <v>#REF!</v>
      </c>
      <c r="N2751" s="58" t="e">
        <v>#N/A</v>
      </c>
      <c r="O2751" s="58" t="e">
        <v>#N/A</v>
      </c>
      <c r="P2751" s="58" t="e">
        <v>#N/A</v>
      </c>
      <c r="Q2751" s="58" t="e">
        <v>#N/A</v>
      </c>
    </row>
    <row r="2752" spans="1:17" s="110" customFormat="1" ht="15" customHeight="1" thickBot="1">
      <c r="A2752" s="446"/>
      <c r="B2752" s="446"/>
      <c r="C2752" s="106" t="str">
        <f>IF(A2752="CSP","Consolidated Supply Program(IIF)",IF(A2752&lt;&gt;"",INDEX('CCN &amp; Description'!$B$2:$B$1071,MATCH(VALUE(LEFT(A2752,5)),'CCN &amp; Description'!$A$2:$A$1071,0)),""))</f>
        <v/>
      </c>
      <c r="D2752" s="107" t="str">
        <f t="shared" si="84"/>
        <v>C</v>
      </c>
      <c r="E2752" s="107" t="str">
        <f t="shared" si="85"/>
        <v>C4158</v>
      </c>
      <c r="F2752" s="108" t="s">
        <v>6574</v>
      </c>
      <c r="G2752" s="108" t="s">
        <v>13847</v>
      </c>
      <c r="H2752" s="108" t="s">
        <v>13848</v>
      </c>
      <c r="I2752" s="109">
        <v>0</v>
      </c>
      <c r="J2752" s="109">
        <v>0</v>
      </c>
      <c r="K2752" s="109">
        <v>0</v>
      </c>
      <c r="L2752" s="110" t="e">
        <v>#REF!</v>
      </c>
      <c r="M2752" s="111" t="e">
        <v>#REF!</v>
      </c>
      <c r="N2752" s="111" t="e">
        <v>#N/A</v>
      </c>
      <c r="O2752" s="111" t="e">
        <v>#N/A</v>
      </c>
      <c r="P2752" s="111" t="e">
        <v>#N/A</v>
      </c>
      <c r="Q2752" s="111" t="e">
        <v>#N/A</v>
      </c>
    </row>
    <row r="2753" spans="1:17" s="110" customFormat="1" ht="15" customHeight="1" thickBot="1">
      <c r="A2753" s="446"/>
      <c r="B2753" s="446"/>
      <c r="C2753" s="106" t="str">
        <f>IF(A2753="CSP","Consolidated Supply Program(IIF)",IF(A2753&lt;&gt;"",INDEX('CCN &amp; Description'!$B$2:$B$1071,MATCH(VALUE(LEFT(A2753,5)),'CCN &amp; Description'!$A$2:$A$1071,0)),""))</f>
        <v/>
      </c>
      <c r="D2753" s="107" t="str">
        <f t="shared" si="84"/>
        <v>C</v>
      </c>
      <c r="E2753" s="107" t="str">
        <f t="shared" si="85"/>
        <v>C4180</v>
      </c>
      <c r="F2753" s="108" t="s">
        <v>13849</v>
      </c>
      <c r="G2753" s="108" t="s">
        <v>13311</v>
      </c>
      <c r="H2753" s="108" t="s">
        <v>13850</v>
      </c>
      <c r="I2753" s="109">
        <v>0</v>
      </c>
      <c r="J2753" s="109">
        <v>0</v>
      </c>
      <c r="K2753" s="109">
        <v>0</v>
      </c>
      <c r="L2753" s="110" t="e">
        <v>#REF!</v>
      </c>
      <c r="M2753" s="111" t="e">
        <v>#REF!</v>
      </c>
      <c r="N2753" s="111" t="e">
        <v>#N/A</v>
      </c>
      <c r="O2753" s="111" t="e">
        <v>#N/A</v>
      </c>
      <c r="P2753" s="111" t="e">
        <v>#N/A</v>
      </c>
      <c r="Q2753" s="111" t="e">
        <v>#N/A</v>
      </c>
    </row>
    <row r="2754" spans="1:17" s="110" customFormat="1" ht="15" customHeight="1" thickBot="1">
      <c r="A2754" s="446"/>
      <c r="B2754" s="446"/>
      <c r="C2754" s="106" t="str">
        <f>IF(A2754="CSP","Consolidated Supply Program(IIF)",IF(A2754&lt;&gt;"",INDEX('CCN &amp; Description'!$B$2:$B$1071,MATCH(VALUE(LEFT(A2754,5)),'CCN &amp; Description'!$A$2:$A$1071,0)),""))</f>
        <v/>
      </c>
      <c r="D2754" s="107" t="str">
        <f t="shared" ref="D2754:D2817" si="86">LEFT(F2754,1)</f>
        <v>C</v>
      </c>
      <c r="E2754" s="107" t="str">
        <f t="shared" ref="E2754:E2817" si="87">LEFT(F2754,5)</f>
        <v>C4180</v>
      </c>
      <c r="F2754" s="108" t="s">
        <v>13849</v>
      </c>
      <c r="G2754" s="108" t="s">
        <v>13311</v>
      </c>
      <c r="H2754" s="108" t="s">
        <v>13851</v>
      </c>
      <c r="I2754" s="109">
        <v>0</v>
      </c>
      <c r="J2754" s="109">
        <v>0</v>
      </c>
      <c r="K2754" s="109">
        <v>0</v>
      </c>
      <c r="L2754" s="110" t="e">
        <v>#REF!</v>
      </c>
      <c r="M2754" s="111" t="e">
        <v>#REF!</v>
      </c>
      <c r="N2754" s="111" t="e">
        <v>#N/A</v>
      </c>
      <c r="O2754" s="111" t="e">
        <v>#N/A</v>
      </c>
      <c r="P2754" s="111" t="e">
        <v>#N/A</v>
      </c>
      <c r="Q2754" s="111" t="e">
        <v>#N/A</v>
      </c>
    </row>
    <row r="2755" spans="1:17" ht="15" customHeight="1" thickBot="1">
      <c r="A2755" s="446"/>
      <c r="B2755" s="446"/>
      <c r="C2755" s="54" t="str">
        <f>IF(A2755="CSP","Consolidated Supply Program(IIF)",IF(A2755&lt;&gt;"",INDEX('CCN &amp; Description'!$B$2:$B$1071,MATCH(VALUE(LEFT(A2755,5)),'CCN &amp; Description'!$A$2:$A$1071,0)),""))</f>
        <v/>
      </c>
      <c r="D2755" s="55" t="str">
        <f t="shared" si="86"/>
        <v>C</v>
      </c>
      <c r="E2755" s="55" t="str">
        <f t="shared" si="87"/>
        <v>C4182</v>
      </c>
      <c r="F2755" s="56" t="s">
        <v>13852</v>
      </c>
      <c r="G2755" s="56" t="s">
        <v>13311</v>
      </c>
      <c r="H2755" s="59"/>
      <c r="I2755" s="57">
        <v>2.33</v>
      </c>
      <c r="J2755" s="57">
        <v>0.83</v>
      </c>
      <c r="K2755" s="57">
        <v>1.42</v>
      </c>
      <c r="L2755" s="315" t="e">
        <v>#REF!</v>
      </c>
      <c r="M2755" s="58" t="e">
        <v>#REF!</v>
      </c>
      <c r="N2755" s="58" t="e">
        <v>#N/A</v>
      </c>
      <c r="O2755" s="58" t="e">
        <v>#N/A</v>
      </c>
      <c r="P2755" s="58" t="e">
        <v>#N/A</v>
      </c>
      <c r="Q2755" s="58" t="e">
        <v>#N/A</v>
      </c>
    </row>
    <row r="2756" spans="1:17" s="110" customFormat="1" ht="15" customHeight="1" thickBot="1">
      <c r="A2756" s="446"/>
      <c r="B2756" s="446"/>
      <c r="C2756" s="106" t="str">
        <f>IF(A2756="CSP","Consolidated Supply Program(IIF)",IF(A2756&lt;&gt;"",INDEX('CCN &amp; Description'!$B$2:$B$1071,MATCH(VALUE(LEFT(A2756,5)),'CCN &amp; Description'!$A$2:$A$1071,0)),""))</f>
        <v/>
      </c>
      <c r="D2756" s="107" t="str">
        <f t="shared" si="86"/>
        <v>C</v>
      </c>
      <c r="E2756" s="107" t="str">
        <f t="shared" si="87"/>
        <v>C4184</v>
      </c>
      <c r="F2756" s="108" t="s">
        <v>6640</v>
      </c>
      <c r="G2756" s="108" t="s">
        <v>13669</v>
      </c>
      <c r="H2756" s="108" t="s">
        <v>13853</v>
      </c>
      <c r="I2756" s="109">
        <v>2.25</v>
      </c>
      <c r="J2756" s="109">
        <v>1</v>
      </c>
      <c r="K2756" s="109">
        <v>1.67</v>
      </c>
      <c r="L2756" s="110" t="e">
        <v>#REF!</v>
      </c>
      <c r="M2756" s="111" t="e">
        <v>#REF!</v>
      </c>
      <c r="N2756" s="111" t="e">
        <v>#N/A</v>
      </c>
      <c r="O2756" s="111" t="e">
        <v>#N/A</v>
      </c>
      <c r="P2756" s="111" t="e">
        <v>#N/A</v>
      </c>
      <c r="Q2756" s="111" t="e">
        <v>#N/A</v>
      </c>
    </row>
    <row r="2757" spans="1:17" ht="15" customHeight="1" thickBot="1">
      <c r="A2757" s="446"/>
      <c r="B2757" s="446"/>
      <c r="C2757" s="54" t="str">
        <f>IF(A2757="CSP","Consolidated Supply Program(IIF)",IF(A2757&lt;&gt;"",INDEX('CCN &amp; Description'!$B$2:$B$1071,MATCH(VALUE(LEFT(A2757,5)),'CCN &amp; Description'!$A$2:$A$1071,0)),""))</f>
        <v/>
      </c>
      <c r="D2757" s="55" t="str">
        <f t="shared" si="86"/>
        <v>C</v>
      </c>
      <c r="E2757" s="55" t="str">
        <f t="shared" si="87"/>
        <v>C4185</v>
      </c>
      <c r="F2757" s="56" t="s">
        <v>6644</v>
      </c>
      <c r="G2757" s="56" t="s">
        <v>13854</v>
      </c>
      <c r="H2757" s="56" t="s">
        <v>13855</v>
      </c>
      <c r="I2757" s="57">
        <v>2</v>
      </c>
      <c r="J2757" s="57">
        <v>1.5</v>
      </c>
      <c r="K2757" s="57">
        <v>0.83</v>
      </c>
      <c r="L2757" s="315" t="e">
        <v>#REF!</v>
      </c>
      <c r="M2757" s="58" t="e">
        <v>#REF!</v>
      </c>
      <c r="N2757" s="58" t="e">
        <v>#N/A</v>
      </c>
      <c r="O2757" s="58" t="e">
        <v>#N/A</v>
      </c>
      <c r="P2757" s="58" t="e">
        <v>#N/A</v>
      </c>
      <c r="Q2757" s="58" t="e">
        <v>#N/A</v>
      </c>
    </row>
    <row r="2758" spans="1:17" ht="15" customHeight="1" thickBot="1">
      <c r="A2758" s="446"/>
      <c r="B2758" s="446"/>
      <c r="C2758" s="54" t="str">
        <f>IF(A2758="CSP","Consolidated Supply Program(IIF)",IF(A2758&lt;&gt;"",INDEX('CCN &amp; Description'!$B$2:$B$1071,MATCH(VALUE(LEFT(A2758,5)),'CCN &amp; Description'!$A$2:$A$1071,0)),""))</f>
        <v/>
      </c>
      <c r="D2758" s="55" t="str">
        <f t="shared" si="86"/>
        <v>C</v>
      </c>
      <c r="E2758" s="55" t="str">
        <f t="shared" si="87"/>
        <v>C4187</v>
      </c>
      <c r="F2758" s="56" t="s">
        <v>13856</v>
      </c>
      <c r="G2758" s="56" t="s">
        <v>13857</v>
      </c>
      <c r="H2758" s="59"/>
      <c r="I2758" s="57">
        <v>0</v>
      </c>
      <c r="J2758" s="57">
        <v>0</v>
      </c>
      <c r="K2758" s="57">
        <v>0</v>
      </c>
      <c r="L2758" s="315" t="e">
        <v>#REF!</v>
      </c>
      <c r="M2758" s="58" t="e">
        <v>#REF!</v>
      </c>
      <c r="N2758" s="58" t="e">
        <v>#N/A</v>
      </c>
      <c r="O2758" s="58" t="e">
        <v>#N/A</v>
      </c>
      <c r="P2758" s="58" t="e">
        <v>#N/A</v>
      </c>
      <c r="Q2758" s="58" t="e">
        <v>#N/A</v>
      </c>
    </row>
    <row r="2759" spans="1:17" s="110" customFormat="1" ht="15" customHeight="1" thickBot="1">
      <c r="A2759" s="446"/>
      <c r="B2759" s="446"/>
      <c r="C2759" s="106" t="str">
        <f>IF(A2759="CSP","Consolidated Supply Program(IIF)",IF(A2759&lt;&gt;"",INDEX('CCN &amp; Description'!$B$2:$B$1071,MATCH(VALUE(LEFT(A2759,5)),'CCN &amp; Description'!$A$2:$A$1071,0)),""))</f>
        <v/>
      </c>
      <c r="D2759" s="107" t="str">
        <f t="shared" si="86"/>
        <v>C</v>
      </c>
      <c r="E2759" s="107" t="str">
        <f t="shared" si="87"/>
        <v>C4259</v>
      </c>
      <c r="F2759" s="108" t="s">
        <v>6648</v>
      </c>
      <c r="G2759" s="108" t="s">
        <v>13858</v>
      </c>
      <c r="H2759" s="108" t="s">
        <v>13859</v>
      </c>
      <c r="I2759" s="109">
        <v>2</v>
      </c>
      <c r="J2759" s="109">
        <v>2</v>
      </c>
      <c r="K2759" s="109">
        <v>5</v>
      </c>
      <c r="L2759" s="110" t="e">
        <v>#REF!</v>
      </c>
      <c r="M2759" s="111" t="e">
        <v>#REF!</v>
      </c>
      <c r="N2759" s="111" t="e">
        <v>#N/A</v>
      </c>
      <c r="O2759" s="111" t="e">
        <v>#N/A</v>
      </c>
      <c r="P2759" s="111" t="e">
        <v>#N/A</v>
      </c>
      <c r="Q2759" s="111" t="e">
        <v>#N/A</v>
      </c>
    </row>
    <row r="2760" spans="1:17" s="110" customFormat="1" ht="15" customHeight="1" thickBot="1">
      <c r="A2760" s="446"/>
      <c r="B2760" s="446"/>
      <c r="C2760" s="106" t="str">
        <f>IF(A2760="CSP","Consolidated Supply Program(IIF)",IF(A2760&lt;&gt;"",INDEX('CCN &amp; Description'!$B$2:$B$1071,MATCH(VALUE(LEFT(A2760,5)),'CCN &amp; Description'!$A$2:$A$1071,0)),""))</f>
        <v/>
      </c>
      <c r="D2760" s="107" t="str">
        <f t="shared" si="86"/>
        <v>C</v>
      </c>
      <c r="E2760" s="107" t="str">
        <f t="shared" si="87"/>
        <v>C4260</v>
      </c>
      <c r="F2760" s="108" t="s">
        <v>13860</v>
      </c>
      <c r="G2760" s="108" t="s">
        <v>13861</v>
      </c>
      <c r="H2760" s="108" t="s">
        <v>13862</v>
      </c>
      <c r="I2760" s="109">
        <v>2</v>
      </c>
      <c r="J2760" s="109">
        <v>2</v>
      </c>
      <c r="K2760" s="109">
        <v>5</v>
      </c>
      <c r="L2760" s="110" t="e">
        <v>#REF!</v>
      </c>
      <c r="M2760" s="111" t="e">
        <v>#REF!</v>
      </c>
      <c r="N2760" s="111" t="e">
        <v>#N/A</v>
      </c>
      <c r="O2760" s="111" t="e">
        <v>#N/A</v>
      </c>
      <c r="P2760" s="111" t="e">
        <v>#N/A</v>
      </c>
      <c r="Q2760" s="111" t="e">
        <v>#N/A</v>
      </c>
    </row>
    <row r="2761" spans="1:17" s="110" customFormat="1" ht="15" customHeight="1" thickBot="1">
      <c r="A2761" s="446"/>
      <c r="B2761" s="446"/>
      <c r="C2761" s="106" t="str">
        <f>IF(A2761="CSP","Consolidated Supply Program(IIF)",IF(A2761&lt;&gt;"",INDEX('CCN &amp; Description'!$B$2:$B$1071,MATCH(VALUE(LEFT(A2761,5)),'CCN &amp; Description'!$A$2:$A$1071,0)),""))</f>
        <v/>
      </c>
      <c r="D2761" s="107" t="str">
        <f t="shared" si="86"/>
        <v>C</v>
      </c>
      <c r="E2761" s="107" t="str">
        <f t="shared" si="87"/>
        <v>C4261</v>
      </c>
      <c r="F2761" s="108" t="s">
        <v>13863</v>
      </c>
      <c r="G2761" s="108" t="s">
        <v>13864</v>
      </c>
      <c r="H2761" s="108" t="s">
        <v>13862</v>
      </c>
      <c r="I2761" s="109">
        <v>2</v>
      </c>
      <c r="J2761" s="109">
        <v>2</v>
      </c>
      <c r="K2761" s="109">
        <v>5</v>
      </c>
      <c r="L2761" s="110" t="e">
        <v>#REF!</v>
      </c>
      <c r="M2761" s="111" t="e">
        <v>#REF!</v>
      </c>
      <c r="N2761" s="111" t="e">
        <v>#N/A</v>
      </c>
      <c r="O2761" s="111" t="e">
        <v>#N/A</v>
      </c>
      <c r="P2761" s="111" t="e">
        <v>#N/A</v>
      </c>
      <c r="Q2761" s="111" t="e">
        <v>#N/A</v>
      </c>
    </row>
    <row r="2762" spans="1:17" ht="15" customHeight="1" thickBot="1">
      <c r="A2762" s="446"/>
      <c r="B2762" s="446"/>
      <c r="C2762" s="54" t="str">
        <f>IF(A2762="CSP","Consolidated Supply Program(IIF)",IF(A2762&lt;&gt;"",INDEX('CCN &amp; Description'!$B$2:$B$1071,MATCH(VALUE(LEFT(A2762,5)),'CCN &amp; Description'!$A$2:$A$1071,0)),""))</f>
        <v/>
      </c>
      <c r="D2762" s="55" t="str">
        <f t="shared" si="86"/>
        <v>C</v>
      </c>
      <c r="E2762" s="55" t="str">
        <f t="shared" si="87"/>
        <v>C4262</v>
      </c>
      <c r="F2762" s="56" t="s">
        <v>13865</v>
      </c>
      <c r="G2762" s="56" t="s">
        <v>13866</v>
      </c>
      <c r="H2762" s="56" t="s">
        <v>13862</v>
      </c>
      <c r="I2762" s="57">
        <v>2</v>
      </c>
      <c r="J2762" s="57">
        <v>2.0299999999999998</v>
      </c>
      <c r="K2762" s="57">
        <v>5</v>
      </c>
      <c r="L2762" s="315" t="e">
        <v>#REF!</v>
      </c>
      <c r="M2762" s="58" t="e">
        <v>#REF!</v>
      </c>
      <c r="N2762" s="58" t="e">
        <v>#N/A</v>
      </c>
      <c r="O2762" s="58" t="e">
        <v>#N/A</v>
      </c>
      <c r="P2762" s="58" t="e">
        <v>#N/A</v>
      </c>
      <c r="Q2762" s="58" t="e">
        <v>#N/A</v>
      </c>
    </row>
    <row r="2763" spans="1:17" ht="15" customHeight="1" thickBot="1">
      <c r="A2763" s="446"/>
      <c r="B2763" s="446"/>
      <c r="C2763" s="54" t="str">
        <f>IF(A2763="CSP","Consolidated Supply Program(IIF)",IF(A2763&lt;&gt;"",INDEX('CCN &amp; Description'!$B$2:$B$1071,MATCH(VALUE(LEFT(A2763,5)),'CCN &amp; Description'!$A$2:$A$1071,0)),""))</f>
        <v/>
      </c>
      <c r="D2763" s="55" t="str">
        <f t="shared" si="86"/>
        <v>C</v>
      </c>
      <c r="E2763" s="55" t="str">
        <f t="shared" si="87"/>
        <v>C4263</v>
      </c>
      <c r="F2763" s="56" t="s">
        <v>13867</v>
      </c>
      <c r="G2763" s="56" t="s">
        <v>13868</v>
      </c>
      <c r="H2763" s="56" t="s">
        <v>13869</v>
      </c>
      <c r="I2763" s="57">
        <v>2</v>
      </c>
      <c r="J2763" s="57">
        <v>2</v>
      </c>
      <c r="K2763" s="57">
        <v>5</v>
      </c>
      <c r="L2763" s="315" t="e">
        <v>#REF!</v>
      </c>
      <c r="M2763" s="58" t="e">
        <v>#REF!</v>
      </c>
      <c r="N2763" s="58" t="e">
        <v>#N/A</v>
      </c>
      <c r="O2763" s="58" t="e">
        <v>#N/A</v>
      </c>
      <c r="P2763" s="58" t="e">
        <v>#N/A</v>
      </c>
      <c r="Q2763" s="58" t="e">
        <v>#N/A</v>
      </c>
    </row>
    <row r="2764" spans="1:17" ht="15" customHeight="1" thickBot="1">
      <c r="A2764" s="446"/>
      <c r="B2764" s="446"/>
      <c r="C2764" s="54" t="str">
        <f>IF(A2764="CSP","Consolidated Supply Program(IIF)",IF(A2764&lt;&gt;"",INDEX('CCN &amp; Description'!$B$2:$B$1071,MATCH(VALUE(LEFT(A2764,5)),'CCN &amp; Description'!$A$2:$A$1071,0)),""))</f>
        <v/>
      </c>
      <c r="D2764" s="55" t="str">
        <f t="shared" si="86"/>
        <v>C</v>
      </c>
      <c r="E2764" s="55" t="str">
        <f t="shared" si="87"/>
        <v>C4264</v>
      </c>
      <c r="F2764" s="56" t="s">
        <v>13870</v>
      </c>
      <c r="G2764" s="56" t="s">
        <v>13871</v>
      </c>
      <c r="H2764" s="56" t="s">
        <v>13872</v>
      </c>
      <c r="I2764" s="57">
        <v>2</v>
      </c>
      <c r="J2764" s="57">
        <v>2</v>
      </c>
      <c r="K2764" s="57">
        <v>5</v>
      </c>
      <c r="L2764" s="315" t="e">
        <v>#REF!</v>
      </c>
      <c r="M2764" s="58" t="e">
        <v>#REF!</v>
      </c>
      <c r="N2764" s="58" t="e">
        <v>#N/A</v>
      </c>
      <c r="O2764" s="58" t="e">
        <v>#N/A</v>
      </c>
      <c r="P2764" s="58" t="e">
        <v>#N/A</v>
      </c>
      <c r="Q2764" s="58" t="e">
        <v>#N/A</v>
      </c>
    </row>
    <row r="2765" spans="1:17" ht="15" customHeight="1" thickBot="1">
      <c r="A2765" s="446"/>
      <c r="B2765" s="446"/>
      <c r="C2765" s="54" t="str">
        <f>IF(A2765="CSP","Consolidated Supply Program(IIF)",IF(A2765&lt;&gt;"",INDEX('CCN &amp; Description'!$B$2:$B$1071,MATCH(VALUE(LEFT(A2765,5)),'CCN &amp; Description'!$A$2:$A$1071,0)),""))</f>
        <v/>
      </c>
      <c r="D2765" s="55" t="str">
        <f t="shared" si="86"/>
        <v>C</v>
      </c>
      <c r="E2765" s="55" t="str">
        <f t="shared" si="87"/>
        <v>C4265</v>
      </c>
      <c r="F2765" s="56" t="s">
        <v>6652</v>
      </c>
      <c r="G2765" s="56" t="s">
        <v>13858</v>
      </c>
      <c r="H2765" s="56" t="s">
        <v>13873</v>
      </c>
      <c r="I2765" s="57">
        <v>2</v>
      </c>
      <c r="J2765" s="57">
        <v>2</v>
      </c>
      <c r="K2765" s="57">
        <v>5</v>
      </c>
      <c r="L2765" s="315" t="e">
        <v>#REF!</v>
      </c>
      <c r="M2765" s="58" t="e">
        <v>#REF!</v>
      </c>
      <c r="N2765" s="58" t="e">
        <v>#N/A</v>
      </c>
      <c r="O2765" s="58" t="e">
        <v>#N/A</v>
      </c>
      <c r="P2765" s="58" t="e">
        <v>#N/A</v>
      </c>
      <c r="Q2765" s="58" t="e">
        <v>#N/A</v>
      </c>
    </row>
    <row r="2766" spans="1:17" ht="15" customHeight="1" thickBot="1">
      <c r="A2766" s="446"/>
      <c r="B2766" s="446"/>
      <c r="C2766" s="54" t="str">
        <f>IF(A2766="CSP","Consolidated Supply Program(IIF)",IF(A2766&lt;&gt;"",INDEX('CCN &amp; Description'!$B$2:$B$1071,MATCH(VALUE(LEFT(A2766,5)),'CCN &amp; Description'!$A$2:$A$1071,0)),""))</f>
        <v/>
      </c>
      <c r="D2766" s="55" t="str">
        <f t="shared" si="86"/>
        <v>C</v>
      </c>
      <c r="E2766" s="55" t="str">
        <f t="shared" si="87"/>
        <v>C4265</v>
      </c>
      <c r="F2766" s="56" t="s">
        <v>13874</v>
      </c>
      <c r="G2766" s="56" t="s">
        <v>13858</v>
      </c>
      <c r="H2766" s="56" t="s">
        <v>13873</v>
      </c>
      <c r="I2766" s="57">
        <v>2</v>
      </c>
      <c r="J2766" s="57">
        <v>2</v>
      </c>
      <c r="K2766" s="57">
        <v>5</v>
      </c>
      <c r="L2766" s="315" t="e">
        <v>#REF!</v>
      </c>
      <c r="M2766" s="58" t="e">
        <v>#REF!</v>
      </c>
      <c r="N2766" s="58" t="e">
        <v>#N/A</v>
      </c>
      <c r="O2766" s="58" t="e">
        <v>#N/A</v>
      </c>
      <c r="P2766" s="58" t="e">
        <v>#N/A</v>
      </c>
      <c r="Q2766" s="58" t="e">
        <v>#N/A</v>
      </c>
    </row>
    <row r="2767" spans="1:17" s="110" customFormat="1" ht="15" customHeight="1" thickBot="1">
      <c r="A2767" s="446"/>
      <c r="B2767" s="446"/>
      <c r="C2767" s="106" t="str">
        <f>IF(A2767="CSP","Consolidated Supply Program(IIF)",IF(A2767&lt;&gt;"",INDEX('CCN &amp; Description'!$B$2:$B$1071,MATCH(VALUE(LEFT(A2767,5)),'CCN &amp; Description'!$A$2:$A$1071,0)),""))</f>
        <v/>
      </c>
      <c r="D2767" s="107" t="str">
        <f t="shared" si="86"/>
        <v>C</v>
      </c>
      <c r="E2767" s="107" t="str">
        <f t="shared" si="87"/>
        <v>C4266</v>
      </c>
      <c r="F2767" s="108" t="s">
        <v>6654</v>
      </c>
      <c r="G2767" s="108" t="s">
        <v>13858</v>
      </c>
      <c r="H2767" s="108" t="s">
        <v>13875</v>
      </c>
      <c r="I2767" s="109">
        <v>2</v>
      </c>
      <c r="J2767" s="109">
        <v>2</v>
      </c>
      <c r="K2767" s="109">
        <v>5</v>
      </c>
      <c r="L2767" s="110" t="e">
        <v>#REF!</v>
      </c>
      <c r="M2767" s="111" t="e">
        <v>#REF!</v>
      </c>
      <c r="N2767" s="111" t="e">
        <v>#N/A</v>
      </c>
      <c r="O2767" s="111" t="e">
        <v>#N/A</v>
      </c>
      <c r="P2767" s="111" t="e">
        <v>#N/A</v>
      </c>
      <c r="Q2767" s="111" t="e">
        <v>#N/A</v>
      </c>
    </row>
    <row r="2768" spans="1:17" s="110" customFormat="1" ht="15" customHeight="1" thickBot="1">
      <c r="A2768" s="446"/>
      <c r="B2768" s="446"/>
      <c r="C2768" s="106" t="str">
        <f>IF(A2768="CSP","Consolidated Supply Program(IIF)",IF(A2768&lt;&gt;"",INDEX('CCN &amp; Description'!$B$2:$B$1071,MATCH(VALUE(LEFT(A2768,5)),'CCN &amp; Description'!$A$2:$A$1071,0)),""))</f>
        <v/>
      </c>
      <c r="D2768" s="107" t="str">
        <f t="shared" si="86"/>
        <v>C</v>
      </c>
      <c r="E2768" s="107" t="str">
        <f t="shared" si="87"/>
        <v>C4267</v>
      </c>
      <c r="F2768" s="108" t="s">
        <v>6658</v>
      </c>
      <c r="G2768" s="108" t="s">
        <v>13858</v>
      </c>
      <c r="H2768" s="108" t="s">
        <v>13876</v>
      </c>
      <c r="I2768" s="109">
        <v>2</v>
      </c>
      <c r="J2768" s="109">
        <v>2</v>
      </c>
      <c r="K2768" s="109">
        <v>5</v>
      </c>
      <c r="L2768" s="110" t="e">
        <v>#REF!</v>
      </c>
      <c r="M2768" s="111" t="e">
        <v>#REF!</v>
      </c>
      <c r="N2768" s="111" t="e">
        <v>#N/A</v>
      </c>
      <c r="O2768" s="111" t="e">
        <v>#N/A</v>
      </c>
      <c r="P2768" s="111" t="e">
        <v>#N/A</v>
      </c>
      <c r="Q2768" s="111" t="e">
        <v>#N/A</v>
      </c>
    </row>
    <row r="2769" spans="1:17" ht="15" customHeight="1" thickBot="1">
      <c r="A2769" s="446"/>
      <c r="B2769" s="446"/>
      <c r="C2769" s="54" t="str">
        <f>IF(A2769="CSP","Consolidated Supply Program(IIF)",IF(A2769&lt;&gt;"",INDEX('CCN &amp; Description'!$B$2:$B$1071,MATCH(VALUE(LEFT(A2769,5)),'CCN &amp; Description'!$A$2:$A$1071,0)),""))</f>
        <v/>
      </c>
      <c r="D2769" s="55" t="str">
        <f t="shared" si="86"/>
        <v>C</v>
      </c>
      <c r="E2769" s="55" t="str">
        <f t="shared" si="87"/>
        <v>C4267</v>
      </c>
      <c r="F2769" s="56" t="s">
        <v>13877</v>
      </c>
      <c r="G2769" s="56" t="s">
        <v>13858</v>
      </c>
      <c r="H2769" s="56" t="s">
        <v>13876</v>
      </c>
      <c r="I2769" s="57">
        <v>2</v>
      </c>
      <c r="J2769" s="57">
        <v>2</v>
      </c>
      <c r="K2769" s="57">
        <v>5</v>
      </c>
      <c r="L2769" s="315" t="e">
        <v>#REF!</v>
      </c>
      <c r="M2769" s="58" t="e">
        <v>#REF!</v>
      </c>
      <c r="N2769" s="58" t="e">
        <v>#N/A</v>
      </c>
      <c r="O2769" s="58" t="e">
        <v>#N/A</v>
      </c>
      <c r="P2769" s="58" t="e">
        <v>#N/A</v>
      </c>
      <c r="Q2769" s="58" t="e">
        <v>#N/A</v>
      </c>
    </row>
    <row r="2770" spans="1:17" ht="15" customHeight="1" thickBot="1">
      <c r="A2770" s="446"/>
      <c r="B2770" s="446"/>
      <c r="C2770" s="54" t="str">
        <f>IF(A2770="CSP","Consolidated Supply Program(IIF)",IF(A2770&lt;&gt;"",INDEX('CCN &amp; Description'!$B$2:$B$1071,MATCH(VALUE(LEFT(A2770,5)),'CCN &amp; Description'!$A$2:$A$1071,0)),""))</f>
        <v/>
      </c>
      <c r="D2770" s="55" t="str">
        <f t="shared" si="86"/>
        <v>C</v>
      </c>
      <c r="E2770" s="55" t="str">
        <f t="shared" si="87"/>
        <v>C4280</v>
      </c>
      <c r="F2770" s="56" t="s">
        <v>13878</v>
      </c>
      <c r="G2770" s="56" t="s">
        <v>13879</v>
      </c>
      <c r="H2770" s="56" t="s">
        <v>13880</v>
      </c>
      <c r="I2770" s="57">
        <v>0</v>
      </c>
      <c r="J2770" s="57">
        <v>0</v>
      </c>
      <c r="K2770" s="57">
        <v>0</v>
      </c>
      <c r="L2770" s="315" t="e">
        <v>#REF!</v>
      </c>
      <c r="M2770" s="58" t="e">
        <v>#REF!</v>
      </c>
      <c r="N2770" s="58" t="e">
        <v>#N/A</v>
      </c>
      <c r="O2770" s="58" t="e">
        <v>#N/A</v>
      </c>
      <c r="P2770" s="58" t="e">
        <v>#N/A</v>
      </c>
      <c r="Q2770" s="58" t="e">
        <v>#N/A</v>
      </c>
    </row>
    <row r="2771" spans="1:17" ht="15" customHeight="1" thickBot="1">
      <c r="A2771" s="446"/>
      <c r="B2771" s="446"/>
      <c r="C2771" s="54" t="str">
        <f>IF(A2771="CSP","Consolidated Supply Program(IIF)",IF(A2771&lt;&gt;"",INDEX('CCN &amp; Description'!$B$2:$B$1071,MATCH(VALUE(LEFT(A2771,5)),'CCN &amp; Description'!$A$2:$A$1071,0)),""))</f>
        <v/>
      </c>
      <c r="D2771" s="55" t="str">
        <f t="shared" si="86"/>
        <v>C</v>
      </c>
      <c r="E2771" s="55" t="str">
        <f t="shared" si="87"/>
        <v>C4310</v>
      </c>
      <c r="F2771" s="56" t="s">
        <v>13881</v>
      </c>
      <c r="G2771" s="56" t="s">
        <v>13882</v>
      </c>
      <c r="H2771" s="59"/>
      <c r="I2771" s="57">
        <v>1.42</v>
      </c>
      <c r="J2771" s="57">
        <v>0.42</v>
      </c>
      <c r="K2771" s="57">
        <v>1.08</v>
      </c>
      <c r="L2771" s="315" t="e">
        <v>#REF!</v>
      </c>
      <c r="M2771" s="58" t="e">
        <v>#REF!</v>
      </c>
      <c r="N2771" s="58" t="e">
        <v>#N/A</v>
      </c>
      <c r="O2771" s="58" t="e">
        <v>#N/A</v>
      </c>
      <c r="P2771" s="58" t="e">
        <v>#N/A</v>
      </c>
      <c r="Q2771" s="58" t="e">
        <v>#N/A</v>
      </c>
    </row>
    <row r="2772" spans="1:17" ht="15" customHeight="1" thickBot="1">
      <c r="A2772" s="446"/>
      <c r="B2772" s="446"/>
      <c r="C2772" s="54" t="str">
        <f>IF(A2772="CSP","Consolidated Supply Program(IIF)",IF(A2772&lt;&gt;"",INDEX('CCN &amp; Description'!$B$2:$B$1071,MATCH(VALUE(LEFT(A2772,5)),'CCN &amp; Description'!$A$2:$A$1071,0)),""))</f>
        <v/>
      </c>
      <c r="D2772" s="55" t="str">
        <f t="shared" si="86"/>
        <v>C</v>
      </c>
      <c r="E2772" s="55" t="str">
        <f t="shared" si="87"/>
        <v>C4320</v>
      </c>
      <c r="F2772" s="56" t="s">
        <v>13883</v>
      </c>
      <c r="G2772" s="56" t="s">
        <v>9635</v>
      </c>
      <c r="H2772" s="59"/>
      <c r="I2772" s="57">
        <v>0</v>
      </c>
      <c r="J2772" s="57">
        <v>0</v>
      </c>
      <c r="K2772" s="57">
        <v>0</v>
      </c>
      <c r="L2772" s="315" t="e">
        <v>#REF!</v>
      </c>
      <c r="M2772" s="58" t="e">
        <v>#REF!</v>
      </c>
      <c r="N2772" s="58" t="e">
        <v>#N/A</v>
      </c>
      <c r="O2772" s="58" t="e">
        <v>#N/A</v>
      </c>
      <c r="P2772" s="58" t="e">
        <v>#N/A</v>
      </c>
      <c r="Q2772" s="58" t="e">
        <v>#N/A</v>
      </c>
    </row>
    <row r="2773" spans="1:17" ht="15" customHeight="1" thickBot="1">
      <c r="A2773" s="446"/>
      <c r="B2773" s="446"/>
      <c r="C2773" s="54" t="str">
        <f>IF(A2773="CSP","Consolidated Supply Program(IIF)",IF(A2773&lt;&gt;"",INDEX('CCN &amp; Description'!$B$2:$B$1071,MATCH(VALUE(LEFT(A2773,5)),'CCN &amp; Description'!$A$2:$A$1071,0)),""))</f>
        <v/>
      </c>
      <c r="D2773" s="55" t="str">
        <f t="shared" si="86"/>
        <v>C</v>
      </c>
      <c r="E2773" s="55" t="str">
        <f t="shared" si="87"/>
        <v>C4320</v>
      </c>
      <c r="F2773" s="56" t="s">
        <v>13883</v>
      </c>
      <c r="G2773" s="56" t="s">
        <v>9635</v>
      </c>
      <c r="H2773" s="59"/>
      <c r="I2773" s="57">
        <v>0</v>
      </c>
      <c r="J2773" s="57">
        <v>0</v>
      </c>
      <c r="K2773" s="57">
        <v>0</v>
      </c>
      <c r="L2773" s="315" t="e">
        <v>#REF!</v>
      </c>
      <c r="M2773" s="58" t="e">
        <v>#REF!</v>
      </c>
      <c r="N2773" s="58" t="e">
        <v>#N/A</v>
      </c>
      <c r="O2773" s="58" t="e">
        <v>#N/A</v>
      </c>
      <c r="P2773" s="58" t="e">
        <v>#N/A</v>
      </c>
      <c r="Q2773" s="58" t="e">
        <v>#N/A</v>
      </c>
    </row>
    <row r="2774" spans="1:17" ht="15" customHeight="1" thickBot="1">
      <c r="A2774" s="446"/>
      <c r="B2774" s="446"/>
      <c r="C2774" s="54" t="str">
        <f>IF(A2774="CSP","Consolidated Supply Program(IIF)",IF(A2774&lt;&gt;"",INDEX('CCN &amp; Description'!$B$2:$B$1071,MATCH(VALUE(LEFT(A2774,5)),'CCN &amp; Description'!$A$2:$A$1071,0)),""))</f>
        <v/>
      </c>
      <c r="D2774" s="55" t="str">
        <f t="shared" si="86"/>
        <v>C</v>
      </c>
      <c r="E2774" s="55" t="str">
        <f t="shared" si="87"/>
        <v>C4395</v>
      </c>
      <c r="F2774" s="56" t="s">
        <v>13884</v>
      </c>
      <c r="G2774" s="56" t="s">
        <v>13885</v>
      </c>
      <c r="H2774" s="56" t="s">
        <v>13886</v>
      </c>
      <c r="I2774" s="57">
        <v>0</v>
      </c>
      <c r="J2774" s="57">
        <v>0</v>
      </c>
      <c r="K2774" s="57">
        <v>0</v>
      </c>
      <c r="L2774" s="315" t="e">
        <v>#REF!</v>
      </c>
      <c r="M2774" s="58" t="e">
        <v>#REF!</v>
      </c>
      <c r="N2774" s="58" t="e">
        <v>#N/A</v>
      </c>
      <c r="O2774" s="58" t="e">
        <v>#N/A</v>
      </c>
      <c r="P2774" s="58" t="e">
        <v>#N/A</v>
      </c>
      <c r="Q2774" s="58" t="e">
        <v>#N/A</v>
      </c>
    </row>
    <row r="2775" spans="1:17" ht="15" customHeight="1" thickBot="1">
      <c r="A2775" s="446"/>
      <c r="B2775" s="446"/>
      <c r="C2775" s="54" t="str">
        <f>IF(A2775="CSP","Consolidated Supply Program(IIF)",IF(A2775&lt;&gt;"",INDEX('CCN &amp; Description'!$B$2:$B$1071,MATCH(VALUE(LEFT(A2775,5)),'CCN &amp; Description'!$A$2:$A$1071,0)),""))</f>
        <v/>
      </c>
      <c r="D2775" s="55" t="str">
        <f t="shared" si="86"/>
        <v>C</v>
      </c>
      <c r="E2775" s="55" t="str">
        <f t="shared" si="87"/>
        <v>C4400</v>
      </c>
      <c r="F2775" s="56" t="s">
        <v>6662</v>
      </c>
      <c r="G2775" s="56" t="s">
        <v>13887</v>
      </c>
      <c r="H2775" s="56" t="s">
        <v>13888</v>
      </c>
      <c r="I2775" s="57">
        <v>5.67</v>
      </c>
      <c r="J2775" s="57">
        <v>2.33</v>
      </c>
      <c r="K2775" s="57">
        <v>1.5</v>
      </c>
      <c r="L2775" s="315" t="e">
        <v>#REF!</v>
      </c>
      <c r="M2775" s="58" t="e">
        <v>#REF!</v>
      </c>
      <c r="N2775" s="58" t="e">
        <v>#N/A</v>
      </c>
      <c r="O2775" s="58" t="e">
        <v>#N/A</v>
      </c>
      <c r="P2775" s="58" t="e">
        <v>#N/A</v>
      </c>
      <c r="Q2775" s="58" t="e">
        <v>#N/A</v>
      </c>
    </row>
    <row r="2776" spans="1:17" s="110" customFormat="1" ht="15" customHeight="1" thickBot="1">
      <c r="A2776" s="446"/>
      <c r="B2776" s="446"/>
      <c r="C2776" s="106" t="str">
        <f>IF(A2776="CSP","Consolidated Supply Program(IIF)",IF(A2776&lt;&gt;"",INDEX('CCN &amp; Description'!$B$2:$B$1071,MATCH(VALUE(LEFT(A2776,5)),'CCN &amp; Description'!$A$2:$A$1071,0)),""))</f>
        <v/>
      </c>
      <c r="D2776" s="107" t="str">
        <f t="shared" si="86"/>
        <v>C</v>
      </c>
      <c r="E2776" s="107" t="str">
        <f t="shared" si="87"/>
        <v>C4415</v>
      </c>
      <c r="F2776" s="108" t="s">
        <v>6666</v>
      </c>
      <c r="G2776" s="108" t="s">
        <v>13889</v>
      </c>
      <c r="H2776" s="108" t="s">
        <v>13890</v>
      </c>
      <c r="I2776" s="109">
        <v>0</v>
      </c>
      <c r="J2776" s="109">
        <v>0</v>
      </c>
      <c r="K2776" s="109">
        <v>0</v>
      </c>
      <c r="L2776" s="110" t="e">
        <v>#REF!</v>
      </c>
      <c r="M2776" s="111" t="e">
        <v>#REF!</v>
      </c>
      <c r="N2776" s="111" t="e">
        <v>#N/A</v>
      </c>
      <c r="O2776" s="111" t="e">
        <v>#N/A</v>
      </c>
      <c r="P2776" s="111" t="e">
        <v>#N/A</v>
      </c>
      <c r="Q2776" s="111" t="e">
        <v>#N/A</v>
      </c>
    </row>
    <row r="2777" spans="1:17" ht="15" customHeight="1" thickBot="1">
      <c r="A2777" s="446"/>
      <c r="B2777" s="446"/>
      <c r="C2777" s="54" t="str">
        <f>IF(A2777="CSP","Consolidated Supply Program(IIF)",IF(A2777&lt;&gt;"",INDEX('CCN &amp; Description'!$B$2:$B$1071,MATCH(VALUE(LEFT(A2777,5)),'CCN &amp; Description'!$A$2:$A$1071,0)),""))</f>
        <v/>
      </c>
      <c r="D2777" s="55" t="str">
        <f t="shared" si="86"/>
        <v>C</v>
      </c>
      <c r="E2777" s="55" t="str">
        <f t="shared" si="87"/>
        <v>C4420</v>
      </c>
      <c r="F2777" s="56" t="s">
        <v>13891</v>
      </c>
      <c r="G2777" s="56" t="s">
        <v>13892</v>
      </c>
      <c r="H2777" s="56" t="s">
        <v>13893</v>
      </c>
      <c r="I2777" s="57">
        <v>3.75</v>
      </c>
      <c r="J2777" s="57">
        <v>1.83</v>
      </c>
      <c r="K2777" s="57">
        <v>2</v>
      </c>
      <c r="L2777" s="315" t="e">
        <v>#REF!</v>
      </c>
      <c r="M2777" s="58" t="e">
        <v>#REF!</v>
      </c>
      <c r="N2777" s="58" t="e">
        <v>#N/A</v>
      </c>
      <c r="O2777" s="58" t="e">
        <v>#N/A</v>
      </c>
      <c r="P2777" s="58" t="e">
        <v>#N/A</v>
      </c>
      <c r="Q2777" s="58" t="e">
        <v>#N/A</v>
      </c>
    </row>
    <row r="2778" spans="1:17" s="110" customFormat="1" ht="15" customHeight="1" thickBot="1">
      <c r="A2778" s="446">
        <v>45110</v>
      </c>
      <c r="B2778" s="446"/>
      <c r="C2778" s="106" t="str">
        <f>IF(A2778="CSP","Consolidated Supply Program(IIF)",IF(A2778&lt;&gt;"",INDEX('CCN &amp; Description'!$B$2:$B$1071,MATCH(VALUE(LEFT(A2778,5)),'CCN &amp; Description'!$A$2:$A$1071,0)),""))</f>
        <v>OPEN STORAGE, INSTALLATION</v>
      </c>
      <c r="D2778" s="107" t="str">
        <f t="shared" si="86"/>
        <v>C</v>
      </c>
      <c r="E2778" s="107" t="str">
        <f t="shared" si="87"/>
        <v>C4431</v>
      </c>
      <c r="F2778" s="108" t="s">
        <v>973</v>
      </c>
      <c r="G2778" s="108" t="s">
        <v>13894</v>
      </c>
      <c r="H2778" s="108" t="s">
        <v>13895</v>
      </c>
      <c r="I2778" s="109">
        <v>4</v>
      </c>
      <c r="J2778" s="109">
        <v>3.33</v>
      </c>
      <c r="K2778" s="109">
        <v>3.42</v>
      </c>
      <c r="L2778" s="110" t="e">
        <v>#REF!</v>
      </c>
      <c r="M2778" s="111" t="e">
        <v>#REF!</v>
      </c>
      <c r="N2778" s="111" t="e">
        <v>#N/A</v>
      </c>
      <c r="O2778" s="111" t="e">
        <v>#N/A</v>
      </c>
      <c r="P2778" s="111" t="e">
        <v>#N/A</v>
      </c>
      <c r="Q2778" s="111" t="e">
        <v>#N/A</v>
      </c>
    </row>
    <row r="2779" spans="1:17" s="110" customFormat="1" ht="15" customHeight="1" thickBot="1">
      <c r="A2779" s="446">
        <v>45110</v>
      </c>
      <c r="B2779" s="446"/>
      <c r="C2779" s="106" t="str">
        <f>IF(A2779="CSP","Consolidated Supply Program(IIF)",IF(A2779&lt;&gt;"",INDEX('CCN &amp; Description'!$B$2:$B$1071,MATCH(VALUE(LEFT(A2779,5)),'CCN &amp; Description'!$A$2:$A$1071,0)),""))</f>
        <v>OPEN STORAGE, INSTALLATION</v>
      </c>
      <c r="D2779" s="107" t="str">
        <f t="shared" si="86"/>
        <v>C</v>
      </c>
      <c r="E2779" s="107" t="str">
        <f t="shared" si="87"/>
        <v>C4431</v>
      </c>
      <c r="F2779" s="108" t="s">
        <v>973</v>
      </c>
      <c r="G2779" s="108" t="s">
        <v>13894</v>
      </c>
      <c r="H2779" s="108" t="s">
        <v>13896</v>
      </c>
      <c r="I2779" s="109">
        <v>4</v>
      </c>
      <c r="J2779" s="109">
        <v>3.33</v>
      </c>
      <c r="K2779" s="109">
        <v>4</v>
      </c>
      <c r="L2779" s="110" t="e">
        <v>#REF!</v>
      </c>
      <c r="M2779" s="111" t="e">
        <v>#REF!</v>
      </c>
      <c r="N2779" s="111" t="e">
        <v>#N/A</v>
      </c>
      <c r="O2779" s="111" t="e">
        <v>#N/A</v>
      </c>
      <c r="P2779" s="111" t="e">
        <v>#N/A</v>
      </c>
      <c r="Q2779" s="111" t="e">
        <v>#N/A</v>
      </c>
    </row>
    <row r="2780" spans="1:17" s="110" customFormat="1" ht="15" customHeight="1" thickBot="1">
      <c r="A2780" s="446">
        <v>45110</v>
      </c>
      <c r="B2780" s="446"/>
      <c r="C2780" s="106" t="str">
        <f>IF(A2780="CSP","Consolidated Supply Program(IIF)",IF(A2780&lt;&gt;"",INDEX('CCN &amp; Description'!$B$2:$B$1071,MATCH(VALUE(LEFT(A2780,5)),'CCN &amp; Description'!$A$2:$A$1071,0)),""))</f>
        <v>OPEN STORAGE, INSTALLATION</v>
      </c>
      <c r="D2780" s="107" t="str">
        <f t="shared" si="86"/>
        <v>C</v>
      </c>
      <c r="E2780" s="107" t="str">
        <f t="shared" si="87"/>
        <v>C4433</v>
      </c>
      <c r="F2780" s="108" t="s">
        <v>976</v>
      </c>
      <c r="G2780" s="108" t="s">
        <v>13894</v>
      </c>
      <c r="H2780" s="108" t="s">
        <v>13897</v>
      </c>
      <c r="I2780" s="109">
        <v>4.75</v>
      </c>
      <c r="J2780" s="109">
        <v>8</v>
      </c>
      <c r="K2780" s="109">
        <v>6.83</v>
      </c>
      <c r="L2780" s="110" t="e">
        <v>#REF!</v>
      </c>
      <c r="M2780" s="111" t="e">
        <v>#REF!</v>
      </c>
      <c r="N2780" s="111" t="e">
        <v>#N/A</v>
      </c>
      <c r="O2780" s="111" t="e">
        <v>#N/A</v>
      </c>
      <c r="P2780" s="111" t="e">
        <v>#N/A</v>
      </c>
      <c r="Q2780" s="111" t="e">
        <v>#N/A</v>
      </c>
    </row>
    <row r="2781" spans="1:17" s="110" customFormat="1" ht="15" customHeight="1" thickBot="1">
      <c r="A2781" s="446">
        <v>45110</v>
      </c>
      <c r="B2781" s="446"/>
      <c r="C2781" s="106" t="str">
        <f>IF(A2781="CSP","Consolidated Supply Program(IIF)",IF(A2781&lt;&gt;"",INDEX('CCN &amp; Description'!$B$2:$B$1071,MATCH(VALUE(LEFT(A2781,5)),'CCN &amp; Description'!$A$2:$A$1071,0)),""))</f>
        <v>OPEN STORAGE, INSTALLATION</v>
      </c>
      <c r="D2781" s="107" t="str">
        <f t="shared" si="86"/>
        <v>C</v>
      </c>
      <c r="E2781" s="107" t="str">
        <f t="shared" si="87"/>
        <v>C4433</v>
      </c>
      <c r="F2781" s="108" t="s">
        <v>976</v>
      </c>
      <c r="G2781" s="108" t="s">
        <v>13894</v>
      </c>
      <c r="H2781" s="108" t="s">
        <v>13898</v>
      </c>
      <c r="I2781" s="109">
        <v>4.75</v>
      </c>
      <c r="J2781" s="109">
        <v>8</v>
      </c>
      <c r="K2781" s="109">
        <v>6.83</v>
      </c>
      <c r="L2781" s="110" t="e">
        <v>#REF!</v>
      </c>
      <c r="M2781" s="111" t="e">
        <v>#REF!</v>
      </c>
      <c r="N2781" s="111" t="e">
        <v>#N/A</v>
      </c>
      <c r="O2781" s="111" t="e">
        <v>#N/A</v>
      </c>
      <c r="P2781" s="111" t="e">
        <v>#N/A</v>
      </c>
      <c r="Q2781" s="111" t="e">
        <v>#N/A</v>
      </c>
    </row>
    <row r="2782" spans="1:17" s="110" customFormat="1" ht="15" customHeight="1" thickBot="1">
      <c r="A2782" s="446">
        <v>45110</v>
      </c>
      <c r="B2782" s="446"/>
      <c r="C2782" s="106" t="str">
        <f>IF(A2782="CSP","Consolidated Supply Program(IIF)",IF(A2782&lt;&gt;"",INDEX('CCN &amp; Description'!$B$2:$B$1071,MATCH(VALUE(LEFT(A2782,5)),'CCN &amp; Description'!$A$2:$A$1071,0)),""))</f>
        <v>OPEN STORAGE, INSTALLATION</v>
      </c>
      <c r="D2782" s="107" t="str">
        <f t="shared" si="86"/>
        <v>C</v>
      </c>
      <c r="E2782" s="107" t="str">
        <f t="shared" si="87"/>
        <v>C4433</v>
      </c>
      <c r="F2782" s="108" t="s">
        <v>976</v>
      </c>
      <c r="G2782" s="108" t="s">
        <v>10430</v>
      </c>
      <c r="H2782" s="108" t="s">
        <v>13899</v>
      </c>
      <c r="I2782" s="109">
        <v>4.75</v>
      </c>
      <c r="J2782" s="109">
        <v>8</v>
      </c>
      <c r="K2782" s="109">
        <v>6.83</v>
      </c>
      <c r="L2782" s="110" t="e">
        <v>#REF!</v>
      </c>
      <c r="M2782" s="111" t="e">
        <v>#REF!</v>
      </c>
      <c r="N2782" s="111" t="e">
        <v>#N/A</v>
      </c>
      <c r="O2782" s="111" t="e">
        <v>#N/A</v>
      </c>
      <c r="P2782" s="111" t="e">
        <v>#N/A</v>
      </c>
      <c r="Q2782" s="111" t="e">
        <v>#N/A</v>
      </c>
    </row>
    <row r="2783" spans="1:17" s="110" customFormat="1" ht="15" customHeight="1" thickBot="1">
      <c r="A2783" s="446">
        <v>45110</v>
      </c>
      <c r="B2783" s="446"/>
      <c r="C2783" s="106" t="str">
        <f>IF(A2783="CSP","Consolidated Supply Program(IIF)",IF(A2783&lt;&gt;"",INDEX('CCN &amp; Description'!$B$2:$B$1071,MATCH(VALUE(LEFT(A2783,5)),'CCN &amp; Description'!$A$2:$A$1071,0)),""))</f>
        <v>OPEN STORAGE, INSTALLATION</v>
      </c>
      <c r="D2783" s="107" t="str">
        <f t="shared" si="86"/>
        <v>C</v>
      </c>
      <c r="E2783" s="107" t="str">
        <f t="shared" si="87"/>
        <v>C4433</v>
      </c>
      <c r="F2783" s="108" t="s">
        <v>976</v>
      </c>
      <c r="G2783" s="108" t="s">
        <v>13894</v>
      </c>
      <c r="H2783" s="108" t="s">
        <v>13900</v>
      </c>
      <c r="I2783" s="109">
        <v>4.75</v>
      </c>
      <c r="J2783" s="109">
        <v>8</v>
      </c>
      <c r="K2783" s="109">
        <v>6.83</v>
      </c>
      <c r="L2783" s="110" t="e">
        <v>#REF!</v>
      </c>
      <c r="M2783" s="111" t="e">
        <v>#REF!</v>
      </c>
      <c r="N2783" s="111" t="e">
        <v>#N/A</v>
      </c>
      <c r="O2783" s="111" t="e">
        <v>#N/A</v>
      </c>
      <c r="P2783" s="111" t="e">
        <v>#N/A</v>
      </c>
      <c r="Q2783" s="111" t="e">
        <v>#N/A</v>
      </c>
    </row>
    <row r="2784" spans="1:17" s="110" customFormat="1" ht="15" customHeight="1" thickBot="1">
      <c r="A2784" s="446"/>
      <c r="B2784" s="446"/>
      <c r="C2784" s="106" t="str">
        <f>IF(A2784="CSP","Consolidated Supply Program(IIF)",IF(A2784&lt;&gt;"",INDEX('CCN &amp; Description'!$B$2:$B$1071,MATCH(VALUE(LEFT(A2784,5)),'CCN &amp; Description'!$A$2:$A$1071,0)),""))</f>
        <v/>
      </c>
      <c r="D2784" s="107" t="str">
        <f t="shared" si="86"/>
        <v>C</v>
      </c>
      <c r="E2784" s="107" t="str">
        <f t="shared" si="87"/>
        <v>C4433</v>
      </c>
      <c r="F2784" s="108" t="s">
        <v>1715</v>
      </c>
      <c r="G2784" s="108" t="s">
        <v>10430</v>
      </c>
      <c r="H2784" s="108" t="s">
        <v>13899</v>
      </c>
      <c r="I2784" s="109">
        <v>4.75</v>
      </c>
      <c r="J2784" s="109">
        <v>8</v>
      </c>
      <c r="K2784" s="109">
        <v>6.83</v>
      </c>
      <c r="L2784" s="110" t="e">
        <v>#REF!</v>
      </c>
      <c r="M2784" s="111" t="e">
        <v>#REF!</v>
      </c>
      <c r="N2784" s="111" t="e">
        <v>#N/A</v>
      </c>
      <c r="O2784" s="111" t="e">
        <v>#N/A</v>
      </c>
      <c r="P2784" s="111" t="e">
        <v>#N/A</v>
      </c>
      <c r="Q2784" s="111" t="e">
        <v>#N/A</v>
      </c>
    </row>
    <row r="2785" spans="1:17" s="110" customFormat="1" ht="15" customHeight="1" thickBot="1">
      <c r="A2785" s="446">
        <v>45110</v>
      </c>
      <c r="B2785" s="446"/>
      <c r="C2785" s="106" t="str">
        <f>IF(A2785="CSP","Consolidated Supply Program(IIF)",IF(A2785&lt;&gt;"",INDEX('CCN &amp; Description'!$B$2:$B$1071,MATCH(VALUE(LEFT(A2785,5)),'CCN &amp; Description'!$A$2:$A$1071,0)),""))</f>
        <v>OPEN STORAGE, INSTALLATION</v>
      </c>
      <c r="D2785" s="107" t="str">
        <f t="shared" si="86"/>
        <v>C</v>
      </c>
      <c r="E2785" s="107" t="str">
        <f t="shared" si="87"/>
        <v>C4433</v>
      </c>
      <c r="F2785" s="108" t="s">
        <v>13901</v>
      </c>
      <c r="G2785" s="108" t="s">
        <v>13894</v>
      </c>
      <c r="H2785" s="108" t="s">
        <v>13898</v>
      </c>
      <c r="I2785" s="109">
        <v>4.75</v>
      </c>
      <c r="J2785" s="109">
        <v>8</v>
      </c>
      <c r="K2785" s="109">
        <v>6.83</v>
      </c>
      <c r="L2785" s="110" t="e">
        <v>#REF!</v>
      </c>
      <c r="M2785" s="111" t="e">
        <v>#REF!</v>
      </c>
      <c r="N2785" s="111" t="e">
        <v>#N/A</v>
      </c>
      <c r="O2785" s="111" t="e">
        <v>#N/A</v>
      </c>
      <c r="P2785" s="111" t="e">
        <v>#N/A</v>
      </c>
      <c r="Q2785" s="111" t="e">
        <v>#N/A</v>
      </c>
    </row>
    <row r="2786" spans="1:17" ht="15" customHeight="1" thickBot="1">
      <c r="A2786" s="446"/>
      <c r="B2786" s="446"/>
      <c r="C2786" s="54" t="str">
        <f>IF(A2786="CSP","Consolidated Supply Program(IIF)",IF(A2786&lt;&gt;"",INDEX('CCN &amp; Description'!$B$2:$B$1071,MATCH(VALUE(LEFT(A2786,5)),'CCN &amp; Description'!$A$2:$A$1071,0)),""))</f>
        <v/>
      </c>
      <c r="D2786" s="55" t="str">
        <f t="shared" si="86"/>
        <v>C</v>
      </c>
      <c r="E2786" s="55" t="str">
        <f t="shared" si="87"/>
        <v>C4434</v>
      </c>
      <c r="F2786" s="56" t="s">
        <v>13902</v>
      </c>
      <c r="G2786" s="56" t="s">
        <v>13903</v>
      </c>
      <c r="H2786" s="56" t="s">
        <v>13904</v>
      </c>
      <c r="I2786" s="60"/>
      <c r="J2786" s="60"/>
      <c r="K2786" s="60"/>
      <c r="L2786" s="315" t="e">
        <v>#REF!</v>
      </c>
      <c r="M2786" s="58" t="e">
        <v>#REF!</v>
      </c>
      <c r="N2786" s="58" t="e">
        <v>#N/A</v>
      </c>
      <c r="O2786" s="58" t="e">
        <v>#N/A</v>
      </c>
      <c r="P2786" s="58" t="e">
        <v>#N/A</v>
      </c>
      <c r="Q2786" s="58" t="e">
        <v>#N/A</v>
      </c>
    </row>
    <row r="2787" spans="1:17" ht="15" customHeight="1" thickBot="1">
      <c r="A2787" s="446"/>
      <c r="B2787" s="446"/>
      <c r="C2787" s="54" t="str">
        <f>IF(A2787="CSP","Consolidated Supply Program(IIF)",IF(A2787&lt;&gt;"",INDEX('CCN &amp; Description'!$B$2:$B$1071,MATCH(VALUE(LEFT(A2787,5)),'CCN &amp; Description'!$A$2:$A$1071,0)),""))</f>
        <v/>
      </c>
      <c r="D2787" s="55" t="str">
        <f t="shared" si="86"/>
        <v>C</v>
      </c>
      <c r="E2787" s="55" t="str">
        <f t="shared" si="87"/>
        <v>C4434</v>
      </c>
      <c r="F2787" s="56" t="s">
        <v>13902</v>
      </c>
      <c r="G2787" s="56" t="s">
        <v>13903</v>
      </c>
      <c r="H2787" s="56" t="s">
        <v>13905</v>
      </c>
      <c r="I2787" s="57">
        <v>3.75</v>
      </c>
      <c r="J2787" s="57">
        <v>1.42</v>
      </c>
      <c r="K2787" s="57">
        <v>1</v>
      </c>
      <c r="L2787" s="315" t="e">
        <v>#REF!</v>
      </c>
      <c r="M2787" s="58" t="e">
        <v>#REF!</v>
      </c>
      <c r="N2787" s="58" t="e">
        <v>#N/A</v>
      </c>
      <c r="O2787" s="58" t="e">
        <v>#N/A</v>
      </c>
      <c r="P2787" s="58" t="e">
        <v>#N/A</v>
      </c>
      <c r="Q2787" s="58" t="e">
        <v>#N/A</v>
      </c>
    </row>
    <row r="2788" spans="1:17" ht="15" customHeight="1" thickBot="1">
      <c r="A2788" s="446"/>
      <c r="B2788" s="446"/>
      <c r="C2788" s="54" t="str">
        <f>IF(A2788="CSP","Consolidated Supply Program(IIF)",IF(A2788&lt;&gt;"",INDEX('CCN &amp; Description'!$B$2:$B$1071,MATCH(VALUE(LEFT(A2788,5)),'CCN &amp; Description'!$A$2:$A$1071,0)),""))</f>
        <v/>
      </c>
      <c r="D2788" s="55" t="str">
        <f t="shared" si="86"/>
        <v>C</v>
      </c>
      <c r="E2788" s="55" t="str">
        <f t="shared" si="87"/>
        <v>C4435</v>
      </c>
      <c r="F2788" s="56" t="s">
        <v>13906</v>
      </c>
      <c r="G2788" s="56" t="s">
        <v>13907</v>
      </c>
      <c r="H2788" s="59"/>
      <c r="I2788" s="57">
        <v>1.85</v>
      </c>
      <c r="J2788" s="57">
        <v>1.42</v>
      </c>
      <c r="K2788" s="57">
        <v>0.95</v>
      </c>
      <c r="L2788" s="315" t="e">
        <v>#REF!</v>
      </c>
      <c r="M2788" s="58" t="e">
        <v>#REF!</v>
      </c>
      <c r="N2788" s="58" t="e">
        <v>#N/A</v>
      </c>
      <c r="O2788" s="58" t="e">
        <v>#N/A</v>
      </c>
      <c r="P2788" s="58" t="e">
        <v>#N/A</v>
      </c>
      <c r="Q2788" s="58" t="e">
        <v>#N/A</v>
      </c>
    </row>
    <row r="2789" spans="1:17" ht="15" customHeight="1" thickBot="1">
      <c r="A2789" s="446"/>
      <c r="B2789" s="446"/>
      <c r="C2789" s="54" t="str">
        <f>IF(A2789="CSP","Consolidated Supply Program(IIF)",IF(A2789&lt;&gt;"",INDEX('CCN &amp; Description'!$B$2:$B$1071,MATCH(VALUE(LEFT(A2789,5)),'CCN &amp; Description'!$A$2:$A$1071,0)),""))</f>
        <v/>
      </c>
      <c r="D2789" s="55" t="str">
        <f t="shared" si="86"/>
        <v>C</v>
      </c>
      <c r="E2789" s="55" t="str">
        <f t="shared" si="87"/>
        <v>C4436</v>
      </c>
      <c r="F2789" s="56" t="s">
        <v>13908</v>
      </c>
      <c r="G2789" s="56" t="s">
        <v>13909</v>
      </c>
      <c r="H2789" s="59"/>
      <c r="I2789" s="60"/>
      <c r="J2789" s="60"/>
      <c r="K2789" s="60"/>
      <c r="L2789" s="315" t="e">
        <v>#REF!</v>
      </c>
      <c r="M2789" s="58" t="e">
        <v>#REF!</v>
      </c>
      <c r="N2789" s="58" t="e">
        <v>#N/A</v>
      </c>
      <c r="O2789" s="58" t="e">
        <v>#N/A</v>
      </c>
      <c r="P2789" s="58" t="e">
        <v>#N/A</v>
      </c>
      <c r="Q2789" s="58" t="e">
        <v>#N/A</v>
      </c>
    </row>
    <row r="2790" spans="1:17" ht="15" customHeight="1" thickBot="1">
      <c r="A2790" s="446"/>
      <c r="B2790" s="446"/>
      <c r="C2790" s="54" t="str">
        <f>IF(A2790="CSP","Consolidated Supply Program(IIF)",IF(A2790&lt;&gt;"",INDEX('CCN &amp; Description'!$B$2:$B$1071,MATCH(VALUE(LEFT(A2790,5)),'CCN &amp; Description'!$A$2:$A$1071,0)),""))</f>
        <v/>
      </c>
      <c r="D2790" s="55" t="str">
        <f t="shared" si="86"/>
        <v>C</v>
      </c>
      <c r="E2790" s="55" t="str">
        <f t="shared" si="87"/>
        <v>C4437</v>
      </c>
      <c r="F2790" s="56" t="s">
        <v>13910</v>
      </c>
      <c r="G2790" s="56" t="s">
        <v>13911</v>
      </c>
      <c r="H2790" s="56" t="s">
        <v>13912</v>
      </c>
      <c r="I2790" s="57">
        <v>3.75</v>
      </c>
      <c r="J2790" s="57">
        <v>1.42</v>
      </c>
      <c r="K2790" s="57">
        <v>0.5</v>
      </c>
      <c r="L2790" s="315" t="e">
        <v>#REF!</v>
      </c>
      <c r="M2790" s="58" t="e">
        <v>#REF!</v>
      </c>
      <c r="N2790" s="58" t="e">
        <v>#N/A</v>
      </c>
      <c r="O2790" s="58" t="e">
        <v>#N/A</v>
      </c>
      <c r="P2790" s="58" t="e">
        <v>#N/A</v>
      </c>
      <c r="Q2790" s="58" t="e">
        <v>#N/A</v>
      </c>
    </row>
    <row r="2791" spans="1:17" ht="15" customHeight="1" thickBot="1">
      <c r="A2791" s="446"/>
      <c r="B2791" s="446"/>
      <c r="C2791" s="54" t="str">
        <f>IF(A2791="CSP","Consolidated Supply Program(IIF)",IF(A2791&lt;&gt;"",INDEX('CCN &amp; Description'!$B$2:$B$1071,MATCH(VALUE(LEFT(A2791,5)),'CCN &amp; Description'!$A$2:$A$1071,0)),""))</f>
        <v/>
      </c>
      <c r="D2791" s="55" t="str">
        <f t="shared" si="86"/>
        <v>C</v>
      </c>
      <c r="E2791" s="55" t="str">
        <f t="shared" si="87"/>
        <v>C4437</v>
      </c>
      <c r="F2791" s="56" t="s">
        <v>13910</v>
      </c>
      <c r="G2791" s="56" t="s">
        <v>13911</v>
      </c>
      <c r="H2791" s="56" t="s">
        <v>13913</v>
      </c>
      <c r="I2791" s="60"/>
      <c r="J2791" s="60"/>
      <c r="K2791" s="60"/>
      <c r="L2791" s="315" t="e">
        <v>#REF!</v>
      </c>
      <c r="M2791" s="58" t="e">
        <v>#REF!</v>
      </c>
      <c r="N2791" s="58" t="e">
        <v>#N/A</v>
      </c>
      <c r="O2791" s="58" t="e">
        <v>#N/A</v>
      </c>
      <c r="P2791" s="58" t="e">
        <v>#N/A</v>
      </c>
      <c r="Q2791" s="58" t="e">
        <v>#N/A</v>
      </c>
    </row>
    <row r="2792" spans="1:17" ht="15" customHeight="1" thickBot="1">
      <c r="A2792" s="446"/>
      <c r="B2792" s="446"/>
      <c r="C2792" s="54" t="str">
        <f>IF(A2792="CSP","Consolidated Supply Program(IIF)",IF(A2792&lt;&gt;"",INDEX('CCN &amp; Description'!$B$2:$B$1071,MATCH(VALUE(LEFT(A2792,5)),'CCN &amp; Description'!$A$2:$A$1071,0)),""))</f>
        <v/>
      </c>
      <c r="D2792" s="55" t="str">
        <f t="shared" si="86"/>
        <v>C</v>
      </c>
      <c r="E2792" s="55" t="str">
        <f t="shared" si="87"/>
        <v>C4440</v>
      </c>
      <c r="F2792" s="56" t="s">
        <v>6724</v>
      </c>
      <c r="G2792" s="56" t="s">
        <v>6725</v>
      </c>
      <c r="H2792" s="59"/>
      <c r="I2792" s="57">
        <v>0</v>
      </c>
      <c r="J2792" s="57">
        <v>0</v>
      </c>
      <c r="K2792" s="57">
        <v>0</v>
      </c>
      <c r="L2792" s="315" t="e">
        <v>#REF!</v>
      </c>
      <c r="M2792" s="58" t="e">
        <v>#REF!</v>
      </c>
      <c r="N2792" s="58" t="e">
        <v>#N/A</v>
      </c>
      <c r="O2792" s="58" t="e">
        <v>#N/A</v>
      </c>
      <c r="P2792" s="58" t="e">
        <v>#N/A</v>
      </c>
      <c r="Q2792" s="58" t="e">
        <v>#N/A</v>
      </c>
    </row>
    <row r="2793" spans="1:17" ht="15" customHeight="1" thickBot="1">
      <c r="A2793" s="446"/>
      <c r="B2793" s="446"/>
      <c r="C2793" s="54" t="str">
        <f>IF(A2793="CSP","Consolidated Supply Program(IIF)",IF(A2793&lt;&gt;"",INDEX('CCN &amp; Description'!$B$2:$B$1071,MATCH(VALUE(LEFT(A2793,5)),'CCN &amp; Description'!$A$2:$A$1071,0)),""))</f>
        <v/>
      </c>
      <c r="D2793" s="55" t="str">
        <f t="shared" si="86"/>
        <v>C</v>
      </c>
      <c r="E2793" s="55" t="str">
        <f t="shared" si="87"/>
        <v>C4450</v>
      </c>
      <c r="F2793" s="56" t="s">
        <v>6730</v>
      </c>
      <c r="G2793" s="56" t="s">
        <v>6725</v>
      </c>
      <c r="H2793" s="59"/>
      <c r="I2793" s="57">
        <v>0</v>
      </c>
      <c r="J2793" s="57">
        <v>0</v>
      </c>
      <c r="K2793" s="57">
        <v>0</v>
      </c>
      <c r="L2793" s="315" t="e">
        <v>#REF!</v>
      </c>
      <c r="M2793" s="58" t="e">
        <v>#REF!</v>
      </c>
      <c r="N2793" s="58" t="e">
        <v>#N/A</v>
      </c>
      <c r="O2793" s="58" t="e">
        <v>#N/A</v>
      </c>
      <c r="P2793" s="58" t="e">
        <v>#N/A</v>
      </c>
      <c r="Q2793" s="58" t="e">
        <v>#N/A</v>
      </c>
    </row>
    <row r="2794" spans="1:17" ht="15" customHeight="1" thickBot="1">
      <c r="A2794" s="446"/>
      <c r="B2794" s="446"/>
      <c r="C2794" s="54" t="str">
        <f>IF(A2794="CSP","Consolidated Supply Program(IIF)",IF(A2794&lt;&gt;"",INDEX('CCN &amp; Description'!$B$2:$B$1071,MATCH(VALUE(LEFT(A2794,5)),'CCN &amp; Description'!$A$2:$A$1071,0)),""))</f>
        <v/>
      </c>
      <c r="D2794" s="55" t="str">
        <f t="shared" si="86"/>
        <v>C</v>
      </c>
      <c r="E2794" s="55" t="str">
        <f t="shared" si="87"/>
        <v>C4545</v>
      </c>
      <c r="F2794" s="56" t="s">
        <v>13914</v>
      </c>
      <c r="G2794" s="56" t="s">
        <v>13915</v>
      </c>
      <c r="H2794" s="59"/>
      <c r="I2794" s="60"/>
      <c r="J2794" s="60"/>
      <c r="K2794" s="60"/>
      <c r="L2794" s="315" t="e">
        <v>#REF!</v>
      </c>
      <c r="M2794" s="58" t="e">
        <v>#REF!</v>
      </c>
      <c r="N2794" s="58" t="e">
        <v>#N/A</v>
      </c>
      <c r="O2794" s="58" t="e">
        <v>#N/A</v>
      </c>
      <c r="P2794" s="58" t="e">
        <v>#N/A</v>
      </c>
      <c r="Q2794" s="58" t="e">
        <v>#N/A</v>
      </c>
    </row>
    <row r="2795" spans="1:17" s="110" customFormat="1" ht="15" customHeight="1" thickBot="1">
      <c r="A2795" s="446">
        <v>44112</v>
      </c>
      <c r="B2795" s="446"/>
      <c r="C2795" s="106" t="str">
        <f>IF(A2795="CSP","Consolidated Supply Program(IIF)",IF(A2795&lt;&gt;"",INDEX('CCN &amp; Description'!$B$2:$B$1071,MATCH(VALUE(LEFT(A2795,5)),'CCN &amp; Description'!$A$2:$A$1071,0)),""))</f>
        <v>COVERED STORAGE BUILDING, INSTALLATION</v>
      </c>
      <c r="D2795" s="107" t="str">
        <f t="shared" si="86"/>
        <v>C</v>
      </c>
      <c r="E2795" s="107" t="str">
        <f t="shared" si="87"/>
        <v>C4546</v>
      </c>
      <c r="F2795" s="108" t="s">
        <v>6735</v>
      </c>
      <c r="G2795" s="108" t="s">
        <v>13916</v>
      </c>
      <c r="H2795" s="108" t="s">
        <v>13917</v>
      </c>
      <c r="I2795" s="109">
        <v>1.42</v>
      </c>
      <c r="J2795" s="109">
        <v>0.75</v>
      </c>
      <c r="K2795" s="109">
        <v>2.08</v>
      </c>
      <c r="L2795" s="110" t="e">
        <v>#REF!</v>
      </c>
      <c r="M2795" s="111" t="e">
        <v>#REF!</v>
      </c>
      <c r="N2795" s="111" t="e">
        <v>#N/A</v>
      </c>
      <c r="O2795" s="111" t="e">
        <v>#N/A</v>
      </c>
      <c r="P2795" s="111" t="e">
        <v>#N/A</v>
      </c>
      <c r="Q2795" s="111" t="e">
        <v>#N/A</v>
      </c>
    </row>
    <row r="2796" spans="1:17" s="110" customFormat="1" ht="15" customHeight="1" thickBot="1">
      <c r="A2796" s="446">
        <v>44112</v>
      </c>
      <c r="B2796" s="446"/>
      <c r="C2796" s="106" t="str">
        <f>IF(A2796="CSP","Consolidated Supply Program(IIF)",IF(A2796&lt;&gt;"",INDEX('CCN &amp; Description'!$B$2:$B$1071,MATCH(VALUE(LEFT(A2796,5)),'CCN &amp; Description'!$A$2:$A$1071,0)),""))</f>
        <v>COVERED STORAGE BUILDING, INSTALLATION</v>
      </c>
      <c r="D2796" s="107" t="str">
        <f t="shared" si="86"/>
        <v>C</v>
      </c>
      <c r="E2796" s="107" t="str">
        <f t="shared" si="87"/>
        <v>C4546</v>
      </c>
      <c r="F2796" s="108" t="s">
        <v>6735</v>
      </c>
      <c r="G2796" s="108" t="s">
        <v>6739</v>
      </c>
      <c r="H2796" s="112"/>
      <c r="I2796" s="109">
        <v>1.67</v>
      </c>
      <c r="J2796" s="109">
        <v>0.83</v>
      </c>
      <c r="K2796" s="109">
        <v>1.67</v>
      </c>
      <c r="L2796" s="110" t="e">
        <v>#REF!</v>
      </c>
      <c r="M2796" s="111" t="e">
        <v>#REF!</v>
      </c>
      <c r="N2796" s="111" t="e">
        <v>#N/A</v>
      </c>
      <c r="O2796" s="111" t="e">
        <v>#N/A</v>
      </c>
      <c r="P2796" s="111" t="e">
        <v>#N/A</v>
      </c>
      <c r="Q2796" s="111" t="e">
        <v>#N/A</v>
      </c>
    </row>
    <row r="2797" spans="1:17" s="110" customFormat="1" ht="15" customHeight="1" thickBot="1">
      <c r="A2797" s="446">
        <v>44112</v>
      </c>
      <c r="B2797" s="446"/>
      <c r="C2797" s="106" t="str">
        <f>IF(A2797="CSP","Consolidated Supply Program(IIF)",IF(A2797&lt;&gt;"",INDEX('CCN &amp; Description'!$B$2:$B$1071,MATCH(VALUE(LEFT(A2797,5)),'CCN &amp; Description'!$A$2:$A$1071,0)),""))</f>
        <v>COVERED STORAGE BUILDING, INSTALLATION</v>
      </c>
      <c r="D2797" s="107" t="str">
        <f t="shared" si="86"/>
        <v>C</v>
      </c>
      <c r="E2797" s="107" t="str">
        <f t="shared" si="87"/>
        <v>C4546</v>
      </c>
      <c r="F2797" s="108" t="s">
        <v>6735</v>
      </c>
      <c r="G2797" s="108" t="s">
        <v>13916</v>
      </c>
      <c r="H2797" s="108" t="s">
        <v>13918</v>
      </c>
      <c r="I2797" s="109">
        <v>1.67</v>
      </c>
      <c r="J2797" s="109">
        <v>0.83</v>
      </c>
      <c r="K2797" s="109">
        <v>1.67</v>
      </c>
      <c r="L2797" s="110" t="e">
        <v>#REF!</v>
      </c>
      <c r="M2797" s="111" t="e">
        <v>#REF!</v>
      </c>
      <c r="N2797" s="111" t="e">
        <v>#N/A</v>
      </c>
      <c r="O2797" s="111" t="e">
        <v>#N/A</v>
      </c>
      <c r="P2797" s="111" t="e">
        <v>#N/A</v>
      </c>
      <c r="Q2797" s="111" t="e">
        <v>#N/A</v>
      </c>
    </row>
    <row r="2798" spans="1:17" s="110" customFormat="1" ht="15" customHeight="1" thickBot="1">
      <c r="A2798" s="446">
        <v>44112</v>
      </c>
      <c r="B2798" s="446"/>
      <c r="C2798" s="106" t="str">
        <f>IF(A2798="CSP","Consolidated Supply Program(IIF)",IF(A2798&lt;&gt;"",INDEX('CCN &amp; Description'!$B$2:$B$1071,MATCH(VALUE(LEFT(A2798,5)),'CCN &amp; Description'!$A$2:$A$1071,0)),""))</f>
        <v>COVERED STORAGE BUILDING, INSTALLATION</v>
      </c>
      <c r="D2798" s="107" t="str">
        <f t="shared" si="86"/>
        <v>C</v>
      </c>
      <c r="E2798" s="107" t="str">
        <f t="shared" si="87"/>
        <v>C4546</v>
      </c>
      <c r="F2798" s="108" t="s">
        <v>13919</v>
      </c>
      <c r="G2798" s="108" t="s">
        <v>13916</v>
      </c>
      <c r="H2798" s="108" t="s">
        <v>13918</v>
      </c>
      <c r="I2798" s="109">
        <v>1.67</v>
      </c>
      <c r="J2798" s="109">
        <v>0.83</v>
      </c>
      <c r="K2798" s="109">
        <v>1.67</v>
      </c>
      <c r="L2798" s="110" t="e">
        <v>#REF!</v>
      </c>
      <c r="M2798" s="111" t="e">
        <v>#REF!</v>
      </c>
      <c r="N2798" s="111" t="e">
        <v>#N/A</v>
      </c>
      <c r="O2798" s="111" t="e">
        <v>#N/A</v>
      </c>
      <c r="P2798" s="111" t="e">
        <v>#N/A</v>
      </c>
      <c r="Q2798" s="111" t="e">
        <v>#N/A</v>
      </c>
    </row>
    <row r="2799" spans="1:17" ht="15" customHeight="1" thickBot="1">
      <c r="A2799" s="446"/>
      <c r="B2799" s="446"/>
      <c r="C2799" s="54" t="str">
        <f>IF(A2799="CSP","Consolidated Supply Program(IIF)",IF(A2799&lt;&gt;"",INDEX('CCN &amp; Description'!$B$2:$B$1071,MATCH(VALUE(LEFT(A2799,5)),'CCN &amp; Description'!$A$2:$A$1071,0)),""))</f>
        <v/>
      </c>
      <c r="D2799" s="55" t="str">
        <f t="shared" si="86"/>
        <v>C</v>
      </c>
      <c r="E2799" s="55" t="str">
        <f t="shared" si="87"/>
        <v>C4548</v>
      </c>
      <c r="F2799" s="56" t="s">
        <v>6744</v>
      </c>
      <c r="G2799" s="56" t="s">
        <v>13920</v>
      </c>
      <c r="H2799" s="56" t="s">
        <v>13921</v>
      </c>
      <c r="I2799" s="57">
        <v>4.67</v>
      </c>
      <c r="J2799" s="57">
        <v>3.08</v>
      </c>
      <c r="K2799" s="57">
        <v>1.17</v>
      </c>
      <c r="L2799" s="315" t="e">
        <v>#REF!</v>
      </c>
      <c r="M2799" s="58" t="e">
        <v>#REF!</v>
      </c>
      <c r="N2799" s="58" t="e">
        <v>#N/A</v>
      </c>
      <c r="O2799" s="58" t="e">
        <v>#N/A</v>
      </c>
      <c r="P2799" s="58" t="e">
        <v>#N/A</v>
      </c>
      <c r="Q2799" s="58" t="e">
        <v>#N/A</v>
      </c>
    </row>
    <row r="2800" spans="1:17" ht="15" customHeight="1" thickBot="1">
      <c r="A2800" s="446"/>
      <c r="B2800" s="446"/>
      <c r="C2800" s="54" t="str">
        <f>IF(A2800="CSP","Consolidated Supply Program(IIF)",IF(A2800&lt;&gt;"",INDEX('CCN &amp; Description'!$B$2:$B$1071,MATCH(VALUE(LEFT(A2800,5)),'CCN &amp; Description'!$A$2:$A$1071,0)),""))</f>
        <v/>
      </c>
      <c r="D2800" s="55" t="str">
        <f t="shared" si="86"/>
        <v>C</v>
      </c>
      <c r="E2800" s="55" t="str">
        <f t="shared" si="87"/>
        <v>C4548</v>
      </c>
      <c r="F2800" s="56" t="s">
        <v>6744</v>
      </c>
      <c r="G2800" s="56" t="s">
        <v>13922</v>
      </c>
      <c r="H2800" s="56" t="s">
        <v>13923</v>
      </c>
      <c r="I2800" s="57">
        <v>5.83</v>
      </c>
      <c r="J2800" s="57">
        <v>1.83</v>
      </c>
      <c r="K2800" s="57">
        <v>2.58</v>
      </c>
      <c r="L2800" s="315" t="e">
        <v>#REF!</v>
      </c>
      <c r="M2800" s="58" t="e">
        <v>#REF!</v>
      </c>
      <c r="N2800" s="58" t="e">
        <v>#N/A</v>
      </c>
      <c r="O2800" s="58" t="e">
        <v>#N/A</v>
      </c>
      <c r="P2800" s="58" t="e">
        <v>#N/A</v>
      </c>
      <c r="Q2800" s="58" t="e">
        <v>#N/A</v>
      </c>
    </row>
    <row r="2801" spans="1:17" ht="15" customHeight="1" thickBot="1">
      <c r="A2801" s="446"/>
      <c r="B2801" s="446"/>
      <c r="C2801" s="54" t="str">
        <f>IF(A2801="CSP","Consolidated Supply Program(IIF)",IF(A2801&lt;&gt;"",INDEX('CCN &amp; Description'!$B$2:$B$1071,MATCH(VALUE(LEFT(A2801,5)),'CCN &amp; Description'!$A$2:$A$1071,0)),""))</f>
        <v/>
      </c>
      <c r="D2801" s="55" t="str">
        <f t="shared" si="86"/>
        <v>C</v>
      </c>
      <c r="E2801" s="55" t="str">
        <f t="shared" si="87"/>
        <v>C4549</v>
      </c>
      <c r="F2801" s="56" t="s">
        <v>6751</v>
      </c>
      <c r="G2801" s="56" t="s">
        <v>13924</v>
      </c>
      <c r="H2801" s="59"/>
      <c r="I2801" s="57">
        <v>6.83</v>
      </c>
      <c r="J2801" s="57">
        <v>2</v>
      </c>
      <c r="K2801" s="57">
        <v>2</v>
      </c>
      <c r="L2801" s="315" t="e">
        <v>#REF!</v>
      </c>
      <c r="M2801" s="58" t="e">
        <v>#REF!</v>
      </c>
      <c r="N2801" s="58" t="e">
        <v>#N/A</v>
      </c>
      <c r="O2801" s="58" t="e">
        <v>#N/A</v>
      </c>
      <c r="P2801" s="58" t="e">
        <v>#N/A</v>
      </c>
      <c r="Q2801" s="58" t="e">
        <v>#N/A</v>
      </c>
    </row>
    <row r="2802" spans="1:17" ht="15" customHeight="1" thickBot="1">
      <c r="A2802" s="446"/>
      <c r="B2802" s="446"/>
      <c r="C2802" s="54" t="str">
        <f>IF(A2802="CSP","Consolidated Supply Program(IIF)",IF(A2802&lt;&gt;"",INDEX('CCN &amp; Description'!$B$2:$B$1071,MATCH(VALUE(LEFT(A2802,5)),'CCN &amp; Description'!$A$2:$A$1071,0)),""))</f>
        <v/>
      </c>
      <c r="D2802" s="55" t="str">
        <f t="shared" si="86"/>
        <v>C</v>
      </c>
      <c r="E2802" s="55" t="str">
        <f t="shared" si="87"/>
        <v>C4550</v>
      </c>
      <c r="F2802" s="56" t="s">
        <v>6755</v>
      </c>
      <c r="G2802" s="56" t="s">
        <v>6756</v>
      </c>
      <c r="H2802" s="59"/>
      <c r="I2802" s="57">
        <v>3.5</v>
      </c>
      <c r="J2802" s="57">
        <v>2.5</v>
      </c>
      <c r="K2802" s="57">
        <v>1.5</v>
      </c>
      <c r="L2802" s="315" t="e">
        <v>#REF!</v>
      </c>
      <c r="M2802" s="58" t="e">
        <v>#REF!</v>
      </c>
      <c r="N2802" s="58" t="e">
        <v>#N/A</v>
      </c>
      <c r="O2802" s="58" t="e">
        <v>#N/A</v>
      </c>
      <c r="P2802" s="58" t="e">
        <v>#N/A</v>
      </c>
      <c r="Q2802" s="58" t="e">
        <v>#N/A</v>
      </c>
    </row>
    <row r="2803" spans="1:17" ht="15" customHeight="1" thickBot="1">
      <c r="A2803" s="446"/>
      <c r="B2803" s="446"/>
      <c r="C2803" s="54" t="str">
        <f>IF(A2803="CSP","Consolidated Supply Program(IIF)",IF(A2803&lt;&gt;"",INDEX('CCN &amp; Description'!$B$2:$B$1071,MATCH(VALUE(LEFT(A2803,5)),'CCN &amp; Description'!$A$2:$A$1071,0)),""))</f>
        <v/>
      </c>
      <c r="D2803" s="55" t="str">
        <f t="shared" si="86"/>
        <v>C</v>
      </c>
      <c r="E2803" s="55" t="str">
        <f t="shared" si="87"/>
        <v>C4560</v>
      </c>
      <c r="F2803" s="56" t="s">
        <v>6759</v>
      </c>
      <c r="G2803" s="56" t="s">
        <v>13925</v>
      </c>
      <c r="H2803" s="56" t="s">
        <v>13926</v>
      </c>
      <c r="I2803" s="57">
        <v>12.58</v>
      </c>
      <c r="J2803" s="57">
        <v>3.92</v>
      </c>
      <c r="K2803" s="57">
        <v>4.42</v>
      </c>
      <c r="L2803" s="315" t="e">
        <v>#REF!</v>
      </c>
      <c r="M2803" s="58" t="e">
        <v>#REF!</v>
      </c>
      <c r="N2803" s="58" t="e">
        <v>#N/A</v>
      </c>
      <c r="O2803" s="58" t="e">
        <v>#N/A</v>
      </c>
      <c r="P2803" s="58" t="e">
        <v>#N/A</v>
      </c>
      <c r="Q2803" s="58" t="e">
        <v>#N/A</v>
      </c>
    </row>
    <row r="2804" spans="1:17" ht="15" customHeight="1" thickBot="1">
      <c r="A2804" s="446"/>
      <c r="B2804" s="446"/>
      <c r="C2804" s="54" t="str">
        <f>IF(A2804="CSP","Consolidated Supply Program(IIF)",IF(A2804&lt;&gt;"",INDEX('CCN &amp; Description'!$B$2:$B$1071,MATCH(VALUE(LEFT(A2804,5)),'CCN &amp; Description'!$A$2:$A$1071,0)),""))</f>
        <v/>
      </c>
      <c r="D2804" s="55" t="str">
        <f t="shared" si="86"/>
        <v>C</v>
      </c>
      <c r="E2804" s="55" t="str">
        <f t="shared" si="87"/>
        <v>C4560</v>
      </c>
      <c r="F2804" s="56" t="s">
        <v>6759</v>
      </c>
      <c r="G2804" s="56" t="s">
        <v>13925</v>
      </c>
      <c r="H2804" s="56" t="s">
        <v>13926</v>
      </c>
      <c r="I2804" s="57">
        <v>12.58</v>
      </c>
      <c r="J2804" s="57">
        <v>3.92</v>
      </c>
      <c r="K2804" s="57">
        <v>4.42</v>
      </c>
      <c r="L2804" s="315" t="e">
        <v>#REF!</v>
      </c>
      <c r="M2804" s="58" t="e">
        <v>#REF!</v>
      </c>
      <c r="N2804" s="58" t="e">
        <v>#N/A</v>
      </c>
      <c r="O2804" s="58" t="e">
        <v>#N/A</v>
      </c>
      <c r="P2804" s="58" t="e">
        <v>#N/A</v>
      </c>
      <c r="Q2804" s="58" t="e">
        <v>#N/A</v>
      </c>
    </row>
    <row r="2805" spans="1:17" ht="15" customHeight="1" thickBot="1">
      <c r="A2805" s="446"/>
      <c r="B2805" s="446"/>
      <c r="C2805" s="54" t="str">
        <f>IF(A2805="CSP","Consolidated Supply Program(IIF)",IF(A2805&lt;&gt;"",INDEX('CCN &amp; Description'!$B$2:$B$1071,MATCH(VALUE(LEFT(A2805,5)),'CCN &amp; Description'!$A$2:$A$1071,0)),""))</f>
        <v/>
      </c>
      <c r="D2805" s="55" t="str">
        <f t="shared" si="86"/>
        <v>C</v>
      </c>
      <c r="E2805" s="55" t="str">
        <f t="shared" si="87"/>
        <v>C4765</v>
      </c>
      <c r="F2805" s="56" t="s">
        <v>6763</v>
      </c>
      <c r="G2805" s="56" t="s">
        <v>13927</v>
      </c>
      <c r="H2805" s="56" t="s">
        <v>13928</v>
      </c>
      <c r="I2805" s="57">
        <v>8</v>
      </c>
      <c r="J2805" s="57">
        <v>4.33</v>
      </c>
      <c r="K2805" s="57">
        <v>6</v>
      </c>
      <c r="L2805" s="315" t="e">
        <v>#REF!</v>
      </c>
      <c r="M2805" s="58" t="e">
        <v>#REF!</v>
      </c>
      <c r="N2805" s="58" t="e">
        <v>#N/A</v>
      </c>
      <c r="O2805" s="58" t="e">
        <v>#N/A</v>
      </c>
      <c r="P2805" s="58" t="e">
        <v>#N/A</v>
      </c>
      <c r="Q2805" s="58" t="e">
        <v>#N/A</v>
      </c>
    </row>
    <row r="2806" spans="1:17" ht="15" customHeight="1" thickBot="1">
      <c r="A2806" s="446"/>
      <c r="B2806" s="446"/>
      <c r="C2806" s="54" t="str">
        <f>IF(A2806="CSP","Consolidated Supply Program(IIF)",IF(A2806&lt;&gt;"",INDEX('CCN &amp; Description'!$B$2:$B$1071,MATCH(VALUE(LEFT(A2806,5)),'CCN &amp; Description'!$A$2:$A$1071,0)),""))</f>
        <v/>
      </c>
      <c r="D2806" s="55" t="str">
        <f t="shared" si="86"/>
        <v>C</v>
      </c>
      <c r="E2806" s="55" t="str">
        <f t="shared" si="87"/>
        <v>C4765</v>
      </c>
      <c r="F2806" s="56" t="s">
        <v>6763</v>
      </c>
      <c r="G2806" s="56" t="s">
        <v>9664</v>
      </c>
      <c r="H2806" s="56" t="s">
        <v>13929</v>
      </c>
      <c r="I2806" s="57">
        <v>8</v>
      </c>
      <c r="J2806" s="57">
        <v>4.33</v>
      </c>
      <c r="K2806" s="57">
        <v>6</v>
      </c>
      <c r="L2806" s="315" t="e">
        <v>#REF!</v>
      </c>
      <c r="M2806" s="58" t="e">
        <v>#REF!</v>
      </c>
      <c r="N2806" s="58" t="e">
        <v>#N/A</v>
      </c>
      <c r="O2806" s="58" t="e">
        <v>#N/A</v>
      </c>
      <c r="P2806" s="58" t="e">
        <v>#N/A</v>
      </c>
      <c r="Q2806" s="58" t="e">
        <v>#N/A</v>
      </c>
    </row>
    <row r="2807" spans="1:17" s="110" customFormat="1" ht="15" customHeight="1" thickBot="1">
      <c r="A2807" s="446"/>
      <c r="B2807" s="446"/>
      <c r="C2807" s="106" t="str">
        <f>IF(A2807="CSP","Consolidated Supply Program(IIF)",IF(A2807&lt;&gt;"",INDEX('CCN &amp; Description'!$B$2:$B$1071,MATCH(VALUE(LEFT(A2807,5)),'CCN &amp; Description'!$A$2:$A$1071,0)),""))</f>
        <v/>
      </c>
      <c r="D2807" s="107" t="str">
        <f t="shared" si="86"/>
        <v>C</v>
      </c>
      <c r="E2807" s="107" t="str">
        <f t="shared" si="87"/>
        <v>C4765</v>
      </c>
      <c r="F2807" s="108" t="s">
        <v>13930</v>
      </c>
      <c r="G2807" s="108" t="s">
        <v>9664</v>
      </c>
      <c r="H2807" s="108" t="s">
        <v>13929</v>
      </c>
      <c r="I2807" s="109">
        <v>8</v>
      </c>
      <c r="J2807" s="109">
        <v>4.33</v>
      </c>
      <c r="K2807" s="109">
        <v>6</v>
      </c>
      <c r="L2807" s="110" t="e">
        <v>#REF!</v>
      </c>
      <c r="M2807" s="111" t="e">
        <v>#REF!</v>
      </c>
      <c r="N2807" s="111" t="e">
        <v>#N/A</v>
      </c>
      <c r="O2807" s="111" t="e">
        <v>#N/A</v>
      </c>
      <c r="P2807" s="111" t="e">
        <v>#N/A</v>
      </c>
      <c r="Q2807" s="111" t="e">
        <v>#N/A</v>
      </c>
    </row>
    <row r="2808" spans="1:17" ht="15" customHeight="1" thickBot="1">
      <c r="A2808" s="446"/>
      <c r="B2808" s="446"/>
      <c r="C2808" s="54" t="str">
        <f>IF(A2808="CSP","Consolidated Supply Program(IIF)",IF(A2808&lt;&gt;"",INDEX('CCN &amp; Description'!$B$2:$B$1071,MATCH(VALUE(LEFT(A2808,5)),'CCN &amp; Description'!$A$2:$A$1071,0)),""))</f>
        <v/>
      </c>
      <c r="D2808" s="55" t="str">
        <f t="shared" si="86"/>
        <v>C</v>
      </c>
      <c r="E2808" s="55" t="str">
        <f t="shared" si="87"/>
        <v>C4765</v>
      </c>
      <c r="F2808" s="56" t="s">
        <v>13931</v>
      </c>
      <c r="G2808" s="56" t="s">
        <v>13927</v>
      </c>
      <c r="H2808" s="56" t="s">
        <v>13928</v>
      </c>
      <c r="I2808" s="57">
        <v>8</v>
      </c>
      <c r="J2808" s="57">
        <v>4.33</v>
      </c>
      <c r="K2808" s="57">
        <v>6</v>
      </c>
      <c r="L2808" s="315" t="e">
        <v>#REF!</v>
      </c>
      <c r="M2808" s="58" t="e">
        <v>#REF!</v>
      </c>
      <c r="N2808" s="58" t="e">
        <v>#N/A</v>
      </c>
      <c r="O2808" s="58" t="e">
        <v>#N/A</v>
      </c>
      <c r="P2808" s="58" t="e">
        <v>#N/A</v>
      </c>
      <c r="Q2808" s="58" t="e">
        <v>#N/A</v>
      </c>
    </row>
    <row r="2809" spans="1:17" s="110" customFormat="1" ht="15" customHeight="1" thickBot="1">
      <c r="A2809" s="446" t="s">
        <v>814</v>
      </c>
      <c r="B2809" s="446"/>
      <c r="C2809" s="106" t="str">
        <f>IF(A2809="CSP","Consolidated Supply Program(IIF)",IF(A2809&lt;&gt;"",INDEX('CCN &amp; Description'!$B$2:$B$1071,MATCH(VALUE(LEFT(A2809,5)),'CCN &amp; Description'!$A$2:$A$1071,0)),""))</f>
        <v>Consolidated Supply Program(IIF)</v>
      </c>
      <c r="D2809" s="107" t="str">
        <f t="shared" si="86"/>
        <v>C</v>
      </c>
      <c r="E2809" s="107" t="str">
        <f t="shared" si="87"/>
        <v>C4870</v>
      </c>
      <c r="F2809" s="108" t="s">
        <v>6769</v>
      </c>
      <c r="G2809" s="108" t="s">
        <v>13932</v>
      </c>
      <c r="H2809" s="108" t="s">
        <v>13933</v>
      </c>
      <c r="I2809" s="109">
        <v>3</v>
      </c>
      <c r="J2809" s="109">
        <v>3</v>
      </c>
      <c r="K2809" s="109">
        <v>1</v>
      </c>
      <c r="L2809" s="110" t="e">
        <v>#REF!</v>
      </c>
      <c r="M2809" s="111" t="e">
        <v>#REF!</v>
      </c>
      <c r="N2809" s="111" t="e">
        <v>#N/A</v>
      </c>
      <c r="O2809" s="111" t="e">
        <v>#N/A</v>
      </c>
      <c r="P2809" s="111" t="e">
        <v>#N/A</v>
      </c>
      <c r="Q2809" s="111" t="e">
        <v>#N/A</v>
      </c>
    </row>
    <row r="2810" spans="1:17" s="110" customFormat="1" ht="15" customHeight="1" thickBot="1">
      <c r="A2810" s="446">
        <v>44112</v>
      </c>
      <c r="B2810" s="446"/>
      <c r="C2810" s="106" t="str">
        <f>IF(A2810="CSP","Consolidated Supply Program(IIF)",IF(A2810&lt;&gt;"",INDEX('CCN &amp; Description'!$B$2:$B$1071,MATCH(VALUE(LEFT(A2810,5)),'CCN &amp; Description'!$A$2:$A$1071,0)),""))</f>
        <v>COVERED STORAGE BUILDING, INSTALLATION</v>
      </c>
      <c r="D2810" s="107" t="str">
        <f t="shared" si="86"/>
        <v>C</v>
      </c>
      <c r="E2810" s="107" t="str">
        <f t="shared" si="87"/>
        <v>C4880</v>
      </c>
      <c r="F2810" s="108" t="s">
        <v>6773</v>
      </c>
      <c r="G2810" s="108" t="s">
        <v>13934</v>
      </c>
      <c r="H2810" s="108" t="s">
        <v>13935</v>
      </c>
      <c r="I2810" s="109">
        <v>2.08</v>
      </c>
      <c r="J2810" s="109">
        <v>1.42</v>
      </c>
      <c r="K2810" s="109">
        <v>0.92</v>
      </c>
      <c r="L2810" s="110" t="e">
        <v>#REF!</v>
      </c>
      <c r="M2810" s="111" t="e">
        <v>#REF!</v>
      </c>
      <c r="N2810" s="111" t="e">
        <v>#N/A</v>
      </c>
      <c r="O2810" s="111" t="e">
        <v>#N/A</v>
      </c>
      <c r="P2810" s="111" t="e">
        <v>#N/A</v>
      </c>
      <c r="Q2810" s="111" t="e">
        <v>#N/A</v>
      </c>
    </row>
    <row r="2811" spans="1:17" s="110" customFormat="1" ht="15" customHeight="1" thickBot="1">
      <c r="A2811" s="446">
        <v>44112</v>
      </c>
      <c r="B2811" s="446"/>
      <c r="C2811" s="106" t="str">
        <f>IF(A2811="CSP","Consolidated Supply Program(IIF)",IF(A2811&lt;&gt;"",INDEX('CCN &amp; Description'!$B$2:$B$1071,MATCH(VALUE(LEFT(A2811,5)),'CCN &amp; Description'!$A$2:$A$1071,0)),""))</f>
        <v>COVERED STORAGE BUILDING, INSTALLATION</v>
      </c>
      <c r="D2811" s="107" t="str">
        <f t="shared" si="86"/>
        <v>C</v>
      </c>
      <c r="E2811" s="107" t="str">
        <f t="shared" si="87"/>
        <v>C4880</v>
      </c>
      <c r="F2811" s="108" t="s">
        <v>6773</v>
      </c>
      <c r="G2811" s="108" t="s">
        <v>13936</v>
      </c>
      <c r="H2811" s="108" t="s">
        <v>13937</v>
      </c>
      <c r="I2811" s="109">
        <v>2.08</v>
      </c>
      <c r="J2811" s="109">
        <v>1.42</v>
      </c>
      <c r="K2811" s="109">
        <v>0.92</v>
      </c>
      <c r="L2811" s="110" t="e">
        <v>#REF!</v>
      </c>
      <c r="M2811" s="111" t="e">
        <v>#REF!</v>
      </c>
      <c r="N2811" s="111" t="e">
        <v>#N/A</v>
      </c>
      <c r="O2811" s="111" t="e">
        <v>#N/A</v>
      </c>
      <c r="P2811" s="111" t="e">
        <v>#N/A</v>
      </c>
      <c r="Q2811" s="111" t="e">
        <v>#N/A</v>
      </c>
    </row>
    <row r="2812" spans="1:17" s="110" customFormat="1" ht="15" customHeight="1" thickBot="1">
      <c r="A2812" s="446">
        <v>44112</v>
      </c>
      <c r="B2812" s="446"/>
      <c r="C2812" s="106" t="str">
        <f>IF(A2812="CSP","Consolidated Supply Program(IIF)",IF(A2812&lt;&gt;"",INDEX('CCN &amp; Description'!$B$2:$B$1071,MATCH(VALUE(LEFT(A2812,5)),'CCN &amp; Description'!$A$2:$A$1071,0)),""))</f>
        <v>COVERED STORAGE BUILDING, INSTALLATION</v>
      </c>
      <c r="D2812" s="107" t="str">
        <f t="shared" si="86"/>
        <v>C</v>
      </c>
      <c r="E2812" s="107" t="str">
        <f t="shared" si="87"/>
        <v>C4880</v>
      </c>
      <c r="F2812" s="108" t="s">
        <v>6773</v>
      </c>
      <c r="G2812" s="108" t="s">
        <v>13938</v>
      </c>
      <c r="H2812" s="108" t="s">
        <v>13939</v>
      </c>
      <c r="I2812" s="109">
        <v>2.08</v>
      </c>
      <c r="J2812" s="109">
        <v>1.42</v>
      </c>
      <c r="K2812" s="109">
        <v>0.92</v>
      </c>
      <c r="L2812" s="110" t="e">
        <v>#REF!</v>
      </c>
      <c r="M2812" s="111" t="e">
        <v>#REF!</v>
      </c>
      <c r="N2812" s="111" t="e">
        <v>#N/A</v>
      </c>
      <c r="O2812" s="111" t="e">
        <v>#N/A</v>
      </c>
      <c r="P2812" s="111" t="e">
        <v>#N/A</v>
      </c>
      <c r="Q2812" s="111" t="e">
        <v>#N/A</v>
      </c>
    </row>
    <row r="2813" spans="1:17" s="110" customFormat="1" ht="15" customHeight="1" thickBot="1">
      <c r="A2813" s="446"/>
      <c r="B2813" s="446"/>
      <c r="C2813" s="106" t="str">
        <f>IF(A2813="CSP","Consolidated Supply Program(IIF)",IF(A2813&lt;&gt;"",INDEX('CCN &amp; Description'!$B$2:$B$1071,MATCH(VALUE(LEFT(A2813,5)),'CCN &amp; Description'!$A$2:$A$1071,0)),""))</f>
        <v/>
      </c>
      <c r="D2813" s="107" t="str">
        <f t="shared" si="86"/>
        <v>C</v>
      </c>
      <c r="E2813" s="107" t="str">
        <f t="shared" si="87"/>
        <v>C4880</v>
      </c>
      <c r="F2813" s="108" t="s">
        <v>13940</v>
      </c>
      <c r="G2813" s="108" t="s">
        <v>13936</v>
      </c>
      <c r="H2813" s="108" t="s">
        <v>13937</v>
      </c>
      <c r="I2813" s="109">
        <v>2.08</v>
      </c>
      <c r="J2813" s="109">
        <v>1.42</v>
      </c>
      <c r="K2813" s="109">
        <v>0.92</v>
      </c>
      <c r="L2813" s="110" t="e">
        <v>#REF!</v>
      </c>
      <c r="M2813" s="111" t="e">
        <v>#REF!</v>
      </c>
      <c r="N2813" s="111" t="e">
        <v>#N/A</v>
      </c>
      <c r="O2813" s="111" t="e">
        <v>#N/A</v>
      </c>
      <c r="P2813" s="111" t="e">
        <v>#N/A</v>
      </c>
      <c r="Q2813" s="111" t="e">
        <v>#N/A</v>
      </c>
    </row>
    <row r="2814" spans="1:17" ht="15" customHeight="1" thickBot="1">
      <c r="A2814" s="446"/>
      <c r="B2814" s="446"/>
      <c r="C2814" s="54" t="str">
        <f>IF(A2814="CSP","Consolidated Supply Program(IIF)",IF(A2814&lt;&gt;"",INDEX('CCN &amp; Description'!$B$2:$B$1071,MATCH(VALUE(LEFT(A2814,5)),'CCN &amp; Description'!$A$2:$A$1071,0)),""))</f>
        <v/>
      </c>
      <c r="D2814" s="55" t="str">
        <f t="shared" si="86"/>
        <v>C</v>
      </c>
      <c r="E2814" s="55" t="str">
        <f t="shared" si="87"/>
        <v>C4881</v>
      </c>
      <c r="F2814" s="56" t="s">
        <v>13941</v>
      </c>
      <c r="G2814" s="56" t="s">
        <v>13938</v>
      </c>
      <c r="H2814" s="56" t="s">
        <v>13939</v>
      </c>
      <c r="I2814" s="57">
        <v>1.58</v>
      </c>
      <c r="J2814" s="57">
        <v>2.5</v>
      </c>
      <c r="K2814" s="57">
        <v>1.17</v>
      </c>
      <c r="L2814" s="315" t="e">
        <v>#REF!</v>
      </c>
      <c r="M2814" s="58" t="e">
        <v>#REF!</v>
      </c>
      <c r="N2814" s="58" t="e">
        <v>#N/A</v>
      </c>
      <c r="O2814" s="58" t="e">
        <v>#N/A</v>
      </c>
      <c r="P2814" s="58" t="e">
        <v>#N/A</v>
      </c>
      <c r="Q2814" s="58" t="e">
        <v>#N/A</v>
      </c>
    </row>
    <row r="2815" spans="1:17" s="110" customFormat="1" ht="15" customHeight="1" thickBot="1">
      <c r="A2815" s="446">
        <v>21375</v>
      </c>
      <c r="B2815" s="446"/>
      <c r="C2815" s="106" t="str">
        <f>IF(A2815="CSP","Consolidated Supply Program(IIF)",IF(A2815&lt;&gt;"",INDEX('CCN &amp; Description'!$B$2:$B$1071,MATCH(VALUE(LEFT(A2815,5)),'CCN &amp; Description'!$A$2:$A$1071,0)),""))</f>
        <v>MARINE MAINTENANCE SUPPORT FACILITY</v>
      </c>
      <c r="D2815" s="107" t="str">
        <f t="shared" si="86"/>
        <v>C</v>
      </c>
      <c r="E2815" s="107" t="str">
        <f t="shared" si="87"/>
        <v>C4900</v>
      </c>
      <c r="F2815" s="108" t="s">
        <v>6781</v>
      </c>
      <c r="G2815" s="108" t="s">
        <v>13942</v>
      </c>
      <c r="H2815" s="108" t="s">
        <v>13943</v>
      </c>
      <c r="I2815" s="109">
        <v>0</v>
      </c>
      <c r="J2815" s="109">
        <v>0</v>
      </c>
      <c r="K2815" s="109">
        <v>0</v>
      </c>
      <c r="L2815" s="110" t="e">
        <v>#REF!</v>
      </c>
      <c r="M2815" s="111" t="e">
        <v>#REF!</v>
      </c>
      <c r="N2815" s="111" t="e">
        <v>#N/A</v>
      </c>
      <c r="O2815" s="111" t="e">
        <v>#N/A</v>
      </c>
      <c r="P2815" s="111" t="e">
        <v>#N/A</v>
      </c>
      <c r="Q2815" s="111" t="e">
        <v>#N/A</v>
      </c>
    </row>
    <row r="2816" spans="1:17" s="110" customFormat="1" ht="15" customHeight="1" thickBot="1">
      <c r="A2816" s="446">
        <v>21375</v>
      </c>
      <c r="B2816" s="446"/>
      <c r="C2816" s="106" t="str">
        <f>IF(A2816="CSP","Consolidated Supply Program(IIF)",IF(A2816&lt;&gt;"",INDEX('CCN &amp; Description'!$B$2:$B$1071,MATCH(VALUE(LEFT(A2816,5)),'CCN &amp; Description'!$A$2:$A$1071,0)),""))</f>
        <v>MARINE MAINTENANCE SUPPORT FACILITY</v>
      </c>
      <c r="D2816" s="107" t="str">
        <f t="shared" si="86"/>
        <v>C</v>
      </c>
      <c r="E2816" s="107" t="str">
        <f t="shared" si="87"/>
        <v>C4901</v>
      </c>
      <c r="F2816" s="108" t="s">
        <v>6787</v>
      </c>
      <c r="G2816" s="108" t="s">
        <v>13944</v>
      </c>
      <c r="H2816" s="108" t="s">
        <v>13945</v>
      </c>
      <c r="I2816" s="109">
        <v>20</v>
      </c>
      <c r="J2816" s="109">
        <v>4</v>
      </c>
      <c r="K2816" s="109">
        <v>1.08</v>
      </c>
      <c r="L2816" s="110" t="e">
        <v>#REF!</v>
      </c>
      <c r="M2816" s="111" t="e">
        <v>#REF!</v>
      </c>
      <c r="N2816" s="111" t="e">
        <v>#N/A</v>
      </c>
      <c r="O2816" s="111" t="e">
        <v>#N/A</v>
      </c>
      <c r="P2816" s="111" t="e">
        <v>#N/A</v>
      </c>
      <c r="Q2816" s="111" t="e">
        <v>#N/A</v>
      </c>
    </row>
    <row r="2817" spans="1:17" ht="15" customHeight="1" thickBot="1">
      <c r="A2817" s="446"/>
      <c r="B2817" s="446"/>
      <c r="C2817" s="54" t="str">
        <f>IF(A2817="CSP","Consolidated Supply Program(IIF)",IF(A2817&lt;&gt;"",INDEX('CCN &amp; Description'!$B$2:$B$1071,MATCH(VALUE(LEFT(A2817,5)),'CCN &amp; Description'!$A$2:$A$1071,0)),""))</f>
        <v/>
      </c>
      <c r="D2817" s="55" t="str">
        <f t="shared" si="86"/>
        <v>C</v>
      </c>
      <c r="E2817" s="55" t="str">
        <f t="shared" si="87"/>
        <v>C4905</v>
      </c>
      <c r="F2817" s="56" t="s">
        <v>13946</v>
      </c>
      <c r="G2817" s="56" t="s">
        <v>13947</v>
      </c>
      <c r="H2817" s="56" t="s">
        <v>13948</v>
      </c>
      <c r="I2817" s="57">
        <v>8</v>
      </c>
      <c r="J2817" s="57">
        <v>6.5</v>
      </c>
      <c r="K2817" s="57">
        <v>4</v>
      </c>
      <c r="L2817" s="315" t="e">
        <v>#REF!</v>
      </c>
      <c r="M2817" s="58" t="e">
        <v>#REF!</v>
      </c>
      <c r="N2817" s="58" t="e">
        <v>#N/A</v>
      </c>
      <c r="O2817" s="58" t="e">
        <v>#N/A</v>
      </c>
      <c r="P2817" s="58" t="e">
        <v>#N/A</v>
      </c>
      <c r="Q2817" s="58" t="e">
        <v>#N/A</v>
      </c>
    </row>
    <row r="2818" spans="1:17" ht="15" customHeight="1" thickBot="1">
      <c r="A2818" s="446"/>
      <c r="B2818" s="446"/>
      <c r="C2818" s="54" t="str">
        <f>IF(A2818="CSP","Consolidated Supply Program(IIF)",IF(A2818&lt;&gt;"",INDEX('CCN &amp; Description'!$B$2:$B$1071,MATCH(VALUE(LEFT(A2818,5)),'CCN &amp; Description'!$A$2:$A$1071,0)),""))</f>
        <v/>
      </c>
      <c r="D2818" s="55" t="str">
        <f t="shared" ref="D2818:D2881" si="88">LEFT(F2818,1)</f>
        <v>C</v>
      </c>
      <c r="E2818" s="55" t="str">
        <f t="shared" ref="E2818:E2881" si="89">LEFT(F2818,5)</f>
        <v>C4906</v>
      </c>
      <c r="F2818" s="56" t="s">
        <v>13949</v>
      </c>
      <c r="G2818" s="56" t="s">
        <v>13947</v>
      </c>
      <c r="H2818" s="59"/>
      <c r="I2818" s="57">
        <v>9.83</v>
      </c>
      <c r="J2818" s="57">
        <v>8</v>
      </c>
      <c r="K2818" s="57">
        <v>8</v>
      </c>
      <c r="L2818" s="315" t="e">
        <v>#REF!</v>
      </c>
      <c r="M2818" s="58" t="e">
        <v>#REF!</v>
      </c>
      <c r="N2818" s="58" t="e">
        <v>#N/A</v>
      </c>
      <c r="O2818" s="58" t="e">
        <v>#N/A</v>
      </c>
      <c r="P2818" s="58" t="e">
        <v>#N/A</v>
      </c>
      <c r="Q2818" s="58" t="e">
        <v>#N/A</v>
      </c>
    </row>
    <row r="2819" spans="1:17" ht="15" customHeight="1" thickBot="1">
      <c r="A2819" s="446"/>
      <c r="B2819" s="446"/>
      <c r="C2819" s="54" t="str">
        <f>IF(A2819="CSP","Consolidated Supply Program(IIF)",IF(A2819&lt;&gt;"",INDEX('CCN &amp; Description'!$B$2:$B$1071,MATCH(VALUE(LEFT(A2819,5)),'CCN &amp; Description'!$A$2:$A$1071,0)),""))</f>
        <v/>
      </c>
      <c r="D2819" s="55" t="str">
        <f t="shared" si="88"/>
        <v>C</v>
      </c>
      <c r="E2819" s="55" t="str">
        <f t="shared" si="89"/>
        <v>C4908</v>
      </c>
      <c r="F2819" s="56" t="s">
        <v>13950</v>
      </c>
      <c r="G2819" s="56" t="s">
        <v>13202</v>
      </c>
      <c r="H2819" s="56" t="s">
        <v>13951</v>
      </c>
      <c r="I2819" s="57">
        <v>1.17</v>
      </c>
      <c r="J2819" s="57">
        <v>0.75</v>
      </c>
      <c r="K2819" s="57">
        <v>0.67</v>
      </c>
      <c r="L2819" s="315" t="e">
        <v>#REF!</v>
      </c>
      <c r="M2819" s="58" t="e">
        <v>#REF!</v>
      </c>
      <c r="N2819" s="58" t="e">
        <v>#N/A</v>
      </c>
      <c r="O2819" s="58" t="e">
        <v>#N/A</v>
      </c>
      <c r="P2819" s="58" t="e">
        <v>#N/A</v>
      </c>
      <c r="Q2819" s="58" t="e">
        <v>#N/A</v>
      </c>
    </row>
    <row r="2820" spans="1:17" ht="15" customHeight="1" thickBot="1">
      <c r="A2820" s="446"/>
      <c r="B2820" s="446"/>
      <c r="C2820" s="54" t="str">
        <f>IF(A2820="CSP","Consolidated Supply Program(IIF)",IF(A2820&lt;&gt;"",INDEX('CCN &amp; Description'!$B$2:$B$1071,MATCH(VALUE(LEFT(A2820,5)),'CCN &amp; Description'!$A$2:$A$1071,0)),""))</f>
        <v/>
      </c>
      <c r="D2820" s="55" t="str">
        <f t="shared" si="88"/>
        <v>C</v>
      </c>
      <c r="E2820" s="55" t="str">
        <f t="shared" si="89"/>
        <v>C4908</v>
      </c>
      <c r="F2820" s="56" t="s">
        <v>13950</v>
      </c>
      <c r="G2820" s="56" t="s">
        <v>13202</v>
      </c>
      <c r="H2820" s="56" t="s">
        <v>13952</v>
      </c>
      <c r="I2820" s="57">
        <v>1.17</v>
      </c>
      <c r="J2820" s="57">
        <v>0.75</v>
      </c>
      <c r="K2820" s="57">
        <v>0.67</v>
      </c>
      <c r="L2820" s="315" t="e">
        <v>#REF!</v>
      </c>
      <c r="M2820" s="58" t="e">
        <v>#REF!</v>
      </c>
      <c r="N2820" s="58" t="e">
        <v>#N/A</v>
      </c>
      <c r="O2820" s="58" t="e">
        <v>#N/A</v>
      </c>
      <c r="P2820" s="58" t="e">
        <v>#N/A</v>
      </c>
      <c r="Q2820" s="58" t="e">
        <v>#N/A</v>
      </c>
    </row>
    <row r="2821" spans="1:17" ht="15" customHeight="1" thickBot="1">
      <c r="A2821" s="446"/>
      <c r="B2821" s="446"/>
      <c r="C2821" s="54" t="str">
        <f>IF(A2821="CSP","Consolidated Supply Program(IIF)",IF(A2821&lt;&gt;"",INDEX('CCN &amp; Description'!$B$2:$B$1071,MATCH(VALUE(LEFT(A2821,5)),'CCN &amp; Description'!$A$2:$A$1071,0)),""))</f>
        <v/>
      </c>
      <c r="D2821" s="55" t="str">
        <f t="shared" si="88"/>
        <v>C</v>
      </c>
      <c r="E2821" s="55" t="str">
        <f t="shared" si="89"/>
        <v>C4908</v>
      </c>
      <c r="F2821" s="56" t="s">
        <v>13950</v>
      </c>
      <c r="G2821" s="56" t="s">
        <v>13202</v>
      </c>
      <c r="H2821" s="56" t="s">
        <v>13953</v>
      </c>
      <c r="I2821" s="57">
        <v>1.17</v>
      </c>
      <c r="J2821" s="57">
        <v>0.75</v>
      </c>
      <c r="K2821" s="57">
        <v>0.67</v>
      </c>
      <c r="L2821" s="315" t="e">
        <v>#REF!</v>
      </c>
      <c r="M2821" s="58" t="e">
        <v>#REF!</v>
      </c>
      <c r="N2821" s="58" t="e">
        <v>#N/A</v>
      </c>
      <c r="O2821" s="58" t="e">
        <v>#N/A</v>
      </c>
      <c r="P2821" s="58" t="e">
        <v>#N/A</v>
      </c>
      <c r="Q2821" s="58" t="e">
        <v>#N/A</v>
      </c>
    </row>
    <row r="2822" spans="1:17" s="110" customFormat="1" ht="15" customHeight="1" thickBot="1">
      <c r="A2822" s="446"/>
      <c r="B2822" s="446"/>
      <c r="C2822" s="106" t="str">
        <f>IF(A2822="CSP","Consolidated Supply Program(IIF)",IF(A2822&lt;&gt;"",INDEX('CCN &amp; Description'!$B$2:$B$1071,MATCH(VALUE(LEFT(A2822,5)),'CCN &amp; Description'!$A$2:$A$1071,0)),""))</f>
        <v/>
      </c>
      <c r="D2822" s="107" t="str">
        <f t="shared" si="88"/>
        <v>C</v>
      </c>
      <c r="E2822" s="107" t="str">
        <f t="shared" si="89"/>
        <v>C4915</v>
      </c>
      <c r="F2822" s="108" t="s">
        <v>981</v>
      </c>
      <c r="G2822" s="108" t="s">
        <v>13954</v>
      </c>
      <c r="H2822" s="108" t="s">
        <v>13955</v>
      </c>
      <c r="I2822" s="109">
        <v>0</v>
      </c>
      <c r="J2822" s="109">
        <v>0</v>
      </c>
      <c r="K2822" s="109">
        <v>0</v>
      </c>
      <c r="L2822" s="110" t="e">
        <v>#REF!</v>
      </c>
      <c r="M2822" s="111" t="e">
        <v>#REF!</v>
      </c>
      <c r="N2822" s="111" t="e">
        <v>#N/A</v>
      </c>
      <c r="O2822" s="111" t="e">
        <v>#N/A</v>
      </c>
      <c r="P2822" s="111" t="e">
        <v>#N/A</v>
      </c>
      <c r="Q2822" s="111" t="e">
        <v>#N/A</v>
      </c>
    </row>
    <row r="2823" spans="1:17" s="110" customFormat="1" ht="15" customHeight="1" thickBot="1">
      <c r="A2823" s="446"/>
      <c r="B2823" s="446"/>
      <c r="C2823" s="106" t="str">
        <f>IF(A2823="CSP","Consolidated Supply Program(IIF)",IF(A2823&lt;&gt;"",INDEX('CCN &amp; Description'!$B$2:$B$1071,MATCH(VALUE(LEFT(A2823,5)),'CCN &amp; Description'!$A$2:$A$1071,0)),""))</f>
        <v/>
      </c>
      <c r="D2823" s="107" t="str">
        <f t="shared" si="88"/>
        <v>C</v>
      </c>
      <c r="E2823" s="107" t="str">
        <f t="shared" si="89"/>
        <v>C4915</v>
      </c>
      <c r="F2823" s="108" t="s">
        <v>981</v>
      </c>
      <c r="G2823" s="108" t="s">
        <v>6793</v>
      </c>
      <c r="H2823" s="108" t="s">
        <v>13956</v>
      </c>
      <c r="I2823" s="109">
        <v>0</v>
      </c>
      <c r="J2823" s="109">
        <v>0</v>
      </c>
      <c r="K2823" s="109">
        <v>0</v>
      </c>
      <c r="L2823" s="110" t="e">
        <v>#REF!</v>
      </c>
      <c r="M2823" s="111" t="e">
        <v>#REF!</v>
      </c>
      <c r="N2823" s="111" t="e">
        <v>#N/A</v>
      </c>
      <c r="O2823" s="111" t="e">
        <v>#N/A</v>
      </c>
      <c r="P2823" s="111" t="e">
        <v>#N/A</v>
      </c>
      <c r="Q2823" s="111" t="e">
        <v>#N/A</v>
      </c>
    </row>
    <row r="2824" spans="1:17" s="110" customFormat="1" ht="15" customHeight="1" thickBot="1">
      <c r="A2824" s="446"/>
      <c r="B2824" s="446"/>
      <c r="C2824" s="106" t="str">
        <f>IF(A2824="CSP","Consolidated Supply Program(IIF)",IF(A2824&lt;&gt;"",INDEX('CCN &amp; Description'!$B$2:$B$1071,MATCH(VALUE(LEFT(A2824,5)),'CCN &amp; Description'!$A$2:$A$1071,0)),""))</f>
        <v/>
      </c>
      <c r="D2824" s="107" t="str">
        <f t="shared" si="88"/>
        <v>C</v>
      </c>
      <c r="E2824" s="107" t="str">
        <f t="shared" si="89"/>
        <v>C4915</v>
      </c>
      <c r="F2824" s="108" t="s">
        <v>981</v>
      </c>
      <c r="G2824" s="108" t="s">
        <v>13957</v>
      </c>
      <c r="H2824" s="108" t="s">
        <v>13958</v>
      </c>
      <c r="I2824" s="109">
        <v>0</v>
      </c>
      <c r="J2824" s="109">
        <v>0</v>
      </c>
      <c r="K2824" s="109">
        <v>0</v>
      </c>
      <c r="L2824" s="110" t="e">
        <v>#REF!</v>
      </c>
      <c r="M2824" s="111" t="e">
        <v>#REF!</v>
      </c>
      <c r="N2824" s="111" t="e">
        <v>#N/A</v>
      </c>
      <c r="O2824" s="111" t="e">
        <v>#N/A</v>
      </c>
      <c r="P2824" s="111" t="e">
        <v>#N/A</v>
      </c>
      <c r="Q2824" s="111" t="e">
        <v>#N/A</v>
      </c>
    </row>
    <row r="2825" spans="1:17" s="110" customFormat="1" ht="15" customHeight="1" thickBot="1">
      <c r="A2825" s="446">
        <v>21375</v>
      </c>
      <c r="B2825" s="446"/>
      <c r="C2825" s="106" t="str">
        <f>IF(A2825="CSP","Consolidated Supply Program(IIF)",IF(A2825&lt;&gt;"",INDEX('CCN &amp; Description'!$B$2:$B$1071,MATCH(VALUE(LEFT(A2825,5)),'CCN &amp; Description'!$A$2:$A$1071,0)),""))</f>
        <v>MARINE MAINTENANCE SUPPORT FACILITY</v>
      </c>
      <c r="D2825" s="107" t="str">
        <f t="shared" si="88"/>
        <v>C</v>
      </c>
      <c r="E2825" s="107" t="str">
        <f t="shared" si="89"/>
        <v>C4950</v>
      </c>
      <c r="F2825" s="108" t="s">
        <v>6818</v>
      </c>
      <c r="G2825" s="108" t="s">
        <v>13959</v>
      </c>
      <c r="H2825" s="108" t="s">
        <v>13960</v>
      </c>
      <c r="I2825" s="109">
        <v>1</v>
      </c>
      <c r="J2825" s="109">
        <v>0.67</v>
      </c>
      <c r="K2825" s="109">
        <v>0.67</v>
      </c>
      <c r="L2825" s="110" t="e">
        <v>#REF!</v>
      </c>
      <c r="M2825" s="111" t="e">
        <v>#REF!</v>
      </c>
      <c r="N2825" s="111" t="e">
        <v>#N/A</v>
      </c>
      <c r="O2825" s="111" t="e">
        <v>#N/A</v>
      </c>
      <c r="P2825" s="111" t="e">
        <v>#N/A</v>
      </c>
      <c r="Q2825" s="111" t="e">
        <v>#N/A</v>
      </c>
    </row>
    <row r="2826" spans="1:17" s="110" customFormat="1" ht="15" customHeight="1" thickBot="1">
      <c r="A2826" s="446">
        <v>21451</v>
      </c>
      <c r="B2826" s="446"/>
      <c r="C2826" s="106" t="str">
        <f>IF(A2826="CSP","Consolidated Supply Program(IIF)",IF(A2826&lt;&gt;"",INDEX('CCN &amp; Description'!$B$2:$B$1071,MATCH(VALUE(LEFT(A2826,5)),'CCN &amp; Description'!$A$2:$A$1071,0)),""))</f>
        <v>VEHICLE MAINTENANCE SHOP</v>
      </c>
      <c r="D2826" s="107" t="str">
        <f t="shared" si="88"/>
        <v>C</v>
      </c>
      <c r="E2826" s="107" t="str">
        <f t="shared" si="89"/>
        <v>C4960</v>
      </c>
      <c r="F2826" s="108" t="s">
        <v>6822</v>
      </c>
      <c r="G2826" s="108" t="s">
        <v>6823</v>
      </c>
      <c r="H2826" s="108" t="s">
        <v>13961</v>
      </c>
      <c r="I2826" s="109">
        <v>1.33</v>
      </c>
      <c r="J2826" s="109">
        <v>1</v>
      </c>
      <c r="K2826" s="109">
        <v>0.83</v>
      </c>
      <c r="L2826" s="110" t="e">
        <v>#REF!</v>
      </c>
      <c r="M2826" s="111" t="e">
        <v>#REF!</v>
      </c>
      <c r="N2826" s="111" t="e">
        <v>#N/A</v>
      </c>
      <c r="O2826" s="111" t="e">
        <v>#N/A</v>
      </c>
      <c r="P2826" s="111" t="e">
        <v>#N/A</v>
      </c>
      <c r="Q2826" s="111" t="e">
        <v>#N/A</v>
      </c>
    </row>
    <row r="2827" spans="1:17" s="110" customFormat="1" ht="15" customHeight="1" thickBot="1">
      <c r="A2827" s="446">
        <v>21451</v>
      </c>
      <c r="B2827" s="446"/>
      <c r="C2827" s="106" t="str">
        <f>IF(A2827="CSP","Consolidated Supply Program(IIF)",IF(A2827&lt;&gt;"",INDEX('CCN &amp; Description'!$B$2:$B$1071,MATCH(VALUE(LEFT(A2827,5)),'CCN &amp; Description'!$A$2:$A$1071,0)),""))</f>
        <v>VEHICLE MAINTENANCE SHOP</v>
      </c>
      <c r="D2827" s="107" t="str">
        <f t="shared" si="88"/>
        <v>C</v>
      </c>
      <c r="E2827" s="107" t="str">
        <f t="shared" si="89"/>
        <v>C4960</v>
      </c>
      <c r="F2827" s="108" t="s">
        <v>6822</v>
      </c>
      <c r="G2827" s="108" t="s">
        <v>13959</v>
      </c>
      <c r="H2827" s="108" t="s">
        <v>13962</v>
      </c>
      <c r="I2827" s="109">
        <v>1.33</v>
      </c>
      <c r="J2827" s="109">
        <v>1</v>
      </c>
      <c r="K2827" s="109">
        <v>0.83</v>
      </c>
      <c r="L2827" s="110" t="e">
        <v>#REF!</v>
      </c>
      <c r="M2827" s="111" t="e">
        <v>#REF!</v>
      </c>
      <c r="N2827" s="111" t="e">
        <v>#N/A</v>
      </c>
      <c r="O2827" s="111" t="e">
        <v>#N/A</v>
      </c>
      <c r="P2827" s="111" t="e">
        <v>#N/A</v>
      </c>
      <c r="Q2827" s="111" t="e">
        <v>#N/A</v>
      </c>
    </row>
    <row r="2828" spans="1:17" ht="15" customHeight="1" thickBot="1">
      <c r="A2828" s="446"/>
      <c r="B2828" s="446"/>
      <c r="C2828" s="54" t="str">
        <f>IF(A2828="CSP","Consolidated Supply Program(IIF)",IF(A2828&lt;&gt;"",INDEX('CCN &amp; Description'!$B$2:$B$1071,MATCH(VALUE(LEFT(A2828,5)),'CCN &amp; Description'!$A$2:$A$1071,0)),""))</f>
        <v/>
      </c>
      <c r="D2828" s="55" t="str">
        <f t="shared" si="88"/>
        <v>C</v>
      </c>
      <c r="E2828" s="55" t="str">
        <f t="shared" si="89"/>
        <v>C4960</v>
      </c>
      <c r="F2828" s="56" t="s">
        <v>13963</v>
      </c>
      <c r="G2828" s="56" t="s">
        <v>13959</v>
      </c>
      <c r="H2828" s="56" t="s">
        <v>13962</v>
      </c>
      <c r="I2828" s="57">
        <v>1.33</v>
      </c>
      <c r="J2828" s="57">
        <v>1</v>
      </c>
      <c r="K2828" s="57">
        <v>0.83</v>
      </c>
      <c r="L2828" s="315" t="e">
        <v>#REF!</v>
      </c>
      <c r="M2828" s="58" t="e">
        <v>#REF!</v>
      </c>
      <c r="N2828" s="58" t="e">
        <v>#N/A</v>
      </c>
      <c r="O2828" s="58" t="e">
        <v>#N/A</v>
      </c>
      <c r="P2828" s="58" t="e">
        <v>#N/A</v>
      </c>
      <c r="Q2828" s="58" t="e">
        <v>#N/A</v>
      </c>
    </row>
    <row r="2829" spans="1:17" ht="15" customHeight="1" thickBot="1">
      <c r="A2829" s="446"/>
      <c r="B2829" s="446"/>
      <c r="C2829" s="54" t="str">
        <f>IF(A2829="CSP","Consolidated Supply Program(IIF)",IF(A2829&lt;&gt;"",INDEX('CCN &amp; Description'!$B$2:$B$1071,MATCH(VALUE(LEFT(A2829,5)),'CCN &amp; Description'!$A$2:$A$1071,0)),""))</f>
        <v/>
      </c>
      <c r="D2829" s="55" t="str">
        <f t="shared" si="88"/>
        <v>C</v>
      </c>
      <c r="E2829" s="55" t="str">
        <f t="shared" si="89"/>
        <v>C4970</v>
      </c>
      <c r="F2829" s="56" t="s">
        <v>6828</v>
      </c>
      <c r="G2829" s="56" t="s">
        <v>13959</v>
      </c>
      <c r="H2829" s="56" t="s">
        <v>13960</v>
      </c>
      <c r="I2829" s="57">
        <v>1.5</v>
      </c>
      <c r="J2829" s="57">
        <v>1</v>
      </c>
      <c r="K2829" s="57">
        <v>4</v>
      </c>
      <c r="L2829" s="315" t="e">
        <v>#REF!</v>
      </c>
      <c r="M2829" s="58" t="e">
        <v>#REF!</v>
      </c>
      <c r="N2829" s="58" t="e">
        <v>#N/A</v>
      </c>
      <c r="O2829" s="58" t="e">
        <v>#N/A</v>
      </c>
      <c r="P2829" s="58" t="e">
        <v>#N/A</v>
      </c>
      <c r="Q2829" s="58" t="e">
        <v>#N/A</v>
      </c>
    </row>
    <row r="2830" spans="1:17" s="110" customFormat="1" ht="15" customHeight="1" thickBot="1">
      <c r="A2830" s="446">
        <v>44112</v>
      </c>
      <c r="B2830" s="446"/>
      <c r="C2830" s="106" t="str">
        <f>IF(A2830="CSP","Consolidated Supply Program(IIF)",IF(A2830&lt;&gt;"",INDEX('CCN &amp; Description'!$B$2:$B$1071,MATCH(VALUE(LEFT(A2830,5)),'CCN &amp; Description'!$A$2:$A$1071,0)),""))</f>
        <v>COVERED STORAGE BUILDING, INSTALLATION</v>
      </c>
      <c r="D2830" s="107" t="str">
        <f t="shared" si="88"/>
        <v>C</v>
      </c>
      <c r="E2830" s="107" t="str">
        <f t="shared" si="89"/>
        <v>C4977</v>
      </c>
      <c r="F2830" s="108" t="s">
        <v>6832</v>
      </c>
      <c r="G2830" s="108" t="s">
        <v>13964</v>
      </c>
      <c r="H2830" s="108" t="s">
        <v>13965</v>
      </c>
      <c r="I2830" s="109">
        <v>1.17</v>
      </c>
      <c r="J2830" s="109">
        <v>1</v>
      </c>
      <c r="K2830" s="109">
        <v>0.54</v>
      </c>
      <c r="L2830" s="110" t="e">
        <v>#REF!</v>
      </c>
      <c r="M2830" s="111" t="e">
        <v>#REF!</v>
      </c>
      <c r="N2830" s="111" t="e">
        <v>#N/A</v>
      </c>
      <c r="O2830" s="111" t="e">
        <v>#N/A</v>
      </c>
      <c r="P2830" s="111" t="e">
        <v>#N/A</v>
      </c>
      <c r="Q2830" s="111" t="e">
        <v>#N/A</v>
      </c>
    </row>
    <row r="2831" spans="1:17" ht="15" customHeight="1" thickBot="1">
      <c r="A2831" s="446"/>
      <c r="B2831" s="446"/>
      <c r="C2831" s="54" t="str">
        <f>IF(A2831="CSP","Consolidated Supply Program(IIF)",IF(A2831&lt;&gt;"",INDEX('CCN &amp; Description'!$B$2:$B$1071,MATCH(VALUE(LEFT(A2831,5)),'CCN &amp; Description'!$A$2:$A$1071,0)),""))</f>
        <v/>
      </c>
      <c r="D2831" s="55" t="str">
        <f t="shared" si="88"/>
        <v>C</v>
      </c>
      <c r="E2831" s="55" t="str">
        <f t="shared" si="89"/>
        <v>C4977</v>
      </c>
      <c r="F2831" s="56" t="s">
        <v>13966</v>
      </c>
      <c r="G2831" s="56" t="s">
        <v>13964</v>
      </c>
      <c r="H2831" s="56" t="s">
        <v>13965</v>
      </c>
      <c r="I2831" s="57">
        <v>1.17</v>
      </c>
      <c r="J2831" s="57">
        <v>1</v>
      </c>
      <c r="K2831" s="57">
        <v>0.54</v>
      </c>
      <c r="L2831" s="315" t="e">
        <v>#REF!</v>
      </c>
      <c r="M2831" s="58" t="e">
        <v>#REF!</v>
      </c>
      <c r="N2831" s="58" t="e">
        <v>#N/A</v>
      </c>
      <c r="O2831" s="58" t="e">
        <v>#N/A</v>
      </c>
      <c r="P2831" s="58" t="e">
        <v>#N/A</v>
      </c>
      <c r="Q2831" s="58" t="e">
        <v>#N/A</v>
      </c>
    </row>
    <row r="2832" spans="1:17" ht="15" customHeight="1" thickBot="1">
      <c r="A2832" s="446"/>
      <c r="B2832" s="446"/>
      <c r="C2832" s="54" t="str">
        <f>IF(A2832="CSP","Consolidated Supply Program(IIF)",IF(A2832&lt;&gt;"",INDEX('CCN &amp; Description'!$B$2:$B$1071,MATCH(VALUE(LEFT(A2832,5)),'CCN &amp; Description'!$A$2:$A$1071,0)),""))</f>
        <v/>
      </c>
      <c r="D2832" s="55" t="str">
        <f t="shared" si="88"/>
        <v>C</v>
      </c>
      <c r="E2832" s="55" t="str">
        <f t="shared" si="89"/>
        <v>C4980</v>
      </c>
      <c r="F2832" s="56" t="s">
        <v>13967</v>
      </c>
      <c r="G2832" s="56" t="s">
        <v>13968</v>
      </c>
      <c r="H2832" s="56" t="s">
        <v>13969</v>
      </c>
      <c r="I2832" s="57">
        <v>3</v>
      </c>
      <c r="J2832" s="57">
        <v>1.42</v>
      </c>
      <c r="K2832" s="57">
        <v>1.42</v>
      </c>
      <c r="L2832" s="315" t="e">
        <v>#REF!</v>
      </c>
      <c r="M2832" s="58" t="e">
        <v>#REF!</v>
      </c>
      <c r="N2832" s="58" t="e">
        <v>#N/A</v>
      </c>
      <c r="O2832" s="58" t="e">
        <v>#N/A</v>
      </c>
      <c r="P2832" s="58" t="e">
        <v>#N/A</v>
      </c>
      <c r="Q2832" s="58" t="e">
        <v>#N/A</v>
      </c>
    </row>
    <row r="2833" spans="1:17" ht="15" customHeight="1" thickBot="1">
      <c r="A2833" s="446"/>
      <c r="B2833" s="446"/>
      <c r="C2833" s="54" t="str">
        <f>IF(A2833="CSP","Consolidated Supply Program(IIF)",IF(A2833&lt;&gt;"",INDEX('CCN &amp; Description'!$B$2:$B$1071,MATCH(VALUE(LEFT(A2833,5)),'CCN &amp; Description'!$A$2:$A$1071,0)),""))</f>
        <v/>
      </c>
      <c r="D2833" s="55" t="str">
        <f t="shared" si="88"/>
        <v>C</v>
      </c>
      <c r="E2833" s="55" t="str">
        <f t="shared" si="89"/>
        <v>C4992</v>
      </c>
      <c r="F2833" s="56" t="s">
        <v>13970</v>
      </c>
      <c r="G2833" s="56" t="s">
        <v>13971</v>
      </c>
      <c r="H2833" s="56" t="s">
        <v>13972</v>
      </c>
      <c r="I2833" s="57">
        <v>0.92</v>
      </c>
      <c r="J2833" s="57">
        <v>0.83</v>
      </c>
      <c r="K2833" s="57">
        <v>1.08</v>
      </c>
      <c r="L2833" s="315" t="e">
        <v>#REF!</v>
      </c>
      <c r="M2833" s="58" t="e">
        <v>#REF!</v>
      </c>
      <c r="N2833" s="58" t="e">
        <v>#N/A</v>
      </c>
      <c r="O2833" s="58" t="e">
        <v>#N/A</v>
      </c>
      <c r="P2833" s="58" t="e">
        <v>#N/A</v>
      </c>
      <c r="Q2833" s="58" t="e">
        <v>#N/A</v>
      </c>
    </row>
    <row r="2834" spans="1:17" ht="15" customHeight="1" thickBot="1">
      <c r="A2834" s="446"/>
      <c r="B2834" s="446"/>
      <c r="C2834" s="54" t="str">
        <f>IF(A2834="CSP","Consolidated Supply Program(IIF)",IF(A2834&lt;&gt;"",INDEX('CCN &amp; Description'!$B$2:$B$1071,MATCH(VALUE(LEFT(A2834,5)),'CCN &amp; Description'!$A$2:$A$1071,0)),""))</f>
        <v/>
      </c>
      <c r="D2834" s="55" t="str">
        <f t="shared" si="88"/>
        <v>C</v>
      </c>
      <c r="E2834" s="55" t="str">
        <f t="shared" si="89"/>
        <v>C4992</v>
      </c>
      <c r="F2834" s="56" t="s">
        <v>13970</v>
      </c>
      <c r="G2834" s="56" t="s">
        <v>13973</v>
      </c>
      <c r="H2834" s="56" t="s">
        <v>13974</v>
      </c>
      <c r="I2834" s="57">
        <v>0.92</v>
      </c>
      <c r="J2834" s="57">
        <v>0.83</v>
      </c>
      <c r="K2834" s="57">
        <v>1.08</v>
      </c>
      <c r="L2834" s="315" t="e">
        <v>#REF!</v>
      </c>
      <c r="M2834" s="58" t="e">
        <v>#REF!</v>
      </c>
      <c r="N2834" s="58" t="e">
        <v>#N/A</v>
      </c>
      <c r="O2834" s="58" t="e">
        <v>#N/A</v>
      </c>
      <c r="P2834" s="58" t="e">
        <v>#N/A</v>
      </c>
      <c r="Q2834" s="58" t="e">
        <v>#N/A</v>
      </c>
    </row>
    <row r="2835" spans="1:17" ht="15" customHeight="1" thickBot="1">
      <c r="A2835" s="446"/>
      <c r="B2835" s="446"/>
      <c r="C2835" s="54" t="str">
        <f>IF(A2835="CSP","Consolidated Supply Program(IIF)",IF(A2835&lt;&gt;"",INDEX('CCN &amp; Description'!$B$2:$B$1071,MATCH(VALUE(LEFT(A2835,5)),'CCN &amp; Description'!$A$2:$A$1071,0)),""))</f>
        <v/>
      </c>
      <c r="D2835" s="55" t="str">
        <f t="shared" si="88"/>
        <v>C</v>
      </c>
      <c r="E2835" s="55" t="str">
        <f t="shared" si="89"/>
        <v>C4992</v>
      </c>
      <c r="F2835" s="56" t="s">
        <v>13970</v>
      </c>
      <c r="G2835" s="56" t="s">
        <v>13975</v>
      </c>
      <c r="H2835" s="56" t="s">
        <v>13976</v>
      </c>
      <c r="I2835" s="57">
        <v>0.92</v>
      </c>
      <c r="J2835" s="57">
        <v>0.83</v>
      </c>
      <c r="K2835" s="57">
        <v>1.08</v>
      </c>
      <c r="L2835" s="315" t="e">
        <v>#REF!</v>
      </c>
      <c r="M2835" s="58" t="e">
        <v>#REF!</v>
      </c>
      <c r="N2835" s="58" t="e">
        <v>#N/A</v>
      </c>
      <c r="O2835" s="58" t="e">
        <v>#N/A</v>
      </c>
      <c r="P2835" s="58" t="e">
        <v>#N/A</v>
      </c>
      <c r="Q2835" s="58" t="e">
        <v>#N/A</v>
      </c>
    </row>
    <row r="2836" spans="1:17" ht="15" customHeight="1" thickBot="1">
      <c r="A2836" s="446"/>
      <c r="B2836" s="446"/>
      <c r="C2836" s="54" t="str">
        <f>IF(A2836="CSP","Consolidated Supply Program(IIF)",IF(A2836&lt;&gt;"",INDEX('CCN &amp; Description'!$B$2:$B$1071,MATCH(VALUE(LEFT(A2836,5)),'CCN &amp; Description'!$A$2:$A$1071,0)),""))</f>
        <v/>
      </c>
      <c r="D2836" s="55" t="str">
        <f t="shared" si="88"/>
        <v>C</v>
      </c>
      <c r="E2836" s="55" t="str">
        <f t="shared" si="89"/>
        <v>C4992</v>
      </c>
      <c r="F2836" s="56" t="s">
        <v>13970</v>
      </c>
      <c r="G2836" s="56" t="s">
        <v>13977</v>
      </c>
      <c r="H2836" s="56" t="s">
        <v>13978</v>
      </c>
      <c r="I2836" s="57">
        <v>0.92</v>
      </c>
      <c r="J2836" s="57">
        <v>0.83</v>
      </c>
      <c r="K2836" s="57">
        <v>1.08</v>
      </c>
      <c r="L2836" s="315" t="e">
        <v>#REF!</v>
      </c>
      <c r="M2836" s="58" t="e">
        <v>#REF!</v>
      </c>
      <c r="N2836" s="58" t="e">
        <v>#N/A</v>
      </c>
      <c r="O2836" s="58" t="e">
        <v>#N/A</v>
      </c>
      <c r="P2836" s="58" t="e">
        <v>#N/A</v>
      </c>
      <c r="Q2836" s="58" t="e">
        <v>#N/A</v>
      </c>
    </row>
    <row r="2837" spans="1:17" ht="15" customHeight="1" thickBot="1">
      <c r="A2837" s="446"/>
      <c r="B2837" s="446"/>
      <c r="C2837" s="54" t="str">
        <f>IF(A2837="CSP","Consolidated Supply Program(IIF)",IF(A2837&lt;&gt;"",INDEX('CCN &amp; Description'!$B$2:$B$1071,MATCH(VALUE(LEFT(A2837,5)),'CCN &amp; Description'!$A$2:$A$1071,0)),""))</f>
        <v/>
      </c>
      <c r="D2837" s="55" t="str">
        <f t="shared" si="88"/>
        <v>C</v>
      </c>
      <c r="E2837" s="55" t="str">
        <f t="shared" si="89"/>
        <v>C4992</v>
      </c>
      <c r="F2837" s="56" t="s">
        <v>13970</v>
      </c>
      <c r="G2837" s="56" t="s">
        <v>13975</v>
      </c>
      <c r="H2837" s="56" t="s">
        <v>13979</v>
      </c>
      <c r="I2837" s="57">
        <v>0.92</v>
      </c>
      <c r="J2837" s="57">
        <v>0.83</v>
      </c>
      <c r="K2837" s="57">
        <v>1.08</v>
      </c>
      <c r="L2837" s="315" t="e">
        <v>#REF!</v>
      </c>
      <c r="M2837" s="58" t="e">
        <v>#REF!</v>
      </c>
      <c r="N2837" s="58" t="e">
        <v>#N/A</v>
      </c>
      <c r="O2837" s="58" t="e">
        <v>#N/A</v>
      </c>
      <c r="P2837" s="58" t="e">
        <v>#N/A</v>
      </c>
      <c r="Q2837" s="58" t="e">
        <v>#N/A</v>
      </c>
    </row>
    <row r="2838" spans="1:17" ht="15" customHeight="1" thickBot="1">
      <c r="A2838" s="446"/>
      <c r="B2838" s="446"/>
      <c r="C2838" s="54" t="str">
        <f>IF(A2838="CSP","Consolidated Supply Program(IIF)",IF(A2838&lt;&gt;"",INDEX('CCN &amp; Description'!$B$2:$B$1071,MATCH(VALUE(LEFT(A2838,5)),'CCN &amp; Description'!$A$2:$A$1071,0)),""))</f>
        <v/>
      </c>
      <c r="D2838" s="55" t="str">
        <f t="shared" si="88"/>
        <v>C</v>
      </c>
      <c r="E2838" s="55" t="str">
        <f t="shared" si="89"/>
        <v>C4992</v>
      </c>
      <c r="F2838" s="56" t="s">
        <v>13970</v>
      </c>
      <c r="G2838" s="56" t="s">
        <v>13973</v>
      </c>
      <c r="H2838" s="56" t="s">
        <v>13980</v>
      </c>
      <c r="I2838" s="57">
        <v>0.92</v>
      </c>
      <c r="J2838" s="57">
        <v>0.83</v>
      </c>
      <c r="K2838" s="57">
        <v>1.08</v>
      </c>
      <c r="L2838" s="315" t="e">
        <v>#REF!</v>
      </c>
      <c r="M2838" s="58" t="e">
        <v>#REF!</v>
      </c>
      <c r="N2838" s="58" t="e">
        <v>#N/A</v>
      </c>
      <c r="O2838" s="58" t="e">
        <v>#N/A</v>
      </c>
      <c r="P2838" s="58" t="e">
        <v>#N/A</v>
      </c>
      <c r="Q2838" s="58" t="e">
        <v>#N/A</v>
      </c>
    </row>
    <row r="2839" spans="1:17" ht="15" customHeight="1" thickBot="1">
      <c r="A2839" s="446"/>
      <c r="B2839" s="446"/>
      <c r="C2839" s="54" t="str">
        <f>IF(A2839="CSP","Consolidated Supply Program(IIF)",IF(A2839&lt;&gt;"",INDEX('CCN &amp; Description'!$B$2:$B$1071,MATCH(VALUE(LEFT(A2839,5)),'CCN &amp; Description'!$A$2:$A$1071,0)),""))</f>
        <v/>
      </c>
      <c r="D2839" s="55" t="str">
        <f t="shared" si="88"/>
        <v>C</v>
      </c>
      <c r="E2839" s="55" t="str">
        <f t="shared" si="89"/>
        <v>C4992</v>
      </c>
      <c r="F2839" s="56" t="s">
        <v>13970</v>
      </c>
      <c r="G2839" s="56" t="s">
        <v>13973</v>
      </c>
      <c r="H2839" s="56" t="s">
        <v>13981</v>
      </c>
      <c r="I2839" s="57">
        <v>0.92</v>
      </c>
      <c r="J2839" s="57">
        <v>0.83</v>
      </c>
      <c r="K2839" s="57">
        <v>1.08</v>
      </c>
      <c r="L2839" s="315" t="e">
        <v>#REF!</v>
      </c>
      <c r="M2839" s="58" t="e">
        <v>#REF!</v>
      </c>
      <c r="N2839" s="58" t="e">
        <v>#N/A</v>
      </c>
      <c r="O2839" s="58" t="e">
        <v>#N/A</v>
      </c>
      <c r="P2839" s="58" t="e">
        <v>#N/A</v>
      </c>
      <c r="Q2839" s="58" t="e">
        <v>#N/A</v>
      </c>
    </row>
    <row r="2840" spans="1:17" ht="15" customHeight="1" thickBot="1">
      <c r="A2840" s="446"/>
      <c r="B2840" s="446"/>
      <c r="C2840" s="54" t="str">
        <f>IF(A2840="CSP","Consolidated Supply Program(IIF)",IF(A2840&lt;&gt;"",INDEX('CCN &amp; Description'!$B$2:$B$1071,MATCH(VALUE(LEFT(A2840,5)),'CCN &amp; Description'!$A$2:$A$1071,0)),""))</f>
        <v/>
      </c>
      <c r="D2840" s="55" t="str">
        <f t="shared" si="88"/>
        <v>C</v>
      </c>
      <c r="E2840" s="55" t="str">
        <f t="shared" si="89"/>
        <v>C4992</v>
      </c>
      <c r="F2840" s="56" t="s">
        <v>13970</v>
      </c>
      <c r="G2840" s="56" t="s">
        <v>13975</v>
      </c>
      <c r="H2840" s="56" t="s">
        <v>13982</v>
      </c>
      <c r="I2840" s="57">
        <v>0.92</v>
      </c>
      <c r="J2840" s="57">
        <v>0.83</v>
      </c>
      <c r="K2840" s="57">
        <v>1.08</v>
      </c>
      <c r="L2840" s="315" t="e">
        <v>#REF!</v>
      </c>
      <c r="M2840" s="58" t="e">
        <v>#REF!</v>
      </c>
      <c r="N2840" s="58" t="e">
        <v>#N/A</v>
      </c>
      <c r="O2840" s="58" t="e">
        <v>#N/A</v>
      </c>
      <c r="P2840" s="58" t="e">
        <v>#N/A</v>
      </c>
      <c r="Q2840" s="58" t="e">
        <v>#N/A</v>
      </c>
    </row>
    <row r="2841" spans="1:17" ht="15" customHeight="1" thickBot="1">
      <c r="A2841" s="446"/>
      <c r="B2841" s="446"/>
      <c r="C2841" s="54" t="str">
        <f>IF(A2841="CSP","Consolidated Supply Program(IIF)",IF(A2841&lt;&gt;"",INDEX('CCN &amp; Description'!$B$2:$B$1071,MATCH(VALUE(LEFT(A2841,5)),'CCN &amp; Description'!$A$2:$A$1071,0)),""))</f>
        <v/>
      </c>
      <c r="D2841" s="55" t="str">
        <f t="shared" si="88"/>
        <v>C</v>
      </c>
      <c r="E2841" s="55" t="str">
        <f t="shared" si="89"/>
        <v>C4992</v>
      </c>
      <c r="F2841" s="56" t="s">
        <v>13970</v>
      </c>
      <c r="G2841" s="56" t="s">
        <v>13975</v>
      </c>
      <c r="H2841" s="56" t="s">
        <v>13982</v>
      </c>
      <c r="I2841" s="57">
        <v>0.92</v>
      </c>
      <c r="J2841" s="57">
        <v>0.83</v>
      </c>
      <c r="K2841" s="57">
        <v>1.08</v>
      </c>
      <c r="L2841" s="315" t="e">
        <v>#REF!</v>
      </c>
      <c r="M2841" s="58" t="e">
        <v>#REF!</v>
      </c>
      <c r="N2841" s="58" t="e">
        <v>#N/A</v>
      </c>
      <c r="O2841" s="58" t="e">
        <v>#N/A</v>
      </c>
      <c r="P2841" s="58" t="e">
        <v>#N/A</v>
      </c>
      <c r="Q2841" s="58" t="e">
        <v>#N/A</v>
      </c>
    </row>
    <row r="2842" spans="1:17" ht="15" customHeight="1" thickBot="1">
      <c r="A2842" s="446"/>
      <c r="B2842" s="446"/>
      <c r="C2842" s="54" t="str">
        <f>IF(A2842="CSP","Consolidated Supply Program(IIF)",IF(A2842&lt;&gt;"",INDEX('CCN &amp; Description'!$B$2:$B$1071,MATCH(VALUE(LEFT(A2842,5)),'CCN &amp; Description'!$A$2:$A$1071,0)),""))</f>
        <v/>
      </c>
      <c r="D2842" s="55" t="str">
        <f t="shared" si="88"/>
        <v>C</v>
      </c>
      <c r="E2842" s="55" t="str">
        <f t="shared" si="89"/>
        <v>C4992</v>
      </c>
      <c r="F2842" s="56" t="s">
        <v>13970</v>
      </c>
      <c r="G2842" s="56" t="s">
        <v>13977</v>
      </c>
      <c r="H2842" s="56" t="s">
        <v>13983</v>
      </c>
      <c r="I2842" s="57">
        <v>0.92</v>
      </c>
      <c r="J2842" s="57">
        <v>0.83</v>
      </c>
      <c r="K2842" s="57">
        <v>1.08</v>
      </c>
      <c r="L2842" s="315" t="e">
        <v>#REF!</v>
      </c>
      <c r="M2842" s="58" t="e">
        <v>#REF!</v>
      </c>
      <c r="N2842" s="58" t="e">
        <v>#N/A</v>
      </c>
      <c r="O2842" s="58" t="e">
        <v>#N/A</v>
      </c>
      <c r="P2842" s="58" t="e">
        <v>#N/A</v>
      </c>
      <c r="Q2842" s="58" t="e">
        <v>#N/A</v>
      </c>
    </row>
    <row r="2843" spans="1:17" ht="15" customHeight="1" thickBot="1">
      <c r="A2843" s="446"/>
      <c r="B2843" s="446"/>
      <c r="C2843" s="54" t="str">
        <f>IF(A2843="CSP","Consolidated Supply Program(IIF)",IF(A2843&lt;&gt;"",INDEX('CCN &amp; Description'!$B$2:$B$1071,MATCH(VALUE(LEFT(A2843,5)),'CCN &amp; Description'!$A$2:$A$1071,0)),""))</f>
        <v/>
      </c>
      <c r="D2843" s="55" t="str">
        <f t="shared" si="88"/>
        <v>C</v>
      </c>
      <c r="E2843" s="55" t="str">
        <f t="shared" si="89"/>
        <v>C4992</v>
      </c>
      <c r="F2843" s="56" t="s">
        <v>13970</v>
      </c>
      <c r="G2843" s="56" t="s">
        <v>13975</v>
      </c>
      <c r="H2843" s="56" t="s">
        <v>13982</v>
      </c>
      <c r="I2843" s="57">
        <v>0.92</v>
      </c>
      <c r="J2843" s="57">
        <v>0.83</v>
      </c>
      <c r="K2843" s="57">
        <v>1.08</v>
      </c>
      <c r="L2843" s="315" t="e">
        <v>#REF!</v>
      </c>
      <c r="M2843" s="58" t="e">
        <v>#REF!</v>
      </c>
      <c r="N2843" s="58" t="e">
        <v>#N/A</v>
      </c>
      <c r="O2843" s="58" t="e">
        <v>#N/A</v>
      </c>
      <c r="P2843" s="58" t="e">
        <v>#N/A</v>
      </c>
      <c r="Q2843" s="58" t="e">
        <v>#N/A</v>
      </c>
    </row>
    <row r="2844" spans="1:17" ht="15" customHeight="1" thickBot="1">
      <c r="A2844" s="446"/>
      <c r="B2844" s="446"/>
      <c r="C2844" s="54" t="str">
        <f>IF(A2844="CSP","Consolidated Supply Program(IIF)",IF(A2844&lt;&gt;"",INDEX('CCN &amp; Description'!$B$2:$B$1071,MATCH(VALUE(LEFT(A2844,5)),'CCN &amp; Description'!$A$2:$A$1071,0)),""))</f>
        <v/>
      </c>
      <c r="D2844" s="55" t="str">
        <f t="shared" si="88"/>
        <v>C</v>
      </c>
      <c r="E2844" s="55" t="str">
        <f t="shared" si="89"/>
        <v>C4993</v>
      </c>
      <c r="F2844" s="56" t="s">
        <v>13984</v>
      </c>
      <c r="G2844" s="56" t="s">
        <v>13985</v>
      </c>
      <c r="H2844" s="56" t="s">
        <v>2098</v>
      </c>
      <c r="I2844" s="57">
        <v>0.92</v>
      </c>
      <c r="J2844" s="57">
        <v>0.83</v>
      </c>
      <c r="K2844" s="57">
        <v>1.08</v>
      </c>
      <c r="L2844" s="315" t="e">
        <v>#REF!</v>
      </c>
      <c r="M2844" s="58" t="e">
        <v>#REF!</v>
      </c>
      <c r="N2844" s="58" t="e">
        <v>#N/A</v>
      </c>
      <c r="O2844" s="58" t="e">
        <v>#N/A</v>
      </c>
      <c r="P2844" s="58" t="e">
        <v>#N/A</v>
      </c>
      <c r="Q2844" s="58" t="e">
        <v>#N/A</v>
      </c>
    </row>
    <row r="2845" spans="1:17" s="110" customFormat="1" ht="15" customHeight="1" thickBot="1">
      <c r="A2845" s="446">
        <v>44112</v>
      </c>
      <c r="B2845" s="446"/>
      <c r="C2845" s="106" t="str">
        <f>IF(A2845="CSP","Consolidated Supply Program(IIF)",IF(A2845&lt;&gt;"",INDEX('CCN &amp; Description'!$B$2:$B$1071,MATCH(VALUE(LEFT(A2845,5)),'CCN &amp; Description'!$A$2:$A$1071,0)),""))</f>
        <v>COVERED STORAGE BUILDING, INSTALLATION</v>
      </c>
      <c r="D2845" s="107" t="str">
        <f t="shared" si="88"/>
        <v>C</v>
      </c>
      <c r="E2845" s="107" t="str">
        <f t="shared" si="89"/>
        <v>C4994</v>
      </c>
      <c r="F2845" s="108" t="s">
        <v>984</v>
      </c>
      <c r="G2845" s="108" t="s">
        <v>13977</v>
      </c>
      <c r="H2845" s="108" t="s">
        <v>13986</v>
      </c>
      <c r="I2845" s="109">
        <v>0.92</v>
      </c>
      <c r="J2845" s="109">
        <v>0.83</v>
      </c>
      <c r="K2845" s="109">
        <v>1.08</v>
      </c>
      <c r="L2845" s="110" t="e">
        <v>#REF!</v>
      </c>
      <c r="M2845" s="111" t="e">
        <v>#REF!</v>
      </c>
      <c r="N2845" s="111" t="e">
        <v>#N/A</v>
      </c>
      <c r="O2845" s="111" t="e">
        <v>#N/A</v>
      </c>
      <c r="P2845" s="111" t="e">
        <v>#N/A</v>
      </c>
      <c r="Q2845" s="111" t="e">
        <v>#N/A</v>
      </c>
    </row>
    <row r="2846" spans="1:17" ht="15" customHeight="1" thickBot="1">
      <c r="A2846" s="446"/>
      <c r="B2846" s="446"/>
      <c r="C2846" s="54" t="str">
        <f>IF(A2846="CSP","Consolidated Supply Program(IIF)",IF(A2846&lt;&gt;"",INDEX('CCN &amp; Description'!$B$2:$B$1071,MATCH(VALUE(LEFT(A2846,5)),'CCN &amp; Description'!$A$2:$A$1071,0)),""))</f>
        <v/>
      </c>
      <c r="D2846" s="55" t="str">
        <f t="shared" si="88"/>
        <v>C</v>
      </c>
      <c r="E2846" s="55" t="str">
        <f t="shared" si="89"/>
        <v>C5010</v>
      </c>
      <c r="F2846" s="56" t="s">
        <v>6841</v>
      </c>
      <c r="G2846" s="56" t="s">
        <v>13987</v>
      </c>
      <c r="H2846" s="56" t="s">
        <v>13988</v>
      </c>
      <c r="I2846" s="57">
        <v>0</v>
      </c>
      <c r="J2846" s="57">
        <v>0</v>
      </c>
      <c r="K2846" s="57">
        <v>0</v>
      </c>
      <c r="L2846" s="315" t="e">
        <v>#REF!</v>
      </c>
      <c r="M2846" s="58" t="e">
        <v>#REF!</v>
      </c>
      <c r="N2846" s="58" t="e">
        <v>#N/A</v>
      </c>
      <c r="O2846" s="58" t="e">
        <v>#N/A</v>
      </c>
      <c r="P2846" s="58" t="e">
        <v>#N/A</v>
      </c>
      <c r="Q2846" s="58" t="e">
        <v>#N/A</v>
      </c>
    </row>
    <row r="2847" spans="1:17" s="110" customFormat="1" ht="15" customHeight="1" thickBot="1">
      <c r="A2847" s="446">
        <v>21375</v>
      </c>
      <c r="B2847" s="446"/>
      <c r="C2847" s="106" t="str">
        <f>IF(A2847="CSP","Consolidated Supply Program(IIF)",IF(A2847&lt;&gt;"",INDEX('CCN &amp; Description'!$B$2:$B$1071,MATCH(VALUE(LEFT(A2847,5)),'CCN &amp; Description'!$A$2:$A$1071,0)),""))</f>
        <v>MARINE MAINTENANCE SUPPORT FACILITY</v>
      </c>
      <c r="D2847" s="107" t="str">
        <f t="shared" si="88"/>
        <v>C</v>
      </c>
      <c r="E2847" s="107" t="str">
        <f t="shared" si="89"/>
        <v>C5020</v>
      </c>
      <c r="F2847" s="108" t="s">
        <v>6847</v>
      </c>
      <c r="G2847" s="108" t="s">
        <v>13987</v>
      </c>
      <c r="H2847" s="108" t="s">
        <v>13989</v>
      </c>
      <c r="I2847" s="109">
        <v>0</v>
      </c>
      <c r="J2847" s="109">
        <v>0</v>
      </c>
      <c r="K2847" s="109">
        <v>0</v>
      </c>
      <c r="L2847" s="110" t="e">
        <v>#REF!</v>
      </c>
      <c r="M2847" s="111" t="e">
        <v>#REF!</v>
      </c>
      <c r="N2847" s="111" t="e">
        <v>#N/A</v>
      </c>
      <c r="O2847" s="111" t="e">
        <v>#N/A</v>
      </c>
      <c r="P2847" s="111" t="e">
        <v>#N/A</v>
      </c>
      <c r="Q2847" s="111" t="e">
        <v>#N/A</v>
      </c>
    </row>
    <row r="2848" spans="1:17" s="110" customFormat="1" ht="15" customHeight="1" thickBot="1">
      <c r="A2848" s="446">
        <v>21375</v>
      </c>
      <c r="B2848" s="446"/>
      <c r="C2848" s="106" t="str">
        <f>IF(A2848="CSP","Consolidated Supply Program(IIF)",IF(A2848&lt;&gt;"",INDEX('CCN &amp; Description'!$B$2:$B$1071,MATCH(VALUE(LEFT(A2848,5)),'CCN &amp; Description'!$A$2:$A$1071,0)),""))</f>
        <v>MARINE MAINTENANCE SUPPORT FACILITY</v>
      </c>
      <c r="D2848" s="107" t="str">
        <f t="shared" si="88"/>
        <v>C</v>
      </c>
      <c r="E2848" s="107" t="str">
        <f t="shared" si="89"/>
        <v>C5020</v>
      </c>
      <c r="F2848" s="108" t="s">
        <v>6847</v>
      </c>
      <c r="G2848" s="108" t="s">
        <v>13987</v>
      </c>
      <c r="H2848" s="108" t="s">
        <v>13988</v>
      </c>
      <c r="I2848" s="109">
        <v>0</v>
      </c>
      <c r="J2848" s="109">
        <v>0</v>
      </c>
      <c r="K2848" s="109">
        <v>0</v>
      </c>
      <c r="L2848" s="110" t="e">
        <v>#REF!</v>
      </c>
      <c r="M2848" s="111" t="e">
        <v>#REF!</v>
      </c>
      <c r="N2848" s="111" t="e">
        <v>#N/A</v>
      </c>
      <c r="O2848" s="111" t="e">
        <v>#N/A</v>
      </c>
      <c r="P2848" s="111" t="e">
        <v>#N/A</v>
      </c>
      <c r="Q2848" s="111" t="e">
        <v>#N/A</v>
      </c>
    </row>
    <row r="2849" spans="1:17" ht="15" customHeight="1" thickBot="1">
      <c r="A2849" s="446"/>
      <c r="B2849" s="446"/>
      <c r="C2849" s="54" t="str">
        <f>IF(A2849="CSP","Consolidated Supply Program(IIF)",IF(A2849&lt;&gt;"",INDEX('CCN &amp; Description'!$B$2:$B$1071,MATCH(VALUE(LEFT(A2849,5)),'CCN &amp; Description'!$A$2:$A$1071,0)),""))</f>
        <v/>
      </c>
      <c r="D2849" s="55" t="str">
        <f t="shared" si="88"/>
        <v>C</v>
      </c>
      <c r="E2849" s="55" t="str">
        <f t="shared" si="89"/>
        <v>C5030</v>
      </c>
      <c r="F2849" s="56" t="s">
        <v>13990</v>
      </c>
      <c r="G2849" s="56" t="s">
        <v>13987</v>
      </c>
      <c r="H2849" s="56" t="s">
        <v>13991</v>
      </c>
      <c r="I2849" s="57">
        <v>0</v>
      </c>
      <c r="J2849" s="57">
        <v>0</v>
      </c>
      <c r="K2849" s="57">
        <v>0</v>
      </c>
      <c r="L2849" s="315" t="e">
        <v>#REF!</v>
      </c>
      <c r="M2849" s="58" t="e">
        <v>#REF!</v>
      </c>
      <c r="N2849" s="58" t="e">
        <v>#N/A</v>
      </c>
      <c r="O2849" s="58" t="e">
        <v>#N/A</v>
      </c>
      <c r="P2849" s="58" t="e">
        <v>#N/A</v>
      </c>
      <c r="Q2849" s="58" t="e">
        <v>#N/A</v>
      </c>
    </row>
    <row r="2850" spans="1:17" s="110" customFormat="1" ht="15" customHeight="1" thickBot="1">
      <c r="A2850" s="446"/>
      <c r="B2850" s="446"/>
      <c r="C2850" s="106" t="str">
        <f>IF(A2850="CSP","Consolidated Supply Program(IIF)",IF(A2850&lt;&gt;"",INDEX('CCN &amp; Description'!$B$2:$B$1071,MATCH(VALUE(LEFT(A2850,5)),'CCN &amp; Description'!$A$2:$A$1071,0)),""))</f>
        <v/>
      </c>
      <c r="D2850" s="107" t="str">
        <f t="shared" si="88"/>
        <v>C</v>
      </c>
      <c r="E2850" s="107" t="str">
        <f t="shared" si="89"/>
        <v>C5039</v>
      </c>
      <c r="F2850" s="108" t="s">
        <v>6859</v>
      </c>
      <c r="G2850" s="108" t="s">
        <v>13992</v>
      </c>
      <c r="H2850" s="108" t="s">
        <v>13993</v>
      </c>
      <c r="I2850" s="109">
        <v>0</v>
      </c>
      <c r="J2850" s="109">
        <v>0</v>
      </c>
      <c r="K2850" s="109">
        <v>0</v>
      </c>
      <c r="L2850" s="110" t="e">
        <v>#REF!</v>
      </c>
      <c r="M2850" s="111" t="e">
        <v>#REF!</v>
      </c>
      <c r="N2850" s="111" t="e">
        <v>#N/A</v>
      </c>
      <c r="O2850" s="111" t="e">
        <v>#N/A</v>
      </c>
      <c r="P2850" s="111" t="e">
        <v>#N/A</v>
      </c>
      <c r="Q2850" s="111" t="e">
        <v>#N/A</v>
      </c>
    </row>
    <row r="2851" spans="1:17" s="110" customFormat="1" ht="15" customHeight="1" thickBot="1">
      <c r="A2851" s="446"/>
      <c r="B2851" s="446"/>
      <c r="C2851" s="106" t="str">
        <f>IF(A2851="CSP","Consolidated Supply Program(IIF)",IF(A2851&lt;&gt;"",INDEX('CCN &amp; Description'!$B$2:$B$1071,MATCH(VALUE(LEFT(A2851,5)),'CCN &amp; Description'!$A$2:$A$1071,0)),""))</f>
        <v/>
      </c>
      <c r="D2851" s="107" t="str">
        <f t="shared" si="88"/>
        <v>C</v>
      </c>
      <c r="E2851" s="107" t="str">
        <f t="shared" si="89"/>
        <v>C5039</v>
      </c>
      <c r="F2851" s="108" t="s">
        <v>6859</v>
      </c>
      <c r="G2851" s="108" t="s">
        <v>6862</v>
      </c>
      <c r="H2851" s="108" t="s">
        <v>13994</v>
      </c>
      <c r="I2851" s="109">
        <v>0</v>
      </c>
      <c r="J2851" s="109">
        <v>0</v>
      </c>
      <c r="K2851" s="109">
        <v>0</v>
      </c>
      <c r="L2851" s="110" t="e">
        <v>#REF!</v>
      </c>
      <c r="M2851" s="111" t="e">
        <v>#REF!</v>
      </c>
      <c r="N2851" s="111" t="e">
        <v>#N/A</v>
      </c>
      <c r="O2851" s="111" t="e">
        <v>#N/A</v>
      </c>
      <c r="P2851" s="111" t="e">
        <v>#N/A</v>
      </c>
      <c r="Q2851" s="111" t="e">
        <v>#N/A</v>
      </c>
    </row>
    <row r="2852" spans="1:17" s="110" customFormat="1" ht="15" customHeight="1" thickBot="1">
      <c r="A2852" s="446"/>
      <c r="B2852" s="446"/>
      <c r="C2852" s="106" t="str">
        <f>IF(A2852="CSP","Consolidated Supply Program(IIF)",IF(A2852&lt;&gt;"",INDEX('CCN &amp; Description'!$B$2:$B$1071,MATCH(VALUE(LEFT(A2852,5)),'CCN &amp; Description'!$A$2:$A$1071,0)),""))</f>
        <v/>
      </c>
      <c r="D2852" s="107" t="str">
        <f t="shared" si="88"/>
        <v>C</v>
      </c>
      <c r="E2852" s="107" t="str">
        <f t="shared" si="89"/>
        <v>C5040</v>
      </c>
      <c r="F2852" s="108" t="s">
        <v>13995</v>
      </c>
      <c r="G2852" s="108" t="s">
        <v>13996</v>
      </c>
      <c r="H2852" s="108" t="s">
        <v>13997</v>
      </c>
      <c r="I2852" s="109">
        <v>0</v>
      </c>
      <c r="J2852" s="109">
        <v>0</v>
      </c>
      <c r="K2852" s="109">
        <v>0</v>
      </c>
      <c r="L2852" s="110" t="e">
        <v>#REF!</v>
      </c>
      <c r="M2852" s="111" t="e">
        <v>#REF!</v>
      </c>
      <c r="N2852" s="111" t="e">
        <v>#N/A</v>
      </c>
      <c r="O2852" s="111" t="e">
        <v>#N/A</v>
      </c>
      <c r="P2852" s="111" t="e">
        <v>#N/A</v>
      </c>
      <c r="Q2852" s="111" t="e">
        <v>#N/A</v>
      </c>
    </row>
    <row r="2853" spans="1:17" s="110" customFormat="1" ht="15" customHeight="1" thickBot="1">
      <c r="A2853" s="446"/>
      <c r="B2853" s="446"/>
      <c r="C2853" s="106" t="str">
        <f>IF(A2853="CSP","Consolidated Supply Program(IIF)",IF(A2853&lt;&gt;"",INDEX('CCN &amp; Description'!$B$2:$B$1071,MATCH(VALUE(LEFT(A2853,5)),'CCN &amp; Description'!$A$2:$A$1071,0)),""))</f>
        <v/>
      </c>
      <c r="D2853" s="107" t="str">
        <f t="shared" si="88"/>
        <v>C</v>
      </c>
      <c r="E2853" s="107" t="str">
        <f t="shared" si="89"/>
        <v>C5040</v>
      </c>
      <c r="F2853" s="108" t="s">
        <v>13995</v>
      </c>
      <c r="G2853" s="108" t="s">
        <v>6871</v>
      </c>
      <c r="H2853" s="108" t="s">
        <v>2098</v>
      </c>
      <c r="I2853" s="109">
        <v>0</v>
      </c>
      <c r="J2853" s="109">
        <v>0</v>
      </c>
      <c r="K2853" s="109">
        <v>0</v>
      </c>
      <c r="L2853" s="110" t="e">
        <v>#REF!</v>
      </c>
      <c r="M2853" s="111" t="e">
        <v>#REF!</v>
      </c>
      <c r="N2853" s="111" t="e">
        <v>#N/A</v>
      </c>
      <c r="O2853" s="111" t="e">
        <v>#N/A</v>
      </c>
      <c r="P2853" s="111" t="e">
        <v>#N/A</v>
      </c>
      <c r="Q2853" s="111" t="e">
        <v>#N/A</v>
      </c>
    </row>
    <row r="2854" spans="1:17" s="110" customFormat="1" ht="15" customHeight="1" thickBot="1">
      <c r="A2854" s="446">
        <v>21375</v>
      </c>
      <c r="B2854" s="446"/>
      <c r="C2854" s="106" t="str">
        <f>IF(A2854="CSP","Consolidated Supply Program(IIF)",IF(A2854&lt;&gt;"",INDEX('CCN &amp; Description'!$B$2:$B$1071,MATCH(VALUE(LEFT(A2854,5)),'CCN &amp; Description'!$A$2:$A$1071,0)),""))</f>
        <v>MARINE MAINTENANCE SUPPORT FACILITY</v>
      </c>
      <c r="D2854" s="107" t="str">
        <f t="shared" si="88"/>
        <v>C</v>
      </c>
      <c r="E2854" s="107" t="str">
        <f t="shared" si="89"/>
        <v>C5080</v>
      </c>
      <c r="F2854" s="108" t="s">
        <v>6874</v>
      </c>
      <c r="G2854" s="108" t="s">
        <v>13998</v>
      </c>
      <c r="H2854" s="108" t="s">
        <v>13999</v>
      </c>
      <c r="I2854" s="109">
        <v>5.16</v>
      </c>
      <c r="J2854" s="109">
        <v>1.67</v>
      </c>
      <c r="K2854" s="109">
        <v>1.5</v>
      </c>
      <c r="L2854" s="110" t="e">
        <v>#REF!</v>
      </c>
      <c r="M2854" s="111" t="e">
        <v>#REF!</v>
      </c>
      <c r="N2854" s="111" t="e">
        <v>#N/A</v>
      </c>
      <c r="O2854" s="111" t="e">
        <v>#N/A</v>
      </c>
      <c r="P2854" s="111" t="e">
        <v>#N/A</v>
      </c>
      <c r="Q2854" s="111" t="e">
        <v>#N/A</v>
      </c>
    </row>
    <row r="2855" spans="1:17" s="110" customFormat="1" ht="15" customHeight="1" thickBot="1">
      <c r="A2855" s="446">
        <v>21375</v>
      </c>
      <c r="B2855" s="446"/>
      <c r="C2855" s="106" t="str">
        <f>IF(A2855="CSP","Consolidated Supply Program(IIF)",IF(A2855&lt;&gt;"",INDEX('CCN &amp; Description'!$B$2:$B$1071,MATCH(VALUE(LEFT(A2855,5)),'CCN &amp; Description'!$A$2:$A$1071,0)),""))</f>
        <v>MARINE MAINTENANCE SUPPORT FACILITY</v>
      </c>
      <c r="D2855" s="107" t="str">
        <f t="shared" si="88"/>
        <v>C</v>
      </c>
      <c r="E2855" s="107" t="str">
        <f t="shared" si="89"/>
        <v>C5090</v>
      </c>
      <c r="F2855" s="108" t="s">
        <v>1373</v>
      </c>
      <c r="G2855" s="108" t="s">
        <v>13998</v>
      </c>
      <c r="H2855" s="108" t="s">
        <v>14000</v>
      </c>
      <c r="I2855" s="109">
        <v>1.5</v>
      </c>
      <c r="J2855" s="109">
        <v>4.5</v>
      </c>
      <c r="K2855" s="109">
        <v>1.17</v>
      </c>
      <c r="L2855" s="110" t="e">
        <v>#REF!</v>
      </c>
      <c r="M2855" s="111" t="e">
        <v>#REF!</v>
      </c>
      <c r="N2855" s="111" t="e">
        <v>#N/A</v>
      </c>
      <c r="O2855" s="111" t="e">
        <v>#N/A</v>
      </c>
      <c r="P2855" s="111" t="e">
        <v>#N/A</v>
      </c>
      <c r="Q2855" s="111" t="e">
        <v>#N/A</v>
      </c>
    </row>
    <row r="2856" spans="1:17" s="110" customFormat="1" ht="15" customHeight="1" thickBot="1">
      <c r="A2856" s="446">
        <v>21375</v>
      </c>
      <c r="B2856" s="446"/>
      <c r="C2856" s="106" t="str">
        <f>IF(A2856="CSP","Consolidated Supply Program(IIF)",IF(A2856&lt;&gt;"",INDEX('CCN &amp; Description'!$B$2:$B$1071,MATCH(VALUE(LEFT(A2856,5)),'CCN &amp; Description'!$A$2:$A$1071,0)),""))</f>
        <v>MARINE MAINTENANCE SUPPORT FACILITY</v>
      </c>
      <c r="D2856" s="107" t="str">
        <f t="shared" si="88"/>
        <v>C</v>
      </c>
      <c r="E2856" s="107" t="str">
        <f t="shared" si="89"/>
        <v>C5100</v>
      </c>
      <c r="F2856" s="108" t="s">
        <v>6881</v>
      </c>
      <c r="G2856" s="108" t="s">
        <v>14001</v>
      </c>
      <c r="H2856" s="108" t="s">
        <v>14002</v>
      </c>
      <c r="I2856" s="109">
        <v>0</v>
      </c>
      <c r="J2856" s="109">
        <v>0</v>
      </c>
      <c r="K2856" s="109">
        <v>0</v>
      </c>
      <c r="L2856" s="110" t="e">
        <v>#REF!</v>
      </c>
      <c r="M2856" s="111" t="e">
        <v>#REF!</v>
      </c>
      <c r="N2856" s="111" t="e">
        <v>#N/A</v>
      </c>
      <c r="O2856" s="111" t="e">
        <v>#N/A</v>
      </c>
      <c r="P2856" s="111" t="e">
        <v>#N/A</v>
      </c>
      <c r="Q2856" s="111" t="e">
        <v>#N/A</v>
      </c>
    </row>
    <row r="2857" spans="1:17" ht="15" customHeight="1" thickBot="1">
      <c r="A2857" s="446"/>
      <c r="B2857" s="446"/>
      <c r="C2857" s="54" t="str">
        <f>IF(A2857="CSP","Consolidated Supply Program(IIF)",IF(A2857&lt;&gt;"",INDEX('CCN &amp; Description'!$B$2:$B$1071,MATCH(VALUE(LEFT(A2857,5)),'CCN &amp; Description'!$A$2:$A$1071,0)),""))</f>
        <v/>
      </c>
      <c r="D2857" s="55" t="str">
        <f t="shared" si="88"/>
        <v>C</v>
      </c>
      <c r="E2857" s="55" t="str">
        <f t="shared" si="89"/>
        <v>C5160</v>
      </c>
      <c r="F2857" s="56" t="s">
        <v>6887</v>
      </c>
      <c r="G2857" s="56" t="s">
        <v>14003</v>
      </c>
      <c r="H2857" s="56" t="s">
        <v>14004</v>
      </c>
      <c r="I2857" s="57">
        <v>5.75</v>
      </c>
      <c r="J2857" s="57">
        <v>4.92</v>
      </c>
      <c r="K2857" s="57">
        <v>6.42</v>
      </c>
      <c r="L2857" s="315" t="e">
        <v>#REF!</v>
      </c>
      <c r="M2857" s="58" t="e">
        <v>#REF!</v>
      </c>
      <c r="N2857" s="58" t="e">
        <v>#N/A</v>
      </c>
      <c r="O2857" s="58" t="e">
        <v>#N/A</v>
      </c>
      <c r="P2857" s="58" t="e">
        <v>#N/A</v>
      </c>
      <c r="Q2857" s="58" t="e">
        <v>#N/A</v>
      </c>
    </row>
    <row r="2858" spans="1:17" s="110" customFormat="1" ht="15" customHeight="1" thickBot="1">
      <c r="A2858" s="446" t="s">
        <v>814</v>
      </c>
      <c r="B2858" s="446"/>
      <c r="C2858" s="106" t="str">
        <f>IF(A2858="CSP","Consolidated Supply Program(IIF)",IF(A2858&lt;&gt;"",INDEX('CCN &amp; Description'!$B$2:$B$1071,MATCH(VALUE(LEFT(A2858,5)),'CCN &amp; Description'!$A$2:$A$1071,0)),""))</f>
        <v>Consolidated Supply Program(IIF)</v>
      </c>
      <c r="D2858" s="107" t="str">
        <f t="shared" si="88"/>
        <v>C</v>
      </c>
      <c r="E2858" s="107" t="str">
        <f t="shared" si="89"/>
        <v>C5265</v>
      </c>
      <c r="F2858" s="108" t="s">
        <v>987</v>
      </c>
      <c r="G2858" s="108" t="s">
        <v>13202</v>
      </c>
      <c r="H2858" s="108" t="s">
        <v>2098</v>
      </c>
      <c r="I2858" s="109">
        <v>0.99</v>
      </c>
      <c r="J2858" s="109">
        <v>0.99</v>
      </c>
      <c r="K2858" s="109">
        <v>0.74</v>
      </c>
      <c r="L2858" s="110" t="e">
        <v>#REF!</v>
      </c>
      <c r="M2858" s="111" t="e">
        <v>#REF!</v>
      </c>
      <c r="N2858" s="111" t="e">
        <v>#N/A</v>
      </c>
      <c r="O2858" s="111" t="e">
        <v>#N/A</v>
      </c>
      <c r="P2858" s="111" t="e">
        <v>#N/A</v>
      </c>
      <c r="Q2858" s="111" t="e">
        <v>#N/A</v>
      </c>
    </row>
    <row r="2859" spans="1:17" s="110" customFormat="1" ht="15" customHeight="1" thickBot="1">
      <c r="A2859" s="446" t="s">
        <v>814</v>
      </c>
      <c r="B2859" s="446"/>
      <c r="C2859" s="106" t="str">
        <f>IF(A2859="CSP","Consolidated Supply Program(IIF)",IF(A2859&lt;&gt;"",INDEX('CCN &amp; Description'!$B$2:$B$1071,MATCH(VALUE(LEFT(A2859,5)),'CCN &amp; Description'!$A$2:$A$1071,0)),""))</f>
        <v>Consolidated Supply Program(IIF)</v>
      </c>
      <c r="D2859" s="107" t="str">
        <f t="shared" si="88"/>
        <v>C</v>
      </c>
      <c r="E2859" s="107" t="str">
        <f t="shared" si="89"/>
        <v>C5265</v>
      </c>
      <c r="F2859" s="108" t="s">
        <v>987</v>
      </c>
      <c r="G2859" s="108" t="s">
        <v>14005</v>
      </c>
      <c r="H2859" s="108" t="s">
        <v>2098</v>
      </c>
      <c r="I2859" s="109">
        <v>0.99</v>
      </c>
      <c r="J2859" s="109">
        <v>0.99</v>
      </c>
      <c r="K2859" s="109">
        <v>0.74</v>
      </c>
      <c r="L2859" s="110" t="e">
        <v>#REF!</v>
      </c>
      <c r="M2859" s="111" t="e">
        <v>#REF!</v>
      </c>
      <c r="N2859" s="111" t="e">
        <v>#N/A</v>
      </c>
      <c r="O2859" s="111" t="e">
        <v>#N/A</v>
      </c>
      <c r="P2859" s="111" t="e">
        <v>#N/A</v>
      </c>
      <c r="Q2859" s="111" t="e">
        <v>#N/A</v>
      </c>
    </row>
    <row r="2860" spans="1:17" s="110" customFormat="1" ht="15" customHeight="1" thickBot="1">
      <c r="A2860" s="446" t="s">
        <v>814</v>
      </c>
      <c r="B2860" s="446"/>
      <c r="C2860" s="106" t="str">
        <f>IF(A2860="CSP","Consolidated Supply Program(IIF)",IF(A2860&lt;&gt;"",INDEX('CCN &amp; Description'!$B$2:$B$1071,MATCH(VALUE(LEFT(A2860,5)),'CCN &amp; Description'!$A$2:$A$1071,0)),""))</f>
        <v>Consolidated Supply Program(IIF)</v>
      </c>
      <c r="D2860" s="107" t="str">
        <f t="shared" si="88"/>
        <v>C</v>
      </c>
      <c r="E2860" s="107" t="str">
        <f t="shared" si="89"/>
        <v>C5266</v>
      </c>
      <c r="F2860" s="108" t="s">
        <v>6904</v>
      </c>
      <c r="G2860" s="108" t="s">
        <v>14005</v>
      </c>
      <c r="H2860" s="108" t="s">
        <v>14006</v>
      </c>
      <c r="I2860" s="109">
        <v>0.99</v>
      </c>
      <c r="J2860" s="109">
        <v>0.99</v>
      </c>
      <c r="K2860" s="109">
        <v>0.74</v>
      </c>
      <c r="L2860" s="110" t="e">
        <v>#REF!</v>
      </c>
      <c r="M2860" s="111" t="e">
        <v>#REF!</v>
      </c>
      <c r="N2860" s="111" t="e">
        <v>#N/A</v>
      </c>
      <c r="O2860" s="111" t="e">
        <v>#N/A</v>
      </c>
      <c r="P2860" s="111" t="e">
        <v>#N/A</v>
      </c>
      <c r="Q2860" s="111" t="e">
        <v>#N/A</v>
      </c>
    </row>
    <row r="2861" spans="1:17" ht="15" customHeight="1" thickBot="1">
      <c r="A2861" s="446"/>
      <c r="B2861" s="446"/>
      <c r="C2861" s="54" t="str">
        <f>IF(A2861="CSP","Consolidated Supply Program(IIF)",IF(A2861&lt;&gt;"",INDEX('CCN &amp; Description'!$B$2:$B$1071,MATCH(VALUE(LEFT(A2861,5)),'CCN &amp; Description'!$A$2:$A$1071,0)),""))</f>
        <v/>
      </c>
      <c r="D2861" s="55" t="str">
        <f t="shared" si="88"/>
        <v>C</v>
      </c>
      <c r="E2861" s="55" t="str">
        <f t="shared" si="89"/>
        <v>C5266</v>
      </c>
      <c r="F2861" s="56" t="s">
        <v>14007</v>
      </c>
      <c r="G2861" s="56" t="s">
        <v>13202</v>
      </c>
      <c r="H2861" s="56" t="s">
        <v>14008</v>
      </c>
      <c r="I2861" s="57">
        <v>1</v>
      </c>
      <c r="J2861" s="57">
        <v>1.17</v>
      </c>
      <c r="K2861" s="57">
        <v>0.37</v>
      </c>
      <c r="L2861" s="315" t="e">
        <v>#REF!</v>
      </c>
      <c r="M2861" s="58" t="e">
        <v>#REF!</v>
      </c>
      <c r="N2861" s="58" t="e">
        <v>#N/A</v>
      </c>
      <c r="O2861" s="58" t="e">
        <v>#N/A</v>
      </c>
      <c r="P2861" s="58" t="e">
        <v>#N/A</v>
      </c>
      <c r="Q2861" s="58" t="e">
        <v>#N/A</v>
      </c>
    </row>
    <row r="2862" spans="1:17" ht="15" customHeight="1" thickBot="1">
      <c r="A2862" s="446"/>
      <c r="B2862" s="446"/>
      <c r="C2862" s="54" t="str">
        <f>IF(A2862="CSP","Consolidated Supply Program(IIF)",IF(A2862&lt;&gt;"",INDEX('CCN &amp; Description'!$B$2:$B$1071,MATCH(VALUE(LEFT(A2862,5)),'CCN &amp; Description'!$A$2:$A$1071,0)),""))</f>
        <v/>
      </c>
      <c r="D2862" s="55" t="str">
        <f t="shared" si="88"/>
        <v>C</v>
      </c>
      <c r="E2862" s="55" t="str">
        <f t="shared" si="89"/>
        <v>C5266</v>
      </c>
      <c r="F2862" s="56" t="s">
        <v>14009</v>
      </c>
      <c r="G2862" s="56" t="s">
        <v>13202</v>
      </c>
      <c r="H2862" s="56" t="s">
        <v>14010</v>
      </c>
      <c r="I2862" s="57">
        <v>1</v>
      </c>
      <c r="J2862" s="57">
        <v>1.17</v>
      </c>
      <c r="K2862" s="57">
        <v>0.37</v>
      </c>
      <c r="L2862" s="315" t="e">
        <v>#REF!</v>
      </c>
      <c r="M2862" s="58" t="e">
        <v>#REF!</v>
      </c>
      <c r="N2862" s="58" t="e">
        <v>#N/A</v>
      </c>
      <c r="O2862" s="58" t="e">
        <v>#N/A</v>
      </c>
      <c r="P2862" s="58" t="e">
        <v>#N/A</v>
      </c>
      <c r="Q2862" s="58" t="e">
        <v>#N/A</v>
      </c>
    </row>
    <row r="2863" spans="1:17" ht="15" customHeight="1" thickBot="1">
      <c r="A2863" s="446"/>
      <c r="B2863" s="446"/>
      <c r="C2863" s="54" t="str">
        <f>IF(A2863="CSP","Consolidated Supply Program(IIF)",IF(A2863&lt;&gt;"",INDEX('CCN &amp; Description'!$B$2:$B$1071,MATCH(VALUE(LEFT(A2863,5)),'CCN &amp; Description'!$A$2:$A$1071,0)),""))</f>
        <v/>
      </c>
      <c r="D2863" s="55" t="str">
        <f t="shared" si="88"/>
        <v>C</v>
      </c>
      <c r="E2863" s="55" t="str">
        <f t="shared" si="89"/>
        <v>C5266</v>
      </c>
      <c r="F2863" s="56" t="s">
        <v>14011</v>
      </c>
      <c r="G2863" s="56" t="s">
        <v>13202</v>
      </c>
      <c r="H2863" s="56" t="s">
        <v>14012</v>
      </c>
      <c r="I2863" s="57">
        <v>1</v>
      </c>
      <c r="J2863" s="57">
        <v>1.17</v>
      </c>
      <c r="K2863" s="57">
        <v>0.37</v>
      </c>
      <c r="L2863" s="315" t="e">
        <v>#REF!</v>
      </c>
      <c r="M2863" s="58" t="e">
        <v>#REF!</v>
      </c>
      <c r="N2863" s="58" t="e">
        <v>#N/A</v>
      </c>
      <c r="O2863" s="58" t="e">
        <v>#N/A</v>
      </c>
      <c r="P2863" s="58" t="e">
        <v>#N/A</v>
      </c>
      <c r="Q2863" s="58" t="e">
        <v>#N/A</v>
      </c>
    </row>
    <row r="2864" spans="1:17" ht="15" customHeight="1" thickBot="1">
      <c r="A2864" s="446"/>
      <c r="B2864" s="446"/>
      <c r="C2864" s="54" t="str">
        <f>IF(A2864="CSP","Consolidated Supply Program(IIF)",IF(A2864&lt;&gt;"",INDEX('CCN &amp; Description'!$B$2:$B$1071,MATCH(VALUE(LEFT(A2864,5)),'CCN &amp; Description'!$A$2:$A$1071,0)),""))</f>
        <v/>
      </c>
      <c r="D2864" s="55" t="str">
        <f t="shared" si="88"/>
        <v>C</v>
      </c>
      <c r="E2864" s="55" t="str">
        <f t="shared" si="89"/>
        <v>C5268</v>
      </c>
      <c r="F2864" s="56" t="s">
        <v>14013</v>
      </c>
      <c r="G2864" s="56" t="s">
        <v>14014</v>
      </c>
      <c r="H2864" s="56" t="s">
        <v>14015</v>
      </c>
      <c r="I2864" s="57">
        <v>1.33</v>
      </c>
      <c r="J2864" s="57">
        <v>1.25</v>
      </c>
      <c r="K2864" s="57">
        <v>0.83</v>
      </c>
      <c r="L2864" s="315" t="e">
        <v>#REF!</v>
      </c>
      <c r="M2864" s="58" t="e">
        <v>#REF!</v>
      </c>
      <c r="N2864" s="58" t="e">
        <v>#N/A</v>
      </c>
      <c r="O2864" s="58" t="e">
        <v>#N/A</v>
      </c>
      <c r="P2864" s="58" t="e">
        <v>#N/A</v>
      </c>
      <c r="Q2864" s="58" t="e">
        <v>#N/A</v>
      </c>
    </row>
    <row r="2865" spans="1:17" s="110" customFormat="1" ht="15" customHeight="1" thickBot="1">
      <c r="A2865" s="446" t="s">
        <v>814</v>
      </c>
      <c r="B2865" s="446"/>
      <c r="C2865" s="106" t="str">
        <f>IF(A2865="CSP","Consolidated Supply Program(IIF)",IF(A2865&lt;&gt;"",INDEX('CCN &amp; Description'!$B$2:$B$1071,MATCH(VALUE(LEFT(A2865,5)),'CCN &amp; Description'!$A$2:$A$1071,0)),""))</f>
        <v>Consolidated Supply Program(IIF)</v>
      </c>
      <c r="D2865" s="107" t="str">
        <f t="shared" si="88"/>
        <v>C</v>
      </c>
      <c r="E2865" s="107" t="str">
        <f t="shared" si="89"/>
        <v>C5269</v>
      </c>
      <c r="F2865" s="108" t="s">
        <v>6912</v>
      </c>
      <c r="G2865" s="108" t="s">
        <v>14016</v>
      </c>
      <c r="H2865" s="108" t="s">
        <v>14017</v>
      </c>
      <c r="I2865" s="109">
        <v>1.67</v>
      </c>
      <c r="J2865" s="109">
        <v>2.42</v>
      </c>
      <c r="K2865" s="109">
        <v>1.37</v>
      </c>
      <c r="L2865" s="110" t="e">
        <v>#REF!</v>
      </c>
      <c r="M2865" s="111" t="e">
        <v>#REF!</v>
      </c>
      <c r="N2865" s="111" t="e">
        <v>#N/A</v>
      </c>
      <c r="O2865" s="111" t="e">
        <v>#N/A</v>
      </c>
      <c r="P2865" s="111" t="e">
        <v>#N/A</v>
      </c>
      <c r="Q2865" s="111" t="e">
        <v>#N/A</v>
      </c>
    </row>
    <row r="2866" spans="1:17" ht="15" customHeight="1" thickBot="1">
      <c r="A2866" s="446"/>
      <c r="B2866" s="446"/>
      <c r="C2866" s="54" t="str">
        <f>IF(A2866="CSP","Consolidated Supply Program(IIF)",IF(A2866&lt;&gt;"",INDEX('CCN &amp; Description'!$B$2:$B$1071,MATCH(VALUE(LEFT(A2866,5)),'CCN &amp; Description'!$A$2:$A$1071,0)),""))</f>
        <v/>
      </c>
      <c r="D2866" s="55" t="str">
        <f t="shared" si="88"/>
        <v>C</v>
      </c>
      <c r="E2866" s="55" t="str">
        <f t="shared" si="89"/>
        <v>C5269</v>
      </c>
      <c r="F2866" s="56" t="s">
        <v>14018</v>
      </c>
      <c r="G2866" s="56" t="s">
        <v>14016</v>
      </c>
      <c r="H2866" s="56" t="s">
        <v>14017</v>
      </c>
      <c r="I2866" s="57">
        <v>1.67</v>
      </c>
      <c r="J2866" s="57">
        <v>2.42</v>
      </c>
      <c r="K2866" s="57">
        <v>1.37</v>
      </c>
      <c r="L2866" s="315" t="e">
        <v>#REF!</v>
      </c>
      <c r="M2866" s="58" t="e">
        <v>#REF!</v>
      </c>
      <c r="N2866" s="58" t="e">
        <v>#N/A</v>
      </c>
      <c r="O2866" s="58" t="e">
        <v>#N/A</v>
      </c>
      <c r="P2866" s="58" t="e">
        <v>#N/A</v>
      </c>
      <c r="Q2866" s="58" t="e">
        <v>#N/A</v>
      </c>
    </row>
    <row r="2867" spans="1:17" ht="15" customHeight="1" thickBot="1">
      <c r="A2867" s="446"/>
      <c r="B2867" s="446"/>
      <c r="C2867" s="54" t="str">
        <f>IF(A2867="CSP","Consolidated Supply Program(IIF)",IF(A2867&lt;&gt;"",INDEX('CCN &amp; Description'!$B$2:$B$1071,MATCH(VALUE(LEFT(A2867,5)),'CCN &amp; Description'!$A$2:$A$1071,0)),""))</f>
        <v/>
      </c>
      <c r="D2867" s="55" t="str">
        <f t="shared" si="88"/>
        <v>C</v>
      </c>
      <c r="E2867" s="55" t="str">
        <f t="shared" si="89"/>
        <v>C5270</v>
      </c>
      <c r="F2867" s="56" t="s">
        <v>14019</v>
      </c>
      <c r="G2867" s="56" t="s">
        <v>14020</v>
      </c>
      <c r="H2867" s="56" t="s">
        <v>14021</v>
      </c>
      <c r="I2867" s="57">
        <v>0</v>
      </c>
      <c r="J2867" s="57">
        <v>0</v>
      </c>
      <c r="K2867" s="57">
        <v>0</v>
      </c>
      <c r="L2867" s="315" t="e">
        <v>#REF!</v>
      </c>
      <c r="M2867" s="58" t="e">
        <v>#REF!</v>
      </c>
      <c r="N2867" s="58" t="e">
        <v>#N/A</v>
      </c>
      <c r="O2867" s="58" t="e">
        <v>#N/A</v>
      </c>
      <c r="P2867" s="58" t="e">
        <v>#N/A</v>
      </c>
      <c r="Q2867" s="58" t="e">
        <v>#N/A</v>
      </c>
    </row>
    <row r="2868" spans="1:17" ht="15" customHeight="1" thickBot="1">
      <c r="A2868" s="446"/>
      <c r="B2868" s="446"/>
      <c r="C2868" s="54" t="str">
        <f>IF(A2868="CSP","Consolidated Supply Program(IIF)",IF(A2868&lt;&gt;"",INDEX('CCN &amp; Description'!$B$2:$B$1071,MATCH(VALUE(LEFT(A2868,5)),'CCN &amp; Description'!$A$2:$A$1071,0)),""))</f>
        <v/>
      </c>
      <c r="D2868" s="55" t="str">
        <f t="shared" si="88"/>
        <v>C</v>
      </c>
      <c r="E2868" s="55" t="str">
        <f t="shared" si="89"/>
        <v>C5330</v>
      </c>
      <c r="F2868" s="56" t="s">
        <v>14022</v>
      </c>
      <c r="G2868" s="56" t="s">
        <v>14023</v>
      </c>
      <c r="H2868" s="59"/>
      <c r="I2868" s="57">
        <v>1.08</v>
      </c>
      <c r="J2868" s="57">
        <v>0.62</v>
      </c>
      <c r="K2868" s="57">
        <v>0.87</v>
      </c>
      <c r="L2868" s="315" t="e">
        <v>#REF!</v>
      </c>
      <c r="M2868" s="58" t="e">
        <v>#REF!</v>
      </c>
      <c r="N2868" s="58" t="e">
        <v>#N/A</v>
      </c>
      <c r="O2868" s="58" t="e">
        <v>#N/A</v>
      </c>
      <c r="P2868" s="58" t="e">
        <v>#N/A</v>
      </c>
      <c r="Q2868" s="58" t="e">
        <v>#N/A</v>
      </c>
    </row>
    <row r="2869" spans="1:17" ht="15" customHeight="1" thickBot="1">
      <c r="A2869" s="446"/>
      <c r="B2869" s="446"/>
      <c r="C2869" s="54" t="str">
        <f>IF(A2869="CSP","Consolidated Supply Program(IIF)",IF(A2869&lt;&gt;"",INDEX('CCN &amp; Description'!$B$2:$B$1071,MATCH(VALUE(LEFT(A2869,5)),'CCN &amp; Description'!$A$2:$A$1071,0)),""))</f>
        <v/>
      </c>
      <c r="D2869" s="55" t="str">
        <f t="shared" si="88"/>
        <v>C</v>
      </c>
      <c r="E2869" s="55" t="str">
        <f t="shared" si="89"/>
        <v>C5331</v>
      </c>
      <c r="F2869" s="56" t="s">
        <v>14024</v>
      </c>
      <c r="G2869" s="56" t="s">
        <v>13781</v>
      </c>
      <c r="H2869" s="56" t="s">
        <v>14025</v>
      </c>
      <c r="I2869" s="57">
        <v>0</v>
      </c>
      <c r="J2869" s="57">
        <v>0</v>
      </c>
      <c r="K2869" s="57">
        <v>0</v>
      </c>
      <c r="L2869" s="315" t="e">
        <v>#REF!</v>
      </c>
      <c r="M2869" s="58" t="e">
        <v>#REF!</v>
      </c>
      <c r="N2869" s="58" t="e">
        <v>#N/A</v>
      </c>
      <c r="O2869" s="58" t="e">
        <v>#N/A</v>
      </c>
      <c r="P2869" s="58" t="e">
        <v>#N/A</v>
      </c>
      <c r="Q2869" s="58" t="e">
        <v>#N/A</v>
      </c>
    </row>
    <row r="2870" spans="1:17" s="110" customFormat="1" ht="15" customHeight="1" thickBot="1">
      <c r="A2870" s="446">
        <v>44112</v>
      </c>
      <c r="B2870" s="446"/>
      <c r="C2870" s="106" t="str">
        <f>IF(A2870="CSP","Consolidated Supply Program(IIF)",IF(A2870&lt;&gt;"",INDEX('CCN &amp; Description'!$B$2:$B$1071,MATCH(VALUE(LEFT(A2870,5)),'CCN &amp; Description'!$A$2:$A$1071,0)),""))</f>
        <v>COVERED STORAGE BUILDING, INSTALLATION</v>
      </c>
      <c r="D2870" s="107" t="str">
        <f t="shared" si="88"/>
        <v>C</v>
      </c>
      <c r="E2870" s="107" t="str">
        <f t="shared" si="89"/>
        <v>C5332</v>
      </c>
      <c r="F2870" s="108" t="s">
        <v>6924</v>
      </c>
      <c r="G2870" s="108" t="s">
        <v>14026</v>
      </c>
      <c r="H2870" s="108" t="s">
        <v>14027</v>
      </c>
      <c r="I2870" s="109">
        <v>2</v>
      </c>
      <c r="J2870" s="109">
        <v>1.5</v>
      </c>
      <c r="K2870" s="109">
        <v>1</v>
      </c>
      <c r="L2870" s="110" t="e">
        <v>#REF!</v>
      </c>
      <c r="M2870" s="111" t="e">
        <v>#REF!</v>
      </c>
      <c r="N2870" s="111" t="e">
        <v>#N/A</v>
      </c>
      <c r="O2870" s="111" t="e">
        <v>#N/A</v>
      </c>
      <c r="P2870" s="111" t="e">
        <v>#N/A</v>
      </c>
      <c r="Q2870" s="111" t="e">
        <v>#N/A</v>
      </c>
    </row>
    <row r="2871" spans="1:17" ht="15" customHeight="1" thickBot="1">
      <c r="A2871" s="446"/>
      <c r="B2871" s="446"/>
      <c r="C2871" s="54" t="str">
        <f>IF(A2871="CSP","Consolidated Supply Program(IIF)",IF(A2871&lt;&gt;"",INDEX('CCN &amp; Description'!$B$2:$B$1071,MATCH(VALUE(LEFT(A2871,5)),'CCN &amp; Description'!$A$2:$A$1071,0)),""))</f>
        <v/>
      </c>
      <c r="D2871" s="55" t="str">
        <f t="shared" si="88"/>
        <v>C</v>
      </c>
      <c r="E2871" s="55" t="str">
        <f t="shared" si="89"/>
        <v>C5333</v>
      </c>
      <c r="F2871" s="56" t="s">
        <v>6928</v>
      </c>
      <c r="G2871" s="56" t="s">
        <v>14028</v>
      </c>
      <c r="H2871" s="56" t="s">
        <v>14029</v>
      </c>
      <c r="I2871" s="57">
        <v>33.99</v>
      </c>
      <c r="J2871" s="57">
        <v>11</v>
      </c>
      <c r="K2871" s="60"/>
      <c r="L2871" s="315" t="e">
        <v>#REF!</v>
      </c>
      <c r="M2871" s="58" t="e">
        <v>#REF!</v>
      </c>
      <c r="N2871" s="58" t="e">
        <v>#N/A</v>
      </c>
      <c r="O2871" s="58" t="e">
        <v>#N/A</v>
      </c>
      <c r="P2871" s="58" t="e">
        <v>#N/A</v>
      </c>
      <c r="Q2871" s="58" t="e">
        <v>#N/A</v>
      </c>
    </row>
    <row r="2872" spans="1:17" ht="15" customHeight="1" thickBot="1">
      <c r="A2872" s="446"/>
      <c r="B2872" s="446"/>
      <c r="C2872" s="54" t="str">
        <f>IF(A2872="CSP","Consolidated Supply Program(IIF)",IF(A2872&lt;&gt;"",INDEX('CCN &amp; Description'!$B$2:$B$1071,MATCH(VALUE(LEFT(A2872,5)),'CCN &amp; Description'!$A$2:$A$1071,0)),""))</f>
        <v/>
      </c>
      <c r="D2872" s="55" t="str">
        <f t="shared" si="88"/>
        <v>C</v>
      </c>
      <c r="E2872" s="55" t="str">
        <f t="shared" si="89"/>
        <v>C5333</v>
      </c>
      <c r="F2872" s="56" t="s">
        <v>6928</v>
      </c>
      <c r="G2872" s="56" t="s">
        <v>14028</v>
      </c>
      <c r="H2872" s="56" t="s">
        <v>14030</v>
      </c>
      <c r="I2872" s="57">
        <v>42.98</v>
      </c>
      <c r="J2872" s="57">
        <v>10.5</v>
      </c>
      <c r="K2872" s="60"/>
      <c r="L2872" s="315" t="e">
        <v>#REF!</v>
      </c>
      <c r="M2872" s="58" t="e">
        <v>#REF!</v>
      </c>
      <c r="N2872" s="58" t="e">
        <v>#N/A</v>
      </c>
      <c r="O2872" s="58" t="e">
        <v>#N/A</v>
      </c>
      <c r="P2872" s="58" t="e">
        <v>#N/A</v>
      </c>
      <c r="Q2872" s="58" t="e">
        <v>#N/A</v>
      </c>
    </row>
    <row r="2873" spans="1:17" ht="15" customHeight="1" thickBot="1">
      <c r="A2873" s="446"/>
      <c r="B2873" s="446"/>
      <c r="C2873" s="54" t="str">
        <f>IF(A2873="CSP","Consolidated Supply Program(IIF)",IF(A2873&lt;&gt;"",INDEX('CCN &amp; Description'!$B$2:$B$1071,MATCH(VALUE(LEFT(A2873,5)),'CCN &amp; Description'!$A$2:$A$1071,0)),""))</f>
        <v/>
      </c>
      <c r="D2873" s="55" t="str">
        <f t="shared" si="88"/>
        <v>C</v>
      </c>
      <c r="E2873" s="55" t="str">
        <f t="shared" si="89"/>
        <v>C5334</v>
      </c>
      <c r="F2873" s="56" t="s">
        <v>14031</v>
      </c>
      <c r="G2873" s="56" t="s">
        <v>13114</v>
      </c>
      <c r="H2873" s="56" t="s">
        <v>14032</v>
      </c>
      <c r="I2873" s="57">
        <v>0.67</v>
      </c>
      <c r="J2873" s="57">
        <v>0.5</v>
      </c>
      <c r="K2873" s="57">
        <v>0.83</v>
      </c>
      <c r="L2873" s="315" t="e">
        <v>#REF!</v>
      </c>
      <c r="M2873" s="58" t="e">
        <v>#REF!</v>
      </c>
      <c r="N2873" s="58" t="e">
        <v>#N/A</v>
      </c>
      <c r="O2873" s="58" t="e">
        <v>#N/A</v>
      </c>
      <c r="P2873" s="58" t="e">
        <v>#N/A</v>
      </c>
      <c r="Q2873" s="58" t="e">
        <v>#N/A</v>
      </c>
    </row>
    <row r="2874" spans="1:17" ht="15" customHeight="1" thickBot="1">
      <c r="A2874" s="446"/>
      <c r="B2874" s="446"/>
      <c r="C2874" s="54" t="str">
        <f>IF(A2874="CSP","Consolidated Supply Program(IIF)",IF(A2874&lt;&gt;"",INDEX('CCN &amp; Description'!$B$2:$B$1071,MATCH(VALUE(LEFT(A2874,5)),'CCN &amp; Description'!$A$2:$A$1071,0)),""))</f>
        <v/>
      </c>
      <c r="D2874" s="55" t="str">
        <f t="shared" si="88"/>
        <v>C</v>
      </c>
      <c r="E2874" s="55" t="str">
        <f t="shared" si="89"/>
        <v>C5335</v>
      </c>
      <c r="F2874" s="56" t="s">
        <v>14033</v>
      </c>
      <c r="G2874" s="56" t="s">
        <v>14034</v>
      </c>
      <c r="H2874" s="56" t="s">
        <v>14035</v>
      </c>
      <c r="I2874" s="57">
        <v>1.08</v>
      </c>
      <c r="J2874" s="57">
        <v>0.62</v>
      </c>
      <c r="K2874" s="57">
        <v>0.87</v>
      </c>
      <c r="L2874" s="315" t="e">
        <v>#REF!</v>
      </c>
      <c r="M2874" s="58" t="e">
        <v>#REF!</v>
      </c>
      <c r="N2874" s="58" t="e">
        <v>#N/A</v>
      </c>
      <c r="O2874" s="58" t="e">
        <v>#N/A</v>
      </c>
      <c r="P2874" s="58" t="e">
        <v>#N/A</v>
      </c>
      <c r="Q2874" s="58" t="e">
        <v>#N/A</v>
      </c>
    </row>
    <row r="2875" spans="1:17" ht="15" customHeight="1" thickBot="1">
      <c r="A2875" s="446"/>
      <c r="B2875" s="446"/>
      <c r="C2875" s="54" t="str">
        <f>IF(A2875="CSP","Consolidated Supply Program(IIF)",IF(A2875&lt;&gt;"",INDEX('CCN &amp; Description'!$B$2:$B$1071,MATCH(VALUE(LEFT(A2875,5)),'CCN &amp; Description'!$A$2:$A$1071,0)),""))</f>
        <v/>
      </c>
      <c r="D2875" s="55" t="str">
        <f t="shared" si="88"/>
        <v>C</v>
      </c>
      <c r="E2875" s="55" t="str">
        <f t="shared" si="89"/>
        <v>C5336</v>
      </c>
      <c r="F2875" s="56" t="s">
        <v>14036</v>
      </c>
      <c r="G2875" s="56" t="s">
        <v>14037</v>
      </c>
      <c r="H2875" s="59"/>
      <c r="I2875" s="60"/>
      <c r="J2875" s="60"/>
      <c r="K2875" s="60"/>
      <c r="L2875" s="315" t="e">
        <v>#REF!</v>
      </c>
      <c r="M2875" s="58" t="e">
        <v>#REF!</v>
      </c>
      <c r="N2875" s="58" t="e">
        <v>#N/A</v>
      </c>
      <c r="O2875" s="58" t="e">
        <v>#N/A</v>
      </c>
      <c r="P2875" s="58" t="e">
        <v>#N/A</v>
      </c>
      <c r="Q2875" s="58" t="e">
        <v>#N/A</v>
      </c>
    </row>
    <row r="2876" spans="1:17" ht="15" customHeight="1" thickBot="1">
      <c r="A2876" s="446"/>
      <c r="B2876" s="446"/>
      <c r="C2876" s="54" t="str">
        <f>IF(A2876="CSP","Consolidated Supply Program(IIF)",IF(A2876&lt;&gt;"",INDEX('CCN &amp; Description'!$B$2:$B$1071,MATCH(VALUE(LEFT(A2876,5)),'CCN &amp; Description'!$A$2:$A$1071,0)),""))</f>
        <v/>
      </c>
      <c r="D2876" s="55" t="str">
        <f t="shared" si="88"/>
        <v>C</v>
      </c>
      <c r="E2876" s="55" t="str">
        <f t="shared" si="89"/>
        <v>C5338</v>
      </c>
      <c r="F2876" s="56" t="s">
        <v>14038</v>
      </c>
      <c r="G2876" s="56" t="s">
        <v>7103</v>
      </c>
      <c r="H2876" s="59"/>
      <c r="I2876" s="60"/>
      <c r="J2876" s="60"/>
      <c r="K2876" s="60"/>
      <c r="L2876" s="315" t="e">
        <v>#REF!</v>
      </c>
      <c r="M2876" s="58" t="e">
        <v>#REF!</v>
      </c>
      <c r="N2876" s="58" t="e">
        <v>#N/A</v>
      </c>
      <c r="O2876" s="58" t="e">
        <v>#N/A</v>
      </c>
      <c r="P2876" s="58" t="e">
        <v>#N/A</v>
      </c>
      <c r="Q2876" s="58" t="e">
        <v>#N/A</v>
      </c>
    </row>
    <row r="2877" spans="1:17" ht="15" customHeight="1" thickBot="1">
      <c r="A2877" s="446"/>
      <c r="B2877" s="446"/>
      <c r="C2877" s="54" t="str">
        <f>IF(A2877="CSP","Consolidated Supply Program(IIF)",IF(A2877&lt;&gt;"",INDEX('CCN &amp; Description'!$B$2:$B$1071,MATCH(VALUE(LEFT(A2877,5)),'CCN &amp; Description'!$A$2:$A$1071,0)),""))</f>
        <v/>
      </c>
      <c r="D2877" s="55" t="str">
        <f t="shared" si="88"/>
        <v>C</v>
      </c>
      <c r="E2877" s="55" t="str">
        <f t="shared" si="89"/>
        <v>C5390</v>
      </c>
      <c r="F2877" s="56" t="s">
        <v>14039</v>
      </c>
      <c r="G2877" s="56" t="s">
        <v>14040</v>
      </c>
      <c r="H2877" s="59"/>
      <c r="I2877" s="60"/>
      <c r="J2877" s="60"/>
      <c r="K2877" s="60"/>
      <c r="L2877" s="315" t="e">
        <v>#REF!</v>
      </c>
      <c r="M2877" s="58" t="e">
        <v>#REF!</v>
      </c>
      <c r="N2877" s="58" t="e">
        <v>#N/A</v>
      </c>
      <c r="O2877" s="58" t="e">
        <v>#N/A</v>
      </c>
      <c r="P2877" s="58" t="e">
        <v>#N/A</v>
      </c>
      <c r="Q2877" s="58" t="e">
        <v>#N/A</v>
      </c>
    </row>
    <row r="2878" spans="1:17" s="110" customFormat="1" ht="15" customHeight="1" thickBot="1">
      <c r="A2878" s="446" t="s">
        <v>814</v>
      </c>
      <c r="B2878" s="446"/>
      <c r="C2878" s="106" t="str">
        <f>IF(A2878="CSP","Consolidated Supply Program(IIF)",IF(A2878&lt;&gt;"",INDEX('CCN &amp; Description'!$B$2:$B$1071,MATCH(VALUE(LEFT(A2878,5)),'CCN &amp; Description'!$A$2:$A$1071,0)),""))</f>
        <v>Consolidated Supply Program(IIF)</v>
      </c>
      <c r="D2878" s="107" t="str">
        <f t="shared" si="88"/>
        <v>C</v>
      </c>
      <c r="E2878" s="107" t="str">
        <f t="shared" si="89"/>
        <v>C5430</v>
      </c>
      <c r="F2878" s="108" t="s">
        <v>6934</v>
      </c>
      <c r="G2878" s="108" t="s">
        <v>14041</v>
      </c>
      <c r="H2878" s="108" t="s">
        <v>14042</v>
      </c>
      <c r="I2878" s="109">
        <v>3</v>
      </c>
      <c r="J2878" s="109">
        <v>1.33</v>
      </c>
      <c r="K2878" s="109">
        <v>3</v>
      </c>
      <c r="L2878" s="110" t="e">
        <v>#REF!</v>
      </c>
      <c r="M2878" s="111" t="e">
        <v>#REF!</v>
      </c>
      <c r="N2878" s="111" t="e">
        <v>#N/A</v>
      </c>
      <c r="O2878" s="111" t="e">
        <v>#N/A</v>
      </c>
      <c r="P2878" s="111" t="e">
        <v>#N/A</v>
      </c>
      <c r="Q2878" s="111" t="e">
        <v>#N/A</v>
      </c>
    </row>
    <row r="2879" spans="1:17" s="110" customFormat="1" ht="15" customHeight="1" thickBot="1">
      <c r="A2879" s="446" t="s">
        <v>814</v>
      </c>
      <c r="B2879" s="446"/>
      <c r="C2879" s="106" t="str">
        <f>IF(A2879="CSP","Consolidated Supply Program(IIF)",IF(A2879&lt;&gt;"",INDEX('CCN &amp; Description'!$B$2:$B$1071,MATCH(VALUE(LEFT(A2879,5)),'CCN &amp; Description'!$A$2:$A$1071,0)),""))</f>
        <v>Consolidated Supply Program(IIF)</v>
      </c>
      <c r="D2879" s="107" t="str">
        <f t="shared" si="88"/>
        <v>C</v>
      </c>
      <c r="E2879" s="107" t="str">
        <f t="shared" si="89"/>
        <v>C5431</v>
      </c>
      <c r="F2879" s="108" t="s">
        <v>6938</v>
      </c>
      <c r="G2879" s="108" t="s">
        <v>14043</v>
      </c>
      <c r="H2879" s="108" t="s">
        <v>14044</v>
      </c>
      <c r="I2879" s="109">
        <v>3</v>
      </c>
      <c r="J2879" s="109">
        <v>1.33</v>
      </c>
      <c r="K2879" s="109">
        <v>3</v>
      </c>
      <c r="L2879" s="110" t="e">
        <v>#REF!</v>
      </c>
      <c r="M2879" s="111" t="e">
        <v>#REF!</v>
      </c>
      <c r="N2879" s="111" t="e">
        <v>#N/A</v>
      </c>
      <c r="O2879" s="111" t="e">
        <v>#N/A</v>
      </c>
      <c r="P2879" s="111" t="e">
        <v>#N/A</v>
      </c>
      <c r="Q2879" s="111" t="e">
        <v>#N/A</v>
      </c>
    </row>
    <row r="2880" spans="1:17" s="110" customFormat="1" ht="15" customHeight="1" thickBot="1">
      <c r="A2880" s="446" t="s">
        <v>814</v>
      </c>
      <c r="B2880" s="446"/>
      <c r="C2880" s="106" t="str">
        <f>IF(A2880="CSP","Consolidated Supply Program(IIF)",IF(A2880&lt;&gt;"",INDEX('CCN &amp; Description'!$B$2:$B$1071,MATCH(VALUE(LEFT(A2880,5)),'CCN &amp; Description'!$A$2:$A$1071,0)),""))</f>
        <v>Consolidated Supply Program(IIF)</v>
      </c>
      <c r="D2880" s="107" t="str">
        <f t="shared" si="88"/>
        <v>C</v>
      </c>
      <c r="E2880" s="107" t="str">
        <f t="shared" si="89"/>
        <v>C5431</v>
      </c>
      <c r="F2880" s="108" t="s">
        <v>6938</v>
      </c>
      <c r="G2880" s="108" t="s">
        <v>14045</v>
      </c>
      <c r="H2880" s="108" t="s">
        <v>14044</v>
      </c>
      <c r="I2880" s="109">
        <v>3</v>
      </c>
      <c r="J2880" s="109">
        <v>1.33</v>
      </c>
      <c r="K2880" s="109">
        <v>3</v>
      </c>
      <c r="L2880" s="110" t="e">
        <v>#REF!</v>
      </c>
      <c r="M2880" s="111" t="e">
        <v>#REF!</v>
      </c>
      <c r="N2880" s="111" t="e">
        <v>#N/A</v>
      </c>
      <c r="O2880" s="111" t="e">
        <v>#N/A</v>
      </c>
      <c r="P2880" s="111" t="e">
        <v>#N/A</v>
      </c>
      <c r="Q2880" s="111" t="e">
        <v>#N/A</v>
      </c>
    </row>
    <row r="2881" spans="1:17" s="110" customFormat="1" ht="15" customHeight="1" thickBot="1">
      <c r="A2881" s="446" t="s">
        <v>814</v>
      </c>
      <c r="B2881" s="446"/>
      <c r="C2881" s="106" t="str">
        <f>IF(A2881="CSP","Consolidated Supply Program(IIF)",IF(A2881&lt;&gt;"",INDEX('CCN &amp; Description'!$B$2:$B$1071,MATCH(VALUE(LEFT(A2881,5)),'CCN &amp; Description'!$A$2:$A$1071,0)),""))</f>
        <v>Consolidated Supply Program(IIF)</v>
      </c>
      <c r="D2881" s="107" t="str">
        <f t="shared" si="88"/>
        <v>C</v>
      </c>
      <c r="E2881" s="107" t="str">
        <f t="shared" si="89"/>
        <v>C5432</v>
      </c>
      <c r="F2881" s="108" t="s">
        <v>6945</v>
      </c>
      <c r="G2881" s="108" t="s">
        <v>14046</v>
      </c>
      <c r="H2881" s="108" t="s">
        <v>14047</v>
      </c>
      <c r="I2881" s="109">
        <v>3</v>
      </c>
      <c r="J2881" s="109">
        <v>1.33</v>
      </c>
      <c r="K2881" s="109">
        <v>3</v>
      </c>
      <c r="L2881" s="110" t="e">
        <v>#REF!</v>
      </c>
      <c r="M2881" s="111" t="e">
        <v>#REF!</v>
      </c>
      <c r="N2881" s="111" t="e">
        <v>#N/A</v>
      </c>
      <c r="O2881" s="111" t="e">
        <v>#N/A</v>
      </c>
      <c r="P2881" s="111" t="e">
        <v>#N/A</v>
      </c>
      <c r="Q2881" s="111" t="e">
        <v>#N/A</v>
      </c>
    </row>
    <row r="2882" spans="1:17" s="110" customFormat="1" ht="15" customHeight="1" thickBot="1">
      <c r="A2882" s="446" t="s">
        <v>814</v>
      </c>
      <c r="B2882" s="446"/>
      <c r="C2882" s="106" t="str">
        <f>IF(A2882="CSP","Consolidated Supply Program(IIF)",IF(A2882&lt;&gt;"",INDEX('CCN &amp; Description'!$B$2:$B$1071,MATCH(VALUE(LEFT(A2882,5)),'CCN &amp; Description'!$A$2:$A$1071,0)),""))</f>
        <v>Consolidated Supply Program(IIF)</v>
      </c>
      <c r="D2882" s="107" t="str">
        <f t="shared" ref="D2882:D2945" si="90">LEFT(F2882,1)</f>
        <v>C</v>
      </c>
      <c r="E2882" s="107" t="str">
        <f t="shared" ref="E2882:E2945" si="91">LEFT(F2882,5)</f>
        <v>C5433</v>
      </c>
      <c r="F2882" s="108" t="s">
        <v>6949</v>
      </c>
      <c r="G2882" s="108" t="s">
        <v>14048</v>
      </c>
      <c r="H2882" s="108" t="s">
        <v>14049</v>
      </c>
      <c r="I2882" s="109">
        <v>3</v>
      </c>
      <c r="J2882" s="109">
        <v>1.33</v>
      </c>
      <c r="K2882" s="109">
        <v>3</v>
      </c>
      <c r="L2882" s="110" t="e">
        <v>#REF!</v>
      </c>
      <c r="M2882" s="111" t="e">
        <v>#REF!</v>
      </c>
      <c r="N2882" s="111" t="e">
        <v>#N/A</v>
      </c>
      <c r="O2882" s="111" t="e">
        <v>#N/A</v>
      </c>
      <c r="P2882" s="111" t="e">
        <v>#N/A</v>
      </c>
      <c r="Q2882" s="111" t="e">
        <v>#N/A</v>
      </c>
    </row>
    <row r="2883" spans="1:17" s="110" customFormat="1" ht="15" customHeight="1" thickBot="1">
      <c r="A2883" s="446" t="s">
        <v>814</v>
      </c>
      <c r="B2883" s="446"/>
      <c r="C2883" s="106" t="str">
        <f>IF(A2883="CSP","Consolidated Supply Program(IIF)",IF(A2883&lt;&gt;"",INDEX('CCN &amp; Description'!$B$2:$B$1071,MATCH(VALUE(LEFT(A2883,5)),'CCN &amp; Description'!$A$2:$A$1071,0)),""))</f>
        <v>Consolidated Supply Program(IIF)</v>
      </c>
      <c r="D2883" s="107" t="str">
        <f t="shared" si="90"/>
        <v>C</v>
      </c>
      <c r="E2883" s="107" t="str">
        <f t="shared" si="91"/>
        <v>C5433</v>
      </c>
      <c r="F2883" s="108" t="s">
        <v>6949</v>
      </c>
      <c r="G2883" s="108" t="s">
        <v>14050</v>
      </c>
      <c r="H2883" s="108" t="s">
        <v>14049</v>
      </c>
      <c r="I2883" s="109">
        <v>3</v>
      </c>
      <c r="J2883" s="109">
        <v>1.33</v>
      </c>
      <c r="K2883" s="109">
        <v>3</v>
      </c>
      <c r="L2883" s="110" t="e">
        <v>#REF!</v>
      </c>
      <c r="M2883" s="111" t="e">
        <v>#REF!</v>
      </c>
      <c r="N2883" s="111" t="e">
        <v>#N/A</v>
      </c>
      <c r="O2883" s="111" t="e">
        <v>#N/A</v>
      </c>
      <c r="P2883" s="111" t="e">
        <v>#N/A</v>
      </c>
      <c r="Q2883" s="111" t="e">
        <v>#N/A</v>
      </c>
    </row>
    <row r="2884" spans="1:17" s="110" customFormat="1" ht="15" customHeight="1" thickBot="1">
      <c r="A2884" s="446" t="s">
        <v>814</v>
      </c>
      <c r="B2884" s="446"/>
      <c r="C2884" s="106" t="str">
        <f>IF(A2884="CSP","Consolidated Supply Program(IIF)",IF(A2884&lt;&gt;"",INDEX('CCN &amp; Description'!$B$2:$B$1071,MATCH(VALUE(LEFT(A2884,5)),'CCN &amp; Description'!$A$2:$A$1071,0)),""))</f>
        <v>Consolidated Supply Program(IIF)</v>
      </c>
      <c r="D2884" s="107" t="str">
        <f t="shared" si="90"/>
        <v>C</v>
      </c>
      <c r="E2884" s="107" t="str">
        <f t="shared" si="91"/>
        <v>C5440</v>
      </c>
      <c r="F2884" s="108" t="s">
        <v>990</v>
      </c>
      <c r="G2884" s="108" t="s">
        <v>13781</v>
      </c>
      <c r="H2884" s="108" t="s">
        <v>14051</v>
      </c>
      <c r="I2884" s="109">
        <v>1.33</v>
      </c>
      <c r="J2884" s="109">
        <v>0.67</v>
      </c>
      <c r="K2884" s="109">
        <v>1</v>
      </c>
      <c r="L2884" s="110" t="e">
        <v>#REF!</v>
      </c>
      <c r="M2884" s="111" t="e">
        <v>#REF!</v>
      </c>
      <c r="N2884" s="111" t="e">
        <v>#N/A</v>
      </c>
      <c r="O2884" s="111" t="e">
        <v>#N/A</v>
      </c>
      <c r="P2884" s="111" t="e">
        <v>#N/A</v>
      </c>
      <c r="Q2884" s="111" t="e">
        <v>#N/A</v>
      </c>
    </row>
    <row r="2885" spans="1:17" s="110" customFormat="1" ht="15" customHeight="1" thickBot="1">
      <c r="A2885" s="446" t="s">
        <v>814</v>
      </c>
      <c r="B2885" s="446"/>
      <c r="C2885" s="106" t="str">
        <f>IF(A2885="CSP","Consolidated Supply Program(IIF)",IF(A2885&lt;&gt;"",INDEX('CCN &amp; Description'!$B$2:$B$1071,MATCH(VALUE(LEFT(A2885,5)),'CCN &amp; Description'!$A$2:$A$1071,0)),""))</f>
        <v>Consolidated Supply Program(IIF)</v>
      </c>
      <c r="D2885" s="107" t="str">
        <f t="shared" si="90"/>
        <v>C</v>
      </c>
      <c r="E2885" s="107" t="str">
        <f t="shared" si="91"/>
        <v>C5440</v>
      </c>
      <c r="F2885" s="108" t="s">
        <v>990</v>
      </c>
      <c r="G2885" s="108" t="s">
        <v>6959</v>
      </c>
      <c r="H2885" s="108" t="s">
        <v>14051</v>
      </c>
      <c r="I2885" s="109">
        <v>1.33</v>
      </c>
      <c r="J2885" s="109">
        <v>0.67</v>
      </c>
      <c r="K2885" s="109">
        <v>1</v>
      </c>
      <c r="L2885" s="110" t="e">
        <v>#REF!</v>
      </c>
      <c r="M2885" s="111" t="e">
        <v>#REF!</v>
      </c>
      <c r="N2885" s="111" t="e">
        <v>#N/A</v>
      </c>
      <c r="O2885" s="111" t="e">
        <v>#N/A</v>
      </c>
      <c r="P2885" s="111" t="e">
        <v>#N/A</v>
      </c>
      <c r="Q2885" s="111" t="e">
        <v>#N/A</v>
      </c>
    </row>
    <row r="2886" spans="1:17" ht="15" customHeight="1" thickBot="1">
      <c r="A2886" s="446"/>
      <c r="B2886" s="446"/>
      <c r="C2886" s="54" t="str">
        <f>IF(A2886="CSP","Consolidated Supply Program(IIF)",IF(A2886&lt;&gt;"",INDEX('CCN &amp; Description'!$B$2:$B$1071,MATCH(VALUE(LEFT(A2886,5)),'CCN &amp; Description'!$A$2:$A$1071,0)),""))</f>
        <v/>
      </c>
      <c r="D2886" s="55" t="str">
        <f t="shared" si="90"/>
        <v>C</v>
      </c>
      <c r="E2886" s="55" t="str">
        <f t="shared" si="91"/>
        <v>C5450</v>
      </c>
      <c r="F2886" s="56" t="s">
        <v>6962</v>
      </c>
      <c r="G2886" s="56" t="s">
        <v>14052</v>
      </c>
      <c r="H2886" s="56" t="s">
        <v>14053</v>
      </c>
      <c r="I2886" s="57">
        <v>2.67</v>
      </c>
      <c r="J2886" s="57">
        <v>1.75</v>
      </c>
      <c r="K2886" s="57">
        <v>1</v>
      </c>
      <c r="L2886" s="315" t="e">
        <v>#REF!</v>
      </c>
      <c r="M2886" s="58" t="e">
        <v>#REF!</v>
      </c>
      <c r="N2886" s="58" t="e">
        <v>#N/A</v>
      </c>
      <c r="O2886" s="58" t="e">
        <v>#N/A</v>
      </c>
      <c r="P2886" s="58" t="e">
        <v>#N/A</v>
      </c>
      <c r="Q2886" s="58" t="e">
        <v>#N/A</v>
      </c>
    </row>
    <row r="2887" spans="1:17" ht="15" customHeight="1" thickBot="1">
      <c r="A2887" s="446"/>
      <c r="B2887" s="446"/>
      <c r="C2887" s="54" t="str">
        <f>IF(A2887="CSP","Consolidated Supply Program(IIF)",IF(A2887&lt;&gt;"",INDEX('CCN &amp; Description'!$B$2:$B$1071,MATCH(VALUE(LEFT(A2887,5)),'CCN &amp; Description'!$A$2:$A$1071,0)),""))</f>
        <v/>
      </c>
      <c r="D2887" s="55" t="str">
        <f t="shared" si="90"/>
        <v>C</v>
      </c>
      <c r="E2887" s="55" t="str">
        <f t="shared" si="91"/>
        <v>C5460</v>
      </c>
      <c r="F2887" s="56" t="s">
        <v>6966</v>
      </c>
      <c r="G2887" s="56" t="s">
        <v>14052</v>
      </c>
      <c r="H2887" s="56" t="s">
        <v>2098</v>
      </c>
      <c r="I2887" s="57">
        <v>6</v>
      </c>
      <c r="J2887" s="57">
        <v>1.75</v>
      </c>
      <c r="K2887" s="57">
        <v>1</v>
      </c>
      <c r="L2887" s="315" t="e">
        <v>#REF!</v>
      </c>
      <c r="M2887" s="58" t="e">
        <v>#REF!</v>
      </c>
      <c r="N2887" s="58" t="e">
        <v>#N/A</v>
      </c>
      <c r="O2887" s="58" t="e">
        <v>#N/A</v>
      </c>
      <c r="P2887" s="58" t="e">
        <v>#N/A</v>
      </c>
      <c r="Q2887" s="58" t="e">
        <v>#N/A</v>
      </c>
    </row>
    <row r="2888" spans="1:17" ht="15" customHeight="1" thickBot="1">
      <c r="A2888" s="446"/>
      <c r="B2888" s="446"/>
      <c r="C2888" s="54" t="str">
        <f>IF(A2888="CSP","Consolidated Supply Program(IIF)",IF(A2888&lt;&gt;"",INDEX('CCN &amp; Description'!$B$2:$B$1071,MATCH(VALUE(LEFT(A2888,5)),'CCN &amp; Description'!$A$2:$A$1071,0)),""))</f>
        <v/>
      </c>
      <c r="D2888" s="55" t="str">
        <f t="shared" si="90"/>
        <v>C</v>
      </c>
      <c r="E2888" s="55" t="str">
        <f t="shared" si="91"/>
        <v>C5470</v>
      </c>
      <c r="F2888" s="56" t="s">
        <v>6970</v>
      </c>
      <c r="G2888" s="56" t="s">
        <v>14052</v>
      </c>
      <c r="H2888" s="56" t="s">
        <v>2098</v>
      </c>
      <c r="I2888" s="57">
        <v>6</v>
      </c>
      <c r="J2888" s="57">
        <v>1.75</v>
      </c>
      <c r="K2888" s="57">
        <v>1</v>
      </c>
      <c r="L2888" s="315" t="e">
        <v>#REF!</v>
      </c>
      <c r="M2888" s="58" t="e">
        <v>#REF!</v>
      </c>
      <c r="N2888" s="58" t="e">
        <v>#N/A</v>
      </c>
      <c r="O2888" s="58" t="e">
        <v>#N/A</v>
      </c>
      <c r="P2888" s="58" t="e">
        <v>#N/A</v>
      </c>
      <c r="Q2888" s="58" t="e">
        <v>#N/A</v>
      </c>
    </row>
    <row r="2889" spans="1:17" ht="15" customHeight="1" thickBot="1">
      <c r="A2889" s="446"/>
      <c r="B2889" s="446"/>
      <c r="C2889" s="54" t="str">
        <f>IF(A2889="CSP","Consolidated Supply Program(IIF)",IF(A2889&lt;&gt;"",INDEX('CCN &amp; Description'!$B$2:$B$1071,MATCH(VALUE(LEFT(A2889,5)),'CCN &amp; Description'!$A$2:$A$1071,0)),""))</f>
        <v/>
      </c>
      <c r="D2889" s="55" t="str">
        <f t="shared" si="90"/>
        <v>C</v>
      </c>
      <c r="E2889" s="55" t="str">
        <f t="shared" si="91"/>
        <v>C5480</v>
      </c>
      <c r="F2889" s="56" t="s">
        <v>6974</v>
      </c>
      <c r="G2889" s="56" t="s">
        <v>14052</v>
      </c>
      <c r="H2889" s="56" t="s">
        <v>2098</v>
      </c>
      <c r="I2889" s="57">
        <v>6</v>
      </c>
      <c r="J2889" s="57">
        <v>1.75</v>
      </c>
      <c r="K2889" s="57">
        <v>1</v>
      </c>
      <c r="L2889" s="315" t="e">
        <v>#REF!</v>
      </c>
      <c r="M2889" s="58" t="e">
        <v>#REF!</v>
      </c>
      <c r="N2889" s="58" t="e">
        <v>#N/A</v>
      </c>
      <c r="O2889" s="58" t="e">
        <v>#N/A</v>
      </c>
      <c r="P2889" s="58" t="e">
        <v>#N/A</v>
      </c>
      <c r="Q2889" s="58" t="e">
        <v>#N/A</v>
      </c>
    </row>
    <row r="2890" spans="1:17" ht="15" customHeight="1" thickBot="1">
      <c r="A2890" s="446"/>
      <c r="B2890" s="446"/>
      <c r="C2890" s="54" t="str">
        <f>IF(A2890="CSP","Consolidated Supply Program(IIF)",IF(A2890&lt;&gt;"",INDEX('CCN &amp; Description'!$B$2:$B$1071,MATCH(VALUE(LEFT(A2890,5)),'CCN &amp; Description'!$A$2:$A$1071,0)),""))</f>
        <v/>
      </c>
      <c r="D2890" s="55" t="str">
        <f t="shared" si="90"/>
        <v>C</v>
      </c>
      <c r="E2890" s="55" t="str">
        <f t="shared" si="91"/>
        <v>C5490</v>
      </c>
      <c r="F2890" s="56" t="s">
        <v>6978</v>
      </c>
      <c r="G2890" s="56" t="s">
        <v>14052</v>
      </c>
      <c r="H2890" s="56" t="s">
        <v>14054</v>
      </c>
      <c r="I2890" s="57">
        <v>6</v>
      </c>
      <c r="J2890" s="57">
        <v>1.75</v>
      </c>
      <c r="K2890" s="57">
        <v>1</v>
      </c>
      <c r="L2890" s="315" t="e">
        <v>#REF!</v>
      </c>
      <c r="M2890" s="58" t="e">
        <v>#REF!</v>
      </c>
      <c r="N2890" s="58" t="e">
        <v>#N/A</v>
      </c>
      <c r="O2890" s="58" t="e">
        <v>#N/A</v>
      </c>
      <c r="P2890" s="58" t="e">
        <v>#N/A</v>
      </c>
      <c r="Q2890" s="58" t="e">
        <v>#N/A</v>
      </c>
    </row>
    <row r="2891" spans="1:17" ht="15" customHeight="1" thickBot="1">
      <c r="A2891" s="446"/>
      <c r="B2891" s="446"/>
      <c r="C2891" s="54" t="str">
        <f>IF(A2891="CSP","Consolidated Supply Program(IIF)",IF(A2891&lt;&gt;"",INDEX('CCN &amp; Description'!$B$2:$B$1071,MATCH(VALUE(LEFT(A2891,5)),'CCN &amp; Description'!$A$2:$A$1071,0)),""))</f>
        <v/>
      </c>
      <c r="D2891" s="55" t="str">
        <f t="shared" si="90"/>
        <v>C</v>
      </c>
      <c r="E2891" s="55" t="str">
        <f t="shared" si="91"/>
        <v>C5500</v>
      </c>
      <c r="F2891" s="56" t="s">
        <v>6982</v>
      </c>
      <c r="G2891" s="56" t="s">
        <v>14052</v>
      </c>
      <c r="H2891" s="56" t="s">
        <v>14055</v>
      </c>
      <c r="I2891" s="57">
        <v>6</v>
      </c>
      <c r="J2891" s="57">
        <v>1.75</v>
      </c>
      <c r="K2891" s="57">
        <v>1</v>
      </c>
      <c r="L2891" s="315" t="e">
        <v>#REF!</v>
      </c>
      <c r="M2891" s="58" t="e">
        <v>#REF!</v>
      </c>
      <c r="N2891" s="58" t="e">
        <v>#N/A</v>
      </c>
      <c r="O2891" s="58" t="e">
        <v>#N/A</v>
      </c>
      <c r="P2891" s="58" t="e">
        <v>#N/A</v>
      </c>
      <c r="Q2891" s="58" t="e">
        <v>#N/A</v>
      </c>
    </row>
    <row r="2892" spans="1:17" ht="15" customHeight="1" thickBot="1">
      <c r="A2892" s="446"/>
      <c r="B2892" s="446"/>
      <c r="C2892" s="54" t="str">
        <f>IF(A2892="CSP","Consolidated Supply Program(IIF)",IF(A2892&lt;&gt;"",INDEX('CCN &amp; Description'!$B$2:$B$1071,MATCH(VALUE(LEFT(A2892,5)),'CCN &amp; Description'!$A$2:$A$1071,0)),""))</f>
        <v/>
      </c>
      <c r="D2892" s="55" t="str">
        <f t="shared" si="90"/>
        <v>C</v>
      </c>
      <c r="E2892" s="55" t="str">
        <f t="shared" si="91"/>
        <v>C5510</v>
      </c>
      <c r="F2892" s="56" t="s">
        <v>6986</v>
      </c>
      <c r="G2892" s="56" t="s">
        <v>13241</v>
      </c>
      <c r="H2892" s="56" t="s">
        <v>14056</v>
      </c>
      <c r="I2892" s="57">
        <v>0</v>
      </c>
      <c r="J2892" s="57">
        <v>0</v>
      </c>
      <c r="K2892" s="57">
        <v>0</v>
      </c>
      <c r="L2892" s="315" t="e">
        <v>#REF!</v>
      </c>
      <c r="M2892" s="58" t="e">
        <v>#REF!</v>
      </c>
      <c r="N2892" s="58" t="e">
        <v>#N/A</v>
      </c>
      <c r="O2892" s="58" t="e">
        <v>#N/A</v>
      </c>
      <c r="P2892" s="58" t="e">
        <v>#N/A</v>
      </c>
      <c r="Q2892" s="58" t="e">
        <v>#N/A</v>
      </c>
    </row>
    <row r="2893" spans="1:17" ht="15" customHeight="1" thickBot="1">
      <c r="A2893" s="446"/>
      <c r="B2893" s="446"/>
      <c r="C2893" s="54" t="str">
        <f>IF(A2893="CSP","Consolidated Supply Program(IIF)",IF(A2893&lt;&gt;"",INDEX('CCN &amp; Description'!$B$2:$B$1071,MATCH(VALUE(LEFT(A2893,5)),'CCN &amp; Description'!$A$2:$A$1071,0)),""))</f>
        <v/>
      </c>
      <c r="D2893" s="55" t="str">
        <f t="shared" si="90"/>
        <v>C</v>
      </c>
      <c r="E2893" s="55" t="str">
        <f t="shared" si="91"/>
        <v>C5530</v>
      </c>
      <c r="F2893" s="56" t="s">
        <v>6992</v>
      </c>
      <c r="G2893" s="56" t="s">
        <v>13241</v>
      </c>
      <c r="H2893" s="56" t="s">
        <v>14057</v>
      </c>
      <c r="I2893" s="57">
        <v>3</v>
      </c>
      <c r="J2893" s="57">
        <v>2</v>
      </c>
      <c r="K2893" s="60"/>
      <c r="L2893" s="315" t="e">
        <v>#REF!</v>
      </c>
      <c r="M2893" s="58" t="e">
        <v>#REF!</v>
      </c>
      <c r="N2893" s="58" t="e">
        <v>#N/A</v>
      </c>
      <c r="O2893" s="58" t="e">
        <v>#N/A</v>
      </c>
      <c r="P2893" s="58" t="e">
        <v>#N/A</v>
      </c>
      <c r="Q2893" s="58" t="e">
        <v>#N/A</v>
      </c>
    </row>
    <row r="2894" spans="1:17" ht="15" customHeight="1" thickBot="1">
      <c r="A2894" s="446"/>
      <c r="B2894" s="446"/>
      <c r="C2894" s="54" t="str">
        <f>IF(A2894="CSP","Consolidated Supply Program(IIF)",IF(A2894&lt;&gt;"",INDEX('CCN &amp; Description'!$B$2:$B$1071,MATCH(VALUE(LEFT(A2894,5)),'CCN &amp; Description'!$A$2:$A$1071,0)),""))</f>
        <v/>
      </c>
      <c r="D2894" s="55" t="str">
        <f t="shared" si="90"/>
        <v>C</v>
      </c>
      <c r="E2894" s="55" t="str">
        <f t="shared" si="91"/>
        <v>C5530</v>
      </c>
      <c r="F2894" s="56" t="s">
        <v>6992</v>
      </c>
      <c r="G2894" s="56" t="s">
        <v>13241</v>
      </c>
      <c r="H2894" s="56" t="s">
        <v>14058</v>
      </c>
      <c r="I2894" s="57">
        <v>2.92</v>
      </c>
      <c r="J2894" s="57">
        <v>2</v>
      </c>
      <c r="K2894" s="60"/>
      <c r="L2894" s="315" t="e">
        <v>#REF!</v>
      </c>
      <c r="M2894" s="58" t="e">
        <v>#REF!</v>
      </c>
      <c r="N2894" s="58" t="e">
        <v>#N/A</v>
      </c>
      <c r="O2894" s="58" t="e">
        <v>#N/A</v>
      </c>
      <c r="P2894" s="58" t="e">
        <v>#N/A</v>
      </c>
      <c r="Q2894" s="58" t="e">
        <v>#N/A</v>
      </c>
    </row>
    <row r="2895" spans="1:17" ht="15" customHeight="1" thickBot="1">
      <c r="A2895" s="446"/>
      <c r="B2895" s="446"/>
      <c r="C2895" s="54" t="str">
        <f>IF(A2895="CSP","Consolidated Supply Program(IIF)",IF(A2895&lt;&gt;"",INDEX('CCN &amp; Description'!$B$2:$B$1071,MATCH(VALUE(LEFT(A2895,5)),'CCN &amp; Description'!$A$2:$A$1071,0)),""))</f>
        <v/>
      </c>
      <c r="D2895" s="55" t="str">
        <f t="shared" si="90"/>
        <v>C</v>
      </c>
      <c r="E2895" s="55" t="str">
        <f t="shared" si="91"/>
        <v>C5540</v>
      </c>
      <c r="F2895" s="56" t="s">
        <v>6998</v>
      </c>
      <c r="G2895" s="56" t="s">
        <v>13241</v>
      </c>
      <c r="H2895" s="56" t="s">
        <v>14059</v>
      </c>
      <c r="I2895" s="57">
        <v>0</v>
      </c>
      <c r="J2895" s="57">
        <v>0</v>
      </c>
      <c r="K2895" s="57">
        <v>0</v>
      </c>
      <c r="L2895" s="315" t="e">
        <v>#REF!</v>
      </c>
      <c r="M2895" s="58" t="e">
        <v>#REF!</v>
      </c>
      <c r="N2895" s="58" t="e">
        <v>#N/A</v>
      </c>
      <c r="O2895" s="58" t="e">
        <v>#N/A</v>
      </c>
      <c r="P2895" s="58" t="e">
        <v>#N/A</v>
      </c>
      <c r="Q2895" s="58" t="e">
        <v>#N/A</v>
      </c>
    </row>
    <row r="2896" spans="1:17" ht="15" customHeight="1" thickBot="1">
      <c r="A2896" s="446"/>
      <c r="B2896" s="446"/>
      <c r="C2896" s="54" t="str">
        <f>IF(A2896="CSP","Consolidated Supply Program(IIF)",IF(A2896&lt;&gt;"",INDEX('CCN &amp; Description'!$B$2:$B$1071,MATCH(VALUE(LEFT(A2896,5)),'CCN &amp; Description'!$A$2:$A$1071,0)),""))</f>
        <v/>
      </c>
      <c r="D2896" s="55" t="str">
        <f t="shared" si="90"/>
        <v>C</v>
      </c>
      <c r="E2896" s="55" t="str">
        <f t="shared" si="91"/>
        <v>C5550</v>
      </c>
      <c r="F2896" s="56" t="s">
        <v>7004</v>
      </c>
      <c r="G2896" s="56" t="s">
        <v>14060</v>
      </c>
      <c r="H2896" s="59"/>
      <c r="I2896" s="57">
        <v>1.42</v>
      </c>
      <c r="J2896" s="57">
        <v>0.83</v>
      </c>
      <c r="K2896" s="57">
        <v>0</v>
      </c>
      <c r="L2896" s="315" t="e">
        <v>#REF!</v>
      </c>
      <c r="M2896" s="58" t="e">
        <v>#REF!</v>
      </c>
      <c r="N2896" s="58" t="e">
        <v>#N/A</v>
      </c>
      <c r="O2896" s="58" t="e">
        <v>#N/A</v>
      </c>
      <c r="P2896" s="58" t="e">
        <v>#N/A</v>
      </c>
      <c r="Q2896" s="58" t="e">
        <v>#N/A</v>
      </c>
    </row>
    <row r="2897" spans="1:17" ht="15" customHeight="1" thickBot="1">
      <c r="A2897" s="446"/>
      <c r="B2897" s="446"/>
      <c r="C2897" s="54" t="str">
        <f>IF(A2897="CSP","Consolidated Supply Program(IIF)",IF(A2897&lt;&gt;"",INDEX('CCN &amp; Description'!$B$2:$B$1071,MATCH(VALUE(LEFT(A2897,5)),'CCN &amp; Description'!$A$2:$A$1071,0)),""))</f>
        <v/>
      </c>
      <c r="D2897" s="55" t="str">
        <f t="shared" si="90"/>
        <v>C</v>
      </c>
      <c r="E2897" s="55" t="str">
        <f t="shared" si="91"/>
        <v>C5560</v>
      </c>
      <c r="F2897" s="56" t="s">
        <v>14061</v>
      </c>
      <c r="G2897" s="56" t="s">
        <v>14062</v>
      </c>
      <c r="H2897" s="59"/>
      <c r="I2897" s="57">
        <v>0</v>
      </c>
      <c r="J2897" s="57">
        <v>0</v>
      </c>
      <c r="K2897" s="57">
        <v>0</v>
      </c>
      <c r="L2897" s="315" t="e">
        <v>#REF!</v>
      </c>
      <c r="M2897" s="58" t="e">
        <v>#REF!</v>
      </c>
      <c r="N2897" s="58" t="e">
        <v>#N/A</v>
      </c>
      <c r="O2897" s="58" t="e">
        <v>#N/A</v>
      </c>
      <c r="P2897" s="58" t="e">
        <v>#N/A</v>
      </c>
      <c r="Q2897" s="58" t="e">
        <v>#N/A</v>
      </c>
    </row>
    <row r="2898" spans="1:17" ht="15" customHeight="1" thickBot="1">
      <c r="A2898" s="446"/>
      <c r="B2898" s="446"/>
      <c r="C2898" s="54" t="str">
        <f>IF(A2898="CSP","Consolidated Supply Program(IIF)",IF(A2898&lt;&gt;"",INDEX('CCN &amp; Description'!$B$2:$B$1071,MATCH(VALUE(LEFT(A2898,5)),'CCN &amp; Description'!$A$2:$A$1071,0)),""))</f>
        <v/>
      </c>
      <c r="D2898" s="55" t="str">
        <f t="shared" si="90"/>
        <v>C</v>
      </c>
      <c r="E2898" s="55" t="str">
        <f t="shared" si="91"/>
        <v>C5560</v>
      </c>
      <c r="F2898" s="56" t="s">
        <v>14061</v>
      </c>
      <c r="G2898" s="56" t="s">
        <v>13549</v>
      </c>
      <c r="H2898" s="56" t="s">
        <v>14063</v>
      </c>
      <c r="I2898" s="57">
        <v>0</v>
      </c>
      <c r="J2898" s="57">
        <v>0</v>
      </c>
      <c r="K2898" s="57">
        <v>0</v>
      </c>
      <c r="L2898" s="315" t="e">
        <v>#REF!</v>
      </c>
      <c r="M2898" s="58" t="e">
        <v>#REF!</v>
      </c>
      <c r="N2898" s="58" t="e">
        <v>#N/A</v>
      </c>
      <c r="O2898" s="58" t="e">
        <v>#N/A</v>
      </c>
      <c r="P2898" s="58" t="e">
        <v>#N/A</v>
      </c>
      <c r="Q2898" s="58" t="e">
        <v>#N/A</v>
      </c>
    </row>
    <row r="2899" spans="1:17" ht="15" customHeight="1" thickBot="1">
      <c r="A2899" s="446"/>
      <c r="B2899" s="446"/>
      <c r="C2899" s="54" t="str">
        <f>IF(A2899="CSP","Consolidated Supply Program(IIF)",IF(A2899&lt;&gt;"",INDEX('CCN &amp; Description'!$B$2:$B$1071,MATCH(VALUE(LEFT(A2899,5)),'CCN &amp; Description'!$A$2:$A$1071,0)),""))</f>
        <v/>
      </c>
      <c r="D2899" s="55" t="str">
        <f t="shared" si="90"/>
        <v>C</v>
      </c>
      <c r="E2899" s="55" t="str">
        <f t="shared" si="91"/>
        <v>C5590</v>
      </c>
      <c r="F2899" s="56" t="s">
        <v>7008</v>
      </c>
      <c r="G2899" s="56" t="s">
        <v>13549</v>
      </c>
      <c r="H2899" s="56" t="s">
        <v>14064</v>
      </c>
      <c r="I2899" s="57">
        <v>1.5</v>
      </c>
      <c r="J2899" s="57">
        <v>2</v>
      </c>
      <c r="K2899" s="57">
        <v>1</v>
      </c>
      <c r="L2899" s="315" t="e">
        <v>#REF!</v>
      </c>
      <c r="M2899" s="58" t="e">
        <v>#REF!</v>
      </c>
      <c r="N2899" s="58" t="e">
        <v>#N/A</v>
      </c>
      <c r="O2899" s="58" t="e">
        <v>#N/A</v>
      </c>
      <c r="P2899" s="58" t="e">
        <v>#N/A</v>
      </c>
      <c r="Q2899" s="58" t="e">
        <v>#N/A</v>
      </c>
    </row>
    <row r="2900" spans="1:17" ht="15" customHeight="1" thickBot="1">
      <c r="A2900" s="446"/>
      <c r="B2900" s="446"/>
      <c r="C2900" s="54" t="str">
        <f>IF(A2900="CSP","Consolidated Supply Program(IIF)",IF(A2900&lt;&gt;"",INDEX('CCN &amp; Description'!$B$2:$B$1071,MATCH(VALUE(LEFT(A2900,5)),'CCN &amp; Description'!$A$2:$A$1071,0)),""))</f>
        <v/>
      </c>
      <c r="D2900" s="55" t="str">
        <f t="shared" si="90"/>
        <v>C</v>
      </c>
      <c r="E2900" s="55" t="str">
        <f t="shared" si="91"/>
        <v>C5590</v>
      </c>
      <c r="F2900" s="56" t="s">
        <v>7008</v>
      </c>
      <c r="G2900" s="56" t="s">
        <v>14065</v>
      </c>
      <c r="H2900" s="56" t="s">
        <v>14066</v>
      </c>
      <c r="I2900" s="57">
        <v>1.5</v>
      </c>
      <c r="J2900" s="57">
        <v>2</v>
      </c>
      <c r="K2900" s="57">
        <v>1</v>
      </c>
      <c r="L2900" s="315" t="e">
        <v>#REF!</v>
      </c>
      <c r="M2900" s="58" t="e">
        <v>#REF!</v>
      </c>
      <c r="N2900" s="58" t="e">
        <v>#N/A</v>
      </c>
      <c r="O2900" s="58" t="e">
        <v>#N/A</v>
      </c>
      <c r="P2900" s="58" t="e">
        <v>#N/A</v>
      </c>
      <c r="Q2900" s="58" t="e">
        <v>#N/A</v>
      </c>
    </row>
    <row r="2901" spans="1:17" ht="15" customHeight="1" thickBot="1">
      <c r="A2901" s="446"/>
      <c r="B2901" s="446"/>
      <c r="C2901" s="54" t="str">
        <f>IF(A2901="CSP","Consolidated Supply Program(IIF)",IF(A2901&lt;&gt;"",INDEX('CCN &amp; Description'!$B$2:$B$1071,MATCH(VALUE(LEFT(A2901,5)),'CCN &amp; Description'!$A$2:$A$1071,0)),""))</f>
        <v/>
      </c>
      <c r="D2901" s="55" t="str">
        <f t="shared" si="90"/>
        <v>C</v>
      </c>
      <c r="E2901" s="55" t="str">
        <f t="shared" si="91"/>
        <v>C5590</v>
      </c>
      <c r="F2901" s="56" t="s">
        <v>7008</v>
      </c>
      <c r="G2901" s="56" t="s">
        <v>13549</v>
      </c>
      <c r="H2901" s="56" t="s">
        <v>14067</v>
      </c>
      <c r="I2901" s="57">
        <v>1.5</v>
      </c>
      <c r="J2901" s="57">
        <v>2</v>
      </c>
      <c r="K2901" s="57">
        <v>1</v>
      </c>
      <c r="L2901" s="315" t="e">
        <v>#REF!</v>
      </c>
      <c r="M2901" s="58" t="e">
        <v>#REF!</v>
      </c>
      <c r="N2901" s="58" t="e">
        <v>#N/A</v>
      </c>
      <c r="O2901" s="58" t="e">
        <v>#N/A</v>
      </c>
      <c r="P2901" s="58" t="e">
        <v>#N/A</v>
      </c>
      <c r="Q2901" s="58" t="e">
        <v>#N/A</v>
      </c>
    </row>
    <row r="2902" spans="1:17" ht="15" customHeight="1" thickBot="1">
      <c r="A2902" s="446"/>
      <c r="B2902" s="446"/>
      <c r="C2902" s="54" t="str">
        <f>IF(A2902="CSP","Consolidated Supply Program(IIF)",IF(A2902&lt;&gt;"",INDEX('CCN &amp; Description'!$B$2:$B$1071,MATCH(VALUE(LEFT(A2902,5)),'CCN &amp; Description'!$A$2:$A$1071,0)),""))</f>
        <v/>
      </c>
      <c r="D2902" s="55" t="str">
        <f t="shared" si="90"/>
        <v>C</v>
      </c>
      <c r="E2902" s="55" t="str">
        <f t="shared" si="91"/>
        <v>C5590</v>
      </c>
      <c r="F2902" s="56" t="s">
        <v>7008</v>
      </c>
      <c r="G2902" s="56" t="s">
        <v>13549</v>
      </c>
      <c r="H2902" s="59"/>
      <c r="I2902" s="57">
        <v>1.5</v>
      </c>
      <c r="J2902" s="57">
        <v>2</v>
      </c>
      <c r="K2902" s="57">
        <v>1</v>
      </c>
      <c r="L2902" s="315" t="e">
        <v>#REF!</v>
      </c>
      <c r="M2902" s="58" t="e">
        <v>#REF!</v>
      </c>
      <c r="N2902" s="58" t="e">
        <v>#N/A</v>
      </c>
      <c r="O2902" s="58" t="e">
        <v>#N/A</v>
      </c>
      <c r="P2902" s="58" t="e">
        <v>#N/A</v>
      </c>
      <c r="Q2902" s="58" t="e">
        <v>#N/A</v>
      </c>
    </row>
    <row r="2903" spans="1:17" ht="15" customHeight="1" thickBot="1">
      <c r="A2903" s="446"/>
      <c r="B2903" s="446"/>
      <c r="C2903" s="54" t="str">
        <f>IF(A2903="CSP","Consolidated Supply Program(IIF)",IF(A2903&lt;&gt;"",INDEX('CCN &amp; Description'!$B$2:$B$1071,MATCH(VALUE(LEFT(A2903,5)),'CCN &amp; Description'!$A$2:$A$1071,0)),""))</f>
        <v/>
      </c>
      <c r="D2903" s="55" t="str">
        <f t="shared" si="90"/>
        <v>C</v>
      </c>
      <c r="E2903" s="55" t="str">
        <f t="shared" si="91"/>
        <v>C5590</v>
      </c>
      <c r="F2903" s="56" t="s">
        <v>7008</v>
      </c>
      <c r="G2903" s="56" t="s">
        <v>13549</v>
      </c>
      <c r="H2903" s="56" t="s">
        <v>14068</v>
      </c>
      <c r="I2903" s="57">
        <v>1.5</v>
      </c>
      <c r="J2903" s="57">
        <v>2</v>
      </c>
      <c r="K2903" s="57">
        <v>1</v>
      </c>
      <c r="L2903" s="315" t="e">
        <v>#REF!</v>
      </c>
      <c r="M2903" s="58" t="e">
        <v>#REF!</v>
      </c>
      <c r="N2903" s="58" t="e">
        <v>#N/A</v>
      </c>
      <c r="O2903" s="58" t="e">
        <v>#N/A</v>
      </c>
      <c r="P2903" s="58" t="e">
        <v>#N/A</v>
      </c>
      <c r="Q2903" s="58" t="e">
        <v>#N/A</v>
      </c>
    </row>
    <row r="2904" spans="1:17" ht="15" customHeight="1" thickBot="1">
      <c r="A2904" s="446"/>
      <c r="B2904" s="446"/>
      <c r="C2904" s="54" t="str">
        <f>IF(A2904="CSP","Consolidated Supply Program(IIF)",IF(A2904&lt;&gt;"",INDEX('CCN &amp; Description'!$B$2:$B$1071,MATCH(VALUE(LEFT(A2904,5)),'CCN &amp; Description'!$A$2:$A$1071,0)),""))</f>
        <v/>
      </c>
      <c r="D2904" s="55" t="str">
        <f t="shared" si="90"/>
        <v>C</v>
      </c>
      <c r="E2904" s="55" t="str">
        <f t="shared" si="91"/>
        <v>C5600</v>
      </c>
      <c r="F2904" s="56" t="s">
        <v>14069</v>
      </c>
      <c r="G2904" s="56" t="s">
        <v>14070</v>
      </c>
      <c r="H2904" s="56" t="s">
        <v>14071</v>
      </c>
      <c r="I2904" s="57">
        <v>1.92</v>
      </c>
      <c r="J2904" s="57">
        <v>1.42</v>
      </c>
      <c r="K2904" s="57">
        <v>1.08</v>
      </c>
      <c r="L2904" s="315" t="e">
        <v>#REF!</v>
      </c>
      <c r="M2904" s="58" t="e">
        <v>#REF!</v>
      </c>
      <c r="N2904" s="58" t="e">
        <v>#N/A</v>
      </c>
      <c r="O2904" s="58" t="e">
        <v>#N/A</v>
      </c>
      <c r="P2904" s="58" t="e">
        <v>#N/A</v>
      </c>
      <c r="Q2904" s="58" t="e">
        <v>#N/A</v>
      </c>
    </row>
    <row r="2905" spans="1:17" ht="15" customHeight="1" thickBot="1">
      <c r="A2905" s="446"/>
      <c r="B2905" s="446"/>
      <c r="C2905" s="54" t="str">
        <f>IF(A2905="CSP","Consolidated Supply Program(IIF)",IF(A2905&lt;&gt;"",INDEX('CCN &amp; Description'!$B$2:$B$1071,MATCH(VALUE(LEFT(A2905,5)),'CCN &amp; Description'!$A$2:$A$1071,0)),""))</f>
        <v/>
      </c>
      <c r="D2905" s="55" t="str">
        <f t="shared" si="90"/>
        <v>C</v>
      </c>
      <c r="E2905" s="55" t="str">
        <f t="shared" si="91"/>
        <v>C5600</v>
      </c>
      <c r="F2905" s="56" t="s">
        <v>14069</v>
      </c>
      <c r="G2905" s="56" t="s">
        <v>14072</v>
      </c>
      <c r="H2905" s="56" t="s">
        <v>14073</v>
      </c>
      <c r="I2905" s="57">
        <v>1.92</v>
      </c>
      <c r="J2905" s="57">
        <v>1.42</v>
      </c>
      <c r="K2905" s="57">
        <v>1.08</v>
      </c>
      <c r="L2905" s="315" t="e">
        <v>#REF!</v>
      </c>
      <c r="M2905" s="58" t="e">
        <v>#REF!</v>
      </c>
      <c r="N2905" s="58" t="e">
        <v>#N/A</v>
      </c>
      <c r="O2905" s="58" t="e">
        <v>#N/A</v>
      </c>
      <c r="P2905" s="58" t="e">
        <v>#N/A</v>
      </c>
      <c r="Q2905" s="58" t="e">
        <v>#N/A</v>
      </c>
    </row>
    <row r="2906" spans="1:17" ht="15" customHeight="1" thickBot="1">
      <c r="A2906" s="446"/>
      <c r="B2906" s="446"/>
      <c r="C2906" s="54" t="str">
        <f>IF(A2906="CSP","Consolidated Supply Program(IIF)",IF(A2906&lt;&gt;"",INDEX('CCN &amp; Description'!$B$2:$B$1071,MATCH(VALUE(LEFT(A2906,5)),'CCN &amp; Description'!$A$2:$A$1071,0)),""))</f>
        <v/>
      </c>
      <c r="D2906" s="55" t="str">
        <f t="shared" si="90"/>
        <v>C</v>
      </c>
      <c r="E2906" s="55" t="str">
        <f t="shared" si="91"/>
        <v>C5649</v>
      </c>
      <c r="F2906" s="56" t="s">
        <v>7020</v>
      </c>
      <c r="G2906" s="56" t="s">
        <v>14074</v>
      </c>
      <c r="H2906" s="56" t="s">
        <v>14075</v>
      </c>
      <c r="I2906" s="57">
        <v>2.17</v>
      </c>
      <c r="J2906" s="57">
        <v>1.67</v>
      </c>
      <c r="K2906" s="57">
        <v>1.42</v>
      </c>
      <c r="L2906" s="315" t="e">
        <v>#REF!</v>
      </c>
      <c r="M2906" s="58" t="e">
        <v>#REF!</v>
      </c>
      <c r="N2906" s="58" t="e">
        <v>#N/A</v>
      </c>
      <c r="O2906" s="58" t="e">
        <v>#N/A</v>
      </c>
      <c r="P2906" s="58" t="e">
        <v>#N/A</v>
      </c>
      <c r="Q2906" s="58" t="e">
        <v>#N/A</v>
      </c>
    </row>
    <row r="2907" spans="1:17" ht="15" customHeight="1" thickBot="1">
      <c r="A2907" s="446"/>
      <c r="B2907" s="446"/>
      <c r="C2907" s="54" t="str">
        <f>IF(A2907="CSP","Consolidated Supply Program(IIF)",IF(A2907&lt;&gt;"",INDEX('CCN &amp; Description'!$B$2:$B$1071,MATCH(VALUE(LEFT(A2907,5)),'CCN &amp; Description'!$A$2:$A$1071,0)),""))</f>
        <v/>
      </c>
      <c r="D2907" s="55" t="str">
        <f t="shared" si="90"/>
        <v>C</v>
      </c>
      <c r="E2907" s="55" t="str">
        <f t="shared" si="91"/>
        <v>C5649</v>
      </c>
      <c r="F2907" s="56" t="s">
        <v>7020</v>
      </c>
      <c r="G2907" s="56" t="s">
        <v>13549</v>
      </c>
      <c r="H2907" s="56" t="s">
        <v>14076</v>
      </c>
      <c r="I2907" s="57">
        <v>2.17</v>
      </c>
      <c r="J2907" s="57">
        <v>1.67</v>
      </c>
      <c r="K2907" s="57">
        <v>1.42</v>
      </c>
      <c r="L2907" s="315" t="e">
        <v>#REF!</v>
      </c>
      <c r="M2907" s="58" t="e">
        <v>#REF!</v>
      </c>
      <c r="N2907" s="58" t="e">
        <v>#N/A</v>
      </c>
      <c r="O2907" s="58" t="e">
        <v>#N/A</v>
      </c>
      <c r="P2907" s="58" t="e">
        <v>#N/A</v>
      </c>
      <c r="Q2907" s="58" t="e">
        <v>#N/A</v>
      </c>
    </row>
    <row r="2908" spans="1:17" ht="15" customHeight="1" thickBot="1">
      <c r="A2908" s="446"/>
      <c r="B2908" s="446"/>
      <c r="C2908" s="54" t="str">
        <f>IF(A2908="CSP","Consolidated Supply Program(IIF)",IF(A2908&lt;&gt;"",INDEX('CCN &amp; Description'!$B$2:$B$1071,MATCH(VALUE(LEFT(A2908,5)),'CCN &amp; Description'!$A$2:$A$1071,0)),""))</f>
        <v/>
      </c>
      <c r="D2908" s="55" t="str">
        <f t="shared" si="90"/>
        <v>C</v>
      </c>
      <c r="E2908" s="55" t="str">
        <f t="shared" si="91"/>
        <v>C5650</v>
      </c>
      <c r="F2908" s="56" t="s">
        <v>14077</v>
      </c>
      <c r="G2908" s="56" t="s">
        <v>14078</v>
      </c>
      <c r="H2908" s="59"/>
      <c r="I2908" s="60"/>
      <c r="J2908" s="60"/>
      <c r="K2908" s="60"/>
      <c r="L2908" s="315" t="e">
        <v>#REF!</v>
      </c>
      <c r="M2908" s="58" t="e">
        <v>#REF!</v>
      </c>
      <c r="N2908" s="58" t="e">
        <v>#N/A</v>
      </c>
      <c r="O2908" s="58" t="e">
        <v>#N/A</v>
      </c>
      <c r="P2908" s="58" t="e">
        <v>#N/A</v>
      </c>
      <c r="Q2908" s="58" t="e">
        <v>#N/A</v>
      </c>
    </row>
    <row r="2909" spans="1:17" s="110" customFormat="1" ht="15" customHeight="1" thickBot="1">
      <c r="A2909" s="446" t="s">
        <v>814</v>
      </c>
      <c r="B2909" s="446"/>
      <c r="C2909" s="106" t="str">
        <f>IF(A2909="CSP","Consolidated Supply Program(IIF)",IF(A2909&lt;&gt;"",INDEX('CCN &amp; Description'!$B$2:$B$1071,MATCH(VALUE(LEFT(A2909,5)),'CCN &amp; Description'!$A$2:$A$1071,0)),""))</f>
        <v>Consolidated Supply Program(IIF)</v>
      </c>
      <c r="D2909" s="107" t="str">
        <f t="shared" si="90"/>
        <v>C</v>
      </c>
      <c r="E2909" s="107" t="str">
        <f t="shared" si="91"/>
        <v>C5652</v>
      </c>
      <c r="F2909" s="108" t="s">
        <v>993</v>
      </c>
      <c r="G2909" s="108" t="s">
        <v>14079</v>
      </c>
      <c r="H2909" s="108" t="s">
        <v>14080</v>
      </c>
      <c r="I2909" s="109">
        <v>1</v>
      </c>
      <c r="J2909" s="109">
        <v>0.67</v>
      </c>
      <c r="K2909" s="109">
        <v>0.25</v>
      </c>
      <c r="L2909" s="110" t="e">
        <v>#REF!</v>
      </c>
      <c r="M2909" s="111" t="e">
        <v>#REF!</v>
      </c>
      <c r="N2909" s="111" t="e">
        <v>#N/A</v>
      </c>
      <c r="O2909" s="111" t="e">
        <v>#N/A</v>
      </c>
      <c r="P2909" s="111" t="e">
        <v>#N/A</v>
      </c>
      <c r="Q2909" s="111" t="e">
        <v>#N/A</v>
      </c>
    </row>
    <row r="2910" spans="1:17" ht="15" customHeight="1" thickBot="1">
      <c r="A2910" s="446"/>
      <c r="B2910" s="446"/>
      <c r="C2910" s="54" t="str">
        <f>IF(A2910="CSP","Consolidated Supply Program(IIF)",IF(A2910&lt;&gt;"",INDEX('CCN &amp; Description'!$B$2:$B$1071,MATCH(VALUE(LEFT(A2910,5)),'CCN &amp; Description'!$A$2:$A$1071,0)),""))</f>
        <v/>
      </c>
      <c r="D2910" s="55" t="str">
        <f t="shared" si="90"/>
        <v>C</v>
      </c>
      <c r="E2910" s="55" t="str">
        <f t="shared" si="91"/>
        <v>C5660</v>
      </c>
      <c r="F2910" s="56" t="s">
        <v>7069</v>
      </c>
      <c r="G2910" s="56" t="s">
        <v>7073</v>
      </c>
      <c r="H2910" s="56" t="s">
        <v>14081</v>
      </c>
      <c r="I2910" s="57">
        <v>2</v>
      </c>
      <c r="J2910" s="57">
        <v>1.5</v>
      </c>
      <c r="K2910" s="57">
        <v>2</v>
      </c>
      <c r="L2910" s="315" t="e">
        <v>#REF!</v>
      </c>
      <c r="M2910" s="58" t="e">
        <v>#REF!</v>
      </c>
      <c r="N2910" s="58" t="e">
        <v>#N/A</v>
      </c>
      <c r="O2910" s="58" t="e">
        <v>#N/A</v>
      </c>
      <c r="P2910" s="58" t="e">
        <v>#N/A</v>
      </c>
      <c r="Q2910" s="58" t="e">
        <v>#N/A</v>
      </c>
    </row>
    <row r="2911" spans="1:17" ht="15" customHeight="1" thickBot="1">
      <c r="A2911" s="446"/>
      <c r="B2911" s="446"/>
      <c r="C2911" s="54" t="str">
        <f>IF(A2911="CSP","Consolidated Supply Program(IIF)",IF(A2911&lt;&gt;"",INDEX('CCN &amp; Description'!$B$2:$B$1071,MATCH(VALUE(LEFT(A2911,5)),'CCN &amp; Description'!$A$2:$A$1071,0)),""))</f>
        <v/>
      </c>
      <c r="D2911" s="55" t="str">
        <f t="shared" si="90"/>
        <v>C</v>
      </c>
      <c r="E2911" s="55" t="str">
        <f t="shared" si="91"/>
        <v>C5660</v>
      </c>
      <c r="F2911" s="56" t="s">
        <v>7069</v>
      </c>
      <c r="G2911" s="56" t="s">
        <v>14082</v>
      </c>
      <c r="H2911" s="56" t="s">
        <v>14083</v>
      </c>
      <c r="I2911" s="57">
        <v>2</v>
      </c>
      <c r="J2911" s="57">
        <v>1.5</v>
      </c>
      <c r="K2911" s="57">
        <v>2</v>
      </c>
      <c r="L2911" s="315" t="e">
        <v>#REF!</v>
      </c>
      <c r="M2911" s="58" t="e">
        <v>#REF!</v>
      </c>
      <c r="N2911" s="58" t="e">
        <v>#N/A</v>
      </c>
      <c r="O2911" s="58" t="e">
        <v>#N/A</v>
      </c>
      <c r="P2911" s="58" t="e">
        <v>#N/A</v>
      </c>
      <c r="Q2911" s="58" t="e">
        <v>#N/A</v>
      </c>
    </row>
    <row r="2912" spans="1:17" ht="15" customHeight="1" thickBot="1">
      <c r="A2912" s="446"/>
      <c r="B2912" s="446"/>
      <c r="C2912" s="54" t="str">
        <f>IF(A2912="CSP","Consolidated Supply Program(IIF)",IF(A2912&lt;&gt;"",INDEX('CCN &amp; Description'!$B$2:$B$1071,MATCH(VALUE(LEFT(A2912,5)),'CCN &amp; Description'!$A$2:$A$1071,0)),""))</f>
        <v/>
      </c>
      <c r="D2912" s="55" t="str">
        <f t="shared" si="90"/>
        <v>C</v>
      </c>
      <c r="E2912" s="55" t="str">
        <f t="shared" si="91"/>
        <v>C5660</v>
      </c>
      <c r="F2912" s="56" t="s">
        <v>7069</v>
      </c>
      <c r="G2912" s="56" t="s">
        <v>14084</v>
      </c>
      <c r="H2912" s="56" t="s">
        <v>14081</v>
      </c>
      <c r="I2912" s="57">
        <v>2</v>
      </c>
      <c r="J2912" s="57">
        <v>1.5</v>
      </c>
      <c r="K2912" s="57">
        <v>2</v>
      </c>
      <c r="L2912" s="315" t="e">
        <v>#REF!</v>
      </c>
      <c r="M2912" s="58" t="e">
        <v>#REF!</v>
      </c>
      <c r="N2912" s="58" t="e">
        <v>#N/A</v>
      </c>
      <c r="O2912" s="58" t="e">
        <v>#N/A</v>
      </c>
      <c r="P2912" s="58" t="e">
        <v>#N/A</v>
      </c>
      <c r="Q2912" s="58" t="e">
        <v>#N/A</v>
      </c>
    </row>
    <row r="2913" spans="1:17" s="110" customFormat="1" ht="15" customHeight="1" thickBot="1">
      <c r="A2913" s="446"/>
      <c r="B2913" s="446"/>
      <c r="C2913" s="106" t="str">
        <f>IF(A2913="CSP","Consolidated Supply Program(IIF)",IF(A2913&lt;&gt;"",INDEX('CCN &amp; Description'!$B$2:$B$1071,MATCH(VALUE(LEFT(A2913,5)),'CCN &amp; Description'!$A$2:$A$1071,0)),""))</f>
        <v/>
      </c>
      <c r="D2913" s="107" t="str">
        <f t="shared" si="90"/>
        <v>C</v>
      </c>
      <c r="E2913" s="107" t="str">
        <f t="shared" si="91"/>
        <v>C5731</v>
      </c>
      <c r="F2913" s="108" t="s">
        <v>7078</v>
      </c>
      <c r="G2913" s="108" t="s">
        <v>14085</v>
      </c>
      <c r="H2913" s="108" t="s">
        <v>14086</v>
      </c>
      <c r="I2913" s="109">
        <v>3.5</v>
      </c>
      <c r="J2913" s="109">
        <v>1.25</v>
      </c>
      <c r="K2913" s="109">
        <v>1</v>
      </c>
      <c r="L2913" s="110" t="e">
        <v>#REF!</v>
      </c>
      <c r="M2913" s="111" t="e">
        <v>#REF!</v>
      </c>
      <c r="N2913" s="111" t="e">
        <v>#N/A</v>
      </c>
      <c r="O2913" s="111" t="e">
        <v>#N/A</v>
      </c>
      <c r="P2913" s="111" t="e">
        <v>#N/A</v>
      </c>
      <c r="Q2913" s="111" t="e">
        <v>#N/A</v>
      </c>
    </row>
    <row r="2914" spans="1:17" s="110" customFormat="1" ht="15" customHeight="1" thickBot="1">
      <c r="A2914" s="446"/>
      <c r="B2914" s="446"/>
      <c r="C2914" s="106" t="str">
        <f>IF(A2914="CSP","Consolidated Supply Program(IIF)",IF(A2914&lt;&gt;"",INDEX('CCN &amp; Description'!$B$2:$B$1071,MATCH(VALUE(LEFT(A2914,5)),'CCN &amp; Description'!$A$2:$A$1071,0)),""))</f>
        <v/>
      </c>
      <c r="D2914" s="107" t="str">
        <f t="shared" si="90"/>
        <v>C</v>
      </c>
      <c r="E2914" s="107" t="str">
        <f t="shared" si="91"/>
        <v>C5735</v>
      </c>
      <c r="F2914" s="108" t="s">
        <v>14087</v>
      </c>
      <c r="G2914" s="108" t="s">
        <v>14088</v>
      </c>
      <c r="H2914" s="108" t="s">
        <v>14089</v>
      </c>
      <c r="I2914" s="113"/>
      <c r="J2914" s="113"/>
      <c r="K2914" s="113"/>
      <c r="L2914" s="110" t="e">
        <v>#REF!</v>
      </c>
      <c r="M2914" s="111" t="e">
        <v>#REF!</v>
      </c>
      <c r="N2914" s="111" t="e">
        <v>#N/A</v>
      </c>
      <c r="O2914" s="111" t="e">
        <v>#N/A</v>
      </c>
      <c r="P2914" s="111" t="e">
        <v>#N/A</v>
      </c>
      <c r="Q2914" s="111" t="e">
        <v>#N/A</v>
      </c>
    </row>
    <row r="2915" spans="1:17" ht="15" customHeight="1" thickBot="1">
      <c r="A2915" s="446"/>
      <c r="B2915" s="446"/>
      <c r="C2915" s="54" t="str">
        <f>IF(A2915="CSP","Consolidated Supply Program(IIF)",IF(A2915&lt;&gt;"",INDEX('CCN &amp; Description'!$B$2:$B$1071,MATCH(VALUE(LEFT(A2915,5)),'CCN &amp; Description'!$A$2:$A$1071,0)),""))</f>
        <v/>
      </c>
      <c r="D2915" s="55" t="str">
        <f t="shared" si="90"/>
        <v>C</v>
      </c>
      <c r="E2915" s="55" t="str">
        <f t="shared" si="91"/>
        <v>C5750</v>
      </c>
      <c r="F2915" s="56" t="s">
        <v>7082</v>
      </c>
      <c r="G2915" s="56" t="s">
        <v>14090</v>
      </c>
      <c r="H2915" s="56" t="s">
        <v>14091</v>
      </c>
      <c r="I2915" s="57">
        <v>0</v>
      </c>
      <c r="J2915" s="57">
        <v>0</v>
      </c>
      <c r="K2915" s="57">
        <v>0</v>
      </c>
      <c r="L2915" s="315" t="e">
        <v>#REF!</v>
      </c>
      <c r="M2915" s="58" t="e">
        <v>#REF!</v>
      </c>
      <c r="N2915" s="58" t="e">
        <v>#N/A</v>
      </c>
      <c r="O2915" s="58" t="e">
        <v>#N/A</v>
      </c>
      <c r="P2915" s="58" t="e">
        <v>#N/A</v>
      </c>
      <c r="Q2915" s="58" t="e">
        <v>#N/A</v>
      </c>
    </row>
    <row r="2916" spans="1:17" ht="15" customHeight="1" thickBot="1">
      <c r="A2916" s="446"/>
      <c r="B2916" s="446"/>
      <c r="C2916" s="54" t="str">
        <f>IF(A2916="CSP","Consolidated Supply Program(IIF)",IF(A2916&lt;&gt;"",INDEX('CCN &amp; Description'!$B$2:$B$1071,MATCH(VALUE(LEFT(A2916,5)),'CCN &amp; Description'!$A$2:$A$1071,0)),""))</f>
        <v/>
      </c>
      <c r="D2916" s="55" t="str">
        <f t="shared" si="90"/>
        <v>C</v>
      </c>
      <c r="E2916" s="55" t="str">
        <f t="shared" si="91"/>
        <v>C5760</v>
      </c>
      <c r="F2916" s="56" t="s">
        <v>14092</v>
      </c>
      <c r="G2916" s="56" t="s">
        <v>7089</v>
      </c>
      <c r="H2916" s="56" t="s">
        <v>14093</v>
      </c>
      <c r="I2916" s="57">
        <v>0</v>
      </c>
      <c r="J2916" s="57">
        <v>0</v>
      </c>
      <c r="K2916" s="57">
        <v>0</v>
      </c>
      <c r="L2916" s="315" t="e">
        <v>#REF!</v>
      </c>
      <c r="M2916" s="58" t="e">
        <v>#REF!</v>
      </c>
      <c r="N2916" s="58" t="e">
        <v>#N/A</v>
      </c>
      <c r="O2916" s="58" t="e">
        <v>#N/A</v>
      </c>
      <c r="P2916" s="58" t="e">
        <v>#N/A</v>
      </c>
      <c r="Q2916" s="58" t="e">
        <v>#N/A</v>
      </c>
    </row>
    <row r="2917" spans="1:17" ht="15" customHeight="1" thickBot="1">
      <c r="A2917" s="446"/>
      <c r="B2917" s="446"/>
      <c r="C2917" s="54" t="str">
        <f>IF(A2917="CSP","Consolidated Supply Program(IIF)",IF(A2917&lt;&gt;"",INDEX('CCN &amp; Description'!$B$2:$B$1071,MATCH(VALUE(LEFT(A2917,5)),'CCN &amp; Description'!$A$2:$A$1071,0)),""))</f>
        <v/>
      </c>
      <c r="D2917" s="55" t="str">
        <f t="shared" si="90"/>
        <v>C</v>
      </c>
      <c r="E2917" s="55" t="str">
        <f t="shared" si="91"/>
        <v>C5760</v>
      </c>
      <c r="F2917" s="56" t="s">
        <v>14092</v>
      </c>
      <c r="G2917" s="56" t="s">
        <v>14090</v>
      </c>
      <c r="H2917" s="56" t="s">
        <v>14094</v>
      </c>
      <c r="I2917" s="57">
        <v>0</v>
      </c>
      <c r="J2917" s="57">
        <v>0</v>
      </c>
      <c r="K2917" s="57">
        <v>0</v>
      </c>
      <c r="L2917" s="315" t="e">
        <v>#REF!</v>
      </c>
      <c r="M2917" s="58" t="e">
        <v>#REF!</v>
      </c>
      <c r="N2917" s="58" t="e">
        <v>#N/A</v>
      </c>
      <c r="O2917" s="58" t="e">
        <v>#N/A</v>
      </c>
      <c r="P2917" s="58" t="e">
        <v>#N/A</v>
      </c>
      <c r="Q2917" s="58" t="e">
        <v>#N/A</v>
      </c>
    </row>
    <row r="2918" spans="1:17" ht="15" customHeight="1" thickBot="1">
      <c r="A2918" s="446"/>
      <c r="B2918" s="446"/>
      <c r="C2918" s="54" t="str">
        <f>IF(A2918="CSP","Consolidated Supply Program(IIF)",IF(A2918&lt;&gt;"",INDEX('CCN &amp; Description'!$B$2:$B$1071,MATCH(VALUE(LEFT(A2918,5)),'CCN &amp; Description'!$A$2:$A$1071,0)),""))</f>
        <v/>
      </c>
      <c r="D2918" s="55" t="str">
        <f t="shared" si="90"/>
        <v>C</v>
      </c>
      <c r="E2918" s="55" t="str">
        <f t="shared" si="91"/>
        <v>C5770</v>
      </c>
      <c r="F2918" s="56" t="s">
        <v>7094</v>
      </c>
      <c r="G2918" s="56" t="s">
        <v>14095</v>
      </c>
      <c r="H2918" s="59"/>
      <c r="I2918" s="57">
        <v>0.25</v>
      </c>
      <c r="J2918" s="57">
        <v>0.17</v>
      </c>
      <c r="K2918" s="57">
        <v>0</v>
      </c>
      <c r="L2918" s="315" t="e">
        <v>#REF!</v>
      </c>
      <c r="M2918" s="58" t="e">
        <v>#REF!</v>
      </c>
      <c r="N2918" s="58" t="e">
        <v>#N/A</v>
      </c>
      <c r="O2918" s="58" t="e">
        <v>#N/A</v>
      </c>
      <c r="P2918" s="58" t="e">
        <v>#N/A</v>
      </c>
      <c r="Q2918" s="58" t="e">
        <v>#N/A</v>
      </c>
    </row>
    <row r="2919" spans="1:17" ht="15" customHeight="1" thickBot="1">
      <c r="A2919" s="446"/>
      <c r="B2919" s="446"/>
      <c r="C2919" s="54" t="str">
        <f>IF(A2919="CSP","Consolidated Supply Program(IIF)",IF(A2919&lt;&gt;"",INDEX('CCN &amp; Description'!$B$2:$B$1071,MATCH(VALUE(LEFT(A2919,5)),'CCN &amp; Description'!$A$2:$A$1071,0)),""))</f>
        <v/>
      </c>
      <c r="D2919" s="55" t="str">
        <f t="shared" si="90"/>
        <v>C</v>
      </c>
      <c r="E2919" s="55" t="str">
        <f t="shared" si="91"/>
        <v>C5810</v>
      </c>
      <c r="F2919" s="56" t="s">
        <v>7098</v>
      </c>
      <c r="G2919" s="56" t="s">
        <v>14096</v>
      </c>
      <c r="H2919" s="56" t="s">
        <v>14097</v>
      </c>
      <c r="I2919" s="57">
        <v>19.989999999999998</v>
      </c>
      <c r="J2919" s="57">
        <v>8</v>
      </c>
      <c r="K2919" s="57">
        <v>8</v>
      </c>
      <c r="L2919" s="315" t="e">
        <v>#REF!</v>
      </c>
      <c r="M2919" s="58" t="e">
        <v>#REF!</v>
      </c>
      <c r="N2919" s="58" t="e">
        <v>#N/A</v>
      </c>
      <c r="O2919" s="58" t="e">
        <v>#N/A</v>
      </c>
      <c r="P2919" s="58" t="e">
        <v>#N/A</v>
      </c>
      <c r="Q2919" s="58" t="e">
        <v>#N/A</v>
      </c>
    </row>
    <row r="2920" spans="1:17" ht="15" customHeight="1" thickBot="1">
      <c r="A2920" s="446"/>
      <c r="B2920" s="446"/>
      <c r="C2920" s="54" t="str">
        <f>IF(A2920="CSP","Consolidated Supply Program(IIF)",IF(A2920&lt;&gt;"",INDEX('CCN &amp; Description'!$B$2:$B$1071,MATCH(VALUE(LEFT(A2920,5)),'CCN &amp; Description'!$A$2:$A$1071,0)),""))</f>
        <v/>
      </c>
      <c r="D2920" s="55" t="str">
        <f t="shared" si="90"/>
        <v>C</v>
      </c>
      <c r="E2920" s="55" t="str">
        <f t="shared" si="91"/>
        <v>C5820</v>
      </c>
      <c r="F2920" s="56" t="s">
        <v>14098</v>
      </c>
      <c r="G2920" s="56" t="s">
        <v>14099</v>
      </c>
      <c r="H2920" s="56" t="s">
        <v>14100</v>
      </c>
      <c r="I2920" s="57">
        <v>2.25</v>
      </c>
      <c r="J2920" s="57">
        <v>2</v>
      </c>
      <c r="K2920" s="57">
        <v>4.33</v>
      </c>
      <c r="L2920" s="315" t="e">
        <v>#REF!</v>
      </c>
      <c r="M2920" s="58" t="e">
        <v>#REF!</v>
      </c>
      <c r="N2920" s="58" t="e">
        <v>#N/A</v>
      </c>
      <c r="O2920" s="58" t="e">
        <v>#N/A</v>
      </c>
      <c r="P2920" s="58" t="e">
        <v>#N/A</v>
      </c>
      <c r="Q2920" s="58" t="e">
        <v>#N/A</v>
      </c>
    </row>
    <row r="2921" spans="1:17" ht="15" customHeight="1" thickBot="1">
      <c r="A2921" s="446"/>
      <c r="B2921" s="446"/>
      <c r="C2921" s="54" t="str">
        <f>IF(A2921="CSP","Consolidated Supply Program(IIF)",IF(A2921&lt;&gt;"",INDEX('CCN &amp; Description'!$B$2:$B$1071,MATCH(VALUE(LEFT(A2921,5)),'CCN &amp; Description'!$A$2:$A$1071,0)),""))</f>
        <v/>
      </c>
      <c r="D2921" s="55" t="str">
        <f t="shared" si="90"/>
        <v>C</v>
      </c>
      <c r="E2921" s="55" t="str">
        <f t="shared" si="91"/>
        <v>C5820</v>
      </c>
      <c r="F2921" s="56" t="s">
        <v>14101</v>
      </c>
      <c r="G2921" s="56" t="s">
        <v>14099</v>
      </c>
      <c r="H2921" s="56" t="s">
        <v>14100</v>
      </c>
      <c r="I2921" s="57">
        <v>2.25</v>
      </c>
      <c r="J2921" s="57">
        <v>2</v>
      </c>
      <c r="K2921" s="57">
        <v>4.33</v>
      </c>
      <c r="L2921" s="315" t="e">
        <v>#REF!</v>
      </c>
      <c r="M2921" s="58" t="e">
        <v>#REF!</v>
      </c>
      <c r="N2921" s="58" t="e">
        <v>#N/A</v>
      </c>
      <c r="O2921" s="58" t="e">
        <v>#N/A</v>
      </c>
      <c r="P2921" s="58" t="e">
        <v>#N/A</v>
      </c>
      <c r="Q2921" s="58" t="e">
        <v>#N/A</v>
      </c>
    </row>
    <row r="2922" spans="1:17" ht="15" customHeight="1" thickBot="1">
      <c r="A2922" s="446"/>
      <c r="B2922" s="446"/>
      <c r="C2922" s="54" t="str">
        <f>IF(A2922="CSP","Consolidated Supply Program(IIF)",IF(A2922&lt;&gt;"",INDEX('CCN &amp; Description'!$B$2:$B$1071,MATCH(VALUE(LEFT(A2922,5)),'CCN &amp; Description'!$A$2:$A$1071,0)),""))</f>
        <v/>
      </c>
      <c r="D2922" s="55" t="str">
        <f t="shared" si="90"/>
        <v>C</v>
      </c>
      <c r="E2922" s="55" t="str">
        <f t="shared" si="91"/>
        <v>C5875</v>
      </c>
      <c r="F2922" s="56" t="s">
        <v>14102</v>
      </c>
      <c r="G2922" s="56" t="s">
        <v>14103</v>
      </c>
      <c r="H2922" s="56" t="s">
        <v>14104</v>
      </c>
      <c r="I2922" s="57">
        <v>20</v>
      </c>
      <c r="J2922" s="57">
        <v>8</v>
      </c>
      <c r="K2922" s="57">
        <v>8</v>
      </c>
      <c r="L2922" s="315" t="e">
        <v>#REF!</v>
      </c>
      <c r="M2922" s="58" t="e">
        <v>#REF!</v>
      </c>
      <c r="N2922" s="58" t="e">
        <v>#N/A</v>
      </c>
      <c r="O2922" s="58" t="e">
        <v>#N/A</v>
      </c>
      <c r="P2922" s="58" t="e">
        <v>#N/A</v>
      </c>
      <c r="Q2922" s="58" t="e">
        <v>#N/A</v>
      </c>
    </row>
    <row r="2923" spans="1:17" ht="15" customHeight="1" thickBot="1">
      <c r="A2923" s="446"/>
      <c r="B2923" s="446"/>
      <c r="C2923" s="54" t="str">
        <f>IF(A2923="CSP","Consolidated Supply Program(IIF)",IF(A2923&lt;&gt;"",INDEX('CCN &amp; Description'!$B$2:$B$1071,MATCH(VALUE(LEFT(A2923,5)),'CCN &amp; Description'!$A$2:$A$1071,0)),""))</f>
        <v/>
      </c>
      <c r="D2923" s="55" t="str">
        <f t="shared" si="90"/>
        <v>C</v>
      </c>
      <c r="E2923" s="55" t="str">
        <f t="shared" si="91"/>
        <v>C5901</v>
      </c>
      <c r="F2923" s="56" t="s">
        <v>7102</v>
      </c>
      <c r="G2923" s="56" t="s">
        <v>14105</v>
      </c>
      <c r="H2923" s="56" t="s">
        <v>14106</v>
      </c>
      <c r="I2923" s="57">
        <v>15.42</v>
      </c>
      <c r="J2923" s="57">
        <v>6.25</v>
      </c>
      <c r="K2923" s="57">
        <v>2.5</v>
      </c>
      <c r="L2923" s="315" t="e">
        <v>#REF!</v>
      </c>
      <c r="M2923" s="58" t="e">
        <v>#REF!</v>
      </c>
      <c r="N2923" s="58" t="e">
        <v>#N/A</v>
      </c>
      <c r="O2923" s="58" t="e">
        <v>#N/A</v>
      </c>
      <c r="P2923" s="58" t="e">
        <v>#N/A</v>
      </c>
      <c r="Q2923" s="58" t="e">
        <v>#N/A</v>
      </c>
    </row>
    <row r="2924" spans="1:17" ht="15" customHeight="1" thickBot="1">
      <c r="A2924" s="446"/>
      <c r="B2924" s="446"/>
      <c r="C2924" s="54" t="str">
        <f>IF(A2924="CSP","Consolidated Supply Program(IIF)",IF(A2924&lt;&gt;"",INDEX('CCN &amp; Description'!$B$2:$B$1071,MATCH(VALUE(LEFT(A2924,5)),'CCN &amp; Description'!$A$2:$A$1071,0)),""))</f>
        <v/>
      </c>
      <c r="D2924" s="55" t="str">
        <f t="shared" si="90"/>
        <v>C</v>
      </c>
      <c r="E2924" s="55" t="str">
        <f t="shared" si="91"/>
        <v>C5901</v>
      </c>
      <c r="F2924" s="56" t="s">
        <v>7102</v>
      </c>
      <c r="G2924" s="56" t="s">
        <v>14107</v>
      </c>
      <c r="H2924" s="56" t="s">
        <v>14108</v>
      </c>
      <c r="I2924" s="57">
        <v>15.42</v>
      </c>
      <c r="J2924" s="57">
        <v>6.25</v>
      </c>
      <c r="K2924" s="57">
        <v>2.5</v>
      </c>
      <c r="L2924" s="315" t="e">
        <v>#REF!</v>
      </c>
      <c r="M2924" s="58" t="e">
        <v>#REF!</v>
      </c>
      <c r="N2924" s="58" t="e">
        <v>#N/A</v>
      </c>
      <c r="O2924" s="58" t="e">
        <v>#N/A</v>
      </c>
      <c r="P2924" s="58" t="e">
        <v>#N/A</v>
      </c>
      <c r="Q2924" s="58" t="e">
        <v>#N/A</v>
      </c>
    </row>
    <row r="2925" spans="1:17" ht="15" customHeight="1" thickBot="1">
      <c r="A2925" s="446"/>
      <c r="B2925" s="446"/>
      <c r="C2925" s="54" t="str">
        <f>IF(A2925="CSP","Consolidated Supply Program(IIF)",IF(A2925&lt;&gt;"",INDEX('CCN &amp; Description'!$B$2:$B$1071,MATCH(VALUE(LEFT(A2925,5)),'CCN &amp; Description'!$A$2:$A$1071,0)),""))</f>
        <v/>
      </c>
      <c r="D2925" s="55" t="str">
        <f t="shared" si="90"/>
        <v>C</v>
      </c>
      <c r="E2925" s="55" t="str">
        <f t="shared" si="91"/>
        <v>C5901</v>
      </c>
      <c r="F2925" s="56" t="s">
        <v>7102</v>
      </c>
      <c r="G2925" s="56" t="s">
        <v>14109</v>
      </c>
      <c r="H2925" s="56" t="s">
        <v>14110</v>
      </c>
      <c r="I2925" s="57">
        <v>15.42</v>
      </c>
      <c r="J2925" s="57">
        <v>6.25</v>
      </c>
      <c r="K2925" s="57">
        <v>2.5</v>
      </c>
      <c r="L2925" s="315" t="e">
        <v>#REF!</v>
      </c>
      <c r="M2925" s="58" t="e">
        <v>#REF!</v>
      </c>
      <c r="N2925" s="58" t="e">
        <v>#N/A</v>
      </c>
      <c r="O2925" s="58" t="e">
        <v>#N/A</v>
      </c>
      <c r="P2925" s="58" t="e">
        <v>#N/A</v>
      </c>
      <c r="Q2925" s="58" t="e">
        <v>#N/A</v>
      </c>
    </row>
    <row r="2926" spans="1:17" ht="15" customHeight="1" thickBot="1">
      <c r="A2926" s="446"/>
      <c r="B2926" s="446"/>
      <c r="C2926" s="54" t="str">
        <f>IF(A2926="CSP","Consolidated Supply Program(IIF)",IF(A2926&lt;&gt;"",INDEX('CCN &amp; Description'!$B$2:$B$1071,MATCH(VALUE(LEFT(A2926,5)),'CCN &amp; Description'!$A$2:$A$1071,0)),""))</f>
        <v/>
      </c>
      <c r="D2926" s="55" t="str">
        <f t="shared" si="90"/>
        <v>C</v>
      </c>
      <c r="E2926" s="55" t="str">
        <f t="shared" si="91"/>
        <v>C5901</v>
      </c>
      <c r="F2926" s="56" t="s">
        <v>7102</v>
      </c>
      <c r="G2926" s="56" t="s">
        <v>14107</v>
      </c>
      <c r="H2926" s="56" t="s">
        <v>14111</v>
      </c>
      <c r="I2926" s="57">
        <v>15.42</v>
      </c>
      <c r="J2926" s="57">
        <v>6.25</v>
      </c>
      <c r="K2926" s="57">
        <v>2.5</v>
      </c>
      <c r="L2926" s="315" t="e">
        <v>#REF!</v>
      </c>
      <c r="M2926" s="58" t="e">
        <v>#REF!</v>
      </c>
      <c r="N2926" s="58" t="e">
        <v>#N/A</v>
      </c>
      <c r="O2926" s="58" t="e">
        <v>#N/A</v>
      </c>
      <c r="P2926" s="58" t="e">
        <v>#N/A</v>
      </c>
      <c r="Q2926" s="58" t="e">
        <v>#N/A</v>
      </c>
    </row>
    <row r="2927" spans="1:17" s="110" customFormat="1" ht="15" customHeight="1" thickBot="1">
      <c r="A2927" s="446">
        <v>44112</v>
      </c>
      <c r="B2927" s="446"/>
      <c r="C2927" s="106" t="str">
        <f>IF(A2927="CSP","Consolidated Supply Program(IIF)",IF(A2927&lt;&gt;"",INDEX('CCN &amp; Description'!$B$2:$B$1071,MATCH(VALUE(LEFT(A2927,5)),'CCN &amp; Description'!$A$2:$A$1071,0)),""))</f>
        <v>COVERED STORAGE BUILDING, INSTALLATION</v>
      </c>
      <c r="D2927" s="107" t="str">
        <f t="shared" si="90"/>
        <v>C</v>
      </c>
      <c r="E2927" s="107" t="str">
        <f t="shared" si="91"/>
        <v>C5905</v>
      </c>
      <c r="F2927" s="108" t="s">
        <v>7113</v>
      </c>
      <c r="G2927" s="108" t="s">
        <v>14112</v>
      </c>
      <c r="H2927" s="108" t="s">
        <v>14113</v>
      </c>
      <c r="I2927" s="109">
        <v>120</v>
      </c>
      <c r="J2927" s="109">
        <v>0.08</v>
      </c>
      <c r="K2927" s="109">
        <v>0.08</v>
      </c>
      <c r="L2927" s="110" t="e">
        <v>#REF!</v>
      </c>
      <c r="M2927" s="111" t="e">
        <v>#REF!</v>
      </c>
      <c r="N2927" s="111" t="e">
        <v>#N/A</v>
      </c>
      <c r="O2927" s="111" t="e">
        <v>#N/A</v>
      </c>
      <c r="P2927" s="111" t="e">
        <v>#N/A</v>
      </c>
      <c r="Q2927" s="111" t="e">
        <v>#N/A</v>
      </c>
    </row>
    <row r="2928" spans="1:17" s="110" customFormat="1" ht="15" customHeight="1" thickBot="1">
      <c r="A2928" s="446"/>
      <c r="B2928" s="446"/>
      <c r="C2928" s="106" t="str">
        <f>IF(A2928="CSP","Consolidated Supply Program(IIF)",IF(A2928&lt;&gt;"",INDEX('CCN &amp; Description'!$B$2:$B$1071,MATCH(VALUE(LEFT(A2928,5)),'CCN &amp; Description'!$A$2:$A$1071,0)),""))</f>
        <v/>
      </c>
      <c r="D2928" s="107" t="str">
        <f t="shared" si="90"/>
        <v>C</v>
      </c>
      <c r="E2928" s="107" t="str">
        <f t="shared" si="91"/>
        <v>C5926</v>
      </c>
      <c r="F2928" s="108" t="s">
        <v>7117</v>
      </c>
      <c r="G2928" s="108" t="s">
        <v>14114</v>
      </c>
      <c r="H2928" s="108" t="s">
        <v>14115</v>
      </c>
      <c r="I2928" s="109">
        <v>3</v>
      </c>
      <c r="J2928" s="109">
        <v>1.25</v>
      </c>
      <c r="K2928" s="109">
        <v>1.25</v>
      </c>
      <c r="L2928" s="110" t="e">
        <v>#REF!</v>
      </c>
      <c r="M2928" s="111" t="e">
        <v>#REF!</v>
      </c>
      <c r="N2928" s="111" t="e">
        <v>#N/A</v>
      </c>
      <c r="O2928" s="111" t="e">
        <v>#N/A</v>
      </c>
      <c r="P2928" s="111" t="e">
        <v>#N/A</v>
      </c>
      <c r="Q2928" s="111" t="e">
        <v>#N/A</v>
      </c>
    </row>
    <row r="2929" spans="1:17" ht="15" customHeight="1" thickBot="1">
      <c r="A2929" s="446"/>
      <c r="B2929" s="446"/>
      <c r="C2929" s="54" t="str">
        <f>IF(A2929="CSP","Consolidated Supply Program(IIF)",IF(A2929&lt;&gt;"",INDEX('CCN &amp; Description'!$B$2:$B$1071,MATCH(VALUE(LEFT(A2929,5)),'CCN &amp; Description'!$A$2:$A$1071,0)),""))</f>
        <v/>
      </c>
      <c r="D2929" s="55" t="str">
        <f t="shared" si="90"/>
        <v>C</v>
      </c>
      <c r="E2929" s="55" t="str">
        <f t="shared" si="91"/>
        <v>C5950</v>
      </c>
      <c r="F2929" s="56" t="s">
        <v>7121</v>
      </c>
      <c r="G2929" s="56" t="s">
        <v>14116</v>
      </c>
      <c r="H2929" s="56" t="s">
        <v>2098</v>
      </c>
      <c r="I2929" s="57">
        <v>2.25</v>
      </c>
      <c r="J2929" s="57">
        <v>0.42</v>
      </c>
      <c r="K2929" s="57">
        <v>0.67</v>
      </c>
      <c r="L2929" s="315" t="e">
        <v>#REF!</v>
      </c>
      <c r="M2929" s="58" t="e">
        <v>#REF!</v>
      </c>
      <c r="N2929" s="58" t="e">
        <v>#N/A</v>
      </c>
      <c r="O2929" s="58" t="e">
        <v>#N/A</v>
      </c>
      <c r="P2929" s="58" t="e">
        <v>#N/A</v>
      </c>
      <c r="Q2929" s="58" t="e">
        <v>#N/A</v>
      </c>
    </row>
    <row r="2930" spans="1:17" s="110" customFormat="1" ht="15" customHeight="1" thickBot="1">
      <c r="A2930" s="446">
        <v>44112</v>
      </c>
      <c r="B2930" s="446"/>
      <c r="C2930" s="106" t="str">
        <f>IF(A2930="CSP","Consolidated Supply Program(IIF)",IF(A2930&lt;&gt;"",INDEX('CCN &amp; Description'!$B$2:$B$1071,MATCH(VALUE(LEFT(A2930,5)),'CCN &amp; Description'!$A$2:$A$1071,0)),""))</f>
        <v>COVERED STORAGE BUILDING, INSTALLATION</v>
      </c>
      <c r="D2930" s="107" t="str">
        <f t="shared" si="90"/>
        <v>C</v>
      </c>
      <c r="E2930" s="107" t="str">
        <f t="shared" si="91"/>
        <v>C6010</v>
      </c>
      <c r="F2930" s="108" t="s">
        <v>7125</v>
      </c>
      <c r="G2930" s="108" t="s">
        <v>14117</v>
      </c>
      <c r="H2930" s="108" t="s">
        <v>14118</v>
      </c>
      <c r="I2930" s="109">
        <v>2.17</v>
      </c>
      <c r="J2930" s="109">
        <v>1.42</v>
      </c>
      <c r="K2930" s="109">
        <v>1</v>
      </c>
      <c r="L2930" s="110" t="e">
        <v>#REF!</v>
      </c>
      <c r="M2930" s="111" t="e">
        <v>#REF!</v>
      </c>
      <c r="N2930" s="111" t="e">
        <v>#N/A</v>
      </c>
      <c r="O2930" s="111" t="e">
        <v>#N/A</v>
      </c>
      <c r="P2930" s="111" t="e">
        <v>#N/A</v>
      </c>
      <c r="Q2930" s="111" t="e">
        <v>#N/A</v>
      </c>
    </row>
    <row r="2931" spans="1:17" s="110" customFormat="1" ht="15" customHeight="1" thickBot="1">
      <c r="A2931" s="446">
        <v>61072</v>
      </c>
      <c r="B2931" s="446"/>
      <c r="C2931" s="106" t="str">
        <f>IF(A2931="CSP","Consolidated Supply Program(IIF)",IF(A2931&lt;&gt;"",INDEX('CCN &amp; Description'!$B$2:$B$1071,MATCH(VALUE(LEFT(A2931,5)),'CCN &amp; Description'!$A$2:$A$1071,0)),""))</f>
        <v>LARGE UNIT HEADQUARTERS BUILDING</v>
      </c>
      <c r="D2931" s="107" t="str">
        <f t="shared" si="90"/>
        <v>C</v>
      </c>
      <c r="E2931" s="107" t="str">
        <f t="shared" si="91"/>
        <v>C6030</v>
      </c>
      <c r="F2931" s="108" t="s">
        <v>996</v>
      </c>
      <c r="G2931" s="108" t="s">
        <v>14119</v>
      </c>
      <c r="H2931" s="108" t="s">
        <v>14120</v>
      </c>
      <c r="I2931" s="109">
        <v>0.17</v>
      </c>
      <c r="J2931" s="109">
        <v>0.17</v>
      </c>
      <c r="K2931" s="109">
        <v>0.5</v>
      </c>
      <c r="L2931" s="110" t="e">
        <v>#REF!</v>
      </c>
      <c r="M2931" s="111" t="e">
        <v>#REF!</v>
      </c>
      <c r="N2931" s="111" t="e">
        <v>#N/A</v>
      </c>
      <c r="O2931" s="111" t="e">
        <v>#N/A</v>
      </c>
      <c r="P2931" s="111" t="e">
        <v>#N/A</v>
      </c>
      <c r="Q2931" s="111" t="e">
        <v>#N/A</v>
      </c>
    </row>
    <row r="2932" spans="1:17" ht="15" customHeight="1" thickBot="1">
      <c r="A2932" s="446"/>
      <c r="B2932" s="446"/>
      <c r="C2932" s="54" t="str">
        <f>IF(A2932="CSP","Consolidated Supply Program(IIF)",IF(A2932&lt;&gt;"",INDEX('CCN &amp; Description'!$B$2:$B$1071,MATCH(VALUE(LEFT(A2932,5)),'CCN &amp; Description'!$A$2:$A$1071,0)),""))</f>
        <v/>
      </c>
      <c r="D2932" s="55" t="str">
        <f t="shared" si="90"/>
        <v>C</v>
      </c>
      <c r="E2932" s="55" t="str">
        <f t="shared" si="91"/>
        <v>C6060</v>
      </c>
      <c r="F2932" s="56" t="s">
        <v>7132</v>
      </c>
      <c r="G2932" s="56" t="s">
        <v>7160</v>
      </c>
      <c r="H2932" s="59"/>
      <c r="I2932" s="57">
        <v>4.17</v>
      </c>
      <c r="J2932" s="57">
        <v>3.67</v>
      </c>
      <c r="K2932" s="57">
        <v>2.17</v>
      </c>
      <c r="L2932" s="315" t="e">
        <v>#REF!</v>
      </c>
      <c r="M2932" s="58" t="e">
        <v>#REF!</v>
      </c>
      <c r="N2932" s="58" t="e">
        <v>#N/A</v>
      </c>
      <c r="O2932" s="58" t="e">
        <v>#N/A</v>
      </c>
      <c r="P2932" s="58" t="e">
        <v>#N/A</v>
      </c>
      <c r="Q2932" s="58" t="e">
        <v>#N/A</v>
      </c>
    </row>
    <row r="2933" spans="1:17" ht="15" customHeight="1" thickBot="1">
      <c r="A2933" s="446"/>
      <c r="B2933" s="446"/>
      <c r="C2933" s="54" t="str">
        <f>IF(A2933="CSP","Consolidated Supply Program(IIF)",IF(A2933&lt;&gt;"",INDEX('CCN &amp; Description'!$B$2:$B$1071,MATCH(VALUE(LEFT(A2933,5)),'CCN &amp; Description'!$A$2:$A$1071,0)),""))</f>
        <v/>
      </c>
      <c r="D2933" s="55" t="str">
        <f t="shared" si="90"/>
        <v>C</v>
      </c>
      <c r="E2933" s="55" t="str">
        <f t="shared" si="91"/>
        <v>C6061</v>
      </c>
      <c r="F2933" s="56" t="s">
        <v>7136</v>
      </c>
      <c r="G2933" s="56" t="s">
        <v>7160</v>
      </c>
      <c r="H2933" s="56" t="s">
        <v>14121</v>
      </c>
      <c r="I2933" s="57">
        <v>5.92</v>
      </c>
      <c r="J2933" s="57">
        <v>2.5</v>
      </c>
      <c r="K2933" s="57">
        <v>4.67</v>
      </c>
      <c r="L2933" s="315" t="e">
        <v>#REF!</v>
      </c>
      <c r="M2933" s="58" t="e">
        <v>#REF!</v>
      </c>
      <c r="N2933" s="58" t="e">
        <v>#N/A</v>
      </c>
      <c r="O2933" s="58" t="e">
        <v>#N/A</v>
      </c>
      <c r="P2933" s="58" t="e">
        <v>#N/A</v>
      </c>
      <c r="Q2933" s="58" t="e">
        <v>#N/A</v>
      </c>
    </row>
    <row r="2934" spans="1:17" ht="15" customHeight="1" thickBot="1">
      <c r="A2934" s="446"/>
      <c r="B2934" s="446"/>
      <c r="C2934" s="54" t="str">
        <f>IF(A2934="CSP","Consolidated Supply Program(IIF)",IF(A2934&lt;&gt;"",INDEX('CCN &amp; Description'!$B$2:$B$1071,MATCH(VALUE(LEFT(A2934,5)),'CCN &amp; Description'!$A$2:$A$1071,0)),""))</f>
        <v/>
      </c>
      <c r="D2934" s="55" t="str">
        <f t="shared" si="90"/>
        <v>C</v>
      </c>
      <c r="E2934" s="55" t="str">
        <f t="shared" si="91"/>
        <v>C6070</v>
      </c>
      <c r="F2934" s="56" t="s">
        <v>7140</v>
      </c>
      <c r="G2934" s="56" t="s">
        <v>7160</v>
      </c>
      <c r="H2934" s="56" t="s">
        <v>14122</v>
      </c>
      <c r="I2934" s="57">
        <v>4</v>
      </c>
      <c r="J2934" s="57">
        <v>3.33</v>
      </c>
      <c r="K2934" s="57">
        <v>5.75</v>
      </c>
      <c r="L2934" s="315" t="e">
        <v>#REF!</v>
      </c>
      <c r="M2934" s="58" t="e">
        <v>#REF!</v>
      </c>
      <c r="N2934" s="58" t="e">
        <v>#N/A</v>
      </c>
      <c r="O2934" s="58" t="e">
        <v>#N/A</v>
      </c>
      <c r="P2934" s="58" t="e">
        <v>#N/A</v>
      </c>
      <c r="Q2934" s="58" t="e">
        <v>#N/A</v>
      </c>
    </row>
    <row r="2935" spans="1:17" ht="15" customHeight="1" thickBot="1">
      <c r="A2935" s="446"/>
      <c r="B2935" s="446"/>
      <c r="C2935" s="54" t="str">
        <f>IF(A2935="CSP","Consolidated Supply Program(IIF)",IF(A2935&lt;&gt;"",INDEX('CCN &amp; Description'!$B$2:$B$1071,MATCH(VALUE(LEFT(A2935,5)),'CCN &amp; Description'!$A$2:$A$1071,0)),""))</f>
        <v/>
      </c>
      <c r="D2935" s="55" t="str">
        <f t="shared" si="90"/>
        <v>C</v>
      </c>
      <c r="E2935" s="55" t="str">
        <f t="shared" si="91"/>
        <v>C6080</v>
      </c>
      <c r="F2935" s="56" t="s">
        <v>7144</v>
      </c>
      <c r="G2935" s="56" t="s">
        <v>7160</v>
      </c>
      <c r="H2935" s="56" t="s">
        <v>14123</v>
      </c>
      <c r="I2935" s="57">
        <v>0</v>
      </c>
      <c r="J2935" s="57">
        <v>0</v>
      </c>
      <c r="K2935" s="57">
        <v>0</v>
      </c>
      <c r="L2935" s="315" t="e">
        <v>#REF!</v>
      </c>
      <c r="M2935" s="58" t="e">
        <v>#REF!</v>
      </c>
      <c r="N2935" s="58" t="e">
        <v>#N/A</v>
      </c>
      <c r="O2935" s="58" t="e">
        <v>#N/A</v>
      </c>
      <c r="P2935" s="58" t="e">
        <v>#N/A</v>
      </c>
      <c r="Q2935" s="58" t="e">
        <v>#N/A</v>
      </c>
    </row>
    <row r="2936" spans="1:17" ht="15" customHeight="1" thickBot="1">
      <c r="A2936" s="446"/>
      <c r="B2936" s="446"/>
      <c r="C2936" s="54" t="str">
        <f>IF(A2936="CSP","Consolidated Supply Program(IIF)",IF(A2936&lt;&gt;"",INDEX('CCN &amp; Description'!$B$2:$B$1071,MATCH(VALUE(LEFT(A2936,5)),'CCN &amp; Description'!$A$2:$A$1071,0)),""))</f>
        <v/>
      </c>
      <c r="D2936" s="55" t="str">
        <f t="shared" si="90"/>
        <v>C</v>
      </c>
      <c r="E2936" s="55" t="str">
        <f t="shared" si="91"/>
        <v>C6080</v>
      </c>
      <c r="F2936" s="56" t="s">
        <v>7144</v>
      </c>
      <c r="G2936" s="56" t="s">
        <v>7160</v>
      </c>
      <c r="H2936" s="59"/>
      <c r="I2936" s="57">
        <v>3.33</v>
      </c>
      <c r="J2936" s="57">
        <v>4.17</v>
      </c>
      <c r="K2936" s="57">
        <v>4.08</v>
      </c>
      <c r="L2936" s="315" t="e">
        <v>#REF!</v>
      </c>
      <c r="M2936" s="58" t="e">
        <v>#REF!</v>
      </c>
      <c r="N2936" s="58" t="e">
        <v>#N/A</v>
      </c>
      <c r="O2936" s="58" t="e">
        <v>#N/A</v>
      </c>
      <c r="P2936" s="58" t="e">
        <v>#N/A</v>
      </c>
      <c r="Q2936" s="58" t="e">
        <v>#N/A</v>
      </c>
    </row>
    <row r="2937" spans="1:17" ht="15" customHeight="1" thickBot="1">
      <c r="A2937" s="446"/>
      <c r="B2937" s="446"/>
      <c r="C2937" s="54" t="str">
        <f>IF(A2937="CSP","Consolidated Supply Program(IIF)",IF(A2937&lt;&gt;"",INDEX('CCN &amp; Description'!$B$2:$B$1071,MATCH(VALUE(LEFT(A2937,5)),'CCN &amp; Description'!$A$2:$A$1071,0)),""))</f>
        <v/>
      </c>
      <c r="D2937" s="55" t="str">
        <f t="shared" si="90"/>
        <v>C</v>
      </c>
      <c r="E2937" s="55" t="str">
        <f t="shared" si="91"/>
        <v>C6081</v>
      </c>
      <c r="F2937" s="56" t="s">
        <v>7151</v>
      </c>
      <c r="G2937" s="56" t="s">
        <v>7160</v>
      </c>
      <c r="H2937" s="56" t="s">
        <v>14124</v>
      </c>
      <c r="I2937" s="57">
        <v>4</v>
      </c>
      <c r="J2937" s="57">
        <v>3.33</v>
      </c>
      <c r="K2937" s="57">
        <v>4</v>
      </c>
      <c r="L2937" s="315" t="e">
        <v>#REF!</v>
      </c>
      <c r="M2937" s="58" t="e">
        <v>#REF!</v>
      </c>
      <c r="N2937" s="58" t="e">
        <v>#N/A</v>
      </c>
      <c r="O2937" s="58" t="e">
        <v>#N/A</v>
      </c>
      <c r="P2937" s="58" t="e">
        <v>#N/A</v>
      </c>
      <c r="Q2937" s="58" t="e">
        <v>#N/A</v>
      </c>
    </row>
    <row r="2938" spans="1:17" ht="15" customHeight="1" thickBot="1">
      <c r="A2938" s="446"/>
      <c r="B2938" s="446"/>
      <c r="C2938" s="54" t="str">
        <f>IF(A2938="CSP","Consolidated Supply Program(IIF)",IF(A2938&lt;&gt;"",INDEX('CCN &amp; Description'!$B$2:$B$1071,MATCH(VALUE(LEFT(A2938,5)),'CCN &amp; Description'!$A$2:$A$1071,0)),""))</f>
        <v/>
      </c>
      <c r="D2938" s="55" t="str">
        <f t="shared" si="90"/>
        <v>C</v>
      </c>
      <c r="E2938" s="55" t="str">
        <f t="shared" si="91"/>
        <v>C6085</v>
      </c>
      <c r="F2938" s="56" t="s">
        <v>7155</v>
      </c>
      <c r="G2938" s="56" t="s">
        <v>7160</v>
      </c>
      <c r="H2938" s="56" t="s">
        <v>14125</v>
      </c>
      <c r="I2938" s="57">
        <v>5.92</v>
      </c>
      <c r="J2938" s="57">
        <v>2.5</v>
      </c>
      <c r="K2938" s="57">
        <v>4.33</v>
      </c>
      <c r="L2938" s="315" t="e">
        <v>#REF!</v>
      </c>
      <c r="M2938" s="58" t="e">
        <v>#REF!</v>
      </c>
      <c r="N2938" s="58" t="e">
        <v>#N/A</v>
      </c>
      <c r="O2938" s="58" t="e">
        <v>#N/A</v>
      </c>
      <c r="P2938" s="58" t="e">
        <v>#N/A</v>
      </c>
      <c r="Q2938" s="58" t="e">
        <v>#N/A</v>
      </c>
    </row>
    <row r="2939" spans="1:17" ht="15" customHeight="1" thickBot="1">
      <c r="A2939" s="446"/>
      <c r="B2939" s="446"/>
      <c r="C2939" s="54" t="str">
        <f>IF(A2939="CSP","Consolidated Supply Program(IIF)",IF(A2939&lt;&gt;"",INDEX('CCN &amp; Description'!$B$2:$B$1071,MATCH(VALUE(LEFT(A2939,5)),'CCN &amp; Description'!$A$2:$A$1071,0)),""))</f>
        <v/>
      </c>
      <c r="D2939" s="55" t="str">
        <f t="shared" si="90"/>
        <v>C</v>
      </c>
      <c r="E2939" s="55" t="str">
        <f t="shared" si="91"/>
        <v>C6090</v>
      </c>
      <c r="F2939" s="56" t="s">
        <v>7159</v>
      </c>
      <c r="G2939" s="56" t="s">
        <v>7160</v>
      </c>
      <c r="H2939" s="56" t="s">
        <v>14126</v>
      </c>
      <c r="I2939" s="57">
        <v>0</v>
      </c>
      <c r="J2939" s="57">
        <v>0</v>
      </c>
      <c r="K2939" s="57">
        <v>0</v>
      </c>
      <c r="L2939" s="315" t="e">
        <v>#REF!</v>
      </c>
      <c r="M2939" s="58" t="e">
        <v>#REF!</v>
      </c>
      <c r="N2939" s="58" t="e">
        <v>#N/A</v>
      </c>
      <c r="O2939" s="58" t="e">
        <v>#N/A</v>
      </c>
      <c r="P2939" s="58" t="e">
        <v>#N/A</v>
      </c>
      <c r="Q2939" s="58" t="e">
        <v>#N/A</v>
      </c>
    </row>
    <row r="2940" spans="1:17" ht="15" customHeight="1" thickBot="1">
      <c r="A2940" s="446"/>
      <c r="B2940" s="446"/>
      <c r="C2940" s="54" t="str">
        <f>IF(A2940="CSP","Consolidated Supply Program(IIF)",IF(A2940&lt;&gt;"",INDEX('CCN &amp; Description'!$B$2:$B$1071,MATCH(VALUE(LEFT(A2940,5)),'CCN &amp; Description'!$A$2:$A$1071,0)),""))</f>
        <v/>
      </c>
      <c r="D2940" s="55" t="str">
        <f t="shared" si="90"/>
        <v>C</v>
      </c>
      <c r="E2940" s="55" t="str">
        <f t="shared" si="91"/>
        <v>C6090</v>
      </c>
      <c r="F2940" s="56" t="s">
        <v>7159</v>
      </c>
      <c r="G2940" s="56" t="s">
        <v>7160</v>
      </c>
      <c r="H2940" s="56" t="s">
        <v>14127</v>
      </c>
      <c r="I2940" s="57">
        <v>0</v>
      </c>
      <c r="J2940" s="57">
        <v>0</v>
      </c>
      <c r="K2940" s="57">
        <v>0</v>
      </c>
      <c r="L2940" s="315" t="e">
        <v>#REF!</v>
      </c>
      <c r="M2940" s="58" t="e">
        <v>#REF!</v>
      </c>
      <c r="N2940" s="58" t="e">
        <v>#N/A</v>
      </c>
      <c r="O2940" s="58" t="e">
        <v>#N/A</v>
      </c>
      <c r="P2940" s="58" t="e">
        <v>#N/A</v>
      </c>
      <c r="Q2940" s="58" t="e">
        <v>#N/A</v>
      </c>
    </row>
    <row r="2941" spans="1:17" ht="15" customHeight="1" thickBot="1">
      <c r="A2941" s="446"/>
      <c r="B2941" s="446"/>
      <c r="C2941" s="54" t="str">
        <f>IF(A2941="CSP","Consolidated Supply Program(IIF)",IF(A2941&lt;&gt;"",INDEX('CCN &amp; Description'!$B$2:$B$1071,MATCH(VALUE(LEFT(A2941,5)),'CCN &amp; Description'!$A$2:$A$1071,0)),""))</f>
        <v/>
      </c>
      <c r="D2941" s="55" t="str">
        <f t="shared" si="90"/>
        <v>C</v>
      </c>
      <c r="E2941" s="55" t="str">
        <f t="shared" si="91"/>
        <v>C6091</v>
      </c>
      <c r="F2941" s="56" t="s">
        <v>7167</v>
      </c>
      <c r="G2941" s="56" t="s">
        <v>14128</v>
      </c>
      <c r="H2941" s="56" t="s">
        <v>14129</v>
      </c>
      <c r="I2941" s="57">
        <v>7.92</v>
      </c>
      <c r="J2941" s="57">
        <v>4.33</v>
      </c>
      <c r="K2941" s="57">
        <v>5.75</v>
      </c>
      <c r="L2941" s="315" t="e">
        <v>#REF!</v>
      </c>
      <c r="M2941" s="58" t="e">
        <v>#REF!</v>
      </c>
      <c r="N2941" s="58" t="e">
        <v>#N/A</v>
      </c>
      <c r="O2941" s="58" t="e">
        <v>#N/A</v>
      </c>
      <c r="P2941" s="58" t="e">
        <v>#N/A</v>
      </c>
      <c r="Q2941" s="58" t="e">
        <v>#N/A</v>
      </c>
    </row>
    <row r="2942" spans="1:17" ht="15" customHeight="1" thickBot="1">
      <c r="A2942" s="446"/>
      <c r="B2942" s="446"/>
      <c r="C2942" s="54" t="str">
        <f>IF(A2942="CSP","Consolidated Supply Program(IIF)",IF(A2942&lt;&gt;"",INDEX('CCN &amp; Description'!$B$2:$B$1071,MATCH(VALUE(LEFT(A2942,5)),'CCN &amp; Description'!$A$2:$A$1071,0)),""))</f>
        <v/>
      </c>
      <c r="D2942" s="55" t="str">
        <f t="shared" si="90"/>
        <v>C</v>
      </c>
      <c r="E2942" s="55" t="str">
        <f t="shared" si="91"/>
        <v>C6091</v>
      </c>
      <c r="F2942" s="56" t="s">
        <v>7167</v>
      </c>
      <c r="G2942" s="56" t="s">
        <v>7160</v>
      </c>
      <c r="H2942" s="56" t="s">
        <v>14130</v>
      </c>
      <c r="I2942" s="57">
        <v>7.92</v>
      </c>
      <c r="J2942" s="57">
        <v>4.33</v>
      </c>
      <c r="K2942" s="57">
        <v>5.75</v>
      </c>
      <c r="L2942" s="315" t="e">
        <v>#REF!</v>
      </c>
      <c r="M2942" s="58" t="e">
        <v>#REF!</v>
      </c>
      <c r="N2942" s="58" t="e">
        <v>#N/A</v>
      </c>
      <c r="O2942" s="58" t="e">
        <v>#N/A</v>
      </c>
      <c r="P2942" s="58" t="e">
        <v>#N/A</v>
      </c>
      <c r="Q2942" s="58" t="e">
        <v>#N/A</v>
      </c>
    </row>
    <row r="2943" spans="1:17" ht="15" customHeight="1" thickBot="1">
      <c r="A2943" s="446"/>
      <c r="B2943" s="446"/>
      <c r="C2943" s="54" t="str">
        <f>IF(A2943="CSP","Consolidated Supply Program(IIF)",IF(A2943&lt;&gt;"",INDEX('CCN &amp; Description'!$B$2:$B$1071,MATCH(VALUE(LEFT(A2943,5)),'CCN &amp; Description'!$A$2:$A$1071,0)),""))</f>
        <v/>
      </c>
      <c r="D2943" s="55" t="str">
        <f t="shared" si="90"/>
        <v>C</v>
      </c>
      <c r="E2943" s="55" t="str">
        <f t="shared" si="91"/>
        <v>C6095</v>
      </c>
      <c r="F2943" s="56" t="s">
        <v>7174</v>
      </c>
      <c r="G2943" s="56" t="s">
        <v>14131</v>
      </c>
      <c r="H2943" s="56" t="s">
        <v>14132</v>
      </c>
      <c r="I2943" s="57">
        <v>6.25</v>
      </c>
      <c r="J2943" s="57">
        <v>3.08</v>
      </c>
      <c r="K2943" s="57">
        <v>4.75</v>
      </c>
      <c r="L2943" s="315" t="e">
        <v>#REF!</v>
      </c>
      <c r="M2943" s="58" t="e">
        <v>#REF!</v>
      </c>
      <c r="N2943" s="58" t="e">
        <v>#N/A</v>
      </c>
      <c r="O2943" s="58" t="e">
        <v>#N/A</v>
      </c>
      <c r="P2943" s="58" t="e">
        <v>#N/A</v>
      </c>
      <c r="Q2943" s="58" t="e">
        <v>#N/A</v>
      </c>
    </row>
    <row r="2944" spans="1:17" ht="15" customHeight="1" thickBot="1">
      <c r="A2944" s="446"/>
      <c r="B2944" s="446"/>
      <c r="C2944" s="54" t="str">
        <f>IF(A2944="CSP","Consolidated Supply Program(IIF)",IF(A2944&lt;&gt;"",INDEX('CCN &amp; Description'!$B$2:$B$1071,MATCH(VALUE(LEFT(A2944,5)),'CCN &amp; Description'!$A$2:$A$1071,0)),""))</f>
        <v/>
      </c>
      <c r="D2944" s="55" t="str">
        <f t="shared" si="90"/>
        <v>C</v>
      </c>
      <c r="E2944" s="55" t="str">
        <f t="shared" si="91"/>
        <v>C6095</v>
      </c>
      <c r="F2944" s="56" t="s">
        <v>7174</v>
      </c>
      <c r="G2944" s="56" t="s">
        <v>7160</v>
      </c>
      <c r="H2944" s="56" t="s">
        <v>14133</v>
      </c>
      <c r="I2944" s="57">
        <v>6.25</v>
      </c>
      <c r="J2944" s="57">
        <v>3.08</v>
      </c>
      <c r="K2944" s="57">
        <v>4.75</v>
      </c>
      <c r="L2944" s="315" t="e">
        <v>#REF!</v>
      </c>
      <c r="M2944" s="58" t="e">
        <v>#REF!</v>
      </c>
      <c r="N2944" s="58" t="e">
        <v>#N/A</v>
      </c>
      <c r="O2944" s="58" t="e">
        <v>#N/A</v>
      </c>
      <c r="P2944" s="58" t="e">
        <v>#N/A</v>
      </c>
      <c r="Q2944" s="58" t="e">
        <v>#N/A</v>
      </c>
    </row>
    <row r="2945" spans="1:17" ht="15" customHeight="1" thickBot="1">
      <c r="A2945" s="446"/>
      <c r="B2945" s="446"/>
      <c r="C2945" s="54" t="str">
        <f>IF(A2945="CSP","Consolidated Supply Program(IIF)",IF(A2945&lt;&gt;"",INDEX('CCN &amp; Description'!$B$2:$B$1071,MATCH(VALUE(LEFT(A2945,5)),'CCN &amp; Description'!$A$2:$A$1071,0)),""))</f>
        <v/>
      </c>
      <c r="D2945" s="55" t="str">
        <f t="shared" si="90"/>
        <v>C</v>
      </c>
      <c r="E2945" s="55" t="str">
        <f t="shared" si="91"/>
        <v>C6100</v>
      </c>
      <c r="F2945" s="56" t="s">
        <v>7181</v>
      </c>
      <c r="G2945" s="56" t="s">
        <v>7183</v>
      </c>
      <c r="H2945" s="59"/>
      <c r="I2945" s="57">
        <v>0</v>
      </c>
      <c r="J2945" s="57">
        <v>0</v>
      </c>
      <c r="K2945" s="57">
        <v>0</v>
      </c>
      <c r="L2945" s="315" t="e">
        <v>#REF!</v>
      </c>
      <c r="M2945" s="58" t="e">
        <v>#REF!</v>
      </c>
      <c r="N2945" s="58" t="e">
        <v>#N/A</v>
      </c>
      <c r="O2945" s="58" t="e">
        <v>#N/A</v>
      </c>
      <c r="P2945" s="58" t="e">
        <v>#N/A</v>
      </c>
      <c r="Q2945" s="58" t="e">
        <v>#N/A</v>
      </c>
    </row>
    <row r="2946" spans="1:17" ht="15" customHeight="1" thickBot="1">
      <c r="A2946" s="446"/>
      <c r="B2946" s="446"/>
      <c r="C2946" s="54" t="str">
        <f>IF(A2946="CSP","Consolidated Supply Program(IIF)",IF(A2946&lt;&gt;"",INDEX('CCN &amp; Description'!$B$2:$B$1071,MATCH(VALUE(LEFT(A2946,5)),'CCN &amp; Description'!$A$2:$A$1071,0)),""))</f>
        <v/>
      </c>
      <c r="D2946" s="55" t="str">
        <f t="shared" ref="D2946:D3009" si="92">LEFT(F2946,1)</f>
        <v>C</v>
      </c>
      <c r="E2946" s="55" t="str">
        <f t="shared" ref="E2946:E3009" si="93">LEFT(F2946,5)</f>
        <v>C6100</v>
      </c>
      <c r="F2946" s="56" t="s">
        <v>7181</v>
      </c>
      <c r="G2946" s="56" t="s">
        <v>7160</v>
      </c>
      <c r="H2946" s="56" t="s">
        <v>14134</v>
      </c>
      <c r="I2946" s="57">
        <v>0</v>
      </c>
      <c r="J2946" s="57">
        <v>0</v>
      </c>
      <c r="K2946" s="57">
        <v>0</v>
      </c>
      <c r="L2946" s="315" t="e">
        <v>#REF!</v>
      </c>
      <c r="M2946" s="58" t="e">
        <v>#REF!</v>
      </c>
      <c r="N2946" s="58" t="e">
        <v>#N/A</v>
      </c>
      <c r="O2946" s="58" t="e">
        <v>#N/A</v>
      </c>
      <c r="P2946" s="58" t="e">
        <v>#N/A</v>
      </c>
      <c r="Q2946" s="58" t="e">
        <v>#N/A</v>
      </c>
    </row>
    <row r="2947" spans="1:17" ht="15" customHeight="1" thickBot="1">
      <c r="A2947" s="446"/>
      <c r="B2947" s="446"/>
      <c r="C2947" s="54" t="str">
        <f>IF(A2947="CSP","Consolidated Supply Program(IIF)",IF(A2947&lt;&gt;"",INDEX('CCN &amp; Description'!$B$2:$B$1071,MATCH(VALUE(LEFT(A2947,5)),'CCN &amp; Description'!$A$2:$A$1071,0)),""))</f>
        <v/>
      </c>
      <c r="D2947" s="55" t="str">
        <f t="shared" si="92"/>
        <v>C</v>
      </c>
      <c r="E2947" s="55" t="str">
        <f t="shared" si="93"/>
        <v>C6101</v>
      </c>
      <c r="F2947" s="56" t="s">
        <v>7188</v>
      </c>
      <c r="G2947" s="56" t="s">
        <v>7160</v>
      </c>
      <c r="H2947" s="56" t="s">
        <v>14135</v>
      </c>
      <c r="I2947" s="57">
        <v>5.92</v>
      </c>
      <c r="J2947" s="57">
        <v>2.5</v>
      </c>
      <c r="K2947" s="57">
        <v>4.5</v>
      </c>
      <c r="L2947" s="315" t="e">
        <v>#REF!</v>
      </c>
      <c r="M2947" s="58" t="e">
        <v>#REF!</v>
      </c>
      <c r="N2947" s="58" t="e">
        <v>#N/A</v>
      </c>
      <c r="O2947" s="58" t="e">
        <v>#N/A</v>
      </c>
      <c r="P2947" s="58" t="e">
        <v>#N/A</v>
      </c>
      <c r="Q2947" s="58" t="e">
        <v>#N/A</v>
      </c>
    </row>
    <row r="2948" spans="1:17" ht="15" customHeight="1" thickBot="1">
      <c r="A2948" s="446"/>
      <c r="B2948" s="446"/>
      <c r="C2948" s="54" t="str">
        <f>IF(A2948="CSP","Consolidated Supply Program(IIF)",IF(A2948&lt;&gt;"",INDEX('CCN &amp; Description'!$B$2:$B$1071,MATCH(VALUE(LEFT(A2948,5)),'CCN &amp; Description'!$A$2:$A$1071,0)),""))</f>
        <v/>
      </c>
      <c r="D2948" s="55" t="str">
        <f t="shared" si="92"/>
        <v>C</v>
      </c>
      <c r="E2948" s="55" t="str">
        <f t="shared" si="93"/>
        <v>C6102</v>
      </c>
      <c r="F2948" s="56" t="s">
        <v>7192</v>
      </c>
      <c r="G2948" s="56" t="s">
        <v>7160</v>
      </c>
      <c r="H2948" s="56" t="s">
        <v>14136</v>
      </c>
      <c r="I2948" s="57">
        <v>5.83</v>
      </c>
      <c r="J2948" s="57">
        <v>2.5</v>
      </c>
      <c r="K2948" s="57">
        <v>4.5</v>
      </c>
      <c r="L2948" s="315" t="e">
        <v>#REF!</v>
      </c>
      <c r="M2948" s="58" t="e">
        <v>#REF!</v>
      </c>
      <c r="N2948" s="58" t="e">
        <v>#N/A</v>
      </c>
      <c r="O2948" s="58" t="e">
        <v>#N/A</v>
      </c>
      <c r="P2948" s="58" t="e">
        <v>#N/A</v>
      </c>
      <c r="Q2948" s="58" t="e">
        <v>#N/A</v>
      </c>
    </row>
    <row r="2949" spans="1:17" ht="15" customHeight="1" thickBot="1">
      <c r="A2949" s="446"/>
      <c r="B2949" s="446"/>
      <c r="C2949" s="54" t="str">
        <f>IF(A2949="CSP","Consolidated Supply Program(IIF)",IF(A2949&lt;&gt;"",INDEX('CCN &amp; Description'!$B$2:$B$1071,MATCH(VALUE(LEFT(A2949,5)),'CCN &amp; Description'!$A$2:$A$1071,0)),""))</f>
        <v/>
      </c>
      <c r="D2949" s="55" t="str">
        <f t="shared" si="92"/>
        <v>C</v>
      </c>
      <c r="E2949" s="55" t="str">
        <f t="shared" si="93"/>
        <v>C6103</v>
      </c>
      <c r="F2949" s="56" t="s">
        <v>7196</v>
      </c>
      <c r="G2949" s="56" t="s">
        <v>7160</v>
      </c>
      <c r="H2949" s="56" t="s">
        <v>14137</v>
      </c>
      <c r="I2949" s="57">
        <v>5.83</v>
      </c>
      <c r="J2949" s="57">
        <v>1.17</v>
      </c>
      <c r="K2949" s="57">
        <v>4.75</v>
      </c>
      <c r="L2949" s="315" t="e">
        <v>#REF!</v>
      </c>
      <c r="M2949" s="58" t="e">
        <v>#REF!</v>
      </c>
      <c r="N2949" s="58" t="e">
        <v>#N/A</v>
      </c>
      <c r="O2949" s="58" t="e">
        <v>#N/A</v>
      </c>
      <c r="P2949" s="58" t="e">
        <v>#N/A</v>
      </c>
      <c r="Q2949" s="58" t="e">
        <v>#N/A</v>
      </c>
    </row>
    <row r="2950" spans="1:17" ht="15" customHeight="1" thickBot="1">
      <c r="A2950" s="446"/>
      <c r="B2950" s="446"/>
      <c r="C2950" s="54" t="str">
        <f>IF(A2950="CSP","Consolidated Supply Program(IIF)",IF(A2950&lt;&gt;"",INDEX('CCN &amp; Description'!$B$2:$B$1071,MATCH(VALUE(LEFT(A2950,5)),'CCN &amp; Description'!$A$2:$A$1071,0)),""))</f>
        <v/>
      </c>
      <c r="D2950" s="55" t="str">
        <f t="shared" si="92"/>
        <v>C</v>
      </c>
      <c r="E2950" s="55" t="str">
        <f t="shared" si="93"/>
        <v>C6115</v>
      </c>
      <c r="F2950" s="56" t="s">
        <v>14138</v>
      </c>
      <c r="G2950" s="56" t="s">
        <v>11016</v>
      </c>
      <c r="H2950" s="59"/>
      <c r="I2950" s="60"/>
      <c r="J2950" s="60"/>
      <c r="K2950" s="60"/>
      <c r="L2950" s="315" t="e">
        <v>#REF!</v>
      </c>
      <c r="M2950" s="58" t="e">
        <v>#REF!</v>
      </c>
      <c r="N2950" s="58" t="e">
        <v>#N/A</v>
      </c>
      <c r="O2950" s="58" t="e">
        <v>#N/A</v>
      </c>
      <c r="P2950" s="58" t="e">
        <v>#N/A</v>
      </c>
      <c r="Q2950" s="58" t="e">
        <v>#N/A</v>
      </c>
    </row>
    <row r="2951" spans="1:17" ht="15" customHeight="1" thickBot="1">
      <c r="A2951" s="446"/>
      <c r="B2951" s="446"/>
      <c r="C2951" s="54" t="str">
        <f>IF(A2951="CSP","Consolidated Supply Program(IIF)",IF(A2951&lt;&gt;"",INDEX('CCN &amp; Description'!$B$2:$B$1071,MATCH(VALUE(LEFT(A2951,5)),'CCN &amp; Description'!$A$2:$A$1071,0)),""))</f>
        <v/>
      </c>
      <c r="D2951" s="55" t="str">
        <f t="shared" si="92"/>
        <v>C</v>
      </c>
      <c r="E2951" s="55" t="str">
        <f t="shared" si="93"/>
        <v>C6124</v>
      </c>
      <c r="F2951" s="56" t="s">
        <v>14139</v>
      </c>
      <c r="G2951" s="56" t="s">
        <v>14140</v>
      </c>
      <c r="H2951" s="56" t="s">
        <v>14141</v>
      </c>
      <c r="I2951" s="57">
        <v>3.75</v>
      </c>
      <c r="J2951" s="57">
        <v>2</v>
      </c>
      <c r="K2951" s="57">
        <v>2</v>
      </c>
      <c r="L2951" s="315" t="e">
        <v>#REF!</v>
      </c>
      <c r="M2951" s="58" t="e">
        <v>#REF!</v>
      </c>
      <c r="N2951" s="58" t="e">
        <v>#N/A</v>
      </c>
      <c r="O2951" s="58" t="e">
        <v>#N/A</v>
      </c>
      <c r="P2951" s="58" t="e">
        <v>#N/A</v>
      </c>
      <c r="Q2951" s="58" t="e">
        <v>#N/A</v>
      </c>
    </row>
    <row r="2952" spans="1:17" ht="15" customHeight="1" thickBot="1">
      <c r="A2952" s="446"/>
      <c r="B2952" s="446"/>
      <c r="C2952" s="54" t="str">
        <f>IF(A2952="CSP","Consolidated Supply Program(IIF)",IF(A2952&lt;&gt;"",INDEX('CCN &amp; Description'!$B$2:$B$1071,MATCH(VALUE(LEFT(A2952,5)),'CCN &amp; Description'!$A$2:$A$1071,0)),""))</f>
        <v/>
      </c>
      <c r="D2952" s="55" t="str">
        <f t="shared" si="92"/>
        <v>C</v>
      </c>
      <c r="E2952" s="55" t="str">
        <f t="shared" si="93"/>
        <v>C6124</v>
      </c>
      <c r="F2952" s="56" t="s">
        <v>14139</v>
      </c>
      <c r="G2952" s="56" t="s">
        <v>14142</v>
      </c>
      <c r="H2952" s="56" t="s">
        <v>14143</v>
      </c>
      <c r="I2952" s="57">
        <v>3.75</v>
      </c>
      <c r="J2952" s="57">
        <v>2</v>
      </c>
      <c r="K2952" s="57">
        <v>2</v>
      </c>
      <c r="L2952" s="315" t="e">
        <v>#REF!</v>
      </c>
      <c r="M2952" s="58" t="e">
        <v>#REF!</v>
      </c>
      <c r="N2952" s="58" t="e">
        <v>#N/A</v>
      </c>
      <c r="O2952" s="58" t="e">
        <v>#N/A</v>
      </c>
      <c r="P2952" s="58" t="e">
        <v>#N/A</v>
      </c>
      <c r="Q2952" s="58" t="e">
        <v>#N/A</v>
      </c>
    </row>
    <row r="2953" spans="1:17" ht="15" customHeight="1" thickBot="1">
      <c r="A2953" s="446"/>
      <c r="B2953" s="446"/>
      <c r="C2953" s="54" t="str">
        <f>IF(A2953="CSP","Consolidated Supply Program(IIF)",IF(A2953&lt;&gt;"",INDEX('CCN &amp; Description'!$B$2:$B$1071,MATCH(VALUE(LEFT(A2953,5)),'CCN &amp; Description'!$A$2:$A$1071,0)),""))</f>
        <v/>
      </c>
      <c r="D2953" s="55" t="str">
        <f t="shared" si="92"/>
        <v>C</v>
      </c>
      <c r="E2953" s="55" t="str">
        <f t="shared" si="93"/>
        <v>C6124</v>
      </c>
      <c r="F2953" s="56" t="s">
        <v>14139</v>
      </c>
      <c r="G2953" s="56" t="s">
        <v>14144</v>
      </c>
      <c r="H2953" s="56" t="s">
        <v>14145</v>
      </c>
      <c r="I2953" s="57">
        <v>3.75</v>
      </c>
      <c r="J2953" s="57">
        <v>2</v>
      </c>
      <c r="K2953" s="57">
        <v>2</v>
      </c>
      <c r="L2953" s="315" t="e">
        <v>#REF!</v>
      </c>
      <c r="M2953" s="58" t="e">
        <v>#REF!</v>
      </c>
      <c r="N2953" s="58" t="e">
        <v>#N/A</v>
      </c>
      <c r="O2953" s="58" t="e">
        <v>#N/A</v>
      </c>
      <c r="P2953" s="58" t="e">
        <v>#N/A</v>
      </c>
      <c r="Q2953" s="58" t="e">
        <v>#N/A</v>
      </c>
    </row>
    <row r="2954" spans="1:17" ht="15" customHeight="1" thickBot="1">
      <c r="A2954" s="446">
        <v>21410</v>
      </c>
      <c r="B2954" s="446"/>
      <c r="C2954" s="54" t="str">
        <f>IF(A2954="CSP","Consolidated Supply Program(IIF)",IF(A2954&lt;&gt;"",INDEX('CCN &amp; Description'!$B$2:$B$1071,MATCH(VALUE(LEFT(A2954,5)),'CCN &amp; Description'!$A$2:$A$1071,0)),""))</f>
        <v>VEHICLE MAINTENANCE SHOP</v>
      </c>
      <c r="D2954" s="55" t="str">
        <f t="shared" si="92"/>
        <v>C</v>
      </c>
      <c r="E2954" s="55" t="str">
        <f t="shared" si="93"/>
        <v>C6126</v>
      </c>
      <c r="F2954" s="56" t="s">
        <v>14146</v>
      </c>
      <c r="G2954" s="56" t="s">
        <v>14147</v>
      </c>
      <c r="H2954" s="56" t="s">
        <v>14148</v>
      </c>
      <c r="I2954" s="57">
        <v>0</v>
      </c>
      <c r="J2954" s="57">
        <v>0</v>
      </c>
      <c r="K2954" s="57">
        <v>0</v>
      </c>
      <c r="L2954" s="315" t="e">
        <v>#REF!</v>
      </c>
      <c r="M2954" s="58" t="e">
        <v>#REF!</v>
      </c>
      <c r="N2954" s="58" t="e">
        <v>#N/A</v>
      </c>
      <c r="O2954" s="58" t="e">
        <v>#N/A</v>
      </c>
      <c r="P2954" s="58" t="e">
        <v>#N/A</v>
      </c>
      <c r="Q2954" s="58" t="e">
        <v>#N/A</v>
      </c>
    </row>
    <row r="2955" spans="1:17" ht="15" customHeight="1" thickBot="1">
      <c r="A2955" s="446">
        <v>21410</v>
      </c>
      <c r="B2955" s="446"/>
      <c r="C2955" s="54" t="str">
        <f>IF(A2955="CSP","Consolidated Supply Program(IIF)",IF(A2955&lt;&gt;"",INDEX('CCN &amp; Description'!$B$2:$B$1071,MATCH(VALUE(LEFT(A2955,5)),'CCN &amp; Description'!$A$2:$A$1071,0)),""))</f>
        <v>VEHICLE MAINTENANCE SHOP</v>
      </c>
      <c r="D2955" s="55" t="str">
        <f t="shared" si="92"/>
        <v>C</v>
      </c>
      <c r="E2955" s="55" t="str">
        <f t="shared" si="93"/>
        <v>C6126</v>
      </c>
      <c r="F2955" s="56" t="s">
        <v>14146</v>
      </c>
      <c r="G2955" s="56" t="s">
        <v>14149</v>
      </c>
      <c r="H2955" s="56" t="s">
        <v>14150</v>
      </c>
      <c r="I2955" s="57">
        <v>0</v>
      </c>
      <c r="J2955" s="57">
        <v>0</v>
      </c>
      <c r="K2955" s="57">
        <v>0</v>
      </c>
      <c r="L2955" s="315" t="e">
        <v>#REF!</v>
      </c>
      <c r="M2955" s="58" t="e">
        <v>#REF!</v>
      </c>
      <c r="N2955" s="58" t="e">
        <v>#N/A</v>
      </c>
      <c r="O2955" s="58" t="e">
        <v>#N/A</v>
      </c>
      <c r="P2955" s="58" t="e">
        <v>#N/A</v>
      </c>
      <c r="Q2955" s="58" t="e">
        <v>#N/A</v>
      </c>
    </row>
    <row r="2956" spans="1:17" ht="15" customHeight="1" thickBot="1">
      <c r="A2956" s="446"/>
      <c r="B2956" s="446"/>
      <c r="C2956" s="54" t="str">
        <f>IF(A2956="CSP","Consolidated Supply Program(IIF)",IF(A2956&lt;&gt;"",INDEX('CCN &amp; Description'!$B$2:$B$1071,MATCH(VALUE(LEFT(A2956,5)),'CCN &amp; Description'!$A$2:$A$1071,0)),""))</f>
        <v/>
      </c>
      <c r="D2956" s="55" t="str">
        <f t="shared" si="92"/>
        <v>C</v>
      </c>
      <c r="E2956" s="55" t="str">
        <f t="shared" si="93"/>
        <v>C6155</v>
      </c>
      <c r="F2956" s="56" t="s">
        <v>14151</v>
      </c>
      <c r="G2956" s="56" t="s">
        <v>14152</v>
      </c>
      <c r="H2956" s="59"/>
      <c r="I2956" s="60"/>
      <c r="J2956" s="60"/>
      <c r="K2956" s="60"/>
      <c r="L2956" s="315" t="e">
        <v>#REF!</v>
      </c>
      <c r="M2956" s="58" t="e">
        <v>#REF!</v>
      </c>
      <c r="N2956" s="58" t="e">
        <v>#N/A</v>
      </c>
      <c r="O2956" s="58" t="e">
        <v>#N/A</v>
      </c>
      <c r="P2956" s="58" t="e">
        <v>#N/A</v>
      </c>
      <c r="Q2956" s="58" t="e">
        <v>#N/A</v>
      </c>
    </row>
    <row r="2957" spans="1:17" s="110" customFormat="1" ht="15" customHeight="1" thickBot="1">
      <c r="A2957" s="446"/>
      <c r="B2957" s="446"/>
      <c r="C2957" s="106" t="str">
        <f>IF(A2957="CSP","Consolidated Supply Program(IIF)",IF(A2957&lt;&gt;"",INDEX('CCN &amp; Description'!$B$2:$B$1071,MATCH(VALUE(LEFT(A2957,5)),'CCN &amp; Description'!$A$2:$A$1071,0)),""))</f>
        <v/>
      </c>
      <c r="D2957" s="107" t="str">
        <f t="shared" si="92"/>
        <v>C</v>
      </c>
      <c r="E2957" s="107" t="str">
        <f t="shared" si="93"/>
        <v>C6160</v>
      </c>
      <c r="F2957" s="108" t="s">
        <v>1376</v>
      </c>
      <c r="G2957" s="108" t="s">
        <v>4555</v>
      </c>
      <c r="H2957" s="108" t="s">
        <v>14153</v>
      </c>
      <c r="I2957" s="109">
        <v>0</v>
      </c>
      <c r="J2957" s="109">
        <v>0</v>
      </c>
      <c r="K2957" s="109">
        <v>0</v>
      </c>
      <c r="L2957" s="110" t="e">
        <v>#REF!</v>
      </c>
      <c r="M2957" s="111" t="e">
        <v>#REF!</v>
      </c>
      <c r="N2957" s="111" t="e">
        <v>#N/A</v>
      </c>
      <c r="O2957" s="111" t="e">
        <v>#N/A</v>
      </c>
      <c r="P2957" s="111" t="e">
        <v>#N/A</v>
      </c>
      <c r="Q2957" s="111" t="e">
        <v>#N/A</v>
      </c>
    </row>
    <row r="2958" spans="1:17" s="110" customFormat="1" ht="15" customHeight="1" thickBot="1">
      <c r="A2958" s="446"/>
      <c r="B2958" s="446"/>
      <c r="C2958" s="106" t="str">
        <f>IF(A2958="CSP","Consolidated Supply Program(IIF)",IF(A2958&lt;&gt;"",INDEX('CCN &amp; Description'!$B$2:$B$1071,MATCH(VALUE(LEFT(A2958,5)),'CCN &amp; Description'!$A$2:$A$1071,0)),""))</f>
        <v/>
      </c>
      <c r="D2958" s="107" t="str">
        <f t="shared" si="92"/>
        <v>C</v>
      </c>
      <c r="E2958" s="107" t="str">
        <f t="shared" si="93"/>
        <v>C6162</v>
      </c>
      <c r="F2958" s="108" t="s">
        <v>7211</v>
      </c>
      <c r="G2958" s="108" t="s">
        <v>14154</v>
      </c>
      <c r="H2958" s="108" t="s">
        <v>14155</v>
      </c>
      <c r="I2958" s="109">
        <v>2.33</v>
      </c>
      <c r="J2958" s="109">
        <v>3.75</v>
      </c>
      <c r="K2958" s="109">
        <v>5</v>
      </c>
      <c r="L2958" s="110" t="e">
        <v>#REF!</v>
      </c>
      <c r="M2958" s="111" t="e">
        <v>#REF!</v>
      </c>
      <c r="N2958" s="111" t="e">
        <v>#N/A</v>
      </c>
      <c r="O2958" s="111" t="e">
        <v>#N/A</v>
      </c>
      <c r="P2958" s="111" t="e">
        <v>#N/A</v>
      </c>
      <c r="Q2958" s="111" t="e">
        <v>#N/A</v>
      </c>
    </row>
    <row r="2959" spans="1:17" s="110" customFormat="1" ht="15" customHeight="1" thickBot="1">
      <c r="A2959" s="446"/>
      <c r="B2959" s="446"/>
      <c r="C2959" s="106" t="str">
        <f>IF(A2959="CSP","Consolidated Supply Program(IIF)",IF(A2959&lt;&gt;"",INDEX('CCN &amp; Description'!$B$2:$B$1071,MATCH(VALUE(LEFT(A2959,5)),'CCN &amp; Description'!$A$2:$A$1071,0)),""))</f>
        <v/>
      </c>
      <c r="D2959" s="107" t="str">
        <f t="shared" si="92"/>
        <v>C</v>
      </c>
      <c r="E2959" s="107" t="str">
        <f t="shared" si="93"/>
        <v>C6210</v>
      </c>
      <c r="F2959" s="108" t="s">
        <v>14156</v>
      </c>
      <c r="G2959" s="108" t="s">
        <v>14157</v>
      </c>
      <c r="H2959" s="108" t="s">
        <v>14158</v>
      </c>
      <c r="I2959" s="109">
        <v>0</v>
      </c>
      <c r="J2959" s="109">
        <v>0</v>
      </c>
      <c r="K2959" s="109">
        <v>0</v>
      </c>
      <c r="L2959" s="110" t="e">
        <v>#REF!</v>
      </c>
      <c r="M2959" s="111" t="e">
        <v>#REF!</v>
      </c>
      <c r="N2959" s="111" t="e">
        <v>#N/A</v>
      </c>
      <c r="O2959" s="111" t="e">
        <v>#N/A</v>
      </c>
      <c r="P2959" s="111" t="e">
        <v>#N/A</v>
      </c>
      <c r="Q2959" s="111" t="e">
        <v>#N/A</v>
      </c>
    </row>
    <row r="2960" spans="1:17" s="110" customFormat="1" ht="15" customHeight="1" thickBot="1">
      <c r="A2960" s="446"/>
      <c r="B2960" s="446"/>
      <c r="C2960" s="106" t="str">
        <f>IF(A2960="CSP","Consolidated Supply Program(IIF)",IF(A2960&lt;&gt;"",INDEX('CCN &amp; Description'!$B$2:$B$1071,MATCH(VALUE(LEFT(A2960,5)),'CCN &amp; Description'!$A$2:$A$1071,0)),""))</f>
        <v/>
      </c>
      <c r="D2960" s="107" t="str">
        <f t="shared" si="92"/>
        <v>C</v>
      </c>
      <c r="E2960" s="107" t="str">
        <f t="shared" si="93"/>
        <v>C6252</v>
      </c>
      <c r="F2960" s="108" t="s">
        <v>7215</v>
      </c>
      <c r="G2960" s="108" t="s">
        <v>14159</v>
      </c>
      <c r="H2960" s="108" t="s">
        <v>14160</v>
      </c>
      <c r="I2960" s="109">
        <v>5</v>
      </c>
      <c r="J2960" s="109">
        <v>1</v>
      </c>
      <c r="K2960" s="109">
        <v>0.5</v>
      </c>
      <c r="L2960" s="110" t="e">
        <v>#REF!</v>
      </c>
      <c r="M2960" s="111" t="e">
        <v>#REF!</v>
      </c>
      <c r="N2960" s="111" t="e">
        <v>#N/A</v>
      </c>
      <c r="O2960" s="111" t="e">
        <v>#N/A</v>
      </c>
      <c r="P2960" s="111" t="e">
        <v>#N/A</v>
      </c>
      <c r="Q2960" s="111" t="e">
        <v>#N/A</v>
      </c>
    </row>
    <row r="2961" spans="1:17" s="110" customFormat="1" ht="15" customHeight="1" thickBot="1">
      <c r="A2961" s="446"/>
      <c r="B2961" s="446"/>
      <c r="C2961" s="106" t="str">
        <f>IF(A2961="CSP","Consolidated Supply Program(IIF)",IF(A2961&lt;&gt;"",INDEX('CCN &amp; Description'!$B$2:$B$1071,MATCH(VALUE(LEFT(A2961,5)),'CCN &amp; Description'!$A$2:$A$1071,0)),""))</f>
        <v/>
      </c>
      <c r="D2961" s="107" t="str">
        <f t="shared" si="92"/>
        <v>C</v>
      </c>
      <c r="E2961" s="107" t="str">
        <f t="shared" si="93"/>
        <v>C6254</v>
      </c>
      <c r="F2961" s="108" t="s">
        <v>7219</v>
      </c>
      <c r="G2961" s="108" t="s">
        <v>14159</v>
      </c>
      <c r="H2961" s="108" t="s">
        <v>14161</v>
      </c>
      <c r="I2961" s="109">
        <v>3</v>
      </c>
      <c r="J2961" s="109">
        <v>1</v>
      </c>
      <c r="K2961" s="109">
        <v>0.5</v>
      </c>
      <c r="L2961" s="110" t="e">
        <v>#REF!</v>
      </c>
      <c r="M2961" s="111" t="e">
        <v>#REF!</v>
      </c>
      <c r="N2961" s="111" t="e">
        <v>#N/A</v>
      </c>
      <c r="O2961" s="111" t="e">
        <v>#N/A</v>
      </c>
      <c r="P2961" s="111" t="e">
        <v>#N/A</v>
      </c>
      <c r="Q2961" s="111" t="e">
        <v>#N/A</v>
      </c>
    </row>
    <row r="2962" spans="1:17" ht="15" customHeight="1" thickBot="1">
      <c r="A2962" s="446"/>
      <c r="B2962" s="446"/>
      <c r="C2962" s="54" t="str">
        <f>IF(A2962="CSP","Consolidated Supply Program(IIF)",IF(A2962&lt;&gt;"",INDEX('CCN &amp; Description'!$B$2:$B$1071,MATCH(VALUE(LEFT(A2962,5)),'CCN &amp; Description'!$A$2:$A$1071,0)),""))</f>
        <v/>
      </c>
      <c r="D2962" s="55" t="str">
        <f t="shared" si="92"/>
        <v>C</v>
      </c>
      <c r="E2962" s="55" t="str">
        <f t="shared" si="93"/>
        <v>C6360</v>
      </c>
      <c r="F2962" s="56" t="s">
        <v>1379</v>
      </c>
      <c r="G2962" s="56" t="s">
        <v>7224</v>
      </c>
      <c r="H2962" s="59"/>
      <c r="I2962" s="57">
        <v>0</v>
      </c>
      <c r="J2962" s="57">
        <v>0</v>
      </c>
      <c r="K2962" s="57">
        <v>0</v>
      </c>
      <c r="L2962" s="315" t="e">
        <v>#REF!</v>
      </c>
      <c r="M2962" s="58" t="e">
        <v>#REF!</v>
      </c>
      <c r="N2962" s="58" t="e">
        <v>#N/A</v>
      </c>
      <c r="O2962" s="58" t="e">
        <v>#N/A</v>
      </c>
      <c r="P2962" s="58" t="e">
        <v>#N/A</v>
      </c>
      <c r="Q2962" s="58" t="e">
        <v>#N/A</v>
      </c>
    </row>
    <row r="2963" spans="1:17" ht="15" customHeight="1" thickBot="1">
      <c r="A2963" s="446"/>
      <c r="B2963" s="446"/>
      <c r="C2963" s="54" t="str">
        <f>IF(A2963="CSP","Consolidated Supply Program(IIF)",IF(A2963&lt;&gt;"",INDEX('CCN &amp; Description'!$B$2:$B$1071,MATCH(VALUE(LEFT(A2963,5)),'CCN &amp; Description'!$A$2:$A$1071,0)),""))</f>
        <v/>
      </c>
      <c r="D2963" s="55" t="str">
        <f t="shared" si="92"/>
        <v>C</v>
      </c>
      <c r="E2963" s="55" t="str">
        <f t="shared" si="93"/>
        <v>C6375</v>
      </c>
      <c r="F2963" s="56" t="s">
        <v>7229</v>
      </c>
      <c r="G2963" s="56" t="s">
        <v>14162</v>
      </c>
      <c r="H2963" s="59"/>
      <c r="I2963" s="57">
        <v>3</v>
      </c>
      <c r="J2963" s="57">
        <v>2</v>
      </c>
      <c r="K2963" s="57">
        <v>1</v>
      </c>
      <c r="L2963" s="315" t="e">
        <v>#REF!</v>
      </c>
      <c r="M2963" s="58" t="e">
        <v>#REF!</v>
      </c>
      <c r="N2963" s="58" t="e">
        <v>#N/A</v>
      </c>
      <c r="O2963" s="58" t="e">
        <v>#N/A</v>
      </c>
      <c r="P2963" s="58" t="e">
        <v>#N/A</v>
      </c>
      <c r="Q2963" s="58" t="e">
        <v>#N/A</v>
      </c>
    </row>
    <row r="2964" spans="1:17" ht="15" customHeight="1" thickBot="1">
      <c r="A2964" s="446"/>
      <c r="B2964" s="446"/>
      <c r="C2964" s="54" t="str">
        <f>IF(A2964="CSP","Consolidated Supply Program(IIF)",IF(A2964&lt;&gt;"",INDEX('CCN &amp; Description'!$B$2:$B$1071,MATCH(VALUE(LEFT(A2964,5)),'CCN &amp; Description'!$A$2:$A$1071,0)),""))</f>
        <v/>
      </c>
      <c r="D2964" s="55" t="str">
        <f t="shared" si="92"/>
        <v>C</v>
      </c>
      <c r="E2964" s="55" t="str">
        <f t="shared" si="93"/>
        <v>C6375</v>
      </c>
      <c r="F2964" s="56" t="s">
        <v>7229</v>
      </c>
      <c r="G2964" s="56" t="s">
        <v>13241</v>
      </c>
      <c r="H2964" s="56" t="s">
        <v>14163</v>
      </c>
      <c r="I2964" s="57">
        <v>3</v>
      </c>
      <c r="J2964" s="57">
        <v>2</v>
      </c>
      <c r="K2964" s="57">
        <v>1</v>
      </c>
      <c r="L2964" s="315" t="e">
        <v>#REF!</v>
      </c>
      <c r="M2964" s="58" t="e">
        <v>#REF!</v>
      </c>
      <c r="N2964" s="58" t="e">
        <v>#N/A</v>
      </c>
      <c r="O2964" s="58" t="e">
        <v>#N/A</v>
      </c>
      <c r="P2964" s="58" t="e">
        <v>#N/A</v>
      </c>
      <c r="Q2964" s="58" t="e">
        <v>#N/A</v>
      </c>
    </row>
    <row r="2965" spans="1:17" ht="15" customHeight="1" thickBot="1">
      <c r="A2965" s="446"/>
      <c r="B2965" s="446"/>
      <c r="C2965" s="54" t="str">
        <f>IF(A2965="CSP","Consolidated Supply Program(IIF)",IF(A2965&lt;&gt;"",INDEX('CCN &amp; Description'!$B$2:$B$1071,MATCH(VALUE(LEFT(A2965,5)),'CCN &amp; Description'!$A$2:$A$1071,0)),""))</f>
        <v/>
      </c>
      <c r="D2965" s="55" t="str">
        <f t="shared" si="92"/>
        <v>C</v>
      </c>
      <c r="E2965" s="55" t="str">
        <f t="shared" si="93"/>
        <v>C6375</v>
      </c>
      <c r="F2965" s="56" t="s">
        <v>7229</v>
      </c>
      <c r="G2965" s="56" t="s">
        <v>14164</v>
      </c>
      <c r="H2965" s="56" t="s">
        <v>14165</v>
      </c>
      <c r="I2965" s="57">
        <v>3</v>
      </c>
      <c r="J2965" s="57">
        <v>2</v>
      </c>
      <c r="K2965" s="57">
        <v>1</v>
      </c>
      <c r="L2965" s="315" t="e">
        <v>#REF!</v>
      </c>
      <c r="M2965" s="58" t="e">
        <v>#REF!</v>
      </c>
      <c r="N2965" s="58" t="e">
        <v>#N/A</v>
      </c>
      <c r="O2965" s="58" t="e">
        <v>#N/A</v>
      </c>
      <c r="P2965" s="58" t="e">
        <v>#N/A</v>
      </c>
      <c r="Q2965" s="58" t="e">
        <v>#N/A</v>
      </c>
    </row>
    <row r="2966" spans="1:17" s="110" customFormat="1" ht="15" customHeight="1" thickBot="1">
      <c r="A2966" s="446">
        <v>44112</v>
      </c>
      <c r="B2966" s="446"/>
      <c r="C2966" s="106" t="str">
        <f>IF(A2966="CSP","Consolidated Supply Program(IIF)",IF(A2966&lt;&gt;"",INDEX('CCN &amp; Description'!$B$2:$B$1071,MATCH(VALUE(LEFT(A2966,5)),'CCN &amp; Description'!$A$2:$A$1071,0)),""))</f>
        <v>COVERED STORAGE BUILDING, INSTALLATION</v>
      </c>
      <c r="D2966" s="107" t="str">
        <f t="shared" si="92"/>
        <v>C</v>
      </c>
      <c r="E2966" s="107" t="str">
        <f t="shared" si="93"/>
        <v>C6388</v>
      </c>
      <c r="F2966" s="108" t="s">
        <v>7237</v>
      </c>
      <c r="G2966" s="108" t="s">
        <v>13786</v>
      </c>
      <c r="H2966" s="108" t="s">
        <v>14166</v>
      </c>
      <c r="I2966" s="109">
        <v>3</v>
      </c>
      <c r="J2966" s="109">
        <v>3</v>
      </c>
      <c r="K2966" s="109">
        <v>1.5</v>
      </c>
      <c r="L2966" s="110" t="e">
        <v>#REF!</v>
      </c>
      <c r="M2966" s="111" t="e">
        <v>#REF!</v>
      </c>
      <c r="N2966" s="111" t="e">
        <v>#N/A</v>
      </c>
      <c r="O2966" s="111" t="e">
        <v>#N/A</v>
      </c>
      <c r="P2966" s="111" t="e">
        <v>#N/A</v>
      </c>
      <c r="Q2966" s="111" t="e">
        <v>#N/A</v>
      </c>
    </row>
    <row r="2967" spans="1:17" ht="15" customHeight="1" thickBot="1">
      <c r="A2967" s="446"/>
      <c r="B2967" s="446"/>
      <c r="C2967" s="54" t="str">
        <f>IF(A2967="CSP","Consolidated Supply Program(IIF)",IF(A2967&lt;&gt;"",INDEX('CCN &amp; Description'!$B$2:$B$1071,MATCH(VALUE(LEFT(A2967,5)),'CCN &amp; Description'!$A$2:$A$1071,0)),""))</f>
        <v/>
      </c>
      <c r="D2967" s="55" t="str">
        <f t="shared" si="92"/>
        <v>C</v>
      </c>
      <c r="E2967" s="55" t="str">
        <f t="shared" si="93"/>
        <v>C6390</v>
      </c>
      <c r="F2967" s="56" t="s">
        <v>14167</v>
      </c>
      <c r="G2967" s="56" t="s">
        <v>14168</v>
      </c>
      <c r="H2967" s="59"/>
      <c r="I2967" s="60"/>
      <c r="J2967" s="60"/>
      <c r="K2967" s="60"/>
      <c r="L2967" s="315" t="e">
        <v>#REF!</v>
      </c>
      <c r="M2967" s="58" t="e">
        <v>#REF!</v>
      </c>
      <c r="N2967" s="58" t="e">
        <v>#N/A</v>
      </c>
      <c r="O2967" s="58" t="e">
        <v>#N/A</v>
      </c>
      <c r="P2967" s="58" t="e">
        <v>#N/A</v>
      </c>
      <c r="Q2967" s="58" t="e">
        <v>#N/A</v>
      </c>
    </row>
    <row r="2968" spans="1:17" ht="15" customHeight="1" thickBot="1">
      <c r="A2968" s="446"/>
      <c r="B2968" s="446"/>
      <c r="C2968" s="54" t="str">
        <f>IF(A2968="CSP","Consolidated Supply Program(IIF)",IF(A2968&lt;&gt;"",INDEX('CCN &amp; Description'!$B$2:$B$1071,MATCH(VALUE(LEFT(A2968,5)),'CCN &amp; Description'!$A$2:$A$1071,0)),""))</f>
        <v/>
      </c>
      <c r="D2968" s="55" t="str">
        <f t="shared" si="92"/>
        <v>C</v>
      </c>
      <c r="E2968" s="55" t="str">
        <f t="shared" si="93"/>
        <v>C6400</v>
      </c>
      <c r="F2968" s="56" t="s">
        <v>14169</v>
      </c>
      <c r="G2968" s="56" t="s">
        <v>9710</v>
      </c>
      <c r="H2968" s="56" t="s">
        <v>14170</v>
      </c>
      <c r="I2968" s="57">
        <v>10</v>
      </c>
      <c r="J2968" s="57">
        <v>5</v>
      </c>
      <c r="K2968" s="57">
        <v>5</v>
      </c>
      <c r="L2968" s="315" t="e">
        <v>#REF!</v>
      </c>
      <c r="M2968" s="58" t="e">
        <v>#REF!</v>
      </c>
      <c r="N2968" s="58" t="e">
        <v>#N/A</v>
      </c>
      <c r="O2968" s="58" t="e">
        <v>#N/A</v>
      </c>
      <c r="P2968" s="58" t="e">
        <v>#N/A</v>
      </c>
      <c r="Q2968" s="58" t="e">
        <v>#N/A</v>
      </c>
    </row>
    <row r="2969" spans="1:17" ht="15" customHeight="1" thickBot="1">
      <c r="A2969" s="446"/>
      <c r="B2969" s="446"/>
      <c r="C2969" s="54" t="str">
        <f>IF(A2969="CSP","Consolidated Supply Program(IIF)",IF(A2969&lt;&gt;"",INDEX('CCN &amp; Description'!$B$2:$B$1071,MATCH(VALUE(LEFT(A2969,5)),'CCN &amp; Description'!$A$2:$A$1071,0)),""))</f>
        <v/>
      </c>
      <c r="D2969" s="55" t="str">
        <f t="shared" si="92"/>
        <v>C</v>
      </c>
      <c r="E2969" s="55" t="str">
        <f t="shared" si="93"/>
        <v>C6415</v>
      </c>
      <c r="F2969" s="56" t="s">
        <v>7241</v>
      </c>
      <c r="G2969" s="56" t="s">
        <v>14171</v>
      </c>
      <c r="H2969" s="56" t="s">
        <v>14172</v>
      </c>
      <c r="I2969" s="57">
        <v>3</v>
      </c>
      <c r="J2969" s="57">
        <v>3.5</v>
      </c>
      <c r="K2969" s="57">
        <v>1.5</v>
      </c>
      <c r="L2969" s="315" t="e">
        <v>#REF!</v>
      </c>
      <c r="M2969" s="58" t="e">
        <v>#REF!</v>
      </c>
      <c r="N2969" s="58" t="e">
        <v>#N/A</v>
      </c>
      <c r="O2969" s="58" t="e">
        <v>#N/A</v>
      </c>
      <c r="P2969" s="58" t="e">
        <v>#N/A</v>
      </c>
      <c r="Q2969" s="58" t="e">
        <v>#N/A</v>
      </c>
    </row>
    <row r="2970" spans="1:17" ht="15" customHeight="1" thickBot="1">
      <c r="A2970" s="446"/>
      <c r="B2970" s="446"/>
      <c r="C2970" s="54" t="str">
        <f>IF(A2970="CSP","Consolidated Supply Program(IIF)",IF(A2970&lt;&gt;"",INDEX('CCN &amp; Description'!$B$2:$B$1071,MATCH(VALUE(LEFT(A2970,5)),'CCN &amp; Description'!$A$2:$A$1071,0)),""))</f>
        <v/>
      </c>
      <c r="D2970" s="55" t="str">
        <f t="shared" si="92"/>
        <v>C</v>
      </c>
      <c r="E2970" s="55" t="str">
        <f t="shared" si="93"/>
        <v>C6415</v>
      </c>
      <c r="F2970" s="56" t="s">
        <v>7241</v>
      </c>
      <c r="G2970" s="56" t="s">
        <v>14171</v>
      </c>
      <c r="H2970" s="56" t="s">
        <v>14173</v>
      </c>
      <c r="I2970" s="57">
        <v>8.58</v>
      </c>
      <c r="J2970" s="57">
        <v>3.5</v>
      </c>
      <c r="K2970" s="57">
        <v>3.75</v>
      </c>
      <c r="L2970" s="315" t="e">
        <v>#REF!</v>
      </c>
      <c r="M2970" s="58" t="e">
        <v>#REF!</v>
      </c>
      <c r="N2970" s="58" t="e">
        <v>#N/A</v>
      </c>
      <c r="O2970" s="58" t="e">
        <v>#N/A</v>
      </c>
      <c r="P2970" s="58" t="e">
        <v>#N/A</v>
      </c>
      <c r="Q2970" s="58" t="e">
        <v>#N/A</v>
      </c>
    </row>
    <row r="2971" spans="1:17" ht="15" customHeight="1" thickBot="1">
      <c r="A2971" s="446"/>
      <c r="B2971" s="446"/>
      <c r="C2971" s="54" t="str">
        <f>IF(A2971="CSP","Consolidated Supply Program(IIF)",IF(A2971&lt;&gt;"",INDEX('CCN &amp; Description'!$B$2:$B$1071,MATCH(VALUE(LEFT(A2971,5)),'CCN &amp; Description'!$A$2:$A$1071,0)),""))</f>
        <v/>
      </c>
      <c r="D2971" s="55" t="str">
        <f t="shared" si="92"/>
        <v>C</v>
      </c>
      <c r="E2971" s="55" t="str">
        <f t="shared" si="93"/>
        <v>C6420</v>
      </c>
      <c r="F2971" s="56" t="s">
        <v>14174</v>
      </c>
      <c r="G2971" s="56" t="s">
        <v>9710</v>
      </c>
      <c r="H2971" s="56" t="s">
        <v>14170</v>
      </c>
      <c r="I2971" s="57">
        <v>8</v>
      </c>
      <c r="J2971" s="57">
        <v>5</v>
      </c>
      <c r="K2971" s="57">
        <v>5</v>
      </c>
      <c r="L2971" s="315" t="e">
        <v>#REF!</v>
      </c>
      <c r="M2971" s="58" t="e">
        <v>#REF!</v>
      </c>
      <c r="N2971" s="58" t="e">
        <v>#N/A</v>
      </c>
      <c r="O2971" s="58" t="e">
        <v>#N/A</v>
      </c>
      <c r="P2971" s="58" t="e">
        <v>#N/A</v>
      </c>
      <c r="Q2971" s="58" t="e">
        <v>#N/A</v>
      </c>
    </row>
    <row r="2972" spans="1:17" ht="15" customHeight="1" thickBot="1">
      <c r="A2972" s="446"/>
      <c r="B2972" s="446"/>
      <c r="C2972" s="54" t="str">
        <f>IF(A2972="CSP","Consolidated Supply Program(IIF)",IF(A2972&lt;&gt;"",INDEX('CCN &amp; Description'!$B$2:$B$1071,MATCH(VALUE(LEFT(A2972,5)),'CCN &amp; Description'!$A$2:$A$1071,0)),""))</f>
        <v/>
      </c>
      <c r="D2972" s="55" t="str">
        <f t="shared" si="92"/>
        <v>C</v>
      </c>
      <c r="E2972" s="55" t="str">
        <f t="shared" si="93"/>
        <v>C6425</v>
      </c>
      <c r="F2972" s="56" t="s">
        <v>14175</v>
      </c>
      <c r="G2972" s="56" t="s">
        <v>9710</v>
      </c>
      <c r="H2972" s="56" t="s">
        <v>14176</v>
      </c>
      <c r="I2972" s="57">
        <v>0</v>
      </c>
      <c r="J2972" s="57">
        <v>0</v>
      </c>
      <c r="K2972" s="57">
        <v>0</v>
      </c>
      <c r="L2972" s="315" t="e">
        <v>#REF!</v>
      </c>
      <c r="M2972" s="58" t="e">
        <v>#REF!</v>
      </c>
      <c r="N2972" s="58" t="e">
        <v>#N/A</v>
      </c>
      <c r="O2972" s="58" t="e">
        <v>#N/A</v>
      </c>
      <c r="P2972" s="58" t="e">
        <v>#N/A</v>
      </c>
      <c r="Q2972" s="58" t="e">
        <v>#N/A</v>
      </c>
    </row>
    <row r="2973" spans="1:17" ht="15" customHeight="1" thickBot="1">
      <c r="A2973" s="446"/>
      <c r="B2973" s="446"/>
      <c r="C2973" s="54" t="str">
        <f>IF(A2973="CSP","Consolidated Supply Program(IIF)",IF(A2973&lt;&gt;"",INDEX('CCN &amp; Description'!$B$2:$B$1071,MATCH(VALUE(LEFT(A2973,5)),'CCN &amp; Description'!$A$2:$A$1071,0)),""))</f>
        <v/>
      </c>
      <c r="D2973" s="55" t="str">
        <f t="shared" si="92"/>
        <v>C</v>
      </c>
      <c r="E2973" s="55" t="str">
        <f t="shared" si="93"/>
        <v>C6470</v>
      </c>
      <c r="F2973" s="56" t="s">
        <v>14177</v>
      </c>
      <c r="G2973" s="56" t="s">
        <v>14178</v>
      </c>
      <c r="H2973" s="59"/>
      <c r="I2973" s="57">
        <v>0</v>
      </c>
      <c r="J2973" s="57">
        <v>0</v>
      </c>
      <c r="K2973" s="57">
        <v>0</v>
      </c>
      <c r="L2973" s="315" t="e">
        <v>#REF!</v>
      </c>
      <c r="M2973" s="58" t="e">
        <v>#REF!</v>
      </c>
      <c r="N2973" s="58" t="e">
        <v>#N/A</v>
      </c>
      <c r="O2973" s="58" t="e">
        <v>#N/A</v>
      </c>
      <c r="P2973" s="58" t="e">
        <v>#N/A</v>
      </c>
      <c r="Q2973" s="58" t="e">
        <v>#N/A</v>
      </c>
    </row>
    <row r="2974" spans="1:17" ht="15" customHeight="1" thickBot="1">
      <c r="A2974" s="446"/>
      <c r="B2974" s="446"/>
      <c r="C2974" s="54" t="str">
        <f>IF(A2974="CSP","Consolidated Supply Program(IIF)",IF(A2974&lt;&gt;"",INDEX('CCN &amp; Description'!$B$2:$B$1071,MATCH(VALUE(LEFT(A2974,5)),'CCN &amp; Description'!$A$2:$A$1071,0)),""))</f>
        <v/>
      </c>
      <c r="D2974" s="55" t="str">
        <f t="shared" si="92"/>
        <v>C</v>
      </c>
      <c r="E2974" s="55" t="str">
        <f t="shared" si="93"/>
        <v>C6490</v>
      </c>
      <c r="F2974" s="56" t="s">
        <v>14179</v>
      </c>
      <c r="G2974" s="56" t="s">
        <v>14180</v>
      </c>
      <c r="H2974" s="59"/>
      <c r="I2974" s="60"/>
      <c r="J2974" s="60"/>
      <c r="K2974" s="60"/>
      <c r="L2974" s="315" t="e">
        <v>#REF!</v>
      </c>
      <c r="M2974" s="58" t="e">
        <v>#REF!</v>
      </c>
      <c r="N2974" s="58" t="e">
        <v>#N/A</v>
      </c>
      <c r="O2974" s="58" t="e">
        <v>#N/A</v>
      </c>
      <c r="P2974" s="58" t="e">
        <v>#N/A</v>
      </c>
      <c r="Q2974" s="58" t="e">
        <v>#N/A</v>
      </c>
    </row>
    <row r="2975" spans="1:17" ht="15" customHeight="1" thickBot="1">
      <c r="A2975" s="446"/>
      <c r="B2975" s="446"/>
      <c r="C2975" s="54" t="str">
        <f>IF(A2975="CSP","Consolidated Supply Program(IIF)",IF(A2975&lt;&gt;"",INDEX('CCN &amp; Description'!$B$2:$B$1071,MATCH(VALUE(LEFT(A2975,5)),'CCN &amp; Description'!$A$2:$A$1071,0)),""))</f>
        <v/>
      </c>
      <c r="D2975" s="55" t="str">
        <f t="shared" si="92"/>
        <v>C</v>
      </c>
      <c r="E2975" s="55" t="str">
        <f t="shared" si="93"/>
        <v>C6520</v>
      </c>
      <c r="F2975" s="56" t="s">
        <v>14181</v>
      </c>
      <c r="G2975" s="56" t="s">
        <v>14182</v>
      </c>
      <c r="H2975" s="59"/>
      <c r="I2975" s="57">
        <v>0</v>
      </c>
      <c r="J2975" s="57">
        <v>0</v>
      </c>
      <c r="K2975" s="57">
        <v>0</v>
      </c>
      <c r="L2975" s="315" t="e">
        <v>#REF!</v>
      </c>
      <c r="M2975" s="58" t="e">
        <v>#REF!</v>
      </c>
      <c r="N2975" s="58" t="e">
        <v>#N/A</v>
      </c>
      <c r="O2975" s="58" t="e">
        <v>#N/A</v>
      </c>
      <c r="P2975" s="58" t="e">
        <v>#N/A</v>
      </c>
      <c r="Q2975" s="58" t="e">
        <v>#N/A</v>
      </c>
    </row>
    <row r="2976" spans="1:17" ht="15" customHeight="1" thickBot="1">
      <c r="A2976" s="446"/>
      <c r="B2976" s="446"/>
      <c r="C2976" s="54" t="str">
        <f>IF(A2976="CSP","Consolidated Supply Program(IIF)",IF(A2976&lt;&gt;"",INDEX('CCN &amp; Description'!$B$2:$B$1071,MATCH(VALUE(LEFT(A2976,5)),'CCN &amp; Description'!$A$2:$A$1071,0)),""))</f>
        <v/>
      </c>
      <c r="D2976" s="55" t="str">
        <f t="shared" si="92"/>
        <v>C</v>
      </c>
      <c r="E2976" s="55" t="str">
        <f t="shared" si="93"/>
        <v>C6560</v>
      </c>
      <c r="F2976" s="56" t="s">
        <v>7243</v>
      </c>
      <c r="G2976" s="56" t="s">
        <v>5745</v>
      </c>
      <c r="H2976" s="56" t="s">
        <v>14183</v>
      </c>
      <c r="I2976" s="57">
        <v>0</v>
      </c>
      <c r="J2976" s="57">
        <v>0</v>
      </c>
      <c r="K2976" s="57">
        <v>0</v>
      </c>
      <c r="L2976" s="315" t="e">
        <v>#REF!</v>
      </c>
      <c r="M2976" s="58" t="e">
        <v>#REF!</v>
      </c>
      <c r="N2976" s="58" t="e">
        <v>#N/A</v>
      </c>
      <c r="O2976" s="58" t="e">
        <v>#N/A</v>
      </c>
      <c r="P2976" s="58" t="e">
        <v>#N/A</v>
      </c>
      <c r="Q2976" s="58" t="e">
        <v>#N/A</v>
      </c>
    </row>
    <row r="2977" spans="1:17" ht="15" customHeight="1" thickBot="1">
      <c r="A2977" s="446"/>
      <c r="B2977" s="446"/>
      <c r="C2977" s="54" t="str">
        <f>IF(A2977="CSP","Consolidated Supply Program(IIF)",IF(A2977&lt;&gt;"",INDEX('CCN &amp; Description'!$B$2:$B$1071,MATCH(VALUE(LEFT(A2977,5)),'CCN &amp; Description'!$A$2:$A$1071,0)),""))</f>
        <v/>
      </c>
      <c r="D2977" s="55" t="str">
        <f t="shared" si="92"/>
        <v>C</v>
      </c>
      <c r="E2977" s="55" t="str">
        <f t="shared" si="93"/>
        <v>C6560</v>
      </c>
      <c r="F2977" s="56" t="s">
        <v>7243</v>
      </c>
      <c r="G2977" s="56" t="s">
        <v>14184</v>
      </c>
      <c r="H2977" s="56" t="s">
        <v>14185</v>
      </c>
      <c r="I2977" s="57">
        <v>0</v>
      </c>
      <c r="J2977" s="57">
        <v>0</v>
      </c>
      <c r="K2977" s="57">
        <v>0</v>
      </c>
      <c r="L2977" s="315" t="e">
        <v>#REF!</v>
      </c>
      <c r="M2977" s="58" t="e">
        <v>#REF!</v>
      </c>
      <c r="N2977" s="58" t="e">
        <v>#N/A</v>
      </c>
      <c r="O2977" s="58" t="e">
        <v>#N/A</v>
      </c>
      <c r="P2977" s="58" t="e">
        <v>#N/A</v>
      </c>
      <c r="Q2977" s="58" t="e">
        <v>#N/A</v>
      </c>
    </row>
    <row r="2978" spans="1:17" ht="15" customHeight="1" thickBot="1">
      <c r="A2978" s="446"/>
      <c r="B2978" s="446"/>
      <c r="C2978" s="54" t="str">
        <f>IF(A2978="CSP","Consolidated Supply Program(IIF)",IF(A2978&lt;&gt;"",INDEX('CCN &amp; Description'!$B$2:$B$1071,MATCH(VALUE(LEFT(A2978,5)),'CCN &amp; Description'!$A$2:$A$1071,0)),""))</f>
        <v/>
      </c>
      <c r="D2978" s="55" t="str">
        <f t="shared" si="92"/>
        <v>C</v>
      </c>
      <c r="E2978" s="55" t="str">
        <f t="shared" si="93"/>
        <v>C6570</v>
      </c>
      <c r="F2978" s="56" t="s">
        <v>7251</v>
      </c>
      <c r="G2978" s="56" t="s">
        <v>7252</v>
      </c>
      <c r="H2978" s="56" t="s">
        <v>14186</v>
      </c>
      <c r="I2978" s="57">
        <v>0</v>
      </c>
      <c r="J2978" s="57">
        <v>0</v>
      </c>
      <c r="K2978" s="57">
        <v>0</v>
      </c>
      <c r="L2978" s="315" t="e">
        <v>#REF!</v>
      </c>
      <c r="M2978" s="58" t="e">
        <v>#REF!</v>
      </c>
      <c r="N2978" s="58" t="e">
        <v>#N/A</v>
      </c>
      <c r="O2978" s="58" t="e">
        <v>#N/A</v>
      </c>
      <c r="P2978" s="58" t="e">
        <v>#N/A</v>
      </c>
      <c r="Q2978" s="58" t="e">
        <v>#N/A</v>
      </c>
    </row>
    <row r="2979" spans="1:17" ht="15" customHeight="1" thickBot="1">
      <c r="A2979" s="446"/>
      <c r="B2979" s="446"/>
      <c r="C2979" s="54" t="str">
        <f>IF(A2979="CSP","Consolidated Supply Program(IIF)",IF(A2979&lt;&gt;"",INDEX('CCN &amp; Description'!$B$2:$B$1071,MATCH(VALUE(LEFT(A2979,5)),'CCN &amp; Description'!$A$2:$A$1071,0)),""))</f>
        <v/>
      </c>
      <c r="D2979" s="55" t="str">
        <f t="shared" si="92"/>
        <v>C</v>
      </c>
      <c r="E2979" s="55" t="str">
        <f t="shared" si="93"/>
        <v>C6580</v>
      </c>
      <c r="F2979" s="56" t="s">
        <v>14187</v>
      </c>
      <c r="G2979" s="56" t="s">
        <v>5745</v>
      </c>
      <c r="H2979" s="56" t="s">
        <v>14188</v>
      </c>
      <c r="I2979" s="57">
        <v>0</v>
      </c>
      <c r="J2979" s="57">
        <v>0</v>
      </c>
      <c r="K2979" s="57">
        <v>0</v>
      </c>
      <c r="L2979" s="315" t="e">
        <v>#REF!</v>
      </c>
      <c r="M2979" s="58" t="e">
        <v>#REF!</v>
      </c>
      <c r="N2979" s="58" t="e">
        <v>#N/A</v>
      </c>
      <c r="O2979" s="58" t="e">
        <v>#N/A</v>
      </c>
      <c r="P2979" s="58" t="e">
        <v>#N/A</v>
      </c>
      <c r="Q2979" s="58" t="e">
        <v>#N/A</v>
      </c>
    </row>
    <row r="2980" spans="1:17" ht="15" customHeight="1" thickBot="1">
      <c r="A2980" s="446"/>
      <c r="B2980" s="446"/>
      <c r="C2980" s="54" t="str">
        <f>IF(A2980="CSP","Consolidated Supply Program(IIF)",IF(A2980&lt;&gt;"",INDEX('CCN &amp; Description'!$B$2:$B$1071,MATCH(VALUE(LEFT(A2980,5)),'CCN &amp; Description'!$A$2:$A$1071,0)),""))</f>
        <v/>
      </c>
      <c r="D2980" s="55" t="str">
        <f t="shared" si="92"/>
        <v>C</v>
      </c>
      <c r="E2980" s="55" t="str">
        <f t="shared" si="93"/>
        <v>C6580</v>
      </c>
      <c r="F2980" s="56" t="s">
        <v>14187</v>
      </c>
      <c r="G2980" s="56" t="s">
        <v>5745</v>
      </c>
      <c r="H2980" s="56" t="s">
        <v>14189</v>
      </c>
      <c r="I2980" s="57">
        <v>0</v>
      </c>
      <c r="J2980" s="57">
        <v>0</v>
      </c>
      <c r="K2980" s="57">
        <v>0</v>
      </c>
      <c r="L2980" s="315" t="e">
        <v>#REF!</v>
      </c>
      <c r="M2980" s="58" t="e">
        <v>#REF!</v>
      </c>
      <c r="N2980" s="58" t="e">
        <v>#N/A</v>
      </c>
      <c r="O2980" s="58" t="e">
        <v>#N/A</v>
      </c>
      <c r="P2980" s="58" t="e">
        <v>#N/A</v>
      </c>
      <c r="Q2980" s="58" t="e">
        <v>#N/A</v>
      </c>
    </row>
    <row r="2981" spans="1:17" ht="15" customHeight="1" thickBot="1">
      <c r="A2981" s="446"/>
      <c r="B2981" s="446"/>
      <c r="C2981" s="54" t="str">
        <f>IF(A2981="CSP","Consolidated Supply Program(IIF)",IF(A2981&lt;&gt;"",INDEX('CCN &amp; Description'!$B$2:$B$1071,MATCH(VALUE(LEFT(A2981,5)),'CCN &amp; Description'!$A$2:$A$1071,0)),""))</f>
        <v/>
      </c>
      <c r="D2981" s="55" t="str">
        <f t="shared" si="92"/>
        <v>C</v>
      </c>
      <c r="E2981" s="55" t="str">
        <f t="shared" si="93"/>
        <v>C6585</v>
      </c>
      <c r="F2981" s="56" t="s">
        <v>7263</v>
      </c>
      <c r="G2981" s="56" t="s">
        <v>14190</v>
      </c>
      <c r="H2981" s="59"/>
      <c r="I2981" s="57">
        <v>1.67</v>
      </c>
      <c r="J2981" s="57">
        <v>0.92</v>
      </c>
      <c r="K2981" s="57">
        <v>0.5</v>
      </c>
      <c r="L2981" s="315" t="e">
        <v>#REF!</v>
      </c>
      <c r="M2981" s="58" t="e">
        <v>#REF!</v>
      </c>
      <c r="N2981" s="58" t="e">
        <v>#N/A</v>
      </c>
      <c r="O2981" s="58" t="e">
        <v>#N/A</v>
      </c>
      <c r="P2981" s="58" t="e">
        <v>#N/A</v>
      </c>
      <c r="Q2981" s="58" t="e">
        <v>#N/A</v>
      </c>
    </row>
    <row r="2982" spans="1:17" ht="15" customHeight="1" thickBot="1">
      <c r="A2982" s="446"/>
      <c r="B2982" s="446"/>
      <c r="C2982" s="54" t="str">
        <f>IF(A2982="CSP","Consolidated Supply Program(IIF)",IF(A2982&lt;&gt;"",INDEX('CCN &amp; Description'!$B$2:$B$1071,MATCH(VALUE(LEFT(A2982,5)),'CCN &amp; Description'!$A$2:$A$1071,0)),""))</f>
        <v/>
      </c>
      <c r="D2982" s="55" t="str">
        <f t="shared" si="92"/>
        <v>C</v>
      </c>
      <c r="E2982" s="55" t="str">
        <f t="shared" si="93"/>
        <v>C6600</v>
      </c>
      <c r="F2982" s="56" t="s">
        <v>14191</v>
      </c>
      <c r="G2982" s="56" t="s">
        <v>14192</v>
      </c>
      <c r="H2982" s="56" t="s">
        <v>14193</v>
      </c>
      <c r="I2982" s="57">
        <v>0</v>
      </c>
      <c r="J2982" s="57">
        <v>0</v>
      </c>
      <c r="K2982" s="57">
        <v>0</v>
      </c>
      <c r="L2982" s="315" t="e">
        <v>#REF!</v>
      </c>
      <c r="M2982" s="58" t="e">
        <v>#REF!</v>
      </c>
      <c r="N2982" s="58" t="e">
        <v>#N/A</v>
      </c>
      <c r="O2982" s="58" t="e">
        <v>#N/A</v>
      </c>
      <c r="P2982" s="58" t="e">
        <v>#N/A</v>
      </c>
      <c r="Q2982" s="58" t="e">
        <v>#N/A</v>
      </c>
    </row>
    <row r="2983" spans="1:17" s="110" customFormat="1" ht="15" customHeight="1" thickBot="1">
      <c r="A2983" s="446"/>
      <c r="B2983" s="446"/>
      <c r="C2983" s="106" t="str">
        <f>IF(A2983="CSP","Consolidated Supply Program(IIF)",IF(A2983&lt;&gt;"",INDEX('CCN &amp; Description'!$B$2:$B$1071,MATCH(VALUE(LEFT(A2983,5)),'CCN &amp; Description'!$A$2:$A$1071,0)),""))</f>
        <v/>
      </c>
      <c r="D2983" s="107" t="str">
        <f t="shared" si="92"/>
        <v>C</v>
      </c>
      <c r="E2983" s="107" t="str">
        <f t="shared" si="93"/>
        <v>C6611</v>
      </c>
      <c r="F2983" s="108" t="s">
        <v>7267</v>
      </c>
      <c r="G2983" s="108" t="s">
        <v>14194</v>
      </c>
      <c r="H2983" s="108" t="s">
        <v>14195</v>
      </c>
      <c r="I2983" s="109">
        <v>0.83</v>
      </c>
      <c r="J2983" s="109">
        <v>1.25</v>
      </c>
      <c r="K2983" s="109">
        <v>2.5</v>
      </c>
      <c r="L2983" s="110" t="e">
        <v>#REF!</v>
      </c>
      <c r="M2983" s="111" t="e">
        <v>#REF!</v>
      </c>
      <c r="N2983" s="111" t="e">
        <v>#N/A</v>
      </c>
      <c r="O2983" s="111" t="e">
        <v>#N/A</v>
      </c>
      <c r="P2983" s="111" t="e">
        <v>#N/A</v>
      </c>
      <c r="Q2983" s="111" t="e">
        <v>#N/A</v>
      </c>
    </row>
    <row r="2984" spans="1:17" s="110" customFormat="1" ht="15" customHeight="1" thickBot="1">
      <c r="A2984" s="446">
        <v>44112</v>
      </c>
      <c r="B2984" s="446"/>
      <c r="C2984" s="106" t="str">
        <f>IF(A2984="CSP","Consolidated Supply Program(IIF)",IF(A2984&lt;&gt;"",INDEX('CCN &amp; Description'!$B$2:$B$1071,MATCH(VALUE(LEFT(A2984,5)),'CCN &amp; Description'!$A$2:$A$1071,0)),""))</f>
        <v>COVERED STORAGE BUILDING, INSTALLATION</v>
      </c>
      <c r="D2984" s="107" t="str">
        <f t="shared" si="92"/>
        <v>C</v>
      </c>
      <c r="E2984" s="107" t="str">
        <f t="shared" si="93"/>
        <v>C6621</v>
      </c>
      <c r="F2984" s="108" t="s">
        <v>7271</v>
      </c>
      <c r="G2984" s="108" t="s">
        <v>14196</v>
      </c>
      <c r="H2984" s="108" t="s">
        <v>14197</v>
      </c>
      <c r="I2984" s="109">
        <v>4</v>
      </c>
      <c r="J2984" s="109">
        <v>2.17</v>
      </c>
      <c r="K2984" s="109">
        <v>3</v>
      </c>
      <c r="L2984" s="110" t="e">
        <v>#REF!</v>
      </c>
      <c r="M2984" s="111" t="e">
        <v>#REF!</v>
      </c>
      <c r="N2984" s="111" t="e">
        <v>#N/A</v>
      </c>
      <c r="O2984" s="111" t="e">
        <v>#N/A</v>
      </c>
      <c r="P2984" s="111" t="e">
        <v>#N/A</v>
      </c>
      <c r="Q2984" s="111" t="e">
        <v>#N/A</v>
      </c>
    </row>
    <row r="2985" spans="1:17" ht="15" customHeight="1" thickBot="1">
      <c r="A2985" s="446"/>
      <c r="B2985" s="446"/>
      <c r="C2985" s="54" t="str">
        <f>IF(A2985="CSP","Consolidated Supply Program(IIF)",IF(A2985&lt;&gt;"",INDEX('CCN &amp; Description'!$B$2:$B$1071,MATCH(VALUE(LEFT(A2985,5)),'CCN &amp; Description'!$A$2:$A$1071,0)),""))</f>
        <v/>
      </c>
      <c r="D2985" s="55" t="str">
        <f t="shared" si="92"/>
        <v>C</v>
      </c>
      <c r="E2985" s="55" t="str">
        <f t="shared" si="93"/>
        <v>C6621</v>
      </c>
      <c r="F2985" s="56" t="s">
        <v>14198</v>
      </c>
      <c r="G2985" s="56" t="s">
        <v>14196</v>
      </c>
      <c r="H2985" s="56" t="s">
        <v>14197</v>
      </c>
      <c r="I2985" s="57">
        <v>4</v>
      </c>
      <c r="J2985" s="57">
        <v>2.17</v>
      </c>
      <c r="K2985" s="57">
        <v>3</v>
      </c>
      <c r="L2985" s="315" t="e">
        <v>#REF!</v>
      </c>
      <c r="M2985" s="58" t="e">
        <v>#REF!</v>
      </c>
      <c r="N2985" s="58" t="e">
        <v>#N/A</v>
      </c>
      <c r="O2985" s="58" t="e">
        <v>#N/A</v>
      </c>
      <c r="P2985" s="58" t="e">
        <v>#N/A</v>
      </c>
      <c r="Q2985" s="58" t="e">
        <v>#N/A</v>
      </c>
    </row>
    <row r="2986" spans="1:17" ht="15" customHeight="1" thickBot="1">
      <c r="A2986" s="446"/>
      <c r="B2986" s="446"/>
      <c r="C2986" s="54" t="str">
        <f>IF(A2986="CSP","Consolidated Supply Program(IIF)",IF(A2986&lt;&gt;"",INDEX('CCN &amp; Description'!$B$2:$B$1071,MATCH(VALUE(LEFT(A2986,5)),'CCN &amp; Description'!$A$2:$A$1071,0)),""))</f>
        <v/>
      </c>
      <c r="D2986" s="55" t="str">
        <f t="shared" si="92"/>
        <v>C</v>
      </c>
      <c r="E2986" s="55" t="str">
        <f t="shared" si="93"/>
        <v>C6627</v>
      </c>
      <c r="F2986" s="56" t="s">
        <v>14199</v>
      </c>
      <c r="G2986" s="56" t="s">
        <v>14196</v>
      </c>
      <c r="H2986" s="59"/>
      <c r="I2986" s="60"/>
      <c r="J2986" s="60"/>
      <c r="K2986" s="60"/>
      <c r="L2986" s="315" t="e">
        <v>#REF!</v>
      </c>
      <c r="M2986" s="58" t="e">
        <v>#REF!</v>
      </c>
      <c r="N2986" s="58" t="e">
        <v>#N/A</v>
      </c>
      <c r="O2986" s="58" t="e">
        <v>#N/A</v>
      </c>
      <c r="P2986" s="58" t="e">
        <v>#N/A</v>
      </c>
      <c r="Q2986" s="58" t="e">
        <v>#N/A</v>
      </c>
    </row>
    <row r="2987" spans="1:17" s="110" customFormat="1" ht="15" customHeight="1" thickBot="1">
      <c r="A2987" s="446">
        <v>21375</v>
      </c>
      <c r="B2987" s="446"/>
      <c r="C2987" s="106" t="str">
        <f>IF(A2987="CSP","Consolidated Supply Program(IIF)",IF(A2987&lt;&gt;"",INDEX('CCN &amp; Description'!$B$2:$B$1071,MATCH(VALUE(LEFT(A2987,5)),'CCN &amp; Description'!$A$2:$A$1071,0)),""))</f>
        <v>MARINE MAINTENANCE SUPPORT FACILITY</v>
      </c>
      <c r="D2987" s="107" t="str">
        <f t="shared" si="92"/>
        <v>C</v>
      </c>
      <c r="E2987" s="107" t="str">
        <f t="shared" si="93"/>
        <v>C6630</v>
      </c>
      <c r="F2987" s="108" t="s">
        <v>7275</v>
      </c>
      <c r="G2987" s="108" t="s">
        <v>14200</v>
      </c>
      <c r="H2987" s="108" t="s">
        <v>13988</v>
      </c>
      <c r="I2987" s="109">
        <v>0</v>
      </c>
      <c r="J2987" s="109">
        <v>0</v>
      </c>
      <c r="K2987" s="109">
        <v>0</v>
      </c>
      <c r="L2987" s="110" t="e">
        <v>#REF!</v>
      </c>
      <c r="M2987" s="111" t="e">
        <v>#REF!</v>
      </c>
      <c r="N2987" s="111" t="e">
        <v>#N/A</v>
      </c>
      <c r="O2987" s="111" t="e">
        <v>#N/A</v>
      </c>
      <c r="P2987" s="111" t="e">
        <v>#N/A</v>
      </c>
      <c r="Q2987" s="111" t="e">
        <v>#N/A</v>
      </c>
    </row>
    <row r="2988" spans="1:17" s="110" customFormat="1" ht="15" customHeight="1" thickBot="1">
      <c r="A2988" s="446" t="s">
        <v>814</v>
      </c>
      <c r="B2988" s="446"/>
      <c r="C2988" s="106" t="str">
        <f>IF(A2988="CSP","Consolidated Supply Program(IIF)",IF(A2988&lt;&gt;"",INDEX('CCN &amp; Description'!$B$2:$B$1071,MATCH(VALUE(LEFT(A2988,5)),'CCN &amp; Description'!$A$2:$A$1071,0)),""))</f>
        <v>Consolidated Supply Program(IIF)</v>
      </c>
      <c r="D2988" s="107" t="str">
        <f t="shared" si="92"/>
        <v>C</v>
      </c>
      <c r="E2988" s="107" t="str">
        <f t="shared" si="93"/>
        <v>C6632</v>
      </c>
      <c r="F2988" s="108" t="s">
        <v>999</v>
      </c>
      <c r="G2988" s="108" t="s">
        <v>14201</v>
      </c>
      <c r="H2988" s="108" t="s">
        <v>2098</v>
      </c>
      <c r="I2988" s="109">
        <v>1</v>
      </c>
      <c r="J2988" s="109">
        <v>0.67</v>
      </c>
      <c r="K2988" s="109">
        <v>0.25</v>
      </c>
      <c r="L2988" s="110" t="e">
        <v>#REF!</v>
      </c>
      <c r="M2988" s="111" t="e">
        <v>#REF!</v>
      </c>
      <c r="N2988" s="111" t="e">
        <v>#N/A</v>
      </c>
      <c r="O2988" s="111" t="e">
        <v>#N/A</v>
      </c>
      <c r="P2988" s="111" t="e">
        <v>#N/A</v>
      </c>
      <c r="Q2988" s="111" t="e">
        <v>#N/A</v>
      </c>
    </row>
    <row r="2989" spans="1:17" s="110" customFormat="1" ht="15" customHeight="1" thickBot="1">
      <c r="A2989" s="446"/>
      <c r="B2989" s="446"/>
      <c r="C2989" s="106" t="str">
        <f>IF(A2989="CSP","Consolidated Supply Program(IIF)",IF(A2989&lt;&gt;"",INDEX('CCN &amp; Description'!$B$2:$B$1071,MATCH(VALUE(LEFT(A2989,5)),'CCN &amp; Description'!$A$2:$A$1071,0)),""))</f>
        <v/>
      </c>
      <c r="D2989" s="107" t="str">
        <f t="shared" si="92"/>
        <v>C</v>
      </c>
      <c r="E2989" s="107" t="str">
        <f t="shared" si="93"/>
        <v>C6639</v>
      </c>
      <c r="F2989" s="108" t="s">
        <v>1002</v>
      </c>
      <c r="G2989" s="108" t="s">
        <v>14202</v>
      </c>
      <c r="H2989" s="108" t="s">
        <v>14203</v>
      </c>
      <c r="I2989" s="109">
        <v>0</v>
      </c>
      <c r="J2989" s="109">
        <v>0</v>
      </c>
      <c r="K2989" s="109">
        <v>0</v>
      </c>
      <c r="L2989" s="110" t="e">
        <v>#REF!</v>
      </c>
      <c r="M2989" s="111" t="e">
        <v>#REF!</v>
      </c>
      <c r="N2989" s="111" t="e">
        <v>#N/A</v>
      </c>
      <c r="O2989" s="111" t="e">
        <v>#N/A</v>
      </c>
      <c r="P2989" s="111" t="e">
        <v>#N/A</v>
      </c>
      <c r="Q2989" s="111" t="e">
        <v>#N/A</v>
      </c>
    </row>
    <row r="2990" spans="1:17" ht="15" customHeight="1" thickBot="1">
      <c r="A2990" s="446"/>
      <c r="B2990" s="446"/>
      <c r="C2990" s="54" t="str">
        <f>IF(A2990="CSP","Consolidated Supply Program(IIF)",IF(A2990&lt;&gt;"",INDEX('CCN &amp; Description'!$B$2:$B$1071,MATCH(VALUE(LEFT(A2990,5)),'CCN &amp; Description'!$A$2:$A$1071,0)),""))</f>
        <v/>
      </c>
      <c r="D2990" s="55" t="str">
        <f t="shared" si="92"/>
        <v>C</v>
      </c>
      <c r="E2990" s="55" t="str">
        <f t="shared" si="93"/>
        <v>C6650</v>
      </c>
      <c r="F2990" s="56" t="s">
        <v>14204</v>
      </c>
      <c r="G2990" s="56" t="s">
        <v>14205</v>
      </c>
      <c r="H2990" s="56" t="s">
        <v>14206</v>
      </c>
      <c r="I2990" s="57">
        <v>0</v>
      </c>
      <c r="J2990" s="57">
        <v>0</v>
      </c>
      <c r="K2990" s="57">
        <v>0</v>
      </c>
      <c r="L2990" s="315" t="e">
        <v>#REF!</v>
      </c>
      <c r="M2990" s="58" t="e">
        <v>#REF!</v>
      </c>
      <c r="N2990" s="58" t="e">
        <v>#N/A</v>
      </c>
      <c r="O2990" s="58" t="e">
        <v>#N/A</v>
      </c>
      <c r="P2990" s="58" t="e">
        <v>#N/A</v>
      </c>
      <c r="Q2990" s="58" t="e">
        <v>#N/A</v>
      </c>
    </row>
    <row r="2991" spans="1:17" ht="15" customHeight="1" thickBot="1">
      <c r="A2991" s="446"/>
      <c r="B2991" s="446"/>
      <c r="C2991" s="54" t="str">
        <f>IF(A2991="CSP","Consolidated Supply Program(IIF)",IF(A2991&lt;&gt;"",INDEX('CCN &amp; Description'!$B$2:$B$1071,MATCH(VALUE(LEFT(A2991,5)),'CCN &amp; Description'!$A$2:$A$1071,0)),""))</f>
        <v/>
      </c>
      <c r="D2991" s="55" t="str">
        <f t="shared" si="92"/>
        <v>C</v>
      </c>
      <c r="E2991" s="55" t="str">
        <f t="shared" si="93"/>
        <v>C6652</v>
      </c>
      <c r="F2991" s="56" t="s">
        <v>14207</v>
      </c>
      <c r="G2991" s="56" t="s">
        <v>14208</v>
      </c>
      <c r="H2991" s="59"/>
      <c r="I2991" s="60"/>
      <c r="J2991" s="60"/>
      <c r="K2991" s="60"/>
      <c r="L2991" s="315" t="e">
        <v>#REF!</v>
      </c>
      <c r="M2991" s="58" t="e">
        <v>#REF!</v>
      </c>
      <c r="N2991" s="58" t="e">
        <v>#N/A</v>
      </c>
      <c r="O2991" s="58" t="e">
        <v>#N/A</v>
      </c>
      <c r="P2991" s="58" t="e">
        <v>#N/A</v>
      </c>
      <c r="Q2991" s="58" t="e">
        <v>#N/A</v>
      </c>
    </row>
    <row r="2992" spans="1:17" s="110" customFormat="1" ht="15" customHeight="1" thickBot="1">
      <c r="A2992" s="446"/>
      <c r="B2992" s="446"/>
      <c r="C2992" s="106" t="str">
        <f>IF(A2992="CSP","Consolidated Supply Program(IIF)",IF(A2992&lt;&gt;"",INDEX('CCN &amp; Description'!$B$2:$B$1071,MATCH(VALUE(LEFT(A2992,5)),'CCN &amp; Description'!$A$2:$A$1071,0)),""))</f>
        <v/>
      </c>
      <c r="D2992" s="107" t="str">
        <f t="shared" si="92"/>
        <v>C</v>
      </c>
      <c r="E2992" s="107" t="str">
        <f t="shared" si="93"/>
        <v>C6695</v>
      </c>
      <c r="F2992" s="108" t="s">
        <v>14209</v>
      </c>
      <c r="G2992" s="108" t="s">
        <v>9704</v>
      </c>
      <c r="H2992" s="112"/>
      <c r="I2992" s="109">
        <v>0</v>
      </c>
      <c r="J2992" s="109">
        <v>0</v>
      </c>
      <c r="K2992" s="109">
        <v>0</v>
      </c>
      <c r="L2992" s="110" t="e">
        <v>#REF!</v>
      </c>
      <c r="M2992" s="111" t="e">
        <v>#REF!</v>
      </c>
      <c r="N2992" s="111" t="e">
        <v>#N/A</v>
      </c>
      <c r="O2992" s="111" t="e">
        <v>#N/A</v>
      </c>
      <c r="P2992" s="111" t="e">
        <v>#N/A</v>
      </c>
      <c r="Q2992" s="111" t="e">
        <v>#N/A</v>
      </c>
    </row>
    <row r="2993" spans="1:17" s="110" customFormat="1" ht="15" customHeight="1" thickBot="1">
      <c r="A2993" s="446"/>
      <c r="B2993" s="446"/>
      <c r="C2993" s="106" t="str">
        <f>IF(A2993="CSP","Consolidated Supply Program(IIF)",IF(A2993&lt;&gt;"",INDEX('CCN &amp; Description'!$B$2:$B$1071,MATCH(VALUE(LEFT(A2993,5)),'CCN &amp; Description'!$A$2:$A$1071,0)),""))</f>
        <v/>
      </c>
      <c r="D2993" s="107" t="str">
        <f t="shared" si="92"/>
        <v>C</v>
      </c>
      <c r="E2993" s="107" t="str">
        <f t="shared" si="93"/>
        <v>C7000</v>
      </c>
      <c r="F2993" s="108" t="s">
        <v>7350</v>
      </c>
      <c r="G2993" s="108" t="s">
        <v>14210</v>
      </c>
      <c r="H2993" s="108" t="s">
        <v>14211</v>
      </c>
      <c r="I2993" s="109">
        <v>10</v>
      </c>
      <c r="J2993" s="109">
        <v>4</v>
      </c>
      <c r="K2993" s="109">
        <v>8</v>
      </c>
      <c r="L2993" s="110" t="e">
        <v>#REF!</v>
      </c>
      <c r="M2993" s="111" t="e">
        <v>#REF!</v>
      </c>
      <c r="N2993" s="111" t="e">
        <v>#N/A</v>
      </c>
      <c r="O2993" s="111" t="e">
        <v>#N/A</v>
      </c>
      <c r="P2993" s="111" t="e">
        <v>#N/A</v>
      </c>
      <c r="Q2993" s="111" t="e">
        <v>#N/A</v>
      </c>
    </row>
    <row r="2994" spans="1:17" ht="15" customHeight="1" thickBot="1">
      <c r="A2994" s="446"/>
      <c r="B2994" s="446"/>
      <c r="C2994" s="54" t="str">
        <f>IF(A2994="CSP","Consolidated Supply Program(IIF)",IF(A2994&lt;&gt;"",INDEX('CCN &amp; Description'!$B$2:$B$1071,MATCH(VALUE(LEFT(A2994,5)),'CCN &amp; Description'!$A$2:$A$1071,0)),""))</f>
        <v/>
      </c>
      <c r="D2994" s="55" t="str">
        <f t="shared" si="92"/>
        <v>C</v>
      </c>
      <c r="E2994" s="55" t="str">
        <f t="shared" si="93"/>
        <v>C7000</v>
      </c>
      <c r="F2994" s="56" t="s">
        <v>14212</v>
      </c>
      <c r="G2994" s="56" t="s">
        <v>14210</v>
      </c>
      <c r="H2994" s="56" t="s">
        <v>14211</v>
      </c>
      <c r="I2994" s="57">
        <v>10</v>
      </c>
      <c r="J2994" s="57">
        <v>4</v>
      </c>
      <c r="K2994" s="57">
        <v>8</v>
      </c>
      <c r="L2994" s="315" t="e">
        <v>#REF!</v>
      </c>
      <c r="M2994" s="58" t="e">
        <v>#REF!</v>
      </c>
      <c r="N2994" s="58" t="e">
        <v>#N/A</v>
      </c>
      <c r="O2994" s="58" t="e">
        <v>#N/A</v>
      </c>
      <c r="P2994" s="58" t="e">
        <v>#N/A</v>
      </c>
      <c r="Q2994" s="58" t="e">
        <v>#N/A</v>
      </c>
    </row>
    <row r="2995" spans="1:17" s="110" customFormat="1" ht="15" customHeight="1" thickBot="1">
      <c r="A2995" s="446">
        <v>21451</v>
      </c>
      <c r="B2995" s="446"/>
      <c r="C2995" s="106" t="str">
        <f>IF(A2995="CSP","Consolidated Supply Program(IIF)",IF(A2995&lt;&gt;"",INDEX('CCN &amp; Description'!$B$2:$B$1071,MATCH(VALUE(LEFT(A2995,5)),'CCN &amp; Description'!$A$2:$A$1071,0)),""))</f>
        <v>VEHICLE MAINTENANCE SHOP</v>
      </c>
      <c r="D2995" s="107" t="str">
        <f t="shared" si="92"/>
        <v>C</v>
      </c>
      <c r="E2995" s="107" t="str">
        <f t="shared" si="93"/>
        <v>C7001</v>
      </c>
      <c r="F2995" s="108" t="s">
        <v>1005</v>
      </c>
      <c r="G2995" s="108" t="s">
        <v>14213</v>
      </c>
      <c r="H2995" s="108" t="s">
        <v>14214</v>
      </c>
      <c r="I2995" s="109">
        <v>1.67</v>
      </c>
      <c r="J2995" s="109">
        <v>2</v>
      </c>
      <c r="K2995" s="109">
        <v>1.08</v>
      </c>
      <c r="L2995" s="110" t="e">
        <v>#REF!</v>
      </c>
      <c r="M2995" s="111" t="e">
        <v>#REF!</v>
      </c>
      <c r="N2995" s="111" t="e">
        <v>#N/A</v>
      </c>
      <c r="O2995" s="111" t="e">
        <v>#N/A</v>
      </c>
      <c r="P2995" s="111" t="e">
        <v>#N/A</v>
      </c>
      <c r="Q2995" s="111" t="e">
        <v>#N/A</v>
      </c>
    </row>
    <row r="2996" spans="1:17" s="110" customFormat="1" ht="15" customHeight="1" thickBot="1">
      <c r="A2996" s="446">
        <v>21451</v>
      </c>
      <c r="B2996" s="446"/>
      <c r="C2996" s="106" t="str">
        <f>IF(A2996="CSP","Consolidated Supply Program(IIF)",IF(A2996&lt;&gt;"",INDEX('CCN &amp; Description'!$B$2:$B$1071,MATCH(VALUE(LEFT(A2996,5)),'CCN &amp; Description'!$A$2:$A$1071,0)),""))</f>
        <v>VEHICLE MAINTENANCE SHOP</v>
      </c>
      <c r="D2996" s="107" t="str">
        <f t="shared" si="92"/>
        <v>C</v>
      </c>
      <c r="E2996" s="107" t="str">
        <f t="shared" si="93"/>
        <v>C7001</v>
      </c>
      <c r="F2996" s="108" t="s">
        <v>1005</v>
      </c>
      <c r="G2996" s="108" t="s">
        <v>14213</v>
      </c>
      <c r="H2996" s="108" t="s">
        <v>14215</v>
      </c>
      <c r="I2996" s="109">
        <v>1.67</v>
      </c>
      <c r="J2996" s="109">
        <v>2</v>
      </c>
      <c r="K2996" s="109">
        <v>1.08</v>
      </c>
      <c r="L2996" s="110" t="e">
        <v>#REF!</v>
      </c>
      <c r="M2996" s="111" t="e">
        <v>#REF!</v>
      </c>
      <c r="N2996" s="111" t="e">
        <v>#N/A</v>
      </c>
      <c r="O2996" s="111" t="e">
        <v>#N/A</v>
      </c>
      <c r="P2996" s="111" t="e">
        <v>#N/A</v>
      </c>
      <c r="Q2996" s="111" t="e">
        <v>#N/A</v>
      </c>
    </row>
    <row r="2997" spans="1:17" s="110" customFormat="1" ht="15" customHeight="1" thickBot="1">
      <c r="A2997" s="446"/>
      <c r="B2997" s="446"/>
      <c r="C2997" s="106" t="str">
        <f>IF(A2997="CSP","Consolidated Supply Program(IIF)",IF(A2997&lt;&gt;"",INDEX('CCN &amp; Description'!$B$2:$B$1071,MATCH(VALUE(LEFT(A2997,5)),'CCN &amp; Description'!$A$2:$A$1071,0)),""))</f>
        <v/>
      </c>
      <c r="D2997" s="107" t="str">
        <f t="shared" si="92"/>
        <v>C</v>
      </c>
      <c r="E2997" s="107" t="str">
        <f t="shared" si="93"/>
        <v>C7003</v>
      </c>
      <c r="F2997" s="108" t="s">
        <v>7359</v>
      </c>
      <c r="G2997" s="108" t="s">
        <v>14216</v>
      </c>
      <c r="H2997" s="108" t="s">
        <v>14217</v>
      </c>
      <c r="I2997" s="109">
        <v>8.16</v>
      </c>
      <c r="J2997" s="109">
        <v>7.16</v>
      </c>
      <c r="K2997" s="109">
        <v>6.91</v>
      </c>
      <c r="L2997" s="110" t="e">
        <v>#REF!</v>
      </c>
      <c r="M2997" s="111" t="e">
        <v>#REF!</v>
      </c>
      <c r="N2997" s="111" t="e">
        <v>#N/A</v>
      </c>
      <c r="O2997" s="111" t="e">
        <v>#N/A</v>
      </c>
      <c r="P2997" s="111" t="e">
        <v>#N/A</v>
      </c>
      <c r="Q2997" s="111" t="e">
        <v>#N/A</v>
      </c>
    </row>
    <row r="2998" spans="1:17" ht="15" customHeight="1" thickBot="1">
      <c r="A2998" s="446"/>
      <c r="B2998" s="446"/>
      <c r="C2998" s="54" t="str">
        <f>IF(A2998="CSP","Consolidated Supply Program(IIF)",IF(A2998&lt;&gt;"",INDEX('CCN &amp; Description'!$B$2:$B$1071,MATCH(VALUE(LEFT(A2998,5)),'CCN &amp; Description'!$A$2:$A$1071,0)),""))</f>
        <v/>
      </c>
      <c r="D2998" s="55" t="str">
        <f t="shared" si="92"/>
        <v>C</v>
      </c>
      <c r="E2998" s="55" t="str">
        <f t="shared" si="93"/>
        <v>C7003</v>
      </c>
      <c r="F2998" s="56" t="s">
        <v>14218</v>
      </c>
      <c r="G2998" s="56" t="s">
        <v>14216</v>
      </c>
      <c r="H2998" s="56" t="s">
        <v>14217</v>
      </c>
      <c r="I2998" s="57">
        <v>8.16</v>
      </c>
      <c r="J2998" s="57">
        <v>7.16</v>
      </c>
      <c r="K2998" s="57">
        <v>6.91</v>
      </c>
      <c r="L2998" s="315" t="e">
        <v>#REF!</v>
      </c>
      <c r="M2998" s="58" t="e">
        <v>#REF!</v>
      </c>
      <c r="N2998" s="58" t="e">
        <v>#N/A</v>
      </c>
      <c r="O2998" s="58" t="e">
        <v>#N/A</v>
      </c>
      <c r="P2998" s="58" t="e">
        <v>#N/A</v>
      </c>
      <c r="Q2998" s="58" t="e">
        <v>#N/A</v>
      </c>
    </row>
    <row r="2999" spans="1:17" ht="15" customHeight="1" thickBot="1">
      <c r="A2999" s="446"/>
      <c r="B2999" s="446"/>
      <c r="C2999" s="54" t="str">
        <f>IF(A2999="CSP","Consolidated Supply Program(IIF)",IF(A2999&lt;&gt;"",INDEX('CCN &amp; Description'!$B$2:$B$1071,MATCH(VALUE(LEFT(A2999,5)),'CCN &amp; Description'!$A$2:$A$1071,0)),""))</f>
        <v/>
      </c>
      <c r="D2999" s="55" t="str">
        <f t="shared" si="92"/>
        <v>C</v>
      </c>
      <c r="E2999" s="55" t="str">
        <f t="shared" si="93"/>
        <v>C7004</v>
      </c>
      <c r="F2999" s="56" t="s">
        <v>7363</v>
      </c>
      <c r="G2999" s="56" t="s">
        <v>14219</v>
      </c>
      <c r="H2999" s="56" t="s">
        <v>14220</v>
      </c>
      <c r="I2999" s="57">
        <v>19.989999999999998</v>
      </c>
      <c r="J2999" s="57">
        <v>8</v>
      </c>
      <c r="K2999" s="57">
        <v>8</v>
      </c>
      <c r="L2999" s="315" t="e">
        <v>#REF!</v>
      </c>
      <c r="M2999" s="58" t="e">
        <v>#REF!</v>
      </c>
      <c r="N2999" s="58" t="e">
        <v>#N/A</v>
      </c>
      <c r="O2999" s="58" t="e">
        <v>#N/A</v>
      </c>
      <c r="P2999" s="58" t="e">
        <v>#N/A</v>
      </c>
      <c r="Q2999" s="58" t="e">
        <v>#N/A</v>
      </c>
    </row>
    <row r="3000" spans="1:17" ht="15" customHeight="1" thickBot="1">
      <c r="A3000" s="446"/>
      <c r="B3000" s="446"/>
      <c r="C3000" s="54" t="str">
        <f>IF(A3000="CSP","Consolidated Supply Program(IIF)",IF(A3000&lt;&gt;"",INDEX('CCN &amp; Description'!$B$2:$B$1071,MATCH(VALUE(LEFT(A3000,5)),'CCN &amp; Description'!$A$2:$A$1071,0)),""))</f>
        <v/>
      </c>
      <c r="D3000" s="55" t="str">
        <f t="shared" si="92"/>
        <v>C</v>
      </c>
      <c r="E3000" s="55" t="str">
        <f t="shared" si="93"/>
        <v>C7005</v>
      </c>
      <c r="F3000" s="56" t="s">
        <v>7367</v>
      </c>
      <c r="G3000" s="56" t="s">
        <v>14221</v>
      </c>
      <c r="H3000" s="56" t="s">
        <v>14222</v>
      </c>
      <c r="I3000" s="57">
        <v>0</v>
      </c>
      <c r="J3000" s="57">
        <v>0</v>
      </c>
      <c r="K3000" s="57">
        <v>0</v>
      </c>
      <c r="L3000" s="315" t="e">
        <v>#REF!</v>
      </c>
      <c r="M3000" s="58" t="e">
        <v>#REF!</v>
      </c>
      <c r="N3000" s="58" t="e">
        <v>#N/A</v>
      </c>
      <c r="O3000" s="58" t="e">
        <v>#N/A</v>
      </c>
      <c r="P3000" s="58" t="e">
        <v>#N/A</v>
      </c>
      <c r="Q3000" s="58" t="e">
        <v>#N/A</v>
      </c>
    </row>
    <row r="3001" spans="1:17" ht="15" customHeight="1" thickBot="1">
      <c r="A3001" s="446"/>
      <c r="B3001" s="446"/>
      <c r="C3001" s="54" t="str">
        <f>IF(A3001="CSP","Consolidated Supply Program(IIF)",IF(A3001&lt;&gt;"",INDEX('CCN &amp; Description'!$B$2:$B$1071,MATCH(VALUE(LEFT(A3001,5)),'CCN &amp; Description'!$A$2:$A$1071,0)),""))</f>
        <v/>
      </c>
      <c r="D3001" s="55" t="str">
        <f t="shared" si="92"/>
        <v>C</v>
      </c>
      <c r="E3001" s="55" t="str">
        <f t="shared" si="93"/>
        <v>C7006</v>
      </c>
      <c r="F3001" s="56" t="s">
        <v>7373</v>
      </c>
      <c r="G3001" s="56" t="s">
        <v>14223</v>
      </c>
      <c r="H3001" s="56" t="s">
        <v>14224</v>
      </c>
      <c r="I3001" s="57">
        <v>19.989999999999998</v>
      </c>
      <c r="J3001" s="57">
        <v>8</v>
      </c>
      <c r="K3001" s="57">
        <v>8</v>
      </c>
      <c r="L3001" s="315" t="e">
        <v>#REF!</v>
      </c>
      <c r="M3001" s="58" t="e">
        <v>#REF!</v>
      </c>
      <c r="N3001" s="58" t="e">
        <v>#N/A</v>
      </c>
      <c r="O3001" s="58" t="e">
        <v>#N/A</v>
      </c>
      <c r="P3001" s="58" t="e">
        <v>#N/A</v>
      </c>
      <c r="Q3001" s="58" t="e">
        <v>#N/A</v>
      </c>
    </row>
    <row r="3002" spans="1:17" ht="15" customHeight="1" thickBot="1">
      <c r="A3002" s="446"/>
      <c r="B3002" s="446"/>
      <c r="C3002" s="54" t="str">
        <f>IF(A3002="CSP","Consolidated Supply Program(IIF)",IF(A3002&lt;&gt;"",INDEX('CCN &amp; Description'!$B$2:$B$1071,MATCH(VALUE(LEFT(A3002,5)),'CCN &amp; Description'!$A$2:$A$1071,0)),""))</f>
        <v/>
      </c>
      <c r="D3002" s="55" t="str">
        <f t="shared" si="92"/>
        <v>C</v>
      </c>
      <c r="E3002" s="55" t="str">
        <f t="shared" si="93"/>
        <v>C7007</v>
      </c>
      <c r="F3002" s="56" t="s">
        <v>7377</v>
      </c>
      <c r="G3002" s="56" t="s">
        <v>14225</v>
      </c>
      <c r="H3002" s="56" t="s">
        <v>14226</v>
      </c>
      <c r="I3002" s="57">
        <v>17.829999999999998</v>
      </c>
      <c r="J3002" s="57">
        <v>8.16</v>
      </c>
      <c r="K3002" s="57">
        <v>8.75</v>
      </c>
      <c r="L3002" s="315" t="e">
        <v>#REF!</v>
      </c>
      <c r="M3002" s="58" t="e">
        <v>#REF!</v>
      </c>
      <c r="N3002" s="58" t="e">
        <v>#N/A</v>
      </c>
      <c r="O3002" s="58" t="e">
        <v>#N/A</v>
      </c>
      <c r="P3002" s="58" t="e">
        <v>#N/A</v>
      </c>
      <c r="Q3002" s="58" t="e">
        <v>#N/A</v>
      </c>
    </row>
    <row r="3003" spans="1:17" ht="15" customHeight="1" thickBot="1">
      <c r="A3003" s="446"/>
      <c r="B3003" s="446"/>
      <c r="C3003" s="54" t="str">
        <f>IF(A3003="CSP","Consolidated Supply Program(IIF)",IF(A3003&lt;&gt;"",INDEX('CCN &amp; Description'!$B$2:$B$1071,MATCH(VALUE(LEFT(A3003,5)),'CCN &amp; Description'!$A$2:$A$1071,0)),""))</f>
        <v/>
      </c>
      <c r="D3003" s="55" t="str">
        <f t="shared" si="92"/>
        <v>C</v>
      </c>
      <c r="E3003" s="55" t="str">
        <f t="shared" si="93"/>
        <v>C7007</v>
      </c>
      <c r="F3003" s="56" t="s">
        <v>7377</v>
      </c>
      <c r="G3003" s="56" t="s">
        <v>7439</v>
      </c>
      <c r="H3003" s="56" t="s">
        <v>14227</v>
      </c>
      <c r="I3003" s="57">
        <v>17.829999999999998</v>
      </c>
      <c r="J3003" s="57">
        <v>8.16</v>
      </c>
      <c r="K3003" s="57">
        <v>8.75</v>
      </c>
      <c r="L3003" s="315" t="e">
        <v>#REF!</v>
      </c>
      <c r="M3003" s="58" t="e">
        <v>#REF!</v>
      </c>
      <c r="N3003" s="58" t="e">
        <v>#N/A</v>
      </c>
      <c r="O3003" s="58" t="e">
        <v>#N/A</v>
      </c>
      <c r="P3003" s="58" t="e">
        <v>#N/A</v>
      </c>
      <c r="Q3003" s="58" t="e">
        <v>#N/A</v>
      </c>
    </row>
    <row r="3004" spans="1:17" s="110" customFormat="1" ht="15" customHeight="1" thickBot="1">
      <c r="A3004" s="446">
        <v>21451</v>
      </c>
      <c r="B3004" s="446"/>
      <c r="C3004" s="106" t="str">
        <f>IF(A3004="CSP","Consolidated Supply Program(IIF)",IF(A3004&lt;&gt;"",INDEX('CCN &amp; Description'!$B$2:$B$1071,MATCH(VALUE(LEFT(A3004,5)),'CCN &amp; Description'!$A$2:$A$1071,0)),""))</f>
        <v>VEHICLE MAINTENANCE SHOP</v>
      </c>
      <c r="D3004" s="107" t="str">
        <f t="shared" si="92"/>
        <v>C</v>
      </c>
      <c r="E3004" s="107" t="str">
        <f t="shared" si="93"/>
        <v>C7008</v>
      </c>
      <c r="F3004" s="108" t="s">
        <v>1008</v>
      </c>
      <c r="G3004" s="108" t="s">
        <v>14228</v>
      </c>
      <c r="H3004" s="108" t="s">
        <v>14229</v>
      </c>
      <c r="I3004" s="109">
        <v>3</v>
      </c>
      <c r="J3004" s="109">
        <v>2.17</v>
      </c>
      <c r="K3004" s="109">
        <v>2.17</v>
      </c>
      <c r="L3004" s="110" t="e">
        <v>#REF!</v>
      </c>
      <c r="M3004" s="111" t="e">
        <v>#REF!</v>
      </c>
      <c r="N3004" s="111" t="e">
        <v>#N/A</v>
      </c>
      <c r="O3004" s="111" t="e">
        <v>#N/A</v>
      </c>
      <c r="P3004" s="111" t="e">
        <v>#N/A</v>
      </c>
      <c r="Q3004" s="111" t="e">
        <v>#N/A</v>
      </c>
    </row>
    <row r="3005" spans="1:17" ht="15" customHeight="1" thickBot="1">
      <c r="A3005" s="446"/>
      <c r="B3005" s="446"/>
      <c r="C3005" s="54" t="str">
        <f>IF(A3005="CSP","Consolidated Supply Program(IIF)",IF(A3005&lt;&gt;"",INDEX('CCN &amp; Description'!$B$2:$B$1071,MATCH(VALUE(LEFT(A3005,5)),'CCN &amp; Description'!$A$2:$A$1071,0)),""))</f>
        <v/>
      </c>
      <c r="D3005" s="55" t="str">
        <f t="shared" si="92"/>
        <v>C</v>
      </c>
      <c r="E3005" s="55" t="str">
        <f t="shared" si="93"/>
        <v>C7009</v>
      </c>
      <c r="F3005" s="56" t="s">
        <v>7385</v>
      </c>
      <c r="G3005" s="56" t="s">
        <v>7386</v>
      </c>
      <c r="H3005" s="59"/>
      <c r="I3005" s="57">
        <v>19.989999999999998</v>
      </c>
      <c r="J3005" s="57">
        <v>8</v>
      </c>
      <c r="K3005" s="57">
        <v>8</v>
      </c>
      <c r="L3005" s="315" t="e">
        <v>#REF!</v>
      </c>
      <c r="M3005" s="58" t="e">
        <v>#REF!</v>
      </c>
      <c r="N3005" s="58" t="e">
        <v>#N/A</v>
      </c>
      <c r="O3005" s="58" t="e">
        <v>#N/A</v>
      </c>
      <c r="P3005" s="58" t="e">
        <v>#N/A</v>
      </c>
      <c r="Q3005" s="58" t="e">
        <v>#N/A</v>
      </c>
    </row>
    <row r="3006" spans="1:17" ht="15" customHeight="1" thickBot="1">
      <c r="A3006" s="446"/>
      <c r="B3006" s="446"/>
      <c r="C3006" s="54" t="str">
        <f>IF(A3006="CSP","Consolidated Supply Program(IIF)",IF(A3006&lt;&gt;"",INDEX('CCN &amp; Description'!$B$2:$B$1071,MATCH(VALUE(LEFT(A3006,5)),'CCN &amp; Description'!$A$2:$A$1071,0)),""))</f>
        <v/>
      </c>
      <c r="D3006" s="55" t="str">
        <f t="shared" si="92"/>
        <v>C</v>
      </c>
      <c r="E3006" s="55" t="str">
        <f t="shared" si="93"/>
        <v>C7016</v>
      </c>
      <c r="F3006" s="56" t="s">
        <v>7387</v>
      </c>
      <c r="G3006" s="56" t="s">
        <v>14230</v>
      </c>
      <c r="H3006" s="56" t="s">
        <v>14231</v>
      </c>
      <c r="I3006" s="57">
        <v>9</v>
      </c>
      <c r="J3006" s="57">
        <v>4</v>
      </c>
      <c r="K3006" s="57">
        <v>4.66</v>
      </c>
      <c r="L3006" s="315" t="e">
        <v>#REF!</v>
      </c>
      <c r="M3006" s="58" t="e">
        <v>#REF!</v>
      </c>
      <c r="N3006" s="58" t="e">
        <v>#N/A</v>
      </c>
      <c r="O3006" s="58" t="e">
        <v>#N/A</v>
      </c>
      <c r="P3006" s="58" t="e">
        <v>#N/A</v>
      </c>
      <c r="Q3006" s="58" t="e">
        <v>#N/A</v>
      </c>
    </row>
    <row r="3007" spans="1:17" ht="15" customHeight="1" thickBot="1">
      <c r="A3007" s="446"/>
      <c r="B3007" s="446"/>
      <c r="C3007" s="54" t="str">
        <f>IF(A3007="CSP","Consolidated Supply Program(IIF)",IF(A3007&lt;&gt;"",INDEX('CCN &amp; Description'!$B$2:$B$1071,MATCH(VALUE(LEFT(A3007,5)),'CCN &amp; Description'!$A$2:$A$1071,0)),""))</f>
        <v/>
      </c>
      <c r="D3007" s="55" t="str">
        <f t="shared" si="92"/>
        <v>C</v>
      </c>
      <c r="E3007" s="55" t="str">
        <f t="shared" si="93"/>
        <v>C7016</v>
      </c>
      <c r="F3007" s="56" t="s">
        <v>7387</v>
      </c>
      <c r="G3007" s="56" t="s">
        <v>14230</v>
      </c>
      <c r="H3007" s="56" t="s">
        <v>14232</v>
      </c>
      <c r="I3007" s="57">
        <v>9</v>
      </c>
      <c r="J3007" s="57">
        <v>4</v>
      </c>
      <c r="K3007" s="57">
        <v>4.66</v>
      </c>
      <c r="L3007" s="315" t="e">
        <v>#REF!</v>
      </c>
      <c r="M3007" s="58" t="e">
        <v>#REF!</v>
      </c>
      <c r="N3007" s="58" t="e">
        <v>#N/A</v>
      </c>
      <c r="O3007" s="58" t="e">
        <v>#N/A</v>
      </c>
      <c r="P3007" s="58" t="e">
        <v>#N/A</v>
      </c>
      <c r="Q3007" s="58" t="e">
        <v>#N/A</v>
      </c>
    </row>
    <row r="3008" spans="1:17" ht="15" customHeight="1" thickBot="1">
      <c r="A3008" s="446"/>
      <c r="B3008" s="446"/>
      <c r="C3008" s="54" t="str">
        <f>IF(A3008="CSP","Consolidated Supply Program(IIF)",IF(A3008&lt;&gt;"",INDEX('CCN &amp; Description'!$B$2:$B$1071,MATCH(VALUE(LEFT(A3008,5)),'CCN &amp; Description'!$A$2:$A$1071,0)),""))</f>
        <v/>
      </c>
      <c r="D3008" s="55" t="str">
        <f t="shared" si="92"/>
        <v>C</v>
      </c>
      <c r="E3008" s="55" t="str">
        <f t="shared" si="93"/>
        <v>C7017</v>
      </c>
      <c r="F3008" s="56" t="s">
        <v>7394</v>
      </c>
      <c r="G3008" s="56" t="s">
        <v>14233</v>
      </c>
      <c r="H3008" s="56" t="s">
        <v>14234</v>
      </c>
      <c r="I3008" s="57">
        <v>16.91</v>
      </c>
      <c r="J3008" s="57">
        <v>3.75</v>
      </c>
      <c r="K3008" s="57">
        <v>6.33</v>
      </c>
      <c r="L3008" s="315" t="e">
        <v>#REF!</v>
      </c>
      <c r="M3008" s="58" t="e">
        <v>#REF!</v>
      </c>
      <c r="N3008" s="58" t="e">
        <v>#N/A</v>
      </c>
      <c r="O3008" s="58" t="e">
        <v>#N/A</v>
      </c>
      <c r="P3008" s="58" t="e">
        <v>#N/A</v>
      </c>
      <c r="Q3008" s="58" t="e">
        <v>#N/A</v>
      </c>
    </row>
    <row r="3009" spans="1:17" ht="15" customHeight="1" thickBot="1">
      <c r="A3009" s="446"/>
      <c r="B3009" s="446"/>
      <c r="C3009" s="54" t="str">
        <f>IF(A3009="CSP","Consolidated Supply Program(IIF)",IF(A3009&lt;&gt;"",INDEX('CCN &amp; Description'!$B$2:$B$1071,MATCH(VALUE(LEFT(A3009,5)),'CCN &amp; Description'!$A$2:$A$1071,0)),""))</f>
        <v/>
      </c>
      <c r="D3009" s="55" t="str">
        <f t="shared" si="92"/>
        <v>C</v>
      </c>
      <c r="E3009" s="55" t="str">
        <f t="shared" si="93"/>
        <v>C7021</v>
      </c>
      <c r="F3009" s="56" t="s">
        <v>7398</v>
      </c>
      <c r="G3009" s="56" t="s">
        <v>14235</v>
      </c>
      <c r="H3009" s="56" t="s">
        <v>14236</v>
      </c>
      <c r="I3009" s="57">
        <v>19.989999999999998</v>
      </c>
      <c r="J3009" s="57">
        <v>8</v>
      </c>
      <c r="K3009" s="57">
        <v>8</v>
      </c>
      <c r="L3009" s="315" t="e">
        <v>#REF!</v>
      </c>
      <c r="M3009" s="58" t="e">
        <v>#REF!</v>
      </c>
      <c r="N3009" s="58">
        <v>20</v>
      </c>
      <c r="O3009" s="58" t="s">
        <v>56</v>
      </c>
      <c r="P3009" s="58">
        <v>25</v>
      </c>
      <c r="Q3009" s="58">
        <v>1.75</v>
      </c>
    </row>
    <row r="3010" spans="1:17" ht="15" customHeight="1" thickBot="1">
      <c r="A3010" s="446"/>
      <c r="B3010" s="446"/>
      <c r="C3010" s="54" t="str">
        <f>IF(A3010="CSP","Consolidated Supply Program(IIF)",IF(A3010&lt;&gt;"",INDEX('CCN &amp; Description'!$B$2:$B$1071,MATCH(VALUE(LEFT(A3010,5)),'CCN &amp; Description'!$A$2:$A$1071,0)),""))</f>
        <v/>
      </c>
      <c r="D3010" s="55" t="str">
        <f t="shared" ref="D3010:D3073" si="94">LEFT(F3010,1)</f>
        <v>C</v>
      </c>
      <c r="E3010" s="55" t="str">
        <f t="shared" ref="E3010:E3073" si="95">LEFT(F3010,5)</f>
        <v>C7021</v>
      </c>
      <c r="F3010" s="56" t="s">
        <v>7398</v>
      </c>
      <c r="G3010" s="56" t="s">
        <v>14230</v>
      </c>
      <c r="H3010" s="56" t="s">
        <v>14237</v>
      </c>
      <c r="I3010" s="57">
        <v>19.989999999999998</v>
      </c>
      <c r="J3010" s="57">
        <v>8</v>
      </c>
      <c r="K3010" s="57">
        <v>8</v>
      </c>
      <c r="L3010" s="315" t="e">
        <v>#REF!</v>
      </c>
      <c r="M3010" s="58" t="e">
        <v>#REF!</v>
      </c>
      <c r="N3010" s="58">
        <v>20</v>
      </c>
      <c r="O3010" s="58" t="s">
        <v>56</v>
      </c>
      <c r="P3010" s="58">
        <v>25</v>
      </c>
      <c r="Q3010" s="58">
        <v>1.75</v>
      </c>
    </row>
    <row r="3011" spans="1:17" ht="15" customHeight="1" thickBot="1">
      <c r="A3011" s="446"/>
      <c r="B3011" s="446"/>
      <c r="C3011" s="54" t="str">
        <f>IF(A3011="CSP","Consolidated Supply Program(IIF)",IF(A3011&lt;&gt;"",INDEX('CCN &amp; Description'!$B$2:$B$1071,MATCH(VALUE(LEFT(A3011,5)),'CCN &amp; Description'!$A$2:$A$1071,0)),""))</f>
        <v/>
      </c>
      <c r="D3011" s="55" t="str">
        <f t="shared" si="94"/>
        <v>C</v>
      </c>
      <c r="E3011" s="55" t="str">
        <f t="shared" si="95"/>
        <v>C7022</v>
      </c>
      <c r="F3011" s="56" t="s">
        <v>14238</v>
      </c>
      <c r="G3011" s="56" t="s">
        <v>7399</v>
      </c>
      <c r="H3011" s="59"/>
      <c r="I3011" s="57">
        <v>0</v>
      </c>
      <c r="J3011" s="57">
        <v>0</v>
      </c>
      <c r="K3011" s="57">
        <v>0</v>
      </c>
      <c r="L3011" s="315" t="e">
        <v>#REF!</v>
      </c>
      <c r="M3011" s="58" t="e">
        <v>#REF!</v>
      </c>
      <c r="N3011" s="58" t="e">
        <v>#N/A</v>
      </c>
      <c r="O3011" s="58" t="e">
        <v>#N/A</v>
      </c>
      <c r="P3011" s="58" t="e">
        <v>#N/A</v>
      </c>
      <c r="Q3011" s="58" t="e">
        <v>#N/A</v>
      </c>
    </row>
    <row r="3012" spans="1:17" ht="15" customHeight="1" thickBot="1">
      <c r="A3012" s="446"/>
      <c r="B3012" s="446"/>
      <c r="C3012" s="54" t="str">
        <f>IF(A3012="CSP","Consolidated Supply Program(IIF)",IF(A3012&lt;&gt;"",INDEX('CCN &amp; Description'!$B$2:$B$1071,MATCH(VALUE(LEFT(A3012,5)),'CCN &amp; Description'!$A$2:$A$1071,0)),""))</f>
        <v/>
      </c>
      <c r="D3012" s="55" t="str">
        <f t="shared" si="94"/>
        <v>C</v>
      </c>
      <c r="E3012" s="55" t="str">
        <f t="shared" si="95"/>
        <v>C7023</v>
      </c>
      <c r="F3012" s="56" t="s">
        <v>7406</v>
      </c>
      <c r="G3012" s="56" t="s">
        <v>14239</v>
      </c>
      <c r="H3012" s="56" t="s">
        <v>14240</v>
      </c>
      <c r="I3012" s="57">
        <v>6.25</v>
      </c>
      <c r="J3012" s="57">
        <v>3.75</v>
      </c>
      <c r="K3012" s="57">
        <v>6.75</v>
      </c>
      <c r="L3012" s="315" t="e">
        <v>#REF!</v>
      </c>
      <c r="M3012" s="58" t="e">
        <v>#REF!</v>
      </c>
      <c r="N3012" s="58" t="e">
        <v>#N/A</v>
      </c>
      <c r="O3012" s="58" t="e">
        <v>#N/A</v>
      </c>
      <c r="P3012" s="58" t="e">
        <v>#N/A</v>
      </c>
      <c r="Q3012" s="58" t="e">
        <v>#N/A</v>
      </c>
    </row>
    <row r="3013" spans="1:17" ht="15" customHeight="1" thickBot="1">
      <c r="A3013" s="446"/>
      <c r="B3013" s="446"/>
      <c r="C3013" s="54" t="str">
        <f>IF(A3013="CSP","Consolidated Supply Program(IIF)",IF(A3013&lt;&gt;"",INDEX('CCN &amp; Description'!$B$2:$B$1071,MATCH(VALUE(LEFT(A3013,5)),'CCN &amp; Description'!$A$2:$A$1071,0)),""))</f>
        <v/>
      </c>
      <c r="D3013" s="55" t="str">
        <f t="shared" si="94"/>
        <v>C</v>
      </c>
      <c r="E3013" s="55" t="str">
        <f t="shared" si="95"/>
        <v>C7023</v>
      </c>
      <c r="F3013" s="56" t="s">
        <v>7406</v>
      </c>
      <c r="G3013" s="56" t="s">
        <v>14239</v>
      </c>
      <c r="H3013" s="56" t="s">
        <v>14241</v>
      </c>
      <c r="I3013" s="57">
        <v>6.25</v>
      </c>
      <c r="J3013" s="57">
        <v>3.75</v>
      </c>
      <c r="K3013" s="57">
        <v>6.75</v>
      </c>
      <c r="L3013" s="315" t="e">
        <v>#REF!</v>
      </c>
      <c r="M3013" s="58" t="e">
        <v>#REF!</v>
      </c>
      <c r="N3013" s="58" t="e">
        <v>#N/A</v>
      </c>
      <c r="O3013" s="58" t="e">
        <v>#N/A</v>
      </c>
      <c r="P3013" s="58" t="e">
        <v>#N/A</v>
      </c>
      <c r="Q3013" s="58" t="e">
        <v>#N/A</v>
      </c>
    </row>
    <row r="3014" spans="1:17" s="110" customFormat="1" ht="15" customHeight="1" thickBot="1">
      <c r="A3014" s="446">
        <v>21451</v>
      </c>
      <c r="B3014" s="446"/>
      <c r="C3014" s="106" t="str">
        <f>IF(A3014="CSP","Consolidated Supply Program(IIF)",IF(A3014&lt;&gt;"",INDEX('CCN &amp; Description'!$B$2:$B$1071,MATCH(VALUE(LEFT(A3014,5)),'CCN &amp; Description'!$A$2:$A$1071,0)),""))</f>
        <v>VEHICLE MAINTENANCE SHOP</v>
      </c>
      <c r="D3014" s="107" t="str">
        <f t="shared" si="94"/>
        <v>C</v>
      </c>
      <c r="E3014" s="107" t="str">
        <f t="shared" si="95"/>
        <v>C7025</v>
      </c>
      <c r="F3014" s="108" t="s">
        <v>7412</v>
      </c>
      <c r="G3014" s="108" t="s">
        <v>14242</v>
      </c>
      <c r="H3014" s="108" t="s">
        <v>14243</v>
      </c>
      <c r="I3014" s="109">
        <v>1.67</v>
      </c>
      <c r="J3014" s="109">
        <v>1.33</v>
      </c>
      <c r="K3014" s="109">
        <v>0.75</v>
      </c>
      <c r="L3014" s="110" t="e">
        <v>#REF!</v>
      </c>
      <c r="M3014" s="111" t="e">
        <v>#REF!</v>
      </c>
      <c r="N3014" s="111" t="e">
        <v>#N/A</v>
      </c>
      <c r="O3014" s="111" t="e">
        <v>#N/A</v>
      </c>
      <c r="P3014" s="111" t="e">
        <v>#N/A</v>
      </c>
      <c r="Q3014" s="111" t="e">
        <v>#N/A</v>
      </c>
    </row>
    <row r="3015" spans="1:17" s="110" customFormat="1" ht="15" customHeight="1" thickBot="1">
      <c r="A3015" s="446">
        <v>21451</v>
      </c>
      <c r="B3015" s="446"/>
      <c r="C3015" s="106" t="str">
        <f>IF(A3015="CSP","Consolidated Supply Program(IIF)",IF(A3015&lt;&gt;"",INDEX('CCN &amp; Description'!$B$2:$B$1071,MATCH(VALUE(LEFT(A3015,5)),'CCN &amp; Description'!$A$2:$A$1071,0)),""))</f>
        <v>VEHICLE MAINTENANCE SHOP</v>
      </c>
      <c r="D3015" s="107" t="str">
        <f t="shared" si="94"/>
        <v>C</v>
      </c>
      <c r="E3015" s="107" t="str">
        <f t="shared" si="95"/>
        <v>C7025</v>
      </c>
      <c r="F3015" s="108" t="s">
        <v>7412</v>
      </c>
      <c r="G3015" s="108" t="s">
        <v>14244</v>
      </c>
      <c r="H3015" s="108" t="s">
        <v>14245</v>
      </c>
      <c r="I3015" s="109">
        <v>1.67</v>
      </c>
      <c r="J3015" s="109">
        <v>1.33</v>
      </c>
      <c r="K3015" s="109">
        <v>0.75</v>
      </c>
      <c r="L3015" s="110" t="e">
        <v>#REF!</v>
      </c>
      <c r="M3015" s="111" t="e">
        <v>#REF!</v>
      </c>
      <c r="N3015" s="111" t="e">
        <v>#N/A</v>
      </c>
      <c r="O3015" s="111" t="e">
        <v>#N/A</v>
      </c>
      <c r="P3015" s="111" t="e">
        <v>#N/A</v>
      </c>
      <c r="Q3015" s="111" t="e">
        <v>#N/A</v>
      </c>
    </row>
    <row r="3016" spans="1:17" s="110" customFormat="1" ht="15" customHeight="1" thickBot="1">
      <c r="A3016" s="446">
        <v>21451</v>
      </c>
      <c r="B3016" s="446"/>
      <c r="C3016" s="106" t="str">
        <f>IF(A3016="CSP","Consolidated Supply Program(IIF)",IF(A3016&lt;&gt;"",INDEX('CCN &amp; Description'!$B$2:$B$1071,MATCH(VALUE(LEFT(A3016,5)),'CCN &amp; Description'!$A$2:$A$1071,0)),""))</f>
        <v>VEHICLE MAINTENANCE SHOP</v>
      </c>
      <c r="D3016" s="107" t="str">
        <f t="shared" si="94"/>
        <v>C</v>
      </c>
      <c r="E3016" s="107" t="str">
        <f t="shared" si="95"/>
        <v>C7025</v>
      </c>
      <c r="F3016" s="108" t="s">
        <v>7412</v>
      </c>
      <c r="G3016" s="108" t="s">
        <v>14242</v>
      </c>
      <c r="H3016" s="108" t="s">
        <v>14246</v>
      </c>
      <c r="I3016" s="109">
        <v>1.67</v>
      </c>
      <c r="J3016" s="109">
        <v>1.33</v>
      </c>
      <c r="K3016" s="109">
        <v>0.75</v>
      </c>
      <c r="L3016" s="110" t="e">
        <v>#REF!</v>
      </c>
      <c r="M3016" s="111" t="e">
        <v>#REF!</v>
      </c>
      <c r="N3016" s="111" t="e">
        <v>#N/A</v>
      </c>
      <c r="O3016" s="111" t="e">
        <v>#N/A</v>
      </c>
      <c r="P3016" s="111" t="e">
        <v>#N/A</v>
      </c>
      <c r="Q3016" s="111" t="e">
        <v>#N/A</v>
      </c>
    </row>
    <row r="3017" spans="1:17" ht="15" customHeight="1" thickBot="1">
      <c r="A3017" s="446"/>
      <c r="B3017" s="446"/>
      <c r="C3017" s="54" t="str">
        <f>IF(A3017="CSP","Consolidated Supply Program(IIF)",IF(A3017&lt;&gt;"",INDEX('CCN &amp; Description'!$B$2:$B$1071,MATCH(VALUE(LEFT(A3017,5)),'CCN &amp; Description'!$A$2:$A$1071,0)),""))</f>
        <v/>
      </c>
      <c r="D3017" s="55" t="str">
        <f t="shared" si="94"/>
        <v>C</v>
      </c>
      <c r="E3017" s="55" t="str">
        <f t="shared" si="95"/>
        <v>C7028</v>
      </c>
      <c r="F3017" s="56" t="s">
        <v>7418</v>
      </c>
      <c r="G3017" s="56" t="s">
        <v>14247</v>
      </c>
      <c r="H3017" s="56" t="s">
        <v>14248</v>
      </c>
      <c r="I3017" s="57">
        <v>2.67</v>
      </c>
      <c r="J3017" s="57">
        <v>3.75</v>
      </c>
      <c r="K3017" s="57">
        <v>4.75</v>
      </c>
      <c r="L3017" s="315" t="e">
        <v>#REF!</v>
      </c>
      <c r="M3017" s="58" t="e">
        <v>#REF!</v>
      </c>
      <c r="N3017" s="58" t="e">
        <v>#N/A</v>
      </c>
      <c r="O3017" s="58" t="e">
        <v>#N/A</v>
      </c>
      <c r="P3017" s="58" t="e">
        <v>#N/A</v>
      </c>
      <c r="Q3017" s="58" t="e">
        <v>#N/A</v>
      </c>
    </row>
    <row r="3018" spans="1:17" ht="15" customHeight="1" thickBot="1">
      <c r="A3018" s="446"/>
      <c r="B3018" s="446"/>
      <c r="C3018" s="54" t="str">
        <f>IF(A3018="CSP","Consolidated Supply Program(IIF)",IF(A3018&lt;&gt;"",INDEX('CCN &amp; Description'!$B$2:$B$1071,MATCH(VALUE(LEFT(A3018,5)),'CCN &amp; Description'!$A$2:$A$1071,0)),""))</f>
        <v/>
      </c>
      <c r="D3018" s="55" t="str">
        <f t="shared" si="94"/>
        <v>C</v>
      </c>
      <c r="E3018" s="55" t="str">
        <f t="shared" si="95"/>
        <v>C7028</v>
      </c>
      <c r="F3018" s="56" t="s">
        <v>7418</v>
      </c>
      <c r="G3018" s="56" t="s">
        <v>7419</v>
      </c>
      <c r="H3018" s="56" t="s">
        <v>14249</v>
      </c>
      <c r="I3018" s="57">
        <v>2.67</v>
      </c>
      <c r="J3018" s="57">
        <v>3.75</v>
      </c>
      <c r="K3018" s="57">
        <v>4.75</v>
      </c>
      <c r="L3018" s="315" t="e">
        <v>#REF!</v>
      </c>
      <c r="M3018" s="58" t="e">
        <v>#REF!</v>
      </c>
      <c r="N3018" s="58" t="e">
        <v>#N/A</v>
      </c>
      <c r="O3018" s="58" t="e">
        <v>#N/A</v>
      </c>
      <c r="P3018" s="58" t="e">
        <v>#N/A</v>
      </c>
      <c r="Q3018" s="58" t="e">
        <v>#N/A</v>
      </c>
    </row>
    <row r="3019" spans="1:17" ht="15" customHeight="1" thickBot="1">
      <c r="A3019" s="446"/>
      <c r="B3019" s="446"/>
      <c r="C3019" s="54" t="str">
        <f>IF(A3019="CSP","Consolidated Supply Program(IIF)",IF(A3019&lt;&gt;"",INDEX('CCN &amp; Description'!$B$2:$B$1071,MATCH(VALUE(LEFT(A3019,5)),'CCN &amp; Description'!$A$2:$A$1071,0)),""))</f>
        <v/>
      </c>
      <c r="D3019" s="55" t="str">
        <f t="shared" si="94"/>
        <v>C</v>
      </c>
      <c r="E3019" s="55" t="str">
        <f t="shared" si="95"/>
        <v>C7029</v>
      </c>
      <c r="F3019" s="56" t="s">
        <v>7424</v>
      </c>
      <c r="G3019" s="56" t="s">
        <v>14250</v>
      </c>
      <c r="H3019" s="56" t="s">
        <v>14251</v>
      </c>
      <c r="I3019" s="57">
        <v>1</v>
      </c>
      <c r="J3019" s="57">
        <v>1</v>
      </c>
      <c r="K3019" s="57">
        <v>0.25</v>
      </c>
      <c r="L3019" s="315" t="e">
        <v>#REF!</v>
      </c>
      <c r="M3019" s="58" t="e">
        <v>#REF!</v>
      </c>
      <c r="N3019" s="58" t="e">
        <v>#N/A</v>
      </c>
      <c r="O3019" s="58" t="e">
        <v>#N/A</v>
      </c>
      <c r="P3019" s="58" t="e">
        <v>#N/A</v>
      </c>
      <c r="Q3019" s="58" t="e">
        <v>#N/A</v>
      </c>
    </row>
    <row r="3020" spans="1:17" ht="15" customHeight="1" thickBot="1">
      <c r="A3020" s="446"/>
      <c r="B3020" s="446"/>
      <c r="C3020" s="54" t="str">
        <f>IF(A3020="CSP","Consolidated Supply Program(IIF)",IF(A3020&lt;&gt;"",INDEX('CCN &amp; Description'!$B$2:$B$1071,MATCH(VALUE(LEFT(A3020,5)),'CCN &amp; Description'!$A$2:$A$1071,0)),""))</f>
        <v/>
      </c>
      <c r="D3020" s="55" t="str">
        <f t="shared" si="94"/>
        <v>C</v>
      </c>
      <c r="E3020" s="55" t="str">
        <f t="shared" si="95"/>
        <v>C7030</v>
      </c>
      <c r="F3020" s="56" t="s">
        <v>7428</v>
      </c>
      <c r="G3020" s="56" t="s">
        <v>14252</v>
      </c>
      <c r="H3020" s="56" t="s">
        <v>14253</v>
      </c>
      <c r="I3020" s="57">
        <v>6.17</v>
      </c>
      <c r="J3020" s="57">
        <v>6.83</v>
      </c>
      <c r="K3020" s="57">
        <v>4.33</v>
      </c>
      <c r="L3020" s="315" t="e">
        <v>#REF!</v>
      </c>
      <c r="M3020" s="58" t="e">
        <v>#REF!</v>
      </c>
      <c r="N3020" s="58" t="e">
        <v>#N/A</v>
      </c>
      <c r="O3020" s="58" t="e">
        <v>#N/A</v>
      </c>
      <c r="P3020" s="58" t="e">
        <v>#N/A</v>
      </c>
      <c r="Q3020" s="58" t="e">
        <v>#N/A</v>
      </c>
    </row>
    <row r="3021" spans="1:17" ht="15" customHeight="1" thickBot="1">
      <c r="A3021" s="446"/>
      <c r="B3021" s="446"/>
      <c r="C3021" s="54" t="str">
        <f>IF(A3021="CSP","Consolidated Supply Program(IIF)",IF(A3021&lt;&gt;"",INDEX('CCN &amp; Description'!$B$2:$B$1071,MATCH(VALUE(LEFT(A3021,5)),'CCN &amp; Description'!$A$2:$A$1071,0)),""))</f>
        <v/>
      </c>
      <c r="D3021" s="55" t="str">
        <f t="shared" si="94"/>
        <v>C</v>
      </c>
      <c r="E3021" s="55" t="str">
        <f t="shared" si="95"/>
        <v>C7032</v>
      </c>
      <c r="F3021" s="56" t="s">
        <v>7432</v>
      </c>
      <c r="G3021" s="56" t="s">
        <v>14254</v>
      </c>
      <c r="H3021" s="56" t="s">
        <v>14255</v>
      </c>
      <c r="I3021" s="57">
        <v>6</v>
      </c>
      <c r="J3021" s="57">
        <v>3.58</v>
      </c>
      <c r="K3021" s="57">
        <v>5.16</v>
      </c>
      <c r="L3021" s="315" t="e">
        <v>#REF!</v>
      </c>
      <c r="M3021" s="58" t="e">
        <v>#REF!</v>
      </c>
      <c r="N3021" s="58" t="e">
        <v>#N/A</v>
      </c>
      <c r="O3021" s="58" t="e">
        <v>#N/A</v>
      </c>
      <c r="P3021" s="58" t="e">
        <v>#N/A</v>
      </c>
      <c r="Q3021" s="58" t="e">
        <v>#N/A</v>
      </c>
    </row>
    <row r="3022" spans="1:17" s="110" customFormat="1" ht="15" customHeight="1" thickBot="1">
      <c r="A3022" s="446" t="s">
        <v>9833</v>
      </c>
      <c r="B3022" s="446"/>
      <c r="C3022" s="106" t="e">
        <f>IF(A3022="CSP","Consolidated Supply Program(IIF)",IF(A3022&lt;&gt;"",INDEX('CCN &amp; Description'!$B$2:$B$1071,MATCH(VALUE(LEFT(A3022,5)),'CCN &amp; Description'!$A$2:$A$1071,0)),""))</f>
        <v>#VALUE!</v>
      </c>
      <c r="D3022" s="107" t="str">
        <f t="shared" si="94"/>
        <v>C</v>
      </c>
      <c r="E3022" s="107" t="str">
        <f t="shared" si="95"/>
        <v>C7033</v>
      </c>
      <c r="F3022" s="108" t="s">
        <v>1011</v>
      </c>
      <c r="G3022" s="108" t="s">
        <v>7439</v>
      </c>
      <c r="H3022" s="108" t="s">
        <v>14256</v>
      </c>
      <c r="I3022" s="109">
        <v>15.91</v>
      </c>
      <c r="J3022" s="109">
        <v>7.16</v>
      </c>
      <c r="K3022" s="109">
        <v>6</v>
      </c>
      <c r="L3022" s="110" t="e">
        <v>#REF!</v>
      </c>
      <c r="M3022" s="111" t="e">
        <v>#REF!</v>
      </c>
      <c r="N3022" s="111" t="e">
        <v>#N/A</v>
      </c>
      <c r="O3022" s="111" t="e">
        <v>#N/A</v>
      </c>
      <c r="P3022" s="111" t="e">
        <v>#N/A</v>
      </c>
      <c r="Q3022" s="111" t="e">
        <v>#N/A</v>
      </c>
    </row>
    <row r="3023" spans="1:17" s="110" customFormat="1" ht="15" customHeight="1" thickBot="1">
      <c r="A3023" s="446" t="s">
        <v>9833</v>
      </c>
      <c r="B3023" s="446"/>
      <c r="C3023" s="106" t="e">
        <f>IF(A3023="CSP","Consolidated Supply Program(IIF)",IF(A3023&lt;&gt;"",INDEX('CCN &amp; Description'!$B$2:$B$1071,MATCH(VALUE(LEFT(A3023,5)),'CCN &amp; Description'!$A$2:$A$1071,0)),""))</f>
        <v>#VALUE!</v>
      </c>
      <c r="D3023" s="107" t="str">
        <f t="shared" si="94"/>
        <v>C</v>
      </c>
      <c r="E3023" s="107" t="str">
        <f t="shared" si="95"/>
        <v>C7033</v>
      </c>
      <c r="F3023" s="108" t="s">
        <v>1011</v>
      </c>
      <c r="G3023" s="108" t="s">
        <v>7439</v>
      </c>
      <c r="H3023" s="108" t="s">
        <v>14257</v>
      </c>
      <c r="I3023" s="109">
        <v>15.91</v>
      </c>
      <c r="J3023" s="109">
        <v>7.16</v>
      </c>
      <c r="K3023" s="109">
        <v>6</v>
      </c>
      <c r="L3023" s="110" t="e">
        <v>#REF!</v>
      </c>
      <c r="M3023" s="111" t="e">
        <v>#REF!</v>
      </c>
      <c r="N3023" s="111" t="e">
        <v>#N/A</v>
      </c>
      <c r="O3023" s="111" t="e">
        <v>#N/A</v>
      </c>
      <c r="P3023" s="111" t="e">
        <v>#N/A</v>
      </c>
      <c r="Q3023" s="111" t="e">
        <v>#N/A</v>
      </c>
    </row>
    <row r="3024" spans="1:17" ht="15" customHeight="1" thickBot="1">
      <c r="A3024" s="446"/>
      <c r="B3024" s="446"/>
      <c r="C3024" s="54" t="str">
        <f>IF(A3024="CSP","Consolidated Supply Program(IIF)",IF(A3024&lt;&gt;"",INDEX('CCN &amp; Description'!$B$2:$B$1071,MATCH(VALUE(LEFT(A3024,5)),'CCN &amp; Description'!$A$2:$A$1071,0)),""))</f>
        <v/>
      </c>
      <c r="D3024" s="55" t="str">
        <f t="shared" si="94"/>
        <v>C</v>
      </c>
      <c r="E3024" s="55" t="str">
        <f t="shared" si="95"/>
        <v>C7035</v>
      </c>
      <c r="F3024" s="56" t="s">
        <v>14258</v>
      </c>
      <c r="G3024" s="56" t="s">
        <v>14259</v>
      </c>
      <c r="H3024" s="56" t="s">
        <v>14260</v>
      </c>
      <c r="I3024" s="57">
        <v>3.92</v>
      </c>
      <c r="J3024" s="57">
        <v>3.17</v>
      </c>
      <c r="K3024" s="57">
        <v>1.92</v>
      </c>
      <c r="L3024" s="315" t="e">
        <v>#REF!</v>
      </c>
      <c r="M3024" s="58" t="e">
        <v>#REF!</v>
      </c>
      <c r="N3024" s="58" t="e">
        <v>#N/A</v>
      </c>
      <c r="O3024" s="58" t="e">
        <v>#N/A</v>
      </c>
      <c r="P3024" s="58" t="e">
        <v>#N/A</v>
      </c>
      <c r="Q3024" s="58" t="e">
        <v>#N/A</v>
      </c>
    </row>
    <row r="3025" spans="1:17" ht="15" customHeight="1" thickBot="1">
      <c r="A3025" s="446"/>
      <c r="B3025" s="446"/>
      <c r="C3025" s="54" t="str">
        <f>IF(A3025="CSP","Consolidated Supply Program(IIF)",IF(A3025&lt;&gt;"",INDEX('CCN &amp; Description'!$B$2:$B$1071,MATCH(VALUE(LEFT(A3025,5)),'CCN &amp; Description'!$A$2:$A$1071,0)),""))</f>
        <v/>
      </c>
      <c r="D3025" s="55" t="str">
        <f t="shared" si="94"/>
        <v>C</v>
      </c>
      <c r="E3025" s="55" t="str">
        <f t="shared" si="95"/>
        <v>C7036</v>
      </c>
      <c r="F3025" s="56" t="s">
        <v>14261</v>
      </c>
      <c r="G3025" s="56" t="s">
        <v>14262</v>
      </c>
      <c r="H3025" s="56" t="s">
        <v>14263</v>
      </c>
      <c r="I3025" s="57">
        <v>1.33</v>
      </c>
      <c r="J3025" s="57">
        <v>1.08</v>
      </c>
      <c r="K3025" s="57">
        <v>1.25</v>
      </c>
      <c r="L3025" s="315" t="e">
        <v>#REF!</v>
      </c>
      <c r="M3025" s="58" t="e">
        <v>#REF!</v>
      </c>
      <c r="N3025" s="58" t="e">
        <v>#N/A</v>
      </c>
      <c r="O3025" s="58" t="e">
        <v>#N/A</v>
      </c>
      <c r="P3025" s="58" t="e">
        <v>#N/A</v>
      </c>
      <c r="Q3025" s="58" t="e">
        <v>#N/A</v>
      </c>
    </row>
    <row r="3026" spans="1:17" ht="15" customHeight="1" thickBot="1">
      <c r="A3026" s="446"/>
      <c r="B3026" s="446"/>
      <c r="C3026" s="54" t="str">
        <f>IF(A3026="CSP","Consolidated Supply Program(IIF)",IF(A3026&lt;&gt;"",INDEX('CCN &amp; Description'!$B$2:$B$1071,MATCH(VALUE(LEFT(A3026,5)),'CCN &amp; Description'!$A$2:$A$1071,0)),""))</f>
        <v/>
      </c>
      <c r="D3026" s="55" t="str">
        <f t="shared" si="94"/>
        <v>C</v>
      </c>
      <c r="E3026" s="55" t="str">
        <f t="shared" si="95"/>
        <v>C7036</v>
      </c>
      <c r="F3026" s="56" t="s">
        <v>14261</v>
      </c>
      <c r="G3026" s="56" t="s">
        <v>14264</v>
      </c>
      <c r="H3026" s="56" t="s">
        <v>14265</v>
      </c>
      <c r="I3026" s="57">
        <v>2</v>
      </c>
      <c r="J3026" s="57">
        <v>1.17</v>
      </c>
      <c r="K3026" s="57">
        <v>1.25</v>
      </c>
      <c r="L3026" s="315" t="e">
        <v>#REF!</v>
      </c>
      <c r="M3026" s="58" t="e">
        <v>#REF!</v>
      </c>
      <c r="N3026" s="58" t="e">
        <v>#N/A</v>
      </c>
      <c r="O3026" s="58" t="e">
        <v>#N/A</v>
      </c>
      <c r="P3026" s="58" t="e">
        <v>#N/A</v>
      </c>
      <c r="Q3026" s="58" t="e">
        <v>#N/A</v>
      </c>
    </row>
    <row r="3027" spans="1:17" ht="15" customHeight="1" thickBot="1">
      <c r="A3027" s="446"/>
      <c r="B3027" s="446"/>
      <c r="C3027" s="54" t="str">
        <f>IF(A3027="CSP","Consolidated Supply Program(IIF)",IF(A3027&lt;&gt;"",INDEX('CCN &amp; Description'!$B$2:$B$1071,MATCH(VALUE(LEFT(A3027,5)),'CCN &amp; Description'!$A$2:$A$1071,0)),""))</f>
        <v/>
      </c>
      <c r="D3027" s="55" t="str">
        <f t="shared" si="94"/>
        <v>C</v>
      </c>
      <c r="E3027" s="55" t="str">
        <f t="shared" si="95"/>
        <v>C7038</v>
      </c>
      <c r="F3027" s="56" t="s">
        <v>7442</v>
      </c>
      <c r="G3027" s="56" t="s">
        <v>14230</v>
      </c>
      <c r="H3027" s="56" t="s">
        <v>14266</v>
      </c>
      <c r="I3027" s="57">
        <v>19.989999999999998</v>
      </c>
      <c r="J3027" s="57">
        <v>8</v>
      </c>
      <c r="K3027" s="57">
        <v>8</v>
      </c>
      <c r="L3027" s="315" t="e">
        <v>#REF!</v>
      </c>
      <c r="M3027" s="58" t="e">
        <v>#REF!</v>
      </c>
      <c r="N3027" s="58">
        <v>20</v>
      </c>
      <c r="O3027" s="58" t="s">
        <v>56</v>
      </c>
      <c r="P3027" s="58">
        <v>25</v>
      </c>
      <c r="Q3027" s="58">
        <v>1.75</v>
      </c>
    </row>
    <row r="3028" spans="1:17" ht="15" customHeight="1" thickBot="1">
      <c r="A3028" s="446"/>
      <c r="B3028" s="446"/>
      <c r="C3028" s="54" t="str">
        <f>IF(A3028="CSP","Consolidated Supply Program(IIF)",IF(A3028&lt;&gt;"",INDEX('CCN &amp; Description'!$B$2:$B$1071,MATCH(VALUE(LEFT(A3028,5)),'CCN &amp; Description'!$A$2:$A$1071,0)),""))</f>
        <v/>
      </c>
      <c r="D3028" s="55" t="str">
        <f t="shared" si="94"/>
        <v>C</v>
      </c>
      <c r="E3028" s="55" t="str">
        <f t="shared" si="95"/>
        <v>C7039</v>
      </c>
      <c r="F3028" s="56" t="s">
        <v>7446</v>
      </c>
      <c r="G3028" s="56" t="s">
        <v>14267</v>
      </c>
      <c r="H3028" s="59"/>
      <c r="I3028" s="57">
        <v>19.989999999999998</v>
      </c>
      <c r="J3028" s="57">
        <v>8</v>
      </c>
      <c r="K3028" s="57">
        <v>8</v>
      </c>
      <c r="L3028" s="315" t="e">
        <v>#REF!</v>
      </c>
      <c r="M3028" s="58" t="e">
        <v>#REF!</v>
      </c>
      <c r="N3028" s="58">
        <v>20</v>
      </c>
      <c r="O3028" s="58" t="s">
        <v>56</v>
      </c>
      <c r="P3028" s="58">
        <v>25</v>
      </c>
      <c r="Q3028" s="58">
        <v>1.75</v>
      </c>
    </row>
    <row r="3029" spans="1:17" ht="15" customHeight="1" thickBot="1">
      <c r="A3029" s="446"/>
      <c r="B3029" s="446"/>
      <c r="C3029" s="54" t="str">
        <f>IF(A3029="CSP","Consolidated Supply Program(IIF)",IF(A3029&lt;&gt;"",INDEX('CCN &amp; Description'!$B$2:$B$1071,MATCH(VALUE(LEFT(A3029,5)),'CCN &amp; Description'!$A$2:$A$1071,0)),""))</f>
        <v/>
      </c>
      <c r="D3029" s="55" t="str">
        <f t="shared" si="94"/>
        <v>C</v>
      </c>
      <c r="E3029" s="55" t="str">
        <f t="shared" si="95"/>
        <v>C7042</v>
      </c>
      <c r="F3029" s="56" t="s">
        <v>7448</v>
      </c>
      <c r="G3029" s="56" t="s">
        <v>14268</v>
      </c>
      <c r="H3029" s="56" t="s">
        <v>14269</v>
      </c>
      <c r="I3029" s="57">
        <v>3.08</v>
      </c>
      <c r="J3029" s="57">
        <v>1.92</v>
      </c>
      <c r="K3029" s="57">
        <v>1.58</v>
      </c>
      <c r="L3029" s="315" t="e">
        <v>#REF!</v>
      </c>
      <c r="M3029" s="58" t="e">
        <v>#REF!</v>
      </c>
      <c r="N3029" s="58" t="e">
        <v>#N/A</v>
      </c>
      <c r="O3029" s="58" t="e">
        <v>#N/A</v>
      </c>
      <c r="P3029" s="58" t="e">
        <v>#N/A</v>
      </c>
      <c r="Q3029" s="58" t="e">
        <v>#N/A</v>
      </c>
    </row>
    <row r="3030" spans="1:17" ht="15" customHeight="1" thickBot="1">
      <c r="A3030" s="446"/>
      <c r="B3030" s="446"/>
      <c r="C3030" s="54" t="str">
        <f>IF(A3030="CSP","Consolidated Supply Program(IIF)",IF(A3030&lt;&gt;"",INDEX('CCN &amp; Description'!$B$2:$B$1071,MATCH(VALUE(LEFT(A3030,5)),'CCN &amp; Description'!$A$2:$A$1071,0)),""))</f>
        <v/>
      </c>
      <c r="D3030" s="55" t="str">
        <f t="shared" si="94"/>
        <v>C</v>
      </c>
      <c r="E3030" s="55" t="str">
        <f t="shared" si="95"/>
        <v>C7061</v>
      </c>
      <c r="F3030" s="56" t="s">
        <v>7452</v>
      </c>
      <c r="G3030" s="56" t="s">
        <v>14270</v>
      </c>
      <c r="H3030" s="56" t="s">
        <v>14271</v>
      </c>
      <c r="I3030" s="57">
        <v>4.17</v>
      </c>
      <c r="J3030" s="57">
        <v>2.5</v>
      </c>
      <c r="K3030" s="57">
        <v>4.67</v>
      </c>
      <c r="L3030" s="315" t="e">
        <v>#REF!</v>
      </c>
      <c r="M3030" s="58" t="e">
        <v>#REF!</v>
      </c>
      <c r="N3030" s="58" t="e">
        <v>#N/A</v>
      </c>
      <c r="O3030" s="58" t="e">
        <v>#N/A</v>
      </c>
      <c r="P3030" s="58" t="e">
        <v>#N/A</v>
      </c>
      <c r="Q3030" s="58" t="e">
        <v>#N/A</v>
      </c>
    </row>
    <row r="3031" spans="1:17" ht="15" customHeight="1" thickBot="1">
      <c r="A3031" s="446"/>
      <c r="B3031" s="446"/>
      <c r="C3031" s="54" t="str">
        <f>IF(A3031="CSP","Consolidated Supply Program(IIF)",IF(A3031&lt;&gt;"",INDEX('CCN &amp; Description'!$B$2:$B$1071,MATCH(VALUE(LEFT(A3031,5)),'CCN &amp; Description'!$A$2:$A$1071,0)),""))</f>
        <v/>
      </c>
      <c r="D3031" s="55" t="str">
        <f t="shared" si="94"/>
        <v>C</v>
      </c>
      <c r="E3031" s="55" t="str">
        <f t="shared" si="95"/>
        <v>C7065</v>
      </c>
      <c r="F3031" s="56" t="s">
        <v>7456</v>
      </c>
      <c r="G3031" s="56" t="s">
        <v>12388</v>
      </c>
      <c r="H3031" s="56" t="s">
        <v>14272</v>
      </c>
      <c r="I3031" s="57">
        <v>1.08</v>
      </c>
      <c r="J3031" s="57">
        <v>0.92</v>
      </c>
      <c r="K3031" s="57">
        <v>1</v>
      </c>
      <c r="L3031" s="315" t="e">
        <v>#REF!</v>
      </c>
      <c r="M3031" s="58" t="e">
        <v>#REF!</v>
      </c>
      <c r="N3031" s="58" t="e">
        <v>#N/A</v>
      </c>
      <c r="O3031" s="58" t="e">
        <v>#N/A</v>
      </c>
      <c r="P3031" s="58" t="e">
        <v>#N/A</v>
      </c>
      <c r="Q3031" s="58" t="e">
        <v>#N/A</v>
      </c>
    </row>
    <row r="3032" spans="1:17" ht="15" customHeight="1" thickBot="1">
      <c r="A3032" s="446"/>
      <c r="B3032" s="446"/>
      <c r="C3032" s="54" t="str">
        <f>IF(A3032="CSP","Consolidated Supply Program(IIF)",IF(A3032&lt;&gt;"",INDEX('CCN &amp; Description'!$B$2:$B$1071,MATCH(VALUE(LEFT(A3032,5)),'CCN &amp; Description'!$A$2:$A$1071,0)),""))</f>
        <v/>
      </c>
      <c r="D3032" s="55" t="str">
        <f t="shared" si="94"/>
        <v>C</v>
      </c>
      <c r="E3032" s="55" t="str">
        <f t="shared" si="95"/>
        <v>C7069</v>
      </c>
      <c r="F3032" s="56" t="s">
        <v>14273</v>
      </c>
      <c r="G3032" s="56" t="s">
        <v>14274</v>
      </c>
      <c r="H3032" s="56" t="s">
        <v>14275</v>
      </c>
      <c r="I3032" s="57">
        <v>4.08</v>
      </c>
      <c r="J3032" s="57">
        <v>4.08</v>
      </c>
      <c r="K3032" s="57">
        <v>3.42</v>
      </c>
      <c r="L3032" s="315" t="e">
        <v>#REF!</v>
      </c>
      <c r="M3032" s="58" t="e">
        <v>#REF!</v>
      </c>
      <c r="N3032" s="58" t="e">
        <v>#N/A</v>
      </c>
      <c r="O3032" s="58" t="e">
        <v>#N/A</v>
      </c>
      <c r="P3032" s="58" t="e">
        <v>#N/A</v>
      </c>
      <c r="Q3032" s="58" t="e">
        <v>#N/A</v>
      </c>
    </row>
    <row r="3033" spans="1:17" ht="15" customHeight="1" thickBot="1">
      <c r="A3033" s="446"/>
      <c r="B3033" s="446"/>
      <c r="C3033" s="54" t="str">
        <f>IF(A3033="CSP","Consolidated Supply Program(IIF)",IF(A3033&lt;&gt;"",INDEX('CCN &amp; Description'!$B$2:$B$1071,MATCH(VALUE(LEFT(A3033,5)),'CCN &amp; Description'!$A$2:$A$1071,0)),""))</f>
        <v/>
      </c>
      <c r="D3033" s="55" t="str">
        <f t="shared" si="94"/>
        <v>C</v>
      </c>
      <c r="E3033" s="55" t="str">
        <f t="shared" si="95"/>
        <v>C7071</v>
      </c>
      <c r="F3033" s="56" t="s">
        <v>14276</v>
      </c>
      <c r="G3033" s="56" t="s">
        <v>11662</v>
      </c>
      <c r="H3033" s="56" t="s">
        <v>14277</v>
      </c>
      <c r="I3033" s="57">
        <v>4.08</v>
      </c>
      <c r="J3033" s="57">
        <v>4.08</v>
      </c>
      <c r="K3033" s="57">
        <v>3.42</v>
      </c>
      <c r="L3033" s="315" t="e">
        <v>#REF!</v>
      </c>
      <c r="M3033" s="58" t="e">
        <v>#REF!</v>
      </c>
      <c r="N3033" s="58" t="e">
        <v>#N/A</v>
      </c>
      <c r="O3033" s="58" t="e">
        <v>#N/A</v>
      </c>
      <c r="P3033" s="58" t="e">
        <v>#N/A</v>
      </c>
      <c r="Q3033" s="58" t="e">
        <v>#N/A</v>
      </c>
    </row>
    <row r="3034" spans="1:17" ht="15" customHeight="1" thickBot="1">
      <c r="A3034" s="446"/>
      <c r="B3034" s="446"/>
      <c r="C3034" s="54" t="str">
        <f>IF(A3034="CSP","Consolidated Supply Program(IIF)",IF(A3034&lt;&gt;"",INDEX('CCN &amp; Description'!$B$2:$B$1071,MATCH(VALUE(LEFT(A3034,5)),'CCN &amp; Description'!$A$2:$A$1071,0)),""))</f>
        <v/>
      </c>
      <c r="D3034" s="55" t="str">
        <f t="shared" si="94"/>
        <v>C</v>
      </c>
      <c r="E3034" s="55" t="str">
        <f t="shared" si="95"/>
        <v>C7072</v>
      </c>
      <c r="F3034" s="56" t="s">
        <v>7460</v>
      </c>
      <c r="G3034" s="56" t="s">
        <v>14233</v>
      </c>
      <c r="H3034" s="56" t="s">
        <v>14278</v>
      </c>
      <c r="I3034" s="57">
        <v>11.25</v>
      </c>
      <c r="J3034" s="57">
        <v>6.5</v>
      </c>
      <c r="K3034" s="57">
        <v>5.66</v>
      </c>
      <c r="L3034" s="315" t="e">
        <v>#REF!</v>
      </c>
      <c r="M3034" s="58" t="e">
        <v>#REF!</v>
      </c>
      <c r="N3034" s="58" t="e">
        <v>#N/A</v>
      </c>
      <c r="O3034" s="58" t="e">
        <v>#N/A</v>
      </c>
      <c r="P3034" s="58" t="e">
        <v>#N/A</v>
      </c>
      <c r="Q3034" s="58" t="e">
        <v>#N/A</v>
      </c>
    </row>
    <row r="3035" spans="1:17" ht="15" customHeight="1" thickBot="1">
      <c r="A3035" s="446"/>
      <c r="B3035" s="446"/>
      <c r="C3035" s="54" t="str">
        <f>IF(A3035="CSP","Consolidated Supply Program(IIF)",IF(A3035&lt;&gt;"",INDEX('CCN &amp; Description'!$B$2:$B$1071,MATCH(VALUE(LEFT(A3035,5)),'CCN &amp; Description'!$A$2:$A$1071,0)),""))</f>
        <v/>
      </c>
      <c r="D3035" s="55" t="str">
        <f t="shared" si="94"/>
        <v>C</v>
      </c>
      <c r="E3035" s="55" t="str">
        <f t="shared" si="95"/>
        <v>C7072</v>
      </c>
      <c r="F3035" s="56" t="s">
        <v>7460</v>
      </c>
      <c r="G3035" s="56" t="s">
        <v>14233</v>
      </c>
      <c r="H3035" s="56" t="s">
        <v>14279</v>
      </c>
      <c r="I3035" s="57">
        <v>8.67</v>
      </c>
      <c r="J3035" s="57">
        <v>4.08</v>
      </c>
      <c r="K3035" s="57">
        <v>5.75</v>
      </c>
      <c r="L3035" s="315" t="e">
        <v>#REF!</v>
      </c>
      <c r="M3035" s="58" t="e">
        <v>#REF!</v>
      </c>
      <c r="N3035" s="58" t="e">
        <v>#N/A</v>
      </c>
      <c r="O3035" s="58" t="e">
        <v>#N/A</v>
      </c>
      <c r="P3035" s="58" t="e">
        <v>#N/A</v>
      </c>
      <c r="Q3035" s="58" t="e">
        <v>#N/A</v>
      </c>
    </row>
    <row r="3036" spans="1:17" ht="15" customHeight="1" thickBot="1">
      <c r="A3036" s="446"/>
      <c r="B3036" s="446"/>
      <c r="C3036" s="54" t="str">
        <f>IF(A3036="CSP","Consolidated Supply Program(IIF)",IF(A3036&lt;&gt;"",INDEX('CCN &amp; Description'!$B$2:$B$1071,MATCH(VALUE(LEFT(A3036,5)),'CCN &amp; Description'!$A$2:$A$1071,0)),""))</f>
        <v/>
      </c>
      <c r="D3036" s="55" t="str">
        <f t="shared" si="94"/>
        <v>C</v>
      </c>
      <c r="E3036" s="55" t="str">
        <f t="shared" si="95"/>
        <v>C7080</v>
      </c>
      <c r="F3036" s="56" t="s">
        <v>7466</v>
      </c>
      <c r="G3036" s="56" t="s">
        <v>14280</v>
      </c>
      <c r="H3036" s="56" t="s">
        <v>14281</v>
      </c>
      <c r="I3036" s="57">
        <v>2.67</v>
      </c>
      <c r="J3036" s="57">
        <v>1.58</v>
      </c>
      <c r="K3036" s="57">
        <v>2.08</v>
      </c>
      <c r="L3036" s="315" t="e">
        <v>#REF!</v>
      </c>
      <c r="M3036" s="58" t="e">
        <v>#REF!</v>
      </c>
      <c r="N3036" s="58" t="e">
        <v>#N/A</v>
      </c>
      <c r="O3036" s="58" t="e">
        <v>#N/A</v>
      </c>
      <c r="P3036" s="58" t="e">
        <v>#N/A</v>
      </c>
      <c r="Q3036" s="58" t="e">
        <v>#N/A</v>
      </c>
    </row>
    <row r="3037" spans="1:17" ht="15" customHeight="1" thickBot="1">
      <c r="A3037" s="446"/>
      <c r="B3037" s="446"/>
      <c r="C3037" s="54" t="str">
        <f>IF(A3037="CSP","Consolidated Supply Program(IIF)",IF(A3037&lt;&gt;"",INDEX('CCN &amp; Description'!$B$2:$B$1071,MATCH(VALUE(LEFT(A3037,5)),'CCN &amp; Description'!$A$2:$A$1071,0)),""))</f>
        <v/>
      </c>
      <c r="D3037" s="55" t="str">
        <f t="shared" si="94"/>
        <v>C</v>
      </c>
      <c r="E3037" s="55" t="str">
        <f t="shared" si="95"/>
        <v>C7080</v>
      </c>
      <c r="F3037" s="56" t="s">
        <v>7466</v>
      </c>
      <c r="G3037" s="56" t="s">
        <v>14282</v>
      </c>
      <c r="H3037" s="56" t="s">
        <v>14283</v>
      </c>
      <c r="I3037" s="57">
        <v>2.67</v>
      </c>
      <c r="J3037" s="57">
        <v>1.58</v>
      </c>
      <c r="K3037" s="57">
        <v>2.08</v>
      </c>
      <c r="L3037" s="315" t="e">
        <v>#REF!</v>
      </c>
      <c r="M3037" s="58" t="e">
        <v>#REF!</v>
      </c>
      <c r="N3037" s="58" t="e">
        <v>#N/A</v>
      </c>
      <c r="O3037" s="58" t="e">
        <v>#N/A</v>
      </c>
      <c r="P3037" s="58" t="e">
        <v>#N/A</v>
      </c>
      <c r="Q3037" s="58" t="e">
        <v>#N/A</v>
      </c>
    </row>
    <row r="3038" spans="1:17" ht="15" customHeight="1" thickBot="1">
      <c r="A3038" s="446"/>
      <c r="B3038" s="446"/>
      <c r="C3038" s="54" t="str">
        <f>IF(A3038="CSP","Consolidated Supply Program(IIF)",IF(A3038&lt;&gt;"",INDEX('CCN &amp; Description'!$B$2:$B$1071,MATCH(VALUE(LEFT(A3038,5)),'CCN &amp; Description'!$A$2:$A$1071,0)),""))</f>
        <v/>
      </c>
      <c r="D3038" s="55" t="str">
        <f t="shared" si="94"/>
        <v>C</v>
      </c>
      <c r="E3038" s="55" t="str">
        <f t="shared" si="95"/>
        <v>C7085</v>
      </c>
      <c r="F3038" s="56" t="s">
        <v>7472</v>
      </c>
      <c r="G3038" s="56" t="s">
        <v>14252</v>
      </c>
      <c r="H3038" s="56" t="s">
        <v>14284</v>
      </c>
      <c r="I3038" s="57">
        <v>3.42</v>
      </c>
      <c r="J3038" s="57">
        <v>2.42</v>
      </c>
      <c r="K3038" s="57">
        <v>4.66</v>
      </c>
      <c r="L3038" s="315" t="e">
        <v>#REF!</v>
      </c>
      <c r="M3038" s="58" t="e">
        <v>#REF!</v>
      </c>
      <c r="N3038" s="58" t="e">
        <v>#N/A</v>
      </c>
      <c r="O3038" s="58" t="e">
        <v>#N/A</v>
      </c>
      <c r="P3038" s="58" t="e">
        <v>#N/A</v>
      </c>
      <c r="Q3038" s="58" t="e">
        <v>#N/A</v>
      </c>
    </row>
    <row r="3039" spans="1:17" ht="15" customHeight="1" thickBot="1">
      <c r="A3039" s="446"/>
      <c r="B3039" s="446"/>
      <c r="C3039" s="54" t="str">
        <f>IF(A3039="CSP","Consolidated Supply Program(IIF)",IF(A3039&lt;&gt;"",INDEX('CCN &amp; Description'!$B$2:$B$1071,MATCH(VALUE(LEFT(A3039,5)),'CCN &amp; Description'!$A$2:$A$1071,0)),""))</f>
        <v/>
      </c>
      <c r="D3039" s="55" t="str">
        <f t="shared" si="94"/>
        <v>C</v>
      </c>
      <c r="E3039" s="55" t="str">
        <f t="shared" si="95"/>
        <v>C7110</v>
      </c>
      <c r="F3039" s="56" t="s">
        <v>7476</v>
      </c>
      <c r="G3039" s="56" t="s">
        <v>14285</v>
      </c>
      <c r="H3039" s="56" t="s">
        <v>14286</v>
      </c>
      <c r="I3039" s="57">
        <v>0</v>
      </c>
      <c r="J3039" s="57">
        <v>0</v>
      </c>
      <c r="K3039" s="57">
        <v>0</v>
      </c>
      <c r="L3039" s="315" t="e">
        <v>#REF!</v>
      </c>
      <c r="M3039" s="58" t="e">
        <v>#REF!</v>
      </c>
      <c r="N3039" s="58" t="e">
        <v>#N/A</v>
      </c>
      <c r="O3039" s="58" t="e">
        <v>#N/A</v>
      </c>
      <c r="P3039" s="58" t="e">
        <v>#N/A</v>
      </c>
      <c r="Q3039" s="58" t="e">
        <v>#N/A</v>
      </c>
    </row>
    <row r="3040" spans="1:17" ht="15" customHeight="1" thickBot="1">
      <c r="A3040" s="446"/>
      <c r="B3040" s="446"/>
      <c r="C3040" s="54" t="str">
        <f>IF(A3040="CSP","Consolidated Supply Program(IIF)",IF(A3040&lt;&gt;"",INDEX('CCN &amp; Description'!$B$2:$B$1071,MATCH(VALUE(LEFT(A3040,5)),'CCN &amp; Description'!$A$2:$A$1071,0)),""))</f>
        <v/>
      </c>
      <c r="D3040" s="55" t="str">
        <f t="shared" si="94"/>
        <v>C</v>
      </c>
      <c r="E3040" s="55" t="str">
        <f t="shared" si="95"/>
        <v>C7110</v>
      </c>
      <c r="F3040" s="56" t="s">
        <v>7476</v>
      </c>
      <c r="G3040" s="56" t="s">
        <v>14287</v>
      </c>
      <c r="H3040" s="56" t="s">
        <v>14288</v>
      </c>
      <c r="I3040" s="57">
        <v>0</v>
      </c>
      <c r="J3040" s="57">
        <v>0</v>
      </c>
      <c r="K3040" s="57">
        <v>0</v>
      </c>
      <c r="L3040" s="315" t="e">
        <v>#REF!</v>
      </c>
      <c r="M3040" s="58" t="e">
        <v>#REF!</v>
      </c>
      <c r="N3040" s="58" t="e">
        <v>#N/A</v>
      </c>
      <c r="O3040" s="58" t="e">
        <v>#N/A</v>
      </c>
      <c r="P3040" s="58" t="e">
        <v>#N/A</v>
      </c>
      <c r="Q3040" s="58" t="e">
        <v>#N/A</v>
      </c>
    </row>
    <row r="3041" spans="1:17" ht="15" customHeight="1" thickBot="1">
      <c r="A3041" s="446"/>
      <c r="B3041" s="446"/>
      <c r="C3041" s="54" t="str">
        <f>IF(A3041="CSP","Consolidated Supply Program(IIF)",IF(A3041&lt;&gt;"",INDEX('CCN &amp; Description'!$B$2:$B$1071,MATCH(VALUE(LEFT(A3041,5)),'CCN &amp; Description'!$A$2:$A$1071,0)),""))</f>
        <v/>
      </c>
      <c r="D3041" s="55" t="str">
        <f t="shared" si="94"/>
        <v>C</v>
      </c>
      <c r="E3041" s="55" t="str">
        <f t="shared" si="95"/>
        <v>C7110</v>
      </c>
      <c r="F3041" s="56" t="s">
        <v>7476</v>
      </c>
      <c r="G3041" s="56" t="s">
        <v>14285</v>
      </c>
      <c r="H3041" s="56" t="s">
        <v>14289</v>
      </c>
      <c r="I3041" s="57">
        <v>19.91</v>
      </c>
      <c r="J3041" s="57">
        <v>8</v>
      </c>
      <c r="K3041" s="57">
        <v>8</v>
      </c>
      <c r="L3041" s="315" t="e">
        <v>#REF!</v>
      </c>
      <c r="M3041" s="58" t="e">
        <v>#REF!</v>
      </c>
      <c r="N3041" s="58" t="e">
        <v>#N/A</v>
      </c>
      <c r="O3041" s="58" t="e">
        <v>#N/A</v>
      </c>
      <c r="P3041" s="58" t="e">
        <v>#N/A</v>
      </c>
      <c r="Q3041" s="58" t="e">
        <v>#N/A</v>
      </c>
    </row>
    <row r="3042" spans="1:17" ht="15" customHeight="1" thickBot="1">
      <c r="A3042" s="446"/>
      <c r="B3042" s="446"/>
      <c r="C3042" s="54" t="str">
        <f>IF(A3042="CSP","Consolidated Supply Program(IIF)",IF(A3042&lt;&gt;"",INDEX('CCN &amp; Description'!$B$2:$B$1071,MATCH(VALUE(LEFT(A3042,5)),'CCN &amp; Description'!$A$2:$A$1071,0)),""))</f>
        <v/>
      </c>
      <c r="D3042" s="55" t="str">
        <f t="shared" si="94"/>
        <v>C</v>
      </c>
      <c r="E3042" s="55" t="str">
        <f t="shared" si="95"/>
        <v>C7110</v>
      </c>
      <c r="F3042" s="56" t="s">
        <v>7476</v>
      </c>
      <c r="G3042" s="56" t="s">
        <v>14285</v>
      </c>
      <c r="H3042" s="56" t="s">
        <v>14290</v>
      </c>
      <c r="I3042" s="57">
        <v>35.65</v>
      </c>
      <c r="J3042" s="57">
        <v>8</v>
      </c>
      <c r="K3042" s="57">
        <v>8</v>
      </c>
      <c r="L3042" s="315" t="e">
        <v>#REF!</v>
      </c>
      <c r="M3042" s="58" t="e">
        <v>#REF!</v>
      </c>
      <c r="N3042" s="58" t="e">
        <v>#N/A</v>
      </c>
      <c r="O3042" s="58" t="e">
        <v>#N/A</v>
      </c>
      <c r="P3042" s="58" t="e">
        <v>#N/A</v>
      </c>
      <c r="Q3042" s="58" t="e">
        <v>#N/A</v>
      </c>
    </row>
    <row r="3043" spans="1:17" s="110" customFormat="1" ht="15" customHeight="1" thickBot="1">
      <c r="A3043" s="446">
        <v>21451</v>
      </c>
      <c r="B3043" s="446"/>
      <c r="C3043" s="106" t="str">
        <f>IF(A3043="CSP","Consolidated Supply Program(IIF)",IF(A3043&lt;&gt;"",INDEX('CCN &amp; Description'!$B$2:$B$1071,MATCH(VALUE(LEFT(A3043,5)),'CCN &amp; Description'!$A$2:$A$1071,0)),""))</f>
        <v>VEHICLE MAINTENANCE SHOP</v>
      </c>
      <c r="D3043" s="107" t="str">
        <f t="shared" si="94"/>
        <v>C</v>
      </c>
      <c r="E3043" s="107" t="str">
        <f t="shared" si="95"/>
        <v>C7900</v>
      </c>
      <c r="F3043" s="108" t="s">
        <v>1017</v>
      </c>
      <c r="G3043" s="108" t="s">
        <v>14291</v>
      </c>
      <c r="H3043" s="108" t="s">
        <v>14292</v>
      </c>
      <c r="I3043" s="109">
        <v>5.08</v>
      </c>
      <c r="J3043" s="109">
        <v>3.33</v>
      </c>
      <c r="K3043" s="109">
        <v>5.41</v>
      </c>
      <c r="L3043" s="110" t="e">
        <v>#REF!</v>
      </c>
      <c r="M3043" s="111" t="e">
        <v>#REF!</v>
      </c>
      <c r="N3043" s="111" t="e">
        <v>#N/A</v>
      </c>
      <c r="O3043" s="111" t="e">
        <v>#N/A</v>
      </c>
      <c r="P3043" s="111" t="e">
        <v>#N/A</v>
      </c>
      <c r="Q3043" s="111" t="e">
        <v>#N/A</v>
      </c>
    </row>
    <row r="3044" spans="1:17" ht="15" customHeight="1" thickBot="1">
      <c r="A3044" s="446"/>
      <c r="B3044" s="446"/>
      <c r="C3044" s="54" t="str">
        <f>IF(A3044="CSP","Consolidated Supply Program(IIF)",IF(A3044&lt;&gt;"",INDEX('CCN &amp; Description'!$B$2:$B$1071,MATCH(VALUE(LEFT(A3044,5)),'CCN &amp; Description'!$A$2:$A$1071,0)),""))</f>
        <v/>
      </c>
      <c r="D3044" s="55" t="str">
        <f t="shared" si="94"/>
        <v>C</v>
      </c>
      <c r="E3044" s="55" t="str">
        <f t="shared" si="95"/>
        <v>C7901</v>
      </c>
      <c r="F3044" s="56" t="s">
        <v>7491</v>
      </c>
      <c r="G3044" s="56" t="s">
        <v>14293</v>
      </c>
      <c r="H3044" s="56" t="s">
        <v>14294</v>
      </c>
      <c r="I3044" s="57">
        <v>19.989999999999998</v>
      </c>
      <c r="J3044" s="57">
        <v>8</v>
      </c>
      <c r="K3044" s="57">
        <v>8</v>
      </c>
      <c r="L3044" s="315" t="e">
        <v>#REF!</v>
      </c>
      <c r="M3044" s="58" t="e">
        <v>#REF!</v>
      </c>
      <c r="N3044" s="58" t="e">
        <v>#N/A</v>
      </c>
      <c r="O3044" s="58" t="e">
        <v>#N/A</v>
      </c>
      <c r="P3044" s="58" t="e">
        <v>#N/A</v>
      </c>
      <c r="Q3044" s="58" t="e">
        <v>#N/A</v>
      </c>
    </row>
    <row r="3045" spans="1:17" ht="15" customHeight="1" thickBot="1">
      <c r="A3045" s="446"/>
      <c r="B3045" s="446"/>
      <c r="C3045" s="54" t="str">
        <f>IF(A3045="CSP","Consolidated Supply Program(IIF)",IF(A3045&lt;&gt;"",INDEX('CCN &amp; Description'!$B$2:$B$1071,MATCH(VALUE(LEFT(A3045,5)),'CCN &amp; Description'!$A$2:$A$1071,0)),""))</f>
        <v/>
      </c>
      <c r="D3045" s="55" t="str">
        <f t="shared" si="94"/>
        <v>C</v>
      </c>
      <c r="E3045" s="55" t="str">
        <f t="shared" si="95"/>
        <v>C7901</v>
      </c>
      <c r="F3045" s="56" t="s">
        <v>7491</v>
      </c>
      <c r="G3045" s="56" t="s">
        <v>14293</v>
      </c>
      <c r="H3045" s="56" t="s">
        <v>14295</v>
      </c>
      <c r="I3045" s="57">
        <v>19.989999999999998</v>
      </c>
      <c r="J3045" s="57">
        <v>8</v>
      </c>
      <c r="K3045" s="57">
        <v>8</v>
      </c>
      <c r="L3045" s="315" t="e">
        <v>#REF!</v>
      </c>
      <c r="M3045" s="58" t="e">
        <v>#REF!</v>
      </c>
      <c r="N3045" s="58" t="e">
        <v>#N/A</v>
      </c>
      <c r="O3045" s="58" t="e">
        <v>#N/A</v>
      </c>
      <c r="P3045" s="58" t="e">
        <v>#N/A</v>
      </c>
      <c r="Q3045" s="58" t="e">
        <v>#N/A</v>
      </c>
    </row>
    <row r="3046" spans="1:17" ht="15" customHeight="1" thickBot="1">
      <c r="A3046" s="446"/>
      <c r="B3046" s="446"/>
      <c r="C3046" s="54" t="str">
        <f>IF(A3046="CSP","Consolidated Supply Program(IIF)",IF(A3046&lt;&gt;"",INDEX('CCN &amp; Description'!$B$2:$B$1071,MATCH(VALUE(LEFT(A3046,5)),'CCN &amp; Description'!$A$2:$A$1071,0)),""))</f>
        <v/>
      </c>
      <c r="D3046" s="55" t="str">
        <f t="shared" si="94"/>
        <v>C</v>
      </c>
      <c r="E3046" s="55" t="str">
        <f t="shared" si="95"/>
        <v>C7901</v>
      </c>
      <c r="F3046" s="56" t="s">
        <v>7491</v>
      </c>
      <c r="G3046" s="56" t="s">
        <v>14293</v>
      </c>
      <c r="H3046" s="56" t="s">
        <v>14296</v>
      </c>
      <c r="I3046" s="57">
        <v>19.989999999999998</v>
      </c>
      <c r="J3046" s="57">
        <v>8</v>
      </c>
      <c r="K3046" s="57">
        <v>8</v>
      </c>
      <c r="L3046" s="315" t="e">
        <v>#REF!</v>
      </c>
      <c r="M3046" s="58" t="e">
        <v>#REF!</v>
      </c>
      <c r="N3046" s="58" t="e">
        <v>#N/A</v>
      </c>
      <c r="O3046" s="58" t="e">
        <v>#N/A</v>
      </c>
      <c r="P3046" s="58" t="e">
        <v>#N/A</v>
      </c>
      <c r="Q3046" s="58" t="e">
        <v>#N/A</v>
      </c>
    </row>
    <row r="3047" spans="1:17" ht="15" customHeight="1" thickBot="1">
      <c r="A3047" s="446"/>
      <c r="B3047" s="446"/>
      <c r="C3047" s="54" t="str">
        <f>IF(A3047="CSP","Consolidated Supply Program(IIF)",IF(A3047&lt;&gt;"",INDEX('CCN &amp; Description'!$B$2:$B$1071,MATCH(VALUE(LEFT(A3047,5)),'CCN &amp; Description'!$A$2:$A$1071,0)),""))</f>
        <v/>
      </c>
      <c r="D3047" s="55" t="str">
        <f t="shared" si="94"/>
        <v>C</v>
      </c>
      <c r="E3047" s="55" t="str">
        <f t="shared" si="95"/>
        <v>C7901</v>
      </c>
      <c r="F3047" s="56" t="s">
        <v>7491</v>
      </c>
      <c r="G3047" s="56" t="s">
        <v>14293</v>
      </c>
      <c r="H3047" s="56" t="s">
        <v>14297</v>
      </c>
      <c r="I3047" s="57">
        <v>19.989999999999998</v>
      </c>
      <c r="J3047" s="57">
        <v>8</v>
      </c>
      <c r="K3047" s="57">
        <v>8</v>
      </c>
      <c r="L3047" s="315" t="e">
        <v>#REF!</v>
      </c>
      <c r="M3047" s="58" t="e">
        <v>#REF!</v>
      </c>
      <c r="N3047" s="58" t="e">
        <v>#N/A</v>
      </c>
      <c r="O3047" s="58" t="e">
        <v>#N/A</v>
      </c>
      <c r="P3047" s="58" t="e">
        <v>#N/A</v>
      </c>
      <c r="Q3047" s="58" t="e">
        <v>#N/A</v>
      </c>
    </row>
    <row r="3048" spans="1:17" ht="15" customHeight="1" thickBot="1">
      <c r="A3048" s="446">
        <v>44112</v>
      </c>
      <c r="B3048" s="446"/>
      <c r="C3048" s="54" t="str">
        <f>IF(A3048="CSP","Consolidated Supply Program(IIF)",IF(A3048&lt;&gt;"",INDEX('CCN &amp; Description'!$B$2:$B$1071,MATCH(VALUE(LEFT(A3048,5)),'CCN &amp; Description'!$A$2:$A$1071,0)),""))</f>
        <v>COVERED STORAGE BUILDING, INSTALLATION</v>
      </c>
      <c r="D3048" s="55" t="str">
        <f t="shared" si="94"/>
        <v>C</v>
      </c>
      <c r="E3048" s="55" t="str">
        <f t="shared" si="95"/>
        <v>C7902</v>
      </c>
      <c r="F3048" s="56" t="s">
        <v>14298</v>
      </c>
      <c r="G3048" s="56" t="s">
        <v>14299</v>
      </c>
      <c r="H3048" s="56" t="s">
        <v>2098</v>
      </c>
      <c r="I3048" s="57">
        <v>0</v>
      </c>
      <c r="J3048" s="57">
        <v>0</v>
      </c>
      <c r="K3048" s="57">
        <v>0</v>
      </c>
      <c r="L3048" s="315" t="e">
        <v>#REF!</v>
      </c>
      <c r="M3048" s="58" t="e">
        <v>#REF!</v>
      </c>
      <c r="N3048" s="58" t="e">
        <v>#N/A</v>
      </c>
      <c r="O3048" s="58" t="e">
        <v>#N/A</v>
      </c>
      <c r="P3048" s="58" t="e">
        <v>#N/A</v>
      </c>
      <c r="Q3048" s="58" t="e">
        <v>#N/A</v>
      </c>
    </row>
    <row r="3049" spans="1:17" s="110" customFormat="1" ht="15" customHeight="1" thickBot="1">
      <c r="A3049" s="446">
        <v>21451</v>
      </c>
      <c r="B3049" s="446"/>
      <c r="C3049" s="106" t="str">
        <f>IF(A3049="CSP","Consolidated Supply Program(IIF)",IF(A3049&lt;&gt;"",INDEX('CCN &amp; Description'!$B$2:$B$1071,MATCH(VALUE(LEFT(A3049,5)),'CCN &amp; Description'!$A$2:$A$1071,0)),""))</f>
        <v>VEHICLE MAINTENANCE SHOP</v>
      </c>
      <c r="D3049" s="107" t="str">
        <f t="shared" si="94"/>
        <v>C</v>
      </c>
      <c r="E3049" s="107" t="str">
        <f t="shared" si="95"/>
        <v>C7903</v>
      </c>
      <c r="F3049" s="108" t="s">
        <v>1022</v>
      </c>
      <c r="G3049" s="108" t="s">
        <v>14300</v>
      </c>
      <c r="H3049" s="108" t="s">
        <v>14301</v>
      </c>
      <c r="I3049" s="109">
        <v>2.08</v>
      </c>
      <c r="J3049" s="109">
        <v>1.67</v>
      </c>
      <c r="K3049" s="109">
        <v>1</v>
      </c>
      <c r="L3049" s="110" t="e">
        <v>#REF!</v>
      </c>
      <c r="M3049" s="111" t="e">
        <v>#REF!</v>
      </c>
      <c r="N3049" s="111" t="e">
        <v>#N/A</v>
      </c>
      <c r="O3049" s="111" t="e">
        <v>#N/A</v>
      </c>
      <c r="P3049" s="111" t="e">
        <v>#N/A</v>
      </c>
      <c r="Q3049" s="111" t="e">
        <v>#N/A</v>
      </c>
    </row>
    <row r="3050" spans="1:17" s="110" customFormat="1" ht="15" customHeight="1" thickBot="1">
      <c r="A3050" s="446" t="s">
        <v>9833</v>
      </c>
      <c r="B3050" s="446"/>
      <c r="C3050" s="106" t="e">
        <f>IF(A3050="CSP","Consolidated Supply Program(IIF)",IF(A3050&lt;&gt;"",INDEX('CCN &amp; Description'!$B$2:$B$1071,MATCH(VALUE(LEFT(A3050,5)),'CCN &amp; Description'!$A$2:$A$1071,0)),""))</f>
        <v>#VALUE!</v>
      </c>
      <c r="D3050" s="107" t="str">
        <f t="shared" si="94"/>
        <v>C</v>
      </c>
      <c r="E3050" s="107" t="str">
        <f t="shared" si="95"/>
        <v>C7903</v>
      </c>
      <c r="F3050" s="108" t="s">
        <v>1020</v>
      </c>
      <c r="G3050" s="108" t="s">
        <v>14300</v>
      </c>
      <c r="H3050" s="108" t="s">
        <v>14301</v>
      </c>
      <c r="I3050" s="109">
        <v>2.08</v>
      </c>
      <c r="J3050" s="109">
        <v>1.67</v>
      </c>
      <c r="K3050" s="109">
        <v>1</v>
      </c>
      <c r="L3050" s="110" t="e">
        <v>#REF!</v>
      </c>
      <c r="M3050" s="111" t="e">
        <v>#REF!</v>
      </c>
      <c r="N3050" s="111" t="e">
        <v>#N/A</v>
      </c>
      <c r="O3050" s="111" t="e">
        <v>#N/A</v>
      </c>
      <c r="P3050" s="111" t="e">
        <v>#N/A</v>
      </c>
      <c r="Q3050" s="111" t="e">
        <v>#N/A</v>
      </c>
    </row>
    <row r="3051" spans="1:17" s="110" customFormat="1" ht="15" customHeight="1" thickBot="1">
      <c r="A3051" s="446">
        <v>14312</v>
      </c>
      <c r="B3051" s="446"/>
      <c r="C3051" s="106" t="str">
        <f>IF(A3051="CSP","Consolidated Supply Program(IIF)",IF(A3051&lt;&gt;"",INDEX('CCN &amp; Description'!$B$2:$B$1071,MATCH(VALUE(LEFT(A3051,5)),'CCN &amp; Description'!$A$2:$A$1071,0)),""))</f>
        <v>VEHICLE STAGING AREA, SURFACED</v>
      </c>
      <c r="D3051" s="107" t="str">
        <f t="shared" si="94"/>
        <v>C</v>
      </c>
      <c r="E3051" s="107" t="str">
        <f t="shared" si="95"/>
        <v>C7904</v>
      </c>
      <c r="F3051" s="108" t="s">
        <v>1024</v>
      </c>
      <c r="G3051" s="108" t="s">
        <v>14302</v>
      </c>
      <c r="H3051" s="108" t="s">
        <v>14303</v>
      </c>
      <c r="I3051" s="109">
        <v>4.83</v>
      </c>
      <c r="J3051" s="109">
        <v>8</v>
      </c>
      <c r="K3051" s="109">
        <v>6.83</v>
      </c>
      <c r="L3051" s="110" t="e">
        <v>#REF!</v>
      </c>
      <c r="M3051" s="111" t="e">
        <v>#REF!</v>
      </c>
      <c r="N3051" s="111" t="e">
        <v>#N/A</v>
      </c>
      <c r="O3051" s="111" t="e">
        <v>#N/A</v>
      </c>
      <c r="P3051" s="111" t="e">
        <v>#N/A</v>
      </c>
      <c r="Q3051" s="111" t="e">
        <v>#N/A</v>
      </c>
    </row>
    <row r="3052" spans="1:17" s="110" customFormat="1" ht="15" customHeight="1" thickBot="1">
      <c r="A3052" s="446">
        <v>14312</v>
      </c>
      <c r="B3052" s="446"/>
      <c r="C3052" s="106" t="str">
        <f>IF(A3052="CSP","Consolidated Supply Program(IIF)",IF(A3052&lt;&gt;"",INDEX('CCN &amp; Description'!$B$2:$B$1071,MATCH(VALUE(LEFT(A3052,5)),'CCN &amp; Description'!$A$2:$A$1071,0)),""))</f>
        <v>VEHICLE STAGING AREA, SURFACED</v>
      </c>
      <c r="D3052" s="107" t="str">
        <f t="shared" si="94"/>
        <v>C</v>
      </c>
      <c r="E3052" s="107" t="str">
        <f t="shared" si="95"/>
        <v>C7905</v>
      </c>
      <c r="F3052" s="108" t="s">
        <v>1027</v>
      </c>
      <c r="G3052" s="108" t="s">
        <v>14304</v>
      </c>
      <c r="H3052" s="108" t="s">
        <v>14305</v>
      </c>
      <c r="I3052" s="109">
        <v>10.66</v>
      </c>
      <c r="J3052" s="109">
        <v>7</v>
      </c>
      <c r="K3052" s="109">
        <v>6.75</v>
      </c>
      <c r="L3052" s="110" t="e">
        <v>#REF!</v>
      </c>
      <c r="M3052" s="111" t="e">
        <v>#REF!</v>
      </c>
      <c r="N3052" s="111" t="e">
        <v>#N/A</v>
      </c>
      <c r="O3052" s="111" t="e">
        <v>#N/A</v>
      </c>
      <c r="P3052" s="111" t="e">
        <v>#N/A</v>
      </c>
      <c r="Q3052" s="111" t="e">
        <v>#N/A</v>
      </c>
    </row>
    <row r="3053" spans="1:17" ht="15" customHeight="1" thickBot="1">
      <c r="A3053" s="446"/>
      <c r="B3053" s="446"/>
      <c r="C3053" s="54" t="str">
        <f>IF(A3053="CSP","Consolidated Supply Program(IIF)",IF(A3053&lt;&gt;"",INDEX('CCN &amp; Description'!$B$2:$B$1071,MATCH(VALUE(LEFT(A3053,5)),'CCN &amp; Description'!$A$2:$A$1071,0)),""))</f>
        <v/>
      </c>
      <c r="D3053" s="55" t="str">
        <f t="shared" si="94"/>
        <v>C</v>
      </c>
      <c r="E3053" s="55" t="str">
        <f t="shared" si="95"/>
        <v>C7906</v>
      </c>
      <c r="F3053" s="56" t="s">
        <v>7510</v>
      </c>
      <c r="G3053" s="56" t="s">
        <v>14306</v>
      </c>
      <c r="H3053" s="56" t="s">
        <v>14307</v>
      </c>
      <c r="I3053" s="60"/>
      <c r="J3053" s="60"/>
      <c r="K3053" s="60"/>
      <c r="L3053" s="315" t="e">
        <v>#REF!</v>
      </c>
      <c r="M3053" s="58" t="e">
        <v>#REF!</v>
      </c>
      <c r="N3053" s="58" t="e">
        <v>#N/A</v>
      </c>
      <c r="O3053" s="58" t="e">
        <v>#N/A</v>
      </c>
      <c r="P3053" s="58" t="e">
        <v>#N/A</v>
      </c>
      <c r="Q3053" s="58" t="e">
        <v>#N/A</v>
      </c>
    </row>
    <row r="3054" spans="1:17" s="110" customFormat="1" ht="15" customHeight="1" thickBot="1">
      <c r="A3054" s="446">
        <v>14312</v>
      </c>
      <c r="B3054" s="446"/>
      <c r="C3054" s="106" t="str">
        <f>IF(A3054="CSP","Consolidated Supply Program(IIF)",IF(A3054&lt;&gt;"",INDEX('CCN &amp; Description'!$B$2:$B$1071,MATCH(VALUE(LEFT(A3054,5)),'CCN &amp; Description'!$A$2:$A$1071,0)),""))</f>
        <v>VEHICLE STAGING AREA, SURFACED</v>
      </c>
      <c r="D3054" s="107" t="str">
        <f t="shared" si="94"/>
        <v>C</v>
      </c>
      <c r="E3054" s="107" t="str">
        <f t="shared" si="95"/>
        <v>C7907</v>
      </c>
      <c r="F3054" s="108" t="s">
        <v>1030</v>
      </c>
      <c r="G3054" s="108" t="s">
        <v>14308</v>
      </c>
      <c r="H3054" s="108" t="s">
        <v>14309</v>
      </c>
      <c r="I3054" s="109">
        <v>4.83</v>
      </c>
      <c r="J3054" s="109">
        <v>8</v>
      </c>
      <c r="K3054" s="109">
        <v>6.83</v>
      </c>
      <c r="L3054" s="110" t="e">
        <v>#REF!</v>
      </c>
      <c r="M3054" s="111" t="e">
        <v>#REF!</v>
      </c>
      <c r="N3054" s="111" t="e">
        <v>#N/A</v>
      </c>
      <c r="O3054" s="111" t="e">
        <v>#N/A</v>
      </c>
      <c r="P3054" s="111" t="e">
        <v>#N/A</v>
      </c>
      <c r="Q3054" s="111" t="e">
        <v>#N/A</v>
      </c>
    </row>
    <row r="3055" spans="1:17" s="110" customFormat="1" ht="15" customHeight="1" thickBot="1">
      <c r="A3055" s="446">
        <v>14312</v>
      </c>
      <c r="B3055" s="446"/>
      <c r="C3055" s="106" t="str">
        <f>IF(A3055="CSP","Consolidated Supply Program(IIF)",IF(A3055&lt;&gt;"",INDEX('CCN &amp; Description'!$B$2:$B$1071,MATCH(VALUE(LEFT(A3055,5)),'CCN &amp; Description'!$A$2:$A$1071,0)),""))</f>
        <v>VEHICLE STAGING AREA, SURFACED</v>
      </c>
      <c r="D3055" s="107" t="str">
        <f t="shared" si="94"/>
        <v>C</v>
      </c>
      <c r="E3055" s="107" t="str">
        <f t="shared" si="95"/>
        <v>C7908</v>
      </c>
      <c r="F3055" s="108" t="s">
        <v>1033</v>
      </c>
      <c r="G3055" s="108" t="s">
        <v>14310</v>
      </c>
      <c r="H3055" s="108" t="s">
        <v>14311</v>
      </c>
      <c r="I3055" s="109">
        <v>13.24</v>
      </c>
      <c r="J3055" s="109">
        <v>8</v>
      </c>
      <c r="K3055" s="109">
        <v>6.66</v>
      </c>
      <c r="L3055" s="110" t="e">
        <v>#REF!</v>
      </c>
      <c r="M3055" s="111" t="e">
        <v>#REF!</v>
      </c>
      <c r="N3055" s="111" t="e">
        <v>#N/A</v>
      </c>
      <c r="O3055" s="111" t="e">
        <v>#N/A</v>
      </c>
      <c r="P3055" s="111" t="e">
        <v>#N/A</v>
      </c>
      <c r="Q3055" s="111" t="e">
        <v>#N/A</v>
      </c>
    </row>
    <row r="3056" spans="1:17" s="110" customFormat="1" ht="15" customHeight="1" thickBot="1">
      <c r="A3056" s="446">
        <v>14312</v>
      </c>
      <c r="B3056" s="446"/>
      <c r="C3056" s="106" t="str">
        <f>IF(A3056="CSP","Consolidated Supply Program(IIF)",IF(A3056&lt;&gt;"",INDEX('CCN &amp; Description'!$B$2:$B$1071,MATCH(VALUE(LEFT(A3056,5)),'CCN &amp; Description'!$A$2:$A$1071,0)),""))</f>
        <v>VEHICLE STAGING AREA, SURFACED</v>
      </c>
      <c r="D3056" s="107" t="str">
        <f t="shared" si="94"/>
        <v>C</v>
      </c>
      <c r="E3056" s="107" t="str">
        <f t="shared" si="95"/>
        <v>C7909</v>
      </c>
      <c r="F3056" s="108" t="s">
        <v>7522</v>
      </c>
      <c r="G3056" s="108" t="s">
        <v>14302</v>
      </c>
      <c r="H3056" s="108" t="s">
        <v>14312</v>
      </c>
      <c r="I3056" s="109">
        <v>19.989999999999998</v>
      </c>
      <c r="J3056" s="109">
        <v>8</v>
      </c>
      <c r="K3056" s="109">
        <v>8</v>
      </c>
      <c r="L3056" s="110" t="e">
        <v>#REF!</v>
      </c>
      <c r="M3056" s="111" t="e">
        <v>#REF!</v>
      </c>
      <c r="N3056" s="111" t="e">
        <v>#N/A</v>
      </c>
      <c r="O3056" s="111" t="e">
        <v>#N/A</v>
      </c>
      <c r="P3056" s="111" t="e">
        <v>#N/A</v>
      </c>
      <c r="Q3056" s="111" t="e">
        <v>#N/A</v>
      </c>
    </row>
    <row r="3057" spans="1:17" ht="15" customHeight="1" thickBot="1">
      <c r="A3057" s="446"/>
      <c r="B3057" s="446"/>
      <c r="C3057" s="54" t="str">
        <f>IF(A3057="CSP","Consolidated Supply Program(IIF)",IF(A3057&lt;&gt;"",INDEX('CCN &amp; Description'!$B$2:$B$1071,MATCH(VALUE(LEFT(A3057,5)),'CCN &amp; Description'!$A$2:$A$1071,0)),""))</f>
        <v/>
      </c>
      <c r="D3057" s="55" t="str">
        <f t="shared" si="94"/>
        <v>C</v>
      </c>
      <c r="E3057" s="55" t="str">
        <f t="shared" si="95"/>
        <v>C7910</v>
      </c>
      <c r="F3057" s="56" t="s">
        <v>14313</v>
      </c>
      <c r="G3057" s="56" t="s">
        <v>14314</v>
      </c>
      <c r="H3057" s="56" t="s">
        <v>14315</v>
      </c>
      <c r="I3057" s="57">
        <v>3.08</v>
      </c>
      <c r="J3057" s="57">
        <v>1.75</v>
      </c>
      <c r="K3057" s="57">
        <v>1.67</v>
      </c>
      <c r="L3057" s="315" t="e">
        <v>#REF!</v>
      </c>
      <c r="M3057" s="58" t="e">
        <v>#REF!</v>
      </c>
      <c r="N3057" s="58" t="e">
        <v>#N/A</v>
      </c>
      <c r="O3057" s="58" t="e">
        <v>#N/A</v>
      </c>
      <c r="P3057" s="58" t="e">
        <v>#N/A</v>
      </c>
      <c r="Q3057" s="58" t="e">
        <v>#N/A</v>
      </c>
    </row>
    <row r="3058" spans="1:17" s="110" customFormat="1" ht="15" customHeight="1" thickBot="1">
      <c r="A3058" s="446">
        <v>21375</v>
      </c>
      <c r="B3058" s="446"/>
      <c r="C3058" s="106" t="str">
        <f>IF(A3058="CSP","Consolidated Supply Program(IIF)",IF(A3058&lt;&gt;"",INDEX('CCN &amp; Description'!$B$2:$B$1071,MATCH(VALUE(LEFT(A3058,5)),'CCN &amp; Description'!$A$2:$A$1071,0)),""))</f>
        <v>MARINE MAINTENANCE SUPPORT FACILITY</v>
      </c>
      <c r="D3058" s="107" t="str">
        <f t="shared" si="94"/>
        <v>C</v>
      </c>
      <c r="E3058" s="107" t="str">
        <f t="shared" si="95"/>
        <v>C7911</v>
      </c>
      <c r="F3058" s="108" t="s">
        <v>1036</v>
      </c>
      <c r="G3058" s="108" t="s">
        <v>14302</v>
      </c>
      <c r="H3058" s="108" t="s">
        <v>14316</v>
      </c>
      <c r="I3058" s="109">
        <v>4.83</v>
      </c>
      <c r="J3058" s="109">
        <v>2.75</v>
      </c>
      <c r="K3058" s="109">
        <v>5.41</v>
      </c>
      <c r="L3058" s="110" t="e">
        <v>#REF!</v>
      </c>
      <c r="M3058" s="111" t="e">
        <v>#REF!</v>
      </c>
      <c r="N3058" s="111" t="e">
        <v>#N/A</v>
      </c>
      <c r="O3058" s="111" t="e">
        <v>#N/A</v>
      </c>
      <c r="P3058" s="111" t="e">
        <v>#N/A</v>
      </c>
      <c r="Q3058" s="111" t="e">
        <v>#N/A</v>
      </c>
    </row>
    <row r="3059" spans="1:17" s="110" customFormat="1" ht="15" customHeight="1" thickBot="1">
      <c r="A3059" s="446">
        <v>14312</v>
      </c>
      <c r="B3059" s="446"/>
      <c r="C3059" s="106" t="str">
        <f>IF(A3059="CSP","Consolidated Supply Program(IIF)",IF(A3059&lt;&gt;"",INDEX('CCN &amp; Description'!$B$2:$B$1071,MATCH(VALUE(LEFT(A3059,5)),'CCN &amp; Description'!$A$2:$A$1071,0)),""))</f>
        <v>VEHICLE STAGING AREA, SURFACED</v>
      </c>
      <c r="D3059" s="107" t="str">
        <f t="shared" si="94"/>
        <v>C</v>
      </c>
      <c r="E3059" s="107" t="str">
        <f t="shared" si="95"/>
        <v>C7912</v>
      </c>
      <c r="F3059" s="108" t="s">
        <v>7529</v>
      </c>
      <c r="G3059" s="108" t="s">
        <v>14317</v>
      </c>
      <c r="H3059" s="108" t="s">
        <v>14318</v>
      </c>
      <c r="I3059" s="109">
        <v>19.989999999999998</v>
      </c>
      <c r="J3059" s="109">
        <v>8</v>
      </c>
      <c r="K3059" s="109">
        <v>8</v>
      </c>
      <c r="L3059" s="110" t="e">
        <v>#REF!</v>
      </c>
      <c r="M3059" s="111" t="e">
        <v>#REF!</v>
      </c>
      <c r="N3059" s="111" t="e">
        <v>#N/A</v>
      </c>
      <c r="O3059" s="111" t="e">
        <v>#N/A</v>
      </c>
      <c r="P3059" s="111" t="e">
        <v>#N/A</v>
      </c>
      <c r="Q3059" s="111" t="e">
        <v>#N/A</v>
      </c>
    </row>
    <row r="3060" spans="1:17" s="110" customFormat="1" ht="15" customHeight="1" thickBot="1">
      <c r="A3060" s="446">
        <v>21375</v>
      </c>
      <c r="B3060" s="446"/>
      <c r="C3060" s="106" t="str">
        <f>IF(A3060="CSP","Consolidated Supply Program(IIF)",IF(A3060&lt;&gt;"",INDEX('CCN &amp; Description'!$B$2:$B$1071,MATCH(VALUE(LEFT(A3060,5)),'CCN &amp; Description'!$A$2:$A$1071,0)),""))</f>
        <v>MARINE MAINTENANCE SUPPORT FACILITY</v>
      </c>
      <c r="D3060" s="107" t="str">
        <f t="shared" si="94"/>
        <v>C</v>
      </c>
      <c r="E3060" s="107" t="str">
        <f t="shared" si="95"/>
        <v>C7913</v>
      </c>
      <c r="F3060" s="108" t="s">
        <v>7533</v>
      </c>
      <c r="G3060" s="108" t="s">
        <v>14302</v>
      </c>
      <c r="H3060" s="108" t="s">
        <v>14319</v>
      </c>
      <c r="I3060" s="109">
        <v>8</v>
      </c>
      <c r="J3060" s="109">
        <v>2.67</v>
      </c>
      <c r="K3060" s="109">
        <v>6.66</v>
      </c>
      <c r="L3060" s="110" t="e">
        <v>#REF!</v>
      </c>
      <c r="M3060" s="111" t="e">
        <v>#REF!</v>
      </c>
      <c r="N3060" s="111" t="e">
        <v>#N/A</v>
      </c>
      <c r="O3060" s="111" t="e">
        <v>#N/A</v>
      </c>
      <c r="P3060" s="111" t="e">
        <v>#N/A</v>
      </c>
      <c r="Q3060" s="111" t="e">
        <v>#N/A</v>
      </c>
    </row>
    <row r="3061" spans="1:17" s="110" customFormat="1" ht="15" customHeight="1" thickBot="1">
      <c r="A3061" s="446">
        <v>21375</v>
      </c>
      <c r="B3061" s="446"/>
      <c r="C3061" s="106" t="str">
        <f>IF(A3061="CSP","Consolidated Supply Program(IIF)",IF(A3061&lt;&gt;"",INDEX('CCN &amp; Description'!$B$2:$B$1071,MATCH(VALUE(LEFT(A3061,5)),'CCN &amp; Description'!$A$2:$A$1071,0)),""))</f>
        <v>MARINE MAINTENANCE SUPPORT FACILITY</v>
      </c>
      <c r="D3061" s="107" t="str">
        <f t="shared" si="94"/>
        <v>C</v>
      </c>
      <c r="E3061" s="107" t="str">
        <f t="shared" si="95"/>
        <v>C7915</v>
      </c>
      <c r="F3061" s="108" t="s">
        <v>1039</v>
      </c>
      <c r="G3061" s="108" t="s">
        <v>12935</v>
      </c>
      <c r="H3061" s="108" t="s">
        <v>14320</v>
      </c>
      <c r="I3061" s="109">
        <v>2</v>
      </c>
      <c r="J3061" s="109">
        <v>1.5</v>
      </c>
      <c r="K3061" s="109">
        <v>1.25</v>
      </c>
      <c r="L3061" s="110" t="e">
        <v>#REF!</v>
      </c>
      <c r="M3061" s="111" t="e">
        <v>#REF!</v>
      </c>
      <c r="N3061" s="111" t="e">
        <v>#N/A</v>
      </c>
      <c r="O3061" s="111" t="e">
        <v>#N/A</v>
      </c>
      <c r="P3061" s="111" t="e">
        <v>#N/A</v>
      </c>
      <c r="Q3061" s="111" t="e">
        <v>#N/A</v>
      </c>
    </row>
    <row r="3062" spans="1:17" s="110" customFormat="1" ht="15" customHeight="1" thickBot="1">
      <c r="A3062" s="446">
        <v>21375</v>
      </c>
      <c r="B3062" s="446"/>
      <c r="C3062" s="106" t="str">
        <f>IF(A3062="CSP","Consolidated Supply Program(IIF)",IF(A3062&lt;&gt;"",INDEX('CCN &amp; Description'!$B$2:$B$1071,MATCH(VALUE(LEFT(A3062,5)),'CCN &amp; Description'!$A$2:$A$1071,0)),""))</f>
        <v>MARINE MAINTENANCE SUPPORT FACILITY</v>
      </c>
      <c r="D3062" s="107" t="str">
        <f t="shared" si="94"/>
        <v>C</v>
      </c>
      <c r="E3062" s="107" t="str">
        <f t="shared" si="95"/>
        <v>C7915</v>
      </c>
      <c r="F3062" s="108" t="s">
        <v>1039</v>
      </c>
      <c r="G3062" s="108" t="s">
        <v>14321</v>
      </c>
      <c r="H3062" s="108" t="s">
        <v>14322</v>
      </c>
      <c r="I3062" s="109">
        <v>2</v>
      </c>
      <c r="J3062" s="109">
        <v>1.5</v>
      </c>
      <c r="K3062" s="109">
        <v>1.25</v>
      </c>
      <c r="L3062" s="110" t="e">
        <v>#REF!</v>
      </c>
      <c r="M3062" s="111" t="e">
        <v>#REF!</v>
      </c>
      <c r="N3062" s="111" t="e">
        <v>#N/A</v>
      </c>
      <c r="O3062" s="111" t="e">
        <v>#N/A</v>
      </c>
      <c r="P3062" s="111" t="e">
        <v>#N/A</v>
      </c>
      <c r="Q3062" s="111" t="e">
        <v>#N/A</v>
      </c>
    </row>
    <row r="3063" spans="1:17" ht="15" customHeight="1" thickBot="1">
      <c r="A3063" s="446"/>
      <c r="B3063" s="446"/>
      <c r="C3063" s="54" t="str">
        <f>IF(A3063="CSP","Consolidated Supply Program(IIF)",IF(A3063&lt;&gt;"",INDEX('CCN &amp; Description'!$B$2:$B$1071,MATCH(VALUE(LEFT(A3063,5)),'CCN &amp; Description'!$A$2:$A$1071,0)),""))</f>
        <v/>
      </c>
      <c r="D3063" s="55" t="str">
        <f t="shared" si="94"/>
        <v>C</v>
      </c>
      <c r="E3063" s="55" t="str">
        <f t="shared" si="95"/>
        <v>C7915</v>
      </c>
      <c r="F3063" s="56" t="s">
        <v>14323</v>
      </c>
      <c r="G3063" s="56" t="s">
        <v>12935</v>
      </c>
      <c r="H3063" s="56" t="s">
        <v>14320</v>
      </c>
      <c r="I3063" s="57">
        <v>2</v>
      </c>
      <c r="J3063" s="57">
        <v>1.5</v>
      </c>
      <c r="K3063" s="57">
        <v>1.25</v>
      </c>
      <c r="L3063" s="315" t="e">
        <v>#REF!</v>
      </c>
      <c r="M3063" s="58" t="e">
        <v>#REF!</v>
      </c>
      <c r="N3063" s="58" t="e">
        <v>#N/A</v>
      </c>
      <c r="O3063" s="58" t="e">
        <v>#N/A</v>
      </c>
      <c r="P3063" s="58" t="e">
        <v>#N/A</v>
      </c>
      <c r="Q3063" s="58" t="e">
        <v>#N/A</v>
      </c>
    </row>
    <row r="3064" spans="1:17" ht="15" customHeight="1" thickBot="1">
      <c r="A3064" s="446"/>
      <c r="B3064" s="446"/>
      <c r="C3064" s="54" t="str">
        <f>IF(A3064="CSP","Consolidated Supply Program(IIF)",IF(A3064&lt;&gt;"",INDEX('CCN &amp; Description'!$B$2:$B$1071,MATCH(VALUE(LEFT(A3064,5)),'CCN &amp; Description'!$A$2:$A$1071,0)),""))</f>
        <v/>
      </c>
      <c r="D3064" s="55" t="str">
        <f t="shared" si="94"/>
        <v>C</v>
      </c>
      <c r="E3064" s="55" t="str">
        <f t="shared" si="95"/>
        <v>C7917</v>
      </c>
      <c r="F3064" s="56" t="s">
        <v>7540</v>
      </c>
      <c r="G3064" s="56" t="s">
        <v>14324</v>
      </c>
      <c r="H3064" s="56" t="s">
        <v>14325</v>
      </c>
      <c r="I3064" s="57">
        <v>19.989999999999998</v>
      </c>
      <c r="J3064" s="57">
        <v>8</v>
      </c>
      <c r="K3064" s="57">
        <v>8</v>
      </c>
      <c r="L3064" s="315" t="e">
        <v>#REF!</v>
      </c>
      <c r="M3064" s="58" t="e">
        <v>#REF!</v>
      </c>
      <c r="N3064" s="58" t="e">
        <v>#N/A</v>
      </c>
      <c r="O3064" s="58" t="e">
        <v>#N/A</v>
      </c>
      <c r="P3064" s="58" t="e">
        <v>#N/A</v>
      </c>
      <c r="Q3064" s="58" t="e">
        <v>#N/A</v>
      </c>
    </row>
    <row r="3065" spans="1:17" s="110" customFormat="1" ht="15" customHeight="1" thickBot="1">
      <c r="A3065" s="446">
        <v>14312</v>
      </c>
      <c r="B3065" s="446"/>
      <c r="C3065" s="106" t="str">
        <f>IF(A3065="CSP","Consolidated Supply Program(IIF)",IF(A3065&lt;&gt;"",INDEX('CCN &amp; Description'!$B$2:$B$1071,MATCH(VALUE(LEFT(A3065,5)),'CCN &amp; Description'!$A$2:$A$1071,0)),""))</f>
        <v>VEHICLE STAGING AREA, SURFACED</v>
      </c>
      <c r="D3065" s="107" t="str">
        <f t="shared" si="94"/>
        <v>C</v>
      </c>
      <c r="E3065" s="107" t="str">
        <f t="shared" si="95"/>
        <v>C7918</v>
      </c>
      <c r="F3065" s="108" t="s">
        <v>7544</v>
      </c>
      <c r="G3065" s="108" t="s">
        <v>14326</v>
      </c>
      <c r="H3065" s="108" t="s">
        <v>14327</v>
      </c>
      <c r="I3065" s="109">
        <v>11.25</v>
      </c>
      <c r="J3065" s="109">
        <v>7.25</v>
      </c>
      <c r="K3065" s="109">
        <v>7.08</v>
      </c>
      <c r="L3065" s="110" t="e">
        <v>#REF!</v>
      </c>
      <c r="M3065" s="111" t="e">
        <v>#REF!</v>
      </c>
      <c r="N3065" s="111" t="e">
        <v>#N/A</v>
      </c>
      <c r="O3065" s="111" t="e">
        <v>#N/A</v>
      </c>
      <c r="P3065" s="111" t="e">
        <v>#N/A</v>
      </c>
      <c r="Q3065" s="111" t="e">
        <v>#N/A</v>
      </c>
    </row>
    <row r="3066" spans="1:17" s="110" customFormat="1" ht="15" customHeight="1" thickBot="1">
      <c r="A3066" s="446">
        <v>44112</v>
      </c>
      <c r="B3066" s="446"/>
      <c r="C3066" s="106" t="str">
        <f>IF(A3066="CSP","Consolidated Supply Program(IIF)",IF(A3066&lt;&gt;"",INDEX('CCN &amp; Description'!$B$2:$B$1071,MATCH(VALUE(LEFT(A3066,5)),'CCN &amp; Description'!$A$2:$A$1071,0)),""))</f>
        <v>COVERED STORAGE BUILDING, INSTALLATION</v>
      </c>
      <c r="D3066" s="107" t="str">
        <f t="shared" si="94"/>
        <v>C</v>
      </c>
      <c r="E3066" s="107" t="str">
        <f t="shared" si="95"/>
        <v>C7920</v>
      </c>
      <c r="F3066" s="108" t="s">
        <v>7548</v>
      </c>
      <c r="G3066" s="108" t="s">
        <v>13064</v>
      </c>
      <c r="H3066" s="108" t="s">
        <v>14328</v>
      </c>
      <c r="I3066" s="109">
        <v>2.08</v>
      </c>
      <c r="J3066" s="109">
        <v>2.58</v>
      </c>
      <c r="K3066" s="109">
        <v>0.83</v>
      </c>
      <c r="L3066" s="110" t="e">
        <v>#REF!</v>
      </c>
      <c r="M3066" s="111" t="e">
        <v>#REF!</v>
      </c>
      <c r="N3066" s="111" t="e">
        <v>#N/A</v>
      </c>
      <c r="O3066" s="111" t="e">
        <v>#N/A</v>
      </c>
      <c r="P3066" s="111" t="e">
        <v>#N/A</v>
      </c>
      <c r="Q3066" s="111" t="e">
        <v>#N/A</v>
      </c>
    </row>
    <row r="3067" spans="1:17" s="110" customFormat="1" ht="15" customHeight="1" thickBot="1">
      <c r="A3067" s="446">
        <v>44112</v>
      </c>
      <c r="B3067" s="446"/>
      <c r="C3067" s="106" t="str">
        <f>IF(A3067="CSP","Consolidated Supply Program(IIF)",IF(A3067&lt;&gt;"",INDEX('CCN &amp; Description'!$B$2:$B$1071,MATCH(VALUE(LEFT(A3067,5)),'CCN &amp; Description'!$A$2:$A$1071,0)),""))</f>
        <v>COVERED STORAGE BUILDING, INSTALLATION</v>
      </c>
      <c r="D3067" s="107" t="str">
        <f t="shared" si="94"/>
        <v>C</v>
      </c>
      <c r="E3067" s="107" t="str">
        <f t="shared" si="95"/>
        <v>C7920</v>
      </c>
      <c r="F3067" s="108" t="s">
        <v>7548</v>
      </c>
      <c r="G3067" s="108" t="s">
        <v>13064</v>
      </c>
      <c r="H3067" s="108" t="s">
        <v>14329</v>
      </c>
      <c r="I3067" s="109">
        <v>2.08</v>
      </c>
      <c r="J3067" s="109">
        <v>2.58</v>
      </c>
      <c r="K3067" s="109">
        <v>0.83</v>
      </c>
      <c r="L3067" s="110" t="e">
        <v>#REF!</v>
      </c>
      <c r="M3067" s="111" t="e">
        <v>#REF!</v>
      </c>
      <c r="N3067" s="111" t="e">
        <v>#N/A</v>
      </c>
      <c r="O3067" s="111" t="e">
        <v>#N/A</v>
      </c>
      <c r="P3067" s="111" t="e">
        <v>#N/A</v>
      </c>
      <c r="Q3067" s="111" t="e">
        <v>#N/A</v>
      </c>
    </row>
    <row r="3068" spans="1:17" s="110" customFormat="1" ht="15" customHeight="1" thickBot="1">
      <c r="A3068" s="446">
        <v>44112</v>
      </c>
      <c r="B3068" s="446"/>
      <c r="C3068" s="106" t="str">
        <f>IF(A3068="CSP","Consolidated Supply Program(IIF)",IF(A3068&lt;&gt;"",INDEX('CCN &amp; Description'!$B$2:$B$1071,MATCH(VALUE(LEFT(A3068,5)),'CCN &amp; Description'!$A$2:$A$1071,0)),""))</f>
        <v>COVERED STORAGE BUILDING, INSTALLATION</v>
      </c>
      <c r="D3068" s="107" t="str">
        <f t="shared" si="94"/>
        <v>C</v>
      </c>
      <c r="E3068" s="107" t="str">
        <f t="shared" si="95"/>
        <v>C7920</v>
      </c>
      <c r="F3068" s="108" t="s">
        <v>7548</v>
      </c>
      <c r="G3068" s="108" t="s">
        <v>13064</v>
      </c>
      <c r="H3068" s="108" t="s">
        <v>14330</v>
      </c>
      <c r="I3068" s="109">
        <v>2.08</v>
      </c>
      <c r="J3068" s="109">
        <v>2.58</v>
      </c>
      <c r="K3068" s="109">
        <v>0.83</v>
      </c>
      <c r="L3068" s="110" t="e">
        <v>#REF!</v>
      </c>
      <c r="M3068" s="111" t="e">
        <v>#REF!</v>
      </c>
      <c r="N3068" s="111" t="e">
        <v>#N/A</v>
      </c>
      <c r="O3068" s="111" t="e">
        <v>#N/A</v>
      </c>
      <c r="P3068" s="111" t="e">
        <v>#N/A</v>
      </c>
      <c r="Q3068" s="111" t="e">
        <v>#N/A</v>
      </c>
    </row>
    <row r="3069" spans="1:17" s="110" customFormat="1" ht="15" customHeight="1" thickBot="1">
      <c r="A3069" s="446">
        <v>14312</v>
      </c>
      <c r="B3069" s="446"/>
      <c r="C3069" s="106" t="str">
        <f>IF(A3069="CSP","Consolidated Supply Program(IIF)",IF(A3069&lt;&gt;"",INDEX('CCN &amp; Description'!$B$2:$B$1071,MATCH(VALUE(LEFT(A3069,5)),'CCN &amp; Description'!$A$2:$A$1071,0)),""))</f>
        <v>VEHICLE STAGING AREA, SURFACED</v>
      </c>
      <c r="D3069" s="107" t="str">
        <f t="shared" si="94"/>
        <v>C</v>
      </c>
      <c r="E3069" s="107" t="str">
        <f t="shared" si="95"/>
        <v>C7930</v>
      </c>
      <c r="F3069" s="108" t="s">
        <v>7556</v>
      </c>
      <c r="G3069" s="108" t="s">
        <v>14302</v>
      </c>
      <c r="H3069" s="108" t="s">
        <v>14331</v>
      </c>
      <c r="I3069" s="109">
        <v>19.989999999999998</v>
      </c>
      <c r="J3069" s="109">
        <v>8</v>
      </c>
      <c r="K3069" s="109">
        <v>8</v>
      </c>
      <c r="L3069" s="110" t="e">
        <v>#REF!</v>
      </c>
      <c r="M3069" s="111" t="e">
        <v>#REF!</v>
      </c>
      <c r="N3069" s="111" t="e">
        <v>#N/A</v>
      </c>
      <c r="O3069" s="111" t="e">
        <v>#N/A</v>
      </c>
      <c r="P3069" s="111" t="e">
        <v>#N/A</v>
      </c>
      <c r="Q3069" s="111" t="e">
        <v>#N/A</v>
      </c>
    </row>
    <row r="3070" spans="1:17" ht="15" customHeight="1" thickBot="1">
      <c r="A3070" s="446"/>
      <c r="B3070" s="446"/>
      <c r="C3070" s="54" t="str">
        <f>IF(A3070="CSP","Consolidated Supply Program(IIF)",IF(A3070&lt;&gt;"",INDEX('CCN &amp; Description'!$B$2:$B$1071,MATCH(VALUE(LEFT(A3070,5)),'CCN &amp; Description'!$A$2:$A$1071,0)),""))</f>
        <v/>
      </c>
      <c r="D3070" s="55" t="str">
        <f t="shared" si="94"/>
        <v>C</v>
      </c>
      <c r="E3070" s="55" t="str">
        <f t="shared" si="95"/>
        <v>C8000</v>
      </c>
      <c r="F3070" s="56" t="s">
        <v>7560</v>
      </c>
      <c r="G3070" s="56" t="s">
        <v>14332</v>
      </c>
      <c r="H3070" s="56" t="s">
        <v>14333</v>
      </c>
      <c r="I3070" s="57">
        <v>7.75</v>
      </c>
      <c r="J3070" s="57">
        <v>87.22</v>
      </c>
      <c r="K3070" s="57">
        <v>7.16</v>
      </c>
      <c r="L3070" s="315" t="e">
        <v>#REF!</v>
      </c>
      <c r="M3070" s="58" t="e">
        <v>#REF!</v>
      </c>
      <c r="N3070" s="58" t="e">
        <v>#N/A</v>
      </c>
      <c r="O3070" s="58" t="e">
        <v>#N/A</v>
      </c>
      <c r="P3070" s="58" t="e">
        <v>#N/A</v>
      </c>
      <c r="Q3070" s="58" t="e">
        <v>#N/A</v>
      </c>
    </row>
    <row r="3071" spans="1:17" ht="15" customHeight="1" thickBot="1">
      <c r="A3071" s="446"/>
      <c r="B3071" s="446"/>
      <c r="C3071" s="54" t="str">
        <f>IF(A3071="CSP","Consolidated Supply Program(IIF)",IF(A3071&lt;&gt;"",INDEX('CCN &amp; Description'!$B$2:$B$1071,MATCH(VALUE(LEFT(A3071,5)),'CCN &amp; Description'!$A$2:$A$1071,0)),""))</f>
        <v/>
      </c>
      <c r="D3071" s="55" t="str">
        <f t="shared" si="94"/>
        <v>C</v>
      </c>
      <c r="E3071" s="55" t="str">
        <f t="shared" si="95"/>
        <v>C8001</v>
      </c>
      <c r="F3071" s="56" t="s">
        <v>14334</v>
      </c>
      <c r="G3071" s="56" t="s">
        <v>14335</v>
      </c>
      <c r="H3071" s="56" t="s">
        <v>14336</v>
      </c>
      <c r="I3071" s="57">
        <v>6</v>
      </c>
      <c r="J3071" s="57">
        <v>1</v>
      </c>
      <c r="K3071" s="57">
        <v>0.5</v>
      </c>
      <c r="L3071" s="315" t="e">
        <v>#REF!</v>
      </c>
      <c r="M3071" s="58" t="e">
        <v>#REF!</v>
      </c>
      <c r="N3071" s="58" t="e">
        <v>#N/A</v>
      </c>
      <c r="O3071" s="58" t="e">
        <v>#N/A</v>
      </c>
      <c r="P3071" s="58" t="e">
        <v>#N/A</v>
      </c>
      <c r="Q3071" s="58" t="e">
        <v>#N/A</v>
      </c>
    </row>
    <row r="3072" spans="1:17" s="110" customFormat="1" ht="15" customHeight="1" thickBot="1">
      <c r="A3072" s="446"/>
      <c r="B3072" s="446"/>
      <c r="C3072" s="106" t="str">
        <f>IF(A3072="CSP","Consolidated Supply Program(IIF)",IF(A3072&lt;&gt;"",INDEX('CCN &amp; Description'!$B$2:$B$1071,MATCH(VALUE(LEFT(A3072,5)),'CCN &amp; Description'!$A$2:$A$1071,0)),""))</f>
        <v/>
      </c>
      <c r="D3072" s="107" t="str">
        <f t="shared" si="94"/>
        <v>C</v>
      </c>
      <c r="E3072" s="107" t="str">
        <f t="shared" si="95"/>
        <v>C8004</v>
      </c>
      <c r="F3072" s="108" t="s">
        <v>7562</v>
      </c>
      <c r="G3072" s="108" t="s">
        <v>14337</v>
      </c>
      <c r="H3072" s="108" t="s">
        <v>14338</v>
      </c>
      <c r="I3072" s="109">
        <v>2.83</v>
      </c>
      <c r="J3072" s="109">
        <v>1.75</v>
      </c>
      <c r="K3072" s="109">
        <v>4.08</v>
      </c>
      <c r="L3072" s="110" t="e">
        <v>#REF!</v>
      </c>
      <c r="M3072" s="111" t="e">
        <v>#REF!</v>
      </c>
      <c r="N3072" s="111" t="e">
        <v>#N/A</v>
      </c>
      <c r="O3072" s="111" t="e">
        <v>#N/A</v>
      </c>
      <c r="P3072" s="111" t="e">
        <v>#N/A</v>
      </c>
      <c r="Q3072" s="111" t="e">
        <v>#N/A</v>
      </c>
    </row>
    <row r="3073" spans="1:17" ht="15" customHeight="1" thickBot="1">
      <c r="A3073" s="446"/>
      <c r="B3073" s="446"/>
      <c r="C3073" s="54" t="str">
        <f>IF(A3073="CSP","Consolidated Supply Program(IIF)",IF(A3073&lt;&gt;"",INDEX('CCN &amp; Description'!$B$2:$B$1071,MATCH(VALUE(LEFT(A3073,5)),'CCN &amp; Description'!$A$2:$A$1071,0)),""))</f>
        <v/>
      </c>
      <c r="D3073" s="55" t="str">
        <f t="shared" si="94"/>
        <v>C</v>
      </c>
      <c r="E3073" s="55" t="str">
        <f t="shared" si="95"/>
        <v>C8005</v>
      </c>
      <c r="F3073" s="56" t="s">
        <v>14339</v>
      </c>
      <c r="G3073" s="56" t="s">
        <v>14340</v>
      </c>
      <c r="H3073" s="56" t="s">
        <v>14341</v>
      </c>
      <c r="I3073" s="57">
        <v>5</v>
      </c>
      <c r="J3073" s="57">
        <v>29.74</v>
      </c>
      <c r="K3073" s="57">
        <v>4.66</v>
      </c>
      <c r="L3073" s="315" t="e">
        <v>#REF!</v>
      </c>
      <c r="M3073" s="58" t="e">
        <v>#REF!</v>
      </c>
      <c r="N3073" s="58" t="e">
        <v>#N/A</v>
      </c>
      <c r="O3073" s="58" t="e">
        <v>#N/A</v>
      </c>
      <c r="P3073" s="58" t="e">
        <v>#N/A</v>
      </c>
      <c r="Q3073" s="58" t="e">
        <v>#N/A</v>
      </c>
    </row>
    <row r="3074" spans="1:17" ht="15" customHeight="1" thickBot="1">
      <c r="A3074" s="446"/>
      <c r="B3074" s="446"/>
      <c r="C3074" s="54" t="str">
        <f>IF(A3074="CSP","Consolidated Supply Program(IIF)",IF(A3074&lt;&gt;"",INDEX('CCN &amp; Description'!$B$2:$B$1071,MATCH(VALUE(LEFT(A3074,5)),'CCN &amp; Description'!$A$2:$A$1071,0)),""))</f>
        <v/>
      </c>
      <c r="D3074" s="55" t="str">
        <f t="shared" ref="D3074:D3137" si="96">LEFT(F3074,1)</f>
        <v>C</v>
      </c>
      <c r="E3074" s="55" t="str">
        <f t="shared" ref="E3074:E3137" si="97">LEFT(F3074,5)</f>
        <v>C8006</v>
      </c>
      <c r="F3074" s="56" t="s">
        <v>7566</v>
      </c>
      <c r="G3074" s="56" t="s">
        <v>14342</v>
      </c>
      <c r="H3074" s="56" t="s">
        <v>14343</v>
      </c>
      <c r="I3074" s="57">
        <v>3.25</v>
      </c>
      <c r="J3074" s="57">
        <v>4.41</v>
      </c>
      <c r="K3074" s="57">
        <v>4</v>
      </c>
      <c r="L3074" s="315" t="e">
        <v>#REF!</v>
      </c>
      <c r="M3074" s="58" t="e">
        <v>#REF!</v>
      </c>
      <c r="N3074" s="58" t="e">
        <v>#N/A</v>
      </c>
      <c r="O3074" s="58" t="e">
        <v>#N/A</v>
      </c>
      <c r="P3074" s="58" t="e">
        <v>#N/A</v>
      </c>
      <c r="Q3074" s="58" t="e">
        <v>#N/A</v>
      </c>
    </row>
    <row r="3075" spans="1:17" ht="15" customHeight="1" thickBot="1">
      <c r="A3075" s="446"/>
      <c r="B3075" s="446"/>
      <c r="C3075" s="54" t="str">
        <f>IF(A3075="CSP","Consolidated Supply Program(IIF)",IF(A3075&lt;&gt;"",INDEX('CCN &amp; Description'!$B$2:$B$1071,MATCH(VALUE(LEFT(A3075,5)),'CCN &amp; Description'!$A$2:$A$1071,0)),""))</f>
        <v/>
      </c>
      <c r="D3075" s="55" t="str">
        <f t="shared" si="96"/>
        <v>C</v>
      </c>
      <c r="E3075" s="55" t="str">
        <f t="shared" si="97"/>
        <v>C8007</v>
      </c>
      <c r="F3075" s="56" t="s">
        <v>7568</v>
      </c>
      <c r="G3075" s="56" t="s">
        <v>14344</v>
      </c>
      <c r="H3075" s="56" t="s">
        <v>14345</v>
      </c>
      <c r="I3075" s="57">
        <v>8.41</v>
      </c>
      <c r="J3075" s="57">
        <v>6.16</v>
      </c>
      <c r="K3075" s="57">
        <v>5.5</v>
      </c>
      <c r="L3075" s="315" t="e">
        <v>#REF!</v>
      </c>
      <c r="M3075" s="58" t="e">
        <v>#REF!</v>
      </c>
      <c r="N3075" s="58" t="e">
        <v>#N/A</v>
      </c>
      <c r="O3075" s="58" t="e">
        <v>#N/A</v>
      </c>
      <c r="P3075" s="58" t="e">
        <v>#N/A</v>
      </c>
      <c r="Q3075" s="58" t="e">
        <v>#N/A</v>
      </c>
    </row>
    <row r="3076" spans="1:17" s="110" customFormat="1" ht="15" customHeight="1" thickBot="1">
      <c r="A3076" s="446">
        <v>44112</v>
      </c>
      <c r="B3076" s="446"/>
      <c r="C3076" s="106" t="str">
        <f>IF(A3076="CSP","Consolidated Supply Program(IIF)",IF(A3076&lt;&gt;"",INDEX('CCN &amp; Description'!$B$2:$B$1071,MATCH(VALUE(LEFT(A3076,5)),'CCN &amp; Description'!$A$2:$A$1071,0)),""))</f>
        <v>COVERED STORAGE BUILDING, INSTALLATION</v>
      </c>
      <c r="D3076" s="107" t="str">
        <f t="shared" si="96"/>
        <v>C</v>
      </c>
      <c r="E3076" s="107" t="str">
        <f t="shared" si="97"/>
        <v>C8008</v>
      </c>
      <c r="F3076" s="108" t="s">
        <v>7570</v>
      </c>
      <c r="G3076" s="108" t="s">
        <v>14346</v>
      </c>
      <c r="H3076" s="108" t="s">
        <v>14347</v>
      </c>
      <c r="I3076" s="109">
        <v>1.17</v>
      </c>
      <c r="J3076" s="109">
        <v>0.92</v>
      </c>
      <c r="K3076" s="109">
        <v>0.5</v>
      </c>
      <c r="L3076" s="110" t="e">
        <v>#REF!</v>
      </c>
      <c r="M3076" s="111" t="e">
        <v>#REF!</v>
      </c>
      <c r="N3076" s="111" t="e">
        <v>#N/A</v>
      </c>
      <c r="O3076" s="111" t="e">
        <v>#N/A</v>
      </c>
      <c r="P3076" s="111" t="e">
        <v>#N/A</v>
      </c>
      <c r="Q3076" s="111" t="e">
        <v>#N/A</v>
      </c>
    </row>
    <row r="3077" spans="1:17" ht="15" customHeight="1" thickBot="1">
      <c r="A3077" s="446"/>
      <c r="B3077" s="446"/>
      <c r="C3077" s="54" t="str">
        <f>IF(A3077="CSP","Consolidated Supply Program(IIF)",IF(A3077&lt;&gt;"",INDEX('CCN &amp; Description'!$B$2:$B$1071,MATCH(VALUE(LEFT(A3077,5)),'CCN &amp; Description'!$A$2:$A$1071,0)),""))</f>
        <v/>
      </c>
      <c r="D3077" s="55" t="str">
        <f t="shared" si="96"/>
        <v>C</v>
      </c>
      <c r="E3077" s="55" t="str">
        <f t="shared" si="97"/>
        <v>C8009</v>
      </c>
      <c r="F3077" s="56" t="s">
        <v>14348</v>
      </c>
      <c r="G3077" s="56" t="s">
        <v>14349</v>
      </c>
      <c r="H3077" s="56" t="s">
        <v>14350</v>
      </c>
      <c r="I3077" s="57">
        <v>0</v>
      </c>
      <c r="J3077" s="57">
        <v>0</v>
      </c>
      <c r="K3077" s="57">
        <v>0</v>
      </c>
      <c r="L3077" s="315" t="e">
        <v>#REF!</v>
      </c>
      <c r="M3077" s="58" t="e">
        <v>#REF!</v>
      </c>
      <c r="N3077" s="58" t="e">
        <v>#N/A</v>
      </c>
      <c r="O3077" s="58" t="e">
        <v>#N/A</v>
      </c>
      <c r="P3077" s="58" t="e">
        <v>#N/A</v>
      </c>
      <c r="Q3077" s="58" t="e">
        <v>#N/A</v>
      </c>
    </row>
    <row r="3078" spans="1:17" ht="15" customHeight="1" thickBot="1">
      <c r="A3078" s="446"/>
      <c r="B3078" s="446"/>
      <c r="C3078" s="54" t="str">
        <f>IF(A3078="CSP","Consolidated Supply Program(IIF)",IF(A3078&lt;&gt;"",INDEX('CCN &amp; Description'!$B$2:$B$1071,MATCH(VALUE(LEFT(A3078,5)),'CCN &amp; Description'!$A$2:$A$1071,0)),""))</f>
        <v/>
      </c>
      <c r="D3078" s="55" t="str">
        <f t="shared" si="96"/>
        <v>C</v>
      </c>
      <c r="E3078" s="55" t="str">
        <f t="shared" si="97"/>
        <v>C8010</v>
      </c>
      <c r="F3078" s="56" t="s">
        <v>14351</v>
      </c>
      <c r="G3078" s="56" t="s">
        <v>14352</v>
      </c>
      <c r="H3078" s="59"/>
      <c r="I3078" s="57">
        <v>20</v>
      </c>
      <c r="J3078" s="57">
        <v>8</v>
      </c>
      <c r="K3078" s="57">
        <v>8</v>
      </c>
      <c r="L3078" s="315" t="e">
        <v>#REF!</v>
      </c>
      <c r="M3078" s="58" t="e">
        <v>#REF!</v>
      </c>
      <c r="N3078" s="58" t="e">
        <v>#N/A</v>
      </c>
      <c r="O3078" s="58" t="e">
        <v>#N/A</v>
      </c>
      <c r="P3078" s="58" t="e">
        <v>#N/A</v>
      </c>
      <c r="Q3078" s="58" t="e">
        <v>#N/A</v>
      </c>
    </row>
    <row r="3079" spans="1:17" s="110" customFormat="1" ht="15" customHeight="1" thickBot="1">
      <c r="A3079" s="446"/>
      <c r="B3079" s="446"/>
      <c r="C3079" s="106" t="str">
        <f>IF(A3079="CSP","Consolidated Supply Program(IIF)",IF(A3079&lt;&gt;"",INDEX('CCN &amp; Description'!$B$2:$B$1071,MATCH(VALUE(LEFT(A3079,5)),'CCN &amp; Description'!$A$2:$A$1071,0)),""))</f>
        <v/>
      </c>
      <c r="D3079" s="107" t="str">
        <f t="shared" si="96"/>
        <v>C</v>
      </c>
      <c r="E3079" s="107" t="str">
        <f t="shared" si="97"/>
        <v>C8600</v>
      </c>
      <c r="F3079" s="108" t="s">
        <v>7574</v>
      </c>
      <c r="G3079" s="108" t="s">
        <v>14353</v>
      </c>
      <c r="H3079" s="108" t="s">
        <v>14354</v>
      </c>
      <c r="I3079" s="109">
        <v>5.58</v>
      </c>
      <c r="J3079" s="109">
        <v>3.5</v>
      </c>
      <c r="K3079" s="109">
        <v>4.83</v>
      </c>
      <c r="L3079" s="110" t="e">
        <v>#REF!</v>
      </c>
      <c r="M3079" s="111" t="e">
        <v>#REF!</v>
      </c>
      <c r="N3079" s="111" t="e">
        <v>#N/A</v>
      </c>
      <c r="O3079" s="111" t="e">
        <v>#N/A</v>
      </c>
      <c r="P3079" s="111" t="e">
        <v>#N/A</v>
      </c>
      <c r="Q3079" s="111" t="e">
        <v>#N/A</v>
      </c>
    </row>
    <row r="3080" spans="1:17" s="110" customFormat="1" ht="15" customHeight="1" thickBot="1">
      <c r="A3080" s="446"/>
      <c r="B3080" s="446"/>
      <c r="C3080" s="106" t="str">
        <f>IF(A3080="CSP","Consolidated Supply Program(IIF)",IF(A3080&lt;&gt;"",INDEX('CCN &amp; Description'!$B$2:$B$1071,MATCH(VALUE(LEFT(A3080,5)),'CCN &amp; Description'!$A$2:$A$1071,0)),""))</f>
        <v/>
      </c>
      <c r="D3080" s="107" t="str">
        <f t="shared" si="96"/>
        <v>C</v>
      </c>
      <c r="E3080" s="107" t="str">
        <f t="shared" si="97"/>
        <v>C8604</v>
      </c>
      <c r="F3080" s="108" t="s">
        <v>7578</v>
      </c>
      <c r="G3080" s="108" t="s">
        <v>14355</v>
      </c>
      <c r="H3080" s="108" t="s">
        <v>14356</v>
      </c>
      <c r="I3080" s="109">
        <v>4.17</v>
      </c>
      <c r="J3080" s="109">
        <v>3.33</v>
      </c>
      <c r="K3080" s="109">
        <v>3.5</v>
      </c>
      <c r="L3080" s="110" t="e">
        <v>#REF!</v>
      </c>
      <c r="M3080" s="111" t="e">
        <v>#REF!</v>
      </c>
      <c r="N3080" s="111" t="e">
        <v>#N/A</v>
      </c>
      <c r="O3080" s="111" t="e">
        <v>#N/A</v>
      </c>
      <c r="P3080" s="111" t="e">
        <v>#N/A</v>
      </c>
      <c r="Q3080" s="111" t="e">
        <v>#N/A</v>
      </c>
    </row>
    <row r="3081" spans="1:17" s="110" customFormat="1" ht="15" customHeight="1" thickBot="1">
      <c r="A3081" s="446"/>
      <c r="B3081" s="446"/>
      <c r="C3081" s="106" t="str">
        <f>IF(A3081="CSP","Consolidated Supply Program(IIF)",IF(A3081&lt;&gt;"",INDEX('CCN &amp; Description'!$B$2:$B$1071,MATCH(VALUE(LEFT(A3081,5)),'CCN &amp; Description'!$A$2:$A$1071,0)),""))</f>
        <v/>
      </c>
      <c r="D3081" s="107" t="str">
        <f t="shared" si="96"/>
        <v>C</v>
      </c>
      <c r="E3081" s="107" t="str">
        <f t="shared" si="97"/>
        <v>C8614</v>
      </c>
      <c r="F3081" s="108" t="s">
        <v>7582</v>
      </c>
      <c r="G3081" s="108" t="s">
        <v>14357</v>
      </c>
      <c r="H3081" s="108" t="s">
        <v>1720</v>
      </c>
      <c r="I3081" s="109">
        <v>5.58</v>
      </c>
      <c r="J3081" s="109">
        <v>2.42</v>
      </c>
      <c r="K3081" s="109">
        <v>2.33</v>
      </c>
      <c r="L3081" s="110" t="e">
        <v>#REF!</v>
      </c>
      <c r="M3081" s="111" t="e">
        <v>#REF!</v>
      </c>
      <c r="N3081" s="111" t="e">
        <v>#N/A</v>
      </c>
      <c r="O3081" s="111" t="e">
        <v>#N/A</v>
      </c>
      <c r="P3081" s="111" t="e">
        <v>#N/A</v>
      </c>
      <c r="Q3081" s="111" t="e">
        <v>#N/A</v>
      </c>
    </row>
    <row r="3082" spans="1:17" ht="15" customHeight="1" thickBot="1">
      <c r="A3082" s="446"/>
      <c r="B3082" s="446"/>
      <c r="C3082" s="54" t="str">
        <f>IF(A3082="CSP","Consolidated Supply Program(IIF)",IF(A3082&lt;&gt;"",INDEX('CCN &amp; Description'!$B$2:$B$1071,MATCH(VALUE(LEFT(A3082,5)),'CCN &amp; Description'!$A$2:$A$1071,0)),""))</f>
        <v/>
      </c>
      <c r="D3082" s="55" t="str">
        <f t="shared" si="96"/>
        <v>C</v>
      </c>
      <c r="E3082" s="55" t="str">
        <f t="shared" si="97"/>
        <v>C8624</v>
      </c>
      <c r="F3082" s="56" t="s">
        <v>7586</v>
      </c>
      <c r="G3082" s="56" t="s">
        <v>14358</v>
      </c>
      <c r="H3082" s="56" t="s">
        <v>14359</v>
      </c>
      <c r="I3082" s="57">
        <v>8</v>
      </c>
      <c r="J3082" s="57">
        <v>4.58</v>
      </c>
      <c r="K3082" s="57">
        <v>5</v>
      </c>
      <c r="L3082" s="315" t="e">
        <v>#REF!</v>
      </c>
      <c r="M3082" s="58" t="e">
        <v>#REF!</v>
      </c>
      <c r="N3082" s="58" t="e">
        <v>#N/A</v>
      </c>
      <c r="O3082" s="58" t="e">
        <v>#N/A</v>
      </c>
      <c r="P3082" s="58" t="e">
        <v>#N/A</v>
      </c>
      <c r="Q3082" s="58" t="e">
        <v>#N/A</v>
      </c>
    </row>
    <row r="3083" spans="1:17" ht="15" customHeight="1" thickBot="1">
      <c r="A3083" s="446"/>
      <c r="B3083" s="446"/>
      <c r="C3083" s="54" t="str">
        <f>IF(A3083="CSP","Consolidated Supply Program(IIF)",IF(A3083&lt;&gt;"",INDEX('CCN &amp; Description'!$B$2:$B$1071,MATCH(VALUE(LEFT(A3083,5)),'CCN &amp; Description'!$A$2:$A$1071,0)),""))</f>
        <v/>
      </c>
      <c r="D3083" s="55" t="str">
        <f t="shared" si="96"/>
        <v>C</v>
      </c>
      <c r="E3083" s="55" t="str">
        <f t="shared" si="97"/>
        <v>C8628</v>
      </c>
      <c r="F3083" s="56" t="s">
        <v>7590</v>
      </c>
      <c r="G3083" s="56" t="s">
        <v>14360</v>
      </c>
      <c r="H3083" s="56" t="s">
        <v>14361</v>
      </c>
      <c r="I3083" s="57">
        <v>9</v>
      </c>
      <c r="J3083" s="57">
        <v>7.33</v>
      </c>
      <c r="K3083" s="57">
        <v>5.5</v>
      </c>
      <c r="L3083" s="315" t="e">
        <v>#REF!</v>
      </c>
      <c r="M3083" s="58" t="e">
        <v>#REF!</v>
      </c>
      <c r="N3083" s="58" t="e">
        <v>#N/A</v>
      </c>
      <c r="O3083" s="58" t="e">
        <v>#N/A</v>
      </c>
      <c r="P3083" s="58" t="e">
        <v>#N/A</v>
      </c>
      <c r="Q3083" s="58" t="e">
        <v>#N/A</v>
      </c>
    </row>
    <row r="3084" spans="1:17" ht="15" customHeight="1" thickBot="1">
      <c r="A3084" s="446"/>
      <c r="B3084" s="446"/>
      <c r="C3084" s="54" t="str">
        <f>IF(A3084="CSP","Consolidated Supply Program(IIF)",IF(A3084&lt;&gt;"",INDEX('CCN &amp; Description'!$B$2:$B$1071,MATCH(VALUE(LEFT(A3084,5)),'CCN &amp; Description'!$A$2:$A$1071,0)),""))</f>
        <v/>
      </c>
      <c r="D3084" s="55" t="str">
        <f t="shared" si="96"/>
        <v>C</v>
      </c>
      <c r="E3084" s="55" t="str">
        <f t="shared" si="97"/>
        <v>C8630</v>
      </c>
      <c r="F3084" s="56" t="s">
        <v>7594</v>
      </c>
      <c r="G3084" s="56" t="s">
        <v>14362</v>
      </c>
      <c r="H3084" s="56" t="s">
        <v>14363</v>
      </c>
      <c r="I3084" s="57">
        <v>6.5</v>
      </c>
      <c r="J3084" s="57">
        <v>6.5</v>
      </c>
      <c r="K3084" s="57">
        <v>6.25</v>
      </c>
      <c r="L3084" s="315" t="e">
        <v>#REF!</v>
      </c>
      <c r="M3084" s="58" t="e">
        <v>#REF!</v>
      </c>
      <c r="N3084" s="58" t="e">
        <v>#N/A</v>
      </c>
      <c r="O3084" s="58" t="e">
        <v>#N/A</v>
      </c>
      <c r="P3084" s="58" t="e">
        <v>#N/A</v>
      </c>
      <c r="Q3084" s="58" t="e">
        <v>#N/A</v>
      </c>
    </row>
    <row r="3085" spans="1:17" ht="15" customHeight="1" thickBot="1">
      <c r="A3085" s="446"/>
      <c r="B3085" s="446"/>
      <c r="C3085" s="54" t="str">
        <f>IF(A3085="CSP","Consolidated Supply Program(IIF)",IF(A3085&lt;&gt;"",INDEX('CCN &amp; Description'!$B$2:$B$1071,MATCH(VALUE(LEFT(A3085,5)),'CCN &amp; Description'!$A$2:$A$1071,0)),""))</f>
        <v/>
      </c>
      <c r="D3085" s="55" t="str">
        <f t="shared" si="96"/>
        <v>C</v>
      </c>
      <c r="E3085" s="55" t="str">
        <f t="shared" si="97"/>
        <v>C8634</v>
      </c>
      <c r="F3085" s="56" t="s">
        <v>7598</v>
      </c>
      <c r="G3085" s="56" t="s">
        <v>14364</v>
      </c>
      <c r="H3085" s="56" t="s">
        <v>14365</v>
      </c>
      <c r="I3085" s="57">
        <v>4.5</v>
      </c>
      <c r="J3085" s="57">
        <v>11.66</v>
      </c>
      <c r="K3085" s="57">
        <v>4.25</v>
      </c>
      <c r="L3085" s="315" t="e">
        <v>#REF!</v>
      </c>
      <c r="M3085" s="58" t="e">
        <v>#REF!</v>
      </c>
      <c r="N3085" s="58" t="e">
        <v>#N/A</v>
      </c>
      <c r="O3085" s="58" t="e">
        <v>#N/A</v>
      </c>
      <c r="P3085" s="58" t="e">
        <v>#N/A</v>
      </c>
      <c r="Q3085" s="58" t="e">
        <v>#N/A</v>
      </c>
    </row>
    <row r="3086" spans="1:17" s="110" customFormat="1" ht="15" customHeight="1" thickBot="1">
      <c r="A3086" s="446" t="s">
        <v>14366</v>
      </c>
      <c r="B3086" s="446"/>
      <c r="C3086" s="106" t="e">
        <f>IF(A3086="CSP","Consolidated Supply Program(IIF)",IF(A3086&lt;&gt;"",INDEX('CCN &amp; Description'!$B$2:$B$1071,MATCH(VALUE(LEFT(A3086,5)),'CCN &amp; Description'!$A$2:$A$1071,0)),""))</f>
        <v>#VALUE!</v>
      </c>
      <c r="D3086" s="107" t="str">
        <f t="shared" si="96"/>
        <v>C</v>
      </c>
      <c r="E3086" s="107" t="str">
        <f t="shared" si="97"/>
        <v>C8638</v>
      </c>
      <c r="F3086" s="108" t="s">
        <v>7602</v>
      </c>
      <c r="G3086" s="108" t="s">
        <v>14367</v>
      </c>
      <c r="H3086" s="108" t="s">
        <v>14368</v>
      </c>
      <c r="I3086" s="109">
        <v>5.66</v>
      </c>
      <c r="J3086" s="109">
        <v>6.66</v>
      </c>
      <c r="K3086" s="109">
        <v>2.25</v>
      </c>
      <c r="L3086" s="110" t="e">
        <v>#REF!</v>
      </c>
      <c r="M3086" s="111" t="e">
        <v>#REF!</v>
      </c>
      <c r="N3086" s="111" t="e">
        <v>#N/A</v>
      </c>
      <c r="O3086" s="111" t="e">
        <v>#N/A</v>
      </c>
      <c r="P3086" s="111" t="e">
        <v>#N/A</v>
      </c>
      <c r="Q3086" s="111" t="e">
        <v>#N/A</v>
      </c>
    </row>
    <row r="3087" spans="1:17" s="110" customFormat="1" ht="15" customHeight="1" thickBot="1">
      <c r="A3087" s="446" t="s">
        <v>14366</v>
      </c>
      <c r="B3087" s="446"/>
      <c r="C3087" s="106" t="e">
        <f>IF(A3087="CSP","Consolidated Supply Program(IIF)",IF(A3087&lt;&gt;"",INDEX('CCN &amp; Description'!$B$2:$B$1071,MATCH(VALUE(LEFT(A3087,5)),'CCN &amp; Description'!$A$2:$A$1071,0)),""))</f>
        <v>#VALUE!</v>
      </c>
      <c r="D3087" s="107" t="str">
        <f t="shared" si="96"/>
        <v>C</v>
      </c>
      <c r="E3087" s="107" t="str">
        <f t="shared" si="97"/>
        <v>C8640</v>
      </c>
      <c r="F3087" s="108" t="s">
        <v>7606</v>
      </c>
      <c r="G3087" s="108" t="s">
        <v>14369</v>
      </c>
      <c r="H3087" s="108" t="s">
        <v>14370</v>
      </c>
      <c r="I3087" s="109">
        <v>6</v>
      </c>
      <c r="J3087" s="109">
        <v>5.5</v>
      </c>
      <c r="K3087" s="109">
        <v>5.16</v>
      </c>
      <c r="L3087" s="110" t="e">
        <v>#REF!</v>
      </c>
      <c r="M3087" s="111" t="e">
        <v>#REF!</v>
      </c>
      <c r="N3087" s="111" t="e">
        <v>#N/A</v>
      </c>
      <c r="O3087" s="111" t="e">
        <v>#N/A</v>
      </c>
      <c r="P3087" s="111" t="e">
        <v>#N/A</v>
      </c>
      <c r="Q3087" s="111" t="e">
        <v>#N/A</v>
      </c>
    </row>
    <row r="3088" spans="1:17" s="110" customFormat="1" ht="15" customHeight="1" thickBot="1">
      <c r="A3088" s="446" t="s">
        <v>14366</v>
      </c>
      <c r="B3088" s="446"/>
      <c r="C3088" s="106" t="e">
        <f>IF(A3088="CSP","Consolidated Supply Program(IIF)",IF(A3088&lt;&gt;"",INDEX('CCN &amp; Description'!$B$2:$B$1071,MATCH(VALUE(LEFT(A3088,5)),'CCN &amp; Description'!$A$2:$A$1071,0)),""))</f>
        <v>#VALUE!</v>
      </c>
      <c r="D3088" s="107" t="str">
        <f t="shared" si="96"/>
        <v>C</v>
      </c>
      <c r="E3088" s="107" t="str">
        <f t="shared" si="97"/>
        <v>C8644</v>
      </c>
      <c r="F3088" s="108" t="s">
        <v>7610</v>
      </c>
      <c r="G3088" s="108" t="s">
        <v>14371</v>
      </c>
      <c r="H3088" s="108" t="s">
        <v>14372</v>
      </c>
      <c r="I3088" s="109">
        <v>1.75</v>
      </c>
      <c r="J3088" s="109">
        <v>2.75</v>
      </c>
      <c r="K3088" s="109">
        <v>1</v>
      </c>
      <c r="L3088" s="110" t="e">
        <v>#REF!</v>
      </c>
      <c r="M3088" s="111" t="e">
        <v>#REF!</v>
      </c>
      <c r="N3088" s="111" t="e">
        <v>#N/A</v>
      </c>
      <c r="O3088" s="111" t="e">
        <v>#N/A</v>
      </c>
      <c r="P3088" s="111" t="e">
        <v>#N/A</v>
      </c>
      <c r="Q3088" s="111" t="e">
        <v>#N/A</v>
      </c>
    </row>
    <row r="3089" spans="1:17" ht="15" customHeight="1" thickBot="1">
      <c r="A3089" s="446"/>
      <c r="B3089" s="446"/>
      <c r="C3089" s="54" t="str">
        <f>IF(A3089="CSP","Consolidated Supply Program(IIF)",IF(A3089&lt;&gt;"",INDEX('CCN &amp; Description'!$B$2:$B$1071,MATCH(VALUE(LEFT(A3089,5)),'CCN &amp; Description'!$A$2:$A$1071,0)),""))</f>
        <v/>
      </c>
      <c r="D3089" s="55" t="str">
        <f t="shared" si="96"/>
        <v>C</v>
      </c>
      <c r="E3089" s="55" t="str">
        <f t="shared" si="97"/>
        <v>C8648</v>
      </c>
      <c r="F3089" s="56" t="s">
        <v>7614</v>
      </c>
      <c r="G3089" s="56" t="s">
        <v>14373</v>
      </c>
      <c r="H3089" s="56" t="s">
        <v>14374</v>
      </c>
      <c r="I3089" s="57">
        <v>4.58</v>
      </c>
      <c r="J3089" s="57">
        <v>3.83</v>
      </c>
      <c r="K3089" s="57">
        <v>5.5</v>
      </c>
      <c r="L3089" s="315" t="e">
        <v>#REF!</v>
      </c>
      <c r="M3089" s="58" t="e">
        <v>#REF!</v>
      </c>
      <c r="N3089" s="58" t="e">
        <v>#N/A</v>
      </c>
      <c r="O3089" s="58" t="e">
        <v>#N/A</v>
      </c>
      <c r="P3089" s="58" t="e">
        <v>#N/A</v>
      </c>
      <c r="Q3089" s="58" t="e">
        <v>#N/A</v>
      </c>
    </row>
    <row r="3090" spans="1:17" ht="15" customHeight="1" thickBot="1">
      <c r="A3090" s="446"/>
      <c r="B3090" s="446"/>
      <c r="C3090" s="54" t="str">
        <f>IF(A3090="CSP","Consolidated Supply Program(IIF)",IF(A3090&lt;&gt;"",INDEX('CCN &amp; Description'!$B$2:$B$1071,MATCH(VALUE(LEFT(A3090,5)),'CCN &amp; Description'!$A$2:$A$1071,0)),""))</f>
        <v/>
      </c>
      <c r="D3090" s="55" t="str">
        <f t="shared" si="96"/>
        <v>C</v>
      </c>
      <c r="E3090" s="55" t="str">
        <f t="shared" si="97"/>
        <v>C8650</v>
      </c>
      <c r="F3090" s="56" t="s">
        <v>7618</v>
      </c>
      <c r="G3090" s="56" t="s">
        <v>14375</v>
      </c>
      <c r="H3090" s="56" t="s">
        <v>14376</v>
      </c>
      <c r="I3090" s="57">
        <v>5.66</v>
      </c>
      <c r="J3090" s="57">
        <v>4.58</v>
      </c>
      <c r="K3090" s="57">
        <v>5.75</v>
      </c>
      <c r="L3090" s="315" t="e">
        <v>#REF!</v>
      </c>
      <c r="M3090" s="58" t="e">
        <v>#REF!</v>
      </c>
      <c r="N3090" s="58" t="e">
        <v>#N/A</v>
      </c>
      <c r="O3090" s="58" t="e">
        <v>#N/A</v>
      </c>
      <c r="P3090" s="58" t="e">
        <v>#N/A</v>
      </c>
      <c r="Q3090" s="58" t="e">
        <v>#N/A</v>
      </c>
    </row>
    <row r="3091" spans="1:17" ht="15" customHeight="1" thickBot="1">
      <c r="A3091" s="446"/>
      <c r="B3091" s="446"/>
      <c r="C3091" s="54" t="str">
        <f>IF(A3091="CSP","Consolidated Supply Program(IIF)",IF(A3091&lt;&gt;"",INDEX('CCN &amp; Description'!$B$2:$B$1071,MATCH(VALUE(LEFT(A3091,5)),'CCN &amp; Description'!$A$2:$A$1071,0)),""))</f>
        <v/>
      </c>
      <c r="D3091" s="55" t="str">
        <f t="shared" si="96"/>
        <v>C</v>
      </c>
      <c r="E3091" s="55" t="str">
        <f t="shared" si="97"/>
        <v>C8654</v>
      </c>
      <c r="F3091" s="56" t="s">
        <v>7622</v>
      </c>
      <c r="G3091" s="56" t="s">
        <v>14377</v>
      </c>
      <c r="H3091" s="56" t="s">
        <v>14378</v>
      </c>
      <c r="I3091" s="57">
        <v>11.5</v>
      </c>
      <c r="J3091" s="57">
        <v>7.83</v>
      </c>
      <c r="K3091" s="57">
        <v>4.5</v>
      </c>
      <c r="L3091" s="315" t="e">
        <v>#REF!</v>
      </c>
      <c r="M3091" s="58" t="e">
        <v>#REF!</v>
      </c>
      <c r="N3091" s="58" t="e">
        <v>#N/A</v>
      </c>
      <c r="O3091" s="58" t="e">
        <v>#N/A</v>
      </c>
      <c r="P3091" s="58" t="e">
        <v>#N/A</v>
      </c>
      <c r="Q3091" s="58" t="e">
        <v>#N/A</v>
      </c>
    </row>
    <row r="3092" spans="1:17" ht="15" customHeight="1" thickBot="1">
      <c r="A3092" s="446"/>
      <c r="B3092" s="446"/>
      <c r="C3092" s="54" t="str">
        <f>IF(A3092="CSP","Consolidated Supply Program(IIF)",IF(A3092&lt;&gt;"",INDEX('CCN &amp; Description'!$B$2:$B$1071,MATCH(VALUE(LEFT(A3092,5)),'CCN &amp; Description'!$A$2:$A$1071,0)),""))</f>
        <v/>
      </c>
      <c r="D3092" s="55" t="str">
        <f t="shared" si="96"/>
        <v>C</v>
      </c>
      <c r="E3092" s="55" t="str">
        <f t="shared" si="97"/>
        <v>C8656</v>
      </c>
      <c r="F3092" s="56" t="s">
        <v>7626</v>
      </c>
      <c r="G3092" s="56" t="s">
        <v>14379</v>
      </c>
      <c r="H3092" s="56" t="s">
        <v>14380</v>
      </c>
      <c r="I3092" s="57">
        <v>4.17</v>
      </c>
      <c r="J3092" s="57">
        <v>27.74</v>
      </c>
      <c r="K3092" s="57">
        <v>4</v>
      </c>
      <c r="L3092" s="315" t="e">
        <v>#REF!</v>
      </c>
      <c r="M3092" s="58" t="e">
        <v>#REF!</v>
      </c>
      <c r="N3092" s="58" t="e">
        <v>#N/A</v>
      </c>
      <c r="O3092" s="58" t="e">
        <v>#N/A</v>
      </c>
      <c r="P3092" s="58" t="e">
        <v>#N/A</v>
      </c>
      <c r="Q3092" s="58" t="e">
        <v>#N/A</v>
      </c>
    </row>
    <row r="3093" spans="1:17" ht="15" customHeight="1" thickBot="1">
      <c r="A3093" s="446"/>
      <c r="B3093" s="446"/>
      <c r="C3093" s="54" t="str">
        <f>IF(A3093="CSP","Consolidated Supply Program(IIF)",IF(A3093&lt;&gt;"",INDEX('CCN &amp; Description'!$B$2:$B$1071,MATCH(VALUE(LEFT(A3093,5)),'CCN &amp; Description'!$A$2:$A$1071,0)),""))</f>
        <v/>
      </c>
      <c r="D3093" s="55" t="str">
        <f t="shared" si="96"/>
        <v>C</v>
      </c>
      <c r="E3093" s="55" t="str">
        <f t="shared" si="97"/>
        <v>C8685</v>
      </c>
      <c r="F3093" s="56" t="s">
        <v>7630</v>
      </c>
      <c r="G3093" s="56" t="s">
        <v>14381</v>
      </c>
      <c r="H3093" s="56" t="s">
        <v>14382</v>
      </c>
      <c r="I3093" s="57">
        <v>2.92</v>
      </c>
      <c r="J3093" s="57">
        <v>3.42</v>
      </c>
      <c r="K3093" s="57">
        <v>5</v>
      </c>
      <c r="L3093" s="315" t="e">
        <v>#REF!</v>
      </c>
      <c r="M3093" s="58" t="e">
        <v>#REF!</v>
      </c>
      <c r="N3093" s="58" t="e">
        <v>#N/A</v>
      </c>
      <c r="O3093" s="58" t="e">
        <v>#N/A</v>
      </c>
      <c r="P3093" s="58" t="e">
        <v>#N/A</v>
      </c>
      <c r="Q3093" s="58" t="e">
        <v>#N/A</v>
      </c>
    </row>
    <row r="3094" spans="1:17" ht="15" customHeight="1" thickBot="1">
      <c r="A3094" s="446"/>
      <c r="B3094" s="446"/>
      <c r="C3094" s="54" t="str">
        <f>IF(A3094="CSP","Consolidated Supply Program(IIF)",IF(A3094&lt;&gt;"",INDEX('CCN &amp; Description'!$B$2:$B$1071,MATCH(VALUE(LEFT(A3094,5)),'CCN &amp; Description'!$A$2:$A$1071,0)),""))</f>
        <v/>
      </c>
      <c r="D3094" s="55" t="str">
        <f t="shared" si="96"/>
        <v>C</v>
      </c>
      <c r="E3094" s="55" t="str">
        <f t="shared" si="97"/>
        <v>C8686</v>
      </c>
      <c r="F3094" s="56" t="s">
        <v>7634</v>
      </c>
      <c r="G3094" s="56" t="s">
        <v>14383</v>
      </c>
      <c r="H3094" s="56" t="s">
        <v>14384</v>
      </c>
      <c r="I3094" s="57">
        <v>3.08</v>
      </c>
      <c r="J3094" s="57">
        <v>3.83</v>
      </c>
      <c r="K3094" s="57">
        <v>5.66</v>
      </c>
      <c r="L3094" s="315" t="e">
        <v>#REF!</v>
      </c>
      <c r="M3094" s="58" t="e">
        <v>#REF!</v>
      </c>
      <c r="N3094" s="58" t="e">
        <v>#N/A</v>
      </c>
      <c r="O3094" s="58" t="e">
        <v>#N/A</v>
      </c>
      <c r="P3094" s="58" t="e">
        <v>#N/A</v>
      </c>
      <c r="Q3094" s="58" t="e">
        <v>#N/A</v>
      </c>
    </row>
    <row r="3095" spans="1:17" ht="15" customHeight="1" thickBot="1">
      <c r="A3095" s="446"/>
      <c r="B3095" s="446"/>
      <c r="C3095" s="54" t="str">
        <f>IF(A3095="CSP","Consolidated Supply Program(IIF)",IF(A3095&lt;&gt;"",INDEX('CCN &amp; Description'!$B$2:$B$1071,MATCH(VALUE(LEFT(A3095,5)),'CCN &amp; Description'!$A$2:$A$1071,0)),""))</f>
        <v/>
      </c>
      <c r="D3095" s="55" t="str">
        <f t="shared" si="96"/>
        <v>C</v>
      </c>
      <c r="E3095" s="55" t="str">
        <f t="shared" si="97"/>
        <v>C8687</v>
      </c>
      <c r="F3095" s="56" t="s">
        <v>7638</v>
      </c>
      <c r="G3095" s="56" t="s">
        <v>14385</v>
      </c>
      <c r="H3095" s="56" t="s">
        <v>14386</v>
      </c>
      <c r="I3095" s="57">
        <v>6.66</v>
      </c>
      <c r="J3095" s="57">
        <v>3.67</v>
      </c>
      <c r="K3095" s="57">
        <v>6.66</v>
      </c>
      <c r="L3095" s="315" t="e">
        <v>#REF!</v>
      </c>
      <c r="M3095" s="58" t="e">
        <v>#REF!</v>
      </c>
      <c r="N3095" s="58" t="e">
        <v>#N/A</v>
      </c>
      <c r="O3095" s="58" t="e">
        <v>#N/A</v>
      </c>
      <c r="P3095" s="58" t="e">
        <v>#N/A</v>
      </c>
      <c r="Q3095" s="58" t="e">
        <v>#N/A</v>
      </c>
    </row>
    <row r="3096" spans="1:17" ht="15" customHeight="1" thickBot="1">
      <c r="A3096" s="446"/>
      <c r="B3096" s="446"/>
      <c r="C3096" s="54" t="str">
        <f>IF(A3096="CSP","Consolidated Supply Program(IIF)",IF(A3096&lt;&gt;"",INDEX('CCN &amp; Description'!$B$2:$B$1071,MATCH(VALUE(LEFT(A3096,5)),'CCN &amp; Description'!$A$2:$A$1071,0)),""))</f>
        <v/>
      </c>
      <c r="D3096" s="55" t="str">
        <f t="shared" si="96"/>
        <v>C</v>
      </c>
      <c r="E3096" s="55" t="str">
        <f t="shared" si="97"/>
        <v>C8688</v>
      </c>
      <c r="F3096" s="56" t="s">
        <v>7642</v>
      </c>
      <c r="G3096" s="56" t="s">
        <v>14387</v>
      </c>
      <c r="H3096" s="56" t="s">
        <v>14388</v>
      </c>
      <c r="I3096" s="57">
        <v>7.08</v>
      </c>
      <c r="J3096" s="57">
        <v>7</v>
      </c>
      <c r="K3096" s="57">
        <v>7.16</v>
      </c>
      <c r="L3096" s="315" t="e">
        <v>#REF!</v>
      </c>
      <c r="M3096" s="58" t="e">
        <v>#REF!</v>
      </c>
      <c r="N3096" s="58" t="e">
        <v>#N/A</v>
      </c>
      <c r="O3096" s="58" t="e">
        <v>#N/A</v>
      </c>
      <c r="P3096" s="58" t="e">
        <v>#N/A</v>
      </c>
      <c r="Q3096" s="58" t="e">
        <v>#N/A</v>
      </c>
    </row>
    <row r="3097" spans="1:17" ht="15" customHeight="1" thickBot="1">
      <c r="A3097" s="446"/>
      <c r="B3097" s="446"/>
      <c r="C3097" s="54" t="str">
        <f>IF(A3097="CSP","Consolidated Supply Program(IIF)",IF(A3097&lt;&gt;"",INDEX('CCN &amp; Description'!$B$2:$B$1071,MATCH(VALUE(LEFT(A3097,5)),'CCN &amp; Description'!$A$2:$A$1071,0)),""))</f>
        <v/>
      </c>
      <c r="D3097" s="55" t="str">
        <f t="shared" si="96"/>
        <v>C</v>
      </c>
      <c r="E3097" s="55" t="str">
        <f t="shared" si="97"/>
        <v>C8694</v>
      </c>
      <c r="F3097" s="56" t="s">
        <v>7646</v>
      </c>
      <c r="G3097" s="56" t="s">
        <v>14389</v>
      </c>
      <c r="H3097" s="56" t="s">
        <v>14390</v>
      </c>
      <c r="I3097" s="57">
        <v>5.91</v>
      </c>
      <c r="J3097" s="57">
        <v>2.75</v>
      </c>
      <c r="K3097" s="57">
        <v>6.91</v>
      </c>
      <c r="L3097" s="315" t="e">
        <v>#REF!</v>
      </c>
      <c r="M3097" s="58" t="e">
        <v>#REF!</v>
      </c>
      <c r="N3097" s="58" t="e">
        <v>#N/A</v>
      </c>
      <c r="O3097" s="58" t="e">
        <v>#N/A</v>
      </c>
      <c r="P3097" s="58" t="e">
        <v>#N/A</v>
      </c>
      <c r="Q3097" s="58" t="e">
        <v>#N/A</v>
      </c>
    </row>
    <row r="3098" spans="1:17" ht="15" customHeight="1" thickBot="1">
      <c r="A3098" s="446"/>
      <c r="B3098" s="446"/>
      <c r="C3098" s="54" t="str">
        <f>IF(A3098="CSP","Consolidated Supply Program(IIF)",IF(A3098&lt;&gt;"",INDEX('CCN &amp; Description'!$B$2:$B$1071,MATCH(VALUE(LEFT(A3098,5)),'CCN &amp; Description'!$A$2:$A$1071,0)),""))</f>
        <v/>
      </c>
      <c r="D3098" s="55" t="str">
        <f t="shared" si="96"/>
        <v>C</v>
      </c>
      <c r="E3098" s="55" t="str">
        <f t="shared" si="97"/>
        <v>C8698</v>
      </c>
      <c r="F3098" s="56" t="s">
        <v>7650</v>
      </c>
      <c r="G3098" s="56" t="s">
        <v>14391</v>
      </c>
      <c r="H3098" s="56" t="s">
        <v>14392</v>
      </c>
      <c r="I3098" s="57">
        <v>4</v>
      </c>
      <c r="J3098" s="57">
        <v>4.75</v>
      </c>
      <c r="K3098" s="57">
        <v>4.75</v>
      </c>
      <c r="L3098" s="315" t="e">
        <v>#REF!</v>
      </c>
      <c r="M3098" s="58" t="e">
        <v>#REF!</v>
      </c>
      <c r="N3098" s="58" t="e">
        <v>#N/A</v>
      </c>
      <c r="O3098" s="58" t="e">
        <v>#N/A</v>
      </c>
      <c r="P3098" s="58" t="e">
        <v>#N/A</v>
      </c>
      <c r="Q3098" s="58" t="e">
        <v>#N/A</v>
      </c>
    </row>
    <row r="3099" spans="1:17" ht="15" customHeight="1" thickBot="1">
      <c r="A3099" s="446"/>
      <c r="B3099" s="446"/>
      <c r="C3099" s="54" t="str">
        <f>IF(A3099="CSP","Consolidated Supply Program(IIF)",IF(A3099&lt;&gt;"",INDEX('CCN &amp; Description'!$B$2:$B$1071,MATCH(VALUE(LEFT(A3099,5)),'CCN &amp; Description'!$A$2:$A$1071,0)),""))</f>
        <v/>
      </c>
      <c r="D3099" s="55" t="str">
        <f t="shared" si="96"/>
        <v>C</v>
      </c>
      <c r="E3099" s="55" t="str">
        <f t="shared" si="97"/>
        <v>C8700</v>
      </c>
      <c r="F3099" s="56" t="s">
        <v>7654</v>
      </c>
      <c r="G3099" s="56" t="s">
        <v>14393</v>
      </c>
      <c r="H3099" s="56" t="s">
        <v>14394</v>
      </c>
      <c r="I3099" s="57">
        <v>4</v>
      </c>
      <c r="J3099" s="57">
        <v>4.58</v>
      </c>
      <c r="K3099" s="57">
        <v>4.91</v>
      </c>
      <c r="L3099" s="315" t="e">
        <v>#REF!</v>
      </c>
      <c r="M3099" s="58" t="e">
        <v>#REF!</v>
      </c>
      <c r="N3099" s="58" t="e">
        <v>#N/A</v>
      </c>
      <c r="O3099" s="58" t="e">
        <v>#N/A</v>
      </c>
      <c r="P3099" s="58" t="e">
        <v>#N/A</v>
      </c>
      <c r="Q3099" s="58" t="e">
        <v>#N/A</v>
      </c>
    </row>
    <row r="3100" spans="1:17" ht="15" customHeight="1" thickBot="1">
      <c r="A3100" s="446"/>
      <c r="B3100" s="446"/>
      <c r="C3100" s="54" t="str">
        <f>IF(A3100="CSP","Consolidated Supply Program(IIF)",IF(A3100&lt;&gt;"",INDEX('CCN &amp; Description'!$B$2:$B$1071,MATCH(VALUE(LEFT(A3100,5)),'CCN &amp; Description'!$A$2:$A$1071,0)),""))</f>
        <v/>
      </c>
      <c r="D3100" s="55" t="str">
        <f t="shared" si="96"/>
        <v>C</v>
      </c>
      <c r="E3100" s="55" t="str">
        <f t="shared" si="97"/>
        <v>C8715</v>
      </c>
      <c r="F3100" s="56" t="s">
        <v>7658</v>
      </c>
      <c r="G3100" s="56" t="s">
        <v>14395</v>
      </c>
      <c r="H3100" s="56" t="s">
        <v>1720</v>
      </c>
      <c r="I3100" s="57">
        <v>5.58</v>
      </c>
      <c r="J3100" s="57">
        <v>7.41</v>
      </c>
      <c r="K3100" s="57">
        <v>2.42</v>
      </c>
      <c r="L3100" s="315" t="e">
        <v>#REF!</v>
      </c>
      <c r="M3100" s="58" t="e">
        <v>#REF!</v>
      </c>
      <c r="N3100" s="58" t="e">
        <v>#N/A</v>
      </c>
      <c r="O3100" s="58" t="e">
        <v>#N/A</v>
      </c>
      <c r="P3100" s="58" t="e">
        <v>#N/A</v>
      </c>
      <c r="Q3100" s="58" t="e">
        <v>#N/A</v>
      </c>
    </row>
    <row r="3101" spans="1:17" s="110" customFormat="1" ht="15" customHeight="1" thickBot="1">
      <c r="A3101" s="446" t="s">
        <v>14366</v>
      </c>
      <c r="B3101" s="446"/>
      <c r="C3101" s="106" t="e">
        <f>IF(A3101="CSP","Consolidated Supply Program(IIF)",IF(A3101&lt;&gt;"",INDEX('CCN &amp; Description'!$B$2:$B$1071,MATCH(VALUE(LEFT(A3101,5)),'CCN &amp; Description'!$A$2:$A$1071,0)),""))</f>
        <v>#VALUE!</v>
      </c>
      <c r="D3101" s="107" t="str">
        <f t="shared" si="96"/>
        <v>C</v>
      </c>
      <c r="E3101" s="107" t="str">
        <f t="shared" si="97"/>
        <v>C8740</v>
      </c>
      <c r="F3101" s="108" t="s">
        <v>7662</v>
      </c>
      <c r="G3101" s="108" t="s">
        <v>14396</v>
      </c>
      <c r="H3101" s="108" t="s">
        <v>14397</v>
      </c>
      <c r="I3101" s="109">
        <v>3.92</v>
      </c>
      <c r="J3101" s="109">
        <v>3.75</v>
      </c>
      <c r="K3101" s="109">
        <v>5.5</v>
      </c>
      <c r="L3101" s="110" t="e">
        <v>#REF!</v>
      </c>
      <c r="M3101" s="111" t="e">
        <v>#REF!</v>
      </c>
      <c r="N3101" s="111" t="e">
        <v>#N/A</v>
      </c>
      <c r="O3101" s="111" t="e">
        <v>#N/A</v>
      </c>
      <c r="P3101" s="111" t="e">
        <v>#N/A</v>
      </c>
      <c r="Q3101" s="111" t="e">
        <v>#N/A</v>
      </c>
    </row>
    <row r="3102" spans="1:17" ht="15" customHeight="1" thickBot="1">
      <c r="A3102" s="446"/>
      <c r="B3102" s="446"/>
      <c r="C3102" s="54" t="str">
        <f>IF(A3102="CSP","Consolidated Supply Program(IIF)",IF(A3102&lt;&gt;"",INDEX('CCN &amp; Description'!$B$2:$B$1071,MATCH(VALUE(LEFT(A3102,5)),'CCN &amp; Description'!$A$2:$A$1071,0)),""))</f>
        <v/>
      </c>
      <c r="D3102" s="55" t="str">
        <f t="shared" si="96"/>
        <v>C</v>
      </c>
      <c r="E3102" s="55" t="str">
        <f t="shared" si="97"/>
        <v>C8745</v>
      </c>
      <c r="F3102" s="56" t="s">
        <v>7666</v>
      </c>
      <c r="G3102" s="56" t="s">
        <v>14398</v>
      </c>
      <c r="H3102" s="56" t="s">
        <v>14399</v>
      </c>
      <c r="I3102" s="57">
        <v>4.25</v>
      </c>
      <c r="J3102" s="57">
        <v>38.07</v>
      </c>
      <c r="K3102" s="57">
        <v>4</v>
      </c>
      <c r="L3102" s="315" t="e">
        <v>#REF!</v>
      </c>
      <c r="M3102" s="58" t="e">
        <v>#REF!</v>
      </c>
      <c r="N3102" s="58" t="e">
        <v>#N/A</v>
      </c>
      <c r="O3102" s="58" t="e">
        <v>#N/A</v>
      </c>
      <c r="P3102" s="58" t="e">
        <v>#N/A</v>
      </c>
      <c r="Q3102" s="58" t="e">
        <v>#N/A</v>
      </c>
    </row>
    <row r="3103" spans="1:17" ht="15" customHeight="1" thickBot="1">
      <c r="A3103" s="446"/>
      <c r="B3103" s="446"/>
      <c r="C3103" s="54" t="str">
        <f>IF(A3103="CSP","Consolidated Supply Program(IIF)",IF(A3103&lt;&gt;"",INDEX('CCN &amp; Description'!$B$2:$B$1071,MATCH(VALUE(LEFT(A3103,5)),'CCN &amp; Description'!$A$2:$A$1071,0)),""))</f>
        <v/>
      </c>
      <c r="D3103" s="55" t="str">
        <f t="shared" si="96"/>
        <v>C</v>
      </c>
      <c r="E3103" s="55" t="str">
        <f t="shared" si="97"/>
        <v>C9657</v>
      </c>
      <c r="F3103" s="56" t="s">
        <v>7670</v>
      </c>
      <c r="G3103" s="56" t="s">
        <v>14252</v>
      </c>
      <c r="H3103" s="56" t="s">
        <v>14400</v>
      </c>
      <c r="I3103" s="57">
        <v>4.66</v>
      </c>
      <c r="J3103" s="57">
        <v>4</v>
      </c>
      <c r="K3103" s="57">
        <v>2.83</v>
      </c>
      <c r="L3103" s="315" t="e">
        <v>#REF!</v>
      </c>
      <c r="M3103" s="58" t="e">
        <v>#REF!</v>
      </c>
      <c r="N3103" s="58" t="e">
        <v>#N/A</v>
      </c>
      <c r="O3103" s="58" t="e">
        <v>#N/A</v>
      </c>
      <c r="P3103" s="58" t="e">
        <v>#N/A</v>
      </c>
      <c r="Q3103" s="58" t="e">
        <v>#N/A</v>
      </c>
    </row>
    <row r="3104" spans="1:17" ht="15" customHeight="1" thickBot="1">
      <c r="A3104" s="446"/>
      <c r="B3104" s="446"/>
      <c r="C3104" s="54" t="str">
        <f>IF(A3104="CSP","Consolidated Supply Program(IIF)",IF(A3104&lt;&gt;"",INDEX('CCN &amp; Description'!$B$2:$B$1071,MATCH(VALUE(LEFT(A3104,5)),'CCN &amp; Description'!$A$2:$A$1071,0)),""))</f>
        <v/>
      </c>
      <c r="D3104" s="55" t="str">
        <f t="shared" si="96"/>
        <v>D</v>
      </c>
      <c r="E3104" s="55" t="str">
        <f t="shared" si="97"/>
        <v>D0001</v>
      </c>
      <c r="F3104" s="56" t="s">
        <v>14401</v>
      </c>
      <c r="G3104" s="56" t="s">
        <v>14402</v>
      </c>
      <c r="H3104" s="59"/>
      <c r="I3104" s="60"/>
      <c r="J3104" s="60"/>
      <c r="K3104" s="60"/>
      <c r="L3104" s="315" t="e">
        <v>#REF!</v>
      </c>
      <c r="M3104" s="58" t="e">
        <v>#REF!</v>
      </c>
      <c r="N3104" s="58" t="e">
        <v>#N/A</v>
      </c>
      <c r="O3104" s="58" t="e">
        <v>#N/A</v>
      </c>
      <c r="P3104" s="58" t="e">
        <v>#N/A</v>
      </c>
      <c r="Q3104" s="58" t="e">
        <v>#N/A</v>
      </c>
    </row>
    <row r="3105" spans="1:17" s="110" customFormat="1" ht="15" customHeight="1" thickBot="1">
      <c r="A3105" s="446">
        <v>14312</v>
      </c>
      <c r="B3105" s="446"/>
      <c r="C3105" s="106" t="str">
        <f>IF(A3105="CSP","Consolidated Supply Program(IIF)",IF(A3105&lt;&gt;"",INDEX('CCN &amp; Description'!$B$2:$B$1071,MATCH(VALUE(LEFT(A3105,5)),'CCN &amp; Description'!$A$2:$A$1071,0)),""))</f>
        <v>VEHICLE STAGING AREA, SURFACED</v>
      </c>
      <c r="D3105" s="107" t="str">
        <f t="shared" si="96"/>
        <v>D</v>
      </c>
      <c r="E3105" s="107" t="str">
        <f t="shared" si="97"/>
        <v>D0002</v>
      </c>
      <c r="F3105" s="108" t="s">
        <v>7674</v>
      </c>
      <c r="G3105" s="108" t="s">
        <v>14403</v>
      </c>
      <c r="H3105" s="108" t="s">
        <v>14404</v>
      </c>
      <c r="I3105" s="109">
        <v>42.23</v>
      </c>
      <c r="J3105" s="109">
        <v>10</v>
      </c>
      <c r="K3105" s="109">
        <v>4</v>
      </c>
      <c r="L3105" s="110" t="e">
        <v>#REF!</v>
      </c>
      <c r="M3105" s="111" t="e">
        <v>#REF!</v>
      </c>
      <c r="N3105" s="111">
        <v>42.25</v>
      </c>
      <c r="O3105" s="111" t="s">
        <v>202</v>
      </c>
      <c r="P3105" s="111">
        <v>70</v>
      </c>
      <c r="Q3105" s="111">
        <v>2</v>
      </c>
    </row>
    <row r="3106" spans="1:17" s="110" customFormat="1" ht="15" customHeight="1" thickBot="1">
      <c r="A3106" s="446">
        <v>14312</v>
      </c>
      <c r="B3106" s="446"/>
      <c r="C3106" s="106" t="str">
        <f>IF(A3106="CSP","Consolidated Supply Program(IIF)",IF(A3106&lt;&gt;"",INDEX('CCN &amp; Description'!$B$2:$B$1071,MATCH(VALUE(LEFT(A3106,5)),'CCN &amp; Description'!$A$2:$A$1071,0)),""))</f>
        <v>VEHICLE STAGING AREA, SURFACED</v>
      </c>
      <c r="D3106" s="107" t="str">
        <f t="shared" si="96"/>
        <v>D</v>
      </c>
      <c r="E3106" s="107" t="str">
        <f t="shared" si="97"/>
        <v>D0003</v>
      </c>
      <c r="F3106" s="108" t="s">
        <v>1382</v>
      </c>
      <c r="G3106" s="108" t="s">
        <v>14405</v>
      </c>
      <c r="H3106" s="108" t="s">
        <v>14406</v>
      </c>
      <c r="I3106" s="109">
        <v>26.24</v>
      </c>
      <c r="J3106" s="109">
        <v>8.16</v>
      </c>
      <c r="K3106" s="109">
        <v>8.16</v>
      </c>
      <c r="L3106" s="110" t="e">
        <v>#REF!</v>
      </c>
      <c r="M3106" s="111" t="e">
        <v>#REF!</v>
      </c>
      <c r="N3106" s="111">
        <v>26.25</v>
      </c>
      <c r="O3106" s="111" t="s">
        <v>56</v>
      </c>
      <c r="P3106" s="111">
        <v>45</v>
      </c>
      <c r="Q3106" s="111">
        <v>1.75</v>
      </c>
    </row>
    <row r="3107" spans="1:17" s="110" customFormat="1" ht="15" customHeight="1" thickBot="1">
      <c r="A3107" s="446">
        <v>14312</v>
      </c>
      <c r="B3107" s="446"/>
      <c r="C3107" s="106" t="str">
        <f>IF(A3107="CSP","Consolidated Supply Program(IIF)",IF(A3107&lt;&gt;"",INDEX('CCN &amp; Description'!$B$2:$B$1071,MATCH(VALUE(LEFT(A3107,5)),'CCN &amp; Description'!$A$2:$A$1071,0)),""))</f>
        <v>VEHICLE STAGING AREA, SURFACED</v>
      </c>
      <c r="D3107" s="107" t="str">
        <f t="shared" si="96"/>
        <v>D</v>
      </c>
      <c r="E3107" s="107" t="str">
        <f t="shared" si="97"/>
        <v>D0003</v>
      </c>
      <c r="F3107" s="108" t="s">
        <v>1382</v>
      </c>
      <c r="G3107" s="108" t="s">
        <v>13341</v>
      </c>
      <c r="H3107" s="108" t="s">
        <v>14406</v>
      </c>
      <c r="I3107" s="109">
        <v>26.24</v>
      </c>
      <c r="J3107" s="109">
        <v>8.16</v>
      </c>
      <c r="K3107" s="109">
        <v>8.16</v>
      </c>
      <c r="L3107" s="110" t="e">
        <v>#REF!</v>
      </c>
      <c r="M3107" s="111" t="e">
        <v>#REF!</v>
      </c>
      <c r="N3107" s="111">
        <v>26.25</v>
      </c>
      <c r="O3107" s="111" t="s">
        <v>56</v>
      </c>
      <c r="P3107" s="111">
        <v>45</v>
      </c>
      <c r="Q3107" s="111">
        <v>1.75</v>
      </c>
    </row>
    <row r="3108" spans="1:17" s="110" customFormat="1" ht="15" customHeight="1" thickBot="1">
      <c r="A3108" s="446">
        <v>14312</v>
      </c>
      <c r="B3108" s="446"/>
      <c r="C3108" s="106" t="str">
        <f>IF(A3108="CSP","Consolidated Supply Program(IIF)",IF(A3108&lt;&gt;"",INDEX('CCN &amp; Description'!$B$2:$B$1071,MATCH(VALUE(LEFT(A3108,5)),'CCN &amp; Description'!$A$2:$A$1071,0)),""))</f>
        <v>VEHICLE STAGING AREA, SURFACED</v>
      </c>
      <c r="D3108" s="107" t="str">
        <f t="shared" si="96"/>
        <v>D</v>
      </c>
      <c r="E3108" s="107" t="str">
        <f t="shared" si="97"/>
        <v>D0003</v>
      </c>
      <c r="F3108" s="108" t="s">
        <v>1382</v>
      </c>
      <c r="G3108" s="108" t="s">
        <v>14405</v>
      </c>
      <c r="H3108" s="108" t="s">
        <v>14407</v>
      </c>
      <c r="I3108" s="109">
        <v>26.23</v>
      </c>
      <c r="J3108" s="109">
        <v>8.16</v>
      </c>
      <c r="K3108" s="109">
        <v>8.16</v>
      </c>
      <c r="L3108" s="110" t="e">
        <v>#REF!</v>
      </c>
      <c r="M3108" s="111" t="e">
        <v>#REF!</v>
      </c>
      <c r="N3108" s="111">
        <v>26.25</v>
      </c>
      <c r="O3108" s="111" t="s">
        <v>56</v>
      </c>
      <c r="P3108" s="111">
        <v>45</v>
      </c>
      <c r="Q3108" s="111">
        <v>1.75</v>
      </c>
    </row>
    <row r="3109" spans="1:17" s="110" customFormat="1" ht="15" customHeight="1" thickBot="1">
      <c r="A3109" s="446">
        <v>14312</v>
      </c>
      <c r="B3109" s="446"/>
      <c r="C3109" s="106" t="str">
        <f>IF(A3109="CSP","Consolidated Supply Program(IIF)",IF(A3109&lt;&gt;"",INDEX('CCN &amp; Description'!$B$2:$B$1071,MATCH(VALUE(LEFT(A3109,5)),'CCN &amp; Description'!$A$2:$A$1071,0)),""))</f>
        <v>VEHICLE STAGING AREA, SURFACED</v>
      </c>
      <c r="D3109" s="107" t="str">
        <f t="shared" si="96"/>
        <v>D</v>
      </c>
      <c r="E3109" s="107" t="str">
        <f t="shared" si="97"/>
        <v>D0003</v>
      </c>
      <c r="F3109" s="108" t="s">
        <v>1382</v>
      </c>
      <c r="G3109" s="108" t="s">
        <v>13341</v>
      </c>
      <c r="H3109" s="108" t="s">
        <v>14407</v>
      </c>
      <c r="I3109" s="109">
        <v>26.24</v>
      </c>
      <c r="J3109" s="109">
        <v>8.16</v>
      </c>
      <c r="K3109" s="109">
        <v>8.16</v>
      </c>
      <c r="L3109" s="110" t="e">
        <v>#REF!</v>
      </c>
      <c r="M3109" s="111" t="e">
        <v>#REF!</v>
      </c>
      <c r="N3109" s="111">
        <v>26.25</v>
      </c>
      <c r="O3109" s="111" t="s">
        <v>56</v>
      </c>
      <c r="P3109" s="111">
        <v>45</v>
      </c>
      <c r="Q3109" s="111">
        <v>1.75</v>
      </c>
    </row>
    <row r="3110" spans="1:17" s="110" customFormat="1" ht="15" customHeight="1" thickBot="1">
      <c r="A3110" s="446">
        <v>14312</v>
      </c>
      <c r="B3110" s="446"/>
      <c r="C3110" s="106" t="str">
        <f>IF(A3110="CSP","Consolidated Supply Program(IIF)",IF(A3110&lt;&gt;"",INDEX('CCN &amp; Description'!$B$2:$B$1071,MATCH(VALUE(LEFT(A3110,5)),'CCN &amp; Description'!$A$2:$A$1071,0)),""))</f>
        <v>VEHICLE STAGING AREA, SURFACED</v>
      </c>
      <c r="D3110" s="107" t="str">
        <f t="shared" si="96"/>
        <v>D</v>
      </c>
      <c r="E3110" s="107" t="str">
        <f t="shared" si="97"/>
        <v>D0003</v>
      </c>
      <c r="F3110" s="108" t="s">
        <v>1382</v>
      </c>
      <c r="G3110" s="108" t="s">
        <v>13341</v>
      </c>
      <c r="H3110" s="108" t="s">
        <v>14408</v>
      </c>
      <c r="I3110" s="109">
        <v>26.24</v>
      </c>
      <c r="J3110" s="109">
        <v>8.16</v>
      </c>
      <c r="K3110" s="109">
        <v>8.16</v>
      </c>
      <c r="L3110" s="110" t="e">
        <v>#REF!</v>
      </c>
      <c r="M3110" s="111" t="e">
        <v>#REF!</v>
      </c>
      <c r="N3110" s="111">
        <v>26.25</v>
      </c>
      <c r="O3110" s="111" t="s">
        <v>56</v>
      </c>
      <c r="P3110" s="111">
        <v>45</v>
      </c>
      <c r="Q3110" s="111">
        <v>1.75</v>
      </c>
    </row>
    <row r="3111" spans="1:17" s="110" customFormat="1" ht="15" customHeight="1" thickBot="1">
      <c r="A3111" s="446">
        <v>14312</v>
      </c>
      <c r="B3111" s="446"/>
      <c r="C3111" s="106" t="str">
        <f>IF(A3111="CSP","Consolidated Supply Program(IIF)",IF(A3111&lt;&gt;"",INDEX('CCN &amp; Description'!$B$2:$B$1071,MATCH(VALUE(LEFT(A3111,5)),'CCN &amp; Description'!$A$2:$A$1071,0)),""))</f>
        <v>VEHICLE STAGING AREA, SURFACED</v>
      </c>
      <c r="D3111" s="107" t="str">
        <f t="shared" si="96"/>
        <v>D</v>
      </c>
      <c r="E3111" s="107" t="str">
        <f t="shared" si="97"/>
        <v>D0003</v>
      </c>
      <c r="F3111" s="108" t="s">
        <v>1382</v>
      </c>
      <c r="G3111" s="108" t="s">
        <v>14405</v>
      </c>
      <c r="H3111" s="108" t="s">
        <v>14408</v>
      </c>
      <c r="I3111" s="109">
        <v>26.23</v>
      </c>
      <c r="J3111" s="109">
        <v>8.16</v>
      </c>
      <c r="K3111" s="109">
        <v>8.16</v>
      </c>
      <c r="L3111" s="110" t="e">
        <v>#REF!</v>
      </c>
      <c r="M3111" s="111" t="e">
        <v>#REF!</v>
      </c>
      <c r="N3111" s="111">
        <v>26.25</v>
      </c>
      <c r="O3111" s="111" t="s">
        <v>56</v>
      </c>
      <c r="P3111" s="111">
        <v>45</v>
      </c>
      <c r="Q3111" s="111">
        <v>1.75</v>
      </c>
    </row>
    <row r="3112" spans="1:17" s="110" customFormat="1" ht="15" customHeight="1" thickBot="1">
      <c r="A3112" s="446">
        <v>14312</v>
      </c>
      <c r="B3112" s="446"/>
      <c r="C3112" s="106" t="str">
        <f>IF(A3112="CSP","Consolidated Supply Program(IIF)",IF(A3112&lt;&gt;"",INDEX('CCN &amp; Description'!$B$2:$B$1071,MATCH(VALUE(LEFT(A3112,5)),'CCN &amp; Description'!$A$2:$A$1071,0)),""))</f>
        <v>VEHICLE STAGING AREA, SURFACED</v>
      </c>
      <c r="D3112" s="107" t="str">
        <f t="shared" si="96"/>
        <v>D</v>
      </c>
      <c r="E3112" s="107" t="str">
        <f t="shared" si="97"/>
        <v>D0003</v>
      </c>
      <c r="F3112" s="108" t="s">
        <v>1382</v>
      </c>
      <c r="G3112" s="108" t="s">
        <v>14405</v>
      </c>
      <c r="H3112" s="108" t="s">
        <v>14409</v>
      </c>
      <c r="I3112" s="109">
        <v>26.24</v>
      </c>
      <c r="J3112" s="109">
        <v>8.16</v>
      </c>
      <c r="K3112" s="109">
        <v>8.16</v>
      </c>
      <c r="L3112" s="110" t="e">
        <v>#REF!</v>
      </c>
      <c r="M3112" s="111" t="e">
        <v>#REF!</v>
      </c>
      <c r="N3112" s="111">
        <v>26.25</v>
      </c>
      <c r="O3112" s="111" t="s">
        <v>56</v>
      </c>
      <c r="P3112" s="111">
        <v>45</v>
      </c>
      <c r="Q3112" s="111">
        <v>1.75</v>
      </c>
    </row>
    <row r="3113" spans="1:17" s="110" customFormat="1" ht="15" customHeight="1" thickBot="1">
      <c r="A3113" s="446">
        <v>14312</v>
      </c>
      <c r="B3113" s="446"/>
      <c r="C3113" s="106" t="str">
        <f>IF(A3113="CSP","Consolidated Supply Program(IIF)",IF(A3113&lt;&gt;"",INDEX('CCN &amp; Description'!$B$2:$B$1071,MATCH(VALUE(LEFT(A3113,5)),'CCN &amp; Description'!$A$2:$A$1071,0)),""))</f>
        <v>VEHICLE STAGING AREA, SURFACED</v>
      </c>
      <c r="D3113" s="107" t="str">
        <f t="shared" si="96"/>
        <v>D</v>
      </c>
      <c r="E3113" s="107" t="str">
        <f t="shared" si="97"/>
        <v>D0003</v>
      </c>
      <c r="F3113" s="108" t="s">
        <v>1382</v>
      </c>
      <c r="G3113" s="108" t="s">
        <v>13341</v>
      </c>
      <c r="H3113" s="108" t="s">
        <v>14409</v>
      </c>
      <c r="I3113" s="109">
        <v>26.24</v>
      </c>
      <c r="J3113" s="109">
        <v>8.16</v>
      </c>
      <c r="K3113" s="109">
        <v>8.16</v>
      </c>
      <c r="L3113" s="110" t="e">
        <v>#REF!</v>
      </c>
      <c r="M3113" s="111" t="e">
        <v>#REF!</v>
      </c>
      <c r="N3113" s="111">
        <v>26.25</v>
      </c>
      <c r="O3113" s="111" t="s">
        <v>56</v>
      </c>
      <c r="P3113" s="111">
        <v>45</v>
      </c>
      <c r="Q3113" s="111">
        <v>1.75</v>
      </c>
    </row>
    <row r="3114" spans="1:17" ht="15" customHeight="1" thickBot="1">
      <c r="A3114" s="446"/>
      <c r="B3114" s="446"/>
      <c r="C3114" s="54" t="str">
        <f>IF(A3114="CSP","Consolidated Supply Program(IIF)",IF(A3114&lt;&gt;"",INDEX('CCN &amp; Description'!$B$2:$B$1071,MATCH(VALUE(LEFT(A3114,5)),'CCN &amp; Description'!$A$2:$A$1071,0)),""))</f>
        <v/>
      </c>
      <c r="D3114" s="55" t="str">
        <f t="shared" si="96"/>
        <v>D</v>
      </c>
      <c r="E3114" s="55" t="str">
        <f t="shared" si="97"/>
        <v>D0003</v>
      </c>
      <c r="F3114" s="56" t="s">
        <v>14410</v>
      </c>
      <c r="G3114" s="56" t="s">
        <v>14405</v>
      </c>
      <c r="H3114" s="56" t="s">
        <v>14409</v>
      </c>
      <c r="I3114" s="57">
        <v>26.24</v>
      </c>
      <c r="J3114" s="57">
        <v>8.16</v>
      </c>
      <c r="K3114" s="57">
        <v>8.16</v>
      </c>
      <c r="L3114" s="315" t="e">
        <v>#REF!</v>
      </c>
      <c r="M3114" s="58" t="e">
        <v>#REF!</v>
      </c>
      <c r="N3114" s="58" t="e">
        <v>#N/A</v>
      </c>
      <c r="O3114" s="58" t="e">
        <v>#N/A</v>
      </c>
      <c r="P3114" s="58" t="e">
        <v>#N/A</v>
      </c>
      <c r="Q3114" s="58" t="e">
        <v>#N/A</v>
      </c>
    </row>
    <row r="3115" spans="1:17" ht="15" customHeight="1" thickBot="1">
      <c r="A3115" s="446"/>
      <c r="B3115" s="446"/>
      <c r="C3115" s="54" t="str">
        <f>IF(A3115="CSP","Consolidated Supply Program(IIF)",IF(A3115&lt;&gt;"",INDEX('CCN &amp; Description'!$B$2:$B$1071,MATCH(VALUE(LEFT(A3115,5)),'CCN &amp; Description'!$A$2:$A$1071,0)),""))</f>
        <v/>
      </c>
      <c r="D3115" s="55" t="str">
        <f t="shared" si="96"/>
        <v>D</v>
      </c>
      <c r="E3115" s="55" t="str">
        <f t="shared" si="97"/>
        <v>D0004</v>
      </c>
      <c r="F3115" s="56" t="s">
        <v>14411</v>
      </c>
      <c r="G3115" s="56" t="s">
        <v>14405</v>
      </c>
      <c r="H3115" s="56" t="s">
        <v>14408</v>
      </c>
      <c r="I3115" s="57">
        <v>26.24</v>
      </c>
      <c r="J3115" s="57">
        <v>8.16</v>
      </c>
      <c r="K3115" s="57">
        <v>11.76</v>
      </c>
      <c r="L3115" s="315" t="e">
        <v>#REF!</v>
      </c>
      <c r="M3115" s="58" t="e">
        <v>#REF!</v>
      </c>
      <c r="N3115" s="58" t="e">
        <v>#N/A</v>
      </c>
      <c r="O3115" s="58" t="e">
        <v>#N/A</v>
      </c>
      <c r="P3115" s="58" t="e">
        <v>#N/A</v>
      </c>
      <c r="Q3115" s="58" t="e">
        <v>#N/A</v>
      </c>
    </row>
    <row r="3116" spans="1:17" ht="15" customHeight="1" thickBot="1">
      <c r="A3116" s="446"/>
      <c r="B3116" s="446"/>
      <c r="C3116" s="54" t="str">
        <f>IF(A3116="CSP","Consolidated Supply Program(IIF)",IF(A3116&lt;&gt;"",INDEX('CCN &amp; Description'!$B$2:$B$1071,MATCH(VALUE(LEFT(A3116,5)),'CCN &amp; Description'!$A$2:$A$1071,0)),""))</f>
        <v/>
      </c>
      <c r="D3116" s="55" t="str">
        <f t="shared" si="96"/>
        <v>D</v>
      </c>
      <c r="E3116" s="55" t="str">
        <f t="shared" si="97"/>
        <v>D0004</v>
      </c>
      <c r="F3116" s="56" t="s">
        <v>14411</v>
      </c>
      <c r="G3116" s="56" t="s">
        <v>14405</v>
      </c>
      <c r="H3116" s="56" t="s">
        <v>14409</v>
      </c>
      <c r="I3116" s="57">
        <v>26.32</v>
      </c>
      <c r="J3116" s="57">
        <v>8.16</v>
      </c>
      <c r="K3116" s="57">
        <v>10.45</v>
      </c>
      <c r="L3116" s="315" t="e">
        <v>#REF!</v>
      </c>
      <c r="M3116" s="58" t="e">
        <v>#REF!</v>
      </c>
      <c r="N3116" s="58" t="e">
        <v>#N/A</v>
      </c>
      <c r="O3116" s="58" t="e">
        <v>#N/A</v>
      </c>
      <c r="P3116" s="58" t="e">
        <v>#N/A</v>
      </c>
      <c r="Q3116" s="58" t="e">
        <v>#N/A</v>
      </c>
    </row>
    <row r="3117" spans="1:17" ht="15" customHeight="1" thickBot="1">
      <c r="A3117" s="446"/>
      <c r="B3117" s="446"/>
      <c r="C3117" s="54" t="str">
        <f>IF(A3117="CSP","Consolidated Supply Program(IIF)",IF(A3117&lt;&gt;"",INDEX('CCN &amp; Description'!$B$2:$B$1071,MATCH(VALUE(LEFT(A3117,5)),'CCN &amp; Description'!$A$2:$A$1071,0)),""))</f>
        <v/>
      </c>
      <c r="D3117" s="55" t="str">
        <f t="shared" si="96"/>
        <v>D</v>
      </c>
      <c r="E3117" s="55" t="str">
        <f t="shared" si="97"/>
        <v>D0004</v>
      </c>
      <c r="F3117" s="56" t="s">
        <v>14411</v>
      </c>
      <c r="G3117" s="56" t="s">
        <v>13341</v>
      </c>
      <c r="H3117" s="56" t="s">
        <v>14409</v>
      </c>
      <c r="I3117" s="57">
        <v>26.32</v>
      </c>
      <c r="J3117" s="57">
        <v>8.16</v>
      </c>
      <c r="K3117" s="57">
        <v>10.5</v>
      </c>
      <c r="L3117" s="315" t="e">
        <v>#REF!</v>
      </c>
      <c r="M3117" s="58" t="e">
        <v>#REF!</v>
      </c>
      <c r="N3117" s="58" t="e">
        <v>#N/A</v>
      </c>
      <c r="O3117" s="58" t="e">
        <v>#N/A</v>
      </c>
      <c r="P3117" s="58" t="e">
        <v>#N/A</v>
      </c>
      <c r="Q3117" s="58" t="e">
        <v>#N/A</v>
      </c>
    </row>
    <row r="3118" spans="1:17" ht="15" customHeight="1" thickBot="1">
      <c r="A3118" s="446"/>
      <c r="B3118" s="446"/>
      <c r="C3118" s="54" t="str">
        <f>IF(A3118="CSP","Consolidated Supply Program(IIF)",IF(A3118&lt;&gt;"",INDEX('CCN &amp; Description'!$B$2:$B$1071,MATCH(VALUE(LEFT(A3118,5)),'CCN &amp; Description'!$A$2:$A$1071,0)),""))</f>
        <v/>
      </c>
      <c r="D3118" s="55" t="str">
        <f t="shared" si="96"/>
        <v>D</v>
      </c>
      <c r="E3118" s="55" t="str">
        <f t="shared" si="97"/>
        <v>D0004</v>
      </c>
      <c r="F3118" s="56" t="s">
        <v>14411</v>
      </c>
      <c r="G3118" s="56" t="s">
        <v>13341</v>
      </c>
      <c r="H3118" s="56" t="s">
        <v>14408</v>
      </c>
      <c r="I3118" s="57">
        <v>26.32</v>
      </c>
      <c r="J3118" s="57">
        <v>8.16</v>
      </c>
      <c r="K3118" s="57">
        <v>10.5</v>
      </c>
      <c r="L3118" s="315" t="e">
        <v>#REF!</v>
      </c>
      <c r="M3118" s="58" t="e">
        <v>#REF!</v>
      </c>
      <c r="N3118" s="58" t="e">
        <v>#N/A</v>
      </c>
      <c r="O3118" s="58" t="e">
        <v>#N/A</v>
      </c>
      <c r="P3118" s="58" t="e">
        <v>#N/A</v>
      </c>
      <c r="Q3118" s="58" t="e">
        <v>#N/A</v>
      </c>
    </row>
    <row r="3119" spans="1:17" s="110" customFormat="1" ht="15" customHeight="1" thickBot="1">
      <c r="A3119" s="446">
        <v>14312</v>
      </c>
      <c r="B3119" s="446"/>
      <c r="C3119" s="106" t="str">
        <f>IF(A3119="CSP","Consolidated Supply Program(IIF)",IF(A3119&lt;&gt;"",INDEX('CCN &amp; Description'!$B$2:$B$1071,MATCH(VALUE(LEFT(A3119,5)),'CCN &amp; Description'!$A$2:$A$1071,0)),""))</f>
        <v>VEHICLE STAGING AREA, SURFACED</v>
      </c>
      <c r="D3119" s="107" t="str">
        <f t="shared" si="96"/>
        <v>D</v>
      </c>
      <c r="E3119" s="107" t="str">
        <f t="shared" si="97"/>
        <v>D0005</v>
      </c>
      <c r="F3119" s="108" t="s">
        <v>7704</v>
      </c>
      <c r="G3119" s="108" t="s">
        <v>14412</v>
      </c>
      <c r="H3119" s="108" t="s">
        <v>14413</v>
      </c>
      <c r="I3119" s="109">
        <v>30.57</v>
      </c>
      <c r="J3119" s="109">
        <v>6.5</v>
      </c>
      <c r="K3119" s="109">
        <v>8.16</v>
      </c>
      <c r="L3119" s="110" t="e">
        <v>#REF!</v>
      </c>
      <c r="M3119" s="111" t="e">
        <v>#REF!</v>
      </c>
      <c r="N3119" s="111">
        <v>30.583333333333329</v>
      </c>
      <c r="O3119" s="111" t="s">
        <v>202</v>
      </c>
      <c r="P3119" s="111">
        <v>70</v>
      </c>
      <c r="Q3119" s="111">
        <v>2</v>
      </c>
    </row>
    <row r="3120" spans="1:17" s="110" customFormat="1" ht="15" customHeight="1" thickBot="1">
      <c r="A3120" s="446">
        <v>14312</v>
      </c>
      <c r="B3120" s="446"/>
      <c r="C3120" s="106" t="str">
        <f>IF(A3120="CSP","Consolidated Supply Program(IIF)",IF(A3120&lt;&gt;"",INDEX('CCN &amp; Description'!$B$2:$B$1071,MATCH(VALUE(LEFT(A3120,5)),'CCN &amp; Description'!$A$2:$A$1071,0)),""))</f>
        <v>VEHICLE STAGING AREA, SURFACED</v>
      </c>
      <c r="D3120" s="107" t="str">
        <f t="shared" si="96"/>
        <v>D</v>
      </c>
      <c r="E3120" s="107" t="str">
        <f t="shared" si="97"/>
        <v>D0005</v>
      </c>
      <c r="F3120" s="108" t="s">
        <v>7704</v>
      </c>
      <c r="G3120" s="108" t="s">
        <v>14412</v>
      </c>
      <c r="H3120" s="108" t="s">
        <v>14414</v>
      </c>
      <c r="I3120" s="109">
        <v>32.24</v>
      </c>
      <c r="J3120" s="109">
        <v>8.16</v>
      </c>
      <c r="K3120" s="109">
        <v>8.16</v>
      </c>
      <c r="L3120" s="110" t="e">
        <v>#REF!</v>
      </c>
      <c r="M3120" s="111" t="e">
        <v>#REF!</v>
      </c>
      <c r="N3120" s="111">
        <v>30.583333333333329</v>
      </c>
      <c r="O3120" s="111" t="s">
        <v>202</v>
      </c>
      <c r="P3120" s="111">
        <v>70</v>
      </c>
      <c r="Q3120" s="111">
        <v>2</v>
      </c>
    </row>
    <row r="3121" spans="1:17" s="110" customFormat="1" ht="15" customHeight="1" thickBot="1">
      <c r="A3121" s="446">
        <v>14312</v>
      </c>
      <c r="B3121" s="446"/>
      <c r="C3121" s="106" t="str">
        <f>IF(A3121="CSP","Consolidated Supply Program(IIF)",IF(A3121&lt;&gt;"",INDEX('CCN &amp; Description'!$B$2:$B$1071,MATCH(VALUE(LEFT(A3121,5)),'CCN &amp; Description'!$A$2:$A$1071,0)),""))</f>
        <v>VEHICLE STAGING AREA, SURFACED</v>
      </c>
      <c r="D3121" s="107" t="str">
        <f t="shared" si="96"/>
        <v>D</v>
      </c>
      <c r="E3121" s="107" t="str">
        <f t="shared" si="97"/>
        <v>D0005</v>
      </c>
      <c r="F3121" s="108" t="s">
        <v>7704</v>
      </c>
      <c r="G3121" s="108" t="s">
        <v>14415</v>
      </c>
      <c r="H3121" s="108" t="s">
        <v>14416</v>
      </c>
      <c r="I3121" s="109">
        <v>32.24</v>
      </c>
      <c r="J3121" s="109">
        <v>8.16</v>
      </c>
      <c r="K3121" s="109">
        <v>8.16</v>
      </c>
      <c r="L3121" s="110" t="e">
        <v>#REF!</v>
      </c>
      <c r="M3121" s="111" t="e">
        <v>#REF!</v>
      </c>
      <c r="N3121" s="111">
        <v>30.583333333333329</v>
      </c>
      <c r="O3121" s="111" t="s">
        <v>202</v>
      </c>
      <c r="P3121" s="111">
        <v>70</v>
      </c>
      <c r="Q3121" s="111">
        <v>2</v>
      </c>
    </row>
    <row r="3122" spans="1:17" s="110" customFormat="1" ht="15" customHeight="1" thickBot="1">
      <c r="A3122" s="446">
        <v>14312</v>
      </c>
      <c r="B3122" s="446"/>
      <c r="C3122" s="106" t="str">
        <f>IF(A3122="CSP","Consolidated Supply Program(IIF)",IF(A3122&lt;&gt;"",INDEX('CCN &amp; Description'!$B$2:$B$1071,MATCH(VALUE(LEFT(A3122,5)),'CCN &amp; Description'!$A$2:$A$1071,0)),""))</f>
        <v>VEHICLE STAGING AREA, SURFACED</v>
      </c>
      <c r="D3122" s="107" t="str">
        <f t="shared" si="96"/>
        <v>D</v>
      </c>
      <c r="E3122" s="107" t="str">
        <f t="shared" si="97"/>
        <v>D0005</v>
      </c>
      <c r="F3122" s="108" t="s">
        <v>7704</v>
      </c>
      <c r="G3122" s="108" t="s">
        <v>14417</v>
      </c>
      <c r="H3122" s="108" t="s">
        <v>14418</v>
      </c>
      <c r="I3122" s="109">
        <v>30.57</v>
      </c>
      <c r="J3122" s="109">
        <v>6.5</v>
      </c>
      <c r="K3122" s="109">
        <v>8.16</v>
      </c>
      <c r="L3122" s="110" t="e">
        <v>#REF!</v>
      </c>
      <c r="M3122" s="111" t="e">
        <v>#REF!</v>
      </c>
      <c r="N3122" s="111">
        <v>30.583333333333329</v>
      </c>
      <c r="O3122" s="111" t="s">
        <v>202</v>
      </c>
      <c r="P3122" s="111">
        <v>70</v>
      </c>
      <c r="Q3122" s="111">
        <v>2</v>
      </c>
    </row>
    <row r="3123" spans="1:17" ht="15" customHeight="1" thickBot="1">
      <c r="A3123" s="446"/>
      <c r="B3123" s="446"/>
      <c r="C3123" s="54" t="str">
        <f>IF(A3123="CSP","Consolidated Supply Program(IIF)",IF(A3123&lt;&gt;"",INDEX('CCN &amp; Description'!$B$2:$B$1071,MATCH(VALUE(LEFT(A3123,5)),'CCN &amp; Description'!$A$2:$A$1071,0)),""))</f>
        <v/>
      </c>
      <c r="D3123" s="55" t="str">
        <f t="shared" si="96"/>
        <v>D</v>
      </c>
      <c r="E3123" s="55" t="str">
        <f t="shared" si="97"/>
        <v>D0006</v>
      </c>
      <c r="F3123" s="56" t="s">
        <v>14419</v>
      </c>
      <c r="G3123" s="56" t="s">
        <v>14420</v>
      </c>
      <c r="H3123" s="56" t="s">
        <v>14421</v>
      </c>
      <c r="I3123" s="57">
        <v>32.24</v>
      </c>
      <c r="J3123" s="57">
        <v>8.16</v>
      </c>
      <c r="K3123" s="57">
        <v>8.16</v>
      </c>
      <c r="L3123" s="315" t="e">
        <v>#REF!</v>
      </c>
      <c r="M3123" s="58" t="e">
        <v>#REF!</v>
      </c>
      <c r="N3123" s="58" t="e">
        <v>#N/A</v>
      </c>
      <c r="O3123" s="58" t="e">
        <v>#N/A</v>
      </c>
      <c r="P3123" s="58" t="e">
        <v>#N/A</v>
      </c>
      <c r="Q3123" s="58" t="e">
        <v>#N/A</v>
      </c>
    </row>
    <row r="3124" spans="1:17" ht="15" customHeight="1" thickBot="1">
      <c r="A3124" s="446"/>
      <c r="B3124" s="446"/>
      <c r="C3124" s="54" t="str">
        <f>IF(A3124="CSP","Consolidated Supply Program(IIF)",IF(A3124&lt;&gt;"",INDEX('CCN &amp; Description'!$B$2:$B$1071,MATCH(VALUE(LEFT(A3124,5)),'CCN &amp; Description'!$A$2:$A$1071,0)),""))</f>
        <v/>
      </c>
      <c r="D3124" s="55" t="str">
        <f t="shared" si="96"/>
        <v>D</v>
      </c>
      <c r="E3124" s="55" t="str">
        <f t="shared" si="97"/>
        <v>D0006</v>
      </c>
      <c r="F3124" s="56" t="s">
        <v>14419</v>
      </c>
      <c r="G3124" s="56" t="s">
        <v>14417</v>
      </c>
      <c r="H3124" s="56" t="s">
        <v>14418</v>
      </c>
      <c r="I3124" s="57">
        <v>34.24</v>
      </c>
      <c r="J3124" s="57">
        <v>8.16</v>
      </c>
      <c r="K3124" s="57">
        <v>8.16</v>
      </c>
      <c r="L3124" s="315" t="e">
        <v>#REF!</v>
      </c>
      <c r="M3124" s="58" t="e">
        <v>#REF!</v>
      </c>
      <c r="N3124" s="58" t="e">
        <v>#N/A</v>
      </c>
      <c r="O3124" s="58" t="e">
        <v>#N/A</v>
      </c>
      <c r="P3124" s="58" t="e">
        <v>#N/A</v>
      </c>
      <c r="Q3124" s="58" t="e">
        <v>#N/A</v>
      </c>
    </row>
    <row r="3125" spans="1:17" ht="15" customHeight="1" thickBot="1">
      <c r="A3125" s="446"/>
      <c r="B3125" s="446"/>
      <c r="C3125" s="54" t="str">
        <f>IF(A3125="CSP","Consolidated Supply Program(IIF)",IF(A3125&lt;&gt;"",INDEX('CCN &amp; Description'!$B$2:$B$1071,MATCH(VALUE(LEFT(A3125,5)),'CCN &amp; Description'!$A$2:$A$1071,0)),""))</f>
        <v/>
      </c>
      <c r="D3125" s="55" t="str">
        <f t="shared" si="96"/>
        <v>D</v>
      </c>
      <c r="E3125" s="55" t="str">
        <f t="shared" si="97"/>
        <v>D0006</v>
      </c>
      <c r="F3125" s="56" t="s">
        <v>14419</v>
      </c>
      <c r="G3125" s="56" t="s">
        <v>14420</v>
      </c>
      <c r="H3125" s="56" t="s">
        <v>14422</v>
      </c>
      <c r="I3125" s="57">
        <v>32.200000000000003</v>
      </c>
      <c r="J3125" s="57">
        <v>8.16</v>
      </c>
      <c r="K3125" s="57">
        <v>8.16</v>
      </c>
      <c r="L3125" s="315" t="e">
        <v>#REF!</v>
      </c>
      <c r="M3125" s="58" t="e">
        <v>#REF!</v>
      </c>
      <c r="N3125" s="58" t="e">
        <v>#N/A</v>
      </c>
      <c r="O3125" s="58" t="e">
        <v>#N/A</v>
      </c>
      <c r="P3125" s="58" t="e">
        <v>#N/A</v>
      </c>
      <c r="Q3125" s="58" t="e">
        <v>#N/A</v>
      </c>
    </row>
    <row r="3126" spans="1:17" ht="15" customHeight="1" thickBot="1">
      <c r="A3126" s="446"/>
      <c r="B3126" s="446"/>
      <c r="C3126" s="54" t="str">
        <f>IF(A3126="CSP","Consolidated Supply Program(IIF)",IF(A3126&lt;&gt;"",INDEX('CCN &amp; Description'!$B$2:$B$1071,MATCH(VALUE(LEFT(A3126,5)),'CCN &amp; Description'!$A$2:$A$1071,0)),""))</f>
        <v/>
      </c>
      <c r="D3126" s="55" t="str">
        <f t="shared" si="96"/>
        <v>D</v>
      </c>
      <c r="E3126" s="55" t="str">
        <f t="shared" si="97"/>
        <v>D0006</v>
      </c>
      <c r="F3126" s="56" t="s">
        <v>14419</v>
      </c>
      <c r="G3126" s="56" t="s">
        <v>14415</v>
      </c>
      <c r="H3126" s="56" t="s">
        <v>14416</v>
      </c>
      <c r="I3126" s="57">
        <v>32.200000000000003</v>
      </c>
      <c r="J3126" s="57">
        <v>8.16</v>
      </c>
      <c r="K3126" s="57">
        <v>8.16</v>
      </c>
      <c r="L3126" s="315" t="e">
        <v>#REF!</v>
      </c>
      <c r="M3126" s="58" t="e">
        <v>#REF!</v>
      </c>
      <c r="N3126" s="58" t="e">
        <v>#N/A</v>
      </c>
      <c r="O3126" s="58" t="e">
        <v>#N/A</v>
      </c>
      <c r="P3126" s="58" t="e">
        <v>#N/A</v>
      </c>
      <c r="Q3126" s="58" t="e">
        <v>#N/A</v>
      </c>
    </row>
    <row r="3127" spans="1:17" s="110" customFormat="1" ht="15" customHeight="1" thickBot="1">
      <c r="A3127" s="446">
        <v>14312</v>
      </c>
      <c r="B3127" s="446"/>
      <c r="C3127" s="106" t="str">
        <f>IF(A3127="CSP","Consolidated Supply Program(IIF)",IF(A3127&lt;&gt;"",INDEX('CCN &amp; Description'!$B$2:$B$1071,MATCH(VALUE(LEFT(A3127,5)),'CCN &amp; Description'!$A$2:$A$1071,0)),""))</f>
        <v>VEHICLE STAGING AREA, SURFACED</v>
      </c>
      <c r="D3127" s="107" t="str">
        <f t="shared" si="96"/>
        <v>D</v>
      </c>
      <c r="E3127" s="107" t="str">
        <f t="shared" si="97"/>
        <v>D0007</v>
      </c>
      <c r="F3127" s="108" t="s">
        <v>7717</v>
      </c>
      <c r="G3127" s="108" t="s">
        <v>14423</v>
      </c>
      <c r="H3127" s="108" t="s">
        <v>14424</v>
      </c>
      <c r="I3127" s="109">
        <v>26.41</v>
      </c>
      <c r="J3127" s="109">
        <v>8.16</v>
      </c>
      <c r="K3127" s="109">
        <v>8.16</v>
      </c>
      <c r="L3127" s="110" t="e">
        <v>#REF!</v>
      </c>
      <c r="M3127" s="111" t="e">
        <v>#REF!</v>
      </c>
      <c r="N3127" s="111">
        <v>26.333333333333329</v>
      </c>
      <c r="O3127" s="111" t="s">
        <v>56</v>
      </c>
      <c r="P3127" s="111">
        <v>45</v>
      </c>
      <c r="Q3127" s="111">
        <v>1.75</v>
      </c>
    </row>
    <row r="3128" spans="1:17" s="110" customFormat="1" ht="15" customHeight="1" thickBot="1">
      <c r="A3128" s="446">
        <v>14312</v>
      </c>
      <c r="B3128" s="446"/>
      <c r="C3128" s="106" t="str">
        <f>IF(A3128="CSP","Consolidated Supply Program(IIF)",IF(A3128&lt;&gt;"",INDEX('CCN &amp; Description'!$B$2:$B$1071,MATCH(VALUE(LEFT(A3128,5)),'CCN &amp; Description'!$A$2:$A$1071,0)),""))</f>
        <v>VEHICLE STAGING AREA, SURFACED</v>
      </c>
      <c r="D3128" s="107" t="str">
        <f t="shared" si="96"/>
        <v>D</v>
      </c>
      <c r="E3128" s="107" t="str">
        <f t="shared" si="97"/>
        <v>D0007</v>
      </c>
      <c r="F3128" s="108" t="s">
        <v>7717</v>
      </c>
      <c r="G3128" s="108" t="s">
        <v>14425</v>
      </c>
      <c r="H3128" s="108" t="s">
        <v>14426</v>
      </c>
      <c r="I3128" s="109">
        <v>26.32</v>
      </c>
      <c r="J3128" s="109">
        <v>8.16</v>
      </c>
      <c r="K3128" s="109">
        <v>8.16</v>
      </c>
      <c r="L3128" s="110" t="e">
        <v>#REF!</v>
      </c>
      <c r="M3128" s="111" t="e">
        <v>#REF!</v>
      </c>
      <c r="N3128" s="111">
        <v>26.333333333333329</v>
      </c>
      <c r="O3128" s="111" t="s">
        <v>56</v>
      </c>
      <c r="P3128" s="111">
        <v>45</v>
      </c>
      <c r="Q3128" s="111">
        <v>1.75</v>
      </c>
    </row>
    <row r="3129" spans="1:17" s="110" customFormat="1" ht="15" customHeight="1" thickBot="1">
      <c r="A3129" s="446">
        <v>14312</v>
      </c>
      <c r="B3129" s="446"/>
      <c r="C3129" s="106" t="str">
        <f>IF(A3129="CSP","Consolidated Supply Program(IIF)",IF(A3129&lt;&gt;"",INDEX('CCN &amp; Description'!$B$2:$B$1071,MATCH(VALUE(LEFT(A3129,5)),'CCN &amp; Description'!$A$2:$A$1071,0)),""))</f>
        <v>VEHICLE STAGING AREA, SURFACED</v>
      </c>
      <c r="D3129" s="107" t="str">
        <f t="shared" si="96"/>
        <v>D</v>
      </c>
      <c r="E3129" s="107" t="str">
        <f t="shared" si="97"/>
        <v>D0007</v>
      </c>
      <c r="F3129" s="108" t="s">
        <v>7717</v>
      </c>
      <c r="G3129" s="108" t="s">
        <v>14425</v>
      </c>
      <c r="H3129" s="108" t="s">
        <v>14427</v>
      </c>
      <c r="I3129" s="109">
        <v>26.41</v>
      </c>
      <c r="J3129" s="109">
        <v>8.16</v>
      </c>
      <c r="K3129" s="109">
        <v>8.16</v>
      </c>
      <c r="L3129" s="110" t="e">
        <v>#REF!</v>
      </c>
      <c r="M3129" s="111" t="e">
        <v>#REF!</v>
      </c>
      <c r="N3129" s="111">
        <v>26.333333333333329</v>
      </c>
      <c r="O3129" s="111" t="s">
        <v>56</v>
      </c>
      <c r="P3129" s="111">
        <v>45</v>
      </c>
      <c r="Q3129" s="111">
        <v>1.75</v>
      </c>
    </row>
    <row r="3130" spans="1:17" s="110" customFormat="1" ht="15" customHeight="1" thickBot="1">
      <c r="A3130" s="446">
        <v>14312</v>
      </c>
      <c r="B3130" s="446"/>
      <c r="C3130" s="106" t="str">
        <f>IF(A3130="CSP","Consolidated Supply Program(IIF)",IF(A3130&lt;&gt;"",INDEX('CCN &amp; Description'!$B$2:$B$1071,MATCH(VALUE(LEFT(A3130,5)),'CCN &amp; Description'!$A$2:$A$1071,0)),""))</f>
        <v>VEHICLE STAGING AREA, SURFACED</v>
      </c>
      <c r="D3130" s="107" t="str">
        <f t="shared" si="96"/>
        <v>D</v>
      </c>
      <c r="E3130" s="107" t="str">
        <f t="shared" si="97"/>
        <v>D0007</v>
      </c>
      <c r="F3130" s="108" t="s">
        <v>7717</v>
      </c>
      <c r="G3130" s="108" t="s">
        <v>14425</v>
      </c>
      <c r="H3130" s="108" t="s">
        <v>14428</v>
      </c>
      <c r="I3130" s="109">
        <v>26.32</v>
      </c>
      <c r="J3130" s="109">
        <v>8.16</v>
      </c>
      <c r="K3130" s="109">
        <v>8.16</v>
      </c>
      <c r="L3130" s="110" t="e">
        <v>#REF!</v>
      </c>
      <c r="M3130" s="111" t="e">
        <v>#REF!</v>
      </c>
      <c r="N3130" s="111">
        <v>26.333333333333329</v>
      </c>
      <c r="O3130" s="111" t="s">
        <v>56</v>
      </c>
      <c r="P3130" s="111">
        <v>45</v>
      </c>
      <c r="Q3130" s="111">
        <v>1.75</v>
      </c>
    </row>
    <row r="3131" spans="1:17" ht="15" customHeight="1" thickBot="1">
      <c r="A3131" s="446"/>
      <c r="B3131" s="446"/>
      <c r="C3131" s="54" t="str">
        <f>IF(A3131="CSP","Consolidated Supply Program(IIF)",IF(A3131&lt;&gt;"",INDEX('CCN &amp; Description'!$B$2:$B$1071,MATCH(VALUE(LEFT(A3131,5)),'CCN &amp; Description'!$A$2:$A$1071,0)),""))</f>
        <v/>
      </c>
      <c r="D3131" s="55" t="str">
        <f t="shared" si="96"/>
        <v>D</v>
      </c>
      <c r="E3131" s="55" t="str">
        <f t="shared" si="97"/>
        <v>D0008</v>
      </c>
      <c r="F3131" s="56" t="s">
        <v>14429</v>
      </c>
      <c r="G3131" s="56" t="s">
        <v>14430</v>
      </c>
      <c r="H3131" s="59"/>
      <c r="I3131" s="60"/>
      <c r="J3131" s="60"/>
      <c r="K3131" s="60"/>
      <c r="L3131" s="315" t="e">
        <v>#REF!</v>
      </c>
      <c r="M3131" s="58" t="e">
        <v>#REF!</v>
      </c>
      <c r="N3131" s="58" t="e">
        <v>#N/A</v>
      </c>
      <c r="O3131" s="58" t="e">
        <v>#N/A</v>
      </c>
      <c r="P3131" s="58" t="e">
        <v>#N/A</v>
      </c>
      <c r="Q3131" s="58" t="e">
        <v>#N/A</v>
      </c>
    </row>
    <row r="3132" spans="1:17" s="110" customFormat="1" ht="15" customHeight="1" thickBot="1">
      <c r="A3132" s="446">
        <v>14312</v>
      </c>
      <c r="B3132" s="446"/>
      <c r="C3132" s="106" t="str">
        <f>IF(A3132="CSP","Consolidated Supply Program(IIF)",IF(A3132&lt;&gt;"",INDEX('CCN &amp; Description'!$B$2:$B$1071,MATCH(VALUE(LEFT(A3132,5)),'CCN &amp; Description'!$A$2:$A$1071,0)),""))</f>
        <v>VEHICLE STAGING AREA, SURFACED</v>
      </c>
      <c r="D3132" s="107" t="str">
        <f t="shared" si="96"/>
        <v>D</v>
      </c>
      <c r="E3132" s="107" t="str">
        <f t="shared" si="97"/>
        <v>D0009</v>
      </c>
      <c r="F3132" s="108" t="s">
        <v>7730</v>
      </c>
      <c r="G3132" s="108" t="s">
        <v>7731</v>
      </c>
      <c r="H3132" s="108" t="s">
        <v>14431</v>
      </c>
      <c r="I3132" s="109">
        <v>24.77</v>
      </c>
      <c r="J3132" s="109">
        <v>8.16</v>
      </c>
      <c r="K3132" s="109">
        <v>8.16</v>
      </c>
      <c r="L3132" s="110" t="e">
        <v>#REF!</v>
      </c>
      <c r="M3132" s="111" t="e">
        <v>#REF!</v>
      </c>
      <c r="N3132" s="111">
        <v>24.783333333333331</v>
      </c>
      <c r="O3132" s="111" t="s">
        <v>56</v>
      </c>
      <c r="P3132" s="111">
        <v>45</v>
      </c>
      <c r="Q3132" s="111">
        <v>1.75</v>
      </c>
    </row>
    <row r="3133" spans="1:17" s="110" customFormat="1" ht="15" customHeight="1" thickBot="1">
      <c r="A3133" s="446">
        <v>14312</v>
      </c>
      <c r="B3133" s="446"/>
      <c r="C3133" s="106" t="str">
        <f>IF(A3133="CSP","Consolidated Supply Program(IIF)",IF(A3133&lt;&gt;"",INDEX('CCN &amp; Description'!$B$2:$B$1071,MATCH(VALUE(LEFT(A3133,5)),'CCN &amp; Description'!$A$2:$A$1071,0)),""))</f>
        <v>VEHICLE STAGING AREA, SURFACED</v>
      </c>
      <c r="D3133" s="107" t="str">
        <f t="shared" si="96"/>
        <v>D</v>
      </c>
      <c r="E3133" s="107" t="str">
        <f t="shared" si="97"/>
        <v>D0009</v>
      </c>
      <c r="F3133" s="108" t="s">
        <v>7730</v>
      </c>
      <c r="G3133" s="108" t="s">
        <v>14432</v>
      </c>
      <c r="H3133" s="108" t="s">
        <v>14433</v>
      </c>
      <c r="I3133" s="109">
        <v>24.77</v>
      </c>
      <c r="J3133" s="109">
        <v>8.16</v>
      </c>
      <c r="K3133" s="109">
        <v>8.16</v>
      </c>
      <c r="L3133" s="110" t="e">
        <v>#REF!</v>
      </c>
      <c r="M3133" s="111" t="e">
        <v>#REF!</v>
      </c>
      <c r="N3133" s="111">
        <v>24.783333333333331</v>
      </c>
      <c r="O3133" s="111" t="s">
        <v>56</v>
      </c>
      <c r="P3133" s="111">
        <v>45</v>
      </c>
      <c r="Q3133" s="111">
        <v>1.75</v>
      </c>
    </row>
    <row r="3134" spans="1:17" s="110" customFormat="1" ht="15" customHeight="1" thickBot="1">
      <c r="A3134" s="446">
        <v>14312</v>
      </c>
      <c r="B3134" s="446"/>
      <c r="C3134" s="106" t="str">
        <f>IF(A3134="CSP","Consolidated Supply Program(IIF)",IF(A3134&lt;&gt;"",INDEX('CCN &amp; Description'!$B$2:$B$1071,MATCH(VALUE(LEFT(A3134,5)),'CCN &amp; Description'!$A$2:$A$1071,0)),""))</f>
        <v>VEHICLE STAGING AREA, SURFACED</v>
      </c>
      <c r="D3134" s="107" t="str">
        <f t="shared" si="96"/>
        <v>D</v>
      </c>
      <c r="E3134" s="107" t="str">
        <f t="shared" si="97"/>
        <v>D0009</v>
      </c>
      <c r="F3134" s="108" t="s">
        <v>7730</v>
      </c>
      <c r="G3134" s="108" t="s">
        <v>14434</v>
      </c>
      <c r="H3134" s="108" t="s">
        <v>14435</v>
      </c>
      <c r="I3134" s="109">
        <v>24.82</v>
      </c>
      <c r="J3134" s="109">
        <v>8.16</v>
      </c>
      <c r="K3134" s="109">
        <v>11.66</v>
      </c>
      <c r="L3134" s="110" t="e">
        <v>#REF!</v>
      </c>
      <c r="M3134" s="111" t="e">
        <v>#REF!</v>
      </c>
      <c r="N3134" s="111">
        <v>24.783333333333331</v>
      </c>
      <c r="O3134" s="111" t="s">
        <v>56</v>
      </c>
      <c r="P3134" s="111">
        <v>45</v>
      </c>
      <c r="Q3134" s="111">
        <v>1.75</v>
      </c>
    </row>
    <row r="3135" spans="1:17" s="110" customFormat="1" ht="15" customHeight="1" thickBot="1">
      <c r="A3135" s="446"/>
      <c r="B3135" s="446"/>
      <c r="C3135" s="106" t="str">
        <f>IF(A3135="CSP","Consolidated Supply Program(IIF)",IF(A3135&lt;&gt;"",INDEX('CCN &amp; Description'!$B$2:$B$1071,MATCH(VALUE(LEFT(A3135,5)),'CCN &amp; Description'!$A$2:$A$1071,0)),""))</f>
        <v/>
      </c>
      <c r="D3135" s="107" t="str">
        <f t="shared" si="96"/>
        <v>D</v>
      </c>
      <c r="E3135" s="107" t="str">
        <f t="shared" si="97"/>
        <v>D0010</v>
      </c>
      <c r="F3135" s="108" t="s">
        <v>7741</v>
      </c>
      <c r="G3135" s="108" t="s">
        <v>14436</v>
      </c>
      <c r="H3135" s="108" t="s">
        <v>14437</v>
      </c>
      <c r="I3135" s="109">
        <v>2.25</v>
      </c>
      <c r="J3135" s="109">
        <v>1.08</v>
      </c>
      <c r="K3135" s="109">
        <v>1.17</v>
      </c>
      <c r="L3135" s="110" t="e">
        <v>#REF!</v>
      </c>
      <c r="M3135" s="111" t="e">
        <v>#REF!</v>
      </c>
      <c r="N3135" s="111" t="e">
        <v>#N/A</v>
      </c>
      <c r="O3135" s="111" t="e">
        <v>#N/A</v>
      </c>
      <c r="P3135" s="111" t="e">
        <v>#N/A</v>
      </c>
      <c r="Q3135" s="111" t="e">
        <v>#N/A</v>
      </c>
    </row>
    <row r="3136" spans="1:17" s="110" customFormat="1" ht="15" customHeight="1" thickBot="1">
      <c r="A3136" s="446">
        <v>14312</v>
      </c>
      <c r="B3136" s="446"/>
      <c r="C3136" s="106" t="str">
        <f>IF(A3136="CSP","Consolidated Supply Program(IIF)",IF(A3136&lt;&gt;"",INDEX('CCN &amp; Description'!$B$2:$B$1071,MATCH(VALUE(LEFT(A3136,5)),'CCN &amp; Description'!$A$2:$A$1071,0)),""))</f>
        <v>VEHICLE STAGING AREA, SURFACED</v>
      </c>
      <c r="D3136" s="107" t="str">
        <f t="shared" si="96"/>
        <v>D</v>
      </c>
      <c r="E3136" s="107" t="str">
        <f t="shared" si="97"/>
        <v>D0011</v>
      </c>
      <c r="F3136" s="108" t="s">
        <v>1385</v>
      </c>
      <c r="G3136" s="108" t="s">
        <v>14438</v>
      </c>
      <c r="H3136" s="108" t="s">
        <v>14439</v>
      </c>
      <c r="I3136" s="109">
        <v>14.58</v>
      </c>
      <c r="J3136" s="109">
        <v>8.16</v>
      </c>
      <c r="K3136" s="109">
        <v>6.83</v>
      </c>
      <c r="L3136" s="110" t="e">
        <v>#REF!</v>
      </c>
      <c r="M3136" s="111" t="e">
        <v>#REF!</v>
      </c>
      <c r="N3136" s="111">
        <v>14.58333333333333</v>
      </c>
      <c r="O3136" s="111" t="s">
        <v>1882</v>
      </c>
      <c r="P3136" s="111">
        <v>25</v>
      </c>
      <c r="Q3136" s="111">
        <v>1.75</v>
      </c>
    </row>
    <row r="3137" spans="1:17" s="110" customFormat="1" ht="15" customHeight="1" thickBot="1">
      <c r="A3137" s="446">
        <v>14312</v>
      </c>
      <c r="B3137" s="446"/>
      <c r="C3137" s="106" t="str">
        <f>IF(A3137="CSP","Consolidated Supply Program(IIF)",IF(A3137&lt;&gt;"",INDEX('CCN &amp; Description'!$B$2:$B$1071,MATCH(VALUE(LEFT(A3137,5)),'CCN &amp; Description'!$A$2:$A$1071,0)),""))</f>
        <v>VEHICLE STAGING AREA, SURFACED</v>
      </c>
      <c r="D3137" s="107" t="str">
        <f t="shared" si="96"/>
        <v>D</v>
      </c>
      <c r="E3137" s="107" t="str">
        <f t="shared" si="97"/>
        <v>D0011</v>
      </c>
      <c r="F3137" s="108" t="s">
        <v>1385</v>
      </c>
      <c r="G3137" s="108" t="s">
        <v>14440</v>
      </c>
      <c r="H3137" s="108" t="s">
        <v>14441</v>
      </c>
      <c r="I3137" s="109">
        <v>14.58</v>
      </c>
      <c r="J3137" s="109">
        <v>8.16</v>
      </c>
      <c r="K3137" s="109">
        <v>6.83</v>
      </c>
      <c r="L3137" s="110" t="e">
        <v>#REF!</v>
      </c>
      <c r="M3137" s="111" t="e">
        <v>#REF!</v>
      </c>
      <c r="N3137" s="111">
        <v>14.58333333333333</v>
      </c>
      <c r="O3137" s="111" t="s">
        <v>1882</v>
      </c>
      <c r="P3137" s="111">
        <v>25</v>
      </c>
      <c r="Q3137" s="111">
        <v>1.75</v>
      </c>
    </row>
    <row r="3138" spans="1:17" s="110" customFormat="1" ht="15" customHeight="1" thickBot="1">
      <c r="A3138" s="446">
        <v>21451</v>
      </c>
      <c r="B3138" s="446"/>
      <c r="C3138" s="106" t="str">
        <f>IF(A3138="CSP","Consolidated Supply Program(IIF)",IF(A3138&lt;&gt;"",INDEX('CCN &amp; Description'!$B$2:$B$1071,MATCH(VALUE(LEFT(A3138,5)),'CCN &amp; Description'!$A$2:$A$1071,0)),""))</f>
        <v>VEHICLE MAINTENANCE SHOP</v>
      </c>
      <c r="D3138" s="107" t="str">
        <f t="shared" ref="D3138:D3201" si="98">LEFT(F3138,1)</f>
        <v>D</v>
      </c>
      <c r="E3138" s="107" t="str">
        <f t="shared" ref="E3138:E3201" si="99">LEFT(F3138,5)</f>
        <v>D0012</v>
      </c>
      <c r="F3138" s="108" t="s">
        <v>7751</v>
      </c>
      <c r="G3138" s="108" t="s">
        <v>8051</v>
      </c>
      <c r="H3138" s="108" t="s">
        <v>14442</v>
      </c>
      <c r="I3138" s="109">
        <v>2.25</v>
      </c>
      <c r="J3138" s="109">
        <v>1.08</v>
      </c>
      <c r="K3138" s="109">
        <v>1.17</v>
      </c>
      <c r="L3138" s="110" t="e">
        <v>#REF!</v>
      </c>
      <c r="M3138" s="111" t="e">
        <v>#REF!</v>
      </c>
      <c r="N3138" s="111" t="e">
        <v>#N/A</v>
      </c>
      <c r="O3138" s="111" t="e">
        <v>#N/A</v>
      </c>
      <c r="P3138" s="111" t="e">
        <v>#N/A</v>
      </c>
      <c r="Q3138" s="111" t="e">
        <v>#N/A</v>
      </c>
    </row>
    <row r="3139" spans="1:17" s="110" customFormat="1" ht="15" customHeight="1" thickBot="1">
      <c r="A3139" s="446"/>
      <c r="B3139" s="446"/>
      <c r="C3139" s="106" t="str">
        <f>IF(A3139="CSP","Consolidated Supply Program(IIF)",IF(A3139&lt;&gt;"",INDEX('CCN &amp; Description'!$B$2:$B$1071,MATCH(VALUE(LEFT(A3139,5)),'CCN &amp; Description'!$A$2:$A$1071,0)),""))</f>
        <v/>
      </c>
      <c r="D3139" s="107" t="str">
        <f t="shared" si="98"/>
        <v>D</v>
      </c>
      <c r="E3139" s="107" t="str">
        <f t="shared" si="99"/>
        <v>D0013</v>
      </c>
      <c r="F3139" s="108" t="s">
        <v>7755</v>
      </c>
      <c r="G3139" s="108" t="s">
        <v>14443</v>
      </c>
      <c r="H3139" s="108" t="s">
        <v>14444</v>
      </c>
      <c r="I3139" s="109">
        <v>24.82</v>
      </c>
      <c r="J3139" s="109">
        <v>8.16</v>
      </c>
      <c r="K3139" s="109">
        <v>8.16</v>
      </c>
      <c r="L3139" s="110" t="e">
        <v>#REF!</v>
      </c>
      <c r="M3139" s="111" t="e">
        <v>#REF!</v>
      </c>
      <c r="N3139" s="111" t="e">
        <v>#N/A</v>
      </c>
      <c r="O3139" s="111" t="e">
        <v>#N/A</v>
      </c>
      <c r="P3139" s="111" t="e">
        <v>#N/A</v>
      </c>
      <c r="Q3139" s="111" t="e">
        <v>#N/A</v>
      </c>
    </row>
    <row r="3140" spans="1:17" s="110" customFormat="1" ht="15" customHeight="1" thickBot="1">
      <c r="A3140" s="446"/>
      <c r="B3140" s="446"/>
      <c r="C3140" s="106" t="str">
        <f>IF(A3140="CSP","Consolidated Supply Program(IIF)",IF(A3140&lt;&gt;"",INDEX('CCN &amp; Description'!$B$2:$B$1071,MATCH(VALUE(LEFT(A3140,5)),'CCN &amp; Description'!$A$2:$A$1071,0)),""))</f>
        <v/>
      </c>
      <c r="D3140" s="107" t="str">
        <f t="shared" si="98"/>
        <v>D</v>
      </c>
      <c r="E3140" s="107" t="str">
        <f t="shared" si="99"/>
        <v>D0013</v>
      </c>
      <c r="F3140" s="108" t="s">
        <v>7755</v>
      </c>
      <c r="G3140" s="108" t="s">
        <v>14445</v>
      </c>
      <c r="H3140" s="108" t="s">
        <v>14446</v>
      </c>
      <c r="I3140" s="109">
        <v>24.82</v>
      </c>
      <c r="J3140" s="109">
        <v>8.16</v>
      </c>
      <c r="K3140" s="109">
        <v>8.16</v>
      </c>
      <c r="L3140" s="110" t="e">
        <v>#REF!</v>
      </c>
      <c r="M3140" s="111" t="e">
        <v>#REF!</v>
      </c>
      <c r="N3140" s="111" t="e">
        <v>#N/A</v>
      </c>
      <c r="O3140" s="111" t="e">
        <v>#N/A</v>
      </c>
      <c r="P3140" s="111" t="e">
        <v>#N/A</v>
      </c>
      <c r="Q3140" s="111" t="e">
        <v>#N/A</v>
      </c>
    </row>
    <row r="3141" spans="1:17" ht="15" customHeight="1" thickBot="1">
      <c r="A3141" s="446"/>
      <c r="B3141" s="446"/>
      <c r="C3141" s="54" t="str">
        <f>IF(A3141="CSP","Consolidated Supply Program(IIF)",IF(A3141&lt;&gt;"",INDEX('CCN &amp; Description'!$B$2:$B$1071,MATCH(VALUE(LEFT(A3141,5)),'CCN &amp; Description'!$A$2:$A$1071,0)),""))</f>
        <v/>
      </c>
      <c r="D3141" s="55" t="str">
        <f t="shared" si="98"/>
        <v>D</v>
      </c>
      <c r="E3141" s="55" t="str">
        <f t="shared" si="99"/>
        <v>D0014</v>
      </c>
      <c r="F3141" s="56" t="s">
        <v>14447</v>
      </c>
      <c r="G3141" s="56" t="s">
        <v>14448</v>
      </c>
      <c r="H3141" s="59"/>
      <c r="I3141" s="60"/>
      <c r="J3141" s="60"/>
      <c r="K3141" s="60"/>
      <c r="L3141" s="315" t="e">
        <v>#REF!</v>
      </c>
      <c r="M3141" s="58" t="e">
        <v>#REF!</v>
      </c>
      <c r="N3141" s="58" t="e">
        <v>#N/A</v>
      </c>
      <c r="O3141" s="58" t="e">
        <v>#N/A</v>
      </c>
      <c r="P3141" s="58" t="e">
        <v>#N/A</v>
      </c>
      <c r="Q3141" s="58" t="e">
        <v>#N/A</v>
      </c>
    </row>
    <row r="3142" spans="1:17" s="110" customFormat="1" ht="15" customHeight="1" thickBot="1">
      <c r="A3142" s="446">
        <v>14312</v>
      </c>
      <c r="B3142" s="446"/>
      <c r="C3142" s="106" t="str">
        <f>IF(A3142="CSP","Consolidated Supply Program(IIF)",IF(A3142&lt;&gt;"",INDEX('CCN &amp; Description'!$B$2:$B$1071,MATCH(VALUE(LEFT(A3142,5)),'CCN &amp; Description'!$A$2:$A$1071,0)),""))</f>
        <v>VEHICLE STAGING AREA, SURFACED</v>
      </c>
      <c r="D3142" s="107" t="str">
        <f t="shared" si="98"/>
        <v>D</v>
      </c>
      <c r="E3142" s="107" t="str">
        <f t="shared" si="99"/>
        <v>D0015</v>
      </c>
      <c r="F3142" s="108" t="s">
        <v>1388</v>
      </c>
      <c r="G3142" s="108" t="s">
        <v>14449</v>
      </c>
      <c r="H3142" s="108" t="s">
        <v>14450</v>
      </c>
      <c r="I3142" s="109">
        <v>32.32</v>
      </c>
      <c r="J3142" s="109">
        <v>8.16</v>
      </c>
      <c r="K3142" s="109">
        <v>10.08</v>
      </c>
      <c r="L3142" s="110" t="e">
        <v>#REF!</v>
      </c>
      <c r="M3142" s="111" t="e">
        <v>#REF!</v>
      </c>
      <c r="N3142" s="111">
        <v>32.333333333333343</v>
      </c>
      <c r="O3142" s="111" t="s">
        <v>202</v>
      </c>
      <c r="P3142" s="111">
        <v>70</v>
      </c>
      <c r="Q3142" s="111">
        <v>2</v>
      </c>
    </row>
    <row r="3143" spans="1:17" s="110" customFormat="1" ht="15" customHeight="1" thickBot="1">
      <c r="A3143" s="446">
        <v>14312</v>
      </c>
      <c r="B3143" s="446"/>
      <c r="C3143" s="106" t="str">
        <f>IF(A3143="CSP","Consolidated Supply Program(IIF)",IF(A3143&lt;&gt;"",INDEX('CCN &amp; Description'!$B$2:$B$1071,MATCH(VALUE(LEFT(A3143,5)),'CCN &amp; Description'!$A$2:$A$1071,0)),""))</f>
        <v>VEHICLE STAGING AREA, SURFACED</v>
      </c>
      <c r="D3143" s="107" t="str">
        <f t="shared" si="98"/>
        <v>D</v>
      </c>
      <c r="E3143" s="107" t="str">
        <f t="shared" si="99"/>
        <v>D0015</v>
      </c>
      <c r="F3143" s="108" t="s">
        <v>1388</v>
      </c>
      <c r="G3143" s="108" t="s">
        <v>14451</v>
      </c>
      <c r="H3143" s="108" t="s">
        <v>14452</v>
      </c>
      <c r="I3143" s="109">
        <v>32.32</v>
      </c>
      <c r="J3143" s="109">
        <v>8.16</v>
      </c>
      <c r="K3143" s="109">
        <v>8.66</v>
      </c>
      <c r="L3143" s="110" t="e">
        <v>#REF!</v>
      </c>
      <c r="M3143" s="111" t="e">
        <v>#REF!</v>
      </c>
      <c r="N3143" s="111">
        <v>32.333333333333343</v>
      </c>
      <c r="O3143" s="111" t="s">
        <v>202</v>
      </c>
      <c r="P3143" s="111">
        <v>70</v>
      </c>
      <c r="Q3143" s="111">
        <v>2</v>
      </c>
    </row>
    <row r="3144" spans="1:17" s="110" customFormat="1" ht="15" customHeight="1" thickBot="1">
      <c r="A3144" s="446">
        <v>14312</v>
      </c>
      <c r="B3144" s="446"/>
      <c r="C3144" s="106" t="str">
        <f>IF(A3144="CSP","Consolidated Supply Program(IIF)",IF(A3144&lt;&gt;"",INDEX('CCN &amp; Description'!$B$2:$B$1071,MATCH(VALUE(LEFT(A3144,5)),'CCN &amp; Description'!$A$2:$A$1071,0)),""))</f>
        <v>VEHICLE STAGING AREA, SURFACED</v>
      </c>
      <c r="D3144" s="107" t="str">
        <f t="shared" si="98"/>
        <v>D</v>
      </c>
      <c r="E3144" s="107" t="str">
        <f t="shared" si="99"/>
        <v>D0015</v>
      </c>
      <c r="F3144" s="108" t="s">
        <v>1388</v>
      </c>
      <c r="G3144" s="108" t="s">
        <v>14453</v>
      </c>
      <c r="H3144" s="108" t="s">
        <v>14454</v>
      </c>
      <c r="I3144" s="109">
        <v>32.32</v>
      </c>
      <c r="J3144" s="109">
        <v>8.16</v>
      </c>
      <c r="K3144" s="109">
        <v>8.66</v>
      </c>
      <c r="L3144" s="110" t="e">
        <v>#REF!</v>
      </c>
      <c r="M3144" s="111" t="e">
        <v>#REF!</v>
      </c>
      <c r="N3144" s="111">
        <v>32.333333333333343</v>
      </c>
      <c r="O3144" s="111" t="s">
        <v>202</v>
      </c>
      <c r="P3144" s="111">
        <v>70</v>
      </c>
      <c r="Q3144" s="111">
        <v>2</v>
      </c>
    </row>
    <row r="3145" spans="1:17" s="110" customFormat="1" ht="15" customHeight="1" thickBot="1">
      <c r="A3145" s="446">
        <v>14312</v>
      </c>
      <c r="B3145" s="446"/>
      <c r="C3145" s="106" t="str">
        <f>IF(A3145="CSP","Consolidated Supply Program(IIF)",IF(A3145&lt;&gt;"",INDEX('CCN &amp; Description'!$B$2:$B$1071,MATCH(VALUE(LEFT(A3145,5)),'CCN &amp; Description'!$A$2:$A$1071,0)),""))</f>
        <v>VEHICLE STAGING AREA, SURFACED</v>
      </c>
      <c r="D3145" s="107" t="str">
        <f t="shared" si="98"/>
        <v>D</v>
      </c>
      <c r="E3145" s="107" t="str">
        <f t="shared" si="99"/>
        <v>D0016</v>
      </c>
      <c r="F3145" s="108" t="s">
        <v>7770</v>
      </c>
      <c r="G3145" s="108" t="s">
        <v>14455</v>
      </c>
      <c r="H3145" s="108" t="s">
        <v>14456</v>
      </c>
      <c r="I3145" s="109">
        <v>11.25</v>
      </c>
      <c r="J3145" s="109">
        <v>7.33</v>
      </c>
      <c r="K3145" s="109">
        <v>4.41</v>
      </c>
      <c r="L3145" s="110" t="e">
        <v>#REF!</v>
      </c>
      <c r="M3145" s="111" t="e">
        <v>#REF!</v>
      </c>
      <c r="N3145" s="111">
        <v>11.25</v>
      </c>
      <c r="O3145" s="111" t="s">
        <v>1882</v>
      </c>
      <c r="P3145" s="111">
        <v>25</v>
      </c>
      <c r="Q3145" s="111">
        <v>1.75</v>
      </c>
    </row>
    <row r="3146" spans="1:17" s="110" customFormat="1" ht="15" customHeight="1" thickBot="1">
      <c r="A3146" s="446">
        <v>14312</v>
      </c>
      <c r="B3146" s="446"/>
      <c r="C3146" s="106" t="str">
        <f>IF(A3146="CSP","Consolidated Supply Program(IIF)",IF(A3146&lt;&gt;"",INDEX('CCN &amp; Description'!$B$2:$B$1071,MATCH(VALUE(LEFT(A3146,5)),'CCN &amp; Description'!$A$2:$A$1071,0)),""))</f>
        <v>VEHICLE STAGING AREA, SURFACED</v>
      </c>
      <c r="D3146" s="107" t="str">
        <f t="shared" si="98"/>
        <v>D</v>
      </c>
      <c r="E3146" s="107" t="str">
        <f t="shared" si="99"/>
        <v>D0016</v>
      </c>
      <c r="F3146" s="108" t="s">
        <v>1061</v>
      </c>
      <c r="G3146" s="108" t="s">
        <v>14455</v>
      </c>
      <c r="H3146" s="108" t="s">
        <v>14456</v>
      </c>
      <c r="I3146" s="109">
        <v>11.25</v>
      </c>
      <c r="J3146" s="109">
        <v>7.33</v>
      </c>
      <c r="K3146" s="109">
        <v>4.41</v>
      </c>
      <c r="L3146" s="110" t="e">
        <v>#REF!</v>
      </c>
      <c r="M3146" s="111" t="e">
        <v>#REF!</v>
      </c>
      <c r="N3146" s="111" t="e">
        <v>#N/A</v>
      </c>
      <c r="O3146" s="111" t="e">
        <v>#N/A</v>
      </c>
      <c r="P3146" s="111" t="e">
        <v>#N/A</v>
      </c>
      <c r="Q3146" s="111" t="e">
        <v>#N/A</v>
      </c>
    </row>
    <row r="3147" spans="1:17" s="110" customFormat="1" ht="15" customHeight="1" thickBot="1">
      <c r="A3147" s="446">
        <v>14312</v>
      </c>
      <c r="B3147" s="446"/>
      <c r="C3147" s="106" t="str">
        <f>IF(A3147="CSP","Consolidated Supply Program(IIF)",IF(A3147&lt;&gt;"",INDEX('CCN &amp; Description'!$B$2:$B$1071,MATCH(VALUE(LEFT(A3147,5)),'CCN &amp; Description'!$A$2:$A$1071,0)),""))</f>
        <v>VEHICLE STAGING AREA, SURFACED</v>
      </c>
      <c r="D3147" s="107" t="str">
        <f t="shared" si="98"/>
        <v>D</v>
      </c>
      <c r="E3147" s="107" t="str">
        <f t="shared" si="99"/>
        <v>D0017</v>
      </c>
      <c r="F3147" s="108" t="s">
        <v>7775</v>
      </c>
      <c r="G3147" s="108" t="s">
        <v>14457</v>
      </c>
      <c r="H3147" s="108" t="s">
        <v>14458</v>
      </c>
      <c r="I3147" s="109">
        <v>11.25</v>
      </c>
      <c r="J3147" s="109">
        <v>7.33</v>
      </c>
      <c r="K3147" s="109">
        <v>3.42</v>
      </c>
      <c r="L3147" s="110" t="e">
        <v>#REF!</v>
      </c>
      <c r="M3147" s="111" t="e">
        <v>#REF!</v>
      </c>
      <c r="N3147" s="111">
        <v>11.25</v>
      </c>
      <c r="O3147" s="111" t="s">
        <v>1882</v>
      </c>
      <c r="P3147" s="111">
        <v>25</v>
      </c>
      <c r="Q3147" s="111">
        <v>1.75</v>
      </c>
    </row>
    <row r="3148" spans="1:17" s="110" customFormat="1" ht="15" customHeight="1" thickBot="1">
      <c r="A3148" s="446">
        <v>14312</v>
      </c>
      <c r="B3148" s="446"/>
      <c r="C3148" s="106" t="str">
        <f>IF(A3148="CSP","Consolidated Supply Program(IIF)",IF(A3148&lt;&gt;"",INDEX('CCN &amp; Description'!$B$2:$B$1071,MATCH(VALUE(LEFT(A3148,5)),'CCN &amp; Description'!$A$2:$A$1071,0)),""))</f>
        <v>VEHICLE STAGING AREA, SURFACED</v>
      </c>
      <c r="D3148" s="107" t="str">
        <f t="shared" si="98"/>
        <v>D</v>
      </c>
      <c r="E3148" s="107" t="str">
        <f t="shared" si="99"/>
        <v>D0017</v>
      </c>
      <c r="F3148" s="108" t="s">
        <v>7775</v>
      </c>
      <c r="G3148" s="108" t="s">
        <v>7779</v>
      </c>
      <c r="H3148" s="108" t="s">
        <v>14459</v>
      </c>
      <c r="I3148" s="109">
        <v>12.44</v>
      </c>
      <c r="J3148" s="109">
        <v>6.96</v>
      </c>
      <c r="K3148" s="109">
        <v>3.08</v>
      </c>
      <c r="L3148" s="110" t="e">
        <v>#REF!</v>
      </c>
      <c r="M3148" s="111" t="e">
        <v>#REF!</v>
      </c>
      <c r="N3148" s="111">
        <v>11.25</v>
      </c>
      <c r="O3148" s="111" t="s">
        <v>1882</v>
      </c>
      <c r="P3148" s="111">
        <v>25</v>
      </c>
      <c r="Q3148" s="111">
        <v>1.75</v>
      </c>
    </row>
    <row r="3149" spans="1:17" s="110" customFormat="1" ht="15" customHeight="1" thickBot="1">
      <c r="A3149" s="446"/>
      <c r="B3149" s="446"/>
      <c r="C3149" s="106" t="str">
        <f>IF(A3149="CSP","Consolidated Supply Program(IIF)",IF(A3149&lt;&gt;"",INDEX('CCN &amp; Description'!$B$2:$B$1071,MATCH(VALUE(LEFT(A3149,5)),'CCN &amp; Description'!$A$2:$A$1071,0)),""))</f>
        <v/>
      </c>
      <c r="D3149" s="107" t="str">
        <f t="shared" si="98"/>
        <v>D</v>
      </c>
      <c r="E3149" s="107" t="str">
        <f t="shared" si="99"/>
        <v>D0017</v>
      </c>
      <c r="F3149" s="108" t="s">
        <v>14460</v>
      </c>
      <c r="G3149" s="108" t="s">
        <v>14457</v>
      </c>
      <c r="H3149" s="108" t="s">
        <v>14458</v>
      </c>
      <c r="I3149" s="109">
        <v>11.25</v>
      </c>
      <c r="J3149" s="109">
        <v>7.33</v>
      </c>
      <c r="K3149" s="109">
        <v>3.42</v>
      </c>
      <c r="L3149" s="110" t="e">
        <v>#REF!</v>
      </c>
      <c r="M3149" s="111" t="e">
        <v>#REF!</v>
      </c>
      <c r="N3149" s="111" t="e">
        <v>#N/A</v>
      </c>
      <c r="O3149" s="111" t="e">
        <v>#N/A</v>
      </c>
      <c r="P3149" s="111" t="e">
        <v>#N/A</v>
      </c>
      <c r="Q3149" s="111" t="e">
        <v>#N/A</v>
      </c>
    </row>
    <row r="3150" spans="1:17" ht="15" customHeight="1" thickBot="1">
      <c r="A3150" s="446"/>
      <c r="B3150" s="446"/>
      <c r="C3150" s="54" t="str">
        <f>IF(A3150="CSP","Consolidated Supply Program(IIF)",IF(A3150&lt;&gt;"",INDEX('CCN &amp; Description'!$B$2:$B$1071,MATCH(VALUE(LEFT(A3150,5)),'CCN &amp; Description'!$A$2:$A$1071,0)),""))</f>
        <v/>
      </c>
      <c r="D3150" s="55" t="str">
        <f t="shared" si="98"/>
        <v>D</v>
      </c>
      <c r="E3150" s="55" t="str">
        <f t="shared" si="99"/>
        <v>D0018</v>
      </c>
      <c r="F3150" s="56" t="s">
        <v>7780</v>
      </c>
      <c r="G3150" s="56" t="s">
        <v>7781</v>
      </c>
      <c r="H3150" s="56" t="s">
        <v>14461</v>
      </c>
      <c r="I3150" s="57">
        <v>0</v>
      </c>
      <c r="J3150" s="57">
        <v>0</v>
      </c>
      <c r="K3150" s="57">
        <v>0</v>
      </c>
      <c r="L3150" s="315" t="e">
        <v>#REF!</v>
      </c>
      <c r="M3150" s="58" t="e">
        <v>#REF!</v>
      </c>
      <c r="N3150" s="58" t="e">
        <v>#N/A</v>
      </c>
      <c r="O3150" s="58" t="e">
        <v>#N/A</v>
      </c>
      <c r="P3150" s="58" t="e">
        <v>#N/A</v>
      </c>
      <c r="Q3150" s="58" t="e">
        <v>#N/A</v>
      </c>
    </row>
    <row r="3151" spans="1:17" ht="15" customHeight="1" thickBot="1">
      <c r="A3151" s="446"/>
      <c r="B3151" s="446"/>
      <c r="C3151" s="54" t="str">
        <f>IF(A3151="CSP","Consolidated Supply Program(IIF)",IF(A3151&lt;&gt;"",INDEX('CCN &amp; Description'!$B$2:$B$1071,MATCH(VALUE(LEFT(A3151,5)),'CCN &amp; Description'!$A$2:$A$1071,0)),""))</f>
        <v/>
      </c>
      <c r="D3151" s="55" t="str">
        <f t="shared" si="98"/>
        <v>D</v>
      </c>
      <c r="E3151" s="55" t="str">
        <f t="shared" si="99"/>
        <v>D0019</v>
      </c>
      <c r="F3151" s="56" t="s">
        <v>14462</v>
      </c>
      <c r="G3151" s="56" t="s">
        <v>14463</v>
      </c>
      <c r="H3151" s="59"/>
      <c r="I3151" s="60"/>
      <c r="J3151" s="60"/>
      <c r="K3151" s="60"/>
      <c r="L3151" s="315" t="e">
        <v>#REF!</v>
      </c>
      <c r="M3151" s="58" t="e">
        <v>#REF!</v>
      </c>
      <c r="N3151" s="58" t="e">
        <v>#N/A</v>
      </c>
      <c r="O3151" s="58" t="e">
        <v>#N/A</v>
      </c>
      <c r="P3151" s="58" t="e">
        <v>#N/A</v>
      </c>
      <c r="Q3151" s="58" t="e">
        <v>#N/A</v>
      </c>
    </row>
    <row r="3152" spans="1:17" ht="15" customHeight="1" thickBot="1">
      <c r="A3152" s="446"/>
      <c r="B3152" s="446"/>
      <c r="C3152" s="54" t="str">
        <f>IF(A3152="CSP","Consolidated Supply Program(IIF)",IF(A3152&lt;&gt;"",INDEX('CCN &amp; Description'!$B$2:$B$1071,MATCH(VALUE(LEFT(A3152,5)),'CCN &amp; Description'!$A$2:$A$1071,0)),""))</f>
        <v/>
      </c>
      <c r="D3152" s="55" t="str">
        <f t="shared" si="98"/>
        <v>D</v>
      </c>
      <c r="E3152" s="55" t="str">
        <f t="shared" si="99"/>
        <v>D0020</v>
      </c>
      <c r="F3152" s="56" t="s">
        <v>14464</v>
      </c>
      <c r="G3152" s="56" t="s">
        <v>14465</v>
      </c>
      <c r="H3152" s="56" t="s">
        <v>14466</v>
      </c>
      <c r="I3152" s="60"/>
      <c r="J3152" s="60"/>
      <c r="K3152" s="60"/>
      <c r="L3152" s="315" t="e">
        <v>#REF!</v>
      </c>
      <c r="M3152" s="58" t="e">
        <v>#REF!</v>
      </c>
      <c r="N3152" s="58" t="e">
        <v>#N/A</v>
      </c>
      <c r="O3152" s="58" t="e">
        <v>#N/A</v>
      </c>
      <c r="P3152" s="58" t="e">
        <v>#N/A</v>
      </c>
      <c r="Q3152" s="58" t="e">
        <v>#N/A</v>
      </c>
    </row>
    <row r="3153" spans="1:17" ht="15" customHeight="1" thickBot="1">
      <c r="A3153" s="446"/>
      <c r="B3153" s="446"/>
      <c r="C3153" s="54" t="str">
        <f>IF(A3153="CSP","Consolidated Supply Program(IIF)",IF(A3153&lt;&gt;"",INDEX('CCN &amp; Description'!$B$2:$B$1071,MATCH(VALUE(LEFT(A3153,5)),'CCN &amp; Description'!$A$2:$A$1071,0)),""))</f>
        <v/>
      </c>
      <c r="D3153" s="55" t="str">
        <f t="shared" si="98"/>
        <v>D</v>
      </c>
      <c r="E3153" s="55" t="str">
        <f t="shared" si="99"/>
        <v>D0021</v>
      </c>
      <c r="F3153" s="56" t="s">
        <v>14467</v>
      </c>
      <c r="G3153" s="56" t="s">
        <v>14468</v>
      </c>
      <c r="H3153" s="59"/>
      <c r="I3153" s="57">
        <v>0</v>
      </c>
      <c r="J3153" s="57">
        <v>0</v>
      </c>
      <c r="K3153" s="57">
        <v>0</v>
      </c>
      <c r="L3153" s="315" t="e">
        <v>#REF!</v>
      </c>
      <c r="M3153" s="58" t="e">
        <v>#REF!</v>
      </c>
      <c r="N3153" s="58" t="e">
        <v>#N/A</v>
      </c>
      <c r="O3153" s="58" t="e">
        <v>#N/A</v>
      </c>
      <c r="P3153" s="58" t="e">
        <v>#N/A</v>
      </c>
      <c r="Q3153" s="58" t="e">
        <v>#N/A</v>
      </c>
    </row>
    <row r="3154" spans="1:17" s="110" customFormat="1" ht="15" customHeight="1" thickBot="1">
      <c r="A3154" s="446">
        <v>14312</v>
      </c>
      <c r="B3154" s="446"/>
      <c r="C3154" s="106" t="str">
        <f>IF(A3154="CSP","Consolidated Supply Program(IIF)",IF(A3154&lt;&gt;"",INDEX('CCN &amp; Description'!$B$2:$B$1071,MATCH(VALUE(LEFT(A3154,5)),'CCN &amp; Description'!$A$2:$A$1071,0)),""))</f>
        <v>VEHICLE STAGING AREA, SURFACED</v>
      </c>
      <c r="D3154" s="107" t="str">
        <f t="shared" si="98"/>
        <v>D</v>
      </c>
      <c r="E3154" s="107" t="str">
        <f t="shared" si="99"/>
        <v>D0022</v>
      </c>
      <c r="F3154" s="108" t="s">
        <v>7786</v>
      </c>
      <c r="G3154" s="108" t="s">
        <v>14469</v>
      </c>
      <c r="H3154" s="108" t="s">
        <v>14470</v>
      </c>
      <c r="I3154" s="109">
        <v>16.16</v>
      </c>
      <c r="J3154" s="109">
        <v>7.58</v>
      </c>
      <c r="K3154" s="109">
        <v>4.66</v>
      </c>
      <c r="L3154" s="110" t="e">
        <v>#REF!</v>
      </c>
      <c r="M3154" s="111" t="e">
        <v>#REF!</v>
      </c>
      <c r="N3154" s="111">
        <v>16.166666666666671</v>
      </c>
      <c r="O3154" s="111" t="s">
        <v>1882</v>
      </c>
      <c r="P3154" s="111">
        <v>25</v>
      </c>
      <c r="Q3154" s="111">
        <v>1.75</v>
      </c>
    </row>
    <row r="3155" spans="1:17" s="110" customFormat="1" ht="15" customHeight="1" thickBot="1">
      <c r="A3155" s="446">
        <v>14312</v>
      </c>
      <c r="B3155" s="446"/>
      <c r="C3155" s="106" t="str">
        <f>IF(A3155="CSP","Consolidated Supply Program(IIF)",IF(A3155&lt;&gt;"",INDEX('CCN &amp; Description'!$B$2:$B$1071,MATCH(VALUE(LEFT(A3155,5)),'CCN &amp; Description'!$A$2:$A$1071,0)),""))</f>
        <v>VEHICLE STAGING AREA, SURFACED</v>
      </c>
      <c r="D3155" s="107" t="str">
        <f t="shared" si="98"/>
        <v>D</v>
      </c>
      <c r="E3155" s="107" t="str">
        <f t="shared" si="99"/>
        <v>D0022</v>
      </c>
      <c r="F3155" s="108" t="s">
        <v>7786</v>
      </c>
      <c r="G3155" s="108" t="s">
        <v>14469</v>
      </c>
      <c r="H3155" s="108" t="s">
        <v>14471</v>
      </c>
      <c r="I3155" s="109">
        <v>16.16</v>
      </c>
      <c r="J3155" s="109">
        <v>7.58</v>
      </c>
      <c r="K3155" s="109">
        <v>4.66</v>
      </c>
      <c r="L3155" s="110" t="e">
        <v>#REF!</v>
      </c>
      <c r="M3155" s="111" t="e">
        <v>#REF!</v>
      </c>
      <c r="N3155" s="111">
        <v>16.166666666666671</v>
      </c>
      <c r="O3155" s="111" t="s">
        <v>1882</v>
      </c>
      <c r="P3155" s="111">
        <v>25</v>
      </c>
      <c r="Q3155" s="111">
        <v>1.75</v>
      </c>
    </row>
    <row r="3156" spans="1:17" s="110" customFormat="1" ht="15" customHeight="1" thickBot="1">
      <c r="A3156" s="446">
        <v>14312</v>
      </c>
      <c r="B3156" s="446"/>
      <c r="C3156" s="106" t="str">
        <f>IF(A3156="CSP","Consolidated Supply Program(IIF)",IF(A3156&lt;&gt;"",INDEX('CCN &amp; Description'!$B$2:$B$1071,MATCH(VALUE(LEFT(A3156,5)),'CCN &amp; Description'!$A$2:$A$1071,0)),""))</f>
        <v>VEHICLE STAGING AREA, SURFACED</v>
      </c>
      <c r="D3156" s="107" t="str">
        <f t="shared" si="98"/>
        <v>D</v>
      </c>
      <c r="E3156" s="107" t="str">
        <f t="shared" si="99"/>
        <v>D0022</v>
      </c>
      <c r="F3156" s="108" t="s">
        <v>1067</v>
      </c>
      <c r="G3156" s="108" t="s">
        <v>14469</v>
      </c>
      <c r="H3156" s="108" t="s">
        <v>14470</v>
      </c>
      <c r="I3156" s="109">
        <v>16.16</v>
      </c>
      <c r="J3156" s="109">
        <v>7.58</v>
      </c>
      <c r="K3156" s="109">
        <v>4.66</v>
      </c>
      <c r="L3156" s="110" t="e">
        <v>#REF!</v>
      </c>
      <c r="M3156" s="111" t="e">
        <v>#REF!</v>
      </c>
      <c r="N3156" s="111" t="e">
        <v>#N/A</v>
      </c>
      <c r="O3156" s="111" t="e">
        <v>#N/A</v>
      </c>
      <c r="P3156" s="111" t="e">
        <v>#N/A</v>
      </c>
      <c r="Q3156" s="111" t="e">
        <v>#N/A</v>
      </c>
    </row>
    <row r="3157" spans="1:17" s="110" customFormat="1" ht="15" customHeight="1" thickBot="1">
      <c r="A3157" s="446"/>
      <c r="B3157" s="446"/>
      <c r="C3157" s="106" t="str">
        <f>IF(A3157="CSP","Consolidated Supply Program(IIF)",IF(A3157&lt;&gt;"",INDEX('CCN &amp; Description'!$B$2:$B$1071,MATCH(VALUE(LEFT(A3157,5)),'CCN &amp; Description'!$A$2:$A$1071,0)),""))</f>
        <v/>
      </c>
      <c r="D3157" s="107" t="str">
        <f t="shared" si="98"/>
        <v>D</v>
      </c>
      <c r="E3157" s="107" t="str">
        <f t="shared" si="99"/>
        <v>D0022</v>
      </c>
      <c r="F3157" s="108" t="s">
        <v>1069</v>
      </c>
      <c r="G3157" s="108" t="s">
        <v>14469</v>
      </c>
      <c r="H3157" s="108" t="s">
        <v>14471</v>
      </c>
      <c r="I3157" s="109">
        <v>16.16</v>
      </c>
      <c r="J3157" s="109">
        <v>7.58</v>
      </c>
      <c r="K3157" s="109">
        <v>4.66</v>
      </c>
      <c r="L3157" s="110" t="e">
        <v>#REF!</v>
      </c>
      <c r="M3157" s="111" t="e">
        <v>#REF!</v>
      </c>
      <c r="N3157" s="111" t="e">
        <v>#N/A</v>
      </c>
      <c r="O3157" s="111" t="e">
        <v>#N/A</v>
      </c>
      <c r="P3157" s="111" t="e">
        <v>#N/A</v>
      </c>
      <c r="Q3157" s="111" t="e">
        <v>#N/A</v>
      </c>
    </row>
    <row r="3158" spans="1:17" ht="15" customHeight="1" thickBot="1">
      <c r="A3158" s="446"/>
      <c r="B3158" s="446"/>
      <c r="C3158" s="54" t="str">
        <f>IF(A3158="CSP","Consolidated Supply Program(IIF)",IF(A3158&lt;&gt;"",INDEX('CCN &amp; Description'!$B$2:$B$1071,MATCH(VALUE(LEFT(A3158,5)),'CCN &amp; Description'!$A$2:$A$1071,0)),""))</f>
        <v/>
      </c>
      <c r="D3158" s="55" t="str">
        <f t="shared" si="98"/>
        <v>D</v>
      </c>
      <c r="E3158" s="55" t="str">
        <f t="shared" si="99"/>
        <v>D0023</v>
      </c>
      <c r="F3158" s="56" t="s">
        <v>14472</v>
      </c>
      <c r="G3158" s="56" t="s">
        <v>14473</v>
      </c>
      <c r="H3158" s="56" t="s">
        <v>14474</v>
      </c>
      <c r="I3158" s="57">
        <v>24.49</v>
      </c>
      <c r="J3158" s="57">
        <v>9</v>
      </c>
      <c r="K3158" s="57">
        <v>8.5</v>
      </c>
      <c r="L3158" s="315" t="e">
        <v>#REF!</v>
      </c>
      <c r="M3158" s="58" t="e">
        <v>#REF!</v>
      </c>
      <c r="N3158" s="58" t="e">
        <v>#N/A</v>
      </c>
      <c r="O3158" s="58" t="e">
        <v>#N/A</v>
      </c>
      <c r="P3158" s="58" t="e">
        <v>#N/A</v>
      </c>
      <c r="Q3158" s="58" t="e">
        <v>#N/A</v>
      </c>
    </row>
    <row r="3159" spans="1:17" ht="15" customHeight="1" thickBot="1">
      <c r="A3159" s="446"/>
      <c r="B3159" s="446"/>
      <c r="C3159" s="54" t="str">
        <f>IF(A3159="CSP","Consolidated Supply Program(IIF)",IF(A3159&lt;&gt;"",INDEX('CCN &amp; Description'!$B$2:$B$1071,MATCH(VALUE(LEFT(A3159,5)),'CCN &amp; Description'!$A$2:$A$1071,0)),""))</f>
        <v/>
      </c>
      <c r="D3159" s="55" t="str">
        <f t="shared" si="98"/>
        <v>D</v>
      </c>
      <c r="E3159" s="55" t="str">
        <f t="shared" si="99"/>
        <v>D0023</v>
      </c>
      <c r="F3159" s="56" t="s">
        <v>14472</v>
      </c>
      <c r="G3159" s="56" t="s">
        <v>14473</v>
      </c>
      <c r="H3159" s="56" t="s">
        <v>14475</v>
      </c>
      <c r="I3159" s="57">
        <v>24.49</v>
      </c>
      <c r="J3159" s="57">
        <v>9</v>
      </c>
      <c r="K3159" s="57">
        <v>8.5</v>
      </c>
      <c r="L3159" s="315" t="e">
        <v>#REF!</v>
      </c>
      <c r="M3159" s="58" t="e">
        <v>#REF!</v>
      </c>
      <c r="N3159" s="58" t="e">
        <v>#N/A</v>
      </c>
      <c r="O3159" s="58" t="e">
        <v>#N/A</v>
      </c>
      <c r="P3159" s="58" t="e">
        <v>#N/A</v>
      </c>
      <c r="Q3159" s="58" t="e">
        <v>#N/A</v>
      </c>
    </row>
    <row r="3160" spans="1:17" ht="15" customHeight="1" thickBot="1">
      <c r="A3160" s="446"/>
      <c r="B3160" s="446"/>
      <c r="C3160" s="54" t="str">
        <f>IF(A3160="CSP","Consolidated Supply Program(IIF)",IF(A3160&lt;&gt;"",INDEX('CCN &amp; Description'!$B$2:$B$1071,MATCH(VALUE(LEFT(A3160,5)),'CCN &amp; Description'!$A$2:$A$1071,0)),""))</f>
        <v/>
      </c>
      <c r="D3160" s="55" t="str">
        <f t="shared" si="98"/>
        <v>D</v>
      </c>
      <c r="E3160" s="55" t="str">
        <f t="shared" si="99"/>
        <v>D0023</v>
      </c>
      <c r="F3160" s="56" t="s">
        <v>14472</v>
      </c>
      <c r="G3160" s="56" t="s">
        <v>14473</v>
      </c>
      <c r="H3160" s="56" t="s">
        <v>14476</v>
      </c>
      <c r="I3160" s="57">
        <v>24.67</v>
      </c>
      <c r="J3160" s="57">
        <v>8.91</v>
      </c>
      <c r="K3160" s="57">
        <v>9.41</v>
      </c>
      <c r="L3160" s="315" t="e">
        <v>#REF!</v>
      </c>
      <c r="M3160" s="58" t="e">
        <v>#REF!</v>
      </c>
      <c r="N3160" s="58" t="e">
        <v>#N/A</v>
      </c>
      <c r="O3160" s="58" t="e">
        <v>#N/A</v>
      </c>
      <c r="P3160" s="58" t="e">
        <v>#N/A</v>
      </c>
      <c r="Q3160" s="58" t="e">
        <v>#N/A</v>
      </c>
    </row>
    <row r="3161" spans="1:17" ht="15" customHeight="1" thickBot="1">
      <c r="A3161" s="446"/>
      <c r="B3161" s="446"/>
      <c r="C3161" s="54" t="str">
        <f>IF(A3161="CSP","Consolidated Supply Program(IIF)",IF(A3161&lt;&gt;"",INDEX('CCN &amp; Description'!$B$2:$B$1071,MATCH(VALUE(LEFT(A3161,5)),'CCN &amp; Description'!$A$2:$A$1071,0)),""))</f>
        <v/>
      </c>
      <c r="D3161" s="55" t="str">
        <f t="shared" si="98"/>
        <v>D</v>
      </c>
      <c r="E3161" s="55" t="str">
        <f t="shared" si="99"/>
        <v>D0024</v>
      </c>
      <c r="F3161" s="56" t="s">
        <v>14477</v>
      </c>
      <c r="G3161" s="56" t="s">
        <v>14478</v>
      </c>
      <c r="H3161" s="56" t="s">
        <v>14479</v>
      </c>
      <c r="I3161" s="57">
        <v>18.989999999999998</v>
      </c>
      <c r="J3161" s="57">
        <v>7.83</v>
      </c>
      <c r="K3161" s="57">
        <v>7.91</v>
      </c>
      <c r="L3161" s="315" t="e">
        <v>#REF!</v>
      </c>
      <c r="M3161" s="58" t="e">
        <v>#REF!</v>
      </c>
      <c r="N3161" s="58" t="e">
        <v>#N/A</v>
      </c>
      <c r="O3161" s="58" t="e">
        <v>#N/A</v>
      </c>
      <c r="P3161" s="58" t="e">
        <v>#N/A</v>
      </c>
      <c r="Q3161" s="58" t="e">
        <v>#N/A</v>
      </c>
    </row>
    <row r="3162" spans="1:17" s="110" customFormat="1" ht="15" customHeight="1" thickBot="1">
      <c r="A3162" s="446">
        <v>14312</v>
      </c>
      <c r="B3162" s="446"/>
      <c r="C3162" s="106" t="str">
        <f>IF(A3162="CSP","Consolidated Supply Program(IIF)",IF(A3162&lt;&gt;"",INDEX('CCN &amp; Description'!$B$2:$B$1071,MATCH(VALUE(LEFT(A3162,5)),'CCN &amp; Description'!$A$2:$A$1071,0)),""))</f>
        <v>VEHICLE STAGING AREA, SURFACED</v>
      </c>
      <c r="D3162" s="107" t="str">
        <f t="shared" si="98"/>
        <v>D</v>
      </c>
      <c r="E3162" s="107" t="str">
        <f t="shared" si="99"/>
        <v>D0025</v>
      </c>
      <c r="F3162" s="108" t="s">
        <v>7792</v>
      </c>
      <c r="G3162" s="108" t="s">
        <v>14473</v>
      </c>
      <c r="H3162" s="108" t="s">
        <v>14480</v>
      </c>
      <c r="I3162" s="109">
        <v>18.989999999999998</v>
      </c>
      <c r="J3162" s="109">
        <v>8.66</v>
      </c>
      <c r="K3162" s="109">
        <v>8.58</v>
      </c>
      <c r="L3162" s="110" t="e">
        <v>#REF!</v>
      </c>
      <c r="M3162" s="111" t="e">
        <v>#REF!</v>
      </c>
      <c r="N3162" s="111">
        <v>19</v>
      </c>
      <c r="O3162" s="111" t="s">
        <v>1882</v>
      </c>
      <c r="P3162" s="111">
        <v>25</v>
      </c>
      <c r="Q3162" s="111">
        <v>1.75</v>
      </c>
    </row>
    <row r="3163" spans="1:17" s="110" customFormat="1" ht="15" customHeight="1" thickBot="1">
      <c r="A3163" s="446">
        <v>14312</v>
      </c>
      <c r="B3163" s="446"/>
      <c r="C3163" s="106" t="str">
        <f>IF(A3163="CSP","Consolidated Supply Program(IIF)",IF(A3163&lt;&gt;"",INDEX('CCN &amp; Description'!$B$2:$B$1071,MATCH(VALUE(LEFT(A3163,5)),'CCN &amp; Description'!$A$2:$A$1071,0)),""))</f>
        <v>VEHICLE STAGING AREA, SURFACED</v>
      </c>
      <c r="D3163" s="107" t="str">
        <f t="shared" si="98"/>
        <v>D</v>
      </c>
      <c r="E3163" s="107" t="str">
        <f t="shared" si="99"/>
        <v>D0025</v>
      </c>
      <c r="F3163" s="108" t="s">
        <v>7792</v>
      </c>
      <c r="G3163" s="108" t="s">
        <v>14473</v>
      </c>
      <c r="H3163" s="108" t="s">
        <v>14481</v>
      </c>
      <c r="I3163" s="109">
        <v>20.74</v>
      </c>
      <c r="J3163" s="109">
        <v>8.83</v>
      </c>
      <c r="K3163" s="109">
        <v>8.58</v>
      </c>
      <c r="L3163" s="110" t="e">
        <v>#REF!</v>
      </c>
      <c r="M3163" s="111" t="e">
        <v>#REF!</v>
      </c>
      <c r="N3163" s="111">
        <v>19</v>
      </c>
      <c r="O3163" s="111" t="s">
        <v>1882</v>
      </c>
      <c r="P3163" s="111">
        <v>25</v>
      </c>
      <c r="Q3163" s="111">
        <v>1.75</v>
      </c>
    </row>
    <row r="3164" spans="1:17" s="110" customFormat="1" ht="15" customHeight="1" thickBot="1">
      <c r="A3164" s="446">
        <v>14312</v>
      </c>
      <c r="B3164" s="446"/>
      <c r="C3164" s="106" t="str">
        <f>IF(A3164="CSP","Consolidated Supply Program(IIF)",IF(A3164&lt;&gt;"",INDEX('CCN &amp; Description'!$B$2:$B$1071,MATCH(VALUE(LEFT(A3164,5)),'CCN &amp; Description'!$A$2:$A$1071,0)),""))</f>
        <v>VEHICLE STAGING AREA, SURFACED</v>
      </c>
      <c r="D3164" s="107" t="str">
        <f t="shared" si="98"/>
        <v>D</v>
      </c>
      <c r="E3164" s="107" t="str">
        <f t="shared" si="99"/>
        <v>D0025</v>
      </c>
      <c r="F3164" s="108" t="s">
        <v>7792</v>
      </c>
      <c r="G3164" s="108" t="s">
        <v>14473</v>
      </c>
      <c r="H3164" s="108" t="s">
        <v>14482</v>
      </c>
      <c r="I3164" s="109">
        <v>18.989999999999998</v>
      </c>
      <c r="J3164" s="109">
        <v>8.66</v>
      </c>
      <c r="K3164" s="109">
        <v>8.58</v>
      </c>
      <c r="L3164" s="110" t="e">
        <v>#REF!</v>
      </c>
      <c r="M3164" s="111" t="e">
        <v>#REF!</v>
      </c>
      <c r="N3164" s="111">
        <v>19</v>
      </c>
      <c r="O3164" s="111" t="s">
        <v>1882</v>
      </c>
      <c r="P3164" s="111">
        <v>25</v>
      </c>
      <c r="Q3164" s="111">
        <v>1.75</v>
      </c>
    </row>
    <row r="3165" spans="1:17" s="110" customFormat="1" ht="15" customHeight="1" thickBot="1">
      <c r="A3165" s="446">
        <v>14312</v>
      </c>
      <c r="B3165" s="446"/>
      <c r="C3165" s="106" t="str">
        <f>IF(A3165="CSP","Consolidated Supply Program(IIF)",IF(A3165&lt;&gt;"",INDEX('CCN &amp; Description'!$B$2:$B$1071,MATCH(VALUE(LEFT(A3165,5)),'CCN &amp; Description'!$A$2:$A$1071,0)),""))</f>
        <v>VEHICLE STAGING AREA, SURFACED</v>
      </c>
      <c r="D3165" s="107" t="str">
        <f t="shared" si="98"/>
        <v>D</v>
      </c>
      <c r="E3165" s="107" t="str">
        <f t="shared" si="99"/>
        <v>D0025</v>
      </c>
      <c r="F3165" s="108" t="s">
        <v>7792</v>
      </c>
      <c r="G3165" s="108" t="s">
        <v>14473</v>
      </c>
      <c r="H3165" s="108" t="s">
        <v>14483</v>
      </c>
      <c r="I3165" s="109">
        <v>18.989999999999998</v>
      </c>
      <c r="J3165" s="109">
        <v>8.66</v>
      </c>
      <c r="K3165" s="109">
        <v>8.58</v>
      </c>
      <c r="L3165" s="110" t="e">
        <v>#REF!</v>
      </c>
      <c r="M3165" s="111" t="e">
        <v>#REF!</v>
      </c>
      <c r="N3165" s="111">
        <v>19</v>
      </c>
      <c r="O3165" s="111" t="s">
        <v>1882</v>
      </c>
      <c r="P3165" s="111">
        <v>25</v>
      </c>
      <c r="Q3165" s="111">
        <v>1.75</v>
      </c>
    </row>
    <row r="3166" spans="1:17" s="110" customFormat="1" ht="15" customHeight="1" thickBot="1">
      <c r="A3166" s="446">
        <v>14312</v>
      </c>
      <c r="B3166" s="446"/>
      <c r="C3166" s="106" t="str">
        <f>IF(A3166="CSP","Consolidated Supply Program(IIF)",IF(A3166&lt;&gt;"",INDEX('CCN &amp; Description'!$B$2:$B$1071,MATCH(VALUE(LEFT(A3166,5)),'CCN &amp; Description'!$A$2:$A$1071,0)),""))</f>
        <v>VEHICLE STAGING AREA, SURFACED</v>
      </c>
      <c r="D3166" s="107" t="str">
        <f t="shared" si="98"/>
        <v>D</v>
      </c>
      <c r="E3166" s="107" t="str">
        <f t="shared" si="99"/>
        <v>D0025</v>
      </c>
      <c r="F3166" s="108" t="s">
        <v>7792</v>
      </c>
      <c r="G3166" s="108" t="s">
        <v>14473</v>
      </c>
      <c r="H3166" s="108" t="s">
        <v>14484</v>
      </c>
      <c r="I3166" s="109">
        <v>18.989999999999998</v>
      </c>
      <c r="J3166" s="109">
        <v>8.66</v>
      </c>
      <c r="K3166" s="109">
        <v>8.58</v>
      </c>
      <c r="L3166" s="110" t="e">
        <v>#REF!</v>
      </c>
      <c r="M3166" s="111" t="e">
        <v>#REF!</v>
      </c>
      <c r="N3166" s="111">
        <v>19</v>
      </c>
      <c r="O3166" s="111" t="s">
        <v>1882</v>
      </c>
      <c r="P3166" s="111">
        <v>25</v>
      </c>
      <c r="Q3166" s="111">
        <v>1.75</v>
      </c>
    </row>
    <row r="3167" spans="1:17" s="110" customFormat="1" ht="15" customHeight="1" thickBot="1">
      <c r="A3167" s="446">
        <v>14312</v>
      </c>
      <c r="B3167" s="446"/>
      <c r="C3167" s="106" t="str">
        <f>IF(A3167="CSP","Consolidated Supply Program(IIF)",IF(A3167&lt;&gt;"",INDEX('CCN &amp; Description'!$B$2:$B$1071,MATCH(VALUE(LEFT(A3167,5)),'CCN &amp; Description'!$A$2:$A$1071,0)),""))</f>
        <v>VEHICLE STAGING AREA, SURFACED</v>
      </c>
      <c r="D3167" s="107" t="str">
        <f t="shared" si="98"/>
        <v>D</v>
      </c>
      <c r="E3167" s="107" t="str">
        <f t="shared" si="99"/>
        <v>D0025</v>
      </c>
      <c r="F3167" s="108" t="s">
        <v>7792</v>
      </c>
      <c r="G3167" s="108" t="s">
        <v>14473</v>
      </c>
      <c r="H3167" s="108" t="s">
        <v>14485</v>
      </c>
      <c r="I3167" s="109">
        <v>18.989999999999998</v>
      </c>
      <c r="J3167" s="109">
        <v>8.66</v>
      </c>
      <c r="K3167" s="109">
        <v>8.58</v>
      </c>
      <c r="L3167" s="110" t="e">
        <v>#REF!</v>
      </c>
      <c r="M3167" s="111" t="e">
        <v>#REF!</v>
      </c>
      <c r="N3167" s="111">
        <v>19</v>
      </c>
      <c r="O3167" s="111" t="s">
        <v>1882</v>
      </c>
      <c r="P3167" s="111">
        <v>25</v>
      </c>
      <c r="Q3167" s="111">
        <v>1.75</v>
      </c>
    </row>
    <row r="3168" spans="1:17" s="110" customFormat="1" ht="15" customHeight="1" thickBot="1">
      <c r="A3168" s="446">
        <v>14312</v>
      </c>
      <c r="B3168" s="446"/>
      <c r="C3168" s="106" t="str">
        <f>IF(A3168="CSP","Consolidated Supply Program(IIF)",IF(A3168&lt;&gt;"",INDEX('CCN &amp; Description'!$B$2:$B$1071,MATCH(VALUE(LEFT(A3168,5)),'CCN &amp; Description'!$A$2:$A$1071,0)),""))</f>
        <v>VEHICLE STAGING AREA, SURFACED</v>
      </c>
      <c r="D3168" s="107" t="str">
        <f t="shared" si="98"/>
        <v>D</v>
      </c>
      <c r="E3168" s="107" t="str">
        <f t="shared" si="99"/>
        <v>D0025</v>
      </c>
      <c r="F3168" s="108" t="s">
        <v>7792</v>
      </c>
      <c r="G3168" s="108" t="s">
        <v>14473</v>
      </c>
      <c r="H3168" s="108" t="s">
        <v>14486</v>
      </c>
      <c r="I3168" s="109">
        <v>20.83</v>
      </c>
      <c r="J3168" s="109">
        <v>8.91</v>
      </c>
      <c r="K3168" s="109">
        <v>8.58</v>
      </c>
      <c r="L3168" s="110" t="e">
        <v>#REF!</v>
      </c>
      <c r="M3168" s="111" t="e">
        <v>#REF!</v>
      </c>
      <c r="N3168" s="111">
        <v>19</v>
      </c>
      <c r="O3168" s="111" t="s">
        <v>1882</v>
      </c>
      <c r="P3168" s="111">
        <v>25</v>
      </c>
      <c r="Q3168" s="111">
        <v>1.75</v>
      </c>
    </row>
    <row r="3169" spans="1:17" s="110" customFormat="1" ht="15" customHeight="1" thickBot="1">
      <c r="A3169" s="446">
        <v>14312</v>
      </c>
      <c r="B3169" s="446"/>
      <c r="C3169" s="106" t="str">
        <f>IF(A3169="CSP","Consolidated Supply Program(IIF)",IF(A3169&lt;&gt;"",INDEX('CCN &amp; Description'!$B$2:$B$1071,MATCH(VALUE(LEFT(A3169,5)),'CCN &amp; Description'!$A$2:$A$1071,0)),""))</f>
        <v>VEHICLE STAGING AREA, SURFACED</v>
      </c>
      <c r="D3169" s="107" t="str">
        <f t="shared" si="98"/>
        <v>D</v>
      </c>
      <c r="E3169" s="107" t="str">
        <f t="shared" si="99"/>
        <v>D0025</v>
      </c>
      <c r="F3169" s="108" t="s">
        <v>7792</v>
      </c>
      <c r="G3169" s="108" t="s">
        <v>14473</v>
      </c>
      <c r="H3169" s="108" t="s">
        <v>14487</v>
      </c>
      <c r="I3169" s="109">
        <v>20.74</v>
      </c>
      <c r="J3169" s="109">
        <v>8.83</v>
      </c>
      <c r="K3169" s="109">
        <v>8.58</v>
      </c>
      <c r="L3169" s="110" t="e">
        <v>#REF!</v>
      </c>
      <c r="M3169" s="111" t="e">
        <v>#REF!</v>
      </c>
      <c r="N3169" s="111">
        <v>19</v>
      </c>
      <c r="O3169" s="111" t="s">
        <v>1882</v>
      </c>
      <c r="P3169" s="111">
        <v>25</v>
      </c>
      <c r="Q3169" s="111">
        <v>1.75</v>
      </c>
    </row>
    <row r="3170" spans="1:17" s="110" customFormat="1" ht="15" customHeight="1" thickBot="1">
      <c r="A3170" s="446">
        <v>14312</v>
      </c>
      <c r="B3170" s="446"/>
      <c r="C3170" s="106" t="str">
        <f>IF(A3170="CSP","Consolidated Supply Program(IIF)",IF(A3170&lt;&gt;"",INDEX('CCN &amp; Description'!$B$2:$B$1071,MATCH(VALUE(LEFT(A3170,5)),'CCN &amp; Description'!$A$2:$A$1071,0)),""))</f>
        <v>VEHICLE STAGING AREA, SURFACED</v>
      </c>
      <c r="D3170" s="107" t="str">
        <f t="shared" si="98"/>
        <v>D</v>
      </c>
      <c r="E3170" s="107" t="str">
        <f t="shared" si="99"/>
        <v>D0025</v>
      </c>
      <c r="F3170" s="108" t="s">
        <v>7792</v>
      </c>
      <c r="G3170" s="108" t="s">
        <v>14473</v>
      </c>
      <c r="H3170" s="108" t="s">
        <v>14488</v>
      </c>
      <c r="I3170" s="109">
        <v>18.989999999999998</v>
      </c>
      <c r="J3170" s="109">
        <v>8.66</v>
      </c>
      <c r="K3170" s="109">
        <v>8.58</v>
      </c>
      <c r="L3170" s="110" t="e">
        <v>#REF!</v>
      </c>
      <c r="M3170" s="111" t="e">
        <v>#REF!</v>
      </c>
      <c r="N3170" s="111">
        <v>19</v>
      </c>
      <c r="O3170" s="111" t="s">
        <v>1882</v>
      </c>
      <c r="P3170" s="111">
        <v>25</v>
      </c>
      <c r="Q3170" s="111">
        <v>1.75</v>
      </c>
    </row>
    <row r="3171" spans="1:17" s="110" customFormat="1" ht="15" customHeight="1" thickBot="1">
      <c r="A3171" s="446">
        <v>14312</v>
      </c>
      <c r="B3171" s="446"/>
      <c r="C3171" s="106" t="str">
        <f>IF(A3171="CSP","Consolidated Supply Program(IIF)",IF(A3171&lt;&gt;"",INDEX('CCN &amp; Description'!$B$2:$B$1071,MATCH(VALUE(LEFT(A3171,5)),'CCN &amp; Description'!$A$2:$A$1071,0)),""))</f>
        <v>VEHICLE STAGING AREA, SURFACED</v>
      </c>
      <c r="D3171" s="107" t="str">
        <f t="shared" si="98"/>
        <v>D</v>
      </c>
      <c r="E3171" s="107" t="str">
        <f t="shared" si="99"/>
        <v>D0025</v>
      </c>
      <c r="F3171" s="108" t="s">
        <v>7792</v>
      </c>
      <c r="G3171" s="108" t="s">
        <v>14473</v>
      </c>
      <c r="H3171" s="108" t="s">
        <v>14489</v>
      </c>
      <c r="I3171" s="109">
        <v>20.83</v>
      </c>
      <c r="J3171" s="109">
        <v>8.91</v>
      </c>
      <c r="K3171" s="109">
        <v>8.58</v>
      </c>
      <c r="L3171" s="110" t="e">
        <v>#REF!</v>
      </c>
      <c r="M3171" s="111" t="e">
        <v>#REF!</v>
      </c>
      <c r="N3171" s="111">
        <v>19</v>
      </c>
      <c r="O3171" s="111" t="s">
        <v>1882</v>
      </c>
      <c r="P3171" s="111">
        <v>25</v>
      </c>
      <c r="Q3171" s="111">
        <v>1.75</v>
      </c>
    </row>
    <row r="3172" spans="1:17" ht="15" customHeight="1" thickBot="1">
      <c r="A3172" s="446"/>
      <c r="B3172" s="446"/>
      <c r="C3172" s="54" t="str">
        <f>IF(A3172="CSP","Consolidated Supply Program(IIF)",IF(A3172&lt;&gt;"",INDEX('CCN &amp; Description'!$B$2:$B$1071,MATCH(VALUE(LEFT(A3172,5)),'CCN &amp; Description'!$A$2:$A$1071,0)),""))</f>
        <v/>
      </c>
      <c r="D3172" s="55" t="str">
        <f t="shared" si="98"/>
        <v>D</v>
      </c>
      <c r="E3172" s="55" t="str">
        <f t="shared" si="99"/>
        <v>D0026</v>
      </c>
      <c r="F3172" s="56" t="s">
        <v>14490</v>
      </c>
      <c r="G3172" s="56" t="s">
        <v>14491</v>
      </c>
      <c r="H3172" s="56" t="s">
        <v>14492</v>
      </c>
      <c r="I3172" s="57">
        <v>26.91</v>
      </c>
      <c r="J3172" s="57">
        <v>8.08</v>
      </c>
      <c r="K3172" s="57">
        <v>12</v>
      </c>
      <c r="L3172" s="315" t="e">
        <v>#REF!</v>
      </c>
      <c r="M3172" s="58" t="e">
        <v>#REF!</v>
      </c>
      <c r="N3172" s="58" t="e">
        <v>#N/A</v>
      </c>
      <c r="O3172" s="58" t="e">
        <v>#N/A</v>
      </c>
      <c r="P3172" s="58" t="e">
        <v>#N/A</v>
      </c>
      <c r="Q3172" s="58" t="e">
        <v>#N/A</v>
      </c>
    </row>
    <row r="3173" spans="1:17" ht="15" customHeight="1" thickBot="1">
      <c r="A3173" s="446"/>
      <c r="B3173" s="446"/>
      <c r="C3173" s="54" t="str">
        <f>IF(A3173="CSP","Consolidated Supply Program(IIF)",IF(A3173&lt;&gt;"",INDEX('CCN &amp; Description'!$B$2:$B$1071,MATCH(VALUE(LEFT(A3173,5)),'CCN &amp; Description'!$A$2:$A$1071,0)),""))</f>
        <v/>
      </c>
      <c r="D3173" s="55" t="str">
        <f t="shared" si="98"/>
        <v>D</v>
      </c>
      <c r="E3173" s="55" t="str">
        <f t="shared" si="99"/>
        <v>D0027</v>
      </c>
      <c r="F3173" s="56" t="s">
        <v>7824</v>
      </c>
      <c r="G3173" s="56" t="s">
        <v>14473</v>
      </c>
      <c r="H3173" s="56" t="s">
        <v>7834</v>
      </c>
      <c r="I3173" s="57">
        <v>24.49</v>
      </c>
      <c r="J3173" s="57">
        <v>9</v>
      </c>
      <c r="K3173" s="57">
        <v>10.83</v>
      </c>
      <c r="L3173" s="315" t="e">
        <v>#REF!</v>
      </c>
      <c r="M3173" s="58" t="e">
        <v>#REF!</v>
      </c>
      <c r="N3173" s="58">
        <v>9</v>
      </c>
      <c r="O3173" s="58" t="s">
        <v>115</v>
      </c>
      <c r="P3173" s="58">
        <v>15</v>
      </c>
      <c r="Q3173" s="58">
        <v>1.5</v>
      </c>
    </row>
    <row r="3174" spans="1:17" ht="15" customHeight="1" thickBot="1">
      <c r="A3174" s="446"/>
      <c r="B3174" s="446"/>
      <c r="C3174" s="54" t="str">
        <f>IF(A3174="CSP","Consolidated Supply Program(IIF)",IF(A3174&lt;&gt;"",INDEX('CCN &amp; Description'!$B$2:$B$1071,MATCH(VALUE(LEFT(A3174,5)),'CCN &amp; Description'!$A$2:$A$1071,0)),""))</f>
        <v/>
      </c>
      <c r="D3174" s="55" t="str">
        <f t="shared" si="98"/>
        <v>D</v>
      </c>
      <c r="E3174" s="55" t="str">
        <f t="shared" si="99"/>
        <v>D0027</v>
      </c>
      <c r="F3174" s="56" t="s">
        <v>7824</v>
      </c>
      <c r="G3174" s="56" t="s">
        <v>14473</v>
      </c>
      <c r="H3174" s="56" t="s">
        <v>14493</v>
      </c>
      <c r="I3174" s="57">
        <v>9</v>
      </c>
      <c r="J3174" s="57">
        <v>24.49</v>
      </c>
      <c r="K3174" s="57">
        <v>10.83</v>
      </c>
      <c r="L3174" s="315" t="e">
        <v>#REF!</v>
      </c>
      <c r="M3174" s="58" t="e">
        <v>#REF!</v>
      </c>
      <c r="N3174" s="58">
        <v>9</v>
      </c>
      <c r="O3174" s="58" t="s">
        <v>115</v>
      </c>
      <c r="P3174" s="58">
        <v>15</v>
      </c>
      <c r="Q3174" s="58">
        <v>1.5</v>
      </c>
    </row>
    <row r="3175" spans="1:17" ht="15" customHeight="1" thickBot="1">
      <c r="A3175" s="446"/>
      <c r="B3175" s="446"/>
      <c r="C3175" s="54" t="str">
        <f>IF(A3175="CSP","Consolidated Supply Program(IIF)",IF(A3175&lt;&gt;"",INDEX('CCN &amp; Description'!$B$2:$B$1071,MATCH(VALUE(LEFT(A3175,5)),'CCN &amp; Description'!$A$2:$A$1071,0)),""))</f>
        <v/>
      </c>
      <c r="D3175" s="55" t="str">
        <f t="shared" si="98"/>
        <v>D</v>
      </c>
      <c r="E3175" s="55" t="str">
        <f t="shared" si="99"/>
        <v>D0027</v>
      </c>
      <c r="F3175" s="56" t="s">
        <v>7824</v>
      </c>
      <c r="G3175" s="56" t="s">
        <v>14473</v>
      </c>
      <c r="H3175" s="56" t="s">
        <v>14494</v>
      </c>
      <c r="I3175" s="57">
        <v>24.64</v>
      </c>
      <c r="J3175" s="57">
        <v>8.83</v>
      </c>
      <c r="K3175" s="57">
        <v>10.66</v>
      </c>
      <c r="L3175" s="315" t="e">
        <v>#REF!</v>
      </c>
      <c r="M3175" s="58" t="e">
        <v>#REF!</v>
      </c>
      <c r="N3175" s="58">
        <v>9</v>
      </c>
      <c r="O3175" s="58" t="s">
        <v>115</v>
      </c>
      <c r="P3175" s="58">
        <v>15</v>
      </c>
      <c r="Q3175" s="58">
        <v>1.5</v>
      </c>
    </row>
    <row r="3176" spans="1:17" ht="15" customHeight="1" thickBot="1">
      <c r="A3176" s="446"/>
      <c r="B3176" s="446"/>
      <c r="C3176" s="54" t="str">
        <f>IF(A3176="CSP","Consolidated Supply Program(IIF)",IF(A3176&lt;&gt;"",INDEX('CCN &amp; Description'!$B$2:$B$1071,MATCH(VALUE(LEFT(A3176,5)),'CCN &amp; Description'!$A$2:$A$1071,0)),""))</f>
        <v/>
      </c>
      <c r="D3176" s="55" t="str">
        <f t="shared" si="98"/>
        <v>D</v>
      </c>
      <c r="E3176" s="55" t="str">
        <f t="shared" si="99"/>
        <v>D0027</v>
      </c>
      <c r="F3176" s="56" t="s">
        <v>7824</v>
      </c>
      <c r="G3176" s="56" t="s">
        <v>14473</v>
      </c>
      <c r="H3176" s="56" t="s">
        <v>14495</v>
      </c>
      <c r="I3176" s="57">
        <v>9</v>
      </c>
      <c r="J3176" s="57">
        <v>24.49</v>
      </c>
      <c r="K3176" s="57">
        <v>10.83</v>
      </c>
      <c r="L3176" s="315" t="e">
        <v>#REF!</v>
      </c>
      <c r="M3176" s="58" t="e">
        <v>#REF!</v>
      </c>
      <c r="N3176" s="58">
        <v>9</v>
      </c>
      <c r="O3176" s="58" t="s">
        <v>115</v>
      </c>
      <c r="P3176" s="58">
        <v>15</v>
      </c>
      <c r="Q3176" s="58">
        <v>1.5</v>
      </c>
    </row>
    <row r="3177" spans="1:17" ht="15" customHeight="1" thickBot="1">
      <c r="A3177" s="446"/>
      <c r="B3177" s="446"/>
      <c r="C3177" s="54" t="str">
        <f>IF(A3177="CSP","Consolidated Supply Program(IIF)",IF(A3177&lt;&gt;"",INDEX('CCN &amp; Description'!$B$2:$B$1071,MATCH(VALUE(LEFT(A3177,5)),'CCN &amp; Description'!$A$2:$A$1071,0)),""))</f>
        <v/>
      </c>
      <c r="D3177" s="55" t="str">
        <f t="shared" si="98"/>
        <v>D</v>
      </c>
      <c r="E3177" s="55" t="str">
        <f t="shared" si="99"/>
        <v>D0027</v>
      </c>
      <c r="F3177" s="56" t="s">
        <v>7824</v>
      </c>
      <c r="G3177" s="56" t="s">
        <v>14473</v>
      </c>
      <c r="H3177" s="56" t="s">
        <v>14496</v>
      </c>
      <c r="I3177" s="57">
        <v>24.49</v>
      </c>
      <c r="J3177" s="57">
        <v>9</v>
      </c>
      <c r="K3177" s="57">
        <v>10.83</v>
      </c>
      <c r="L3177" s="315" t="e">
        <v>#REF!</v>
      </c>
      <c r="M3177" s="58" t="e">
        <v>#REF!</v>
      </c>
      <c r="N3177" s="58">
        <v>9</v>
      </c>
      <c r="O3177" s="58" t="s">
        <v>115</v>
      </c>
      <c r="P3177" s="58">
        <v>15</v>
      </c>
      <c r="Q3177" s="58">
        <v>1.5</v>
      </c>
    </row>
    <row r="3178" spans="1:17" ht="15" customHeight="1" thickBot="1">
      <c r="A3178" s="446"/>
      <c r="B3178" s="446"/>
      <c r="C3178" s="54" t="str">
        <f>IF(A3178="CSP","Consolidated Supply Program(IIF)",IF(A3178&lt;&gt;"",INDEX('CCN &amp; Description'!$B$2:$B$1071,MATCH(VALUE(LEFT(A3178,5)),'CCN &amp; Description'!$A$2:$A$1071,0)),""))</f>
        <v/>
      </c>
      <c r="D3178" s="55" t="str">
        <f t="shared" si="98"/>
        <v>D</v>
      </c>
      <c r="E3178" s="55" t="str">
        <f t="shared" si="99"/>
        <v>D0027</v>
      </c>
      <c r="F3178" s="56" t="s">
        <v>7824</v>
      </c>
      <c r="G3178" s="56" t="s">
        <v>14473</v>
      </c>
      <c r="H3178" s="56" t="s">
        <v>14497</v>
      </c>
      <c r="I3178" s="57">
        <v>24.67</v>
      </c>
      <c r="J3178" s="57">
        <v>8.91</v>
      </c>
      <c r="K3178" s="57">
        <v>10.83</v>
      </c>
      <c r="L3178" s="315" t="e">
        <v>#REF!</v>
      </c>
      <c r="M3178" s="58" t="e">
        <v>#REF!</v>
      </c>
      <c r="N3178" s="58">
        <v>9</v>
      </c>
      <c r="O3178" s="58" t="s">
        <v>115</v>
      </c>
      <c r="P3178" s="58">
        <v>15</v>
      </c>
      <c r="Q3178" s="58">
        <v>1.5</v>
      </c>
    </row>
    <row r="3179" spans="1:17" ht="15" customHeight="1" thickBot="1">
      <c r="A3179" s="446"/>
      <c r="B3179" s="446"/>
      <c r="C3179" s="54" t="str">
        <f>IF(A3179="CSP","Consolidated Supply Program(IIF)",IF(A3179&lt;&gt;"",INDEX('CCN &amp; Description'!$B$2:$B$1071,MATCH(VALUE(LEFT(A3179,5)),'CCN &amp; Description'!$A$2:$A$1071,0)),""))</f>
        <v/>
      </c>
      <c r="D3179" s="55" t="str">
        <f t="shared" si="98"/>
        <v>D</v>
      </c>
      <c r="E3179" s="55" t="str">
        <f t="shared" si="99"/>
        <v>D0027</v>
      </c>
      <c r="F3179" s="56" t="s">
        <v>7824</v>
      </c>
      <c r="G3179" s="56" t="s">
        <v>14498</v>
      </c>
      <c r="H3179" s="56" t="s">
        <v>14499</v>
      </c>
      <c r="I3179" s="57">
        <v>9</v>
      </c>
      <c r="J3179" s="57">
        <v>24.49</v>
      </c>
      <c r="K3179" s="57">
        <v>10.83</v>
      </c>
      <c r="L3179" s="315" t="e">
        <v>#REF!</v>
      </c>
      <c r="M3179" s="58" t="e">
        <v>#REF!</v>
      </c>
      <c r="N3179" s="58">
        <v>9</v>
      </c>
      <c r="O3179" s="58" t="s">
        <v>115</v>
      </c>
      <c r="P3179" s="58">
        <v>15</v>
      </c>
      <c r="Q3179" s="58">
        <v>1.5</v>
      </c>
    </row>
    <row r="3180" spans="1:17" ht="15" customHeight="1" thickBot="1">
      <c r="A3180" s="446"/>
      <c r="B3180" s="446"/>
      <c r="C3180" s="54" t="str">
        <f>IF(A3180="CSP","Consolidated Supply Program(IIF)",IF(A3180&lt;&gt;"",INDEX('CCN &amp; Description'!$B$2:$B$1071,MATCH(VALUE(LEFT(A3180,5)),'CCN &amp; Description'!$A$2:$A$1071,0)),""))</f>
        <v/>
      </c>
      <c r="D3180" s="55" t="str">
        <f t="shared" si="98"/>
        <v>D</v>
      </c>
      <c r="E3180" s="55" t="str">
        <f t="shared" si="99"/>
        <v>D0027</v>
      </c>
      <c r="F3180" s="56" t="s">
        <v>7824</v>
      </c>
      <c r="G3180" s="56" t="s">
        <v>14473</v>
      </c>
      <c r="H3180" s="56" t="s">
        <v>14500</v>
      </c>
      <c r="I3180" s="57">
        <v>24.67</v>
      </c>
      <c r="J3180" s="57">
        <v>8.83</v>
      </c>
      <c r="K3180" s="57">
        <v>11.25</v>
      </c>
      <c r="L3180" s="315" t="e">
        <v>#REF!</v>
      </c>
      <c r="M3180" s="58" t="e">
        <v>#REF!</v>
      </c>
      <c r="N3180" s="58">
        <v>9</v>
      </c>
      <c r="O3180" s="58" t="s">
        <v>115</v>
      </c>
      <c r="P3180" s="58">
        <v>15</v>
      </c>
      <c r="Q3180" s="58">
        <v>1.5</v>
      </c>
    </row>
    <row r="3181" spans="1:17" ht="15" customHeight="1" thickBot="1">
      <c r="A3181" s="446"/>
      <c r="B3181" s="446"/>
      <c r="C3181" s="54" t="str">
        <f>IF(A3181="CSP","Consolidated Supply Program(IIF)",IF(A3181&lt;&gt;"",INDEX('CCN &amp; Description'!$B$2:$B$1071,MATCH(VALUE(LEFT(A3181,5)),'CCN &amp; Description'!$A$2:$A$1071,0)),""))</f>
        <v/>
      </c>
      <c r="D3181" s="55" t="str">
        <f t="shared" si="98"/>
        <v>D</v>
      </c>
      <c r="E3181" s="55" t="str">
        <f t="shared" si="99"/>
        <v>D0027</v>
      </c>
      <c r="F3181" s="56" t="s">
        <v>7824</v>
      </c>
      <c r="G3181" s="56" t="s">
        <v>14473</v>
      </c>
      <c r="H3181" s="56" t="s">
        <v>14501</v>
      </c>
      <c r="I3181" s="57">
        <v>24.66</v>
      </c>
      <c r="J3181" s="57">
        <v>8.91</v>
      </c>
      <c r="K3181" s="57">
        <v>11.25</v>
      </c>
      <c r="L3181" s="315" t="e">
        <v>#REF!</v>
      </c>
      <c r="M3181" s="58" t="e">
        <v>#REF!</v>
      </c>
      <c r="N3181" s="58">
        <v>9</v>
      </c>
      <c r="O3181" s="58" t="s">
        <v>115</v>
      </c>
      <c r="P3181" s="58">
        <v>15</v>
      </c>
      <c r="Q3181" s="58">
        <v>1.5</v>
      </c>
    </row>
    <row r="3182" spans="1:17" ht="15" customHeight="1" thickBot="1">
      <c r="A3182" s="446"/>
      <c r="B3182" s="446"/>
      <c r="C3182" s="54" t="str">
        <f>IF(A3182="CSP","Consolidated Supply Program(IIF)",IF(A3182&lt;&gt;"",INDEX('CCN &amp; Description'!$B$2:$B$1071,MATCH(VALUE(LEFT(A3182,5)),'CCN &amp; Description'!$A$2:$A$1071,0)),""))</f>
        <v/>
      </c>
      <c r="D3182" s="55" t="str">
        <f t="shared" si="98"/>
        <v>D</v>
      </c>
      <c r="E3182" s="55" t="str">
        <f t="shared" si="99"/>
        <v>D0027</v>
      </c>
      <c r="F3182" s="56" t="s">
        <v>14502</v>
      </c>
      <c r="G3182" s="56" t="s">
        <v>14473</v>
      </c>
      <c r="H3182" s="56" t="s">
        <v>14501</v>
      </c>
      <c r="I3182" s="57">
        <v>24.66</v>
      </c>
      <c r="J3182" s="57">
        <v>8.91</v>
      </c>
      <c r="K3182" s="57">
        <v>11.25</v>
      </c>
      <c r="L3182" s="315" t="e">
        <v>#REF!</v>
      </c>
      <c r="M3182" s="58" t="e">
        <v>#REF!</v>
      </c>
      <c r="N3182" s="58" t="e">
        <v>#N/A</v>
      </c>
      <c r="O3182" s="58" t="e">
        <v>#N/A</v>
      </c>
      <c r="P3182" s="58" t="e">
        <v>#N/A</v>
      </c>
      <c r="Q3182" s="58" t="e">
        <v>#N/A</v>
      </c>
    </row>
    <row r="3183" spans="1:17" s="110" customFormat="1" ht="15" customHeight="1" thickBot="1">
      <c r="A3183" s="446"/>
      <c r="B3183" s="446"/>
      <c r="C3183" s="106" t="str">
        <f>IF(A3183="CSP","Consolidated Supply Program(IIF)",IF(A3183&lt;&gt;"",INDEX('CCN &amp; Description'!$B$2:$B$1071,MATCH(VALUE(LEFT(A3183,5)),'CCN &amp; Description'!$A$2:$A$1071,0)),""))</f>
        <v/>
      </c>
      <c r="D3183" s="107" t="str">
        <f t="shared" si="98"/>
        <v>D</v>
      </c>
      <c r="E3183" s="107" t="str">
        <f t="shared" si="99"/>
        <v>D0028</v>
      </c>
      <c r="F3183" s="108" t="s">
        <v>14503</v>
      </c>
      <c r="G3183" s="108" t="s">
        <v>14504</v>
      </c>
      <c r="H3183" s="108" t="s">
        <v>12332</v>
      </c>
      <c r="I3183" s="109">
        <v>0</v>
      </c>
      <c r="J3183" s="109">
        <v>0</v>
      </c>
      <c r="K3183" s="109">
        <v>0</v>
      </c>
      <c r="L3183" s="110" t="e">
        <v>#REF!</v>
      </c>
      <c r="M3183" s="111" t="e">
        <v>#REF!</v>
      </c>
      <c r="N3183" s="111" t="e">
        <v>#N/A</v>
      </c>
      <c r="O3183" s="111" t="e">
        <v>#N/A</v>
      </c>
      <c r="P3183" s="111" t="e">
        <v>#N/A</v>
      </c>
      <c r="Q3183" s="111" t="e">
        <v>#N/A</v>
      </c>
    </row>
    <row r="3184" spans="1:17" ht="15" customHeight="1" thickBot="1">
      <c r="A3184" s="446"/>
      <c r="B3184" s="446"/>
      <c r="C3184" s="54" t="str">
        <f>IF(A3184="CSP","Consolidated Supply Program(IIF)",IF(A3184&lt;&gt;"",INDEX('CCN &amp; Description'!$B$2:$B$1071,MATCH(VALUE(LEFT(A3184,5)),'CCN &amp; Description'!$A$2:$A$1071,0)),""))</f>
        <v/>
      </c>
      <c r="D3184" s="55" t="str">
        <f t="shared" si="98"/>
        <v>D</v>
      </c>
      <c r="E3184" s="55" t="str">
        <f t="shared" si="99"/>
        <v>D0029</v>
      </c>
      <c r="F3184" s="56" t="s">
        <v>14505</v>
      </c>
      <c r="G3184" s="56" t="s">
        <v>11662</v>
      </c>
      <c r="H3184" s="56" t="s">
        <v>14506</v>
      </c>
      <c r="I3184" s="57">
        <v>0</v>
      </c>
      <c r="J3184" s="57">
        <v>0</v>
      </c>
      <c r="K3184" s="57">
        <v>0</v>
      </c>
      <c r="L3184" s="315" t="e">
        <v>#REF!</v>
      </c>
      <c r="M3184" s="58" t="e">
        <v>#REF!</v>
      </c>
      <c r="N3184" s="58" t="e">
        <v>#N/A</v>
      </c>
      <c r="O3184" s="58" t="e">
        <v>#N/A</v>
      </c>
      <c r="P3184" s="58" t="e">
        <v>#N/A</v>
      </c>
      <c r="Q3184" s="58" t="e">
        <v>#N/A</v>
      </c>
    </row>
    <row r="3185" spans="1:17" s="110" customFormat="1" ht="15" customHeight="1" thickBot="1">
      <c r="A3185" s="446">
        <v>14312</v>
      </c>
      <c r="B3185" s="446"/>
      <c r="C3185" s="106" t="str">
        <f>IF(A3185="CSP","Consolidated Supply Program(IIF)",IF(A3185&lt;&gt;"",INDEX('CCN &amp; Description'!$B$2:$B$1071,MATCH(VALUE(LEFT(A3185,5)),'CCN &amp; Description'!$A$2:$A$1071,0)),""))</f>
        <v>VEHICLE STAGING AREA, SURFACED</v>
      </c>
      <c r="D3185" s="107" t="str">
        <f t="shared" si="98"/>
        <v>D</v>
      </c>
      <c r="E3185" s="107" t="str">
        <f t="shared" si="99"/>
        <v>D0030</v>
      </c>
      <c r="F3185" s="108" t="s">
        <v>7860</v>
      </c>
      <c r="G3185" s="108" t="s">
        <v>14469</v>
      </c>
      <c r="H3185" s="108" t="s">
        <v>14507</v>
      </c>
      <c r="I3185" s="109">
        <v>16.16</v>
      </c>
      <c r="J3185" s="109">
        <v>7.58</v>
      </c>
      <c r="K3185" s="109">
        <v>6.16</v>
      </c>
      <c r="L3185" s="110" t="e">
        <v>#REF!</v>
      </c>
      <c r="M3185" s="111" t="e">
        <v>#REF!</v>
      </c>
      <c r="N3185" s="111">
        <v>16.166666666666671</v>
      </c>
      <c r="O3185" s="111" t="s">
        <v>1882</v>
      </c>
      <c r="P3185" s="111">
        <v>25</v>
      </c>
      <c r="Q3185" s="111">
        <v>1.75</v>
      </c>
    </row>
    <row r="3186" spans="1:17" s="110" customFormat="1" ht="15" customHeight="1" thickBot="1">
      <c r="A3186" s="446">
        <v>14312</v>
      </c>
      <c r="B3186" s="446"/>
      <c r="C3186" s="106" t="str">
        <f>IF(A3186="CSP","Consolidated Supply Program(IIF)",IF(A3186&lt;&gt;"",INDEX('CCN &amp; Description'!$B$2:$B$1071,MATCH(VALUE(LEFT(A3186,5)),'CCN &amp; Description'!$A$2:$A$1071,0)),""))</f>
        <v>VEHICLE STAGING AREA, SURFACED</v>
      </c>
      <c r="D3186" s="107" t="str">
        <f t="shared" si="98"/>
        <v>D</v>
      </c>
      <c r="E3186" s="107" t="str">
        <f t="shared" si="99"/>
        <v>D0030</v>
      </c>
      <c r="F3186" s="108" t="s">
        <v>7860</v>
      </c>
      <c r="G3186" s="108" t="s">
        <v>14469</v>
      </c>
      <c r="H3186" s="108" t="s">
        <v>14508</v>
      </c>
      <c r="I3186" s="109">
        <v>16.32</v>
      </c>
      <c r="J3186" s="109">
        <v>8.75</v>
      </c>
      <c r="K3186" s="109">
        <v>6.21</v>
      </c>
      <c r="L3186" s="110" t="e">
        <v>#REF!</v>
      </c>
      <c r="M3186" s="111" t="e">
        <v>#REF!</v>
      </c>
      <c r="N3186" s="111">
        <v>16.166666666666671</v>
      </c>
      <c r="O3186" s="111" t="s">
        <v>1882</v>
      </c>
      <c r="P3186" s="111">
        <v>25</v>
      </c>
      <c r="Q3186" s="111">
        <v>1.75</v>
      </c>
    </row>
    <row r="3187" spans="1:17" s="110" customFormat="1" ht="15" customHeight="1" thickBot="1">
      <c r="A3187" s="446">
        <v>14312</v>
      </c>
      <c r="B3187" s="446"/>
      <c r="C3187" s="106" t="str">
        <f>IF(A3187="CSP","Consolidated Supply Program(IIF)",IF(A3187&lt;&gt;"",INDEX('CCN &amp; Description'!$B$2:$B$1071,MATCH(VALUE(LEFT(A3187,5)),'CCN &amp; Description'!$A$2:$A$1071,0)),""))</f>
        <v>VEHICLE STAGING AREA, SURFACED</v>
      </c>
      <c r="D3187" s="107" t="str">
        <f t="shared" si="98"/>
        <v>D</v>
      </c>
      <c r="E3187" s="107" t="str">
        <f t="shared" si="99"/>
        <v>D0030</v>
      </c>
      <c r="F3187" s="108" t="s">
        <v>7860</v>
      </c>
      <c r="G3187" s="108" t="s">
        <v>14469</v>
      </c>
      <c r="H3187" s="108" t="s">
        <v>14509</v>
      </c>
      <c r="I3187" s="109">
        <v>16.37</v>
      </c>
      <c r="J3187" s="109">
        <v>8.75</v>
      </c>
      <c r="K3187" s="109">
        <v>6.26</v>
      </c>
      <c r="L3187" s="110" t="e">
        <v>#REF!</v>
      </c>
      <c r="M3187" s="111" t="e">
        <v>#REF!</v>
      </c>
      <c r="N3187" s="111">
        <v>16.166666666666671</v>
      </c>
      <c r="O3187" s="111" t="s">
        <v>1882</v>
      </c>
      <c r="P3187" s="111">
        <v>25</v>
      </c>
      <c r="Q3187" s="111">
        <v>1.75</v>
      </c>
    </row>
    <row r="3188" spans="1:17" ht="15" customHeight="1" thickBot="1">
      <c r="A3188" s="446"/>
      <c r="B3188" s="446"/>
      <c r="C3188" s="54" t="str">
        <f>IF(A3188="CSP","Consolidated Supply Program(IIF)",IF(A3188&lt;&gt;"",INDEX('CCN &amp; Description'!$B$2:$B$1071,MATCH(VALUE(LEFT(A3188,5)),'CCN &amp; Description'!$A$2:$A$1071,0)),""))</f>
        <v/>
      </c>
      <c r="D3188" s="55" t="str">
        <f t="shared" si="98"/>
        <v>D</v>
      </c>
      <c r="E3188" s="55" t="str">
        <f t="shared" si="99"/>
        <v>D0030</v>
      </c>
      <c r="F3188" s="56" t="s">
        <v>14510</v>
      </c>
      <c r="G3188" s="56" t="s">
        <v>14469</v>
      </c>
      <c r="H3188" s="56" t="s">
        <v>14508</v>
      </c>
      <c r="I3188" s="57">
        <v>16.32</v>
      </c>
      <c r="J3188" s="57">
        <v>8.75</v>
      </c>
      <c r="K3188" s="57">
        <v>6.21</v>
      </c>
      <c r="L3188" s="315" t="e">
        <v>#REF!</v>
      </c>
      <c r="M3188" s="58" t="e">
        <v>#REF!</v>
      </c>
      <c r="N3188" s="58" t="e">
        <v>#N/A</v>
      </c>
      <c r="O3188" s="58" t="e">
        <v>#N/A</v>
      </c>
      <c r="P3188" s="58" t="e">
        <v>#N/A</v>
      </c>
      <c r="Q3188" s="58" t="e">
        <v>#N/A</v>
      </c>
    </row>
    <row r="3189" spans="1:17" ht="15" customHeight="1" thickBot="1">
      <c r="A3189" s="446"/>
      <c r="B3189" s="446"/>
      <c r="C3189" s="54" t="str">
        <f>IF(A3189="CSP","Consolidated Supply Program(IIF)",IF(A3189&lt;&gt;"",INDEX('CCN &amp; Description'!$B$2:$B$1071,MATCH(VALUE(LEFT(A3189,5)),'CCN &amp; Description'!$A$2:$A$1071,0)),""))</f>
        <v/>
      </c>
      <c r="D3189" s="55" t="str">
        <f t="shared" si="98"/>
        <v>D</v>
      </c>
      <c r="E3189" s="55" t="str">
        <f t="shared" si="99"/>
        <v>D0030</v>
      </c>
      <c r="F3189" s="56" t="s">
        <v>14511</v>
      </c>
      <c r="G3189" s="56" t="s">
        <v>14469</v>
      </c>
      <c r="H3189" s="56" t="s">
        <v>14509</v>
      </c>
      <c r="I3189" s="57">
        <v>16.37</v>
      </c>
      <c r="J3189" s="57">
        <v>8.75</v>
      </c>
      <c r="K3189" s="57">
        <v>6.26</v>
      </c>
      <c r="L3189" s="315" t="e">
        <v>#REF!</v>
      </c>
      <c r="M3189" s="58" t="e">
        <v>#REF!</v>
      </c>
      <c r="N3189" s="58" t="e">
        <v>#N/A</v>
      </c>
      <c r="O3189" s="58" t="e">
        <v>#N/A</v>
      </c>
      <c r="P3189" s="58" t="e">
        <v>#N/A</v>
      </c>
      <c r="Q3189" s="58" t="e">
        <v>#N/A</v>
      </c>
    </row>
    <row r="3190" spans="1:17" s="110" customFormat="1" ht="15" customHeight="1" thickBot="1">
      <c r="A3190" s="446">
        <v>14312</v>
      </c>
      <c r="B3190" s="446"/>
      <c r="C3190" s="106" t="str">
        <f>IF(A3190="CSP","Consolidated Supply Program(IIF)",IF(A3190&lt;&gt;"",INDEX('CCN &amp; Description'!$B$2:$B$1071,MATCH(VALUE(LEFT(A3190,5)),'CCN &amp; Description'!$A$2:$A$1071,0)),""))</f>
        <v>VEHICLE STAGING AREA, SURFACED</v>
      </c>
      <c r="D3190" s="107" t="str">
        <f t="shared" si="98"/>
        <v>D</v>
      </c>
      <c r="E3190" s="107" t="str">
        <f t="shared" si="99"/>
        <v>D0031</v>
      </c>
      <c r="F3190" s="108" t="s">
        <v>7870</v>
      </c>
      <c r="G3190" s="108" t="s">
        <v>14469</v>
      </c>
      <c r="H3190" s="108" t="s">
        <v>14512</v>
      </c>
      <c r="I3190" s="109">
        <v>16.16</v>
      </c>
      <c r="J3190" s="109">
        <v>7.16</v>
      </c>
      <c r="K3190" s="109">
        <v>4.66</v>
      </c>
      <c r="L3190" s="110" t="e">
        <v>#REF!</v>
      </c>
      <c r="M3190" s="111" t="e">
        <v>#REF!</v>
      </c>
      <c r="N3190" s="111">
        <v>16.166666666666671</v>
      </c>
      <c r="O3190" s="111" t="s">
        <v>1882</v>
      </c>
      <c r="P3190" s="111">
        <v>25</v>
      </c>
      <c r="Q3190" s="111">
        <v>1.75</v>
      </c>
    </row>
    <row r="3191" spans="1:17" s="110" customFormat="1" ht="15" customHeight="1" thickBot="1">
      <c r="A3191" s="446">
        <v>14312</v>
      </c>
      <c r="B3191" s="446"/>
      <c r="C3191" s="106" t="str">
        <f>IF(A3191="CSP","Consolidated Supply Program(IIF)",IF(A3191&lt;&gt;"",INDEX('CCN &amp; Description'!$B$2:$B$1071,MATCH(VALUE(LEFT(A3191,5)),'CCN &amp; Description'!$A$2:$A$1071,0)),""))</f>
        <v>VEHICLE STAGING AREA, SURFACED</v>
      </c>
      <c r="D3191" s="107" t="str">
        <f t="shared" si="98"/>
        <v>D</v>
      </c>
      <c r="E3191" s="107" t="str">
        <f t="shared" si="99"/>
        <v>D0031</v>
      </c>
      <c r="F3191" s="108" t="s">
        <v>7870</v>
      </c>
      <c r="G3191" s="108" t="s">
        <v>14469</v>
      </c>
      <c r="H3191" s="108" t="s">
        <v>14513</v>
      </c>
      <c r="I3191" s="109">
        <v>16.16</v>
      </c>
      <c r="J3191" s="109">
        <v>7.16</v>
      </c>
      <c r="K3191" s="109">
        <v>4.66</v>
      </c>
      <c r="L3191" s="110" t="e">
        <v>#REF!</v>
      </c>
      <c r="M3191" s="111" t="e">
        <v>#REF!</v>
      </c>
      <c r="N3191" s="111">
        <v>16.166666666666671</v>
      </c>
      <c r="O3191" s="111" t="s">
        <v>1882</v>
      </c>
      <c r="P3191" s="111">
        <v>25</v>
      </c>
      <c r="Q3191" s="111">
        <v>1.75</v>
      </c>
    </row>
    <row r="3192" spans="1:17" s="110" customFormat="1" ht="15" customHeight="1" thickBot="1">
      <c r="A3192" s="446"/>
      <c r="B3192" s="446"/>
      <c r="C3192" s="106" t="str">
        <f>IF(A3192="CSP","Consolidated Supply Program(IIF)",IF(A3192&lt;&gt;"",INDEX('CCN &amp; Description'!$B$2:$B$1071,MATCH(VALUE(LEFT(A3192,5)),'CCN &amp; Description'!$A$2:$A$1071,0)),""))</f>
        <v/>
      </c>
      <c r="D3192" s="107" t="str">
        <f t="shared" si="98"/>
        <v>D</v>
      </c>
      <c r="E3192" s="107" t="str">
        <f t="shared" si="99"/>
        <v>D0031</v>
      </c>
      <c r="F3192" s="108" t="s">
        <v>14514</v>
      </c>
      <c r="G3192" s="108" t="s">
        <v>14469</v>
      </c>
      <c r="H3192" s="108" t="s">
        <v>14512</v>
      </c>
      <c r="I3192" s="109">
        <v>16.16</v>
      </c>
      <c r="J3192" s="109">
        <v>7.16</v>
      </c>
      <c r="K3192" s="109">
        <v>4.66</v>
      </c>
      <c r="L3192" s="110" t="e">
        <v>#REF!</v>
      </c>
      <c r="M3192" s="111" t="e">
        <v>#REF!</v>
      </c>
      <c r="N3192" s="111" t="e">
        <v>#N/A</v>
      </c>
      <c r="O3192" s="111" t="e">
        <v>#N/A</v>
      </c>
      <c r="P3192" s="111" t="e">
        <v>#N/A</v>
      </c>
      <c r="Q3192" s="111" t="e">
        <v>#N/A</v>
      </c>
    </row>
    <row r="3193" spans="1:17" ht="15" customHeight="1" thickBot="1">
      <c r="A3193" s="446"/>
      <c r="B3193" s="446"/>
      <c r="C3193" s="54" t="str">
        <f>IF(A3193="CSP","Consolidated Supply Program(IIF)",IF(A3193&lt;&gt;"",INDEX('CCN &amp; Description'!$B$2:$B$1071,MATCH(VALUE(LEFT(A3193,5)),'CCN &amp; Description'!$A$2:$A$1071,0)),""))</f>
        <v/>
      </c>
      <c r="D3193" s="55" t="str">
        <f t="shared" si="98"/>
        <v>D</v>
      </c>
      <c r="E3193" s="55" t="str">
        <f t="shared" si="99"/>
        <v>D0031</v>
      </c>
      <c r="F3193" s="56" t="s">
        <v>14515</v>
      </c>
      <c r="G3193" s="56" t="s">
        <v>14469</v>
      </c>
      <c r="H3193" s="56" t="s">
        <v>14513</v>
      </c>
      <c r="I3193" s="57">
        <v>16.16</v>
      </c>
      <c r="J3193" s="57">
        <v>7.16</v>
      </c>
      <c r="K3193" s="57">
        <v>4.66</v>
      </c>
      <c r="L3193" s="315" t="e">
        <v>#REF!</v>
      </c>
      <c r="M3193" s="58" t="e">
        <v>#REF!</v>
      </c>
      <c r="N3193" s="58" t="e">
        <v>#N/A</v>
      </c>
      <c r="O3193" s="58" t="e">
        <v>#N/A</v>
      </c>
      <c r="P3193" s="58" t="e">
        <v>#N/A</v>
      </c>
      <c r="Q3193" s="58" t="e">
        <v>#N/A</v>
      </c>
    </row>
    <row r="3194" spans="1:17" ht="15" customHeight="1" thickBot="1">
      <c r="A3194" s="446"/>
      <c r="B3194" s="446"/>
      <c r="C3194" s="54" t="str">
        <f>IF(A3194="CSP","Consolidated Supply Program(IIF)",IF(A3194&lt;&gt;"",INDEX('CCN &amp; Description'!$B$2:$B$1071,MATCH(VALUE(LEFT(A3194,5)),'CCN &amp; Description'!$A$2:$A$1071,0)),""))</f>
        <v/>
      </c>
      <c r="D3194" s="55" t="str">
        <f t="shared" si="98"/>
        <v>D</v>
      </c>
      <c r="E3194" s="55" t="str">
        <f t="shared" si="99"/>
        <v>D0032</v>
      </c>
      <c r="F3194" s="56" t="s">
        <v>7876</v>
      </c>
      <c r="G3194" s="56" t="s">
        <v>14469</v>
      </c>
      <c r="H3194" s="56" t="s">
        <v>14516</v>
      </c>
      <c r="I3194" s="57">
        <v>15.25</v>
      </c>
      <c r="J3194" s="57">
        <v>7.17</v>
      </c>
      <c r="K3194" s="57">
        <v>6.17</v>
      </c>
      <c r="L3194" s="315" t="e">
        <v>#REF!</v>
      </c>
      <c r="M3194" s="58" t="e">
        <v>#REF!</v>
      </c>
      <c r="N3194" s="58">
        <v>15.25</v>
      </c>
      <c r="O3194" s="58" t="s">
        <v>1882</v>
      </c>
      <c r="P3194" s="58">
        <v>25</v>
      </c>
      <c r="Q3194" s="58">
        <v>1.75</v>
      </c>
    </row>
    <row r="3195" spans="1:17" s="110" customFormat="1" ht="15" customHeight="1" thickBot="1">
      <c r="A3195" s="446">
        <v>14312</v>
      </c>
      <c r="B3195" s="446"/>
      <c r="C3195" s="106" t="str">
        <f>IF(A3195="CSP","Consolidated Supply Program(IIF)",IF(A3195&lt;&gt;"",INDEX('CCN &amp; Description'!$B$2:$B$1071,MATCH(VALUE(LEFT(A3195,5)),'CCN &amp; Description'!$A$2:$A$1071,0)),""))</f>
        <v>VEHICLE STAGING AREA, SURFACED</v>
      </c>
      <c r="D3195" s="107" t="str">
        <f t="shared" si="98"/>
        <v>D</v>
      </c>
      <c r="E3195" s="107" t="str">
        <f t="shared" si="99"/>
        <v>D0033</v>
      </c>
      <c r="F3195" s="108" t="s">
        <v>7880</v>
      </c>
      <c r="G3195" s="108" t="s">
        <v>14469</v>
      </c>
      <c r="H3195" s="108" t="s">
        <v>14517</v>
      </c>
      <c r="I3195" s="109">
        <v>15.66</v>
      </c>
      <c r="J3195" s="109">
        <v>8.41</v>
      </c>
      <c r="K3195" s="109">
        <v>6</v>
      </c>
      <c r="L3195" s="110" t="e">
        <v>#REF!</v>
      </c>
      <c r="M3195" s="111" t="e">
        <v>#REF!</v>
      </c>
      <c r="N3195" s="111">
        <v>15.66666666666667</v>
      </c>
      <c r="O3195" s="111" t="s">
        <v>1882</v>
      </c>
      <c r="P3195" s="111">
        <v>25</v>
      </c>
      <c r="Q3195" s="111">
        <v>1.75</v>
      </c>
    </row>
    <row r="3196" spans="1:17" s="110" customFormat="1" ht="15" customHeight="1" thickBot="1">
      <c r="A3196" s="446"/>
      <c r="B3196" s="446"/>
      <c r="C3196" s="106" t="str">
        <f>IF(A3196="CSP","Consolidated Supply Program(IIF)",IF(A3196&lt;&gt;"",INDEX('CCN &amp; Description'!$B$2:$B$1071,MATCH(VALUE(LEFT(A3196,5)),'CCN &amp; Description'!$A$2:$A$1071,0)),""))</f>
        <v/>
      </c>
      <c r="D3196" s="107" t="str">
        <f t="shared" si="98"/>
        <v>D</v>
      </c>
      <c r="E3196" s="107" t="str">
        <f t="shared" si="99"/>
        <v>D0033</v>
      </c>
      <c r="F3196" s="108" t="s">
        <v>14518</v>
      </c>
      <c r="G3196" s="108" t="s">
        <v>14469</v>
      </c>
      <c r="H3196" s="108" t="s">
        <v>14517</v>
      </c>
      <c r="I3196" s="109">
        <v>15.66</v>
      </c>
      <c r="J3196" s="109">
        <v>8.41</v>
      </c>
      <c r="K3196" s="109">
        <v>6</v>
      </c>
      <c r="L3196" s="110" t="e">
        <v>#REF!</v>
      </c>
      <c r="M3196" s="111" t="e">
        <v>#REF!</v>
      </c>
      <c r="N3196" s="111" t="e">
        <v>#N/A</v>
      </c>
      <c r="O3196" s="111" t="e">
        <v>#N/A</v>
      </c>
      <c r="P3196" s="111" t="e">
        <v>#N/A</v>
      </c>
      <c r="Q3196" s="111" t="e">
        <v>#N/A</v>
      </c>
    </row>
    <row r="3197" spans="1:17" s="110" customFormat="1" ht="15" customHeight="1" thickBot="1">
      <c r="A3197" s="446">
        <v>14312</v>
      </c>
      <c r="B3197" s="446"/>
      <c r="C3197" s="106" t="str">
        <f>IF(A3197="CSP","Consolidated Supply Program(IIF)",IF(A3197&lt;&gt;"",INDEX('CCN &amp; Description'!$B$2:$B$1071,MATCH(VALUE(LEFT(A3197,5)),'CCN &amp; Description'!$A$2:$A$1071,0)),""))</f>
        <v>VEHICLE STAGING AREA, SURFACED</v>
      </c>
      <c r="D3197" s="107" t="str">
        <f t="shared" si="98"/>
        <v>D</v>
      </c>
      <c r="E3197" s="107" t="str">
        <f t="shared" si="99"/>
        <v>D0034</v>
      </c>
      <c r="F3197" s="108" t="s">
        <v>7884</v>
      </c>
      <c r="G3197" s="108" t="s">
        <v>14469</v>
      </c>
      <c r="H3197" s="108" t="s">
        <v>14513</v>
      </c>
      <c r="I3197" s="109">
        <v>16.16</v>
      </c>
      <c r="J3197" s="109">
        <v>7.16</v>
      </c>
      <c r="K3197" s="109">
        <v>4.66</v>
      </c>
      <c r="L3197" s="110" t="e">
        <v>#REF!</v>
      </c>
      <c r="M3197" s="111" t="e">
        <v>#REF!</v>
      </c>
      <c r="N3197" s="111">
        <v>16.166666666666671</v>
      </c>
      <c r="O3197" s="111" t="s">
        <v>1882</v>
      </c>
      <c r="P3197" s="111">
        <v>25</v>
      </c>
      <c r="Q3197" s="111">
        <v>1.75</v>
      </c>
    </row>
    <row r="3198" spans="1:17" s="110" customFormat="1" ht="15" customHeight="1" thickBot="1">
      <c r="A3198" s="446">
        <v>14312</v>
      </c>
      <c r="B3198" s="446"/>
      <c r="C3198" s="106" t="str">
        <f>IF(A3198="CSP","Consolidated Supply Program(IIF)",IF(A3198&lt;&gt;"",INDEX('CCN &amp; Description'!$B$2:$B$1071,MATCH(VALUE(LEFT(A3198,5)),'CCN &amp; Description'!$A$2:$A$1071,0)),""))</f>
        <v>VEHICLE STAGING AREA, SURFACED</v>
      </c>
      <c r="D3198" s="107" t="str">
        <f t="shared" si="98"/>
        <v>D</v>
      </c>
      <c r="E3198" s="107" t="str">
        <f t="shared" si="99"/>
        <v>D0034</v>
      </c>
      <c r="F3198" s="108" t="s">
        <v>7884</v>
      </c>
      <c r="G3198" s="108" t="s">
        <v>14469</v>
      </c>
      <c r="H3198" s="108" t="s">
        <v>14519</v>
      </c>
      <c r="I3198" s="109">
        <v>15.66</v>
      </c>
      <c r="J3198" s="109">
        <v>8.41</v>
      </c>
      <c r="K3198" s="109">
        <v>6</v>
      </c>
      <c r="L3198" s="110" t="e">
        <v>#REF!</v>
      </c>
      <c r="M3198" s="111" t="e">
        <v>#REF!</v>
      </c>
      <c r="N3198" s="111">
        <v>16.166666666666671</v>
      </c>
      <c r="O3198" s="111" t="s">
        <v>1882</v>
      </c>
      <c r="P3198" s="111">
        <v>25</v>
      </c>
      <c r="Q3198" s="111">
        <v>1.75</v>
      </c>
    </row>
    <row r="3199" spans="1:17" s="110" customFormat="1" ht="15" customHeight="1" thickBot="1">
      <c r="A3199" s="446">
        <v>14312</v>
      </c>
      <c r="B3199" s="446"/>
      <c r="C3199" s="106" t="str">
        <f>IF(A3199="CSP","Consolidated Supply Program(IIF)",IF(A3199&lt;&gt;"",INDEX('CCN &amp; Description'!$B$2:$B$1071,MATCH(VALUE(LEFT(A3199,5)),'CCN &amp; Description'!$A$2:$A$1071,0)),""))</f>
        <v>VEHICLE STAGING AREA, SURFACED</v>
      </c>
      <c r="D3199" s="107" t="str">
        <f t="shared" si="98"/>
        <v>D</v>
      </c>
      <c r="E3199" s="107" t="str">
        <f t="shared" si="99"/>
        <v>D0034</v>
      </c>
      <c r="F3199" s="108" t="s">
        <v>7884</v>
      </c>
      <c r="G3199" s="108" t="s">
        <v>14469</v>
      </c>
      <c r="H3199" s="108" t="s">
        <v>14520</v>
      </c>
      <c r="I3199" s="109">
        <v>16.16</v>
      </c>
      <c r="J3199" s="109">
        <v>7.16</v>
      </c>
      <c r="K3199" s="109">
        <v>4.66</v>
      </c>
      <c r="L3199" s="110" t="e">
        <v>#REF!</v>
      </c>
      <c r="M3199" s="111" t="e">
        <v>#REF!</v>
      </c>
      <c r="N3199" s="111">
        <v>16.166666666666671</v>
      </c>
      <c r="O3199" s="111" t="s">
        <v>1882</v>
      </c>
      <c r="P3199" s="111">
        <v>25</v>
      </c>
      <c r="Q3199" s="111">
        <v>1.75</v>
      </c>
    </row>
    <row r="3200" spans="1:17" ht="15" customHeight="1" thickBot="1">
      <c r="A3200" s="446"/>
      <c r="B3200" s="446"/>
      <c r="C3200" s="54" t="str">
        <f>IF(A3200="CSP","Consolidated Supply Program(IIF)",IF(A3200&lt;&gt;"",INDEX('CCN &amp; Description'!$B$2:$B$1071,MATCH(VALUE(LEFT(A3200,5)),'CCN &amp; Description'!$A$2:$A$1071,0)),""))</f>
        <v/>
      </c>
      <c r="D3200" s="55" t="str">
        <f t="shared" si="98"/>
        <v>D</v>
      </c>
      <c r="E3200" s="55" t="str">
        <f t="shared" si="99"/>
        <v>D0034</v>
      </c>
      <c r="F3200" s="56" t="s">
        <v>14521</v>
      </c>
      <c r="G3200" s="56" t="s">
        <v>14469</v>
      </c>
      <c r="H3200" s="56" t="s">
        <v>14513</v>
      </c>
      <c r="I3200" s="57">
        <v>16.16</v>
      </c>
      <c r="J3200" s="57">
        <v>7.16</v>
      </c>
      <c r="K3200" s="57">
        <v>4.66</v>
      </c>
      <c r="L3200" s="315" t="e">
        <v>#REF!</v>
      </c>
      <c r="M3200" s="58" t="e">
        <v>#REF!</v>
      </c>
      <c r="N3200" s="58" t="e">
        <v>#N/A</v>
      </c>
      <c r="O3200" s="58" t="e">
        <v>#N/A</v>
      </c>
      <c r="P3200" s="58" t="e">
        <v>#N/A</v>
      </c>
      <c r="Q3200" s="58" t="e">
        <v>#N/A</v>
      </c>
    </row>
    <row r="3201" spans="1:17" ht="15" customHeight="1" thickBot="1">
      <c r="A3201" s="446"/>
      <c r="B3201" s="446"/>
      <c r="C3201" s="54" t="str">
        <f>IF(A3201="CSP","Consolidated Supply Program(IIF)",IF(A3201&lt;&gt;"",INDEX('CCN &amp; Description'!$B$2:$B$1071,MATCH(VALUE(LEFT(A3201,5)),'CCN &amp; Description'!$A$2:$A$1071,0)),""))</f>
        <v/>
      </c>
      <c r="D3201" s="55" t="str">
        <f t="shared" si="98"/>
        <v>D</v>
      </c>
      <c r="E3201" s="55" t="str">
        <f t="shared" si="99"/>
        <v>D0034</v>
      </c>
      <c r="F3201" s="56" t="s">
        <v>14522</v>
      </c>
      <c r="G3201" s="56" t="s">
        <v>14469</v>
      </c>
      <c r="H3201" s="56" t="s">
        <v>14519</v>
      </c>
      <c r="I3201" s="57">
        <v>15.66</v>
      </c>
      <c r="J3201" s="57">
        <v>8.41</v>
      </c>
      <c r="K3201" s="57">
        <v>6</v>
      </c>
      <c r="L3201" s="315" t="e">
        <v>#REF!</v>
      </c>
      <c r="M3201" s="58" t="e">
        <v>#REF!</v>
      </c>
      <c r="N3201" s="58" t="e">
        <v>#N/A</v>
      </c>
      <c r="O3201" s="58" t="e">
        <v>#N/A</v>
      </c>
      <c r="P3201" s="58" t="e">
        <v>#N/A</v>
      </c>
      <c r="Q3201" s="58" t="e">
        <v>#N/A</v>
      </c>
    </row>
    <row r="3202" spans="1:17" s="110" customFormat="1" ht="15" customHeight="1" thickBot="1">
      <c r="A3202" s="446">
        <v>14312</v>
      </c>
      <c r="B3202" s="446"/>
      <c r="C3202" s="106" t="str">
        <f>IF(A3202="CSP","Consolidated Supply Program(IIF)",IF(A3202&lt;&gt;"",INDEX('CCN &amp; Description'!$B$2:$B$1071,MATCH(VALUE(LEFT(A3202,5)),'CCN &amp; Description'!$A$2:$A$1071,0)),""))</f>
        <v>VEHICLE STAGING AREA, SURFACED</v>
      </c>
      <c r="D3202" s="107" t="str">
        <f t="shared" ref="D3202:D3265" si="100">LEFT(F3202,1)</f>
        <v>D</v>
      </c>
      <c r="E3202" s="107" t="str">
        <f t="shared" ref="E3202:E3265" si="101">LEFT(F3202,5)</f>
        <v>D0035</v>
      </c>
      <c r="F3202" s="108" t="s">
        <v>1391</v>
      </c>
      <c r="G3202" s="108" t="s">
        <v>14523</v>
      </c>
      <c r="H3202" s="108" t="s">
        <v>14524</v>
      </c>
      <c r="I3202" s="109">
        <v>27.27</v>
      </c>
      <c r="J3202" s="109">
        <v>7.97</v>
      </c>
      <c r="K3202" s="109">
        <v>5</v>
      </c>
      <c r="L3202" s="110" t="e">
        <v>#REF!</v>
      </c>
      <c r="M3202" s="111" t="e">
        <v>#REF!</v>
      </c>
      <c r="N3202" s="111">
        <v>27.283333333333331</v>
      </c>
      <c r="O3202" s="111" t="s">
        <v>56</v>
      </c>
      <c r="P3202" s="111">
        <v>45</v>
      </c>
      <c r="Q3202" s="111">
        <v>1.75</v>
      </c>
    </row>
    <row r="3203" spans="1:17" ht="15" customHeight="1" thickBot="1">
      <c r="A3203" s="446"/>
      <c r="B3203" s="446"/>
      <c r="C3203" s="54" t="str">
        <f>IF(A3203="CSP","Consolidated Supply Program(IIF)",IF(A3203&lt;&gt;"",INDEX('CCN &amp; Description'!$B$2:$B$1071,MATCH(VALUE(LEFT(A3203,5)),'CCN &amp; Description'!$A$2:$A$1071,0)),""))</f>
        <v/>
      </c>
      <c r="D3203" s="55" t="str">
        <f t="shared" si="100"/>
        <v>D</v>
      </c>
      <c r="E3203" s="55" t="str">
        <f t="shared" si="101"/>
        <v>D0036</v>
      </c>
      <c r="F3203" s="56" t="s">
        <v>7895</v>
      </c>
      <c r="G3203" s="56" t="s">
        <v>14473</v>
      </c>
      <c r="H3203" s="56" t="s">
        <v>14525</v>
      </c>
      <c r="I3203" s="57">
        <v>19.48</v>
      </c>
      <c r="J3203" s="57">
        <v>8.17</v>
      </c>
      <c r="K3203" s="57">
        <v>10.32</v>
      </c>
      <c r="L3203" s="315" t="e">
        <v>#REF!</v>
      </c>
      <c r="M3203" s="58" t="e">
        <v>#REF!</v>
      </c>
      <c r="N3203" s="58">
        <v>19.483333333333331</v>
      </c>
      <c r="O3203" s="58" t="s">
        <v>1882</v>
      </c>
      <c r="P3203" s="58">
        <v>25</v>
      </c>
      <c r="Q3203" s="58">
        <v>1.75</v>
      </c>
    </row>
    <row r="3204" spans="1:17" ht="15" customHeight="1" thickBot="1">
      <c r="A3204" s="446"/>
      <c r="B3204" s="446"/>
      <c r="C3204" s="54" t="str">
        <f>IF(A3204="CSP","Consolidated Supply Program(IIF)",IF(A3204&lt;&gt;"",INDEX('CCN &amp; Description'!$B$2:$B$1071,MATCH(VALUE(LEFT(A3204,5)),'CCN &amp; Description'!$A$2:$A$1071,0)),""))</f>
        <v/>
      </c>
      <c r="D3204" s="55" t="str">
        <f t="shared" si="100"/>
        <v>D</v>
      </c>
      <c r="E3204" s="55" t="str">
        <f t="shared" si="101"/>
        <v>D0036</v>
      </c>
      <c r="F3204" s="56" t="s">
        <v>7895</v>
      </c>
      <c r="G3204" s="56" t="s">
        <v>14473</v>
      </c>
      <c r="H3204" s="56" t="s">
        <v>14526</v>
      </c>
      <c r="I3204" s="57">
        <v>20.56</v>
      </c>
      <c r="J3204" s="57">
        <v>10.25</v>
      </c>
      <c r="K3204" s="57">
        <v>8.35</v>
      </c>
      <c r="L3204" s="315" t="e">
        <v>#REF!</v>
      </c>
      <c r="M3204" s="58" t="e">
        <v>#REF!</v>
      </c>
      <c r="N3204" s="58">
        <v>19.483333333333331</v>
      </c>
      <c r="O3204" s="58" t="s">
        <v>1882</v>
      </c>
      <c r="P3204" s="58">
        <v>25</v>
      </c>
      <c r="Q3204" s="58">
        <v>1.75</v>
      </c>
    </row>
    <row r="3205" spans="1:17" ht="15" customHeight="1" thickBot="1">
      <c r="A3205" s="446"/>
      <c r="B3205" s="446"/>
      <c r="C3205" s="54" t="str">
        <f>IF(A3205="CSP","Consolidated Supply Program(IIF)",IF(A3205&lt;&gt;"",INDEX('CCN &amp; Description'!$B$2:$B$1071,MATCH(VALUE(LEFT(A3205,5)),'CCN &amp; Description'!$A$2:$A$1071,0)),""))</f>
        <v/>
      </c>
      <c r="D3205" s="55" t="str">
        <f t="shared" si="100"/>
        <v>D</v>
      </c>
      <c r="E3205" s="55" t="str">
        <f t="shared" si="101"/>
        <v>D0037</v>
      </c>
      <c r="F3205" s="56" t="s">
        <v>14527</v>
      </c>
      <c r="G3205" s="56" t="s">
        <v>14528</v>
      </c>
      <c r="H3205" s="56" t="s">
        <v>14529</v>
      </c>
      <c r="I3205" s="60"/>
      <c r="J3205" s="60"/>
      <c r="K3205" s="60"/>
      <c r="L3205" s="315" t="e">
        <v>#REF!</v>
      </c>
      <c r="M3205" s="58" t="e">
        <v>#REF!</v>
      </c>
      <c r="N3205" s="58" t="e">
        <v>#N/A</v>
      </c>
      <c r="O3205" s="58" t="e">
        <v>#N/A</v>
      </c>
      <c r="P3205" s="58" t="e">
        <v>#N/A</v>
      </c>
      <c r="Q3205" s="58" t="e">
        <v>#N/A</v>
      </c>
    </row>
    <row r="3206" spans="1:17" ht="15" customHeight="1" thickBot="1">
      <c r="A3206" s="446"/>
      <c r="B3206" s="446"/>
      <c r="C3206" s="54" t="str">
        <f>IF(A3206="CSP","Consolidated Supply Program(IIF)",IF(A3206&lt;&gt;"",INDEX('CCN &amp; Description'!$B$2:$B$1071,MATCH(VALUE(LEFT(A3206,5)),'CCN &amp; Description'!$A$2:$A$1071,0)),""))</f>
        <v/>
      </c>
      <c r="D3206" s="55" t="str">
        <f t="shared" si="100"/>
        <v>D</v>
      </c>
      <c r="E3206" s="55" t="str">
        <f t="shared" si="101"/>
        <v>D0037</v>
      </c>
      <c r="F3206" s="56" t="s">
        <v>14527</v>
      </c>
      <c r="G3206" s="56" t="s">
        <v>14530</v>
      </c>
      <c r="H3206" s="56" t="s">
        <v>14531</v>
      </c>
      <c r="I3206" s="60"/>
      <c r="J3206" s="60"/>
      <c r="K3206" s="60"/>
      <c r="L3206" s="315" t="e">
        <v>#REF!</v>
      </c>
      <c r="M3206" s="58" t="e">
        <v>#REF!</v>
      </c>
      <c r="N3206" s="58" t="e">
        <v>#N/A</v>
      </c>
      <c r="O3206" s="58" t="e">
        <v>#N/A</v>
      </c>
      <c r="P3206" s="58" t="e">
        <v>#N/A</v>
      </c>
      <c r="Q3206" s="58" t="e">
        <v>#N/A</v>
      </c>
    </row>
    <row r="3207" spans="1:17" ht="15" customHeight="1" thickBot="1">
      <c r="A3207" s="446"/>
      <c r="B3207" s="446"/>
      <c r="C3207" s="54" t="str">
        <f>IF(A3207="CSP","Consolidated Supply Program(IIF)",IF(A3207&lt;&gt;"",INDEX('CCN &amp; Description'!$B$2:$B$1071,MATCH(VALUE(LEFT(A3207,5)),'CCN &amp; Description'!$A$2:$A$1071,0)),""))</f>
        <v/>
      </c>
      <c r="D3207" s="55" t="str">
        <f t="shared" si="100"/>
        <v>D</v>
      </c>
      <c r="E3207" s="55" t="str">
        <f t="shared" si="101"/>
        <v>D0037</v>
      </c>
      <c r="F3207" s="56" t="s">
        <v>14527</v>
      </c>
      <c r="G3207" s="56" t="s">
        <v>14530</v>
      </c>
      <c r="H3207" s="56" t="s">
        <v>14532</v>
      </c>
      <c r="I3207" s="60"/>
      <c r="J3207" s="60"/>
      <c r="K3207" s="60"/>
      <c r="L3207" s="315" t="e">
        <v>#REF!</v>
      </c>
      <c r="M3207" s="58" t="e">
        <v>#REF!</v>
      </c>
      <c r="N3207" s="58" t="e">
        <v>#N/A</v>
      </c>
      <c r="O3207" s="58" t="e">
        <v>#N/A</v>
      </c>
      <c r="P3207" s="58" t="e">
        <v>#N/A</v>
      </c>
      <c r="Q3207" s="58" t="e">
        <v>#N/A</v>
      </c>
    </row>
    <row r="3208" spans="1:17" ht="15" customHeight="1" thickBot="1">
      <c r="A3208" s="446"/>
      <c r="B3208" s="446"/>
      <c r="C3208" s="54" t="str">
        <f>IF(A3208="CSP","Consolidated Supply Program(IIF)",IF(A3208&lt;&gt;"",INDEX('CCN &amp; Description'!$B$2:$B$1071,MATCH(VALUE(LEFT(A3208,5)),'CCN &amp; Description'!$A$2:$A$1071,0)),""))</f>
        <v/>
      </c>
      <c r="D3208" s="55" t="str">
        <f t="shared" si="100"/>
        <v>D</v>
      </c>
      <c r="E3208" s="55" t="str">
        <f t="shared" si="101"/>
        <v>D0037</v>
      </c>
      <c r="F3208" s="56" t="s">
        <v>14527</v>
      </c>
      <c r="G3208" s="56" t="s">
        <v>14530</v>
      </c>
      <c r="H3208" s="56" t="s">
        <v>14533</v>
      </c>
      <c r="I3208" s="60"/>
      <c r="J3208" s="60"/>
      <c r="K3208" s="60"/>
      <c r="L3208" s="315" t="e">
        <v>#REF!</v>
      </c>
      <c r="M3208" s="58" t="e">
        <v>#REF!</v>
      </c>
      <c r="N3208" s="58" t="e">
        <v>#N/A</v>
      </c>
      <c r="O3208" s="58" t="e">
        <v>#N/A</v>
      </c>
      <c r="P3208" s="58" t="e">
        <v>#N/A</v>
      </c>
      <c r="Q3208" s="58" t="e">
        <v>#N/A</v>
      </c>
    </row>
    <row r="3209" spans="1:17" ht="15" customHeight="1" thickBot="1">
      <c r="A3209" s="446"/>
      <c r="B3209" s="446"/>
      <c r="C3209" s="54" t="str">
        <f>IF(A3209="CSP","Consolidated Supply Program(IIF)",IF(A3209&lt;&gt;"",INDEX('CCN &amp; Description'!$B$2:$B$1071,MATCH(VALUE(LEFT(A3209,5)),'CCN &amp; Description'!$A$2:$A$1071,0)),""))</f>
        <v/>
      </c>
      <c r="D3209" s="55" t="str">
        <f t="shared" si="100"/>
        <v>D</v>
      </c>
      <c r="E3209" s="55" t="str">
        <f t="shared" si="101"/>
        <v>D0038</v>
      </c>
      <c r="F3209" s="56" t="s">
        <v>7902</v>
      </c>
      <c r="G3209" s="56" t="s">
        <v>7781</v>
      </c>
      <c r="H3209" s="59"/>
      <c r="I3209" s="57">
        <v>3</v>
      </c>
      <c r="J3209" s="57">
        <v>1.5</v>
      </c>
      <c r="K3209" s="57">
        <v>2</v>
      </c>
      <c r="L3209" s="315" t="e">
        <v>#REF!</v>
      </c>
      <c r="M3209" s="58" t="e">
        <v>#REF!</v>
      </c>
      <c r="N3209" s="58" t="e">
        <v>#N/A</v>
      </c>
      <c r="O3209" s="58" t="e">
        <v>#N/A</v>
      </c>
      <c r="P3209" s="58" t="e">
        <v>#N/A</v>
      </c>
      <c r="Q3209" s="58" t="e">
        <v>#N/A</v>
      </c>
    </row>
    <row r="3210" spans="1:17" ht="15" customHeight="1" thickBot="1">
      <c r="A3210" s="446"/>
      <c r="B3210" s="446"/>
      <c r="C3210" s="54" t="str">
        <f>IF(A3210="CSP","Consolidated Supply Program(IIF)",IF(A3210&lt;&gt;"",INDEX('CCN &amp; Description'!$B$2:$B$1071,MATCH(VALUE(LEFT(A3210,5)),'CCN &amp; Description'!$A$2:$A$1071,0)),""))</f>
        <v/>
      </c>
      <c r="D3210" s="55" t="str">
        <f t="shared" si="100"/>
        <v>D</v>
      </c>
      <c r="E3210" s="55" t="str">
        <f t="shared" si="101"/>
        <v>D0039</v>
      </c>
      <c r="F3210" s="56" t="s">
        <v>14534</v>
      </c>
      <c r="G3210" s="56" t="s">
        <v>14535</v>
      </c>
      <c r="H3210" s="59"/>
      <c r="I3210" s="57">
        <v>2.33</v>
      </c>
      <c r="J3210" s="57">
        <v>1.67</v>
      </c>
      <c r="K3210" s="57">
        <v>1.17</v>
      </c>
      <c r="L3210" s="315" t="e">
        <v>#REF!</v>
      </c>
      <c r="M3210" s="58" t="e">
        <v>#REF!</v>
      </c>
      <c r="N3210" s="58" t="e">
        <v>#N/A</v>
      </c>
      <c r="O3210" s="58" t="e">
        <v>#N/A</v>
      </c>
      <c r="P3210" s="58" t="e">
        <v>#N/A</v>
      </c>
      <c r="Q3210" s="58" t="e">
        <v>#N/A</v>
      </c>
    </row>
    <row r="3211" spans="1:17" ht="15" customHeight="1" thickBot="1">
      <c r="A3211" s="446"/>
      <c r="B3211" s="446"/>
      <c r="C3211" s="54" t="str">
        <f>IF(A3211="CSP","Consolidated Supply Program(IIF)",IF(A3211&lt;&gt;"",INDEX('CCN &amp; Description'!$B$2:$B$1071,MATCH(VALUE(LEFT(A3211,5)),'CCN &amp; Description'!$A$2:$A$1071,0)),""))</f>
        <v/>
      </c>
      <c r="D3211" s="55" t="str">
        <f t="shared" si="100"/>
        <v>D</v>
      </c>
      <c r="E3211" s="55" t="str">
        <f t="shared" si="101"/>
        <v>D0040</v>
      </c>
      <c r="F3211" s="56" t="s">
        <v>14536</v>
      </c>
      <c r="G3211" s="56" t="s">
        <v>14473</v>
      </c>
      <c r="H3211" s="56" t="s">
        <v>14537</v>
      </c>
      <c r="I3211" s="57">
        <v>20.74</v>
      </c>
      <c r="J3211" s="57">
        <v>8.83</v>
      </c>
      <c r="K3211" s="57">
        <v>9</v>
      </c>
      <c r="L3211" s="315" t="e">
        <v>#REF!</v>
      </c>
      <c r="M3211" s="58" t="e">
        <v>#REF!</v>
      </c>
      <c r="N3211" s="58" t="e">
        <v>#N/A</v>
      </c>
      <c r="O3211" s="58" t="e">
        <v>#N/A</v>
      </c>
      <c r="P3211" s="58" t="e">
        <v>#N/A</v>
      </c>
      <c r="Q3211" s="58" t="e">
        <v>#N/A</v>
      </c>
    </row>
    <row r="3212" spans="1:17" s="110" customFormat="1" ht="15" customHeight="1" thickBot="1">
      <c r="A3212" s="446"/>
      <c r="B3212" s="446"/>
      <c r="C3212" s="106" t="str">
        <f>IF(A3212="CSP","Consolidated Supply Program(IIF)",IF(A3212&lt;&gt;"",INDEX('CCN &amp; Description'!$B$2:$B$1071,MATCH(VALUE(LEFT(A3212,5)),'CCN &amp; Description'!$A$2:$A$1071,0)),""))</f>
        <v/>
      </c>
      <c r="D3212" s="107" t="str">
        <f t="shared" si="100"/>
        <v>D</v>
      </c>
      <c r="E3212" s="107" t="str">
        <f t="shared" si="101"/>
        <v>D0041</v>
      </c>
      <c r="F3212" s="108" t="s">
        <v>7906</v>
      </c>
      <c r="G3212" s="108" t="s">
        <v>14538</v>
      </c>
      <c r="H3212" s="108" t="s">
        <v>14539</v>
      </c>
      <c r="I3212" s="109">
        <v>32.9</v>
      </c>
      <c r="J3212" s="109">
        <v>9.75</v>
      </c>
      <c r="K3212" s="109">
        <v>10.5</v>
      </c>
      <c r="L3212" s="110" t="e">
        <v>#REF!</v>
      </c>
      <c r="M3212" s="111" t="e">
        <v>#REF!</v>
      </c>
      <c r="N3212" s="111" t="e">
        <v>#N/A</v>
      </c>
      <c r="O3212" s="111" t="e">
        <v>#N/A</v>
      </c>
      <c r="P3212" s="111" t="e">
        <v>#N/A</v>
      </c>
      <c r="Q3212" s="111" t="e">
        <v>#N/A</v>
      </c>
    </row>
    <row r="3213" spans="1:17" s="110" customFormat="1" ht="15" customHeight="1" thickBot="1">
      <c r="A3213" s="446">
        <v>21451</v>
      </c>
      <c r="B3213" s="446"/>
      <c r="C3213" s="106" t="str">
        <f>IF(A3213="CSP","Consolidated Supply Program(IIF)",IF(A3213&lt;&gt;"",INDEX('CCN &amp; Description'!$B$2:$B$1071,MATCH(VALUE(LEFT(A3213,5)),'CCN &amp; Description'!$A$2:$A$1071,0)),""))</f>
        <v>VEHICLE MAINTENANCE SHOP</v>
      </c>
      <c r="D3213" s="107" t="str">
        <f t="shared" si="100"/>
        <v>D</v>
      </c>
      <c r="E3213" s="107" t="str">
        <f t="shared" si="101"/>
        <v>D0042</v>
      </c>
      <c r="F3213" s="108" t="s">
        <v>7910</v>
      </c>
      <c r="G3213" s="108" t="s">
        <v>7911</v>
      </c>
      <c r="H3213" s="112"/>
      <c r="I3213" s="113"/>
      <c r="J3213" s="113"/>
      <c r="K3213" s="113"/>
      <c r="L3213" s="110" t="e">
        <v>#REF!</v>
      </c>
      <c r="M3213" s="111" t="e">
        <v>#REF!</v>
      </c>
      <c r="N3213" s="111" t="e">
        <v>#N/A</v>
      </c>
      <c r="O3213" s="111" t="e">
        <v>#N/A</v>
      </c>
      <c r="P3213" s="111" t="e">
        <v>#N/A</v>
      </c>
      <c r="Q3213" s="111" t="e">
        <v>#N/A</v>
      </c>
    </row>
    <row r="3214" spans="1:17" s="110" customFormat="1" ht="15" customHeight="1" thickBot="1">
      <c r="A3214" s="446">
        <v>21451</v>
      </c>
      <c r="B3214" s="446"/>
      <c r="C3214" s="106" t="str">
        <f>IF(A3214="CSP","Consolidated Supply Program(IIF)",IF(A3214&lt;&gt;"",INDEX('CCN &amp; Description'!$B$2:$B$1071,MATCH(VALUE(LEFT(A3214,5)),'CCN &amp; Description'!$A$2:$A$1071,0)),""))</f>
        <v>VEHICLE MAINTENANCE SHOP</v>
      </c>
      <c r="D3214" s="107" t="str">
        <f t="shared" si="100"/>
        <v>D</v>
      </c>
      <c r="E3214" s="107" t="str">
        <f t="shared" si="101"/>
        <v>D0043</v>
      </c>
      <c r="F3214" s="108" t="s">
        <v>7916</v>
      </c>
      <c r="G3214" s="108" t="s">
        <v>7917</v>
      </c>
      <c r="H3214" s="108" t="s">
        <v>14540</v>
      </c>
      <c r="I3214" s="113"/>
      <c r="J3214" s="113"/>
      <c r="K3214" s="113"/>
      <c r="L3214" s="110" t="e">
        <v>#REF!</v>
      </c>
      <c r="M3214" s="111" t="e">
        <v>#REF!</v>
      </c>
      <c r="N3214" s="111" t="e">
        <v>#N/A</v>
      </c>
      <c r="O3214" s="111" t="e">
        <v>#N/A</v>
      </c>
      <c r="P3214" s="111" t="e">
        <v>#N/A</v>
      </c>
      <c r="Q3214" s="111" t="e">
        <v>#N/A</v>
      </c>
    </row>
    <row r="3215" spans="1:17" s="110" customFormat="1" ht="15" customHeight="1" thickBot="1">
      <c r="A3215" s="446"/>
      <c r="B3215" s="446"/>
      <c r="C3215" s="106" t="str">
        <f>IF(A3215="CSP","Consolidated Supply Program(IIF)",IF(A3215&lt;&gt;"",INDEX('CCN &amp; Description'!$B$2:$B$1071,MATCH(VALUE(LEFT(A3215,5)),'CCN &amp; Description'!$A$2:$A$1071,0)),""))</f>
        <v/>
      </c>
      <c r="D3215" s="107" t="str">
        <f t="shared" si="100"/>
        <v>D</v>
      </c>
      <c r="E3215" s="107" t="str">
        <f t="shared" si="101"/>
        <v>D0044</v>
      </c>
      <c r="F3215" s="108" t="s">
        <v>14541</v>
      </c>
      <c r="G3215" s="108" t="s">
        <v>14542</v>
      </c>
      <c r="H3215" s="108" t="s">
        <v>14543</v>
      </c>
      <c r="I3215" s="113"/>
      <c r="J3215" s="113"/>
      <c r="K3215" s="113"/>
      <c r="L3215" s="110" t="e">
        <v>#REF!</v>
      </c>
      <c r="M3215" s="111" t="e">
        <v>#REF!</v>
      </c>
      <c r="N3215" s="111" t="e">
        <v>#N/A</v>
      </c>
      <c r="O3215" s="111" t="e">
        <v>#N/A</v>
      </c>
      <c r="P3215" s="111" t="e">
        <v>#N/A</v>
      </c>
      <c r="Q3215" s="111" t="e">
        <v>#N/A</v>
      </c>
    </row>
    <row r="3216" spans="1:17" s="110" customFormat="1" ht="15" customHeight="1" thickBot="1">
      <c r="A3216" s="446">
        <v>14312</v>
      </c>
      <c r="B3216" s="446"/>
      <c r="C3216" s="106" t="str">
        <f>IF(A3216="CSP","Consolidated Supply Program(IIF)",IF(A3216&lt;&gt;"",INDEX('CCN &amp; Description'!$B$2:$B$1071,MATCH(VALUE(LEFT(A3216,5)),'CCN &amp; Description'!$A$2:$A$1071,0)),""))</f>
        <v>VEHICLE STAGING AREA, SURFACED</v>
      </c>
      <c r="D3216" s="107" t="str">
        <f t="shared" si="100"/>
        <v>D</v>
      </c>
      <c r="E3216" s="107" t="str">
        <f t="shared" si="101"/>
        <v>D0045</v>
      </c>
      <c r="F3216" s="108" t="s">
        <v>1074</v>
      </c>
      <c r="G3216" s="108" t="s">
        <v>14469</v>
      </c>
      <c r="H3216" s="108" t="s">
        <v>14544</v>
      </c>
      <c r="I3216" s="113"/>
      <c r="J3216" s="113"/>
      <c r="K3216" s="113"/>
      <c r="L3216" s="110" t="e">
        <v>#REF!</v>
      </c>
      <c r="M3216" s="111" t="e">
        <v>#REF!</v>
      </c>
      <c r="N3216" s="111">
        <v>20.51</v>
      </c>
      <c r="O3216" s="111" t="s">
        <v>56</v>
      </c>
      <c r="P3216" s="111">
        <v>45</v>
      </c>
      <c r="Q3216" s="111">
        <v>1.75</v>
      </c>
    </row>
    <row r="3217" spans="1:17" s="110" customFormat="1" ht="15" customHeight="1" thickBot="1">
      <c r="A3217" s="446">
        <v>14312</v>
      </c>
      <c r="B3217" s="446"/>
      <c r="C3217" s="106" t="str">
        <f>IF(A3217="CSP","Consolidated Supply Program(IIF)",IF(A3217&lt;&gt;"",INDEX('CCN &amp; Description'!$B$2:$B$1071,MATCH(VALUE(LEFT(A3217,5)),'CCN &amp; Description'!$A$2:$A$1071,0)),""))</f>
        <v>VEHICLE STAGING AREA, SURFACED</v>
      </c>
      <c r="D3217" s="107" t="str">
        <f t="shared" si="100"/>
        <v>D</v>
      </c>
      <c r="E3217" s="107" t="str">
        <f t="shared" si="101"/>
        <v>D0045</v>
      </c>
      <c r="F3217" s="108" t="s">
        <v>1074</v>
      </c>
      <c r="G3217" s="108" t="s">
        <v>14469</v>
      </c>
      <c r="H3217" s="108" t="s">
        <v>14545</v>
      </c>
      <c r="I3217" s="113"/>
      <c r="J3217" s="113"/>
      <c r="K3217" s="113"/>
      <c r="L3217" s="110" t="e">
        <v>#REF!</v>
      </c>
      <c r="M3217" s="111" t="e">
        <v>#REF!</v>
      </c>
      <c r="N3217" s="111">
        <v>20.51</v>
      </c>
      <c r="O3217" s="111" t="s">
        <v>56</v>
      </c>
      <c r="P3217" s="111">
        <v>45</v>
      </c>
      <c r="Q3217" s="111">
        <v>1.75</v>
      </c>
    </row>
    <row r="3218" spans="1:17" s="110" customFormat="1" ht="15" customHeight="1" thickBot="1">
      <c r="A3218" s="446">
        <v>14312</v>
      </c>
      <c r="B3218" s="446"/>
      <c r="C3218" s="106" t="str">
        <f>IF(A3218="CSP","Consolidated Supply Program(IIF)",IF(A3218&lt;&gt;"",INDEX('CCN &amp; Description'!$B$2:$B$1071,MATCH(VALUE(LEFT(A3218,5)),'CCN &amp; Description'!$A$2:$A$1071,0)),""))</f>
        <v>VEHICLE STAGING AREA, SURFACED</v>
      </c>
      <c r="D3218" s="107" t="str">
        <f t="shared" si="100"/>
        <v>D</v>
      </c>
      <c r="E3218" s="107" t="str">
        <f t="shared" si="101"/>
        <v>D0046</v>
      </c>
      <c r="F3218" s="108" t="s">
        <v>1394</v>
      </c>
      <c r="G3218" s="108" t="s">
        <v>14469</v>
      </c>
      <c r="H3218" s="108" t="s">
        <v>14546</v>
      </c>
      <c r="I3218" s="113"/>
      <c r="J3218" s="113"/>
      <c r="K3218" s="113"/>
      <c r="L3218" s="110" t="e">
        <v>#REF!</v>
      </c>
      <c r="M3218" s="111" t="e">
        <v>#REF!</v>
      </c>
      <c r="N3218" s="111">
        <v>20.51</v>
      </c>
      <c r="O3218" s="111" t="s">
        <v>56</v>
      </c>
      <c r="P3218" s="111">
        <v>45</v>
      </c>
      <c r="Q3218" s="111">
        <v>1.75</v>
      </c>
    </row>
    <row r="3219" spans="1:17" s="110" customFormat="1" ht="15" customHeight="1" thickBot="1">
      <c r="A3219" s="446">
        <v>14312</v>
      </c>
      <c r="B3219" s="446"/>
      <c r="C3219" s="106" t="str">
        <f>IF(A3219="CSP","Consolidated Supply Program(IIF)",IF(A3219&lt;&gt;"",INDEX('CCN &amp; Description'!$B$2:$B$1071,MATCH(VALUE(LEFT(A3219,5)),'CCN &amp; Description'!$A$2:$A$1071,0)),""))</f>
        <v>VEHICLE STAGING AREA, SURFACED</v>
      </c>
      <c r="D3219" s="107" t="str">
        <f t="shared" si="100"/>
        <v>D</v>
      </c>
      <c r="E3219" s="107" t="str">
        <f t="shared" si="101"/>
        <v>D0046</v>
      </c>
      <c r="F3219" s="108" t="s">
        <v>1394</v>
      </c>
      <c r="G3219" s="108" t="s">
        <v>14469</v>
      </c>
      <c r="H3219" s="108" t="s">
        <v>14547</v>
      </c>
      <c r="I3219" s="113"/>
      <c r="J3219" s="113"/>
      <c r="K3219" s="113"/>
      <c r="L3219" s="110" t="e">
        <v>#REF!</v>
      </c>
      <c r="M3219" s="111" t="e">
        <v>#REF!</v>
      </c>
      <c r="N3219" s="111">
        <v>20.51</v>
      </c>
      <c r="O3219" s="111" t="s">
        <v>56</v>
      </c>
      <c r="P3219" s="111">
        <v>45</v>
      </c>
      <c r="Q3219" s="111">
        <v>1.75</v>
      </c>
    </row>
    <row r="3220" spans="1:17" ht="15" customHeight="1" thickBot="1">
      <c r="A3220" s="446"/>
      <c r="B3220" s="446"/>
      <c r="C3220" s="54" t="str">
        <f>IF(A3220="CSP","Consolidated Supply Program(IIF)",IF(A3220&lt;&gt;"",INDEX('CCN &amp; Description'!$B$2:$B$1071,MATCH(VALUE(LEFT(A3220,5)),'CCN &amp; Description'!$A$2:$A$1071,0)),""))</f>
        <v/>
      </c>
      <c r="D3220" s="55" t="str">
        <f t="shared" si="100"/>
        <v>D</v>
      </c>
      <c r="E3220" s="55" t="str">
        <f t="shared" si="101"/>
        <v>D0047</v>
      </c>
      <c r="F3220" s="56" t="s">
        <v>7936</v>
      </c>
      <c r="G3220" s="56" t="s">
        <v>14469</v>
      </c>
      <c r="H3220" s="56" t="s">
        <v>14548</v>
      </c>
      <c r="I3220" s="60"/>
      <c r="J3220" s="60"/>
      <c r="K3220" s="60"/>
      <c r="L3220" s="315" t="e">
        <v>#REF!</v>
      </c>
      <c r="M3220" s="58" t="e">
        <v>#REF!</v>
      </c>
      <c r="N3220" s="58" t="e">
        <v>#N/A</v>
      </c>
      <c r="O3220" s="58" t="e">
        <v>#N/A</v>
      </c>
      <c r="P3220" s="58" t="e">
        <v>#N/A</v>
      </c>
      <c r="Q3220" s="58" t="e">
        <v>#N/A</v>
      </c>
    </row>
    <row r="3221" spans="1:17" ht="15" customHeight="1" thickBot="1">
      <c r="A3221" s="446"/>
      <c r="B3221" s="446"/>
      <c r="C3221" s="54" t="str">
        <f>IF(A3221="CSP","Consolidated Supply Program(IIF)",IF(A3221&lt;&gt;"",INDEX('CCN &amp; Description'!$B$2:$B$1071,MATCH(VALUE(LEFT(A3221,5)),'CCN &amp; Description'!$A$2:$A$1071,0)),""))</f>
        <v/>
      </c>
      <c r="D3221" s="55" t="str">
        <f t="shared" si="100"/>
        <v>D</v>
      </c>
      <c r="E3221" s="55" t="str">
        <f t="shared" si="101"/>
        <v>D0047</v>
      </c>
      <c r="F3221" s="56" t="s">
        <v>7936</v>
      </c>
      <c r="G3221" s="56" t="s">
        <v>14469</v>
      </c>
      <c r="H3221" s="56" t="s">
        <v>14549</v>
      </c>
      <c r="I3221" s="60"/>
      <c r="J3221" s="60"/>
      <c r="K3221" s="60"/>
      <c r="L3221" s="315" t="e">
        <v>#REF!</v>
      </c>
      <c r="M3221" s="58" t="e">
        <v>#REF!</v>
      </c>
      <c r="N3221" s="58" t="e">
        <v>#N/A</v>
      </c>
      <c r="O3221" s="58" t="e">
        <v>#N/A</v>
      </c>
      <c r="P3221" s="58" t="e">
        <v>#N/A</v>
      </c>
      <c r="Q3221" s="58" t="e">
        <v>#N/A</v>
      </c>
    </row>
    <row r="3222" spans="1:17" s="110" customFormat="1" ht="15" customHeight="1" thickBot="1">
      <c r="A3222" s="446">
        <v>14312</v>
      </c>
      <c r="B3222" s="446"/>
      <c r="C3222" s="106" t="str">
        <f>IF(A3222="CSP","Consolidated Supply Program(IIF)",IF(A3222&lt;&gt;"",INDEX('CCN &amp; Description'!$B$2:$B$1071,MATCH(VALUE(LEFT(A3222,5)),'CCN &amp; Description'!$A$2:$A$1071,0)),""))</f>
        <v>VEHICLE STAGING AREA, SURFACED</v>
      </c>
      <c r="D3222" s="107" t="str">
        <f t="shared" si="100"/>
        <v>D</v>
      </c>
      <c r="E3222" s="107" t="str">
        <f t="shared" si="101"/>
        <v>D0048</v>
      </c>
      <c r="F3222" s="108" t="s">
        <v>1078</v>
      </c>
      <c r="G3222" s="108" t="s">
        <v>14469</v>
      </c>
      <c r="H3222" s="108" t="s">
        <v>14550</v>
      </c>
      <c r="I3222" s="113"/>
      <c r="J3222" s="113"/>
      <c r="K3222" s="113"/>
      <c r="L3222" s="110" t="e">
        <v>#REF!</v>
      </c>
      <c r="M3222" s="111" t="e">
        <v>#REF!</v>
      </c>
      <c r="N3222" s="111" t="e">
        <v>#N/A</v>
      </c>
      <c r="O3222" s="111" t="e">
        <v>#N/A</v>
      </c>
      <c r="P3222" s="111" t="e">
        <v>#N/A</v>
      </c>
      <c r="Q3222" s="111" t="e">
        <v>#N/A</v>
      </c>
    </row>
    <row r="3223" spans="1:17" s="110" customFormat="1" ht="15" customHeight="1" thickBot="1">
      <c r="A3223" s="446">
        <v>14312</v>
      </c>
      <c r="B3223" s="446"/>
      <c r="C3223" s="106" t="str">
        <f>IF(A3223="CSP","Consolidated Supply Program(IIF)",IF(A3223&lt;&gt;"",INDEX('CCN &amp; Description'!$B$2:$B$1071,MATCH(VALUE(LEFT(A3223,5)),'CCN &amp; Description'!$A$2:$A$1071,0)),""))</f>
        <v>VEHICLE STAGING AREA, SURFACED</v>
      </c>
      <c r="D3223" s="107" t="str">
        <f t="shared" si="100"/>
        <v>D</v>
      </c>
      <c r="E3223" s="107" t="str">
        <f t="shared" si="101"/>
        <v>D0048</v>
      </c>
      <c r="F3223" s="108" t="s">
        <v>1078</v>
      </c>
      <c r="G3223" s="108" t="s">
        <v>14469</v>
      </c>
      <c r="H3223" s="108" t="s">
        <v>14551</v>
      </c>
      <c r="I3223" s="113"/>
      <c r="J3223" s="113"/>
      <c r="K3223" s="113"/>
      <c r="L3223" s="110" t="e">
        <v>#REF!</v>
      </c>
      <c r="M3223" s="111" t="e">
        <v>#REF!</v>
      </c>
      <c r="N3223" s="111" t="e">
        <v>#N/A</v>
      </c>
      <c r="O3223" s="111" t="e">
        <v>#N/A</v>
      </c>
      <c r="P3223" s="111" t="e">
        <v>#N/A</v>
      </c>
      <c r="Q3223" s="111" t="e">
        <v>#N/A</v>
      </c>
    </row>
    <row r="3224" spans="1:17" ht="15" customHeight="1" thickBot="1">
      <c r="A3224" s="446"/>
      <c r="B3224" s="446"/>
      <c r="C3224" s="54" t="str">
        <f>IF(A3224="CSP","Consolidated Supply Program(IIF)",IF(A3224&lt;&gt;"",INDEX('CCN &amp; Description'!$B$2:$B$1071,MATCH(VALUE(LEFT(A3224,5)),'CCN &amp; Description'!$A$2:$A$1071,0)),""))</f>
        <v/>
      </c>
      <c r="D3224" s="55" t="str">
        <f t="shared" si="100"/>
        <v>D</v>
      </c>
      <c r="E3224" s="55" t="str">
        <f t="shared" si="101"/>
        <v>D0049</v>
      </c>
      <c r="F3224" s="56" t="s">
        <v>7948</v>
      </c>
      <c r="G3224" s="56" t="s">
        <v>7781</v>
      </c>
      <c r="H3224" s="59"/>
      <c r="I3224" s="57">
        <v>3</v>
      </c>
      <c r="J3224" s="57">
        <v>3</v>
      </c>
      <c r="K3224" s="57">
        <v>4</v>
      </c>
      <c r="L3224" s="315" t="e">
        <v>#REF!</v>
      </c>
      <c r="M3224" s="58" t="e">
        <v>#REF!</v>
      </c>
      <c r="N3224" s="58" t="e">
        <v>#N/A</v>
      </c>
      <c r="O3224" s="58" t="e">
        <v>#N/A</v>
      </c>
      <c r="P3224" s="58" t="e">
        <v>#N/A</v>
      </c>
      <c r="Q3224" s="58" t="e">
        <v>#N/A</v>
      </c>
    </row>
    <row r="3225" spans="1:17" ht="15" customHeight="1" thickBot="1">
      <c r="A3225" s="446"/>
      <c r="B3225" s="446"/>
      <c r="C3225" s="54" t="str">
        <f>IF(A3225="CSP","Consolidated Supply Program(IIF)",IF(A3225&lt;&gt;"",INDEX('CCN &amp; Description'!$B$2:$B$1071,MATCH(VALUE(LEFT(A3225,5)),'CCN &amp; Description'!$A$2:$A$1071,0)),""))</f>
        <v/>
      </c>
      <c r="D3225" s="55" t="str">
        <f t="shared" si="100"/>
        <v>D</v>
      </c>
      <c r="E3225" s="55" t="str">
        <f t="shared" si="101"/>
        <v>D0050</v>
      </c>
      <c r="F3225" s="56" t="s">
        <v>14552</v>
      </c>
      <c r="G3225" s="56" t="s">
        <v>14553</v>
      </c>
      <c r="H3225" s="59"/>
      <c r="I3225" s="60"/>
      <c r="J3225" s="60"/>
      <c r="K3225" s="60"/>
      <c r="L3225" s="315" t="e">
        <v>#REF!</v>
      </c>
      <c r="M3225" s="58" t="e">
        <v>#REF!</v>
      </c>
      <c r="N3225" s="58" t="e">
        <v>#N/A</v>
      </c>
      <c r="O3225" s="58" t="e">
        <v>#N/A</v>
      </c>
      <c r="P3225" s="58" t="e">
        <v>#N/A</v>
      </c>
      <c r="Q3225" s="58" t="e">
        <v>#N/A</v>
      </c>
    </row>
    <row r="3226" spans="1:17" s="110" customFormat="1" ht="15" customHeight="1" thickBot="1">
      <c r="A3226" s="446">
        <v>14312</v>
      </c>
      <c r="B3226" s="446"/>
      <c r="C3226" s="106" t="str">
        <f>IF(A3226="CSP","Consolidated Supply Program(IIF)",IF(A3226&lt;&gt;"",INDEX('CCN &amp; Description'!$B$2:$B$1071,MATCH(VALUE(LEFT(A3226,5)),'CCN &amp; Description'!$A$2:$A$1071,0)),""))</f>
        <v>VEHICLE STAGING AREA, SURFACED</v>
      </c>
      <c r="D3226" s="107" t="str">
        <f t="shared" si="100"/>
        <v>D</v>
      </c>
      <c r="E3226" s="107" t="str">
        <f t="shared" si="101"/>
        <v>D0051</v>
      </c>
      <c r="F3226" s="108" t="s">
        <v>14554</v>
      </c>
      <c r="G3226" s="108" t="s">
        <v>14473</v>
      </c>
      <c r="H3226" s="112"/>
      <c r="I3226" s="109">
        <v>24.67</v>
      </c>
      <c r="J3226" s="109">
        <v>8.83</v>
      </c>
      <c r="K3226" s="109">
        <v>11.25</v>
      </c>
      <c r="L3226" s="110" t="e">
        <v>#REF!</v>
      </c>
      <c r="M3226" s="111" t="e">
        <v>#REF!</v>
      </c>
      <c r="N3226" s="111" t="e">
        <v>#N/A</v>
      </c>
      <c r="O3226" s="111" t="e">
        <v>#N/A</v>
      </c>
      <c r="P3226" s="111" t="e">
        <v>#N/A</v>
      </c>
      <c r="Q3226" s="111" t="e">
        <v>#N/A</v>
      </c>
    </row>
    <row r="3227" spans="1:17" s="110" customFormat="1" ht="15" customHeight="1" thickBot="1">
      <c r="A3227" s="446">
        <v>14312</v>
      </c>
      <c r="B3227" s="446"/>
      <c r="C3227" s="106" t="str">
        <f>IF(A3227="CSP","Consolidated Supply Program(IIF)",IF(A3227&lt;&gt;"",INDEX('CCN &amp; Description'!$B$2:$B$1071,MATCH(VALUE(LEFT(A3227,5)),'CCN &amp; Description'!$A$2:$A$1071,0)),""))</f>
        <v>VEHICLE STAGING AREA, SURFACED</v>
      </c>
      <c r="D3227" s="107" t="str">
        <f t="shared" si="100"/>
        <v>D</v>
      </c>
      <c r="E3227" s="107" t="str">
        <f t="shared" si="101"/>
        <v>D0052</v>
      </c>
      <c r="F3227" s="108" t="s">
        <v>1397</v>
      </c>
      <c r="G3227" s="108" t="s">
        <v>13341</v>
      </c>
      <c r="H3227" s="108" t="s">
        <v>14555</v>
      </c>
      <c r="I3227" s="109">
        <v>35.65</v>
      </c>
      <c r="J3227" s="109">
        <v>8.16</v>
      </c>
      <c r="K3227" s="109">
        <v>8.5</v>
      </c>
      <c r="L3227" s="110" t="e">
        <v>#REF!</v>
      </c>
      <c r="M3227" s="111" t="e">
        <v>#REF!</v>
      </c>
      <c r="N3227" s="111">
        <v>35.666666666666657</v>
      </c>
      <c r="O3227" s="111" t="s">
        <v>202</v>
      </c>
      <c r="P3227" s="111">
        <v>70</v>
      </c>
      <c r="Q3227" s="111">
        <v>2</v>
      </c>
    </row>
    <row r="3228" spans="1:17" s="110" customFormat="1" ht="15" customHeight="1" thickBot="1">
      <c r="A3228" s="446">
        <v>14312</v>
      </c>
      <c r="B3228" s="446"/>
      <c r="C3228" s="106" t="str">
        <f>IF(A3228="CSP","Consolidated Supply Program(IIF)",IF(A3228&lt;&gt;"",INDEX('CCN &amp; Description'!$B$2:$B$1071,MATCH(VALUE(LEFT(A3228,5)),'CCN &amp; Description'!$A$2:$A$1071,0)),""))</f>
        <v>VEHICLE STAGING AREA, SURFACED</v>
      </c>
      <c r="D3228" s="107" t="str">
        <f t="shared" si="100"/>
        <v>D</v>
      </c>
      <c r="E3228" s="107" t="str">
        <f t="shared" si="101"/>
        <v>D0053</v>
      </c>
      <c r="F3228" s="108" t="s">
        <v>7959</v>
      </c>
      <c r="G3228" s="108" t="s">
        <v>7731</v>
      </c>
      <c r="H3228" s="108" t="s">
        <v>14556</v>
      </c>
      <c r="I3228" s="109">
        <v>34.65</v>
      </c>
      <c r="J3228" s="109">
        <v>8.16</v>
      </c>
      <c r="K3228" s="109">
        <v>8.5</v>
      </c>
      <c r="L3228" s="110" t="e">
        <v>#REF!</v>
      </c>
      <c r="M3228" s="111" t="e">
        <v>#REF!</v>
      </c>
      <c r="N3228" s="111">
        <v>34.666666666666657</v>
      </c>
      <c r="O3228" s="111" t="s">
        <v>202</v>
      </c>
      <c r="P3228" s="111">
        <v>70</v>
      </c>
      <c r="Q3228" s="111">
        <v>2</v>
      </c>
    </row>
    <row r="3229" spans="1:17" s="110" customFormat="1" ht="15" customHeight="1" thickBot="1">
      <c r="A3229" s="446">
        <v>14312</v>
      </c>
      <c r="B3229" s="446"/>
      <c r="C3229" s="106" t="str">
        <f>IF(A3229="CSP","Consolidated Supply Program(IIF)",IF(A3229&lt;&gt;"",INDEX('CCN &amp; Description'!$B$2:$B$1071,MATCH(VALUE(LEFT(A3229,5)),'CCN &amp; Description'!$A$2:$A$1071,0)),""))</f>
        <v>VEHICLE STAGING AREA, SURFACED</v>
      </c>
      <c r="D3229" s="107" t="str">
        <f t="shared" si="100"/>
        <v>D</v>
      </c>
      <c r="E3229" s="107" t="str">
        <f t="shared" si="101"/>
        <v>D0054</v>
      </c>
      <c r="F3229" s="108" t="s">
        <v>1400</v>
      </c>
      <c r="G3229" s="108" t="s">
        <v>14453</v>
      </c>
      <c r="H3229" s="108" t="s">
        <v>14557</v>
      </c>
      <c r="I3229" s="109">
        <v>37.57</v>
      </c>
      <c r="J3229" s="109">
        <v>8.16</v>
      </c>
      <c r="K3229" s="109">
        <v>10.33</v>
      </c>
      <c r="L3229" s="110" t="e">
        <v>#REF!</v>
      </c>
      <c r="M3229" s="111" t="e">
        <v>#REF!</v>
      </c>
      <c r="N3229" s="111">
        <v>37.583333333333343</v>
      </c>
      <c r="O3229" s="111" t="s">
        <v>202</v>
      </c>
      <c r="P3229" s="111">
        <v>70</v>
      </c>
      <c r="Q3229" s="111">
        <v>2</v>
      </c>
    </row>
    <row r="3230" spans="1:17" ht="15" customHeight="1" thickBot="1">
      <c r="A3230" s="446"/>
      <c r="B3230" s="446"/>
      <c r="C3230" s="54" t="str">
        <f>IF(A3230="CSP","Consolidated Supply Program(IIF)",IF(A3230&lt;&gt;"",INDEX('CCN &amp; Description'!$B$2:$B$1071,MATCH(VALUE(LEFT(A3230,5)),'CCN &amp; Description'!$A$2:$A$1071,0)),""))</f>
        <v/>
      </c>
      <c r="D3230" s="55" t="str">
        <f t="shared" si="100"/>
        <v>D</v>
      </c>
      <c r="E3230" s="55" t="str">
        <f t="shared" si="101"/>
        <v>D0055</v>
      </c>
      <c r="F3230" s="56" t="s">
        <v>7966</v>
      </c>
      <c r="G3230" s="56" t="s">
        <v>14558</v>
      </c>
      <c r="H3230" s="56" t="s">
        <v>14559</v>
      </c>
      <c r="I3230" s="57">
        <v>30.5</v>
      </c>
      <c r="J3230" s="57">
        <v>8.08</v>
      </c>
      <c r="K3230" s="57">
        <v>8.75</v>
      </c>
      <c r="L3230" s="315" t="e">
        <v>#REF!</v>
      </c>
      <c r="M3230" s="58" t="e">
        <v>#REF!</v>
      </c>
      <c r="N3230" s="58" t="e">
        <v>#N/A</v>
      </c>
      <c r="O3230" s="58" t="e">
        <v>#N/A</v>
      </c>
      <c r="P3230" s="58" t="e">
        <v>#N/A</v>
      </c>
      <c r="Q3230" s="58" t="e">
        <v>#N/A</v>
      </c>
    </row>
    <row r="3231" spans="1:17" ht="15" customHeight="1" thickBot="1">
      <c r="A3231" s="446"/>
      <c r="B3231" s="446"/>
      <c r="C3231" s="54" t="str">
        <f>IF(A3231="CSP","Consolidated Supply Program(IIF)",IF(A3231&lt;&gt;"",INDEX('CCN &amp; Description'!$B$2:$B$1071,MATCH(VALUE(LEFT(A3231,5)),'CCN &amp; Description'!$A$2:$A$1071,0)),""))</f>
        <v/>
      </c>
      <c r="D3231" s="55" t="str">
        <f t="shared" si="100"/>
        <v>D</v>
      </c>
      <c r="E3231" s="55" t="str">
        <f t="shared" si="101"/>
        <v>D0055</v>
      </c>
      <c r="F3231" s="56" t="s">
        <v>7966</v>
      </c>
      <c r="G3231" s="56" t="s">
        <v>14560</v>
      </c>
      <c r="H3231" s="56" t="s">
        <v>14561</v>
      </c>
      <c r="I3231" s="57">
        <v>30.5</v>
      </c>
      <c r="J3231" s="57">
        <v>9</v>
      </c>
      <c r="K3231" s="57">
        <v>8.75</v>
      </c>
      <c r="L3231" s="315" t="e">
        <v>#REF!</v>
      </c>
      <c r="M3231" s="58" t="e">
        <v>#REF!</v>
      </c>
      <c r="N3231" s="58" t="e">
        <v>#N/A</v>
      </c>
      <c r="O3231" s="58" t="e">
        <v>#N/A</v>
      </c>
      <c r="P3231" s="58" t="e">
        <v>#N/A</v>
      </c>
      <c r="Q3231" s="58" t="e">
        <v>#N/A</v>
      </c>
    </row>
    <row r="3232" spans="1:17" ht="15" customHeight="1" thickBot="1">
      <c r="A3232" s="446"/>
      <c r="B3232" s="446"/>
      <c r="C3232" s="54" t="str">
        <f>IF(A3232="CSP","Consolidated Supply Program(IIF)",IF(A3232&lt;&gt;"",INDEX('CCN &amp; Description'!$B$2:$B$1071,MATCH(VALUE(LEFT(A3232,5)),'CCN &amp; Description'!$A$2:$A$1071,0)),""))</f>
        <v/>
      </c>
      <c r="D3232" s="55" t="str">
        <f t="shared" si="100"/>
        <v>D</v>
      </c>
      <c r="E3232" s="55" t="str">
        <f t="shared" si="101"/>
        <v>D0056</v>
      </c>
      <c r="F3232" s="56" t="s">
        <v>14562</v>
      </c>
      <c r="G3232" s="56" t="s">
        <v>14430</v>
      </c>
      <c r="H3232" s="56" t="s">
        <v>14563</v>
      </c>
      <c r="I3232" s="57">
        <v>11.79</v>
      </c>
      <c r="J3232" s="57">
        <v>5</v>
      </c>
      <c r="K3232" s="57">
        <v>5</v>
      </c>
      <c r="L3232" s="315" t="e">
        <v>#REF!</v>
      </c>
      <c r="M3232" s="58" t="e">
        <v>#REF!</v>
      </c>
      <c r="N3232" s="58" t="e">
        <v>#N/A</v>
      </c>
      <c r="O3232" s="58" t="e">
        <v>#N/A</v>
      </c>
      <c r="P3232" s="58" t="e">
        <v>#N/A</v>
      </c>
      <c r="Q3232" s="58" t="e">
        <v>#N/A</v>
      </c>
    </row>
    <row r="3233" spans="1:17" ht="15" customHeight="1" thickBot="1">
      <c r="A3233" s="446"/>
      <c r="B3233" s="446"/>
      <c r="C3233" s="54" t="str">
        <f>IF(A3233="CSP","Consolidated Supply Program(IIF)",IF(A3233&lt;&gt;"",INDEX('CCN &amp; Description'!$B$2:$B$1071,MATCH(VALUE(LEFT(A3233,5)),'CCN &amp; Description'!$A$2:$A$1071,0)),""))</f>
        <v/>
      </c>
      <c r="D3233" s="55" t="str">
        <f t="shared" si="100"/>
        <v>D</v>
      </c>
      <c r="E3233" s="55" t="str">
        <f t="shared" si="101"/>
        <v>D0057</v>
      </c>
      <c r="F3233" s="56" t="s">
        <v>14564</v>
      </c>
      <c r="G3233" s="56" t="s">
        <v>9915</v>
      </c>
      <c r="H3233" s="59"/>
      <c r="I3233" s="60"/>
      <c r="J3233" s="60"/>
      <c r="K3233" s="60"/>
      <c r="L3233" s="315" t="e">
        <v>#REF!</v>
      </c>
      <c r="M3233" s="58" t="e">
        <v>#REF!</v>
      </c>
      <c r="N3233" s="58" t="e">
        <v>#N/A</v>
      </c>
      <c r="O3233" s="58" t="e">
        <v>#N/A</v>
      </c>
      <c r="P3233" s="58" t="e">
        <v>#N/A</v>
      </c>
      <c r="Q3233" s="58" t="e">
        <v>#N/A</v>
      </c>
    </row>
    <row r="3234" spans="1:17" ht="15" customHeight="1" thickBot="1">
      <c r="A3234" s="446"/>
      <c r="B3234" s="446"/>
      <c r="C3234" s="54" t="str">
        <f>IF(A3234="CSP","Consolidated Supply Program(IIF)",IF(A3234&lt;&gt;"",INDEX('CCN &amp; Description'!$B$2:$B$1071,MATCH(VALUE(LEFT(A3234,5)),'CCN &amp; Description'!$A$2:$A$1071,0)),""))</f>
        <v/>
      </c>
      <c r="D3234" s="55" t="str">
        <f t="shared" si="100"/>
        <v>D</v>
      </c>
      <c r="E3234" s="55" t="str">
        <f t="shared" si="101"/>
        <v>D0060</v>
      </c>
      <c r="F3234" s="56" t="s">
        <v>14565</v>
      </c>
      <c r="G3234" s="56" t="s">
        <v>14566</v>
      </c>
      <c r="H3234" s="59"/>
      <c r="I3234" s="57">
        <v>0</v>
      </c>
      <c r="J3234" s="57">
        <v>0</v>
      </c>
      <c r="K3234" s="57">
        <v>0</v>
      </c>
      <c r="L3234" s="315" t="e">
        <v>#REF!</v>
      </c>
      <c r="M3234" s="58" t="e">
        <v>#REF!</v>
      </c>
      <c r="N3234" s="58" t="e">
        <v>#N/A</v>
      </c>
      <c r="O3234" s="58" t="e">
        <v>#N/A</v>
      </c>
      <c r="P3234" s="58" t="e">
        <v>#N/A</v>
      </c>
      <c r="Q3234" s="58" t="e">
        <v>#N/A</v>
      </c>
    </row>
    <row r="3235" spans="1:17" ht="15" customHeight="1" thickBot="1">
      <c r="A3235" s="446"/>
      <c r="B3235" s="446"/>
      <c r="C3235" s="54" t="str">
        <f>IF(A3235="CSP","Consolidated Supply Program(IIF)",IF(A3235&lt;&gt;"",INDEX('CCN &amp; Description'!$B$2:$B$1071,MATCH(VALUE(LEFT(A3235,5)),'CCN &amp; Description'!$A$2:$A$1071,0)),""))</f>
        <v/>
      </c>
      <c r="D3235" s="55" t="str">
        <f t="shared" si="100"/>
        <v>D</v>
      </c>
      <c r="E3235" s="55" t="str">
        <f t="shared" si="101"/>
        <v>D0060</v>
      </c>
      <c r="F3235" s="56" t="s">
        <v>14565</v>
      </c>
      <c r="G3235" s="56" t="s">
        <v>14566</v>
      </c>
      <c r="H3235" s="59"/>
      <c r="I3235" s="57">
        <v>22.51</v>
      </c>
      <c r="J3235" s="57">
        <v>6.07</v>
      </c>
      <c r="K3235" s="57">
        <v>7.88</v>
      </c>
      <c r="L3235" s="315" t="e">
        <v>#REF!</v>
      </c>
      <c r="M3235" s="58" t="e">
        <v>#REF!</v>
      </c>
      <c r="N3235" s="58" t="e">
        <v>#N/A</v>
      </c>
      <c r="O3235" s="58" t="e">
        <v>#N/A</v>
      </c>
      <c r="P3235" s="58" t="e">
        <v>#N/A</v>
      </c>
      <c r="Q3235" s="58" t="e">
        <v>#N/A</v>
      </c>
    </row>
    <row r="3236" spans="1:17" ht="15" customHeight="1" thickBot="1">
      <c r="A3236" s="446"/>
      <c r="B3236" s="446"/>
      <c r="C3236" s="54" t="str">
        <f>IF(A3236="CSP","Consolidated Supply Program(IIF)",IF(A3236&lt;&gt;"",INDEX('CCN &amp; Description'!$B$2:$B$1071,MATCH(VALUE(LEFT(A3236,5)),'CCN &amp; Description'!$A$2:$A$1071,0)),""))</f>
        <v/>
      </c>
      <c r="D3236" s="55" t="str">
        <f t="shared" si="100"/>
        <v>D</v>
      </c>
      <c r="E3236" s="55" t="str">
        <f t="shared" si="101"/>
        <v>D0060</v>
      </c>
      <c r="F3236" s="56" t="s">
        <v>14565</v>
      </c>
      <c r="G3236" s="56" t="s">
        <v>14567</v>
      </c>
      <c r="H3236" s="59"/>
      <c r="I3236" s="57">
        <v>0</v>
      </c>
      <c r="J3236" s="57">
        <v>0</v>
      </c>
      <c r="K3236" s="57">
        <v>0</v>
      </c>
      <c r="L3236" s="315" t="e">
        <v>#REF!</v>
      </c>
      <c r="M3236" s="58" t="e">
        <v>#REF!</v>
      </c>
      <c r="N3236" s="58" t="e">
        <v>#N/A</v>
      </c>
      <c r="O3236" s="58" t="e">
        <v>#N/A</v>
      </c>
      <c r="P3236" s="58" t="e">
        <v>#N/A</v>
      </c>
      <c r="Q3236" s="58" t="e">
        <v>#N/A</v>
      </c>
    </row>
    <row r="3237" spans="1:17" ht="15" customHeight="1" thickBot="1">
      <c r="A3237" s="446"/>
      <c r="B3237" s="446"/>
      <c r="C3237" s="54" t="str">
        <f>IF(A3237="CSP","Consolidated Supply Program(IIF)",IF(A3237&lt;&gt;"",INDEX('CCN &amp; Description'!$B$2:$B$1071,MATCH(VALUE(LEFT(A3237,5)),'CCN &amp; Description'!$A$2:$A$1071,0)),""))</f>
        <v/>
      </c>
      <c r="D3237" s="55" t="str">
        <f t="shared" si="100"/>
        <v>D</v>
      </c>
      <c r="E3237" s="55" t="str">
        <f t="shared" si="101"/>
        <v>D0060</v>
      </c>
      <c r="F3237" s="56" t="s">
        <v>14565</v>
      </c>
      <c r="G3237" s="56" t="s">
        <v>14566</v>
      </c>
      <c r="H3237" s="59"/>
      <c r="I3237" s="57">
        <v>0</v>
      </c>
      <c r="J3237" s="57">
        <v>0</v>
      </c>
      <c r="K3237" s="57">
        <v>0</v>
      </c>
      <c r="L3237" s="315" t="e">
        <v>#REF!</v>
      </c>
      <c r="M3237" s="58" t="e">
        <v>#REF!</v>
      </c>
      <c r="N3237" s="58" t="e">
        <v>#N/A</v>
      </c>
      <c r="O3237" s="58" t="e">
        <v>#N/A</v>
      </c>
      <c r="P3237" s="58" t="e">
        <v>#N/A</v>
      </c>
      <c r="Q3237" s="58" t="e">
        <v>#N/A</v>
      </c>
    </row>
    <row r="3238" spans="1:17" s="110" customFormat="1" ht="15" customHeight="1" thickBot="1">
      <c r="A3238" s="446">
        <v>14312</v>
      </c>
      <c r="B3238" s="446"/>
      <c r="C3238" s="106" t="str">
        <f>IF(A3238="CSP","Consolidated Supply Program(IIF)",IF(A3238&lt;&gt;"",INDEX('CCN &amp; Description'!$B$2:$B$1071,MATCH(VALUE(LEFT(A3238,5)),'CCN &amp; Description'!$A$2:$A$1071,0)),""))</f>
        <v>VEHICLE STAGING AREA, SURFACED</v>
      </c>
      <c r="D3238" s="107" t="str">
        <f t="shared" si="100"/>
        <v>D</v>
      </c>
      <c r="E3238" s="107" t="str">
        <f t="shared" si="101"/>
        <v>D0080</v>
      </c>
      <c r="F3238" s="108" t="s">
        <v>7970</v>
      </c>
      <c r="G3238" s="108" t="s">
        <v>13382</v>
      </c>
      <c r="H3238" s="108" t="s">
        <v>14568</v>
      </c>
      <c r="I3238" s="109">
        <v>15.66</v>
      </c>
      <c r="J3238" s="109">
        <v>8</v>
      </c>
      <c r="K3238" s="109">
        <v>4.08</v>
      </c>
      <c r="L3238" s="110" t="e">
        <v>#REF!</v>
      </c>
      <c r="M3238" s="111" t="e">
        <v>#REF!</v>
      </c>
      <c r="N3238" s="111">
        <v>15.66666666666667</v>
      </c>
      <c r="O3238" s="111" t="s">
        <v>1882</v>
      </c>
      <c r="P3238" s="111">
        <v>25</v>
      </c>
      <c r="Q3238" s="111">
        <v>1.75</v>
      </c>
    </row>
    <row r="3239" spans="1:17" s="110" customFormat="1" ht="15" customHeight="1" thickBot="1">
      <c r="A3239" s="446">
        <v>14312</v>
      </c>
      <c r="B3239" s="446"/>
      <c r="C3239" s="106" t="str">
        <f>IF(A3239="CSP","Consolidated Supply Program(IIF)",IF(A3239&lt;&gt;"",INDEX('CCN &amp; Description'!$B$2:$B$1071,MATCH(VALUE(LEFT(A3239,5)),'CCN &amp; Description'!$A$2:$A$1071,0)),""))</f>
        <v>VEHICLE STAGING AREA, SURFACED</v>
      </c>
      <c r="D3239" s="107" t="str">
        <f t="shared" si="100"/>
        <v>D</v>
      </c>
      <c r="E3239" s="107" t="str">
        <f t="shared" si="101"/>
        <v>D0080</v>
      </c>
      <c r="F3239" s="108" t="s">
        <v>14569</v>
      </c>
      <c r="G3239" s="108" t="s">
        <v>13382</v>
      </c>
      <c r="H3239" s="108" t="s">
        <v>14568</v>
      </c>
      <c r="I3239" s="109">
        <v>15.66</v>
      </c>
      <c r="J3239" s="109">
        <v>8</v>
      </c>
      <c r="K3239" s="109">
        <v>4.08</v>
      </c>
      <c r="L3239" s="110" t="e">
        <v>#REF!</v>
      </c>
      <c r="M3239" s="111" t="e">
        <v>#REF!</v>
      </c>
      <c r="N3239" s="111" t="e">
        <v>#N/A</v>
      </c>
      <c r="O3239" s="111" t="e">
        <v>#N/A</v>
      </c>
      <c r="P3239" s="111" t="e">
        <v>#N/A</v>
      </c>
      <c r="Q3239" s="111" t="e">
        <v>#N/A</v>
      </c>
    </row>
    <row r="3240" spans="1:17" ht="15" customHeight="1" thickBot="1">
      <c r="A3240" s="446"/>
      <c r="B3240" s="446"/>
      <c r="C3240" s="54" t="str">
        <f>IF(A3240="CSP","Consolidated Supply Program(IIF)",IF(A3240&lt;&gt;"",INDEX('CCN &amp; Description'!$B$2:$B$1071,MATCH(VALUE(LEFT(A3240,5)),'CCN &amp; Description'!$A$2:$A$1071,0)),""))</f>
        <v/>
      </c>
      <c r="D3240" s="55" t="str">
        <f t="shared" si="100"/>
        <v>D</v>
      </c>
      <c r="E3240" s="55" t="str">
        <f t="shared" si="101"/>
        <v>D0081</v>
      </c>
      <c r="F3240" s="56" t="s">
        <v>14570</v>
      </c>
      <c r="G3240" s="56" t="s">
        <v>14571</v>
      </c>
      <c r="H3240" s="56" t="s">
        <v>14572</v>
      </c>
      <c r="I3240" s="57">
        <v>16.489999999999998</v>
      </c>
      <c r="J3240" s="57">
        <v>8.08</v>
      </c>
      <c r="K3240" s="57">
        <v>3.83</v>
      </c>
      <c r="L3240" s="315" t="e">
        <v>#REF!</v>
      </c>
      <c r="M3240" s="58" t="e">
        <v>#REF!</v>
      </c>
      <c r="N3240" s="58" t="e">
        <v>#N/A</v>
      </c>
      <c r="O3240" s="58" t="e">
        <v>#N/A</v>
      </c>
      <c r="P3240" s="58" t="e">
        <v>#N/A</v>
      </c>
      <c r="Q3240" s="58" t="e">
        <v>#N/A</v>
      </c>
    </row>
    <row r="3241" spans="1:17" ht="15" customHeight="1" thickBot="1">
      <c r="A3241" s="446"/>
      <c r="B3241" s="446"/>
      <c r="C3241" s="54" t="str">
        <f>IF(A3241="CSP","Consolidated Supply Program(IIF)",IF(A3241&lt;&gt;"",INDEX('CCN &amp; Description'!$B$2:$B$1071,MATCH(VALUE(LEFT(A3241,5)),'CCN &amp; Description'!$A$2:$A$1071,0)),""))</f>
        <v/>
      </c>
      <c r="D3241" s="55" t="str">
        <f t="shared" si="100"/>
        <v>D</v>
      </c>
      <c r="E3241" s="55" t="str">
        <f t="shared" si="101"/>
        <v>D0085</v>
      </c>
      <c r="F3241" s="56" t="s">
        <v>14573</v>
      </c>
      <c r="G3241" s="56" t="s">
        <v>13382</v>
      </c>
      <c r="H3241" s="56" t="s">
        <v>14574</v>
      </c>
      <c r="I3241" s="57">
        <v>12.25</v>
      </c>
      <c r="J3241" s="57">
        <v>6.83</v>
      </c>
      <c r="K3241" s="57">
        <v>3</v>
      </c>
      <c r="L3241" s="315" t="e">
        <v>#REF!</v>
      </c>
      <c r="M3241" s="58" t="e">
        <v>#REF!</v>
      </c>
      <c r="N3241" s="58" t="e">
        <v>#N/A</v>
      </c>
      <c r="O3241" s="58" t="e">
        <v>#N/A</v>
      </c>
      <c r="P3241" s="58" t="e">
        <v>#N/A</v>
      </c>
      <c r="Q3241" s="58" t="e">
        <v>#N/A</v>
      </c>
    </row>
    <row r="3242" spans="1:17" ht="15" customHeight="1" thickBot="1">
      <c r="A3242" s="446"/>
      <c r="B3242" s="446"/>
      <c r="C3242" s="54" t="str">
        <f>IF(A3242="CSP","Consolidated Supply Program(IIF)",IF(A3242&lt;&gt;"",INDEX('CCN &amp; Description'!$B$2:$B$1071,MATCH(VALUE(LEFT(A3242,5)),'CCN &amp; Description'!$A$2:$A$1071,0)),""))</f>
        <v/>
      </c>
      <c r="D3242" s="55" t="str">
        <f t="shared" si="100"/>
        <v>D</v>
      </c>
      <c r="E3242" s="55" t="str">
        <f t="shared" si="101"/>
        <v>D0085</v>
      </c>
      <c r="F3242" s="56" t="s">
        <v>14573</v>
      </c>
      <c r="G3242" s="56" t="s">
        <v>13382</v>
      </c>
      <c r="H3242" s="56" t="s">
        <v>14575</v>
      </c>
      <c r="I3242" s="57">
        <v>12.25</v>
      </c>
      <c r="J3242" s="57">
        <v>6.83</v>
      </c>
      <c r="K3242" s="57">
        <v>3</v>
      </c>
      <c r="L3242" s="315" t="e">
        <v>#REF!</v>
      </c>
      <c r="M3242" s="58" t="e">
        <v>#REF!</v>
      </c>
      <c r="N3242" s="58" t="e">
        <v>#N/A</v>
      </c>
      <c r="O3242" s="58" t="e">
        <v>#N/A</v>
      </c>
      <c r="P3242" s="58" t="e">
        <v>#N/A</v>
      </c>
      <c r="Q3242" s="58" t="e">
        <v>#N/A</v>
      </c>
    </row>
    <row r="3243" spans="1:17" ht="15" customHeight="1" thickBot="1">
      <c r="A3243" s="446"/>
      <c r="B3243" s="446"/>
      <c r="C3243" s="54" t="str">
        <f>IF(A3243="CSP","Consolidated Supply Program(IIF)",IF(A3243&lt;&gt;"",INDEX('CCN &amp; Description'!$B$2:$B$1071,MATCH(VALUE(LEFT(A3243,5)),'CCN &amp; Description'!$A$2:$A$1071,0)),""))</f>
        <v/>
      </c>
      <c r="D3243" s="55" t="str">
        <f t="shared" si="100"/>
        <v>D</v>
      </c>
      <c r="E3243" s="55" t="str">
        <f t="shared" si="101"/>
        <v>D0085</v>
      </c>
      <c r="F3243" s="56" t="s">
        <v>14573</v>
      </c>
      <c r="G3243" s="56" t="s">
        <v>13382</v>
      </c>
      <c r="H3243" s="56" t="s">
        <v>14576</v>
      </c>
      <c r="I3243" s="57">
        <v>12.25</v>
      </c>
      <c r="J3243" s="57">
        <v>6.83</v>
      </c>
      <c r="K3243" s="57">
        <v>3</v>
      </c>
      <c r="L3243" s="315" t="e">
        <v>#REF!</v>
      </c>
      <c r="M3243" s="58" t="e">
        <v>#REF!</v>
      </c>
      <c r="N3243" s="58" t="e">
        <v>#N/A</v>
      </c>
      <c r="O3243" s="58" t="e">
        <v>#N/A</v>
      </c>
      <c r="P3243" s="58" t="e">
        <v>#N/A</v>
      </c>
      <c r="Q3243" s="58" t="e">
        <v>#N/A</v>
      </c>
    </row>
    <row r="3244" spans="1:17" ht="15" customHeight="1" thickBot="1">
      <c r="A3244" s="446"/>
      <c r="B3244" s="446"/>
      <c r="C3244" s="54" t="str">
        <f>IF(A3244="CSP","Consolidated Supply Program(IIF)",IF(A3244&lt;&gt;"",INDEX('CCN &amp; Description'!$B$2:$B$1071,MATCH(VALUE(LEFT(A3244,5)),'CCN &amp; Description'!$A$2:$A$1071,0)),""))</f>
        <v/>
      </c>
      <c r="D3244" s="55" t="str">
        <f t="shared" si="100"/>
        <v>D</v>
      </c>
      <c r="E3244" s="55" t="str">
        <f t="shared" si="101"/>
        <v>D0085</v>
      </c>
      <c r="F3244" s="56" t="s">
        <v>14573</v>
      </c>
      <c r="G3244" s="56" t="s">
        <v>14577</v>
      </c>
      <c r="H3244" s="56" t="s">
        <v>14578</v>
      </c>
      <c r="I3244" s="57">
        <v>12.44</v>
      </c>
      <c r="J3244" s="57">
        <v>6.96</v>
      </c>
      <c r="K3244" s="57">
        <v>3.08</v>
      </c>
      <c r="L3244" s="315" t="e">
        <v>#REF!</v>
      </c>
      <c r="M3244" s="58" t="e">
        <v>#REF!</v>
      </c>
      <c r="N3244" s="58" t="e">
        <v>#N/A</v>
      </c>
      <c r="O3244" s="58" t="e">
        <v>#N/A</v>
      </c>
      <c r="P3244" s="58" t="e">
        <v>#N/A</v>
      </c>
      <c r="Q3244" s="58" t="e">
        <v>#N/A</v>
      </c>
    </row>
    <row r="3245" spans="1:17" ht="15" customHeight="1" thickBot="1">
      <c r="A3245" s="446"/>
      <c r="B3245" s="446"/>
      <c r="C3245" s="54" t="str">
        <f>IF(A3245="CSP","Consolidated Supply Program(IIF)",IF(A3245&lt;&gt;"",INDEX('CCN &amp; Description'!$B$2:$B$1071,MATCH(VALUE(LEFT(A3245,5)),'CCN &amp; Description'!$A$2:$A$1071,0)),""))</f>
        <v/>
      </c>
      <c r="D3245" s="55" t="str">
        <f t="shared" si="100"/>
        <v>D</v>
      </c>
      <c r="E3245" s="55" t="str">
        <f t="shared" si="101"/>
        <v>D0085</v>
      </c>
      <c r="F3245" s="56" t="s">
        <v>14573</v>
      </c>
      <c r="G3245" s="56" t="s">
        <v>14579</v>
      </c>
      <c r="H3245" s="56" t="s">
        <v>14580</v>
      </c>
      <c r="I3245" s="57">
        <v>12.44</v>
      </c>
      <c r="J3245" s="57">
        <v>6.96</v>
      </c>
      <c r="K3245" s="57">
        <v>3.08</v>
      </c>
      <c r="L3245" s="315" t="e">
        <v>#REF!</v>
      </c>
      <c r="M3245" s="58" t="e">
        <v>#REF!</v>
      </c>
      <c r="N3245" s="58" t="e">
        <v>#N/A</v>
      </c>
      <c r="O3245" s="58" t="e">
        <v>#N/A</v>
      </c>
      <c r="P3245" s="58" t="e">
        <v>#N/A</v>
      </c>
      <c r="Q3245" s="58" t="e">
        <v>#N/A</v>
      </c>
    </row>
    <row r="3246" spans="1:17" ht="15" customHeight="1" thickBot="1">
      <c r="A3246" s="446"/>
      <c r="B3246" s="446"/>
      <c r="C3246" s="54" t="str">
        <f>IF(A3246="CSP","Consolidated Supply Program(IIF)",IF(A3246&lt;&gt;"",INDEX('CCN &amp; Description'!$B$2:$B$1071,MATCH(VALUE(LEFT(A3246,5)),'CCN &amp; Description'!$A$2:$A$1071,0)),""))</f>
        <v/>
      </c>
      <c r="D3246" s="55" t="str">
        <f t="shared" si="100"/>
        <v>D</v>
      </c>
      <c r="E3246" s="55" t="str">
        <f t="shared" si="101"/>
        <v>D0085</v>
      </c>
      <c r="F3246" s="56" t="s">
        <v>14581</v>
      </c>
      <c r="G3246" s="56" t="s">
        <v>13382</v>
      </c>
      <c r="H3246" s="56" t="s">
        <v>14574</v>
      </c>
      <c r="I3246" s="57">
        <v>12.25</v>
      </c>
      <c r="J3246" s="57">
        <v>6.83</v>
      </c>
      <c r="K3246" s="57">
        <v>3</v>
      </c>
      <c r="L3246" s="315" t="e">
        <v>#REF!</v>
      </c>
      <c r="M3246" s="58" t="e">
        <v>#REF!</v>
      </c>
      <c r="N3246" s="58" t="e">
        <v>#N/A</v>
      </c>
      <c r="O3246" s="58" t="e">
        <v>#N/A</v>
      </c>
      <c r="P3246" s="58" t="e">
        <v>#N/A</v>
      </c>
      <c r="Q3246" s="58" t="e">
        <v>#N/A</v>
      </c>
    </row>
    <row r="3247" spans="1:17" ht="15" customHeight="1" thickBot="1">
      <c r="A3247" s="446"/>
      <c r="B3247" s="446"/>
      <c r="C3247" s="54" t="str">
        <f>IF(A3247="CSP","Consolidated Supply Program(IIF)",IF(A3247&lt;&gt;"",INDEX('CCN &amp; Description'!$B$2:$B$1071,MATCH(VALUE(LEFT(A3247,5)),'CCN &amp; Description'!$A$2:$A$1071,0)),""))</f>
        <v/>
      </c>
      <c r="D3247" s="55" t="str">
        <f t="shared" si="100"/>
        <v>D</v>
      </c>
      <c r="E3247" s="55" t="str">
        <f t="shared" si="101"/>
        <v>D0085</v>
      </c>
      <c r="F3247" s="56" t="s">
        <v>14582</v>
      </c>
      <c r="G3247" s="56" t="s">
        <v>14579</v>
      </c>
      <c r="H3247" s="56" t="s">
        <v>14580</v>
      </c>
      <c r="I3247" s="57">
        <v>12.44</v>
      </c>
      <c r="J3247" s="57">
        <v>6.96</v>
      </c>
      <c r="K3247" s="57">
        <v>3.08</v>
      </c>
      <c r="L3247" s="315" t="e">
        <v>#REF!</v>
      </c>
      <c r="M3247" s="58" t="e">
        <v>#REF!</v>
      </c>
      <c r="N3247" s="58" t="e">
        <v>#N/A</v>
      </c>
      <c r="O3247" s="58" t="e">
        <v>#N/A</v>
      </c>
      <c r="P3247" s="58" t="e">
        <v>#N/A</v>
      </c>
      <c r="Q3247" s="58" t="e">
        <v>#N/A</v>
      </c>
    </row>
    <row r="3248" spans="1:17" ht="15" customHeight="1" thickBot="1">
      <c r="A3248" s="446"/>
      <c r="B3248" s="446"/>
      <c r="C3248" s="54" t="str">
        <f>IF(A3248="CSP","Consolidated Supply Program(IIF)",IF(A3248&lt;&gt;"",INDEX('CCN &amp; Description'!$B$2:$B$1071,MATCH(VALUE(LEFT(A3248,5)),'CCN &amp; Description'!$A$2:$A$1071,0)),""))</f>
        <v/>
      </c>
      <c r="D3248" s="55" t="str">
        <f t="shared" si="100"/>
        <v>D</v>
      </c>
      <c r="E3248" s="55" t="str">
        <f t="shared" si="101"/>
        <v>D0085</v>
      </c>
      <c r="F3248" s="56" t="s">
        <v>14583</v>
      </c>
      <c r="G3248" s="56" t="s">
        <v>14577</v>
      </c>
      <c r="H3248" s="56" t="s">
        <v>14578</v>
      </c>
      <c r="I3248" s="57">
        <v>12.44</v>
      </c>
      <c r="J3248" s="57">
        <v>6.96</v>
      </c>
      <c r="K3248" s="57">
        <v>3.08</v>
      </c>
      <c r="L3248" s="315" t="e">
        <v>#REF!</v>
      </c>
      <c r="M3248" s="58" t="e">
        <v>#REF!</v>
      </c>
      <c r="N3248" s="58" t="e">
        <v>#N/A</v>
      </c>
      <c r="O3248" s="58" t="e">
        <v>#N/A</v>
      </c>
      <c r="P3248" s="58" t="e">
        <v>#N/A</v>
      </c>
      <c r="Q3248" s="58" t="e">
        <v>#N/A</v>
      </c>
    </row>
    <row r="3249" spans="1:17" ht="15" customHeight="1" thickBot="1">
      <c r="A3249" s="446"/>
      <c r="B3249" s="446"/>
      <c r="C3249" s="54" t="str">
        <f>IF(A3249="CSP","Consolidated Supply Program(IIF)",IF(A3249&lt;&gt;"",INDEX('CCN &amp; Description'!$B$2:$B$1071,MATCH(VALUE(LEFT(A3249,5)),'CCN &amp; Description'!$A$2:$A$1071,0)),""))</f>
        <v/>
      </c>
      <c r="D3249" s="55" t="str">
        <f t="shared" si="100"/>
        <v>D</v>
      </c>
      <c r="E3249" s="55" t="str">
        <f t="shared" si="101"/>
        <v>D0085</v>
      </c>
      <c r="F3249" s="56" t="s">
        <v>14584</v>
      </c>
      <c r="G3249" s="56" t="s">
        <v>13382</v>
      </c>
      <c r="H3249" s="56" t="s">
        <v>14576</v>
      </c>
      <c r="I3249" s="57">
        <v>12.25</v>
      </c>
      <c r="J3249" s="57">
        <v>6.83</v>
      </c>
      <c r="K3249" s="57">
        <v>3</v>
      </c>
      <c r="L3249" s="315" t="e">
        <v>#REF!</v>
      </c>
      <c r="M3249" s="58" t="e">
        <v>#REF!</v>
      </c>
      <c r="N3249" s="58" t="e">
        <v>#N/A</v>
      </c>
      <c r="O3249" s="58" t="e">
        <v>#N/A</v>
      </c>
      <c r="P3249" s="58" t="e">
        <v>#N/A</v>
      </c>
      <c r="Q3249" s="58" t="e">
        <v>#N/A</v>
      </c>
    </row>
    <row r="3250" spans="1:17" ht="15" customHeight="1" thickBot="1">
      <c r="A3250" s="446"/>
      <c r="B3250" s="446"/>
      <c r="C3250" s="54" t="str">
        <f>IF(A3250="CSP","Consolidated Supply Program(IIF)",IF(A3250&lt;&gt;"",INDEX('CCN &amp; Description'!$B$2:$B$1071,MATCH(VALUE(LEFT(A3250,5)),'CCN &amp; Description'!$A$2:$A$1071,0)),""))</f>
        <v/>
      </c>
      <c r="D3250" s="55" t="str">
        <f t="shared" si="100"/>
        <v>D</v>
      </c>
      <c r="E3250" s="55" t="str">
        <f t="shared" si="101"/>
        <v>D0100</v>
      </c>
      <c r="F3250" s="56" t="s">
        <v>14585</v>
      </c>
      <c r="G3250" s="56" t="s">
        <v>14586</v>
      </c>
      <c r="H3250" s="56" t="s">
        <v>14587</v>
      </c>
      <c r="I3250" s="57">
        <v>2.17</v>
      </c>
      <c r="J3250" s="57">
        <v>1.83</v>
      </c>
      <c r="K3250" s="57">
        <v>3</v>
      </c>
      <c r="L3250" s="315" t="e">
        <v>#REF!</v>
      </c>
      <c r="M3250" s="58" t="e">
        <v>#REF!</v>
      </c>
      <c r="N3250" s="58" t="e">
        <v>#N/A</v>
      </c>
      <c r="O3250" s="58" t="e">
        <v>#N/A</v>
      </c>
      <c r="P3250" s="58" t="e">
        <v>#N/A</v>
      </c>
      <c r="Q3250" s="58" t="e">
        <v>#N/A</v>
      </c>
    </row>
    <row r="3251" spans="1:17" ht="15" customHeight="1" thickBot="1">
      <c r="A3251" s="446"/>
      <c r="B3251" s="446"/>
      <c r="C3251" s="54" t="str">
        <f>IF(A3251="CSP","Consolidated Supply Program(IIF)",IF(A3251&lt;&gt;"",INDEX('CCN &amp; Description'!$B$2:$B$1071,MATCH(VALUE(LEFT(A3251,5)),'CCN &amp; Description'!$A$2:$A$1071,0)),""))</f>
        <v/>
      </c>
      <c r="D3251" s="55" t="str">
        <f t="shared" si="100"/>
        <v>D</v>
      </c>
      <c r="E3251" s="55" t="str">
        <f t="shared" si="101"/>
        <v>D0105</v>
      </c>
      <c r="F3251" s="56" t="s">
        <v>14588</v>
      </c>
      <c r="G3251" s="56" t="s">
        <v>14589</v>
      </c>
      <c r="H3251" s="56" t="s">
        <v>14590</v>
      </c>
      <c r="I3251" s="57">
        <v>16.489999999999998</v>
      </c>
      <c r="J3251" s="57">
        <v>8</v>
      </c>
      <c r="K3251" s="57">
        <v>8</v>
      </c>
      <c r="L3251" s="315" t="e">
        <v>#REF!</v>
      </c>
      <c r="M3251" s="58" t="e">
        <v>#REF!</v>
      </c>
      <c r="N3251" s="58" t="e">
        <v>#N/A</v>
      </c>
      <c r="O3251" s="58" t="e">
        <v>#N/A</v>
      </c>
      <c r="P3251" s="58" t="e">
        <v>#N/A</v>
      </c>
      <c r="Q3251" s="58" t="e">
        <v>#N/A</v>
      </c>
    </row>
    <row r="3252" spans="1:17" ht="15" customHeight="1" thickBot="1">
      <c r="A3252" s="446"/>
      <c r="B3252" s="446"/>
      <c r="C3252" s="54" t="str">
        <f>IF(A3252="CSP","Consolidated Supply Program(IIF)",IF(A3252&lt;&gt;"",INDEX('CCN &amp; Description'!$B$2:$B$1071,MATCH(VALUE(LEFT(A3252,5)),'CCN &amp; Description'!$A$2:$A$1071,0)),""))</f>
        <v/>
      </c>
      <c r="D3252" s="55" t="str">
        <f t="shared" si="100"/>
        <v>D</v>
      </c>
      <c r="E3252" s="55" t="str">
        <f t="shared" si="101"/>
        <v>D0105</v>
      </c>
      <c r="F3252" s="56" t="s">
        <v>14588</v>
      </c>
      <c r="G3252" s="56" t="s">
        <v>14589</v>
      </c>
      <c r="H3252" s="56" t="s">
        <v>14591</v>
      </c>
      <c r="I3252" s="57">
        <v>15.33</v>
      </c>
      <c r="J3252" s="57">
        <v>8</v>
      </c>
      <c r="K3252" s="57">
        <v>4.33</v>
      </c>
      <c r="L3252" s="315" t="e">
        <v>#REF!</v>
      </c>
      <c r="M3252" s="58" t="e">
        <v>#REF!</v>
      </c>
      <c r="N3252" s="58" t="e">
        <v>#N/A</v>
      </c>
      <c r="O3252" s="58" t="e">
        <v>#N/A</v>
      </c>
      <c r="P3252" s="58" t="e">
        <v>#N/A</v>
      </c>
      <c r="Q3252" s="58" t="e">
        <v>#N/A</v>
      </c>
    </row>
    <row r="3253" spans="1:17" ht="15" customHeight="1" thickBot="1">
      <c r="A3253" s="446"/>
      <c r="B3253" s="446"/>
      <c r="C3253" s="54" t="str">
        <f>IF(A3253="CSP","Consolidated Supply Program(IIF)",IF(A3253&lt;&gt;"",INDEX('CCN &amp; Description'!$B$2:$B$1071,MATCH(VALUE(LEFT(A3253,5)),'CCN &amp; Description'!$A$2:$A$1071,0)),""))</f>
        <v/>
      </c>
      <c r="D3253" s="55" t="str">
        <f t="shared" si="100"/>
        <v>D</v>
      </c>
      <c r="E3253" s="55" t="str">
        <f t="shared" si="101"/>
        <v>D0105</v>
      </c>
      <c r="F3253" s="56" t="s">
        <v>14588</v>
      </c>
      <c r="G3253" s="56" t="s">
        <v>14589</v>
      </c>
      <c r="H3253" s="56" t="s">
        <v>14591</v>
      </c>
      <c r="I3253" s="57">
        <v>15.33</v>
      </c>
      <c r="J3253" s="57">
        <v>8</v>
      </c>
      <c r="K3253" s="57">
        <v>4.33</v>
      </c>
      <c r="L3253" s="315" t="e">
        <v>#REF!</v>
      </c>
      <c r="M3253" s="58" t="e">
        <v>#REF!</v>
      </c>
      <c r="N3253" s="58" t="e">
        <v>#N/A</v>
      </c>
      <c r="O3253" s="58" t="e">
        <v>#N/A</v>
      </c>
      <c r="P3253" s="58" t="e">
        <v>#N/A</v>
      </c>
      <c r="Q3253" s="58" t="e">
        <v>#N/A</v>
      </c>
    </row>
    <row r="3254" spans="1:17" ht="15" customHeight="1" thickBot="1">
      <c r="A3254" s="446"/>
      <c r="B3254" s="446"/>
      <c r="C3254" s="54" t="str">
        <f>IF(A3254="CSP","Consolidated Supply Program(IIF)",IF(A3254&lt;&gt;"",INDEX('CCN &amp; Description'!$B$2:$B$1071,MATCH(VALUE(LEFT(A3254,5)),'CCN &amp; Description'!$A$2:$A$1071,0)),""))</f>
        <v/>
      </c>
      <c r="D3254" s="55" t="str">
        <f t="shared" si="100"/>
        <v>D</v>
      </c>
      <c r="E3254" s="55" t="str">
        <f t="shared" si="101"/>
        <v>D0105</v>
      </c>
      <c r="F3254" s="56" t="s">
        <v>14592</v>
      </c>
      <c r="G3254" s="56" t="s">
        <v>14589</v>
      </c>
      <c r="H3254" s="56" t="s">
        <v>14591</v>
      </c>
      <c r="I3254" s="57">
        <v>15.25</v>
      </c>
      <c r="J3254" s="57">
        <v>8</v>
      </c>
      <c r="K3254" s="57">
        <v>6.75</v>
      </c>
      <c r="L3254" s="315" t="e">
        <v>#REF!</v>
      </c>
      <c r="M3254" s="58" t="e">
        <v>#REF!</v>
      </c>
      <c r="N3254" s="58" t="e">
        <v>#N/A</v>
      </c>
      <c r="O3254" s="58" t="e">
        <v>#N/A</v>
      </c>
      <c r="P3254" s="58" t="e">
        <v>#N/A</v>
      </c>
      <c r="Q3254" s="58" t="e">
        <v>#N/A</v>
      </c>
    </row>
    <row r="3255" spans="1:17" s="110" customFormat="1" ht="15" customHeight="1" thickBot="1">
      <c r="A3255" s="446"/>
      <c r="B3255" s="446"/>
      <c r="C3255" s="106" t="str">
        <f>IF(A3255="CSP","Consolidated Supply Program(IIF)",IF(A3255&lt;&gt;"",INDEX('CCN &amp; Description'!$B$2:$B$1071,MATCH(VALUE(LEFT(A3255,5)),'CCN &amp; Description'!$A$2:$A$1071,0)),""))</f>
        <v/>
      </c>
      <c r="D3255" s="107" t="str">
        <f t="shared" si="100"/>
        <v>D</v>
      </c>
      <c r="E3255" s="107" t="str">
        <f t="shared" si="101"/>
        <v>D0187</v>
      </c>
      <c r="F3255" s="108" t="s">
        <v>7974</v>
      </c>
      <c r="G3255" s="108" t="s">
        <v>14469</v>
      </c>
      <c r="H3255" s="108" t="s">
        <v>14593</v>
      </c>
      <c r="I3255" s="109">
        <v>15.74</v>
      </c>
      <c r="J3255" s="109">
        <v>7.16</v>
      </c>
      <c r="K3255" s="109">
        <v>4.5</v>
      </c>
      <c r="L3255" s="110" t="e">
        <v>#REF!</v>
      </c>
      <c r="M3255" s="111" t="e">
        <v>#REF!</v>
      </c>
      <c r="N3255" s="111">
        <v>15.88</v>
      </c>
      <c r="O3255" s="111" t="s">
        <v>1882</v>
      </c>
      <c r="P3255" s="111">
        <v>25</v>
      </c>
      <c r="Q3255" s="111">
        <v>1.75</v>
      </c>
    </row>
    <row r="3256" spans="1:17" s="110" customFormat="1" ht="15" customHeight="1" thickBot="1">
      <c r="A3256" s="446"/>
      <c r="B3256" s="446"/>
      <c r="C3256" s="106" t="str">
        <f>IF(A3256="CSP","Consolidated Supply Program(IIF)",IF(A3256&lt;&gt;"",INDEX('CCN &amp; Description'!$B$2:$B$1071,MATCH(VALUE(LEFT(A3256,5)),'CCN &amp; Description'!$A$2:$A$1071,0)),""))</f>
        <v/>
      </c>
      <c r="D3256" s="107" t="str">
        <f t="shared" si="100"/>
        <v>D</v>
      </c>
      <c r="E3256" s="107" t="str">
        <f t="shared" si="101"/>
        <v>D0187</v>
      </c>
      <c r="F3256" s="108" t="s">
        <v>7974</v>
      </c>
      <c r="G3256" s="108" t="s">
        <v>14469</v>
      </c>
      <c r="H3256" s="108" t="s">
        <v>14594</v>
      </c>
      <c r="I3256" s="109">
        <v>15.92</v>
      </c>
      <c r="J3256" s="109">
        <v>7.58</v>
      </c>
      <c r="K3256" s="109">
        <v>4.58</v>
      </c>
      <c r="L3256" s="110" t="e">
        <v>#REF!</v>
      </c>
      <c r="M3256" s="111" t="e">
        <v>#REF!</v>
      </c>
      <c r="N3256" s="111">
        <v>15.88</v>
      </c>
      <c r="O3256" s="111" t="s">
        <v>1882</v>
      </c>
      <c r="P3256" s="111">
        <v>25</v>
      </c>
      <c r="Q3256" s="111">
        <v>1.75</v>
      </c>
    </row>
    <row r="3257" spans="1:17" s="110" customFormat="1" ht="15" customHeight="1" thickBot="1">
      <c r="A3257" s="446"/>
      <c r="B3257" s="446"/>
      <c r="C3257" s="106" t="str">
        <f>IF(A3257="CSP","Consolidated Supply Program(IIF)",IF(A3257&lt;&gt;"",INDEX('CCN &amp; Description'!$B$2:$B$1071,MATCH(VALUE(LEFT(A3257,5)),'CCN &amp; Description'!$A$2:$A$1071,0)),""))</f>
        <v/>
      </c>
      <c r="D3257" s="107" t="str">
        <f t="shared" si="100"/>
        <v>D</v>
      </c>
      <c r="E3257" s="107" t="str">
        <f t="shared" si="101"/>
        <v>D0187</v>
      </c>
      <c r="F3257" s="108" t="s">
        <v>7974</v>
      </c>
      <c r="G3257" s="108" t="s">
        <v>14469</v>
      </c>
      <c r="H3257" s="108" t="s">
        <v>14595</v>
      </c>
      <c r="I3257" s="109">
        <v>15.74</v>
      </c>
      <c r="J3257" s="109">
        <v>7.16</v>
      </c>
      <c r="K3257" s="109">
        <v>4.5</v>
      </c>
      <c r="L3257" s="110" t="e">
        <v>#REF!</v>
      </c>
      <c r="M3257" s="111" t="e">
        <v>#REF!</v>
      </c>
      <c r="N3257" s="111">
        <v>15.88</v>
      </c>
      <c r="O3257" s="111" t="s">
        <v>1882</v>
      </c>
      <c r="P3257" s="111">
        <v>25</v>
      </c>
      <c r="Q3257" s="111">
        <v>1.75</v>
      </c>
    </row>
    <row r="3258" spans="1:17" s="110" customFormat="1" ht="15" customHeight="1" thickBot="1">
      <c r="A3258" s="446">
        <v>14312</v>
      </c>
      <c r="B3258" s="446"/>
      <c r="C3258" s="106" t="str">
        <f>IF(A3258="CSP","Consolidated Supply Program(IIF)",IF(A3258&lt;&gt;"",INDEX('CCN &amp; Description'!$B$2:$B$1071,MATCH(VALUE(LEFT(A3258,5)),'CCN &amp; Description'!$A$2:$A$1071,0)),""))</f>
        <v>VEHICLE STAGING AREA, SURFACED</v>
      </c>
      <c r="D3258" s="107" t="str">
        <f t="shared" si="100"/>
        <v>D</v>
      </c>
      <c r="E3258" s="107" t="str">
        <f t="shared" si="101"/>
        <v>D0187</v>
      </c>
      <c r="F3258" s="108" t="s">
        <v>1087</v>
      </c>
      <c r="G3258" s="108" t="s">
        <v>14469</v>
      </c>
      <c r="H3258" s="108" t="s">
        <v>14594</v>
      </c>
      <c r="I3258" s="109">
        <v>15.92</v>
      </c>
      <c r="J3258" s="109">
        <v>7.58</v>
      </c>
      <c r="K3258" s="109">
        <v>4.58</v>
      </c>
      <c r="L3258" s="110" t="e">
        <v>#REF!</v>
      </c>
      <c r="M3258" s="111" t="e">
        <v>#REF!</v>
      </c>
      <c r="N3258" s="111" t="e">
        <v>#N/A</v>
      </c>
      <c r="O3258" s="111" t="e">
        <v>#N/A</v>
      </c>
      <c r="P3258" s="111" t="e">
        <v>#N/A</v>
      </c>
      <c r="Q3258" s="111" t="e">
        <v>#N/A</v>
      </c>
    </row>
    <row r="3259" spans="1:17" ht="15" customHeight="1" thickBot="1">
      <c r="A3259" s="446"/>
      <c r="B3259" s="446"/>
      <c r="C3259" s="54" t="str">
        <f>IF(A3259="CSP","Consolidated Supply Program(IIF)",IF(A3259&lt;&gt;"",INDEX('CCN &amp; Description'!$B$2:$B$1071,MATCH(VALUE(LEFT(A3259,5)),'CCN &amp; Description'!$A$2:$A$1071,0)),""))</f>
        <v/>
      </c>
      <c r="D3259" s="55" t="str">
        <f t="shared" si="100"/>
        <v>D</v>
      </c>
      <c r="E3259" s="55" t="str">
        <f t="shared" si="101"/>
        <v>D0187</v>
      </c>
      <c r="F3259" s="56" t="s">
        <v>14596</v>
      </c>
      <c r="G3259" s="56" t="s">
        <v>14469</v>
      </c>
      <c r="H3259" s="56" t="s">
        <v>14595</v>
      </c>
      <c r="I3259" s="57">
        <v>15.74</v>
      </c>
      <c r="J3259" s="57">
        <v>7.16</v>
      </c>
      <c r="K3259" s="57">
        <v>4.5</v>
      </c>
      <c r="L3259" s="315" t="e">
        <v>#REF!</v>
      </c>
      <c r="M3259" s="58" t="e">
        <v>#REF!</v>
      </c>
      <c r="N3259" s="58" t="e">
        <v>#N/A</v>
      </c>
      <c r="O3259" s="58" t="e">
        <v>#N/A</v>
      </c>
      <c r="P3259" s="58" t="e">
        <v>#N/A</v>
      </c>
      <c r="Q3259" s="58" t="e">
        <v>#N/A</v>
      </c>
    </row>
    <row r="3260" spans="1:17" ht="15" customHeight="1" thickBot="1">
      <c r="A3260" s="446"/>
      <c r="B3260" s="446"/>
      <c r="C3260" s="54" t="str">
        <f>IF(A3260="CSP","Consolidated Supply Program(IIF)",IF(A3260&lt;&gt;"",INDEX('CCN &amp; Description'!$B$2:$B$1071,MATCH(VALUE(LEFT(A3260,5)),'CCN &amp; Description'!$A$2:$A$1071,0)),""))</f>
        <v/>
      </c>
      <c r="D3260" s="55" t="str">
        <f t="shared" si="100"/>
        <v>D</v>
      </c>
      <c r="E3260" s="55" t="str">
        <f t="shared" si="101"/>
        <v>D0187</v>
      </c>
      <c r="F3260" s="56" t="s">
        <v>14597</v>
      </c>
      <c r="G3260" s="56" t="s">
        <v>14469</v>
      </c>
      <c r="H3260" s="56" t="s">
        <v>14595</v>
      </c>
      <c r="I3260" s="57">
        <v>15.74</v>
      </c>
      <c r="J3260" s="57">
        <v>7.16</v>
      </c>
      <c r="K3260" s="57">
        <v>4.5</v>
      </c>
      <c r="L3260" s="315" t="e">
        <v>#REF!</v>
      </c>
      <c r="M3260" s="58" t="e">
        <v>#REF!</v>
      </c>
      <c r="N3260" s="58" t="e">
        <v>#N/A</v>
      </c>
      <c r="O3260" s="58" t="e">
        <v>#N/A</v>
      </c>
      <c r="P3260" s="58" t="e">
        <v>#N/A</v>
      </c>
      <c r="Q3260" s="58" t="e">
        <v>#N/A</v>
      </c>
    </row>
    <row r="3261" spans="1:17" ht="15" customHeight="1" thickBot="1">
      <c r="A3261" s="446"/>
      <c r="B3261" s="446"/>
      <c r="C3261" s="54" t="str">
        <f>IF(A3261="CSP","Consolidated Supply Program(IIF)",IF(A3261&lt;&gt;"",INDEX('CCN &amp; Description'!$B$2:$B$1071,MATCH(VALUE(LEFT(A3261,5)),'CCN &amp; Description'!$A$2:$A$1071,0)),""))</f>
        <v/>
      </c>
      <c r="D3261" s="55" t="str">
        <f t="shared" si="100"/>
        <v>D</v>
      </c>
      <c r="E3261" s="55" t="str">
        <f t="shared" si="101"/>
        <v>D0187</v>
      </c>
      <c r="F3261" s="56" t="s">
        <v>14598</v>
      </c>
      <c r="G3261" s="56" t="s">
        <v>14469</v>
      </c>
      <c r="H3261" s="56" t="s">
        <v>14595</v>
      </c>
      <c r="I3261" s="57">
        <v>15.74</v>
      </c>
      <c r="J3261" s="57">
        <v>7.16</v>
      </c>
      <c r="K3261" s="57">
        <v>4.5</v>
      </c>
      <c r="L3261" s="315" t="e">
        <v>#REF!</v>
      </c>
      <c r="M3261" s="58" t="e">
        <v>#REF!</v>
      </c>
      <c r="N3261" s="58" t="e">
        <v>#N/A</v>
      </c>
      <c r="O3261" s="58" t="e">
        <v>#N/A</v>
      </c>
      <c r="P3261" s="58" t="e">
        <v>#N/A</v>
      </c>
      <c r="Q3261" s="58" t="e">
        <v>#N/A</v>
      </c>
    </row>
    <row r="3262" spans="1:17" ht="15" customHeight="1" thickBot="1">
      <c r="A3262" s="446"/>
      <c r="B3262" s="446"/>
      <c r="C3262" s="54" t="str">
        <f>IF(A3262="CSP","Consolidated Supply Program(IIF)",IF(A3262&lt;&gt;"",INDEX('CCN &amp; Description'!$B$2:$B$1071,MATCH(VALUE(LEFT(A3262,5)),'CCN &amp; Description'!$A$2:$A$1071,0)),""))</f>
        <v/>
      </c>
      <c r="D3262" s="55" t="str">
        <f t="shared" si="100"/>
        <v>D</v>
      </c>
      <c r="E3262" s="55" t="str">
        <f t="shared" si="101"/>
        <v>D0187</v>
      </c>
      <c r="F3262" s="56" t="s">
        <v>14599</v>
      </c>
      <c r="G3262" s="56" t="s">
        <v>14469</v>
      </c>
      <c r="H3262" s="56" t="s">
        <v>14595</v>
      </c>
      <c r="I3262" s="57">
        <v>15.74</v>
      </c>
      <c r="J3262" s="57">
        <v>7.16</v>
      </c>
      <c r="K3262" s="57">
        <v>4.5</v>
      </c>
      <c r="L3262" s="315" t="e">
        <v>#REF!</v>
      </c>
      <c r="M3262" s="58" t="e">
        <v>#REF!</v>
      </c>
      <c r="N3262" s="58" t="e">
        <v>#N/A</v>
      </c>
      <c r="O3262" s="58" t="e">
        <v>#N/A</v>
      </c>
      <c r="P3262" s="58" t="e">
        <v>#N/A</v>
      </c>
      <c r="Q3262" s="58" t="e">
        <v>#N/A</v>
      </c>
    </row>
    <row r="3263" spans="1:17" ht="15" customHeight="1" thickBot="1">
      <c r="A3263" s="446"/>
      <c r="B3263" s="446"/>
      <c r="C3263" s="54" t="str">
        <f>IF(A3263="CSP","Consolidated Supply Program(IIF)",IF(A3263&lt;&gt;"",INDEX('CCN &amp; Description'!$B$2:$B$1071,MATCH(VALUE(LEFT(A3263,5)),'CCN &amp; Description'!$A$2:$A$1071,0)),""))</f>
        <v/>
      </c>
      <c r="D3263" s="55" t="str">
        <f t="shared" si="100"/>
        <v>D</v>
      </c>
      <c r="E3263" s="55" t="str">
        <f t="shared" si="101"/>
        <v>D0188</v>
      </c>
      <c r="F3263" s="56" t="s">
        <v>14600</v>
      </c>
      <c r="G3263" s="56" t="s">
        <v>14601</v>
      </c>
      <c r="H3263" s="56" t="s">
        <v>14594</v>
      </c>
      <c r="I3263" s="57">
        <v>15.92</v>
      </c>
      <c r="J3263" s="57">
        <v>7.58</v>
      </c>
      <c r="K3263" s="57">
        <v>4.66</v>
      </c>
      <c r="L3263" s="315" t="e">
        <v>#REF!</v>
      </c>
      <c r="M3263" s="58" t="e">
        <v>#REF!</v>
      </c>
      <c r="N3263" s="58" t="e">
        <v>#N/A</v>
      </c>
      <c r="O3263" s="58" t="e">
        <v>#N/A</v>
      </c>
      <c r="P3263" s="58" t="e">
        <v>#N/A</v>
      </c>
      <c r="Q3263" s="58" t="e">
        <v>#N/A</v>
      </c>
    </row>
    <row r="3264" spans="1:17" ht="15" customHeight="1" thickBot="1">
      <c r="A3264" s="446"/>
      <c r="B3264" s="446"/>
      <c r="C3264" s="54" t="str">
        <f>IF(A3264="CSP","Consolidated Supply Program(IIF)",IF(A3264&lt;&gt;"",INDEX('CCN &amp; Description'!$B$2:$B$1071,MATCH(VALUE(LEFT(A3264,5)),'CCN &amp; Description'!$A$2:$A$1071,0)),""))</f>
        <v/>
      </c>
      <c r="D3264" s="55" t="str">
        <f t="shared" si="100"/>
        <v>D</v>
      </c>
      <c r="E3264" s="55" t="str">
        <f t="shared" si="101"/>
        <v>D0190</v>
      </c>
      <c r="F3264" s="56" t="s">
        <v>14602</v>
      </c>
      <c r="G3264" s="56" t="s">
        <v>14603</v>
      </c>
      <c r="H3264" s="56" t="s">
        <v>14604</v>
      </c>
      <c r="I3264" s="57">
        <v>15.33</v>
      </c>
      <c r="J3264" s="57">
        <v>7</v>
      </c>
      <c r="K3264" s="57">
        <v>6.41</v>
      </c>
      <c r="L3264" s="315" t="e">
        <v>#REF!</v>
      </c>
      <c r="M3264" s="58" t="e">
        <v>#REF!</v>
      </c>
      <c r="N3264" s="58" t="e">
        <v>#N/A</v>
      </c>
      <c r="O3264" s="58" t="e">
        <v>#N/A</v>
      </c>
      <c r="P3264" s="58" t="e">
        <v>#N/A</v>
      </c>
      <c r="Q3264" s="58" t="e">
        <v>#N/A</v>
      </c>
    </row>
    <row r="3265" spans="1:17" ht="15" customHeight="1" thickBot="1">
      <c r="A3265" s="446"/>
      <c r="B3265" s="446"/>
      <c r="C3265" s="54" t="str">
        <f>IF(A3265="CSP","Consolidated Supply Program(IIF)",IF(A3265&lt;&gt;"",INDEX('CCN &amp; Description'!$B$2:$B$1071,MATCH(VALUE(LEFT(A3265,5)),'CCN &amp; Description'!$A$2:$A$1071,0)),""))</f>
        <v/>
      </c>
      <c r="D3265" s="55" t="str">
        <f t="shared" si="100"/>
        <v>D</v>
      </c>
      <c r="E3265" s="55" t="str">
        <f t="shared" si="101"/>
        <v>D0190</v>
      </c>
      <c r="F3265" s="56" t="s">
        <v>14602</v>
      </c>
      <c r="G3265" s="56" t="s">
        <v>14603</v>
      </c>
      <c r="H3265" s="56" t="s">
        <v>14605</v>
      </c>
      <c r="I3265" s="57">
        <v>14.5</v>
      </c>
      <c r="J3265" s="57">
        <v>8</v>
      </c>
      <c r="K3265" s="57">
        <v>6.41</v>
      </c>
      <c r="L3265" s="315" t="e">
        <v>#REF!</v>
      </c>
      <c r="M3265" s="58" t="e">
        <v>#REF!</v>
      </c>
      <c r="N3265" s="58" t="e">
        <v>#N/A</v>
      </c>
      <c r="O3265" s="58" t="e">
        <v>#N/A</v>
      </c>
      <c r="P3265" s="58" t="e">
        <v>#N/A</v>
      </c>
      <c r="Q3265" s="58" t="e">
        <v>#N/A</v>
      </c>
    </row>
    <row r="3266" spans="1:17" ht="15" customHeight="1" thickBot="1">
      <c r="A3266" s="446"/>
      <c r="B3266" s="446"/>
      <c r="C3266" s="54" t="str">
        <f>IF(A3266="CSP","Consolidated Supply Program(IIF)",IF(A3266&lt;&gt;"",INDEX('CCN &amp; Description'!$B$2:$B$1071,MATCH(VALUE(LEFT(A3266,5)),'CCN &amp; Description'!$A$2:$A$1071,0)),""))</f>
        <v/>
      </c>
      <c r="D3266" s="55" t="str">
        <f t="shared" ref="D3266:D3329" si="102">LEFT(F3266,1)</f>
        <v>D</v>
      </c>
      <c r="E3266" s="55" t="str">
        <f t="shared" ref="E3266:E3329" si="103">LEFT(F3266,5)</f>
        <v>D0190</v>
      </c>
      <c r="F3266" s="56" t="s">
        <v>14602</v>
      </c>
      <c r="G3266" s="56" t="s">
        <v>14603</v>
      </c>
      <c r="H3266" s="56" t="s">
        <v>14604</v>
      </c>
      <c r="I3266" s="57">
        <v>14.58</v>
      </c>
      <c r="J3266" s="57">
        <v>8.08</v>
      </c>
      <c r="K3266" s="57">
        <v>6.41</v>
      </c>
      <c r="L3266" s="315" t="e">
        <v>#REF!</v>
      </c>
      <c r="M3266" s="58" t="e">
        <v>#REF!</v>
      </c>
      <c r="N3266" s="58" t="e">
        <v>#N/A</v>
      </c>
      <c r="O3266" s="58" t="e">
        <v>#N/A</v>
      </c>
      <c r="P3266" s="58" t="e">
        <v>#N/A</v>
      </c>
      <c r="Q3266" s="58" t="e">
        <v>#N/A</v>
      </c>
    </row>
    <row r="3267" spans="1:17" ht="15" customHeight="1" thickBot="1">
      <c r="A3267" s="446"/>
      <c r="B3267" s="446"/>
      <c r="C3267" s="54" t="str">
        <f>IF(A3267="CSP","Consolidated Supply Program(IIF)",IF(A3267&lt;&gt;"",INDEX('CCN &amp; Description'!$B$2:$B$1071,MATCH(VALUE(LEFT(A3267,5)),'CCN &amp; Description'!$A$2:$A$1071,0)),""))</f>
        <v/>
      </c>
      <c r="D3267" s="55" t="str">
        <f t="shared" si="102"/>
        <v>D</v>
      </c>
      <c r="E3267" s="55" t="str">
        <f t="shared" si="103"/>
        <v>D0195</v>
      </c>
      <c r="F3267" s="56" t="s">
        <v>7975</v>
      </c>
      <c r="G3267" s="56" t="s">
        <v>14606</v>
      </c>
      <c r="H3267" s="56" t="s">
        <v>14607</v>
      </c>
      <c r="I3267" s="57">
        <v>20.74</v>
      </c>
      <c r="J3267" s="57">
        <v>8</v>
      </c>
      <c r="K3267" s="57">
        <v>5.25</v>
      </c>
      <c r="L3267" s="315" t="e">
        <v>#REF!</v>
      </c>
      <c r="M3267" s="58" t="e">
        <v>#REF!</v>
      </c>
      <c r="N3267" s="58" t="e">
        <v>#N/A</v>
      </c>
      <c r="O3267" s="58" t="e">
        <v>#N/A</v>
      </c>
      <c r="P3267" s="58" t="e">
        <v>#N/A</v>
      </c>
      <c r="Q3267" s="58" t="e">
        <v>#N/A</v>
      </c>
    </row>
    <row r="3268" spans="1:17" ht="15" customHeight="1" thickBot="1">
      <c r="A3268" s="446"/>
      <c r="B3268" s="446"/>
      <c r="C3268" s="54" t="str">
        <f>IF(A3268="CSP","Consolidated Supply Program(IIF)",IF(A3268&lt;&gt;"",INDEX('CCN &amp; Description'!$B$2:$B$1071,MATCH(VALUE(LEFT(A3268,5)),'CCN &amp; Description'!$A$2:$A$1071,0)),""))</f>
        <v/>
      </c>
      <c r="D3268" s="55" t="str">
        <f t="shared" si="102"/>
        <v>D</v>
      </c>
      <c r="E3268" s="55" t="str">
        <f t="shared" si="103"/>
        <v>D0195</v>
      </c>
      <c r="F3268" s="56" t="s">
        <v>7975</v>
      </c>
      <c r="G3268" s="56" t="s">
        <v>14606</v>
      </c>
      <c r="H3268" s="56" t="s">
        <v>14608</v>
      </c>
      <c r="I3268" s="57">
        <v>20.74</v>
      </c>
      <c r="J3268" s="57">
        <v>8</v>
      </c>
      <c r="K3268" s="57">
        <v>5.25</v>
      </c>
      <c r="L3268" s="315" t="e">
        <v>#REF!</v>
      </c>
      <c r="M3268" s="58" t="e">
        <v>#REF!</v>
      </c>
      <c r="N3268" s="58" t="e">
        <v>#N/A</v>
      </c>
      <c r="O3268" s="58" t="e">
        <v>#N/A</v>
      </c>
      <c r="P3268" s="58" t="e">
        <v>#N/A</v>
      </c>
      <c r="Q3268" s="58" t="e">
        <v>#N/A</v>
      </c>
    </row>
    <row r="3269" spans="1:17" s="110" customFormat="1" ht="15" customHeight="1" thickBot="1">
      <c r="A3269" s="446" t="s">
        <v>9833</v>
      </c>
      <c r="B3269" s="446"/>
      <c r="C3269" s="106" t="e">
        <f>IF(A3269="CSP","Consolidated Supply Program(IIF)",IF(A3269&lt;&gt;"",INDEX('CCN &amp; Description'!$B$2:$B$1071,MATCH(VALUE(LEFT(A3269,5)),'CCN &amp; Description'!$A$2:$A$1071,0)),""))</f>
        <v>#VALUE!</v>
      </c>
      <c r="D3269" s="107" t="str">
        <f t="shared" si="102"/>
        <v>D</v>
      </c>
      <c r="E3269" s="107" t="str">
        <f t="shared" si="103"/>
        <v>D0195</v>
      </c>
      <c r="F3269" s="108" t="s">
        <v>1403</v>
      </c>
      <c r="G3269" s="108" t="s">
        <v>14606</v>
      </c>
      <c r="H3269" s="108" t="s">
        <v>14608</v>
      </c>
      <c r="I3269" s="109">
        <v>20.74</v>
      </c>
      <c r="J3269" s="109">
        <v>8</v>
      </c>
      <c r="K3269" s="109">
        <v>5.25</v>
      </c>
      <c r="L3269" s="110" t="e">
        <v>#REF!</v>
      </c>
      <c r="M3269" s="111" t="e">
        <v>#REF!</v>
      </c>
      <c r="N3269" s="111" t="e">
        <v>#N/A</v>
      </c>
      <c r="O3269" s="111" t="e">
        <v>#N/A</v>
      </c>
      <c r="P3269" s="111" t="e">
        <v>#N/A</v>
      </c>
      <c r="Q3269" s="111" t="e">
        <v>#N/A</v>
      </c>
    </row>
    <row r="3270" spans="1:17" ht="15" customHeight="1" thickBot="1">
      <c r="A3270" s="446"/>
      <c r="B3270" s="446"/>
      <c r="C3270" s="54" t="str">
        <f>IF(A3270="CSP","Consolidated Supply Program(IIF)",IF(A3270&lt;&gt;"",INDEX('CCN &amp; Description'!$B$2:$B$1071,MATCH(VALUE(LEFT(A3270,5)),'CCN &amp; Description'!$A$2:$A$1071,0)),""))</f>
        <v/>
      </c>
      <c r="D3270" s="55" t="str">
        <f t="shared" si="102"/>
        <v>D</v>
      </c>
      <c r="E3270" s="55" t="str">
        <f t="shared" si="103"/>
        <v>D0195</v>
      </c>
      <c r="F3270" s="56" t="s">
        <v>14609</v>
      </c>
      <c r="G3270" s="56" t="s">
        <v>14606</v>
      </c>
      <c r="H3270" s="56" t="s">
        <v>14607</v>
      </c>
      <c r="I3270" s="57">
        <v>20.74</v>
      </c>
      <c r="J3270" s="57">
        <v>8</v>
      </c>
      <c r="K3270" s="57">
        <v>5.25</v>
      </c>
      <c r="L3270" s="315" t="e">
        <v>#REF!</v>
      </c>
      <c r="M3270" s="58" t="e">
        <v>#REF!</v>
      </c>
      <c r="N3270" s="58" t="e">
        <v>#N/A</v>
      </c>
      <c r="O3270" s="58" t="e">
        <v>#N/A</v>
      </c>
      <c r="P3270" s="58" t="e">
        <v>#N/A</v>
      </c>
      <c r="Q3270" s="58" t="e">
        <v>#N/A</v>
      </c>
    </row>
    <row r="3271" spans="1:17" s="110" customFormat="1" ht="15" customHeight="1" thickBot="1">
      <c r="A3271" s="446">
        <v>14312</v>
      </c>
      <c r="B3271" s="446"/>
      <c r="C3271" s="106" t="str">
        <f>IF(A3271="CSP","Consolidated Supply Program(IIF)",IF(A3271&lt;&gt;"",INDEX('CCN &amp; Description'!$B$2:$B$1071,MATCH(VALUE(LEFT(A3271,5)),'CCN &amp; Description'!$A$2:$A$1071,0)),""))</f>
        <v>VEHICLE STAGING AREA, SURFACED</v>
      </c>
      <c r="D3271" s="107" t="str">
        <f t="shared" si="102"/>
        <v>D</v>
      </c>
      <c r="E3271" s="107" t="str">
        <f t="shared" si="103"/>
        <v>D0198</v>
      </c>
      <c r="F3271" s="108" t="s">
        <v>1406</v>
      </c>
      <c r="G3271" s="108" t="s">
        <v>13341</v>
      </c>
      <c r="H3271" s="108" t="s">
        <v>14610</v>
      </c>
      <c r="I3271" s="109">
        <v>26.24</v>
      </c>
      <c r="J3271" s="109">
        <v>8.17</v>
      </c>
      <c r="K3271" s="109">
        <v>8.16</v>
      </c>
      <c r="L3271" s="110" t="e">
        <v>#REF!</v>
      </c>
      <c r="M3271" s="111" t="e">
        <v>#REF!</v>
      </c>
      <c r="N3271" s="111">
        <v>26.25</v>
      </c>
      <c r="O3271" s="111" t="s">
        <v>56</v>
      </c>
      <c r="P3271" s="111">
        <v>45</v>
      </c>
      <c r="Q3271" s="111">
        <v>1.75</v>
      </c>
    </row>
    <row r="3272" spans="1:17" s="110" customFormat="1" ht="15" customHeight="1" thickBot="1">
      <c r="A3272" s="446">
        <v>14312</v>
      </c>
      <c r="B3272" s="446"/>
      <c r="C3272" s="106" t="str">
        <f>IF(A3272="CSP","Consolidated Supply Program(IIF)",IF(A3272&lt;&gt;"",INDEX('CCN &amp; Description'!$B$2:$B$1071,MATCH(VALUE(LEFT(A3272,5)),'CCN &amp; Description'!$A$2:$A$1071,0)),""))</f>
        <v>VEHICLE STAGING AREA, SURFACED</v>
      </c>
      <c r="D3272" s="107" t="str">
        <f t="shared" si="102"/>
        <v>D</v>
      </c>
      <c r="E3272" s="107" t="str">
        <f t="shared" si="103"/>
        <v>D0198</v>
      </c>
      <c r="F3272" s="108" t="s">
        <v>1406</v>
      </c>
      <c r="G3272" s="108" t="s">
        <v>13341</v>
      </c>
      <c r="H3272" s="108" t="s">
        <v>14611</v>
      </c>
      <c r="I3272" s="109">
        <v>26.24</v>
      </c>
      <c r="J3272" s="109">
        <v>8.17</v>
      </c>
      <c r="K3272" s="109">
        <v>8.16</v>
      </c>
      <c r="L3272" s="110" t="e">
        <v>#REF!</v>
      </c>
      <c r="M3272" s="111" t="e">
        <v>#REF!</v>
      </c>
      <c r="N3272" s="111">
        <v>26.25</v>
      </c>
      <c r="O3272" s="111" t="s">
        <v>56</v>
      </c>
      <c r="P3272" s="111">
        <v>45</v>
      </c>
      <c r="Q3272" s="111">
        <v>1.75</v>
      </c>
    </row>
    <row r="3273" spans="1:17" s="110" customFormat="1" ht="15" customHeight="1" thickBot="1">
      <c r="A3273" s="446">
        <v>14312</v>
      </c>
      <c r="B3273" s="446"/>
      <c r="C3273" s="106" t="str">
        <f>IF(A3273="CSP","Consolidated Supply Program(IIF)",IF(A3273&lt;&gt;"",INDEX('CCN &amp; Description'!$B$2:$B$1071,MATCH(VALUE(LEFT(A3273,5)),'CCN &amp; Description'!$A$2:$A$1071,0)),""))</f>
        <v>VEHICLE STAGING AREA, SURFACED</v>
      </c>
      <c r="D3273" s="107" t="str">
        <f t="shared" si="102"/>
        <v>D</v>
      </c>
      <c r="E3273" s="107" t="str">
        <f t="shared" si="103"/>
        <v>D0198</v>
      </c>
      <c r="F3273" s="108" t="s">
        <v>1406</v>
      </c>
      <c r="G3273" s="108" t="s">
        <v>14612</v>
      </c>
      <c r="H3273" s="108" t="s">
        <v>14613</v>
      </c>
      <c r="I3273" s="109">
        <v>26.25</v>
      </c>
      <c r="J3273" s="109">
        <v>8.17</v>
      </c>
      <c r="K3273" s="109">
        <v>8.16</v>
      </c>
      <c r="L3273" s="110" t="e">
        <v>#REF!</v>
      </c>
      <c r="M3273" s="111" t="e">
        <v>#REF!</v>
      </c>
      <c r="N3273" s="111">
        <v>26.25</v>
      </c>
      <c r="O3273" s="111" t="s">
        <v>56</v>
      </c>
      <c r="P3273" s="111">
        <v>45</v>
      </c>
      <c r="Q3273" s="111">
        <v>1.75</v>
      </c>
    </row>
    <row r="3274" spans="1:17" s="110" customFormat="1" ht="15" customHeight="1" thickBot="1">
      <c r="A3274" s="446">
        <v>14312</v>
      </c>
      <c r="B3274" s="446"/>
      <c r="C3274" s="106" t="str">
        <f>IF(A3274="CSP","Consolidated Supply Program(IIF)",IF(A3274&lt;&gt;"",INDEX('CCN &amp; Description'!$B$2:$B$1071,MATCH(VALUE(LEFT(A3274,5)),'CCN &amp; Description'!$A$2:$A$1071,0)),""))</f>
        <v>VEHICLE STAGING AREA, SURFACED</v>
      </c>
      <c r="D3274" s="107" t="str">
        <f t="shared" si="102"/>
        <v>D</v>
      </c>
      <c r="E3274" s="107" t="str">
        <f t="shared" si="103"/>
        <v>D0198</v>
      </c>
      <c r="F3274" s="108" t="s">
        <v>1406</v>
      </c>
      <c r="G3274" s="108" t="s">
        <v>14612</v>
      </c>
      <c r="H3274" s="108" t="s">
        <v>14614</v>
      </c>
      <c r="I3274" s="109">
        <v>26.25</v>
      </c>
      <c r="J3274" s="109">
        <v>8.17</v>
      </c>
      <c r="K3274" s="109">
        <v>8.16</v>
      </c>
      <c r="L3274" s="110" t="e">
        <v>#REF!</v>
      </c>
      <c r="M3274" s="111" t="e">
        <v>#REF!</v>
      </c>
      <c r="N3274" s="111">
        <v>26.25</v>
      </c>
      <c r="O3274" s="111" t="s">
        <v>56</v>
      </c>
      <c r="P3274" s="111">
        <v>45</v>
      </c>
      <c r="Q3274" s="111">
        <v>1.75</v>
      </c>
    </row>
    <row r="3275" spans="1:17" s="110" customFormat="1" ht="15" customHeight="1" thickBot="1">
      <c r="A3275" s="446">
        <v>14312</v>
      </c>
      <c r="B3275" s="446"/>
      <c r="C3275" s="106" t="str">
        <f>IF(A3275="CSP","Consolidated Supply Program(IIF)",IF(A3275&lt;&gt;"",INDEX('CCN &amp; Description'!$B$2:$B$1071,MATCH(VALUE(LEFT(A3275,5)),'CCN &amp; Description'!$A$2:$A$1071,0)),""))</f>
        <v>VEHICLE STAGING AREA, SURFACED</v>
      </c>
      <c r="D3275" s="107" t="str">
        <f t="shared" si="102"/>
        <v>D</v>
      </c>
      <c r="E3275" s="107" t="str">
        <f t="shared" si="103"/>
        <v>D0198</v>
      </c>
      <c r="F3275" s="108" t="s">
        <v>1406</v>
      </c>
      <c r="G3275" s="108" t="s">
        <v>13341</v>
      </c>
      <c r="H3275" s="108" t="s">
        <v>14610</v>
      </c>
      <c r="I3275" s="109">
        <v>26.25</v>
      </c>
      <c r="J3275" s="109">
        <v>8.17</v>
      </c>
      <c r="K3275" s="109">
        <v>8.16</v>
      </c>
      <c r="L3275" s="110" t="e">
        <v>#REF!</v>
      </c>
      <c r="M3275" s="111" t="e">
        <v>#REF!</v>
      </c>
      <c r="N3275" s="111">
        <v>26.25</v>
      </c>
      <c r="O3275" s="111" t="s">
        <v>56</v>
      </c>
      <c r="P3275" s="111">
        <v>45</v>
      </c>
      <c r="Q3275" s="111">
        <v>1.75</v>
      </c>
    </row>
    <row r="3276" spans="1:17" s="110" customFormat="1" ht="15" customHeight="1" thickBot="1">
      <c r="A3276" s="446">
        <v>14312</v>
      </c>
      <c r="B3276" s="446"/>
      <c r="C3276" s="106" t="str">
        <f>IF(A3276="CSP","Consolidated Supply Program(IIF)",IF(A3276&lt;&gt;"",INDEX('CCN &amp; Description'!$B$2:$B$1071,MATCH(VALUE(LEFT(A3276,5)),'CCN &amp; Description'!$A$2:$A$1071,0)),""))</f>
        <v>VEHICLE STAGING AREA, SURFACED</v>
      </c>
      <c r="D3276" s="107" t="str">
        <f t="shared" si="102"/>
        <v>D</v>
      </c>
      <c r="E3276" s="107" t="str">
        <f t="shared" si="103"/>
        <v>D0198</v>
      </c>
      <c r="F3276" s="108" t="s">
        <v>1406</v>
      </c>
      <c r="G3276" s="108" t="s">
        <v>14612</v>
      </c>
      <c r="H3276" s="108" t="s">
        <v>14613</v>
      </c>
      <c r="I3276" s="109">
        <v>26.25</v>
      </c>
      <c r="J3276" s="109">
        <v>8.17</v>
      </c>
      <c r="K3276" s="109">
        <v>8.16</v>
      </c>
      <c r="L3276" s="110" t="e">
        <v>#REF!</v>
      </c>
      <c r="M3276" s="111" t="e">
        <v>#REF!</v>
      </c>
      <c r="N3276" s="111">
        <v>26.25</v>
      </c>
      <c r="O3276" s="111" t="s">
        <v>56</v>
      </c>
      <c r="P3276" s="111">
        <v>45</v>
      </c>
      <c r="Q3276" s="111">
        <v>1.75</v>
      </c>
    </row>
    <row r="3277" spans="1:17" s="110" customFormat="1" ht="15" customHeight="1" thickBot="1">
      <c r="A3277" s="446">
        <v>14312</v>
      </c>
      <c r="B3277" s="446"/>
      <c r="C3277" s="106" t="str">
        <f>IF(A3277="CSP","Consolidated Supply Program(IIF)",IF(A3277&lt;&gt;"",INDEX('CCN &amp; Description'!$B$2:$B$1071,MATCH(VALUE(LEFT(A3277,5)),'CCN &amp; Description'!$A$2:$A$1071,0)),""))</f>
        <v>VEHICLE STAGING AREA, SURFACED</v>
      </c>
      <c r="D3277" s="107" t="str">
        <f t="shared" si="102"/>
        <v>D</v>
      </c>
      <c r="E3277" s="107" t="str">
        <f t="shared" si="103"/>
        <v>D0198</v>
      </c>
      <c r="F3277" s="108" t="s">
        <v>1406</v>
      </c>
      <c r="G3277" s="108" t="s">
        <v>13341</v>
      </c>
      <c r="H3277" s="108" t="s">
        <v>14614</v>
      </c>
      <c r="I3277" s="109">
        <v>26.25</v>
      </c>
      <c r="J3277" s="109">
        <v>8.17</v>
      </c>
      <c r="K3277" s="109">
        <v>8.16</v>
      </c>
      <c r="L3277" s="110" t="e">
        <v>#REF!</v>
      </c>
      <c r="M3277" s="111" t="e">
        <v>#REF!</v>
      </c>
      <c r="N3277" s="111">
        <v>26.25</v>
      </c>
      <c r="O3277" s="111" t="s">
        <v>56</v>
      </c>
      <c r="P3277" s="111">
        <v>45</v>
      </c>
      <c r="Q3277" s="111">
        <v>1.75</v>
      </c>
    </row>
    <row r="3278" spans="1:17" s="110" customFormat="1" ht="15" customHeight="1" thickBot="1">
      <c r="A3278" s="446">
        <v>14312</v>
      </c>
      <c r="B3278" s="446"/>
      <c r="C3278" s="106" t="str">
        <f>IF(A3278="CSP","Consolidated Supply Program(IIF)",IF(A3278&lt;&gt;"",INDEX('CCN &amp; Description'!$B$2:$B$1071,MATCH(VALUE(LEFT(A3278,5)),'CCN &amp; Description'!$A$2:$A$1071,0)),""))</f>
        <v>VEHICLE STAGING AREA, SURFACED</v>
      </c>
      <c r="D3278" s="107" t="str">
        <f t="shared" si="102"/>
        <v>D</v>
      </c>
      <c r="E3278" s="107" t="str">
        <f t="shared" si="103"/>
        <v>D0198</v>
      </c>
      <c r="F3278" s="108" t="s">
        <v>1406</v>
      </c>
      <c r="G3278" s="108" t="s">
        <v>13341</v>
      </c>
      <c r="H3278" s="108" t="s">
        <v>14611</v>
      </c>
      <c r="I3278" s="109">
        <v>26.24</v>
      </c>
      <c r="J3278" s="109">
        <v>8.17</v>
      </c>
      <c r="K3278" s="109">
        <v>8.16</v>
      </c>
      <c r="L3278" s="110" t="e">
        <v>#REF!</v>
      </c>
      <c r="M3278" s="111" t="e">
        <v>#REF!</v>
      </c>
      <c r="N3278" s="111">
        <v>26.25</v>
      </c>
      <c r="O3278" s="111" t="s">
        <v>56</v>
      </c>
      <c r="P3278" s="111">
        <v>45</v>
      </c>
      <c r="Q3278" s="111">
        <v>1.75</v>
      </c>
    </row>
    <row r="3279" spans="1:17" ht="15" customHeight="1" thickBot="1">
      <c r="A3279" s="446"/>
      <c r="B3279" s="446"/>
      <c r="C3279" s="54" t="str">
        <f>IF(A3279="CSP","Consolidated Supply Program(IIF)",IF(A3279&lt;&gt;"",INDEX('CCN &amp; Description'!$B$2:$B$1071,MATCH(VALUE(LEFT(A3279,5)),'CCN &amp; Description'!$A$2:$A$1071,0)),""))</f>
        <v/>
      </c>
      <c r="D3279" s="55" t="str">
        <f t="shared" si="102"/>
        <v>D</v>
      </c>
      <c r="E3279" s="55" t="str">
        <f t="shared" si="103"/>
        <v>D0198</v>
      </c>
      <c r="F3279" s="56" t="s">
        <v>14615</v>
      </c>
      <c r="G3279" s="56" t="s">
        <v>13341</v>
      </c>
      <c r="H3279" s="56" t="s">
        <v>14610</v>
      </c>
      <c r="I3279" s="57">
        <v>26.25</v>
      </c>
      <c r="J3279" s="57">
        <v>8.17</v>
      </c>
      <c r="K3279" s="57">
        <v>8.16</v>
      </c>
      <c r="L3279" s="315" t="e">
        <v>#REF!</v>
      </c>
      <c r="M3279" s="58" t="e">
        <v>#REF!</v>
      </c>
      <c r="N3279" s="58" t="e">
        <v>#N/A</v>
      </c>
      <c r="O3279" s="58" t="e">
        <v>#N/A</v>
      </c>
      <c r="P3279" s="58" t="e">
        <v>#N/A</v>
      </c>
      <c r="Q3279" s="58" t="e">
        <v>#N/A</v>
      </c>
    </row>
    <row r="3280" spans="1:17" ht="15" customHeight="1" thickBot="1">
      <c r="A3280" s="446"/>
      <c r="B3280" s="446"/>
      <c r="C3280" s="54" t="str">
        <f>IF(A3280="CSP","Consolidated Supply Program(IIF)",IF(A3280&lt;&gt;"",INDEX('CCN &amp; Description'!$B$2:$B$1071,MATCH(VALUE(LEFT(A3280,5)),'CCN &amp; Description'!$A$2:$A$1071,0)),""))</f>
        <v/>
      </c>
      <c r="D3280" s="55" t="str">
        <f t="shared" si="102"/>
        <v>D</v>
      </c>
      <c r="E3280" s="55" t="str">
        <f t="shared" si="103"/>
        <v>D0198</v>
      </c>
      <c r="F3280" s="56" t="s">
        <v>14616</v>
      </c>
      <c r="G3280" s="56" t="s">
        <v>13341</v>
      </c>
      <c r="H3280" s="56" t="s">
        <v>14611</v>
      </c>
      <c r="I3280" s="57">
        <v>26.25</v>
      </c>
      <c r="J3280" s="57">
        <v>8.17</v>
      </c>
      <c r="K3280" s="57">
        <v>8.16</v>
      </c>
      <c r="L3280" s="315" t="e">
        <v>#REF!</v>
      </c>
      <c r="M3280" s="58" t="e">
        <v>#REF!</v>
      </c>
      <c r="N3280" s="58" t="e">
        <v>#N/A</v>
      </c>
      <c r="O3280" s="58" t="e">
        <v>#N/A</v>
      </c>
      <c r="P3280" s="58" t="e">
        <v>#N/A</v>
      </c>
      <c r="Q3280" s="58" t="e">
        <v>#N/A</v>
      </c>
    </row>
    <row r="3281" spans="1:17" ht="15" customHeight="1" thickBot="1">
      <c r="A3281" s="446"/>
      <c r="B3281" s="446"/>
      <c r="C3281" s="54" t="str">
        <f>IF(A3281="CSP","Consolidated Supply Program(IIF)",IF(A3281&lt;&gt;"",INDEX('CCN &amp; Description'!$B$2:$B$1071,MATCH(VALUE(LEFT(A3281,5)),'CCN &amp; Description'!$A$2:$A$1071,0)),""))</f>
        <v/>
      </c>
      <c r="D3281" s="55" t="str">
        <f t="shared" si="102"/>
        <v>D</v>
      </c>
      <c r="E3281" s="55" t="str">
        <f t="shared" si="103"/>
        <v>D0198</v>
      </c>
      <c r="F3281" s="56" t="s">
        <v>14617</v>
      </c>
      <c r="G3281" s="56" t="s">
        <v>14612</v>
      </c>
      <c r="H3281" s="56" t="s">
        <v>14614</v>
      </c>
      <c r="I3281" s="57">
        <v>26.25</v>
      </c>
      <c r="J3281" s="57">
        <v>8.17</v>
      </c>
      <c r="K3281" s="57">
        <v>8.16</v>
      </c>
      <c r="L3281" s="315" t="e">
        <v>#REF!</v>
      </c>
      <c r="M3281" s="58" t="e">
        <v>#REF!</v>
      </c>
      <c r="N3281" s="58" t="e">
        <v>#N/A</v>
      </c>
      <c r="O3281" s="58" t="e">
        <v>#N/A</v>
      </c>
      <c r="P3281" s="58" t="e">
        <v>#N/A</v>
      </c>
      <c r="Q3281" s="58" t="e">
        <v>#N/A</v>
      </c>
    </row>
    <row r="3282" spans="1:17" ht="15" customHeight="1" thickBot="1">
      <c r="A3282" s="446"/>
      <c r="B3282" s="446"/>
      <c r="C3282" s="54" t="str">
        <f>IF(A3282="CSP","Consolidated Supply Program(IIF)",IF(A3282&lt;&gt;"",INDEX('CCN &amp; Description'!$B$2:$B$1071,MATCH(VALUE(LEFT(A3282,5)),'CCN &amp; Description'!$A$2:$A$1071,0)),""))</f>
        <v/>
      </c>
      <c r="D3282" s="55" t="str">
        <f t="shared" si="102"/>
        <v>D</v>
      </c>
      <c r="E3282" s="55" t="str">
        <f t="shared" si="103"/>
        <v>D0201</v>
      </c>
      <c r="F3282" s="56" t="s">
        <v>14618</v>
      </c>
      <c r="G3282" s="56" t="s">
        <v>14619</v>
      </c>
      <c r="H3282" s="56" t="s">
        <v>14620</v>
      </c>
      <c r="I3282" s="57">
        <v>7.08</v>
      </c>
      <c r="J3282" s="57">
        <v>3</v>
      </c>
      <c r="K3282" s="57">
        <v>4.5</v>
      </c>
      <c r="L3282" s="315" t="e">
        <v>#REF!</v>
      </c>
      <c r="M3282" s="58" t="e">
        <v>#REF!</v>
      </c>
      <c r="N3282" s="58" t="e">
        <v>#N/A</v>
      </c>
      <c r="O3282" s="58" t="e">
        <v>#N/A</v>
      </c>
      <c r="P3282" s="58" t="e">
        <v>#N/A</v>
      </c>
      <c r="Q3282" s="58" t="e">
        <v>#N/A</v>
      </c>
    </row>
    <row r="3283" spans="1:17" ht="15" customHeight="1" thickBot="1">
      <c r="A3283" s="446"/>
      <c r="B3283" s="446"/>
      <c r="C3283" s="54" t="str">
        <f>IF(A3283="CSP","Consolidated Supply Program(IIF)",IF(A3283&lt;&gt;"",INDEX('CCN &amp; Description'!$B$2:$B$1071,MATCH(VALUE(LEFT(A3283,5)),'CCN &amp; Description'!$A$2:$A$1071,0)),""))</f>
        <v/>
      </c>
      <c r="D3283" s="55" t="str">
        <f t="shared" si="102"/>
        <v>D</v>
      </c>
      <c r="E3283" s="55" t="str">
        <f t="shared" si="103"/>
        <v>D0201</v>
      </c>
      <c r="F3283" s="56" t="s">
        <v>14618</v>
      </c>
      <c r="G3283" s="56" t="s">
        <v>14621</v>
      </c>
      <c r="H3283" s="56" t="s">
        <v>14622</v>
      </c>
      <c r="I3283" s="57">
        <v>7.08</v>
      </c>
      <c r="J3283" s="57">
        <v>3</v>
      </c>
      <c r="K3283" s="57">
        <v>4.5</v>
      </c>
      <c r="L3283" s="315" t="e">
        <v>#REF!</v>
      </c>
      <c r="M3283" s="58" t="e">
        <v>#REF!</v>
      </c>
      <c r="N3283" s="58" t="e">
        <v>#N/A</v>
      </c>
      <c r="O3283" s="58" t="e">
        <v>#N/A</v>
      </c>
      <c r="P3283" s="58" t="e">
        <v>#N/A</v>
      </c>
      <c r="Q3283" s="58" t="e">
        <v>#N/A</v>
      </c>
    </row>
    <row r="3284" spans="1:17" ht="15" customHeight="1" thickBot="1">
      <c r="A3284" s="446"/>
      <c r="B3284" s="446"/>
      <c r="C3284" s="54" t="str">
        <f>IF(A3284="CSP","Consolidated Supply Program(IIF)",IF(A3284&lt;&gt;"",INDEX('CCN &amp; Description'!$B$2:$B$1071,MATCH(VALUE(LEFT(A3284,5)),'CCN &amp; Description'!$A$2:$A$1071,0)),""))</f>
        <v/>
      </c>
      <c r="D3284" s="55" t="str">
        <f t="shared" si="102"/>
        <v>D</v>
      </c>
      <c r="E3284" s="55" t="str">
        <f t="shared" si="103"/>
        <v>D0201</v>
      </c>
      <c r="F3284" s="56" t="s">
        <v>14618</v>
      </c>
      <c r="G3284" s="56" t="s">
        <v>14621</v>
      </c>
      <c r="H3284" s="56" t="s">
        <v>14623</v>
      </c>
      <c r="I3284" s="57">
        <v>7.33</v>
      </c>
      <c r="J3284" s="57">
        <v>3.25</v>
      </c>
      <c r="K3284" s="57">
        <v>4.25</v>
      </c>
      <c r="L3284" s="315" t="e">
        <v>#REF!</v>
      </c>
      <c r="M3284" s="58" t="e">
        <v>#REF!</v>
      </c>
      <c r="N3284" s="58" t="e">
        <v>#N/A</v>
      </c>
      <c r="O3284" s="58" t="e">
        <v>#N/A</v>
      </c>
      <c r="P3284" s="58" t="e">
        <v>#N/A</v>
      </c>
      <c r="Q3284" s="58" t="e">
        <v>#N/A</v>
      </c>
    </row>
    <row r="3285" spans="1:17" ht="15" customHeight="1" thickBot="1">
      <c r="A3285" s="446"/>
      <c r="B3285" s="446"/>
      <c r="C3285" s="54" t="str">
        <f>IF(A3285="CSP","Consolidated Supply Program(IIF)",IF(A3285&lt;&gt;"",INDEX('CCN &amp; Description'!$B$2:$B$1071,MATCH(VALUE(LEFT(A3285,5)),'CCN &amp; Description'!$A$2:$A$1071,0)),""))</f>
        <v/>
      </c>
      <c r="D3285" s="55" t="str">
        <f t="shared" si="102"/>
        <v>D</v>
      </c>
      <c r="E3285" s="55" t="str">
        <f t="shared" si="103"/>
        <v>D0201</v>
      </c>
      <c r="F3285" s="56" t="s">
        <v>14618</v>
      </c>
      <c r="G3285" s="56" t="s">
        <v>14621</v>
      </c>
      <c r="H3285" s="56" t="s">
        <v>14624</v>
      </c>
      <c r="I3285" s="57">
        <v>7.32</v>
      </c>
      <c r="J3285" s="57">
        <v>2.87</v>
      </c>
      <c r="K3285" s="57">
        <v>4.0199999999999996</v>
      </c>
      <c r="L3285" s="315" t="e">
        <v>#REF!</v>
      </c>
      <c r="M3285" s="58" t="e">
        <v>#REF!</v>
      </c>
      <c r="N3285" s="58" t="e">
        <v>#N/A</v>
      </c>
      <c r="O3285" s="58" t="e">
        <v>#N/A</v>
      </c>
      <c r="P3285" s="58" t="e">
        <v>#N/A</v>
      </c>
      <c r="Q3285" s="58" t="e">
        <v>#N/A</v>
      </c>
    </row>
    <row r="3286" spans="1:17" ht="15" customHeight="1" thickBot="1">
      <c r="A3286" s="446"/>
      <c r="B3286" s="446"/>
      <c r="C3286" s="54" t="str">
        <f>IF(A3286="CSP","Consolidated Supply Program(IIF)",IF(A3286&lt;&gt;"",INDEX('CCN &amp; Description'!$B$2:$B$1071,MATCH(VALUE(LEFT(A3286,5)),'CCN &amp; Description'!$A$2:$A$1071,0)),""))</f>
        <v/>
      </c>
      <c r="D3286" s="55" t="str">
        <f t="shared" si="102"/>
        <v>D</v>
      </c>
      <c r="E3286" s="55" t="str">
        <f t="shared" si="103"/>
        <v>D0209</v>
      </c>
      <c r="F3286" s="56" t="s">
        <v>14625</v>
      </c>
      <c r="G3286" s="56" t="s">
        <v>14626</v>
      </c>
      <c r="H3286" s="56" t="s">
        <v>14627</v>
      </c>
      <c r="I3286" s="57">
        <v>19.829999999999998</v>
      </c>
      <c r="J3286" s="57">
        <v>8</v>
      </c>
      <c r="K3286" s="57">
        <v>8.5</v>
      </c>
      <c r="L3286" s="315" t="e">
        <v>#REF!</v>
      </c>
      <c r="M3286" s="58" t="e">
        <v>#REF!</v>
      </c>
      <c r="N3286" s="58" t="e">
        <v>#N/A</v>
      </c>
      <c r="O3286" s="58" t="e">
        <v>#N/A</v>
      </c>
      <c r="P3286" s="58" t="e">
        <v>#N/A</v>
      </c>
      <c r="Q3286" s="58" t="e">
        <v>#N/A</v>
      </c>
    </row>
    <row r="3287" spans="1:17" ht="15" customHeight="1" thickBot="1">
      <c r="A3287" s="446"/>
      <c r="B3287" s="446"/>
      <c r="C3287" s="54" t="str">
        <f>IF(A3287="CSP","Consolidated Supply Program(IIF)",IF(A3287&lt;&gt;"",INDEX('CCN &amp; Description'!$B$2:$B$1071,MATCH(VALUE(LEFT(A3287,5)),'CCN &amp; Description'!$A$2:$A$1071,0)),""))</f>
        <v/>
      </c>
      <c r="D3287" s="55" t="str">
        <f t="shared" si="102"/>
        <v>D</v>
      </c>
      <c r="E3287" s="55" t="str">
        <f t="shared" si="103"/>
        <v>D0209</v>
      </c>
      <c r="F3287" s="56" t="s">
        <v>14625</v>
      </c>
      <c r="G3287" s="56" t="s">
        <v>14628</v>
      </c>
      <c r="H3287" s="56" t="s">
        <v>14629</v>
      </c>
      <c r="I3287" s="57">
        <v>19.829999999999998</v>
      </c>
      <c r="J3287" s="57">
        <v>8</v>
      </c>
      <c r="K3287" s="57">
        <v>8.5</v>
      </c>
      <c r="L3287" s="315" t="e">
        <v>#REF!</v>
      </c>
      <c r="M3287" s="58" t="e">
        <v>#REF!</v>
      </c>
      <c r="N3287" s="58" t="e">
        <v>#N/A</v>
      </c>
      <c r="O3287" s="58" t="e">
        <v>#N/A</v>
      </c>
      <c r="P3287" s="58" t="e">
        <v>#N/A</v>
      </c>
      <c r="Q3287" s="58" t="e">
        <v>#N/A</v>
      </c>
    </row>
    <row r="3288" spans="1:17" ht="15" customHeight="1" thickBot="1">
      <c r="A3288" s="446"/>
      <c r="B3288" s="446"/>
      <c r="C3288" s="54" t="str">
        <f>IF(A3288="CSP","Consolidated Supply Program(IIF)",IF(A3288&lt;&gt;"",INDEX('CCN &amp; Description'!$B$2:$B$1071,MATCH(VALUE(LEFT(A3288,5)),'CCN &amp; Description'!$A$2:$A$1071,0)),""))</f>
        <v/>
      </c>
      <c r="D3288" s="55" t="str">
        <f t="shared" si="102"/>
        <v>D</v>
      </c>
      <c r="E3288" s="55" t="str">
        <f t="shared" si="103"/>
        <v>D0209</v>
      </c>
      <c r="F3288" s="56" t="s">
        <v>14625</v>
      </c>
      <c r="G3288" s="56" t="s">
        <v>14628</v>
      </c>
      <c r="H3288" s="56" t="s">
        <v>14630</v>
      </c>
      <c r="I3288" s="57">
        <v>19.829999999999998</v>
      </c>
      <c r="J3288" s="57">
        <v>8</v>
      </c>
      <c r="K3288" s="57">
        <v>8.5</v>
      </c>
      <c r="L3288" s="315" t="e">
        <v>#REF!</v>
      </c>
      <c r="M3288" s="58" t="e">
        <v>#REF!</v>
      </c>
      <c r="N3288" s="58" t="e">
        <v>#N/A</v>
      </c>
      <c r="O3288" s="58" t="e">
        <v>#N/A</v>
      </c>
      <c r="P3288" s="58" t="e">
        <v>#N/A</v>
      </c>
      <c r="Q3288" s="58" t="e">
        <v>#N/A</v>
      </c>
    </row>
    <row r="3289" spans="1:17" s="110" customFormat="1" ht="15" customHeight="1" thickBot="1">
      <c r="A3289" s="446">
        <v>14312</v>
      </c>
      <c r="B3289" s="446"/>
      <c r="C3289" s="106" t="str">
        <f>IF(A3289="CSP","Consolidated Supply Program(IIF)",IF(A3289&lt;&gt;"",INDEX('CCN &amp; Description'!$B$2:$B$1071,MATCH(VALUE(LEFT(A3289,5)),'CCN &amp; Description'!$A$2:$A$1071,0)),""))</f>
        <v>VEHICLE STAGING AREA, SURFACED</v>
      </c>
      <c r="D3289" s="107" t="str">
        <f t="shared" si="102"/>
        <v>D</v>
      </c>
      <c r="E3289" s="107" t="str">
        <f t="shared" si="103"/>
        <v>D0211</v>
      </c>
      <c r="F3289" s="108" t="s">
        <v>1409</v>
      </c>
      <c r="G3289" s="108" t="s">
        <v>14631</v>
      </c>
      <c r="H3289" s="108" t="s">
        <v>14632</v>
      </c>
      <c r="I3289" s="109">
        <v>20</v>
      </c>
      <c r="J3289" s="109">
        <v>8</v>
      </c>
      <c r="K3289" s="109">
        <v>8</v>
      </c>
      <c r="L3289" s="110" t="e">
        <v>#REF!</v>
      </c>
      <c r="M3289" s="111" t="e">
        <v>#REF!</v>
      </c>
      <c r="N3289" s="111">
        <v>20</v>
      </c>
      <c r="O3289" s="111" t="s">
        <v>56</v>
      </c>
      <c r="P3289" s="111">
        <v>45</v>
      </c>
      <c r="Q3289" s="111">
        <v>1.75</v>
      </c>
    </row>
    <row r="3290" spans="1:17" s="110" customFormat="1" ht="15" customHeight="1" thickBot="1">
      <c r="A3290" s="446"/>
      <c r="B3290" s="446"/>
      <c r="C3290" s="106" t="str">
        <f>IF(A3290="CSP","Consolidated Supply Program(IIF)",IF(A3290&lt;&gt;"",INDEX('CCN &amp; Description'!$B$2:$B$1071,MATCH(VALUE(LEFT(A3290,5)),'CCN &amp; Description'!$A$2:$A$1071,0)),""))</f>
        <v/>
      </c>
      <c r="D3290" s="107" t="str">
        <f t="shared" si="102"/>
        <v>D</v>
      </c>
      <c r="E3290" s="107" t="str">
        <f t="shared" si="103"/>
        <v>D0215</v>
      </c>
      <c r="F3290" s="108" t="s">
        <v>8003</v>
      </c>
      <c r="G3290" s="108" t="s">
        <v>14560</v>
      </c>
      <c r="H3290" s="108" t="s">
        <v>14633</v>
      </c>
      <c r="I3290" s="109">
        <v>30.5</v>
      </c>
      <c r="J3290" s="109">
        <v>8.08</v>
      </c>
      <c r="K3290" s="109">
        <v>8.75</v>
      </c>
      <c r="L3290" s="110" t="e">
        <v>#REF!</v>
      </c>
      <c r="M3290" s="111" t="e">
        <v>#REF!</v>
      </c>
      <c r="N3290" s="111" t="e">
        <v>#N/A</v>
      </c>
      <c r="O3290" s="111" t="e">
        <v>#N/A</v>
      </c>
      <c r="P3290" s="111" t="e">
        <v>#N/A</v>
      </c>
      <c r="Q3290" s="111" t="e">
        <v>#N/A</v>
      </c>
    </row>
    <row r="3291" spans="1:17" s="110" customFormat="1" ht="15" customHeight="1" thickBot="1">
      <c r="A3291" s="446"/>
      <c r="B3291" s="446"/>
      <c r="C3291" s="106" t="str">
        <f>IF(A3291="CSP","Consolidated Supply Program(IIF)",IF(A3291&lt;&gt;"",INDEX('CCN &amp; Description'!$B$2:$B$1071,MATCH(VALUE(LEFT(A3291,5)),'CCN &amp; Description'!$A$2:$A$1071,0)),""))</f>
        <v/>
      </c>
      <c r="D3291" s="107" t="str">
        <f t="shared" si="102"/>
        <v>D</v>
      </c>
      <c r="E3291" s="107" t="str">
        <f t="shared" si="103"/>
        <v>D0215</v>
      </c>
      <c r="F3291" s="108" t="s">
        <v>8003</v>
      </c>
      <c r="G3291" s="108" t="s">
        <v>14560</v>
      </c>
      <c r="H3291" s="108" t="s">
        <v>14634</v>
      </c>
      <c r="I3291" s="109">
        <v>30.5</v>
      </c>
      <c r="J3291" s="109">
        <v>8.08</v>
      </c>
      <c r="K3291" s="109">
        <v>8.75</v>
      </c>
      <c r="L3291" s="110" t="e">
        <v>#REF!</v>
      </c>
      <c r="M3291" s="111" t="e">
        <v>#REF!</v>
      </c>
      <c r="N3291" s="111" t="e">
        <v>#N/A</v>
      </c>
      <c r="O3291" s="111" t="e">
        <v>#N/A</v>
      </c>
      <c r="P3291" s="111" t="e">
        <v>#N/A</v>
      </c>
      <c r="Q3291" s="111" t="e">
        <v>#N/A</v>
      </c>
    </row>
    <row r="3292" spans="1:17" s="110" customFormat="1" ht="15" customHeight="1" thickBot="1">
      <c r="A3292" s="446"/>
      <c r="B3292" s="446"/>
      <c r="C3292" s="106" t="str">
        <f>IF(A3292="CSP","Consolidated Supply Program(IIF)",IF(A3292&lt;&gt;"",INDEX('CCN &amp; Description'!$B$2:$B$1071,MATCH(VALUE(LEFT(A3292,5)),'CCN &amp; Description'!$A$2:$A$1071,0)),""))</f>
        <v/>
      </c>
      <c r="D3292" s="107" t="str">
        <f t="shared" si="102"/>
        <v>D</v>
      </c>
      <c r="E3292" s="107" t="str">
        <f t="shared" si="103"/>
        <v>D0215</v>
      </c>
      <c r="F3292" s="108" t="s">
        <v>8003</v>
      </c>
      <c r="G3292" s="108" t="s">
        <v>14560</v>
      </c>
      <c r="H3292" s="108" t="s">
        <v>14635</v>
      </c>
      <c r="I3292" s="109">
        <v>30.5</v>
      </c>
      <c r="J3292" s="109">
        <v>8</v>
      </c>
      <c r="K3292" s="109">
        <v>8.75</v>
      </c>
      <c r="L3292" s="110" t="e">
        <v>#REF!</v>
      </c>
      <c r="M3292" s="111" t="e">
        <v>#REF!</v>
      </c>
      <c r="N3292" s="111" t="e">
        <v>#N/A</v>
      </c>
      <c r="O3292" s="111" t="e">
        <v>#N/A</v>
      </c>
      <c r="P3292" s="111" t="e">
        <v>#N/A</v>
      </c>
      <c r="Q3292" s="111" t="e">
        <v>#N/A</v>
      </c>
    </row>
    <row r="3293" spans="1:17" s="110" customFormat="1" ht="15" customHeight="1" thickBot="1">
      <c r="A3293" s="446"/>
      <c r="B3293" s="446"/>
      <c r="C3293" s="106" t="str">
        <f>IF(A3293="CSP","Consolidated Supply Program(IIF)",IF(A3293&lt;&gt;"",INDEX('CCN &amp; Description'!$B$2:$B$1071,MATCH(VALUE(LEFT(A3293,5)),'CCN &amp; Description'!$A$2:$A$1071,0)),""))</f>
        <v/>
      </c>
      <c r="D3293" s="107" t="str">
        <f t="shared" si="102"/>
        <v>D</v>
      </c>
      <c r="E3293" s="107" t="str">
        <f t="shared" si="103"/>
        <v>D0216</v>
      </c>
      <c r="F3293" s="108" t="s">
        <v>8009</v>
      </c>
      <c r="G3293" s="108" t="s">
        <v>14636</v>
      </c>
      <c r="H3293" s="108" t="s">
        <v>14637</v>
      </c>
      <c r="I3293" s="109">
        <v>3.92</v>
      </c>
      <c r="J3293" s="109">
        <v>3.92</v>
      </c>
      <c r="K3293" s="109">
        <v>6.25</v>
      </c>
      <c r="L3293" s="110" t="e">
        <v>#REF!</v>
      </c>
      <c r="M3293" s="111" t="e">
        <v>#REF!</v>
      </c>
      <c r="N3293" s="111" t="e">
        <v>#N/A</v>
      </c>
      <c r="O3293" s="111" t="e">
        <v>#N/A</v>
      </c>
      <c r="P3293" s="111" t="e">
        <v>#N/A</v>
      </c>
      <c r="Q3293" s="111" t="e">
        <v>#N/A</v>
      </c>
    </row>
    <row r="3294" spans="1:17" s="110" customFormat="1" ht="15" customHeight="1" thickBot="1">
      <c r="A3294" s="446"/>
      <c r="B3294" s="446"/>
      <c r="C3294" s="106" t="str">
        <f>IF(A3294="CSP","Consolidated Supply Program(IIF)",IF(A3294&lt;&gt;"",INDEX('CCN &amp; Description'!$B$2:$B$1071,MATCH(VALUE(LEFT(A3294,5)),'CCN &amp; Description'!$A$2:$A$1071,0)),""))</f>
        <v/>
      </c>
      <c r="D3294" s="107" t="str">
        <f t="shared" si="102"/>
        <v>D</v>
      </c>
      <c r="E3294" s="107" t="str">
        <f t="shared" si="103"/>
        <v>D0216</v>
      </c>
      <c r="F3294" s="108" t="s">
        <v>8009</v>
      </c>
      <c r="G3294" s="108" t="s">
        <v>14638</v>
      </c>
      <c r="H3294" s="108" t="s">
        <v>1720</v>
      </c>
      <c r="I3294" s="109">
        <v>3.92</v>
      </c>
      <c r="J3294" s="109">
        <v>3.92</v>
      </c>
      <c r="K3294" s="109">
        <v>6.25</v>
      </c>
      <c r="L3294" s="110" t="e">
        <v>#REF!</v>
      </c>
      <c r="M3294" s="111" t="e">
        <v>#REF!</v>
      </c>
      <c r="N3294" s="111" t="e">
        <v>#N/A</v>
      </c>
      <c r="O3294" s="111" t="e">
        <v>#N/A</v>
      </c>
      <c r="P3294" s="111" t="e">
        <v>#N/A</v>
      </c>
      <c r="Q3294" s="111" t="e">
        <v>#N/A</v>
      </c>
    </row>
    <row r="3295" spans="1:17" s="110" customFormat="1" ht="15" customHeight="1" thickBot="1">
      <c r="A3295" s="446">
        <v>14312</v>
      </c>
      <c r="B3295" s="446"/>
      <c r="C3295" s="106" t="str">
        <f>IF(A3295="CSP","Consolidated Supply Program(IIF)",IF(A3295&lt;&gt;"",INDEX('CCN &amp; Description'!$B$2:$B$1071,MATCH(VALUE(LEFT(A3295,5)),'CCN &amp; Description'!$A$2:$A$1071,0)),""))</f>
        <v>VEHICLE STAGING AREA, SURFACED</v>
      </c>
      <c r="D3295" s="107" t="str">
        <f t="shared" si="102"/>
        <v>D</v>
      </c>
      <c r="E3295" s="107" t="str">
        <f t="shared" si="103"/>
        <v>D0235</v>
      </c>
      <c r="F3295" s="108" t="s">
        <v>1412</v>
      </c>
      <c r="G3295" s="108" t="s">
        <v>14639</v>
      </c>
      <c r="H3295" s="108" t="s">
        <v>14640</v>
      </c>
      <c r="I3295" s="109">
        <v>42.5</v>
      </c>
      <c r="J3295" s="109">
        <v>8</v>
      </c>
      <c r="K3295" s="109">
        <v>5.33</v>
      </c>
      <c r="L3295" s="110" t="e">
        <v>#REF!</v>
      </c>
      <c r="M3295" s="111" t="e">
        <v>#REF!</v>
      </c>
      <c r="N3295" s="111">
        <v>42.5</v>
      </c>
      <c r="O3295" s="111" t="s">
        <v>202</v>
      </c>
      <c r="P3295" s="111">
        <v>70</v>
      </c>
      <c r="Q3295" s="111">
        <v>2</v>
      </c>
    </row>
    <row r="3296" spans="1:17" s="110" customFormat="1" ht="15" customHeight="1" thickBot="1">
      <c r="A3296" s="446">
        <v>14312</v>
      </c>
      <c r="B3296" s="446"/>
      <c r="C3296" s="106" t="str">
        <f>IF(A3296="CSP","Consolidated Supply Program(IIF)",IF(A3296&lt;&gt;"",INDEX('CCN &amp; Description'!$B$2:$B$1071,MATCH(VALUE(LEFT(A3296,5)),'CCN &amp; Description'!$A$2:$A$1071,0)),""))</f>
        <v>VEHICLE STAGING AREA, SURFACED</v>
      </c>
      <c r="D3296" s="107" t="str">
        <f t="shared" si="102"/>
        <v>D</v>
      </c>
      <c r="E3296" s="107" t="str">
        <f t="shared" si="103"/>
        <v>D0235</v>
      </c>
      <c r="F3296" s="108" t="s">
        <v>1412</v>
      </c>
      <c r="G3296" s="108" t="s">
        <v>14403</v>
      </c>
      <c r="H3296" s="108" t="s">
        <v>14641</v>
      </c>
      <c r="I3296" s="109">
        <v>51.67</v>
      </c>
      <c r="J3296" s="109">
        <v>8.42</v>
      </c>
      <c r="K3296" s="109">
        <v>7.08</v>
      </c>
      <c r="L3296" s="110" t="e">
        <v>#REF!</v>
      </c>
      <c r="M3296" s="111" t="e">
        <v>#REF!</v>
      </c>
      <c r="N3296" s="111">
        <v>42.5</v>
      </c>
      <c r="O3296" s="111" t="s">
        <v>202</v>
      </c>
      <c r="P3296" s="111">
        <v>70</v>
      </c>
      <c r="Q3296" s="111">
        <v>2</v>
      </c>
    </row>
    <row r="3297" spans="1:17" s="110" customFormat="1" ht="15" customHeight="1" thickBot="1">
      <c r="A3297" s="446">
        <v>14312</v>
      </c>
      <c r="B3297" s="446"/>
      <c r="C3297" s="106" t="str">
        <f>IF(A3297="CSP","Consolidated Supply Program(IIF)",IF(A3297&lt;&gt;"",INDEX('CCN &amp; Description'!$B$2:$B$1071,MATCH(VALUE(LEFT(A3297,5)),'CCN &amp; Description'!$A$2:$A$1071,0)),""))</f>
        <v>VEHICLE STAGING AREA, SURFACED</v>
      </c>
      <c r="D3297" s="107" t="str">
        <f t="shared" si="102"/>
        <v>D</v>
      </c>
      <c r="E3297" s="107" t="str">
        <f t="shared" si="103"/>
        <v>D0235</v>
      </c>
      <c r="F3297" s="108" t="s">
        <v>1412</v>
      </c>
      <c r="G3297" s="108" t="s">
        <v>14642</v>
      </c>
      <c r="H3297" s="108" t="s">
        <v>14643</v>
      </c>
      <c r="I3297" s="109">
        <v>46.65</v>
      </c>
      <c r="J3297" s="109">
        <v>8.42</v>
      </c>
      <c r="K3297" s="109">
        <v>5.25</v>
      </c>
      <c r="L3297" s="110" t="e">
        <v>#REF!</v>
      </c>
      <c r="M3297" s="111" t="e">
        <v>#REF!</v>
      </c>
      <c r="N3297" s="111">
        <v>42.5</v>
      </c>
      <c r="O3297" s="111" t="s">
        <v>202</v>
      </c>
      <c r="P3297" s="111">
        <v>70</v>
      </c>
      <c r="Q3297" s="111">
        <v>2</v>
      </c>
    </row>
    <row r="3298" spans="1:17" s="110" customFormat="1" ht="15" customHeight="1" thickBot="1">
      <c r="A3298" s="446">
        <v>14312</v>
      </c>
      <c r="B3298" s="446"/>
      <c r="C3298" s="106" t="str">
        <f>IF(A3298="CSP","Consolidated Supply Program(IIF)",IF(A3298&lt;&gt;"",INDEX('CCN &amp; Description'!$B$2:$B$1071,MATCH(VALUE(LEFT(A3298,5)),'CCN &amp; Description'!$A$2:$A$1071,0)),""))</f>
        <v>VEHICLE STAGING AREA, SURFACED</v>
      </c>
      <c r="D3298" s="107" t="str">
        <f t="shared" si="102"/>
        <v>D</v>
      </c>
      <c r="E3298" s="107" t="str">
        <f t="shared" si="103"/>
        <v>D0235</v>
      </c>
      <c r="F3298" s="108" t="s">
        <v>1412</v>
      </c>
      <c r="G3298" s="108" t="s">
        <v>14639</v>
      </c>
      <c r="H3298" s="108" t="s">
        <v>14644</v>
      </c>
      <c r="I3298" s="109">
        <v>41.92</v>
      </c>
      <c r="J3298" s="109">
        <v>8</v>
      </c>
      <c r="K3298" s="109">
        <v>5.33</v>
      </c>
      <c r="L3298" s="110" t="e">
        <v>#REF!</v>
      </c>
      <c r="M3298" s="111" t="e">
        <v>#REF!</v>
      </c>
      <c r="N3298" s="111">
        <v>42.5</v>
      </c>
      <c r="O3298" s="111" t="s">
        <v>202</v>
      </c>
      <c r="P3298" s="111">
        <v>70</v>
      </c>
      <c r="Q3298" s="111">
        <v>2</v>
      </c>
    </row>
    <row r="3299" spans="1:17" ht="15" customHeight="1" thickBot="1">
      <c r="A3299" s="446"/>
      <c r="B3299" s="446"/>
      <c r="C3299" s="54" t="str">
        <f>IF(A3299="CSP","Consolidated Supply Program(IIF)",IF(A3299&lt;&gt;"",INDEX('CCN &amp; Description'!$B$2:$B$1071,MATCH(VALUE(LEFT(A3299,5)),'CCN &amp; Description'!$A$2:$A$1071,0)),""))</f>
        <v/>
      </c>
      <c r="D3299" s="55" t="str">
        <f t="shared" si="102"/>
        <v>D</v>
      </c>
      <c r="E3299" s="55" t="str">
        <f t="shared" si="103"/>
        <v>D0405</v>
      </c>
      <c r="F3299" s="56" t="s">
        <v>14645</v>
      </c>
      <c r="G3299" s="56" t="s">
        <v>14646</v>
      </c>
      <c r="H3299" s="56" t="s">
        <v>14647</v>
      </c>
      <c r="I3299" s="57">
        <v>0</v>
      </c>
      <c r="J3299" s="57">
        <v>0</v>
      </c>
      <c r="K3299" s="57">
        <v>0</v>
      </c>
      <c r="L3299" s="315" t="e">
        <v>#REF!</v>
      </c>
      <c r="M3299" s="58" t="e">
        <v>#REF!</v>
      </c>
      <c r="N3299" s="58" t="e">
        <v>#N/A</v>
      </c>
      <c r="O3299" s="58" t="e">
        <v>#N/A</v>
      </c>
      <c r="P3299" s="58" t="e">
        <v>#N/A</v>
      </c>
      <c r="Q3299" s="58" t="e">
        <v>#N/A</v>
      </c>
    </row>
    <row r="3300" spans="1:17" ht="15" customHeight="1" thickBot="1">
      <c r="A3300" s="446"/>
      <c r="B3300" s="446"/>
      <c r="C3300" s="54" t="str">
        <f>IF(A3300="CSP","Consolidated Supply Program(IIF)",IF(A3300&lt;&gt;"",INDEX('CCN &amp; Description'!$B$2:$B$1071,MATCH(VALUE(LEFT(A3300,5)),'CCN &amp; Description'!$A$2:$A$1071,0)),""))</f>
        <v/>
      </c>
      <c r="D3300" s="55" t="str">
        <f t="shared" si="102"/>
        <v>D</v>
      </c>
      <c r="E3300" s="55" t="str">
        <f t="shared" si="103"/>
        <v>D0420</v>
      </c>
      <c r="F3300" s="56" t="s">
        <v>14648</v>
      </c>
      <c r="G3300" s="56" t="s">
        <v>14649</v>
      </c>
      <c r="H3300" s="59"/>
      <c r="I3300" s="60"/>
      <c r="J3300" s="60"/>
      <c r="K3300" s="60"/>
      <c r="L3300" s="315" t="e">
        <v>#REF!</v>
      </c>
      <c r="M3300" s="58" t="e">
        <v>#REF!</v>
      </c>
      <c r="N3300" s="58" t="e">
        <v>#N/A</v>
      </c>
      <c r="O3300" s="58" t="e">
        <v>#N/A</v>
      </c>
      <c r="P3300" s="58" t="e">
        <v>#N/A</v>
      </c>
      <c r="Q3300" s="58" t="e">
        <v>#N/A</v>
      </c>
    </row>
    <row r="3301" spans="1:17" ht="15" customHeight="1" thickBot="1">
      <c r="A3301" s="446"/>
      <c r="B3301" s="446"/>
      <c r="C3301" s="54" t="str">
        <f>IF(A3301="CSP","Consolidated Supply Program(IIF)",IF(A3301&lt;&gt;"",INDEX('CCN &amp; Description'!$B$2:$B$1071,MATCH(VALUE(LEFT(A3301,5)),'CCN &amp; Description'!$A$2:$A$1071,0)),""))</f>
        <v/>
      </c>
      <c r="D3301" s="55" t="str">
        <f t="shared" si="102"/>
        <v>D</v>
      </c>
      <c r="E3301" s="55" t="str">
        <f t="shared" si="103"/>
        <v>D0450</v>
      </c>
      <c r="F3301" s="56" t="s">
        <v>14650</v>
      </c>
      <c r="G3301" s="56" t="s">
        <v>14651</v>
      </c>
      <c r="H3301" s="56" t="s">
        <v>152</v>
      </c>
      <c r="I3301" s="57">
        <v>1.67</v>
      </c>
      <c r="J3301" s="57">
        <v>0.83</v>
      </c>
      <c r="K3301" s="57">
        <v>0.67</v>
      </c>
      <c r="L3301" s="315" t="e">
        <v>#REF!</v>
      </c>
      <c r="M3301" s="58" t="e">
        <v>#REF!</v>
      </c>
      <c r="N3301" s="58" t="e">
        <v>#N/A</v>
      </c>
      <c r="O3301" s="58" t="e">
        <v>#N/A</v>
      </c>
      <c r="P3301" s="58" t="e">
        <v>#N/A</v>
      </c>
      <c r="Q3301" s="58" t="e">
        <v>#N/A</v>
      </c>
    </row>
    <row r="3302" spans="1:17" ht="15" customHeight="1" thickBot="1">
      <c r="A3302" s="446"/>
      <c r="B3302" s="446"/>
      <c r="C3302" s="54" t="str">
        <f>IF(A3302="CSP","Consolidated Supply Program(IIF)",IF(A3302&lt;&gt;"",INDEX('CCN &amp; Description'!$B$2:$B$1071,MATCH(VALUE(LEFT(A3302,5)),'CCN &amp; Description'!$A$2:$A$1071,0)),""))</f>
        <v/>
      </c>
      <c r="D3302" s="55" t="str">
        <f t="shared" si="102"/>
        <v>D</v>
      </c>
      <c r="E3302" s="55" t="str">
        <f t="shared" si="103"/>
        <v>D0460</v>
      </c>
      <c r="F3302" s="56" t="s">
        <v>14652</v>
      </c>
      <c r="G3302" s="56" t="s">
        <v>14653</v>
      </c>
      <c r="H3302" s="56" t="s">
        <v>14654</v>
      </c>
      <c r="I3302" s="57">
        <v>0</v>
      </c>
      <c r="J3302" s="57">
        <v>0</v>
      </c>
      <c r="K3302" s="57">
        <v>0</v>
      </c>
      <c r="L3302" s="315" t="e">
        <v>#REF!</v>
      </c>
      <c r="M3302" s="58" t="e">
        <v>#REF!</v>
      </c>
      <c r="N3302" s="58" t="e">
        <v>#N/A</v>
      </c>
      <c r="O3302" s="58" t="e">
        <v>#N/A</v>
      </c>
      <c r="P3302" s="58" t="e">
        <v>#N/A</v>
      </c>
      <c r="Q3302" s="58" t="e">
        <v>#N/A</v>
      </c>
    </row>
    <row r="3303" spans="1:17" ht="15" customHeight="1" thickBot="1">
      <c r="A3303" s="446"/>
      <c r="B3303" s="446"/>
      <c r="C3303" s="54" t="str">
        <f>IF(A3303="CSP","Consolidated Supply Program(IIF)",IF(A3303&lt;&gt;"",INDEX('CCN &amp; Description'!$B$2:$B$1071,MATCH(VALUE(LEFT(A3303,5)),'CCN &amp; Description'!$A$2:$A$1071,0)),""))</f>
        <v/>
      </c>
      <c r="D3303" s="55" t="str">
        <f t="shared" si="102"/>
        <v>D</v>
      </c>
      <c r="E3303" s="55" t="str">
        <f t="shared" si="103"/>
        <v>D0461</v>
      </c>
      <c r="F3303" s="56" t="s">
        <v>14655</v>
      </c>
      <c r="G3303" s="56" t="s">
        <v>8023</v>
      </c>
      <c r="H3303" s="56" t="s">
        <v>14656</v>
      </c>
      <c r="I3303" s="57">
        <v>0</v>
      </c>
      <c r="J3303" s="57">
        <v>0</v>
      </c>
      <c r="K3303" s="57">
        <v>0</v>
      </c>
      <c r="L3303" s="315" t="e">
        <v>#REF!</v>
      </c>
      <c r="M3303" s="58" t="e">
        <v>#REF!</v>
      </c>
      <c r="N3303" s="58" t="e">
        <v>#N/A</v>
      </c>
      <c r="O3303" s="58" t="e">
        <v>#N/A</v>
      </c>
      <c r="P3303" s="58" t="e">
        <v>#N/A</v>
      </c>
      <c r="Q3303" s="58" t="e">
        <v>#N/A</v>
      </c>
    </row>
    <row r="3304" spans="1:17" ht="15" customHeight="1" thickBot="1">
      <c r="A3304" s="446"/>
      <c r="B3304" s="446"/>
      <c r="C3304" s="54" t="str">
        <f>IF(A3304="CSP","Consolidated Supply Program(IIF)",IF(A3304&lt;&gt;"",INDEX('CCN &amp; Description'!$B$2:$B$1071,MATCH(VALUE(LEFT(A3304,5)),'CCN &amp; Description'!$A$2:$A$1071,0)),""))</f>
        <v/>
      </c>
      <c r="D3304" s="55" t="str">
        <f t="shared" si="102"/>
        <v>D</v>
      </c>
      <c r="E3304" s="55" t="str">
        <f t="shared" si="103"/>
        <v>D0462</v>
      </c>
      <c r="F3304" s="56" t="s">
        <v>14657</v>
      </c>
      <c r="G3304" s="56" t="s">
        <v>8027</v>
      </c>
      <c r="H3304" s="56" t="s">
        <v>14656</v>
      </c>
      <c r="I3304" s="57">
        <v>0</v>
      </c>
      <c r="J3304" s="57">
        <v>0</v>
      </c>
      <c r="K3304" s="57">
        <v>0</v>
      </c>
      <c r="L3304" s="315" t="e">
        <v>#REF!</v>
      </c>
      <c r="M3304" s="58" t="e">
        <v>#REF!</v>
      </c>
      <c r="N3304" s="58" t="e">
        <v>#N/A</v>
      </c>
      <c r="O3304" s="58" t="e">
        <v>#N/A</v>
      </c>
      <c r="P3304" s="58" t="e">
        <v>#N/A</v>
      </c>
      <c r="Q3304" s="58" t="e">
        <v>#N/A</v>
      </c>
    </row>
    <row r="3305" spans="1:17" ht="15" customHeight="1" thickBot="1">
      <c r="A3305" s="446"/>
      <c r="B3305" s="446"/>
      <c r="C3305" s="54" t="str">
        <f>IF(A3305="CSP","Consolidated Supply Program(IIF)",IF(A3305&lt;&gt;"",INDEX('CCN &amp; Description'!$B$2:$B$1071,MATCH(VALUE(LEFT(A3305,5)),'CCN &amp; Description'!$A$2:$A$1071,0)),""))</f>
        <v/>
      </c>
      <c r="D3305" s="55" t="str">
        <f t="shared" si="102"/>
        <v>D</v>
      </c>
      <c r="E3305" s="55" t="str">
        <f t="shared" si="103"/>
        <v>D0465</v>
      </c>
      <c r="F3305" s="56" t="s">
        <v>14658</v>
      </c>
      <c r="G3305" s="56" t="s">
        <v>14659</v>
      </c>
      <c r="H3305" s="56" t="s">
        <v>1720</v>
      </c>
      <c r="I3305" s="57">
        <v>0</v>
      </c>
      <c r="J3305" s="57">
        <v>0</v>
      </c>
      <c r="K3305" s="57">
        <v>0</v>
      </c>
      <c r="L3305" s="315" t="e">
        <v>#REF!</v>
      </c>
      <c r="M3305" s="58" t="e">
        <v>#REF!</v>
      </c>
      <c r="N3305" s="58" t="e">
        <v>#N/A</v>
      </c>
      <c r="O3305" s="58" t="e">
        <v>#N/A</v>
      </c>
      <c r="P3305" s="58" t="e">
        <v>#N/A</v>
      </c>
      <c r="Q3305" s="58" t="e">
        <v>#N/A</v>
      </c>
    </row>
    <row r="3306" spans="1:17" ht="15" customHeight="1" thickBot="1">
      <c r="A3306" s="446"/>
      <c r="B3306" s="446"/>
      <c r="C3306" s="54" t="str">
        <f>IF(A3306="CSP","Consolidated Supply Program(IIF)",IF(A3306&lt;&gt;"",INDEX('CCN &amp; Description'!$B$2:$B$1071,MATCH(VALUE(LEFT(A3306,5)),'CCN &amp; Description'!$A$2:$A$1071,0)),""))</f>
        <v/>
      </c>
      <c r="D3306" s="55" t="str">
        <f t="shared" si="102"/>
        <v>D</v>
      </c>
      <c r="E3306" s="55" t="str">
        <f t="shared" si="103"/>
        <v>D0472</v>
      </c>
      <c r="F3306" s="56" t="s">
        <v>14660</v>
      </c>
      <c r="G3306" s="56" t="s">
        <v>14661</v>
      </c>
      <c r="H3306" s="56" t="s">
        <v>1720</v>
      </c>
      <c r="I3306" s="57">
        <v>1.75</v>
      </c>
      <c r="J3306" s="57">
        <v>0.71</v>
      </c>
      <c r="K3306" s="57">
        <v>0.62</v>
      </c>
      <c r="L3306" s="315" t="e">
        <v>#REF!</v>
      </c>
      <c r="M3306" s="58" t="e">
        <v>#REF!</v>
      </c>
      <c r="N3306" s="58" t="e">
        <v>#N/A</v>
      </c>
      <c r="O3306" s="58" t="e">
        <v>#N/A</v>
      </c>
      <c r="P3306" s="58" t="e">
        <v>#N/A</v>
      </c>
      <c r="Q3306" s="58" t="e">
        <v>#N/A</v>
      </c>
    </row>
    <row r="3307" spans="1:17" s="110" customFormat="1" ht="15" customHeight="1" thickBot="1">
      <c r="A3307" s="446">
        <v>21451</v>
      </c>
      <c r="B3307" s="446"/>
      <c r="C3307" s="106" t="str">
        <f>IF(A3307="CSP","Consolidated Supply Program(IIF)",IF(A3307&lt;&gt;"",INDEX('CCN &amp; Description'!$B$2:$B$1071,MATCH(VALUE(LEFT(A3307,5)),'CCN &amp; Description'!$A$2:$A$1071,0)),""))</f>
        <v>VEHICLE MAINTENANCE SHOP</v>
      </c>
      <c r="D3307" s="107" t="str">
        <f t="shared" si="102"/>
        <v>D</v>
      </c>
      <c r="E3307" s="107" t="str">
        <f t="shared" si="103"/>
        <v>D0475</v>
      </c>
      <c r="F3307" s="108" t="s">
        <v>1090</v>
      </c>
      <c r="G3307" s="108" t="s">
        <v>8030</v>
      </c>
      <c r="H3307" s="108" t="s">
        <v>1720</v>
      </c>
      <c r="I3307" s="109">
        <v>1.75</v>
      </c>
      <c r="J3307" s="109">
        <v>0.71</v>
      </c>
      <c r="K3307" s="109">
        <v>0.62</v>
      </c>
      <c r="L3307" s="110" t="e">
        <v>#REF!</v>
      </c>
      <c r="M3307" s="111" t="e">
        <v>#REF!</v>
      </c>
      <c r="N3307" s="111" t="e">
        <v>#N/A</v>
      </c>
      <c r="O3307" s="111" t="e">
        <v>#N/A</v>
      </c>
      <c r="P3307" s="111" t="e">
        <v>#N/A</v>
      </c>
      <c r="Q3307" s="111" t="e">
        <v>#N/A</v>
      </c>
    </row>
    <row r="3308" spans="1:17" s="110" customFormat="1" ht="15" customHeight="1" thickBot="1">
      <c r="A3308" s="446">
        <v>21451</v>
      </c>
      <c r="B3308" s="446"/>
      <c r="C3308" s="106" t="str">
        <f>IF(A3308="CSP","Consolidated Supply Program(IIF)",IF(A3308&lt;&gt;"",INDEX('CCN &amp; Description'!$B$2:$B$1071,MATCH(VALUE(LEFT(A3308,5)),'CCN &amp; Description'!$A$2:$A$1071,0)),""))</f>
        <v>VEHICLE MAINTENANCE SHOP</v>
      </c>
      <c r="D3308" s="107" t="str">
        <f t="shared" si="102"/>
        <v>D</v>
      </c>
      <c r="E3308" s="107" t="str">
        <f t="shared" si="103"/>
        <v>D0475</v>
      </c>
      <c r="F3308" s="108" t="s">
        <v>1090</v>
      </c>
      <c r="G3308" s="108" t="s">
        <v>7781</v>
      </c>
      <c r="H3308" s="108" t="s">
        <v>1720</v>
      </c>
      <c r="I3308" s="109">
        <v>0</v>
      </c>
      <c r="J3308" s="109">
        <v>0</v>
      </c>
      <c r="K3308" s="109">
        <v>0</v>
      </c>
      <c r="L3308" s="110" t="e">
        <v>#REF!</v>
      </c>
      <c r="M3308" s="111" t="e">
        <v>#REF!</v>
      </c>
      <c r="N3308" s="111" t="e">
        <v>#N/A</v>
      </c>
      <c r="O3308" s="111" t="e">
        <v>#N/A</v>
      </c>
      <c r="P3308" s="111" t="e">
        <v>#N/A</v>
      </c>
      <c r="Q3308" s="111" t="e">
        <v>#N/A</v>
      </c>
    </row>
    <row r="3309" spans="1:17" ht="15" customHeight="1" thickBot="1">
      <c r="A3309" s="446"/>
      <c r="B3309" s="446"/>
      <c r="C3309" s="54" t="str">
        <f>IF(A3309="CSP","Consolidated Supply Program(IIF)",IF(A3309&lt;&gt;"",INDEX('CCN &amp; Description'!$B$2:$B$1071,MATCH(VALUE(LEFT(A3309,5)),'CCN &amp; Description'!$A$2:$A$1071,0)),""))</f>
        <v/>
      </c>
      <c r="D3309" s="55" t="str">
        <f t="shared" si="102"/>
        <v>D</v>
      </c>
      <c r="E3309" s="55" t="str">
        <f t="shared" si="103"/>
        <v>D0476</v>
      </c>
      <c r="F3309" s="56" t="s">
        <v>1093</v>
      </c>
      <c r="G3309" s="56" t="s">
        <v>12935</v>
      </c>
      <c r="H3309" s="56" t="s">
        <v>1720</v>
      </c>
      <c r="I3309" s="57">
        <v>0</v>
      </c>
      <c r="J3309" s="57">
        <v>0</v>
      </c>
      <c r="K3309" s="57">
        <v>0</v>
      </c>
      <c r="L3309" s="315" t="e">
        <v>#REF!</v>
      </c>
      <c r="M3309" s="58" t="e">
        <v>#REF!</v>
      </c>
      <c r="N3309" s="58" t="e">
        <v>#N/A</v>
      </c>
      <c r="O3309" s="58" t="e">
        <v>#N/A</v>
      </c>
      <c r="P3309" s="58" t="e">
        <v>#N/A</v>
      </c>
      <c r="Q3309" s="58" t="e">
        <v>#N/A</v>
      </c>
    </row>
    <row r="3310" spans="1:17" ht="15" customHeight="1" thickBot="1">
      <c r="A3310" s="446"/>
      <c r="B3310" s="446"/>
      <c r="C3310" s="54" t="str">
        <f>IF(A3310="CSP","Consolidated Supply Program(IIF)",IF(A3310&lt;&gt;"",INDEX('CCN &amp; Description'!$B$2:$B$1071,MATCH(VALUE(LEFT(A3310,5)),'CCN &amp; Description'!$A$2:$A$1071,0)),""))</f>
        <v/>
      </c>
      <c r="D3310" s="55" t="str">
        <f t="shared" si="102"/>
        <v>D</v>
      </c>
      <c r="E3310" s="55" t="str">
        <f t="shared" si="103"/>
        <v>D0476</v>
      </c>
      <c r="F3310" s="56" t="s">
        <v>1093</v>
      </c>
      <c r="G3310" s="56" t="s">
        <v>7781</v>
      </c>
      <c r="H3310" s="56" t="s">
        <v>14662</v>
      </c>
      <c r="I3310" s="57">
        <v>0</v>
      </c>
      <c r="J3310" s="57">
        <v>0</v>
      </c>
      <c r="K3310" s="57">
        <v>0</v>
      </c>
      <c r="L3310" s="315" t="e">
        <v>#REF!</v>
      </c>
      <c r="M3310" s="58" t="e">
        <v>#REF!</v>
      </c>
      <c r="N3310" s="58" t="e">
        <v>#N/A</v>
      </c>
      <c r="O3310" s="58" t="e">
        <v>#N/A</v>
      </c>
      <c r="P3310" s="58" t="e">
        <v>#N/A</v>
      </c>
      <c r="Q3310" s="58" t="e">
        <v>#N/A</v>
      </c>
    </row>
    <row r="3311" spans="1:17" ht="15" customHeight="1" thickBot="1">
      <c r="A3311" s="446"/>
      <c r="B3311" s="446"/>
      <c r="C3311" s="54" t="str">
        <f>IF(A3311="CSP","Consolidated Supply Program(IIF)",IF(A3311&lt;&gt;"",INDEX('CCN &amp; Description'!$B$2:$B$1071,MATCH(VALUE(LEFT(A3311,5)),'CCN &amp; Description'!$A$2:$A$1071,0)),""))</f>
        <v/>
      </c>
      <c r="D3311" s="55" t="str">
        <f t="shared" si="102"/>
        <v>D</v>
      </c>
      <c r="E3311" s="55" t="str">
        <f t="shared" si="103"/>
        <v>D0477</v>
      </c>
      <c r="F3311" s="56" t="s">
        <v>14663</v>
      </c>
      <c r="G3311" s="56" t="s">
        <v>12935</v>
      </c>
      <c r="H3311" s="56" t="s">
        <v>1720</v>
      </c>
      <c r="I3311" s="57">
        <v>0</v>
      </c>
      <c r="J3311" s="57">
        <v>0</v>
      </c>
      <c r="K3311" s="57">
        <v>0</v>
      </c>
      <c r="L3311" s="315" t="e">
        <v>#REF!</v>
      </c>
      <c r="M3311" s="58" t="e">
        <v>#REF!</v>
      </c>
      <c r="N3311" s="58" t="e">
        <v>#N/A</v>
      </c>
      <c r="O3311" s="58" t="e">
        <v>#N/A</v>
      </c>
      <c r="P3311" s="58" t="e">
        <v>#N/A</v>
      </c>
      <c r="Q3311" s="58" t="e">
        <v>#N/A</v>
      </c>
    </row>
    <row r="3312" spans="1:17" ht="15" customHeight="1" thickBot="1">
      <c r="A3312" s="446"/>
      <c r="B3312" s="446"/>
      <c r="C3312" s="54" t="str">
        <f>IF(A3312="CSP","Consolidated Supply Program(IIF)",IF(A3312&lt;&gt;"",INDEX('CCN &amp; Description'!$B$2:$B$1071,MATCH(VALUE(LEFT(A3312,5)),'CCN &amp; Description'!$A$2:$A$1071,0)),""))</f>
        <v/>
      </c>
      <c r="D3312" s="55" t="str">
        <f t="shared" si="102"/>
        <v>D</v>
      </c>
      <c r="E3312" s="55" t="str">
        <f t="shared" si="103"/>
        <v>D0477</v>
      </c>
      <c r="F3312" s="56" t="s">
        <v>14663</v>
      </c>
      <c r="G3312" s="56" t="s">
        <v>7781</v>
      </c>
      <c r="H3312" s="56" t="s">
        <v>14664</v>
      </c>
      <c r="I3312" s="57">
        <v>0</v>
      </c>
      <c r="J3312" s="57">
        <v>0</v>
      </c>
      <c r="K3312" s="57">
        <v>0</v>
      </c>
      <c r="L3312" s="315" t="e">
        <v>#REF!</v>
      </c>
      <c r="M3312" s="58" t="e">
        <v>#REF!</v>
      </c>
      <c r="N3312" s="58" t="e">
        <v>#N/A</v>
      </c>
      <c r="O3312" s="58" t="e">
        <v>#N/A</v>
      </c>
      <c r="P3312" s="58" t="e">
        <v>#N/A</v>
      </c>
      <c r="Q3312" s="58" t="e">
        <v>#N/A</v>
      </c>
    </row>
    <row r="3313" spans="1:17" ht="15" customHeight="1" thickBot="1">
      <c r="A3313" s="446"/>
      <c r="B3313" s="446"/>
      <c r="C3313" s="54" t="str">
        <f>IF(A3313="CSP","Consolidated Supply Program(IIF)",IF(A3313&lt;&gt;"",INDEX('CCN &amp; Description'!$B$2:$B$1071,MATCH(VALUE(LEFT(A3313,5)),'CCN &amp; Description'!$A$2:$A$1071,0)),""))</f>
        <v/>
      </c>
      <c r="D3313" s="55" t="str">
        <f t="shared" si="102"/>
        <v>D</v>
      </c>
      <c r="E3313" s="55" t="str">
        <f t="shared" si="103"/>
        <v>D0478</v>
      </c>
      <c r="F3313" s="56" t="s">
        <v>14665</v>
      </c>
      <c r="G3313" s="56" t="s">
        <v>14666</v>
      </c>
      <c r="H3313" s="56" t="s">
        <v>1720</v>
      </c>
      <c r="I3313" s="57">
        <v>0</v>
      </c>
      <c r="J3313" s="57">
        <v>0</v>
      </c>
      <c r="K3313" s="57">
        <v>0</v>
      </c>
      <c r="L3313" s="315" t="e">
        <v>#REF!</v>
      </c>
      <c r="M3313" s="58" t="e">
        <v>#REF!</v>
      </c>
      <c r="N3313" s="58" t="e">
        <v>#N/A</v>
      </c>
      <c r="O3313" s="58" t="e">
        <v>#N/A</v>
      </c>
      <c r="P3313" s="58" t="e">
        <v>#N/A</v>
      </c>
      <c r="Q3313" s="58" t="e">
        <v>#N/A</v>
      </c>
    </row>
    <row r="3314" spans="1:17" ht="15" customHeight="1" thickBot="1">
      <c r="A3314" s="446"/>
      <c r="B3314" s="446"/>
      <c r="C3314" s="54" t="str">
        <f>IF(A3314="CSP","Consolidated Supply Program(IIF)",IF(A3314&lt;&gt;"",INDEX('CCN &amp; Description'!$B$2:$B$1071,MATCH(VALUE(LEFT(A3314,5)),'CCN &amp; Description'!$A$2:$A$1071,0)),""))</f>
        <v/>
      </c>
      <c r="D3314" s="55" t="str">
        <f t="shared" si="102"/>
        <v>D</v>
      </c>
      <c r="E3314" s="55" t="str">
        <f t="shared" si="103"/>
        <v>D0621</v>
      </c>
      <c r="F3314" s="56" t="s">
        <v>14667</v>
      </c>
      <c r="G3314" s="56" t="s">
        <v>12935</v>
      </c>
      <c r="H3314" s="59"/>
      <c r="I3314" s="60"/>
      <c r="J3314" s="60"/>
      <c r="K3314" s="60"/>
      <c r="L3314" s="315" t="e">
        <v>#REF!</v>
      </c>
      <c r="M3314" s="58" t="e">
        <v>#REF!</v>
      </c>
      <c r="N3314" s="58" t="e">
        <v>#N/A</v>
      </c>
      <c r="O3314" s="58" t="e">
        <v>#N/A</v>
      </c>
      <c r="P3314" s="58" t="e">
        <v>#N/A</v>
      </c>
      <c r="Q3314" s="58" t="e">
        <v>#N/A</v>
      </c>
    </row>
    <row r="3315" spans="1:17" s="110" customFormat="1" ht="15" customHeight="1" thickBot="1">
      <c r="A3315" s="446">
        <v>21451</v>
      </c>
      <c r="B3315" s="446"/>
      <c r="C3315" s="106" t="str">
        <f>IF(A3315="CSP","Consolidated Supply Program(IIF)",IF(A3315&lt;&gt;"",INDEX('CCN &amp; Description'!$B$2:$B$1071,MATCH(VALUE(LEFT(A3315,5)),'CCN &amp; Description'!$A$2:$A$1071,0)),""))</f>
        <v>VEHICLE MAINTENANCE SHOP</v>
      </c>
      <c r="D3315" s="107" t="str">
        <f t="shared" si="102"/>
        <v>D</v>
      </c>
      <c r="E3315" s="107" t="str">
        <f t="shared" si="103"/>
        <v>D0751</v>
      </c>
      <c r="F3315" s="108" t="s">
        <v>1096</v>
      </c>
      <c r="G3315" s="108" t="s">
        <v>8051</v>
      </c>
      <c r="H3315" s="108" t="s">
        <v>14668</v>
      </c>
      <c r="I3315" s="109">
        <v>0</v>
      </c>
      <c r="J3315" s="109">
        <v>0</v>
      </c>
      <c r="K3315" s="109">
        <v>0</v>
      </c>
      <c r="L3315" s="110" t="e">
        <v>#REF!</v>
      </c>
      <c r="M3315" s="111" t="e">
        <v>#REF!</v>
      </c>
      <c r="N3315" s="111" t="e">
        <v>#N/A</v>
      </c>
      <c r="O3315" s="111" t="e">
        <v>#N/A</v>
      </c>
      <c r="P3315" s="111" t="e">
        <v>#N/A</v>
      </c>
      <c r="Q3315" s="111" t="e">
        <v>#N/A</v>
      </c>
    </row>
    <row r="3316" spans="1:17" s="110" customFormat="1" ht="15" customHeight="1" thickBot="1">
      <c r="A3316" s="446"/>
      <c r="B3316" s="446"/>
      <c r="C3316" s="106" t="str">
        <f>IF(A3316="CSP","Consolidated Supply Program(IIF)",IF(A3316&lt;&gt;"",INDEX('CCN &amp; Description'!$B$2:$B$1071,MATCH(VALUE(LEFT(A3316,5)),'CCN &amp; Description'!$A$2:$A$1071,0)),""))</f>
        <v/>
      </c>
      <c r="D3316" s="107" t="str">
        <f t="shared" si="102"/>
        <v>D</v>
      </c>
      <c r="E3316" s="107" t="str">
        <f t="shared" si="103"/>
        <v>D0752</v>
      </c>
      <c r="F3316" s="108" t="s">
        <v>14669</v>
      </c>
      <c r="G3316" s="108" t="s">
        <v>7781</v>
      </c>
      <c r="H3316" s="108" t="s">
        <v>14670</v>
      </c>
      <c r="I3316" s="109">
        <v>0</v>
      </c>
      <c r="J3316" s="109">
        <v>0</v>
      </c>
      <c r="K3316" s="109">
        <v>0</v>
      </c>
      <c r="L3316" s="110" t="e">
        <v>#REF!</v>
      </c>
      <c r="M3316" s="111" t="e">
        <v>#REF!</v>
      </c>
      <c r="N3316" s="111" t="e">
        <v>#N/A</v>
      </c>
      <c r="O3316" s="111" t="e">
        <v>#N/A</v>
      </c>
      <c r="P3316" s="111" t="e">
        <v>#N/A</v>
      </c>
      <c r="Q3316" s="111" t="e">
        <v>#N/A</v>
      </c>
    </row>
    <row r="3317" spans="1:17" ht="15" customHeight="1" thickBot="1">
      <c r="A3317" s="446"/>
      <c r="B3317" s="446"/>
      <c r="C3317" s="54" t="str">
        <f>IF(A3317="CSP","Consolidated Supply Program(IIF)",IF(A3317&lt;&gt;"",INDEX('CCN &amp; Description'!$B$2:$B$1071,MATCH(VALUE(LEFT(A3317,5)),'CCN &amp; Description'!$A$2:$A$1071,0)),""))</f>
        <v/>
      </c>
      <c r="D3317" s="55" t="str">
        <f t="shared" si="102"/>
        <v>D</v>
      </c>
      <c r="E3317" s="55" t="str">
        <f t="shared" si="103"/>
        <v>D0755</v>
      </c>
      <c r="F3317" s="56" t="s">
        <v>14671</v>
      </c>
      <c r="G3317" s="56" t="s">
        <v>12935</v>
      </c>
      <c r="H3317" s="56" t="s">
        <v>14672</v>
      </c>
      <c r="I3317" s="57">
        <v>1.75</v>
      </c>
      <c r="J3317" s="57">
        <v>0.71</v>
      </c>
      <c r="K3317" s="57">
        <v>0.62</v>
      </c>
      <c r="L3317" s="315" t="e">
        <v>#REF!</v>
      </c>
      <c r="M3317" s="58" t="e">
        <v>#REF!</v>
      </c>
      <c r="N3317" s="58" t="e">
        <v>#N/A</v>
      </c>
      <c r="O3317" s="58" t="e">
        <v>#N/A</v>
      </c>
      <c r="P3317" s="58" t="e">
        <v>#N/A</v>
      </c>
      <c r="Q3317" s="58" t="e">
        <v>#N/A</v>
      </c>
    </row>
    <row r="3318" spans="1:17" ht="15" customHeight="1" thickBot="1">
      <c r="A3318" s="446"/>
      <c r="B3318" s="446"/>
      <c r="C3318" s="54" t="str">
        <f>IF(A3318="CSP","Consolidated Supply Program(IIF)",IF(A3318&lt;&gt;"",INDEX('CCN &amp; Description'!$B$2:$B$1071,MATCH(VALUE(LEFT(A3318,5)),'CCN &amp; Description'!$A$2:$A$1071,0)),""))</f>
        <v/>
      </c>
      <c r="D3318" s="55" t="str">
        <f t="shared" si="102"/>
        <v>D</v>
      </c>
      <c r="E3318" s="55" t="str">
        <f t="shared" si="103"/>
        <v>D0778</v>
      </c>
      <c r="F3318" s="56" t="s">
        <v>14673</v>
      </c>
      <c r="G3318" s="56" t="s">
        <v>12935</v>
      </c>
      <c r="H3318" s="59"/>
      <c r="I3318" s="60"/>
      <c r="J3318" s="60"/>
      <c r="K3318" s="60"/>
      <c r="L3318" s="315" t="e">
        <v>#REF!</v>
      </c>
      <c r="M3318" s="58" t="e">
        <v>#REF!</v>
      </c>
      <c r="N3318" s="58" t="e">
        <v>#N/A</v>
      </c>
      <c r="O3318" s="58" t="e">
        <v>#N/A</v>
      </c>
      <c r="P3318" s="58" t="e">
        <v>#N/A</v>
      </c>
      <c r="Q3318" s="58" t="e">
        <v>#N/A</v>
      </c>
    </row>
    <row r="3319" spans="1:17" ht="15" customHeight="1" thickBot="1">
      <c r="A3319" s="446">
        <v>14312</v>
      </c>
      <c r="B3319" s="446">
        <v>14312</v>
      </c>
      <c r="C3319" s="54" t="str">
        <f>IF(A3319="CSP","Consolidated Supply Program(IIF)",IF(A3319&lt;&gt;"",INDEX('CCN &amp; Description'!$B$2:$B$1071,MATCH(VALUE(LEFT(A3319,5)),'CCN &amp; Description'!$A$2:$A$1071,0)),""))</f>
        <v>VEHICLE STAGING AREA, SURFACED</v>
      </c>
      <c r="D3319" s="55" t="str">
        <f t="shared" si="102"/>
        <v>D</v>
      </c>
      <c r="E3319" s="55" t="str">
        <f t="shared" si="103"/>
        <v>D0840</v>
      </c>
      <c r="F3319" s="56" t="s">
        <v>8060</v>
      </c>
      <c r="G3319" s="56" t="s">
        <v>14674</v>
      </c>
      <c r="H3319" s="56" t="s">
        <v>14675</v>
      </c>
      <c r="I3319" s="57">
        <v>6</v>
      </c>
      <c r="J3319" s="57">
        <v>5</v>
      </c>
      <c r="K3319" s="57">
        <v>4.91</v>
      </c>
      <c r="L3319" s="315" t="e">
        <v>#REF!</v>
      </c>
      <c r="M3319" s="58" t="e">
        <v>#REF!</v>
      </c>
      <c r="N3319" s="58">
        <v>6</v>
      </c>
      <c r="O3319" s="58" t="s">
        <v>115</v>
      </c>
      <c r="P3319" s="58">
        <v>15</v>
      </c>
      <c r="Q3319" s="58">
        <v>1.5</v>
      </c>
    </row>
    <row r="3320" spans="1:17" ht="15" customHeight="1" thickBot="1">
      <c r="A3320" s="446">
        <v>14312</v>
      </c>
      <c r="B3320" s="446">
        <v>14312</v>
      </c>
      <c r="C3320" s="54" t="str">
        <f>IF(A3320="CSP","Consolidated Supply Program(IIF)",IF(A3320&lt;&gt;"",INDEX('CCN &amp; Description'!$B$2:$B$1071,MATCH(VALUE(LEFT(A3320,5)),'CCN &amp; Description'!$A$2:$A$1071,0)),""))</f>
        <v>VEHICLE STAGING AREA, SURFACED</v>
      </c>
      <c r="D3320" s="55" t="str">
        <f t="shared" si="102"/>
        <v>D</v>
      </c>
      <c r="E3320" s="55" t="str">
        <f t="shared" si="103"/>
        <v>D0840</v>
      </c>
      <c r="F3320" s="56" t="s">
        <v>8060</v>
      </c>
      <c r="G3320" s="56" t="s">
        <v>14455</v>
      </c>
      <c r="H3320" s="56" t="s">
        <v>14676</v>
      </c>
      <c r="I3320" s="57">
        <v>6</v>
      </c>
      <c r="J3320" s="57">
        <v>5</v>
      </c>
      <c r="K3320" s="57">
        <v>4.91</v>
      </c>
      <c r="L3320" s="315" t="e">
        <v>#REF!</v>
      </c>
      <c r="M3320" s="58" t="e">
        <v>#REF!</v>
      </c>
      <c r="N3320" s="58">
        <v>6</v>
      </c>
      <c r="O3320" s="58" t="s">
        <v>115</v>
      </c>
      <c r="P3320" s="58">
        <v>15</v>
      </c>
      <c r="Q3320" s="58">
        <v>1.5</v>
      </c>
    </row>
    <row r="3321" spans="1:17" ht="15" customHeight="1" thickBot="1">
      <c r="A3321" s="446"/>
      <c r="B3321" s="446"/>
      <c r="C3321" s="54" t="str">
        <f>IF(A3321="CSP","Consolidated Supply Program(IIF)",IF(A3321&lt;&gt;"",INDEX('CCN &amp; Description'!$B$2:$B$1071,MATCH(VALUE(LEFT(A3321,5)),'CCN &amp; Description'!$A$2:$A$1071,0)),""))</f>
        <v/>
      </c>
      <c r="D3321" s="55" t="str">
        <f t="shared" si="102"/>
        <v>D</v>
      </c>
      <c r="E3321" s="55" t="str">
        <f t="shared" si="103"/>
        <v>D0850</v>
      </c>
      <c r="F3321" s="56" t="s">
        <v>14677</v>
      </c>
      <c r="G3321" s="56" t="s">
        <v>14455</v>
      </c>
      <c r="H3321" s="56" t="s">
        <v>14678</v>
      </c>
      <c r="I3321" s="57">
        <v>12.25</v>
      </c>
      <c r="J3321" s="57">
        <v>6.16</v>
      </c>
      <c r="K3321" s="57">
        <v>2.92</v>
      </c>
      <c r="L3321" s="315" t="e">
        <v>#REF!</v>
      </c>
      <c r="M3321" s="58" t="e">
        <v>#REF!</v>
      </c>
      <c r="N3321" s="58" t="e">
        <v>#N/A</v>
      </c>
      <c r="O3321" s="58" t="e">
        <v>#N/A</v>
      </c>
      <c r="P3321" s="58" t="e">
        <v>#N/A</v>
      </c>
      <c r="Q3321" s="58" t="e">
        <v>#N/A</v>
      </c>
    </row>
    <row r="3322" spans="1:17" ht="15" customHeight="1" thickBot="1">
      <c r="A3322" s="446"/>
      <c r="B3322" s="446"/>
      <c r="C3322" s="54" t="str">
        <f>IF(A3322="CSP","Consolidated Supply Program(IIF)",IF(A3322&lt;&gt;"",INDEX('CCN &amp; Description'!$B$2:$B$1071,MATCH(VALUE(LEFT(A3322,5)),'CCN &amp; Description'!$A$2:$A$1071,0)),""))</f>
        <v/>
      </c>
      <c r="D3322" s="55" t="str">
        <f t="shared" si="102"/>
        <v>D</v>
      </c>
      <c r="E3322" s="55" t="str">
        <f t="shared" si="103"/>
        <v>D0850</v>
      </c>
      <c r="F3322" s="56" t="s">
        <v>14679</v>
      </c>
      <c r="G3322" s="56" t="s">
        <v>14455</v>
      </c>
      <c r="H3322" s="56" t="s">
        <v>14678</v>
      </c>
      <c r="I3322" s="57">
        <v>12.25</v>
      </c>
      <c r="J3322" s="57">
        <v>6.16</v>
      </c>
      <c r="K3322" s="57">
        <v>2.92</v>
      </c>
      <c r="L3322" s="315" t="e">
        <v>#REF!</v>
      </c>
      <c r="M3322" s="58" t="e">
        <v>#REF!</v>
      </c>
      <c r="N3322" s="58" t="e">
        <v>#N/A</v>
      </c>
      <c r="O3322" s="58" t="e">
        <v>#N/A</v>
      </c>
      <c r="P3322" s="58" t="e">
        <v>#N/A</v>
      </c>
      <c r="Q3322" s="58" t="e">
        <v>#N/A</v>
      </c>
    </row>
    <row r="3323" spans="1:17" s="110" customFormat="1" ht="15" customHeight="1" thickBot="1">
      <c r="A3323" s="446">
        <v>14312</v>
      </c>
      <c r="B3323" s="446"/>
      <c r="C3323" s="106" t="str">
        <f>IF(A3323="CSP","Consolidated Supply Program(IIF)",IF(A3323&lt;&gt;"",INDEX('CCN &amp; Description'!$B$2:$B$1071,MATCH(VALUE(LEFT(A3323,5)),'CCN &amp; Description'!$A$2:$A$1071,0)),""))</f>
        <v>VEHICLE STAGING AREA, SURFACED</v>
      </c>
      <c r="D3323" s="107" t="str">
        <f t="shared" si="102"/>
        <v>D</v>
      </c>
      <c r="E3323" s="107" t="str">
        <f t="shared" si="103"/>
        <v>D0860</v>
      </c>
      <c r="F3323" s="108" t="s">
        <v>8066</v>
      </c>
      <c r="G3323" s="108" t="s">
        <v>14455</v>
      </c>
      <c r="H3323" s="108" t="s">
        <v>14680</v>
      </c>
      <c r="I3323" s="109">
        <v>13.91</v>
      </c>
      <c r="J3323" s="109">
        <v>6.92</v>
      </c>
      <c r="K3323" s="109">
        <v>4.58</v>
      </c>
      <c r="L3323" s="110" t="e">
        <v>#REF!</v>
      </c>
      <c r="M3323" s="111" t="e">
        <v>#REF!</v>
      </c>
      <c r="N3323" s="111">
        <v>13.91666666666667</v>
      </c>
      <c r="O3323" s="111" t="s">
        <v>1882</v>
      </c>
      <c r="P3323" s="111">
        <v>25</v>
      </c>
      <c r="Q3323" s="111">
        <v>1.75</v>
      </c>
    </row>
    <row r="3324" spans="1:17" ht="15" customHeight="1" thickBot="1">
      <c r="A3324" s="446"/>
      <c r="B3324" s="446"/>
      <c r="C3324" s="54" t="str">
        <f>IF(A3324="CSP","Consolidated Supply Program(IIF)",IF(A3324&lt;&gt;"",INDEX('CCN &amp; Description'!$B$2:$B$1071,MATCH(VALUE(LEFT(A3324,5)),'CCN &amp; Description'!$A$2:$A$1071,0)),""))</f>
        <v/>
      </c>
      <c r="D3324" s="55" t="str">
        <f t="shared" si="102"/>
        <v>D</v>
      </c>
      <c r="E3324" s="55" t="str">
        <f t="shared" si="103"/>
        <v>D0861</v>
      </c>
      <c r="F3324" s="56" t="s">
        <v>8070</v>
      </c>
      <c r="G3324" s="56" t="s">
        <v>14681</v>
      </c>
      <c r="H3324" s="56" t="s">
        <v>14682</v>
      </c>
      <c r="I3324" s="57">
        <v>26.24</v>
      </c>
      <c r="J3324" s="57">
        <v>8.16</v>
      </c>
      <c r="K3324" s="57">
        <v>6.91</v>
      </c>
      <c r="L3324" s="315" t="e">
        <v>#REF!</v>
      </c>
      <c r="M3324" s="58" t="e">
        <v>#REF!</v>
      </c>
      <c r="N3324" s="58">
        <v>31</v>
      </c>
      <c r="O3324" s="58" t="s">
        <v>202</v>
      </c>
      <c r="P3324" s="58">
        <v>70</v>
      </c>
      <c r="Q3324" s="58">
        <v>2</v>
      </c>
    </row>
    <row r="3325" spans="1:17" ht="15" customHeight="1" thickBot="1">
      <c r="A3325" s="446"/>
      <c r="B3325" s="446"/>
      <c r="C3325" s="54" t="str">
        <f>IF(A3325="CSP","Consolidated Supply Program(IIF)",IF(A3325&lt;&gt;"",INDEX('CCN &amp; Description'!$B$2:$B$1071,MATCH(VALUE(LEFT(A3325,5)),'CCN &amp; Description'!$A$2:$A$1071,0)),""))</f>
        <v/>
      </c>
      <c r="D3325" s="55" t="str">
        <f t="shared" si="102"/>
        <v>D</v>
      </c>
      <c r="E3325" s="55" t="str">
        <f t="shared" si="103"/>
        <v>D0861</v>
      </c>
      <c r="F3325" s="56" t="s">
        <v>14683</v>
      </c>
      <c r="G3325" s="56" t="s">
        <v>14681</v>
      </c>
      <c r="H3325" s="56" t="s">
        <v>14682</v>
      </c>
      <c r="I3325" s="57">
        <v>26.24</v>
      </c>
      <c r="J3325" s="57">
        <v>8.16</v>
      </c>
      <c r="K3325" s="57">
        <v>6.91</v>
      </c>
      <c r="L3325" s="315" t="e">
        <v>#REF!</v>
      </c>
      <c r="M3325" s="58" t="e">
        <v>#REF!</v>
      </c>
      <c r="N3325" s="58" t="e">
        <v>#N/A</v>
      </c>
      <c r="O3325" s="58" t="e">
        <v>#N/A</v>
      </c>
      <c r="P3325" s="58" t="e">
        <v>#N/A</v>
      </c>
      <c r="Q3325" s="58" t="e">
        <v>#N/A</v>
      </c>
    </row>
    <row r="3326" spans="1:17" s="110" customFormat="1" ht="15" customHeight="1" thickBot="1">
      <c r="A3326" s="446">
        <v>14312</v>
      </c>
      <c r="B3326" s="446"/>
      <c r="C3326" s="106" t="str">
        <f>IF(A3326="CSP","Consolidated Supply Program(IIF)",IF(A3326&lt;&gt;"",INDEX('CCN &amp; Description'!$B$2:$B$1071,MATCH(VALUE(LEFT(A3326,5)),'CCN &amp; Description'!$A$2:$A$1071,0)),""))</f>
        <v>VEHICLE STAGING AREA, SURFACED</v>
      </c>
      <c r="D3326" s="107" t="str">
        <f t="shared" si="102"/>
        <v>D</v>
      </c>
      <c r="E3326" s="107" t="str">
        <f t="shared" si="103"/>
        <v>D0862</v>
      </c>
      <c r="F3326" s="108" t="s">
        <v>1415</v>
      </c>
      <c r="G3326" s="108" t="s">
        <v>14684</v>
      </c>
      <c r="H3326" s="108" t="s">
        <v>14685</v>
      </c>
      <c r="I3326" s="109">
        <v>16.489999999999998</v>
      </c>
      <c r="J3326" s="109">
        <v>8.16</v>
      </c>
      <c r="K3326" s="109">
        <v>3.83</v>
      </c>
      <c r="L3326" s="110" t="e">
        <v>#REF!</v>
      </c>
      <c r="M3326" s="111" t="e">
        <v>#REF!</v>
      </c>
      <c r="N3326" s="111">
        <v>16.5</v>
      </c>
      <c r="O3326" s="111" t="s">
        <v>1882</v>
      </c>
      <c r="P3326" s="111">
        <v>25</v>
      </c>
      <c r="Q3326" s="111">
        <v>1.75</v>
      </c>
    </row>
    <row r="3327" spans="1:17" s="110" customFormat="1" ht="15" customHeight="1" thickBot="1">
      <c r="A3327" s="446">
        <v>14312</v>
      </c>
      <c r="B3327" s="446"/>
      <c r="C3327" s="106" t="str">
        <f>IF(A3327="CSP","Consolidated Supply Program(IIF)",IF(A3327&lt;&gt;"",INDEX('CCN &amp; Description'!$B$2:$B$1071,MATCH(VALUE(LEFT(A3327,5)),'CCN &amp; Description'!$A$2:$A$1071,0)),""))</f>
        <v>VEHICLE STAGING AREA, SURFACED</v>
      </c>
      <c r="D3327" s="107" t="str">
        <f t="shared" si="102"/>
        <v>D</v>
      </c>
      <c r="E3327" s="107" t="str">
        <f t="shared" si="103"/>
        <v>D0862</v>
      </c>
      <c r="F3327" s="108" t="s">
        <v>1415</v>
      </c>
      <c r="G3327" s="108" t="s">
        <v>14455</v>
      </c>
      <c r="H3327" s="108" t="s">
        <v>14686</v>
      </c>
      <c r="I3327" s="109">
        <v>16.489999999999998</v>
      </c>
      <c r="J3327" s="109">
        <v>8.16</v>
      </c>
      <c r="K3327" s="109">
        <v>3.83</v>
      </c>
      <c r="L3327" s="110" t="e">
        <v>#REF!</v>
      </c>
      <c r="M3327" s="111" t="e">
        <v>#REF!</v>
      </c>
      <c r="N3327" s="111">
        <v>16.5</v>
      </c>
      <c r="O3327" s="111" t="s">
        <v>1882</v>
      </c>
      <c r="P3327" s="111">
        <v>25</v>
      </c>
      <c r="Q3327" s="111">
        <v>1.75</v>
      </c>
    </row>
    <row r="3328" spans="1:17" ht="15" customHeight="1" thickBot="1">
      <c r="A3328" s="446"/>
      <c r="B3328" s="446"/>
      <c r="C3328" s="54" t="str">
        <f>IF(A3328="CSP","Consolidated Supply Program(IIF)",IF(A3328&lt;&gt;"",INDEX('CCN &amp; Description'!$B$2:$B$1071,MATCH(VALUE(LEFT(A3328,5)),'CCN &amp; Description'!$A$2:$A$1071,0)),""))</f>
        <v/>
      </c>
      <c r="D3328" s="55" t="str">
        <f t="shared" si="102"/>
        <v>D</v>
      </c>
      <c r="E3328" s="55" t="str">
        <f t="shared" si="103"/>
        <v>D0876</v>
      </c>
      <c r="F3328" s="56" t="s">
        <v>14687</v>
      </c>
      <c r="G3328" s="56" t="s">
        <v>14688</v>
      </c>
      <c r="H3328" s="56" t="s">
        <v>14689</v>
      </c>
      <c r="I3328" s="57">
        <v>19.989999999999998</v>
      </c>
      <c r="J3328" s="57">
        <v>8</v>
      </c>
      <c r="K3328" s="57">
        <v>4.17</v>
      </c>
      <c r="L3328" s="315" t="e">
        <v>#REF!</v>
      </c>
      <c r="M3328" s="58" t="e">
        <v>#REF!</v>
      </c>
      <c r="N3328" s="58" t="e">
        <v>#N/A</v>
      </c>
      <c r="O3328" s="58" t="e">
        <v>#N/A</v>
      </c>
      <c r="P3328" s="58" t="e">
        <v>#N/A</v>
      </c>
      <c r="Q3328" s="58" t="e">
        <v>#N/A</v>
      </c>
    </row>
    <row r="3329" spans="1:17" ht="15" customHeight="1" thickBot="1">
      <c r="A3329" s="446"/>
      <c r="B3329" s="446"/>
      <c r="C3329" s="54" t="str">
        <f>IF(A3329="CSP","Consolidated Supply Program(IIF)",IF(A3329&lt;&gt;"",INDEX('CCN &amp; Description'!$B$2:$B$1071,MATCH(VALUE(LEFT(A3329,5)),'CCN &amp; Description'!$A$2:$A$1071,0)),""))</f>
        <v/>
      </c>
      <c r="D3329" s="55" t="str">
        <f t="shared" si="102"/>
        <v>D</v>
      </c>
      <c r="E3329" s="55" t="str">
        <f t="shared" si="103"/>
        <v>D0876</v>
      </c>
      <c r="F3329" s="56" t="s">
        <v>14687</v>
      </c>
      <c r="G3329" s="56" t="s">
        <v>14688</v>
      </c>
      <c r="H3329" s="56" t="s">
        <v>14690</v>
      </c>
      <c r="I3329" s="57">
        <v>19.920000000000002</v>
      </c>
      <c r="J3329" s="57">
        <v>8</v>
      </c>
      <c r="K3329" s="57">
        <v>5.33</v>
      </c>
      <c r="L3329" s="315" t="e">
        <v>#REF!</v>
      </c>
      <c r="M3329" s="58" t="e">
        <v>#REF!</v>
      </c>
      <c r="N3329" s="58" t="e">
        <v>#N/A</v>
      </c>
      <c r="O3329" s="58" t="e">
        <v>#N/A</v>
      </c>
      <c r="P3329" s="58" t="e">
        <v>#N/A</v>
      </c>
      <c r="Q3329" s="58" t="e">
        <v>#N/A</v>
      </c>
    </row>
    <row r="3330" spans="1:17" ht="15" customHeight="1" thickBot="1">
      <c r="A3330" s="446"/>
      <c r="B3330" s="446"/>
      <c r="C3330" s="54" t="str">
        <f>IF(A3330="CSP","Consolidated Supply Program(IIF)",IF(A3330&lt;&gt;"",INDEX('CCN &amp; Description'!$B$2:$B$1071,MATCH(VALUE(LEFT(A3330,5)),'CCN &amp; Description'!$A$2:$A$1071,0)),""))</f>
        <v/>
      </c>
      <c r="D3330" s="55" t="str">
        <f t="shared" ref="D3330:D3393" si="104">LEFT(F3330,1)</f>
        <v>D</v>
      </c>
      <c r="E3330" s="55" t="str">
        <f t="shared" ref="E3330:E3393" si="105">LEFT(F3330,5)</f>
        <v>D0877</v>
      </c>
      <c r="F3330" s="56" t="s">
        <v>14691</v>
      </c>
      <c r="G3330" s="56" t="s">
        <v>14692</v>
      </c>
      <c r="H3330" s="56" t="s">
        <v>14693</v>
      </c>
      <c r="I3330" s="57">
        <v>19.989999999999998</v>
      </c>
      <c r="J3330" s="57">
        <v>8</v>
      </c>
      <c r="K3330" s="57">
        <v>8</v>
      </c>
      <c r="L3330" s="315" t="e">
        <v>#REF!</v>
      </c>
      <c r="M3330" s="58" t="e">
        <v>#REF!</v>
      </c>
      <c r="N3330" s="58" t="e">
        <v>#N/A</v>
      </c>
      <c r="O3330" s="58" t="e">
        <v>#N/A</v>
      </c>
      <c r="P3330" s="58" t="e">
        <v>#N/A</v>
      </c>
      <c r="Q3330" s="58" t="e">
        <v>#N/A</v>
      </c>
    </row>
    <row r="3331" spans="1:17" ht="15" customHeight="1" thickBot="1">
      <c r="A3331" s="446"/>
      <c r="B3331" s="446"/>
      <c r="C3331" s="54" t="str">
        <f>IF(A3331="CSP","Consolidated Supply Program(IIF)",IF(A3331&lt;&gt;"",INDEX('CCN &amp; Description'!$B$2:$B$1071,MATCH(VALUE(LEFT(A3331,5)),'CCN &amp; Description'!$A$2:$A$1071,0)),""))</f>
        <v/>
      </c>
      <c r="D3331" s="55" t="str">
        <f t="shared" si="104"/>
        <v>D</v>
      </c>
      <c r="E3331" s="55" t="str">
        <f t="shared" si="105"/>
        <v>D0877</v>
      </c>
      <c r="F3331" s="56" t="s">
        <v>14691</v>
      </c>
      <c r="G3331" s="56" t="s">
        <v>14692</v>
      </c>
      <c r="H3331" s="56" t="s">
        <v>14694</v>
      </c>
      <c r="I3331" s="57">
        <v>19</v>
      </c>
      <c r="J3331" s="57">
        <v>8</v>
      </c>
      <c r="K3331" s="57">
        <v>8.41</v>
      </c>
      <c r="L3331" s="315" t="e">
        <v>#REF!</v>
      </c>
      <c r="M3331" s="58" t="e">
        <v>#REF!</v>
      </c>
      <c r="N3331" s="58" t="e">
        <v>#N/A</v>
      </c>
      <c r="O3331" s="58" t="e">
        <v>#N/A</v>
      </c>
      <c r="P3331" s="58" t="e">
        <v>#N/A</v>
      </c>
      <c r="Q3331" s="58" t="e">
        <v>#N/A</v>
      </c>
    </row>
    <row r="3332" spans="1:17" ht="15" customHeight="1" thickBot="1">
      <c r="A3332" s="446"/>
      <c r="B3332" s="446"/>
      <c r="C3332" s="54" t="str">
        <f>IF(A3332="CSP","Consolidated Supply Program(IIF)",IF(A3332&lt;&gt;"",INDEX('CCN &amp; Description'!$B$2:$B$1071,MATCH(VALUE(LEFT(A3332,5)),'CCN &amp; Description'!$A$2:$A$1071,0)),""))</f>
        <v/>
      </c>
      <c r="D3332" s="55" t="str">
        <f t="shared" si="104"/>
        <v>D</v>
      </c>
      <c r="E3332" s="55" t="str">
        <f t="shared" si="105"/>
        <v>D0878</v>
      </c>
      <c r="F3332" s="56" t="s">
        <v>14695</v>
      </c>
      <c r="G3332" s="56" t="s">
        <v>14696</v>
      </c>
      <c r="H3332" s="56" t="s">
        <v>14697</v>
      </c>
      <c r="I3332" s="57">
        <v>16.489999999999998</v>
      </c>
      <c r="J3332" s="57">
        <v>8</v>
      </c>
      <c r="K3332" s="57">
        <v>7.25</v>
      </c>
      <c r="L3332" s="315" t="e">
        <v>#REF!</v>
      </c>
      <c r="M3332" s="58" t="e">
        <v>#REF!</v>
      </c>
      <c r="N3332" s="58" t="e">
        <v>#N/A</v>
      </c>
      <c r="O3332" s="58" t="e">
        <v>#N/A</v>
      </c>
      <c r="P3332" s="58" t="e">
        <v>#N/A</v>
      </c>
      <c r="Q3332" s="58" t="e">
        <v>#N/A</v>
      </c>
    </row>
    <row r="3333" spans="1:17" ht="15" customHeight="1" thickBot="1">
      <c r="A3333" s="446"/>
      <c r="B3333" s="446"/>
      <c r="C3333" s="54" t="str">
        <f>IF(A3333="CSP","Consolidated Supply Program(IIF)",IF(A3333&lt;&gt;"",INDEX('CCN &amp; Description'!$B$2:$B$1071,MATCH(VALUE(LEFT(A3333,5)),'CCN &amp; Description'!$A$2:$A$1071,0)),""))</f>
        <v/>
      </c>
      <c r="D3333" s="55" t="str">
        <f t="shared" si="104"/>
        <v>D</v>
      </c>
      <c r="E3333" s="55" t="str">
        <f t="shared" si="105"/>
        <v>D0878</v>
      </c>
      <c r="F3333" s="56" t="s">
        <v>14695</v>
      </c>
      <c r="G3333" s="56" t="s">
        <v>14696</v>
      </c>
      <c r="H3333" s="56" t="s">
        <v>14698</v>
      </c>
      <c r="I3333" s="57">
        <v>16.25</v>
      </c>
      <c r="J3333" s="57">
        <v>8</v>
      </c>
      <c r="K3333" s="57">
        <v>7.16</v>
      </c>
      <c r="L3333" s="315" t="e">
        <v>#REF!</v>
      </c>
      <c r="M3333" s="58" t="e">
        <v>#REF!</v>
      </c>
      <c r="N3333" s="58" t="e">
        <v>#N/A</v>
      </c>
      <c r="O3333" s="58" t="e">
        <v>#N/A</v>
      </c>
      <c r="P3333" s="58" t="e">
        <v>#N/A</v>
      </c>
      <c r="Q3333" s="58" t="e">
        <v>#N/A</v>
      </c>
    </row>
    <row r="3334" spans="1:17" s="110" customFormat="1" ht="15" customHeight="1" thickBot="1">
      <c r="A3334" s="446">
        <v>14312</v>
      </c>
      <c r="B3334" s="446"/>
      <c r="C3334" s="106" t="str">
        <f>IF(A3334="CSP","Consolidated Supply Program(IIF)",IF(A3334&lt;&gt;"",INDEX('CCN &amp; Description'!$B$2:$B$1071,MATCH(VALUE(LEFT(A3334,5)),'CCN &amp; Description'!$A$2:$A$1071,0)),""))</f>
        <v>VEHICLE STAGING AREA, SURFACED</v>
      </c>
      <c r="D3334" s="107" t="str">
        <f t="shared" si="104"/>
        <v>D</v>
      </c>
      <c r="E3334" s="107" t="str">
        <f t="shared" si="105"/>
        <v>D0880</v>
      </c>
      <c r="F3334" s="108" t="s">
        <v>1418</v>
      </c>
      <c r="G3334" s="108" t="s">
        <v>8080</v>
      </c>
      <c r="H3334" s="108" t="s">
        <v>14699</v>
      </c>
      <c r="I3334" s="109">
        <v>13.49</v>
      </c>
      <c r="J3334" s="109">
        <v>6.75</v>
      </c>
      <c r="K3334" s="109">
        <v>6.66</v>
      </c>
      <c r="L3334" s="110" t="e">
        <v>#REF!</v>
      </c>
      <c r="M3334" s="111" t="e">
        <v>#REF!</v>
      </c>
      <c r="N3334" s="111">
        <v>13.5</v>
      </c>
      <c r="O3334" s="111" t="s">
        <v>1882</v>
      </c>
      <c r="P3334" s="111">
        <v>25</v>
      </c>
      <c r="Q3334" s="111">
        <v>1.75</v>
      </c>
    </row>
    <row r="3335" spans="1:17" s="110" customFormat="1" ht="15" customHeight="1" thickBot="1">
      <c r="A3335" s="446">
        <v>14312</v>
      </c>
      <c r="B3335" s="446"/>
      <c r="C3335" s="106" t="str">
        <f>IF(A3335="CSP","Consolidated Supply Program(IIF)",IF(A3335&lt;&gt;"",INDEX('CCN &amp; Description'!$B$2:$B$1071,MATCH(VALUE(LEFT(A3335,5)),'CCN &amp; Description'!$A$2:$A$1071,0)),""))</f>
        <v>VEHICLE STAGING AREA, SURFACED</v>
      </c>
      <c r="D3335" s="107" t="str">
        <f t="shared" si="104"/>
        <v>D</v>
      </c>
      <c r="E3335" s="107" t="str">
        <f t="shared" si="105"/>
        <v>D0880</v>
      </c>
      <c r="F3335" s="108" t="s">
        <v>1418</v>
      </c>
      <c r="G3335" s="108" t="s">
        <v>8080</v>
      </c>
      <c r="H3335" s="108" t="s">
        <v>14700</v>
      </c>
      <c r="I3335" s="109">
        <v>13.49</v>
      </c>
      <c r="J3335" s="109">
        <v>6.66</v>
      </c>
      <c r="K3335" s="109">
        <v>6.66</v>
      </c>
      <c r="L3335" s="110" t="e">
        <v>#REF!</v>
      </c>
      <c r="M3335" s="111" t="e">
        <v>#REF!</v>
      </c>
      <c r="N3335" s="111">
        <v>13.5</v>
      </c>
      <c r="O3335" s="111" t="s">
        <v>1882</v>
      </c>
      <c r="P3335" s="111">
        <v>25</v>
      </c>
      <c r="Q3335" s="111">
        <v>1.75</v>
      </c>
    </row>
    <row r="3336" spans="1:17" s="110" customFormat="1" ht="15" customHeight="1" thickBot="1">
      <c r="A3336" s="446">
        <v>14312</v>
      </c>
      <c r="B3336" s="446"/>
      <c r="C3336" s="106" t="str">
        <f>IF(A3336="CSP","Consolidated Supply Program(IIF)",IF(A3336&lt;&gt;"",INDEX('CCN &amp; Description'!$B$2:$B$1071,MATCH(VALUE(LEFT(A3336,5)),'CCN &amp; Description'!$A$2:$A$1071,0)),""))</f>
        <v>VEHICLE STAGING AREA, SURFACED</v>
      </c>
      <c r="D3336" s="107" t="str">
        <f t="shared" si="104"/>
        <v>D</v>
      </c>
      <c r="E3336" s="107" t="str">
        <f t="shared" si="105"/>
        <v>D0880</v>
      </c>
      <c r="F3336" s="108" t="s">
        <v>1418</v>
      </c>
      <c r="G3336" s="108" t="s">
        <v>14701</v>
      </c>
      <c r="H3336" s="108" t="s">
        <v>14702</v>
      </c>
      <c r="I3336" s="109">
        <v>13.42</v>
      </c>
      <c r="J3336" s="109">
        <v>6.91</v>
      </c>
      <c r="K3336" s="109">
        <v>6.58</v>
      </c>
      <c r="L3336" s="110" t="e">
        <v>#REF!</v>
      </c>
      <c r="M3336" s="111" t="e">
        <v>#REF!</v>
      </c>
      <c r="N3336" s="111">
        <v>13.5</v>
      </c>
      <c r="O3336" s="111" t="s">
        <v>1882</v>
      </c>
      <c r="P3336" s="111">
        <v>25</v>
      </c>
      <c r="Q3336" s="111">
        <v>1.75</v>
      </c>
    </row>
    <row r="3337" spans="1:17" ht="15" customHeight="1" thickBot="1">
      <c r="A3337" s="446"/>
      <c r="B3337" s="446"/>
      <c r="C3337" s="54" t="str">
        <f>IF(A3337="CSP","Consolidated Supply Program(IIF)",IF(A3337&lt;&gt;"",INDEX('CCN &amp; Description'!$B$2:$B$1071,MATCH(VALUE(LEFT(A3337,5)),'CCN &amp; Description'!$A$2:$A$1071,0)),""))</f>
        <v/>
      </c>
      <c r="D3337" s="55" t="str">
        <f t="shared" si="104"/>
        <v>D</v>
      </c>
      <c r="E3337" s="55" t="str">
        <f t="shared" si="105"/>
        <v>D0881</v>
      </c>
      <c r="F3337" s="56" t="s">
        <v>14703</v>
      </c>
      <c r="G3337" s="56" t="s">
        <v>14704</v>
      </c>
      <c r="H3337" s="56" t="s">
        <v>14705</v>
      </c>
      <c r="I3337" s="57">
        <v>25.42</v>
      </c>
      <c r="J3337" s="57">
        <v>8</v>
      </c>
      <c r="K3337" s="57">
        <v>6.25</v>
      </c>
      <c r="L3337" s="315" t="e">
        <v>#REF!</v>
      </c>
      <c r="M3337" s="58" t="e">
        <v>#REF!</v>
      </c>
      <c r="N3337" s="58" t="e">
        <v>#N/A</v>
      </c>
      <c r="O3337" s="58" t="e">
        <v>#N/A</v>
      </c>
      <c r="P3337" s="58" t="e">
        <v>#N/A</v>
      </c>
      <c r="Q3337" s="58" t="e">
        <v>#N/A</v>
      </c>
    </row>
    <row r="3338" spans="1:17" ht="15" customHeight="1" thickBot="1">
      <c r="A3338" s="446"/>
      <c r="B3338" s="446"/>
      <c r="C3338" s="54" t="str">
        <f>IF(A3338="CSP","Consolidated Supply Program(IIF)",IF(A3338&lt;&gt;"",INDEX('CCN &amp; Description'!$B$2:$B$1071,MATCH(VALUE(LEFT(A3338,5)),'CCN &amp; Description'!$A$2:$A$1071,0)),""))</f>
        <v/>
      </c>
      <c r="D3338" s="55" t="str">
        <f t="shared" si="104"/>
        <v>D</v>
      </c>
      <c r="E3338" s="55" t="str">
        <f t="shared" si="105"/>
        <v>D0881</v>
      </c>
      <c r="F3338" s="56" t="s">
        <v>14703</v>
      </c>
      <c r="G3338" s="56" t="s">
        <v>14704</v>
      </c>
      <c r="H3338" s="56" t="s">
        <v>14706</v>
      </c>
      <c r="I3338" s="57">
        <v>19.920000000000002</v>
      </c>
      <c r="J3338" s="57">
        <v>8.42</v>
      </c>
      <c r="K3338" s="57">
        <v>8.08</v>
      </c>
      <c r="L3338" s="315" t="e">
        <v>#REF!</v>
      </c>
      <c r="M3338" s="58" t="e">
        <v>#REF!</v>
      </c>
      <c r="N3338" s="58" t="e">
        <v>#N/A</v>
      </c>
      <c r="O3338" s="58" t="e">
        <v>#N/A</v>
      </c>
      <c r="P3338" s="58" t="e">
        <v>#N/A</v>
      </c>
      <c r="Q3338" s="58" t="e">
        <v>#N/A</v>
      </c>
    </row>
    <row r="3339" spans="1:17" ht="15" customHeight="1" thickBot="1">
      <c r="A3339" s="446"/>
      <c r="B3339" s="446"/>
      <c r="C3339" s="54" t="str">
        <f>IF(A3339="CSP","Consolidated Supply Program(IIF)",IF(A3339&lt;&gt;"",INDEX('CCN &amp; Description'!$B$2:$B$1071,MATCH(VALUE(LEFT(A3339,5)),'CCN &amp; Description'!$A$2:$A$1071,0)),""))</f>
        <v/>
      </c>
      <c r="D3339" s="55" t="str">
        <f t="shared" si="104"/>
        <v>D</v>
      </c>
      <c r="E3339" s="55" t="str">
        <f t="shared" si="105"/>
        <v>D0882</v>
      </c>
      <c r="F3339" s="56" t="s">
        <v>14707</v>
      </c>
      <c r="G3339" s="56" t="s">
        <v>14701</v>
      </c>
      <c r="H3339" s="56" t="s">
        <v>14708</v>
      </c>
      <c r="I3339" s="57">
        <v>16.489999999999998</v>
      </c>
      <c r="J3339" s="57">
        <v>8.08</v>
      </c>
      <c r="K3339" s="57">
        <v>7.75</v>
      </c>
      <c r="L3339" s="315" t="e">
        <v>#REF!</v>
      </c>
      <c r="M3339" s="58" t="e">
        <v>#REF!</v>
      </c>
      <c r="N3339" s="58" t="e">
        <v>#N/A</v>
      </c>
      <c r="O3339" s="58" t="e">
        <v>#N/A</v>
      </c>
      <c r="P3339" s="58" t="e">
        <v>#N/A</v>
      </c>
      <c r="Q3339" s="58" t="e">
        <v>#N/A</v>
      </c>
    </row>
    <row r="3340" spans="1:17" ht="15" customHeight="1" thickBot="1">
      <c r="A3340" s="446"/>
      <c r="B3340" s="446"/>
      <c r="C3340" s="54" t="str">
        <f>IF(A3340="CSP","Consolidated Supply Program(IIF)",IF(A3340&lt;&gt;"",INDEX('CCN &amp; Description'!$B$2:$B$1071,MATCH(VALUE(LEFT(A3340,5)),'CCN &amp; Description'!$A$2:$A$1071,0)),""))</f>
        <v/>
      </c>
      <c r="D3340" s="55" t="str">
        <f t="shared" si="104"/>
        <v>D</v>
      </c>
      <c r="E3340" s="55" t="str">
        <f t="shared" si="105"/>
        <v>D0885</v>
      </c>
      <c r="F3340" s="56" t="s">
        <v>14709</v>
      </c>
      <c r="G3340" s="56" t="s">
        <v>13012</v>
      </c>
      <c r="H3340" s="56" t="s">
        <v>14710</v>
      </c>
      <c r="I3340" s="57">
        <v>21.99</v>
      </c>
      <c r="J3340" s="57">
        <v>8</v>
      </c>
      <c r="K3340" s="57">
        <v>3.25</v>
      </c>
      <c r="L3340" s="315" t="e">
        <v>#REF!</v>
      </c>
      <c r="M3340" s="58" t="e">
        <v>#REF!</v>
      </c>
      <c r="N3340" s="58" t="e">
        <v>#N/A</v>
      </c>
      <c r="O3340" s="58" t="e">
        <v>#N/A</v>
      </c>
      <c r="P3340" s="58" t="e">
        <v>#N/A</v>
      </c>
      <c r="Q3340" s="58" t="e">
        <v>#N/A</v>
      </c>
    </row>
    <row r="3341" spans="1:17" s="110" customFormat="1" ht="15" customHeight="1" thickBot="1">
      <c r="A3341" s="446">
        <v>14312</v>
      </c>
      <c r="B3341" s="446"/>
      <c r="C3341" s="106" t="str">
        <f>IF(A3341="CSP","Consolidated Supply Program(IIF)",IF(A3341&lt;&gt;"",INDEX('CCN &amp; Description'!$B$2:$B$1071,MATCH(VALUE(LEFT(A3341,5)),'CCN &amp; Description'!$A$2:$A$1071,0)),""))</f>
        <v>VEHICLE STAGING AREA, SURFACED</v>
      </c>
      <c r="D3341" s="107" t="str">
        <f t="shared" si="104"/>
        <v>D</v>
      </c>
      <c r="E3341" s="107" t="str">
        <f t="shared" si="105"/>
        <v>D0886</v>
      </c>
      <c r="F3341" s="108" t="s">
        <v>1421</v>
      </c>
      <c r="G3341" s="108" t="s">
        <v>13341</v>
      </c>
      <c r="H3341" s="108" t="s">
        <v>14711</v>
      </c>
      <c r="I3341" s="109">
        <v>35.57</v>
      </c>
      <c r="J3341" s="109">
        <v>8.16</v>
      </c>
      <c r="K3341" s="109">
        <v>8.5</v>
      </c>
      <c r="L3341" s="110" t="e">
        <v>#REF!</v>
      </c>
      <c r="M3341" s="111" t="e">
        <v>#REF!</v>
      </c>
      <c r="N3341" s="111">
        <v>35.583333333333343</v>
      </c>
      <c r="O3341" s="111" t="s">
        <v>202</v>
      </c>
      <c r="P3341" s="111">
        <v>70</v>
      </c>
      <c r="Q3341" s="111">
        <v>2</v>
      </c>
    </row>
    <row r="3342" spans="1:17" s="110" customFormat="1" ht="15" customHeight="1" thickBot="1">
      <c r="A3342" s="446">
        <v>14312</v>
      </c>
      <c r="B3342" s="446"/>
      <c r="C3342" s="106" t="str">
        <f>IF(A3342="CSP","Consolidated Supply Program(IIF)",IF(A3342&lt;&gt;"",INDEX('CCN &amp; Description'!$B$2:$B$1071,MATCH(VALUE(LEFT(A3342,5)),'CCN &amp; Description'!$A$2:$A$1071,0)),""))</f>
        <v>VEHICLE STAGING AREA, SURFACED</v>
      </c>
      <c r="D3342" s="107" t="str">
        <f t="shared" si="104"/>
        <v>D</v>
      </c>
      <c r="E3342" s="107" t="str">
        <f t="shared" si="105"/>
        <v>D0887</v>
      </c>
      <c r="F3342" s="108" t="s">
        <v>1424</v>
      </c>
      <c r="G3342" s="108" t="s">
        <v>14712</v>
      </c>
      <c r="H3342" s="108" t="s">
        <v>14713</v>
      </c>
      <c r="I3342" s="109">
        <v>34.07</v>
      </c>
      <c r="J3342" s="109">
        <v>8.16</v>
      </c>
      <c r="K3342" s="109">
        <v>8.5</v>
      </c>
      <c r="L3342" s="110" t="e">
        <v>#REF!</v>
      </c>
      <c r="M3342" s="111" t="e">
        <v>#REF!</v>
      </c>
      <c r="N3342" s="111">
        <v>34.083333333333343</v>
      </c>
      <c r="O3342" s="111" t="s">
        <v>202</v>
      </c>
      <c r="P3342" s="111">
        <v>70</v>
      </c>
      <c r="Q3342" s="111">
        <v>2</v>
      </c>
    </row>
    <row r="3343" spans="1:17" s="110" customFormat="1" ht="15" customHeight="1" thickBot="1">
      <c r="A3343" s="446">
        <v>14312</v>
      </c>
      <c r="B3343" s="446"/>
      <c r="C3343" s="106" t="str">
        <f>IF(A3343="CSP","Consolidated Supply Program(IIF)",IF(A3343&lt;&gt;"",INDEX('CCN &amp; Description'!$B$2:$B$1071,MATCH(VALUE(LEFT(A3343,5)),'CCN &amp; Description'!$A$2:$A$1071,0)),""))</f>
        <v>VEHICLE STAGING AREA, SURFACED</v>
      </c>
      <c r="D3343" s="107" t="str">
        <f t="shared" si="104"/>
        <v>D</v>
      </c>
      <c r="E3343" s="107" t="str">
        <f t="shared" si="105"/>
        <v>D1001</v>
      </c>
      <c r="F3343" s="108" t="s">
        <v>8093</v>
      </c>
      <c r="G3343" s="108" t="s">
        <v>14714</v>
      </c>
      <c r="H3343" s="108" t="s">
        <v>14715</v>
      </c>
      <c r="I3343" s="109">
        <v>17.079999999999998</v>
      </c>
      <c r="J3343" s="109">
        <v>7.17</v>
      </c>
      <c r="K3343" s="109">
        <v>8.5</v>
      </c>
      <c r="L3343" s="110" t="e">
        <v>#REF!</v>
      </c>
      <c r="M3343" s="111" t="e">
        <v>#REF!</v>
      </c>
      <c r="N3343" s="111">
        <v>17.083333333333329</v>
      </c>
      <c r="O3343" s="111" t="s">
        <v>1882</v>
      </c>
      <c r="P3343" s="111">
        <v>25</v>
      </c>
      <c r="Q3343" s="111">
        <v>1.75</v>
      </c>
    </row>
    <row r="3344" spans="1:17" s="110" customFormat="1" ht="15" customHeight="1" thickBot="1">
      <c r="A3344" s="446">
        <v>14312</v>
      </c>
      <c r="B3344" s="446"/>
      <c r="C3344" s="106" t="str">
        <f>IF(A3344="CSP","Consolidated Supply Program(IIF)",IF(A3344&lt;&gt;"",INDEX('CCN &amp; Description'!$B$2:$B$1071,MATCH(VALUE(LEFT(A3344,5)),'CCN &amp; Description'!$A$2:$A$1071,0)),""))</f>
        <v>VEHICLE STAGING AREA, SURFACED</v>
      </c>
      <c r="D3344" s="107" t="str">
        <f t="shared" si="104"/>
        <v>D</v>
      </c>
      <c r="E3344" s="107" t="str">
        <f t="shared" si="105"/>
        <v>D1001</v>
      </c>
      <c r="F3344" s="108" t="s">
        <v>8093</v>
      </c>
      <c r="G3344" s="108" t="s">
        <v>14714</v>
      </c>
      <c r="H3344" s="108" t="s">
        <v>14716</v>
      </c>
      <c r="I3344" s="109">
        <v>17.079999999999998</v>
      </c>
      <c r="J3344" s="109">
        <v>7.17</v>
      </c>
      <c r="K3344" s="109">
        <v>8.5</v>
      </c>
      <c r="L3344" s="110" t="e">
        <v>#REF!</v>
      </c>
      <c r="M3344" s="111" t="e">
        <v>#REF!</v>
      </c>
      <c r="N3344" s="111">
        <v>17.083333333333329</v>
      </c>
      <c r="O3344" s="111" t="s">
        <v>1882</v>
      </c>
      <c r="P3344" s="111">
        <v>25</v>
      </c>
      <c r="Q3344" s="111">
        <v>1.75</v>
      </c>
    </row>
    <row r="3345" spans="1:17" s="110" customFormat="1" ht="15" customHeight="1" thickBot="1">
      <c r="A3345" s="446">
        <v>14312</v>
      </c>
      <c r="B3345" s="446"/>
      <c r="C3345" s="106" t="str">
        <f>IF(A3345="CSP","Consolidated Supply Program(IIF)",IF(A3345&lt;&gt;"",INDEX('CCN &amp; Description'!$B$2:$B$1071,MATCH(VALUE(LEFT(A3345,5)),'CCN &amp; Description'!$A$2:$A$1071,0)),""))</f>
        <v>VEHICLE STAGING AREA, SURFACED</v>
      </c>
      <c r="D3345" s="107" t="str">
        <f t="shared" si="104"/>
        <v>D</v>
      </c>
      <c r="E3345" s="107" t="str">
        <f t="shared" si="105"/>
        <v>D1001</v>
      </c>
      <c r="F3345" s="108" t="s">
        <v>8093</v>
      </c>
      <c r="G3345" s="108" t="s">
        <v>14714</v>
      </c>
      <c r="H3345" s="108" t="s">
        <v>14717</v>
      </c>
      <c r="I3345" s="109">
        <v>16.829999999999998</v>
      </c>
      <c r="J3345" s="109">
        <v>7.08</v>
      </c>
      <c r="K3345" s="109">
        <v>8.5</v>
      </c>
      <c r="L3345" s="110" t="e">
        <v>#REF!</v>
      </c>
      <c r="M3345" s="111" t="e">
        <v>#REF!</v>
      </c>
      <c r="N3345" s="111">
        <v>17.083333333333329</v>
      </c>
      <c r="O3345" s="111" t="s">
        <v>1882</v>
      </c>
      <c r="P3345" s="111">
        <v>25</v>
      </c>
      <c r="Q3345" s="111">
        <v>1.75</v>
      </c>
    </row>
    <row r="3346" spans="1:17" s="110" customFormat="1" ht="15" customHeight="1" thickBot="1">
      <c r="A3346" s="446">
        <v>14312</v>
      </c>
      <c r="B3346" s="446"/>
      <c r="C3346" s="106" t="str">
        <f>IF(A3346="CSP","Consolidated Supply Program(IIF)",IF(A3346&lt;&gt;"",INDEX('CCN &amp; Description'!$B$2:$B$1071,MATCH(VALUE(LEFT(A3346,5)),'CCN &amp; Description'!$A$2:$A$1071,0)),""))</f>
        <v>VEHICLE STAGING AREA, SURFACED</v>
      </c>
      <c r="D3346" s="107" t="str">
        <f t="shared" si="104"/>
        <v>D</v>
      </c>
      <c r="E3346" s="107" t="str">
        <f t="shared" si="105"/>
        <v>D1002</v>
      </c>
      <c r="F3346" s="108" t="s">
        <v>8101</v>
      </c>
      <c r="G3346" s="108" t="s">
        <v>14714</v>
      </c>
      <c r="H3346" s="108" t="s">
        <v>14718</v>
      </c>
      <c r="I3346" s="109">
        <v>14.99</v>
      </c>
      <c r="J3346" s="109">
        <v>7.17</v>
      </c>
      <c r="K3346" s="109">
        <v>6</v>
      </c>
      <c r="L3346" s="110" t="e">
        <v>#REF!</v>
      </c>
      <c r="M3346" s="111" t="e">
        <v>#REF!</v>
      </c>
      <c r="N3346" s="111">
        <v>15</v>
      </c>
      <c r="O3346" s="111" t="s">
        <v>1882</v>
      </c>
      <c r="P3346" s="111">
        <v>25</v>
      </c>
      <c r="Q3346" s="111">
        <v>1.75</v>
      </c>
    </row>
    <row r="3347" spans="1:17" s="110" customFormat="1" ht="15" customHeight="1" thickBot="1">
      <c r="A3347" s="446">
        <v>14312</v>
      </c>
      <c r="B3347" s="446"/>
      <c r="C3347" s="106" t="str">
        <f>IF(A3347="CSP","Consolidated Supply Program(IIF)",IF(A3347&lt;&gt;"",INDEX('CCN &amp; Description'!$B$2:$B$1071,MATCH(VALUE(LEFT(A3347,5)),'CCN &amp; Description'!$A$2:$A$1071,0)),""))</f>
        <v>VEHICLE STAGING AREA, SURFACED</v>
      </c>
      <c r="D3347" s="107" t="str">
        <f t="shared" si="104"/>
        <v>D</v>
      </c>
      <c r="E3347" s="107" t="str">
        <f t="shared" si="105"/>
        <v>D1002</v>
      </c>
      <c r="F3347" s="108" t="s">
        <v>8101</v>
      </c>
      <c r="G3347" s="108" t="s">
        <v>14714</v>
      </c>
      <c r="H3347" s="108" t="s">
        <v>14719</v>
      </c>
      <c r="I3347" s="109">
        <v>14.99</v>
      </c>
      <c r="J3347" s="109">
        <v>7.17</v>
      </c>
      <c r="K3347" s="109">
        <v>6</v>
      </c>
      <c r="L3347" s="110" t="e">
        <v>#REF!</v>
      </c>
      <c r="M3347" s="111" t="e">
        <v>#REF!</v>
      </c>
      <c r="N3347" s="111">
        <v>15</v>
      </c>
      <c r="O3347" s="111" t="s">
        <v>1882</v>
      </c>
      <c r="P3347" s="111">
        <v>25</v>
      </c>
      <c r="Q3347" s="111">
        <v>1.75</v>
      </c>
    </row>
    <row r="3348" spans="1:17" s="110" customFormat="1" ht="15" customHeight="1" thickBot="1">
      <c r="A3348" s="446">
        <v>14312</v>
      </c>
      <c r="B3348" s="446"/>
      <c r="C3348" s="106" t="str">
        <f>IF(A3348="CSP","Consolidated Supply Program(IIF)",IF(A3348&lt;&gt;"",INDEX('CCN &amp; Description'!$B$2:$B$1071,MATCH(VALUE(LEFT(A3348,5)),'CCN &amp; Description'!$A$2:$A$1071,0)),""))</f>
        <v>VEHICLE STAGING AREA, SURFACED</v>
      </c>
      <c r="D3348" s="107" t="str">
        <f t="shared" si="104"/>
        <v>D</v>
      </c>
      <c r="E3348" s="107" t="str">
        <f t="shared" si="105"/>
        <v>D1002</v>
      </c>
      <c r="F3348" s="108" t="s">
        <v>8101</v>
      </c>
      <c r="G3348" s="108" t="s">
        <v>14714</v>
      </c>
      <c r="H3348" s="108" t="s">
        <v>14720</v>
      </c>
      <c r="I3348" s="109">
        <v>14.99</v>
      </c>
      <c r="J3348" s="109">
        <v>7.17</v>
      </c>
      <c r="K3348" s="109">
        <v>6</v>
      </c>
      <c r="L3348" s="110" t="e">
        <v>#REF!</v>
      </c>
      <c r="M3348" s="111" t="e">
        <v>#REF!</v>
      </c>
      <c r="N3348" s="111">
        <v>15</v>
      </c>
      <c r="O3348" s="111" t="s">
        <v>1882</v>
      </c>
      <c r="P3348" s="111">
        <v>25</v>
      </c>
      <c r="Q3348" s="111">
        <v>1.75</v>
      </c>
    </row>
    <row r="3349" spans="1:17" ht="15" customHeight="1" thickBot="1">
      <c r="A3349" s="446"/>
      <c r="B3349" s="446"/>
      <c r="C3349" s="54" t="str">
        <f>IF(A3349="CSP","Consolidated Supply Program(IIF)",IF(A3349&lt;&gt;"",INDEX('CCN &amp; Description'!$B$2:$B$1071,MATCH(VALUE(LEFT(A3349,5)),'CCN &amp; Description'!$A$2:$A$1071,0)),""))</f>
        <v/>
      </c>
      <c r="D3349" s="55" t="str">
        <f t="shared" si="104"/>
        <v>D</v>
      </c>
      <c r="E3349" s="55" t="str">
        <f t="shared" si="105"/>
        <v>D1059</v>
      </c>
      <c r="F3349" s="56" t="s">
        <v>14721</v>
      </c>
      <c r="G3349" s="56" t="s">
        <v>13341</v>
      </c>
      <c r="H3349" s="56" t="s">
        <v>14722</v>
      </c>
      <c r="I3349" s="57">
        <v>27.66</v>
      </c>
      <c r="J3349" s="57">
        <v>8.16</v>
      </c>
      <c r="K3349" s="57">
        <v>7.83</v>
      </c>
      <c r="L3349" s="315" t="e">
        <v>#REF!</v>
      </c>
      <c r="M3349" s="58" t="e">
        <v>#REF!</v>
      </c>
      <c r="N3349" s="58" t="e">
        <v>#N/A</v>
      </c>
      <c r="O3349" s="58" t="e">
        <v>#N/A</v>
      </c>
      <c r="P3349" s="58" t="e">
        <v>#N/A</v>
      </c>
      <c r="Q3349" s="58" t="e">
        <v>#N/A</v>
      </c>
    </row>
    <row r="3350" spans="1:17" ht="15" customHeight="1" thickBot="1">
      <c r="A3350" s="446"/>
      <c r="B3350" s="446"/>
      <c r="C3350" s="54" t="str">
        <f>IF(A3350="CSP","Consolidated Supply Program(IIF)",IF(A3350&lt;&gt;"",INDEX('CCN &amp; Description'!$B$2:$B$1071,MATCH(VALUE(LEFT(A3350,5)),'CCN &amp; Description'!$A$2:$A$1071,0)),""))</f>
        <v/>
      </c>
      <c r="D3350" s="55" t="str">
        <f t="shared" si="104"/>
        <v>D</v>
      </c>
      <c r="E3350" s="55" t="str">
        <f t="shared" si="105"/>
        <v>D1059</v>
      </c>
      <c r="F3350" s="56" t="s">
        <v>14721</v>
      </c>
      <c r="G3350" s="56" t="s">
        <v>13341</v>
      </c>
      <c r="H3350" s="56" t="s">
        <v>14723</v>
      </c>
      <c r="I3350" s="57">
        <v>25.91</v>
      </c>
      <c r="J3350" s="57">
        <v>10.08</v>
      </c>
      <c r="K3350" s="57">
        <v>7.83</v>
      </c>
      <c r="L3350" s="315" t="e">
        <v>#REF!</v>
      </c>
      <c r="M3350" s="58" t="e">
        <v>#REF!</v>
      </c>
      <c r="N3350" s="58" t="e">
        <v>#N/A</v>
      </c>
      <c r="O3350" s="58" t="e">
        <v>#N/A</v>
      </c>
      <c r="P3350" s="58" t="e">
        <v>#N/A</v>
      </c>
      <c r="Q3350" s="58" t="e">
        <v>#N/A</v>
      </c>
    </row>
    <row r="3351" spans="1:17" ht="15" customHeight="1" thickBot="1">
      <c r="A3351" s="446"/>
      <c r="B3351" s="446"/>
      <c r="C3351" s="54" t="str">
        <f>IF(A3351="CSP","Consolidated Supply Program(IIF)",IF(A3351&lt;&gt;"",INDEX('CCN &amp; Description'!$B$2:$B$1071,MATCH(VALUE(LEFT(A3351,5)),'CCN &amp; Description'!$A$2:$A$1071,0)),""))</f>
        <v/>
      </c>
      <c r="D3351" s="55" t="str">
        <f t="shared" si="104"/>
        <v>D</v>
      </c>
      <c r="E3351" s="55" t="str">
        <f t="shared" si="105"/>
        <v>D1059</v>
      </c>
      <c r="F3351" s="56" t="s">
        <v>14721</v>
      </c>
      <c r="G3351" s="56" t="s">
        <v>13341</v>
      </c>
      <c r="H3351" s="56" t="s">
        <v>14723</v>
      </c>
      <c r="I3351" s="57">
        <v>25.32</v>
      </c>
      <c r="J3351" s="57">
        <v>8.16</v>
      </c>
      <c r="K3351" s="57">
        <v>7.08</v>
      </c>
      <c r="L3351" s="315" t="e">
        <v>#REF!</v>
      </c>
      <c r="M3351" s="58" t="e">
        <v>#REF!</v>
      </c>
      <c r="N3351" s="58" t="e">
        <v>#N/A</v>
      </c>
      <c r="O3351" s="58" t="e">
        <v>#N/A</v>
      </c>
      <c r="P3351" s="58" t="e">
        <v>#N/A</v>
      </c>
      <c r="Q3351" s="58" t="e">
        <v>#N/A</v>
      </c>
    </row>
    <row r="3352" spans="1:17" ht="15" customHeight="1" thickBot="1">
      <c r="A3352" s="446"/>
      <c r="B3352" s="446"/>
      <c r="C3352" s="54" t="str">
        <f>IF(A3352="CSP","Consolidated Supply Program(IIF)",IF(A3352&lt;&gt;"",INDEX('CCN &amp; Description'!$B$2:$B$1071,MATCH(VALUE(LEFT(A3352,5)),'CCN &amp; Description'!$A$2:$A$1071,0)),""))</f>
        <v/>
      </c>
      <c r="D3352" s="55" t="str">
        <f t="shared" si="104"/>
        <v>D</v>
      </c>
      <c r="E3352" s="55" t="str">
        <f t="shared" si="105"/>
        <v>D1059</v>
      </c>
      <c r="F3352" s="56" t="s">
        <v>14721</v>
      </c>
      <c r="G3352" s="56" t="s">
        <v>13341</v>
      </c>
      <c r="H3352" s="56" t="s">
        <v>14723</v>
      </c>
      <c r="I3352" s="57">
        <v>25.91</v>
      </c>
      <c r="J3352" s="57">
        <v>10.08</v>
      </c>
      <c r="K3352" s="57">
        <v>7.83</v>
      </c>
      <c r="L3352" s="315" t="e">
        <v>#REF!</v>
      </c>
      <c r="M3352" s="58" t="e">
        <v>#REF!</v>
      </c>
      <c r="N3352" s="58" t="e">
        <v>#N/A</v>
      </c>
      <c r="O3352" s="58" t="e">
        <v>#N/A</v>
      </c>
      <c r="P3352" s="58" t="e">
        <v>#N/A</v>
      </c>
      <c r="Q3352" s="58" t="e">
        <v>#N/A</v>
      </c>
    </row>
    <row r="3353" spans="1:17" ht="15" customHeight="1" thickBot="1">
      <c r="A3353" s="446"/>
      <c r="B3353" s="446"/>
      <c r="C3353" s="54" t="str">
        <f>IF(A3353="CSP","Consolidated Supply Program(IIF)",IF(A3353&lt;&gt;"",INDEX('CCN &amp; Description'!$B$2:$B$1071,MATCH(VALUE(LEFT(A3353,5)),'CCN &amp; Description'!$A$2:$A$1071,0)),""))</f>
        <v/>
      </c>
      <c r="D3353" s="55" t="str">
        <f t="shared" si="104"/>
        <v>D</v>
      </c>
      <c r="E3353" s="55" t="str">
        <f t="shared" si="105"/>
        <v>D1059</v>
      </c>
      <c r="F3353" s="56" t="s">
        <v>14721</v>
      </c>
      <c r="G3353" s="56" t="s">
        <v>13341</v>
      </c>
      <c r="H3353" s="56" t="s">
        <v>14723</v>
      </c>
      <c r="I3353" s="57">
        <v>25.91</v>
      </c>
      <c r="J3353" s="57">
        <v>10.08</v>
      </c>
      <c r="K3353" s="57">
        <v>7.83</v>
      </c>
      <c r="L3353" s="315" t="e">
        <v>#REF!</v>
      </c>
      <c r="M3353" s="58" t="e">
        <v>#REF!</v>
      </c>
      <c r="N3353" s="58" t="e">
        <v>#N/A</v>
      </c>
      <c r="O3353" s="58" t="e">
        <v>#N/A</v>
      </c>
      <c r="P3353" s="58" t="e">
        <v>#N/A</v>
      </c>
      <c r="Q3353" s="58" t="e">
        <v>#N/A</v>
      </c>
    </row>
    <row r="3354" spans="1:17" ht="15" customHeight="1" thickBot="1">
      <c r="A3354" s="446"/>
      <c r="B3354" s="446"/>
      <c r="C3354" s="54" t="str">
        <f>IF(A3354="CSP","Consolidated Supply Program(IIF)",IF(A3354&lt;&gt;"",INDEX('CCN &amp; Description'!$B$2:$B$1071,MATCH(VALUE(LEFT(A3354,5)),'CCN &amp; Description'!$A$2:$A$1071,0)),""))</f>
        <v/>
      </c>
      <c r="D3354" s="55" t="str">
        <f t="shared" si="104"/>
        <v>D</v>
      </c>
      <c r="E3354" s="55" t="str">
        <f t="shared" si="105"/>
        <v>D1059</v>
      </c>
      <c r="F3354" s="56" t="s">
        <v>14721</v>
      </c>
      <c r="G3354" s="56" t="s">
        <v>13341</v>
      </c>
      <c r="H3354" s="56" t="s">
        <v>14723</v>
      </c>
      <c r="I3354" s="57">
        <v>25.91</v>
      </c>
      <c r="J3354" s="57">
        <v>10.08</v>
      </c>
      <c r="K3354" s="57">
        <v>7.83</v>
      </c>
      <c r="L3354" s="315" t="e">
        <v>#REF!</v>
      </c>
      <c r="M3354" s="58" t="e">
        <v>#REF!</v>
      </c>
      <c r="N3354" s="58" t="e">
        <v>#N/A</v>
      </c>
      <c r="O3354" s="58" t="e">
        <v>#N/A</v>
      </c>
      <c r="P3354" s="58" t="e">
        <v>#N/A</v>
      </c>
      <c r="Q3354" s="58" t="e">
        <v>#N/A</v>
      </c>
    </row>
    <row r="3355" spans="1:17" ht="15" customHeight="1" thickBot="1">
      <c r="A3355" s="446"/>
      <c r="B3355" s="446"/>
      <c r="C3355" s="54" t="str">
        <f>IF(A3355="CSP","Consolidated Supply Program(IIF)",IF(A3355&lt;&gt;"",INDEX('CCN &amp; Description'!$B$2:$B$1071,MATCH(VALUE(LEFT(A3355,5)),'CCN &amp; Description'!$A$2:$A$1071,0)),""))</f>
        <v/>
      </c>
      <c r="D3355" s="55" t="str">
        <f t="shared" si="104"/>
        <v>D</v>
      </c>
      <c r="E3355" s="55" t="str">
        <f t="shared" si="105"/>
        <v>D1059</v>
      </c>
      <c r="F3355" s="56" t="s">
        <v>14721</v>
      </c>
      <c r="G3355" s="56" t="s">
        <v>13341</v>
      </c>
      <c r="H3355" s="56" t="s">
        <v>14723</v>
      </c>
      <c r="I3355" s="57">
        <v>25.91</v>
      </c>
      <c r="J3355" s="57">
        <v>10.08</v>
      </c>
      <c r="K3355" s="57">
        <v>7.83</v>
      </c>
      <c r="L3355" s="315" t="e">
        <v>#REF!</v>
      </c>
      <c r="M3355" s="58" t="e">
        <v>#REF!</v>
      </c>
      <c r="N3355" s="58" t="e">
        <v>#N/A</v>
      </c>
      <c r="O3355" s="58" t="e">
        <v>#N/A</v>
      </c>
      <c r="P3355" s="58" t="e">
        <v>#N/A</v>
      </c>
      <c r="Q3355" s="58" t="e">
        <v>#N/A</v>
      </c>
    </row>
    <row r="3356" spans="1:17" ht="15" customHeight="1" thickBot="1">
      <c r="A3356" s="446"/>
      <c r="B3356" s="446"/>
      <c r="C3356" s="54" t="str">
        <f>IF(A3356="CSP","Consolidated Supply Program(IIF)",IF(A3356&lt;&gt;"",INDEX('CCN &amp; Description'!$B$2:$B$1071,MATCH(VALUE(LEFT(A3356,5)),'CCN &amp; Description'!$A$2:$A$1071,0)),""))</f>
        <v/>
      </c>
      <c r="D3356" s="55" t="str">
        <f t="shared" si="104"/>
        <v>D</v>
      </c>
      <c r="E3356" s="55" t="str">
        <f t="shared" si="105"/>
        <v>D1059</v>
      </c>
      <c r="F3356" s="56" t="s">
        <v>14721</v>
      </c>
      <c r="G3356" s="56" t="s">
        <v>13341</v>
      </c>
      <c r="H3356" s="56" t="s">
        <v>14723</v>
      </c>
      <c r="I3356" s="57">
        <v>25.91</v>
      </c>
      <c r="J3356" s="57">
        <v>10.08</v>
      </c>
      <c r="K3356" s="57">
        <v>7.83</v>
      </c>
      <c r="L3356" s="315" t="e">
        <v>#REF!</v>
      </c>
      <c r="M3356" s="58" t="e">
        <v>#REF!</v>
      </c>
      <c r="N3356" s="58" t="e">
        <v>#N/A</v>
      </c>
      <c r="O3356" s="58" t="e">
        <v>#N/A</v>
      </c>
      <c r="P3356" s="58" t="e">
        <v>#N/A</v>
      </c>
      <c r="Q3356" s="58" t="e">
        <v>#N/A</v>
      </c>
    </row>
    <row r="3357" spans="1:17" s="110" customFormat="1" ht="15" customHeight="1" thickBot="1">
      <c r="A3357" s="446">
        <v>14312</v>
      </c>
      <c r="B3357" s="446"/>
      <c r="C3357" s="106" t="str">
        <f>IF(A3357="CSP","Consolidated Supply Program(IIF)",IF(A3357&lt;&gt;"",INDEX('CCN &amp; Description'!$B$2:$B$1071,MATCH(VALUE(LEFT(A3357,5)),'CCN &amp; Description'!$A$2:$A$1071,0)),""))</f>
        <v>VEHICLE STAGING AREA, SURFACED</v>
      </c>
      <c r="D3357" s="107" t="str">
        <f t="shared" si="104"/>
        <v>D</v>
      </c>
      <c r="E3357" s="107" t="str">
        <f t="shared" si="105"/>
        <v>D1062</v>
      </c>
      <c r="F3357" s="108" t="s">
        <v>8109</v>
      </c>
      <c r="G3357" s="108" t="s">
        <v>13341</v>
      </c>
      <c r="H3357" s="108" t="s">
        <v>14724</v>
      </c>
      <c r="I3357" s="109">
        <v>32.25</v>
      </c>
      <c r="J3357" s="109">
        <v>8.17</v>
      </c>
      <c r="K3357" s="109">
        <v>11.66</v>
      </c>
      <c r="L3357" s="110" t="e">
        <v>#REF!</v>
      </c>
      <c r="M3357" s="111" t="e">
        <v>#REF!</v>
      </c>
      <c r="N3357" s="111">
        <v>32.25</v>
      </c>
      <c r="O3357" s="111" t="s">
        <v>202</v>
      </c>
      <c r="P3357" s="111">
        <v>70</v>
      </c>
      <c r="Q3357" s="111">
        <v>2</v>
      </c>
    </row>
    <row r="3358" spans="1:17" s="110" customFormat="1" ht="15" customHeight="1" thickBot="1">
      <c r="A3358" s="446">
        <v>14312</v>
      </c>
      <c r="B3358" s="446"/>
      <c r="C3358" s="106" t="str">
        <f>IF(A3358="CSP","Consolidated Supply Program(IIF)",IF(A3358&lt;&gt;"",INDEX('CCN &amp; Description'!$B$2:$B$1071,MATCH(VALUE(LEFT(A3358,5)),'CCN &amp; Description'!$A$2:$A$1071,0)),""))</f>
        <v>VEHICLE STAGING AREA, SURFACED</v>
      </c>
      <c r="D3358" s="107" t="str">
        <f t="shared" si="104"/>
        <v>D</v>
      </c>
      <c r="E3358" s="107" t="str">
        <f t="shared" si="105"/>
        <v>D1062</v>
      </c>
      <c r="F3358" s="108" t="s">
        <v>8109</v>
      </c>
      <c r="G3358" s="108" t="s">
        <v>14725</v>
      </c>
      <c r="H3358" s="108" t="s">
        <v>14726</v>
      </c>
      <c r="I3358" s="109">
        <v>32.24</v>
      </c>
      <c r="J3358" s="109">
        <v>8.16</v>
      </c>
      <c r="K3358" s="109">
        <v>11.66</v>
      </c>
      <c r="L3358" s="110" t="e">
        <v>#REF!</v>
      </c>
      <c r="M3358" s="111" t="e">
        <v>#REF!</v>
      </c>
      <c r="N3358" s="111">
        <v>32.25</v>
      </c>
      <c r="O3358" s="111" t="s">
        <v>202</v>
      </c>
      <c r="P3358" s="111">
        <v>70</v>
      </c>
      <c r="Q3358" s="111">
        <v>2</v>
      </c>
    </row>
    <row r="3359" spans="1:17" s="110" customFormat="1" ht="15" customHeight="1" thickBot="1">
      <c r="A3359" s="446">
        <v>14312</v>
      </c>
      <c r="B3359" s="446"/>
      <c r="C3359" s="106" t="str">
        <f>IF(A3359="CSP","Consolidated Supply Program(IIF)",IF(A3359&lt;&gt;"",INDEX('CCN &amp; Description'!$B$2:$B$1071,MATCH(VALUE(LEFT(A3359,5)),'CCN &amp; Description'!$A$2:$A$1071,0)),""))</f>
        <v>VEHICLE STAGING AREA, SURFACED</v>
      </c>
      <c r="D3359" s="107" t="str">
        <f t="shared" si="104"/>
        <v>D</v>
      </c>
      <c r="E3359" s="107" t="str">
        <f t="shared" si="105"/>
        <v>D1062</v>
      </c>
      <c r="F3359" s="108" t="s">
        <v>8109</v>
      </c>
      <c r="G3359" s="108" t="s">
        <v>14727</v>
      </c>
      <c r="H3359" s="108" t="s">
        <v>14728</v>
      </c>
      <c r="I3359" s="109">
        <v>32.25</v>
      </c>
      <c r="J3359" s="109">
        <v>8.17</v>
      </c>
      <c r="K3359" s="109">
        <v>8.16</v>
      </c>
      <c r="L3359" s="110" t="e">
        <v>#REF!</v>
      </c>
      <c r="M3359" s="111" t="e">
        <v>#REF!</v>
      </c>
      <c r="N3359" s="111">
        <v>32.25</v>
      </c>
      <c r="O3359" s="111" t="s">
        <v>202</v>
      </c>
      <c r="P3359" s="111">
        <v>70</v>
      </c>
      <c r="Q3359" s="111">
        <v>2</v>
      </c>
    </row>
    <row r="3360" spans="1:17" s="110" customFormat="1" ht="15" customHeight="1" thickBot="1">
      <c r="A3360" s="446">
        <v>14312</v>
      </c>
      <c r="B3360" s="446"/>
      <c r="C3360" s="106" t="str">
        <f>IF(A3360="CSP","Consolidated Supply Program(IIF)",IF(A3360&lt;&gt;"",INDEX('CCN &amp; Description'!$B$2:$B$1071,MATCH(VALUE(LEFT(A3360,5)),'CCN &amp; Description'!$A$2:$A$1071,0)),""))</f>
        <v>VEHICLE STAGING AREA, SURFACED</v>
      </c>
      <c r="D3360" s="107" t="str">
        <f t="shared" si="104"/>
        <v>D</v>
      </c>
      <c r="E3360" s="107" t="str">
        <f t="shared" si="105"/>
        <v>D1062</v>
      </c>
      <c r="F3360" s="108" t="s">
        <v>8109</v>
      </c>
      <c r="G3360" s="108" t="s">
        <v>14729</v>
      </c>
      <c r="H3360" s="108" t="s">
        <v>14730</v>
      </c>
      <c r="I3360" s="109">
        <v>32.25</v>
      </c>
      <c r="J3360" s="109">
        <v>8.17</v>
      </c>
      <c r="K3360" s="109">
        <v>8.16</v>
      </c>
      <c r="L3360" s="110" t="e">
        <v>#REF!</v>
      </c>
      <c r="M3360" s="111" t="e">
        <v>#REF!</v>
      </c>
      <c r="N3360" s="111">
        <v>32.25</v>
      </c>
      <c r="O3360" s="111" t="s">
        <v>202</v>
      </c>
      <c r="P3360" s="111">
        <v>70</v>
      </c>
      <c r="Q3360" s="111">
        <v>2</v>
      </c>
    </row>
    <row r="3361" spans="1:17" s="110" customFormat="1" ht="15" customHeight="1" thickBot="1">
      <c r="A3361" s="446">
        <v>14312</v>
      </c>
      <c r="B3361" s="446"/>
      <c r="C3361" s="106" t="str">
        <f>IF(A3361="CSP","Consolidated Supply Program(IIF)",IF(A3361&lt;&gt;"",INDEX('CCN &amp; Description'!$B$2:$B$1071,MATCH(VALUE(LEFT(A3361,5)),'CCN &amp; Description'!$A$2:$A$1071,0)),""))</f>
        <v>VEHICLE STAGING AREA, SURFACED</v>
      </c>
      <c r="D3361" s="107" t="str">
        <f t="shared" si="104"/>
        <v>D</v>
      </c>
      <c r="E3361" s="107" t="str">
        <f t="shared" si="105"/>
        <v>D1062</v>
      </c>
      <c r="F3361" s="108" t="s">
        <v>8109</v>
      </c>
      <c r="G3361" s="108" t="s">
        <v>13341</v>
      </c>
      <c r="H3361" s="108" t="s">
        <v>14731</v>
      </c>
      <c r="I3361" s="109">
        <v>32.25</v>
      </c>
      <c r="J3361" s="109">
        <v>8.17</v>
      </c>
      <c r="K3361" s="109">
        <v>11.66</v>
      </c>
      <c r="L3361" s="110" t="e">
        <v>#REF!</v>
      </c>
      <c r="M3361" s="111" t="e">
        <v>#REF!</v>
      </c>
      <c r="N3361" s="111">
        <v>32.25</v>
      </c>
      <c r="O3361" s="111" t="s">
        <v>202</v>
      </c>
      <c r="P3361" s="111">
        <v>70</v>
      </c>
      <c r="Q3361" s="111">
        <v>2</v>
      </c>
    </row>
    <row r="3362" spans="1:17" s="110" customFormat="1" ht="15" customHeight="1" thickBot="1">
      <c r="A3362" s="446">
        <v>14312</v>
      </c>
      <c r="B3362" s="446"/>
      <c r="C3362" s="106" t="str">
        <f>IF(A3362="CSP","Consolidated Supply Program(IIF)",IF(A3362&lt;&gt;"",INDEX('CCN &amp; Description'!$B$2:$B$1071,MATCH(VALUE(LEFT(A3362,5)),'CCN &amp; Description'!$A$2:$A$1071,0)),""))</f>
        <v>VEHICLE STAGING AREA, SURFACED</v>
      </c>
      <c r="D3362" s="107" t="str">
        <f t="shared" si="104"/>
        <v>D</v>
      </c>
      <c r="E3362" s="107" t="str">
        <f t="shared" si="105"/>
        <v>D1062</v>
      </c>
      <c r="F3362" s="108" t="s">
        <v>8109</v>
      </c>
      <c r="G3362" s="108" t="s">
        <v>14732</v>
      </c>
      <c r="H3362" s="108" t="s">
        <v>14733</v>
      </c>
      <c r="I3362" s="109">
        <v>32.24</v>
      </c>
      <c r="J3362" s="109">
        <v>8.16</v>
      </c>
      <c r="K3362" s="109">
        <v>11.66</v>
      </c>
      <c r="L3362" s="110" t="e">
        <v>#REF!</v>
      </c>
      <c r="M3362" s="111" t="e">
        <v>#REF!</v>
      </c>
      <c r="N3362" s="111">
        <v>32.25</v>
      </c>
      <c r="O3362" s="111" t="s">
        <v>202</v>
      </c>
      <c r="P3362" s="111">
        <v>70</v>
      </c>
      <c r="Q3362" s="111">
        <v>2</v>
      </c>
    </row>
    <row r="3363" spans="1:17" s="110" customFormat="1" ht="15" customHeight="1" thickBot="1">
      <c r="A3363" s="446"/>
      <c r="B3363" s="446"/>
      <c r="C3363" s="106" t="str">
        <f>IF(A3363="CSP","Consolidated Supply Program(IIF)",IF(A3363&lt;&gt;"",INDEX('CCN &amp; Description'!$B$2:$B$1071,MATCH(VALUE(LEFT(A3363,5)),'CCN &amp; Description'!$A$2:$A$1071,0)),""))</f>
        <v/>
      </c>
      <c r="D3363" s="107" t="str">
        <f t="shared" si="104"/>
        <v>D</v>
      </c>
      <c r="E3363" s="107" t="str">
        <f t="shared" si="105"/>
        <v>D1063</v>
      </c>
      <c r="F3363" s="108" t="s">
        <v>8128</v>
      </c>
      <c r="G3363" s="108" t="s">
        <v>14734</v>
      </c>
      <c r="H3363" s="108" t="s">
        <v>14735</v>
      </c>
      <c r="I3363" s="109">
        <v>29.99</v>
      </c>
      <c r="J3363" s="109">
        <v>8.16</v>
      </c>
      <c r="K3363" s="109">
        <v>8.16</v>
      </c>
      <c r="L3363" s="110" t="e">
        <v>#REF!</v>
      </c>
      <c r="M3363" s="111" t="e">
        <v>#REF!</v>
      </c>
      <c r="N3363" s="111">
        <v>30</v>
      </c>
      <c r="O3363" s="111" t="s">
        <v>56</v>
      </c>
      <c r="P3363" s="111">
        <v>45</v>
      </c>
      <c r="Q3363" s="111">
        <v>1.75</v>
      </c>
    </row>
    <row r="3364" spans="1:17" ht="15" customHeight="1" thickBot="1">
      <c r="A3364" s="446"/>
      <c r="B3364" s="446"/>
      <c r="C3364" s="54" t="str">
        <f>IF(A3364="CSP","Consolidated Supply Program(IIF)",IF(A3364&lt;&gt;"",INDEX('CCN &amp; Description'!$B$2:$B$1071,MATCH(VALUE(LEFT(A3364,5)),'CCN &amp; Description'!$A$2:$A$1071,0)),""))</f>
        <v/>
      </c>
      <c r="D3364" s="55" t="str">
        <f t="shared" si="104"/>
        <v>D</v>
      </c>
      <c r="E3364" s="55" t="str">
        <f t="shared" si="105"/>
        <v>D1063</v>
      </c>
      <c r="F3364" s="56" t="s">
        <v>8128</v>
      </c>
      <c r="G3364" s="56" t="s">
        <v>14734</v>
      </c>
      <c r="H3364" s="56" t="s">
        <v>14736</v>
      </c>
      <c r="I3364" s="57">
        <v>29.99</v>
      </c>
      <c r="J3364" s="57">
        <v>8.16</v>
      </c>
      <c r="K3364" s="57">
        <v>8.16</v>
      </c>
      <c r="L3364" s="315" t="e">
        <v>#REF!</v>
      </c>
      <c r="M3364" s="58" t="e">
        <v>#REF!</v>
      </c>
      <c r="N3364" s="58">
        <v>30</v>
      </c>
      <c r="O3364" s="58" t="s">
        <v>56</v>
      </c>
      <c r="P3364" s="58">
        <v>45</v>
      </c>
      <c r="Q3364" s="58">
        <v>1.75</v>
      </c>
    </row>
    <row r="3365" spans="1:17" ht="15" customHeight="1" thickBot="1">
      <c r="A3365" s="446"/>
      <c r="B3365" s="446"/>
      <c r="C3365" s="54" t="str">
        <f>IF(A3365="CSP","Consolidated Supply Program(IIF)",IF(A3365&lt;&gt;"",INDEX('CCN &amp; Description'!$B$2:$B$1071,MATCH(VALUE(LEFT(A3365,5)),'CCN &amp; Description'!$A$2:$A$1071,0)),""))</f>
        <v/>
      </c>
      <c r="D3365" s="55" t="str">
        <f t="shared" si="104"/>
        <v>D</v>
      </c>
      <c r="E3365" s="55" t="str">
        <f t="shared" si="105"/>
        <v>D1063</v>
      </c>
      <c r="F3365" s="56" t="s">
        <v>8128</v>
      </c>
      <c r="G3365" s="56" t="s">
        <v>14734</v>
      </c>
      <c r="H3365" s="56" t="s">
        <v>14737</v>
      </c>
      <c r="I3365" s="57">
        <v>29.99</v>
      </c>
      <c r="J3365" s="57">
        <v>8.16</v>
      </c>
      <c r="K3365" s="57">
        <v>8.16</v>
      </c>
      <c r="L3365" s="315" t="e">
        <v>#REF!</v>
      </c>
      <c r="M3365" s="58" t="e">
        <v>#REF!</v>
      </c>
      <c r="N3365" s="58">
        <v>30</v>
      </c>
      <c r="O3365" s="58" t="s">
        <v>56</v>
      </c>
      <c r="P3365" s="58">
        <v>45</v>
      </c>
      <c r="Q3365" s="58">
        <v>1.75</v>
      </c>
    </row>
    <row r="3366" spans="1:17" ht="15" customHeight="1" thickBot="1">
      <c r="A3366" s="446"/>
      <c r="B3366" s="446"/>
      <c r="C3366" s="54" t="str">
        <f>IF(A3366="CSP","Consolidated Supply Program(IIF)",IF(A3366&lt;&gt;"",INDEX('CCN &amp; Description'!$B$2:$B$1071,MATCH(VALUE(LEFT(A3366,5)),'CCN &amp; Description'!$A$2:$A$1071,0)),""))</f>
        <v/>
      </c>
      <c r="D3366" s="55" t="str">
        <f t="shared" si="104"/>
        <v>D</v>
      </c>
      <c r="E3366" s="55" t="str">
        <f t="shared" si="105"/>
        <v>D1063</v>
      </c>
      <c r="F3366" s="56" t="s">
        <v>8128</v>
      </c>
      <c r="G3366" s="56" t="s">
        <v>14738</v>
      </c>
      <c r="H3366" s="56" t="s">
        <v>14739</v>
      </c>
      <c r="I3366" s="57">
        <v>0</v>
      </c>
      <c r="J3366" s="57">
        <v>0</v>
      </c>
      <c r="K3366" s="57">
        <v>0</v>
      </c>
      <c r="L3366" s="315" t="e">
        <v>#REF!</v>
      </c>
      <c r="M3366" s="58" t="e">
        <v>#REF!</v>
      </c>
      <c r="N3366" s="58">
        <v>30</v>
      </c>
      <c r="O3366" s="58" t="s">
        <v>56</v>
      </c>
      <c r="P3366" s="58">
        <v>45</v>
      </c>
      <c r="Q3366" s="58">
        <v>1.75</v>
      </c>
    </row>
    <row r="3367" spans="1:17" s="110" customFormat="1" ht="15" customHeight="1" thickBot="1">
      <c r="A3367" s="446"/>
      <c r="B3367" s="446"/>
      <c r="C3367" s="106" t="str">
        <f>IF(A3367="CSP","Consolidated Supply Program(IIF)",IF(A3367&lt;&gt;"",INDEX('CCN &amp; Description'!$B$2:$B$1071,MATCH(VALUE(LEFT(A3367,5)),'CCN &amp; Description'!$A$2:$A$1071,0)),""))</f>
        <v/>
      </c>
      <c r="D3367" s="107" t="str">
        <f t="shared" si="104"/>
        <v>D</v>
      </c>
      <c r="E3367" s="107" t="str">
        <f t="shared" si="105"/>
        <v>D1064</v>
      </c>
      <c r="F3367" s="108" t="s">
        <v>8142</v>
      </c>
      <c r="G3367" s="108" t="s">
        <v>14538</v>
      </c>
      <c r="H3367" s="108" t="s">
        <v>14656</v>
      </c>
      <c r="I3367" s="109">
        <v>27.41</v>
      </c>
      <c r="J3367" s="109">
        <v>8.16</v>
      </c>
      <c r="K3367" s="109">
        <v>9</v>
      </c>
      <c r="L3367" s="110" t="e">
        <v>#REF!</v>
      </c>
      <c r="M3367" s="111" t="e">
        <v>#REF!</v>
      </c>
      <c r="N3367" s="111" t="e">
        <v>#N/A</v>
      </c>
      <c r="O3367" s="111" t="e">
        <v>#N/A</v>
      </c>
      <c r="P3367" s="111" t="e">
        <v>#N/A</v>
      </c>
      <c r="Q3367" s="111" t="e">
        <v>#N/A</v>
      </c>
    </row>
    <row r="3368" spans="1:17" s="110" customFormat="1" ht="15" customHeight="1" thickBot="1">
      <c r="A3368" s="446">
        <v>14312</v>
      </c>
      <c r="B3368" s="446"/>
      <c r="C3368" s="106" t="str">
        <f>IF(A3368="CSP","Consolidated Supply Program(IIF)",IF(A3368&lt;&gt;"",INDEX('CCN &amp; Description'!$B$2:$B$1071,MATCH(VALUE(LEFT(A3368,5)),'CCN &amp; Description'!$A$2:$A$1071,0)),""))</f>
        <v>VEHICLE STAGING AREA, SURFACED</v>
      </c>
      <c r="D3368" s="107" t="str">
        <f t="shared" si="104"/>
        <v>D</v>
      </c>
      <c r="E3368" s="107" t="str">
        <f t="shared" si="105"/>
        <v>D1073</v>
      </c>
      <c r="F3368" s="108" t="s">
        <v>8146</v>
      </c>
      <c r="G3368" s="108" t="s">
        <v>14740</v>
      </c>
      <c r="H3368" s="108" t="s">
        <v>14741</v>
      </c>
      <c r="I3368" s="109">
        <v>26.32</v>
      </c>
      <c r="J3368" s="109">
        <v>8</v>
      </c>
      <c r="K3368" s="109">
        <v>11.33</v>
      </c>
      <c r="L3368" s="110" t="e">
        <v>#REF!</v>
      </c>
      <c r="M3368" s="111" t="e">
        <v>#REF!</v>
      </c>
      <c r="N3368" s="111">
        <v>26.333333333333329</v>
      </c>
      <c r="O3368" s="111" t="s">
        <v>56</v>
      </c>
      <c r="P3368" s="111">
        <v>45</v>
      </c>
      <c r="Q3368" s="111">
        <v>1.75</v>
      </c>
    </row>
    <row r="3369" spans="1:17" s="110" customFormat="1" ht="15" customHeight="1" thickBot="1">
      <c r="A3369" s="446">
        <v>14312</v>
      </c>
      <c r="B3369" s="446"/>
      <c r="C3369" s="106" t="str">
        <f>IF(A3369="CSP","Consolidated Supply Program(IIF)",IF(A3369&lt;&gt;"",INDEX('CCN &amp; Description'!$B$2:$B$1071,MATCH(VALUE(LEFT(A3369,5)),'CCN &amp; Description'!$A$2:$A$1071,0)),""))</f>
        <v>VEHICLE STAGING AREA, SURFACED</v>
      </c>
      <c r="D3369" s="107" t="str">
        <f t="shared" si="104"/>
        <v>D</v>
      </c>
      <c r="E3369" s="107" t="str">
        <f t="shared" si="105"/>
        <v>D1073</v>
      </c>
      <c r="F3369" s="108" t="s">
        <v>8146</v>
      </c>
      <c r="G3369" s="108" t="s">
        <v>14742</v>
      </c>
      <c r="H3369" s="108" t="s">
        <v>14743</v>
      </c>
      <c r="I3369" s="109">
        <v>26.42</v>
      </c>
      <c r="J3369" s="109">
        <v>8.17</v>
      </c>
      <c r="K3369" s="109">
        <v>12.08</v>
      </c>
      <c r="L3369" s="110" t="e">
        <v>#REF!</v>
      </c>
      <c r="M3369" s="111" t="e">
        <v>#REF!</v>
      </c>
      <c r="N3369" s="111">
        <v>26.333333333333329</v>
      </c>
      <c r="O3369" s="111" t="s">
        <v>56</v>
      </c>
      <c r="P3369" s="111">
        <v>45</v>
      </c>
      <c r="Q3369" s="111">
        <v>1.75</v>
      </c>
    </row>
    <row r="3370" spans="1:17" s="110" customFormat="1" ht="15" customHeight="1" thickBot="1">
      <c r="A3370" s="446">
        <v>14312</v>
      </c>
      <c r="B3370" s="446"/>
      <c r="C3370" s="106" t="str">
        <f>IF(A3370="CSP","Consolidated Supply Program(IIF)",IF(A3370&lt;&gt;"",INDEX('CCN &amp; Description'!$B$2:$B$1071,MATCH(VALUE(LEFT(A3370,5)),'CCN &amp; Description'!$A$2:$A$1071,0)),""))</f>
        <v>VEHICLE STAGING AREA, SURFACED</v>
      </c>
      <c r="D3370" s="107" t="str">
        <f t="shared" si="104"/>
        <v>D</v>
      </c>
      <c r="E3370" s="107" t="str">
        <f t="shared" si="105"/>
        <v>D1073</v>
      </c>
      <c r="F3370" s="108" t="s">
        <v>8146</v>
      </c>
      <c r="G3370" s="108" t="s">
        <v>14744</v>
      </c>
      <c r="H3370" s="108" t="s">
        <v>14745</v>
      </c>
      <c r="I3370" s="109">
        <v>26.42</v>
      </c>
      <c r="J3370" s="109">
        <v>8.17</v>
      </c>
      <c r="K3370" s="109">
        <v>11.83</v>
      </c>
      <c r="L3370" s="110" t="e">
        <v>#REF!</v>
      </c>
      <c r="M3370" s="111" t="e">
        <v>#REF!</v>
      </c>
      <c r="N3370" s="111">
        <v>26.333333333333329</v>
      </c>
      <c r="O3370" s="111" t="s">
        <v>56</v>
      </c>
      <c r="P3370" s="111">
        <v>45</v>
      </c>
      <c r="Q3370" s="111">
        <v>1.75</v>
      </c>
    </row>
    <row r="3371" spans="1:17" s="110" customFormat="1" ht="15" customHeight="1" thickBot="1">
      <c r="A3371" s="446">
        <v>14312</v>
      </c>
      <c r="B3371" s="446"/>
      <c r="C3371" s="106" t="str">
        <f>IF(A3371="CSP","Consolidated Supply Program(IIF)",IF(A3371&lt;&gt;"",INDEX('CCN &amp; Description'!$B$2:$B$1071,MATCH(VALUE(LEFT(A3371,5)),'CCN &amp; Description'!$A$2:$A$1071,0)),""))</f>
        <v>VEHICLE STAGING AREA, SURFACED</v>
      </c>
      <c r="D3371" s="107" t="str">
        <f t="shared" si="104"/>
        <v>D</v>
      </c>
      <c r="E3371" s="107" t="str">
        <f t="shared" si="105"/>
        <v>D1073</v>
      </c>
      <c r="F3371" s="108" t="s">
        <v>8146</v>
      </c>
      <c r="G3371" s="108" t="s">
        <v>14746</v>
      </c>
      <c r="H3371" s="108" t="s">
        <v>14747</v>
      </c>
      <c r="I3371" s="109">
        <v>26.42</v>
      </c>
      <c r="J3371" s="109">
        <v>8.17</v>
      </c>
      <c r="K3371" s="109">
        <v>8.16</v>
      </c>
      <c r="L3371" s="110" t="e">
        <v>#REF!</v>
      </c>
      <c r="M3371" s="111" t="e">
        <v>#REF!</v>
      </c>
      <c r="N3371" s="111">
        <v>26.333333333333329</v>
      </c>
      <c r="O3371" s="111" t="s">
        <v>56</v>
      </c>
      <c r="P3371" s="111">
        <v>45</v>
      </c>
      <c r="Q3371" s="111">
        <v>1.75</v>
      </c>
    </row>
    <row r="3372" spans="1:17" ht="15" customHeight="1" thickBot="1">
      <c r="A3372" s="446"/>
      <c r="B3372" s="446"/>
      <c r="C3372" s="54" t="str">
        <f>IF(A3372="CSP","Consolidated Supply Program(IIF)",IF(A3372&lt;&gt;"",INDEX('CCN &amp; Description'!$B$2:$B$1071,MATCH(VALUE(LEFT(A3372,5)),'CCN &amp; Description'!$A$2:$A$1071,0)),""))</f>
        <v/>
      </c>
      <c r="D3372" s="55" t="str">
        <f t="shared" si="104"/>
        <v>D</v>
      </c>
      <c r="E3372" s="55" t="str">
        <f t="shared" si="105"/>
        <v>D1125</v>
      </c>
      <c r="F3372" s="56" t="s">
        <v>8159</v>
      </c>
      <c r="G3372" s="56" t="s">
        <v>14469</v>
      </c>
      <c r="H3372" s="56" t="s">
        <v>14748</v>
      </c>
      <c r="I3372" s="57">
        <v>15</v>
      </c>
      <c r="J3372" s="57">
        <v>7.08</v>
      </c>
      <c r="K3372" s="57">
        <v>6.08</v>
      </c>
      <c r="L3372" s="315" t="e">
        <v>#REF!</v>
      </c>
      <c r="M3372" s="58" t="e">
        <v>#REF!</v>
      </c>
      <c r="N3372" s="58">
        <v>15</v>
      </c>
      <c r="O3372" s="58" t="s">
        <v>1882</v>
      </c>
      <c r="P3372" s="58">
        <v>25</v>
      </c>
      <c r="Q3372" s="58">
        <v>1.75</v>
      </c>
    </row>
    <row r="3373" spans="1:17" ht="15" customHeight="1" thickBot="1">
      <c r="A3373" s="446"/>
      <c r="B3373" s="446"/>
      <c r="C3373" s="54" t="str">
        <f>IF(A3373="CSP","Consolidated Supply Program(IIF)",IF(A3373&lt;&gt;"",INDEX('CCN &amp; Description'!$B$2:$B$1071,MATCH(VALUE(LEFT(A3373,5)),'CCN &amp; Description'!$A$2:$A$1071,0)),""))</f>
        <v/>
      </c>
      <c r="D3373" s="55" t="str">
        <f t="shared" si="104"/>
        <v>D</v>
      </c>
      <c r="E3373" s="55" t="str">
        <f t="shared" si="105"/>
        <v>D1125</v>
      </c>
      <c r="F3373" s="56" t="s">
        <v>8159</v>
      </c>
      <c r="G3373" s="56" t="s">
        <v>14469</v>
      </c>
      <c r="H3373" s="56" t="s">
        <v>14749</v>
      </c>
      <c r="I3373" s="57">
        <v>15.5</v>
      </c>
      <c r="J3373" s="57">
        <v>7.08</v>
      </c>
      <c r="K3373" s="57">
        <v>5.75</v>
      </c>
      <c r="L3373" s="315" t="e">
        <v>#REF!</v>
      </c>
      <c r="M3373" s="58" t="e">
        <v>#REF!</v>
      </c>
      <c r="N3373" s="58">
        <v>15</v>
      </c>
      <c r="O3373" s="58" t="s">
        <v>1882</v>
      </c>
      <c r="P3373" s="58">
        <v>25</v>
      </c>
      <c r="Q3373" s="58">
        <v>1.75</v>
      </c>
    </row>
    <row r="3374" spans="1:17" ht="15" customHeight="1" thickBot="1">
      <c r="A3374" s="446"/>
      <c r="B3374" s="446"/>
      <c r="C3374" s="54" t="str">
        <f>IF(A3374="CSP","Consolidated Supply Program(IIF)",IF(A3374&lt;&gt;"",INDEX('CCN &amp; Description'!$B$2:$B$1071,MATCH(VALUE(LEFT(A3374,5)),'CCN &amp; Description'!$A$2:$A$1071,0)),""))</f>
        <v/>
      </c>
      <c r="D3374" s="55" t="str">
        <f t="shared" si="104"/>
        <v>D</v>
      </c>
      <c r="E3374" s="55" t="str">
        <f t="shared" si="105"/>
        <v>D1125</v>
      </c>
      <c r="F3374" s="56" t="s">
        <v>8159</v>
      </c>
      <c r="G3374" s="56" t="s">
        <v>14469</v>
      </c>
      <c r="H3374" s="56" t="s">
        <v>14750</v>
      </c>
      <c r="I3374" s="57">
        <v>15.25</v>
      </c>
      <c r="J3374" s="57">
        <v>7.17</v>
      </c>
      <c r="K3374" s="57">
        <v>6.17</v>
      </c>
      <c r="L3374" s="315" t="e">
        <v>#REF!</v>
      </c>
      <c r="M3374" s="58" t="e">
        <v>#REF!</v>
      </c>
      <c r="N3374" s="58">
        <v>15</v>
      </c>
      <c r="O3374" s="58" t="s">
        <v>1882</v>
      </c>
      <c r="P3374" s="58">
        <v>25</v>
      </c>
      <c r="Q3374" s="58">
        <v>1.75</v>
      </c>
    </row>
    <row r="3375" spans="1:17" ht="15" customHeight="1" thickBot="1">
      <c r="A3375" s="446"/>
      <c r="B3375" s="446"/>
      <c r="C3375" s="54" t="str">
        <f>IF(A3375="CSP","Consolidated Supply Program(IIF)",IF(A3375&lt;&gt;"",INDEX('CCN &amp; Description'!$B$2:$B$1071,MATCH(VALUE(LEFT(A3375,5)),'CCN &amp; Description'!$A$2:$A$1071,0)),""))</f>
        <v/>
      </c>
      <c r="D3375" s="55" t="str">
        <f t="shared" si="104"/>
        <v>D</v>
      </c>
      <c r="E3375" s="55" t="str">
        <f t="shared" si="105"/>
        <v>D1125</v>
      </c>
      <c r="F3375" s="56" t="s">
        <v>8159</v>
      </c>
      <c r="G3375" s="56" t="s">
        <v>14469</v>
      </c>
      <c r="H3375" s="56" t="s">
        <v>14751</v>
      </c>
      <c r="I3375" s="57">
        <v>15</v>
      </c>
      <c r="J3375" s="57">
        <v>7.08</v>
      </c>
      <c r="K3375" s="57">
        <v>6.08</v>
      </c>
      <c r="L3375" s="315" t="e">
        <v>#REF!</v>
      </c>
      <c r="M3375" s="58" t="e">
        <v>#REF!</v>
      </c>
      <c r="N3375" s="58">
        <v>15</v>
      </c>
      <c r="O3375" s="58" t="s">
        <v>1882</v>
      </c>
      <c r="P3375" s="58">
        <v>25</v>
      </c>
      <c r="Q3375" s="58">
        <v>1.75</v>
      </c>
    </row>
    <row r="3376" spans="1:17" ht="15" customHeight="1" thickBot="1">
      <c r="A3376" s="446"/>
      <c r="B3376" s="446"/>
      <c r="C3376" s="54" t="str">
        <f>IF(A3376="CSP","Consolidated Supply Program(IIF)",IF(A3376&lt;&gt;"",INDEX('CCN &amp; Description'!$B$2:$B$1071,MATCH(VALUE(LEFT(A3376,5)),'CCN &amp; Description'!$A$2:$A$1071,0)),""))</f>
        <v/>
      </c>
      <c r="D3376" s="55" t="str">
        <f t="shared" si="104"/>
        <v>D</v>
      </c>
      <c r="E3376" s="55" t="str">
        <f t="shared" si="105"/>
        <v>D1125</v>
      </c>
      <c r="F3376" s="56" t="s">
        <v>8159</v>
      </c>
      <c r="G3376" s="56" t="s">
        <v>14469</v>
      </c>
      <c r="H3376" s="56" t="s">
        <v>14751</v>
      </c>
      <c r="I3376" s="57">
        <v>15.25</v>
      </c>
      <c r="J3376" s="57">
        <v>7.17</v>
      </c>
      <c r="K3376" s="57">
        <v>6.17</v>
      </c>
      <c r="L3376" s="315" t="e">
        <v>#REF!</v>
      </c>
      <c r="M3376" s="58" t="e">
        <v>#REF!</v>
      </c>
      <c r="N3376" s="58">
        <v>15</v>
      </c>
      <c r="O3376" s="58" t="s">
        <v>1882</v>
      </c>
      <c r="P3376" s="58">
        <v>25</v>
      </c>
      <c r="Q3376" s="58">
        <v>1.75</v>
      </c>
    </row>
    <row r="3377" spans="1:17" ht="15" customHeight="1" thickBot="1">
      <c r="A3377" s="446"/>
      <c r="B3377" s="446"/>
      <c r="C3377" s="54" t="str">
        <f>IF(A3377="CSP","Consolidated Supply Program(IIF)",IF(A3377&lt;&gt;"",INDEX('CCN &amp; Description'!$B$2:$B$1071,MATCH(VALUE(LEFT(A3377,5)),'CCN &amp; Description'!$A$2:$A$1071,0)),""))</f>
        <v/>
      </c>
      <c r="D3377" s="55" t="str">
        <f t="shared" si="104"/>
        <v>D</v>
      </c>
      <c r="E3377" s="55" t="str">
        <f t="shared" si="105"/>
        <v>D1134</v>
      </c>
      <c r="F3377" s="56" t="s">
        <v>14752</v>
      </c>
      <c r="G3377" s="56" t="s">
        <v>7731</v>
      </c>
      <c r="H3377" s="56" t="s">
        <v>14753</v>
      </c>
      <c r="I3377" s="57">
        <v>22.17</v>
      </c>
      <c r="J3377" s="57">
        <v>8.17</v>
      </c>
      <c r="K3377" s="57">
        <v>7.08</v>
      </c>
      <c r="L3377" s="315" t="e">
        <v>#REF!</v>
      </c>
      <c r="M3377" s="58" t="e">
        <v>#REF!</v>
      </c>
      <c r="N3377" s="58" t="e">
        <v>#N/A</v>
      </c>
      <c r="O3377" s="58" t="e">
        <v>#N/A</v>
      </c>
      <c r="P3377" s="58" t="e">
        <v>#N/A</v>
      </c>
      <c r="Q3377" s="58" t="e">
        <v>#N/A</v>
      </c>
    </row>
    <row r="3378" spans="1:17" ht="15" customHeight="1" thickBot="1">
      <c r="A3378" s="446"/>
      <c r="B3378" s="446"/>
      <c r="C3378" s="54" t="str">
        <f>IF(A3378="CSP","Consolidated Supply Program(IIF)",IF(A3378&lt;&gt;"",INDEX('CCN &amp; Description'!$B$2:$B$1071,MATCH(VALUE(LEFT(A3378,5)),'CCN &amp; Description'!$A$2:$A$1071,0)),""))</f>
        <v/>
      </c>
      <c r="D3378" s="55" t="str">
        <f t="shared" si="104"/>
        <v>D</v>
      </c>
      <c r="E3378" s="55" t="str">
        <f t="shared" si="105"/>
        <v>D1134</v>
      </c>
      <c r="F3378" s="56" t="s">
        <v>14752</v>
      </c>
      <c r="G3378" s="56" t="s">
        <v>7731</v>
      </c>
      <c r="H3378" s="56" t="s">
        <v>14754</v>
      </c>
      <c r="I3378" s="57">
        <v>21.99</v>
      </c>
      <c r="J3378" s="57">
        <v>9.58</v>
      </c>
      <c r="K3378" s="57">
        <v>7.58</v>
      </c>
      <c r="L3378" s="315" t="e">
        <v>#REF!</v>
      </c>
      <c r="M3378" s="58" t="e">
        <v>#REF!</v>
      </c>
      <c r="N3378" s="58" t="e">
        <v>#N/A</v>
      </c>
      <c r="O3378" s="58" t="e">
        <v>#N/A</v>
      </c>
      <c r="P3378" s="58" t="e">
        <v>#N/A</v>
      </c>
      <c r="Q3378" s="58" t="e">
        <v>#N/A</v>
      </c>
    </row>
    <row r="3379" spans="1:17" ht="15" customHeight="1" thickBot="1">
      <c r="A3379" s="446"/>
      <c r="B3379" s="446"/>
      <c r="C3379" s="54" t="str">
        <f>IF(A3379="CSP","Consolidated Supply Program(IIF)",IF(A3379&lt;&gt;"",INDEX('CCN &amp; Description'!$B$2:$B$1071,MATCH(VALUE(LEFT(A3379,5)),'CCN &amp; Description'!$A$2:$A$1071,0)),""))</f>
        <v/>
      </c>
      <c r="D3379" s="55" t="str">
        <f t="shared" si="104"/>
        <v>D</v>
      </c>
      <c r="E3379" s="55" t="str">
        <f t="shared" si="105"/>
        <v>D1134</v>
      </c>
      <c r="F3379" s="56" t="s">
        <v>14752</v>
      </c>
      <c r="G3379" s="56" t="s">
        <v>7731</v>
      </c>
      <c r="H3379" s="56" t="s">
        <v>14755</v>
      </c>
      <c r="I3379" s="57">
        <v>22.07</v>
      </c>
      <c r="J3379" s="57">
        <v>8.16</v>
      </c>
      <c r="K3379" s="57">
        <v>7.91</v>
      </c>
      <c r="L3379" s="315" t="e">
        <v>#REF!</v>
      </c>
      <c r="M3379" s="58" t="e">
        <v>#REF!</v>
      </c>
      <c r="N3379" s="58" t="e">
        <v>#N/A</v>
      </c>
      <c r="O3379" s="58" t="e">
        <v>#N/A</v>
      </c>
      <c r="P3379" s="58" t="e">
        <v>#N/A</v>
      </c>
      <c r="Q3379" s="58" t="e">
        <v>#N/A</v>
      </c>
    </row>
    <row r="3380" spans="1:17" s="110" customFormat="1" ht="15" customHeight="1" thickBot="1">
      <c r="A3380" s="446">
        <v>14312</v>
      </c>
      <c r="B3380" s="446"/>
      <c r="C3380" s="106" t="str">
        <f>IF(A3380="CSP","Consolidated Supply Program(IIF)",IF(A3380&lt;&gt;"",INDEX('CCN &amp; Description'!$B$2:$B$1071,MATCH(VALUE(LEFT(A3380,5)),'CCN &amp; Description'!$A$2:$A$1071,0)),""))</f>
        <v>VEHICLE STAGING AREA, SURFACED</v>
      </c>
      <c r="D3380" s="107" t="str">
        <f t="shared" si="104"/>
        <v>D</v>
      </c>
      <c r="E3380" s="107" t="str">
        <f t="shared" si="105"/>
        <v>D1158</v>
      </c>
      <c r="F3380" s="108" t="s">
        <v>8171</v>
      </c>
      <c r="G3380" s="108" t="s">
        <v>14469</v>
      </c>
      <c r="H3380" s="108" t="s">
        <v>14756</v>
      </c>
      <c r="I3380" s="109">
        <v>15</v>
      </c>
      <c r="J3380" s="109">
        <v>7.08</v>
      </c>
      <c r="K3380" s="109">
        <v>4.58</v>
      </c>
      <c r="L3380" s="110" t="e">
        <v>#REF!</v>
      </c>
      <c r="M3380" s="111" t="e">
        <v>#REF!</v>
      </c>
      <c r="N3380" s="111">
        <v>15</v>
      </c>
      <c r="O3380" s="111" t="s">
        <v>1882</v>
      </c>
      <c r="P3380" s="111">
        <v>25</v>
      </c>
      <c r="Q3380" s="111">
        <v>1.75</v>
      </c>
    </row>
    <row r="3381" spans="1:17" s="110" customFormat="1" ht="15" customHeight="1" thickBot="1">
      <c r="A3381" s="446">
        <v>14312</v>
      </c>
      <c r="B3381" s="446"/>
      <c r="C3381" s="106" t="str">
        <f>IF(A3381="CSP","Consolidated Supply Program(IIF)",IF(A3381&lt;&gt;"",INDEX('CCN &amp; Description'!$B$2:$B$1071,MATCH(VALUE(LEFT(A3381,5)),'CCN &amp; Description'!$A$2:$A$1071,0)),""))</f>
        <v>VEHICLE STAGING AREA, SURFACED</v>
      </c>
      <c r="D3381" s="107" t="str">
        <f t="shared" si="104"/>
        <v>D</v>
      </c>
      <c r="E3381" s="107" t="str">
        <f t="shared" si="105"/>
        <v>D1158</v>
      </c>
      <c r="F3381" s="108" t="s">
        <v>8171</v>
      </c>
      <c r="G3381" s="108" t="s">
        <v>14469</v>
      </c>
      <c r="H3381" s="108" t="s">
        <v>14757</v>
      </c>
      <c r="I3381" s="109">
        <v>15.24</v>
      </c>
      <c r="J3381" s="109">
        <v>7.17</v>
      </c>
      <c r="K3381" s="109">
        <v>4.58</v>
      </c>
      <c r="L3381" s="110" t="e">
        <v>#REF!</v>
      </c>
      <c r="M3381" s="111" t="e">
        <v>#REF!</v>
      </c>
      <c r="N3381" s="111">
        <v>15</v>
      </c>
      <c r="O3381" s="111" t="s">
        <v>1882</v>
      </c>
      <c r="P3381" s="111">
        <v>25</v>
      </c>
      <c r="Q3381" s="111">
        <v>1.75</v>
      </c>
    </row>
    <row r="3382" spans="1:17" s="110" customFormat="1" ht="15" customHeight="1" thickBot="1">
      <c r="A3382" s="446">
        <v>14312</v>
      </c>
      <c r="B3382" s="446"/>
      <c r="C3382" s="106" t="str">
        <f>IF(A3382="CSP","Consolidated Supply Program(IIF)",IF(A3382&lt;&gt;"",INDEX('CCN &amp; Description'!$B$2:$B$1071,MATCH(VALUE(LEFT(A3382,5)),'CCN &amp; Description'!$A$2:$A$1071,0)),""))</f>
        <v>VEHICLE STAGING AREA, SURFACED</v>
      </c>
      <c r="D3382" s="107" t="str">
        <f t="shared" si="104"/>
        <v>D</v>
      </c>
      <c r="E3382" s="107" t="str">
        <f t="shared" si="105"/>
        <v>D1158</v>
      </c>
      <c r="F3382" s="108" t="s">
        <v>8171</v>
      </c>
      <c r="G3382" s="108" t="s">
        <v>14469</v>
      </c>
      <c r="H3382" s="108" t="s">
        <v>14758</v>
      </c>
      <c r="I3382" s="109">
        <v>14.99</v>
      </c>
      <c r="J3382" s="109">
        <v>7.08</v>
      </c>
      <c r="K3382" s="109">
        <v>4.58</v>
      </c>
      <c r="L3382" s="110" t="e">
        <v>#REF!</v>
      </c>
      <c r="M3382" s="111" t="e">
        <v>#REF!</v>
      </c>
      <c r="N3382" s="111">
        <v>15</v>
      </c>
      <c r="O3382" s="111" t="s">
        <v>1882</v>
      </c>
      <c r="P3382" s="111">
        <v>25</v>
      </c>
      <c r="Q3382" s="111">
        <v>1.75</v>
      </c>
    </row>
    <row r="3383" spans="1:17" s="110" customFormat="1" ht="15" customHeight="1" thickBot="1">
      <c r="A3383" s="446">
        <v>14312</v>
      </c>
      <c r="B3383" s="446"/>
      <c r="C3383" s="106" t="str">
        <f>IF(A3383="CSP","Consolidated Supply Program(IIF)",IF(A3383&lt;&gt;"",INDEX('CCN &amp; Description'!$B$2:$B$1071,MATCH(VALUE(LEFT(A3383,5)),'CCN &amp; Description'!$A$2:$A$1071,0)),""))</f>
        <v>VEHICLE STAGING AREA, SURFACED</v>
      </c>
      <c r="D3383" s="107" t="str">
        <f t="shared" si="104"/>
        <v>D</v>
      </c>
      <c r="E3383" s="107" t="str">
        <f t="shared" si="105"/>
        <v>D1158</v>
      </c>
      <c r="F3383" s="108" t="s">
        <v>8171</v>
      </c>
      <c r="G3383" s="108" t="s">
        <v>14469</v>
      </c>
      <c r="H3383" s="108" t="s">
        <v>14759</v>
      </c>
      <c r="I3383" s="109">
        <v>15.41</v>
      </c>
      <c r="J3383" s="109">
        <v>7.08</v>
      </c>
      <c r="K3383" s="109">
        <v>4.58</v>
      </c>
      <c r="L3383" s="110" t="e">
        <v>#REF!</v>
      </c>
      <c r="M3383" s="111" t="e">
        <v>#REF!</v>
      </c>
      <c r="N3383" s="111">
        <v>15</v>
      </c>
      <c r="O3383" s="111" t="s">
        <v>1882</v>
      </c>
      <c r="P3383" s="111">
        <v>25</v>
      </c>
      <c r="Q3383" s="111">
        <v>1.75</v>
      </c>
    </row>
    <row r="3384" spans="1:17" s="110" customFormat="1" ht="15" customHeight="1" thickBot="1">
      <c r="A3384" s="446">
        <v>14312</v>
      </c>
      <c r="B3384" s="446"/>
      <c r="C3384" s="106" t="str">
        <f>IF(A3384="CSP","Consolidated Supply Program(IIF)",IF(A3384&lt;&gt;"",INDEX('CCN &amp; Description'!$B$2:$B$1071,MATCH(VALUE(LEFT(A3384,5)),'CCN &amp; Description'!$A$2:$A$1071,0)),""))</f>
        <v>VEHICLE STAGING AREA, SURFACED</v>
      </c>
      <c r="D3384" s="107" t="str">
        <f t="shared" si="104"/>
        <v>D</v>
      </c>
      <c r="E3384" s="107" t="str">
        <f t="shared" si="105"/>
        <v>D1158</v>
      </c>
      <c r="F3384" s="108" t="s">
        <v>8171</v>
      </c>
      <c r="G3384" s="108" t="s">
        <v>14469</v>
      </c>
      <c r="H3384" s="108" t="s">
        <v>14760</v>
      </c>
      <c r="I3384" s="109">
        <v>15.41</v>
      </c>
      <c r="J3384" s="109">
        <v>7.08</v>
      </c>
      <c r="K3384" s="109">
        <v>4.58</v>
      </c>
      <c r="L3384" s="110" t="e">
        <v>#REF!</v>
      </c>
      <c r="M3384" s="111" t="e">
        <v>#REF!</v>
      </c>
      <c r="N3384" s="111">
        <v>15</v>
      </c>
      <c r="O3384" s="111" t="s">
        <v>1882</v>
      </c>
      <c r="P3384" s="111">
        <v>25</v>
      </c>
      <c r="Q3384" s="111">
        <v>1.75</v>
      </c>
    </row>
    <row r="3385" spans="1:17" s="110" customFormat="1" ht="15" customHeight="1" thickBot="1">
      <c r="A3385" s="446">
        <v>14312</v>
      </c>
      <c r="B3385" s="446"/>
      <c r="C3385" s="106" t="str">
        <f>IF(A3385="CSP","Consolidated Supply Program(IIF)",IF(A3385&lt;&gt;"",INDEX('CCN &amp; Description'!$B$2:$B$1071,MATCH(VALUE(LEFT(A3385,5)),'CCN &amp; Description'!$A$2:$A$1071,0)),""))</f>
        <v>VEHICLE STAGING AREA, SURFACED</v>
      </c>
      <c r="D3385" s="107" t="str">
        <f t="shared" si="104"/>
        <v>D</v>
      </c>
      <c r="E3385" s="107" t="str">
        <f t="shared" si="105"/>
        <v>D1158</v>
      </c>
      <c r="F3385" s="108" t="s">
        <v>1099</v>
      </c>
      <c r="G3385" s="108" t="s">
        <v>14469</v>
      </c>
      <c r="H3385" s="108" t="s">
        <v>14757</v>
      </c>
      <c r="I3385" s="109">
        <v>15.24</v>
      </c>
      <c r="J3385" s="109">
        <v>7.17</v>
      </c>
      <c r="K3385" s="109">
        <v>4.58</v>
      </c>
      <c r="L3385" s="110" t="e">
        <v>#REF!</v>
      </c>
      <c r="M3385" s="111" t="e">
        <v>#REF!</v>
      </c>
      <c r="N3385" s="111" t="e">
        <v>#N/A</v>
      </c>
      <c r="O3385" s="111" t="e">
        <v>#N/A</v>
      </c>
      <c r="P3385" s="111" t="e">
        <v>#N/A</v>
      </c>
      <c r="Q3385" s="111" t="e">
        <v>#N/A</v>
      </c>
    </row>
    <row r="3386" spans="1:17" ht="15" customHeight="1" thickBot="1">
      <c r="A3386" s="446"/>
      <c r="B3386" s="446"/>
      <c r="C3386" s="54" t="str">
        <f>IF(A3386="CSP","Consolidated Supply Program(IIF)",IF(A3386&lt;&gt;"",INDEX('CCN &amp; Description'!$B$2:$B$1071,MATCH(VALUE(LEFT(A3386,5)),'CCN &amp; Description'!$A$2:$A$1071,0)),""))</f>
        <v/>
      </c>
      <c r="D3386" s="55" t="str">
        <f t="shared" si="104"/>
        <v>D</v>
      </c>
      <c r="E3386" s="55" t="str">
        <f t="shared" si="105"/>
        <v>D1159</v>
      </c>
      <c r="F3386" s="56" t="s">
        <v>14761</v>
      </c>
      <c r="G3386" s="56" t="s">
        <v>14469</v>
      </c>
      <c r="H3386" s="56" t="s">
        <v>14762</v>
      </c>
      <c r="I3386" s="57">
        <v>15.41</v>
      </c>
      <c r="J3386" s="57">
        <v>7.08</v>
      </c>
      <c r="K3386" s="57">
        <v>5.91</v>
      </c>
      <c r="L3386" s="315" t="e">
        <v>#REF!</v>
      </c>
      <c r="M3386" s="58" t="e">
        <v>#REF!</v>
      </c>
      <c r="N3386" s="58" t="e">
        <v>#N/A</v>
      </c>
      <c r="O3386" s="58" t="e">
        <v>#N/A</v>
      </c>
      <c r="P3386" s="58" t="e">
        <v>#N/A</v>
      </c>
      <c r="Q3386" s="58" t="e">
        <v>#N/A</v>
      </c>
    </row>
    <row r="3387" spans="1:17" ht="15" customHeight="1" thickBot="1">
      <c r="A3387" s="446"/>
      <c r="B3387" s="446"/>
      <c r="C3387" s="54" t="str">
        <f>IF(A3387="CSP","Consolidated Supply Program(IIF)",IF(A3387&lt;&gt;"",INDEX('CCN &amp; Description'!$B$2:$B$1071,MATCH(VALUE(LEFT(A3387,5)),'CCN &amp; Description'!$A$2:$A$1071,0)),""))</f>
        <v/>
      </c>
      <c r="D3387" s="55" t="str">
        <f t="shared" si="104"/>
        <v>D</v>
      </c>
      <c r="E3387" s="55" t="str">
        <f t="shared" si="105"/>
        <v>D1159</v>
      </c>
      <c r="F3387" s="56" t="s">
        <v>14761</v>
      </c>
      <c r="G3387" s="56" t="s">
        <v>14469</v>
      </c>
      <c r="H3387" s="56" t="s">
        <v>14763</v>
      </c>
      <c r="I3387" s="57">
        <v>15.91</v>
      </c>
      <c r="J3387" s="57">
        <v>7.08</v>
      </c>
      <c r="K3387" s="57">
        <v>5.91</v>
      </c>
      <c r="L3387" s="315" t="e">
        <v>#REF!</v>
      </c>
      <c r="M3387" s="58" t="e">
        <v>#REF!</v>
      </c>
      <c r="N3387" s="58" t="e">
        <v>#N/A</v>
      </c>
      <c r="O3387" s="58" t="e">
        <v>#N/A</v>
      </c>
      <c r="P3387" s="58" t="e">
        <v>#N/A</v>
      </c>
      <c r="Q3387" s="58" t="e">
        <v>#N/A</v>
      </c>
    </row>
    <row r="3388" spans="1:17" ht="15" customHeight="1" thickBot="1">
      <c r="A3388" s="446"/>
      <c r="B3388" s="446"/>
      <c r="C3388" s="54" t="str">
        <f>IF(A3388="CSP","Consolidated Supply Program(IIF)",IF(A3388&lt;&gt;"",INDEX('CCN &amp; Description'!$B$2:$B$1071,MATCH(VALUE(LEFT(A3388,5)),'CCN &amp; Description'!$A$2:$A$1071,0)),""))</f>
        <v/>
      </c>
      <c r="D3388" s="55" t="str">
        <f t="shared" si="104"/>
        <v>D</v>
      </c>
      <c r="E3388" s="55" t="str">
        <f t="shared" si="105"/>
        <v>D1159</v>
      </c>
      <c r="F3388" s="56" t="s">
        <v>14761</v>
      </c>
      <c r="G3388" s="56" t="s">
        <v>14469</v>
      </c>
      <c r="H3388" s="56" t="s">
        <v>14764</v>
      </c>
      <c r="I3388" s="57">
        <v>15.41</v>
      </c>
      <c r="J3388" s="57">
        <v>7.08</v>
      </c>
      <c r="K3388" s="57">
        <v>5.91</v>
      </c>
      <c r="L3388" s="315" t="e">
        <v>#REF!</v>
      </c>
      <c r="M3388" s="58" t="e">
        <v>#REF!</v>
      </c>
      <c r="N3388" s="58" t="e">
        <v>#N/A</v>
      </c>
      <c r="O3388" s="58" t="e">
        <v>#N/A</v>
      </c>
      <c r="P3388" s="58" t="e">
        <v>#N/A</v>
      </c>
      <c r="Q3388" s="58" t="e">
        <v>#N/A</v>
      </c>
    </row>
    <row r="3389" spans="1:17" ht="15" customHeight="1" thickBot="1">
      <c r="A3389" s="446"/>
      <c r="B3389" s="446"/>
      <c r="C3389" s="54" t="str">
        <f>IF(A3389="CSP","Consolidated Supply Program(IIF)",IF(A3389&lt;&gt;"",INDEX('CCN &amp; Description'!$B$2:$B$1071,MATCH(VALUE(LEFT(A3389,5)),'CCN &amp; Description'!$A$2:$A$1071,0)),""))</f>
        <v/>
      </c>
      <c r="D3389" s="55" t="str">
        <f t="shared" si="104"/>
        <v>D</v>
      </c>
      <c r="E3389" s="55" t="str">
        <f t="shared" si="105"/>
        <v>D1159</v>
      </c>
      <c r="F3389" s="56" t="s">
        <v>14761</v>
      </c>
      <c r="G3389" s="56" t="s">
        <v>14469</v>
      </c>
      <c r="H3389" s="56" t="s">
        <v>14765</v>
      </c>
      <c r="I3389" s="57">
        <v>14.99</v>
      </c>
      <c r="J3389" s="57">
        <v>7.08</v>
      </c>
      <c r="K3389" s="57">
        <v>5.91</v>
      </c>
      <c r="L3389" s="315" t="e">
        <v>#REF!</v>
      </c>
      <c r="M3389" s="58" t="e">
        <v>#REF!</v>
      </c>
      <c r="N3389" s="58" t="e">
        <v>#N/A</v>
      </c>
      <c r="O3389" s="58" t="e">
        <v>#N/A</v>
      </c>
      <c r="P3389" s="58" t="e">
        <v>#N/A</v>
      </c>
      <c r="Q3389" s="58" t="e">
        <v>#N/A</v>
      </c>
    </row>
    <row r="3390" spans="1:17" ht="15" customHeight="1" thickBot="1">
      <c r="A3390" s="446"/>
      <c r="B3390" s="446"/>
      <c r="C3390" s="54" t="str">
        <f>IF(A3390="CSP","Consolidated Supply Program(IIF)",IF(A3390&lt;&gt;"",INDEX('CCN &amp; Description'!$B$2:$B$1071,MATCH(VALUE(LEFT(A3390,5)),'CCN &amp; Description'!$A$2:$A$1071,0)),""))</f>
        <v/>
      </c>
      <c r="D3390" s="55" t="str">
        <f t="shared" si="104"/>
        <v>D</v>
      </c>
      <c r="E3390" s="55" t="str">
        <f t="shared" si="105"/>
        <v>D1159</v>
      </c>
      <c r="F3390" s="56" t="s">
        <v>14761</v>
      </c>
      <c r="G3390" s="56" t="s">
        <v>14469</v>
      </c>
      <c r="H3390" s="56" t="s">
        <v>14766</v>
      </c>
      <c r="I3390" s="57">
        <v>14.99</v>
      </c>
      <c r="J3390" s="57">
        <v>7.08</v>
      </c>
      <c r="K3390" s="57">
        <v>5.91</v>
      </c>
      <c r="L3390" s="315" t="e">
        <v>#REF!</v>
      </c>
      <c r="M3390" s="58" t="e">
        <v>#REF!</v>
      </c>
      <c r="N3390" s="58" t="e">
        <v>#N/A</v>
      </c>
      <c r="O3390" s="58" t="e">
        <v>#N/A</v>
      </c>
      <c r="P3390" s="58" t="e">
        <v>#N/A</v>
      </c>
      <c r="Q3390" s="58" t="e">
        <v>#N/A</v>
      </c>
    </row>
    <row r="3391" spans="1:17" ht="15" customHeight="1" thickBot="1">
      <c r="A3391" s="446"/>
      <c r="B3391" s="446"/>
      <c r="C3391" s="54" t="str">
        <f>IF(A3391="CSP","Consolidated Supply Program(IIF)",IF(A3391&lt;&gt;"",INDEX('CCN &amp; Description'!$B$2:$B$1071,MATCH(VALUE(LEFT(A3391,5)),'CCN &amp; Description'!$A$2:$A$1071,0)),""))</f>
        <v/>
      </c>
      <c r="D3391" s="55" t="str">
        <f t="shared" si="104"/>
        <v>D</v>
      </c>
      <c r="E3391" s="55" t="str">
        <f t="shared" si="105"/>
        <v>D1159</v>
      </c>
      <c r="F3391" s="56" t="s">
        <v>14767</v>
      </c>
      <c r="G3391" s="56" t="s">
        <v>14469</v>
      </c>
      <c r="H3391" s="56" t="s">
        <v>14763</v>
      </c>
      <c r="I3391" s="57">
        <v>15.91</v>
      </c>
      <c r="J3391" s="57">
        <v>7.08</v>
      </c>
      <c r="K3391" s="57">
        <v>5.91</v>
      </c>
      <c r="L3391" s="315" t="e">
        <v>#REF!</v>
      </c>
      <c r="M3391" s="58" t="e">
        <v>#REF!</v>
      </c>
      <c r="N3391" s="58" t="e">
        <v>#N/A</v>
      </c>
      <c r="O3391" s="58" t="e">
        <v>#N/A</v>
      </c>
      <c r="P3391" s="58" t="e">
        <v>#N/A</v>
      </c>
      <c r="Q3391" s="58" t="e">
        <v>#N/A</v>
      </c>
    </row>
    <row r="3392" spans="1:17" ht="15" customHeight="1" thickBot="1">
      <c r="A3392" s="446"/>
      <c r="B3392" s="446"/>
      <c r="C3392" s="54" t="str">
        <f>IF(A3392="CSP","Consolidated Supply Program(IIF)",IF(A3392&lt;&gt;"",INDEX('CCN &amp; Description'!$B$2:$B$1071,MATCH(VALUE(LEFT(A3392,5)),'CCN &amp; Description'!$A$2:$A$1071,0)),""))</f>
        <v/>
      </c>
      <c r="D3392" s="55" t="str">
        <f t="shared" si="104"/>
        <v>D</v>
      </c>
      <c r="E3392" s="55" t="str">
        <f t="shared" si="105"/>
        <v>D1160</v>
      </c>
      <c r="F3392" s="56" t="s">
        <v>14768</v>
      </c>
      <c r="G3392" s="56" t="s">
        <v>14769</v>
      </c>
      <c r="H3392" s="56" t="s">
        <v>14770</v>
      </c>
      <c r="I3392" s="57">
        <v>15.25</v>
      </c>
      <c r="J3392" s="57">
        <v>5.5</v>
      </c>
      <c r="K3392" s="57">
        <v>6.17</v>
      </c>
      <c r="L3392" s="315" t="e">
        <v>#REF!</v>
      </c>
      <c r="M3392" s="58" t="e">
        <v>#REF!</v>
      </c>
      <c r="N3392" s="58" t="e">
        <v>#N/A</v>
      </c>
      <c r="O3392" s="58" t="e">
        <v>#N/A</v>
      </c>
      <c r="P3392" s="58" t="e">
        <v>#N/A</v>
      </c>
      <c r="Q3392" s="58" t="e">
        <v>#N/A</v>
      </c>
    </row>
    <row r="3393" spans="1:17" ht="15" customHeight="1" thickBot="1">
      <c r="A3393" s="446"/>
      <c r="B3393" s="446"/>
      <c r="C3393" s="54" t="str">
        <f>IF(A3393="CSP","Consolidated Supply Program(IIF)",IF(A3393&lt;&gt;"",INDEX('CCN &amp; Description'!$B$2:$B$1071,MATCH(VALUE(LEFT(A3393,5)),'CCN &amp; Description'!$A$2:$A$1071,0)),""))</f>
        <v/>
      </c>
      <c r="D3393" s="55" t="str">
        <f t="shared" si="104"/>
        <v>D</v>
      </c>
      <c r="E3393" s="55" t="str">
        <f t="shared" si="105"/>
        <v>D1160</v>
      </c>
      <c r="F3393" s="56" t="s">
        <v>14768</v>
      </c>
      <c r="G3393" s="56" t="s">
        <v>14469</v>
      </c>
      <c r="H3393" s="56" t="s">
        <v>14771</v>
      </c>
      <c r="I3393" s="57">
        <v>11</v>
      </c>
      <c r="J3393" s="57">
        <v>5.33</v>
      </c>
      <c r="K3393" s="57">
        <v>4.42</v>
      </c>
      <c r="L3393" s="315" t="e">
        <v>#REF!</v>
      </c>
      <c r="M3393" s="58" t="e">
        <v>#REF!</v>
      </c>
      <c r="N3393" s="58" t="e">
        <v>#N/A</v>
      </c>
      <c r="O3393" s="58" t="e">
        <v>#N/A</v>
      </c>
      <c r="P3393" s="58" t="e">
        <v>#N/A</v>
      </c>
      <c r="Q3393" s="58" t="e">
        <v>#N/A</v>
      </c>
    </row>
    <row r="3394" spans="1:17" ht="15" customHeight="1" thickBot="1">
      <c r="A3394" s="446"/>
      <c r="B3394" s="446"/>
      <c r="C3394" s="54" t="str">
        <f>IF(A3394="CSP","Consolidated Supply Program(IIF)",IF(A3394&lt;&gt;"",INDEX('CCN &amp; Description'!$B$2:$B$1071,MATCH(VALUE(LEFT(A3394,5)),'CCN &amp; Description'!$A$2:$A$1071,0)),""))</f>
        <v/>
      </c>
      <c r="D3394" s="55" t="str">
        <f t="shared" ref="D3394:D3457" si="106">LEFT(F3394,1)</f>
        <v>D</v>
      </c>
      <c r="E3394" s="55" t="str">
        <f t="shared" ref="E3394:E3457" si="107">LEFT(F3394,5)</f>
        <v>D1160</v>
      </c>
      <c r="F3394" s="56" t="s">
        <v>14768</v>
      </c>
      <c r="G3394" s="56" t="s">
        <v>14469</v>
      </c>
      <c r="H3394" s="56" t="s">
        <v>14772</v>
      </c>
      <c r="I3394" s="57">
        <v>11.08</v>
      </c>
      <c r="J3394" s="57">
        <v>5.67</v>
      </c>
      <c r="K3394" s="57">
        <v>6</v>
      </c>
      <c r="L3394" s="315" t="e">
        <v>#REF!</v>
      </c>
      <c r="M3394" s="58" t="e">
        <v>#REF!</v>
      </c>
      <c r="N3394" s="58" t="e">
        <v>#N/A</v>
      </c>
      <c r="O3394" s="58" t="e">
        <v>#N/A</v>
      </c>
      <c r="P3394" s="58" t="e">
        <v>#N/A</v>
      </c>
      <c r="Q3394" s="58" t="e">
        <v>#N/A</v>
      </c>
    </row>
    <row r="3395" spans="1:17" ht="15" customHeight="1" thickBot="1">
      <c r="A3395" s="446"/>
      <c r="B3395" s="446"/>
      <c r="C3395" s="54" t="str">
        <f>IF(A3395="CSP","Consolidated Supply Program(IIF)",IF(A3395&lt;&gt;"",INDEX('CCN &amp; Description'!$B$2:$B$1071,MATCH(VALUE(LEFT(A3395,5)),'CCN &amp; Description'!$A$2:$A$1071,0)),""))</f>
        <v/>
      </c>
      <c r="D3395" s="55" t="str">
        <f t="shared" si="106"/>
        <v>D</v>
      </c>
      <c r="E3395" s="55" t="str">
        <f t="shared" si="107"/>
        <v>D1160</v>
      </c>
      <c r="F3395" s="56" t="s">
        <v>14768</v>
      </c>
      <c r="G3395" s="56" t="s">
        <v>14773</v>
      </c>
      <c r="H3395" s="56" t="s">
        <v>14774</v>
      </c>
      <c r="I3395" s="57">
        <v>14.91</v>
      </c>
      <c r="J3395" s="57">
        <v>5.41</v>
      </c>
      <c r="K3395" s="57">
        <v>4.41</v>
      </c>
      <c r="L3395" s="315" t="e">
        <v>#REF!</v>
      </c>
      <c r="M3395" s="58" t="e">
        <v>#REF!</v>
      </c>
      <c r="N3395" s="58" t="e">
        <v>#N/A</v>
      </c>
      <c r="O3395" s="58" t="e">
        <v>#N/A</v>
      </c>
      <c r="P3395" s="58" t="e">
        <v>#N/A</v>
      </c>
      <c r="Q3395" s="58" t="e">
        <v>#N/A</v>
      </c>
    </row>
    <row r="3396" spans="1:17" ht="15" customHeight="1" thickBot="1">
      <c r="A3396" s="446">
        <v>14312</v>
      </c>
      <c r="B3396" s="446">
        <v>14312</v>
      </c>
      <c r="C3396" s="54" t="str">
        <f>IF(A3396="CSP","Consolidated Supply Program(IIF)",IF(A3396&lt;&gt;"",INDEX('CCN &amp; Description'!$B$2:$B$1071,MATCH(VALUE(LEFT(A3396,5)),'CCN &amp; Description'!$A$2:$A$1071,0)),""))</f>
        <v>VEHICLE STAGING AREA, SURFACED</v>
      </c>
      <c r="D3396" s="55" t="str">
        <f t="shared" si="106"/>
        <v>D</v>
      </c>
      <c r="E3396" s="55" t="str">
        <f t="shared" si="107"/>
        <v>D1161</v>
      </c>
      <c r="F3396" s="56" t="s">
        <v>8183</v>
      </c>
      <c r="G3396" s="56" t="s">
        <v>14775</v>
      </c>
      <c r="H3396" s="56" t="s">
        <v>14776</v>
      </c>
      <c r="I3396" s="57">
        <v>13.41</v>
      </c>
      <c r="J3396" s="57">
        <v>5</v>
      </c>
      <c r="K3396" s="57">
        <v>4.58</v>
      </c>
      <c r="L3396" s="315" t="e">
        <v>#REF!</v>
      </c>
      <c r="M3396" s="58" t="e">
        <v>#REF!</v>
      </c>
      <c r="N3396" s="58">
        <v>13.41666666666667</v>
      </c>
      <c r="O3396" s="58" t="s">
        <v>1882</v>
      </c>
      <c r="P3396" s="58">
        <v>25</v>
      </c>
      <c r="Q3396" s="58">
        <v>1.75</v>
      </c>
    </row>
    <row r="3397" spans="1:17" ht="15" customHeight="1" thickBot="1">
      <c r="A3397" s="446">
        <v>14312</v>
      </c>
      <c r="B3397" s="446">
        <v>14312</v>
      </c>
      <c r="C3397" s="54" t="str">
        <f>IF(A3397="CSP","Consolidated Supply Program(IIF)",IF(A3397&lt;&gt;"",INDEX('CCN &amp; Description'!$B$2:$B$1071,MATCH(VALUE(LEFT(A3397,5)),'CCN &amp; Description'!$A$2:$A$1071,0)),""))</f>
        <v>VEHICLE STAGING AREA, SURFACED</v>
      </c>
      <c r="D3397" s="55" t="str">
        <f t="shared" si="106"/>
        <v>D</v>
      </c>
      <c r="E3397" s="55" t="str">
        <f t="shared" si="107"/>
        <v>D1161</v>
      </c>
      <c r="F3397" s="56" t="s">
        <v>8183</v>
      </c>
      <c r="G3397" s="56" t="s">
        <v>14469</v>
      </c>
      <c r="H3397" s="56" t="s">
        <v>14776</v>
      </c>
      <c r="I3397" s="57">
        <v>13.41</v>
      </c>
      <c r="J3397" s="57">
        <v>5</v>
      </c>
      <c r="K3397" s="57">
        <v>4.58</v>
      </c>
      <c r="L3397" s="315" t="e">
        <v>#REF!</v>
      </c>
      <c r="M3397" s="58" t="e">
        <v>#REF!</v>
      </c>
      <c r="N3397" s="58">
        <v>13.41666666666667</v>
      </c>
      <c r="O3397" s="58" t="s">
        <v>1882</v>
      </c>
      <c r="P3397" s="58">
        <v>25</v>
      </c>
      <c r="Q3397" s="58">
        <v>1.75</v>
      </c>
    </row>
    <row r="3398" spans="1:17" ht="15" customHeight="1" thickBot="1">
      <c r="A3398" s="446">
        <v>14312</v>
      </c>
      <c r="B3398" s="446">
        <v>14312</v>
      </c>
      <c r="C3398" s="54" t="str">
        <f>IF(A3398="CSP","Consolidated Supply Program(IIF)",IF(A3398&lt;&gt;"",INDEX('CCN &amp; Description'!$B$2:$B$1071,MATCH(VALUE(LEFT(A3398,5)),'CCN &amp; Description'!$A$2:$A$1071,0)),""))</f>
        <v>VEHICLE STAGING AREA, SURFACED</v>
      </c>
      <c r="D3398" s="55" t="str">
        <f t="shared" si="106"/>
        <v>D</v>
      </c>
      <c r="E3398" s="55" t="str">
        <f t="shared" si="107"/>
        <v>D1162</v>
      </c>
      <c r="F3398" s="56" t="s">
        <v>8189</v>
      </c>
      <c r="G3398" s="56" t="s">
        <v>14469</v>
      </c>
      <c r="H3398" s="56" t="s">
        <v>14777</v>
      </c>
      <c r="I3398" s="57">
        <v>10.16</v>
      </c>
      <c r="J3398" s="57">
        <v>4.91</v>
      </c>
      <c r="K3398" s="57">
        <v>4.8</v>
      </c>
      <c r="L3398" s="315" t="e">
        <v>#REF!</v>
      </c>
      <c r="M3398" s="58" t="e">
        <v>#REF!</v>
      </c>
      <c r="N3398" s="58">
        <v>10.16666666666667</v>
      </c>
      <c r="O3398" s="58" t="s">
        <v>1882</v>
      </c>
      <c r="P3398" s="58">
        <v>25</v>
      </c>
      <c r="Q3398" s="58">
        <v>1.75</v>
      </c>
    </row>
    <row r="3399" spans="1:17" ht="15" customHeight="1" thickBot="1">
      <c r="A3399" s="446">
        <v>14312</v>
      </c>
      <c r="B3399" s="446">
        <v>14312</v>
      </c>
      <c r="C3399" s="54" t="str">
        <f>IF(A3399="CSP","Consolidated Supply Program(IIF)",IF(A3399&lt;&gt;"",INDEX('CCN &amp; Description'!$B$2:$B$1071,MATCH(VALUE(LEFT(A3399,5)),'CCN &amp; Description'!$A$2:$A$1071,0)),""))</f>
        <v>VEHICLE STAGING AREA, SURFACED</v>
      </c>
      <c r="D3399" s="55" t="str">
        <f t="shared" si="106"/>
        <v>D</v>
      </c>
      <c r="E3399" s="55" t="str">
        <f t="shared" si="107"/>
        <v>D1162</v>
      </c>
      <c r="F3399" s="56" t="s">
        <v>8189</v>
      </c>
      <c r="G3399" s="56" t="s">
        <v>14775</v>
      </c>
      <c r="H3399" s="56" t="s">
        <v>14777</v>
      </c>
      <c r="I3399" s="57">
        <v>10.16</v>
      </c>
      <c r="J3399" s="57">
        <v>4.91</v>
      </c>
      <c r="K3399" s="57">
        <v>4.8</v>
      </c>
      <c r="L3399" s="315" t="e">
        <v>#REF!</v>
      </c>
      <c r="M3399" s="58" t="e">
        <v>#REF!</v>
      </c>
      <c r="N3399" s="58">
        <v>10.16666666666667</v>
      </c>
      <c r="O3399" s="58" t="s">
        <v>1882</v>
      </c>
      <c r="P3399" s="58">
        <v>25</v>
      </c>
      <c r="Q3399" s="58">
        <v>1.75</v>
      </c>
    </row>
    <row r="3400" spans="1:17" ht="15" customHeight="1" thickBot="1">
      <c r="A3400" s="446">
        <v>14312</v>
      </c>
      <c r="B3400" s="446">
        <v>14312</v>
      </c>
      <c r="C3400" s="54" t="str">
        <f>IF(A3400="CSP","Consolidated Supply Program(IIF)",IF(A3400&lt;&gt;"",INDEX('CCN &amp; Description'!$B$2:$B$1071,MATCH(VALUE(LEFT(A3400,5)),'CCN &amp; Description'!$A$2:$A$1071,0)),""))</f>
        <v>VEHICLE STAGING AREA, SURFACED</v>
      </c>
      <c r="D3400" s="55" t="str">
        <f t="shared" si="106"/>
        <v>D</v>
      </c>
      <c r="E3400" s="55" t="str">
        <f t="shared" si="107"/>
        <v>D1162</v>
      </c>
      <c r="F3400" s="56" t="s">
        <v>8189</v>
      </c>
      <c r="G3400" s="56" t="s">
        <v>14778</v>
      </c>
      <c r="H3400" s="56" t="s">
        <v>14779</v>
      </c>
      <c r="I3400" s="57">
        <v>10.16</v>
      </c>
      <c r="J3400" s="57">
        <v>4.91</v>
      </c>
      <c r="K3400" s="57">
        <v>4.8</v>
      </c>
      <c r="L3400" s="315" t="e">
        <v>#REF!</v>
      </c>
      <c r="M3400" s="58" t="e">
        <v>#REF!</v>
      </c>
      <c r="N3400" s="58">
        <v>10.16666666666667</v>
      </c>
      <c r="O3400" s="58" t="s">
        <v>1882</v>
      </c>
      <c r="P3400" s="58">
        <v>25</v>
      </c>
      <c r="Q3400" s="58">
        <v>1.75</v>
      </c>
    </row>
    <row r="3401" spans="1:17" ht="15" customHeight="1" thickBot="1">
      <c r="A3401" s="446"/>
      <c r="B3401" s="446"/>
      <c r="C3401" s="54" t="str">
        <f>IF(A3401="CSP","Consolidated Supply Program(IIF)",IF(A3401&lt;&gt;"",INDEX('CCN &amp; Description'!$B$2:$B$1071,MATCH(VALUE(LEFT(A3401,5)),'CCN &amp; Description'!$A$2:$A$1071,0)),""))</f>
        <v/>
      </c>
      <c r="D3401" s="55" t="str">
        <f t="shared" si="106"/>
        <v>D</v>
      </c>
      <c r="E3401" s="55" t="str">
        <f t="shared" si="107"/>
        <v>D1212</v>
      </c>
      <c r="F3401" s="56" t="s">
        <v>14780</v>
      </c>
      <c r="G3401" s="56" t="s">
        <v>14453</v>
      </c>
      <c r="H3401" s="56" t="s">
        <v>14781</v>
      </c>
      <c r="I3401" s="57">
        <v>29.65</v>
      </c>
      <c r="J3401" s="57">
        <v>9.58</v>
      </c>
      <c r="K3401" s="57">
        <v>8.75</v>
      </c>
      <c r="L3401" s="315" t="e">
        <v>#REF!</v>
      </c>
      <c r="M3401" s="58" t="e">
        <v>#REF!</v>
      </c>
      <c r="N3401" s="58" t="e">
        <v>#N/A</v>
      </c>
      <c r="O3401" s="58" t="e">
        <v>#N/A</v>
      </c>
      <c r="P3401" s="58" t="e">
        <v>#N/A</v>
      </c>
      <c r="Q3401" s="58" t="e">
        <v>#N/A</v>
      </c>
    </row>
    <row r="3402" spans="1:17" ht="15" customHeight="1" thickBot="1">
      <c r="A3402" s="446"/>
      <c r="B3402" s="446"/>
      <c r="C3402" s="54" t="str">
        <f>IF(A3402="CSP","Consolidated Supply Program(IIF)",IF(A3402&lt;&gt;"",INDEX('CCN &amp; Description'!$B$2:$B$1071,MATCH(VALUE(LEFT(A3402,5)),'CCN &amp; Description'!$A$2:$A$1071,0)),""))</f>
        <v/>
      </c>
      <c r="D3402" s="55" t="str">
        <f t="shared" si="106"/>
        <v>D</v>
      </c>
      <c r="E3402" s="55" t="str">
        <f t="shared" si="107"/>
        <v>D1212</v>
      </c>
      <c r="F3402" s="56" t="s">
        <v>14780</v>
      </c>
      <c r="G3402" s="56" t="s">
        <v>14453</v>
      </c>
      <c r="H3402" s="56" t="s">
        <v>14782</v>
      </c>
      <c r="I3402" s="57">
        <v>30.15</v>
      </c>
      <c r="J3402" s="57">
        <v>8.16</v>
      </c>
      <c r="K3402" s="57">
        <v>9.0399999999999991</v>
      </c>
      <c r="L3402" s="315" t="e">
        <v>#REF!</v>
      </c>
      <c r="M3402" s="58" t="e">
        <v>#REF!</v>
      </c>
      <c r="N3402" s="58" t="e">
        <v>#N/A</v>
      </c>
      <c r="O3402" s="58" t="e">
        <v>#N/A</v>
      </c>
      <c r="P3402" s="58" t="e">
        <v>#N/A</v>
      </c>
      <c r="Q3402" s="58" t="e">
        <v>#N/A</v>
      </c>
    </row>
    <row r="3403" spans="1:17" ht="15" customHeight="1" thickBot="1">
      <c r="A3403" s="446"/>
      <c r="B3403" s="446"/>
      <c r="C3403" s="54" t="str">
        <f>IF(A3403="CSP","Consolidated Supply Program(IIF)",IF(A3403&lt;&gt;"",INDEX('CCN &amp; Description'!$B$2:$B$1071,MATCH(VALUE(LEFT(A3403,5)),'CCN &amp; Description'!$A$2:$A$1071,0)),""))</f>
        <v/>
      </c>
      <c r="D3403" s="55" t="str">
        <f t="shared" si="106"/>
        <v>D</v>
      </c>
      <c r="E3403" s="55" t="str">
        <f t="shared" si="107"/>
        <v>D1212</v>
      </c>
      <c r="F3403" s="56" t="s">
        <v>14780</v>
      </c>
      <c r="G3403" s="56" t="s">
        <v>14453</v>
      </c>
      <c r="H3403" s="56" t="s">
        <v>14783</v>
      </c>
      <c r="I3403" s="57">
        <v>29.67</v>
      </c>
      <c r="J3403" s="57">
        <v>8.17</v>
      </c>
      <c r="K3403" s="57">
        <v>9</v>
      </c>
      <c r="L3403" s="315" t="e">
        <v>#REF!</v>
      </c>
      <c r="M3403" s="58" t="e">
        <v>#REF!</v>
      </c>
      <c r="N3403" s="58" t="e">
        <v>#N/A</v>
      </c>
      <c r="O3403" s="58" t="e">
        <v>#N/A</v>
      </c>
      <c r="P3403" s="58" t="e">
        <v>#N/A</v>
      </c>
      <c r="Q3403" s="58" t="e">
        <v>#N/A</v>
      </c>
    </row>
    <row r="3404" spans="1:17" ht="15" customHeight="1" thickBot="1">
      <c r="A3404" s="446"/>
      <c r="B3404" s="446"/>
      <c r="C3404" s="54" t="str">
        <f>IF(A3404="CSP","Consolidated Supply Program(IIF)",IF(A3404&lt;&gt;"",INDEX('CCN &amp; Description'!$B$2:$B$1071,MATCH(VALUE(LEFT(A3404,5)),'CCN &amp; Description'!$A$2:$A$1071,0)),""))</f>
        <v/>
      </c>
      <c r="D3404" s="55" t="str">
        <f t="shared" si="106"/>
        <v>D</v>
      </c>
      <c r="E3404" s="55" t="str">
        <f t="shared" si="107"/>
        <v>D1213</v>
      </c>
      <c r="F3404" s="56" t="s">
        <v>14784</v>
      </c>
      <c r="G3404" s="56" t="s">
        <v>14785</v>
      </c>
      <c r="H3404" s="56" t="s">
        <v>14786</v>
      </c>
      <c r="I3404" s="57">
        <v>32.32</v>
      </c>
      <c r="J3404" s="57">
        <v>8.17</v>
      </c>
      <c r="K3404" s="57">
        <v>11.75</v>
      </c>
      <c r="L3404" s="315" t="e">
        <v>#REF!</v>
      </c>
      <c r="M3404" s="58" t="e">
        <v>#REF!</v>
      </c>
      <c r="N3404" s="58" t="e">
        <v>#N/A</v>
      </c>
      <c r="O3404" s="58" t="e">
        <v>#N/A</v>
      </c>
      <c r="P3404" s="58" t="e">
        <v>#N/A</v>
      </c>
      <c r="Q3404" s="58" t="e">
        <v>#N/A</v>
      </c>
    </row>
    <row r="3405" spans="1:17" ht="15" customHeight="1" thickBot="1">
      <c r="A3405" s="446"/>
      <c r="B3405" s="446"/>
      <c r="C3405" s="54" t="str">
        <f>IF(A3405="CSP","Consolidated Supply Program(IIF)",IF(A3405&lt;&gt;"",INDEX('CCN &amp; Description'!$B$2:$B$1071,MATCH(VALUE(LEFT(A3405,5)),'CCN &amp; Description'!$A$2:$A$1071,0)),""))</f>
        <v/>
      </c>
      <c r="D3405" s="55" t="str">
        <f t="shared" si="106"/>
        <v>D</v>
      </c>
      <c r="E3405" s="55" t="str">
        <f t="shared" si="107"/>
        <v>D1213</v>
      </c>
      <c r="F3405" s="56" t="s">
        <v>14784</v>
      </c>
      <c r="G3405" s="56" t="s">
        <v>14787</v>
      </c>
      <c r="H3405" s="56" t="s">
        <v>14788</v>
      </c>
      <c r="I3405" s="57">
        <v>32.32</v>
      </c>
      <c r="J3405" s="57">
        <v>8.16</v>
      </c>
      <c r="K3405" s="57">
        <v>8.41</v>
      </c>
      <c r="L3405" s="315" t="e">
        <v>#REF!</v>
      </c>
      <c r="M3405" s="58" t="e">
        <v>#REF!</v>
      </c>
      <c r="N3405" s="58" t="e">
        <v>#N/A</v>
      </c>
      <c r="O3405" s="58" t="e">
        <v>#N/A</v>
      </c>
      <c r="P3405" s="58" t="e">
        <v>#N/A</v>
      </c>
      <c r="Q3405" s="58" t="e">
        <v>#N/A</v>
      </c>
    </row>
    <row r="3406" spans="1:17" s="110" customFormat="1" ht="15" customHeight="1" thickBot="1">
      <c r="A3406" s="446"/>
      <c r="B3406" s="446"/>
      <c r="C3406" s="106" t="str">
        <f>IF(A3406="CSP","Consolidated Supply Program(IIF)",IF(A3406&lt;&gt;"",INDEX('CCN &amp; Description'!$B$2:$B$1071,MATCH(VALUE(LEFT(A3406,5)),'CCN &amp; Description'!$A$2:$A$1071,0)),""))</f>
        <v/>
      </c>
      <c r="D3406" s="107" t="str">
        <f t="shared" si="106"/>
        <v>D</v>
      </c>
      <c r="E3406" s="107" t="str">
        <f t="shared" si="107"/>
        <v>D1214</v>
      </c>
      <c r="F3406" s="108" t="s">
        <v>1427</v>
      </c>
      <c r="G3406" s="108" t="s">
        <v>14789</v>
      </c>
      <c r="H3406" s="108" t="s">
        <v>14790</v>
      </c>
      <c r="I3406" s="109">
        <v>37.57</v>
      </c>
      <c r="J3406" s="109">
        <v>8.16</v>
      </c>
      <c r="K3406" s="109">
        <v>8.5</v>
      </c>
      <c r="L3406" s="110" t="e">
        <v>#REF!</v>
      </c>
      <c r="M3406" s="111" t="e">
        <v>#REF!</v>
      </c>
      <c r="N3406" s="111">
        <v>37.583333333333343</v>
      </c>
      <c r="O3406" s="111" t="s">
        <v>202</v>
      </c>
      <c r="P3406" s="111">
        <v>70</v>
      </c>
      <c r="Q3406" s="111">
        <v>2</v>
      </c>
    </row>
    <row r="3407" spans="1:17" ht="15" customHeight="1" thickBot="1">
      <c r="A3407" s="446"/>
      <c r="B3407" s="446"/>
      <c r="C3407" s="54" t="str">
        <f>IF(A3407="CSP","Consolidated Supply Program(IIF)",IF(A3407&lt;&gt;"",INDEX('CCN &amp; Description'!$B$2:$B$1071,MATCH(VALUE(LEFT(A3407,5)),'CCN &amp; Description'!$A$2:$A$1071,0)),""))</f>
        <v/>
      </c>
      <c r="D3407" s="55" t="str">
        <f t="shared" si="106"/>
        <v>D</v>
      </c>
      <c r="E3407" s="55" t="str">
        <f t="shared" si="107"/>
        <v>D5000</v>
      </c>
      <c r="F3407" s="56" t="s">
        <v>14791</v>
      </c>
      <c r="G3407" s="56" t="s">
        <v>14792</v>
      </c>
      <c r="H3407" s="56" t="s">
        <v>14793</v>
      </c>
      <c r="I3407" s="57">
        <v>22.57</v>
      </c>
      <c r="J3407" s="57">
        <v>6.13</v>
      </c>
      <c r="K3407" s="57">
        <v>8.0399999999999991</v>
      </c>
      <c r="L3407" s="315" t="e">
        <v>#REF!</v>
      </c>
      <c r="M3407" s="58" t="e">
        <v>#REF!</v>
      </c>
      <c r="N3407" s="58" t="e">
        <v>#N/A</v>
      </c>
      <c r="O3407" s="58" t="e">
        <v>#N/A</v>
      </c>
      <c r="P3407" s="58" t="e">
        <v>#N/A</v>
      </c>
      <c r="Q3407" s="58" t="e">
        <v>#N/A</v>
      </c>
    </row>
    <row r="3408" spans="1:17" ht="15" customHeight="1" thickBot="1">
      <c r="A3408" s="446"/>
      <c r="B3408" s="446"/>
      <c r="C3408" s="54" t="str">
        <f>IF(A3408="CSP","Consolidated Supply Program(IIF)",IF(A3408&lt;&gt;"",INDEX('CCN &amp; Description'!$B$2:$B$1071,MATCH(VALUE(LEFT(A3408,5)),'CCN &amp; Description'!$A$2:$A$1071,0)),""))</f>
        <v/>
      </c>
      <c r="D3408" s="55" t="str">
        <f t="shared" si="106"/>
        <v>D</v>
      </c>
      <c r="E3408" s="55" t="str">
        <f t="shared" si="107"/>
        <v>D5000</v>
      </c>
      <c r="F3408" s="56" t="s">
        <v>14791</v>
      </c>
      <c r="G3408" s="56" t="s">
        <v>14566</v>
      </c>
      <c r="H3408" s="56" t="s">
        <v>14794</v>
      </c>
      <c r="I3408" s="57">
        <v>22.57</v>
      </c>
      <c r="J3408" s="57">
        <v>6.13</v>
      </c>
      <c r="K3408" s="57">
        <v>8.0399999999999991</v>
      </c>
      <c r="L3408" s="315" t="e">
        <v>#REF!</v>
      </c>
      <c r="M3408" s="58" t="e">
        <v>#REF!</v>
      </c>
      <c r="N3408" s="58" t="e">
        <v>#N/A</v>
      </c>
      <c r="O3408" s="58" t="e">
        <v>#N/A</v>
      </c>
      <c r="P3408" s="58" t="e">
        <v>#N/A</v>
      </c>
      <c r="Q3408" s="58" t="e">
        <v>#N/A</v>
      </c>
    </row>
    <row r="3409" spans="1:17" ht="15" customHeight="1" thickBot="1">
      <c r="A3409" s="446"/>
      <c r="B3409" s="446"/>
      <c r="C3409" s="54" t="str">
        <f>IF(A3409="CSP","Consolidated Supply Program(IIF)",IF(A3409&lt;&gt;"",INDEX('CCN &amp; Description'!$B$2:$B$1071,MATCH(VALUE(LEFT(A3409,5)),'CCN &amp; Description'!$A$2:$A$1071,0)),""))</f>
        <v/>
      </c>
      <c r="D3409" s="55" t="str">
        <f t="shared" si="106"/>
        <v>D</v>
      </c>
      <c r="E3409" s="55" t="str">
        <f t="shared" si="107"/>
        <v>D5000</v>
      </c>
      <c r="F3409" s="56" t="s">
        <v>14791</v>
      </c>
      <c r="G3409" s="56" t="s">
        <v>14566</v>
      </c>
      <c r="H3409" s="56" t="s">
        <v>14795</v>
      </c>
      <c r="I3409" s="57">
        <v>22.57</v>
      </c>
      <c r="J3409" s="57">
        <v>6.13</v>
      </c>
      <c r="K3409" s="57">
        <v>8.0399999999999991</v>
      </c>
      <c r="L3409" s="315" t="e">
        <v>#REF!</v>
      </c>
      <c r="M3409" s="58" t="e">
        <v>#REF!</v>
      </c>
      <c r="N3409" s="58" t="e">
        <v>#N/A</v>
      </c>
      <c r="O3409" s="58" t="e">
        <v>#N/A</v>
      </c>
      <c r="P3409" s="58" t="e">
        <v>#N/A</v>
      </c>
      <c r="Q3409" s="58" t="e">
        <v>#N/A</v>
      </c>
    </row>
    <row r="3410" spans="1:17" ht="15" customHeight="1" thickBot="1">
      <c r="A3410" s="446"/>
      <c r="B3410" s="446"/>
      <c r="C3410" s="54" t="str">
        <f>IF(A3410="CSP","Consolidated Supply Program(IIF)",IF(A3410&lt;&gt;"",INDEX('CCN &amp; Description'!$B$2:$B$1071,MATCH(VALUE(LEFT(A3410,5)),'CCN &amp; Description'!$A$2:$A$1071,0)),""))</f>
        <v/>
      </c>
      <c r="D3410" s="55" t="str">
        <f t="shared" si="106"/>
        <v>D</v>
      </c>
      <c r="E3410" s="55" t="str">
        <f t="shared" si="107"/>
        <v>D5000</v>
      </c>
      <c r="F3410" s="56" t="s">
        <v>14791</v>
      </c>
      <c r="G3410" s="56" t="s">
        <v>14567</v>
      </c>
      <c r="H3410" s="56" t="s">
        <v>14796</v>
      </c>
      <c r="I3410" s="57">
        <v>22.57</v>
      </c>
      <c r="J3410" s="57">
        <v>6.13</v>
      </c>
      <c r="K3410" s="57">
        <v>8.0399999999999991</v>
      </c>
      <c r="L3410" s="315" t="e">
        <v>#REF!</v>
      </c>
      <c r="M3410" s="58" t="e">
        <v>#REF!</v>
      </c>
      <c r="N3410" s="58" t="e">
        <v>#N/A</v>
      </c>
      <c r="O3410" s="58" t="e">
        <v>#N/A</v>
      </c>
      <c r="P3410" s="58" t="e">
        <v>#N/A</v>
      </c>
      <c r="Q3410" s="58" t="e">
        <v>#N/A</v>
      </c>
    </row>
    <row r="3411" spans="1:17" ht="15" customHeight="1" thickBot="1">
      <c r="A3411" s="446"/>
      <c r="B3411" s="446"/>
      <c r="C3411" s="54" t="str">
        <f>IF(A3411="CSP","Consolidated Supply Program(IIF)",IF(A3411&lt;&gt;"",INDEX('CCN &amp; Description'!$B$2:$B$1071,MATCH(VALUE(LEFT(A3411,5)),'CCN &amp; Description'!$A$2:$A$1071,0)),""))</f>
        <v/>
      </c>
      <c r="D3411" s="55" t="str">
        <f t="shared" si="106"/>
        <v>D</v>
      </c>
      <c r="E3411" s="55" t="str">
        <f t="shared" si="107"/>
        <v>D5001</v>
      </c>
      <c r="F3411" s="56" t="s">
        <v>14797</v>
      </c>
      <c r="G3411" s="56" t="s">
        <v>14798</v>
      </c>
      <c r="H3411" s="59"/>
      <c r="I3411" s="57">
        <v>0</v>
      </c>
      <c r="J3411" s="57">
        <v>0</v>
      </c>
      <c r="K3411" s="57">
        <v>0</v>
      </c>
      <c r="L3411" s="315" t="e">
        <v>#REF!</v>
      </c>
      <c r="M3411" s="58" t="e">
        <v>#REF!</v>
      </c>
      <c r="N3411" s="58" t="e">
        <v>#N/A</v>
      </c>
      <c r="O3411" s="58" t="e">
        <v>#N/A</v>
      </c>
      <c r="P3411" s="58" t="e">
        <v>#N/A</v>
      </c>
      <c r="Q3411" s="58" t="e">
        <v>#N/A</v>
      </c>
    </row>
    <row r="3412" spans="1:17" ht="15" customHeight="1" thickBot="1">
      <c r="A3412" s="446"/>
      <c r="B3412" s="446"/>
      <c r="C3412" s="54" t="str">
        <f>IF(A3412="CSP","Consolidated Supply Program(IIF)",IF(A3412&lt;&gt;"",INDEX('CCN &amp; Description'!$B$2:$B$1071,MATCH(VALUE(LEFT(A3412,5)),'CCN &amp; Description'!$A$2:$A$1071,0)),""))</f>
        <v/>
      </c>
      <c r="D3412" s="55" t="str">
        <f t="shared" si="106"/>
        <v>D</v>
      </c>
      <c r="E3412" s="55" t="str">
        <f t="shared" si="107"/>
        <v>D5002</v>
      </c>
      <c r="F3412" s="56" t="s">
        <v>14799</v>
      </c>
      <c r="G3412" s="56" t="s">
        <v>14800</v>
      </c>
      <c r="H3412" s="59"/>
      <c r="I3412" s="57">
        <v>0</v>
      </c>
      <c r="J3412" s="57">
        <v>0</v>
      </c>
      <c r="K3412" s="57">
        <v>0</v>
      </c>
      <c r="L3412" s="315" t="e">
        <v>#REF!</v>
      </c>
      <c r="M3412" s="58" t="e">
        <v>#REF!</v>
      </c>
      <c r="N3412" s="58" t="e">
        <v>#N/A</v>
      </c>
      <c r="O3412" s="58" t="e">
        <v>#N/A</v>
      </c>
      <c r="P3412" s="58" t="e">
        <v>#N/A</v>
      </c>
      <c r="Q3412" s="58" t="e">
        <v>#N/A</v>
      </c>
    </row>
    <row r="3413" spans="1:17" ht="15" customHeight="1" thickBot="1">
      <c r="A3413" s="446"/>
      <c r="B3413" s="446"/>
      <c r="C3413" s="54" t="str">
        <f>IF(A3413="CSP","Consolidated Supply Program(IIF)",IF(A3413&lt;&gt;"",INDEX('CCN &amp; Description'!$B$2:$B$1071,MATCH(VALUE(LEFT(A3413,5)),'CCN &amp; Description'!$A$2:$A$1071,0)),""))</f>
        <v/>
      </c>
      <c r="D3413" s="55" t="str">
        <f t="shared" si="106"/>
        <v>D</v>
      </c>
      <c r="E3413" s="55" t="str">
        <f t="shared" si="107"/>
        <v>D5003</v>
      </c>
      <c r="F3413" s="56" t="s">
        <v>14801</v>
      </c>
      <c r="G3413" s="56" t="s">
        <v>14802</v>
      </c>
      <c r="H3413" s="56" t="s">
        <v>14803</v>
      </c>
      <c r="I3413" s="60"/>
      <c r="J3413" s="60"/>
      <c r="K3413" s="60"/>
      <c r="L3413" s="315" t="e">
        <v>#REF!</v>
      </c>
      <c r="M3413" s="58" t="e">
        <v>#REF!</v>
      </c>
      <c r="N3413" s="58" t="e">
        <v>#N/A</v>
      </c>
      <c r="O3413" s="58" t="e">
        <v>#N/A</v>
      </c>
      <c r="P3413" s="58" t="e">
        <v>#N/A</v>
      </c>
      <c r="Q3413" s="58" t="e">
        <v>#N/A</v>
      </c>
    </row>
    <row r="3414" spans="1:17" ht="15" customHeight="1" thickBot="1">
      <c r="A3414" s="446"/>
      <c r="B3414" s="446"/>
      <c r="C3414" s="54" t="str">
        <f>IF(A3414="CSP","Consolidated Supply Program(IIF)",IF(A3414&lt;&gt;"",INDEX('CCN &amp; Description'!$B$2:$B$1071,MATCH(VALUE(LEFT(A3414,5)),'CCN &amp; Description'!$A$2:$A$1071,0)),""))</f>
        <v/>
      </c>
      <c r="D3414" s="55" t="str">
        <f t="shared" si="106"/>
        <v>D</v>
      </c>
      <c r="E3414" s="55" t="str">
        <f t="shared" si="107"/>
        <v>D5004</v>
      </c>
      <c r="F3414" s="56" t="s">
        <v>14804</v>
      </c>
      <c r="G3414" s="56" t="s">
        <v>14805</v>
      </c>
      <c r="H3414" s="56" t="s">
        <v>14806</v>
      </c>
      <c r="I3414" s="60"/>
      <c r="J3414" s="60"/>
      <c r="K3414" s="60"/>
      <c r="L3414" s="315" t="e">
        <v>#REF!</v>
      </c>
      <c r="M3414" s="58" t="e">
        <v>#REF!</v>
      </c>
      <c r="N3414" s="58" t="e">
        <v>#N/A</v>
      </c>
      <c r="O3414" s="58" t="e">
        <v>#N/A</v>
      </c>
      <c r="P3414" s="58" t="e">
        <v>#N/A</v>
      </c>
      <c r="Q3414" s="58" t="e">
        <v>#N/A</v>
      </c>
    </row>
    <row r="3415" spans="1:17" ht="15" customHeight="1" thickBot="1">
      <c r="A3415" s="446"/>
      <c r="B3415" s="446"/>
      <c r="C3415" s="54" t="str">
        <f>IF(A3415="CSP","Consolidated Supply Program(IIF)",IF(A3415&lt;&gt;"",INDEX('CCN &amp; Description'!$B$2:$B$1071,MATCH(VALUE(LEFT(A3415,5)),'CCN &amp; Description'!$A$2:$A$1071,0)),""))</f>
        <v/>
      </c>
      <c r="D3415" s="55" t="str">
        <f t="shared" si="106"/>
        <v>D</v>
      </c>
      <c r="E3415" s="55" t="str">
        <f t="shared" si="107"/>
        <v>D5004</v>
      </c>
      <c r="F3415" s="56" t="s">
        <v>14804</v>
      </c>
      <c r="G3415" s="56" t="s">
        <v>14807</v>
      </c>
      <c r="H3415" s="56" t="s">
        <v>14808</v>
      </c>
      <c r="I3415" s="60"/>
      <c r="J3415" s="60"/>
      <c r="K3415" s="60"/>
      <c r="L3415" s="315" t="e">
        <v>#REF!</v>
      </c>
      <c r="M3415" s="58" t="e">
        <v>#REF!</v>
      </c>
      <c r="N3415" s="58" t="e">
        <v>#N/A</v>
      </c>
      <c r="O3415" s="58" t="e">
        <v>#N/A</v>
      </c>
      <c r="P3415" s="58" t="e">
        <v>#N/A</v>
      </c>
      <c r="Q3415" s="58" t="e">
        <v>#N/A</v>
      </c>
    </row>
    <row r="3416" spans="1:17" ht="15" customHeight="1" thickBot="1">
      <c r="A3416" s="446"/>
      <c r="B3416" s="446"/>
      <c r="C3416" s="54" t="str">
        <f>IF(A3416="CSP","Consolidated Supply Program(IIF)",IF(A3416&lt;&gt;"",INDEX('CCN &amp; Description'!$B$2:$B$1071,MATCH(VALUE(LEFT(A3416,5)),'CCN &amp; Description'!$A$2:$A$1071,0)),""))</f>
        <v/>
      </c>
      <c r="D3416" s="55" t="str">
        <f t="shared" si="106"/>
        <v>D</v>
      </c>
      <c r="E3416" s="55" t="str">
        <f t="shared" si="107"/>
        <v>D5005</v>
      </c>
      <c r="F3416" s="56" t="s">
        <v>14809</v>
      </c>
      <c r="G3416" s="56" t="s">
        <v>14810</v>
      </c>
      <c r="H3416" s="59"/>
      <c r="I3416" s="60"/>
      <c r="J3416" s="60"/>
      <c r="K3416" s="60"/>
      <c r="L3416" s="315" t="e">
        <v>#REF!</v>
      </c>
      <c r="M3416" s="58" t="e">
        <v>#REF!</v>
      </c>
      <c r="N3416" s="58" t="e">
        <v>#N/A</v>
      </c>
      <c r="O3416" s="58" t="e">
        <v>#N/A</v>
      </c>
      <c r="P3416" s="58" t="e">
        <v>#N/A</v>
      </c>
      <c r="Q3416" s="58" t="e">
        <v>#N/A</v>
      </c>
    </row>
    <row r="3417" spans="1:17" ht="15" customHeight="1" thickBot="1">
      <c r="A3417" s="446"/>
      <c r="B3417" s="446"/>
      <c r="C3417" s="54" t="str">
        <f>IF(A3417="CSP","Consolidated Supply Program(IIF)",IF(A3417&lt;&gt;"",INDEX('CCN &amp; Description'!$B$2:$B$1071,MATCH(VALUE(LEFT(A3417,5)),'CCN &amp; Description'!$A$2:$A$1071,0)),""))</f>
        <v/>
      </c>
      <c r="D3417" s="55" t="str">
        <f t="shared" si="106"/>
        <v>D</v>
      </c>
      <c r="E3417" s="55" t="str">
        <f t="shared" si="107"/>
        <v>D5006</v>
      </c>
      <c r="F3417" s="56" t="s">
        <v>14811</v>
      </c>
      <c r="G3417" s="56" t="s">
        <v>14812</v>
      </c>
      <c r="H3417" s="59"/>
      <c r="I3417" s="60"/>
      <c r="J3417" s="60"/>
      <c r="K3417" s="60"/>
      <c r="L3417" s="315" t="e">
        <v>#REF!</v>
      </c>
      <c r="M3417" s="58" t="e">
        <v>#REF!</v>
      </c>
      <c r="N3417" s="58" t="e">
        <v>#N/A</v>
      </c>
      <c r="O3417" s="58" t="e">
        <v>#N/A</v>
      </c>
      <c r="P3417" s="58" t="e">
        <v>#N/A</v>
      </c>
      <c r="Q3417" s="58" t="e">
        <v>#N/A</v>
      </c>
    </row>
    <row r="3418" spans="1:17" ht="15" customHeight="1" thickBot="1">
      <c r="A3418" s="446"/>
      <c r="B3418" s="446"/>
      <c r="C3418" s="54" t="str">
        <f>IF(A3418="CSP","Consolidated Supply Program(IIF)",IF(A3418&lt;&gt;"",INDEX('CCN &amp; Description'!$B$2:$B$1071,MATCH(VALUE(LEFT(A3418,5)),'CCN &amp; Description'!$A$2:$A$1071,0)),""))</f>
        <v/>
      </c>
      <c r="D3418" s="55" t="str">
        <f t="shared" si="106"/>
        <v>D</v>
      </c>
      <c r="E3418" s="55" t="str">
        <f t="shared" si="107"/>
        <v>D5007</v>
      </c>
      <c r="F3418" s="56" t="s">
        <v>14813</v>
      </c>
      <c r="G3418" s="56" t="s">
        <v>14814</v>
      </c>
      <c r="H3418" s="56" t="s">
        <v>14815</v>
      </c>
      <c r="I3418" s="60"/>
      <c r="J3418" s="60"/>
      <c r="K3418" s="60"/>
      <c r="L3418" s="315" t="e">
        <v>#REF!</v>
      </c>
      <c r="M3418" s="58" t="e">
        <v>#REF!</v>
      </c>
      <c r="N3418" s="58" t="e">
        <v>#N/A</v>
      </c>
      <c r="O3418" s="58" t="e">
        <v>#N/A</v>
      </c>
      <c r="P3418" s="58" t="e">
        <v>#N/A</v>
      </c>
      <c r="Q3418" s="58" t="e">
        <v>#N/A</v>
      </c>
    </row>
    <row r="3419" spans="1:17" ht="15" customHeight="1" thickBot="1">
      <c r="A3419" s="446"/>
      <c r="B3419" s="446"/>
      <c r="C3419" s="54" t="str">
        <f>IF(A3419="CSP","Consolidated Supply Program(IIF)",IF(A3419&lt;&gt;"",INDEX('CCN &amp; Description'!$B$2:$B$1071,MATCH(VALUE(LEFT(A3419,5)),'CCN &amp; Description'!$A$2:$A$1071,0)),""))</f>
        <v/>
      </c>
      <c r="D3419" s="55" t="str">
        <f t="shared" si="106"/>
        <v>D</v>
      </c>
      <c r="E3419" s="55" t="str">
        <f t="shared" si="107"/>
        <v>D5008</v>
      </c>
      <c r="F3419" s="56" t="s">
        <v>14816</v>
      </c>
      <c r="G3419" s="56" t="s">
        <v>14817</v>
      </c>
      <c r="H3419" s="56" t="s">
        <v>14818</v>
      </c>
      <c r="I3419" s="60"/>
      <c r="J3419" s="60"/>
      <c r="K3419" s="60"/>
      <c r="L3419" s="315" t="e">
        <v>#REF!</v>
      </c>
      <c r="M3419" s="58" t="e">
        <v>#REF!</v>
      </c>
      <c r="N3419" s="58" t="e">
        <v>#N/A</v>
      </c>
      <c r="O3419" s="58" t="e">
        <v>#N/A</v>
      </c>
      <c r="P3419" s="58" t="e">
        <v>#N/A</v>
      </c>
      <c r="Q3419" s="58" t="e">
        <v>#N/A</v>
      </c>
    </row>
    <row r="3420" spans="1:17" ht="15" customHeight="1" thickBot="1">
      <c r="A3420" s="446"/>
      <c r="B3420" s="446"/>
      <c r="C3420" s="54" t="str">
        <f>IF(A3420="CSP","Consolidated Supply Program(IIF)",IF(A3420&lt;&gt;"",INDEX('CCN &amp; Description'!$B$2:$B$1071,MATCH(VALUE(LEFT(A3420,5)),'CCN &amp; Description'!$A$2:$A$1071,0)),""))</f>
        <v/>
      </c>
      <c r="D3420" s="55" t="str">
        <f t="shared" si="106"/>
        <v>D</v>
      </c>
      <c r="E3420" s="55" t="str">
        <f t="shared" si="107"/>
        <v>D5009</v>
      </c>
      <c r="F3420" s="56" t="s">
        <v>14819</v>
      </c>
      <c r="G3420" s="56" t="s">
        <v>14820</v>
      </c>
      <c r="H3420" s="56" t="s">
        <v>14821</v>
      </c>
      <c r="I3420" s="60"/>
      <c r="J3420" s="60"/>
      <c r="K3420" s="60"/>
      <c r="L3420" s="315" t="e">
        <v>#REF!</v>
      </c>
      <c r="M3420" s="58" t="e">
        <v>#REF!</v>
      </c>
      <c r="N3420" s="58" t="e">
        <v>#N/A</v>
      </c>
      <c r="O3420" s="58" t="e">
        <v>#N/A</v>
      </c>
      <c r="P3420" s="58" t="e">
        <v>#N/A</v>
      </c>
      <c r="Q3420" s="58" t="e">
        <v>#N/A</v>
      </c>
    </row>
    <row r="3421" spans="1:17" ht="15" customHeight="1" thickBot="1">
      <c r="A3421" s="446"/>
      <c r="B3421" s="446"/>
      <c r="C3421" s="54" t="str">
        <f>IF(A3421="CSP","Consolidated Supply Program(IIF)",IF(A3421&lt;&gt;"",INDEX('CCN &amp; Description'!$B$2:$B$1071,MATCH(VALUE(LEFT(A3421,5)),'CCN &amp; Description'!$A$2:$A$1071,0)),""))</f>
        <v/>
      </c>
      <c r="D3421" s="55" t="str">
        <f t="shared" si="106"/>
        <v>D</v>
      </c>
      <c r="E3421" s="55" t="str">
        <f t="shared" si="107"/>
        <v>D5010</v>
      </c>
      <c r="F3421" s="56" t="s">
        <v>14822</v>
      </c>
      <c r="G3421" s="56" t="s">
        <v>14823</v>
      </c>
      <c r="H3421" s="59"/>
      <c r="I3421" s="60"/>
      <c r="J3421" s="60"/>
      <c r="K3421" s="60"/>
      <c r="L3421" s="315" t="e">
        <v>#REF!</v>
      </c>
      <c r="M3421" s="58" t="e">
        <v>#REF!</v>
      </c>
      <c r="N3421" s="58" t="e">
        <v>#N/A</v>
      </c>
      <c r="O3421" s="58" t="e">
        <v>#N/A</v>
      </c>
      <c r="P3421" s="58" t="e">
        <v>#N/A</v>
      </c>
      <c r="Q3421" s="58" t="e">
        <v>#N/A</v>
      </c>
    </row>
    <row r="3422" spans="1:17" s="110" customFormat="1" ht="15" customHeight="1" thickBot="1">
      <c r="A3422" s="446">
        <v>21451</v>
      </c>
      <c r="B3422" s="446"/>
      <c r="C3422" s="106" t="str">
        <f>IF(A3422="CSP","Consolidated Supply Program(IIF)",IF(A3422&lt;&gt;"",INDEX('CCN &amp; Description'!$B$2:$B$1071,MATCH(VALUE(LEFT(A3422,5)),'CCN &amp; Description'!$A$2:$A$1071,0)),""))</f>
        <v>VEHICLE MAINTENANCE SHOP</v>
      </c>
      <c r="D3422" s="107" t="str">
        <f t="shared" si="106"/>
        <v>D</v>
      </c>
      <c r="E3422" s="107" t="str">
        <f t="shared" si="107"/>
        <v>D7000</v>
      </c>
      <c r="F3422" s="108" t="s">
        <v>1102</v>
      </c>
      <c r="G3422" s="108" t="s">
        <v>13064</v>
      </c>
      <c r="H3422" s="108" t="s">
        <v>14824</v>
      </c>
      <c r="I3422" s="109">
        <v>3.17</v>
      </c>
      <c r="J3422" s="109">
        <v>2.33</v>
      </c>
      <c r="K3422" s="109">
        <v>1.25</v>
      </c>
      <c r="L3422" s="110" t="e">
        <v>#REF!</v>
      </c>
      <c r="M3422" s="111" t="e">
        <v>#REF!</v>
      </c>
      <c r="N3422" s="111" t="e">
        <v>#N/A</v>
      </c>
      <c r="O3422" s="111" t="e">
        <v>#N/A</v>
      </c>
      <c r="P3422" s="111" t="e">
        <v>#N/A</v>
      </c>
      <c r="Q3422" s="111" t="e">
        <v>#N/A</v>
      </c>
    </row>
    <row r="3423" spans="1:17" s="110" customFormat="1" ht="15" customHeight="1" thickBot="1">
      <c r="A3423" s="446">
        <v>14345</v>
      </c>
      <c r="B3423" s="446"/>
      <c r="C3423" s="106" t="str">
        <f>IF(A3423="CSP","Consolidated Supply Program(IIF)",IF(A3423&lt;&gt;"",INDEX('CCN &amp; Description'!$B$2:$B$1071,MATCH(VALUE(LEFT(A3423,5)),'CCN &amp; Description'!$A$2:$A$1071,0)),""))</f>
        <v>SMALL ARMS STORAGE, INSTALLATION</v>
      </c>
      <c r="D3423" s="107" t="str">
        <f t="shared" si="106"/>
        <v>E</v>
      </c>
      <c r="E3423" s="107" t="str">
        <f t="shared" si="107"/>
        <v>E0001</v>
      </c>
      <c r="F3423" s="108" t="s">
        <v>8204</v>
      </c>
      <c r="G3423" s="108" t="s">
        <v>14825</v>
      </c>
      <c r="H3423" s="108" t="s">
        <v>14826</v>
      </c>
      <c r="I3423" s="109">
        <v>1.17</v>
      </c>
      <c r="J3423" s="109">
        <v>0.83</v>
      </c>
      <c r="K3423" s="109">
        <v>0.33</v>
      </c>
      <c r="L3423" s="110" t="e">
        <v>#REF!</v>
      </c>
      <c r="M3423" s="111" t="e">
        <v>#REF!</v>
      </c>
      <c r="N3423" s="111" t="e">
        <v>#N/A</v>
      </c>
      <c r="O3423" s="111" t="e">
        <v>#N/A</v>
      </c>
      <c r="P3423" s="111" t="e">
        <v>#N/A</v>
      </c>
      <c r="Q3423" s="111" t="e">
        <v>#N/A</v>
      </c>
    </row>
    <row r="3424" spans="1:17" ht="15" customHeight="1" thickBot="1">
      <c r="A3424" s="446"/>
      <c r="B3424" s="446"/>
      <c r="C3424" s="54" t="str">
        <f>IF(A3424="CSP","Consolidated Supply Program(IIF)",IF(A3424&lt;&gt;"",INDEX('CCN &amp; Description'!$B$2:$B$1071,MATCH(VALUE(LEFT(A3424,5)),'CCN &amp; Description'!$A$2:$A$1071,0)),""))</f>
        <v/>
      </c>
      <c r="D3424" s="55" t="str">
        <f t="shared" si="106"/>
        <v>E</v>
      </c>
      <c r="E3424" s="55" t="str">
        <f t="shared" si="107"/>
        <v>E0001</v>
      </c>
      <c r="F3424" s="56" t="s">
        <v>14827</v>
      </c>
      <c r="G3424" s="56" t="s">
        <v>14825</v>
      </c>
      <c r="H3424" s="56" t="s">
        <v>14826</v>
      </c>
      <c r="I3424" s="57">
        <v>1.17</v>
      </c>
      <c r="J3424" s="57">
        <v>0.83</v>
      </c>
      <c r="K3424" s="57">
        <v>0.33</v>
      </c>
      <c r="L3424" s="315" t="e">
        <v>#REF!</v>
      </c>
      <c r="M3424" s="58" t="e">
        <v>#REF!</v>
      </c>
      <c r="N3424" s="58" t="e">
        <v>#N/A</v>
      </c>
      <c r="O3424" s="58" t="e">
        <v>#N/A</v>
      </c>
      <c r="P3424" s="58" t="e">
        <v>#N/A</v>
      </c>
      <c r="Q3424" s="58" t="e">
        <v>#N/A</v>
      </c>
    </row>
    <row r="3425" spans="1:17" ht="15" customHeight="1" thickBot="1">
      <c r="A3425" s="446"/>
      <c r="B3425" s="446"/>
      <c r="C3425" s="54" t="str">
        <f>IF(A3425="CSP","Consolidated Supply Program(IIF)",IF(A3425&lt;&gt;"",INDEX('CCN &amp; Description'!$B$2:$B$1071,MATCH(VALUE(LEFT(A3425,5)),'CCN &amp; Description'!$A$2:$A$1071,0)),""))</f>
        <v/>
      </c>
      <c r="D3425" s="55" t="str">
        <f t="shared" si="106"/>
        <v>E</v>
      </c>
      <c r="E3425" s="55" t="str">
        <f t="shared" si="107"/>
        <v>E0002</v>
      </c>
      <c r="F3425" s="56" t="s">
        <v>14828</v>
      </c>
      <c r="G3425" s="56" t="s">
        <v>14829</v>
      </c>
      <c r="H3425" s="59"/>
      <c r="I3425" s="57">
        <v>0</v>
      </c>
      <c r="J3425" s="57">
        <v>0</v>
      </c>
      <c r="K3425" s="57">
        <v>0</v>
      </c>
      <c r="L3425" s="315" t="e">
        <v>#REF!</v>
      </c>
      <c r="M3425" s="58" t="e">
        <v>#REF!</v>
      </c>
      <c r="N3425" s="58" t="e">
        <v>#N/A</v>
      </c>
      <c r="O3425" s="58" t="e">
        <v>#N/A</v>
      </c>
      <c r="P3425" s="58" t="e">
        <v>#N/A</v>
      </c>
      <c r="Q3425" s="58" t="e">
        <v>#N/A</v>
      </c>
    </row>
    <row r="3426" spans="1:17" ht="15" customHeight="1" thickBot="1">
      <c r="A3426" s="446"/>
      <c r="B3426" s="446"/>
      <c r="C3426" s="54" t="str">
        <f>IF(A3426="CSP","Consolidated Supply Program(IIF)",IF(A3426&lt;&gt;"",INDEX('CCN &amp; Description'!$B$2:$B$1071,MATCH(VALUE(LEFT(A3426,5)),'CCN &amp; Description'!$A$2:$A$1071,0)),""))</f>
        <v/>
      </c>
      <c r="D3426" s="55" t="str">
        <f t="shared" si="106"/>
        <v>E</v>
      </c>
      <c r="E3426" s="55" t="str">
        <f t="shared" si="107"/>
        <v>E0002</v>
      </c>
      <c r="F3426" s="56" t="s">
        <v>14828</v>
      </c>
      <c r="G3426" s="56" t="s">
        <v>14829</v>
      </c>
      <c r="H3426" s="59"/>
      <c r="I3426" s="60"/>
      <c r="J3426" s="60"/>
      <c r="K3426" s="60"/>
      <c r="L3426" s="315" t="e">
        <v>#REF!</v>
      </c>
      <c r="M3426" s="58" t="e">
        <v>#REF!</v>
      </c>
      <c r="N3426" s="58" t="e">
        <v>#N/A</v>
      </c>
      <c r="O3426" s="58" t="e">
        <v>#N/A</v>
      </c>
      <c r="P3426" s="58" t="e">
        <v>#N/A</v>
      </c>
      <c r="Q3426" s="58" t="e">
        <v>#N/A</v>
      </c>
    </row>
    <row r="3427" spans="1:17" ht="15" customHeight="1" thickBot="1">
      <c r="A3427" s="446"/>
      <c r="B3427" s="446"/>
      <c r="C3427" s="54" t="str">
        <f>IF(A3427="CSP","Consolidated Supply Program(IIF)",IF(A3427&lt;&gt;"",INDEX('CCN &amp; Description'!$B$2:$B$1071,MATCH(VALUE(LEFT(A3427,5)),'CCN &amp; Description'!$A$2:$A$1071,0)),""))</f>
        <v/>
      </c>
      <c r="D3427" s="55" t="str">
        <f t="shared" si="106"/>
        <v>E</v>
      </c>
      <c r="E3427" s="55" t="str">
        <f t="shared" si="107"/>
        <v>E0003</v>
      </c>
      <c r="F3427" s="56" t="s">
        <v>14830</v>
      </c>
      <c r="G3427" s="56" t="s">
        <v>14831</v>
      </c>
      <c r="H3427" s="56" t="s">
        <v>14832</v>
      </c>
      <c r="I3427" s="60"/>
      <c r="J3427" s="60"/>
      <c r="K3427" s="60"/>
      <c r="L3427" s="315" t="e">
        <v>#REF!</v>
      </c>
      <c r="M3427" s="58" t="e">
        <v>#REF!</v>
      </c>
      <c r="N3427" s="58" t="e">
        <v>#N/A</v>
      </c>
      <c r="O3427" s="58" t="e">
        <v>#N/A</v>
      </c>
      <c r="P3427" s="58" t="e">
        <v>#N/A</v>
      </c>
      <c r="Q3427" s="58" t="e">
        <v>#N/A</v>
      </c>
    </row>
    <row r="3428" spans="1:17" ht="15" customHeight="1" thickBot="1">
      <c r="A3428" s="446"/>
      <c r="B3428" s="446"/>
      <c r="C3428" s="54" t="str">
        <f>IF(A3428="CSP","Consolidated Supply Program(IIF)",IF(A3428&lt;&gt;"",INDEX('CCN &amp; Description'!$B$2:$B$1071,MATCH(VALUE(LEFT(A3428,5)),'CCN &amp; Description'!$A$2:$A$1071,0)),""))</f>
        <v/>
      </c>
      <c r="D3428" s="55" t="str">
        <f t="shared" si="106"/>
        <v>E</v>
      </c>
      <c r="E3428" s="55" t="str">
        <f t="shared" si="107"/>
        <v>E0003</v>
      </c>
      <c r="F3428" s="56" t="s">
        <v>14830</v>
      </c>
      <c r="G3428" s="56" t="s">
        <v>14833</v>
      </c>
      <c r="H3428" s="59"/>
      <c r="I3428" s="60"/>
      <c r="J3428" s="60"/>
      <c r="K3428" s="60"/>
      <c r="L3428" s="315" t="e">
        <v>#REF!</v>
      </c>
      <c r="M3428" s="58" t="e">
        <v>#REF!</v>
      </c>
      <c r="N3428" s="58" t="e">
        <v>#N/A</v>
      </c>
      <c r="O3428" s="58" t="e">
        <v>#N/A</v>
      </c>
      <c r="P3428" s="58" t="e">
        <v>#N/A</v>
      </c>
      <c r="Q3428" s="58" t="e">
        <v>#N/A</v>
      </c>
    </row>
    <row r="3429" spans="1:17" ht="15" customHeight="1" thickBot="1">
      <c r="A3429" s="446"/>
      <c r="B3429" s="446"/>
      <c r="C3429" s="54" t="str">
        <f>IF(A3429="CSP","Consolidated Supply Program(IIF)",IF(A3429&lt;&gt;"",INDEX('CCN &amp; Description'!$B$2:$B$1071,MATCH(VALUE(LEFT(A3429,5)),'CCN &amp; Description'!$A$2:$A$1071,0)),""))</f>
        <v/>
      </c>
      <c r="D3429" s="55" t="str">
        <f t="shared" si="106"/>
        <v>E</v>
      </c>
      <c r="E3429" s="55" t="str">
        <f t="shared" si="107"/>
        <v>E0004</v>
      </c>
      <c r="F3429" s="56" t="s">
        <v>14834</v>
      </c>
      <c r="G3429" s="56" t="s">
        <v>9763</v>
      </c>
      <c r="H3429" s="56" t="s">
        <v>14835</v>
      </c>
      <c r="I3429" s="60"/>
      <c r="J3429" s="60"/>
      <c r="K3429" s="60"/>
      <c r="L3429" s="315" t="e">
        <v>#REF!</v>
      </c>
      <c r="M3429" s="58" t="e">
        <v>#REF!</v>
      </c>
      <c r="N3429" s="58" t="e">
        <v>#N/A</v>
      </c>
      <c r="O3429" s="58" t="e">
        <v>#N/A</v>
      </c>
      <c r="P3429" s="58" t="e">
        <v>#N/A</v>
      </c>
      <c r="Q3429" s="58" t="e">
        <v>#N/A</v>
      </c>
    </row>
    <row r="3430" spans="1:17" ht="15" customHeight="1" thickBot="1">
      <c r="A3430" s="446"/>
      <c r="B3430" s="446"/>
      <c r="C3430" s="54" t="str">
        <f>IF(A3430="CSP","Consolidated Supply Program(IIF)",IF(A3430&lt;&gt;"",INDEX('CCN &amp; Description'!$B$2:$B$1071,MATCH(VALUE(LEFT(A3430,5)),'CCN &amp; Description'!$A$2:$A$1071,0)),""))</f>
        <v/>
      </c>
      <c r="D3430" s="55" t="str">
        <f t="shared" si="106"/>
        <v>E</v>
      </c>
      <c r="E3430" s="55" t="str">
        <f t="shared" si="107"/>
        <v>E0004</v>
      </c>
      <c r="F3430" s="56" t="s">
        <v>14834</v>
      </c>
      <c r="G3430" s="56" t="s">
        <v>14836</v>
      </c>
      <c r="H3430" s="59"/>
      <c r="I3430" s="57">
        <v>0</v>
      </c>
      <c r="J3430" s="57">
        <v>0</v>
      </c>
      <c r="K3430" s="57">
        <v>0</v>
      </c>
      <c r="L3430" s="315" t="e">
        <v>#REF!</v>
      </c>
      <c r="M3430" s="58" t="e">
        <v>#REF!</v>
      </c>
      <c r="N3430" s="58" t="e">
        <v>#N/A</v>
      </c>
      <c r="O3430" s="58" t="e">
        <v>#N/A</v>
      </c>
      <c r="P3430" s="58" t="e">
        <v>#N/A</v>
      </c>
      <c r="Q3430" s="58" t="e">
        <v>#N/A</v>
      </c>
    </row>
    <row r="3431" spans="1:17" ht="15" customHeight="1" thickBot="1">
      <c r="A3431" s="446"/>
      <c r="B3431" s="446"/>
      <c r="C3431" s="54" t="str">
        <f>IF(A3431="CSP","Consolidated Supply Program(IIF)",IF(A3431&lt;&gt;"",INDEX('CCN &amp; Description'!$B$2:$B$1071,MATCH(VALUE(LEFT(A3431,5)),'CCN &amp; Description'!$A$2:$A$1071,0)),""))</f>
        <v/>
      </c>
      <c r="D3431" s="55" t="str">
        <f t="shared" si="106"/>
        <v>E</v>
      </c>
      <c r="E3431" s="55" t="str">
        <f t="shared" si="107"/>
        <v>E0005</v>
      </c>
      <c r="F3431" s="56" t="s">
        <v>8208</v>
      </c>
      <c r="G3431" s="56" t="s">
        <v>14837</v>
      </c>
      <c r="H3431" s="56" t="s">
        <v>14838</v>
      </c>
      <c r="I3431" s="57">
        <v>1.17</v>
      </c>
      <c r="J3431" s="57">
        <v>0.83</v>
      </c>
      <c r="K3431" s="57">
        <v>0.67</v>
      </c>
      <c r="L3431" s="315" t="e">
        <v>#REF!</v>
      </c>
      <c r="M3431" s="58" t="e">
        <v>#REF!</v>
      </c>
      <c r="N3431" s="58" t="e">
        <v>#N/A</v>
      </c>
      <c r="O3431" s="58" t="e">
        <v>#N/A</v>
      </c>
      <c r="P3431" s="58" t="e">
        <v>#N/A</v>
      </c>
      <c r="Q3431" s="58" t="e">
        <v>#N/A</v>
      </c>
    </row>
    <row r="3432" spans="1:17" s="110" customFormat="1" ht="15" customHeight="1" thickBot="1">
      <c r="A3432" s="446">
        <v>14345</v>
      </c>
      <c r="B3432" s="446"/>
      <c r="C3432" s="106" t="str">
        <f>IF(A3432="CSP","Consolidated Supply Program(IIF)",IF(A3432&lt;&gt;"",INDEX('CCN &amp; Description'!$B$2:$B$1071,MATCH(VALUE(LEFT(A3432,5)),'CCN &amp; Description'!$A$2:$A$1071,0)),""))</f>
        <v>SMALL ARMS STORAGE, INSTALLATION</v>
      </c>
      <c r="D3432" s="107" t="str">
        <f t="shared" si="106"/>
        <v>E</v>
      </c>
      <c r="E3432" s="107" t="str">
        <f t="shared" si="107"/>
        <v>E0006</v>
      </c>
      <c r="F3432" s="108" t="s">
        <v>8212</v>
      </c>
      <c r="G3432" s="108" t="s">
        <v>14839</v>
      </c>
      <c r="H3432" s="108" t="s">
        <v>14840</v>
      </c>
      <c r="I3432" s="109">
        <v>0.92</v>
      </c>
      <c r="J3432" s="109">
        <v>0.17</v>
      </c>
      <c r="K3432" s="109">
        <v>0.25</v>
      </c>
      <c r="L3432" s="110" t="e">
        <v>#REF!</v>
      </c>
      <c r="M3432" s="111" t="e">
        <v>#REF!</v>
      </c>
      <c r="N3432" s="111" t="e">
        <v>#N/A</v>
      </c>
      <c r="O3432" s="111" t="e">
        <v>#N/A</v>
      </c>
      <c r="P3432" s="111" t="e">
        <v>#N/A</v>
      </c>
      <c r="Q3432" s="111" t="e">
        <v>#N/A</v>
      </c>
    </row>
    <row r="3433" spans="1:17" ht="15" customHeight="1" thickBot="1">
      <c r="A3433" s="446"/>
      <c r="B3433" s="446"/>
      <c r="C3433" s="54" t="str">
        <f>IF(A3433="CSP","Consolidated Supply Program(IIF)",IF(A3433&lt;&gt;"",INDEX('CCN &amp; Description'!$B$2:$B$1071,MATCH(VALUE(LEFT(A3433,5)),'CCN &amp; Description'!$A$2:$A$1071,0)),""))</f>
        <v/>
      </c>
      <c r="D3433" s="55" t="str">
        <f t="shared" si="106"/>
        <v>E</v>
      </c>
      <c r="E3433" s="55" t="str">
        <f t="shared" si="107"/>
        <v>E0007</v>
      </c>
      <c r="F3433" s="56" t="s">
        <v>8216</v>
      </c>
      <c r="G3433" s="56" t="s">
        <v>14841</v>
      </c>
      <c r="H3433" s="56" t="s">
        <v>14842</v>
      </c>
      <c r="I3433" s="60"/>
      <c r="J3433" s="60"/>
      <c r="K3433" s="60"/>
      <c r="L3433" s="315" t="e">
        <v>#REF!</v>
      </c>
      <c r="M3433" s="58" t="e">
        <v>#REF!</v>
      </c>
      <c r="N3433" s="58" t="e">
        <v>#N/A</v>
      </c>
      <c r="O3433" s="58" t="e">
        <v>#N/A</v>
      </c>
      <c r="P3433" s="58" t="e">
        <v>#N/A</v>
      </c>
      <c r="Q3433" s="58" t="e">
        <v>#N/A</v>
      </c>
    </row>
    <row r="3434" spans="1:17" s="110" customFormat="1" ht="15" customHeight="1" thickBot="1">
      <c r="A3434" s="446">
        <v>14345</v>
      </c>
      <c r="B3434" s="446"/>
      <c r="C3434" s="106" t="str">
        <f>IF(A3434="CSP","Consolidated Supply Program(IIF)",IF(A3434&lt;&gt;"",INDEX('CCN &amp; Description'!$B$2:$B$1071,MATCH(VALUE(LEFT(A3434,5)),'CCN &amp; Description'!$A$2:$A$1071,0)),""))</f>
        <v>SMALL ARMS STORAGE, INSTALLATION</v>
      </c>
      <c r="D3434" s="107" t="str">
        <f t="shared" si="106"/>
        <v>E</v>
      </c>
      <c r="E3434" s="107" t="str">
        <f t="shared" si="107"/>
        <v>E0008</v>
      </c>
      <c r="F3434" s="108" t="s">
        <v>8218</v>
      </c>
      <c r="G3434" s="108" t="s">
        <v>14843</v>
      </c>
      <c r="H3434" s="108" t="s">
        <v>14844</v>
      </c>
      <c r="I3434" s="109">
        <v>0.5</v>
      </c>
      <c r="J3434" s="109">
        <v>0.33</v>
      </c>
      <c r="K3434" s="109">
        <v>0.33</v>
      </c>
      <c r="L3434" s="110" t="e">
        <v>#REF!</v>
      </c>
      <c r="M3434" s="111" t="e">
        <v>#REF!</v>
      </c>
      <c r="N3434" s="111" t="e">
        <v>#N/A</v>
      </c>
      <c r="O3434" s="111" t="e">
        <v>#N/A</v>
      </c>
      <c r="P3434" s="111" t="e">
        <v>#N/A</v>
      </c>
      <c r="Q3434" s="111" t="e">
        <v>#N/A</v>
      </c>
    </row>
    <row r="3435" spans="1:17" ht="15" customHeight="1" thickBot="1">
      <c r="A3435" s="446"/>
      <c r="B3435" s="446"/>
      <c r="C3435" s="54" t="str">
        <f>IF(A3435="CSP","Consolidated Supply Program(IIF)",IF(A3435&lt;&gt;"",INDEX('CCN &amp; Description'!$B$2:$B$1071,MATCH(VALUE(LEFT(A3435,5)),'CCN &amp; Description'!$A$2:$A$1071,0)),""))</f>
        <v/>
      </c>
      <c r="D3435" s="55" t="str">
        <f t="shared" si="106"/>
        <v>E</v>
      </c>
      <c r="E3435" s="55" t="str">
        <f t="shared" si="107"/>
        <v>E0009</v>
      </c>
      <c r="F3435" s="56" t="s">
        <v>14845</v>
      </c>
      <c r="G3435" s="56" t="s">
        <v>14846</v>
      </c>
      <c r="H3435" s="56" t="s">
        <v>14847</v>
      </c>
      <c r="I3435" s="57">
        <v>3.2</v>
      </c>
      <c r="J3435" s="57">
        <v>0.25</v>
      </c>
      <c r="K3435" s="57">
        <v>0.69</v>
      </c>
      <c r="L3435" s="315" t="e">
        <v>#REF!</v>
      </c>
      <c r="M3435" s="58" t="e">
        <v>#REF!</v>
      </c>
      <c r="N3435" s="58" t="e">
        <v>#N/A</v>
      </c>
      <c r="O3435" s="58" t="e">
        <v>#N/A</v>
      </c>
      <c r="P3435" s="58" t="e">
        <v>#N/A</v>
      </c>
      <c r="Q3435" s="58" t="e">
        <v>#N/A</v>
      </c>
    </row>
    <row r="3436" spans="1:17" ht="15" customHeight="1" thickBot="1">
      <c r="A3436" s="446"/>
      <c r="B3436" s="446"/>
      <c r="C3436" s="54" t="str">
        <f>IF(A3436="CSP","Consolidated Supply Program(IIF)",IF(A3436&lt;&gt;"",INDEX('CCN &amp; Description'!$B$2:$B$1071,MATCH(VALUE(LEFT(A3436,5)),'CCN &amp; Description'!$A$2:$A$1071,0)),""))</f>
        <v/>
      </c>
      <c r="D3436" s="55" t="str">
        <f t="shared" si="106"/>
        <v>E</v>
      </c>
      <c r="E3436" s="55" t="str">
        <f t="shared" si="107"/>
        <v>E0010</v>
      </c>
      <c r="F3436" s="56" t="s">
        <v>14848</v>
      </c>
      <c r="G3436" s="56" t="s">
        <v>9763</v>
      </c>
      <c r="H3436" s="56" t="s">
        <v>14849</v>
      </c>
      <c r="I3436" s="57">
        <v>1.42</v>
      </c>
      <c r="J3436" s="57">
        <v>1.17</v>
      </c>
      <c r="K3436" s="57">
        <v>0.75</v>
      </c>
      <c r="L3436" s="315" t="e">
        <v>#REF!</v>
      </c>
      <c r="M3436" s="58" t="e">
        <v>#REF!</v>
      </c>
      <c r="N3436" s="58" t="e">
        <v>#N/A</v>
      </c>
      <c r="O3436" s="58" t="e">
        <v>#N/A</v>
      </c>
      <c r="P3436" s="58" t="e">
        <v>#N/A</v>
      </c>
      <c r="Q3436" s="58" t="e">
        <v>#N/A</v>
      </c>
    </row>
    <row r="3437" spans="1:17" ht="15" customHeight="1" thickBot="1">
      <c r="A3437" s="446"/>
      <c r="B3437" s="446"/>
      <c r="C3437" s="54" t="str">
        <f>IF(A3437="CSP","Consolidated Supply Program(IIF)",IF(A3437&lt;&gt;"",INDEX('CCN &amp; Description'!$B$2:$B$1071,MATCH(VALUE(LEFT(A3437,5)),'CCN &amp; Description'!$A$2:$A$1071,0)),""))</f>
        <v/>
      </c>
      <c r="D3437" s="55" t="str">
        <f t="shared" si="106"/>
        <v>E</v>
      </c>
      <c r="E3437" s="55" t="str">
        <f t="shared" si="107"/>
        <v>E0011</v>
      </c>
      <c r="F3437" s="56" t="s">
        <v>14850</v>
      </c>
      <c r="G3437" s="56" t="s">
        <v>14851</v>
      </c>
      <c r="H3437" s="59"/>
      <c r="I3437" s="60"/>
      <c r="J3437" s="60"/>
      <c r="K3437" s="60"/>
      <c r="L3437" s="315" t="e">
        <v>#REF!</v>
      </c>
      <c r="M3437" s="58" t="e">
        <v>#REF!</v>
      </c>
      <c r="N3437" s="58" t="e">
        <v>#N/A</v>
      </c>
      <c r="O3437" s="58" t="e">
        <v>#N/A</v>
      </c>
      <c r="P3437" s="58" t="e">
        <v>#N/A</v>
      </c>
      <c r="Q3437" s="58" t="e">
        <v>#N/A</v>
      </c>
    </row>
    <row r="3438" spans="1:17" s="110" customFormat="1" ht="15" customHeight="1" thickBot="1">
      <c r="A3438" s="446">
        <v>14345</v>
      </c>
      <c r="B3438" s="446"/>
      <c r="C3438" s="106" t="str">
        <f>IF(A3438="CSP","Consolidated Supply Program(IIF)",IF(A3438&lt;&gt;"",INDEX('CCN &amp; Description'!$B$2:$B$1071,MATCH(VALUE(LEFT(A3438,5)),'CCN &amp; Description'!$A$2:$A$1071,0)),""))</f>
        <v>SMALL ARMS STORAGE, INSTALLATION</v>
      </c>
      <c r="D3438" s="107" t="str">
        <f t="shared" si="106"/>
        <v>E</v>
      </c>
      <c r="E3438" s="107" t="str">
        <f t="shared" si="107"/>
        <v>E0012</v>
      </c>
      <c r="F3438" s="108" t="s">
        <v>1430</v>
      </c>
      <c r="G3438" s="108" t="s">
        <v>14829</v>
      </c>
      <c r="H3438" s="108" t="s">
        <v>14852</v>
      </c>
      <c r="I3438" s="109">
        <v>1.08</v>
      </c>
      <c r="J3438" s="109">
        <v>0.57999999999999996</v>
      </c>
      <c r="K3438" s="109">
        <v>0.33</v>
      </c>
      <c r="L3438" s="110" t="e">
        <v>#REF!</v>
      </c>
      <c r="M3438" s="111" t="e">
        <v>#REF!</v>
      </c>
      <c r="N3438" s="111" t="e">
        <v>#N/A</v>
      </c>
      <c r="O3438" s="111" t="e">
        <v>#N/A</v>
      </c>
      <c r="P3438" s="111" t="e">
        <v>#N/A</v>
      </c>
      <c r="Q3438" s="111" t="e">
        <v>#N/A</v>
      </c>
    </row>
    <row r="3439" spans="1:17" s="110" customFormat="1" ht="15" customHeight="1" thickBot="1">
      <c r="A3439" s="446">
        <v>14345</v>
      </c>
      <c r="B3439" s="446"/>
      <c r="C3439" s="106" t="str">
        <f>IF(A3439="CSP","Consolidated Supply Program(IIF)",IF(A3439&lt;&gt;"",INDEX('CCN &amp; Description'!$B$2:$B$1071,MATCH(VALUE(LEFT(A3439,5)),'CCN &amp; Description'!$A$2:$A$1071,0)),""))</f>
        <v>SMALL ARMS STORAGE, INSTALLATION</v>
      </c>
      <c r="D3439" s="107" t="str">
        <f t="shared" si="106"/>
        <v>E</v>
      </c>
      <c r="E3439" s="107" t="str">
        <f t="shared" si="107"/>
        <v>E0012</v>
      </c>
      <c r="F3439" s="108" t="s">
        <v>1430</v>
      </c>
      <c r="G3439" s="108" t="s">
        <v>14825</v>
      </c>
      <c r="H3439" s="108" t="s">
        <v>14853</v>
      </c>
      <c r="I3439" s="109">
        <v>1.08</v>
      </c>
      <c r="J3439" s="109">
        <v>0.57999999999999996</v>
      </c>
      <c r="K3439" s="109">
        <v>0.33</v>
      </c>
      <c r="L3439" s="110" t="e">
        <v>#REF!</v>
      </c>
      <c r="M3439" s="111" t="e">
        <v>#REF!</v>
      </c>
      <c r="N3439" s="111" t="e">
        <v>#N/A</v>
      </c>
      <c r="O3439" s="111" t="e">
        <v>#N/A</v>
      </c>
      <c r="P3439" s="111" t="e">
        <v>#N/A</v>
      </c>
      <c r="Q3439" s="111" t="e">
        <v>#N/A</v>
      </c>
    </row>
    <row r="3440" spans="1:17" s="110" customFormat="1" ht="15" customHeight="1" thickBot="1">
      <c r="A3440" s="446">
        <v>14345</v>
      </c>
      <c r="B3440" s="446"/>
      <c r="C3440" s="106" t="str">
        <f>IF(A3440="CSP","Consolidated Supply Program(IIF)",IF(A3440&lt;&gt;"",INDEX('CCN &amp; Description'!$B$2:$B$1071,MATCH(VALUE(LEFT(A3440,5)),'CCN &amp; Description'!$A$2:$A$1071,0)),""))</f>
        <v>SMALL ARMS STORAGE, INSTALLATION</v>
      </c>
      <c r="D3440" s="107" t="str">
        <f t="shared" si="106"/>
        <v>E</v>
      </c>
      <c r="E3440" s="107" t="str">
        <f t="shared" si="107"/>
        <v>E0013</v>
      </c>
      <c r="F3440" s="108" t="s">
        <v>8228</v>
      </c>
      <c r="G3440" s="108" t="s">
        <v>14854</v>
      </c>
      <c r="H3440" s="108" t="s">
        <v>14855</v>
      </c>
      <c r="I3440" s="109">
        <v>1.17</v>
      </c>
      <c r="J3440" s="109">
        <v>0.25</v>
      </c>
      <c r="K3440" s="109">
        <v>0.25</v>
      </c>
      <c r="L3440" s="110" t="e">
        <v>#REF!</v>
      </c>
      <c r="M3440" s="111" t="e">
        <v>#REF!</v>
      </c>
      <c r="N3440" s="111" t="e">
        <v>#N/A</v>
      </c>
      <c r="O3440" s="111" t="e">
        <v>#N/A</v>
      </c>
      <c r="P3440" s="111" t="e">
        <v>#N/A</v>
      </c>
      <c r="Q3440" s="111" t="e">
        <v>#N/A</v>
      </c>
    </row>
    <row r="3441" spans="1:17" s="110" customFormat="1" ht="15" customHeight="1" thickBot="1">
      <c r="A3441" s="446">
        <v>14345</v>
      </c>
      <c r="B3441" s="446"/>
      <c r="C3441" s="106" t="str">
        <f>IF(A3441="CSP","Consolidated Supply Program(IIF)",IF(A3441&lt;&gt;"",INDEX('CCN &amp; Description'!$B$2:$B$1071,MATCH(VALUE(LEFT(A3441,5)),'CCN &amp; Description'!$A$2:$A$1071,0)),""))</f>
        <v>SMALL ARMS STORAGE, INSTALLATION</v>
      </c>
      <c r="D3441" s="107" t="str">
        <f t="shared" si="106"/>
        <v>E</v>
      </c>
      <c r="E3441" s="107" t="str">
        <f t="shared" si="107"/>
        <v>E0013</v>
      </c>
      <c r="F3441" s="108" t="s">
        <v>8228</v>
      </c>
      <c r="G3441" s="108" t="s">
        <v>14856</v>
      </c>
      <c r="H3441" s="108" t="s">
        <v>14857</v>
      </c>
      <c r="I3441" s="109">
        <v>1.17</v>
      </c>
      <c r="J3441" s="109">
        <v>0.33</v>
      </c>
      <c r="K3441" s="109">
        <v>0.25</v>
      </c>
      <c r="L3441" s="110" t="e">
        <v>#REF!</v>
      </c>
      <c r="M3441" s="111" t="e">
        <v>#REF!</v>
      </c>
      <c r="N3441" s="111" t="e">
        <v>#N/A</v>
      </c>
      <c r="O3441" s="111" t="e">
        <v>#N/A</v>
      </c>
      <c r="P3441" s="111" t="e">
        <v>#N/A</v>
      </c>
      <c r="Q3441" s="111" t="e">
        <v>#N/A</v>
      </c>
    </row>
    <row r="3442" spans="1:17" ht="15" customHeight="1" thickBot="1">
      <c r="A3442" s="446"/>
      <c r="B3442" s="446"/>
      <c r="C3442" s="54" t="str">
        <f>IF(A3442="CSP","Consolidated Supply Program(IIF)",IF(A3442&lt;&gt;"",INDEX('CCN &amp; Description'!$B$2:$B$1071,MATCH(VALUE(LEFT(A3442,5)),'CCN &amp; Description'!$A$2:$A$1071,0)),""))</f>
        <v/>
      </c>
      <c r="D3442" s="55" t="str">
        <f t="shared" si="106"/>
        <v>E</v>
      </c>
      <c r="E3442" s="55" t="str">
        <f t="shared" si="107"/>
        <v>E0014</v>
      </c>
      <c r="F3442" s="56" t="s">
        <v>14858</v>
      </c>
      <c r="G3442" s="56" t="s">
        <v>14859</v>
      </c>
      <c r="H3442" s="56" t="s">
        <v>14860</v>
      </c>
      <c r="I3442" s="60"/>
      <c r="J3442" s="60"/>
      <c r="K3442" s="60"/>
      <c r="L3442" s="315" t="e">
        <v>#REF!</v>
      </c>
      <c r="M3442" s="58" t="e">
        <v>#REF!</v>
      </c>
      <c r="N3442" s="58" t="e">
        <v>#N/A</v>
      </c>
      <c r="O3442" s="58" t="e">
        <v>#N/A</v>
      </c>
      <c r="P3442" s="58" t="e">
        <v>#N/A</v>
      </c>
      <c r="Q3442" s="58" t="e">
        <v>#N/A</v>
      </c>
    </row>
    <row r="3443" spans="1:17" ht="15" customHeight="1" thickBot="1">
      <c r="A3443" s="446"/>
      <c r="B3443" s="446"/>
      <c r="C3443" s="54" t="str">
        <f>IF(A3443="CSP","Consolidated Supply Program(IIF)",IF(A3443&lt;&gt;"",INDEX('CCN &amp; Description'!$B$2:$B$1071,MATCH(VALUE(LEFT(A3443,5)),'CCN &amp; Description'!$A$2:$A$1071,0)),""))</f>
        <v/>
      </c>
      <c r="D3443" s="55" t="str">
        <f t="shared" si="106"/>
        <v>E</v>
      </c>
      <c r="E3443" s="55" t="str">
        <f t="shared" si="107"/>
        <v>E0015</v>
      </c>
      <c r="F3443" s="56" t="s">
        <v>14861</v>
      </c>
      <c r="G3443" s="56" t="s">
        <v>14862</v>
      </c>
      <c r="H3443" s="56" t="s">
        <v>14863</v>
      </c>
      <c r="I3443" s="57">
        <v>0.67</v>
      </c>
      <c r="J3443" s="57">
        <v>0.17</v>
      </c>
      <c r="K3443" s="57">
        <v>0.42</v>
      </c>
      <c r="L3443" s="315" t="e">
        <v>#REF!</v>
      </c>
      <c r="M3443" s="58" t="e">
        <v>#REF!</v>
      </c>
      <c r="N3443" s="58" t="e">
        <v>#N/A</v>
      </c>
      <c r="O3443" s="58" t="e">
        <v>#N/A</v>
      </c>
      <c r="P3443" s="58" t="e">
        <v>#N/A</v>
      </c>
      <c r="Q3443" s="58" t="e">
        <v>#N/A</v>
      </c>
    </row>
    <row r="3444" spans="1:17" s="110" customFormat="1" ht="15" customHeight="1" thickBot="1">
      <c r="A3444" s="446">
        <v>14345</v>
      </c>
      <c r="B3444" s="446"/>
      <c r="C3444" s="106" t="str">
        <f>IF(A3444="CSP","Consolidated Supply Program(IIF)",IF(A3444&lt;&gt;"",INDEX('CCN &amp; Description'!$B$2:$B$1071,MATCH(VALUE(LEFT(A3444,5)),'CCN &amp; Description'!$A$2:$A$1071,0)),""))</f>
        <v>SMALL ARMS STORAGE, INSTALLATION</v>
      </c>
      <c r="D3444" s="107" t="str">
        <f t="shared" si="106"/>
        <v>E</v>
      </c>
      <c r="E3444" s="107" t="str">
        <f t="shared" si="107"/>
        <v>E0016</v>
      </c>
      <c r="F3444" s="108" t="s">
        <v>8234</v>
      </c>
      <c r="G3444" s="108" t="s">
        <v>14864</v>
      </c>
      <c r="H3444" s="108" t="s">
        <v>14865</v>
      </c>
      <c r="I3444" s="109">
        <v>1.67</v>
      </c>
      <c r="J3444" s="109">
        <v>1.42</v>
      </c>
      <c r="K3444" s="109">
        <v>0.5</v>
      </c>
      <c r="L3444" s="110" t="e">
        <v>#REF!</v>
      </c>
      <c r="M3444" s="111" t="e">
        <v>#REF!</v>
      </c>
      <c r="N3444" s="111" t="e">
        <v>#N/A</v>
      </c>
      <c r="O3444" s="111" t="e">
        <v>#N/A</v>
      </c>
      <c r="P3444" s="111" t="e">
        <v>#N/A</v>
      </c>
      <c r="Q3444" s="111" t="e">
        <v>#N/A</v>
      </c>
    </row>
    <row r="3445" spans="1:17" s="110" customFormat="1" ht="15" customHeight="1" thickBot="1">
      <c r="A3445" s="446">
        <v>14345</v>
      </c>
      <c r="B3445" s="446"/>
      <c r="C3445" s="106" t="str">
        <f>IF(A3445="CSP","Consolidated Supply Program(IIF)",IF(A3445&lt;&gt;"",INDEX('CCN &amp; Description'!$B$2:$B$1071,MATCH(VALUE(LEFT(A3445,5)),'CCN &amp; Description'!$A$2:$A$1071,0)),""))</f>
        <v>SMALL ARMS STORAGE, INSTALLATION</v>
      </c>
      <c r="D3445" s="107" t="str">
        <f t="shared" si="106"/>
        <v>E</v>
      </c>
      <c r="E3445" s="107" t="str">
        <f t="shared" si="107"/>
        <v>E0017</v>
      </c>
      <c r="F3445" s="108" t="s">
        <v>8238</v>
      </c>
      <c r="G3445" s="108" t="s">
        <v>14856</v>
      </c>
      <c r="H3445" s="108" t="s">
        <v>14866</v>
      </c>
      <c r="I3445" s="109">
        <v>0.5</v>
      </c>
      <c r="J3445" s="109">
        <v>0.17</v>
      </c>
      <c r="K3445" s="109">
        <v>0.08</v>
      </c>
      <c r="L3445" s="110" t="e">
        <v>#REF!</v>
      </c>
      <c r="M3445" s="111" t="e">
        <v>#REF!</v>
      </c>
      <c r="N3445" s="111" t="e">
        <v>#N/A</v>
      </c>
      <c r="O3445" s="111" t="e">
        <v>#N/A</v>
      </c>
      <c r="P3445" s="111" t="e">
        <v>#N/A</v>
      </c>
      <c r="Q3445" s="111" t="e">
        <v>#N/A</v>
      </c>
    </row>
    <row r="3446" spans="1:17" s="110" customFormat="1" ht="15" customHeight="1" thickBot="1">
      <c r="A3446" s="446">
        <v>14345</v>
      </c>
      <c r="B3446" s="446"/>
      <c r="C3446" s="106" t="str">
        <f>IF(A3446="CSP","Consolidated Supply Program(IIF)",IF(A3446&lt;&gt;"",INDEX('CCN &amp; Description'!$B$2:$B$1071,MATCH(VALUE(LEFT(A3446,5)),'CCN &amp; Description'!$A$2:$A$1071,0)),""))</f>
        <v>SMALL ARMS STORAGE, INSTALLATION</v>
      </c>
      <c r="D3446" s="107" t="str">
        <f t="shared" si="106"/>
        <v>E</v>
      </c>
      <c r="E3446" s="107" t="str">
        <f t="shared" si="107"/>
        <v>E0017</v>
      </c>
      <c r="F3446" s="108" t="s">
        <v>8238</v>
      </c>
      <c r="G3446" s="108" t="s">
        <v>14856</v>
      </c>
      <c r="H3446" s="108" t="s">
        <v>14331</v>
      </c>
      <c r="I3446" s="109">
        <v>0.5</v>
      </c>
      <c r="J3446" s="109">
        <v>0.17</v>
      </c>
      <c r="K3446" s="109">
        <v>0.08</v>
      </c>
      <c r="L3446" s="110" t="e">
        <v>#REF!</v>
      </c>
      <c r="M3446" s="111" t="e">
        <v>#REF!</v>
      </c>
      <c r="N3446" s="111" t="e">
        <v>#N/A</v>
      </c>
      <c r="O3446" s="111" t="e">
        <v>#N/A</v>
      </c>
      <c r="P3446" s="111" t="e">
        <v>#N/A</v>
      </c>
      <c r="Q3446" s="111" t="e">
        <v>#N/A</v>
      </c>
    </row>
    <row r="3447" spans="1:17" s="110" customFormat="1" ht="15" customHeight="1" thickBot="1">
      <c r="A3447" s="446">
        <v>14345</v>
      </c>
      <c r="B3447" s="446"/>
      <c r="C3447" s="106" t="str">
        <f>IF(A3447="CSP","Consolidated Supply Program(IIF)",IF(A3447&lt;&gt;"",INDEX('CCN &amp; Description'!$B$2:$B$1071,MATCH(VALUE(LEFT(A3447,5)),'CCN &amp; Description'!$A$2:$A$1071,0)),""))</f>
        <v>SMALL ARMS STORAGE, INSTALLATION</v>
      </c>
      <c r="D3447" s="107" t="str">
        <f t="shared" si="106"/>
        <v>E</v>
      </c>
      <c r="E3447" s="107" t="str">
        <f t="shared" si="107"/>
        <v>E0017</v>
      </c>
      <c r="F3447" s="108" t="s">
        <v>8238</v>
      </c>
      <c r="G3447" s="108" t="s">
        <v>14856</v>
      </c>
      <c r="H3447" s="108" t="s">
        <v>14867</v>
      </c>
      <c r="I3447" s="109">
        <v>0.5</v>
      </c>
      <c r="J3447" s="109">
        <v>0.17</v>
      </c>
      <c r="K3447" s="109">
        <v>0.08</v>
      </c>
      <c r="L3447" s="110" t="e">
        <v>#REF!</v>
      </c>
      <c r="M3447" s="111" t="e">
        <v>#REF!</v>
      </c>
      <c r="N3447" s="111" t="e">
        <v>#N/A</v>
      </c>
      <c r="O3447" s="111" t="e">
        <v>#N/A</v>
      </c>
      <c r="P3447" s="111" t="e">
        <v>#N/A</v>
      </c>
      <c r="Q3447" s="111" t="e">
        <v>#N/A</v>
      </c>
    </row>
    <row r="3448" spans="1:17" s="110" customFormat="1" ht="15" customHeight="1" thickBot="1">
      <c r="A3448" s="446">
        <v>14345</v>
      </c>
      <c r="B3448" s="446"/>
      <c r="C3448" s="106" t="str">
        <f>IF(A3448="CSP","Consolidated Supply Program(IIF)",IF(A3448&lt;&gt;"",INDEX('CCN &amp; Description'!$B$2:$B$1071,MATCH(VALUE(LEFT(A3448,5)),'CCN &amp; Description'!$A$2:$A$1071,0)),""))</f>
        <v>SMALL ARMS STORAGE, INSTALLATION</v>
      </c>
      <c r="D3448" s="107" t="str">
        <f t="shared" si="106"/>
        <v>E</v>
      </c>
      <c r="E3448" s="107" t="str">
        <f t="shared" si="107"/>
        <v>E0018</v>
      </c>
      <c r="F3448" s="108" t="s">
        <v>8248</v>
      </c>
      <c r="G3448" s="108" t="s">
        <v>14868</v>
      </c>
      <c r="H3448" s="108" t="s">
        <v>14869</v>
      </c>
      <c r="I3448" s="109">
        <v>2.5</v>
      </c>
      <c r="J3448" s="109">
        <v>1.17</v>
      </c>
      <c r="K3448" s="109">
        <v>1.17</v>
      </c>
      <c r="L3448" s="110" t="e">
        <v>#REF!</v>
      </c>
      <c r="M3448" s="111" t="e">
        <v>#REF!</v>
      </c>
      <c r="N3448" s="111" t="e">
        <v>#N/A</v>
      </c>
      <c r="O3448" s="111" t="e">
        <v>#N/A</v>
      </c>
      <c r="P3448" s="111" t="e">
        <v>#N/A</v>
      </c>
      <c r="Q3448" s="111" t="e">
        <v>#N/A</v>
      </c>
    </row>
    <row r="3449" spans="1:17" ht="15" customHeight="1" thickBot="1">
      <c r="A3449" s="446"/>
      <c r="B3449" s="446"/>
      <c r="C3449" s="54" t="str">
        <f>IF(A3449="CSP","Consolidated Supply Program(IIF)",IF(A3449&lt;&gt;"",INDEX('CCN &amp; Description'!$B$2:$B$1071,MATCH(VALUE(LEFT(A3449,5)),'CCN &amp; Description'!$A$2:$A$1071,0)),""))</f>
        <v/>
      </c>
      <c r="D3449" s="55" t="str">
        <f t="shared" si="106"/>
        <v>E</v>
      </c>
      <c r="E3449" s="55" t="str">
        <f t="shared" si="107"/>
        <v>E0019</v>
      </c>
      <c r="F3449" s="56" t="s">
        <v>14870</v>
      </c>
      <c r="G3449" s="56" t="s">
        <v>14871</v>
      </c>
      <c r="H3449" s="56" t="s">
        <v>14872</v>
      </c>
      <c r="I3449" s="57">
        <v>1.92</v>
      </c>
      <c r="J3449" s="57">
        <v>0.67</v>
      </c>
      <c r="K3449" s="57">
        <v>1.58</v>
      </c>
      <c r="L3449" s="315" t="e">
        <v>#REF!</v>
      </c>
      <c r="M3449" s="58" t="e">
        <v>#REF!</v>
      </c>
      <c r="N3449" s="58" t="e">
        <v>#N/A</v>
      </c>
      <c r="O3449" s="58" t="e">
        <v>#N/A</v>
      </c>
      <c r="P3449" s="58" t="e">
        <v>#N/A</v>
      </c>
      <c r="Q3449" s="58" t="e">
        <v>#N/A</v>
      </c>
    </row>
    <row r="3450" spans="1:17" s="110" customFormat="1" ht="15" customHeight="1" thickBot="1">
      <c r="A3450" s="446">
        <v>14345</v>
      </c>
      <c r="B3450" s="446"/>
      <c r="C3450" s="106" t="str">
        <f>IF(A3450="CSP","Consolidated Supply Program(IIF)",IF(A3450&lt;&gt;"",INDEX('CCN &amp; Description'!$B$2:$B$1071,MATCH(VALUE(LEFT(A3450,5)),'CCN &amp; Description'!$A$2:$A$1071,0)),""))</f>
        <v>SMALL ARMS STORAGE, INSTALLATION</v>
      </c>
      <c r="D3450" s="107" t="str">
        <f t="shared" si="106"/>
        <v>E</v>
      </c>
      <c r="E3450" s="107" t="str">
        <f t="shared" si="107"/>
        <v>E0020</v>
      </c>
      <c r="F3450" s="108" t="s">
        <v>8252</v>
      </c>
      <c r="G3450" s="108" t="s">
        <v>14873</v>
      </c>
      <c r="H3450" s="108" t="s">
        <v>14874</v>
      </c>
      <c r="I3450" s="109">
        <v>0.75</v>
      </c>
      <c r="J3450" s="109">
        <v>0.25</v>
      </c>
      <c r="K3450" s="109">
        <v>0.42</v>
      </c>
      <c r="L3450" s="110" t="e">
        <v>#REF!</v>
      </c>
      <c r="M3450" s="111" t="e">
        <v>#REF!</v>
      </c>
      <c r="N3450" s="111" t="e">
        <v>#N/A</v>
      </c>
      <c r="O3450" s="111" t="e">
        <v>#N/A</v>
      </c>
      <c r="P3450" s="111" t="e">
        <v>#N/A</v>
      </c>
      <c r="Q3450" s="111" t="e">
        <v>#N/A</v>
      </c>
    </row>
    <row r="3451" spans="1:17" ht="15" customHeight="1" thickBot="1">
      <c r="A3451" s="446"/>
      <c r="B3451" s="446"/>
      <c r="C3451" s="54" t="str">
        <f>IF(A3451="CSP","Consolidated Supply Program(IIF)",IF(A3451&lt;&gt;"",INDEX('CCN &amp; Description'!$B$2:$B$1071,MATCH(VALUE(LEFT(A3451,5)),'CCN &amp; Description'!$A$2:$A$1071,0)),""))</f>
        <v/>
      </c>
      <c r="D3451" s="55" t="str">
        <f t="shared" si="106"/>
        <v>E</v>
      </c>
      <c r="E3451" s="55" t="str">
        <f t="shared" si="107"/>
        <v>E0021</v>
      </c>
      <c r="F3451" s="56" t="s">
        <v>14875</v>
      </c>
      <c r="G3451" s="56" t="s">
        <v>14876</v>
      </c>
      <c r="H3451" s="56" t="s">
        <v>14877</v>
      </c>
      <c r="I3451" s="60"/>
      <c r="J3451" s="60"/>
      <c r="K3451" s="60"/>
      <c r="L3451" s="315" t="e">
        <v>#REF!</v>
      </c>
      <c r="M3451" s="58" t="e">
        <v>#REF!</v>
      </c>
      <c r="N3451" s="58" t="e">
        <v>#N/A</v>
      </c>
      <c r="O3451" s="58" t="e">
        <v>#N/A</v>
      </c>
      <c r="P3451" s="58" t="e">
        <v>#N/A</v>
      </c>
      <c r="Q3451" s="58" t="e">
        <v>#N/A</v>
      </c>
    </row>
    <row r="3452" spans="1:17" ht="15" customHeight="1" thickBot="1">
      <c r="A3452" s="446"/>
      <c r="B3452" s="446"/>
      <c r="C3452" s="54" t="str">
        <f>IF(A3452="CSP","Consolidated Supply Program(IIF)",IF(A3452&lt;&gt;"",INDEX('CCN &amp; Description'!$B$2:$B$1071,MATCH(VALUE(LEFT(A3452,5)),'CCN &amp; Description'!$A$2:$A$1071,0)),""))</f>
        <v/>
      </c>
      <c r="D3452" s="55" t="str">
        <f t="shared" si="106"/>
        <v>E</v>
      </c>
      <c r="E3452" s="55" t="str">
        <f t="shared" si="107"/>
        <v>E0022</v>
      </c>
      <c r="F3452" s="56" t="s">
        <v>14878</v>
      </c>
      <c r="G3452" s="56" t="s">
        <v>14879</v>
      </c>
      <c r="H3452" s="56" t="s">
        <v>14880</v>
      </c>
      <c r="I3452" s="60"/>
      <c r="J3452" s="60"/>
      <c r="K3452" s="60"/>
      <c r="L3452" s="315" t="e">
        <v>#REF!</v>
      </c>
      <c r="M3452" s="58" t="e">
        <v>#REF!</v>
      </c>
      <c r="N3452" s="58" t="e">
        <v>#N/A</v>
      </c>
      <c r="O3452" s="58" t="e">
        <v>#N/A</v>
      </c>
      <c r="P3452" s="58" t="e">
        <v>#N/A</v>
      </c>
      <c r="Q3452" s="58" t="e">
        <v>#N/A</v>
      </c>
    </row>
    <row r="3453" spans="1:17" ht="15" customHeight="1" thickBot="1">
      <c r="A3453" s="446"/>
      <c r="B3453" s="446"/>
      <c r="C3453" s="54" t="str">
        <f>IF(A3453="CSP","Consolidated Supply Program(IIF)",IF(A3453&lt;&gt;"",INDEX('CCN &amp; Description'!$B$2:$B$1071,MATCH(VALUE(LEFT(A3453,5)),'CCN &amp; Description'!$A$2:$A$1071,0)),""))</f>
        <v/>
      </c>
      <c r="D3453" s="55" t="str">
        <f t="shared" si="106"/>
        <v>E</v>
      </c>
      <c r="E3453" s="55" t="str">
        <f t="shared" si="107"/>
        <v>E0023</v>
      </c>
      <c r="F3453" s="56" t="s">
        <v>8256</v>
      </c>
      <c r="G3453" s="56" t="s">
        <v>8685</v>
      </c>
      <c r="H3453" s="59"/>
      <c r="I3453" s="57">
        <v>2.75</v>
      </c>
      <c r="J3453" s="57">
        <v>1.75</v>
      </c>
      <c r="K3453" s="57">
        <v>1.58</v>
      </c>
      <c r="L3453" s="315" t="e">
        <v>#REF!</v>
      </c>
      <c r="M3453" s="58" t="e">
        <v>#REF!</v>
      </c>
      <c r="N3453" s="58" t="e">
        <v>#N/A</v>
      </c>
      <c r="O3453" s="58" t="e">
        <v>#N/A</v>
      </c>
      <c r="P3453" s="58" t="e">
        <v>#N/A</v>
      </c>
      <c r="Q3453" s="58" t="e">
        <v>#N/A</v>
      </c>
    </row>
    <row r="3454" spans="1:17" ht="15" customHeight="1" thickBot="1">
      <c r="A3454" s="446"/>
      <c r="B3454" s="446"/>
      <c r="C3454" s="54" t="str">
        <f>IF(A3454="CSP","Consolidated Supply Program(IIF)",IF(A3454&lt;&gt;"",INDEX('CCN &amp; Description'!$B$2:$B$1071,MATCH(VALUE(LEFT(A3454,5)),'CCN &amp; Description'!$A$2:$A$1071,0)),""))</f>
        <v/>
      </c>
      <c r="D3454" s="55" t="str">
        <f t="shared" si="106"/>
        <v>E</v>
      </c>
      <c r="E3454" s="55" t="str">
        <f t="shared" si="107"/>
        <v>E0024</v>
      </c>
      <c r="F3454" s="56" t="s">
        <v>14881</v>
      </c>
      <c r="G3454" s="56" t="s">
        <v>14882</v>
      </c>
      <c r="H3454" s="56" t="s">
        <v>12508</v>
      </c>
      <c r="I3454" s="60"/>
      <c r="J3454" s="60"/>
      <c r="K3454" s="60"/>
      <c r="L3454" s="315" t="e">
        <v>#REF!</v>
      </c>
      <c r="M3454" s="58" t="e">
        <v>#REF!</v>
      </c>
      <c r="N3454" s="58" t="e">
        <v>#N/A</v>
      </c>
      <c r="O3454" s="58" t="e">
        <v>#N/A</v>
      </c>
      <c r="P3454" s="58" t="e">
        <v>#N/A</v>
      </c>
      <c r="Q3454" s="58" t="e">
        <v>#N/A</v>
      </c>
    </row>
    <row r="3455" spans="1:17" s="110" customFormat="1" ht="15" customHeight="1" thickBot="1">
      <c r="A3455" s="446">
        <v>14345</v>
      </c>
      <c r="B3455" s="446"/>
      <c r="C3455" s="106" t="str">
        <f>IF(A3455="CSP","Consolidated Supply Program(IIF)",IF(A3455&lt;&gt;"",INDEX('CCN &amp; Description'!$B$2:$B$1071,MATCH(VALUE(LEFT(A3455,5)),'CCN &amp; Description'!$A$2:$A$1071,0)),""))</f>
        <v>SMALL ARMS STORAGE, INSTALLATION</v>
      </c>
      <c r="D3455" s="107" t="str">
        <f t="shared" si="106"/>
        <v>E</v>
      </c>
      <c r="E3455" s="107" t="str">
        <f t="shared" si="107"/>
        <v>E0025</v>
      </c>
      <c r="F3455" s="108" t="s">
        <v>1433</v>
      </c>
      <c r="G3455" s="108" t="s">
        <v>14883</v>
      </c>
      <c r="H3455" s="108" t="s">
        <v>14884</v>
      </c>
      <c r="I3455" s="109">
        <v>2.58</v>
      </c>
      <c r="J3455" s="109">
        <v>0.57999999999999996</v>
      </c>
      <c r="K3455" s="109">
        <v>0.92</v>
      </c>
      <c r="L3455" s="110" t="e">
        <v>#REF!</v>
      </c>
      <c r="M3455" s="111" t="e">
        <v>#REF!</v>
      </c>
      <c r="N3455" s="111" t="e">
        <v>#N/A</v>
      </c>
      <c r="O3455" s="111" t="e">
        <v>#N/A</v>
      </c>
      <c r="P3455" s="111" t="e">
        <v>#N/A</v>
      </c>
      <c r="Q3455" s="111" t="e">
        <v>#N/A</v>
      </c>
    </row>
    <row r="3456" spans="1:17" s="110" customFormat="1" ht="15" customHeight="1" thickBot="1">
      <c r="A3456" s="446">
        <v>14345</v>
      </c>
      <c r="B3456" s="446"/>
      <c r="C3456" s="106" t="str">
        <f>IF(A3456="CSP","Consolidated Supply Program(IIF)",IF(A3456&lt;&gt;"",INDEX('CCN &amp; Description'!$B$2:$B$1071,MATCH(VALUE(LEFT(A3456,5)),'CCN &amp; Description'!$A$2:$A$1071,0)),""))</f>
        <v>SMALL ARMS STORAGE, INSTALLATION</v>
      </c>
      <c r="D3456" s="107" t="str">
        <f t="shared" si="106"/>
        <v>E</v>
      </c>
      <c r="E3456" s="107" t="str">
        <f t="shared" si="107"/>
        <v>E0025</v>
      </c>
      <c r="F3456" s="108" t="s">
        <v>1433</v>
      </c>
      <c r="G3456" s="108" t="s">
        <v>14883</v>
      </c>
      <c r="H3456" s="108" t="s">
        <v>14885</v>
      </c>
      <c r="I3456" s="109">
        <v>2.58</v>
      </c>
      <c r="J3456" s="109">
        <v>0.57999999999999996</v>
      </c>
      <c r="K3456" s="109">
        <v>0.92</v>
      </c>
      <c r="L3456" s="110" t="e">
        <v>#REF!</v>
      </c>
      <c r="M3456" s="111" t="e">
        <v>#REF!</v>
      </c>
      <c r="N3456" s="111" t="e">
        <v>#N/A</v>
      </c>
      <c r="O3456" s="111" t="e">
        <v>#N/A</v>
      </c>
      <c r="P3456" s="111" t="e">
        <v>#N/A</v>
      </c>
      <c r="Q3456" s="111" t="e">
        <v>#N/A</v>
      </c>
    </row>
    <row r="3457" spans="1:17" ht="15" customHeight="1" thickBot="1">
      <c r="A3457" s="446"/>
      <c r="B3457" s="446"/>
      <c r="C3457" s="54" t="str">
        <f>IF(A3457="CSP","Consolidated Supply Program(IIF)",IF(A3457&lt;&gt;"",INDEX('CCN &amp; Description'!$B$2:$B$1071,MATCH(VALUE(LEFT(A3457,5)),'CCN &amp; Description'!$A$2:$A$1071,0)),""))</f>
        <v/>
      </c>
      <c r="D3457" s="55" t="str">
        <f t="shared" si="106"/>
        <v>E</v>
      </c>
      <c r="E3457" s="55" t="str">
        <f t="shared" si="107"/>
        <v>E0026</v>
      </c>
      <c r="F3457" s="56" t="s">
        <v>14886</v>
      </c>
      <c r="G3457" s="56" t="s">
        <v>11511</v>
      </c>
      <c r="H3457" s="56" t="s">
        <v>14887</v>
      </c>
      <c r="I3457" s="57">
        <v>1.5</v>
      </c>
      <c r="J3457" s="57">
        <v>1.25</v>
      </c>
      <c r="K3457" s="57">
        <v>2.17</v>
      </c>
      <c r="L3457" s="315" t="e">
        <v>#REF!</v>
      </c>
      <c r="M3457" s="58" t="e">
        <v>#REF!</v>
      </c>
      <c r="N3457" s="58" t="e">
        <v>#N/A</v>
      </c>
      <c r="O3457" s="58" t="e">
        <v>#N/A</v>
      </c>
      <c r="P3457" s="58" t="e">
        <v>#N/A</v>
      </c>
      <c r="Q3457" s="58" t="e">
        <v>#N/A</v>
      </c>
    </row>
    <row r="3458" spans="1:17" s="110" customFormat="1" ht="15" customHeight="1" thickBot="1">
      <c r="A3458" s="446">
        <v>14345</v>
      </c>
      <c r="B3458" s="446"/>
      <c r="C3458" s="106" t="str">
        <f>IF(A3458="CSP","Consolidated Supply Program(IIF)",IF(A3458&lt;&gt;"",INDEX('CCN &amp; Description'!$B$2:$B$1071,MATCH(VALUE(LEFT(A3458,5)),'CCN &amp; Description'!$A$2:$A$1071,0)),""))</f>
        <v>SMALL ARMS STORAGE, INSTALLATION</v>
      </c>
      <c r="D3458" s="107" t="str">
        <f t="shared" ref="D3458:D3521" si="108">LEFT(F3458,1)</f>
        <v>E</v>
      </c>
      <c r="E3458" s="107" t="str">
        <f t="shared" ref="E3458:E3521" si="109">LEFT(F3458,5)</f>
        <v>E0027</v>
      </c>
      <c r="F3458" s="108" t="s">
        <v>8265</v>
      </c>
      <c r="G3458" s="108" t="s">
        <v>10116</v>
      </c>
      <c r="H3458" s="108" t="s">
        <v>14888</v>
      </c>
      <c r="I3458" s="113"/>
      <c r="J3458" s="113"/>
      <c r="K3458" s="113"/>
      <c r="L3458" s="110" t="e">
        <v>#REF!</v>
      </c>
      <c r="M3458" s="111" t="e">
        <v>#REF!</v>
      </c>
      <c r="N3458" s="111" t="e">
        <v>#N/A</v>
      </c>
      <c r="O3458" s="111" t="e">
        <v>#N/A</v>
      </c>
      <c r="P3458" s="111" t="e">
        <v>#N/A</v>
      </c>
      <c r="Q3458" s="111" t="e">
        <v>#N/A</v>
      </c>
    </row>
    <row r="3459" spans="1:17" ht="15" customHeight="1" thickBot="1">
      <c r="A3459" s="446"/>
      <c r="B3459" s="446"/>
      <c r="C3459" s="54" t="str">
        <f>IF(A3459="CSP","Consolidated Supply Program(IIF)",IF(A3459&lt;&gt;"",INDEX('CCN &amp; Description'!$B$2:$B$1071,MATCH(VALUE(LEFT(A3459,5)),'CCN &amp; Description'!$A$2:$A$1071,0)),""))</f>
        <v/>
      </c>
      <c r="D3459" s="55" t="str">
        <f t="shared" si="108"/>
        <v>E</v>
      </c>
      <c r="E3459" s="55" t="str">
        <f t="shared" si="109"/>
        <v>E0028</v>
      </c>
      <c r="F3459" s="56" t="s">
        <v>14889</v>
      </c>
      <c r="G3459" s="56" t="s">
        <v>14890</v>
      </c>
      <c r="H3459" s="56" t="s">
        <v>14891</v>
      </c>
      <c r="I3459" s="57">
        <v>4</v>
      </c>
      <c r="J3459" s="57">
        <v>0.17</v>
      </c>
      <c r="K3459" s="57">
        <v>0.92</v>
      </c>
      <c r="L3459" s="315" t="e">
        <v>#REF!</v>
      </c>
      <c r="M3459" s="58" t="e">
        <v>#REF!</v>
      </c>
      <c r="N3459" s="58" t="e">
        <v>#N/A</v>
      </c>
      <c r="O3459" s="58" t="e">
        <v>#N/A</v>
      </c>
      <c r="P3459" s="58" t="e">
        <v>#N/A</v>
      </c>
      <c r="Q3459" s="58" t="e">
        <v>#N/A</v>
      </c>
    </row>
    <row r="3460" spans="1:17" s="110" customFormat="1" ht="15" customHeight="1" thickBot="1">
      <c r="A3460" s="446" t="s">
        <v>9833</v>
      </c>
      <c r="B3460" s="446"/>
      <c r="C3460" s="106" t="e">
        <f>IF(A3460="CSP","Consolidated Supply Program(IIF)",IF(A3460&lt;&gt;"",INDEX('CCN &amp; Description'!$B$2:$B$1071,MATCH(VALUE(LEFT(A3460,5)),'CCN &amp; Description'!$A$2:$A$1071,0)),""))</f>
        <v>#VALUE!</v>
      </c>
      <c r="D3460" s="107" t="str">
        <f t="shared" si="108"/>
        <v>E</v>
      </c>
      <c r="E3460" s="107" t="str">
        <f t="shared" si="109"/>
        <v>E0029</v>
      </c>
      <c r="F3460" s="108" t="s">
        <v>8267</v>
      </c>
      <c r="G3460" s="108" t="s">
        <v>14530</v>
      </c>
      <c r="H3460" s="108" t="s">
        <v>14892</v>
      </c>
      <c r="I3460" s="109">
        <v>8</v>
      </c>
      <c r="J3460" s="109">
        <v>8</v>
      </c>
      <c r="K3460" s="109">
        <v>20</v>
      </c>
      <c r="L3460" s="110" t="e">
        <v>#REF!</v>
      </c>
      <c r="M3460" s="111" t="e">
        <v>#REF!</v>
      </c>
      <c r="N3460" s="111">
        <v>26.083333333333329</v>
      </c>
      <c r="O3460" s="111" t="s">
        <v>56</v>
      </c>
      <c r="P3460" s="111">
        <v>45</v>
      </c>
      <c r="Q3460" s="111">
        <v>1.75</v>
      </c>
    </row>
    <row r="3461" spans="1:17" ht="15" customHeight="1" thickBot="1">
      <c r="A3461" s="446"/>
      <c r="B3461" s="446"/>
      <c r="C3461" s="54" t="str">
        <f>IF(A3461="CSP","Consolidated Supply Program(IIF)",IF(A3461&lt;&gt;"",INDEX('CCN &amp; Description'!$B$2:$B$1071,MATCH(VALUE(LEFT(A3461,5)),'CCN &amp; Description'!$A$2:$A$1071,0)),""))</f>
        <v/>
      </c>
      <c r="D3461" s="55" t="str">
        <f t="shared" si="108"/>
        <v>E</v>
      </c>
      <c r="E3461" s="55" t="str">
        <f t="shared" si="109"/>
        <v>E0030</v>
      </c>
      <c r="F3461" s="56" t="s">
        <v>1111</v>
      </c>
      <c r="G3461" s="56" t="s">
        <v>14893</v>
      </c>
      <c r="H3461" s="56" t="s">
        <v>14894</v>
      </c>
      <c r="I3461" s="60"/>
      <c r="J3461" s="60"/>
      <c r="K3461" s="60"/>
      <c r="L3461" s="315" t="e">
        <v>#REF!</v>
      </c>
      <c r="M3461" s="58" t="e">
        <v>#REF!</v>
      </c>
      <c r="N3461" s="58" t="e">
        <v>#N/A</v>
      </c>
      <c r="O3461" s="58" t="e">
        <v>#N/A</v>
      </c>
      <c r="P3461" s="58" t="e">
        <v>#N/A</v>
      </c>
      <c r="Q3461" s="58" t="e">
        <v>#N/A</v>
      </c>
    </row>
    <row r="3462" spans="1:17" s="110" customFormat="1" ht="15" customHeight="1" thickBot="1">
      <c r="A3462" s="446">
        <v>14345</v>
      </c>
      <c r="B3462" s="446"/>
      <c r="C3462" s="106" t="str">
        <f>IF(A3462="CSP","Consolidated Supply Program(IIF)",IF(A3462&lt;&gt;"",INDEX('CCN &amp; Description'!$B$2:$B$1071,MATCH(VALUE(LEFT(A3462,5)),'CCN &amp; Description'!$A$2:$A$1071,0)),""))</f>
        <v>SMALL ARMS STORAGE, INSTALLATION</v>
      </c>
      <c r="D3462" s="107" t="str">
        <f t="shared" si="108"/>
        <v>E</v>
      </c>
      <c r="E3462" s="107" t="str">
        <f t="shared" si="109"/>
        <v>E0031</v>
      </c>
      <c r="F3462" s="108" t="s">
        <v>8272</v>
      </c>
      <c r="G3462" s="108" t="s">
        <v>14895</v>
      </c>
      <c r="H3462" s="108" t="s">
        <v>14896</v>
      </c>
      <c r="I3462" s="113"/>
      <c r="J3462" s="113"/>
      <c r="K3462" s="113"/>
      <c r="L3462" s="110" t="e">
        <v>#REF!</v>
      </c>
      <c r="M3462" s="111" t="e">
        <v>#REF!</v>
      </c>
      <c r="N3462" s="111" t="e">
        <v>#N/A</v>
      </c>
      <c r="O3462" s="111" t="e">
        <v>#N/A</v>
      </c>
      <c r="P3462" s="111" t="e">
        <v>#N/A</v>
      </c>
      <c r="Q3462" s="111" t="e">
        <v>#N/A</v>
      </c>
    </row>
    <row r="3463" spans="1:17" ht="15" customHeight="1" thickBot="1">
      <c r="A3463" s="446"/>
      <c r="B3463" s="446"/>
      <c r="C3463" s="54" t="str">
        <f>IF(A3463="CSP","Consolidated Supply Program(IIF)",IF(A3463&lt;&gt;"",INDEX('CCN &amp; Description'!$B$2:$B$1071,MATCH(VALUE(LEFT(A3463,5)),'CCN &amp; Description'!$A$2:$A$1071,0)),""))</f>
        <v/>
      </c>
      <c r="D3463" s="55" t="str">
        <f t="shared" si="108"/>
        <v>E</v>
      </c>
      <c r="E3463" s="55" t="str">
        <f t="shared" si="109"/>
        <v>E0032</v>
      </c>
      <c r="F3463" s="56" t="s">
        <v>14897</v>
      </c>
      <c r="G3463" s="56" t="s">
        <v>8275</v>
      </c>
      <c r="H3463" s="59"/>
      <c r="I3463" s="57">
        <v>0</v>
      </c>
      <c r="J3463" s="57">
        <v>0</v>
      </c>
      <c r="K3463" s="57">
        <v>0</v>
      </c>
      <c r="L3463" s="315" t="e">
        <v>#REF!</v>
      </c>
      <c r="M3463" s="58" t="e">
        <v>#REF!</v>
      </c>
      <c r="N3463" s="58" t="e">
        <v>#N/A</v>
      </c>
      <c r="O3463" s="58" t="e">
        <v>#N/A</v>
      </c>
      <c r="P3463" s="58" t="e">
        <v>#N/A</v>
      </c>
      <c r="Q3463" s="58" t="e">
        <v>#N/A</v>
      </c>
    </row>
    <row r="3464" spans="1:17" ht="15" customHeight="1" thickBot="1">
      <c r="A3464" s="446"/>
      <c r="B3464" s="446"/>
      <c r="C3464" s="54" t="str">
        <f>IF(A3464="CSP","Consolidated Supply Program(IIF)",IF(A3464&lt;&gt;"",INDEX('CCN &amp; Description'!$B$2:$B$1071,MATCH(VALUE(LEFT(A3464,5)),'CCN &amp; Description'!$A$2:$A$1071,0)),""))</f>
        <v/>
      </c>
      <c r="D3464" s="55" t="str">
        <f t="shared" si="108"/>
        <v>E</v>
      </c>
      <c r="E3464" s="55" t="str">
        <f t="shared" si="109"/>
        <v>E0033</v>
      </c>
      <c r="F3464" s="56" t="s">
        <v>14898</v>
      </c>
      <c r="G3464" s="56" t="s">
        <v>14899</v>
      </c>
      <c r="H3464" s="56" t="s">
        <v>14900</v>
      </c>
      <c r="I3464" s="60"/>
      <c r="J3464" s="60"/>
      <c r="K3464" s="60"/>
      <c r="L3464" s="315" t="e">
        <v>#REF!</v>
      </c>
      <c r="M3464" s="58" t="e">
        <v>#REF!</v>
      </c>
      <c r="N3464" s="58" t="e">
        <v>#N/A</v>
      </c>
      <c r="O3464" s="58" t="e">
        <v>#N/A</v>
      </c>
      <c r="P3464" s="58" t="e">
        <v>#N/A</v>
      </c>
      <c r="Q3464" s="58" t="e">
        <v>#N/A</v>
      </c>
    </row>
    <row r="3465" spans="1:17" ht="15" customHeight="1" thickBot="1">
      <c r="A3465" s="446"/>
      <c r="B3465" s="446"/>
      <c r="C3465" s="54" t="str">
        <f>IF(A3465="CSP","Consolidated Supply Program(IIF)",IF(A3465&lt;&gt;"",INDEX('CCN &amp; Description'!$B$2:$B$1071,MATCH(VALUE(LEFT(A3465,5)),'CCN &amp; Description'!$A$2:$A$1071,0)),""))</f>
        <v/>
      </c>
      <c r="D3465" s="55" t="str">
        <f t="shared" si="108"/>
        <v>E</v>
      </c>
      <c r="E3465" s="55" t="str">
        <f t="shared" si="109"/>
        <v>E0034</v>
      </c>
      <c r="F3465" s="56" t="s">
        <v>14901</v>
      </c>
      <c r="G3465" s="56" t="s">
        <v>14902</v>
      </c>
      <c r="H3465" s="59"/>
      <c r="I3465" s="60"/>
      <c r="J3465" s="60"/>
      <c r="K3465" s="60"/>
      <c r="L3465" s="315" t="e">
        <v>#REF!</v>
      </c>
      <c r="M3465" s="58" t="e">
        <v>#REF!</v>
      </c>
      <c r="N3465" s="58" t="e">
        <v>#N/A</v>
      </c>
      <c r="O3465" s="58" t="e">
        <v>#N/A</v>
      </c>
      <c r="P3465" s="58" t="e">
        <v>#N/A</v>
      </c>
      <c r="Q3465" s="58" t="e">
        <v>#N/A</v>
      </c>
    </row>
    <row r="3466" spans="1:17" ht="15" customHeight="1" thickBot="1">
      <c r="A3466" s="446"/>
      <c r="B3466" s="446"/>
      <c r="C3466" s="54" t="str">
        <f>IF(A3466="CSP","Consolidated Supply Program(IIF)",IF(A3466&lt;&gt;"",INDEX('CCN &amp; Description'!$B$2:$B$1071,MATCH(VALUE(LEFT(A3466,5)),'CCN &amp; Description'!$A$2:$A$1071,0)),""))</f>
        <v/>
      </c>
      <c r="D3466" s="55" t="str">
        <f t="shared" si="108"/>
        <v>E</v>
      </c>
      <c r="E3466" s="55" t="str">
        <f t="shared" si="109"/>
        <v>E0035</v>
      </c>
      <c r="F3466" s="56" t="s">
        <v>14903</v>
      </c>
      <c r="G3466" s="56" t="s">
        <v>14904</v>
      </c>
      <c r="H3466" s="56" t="s">
        <v>14905</v>
      </c>
      <c r="I3466" s="57">
        <v>8</v>
      </c>
      <c r="J3466" s="57">
        <v>8</v>
      </c>
      <c r="K3466" s="57">
        <v>19.989999999999998</v>
      </c>
      <c r="L3466" s="315" t="e">
        <v>#REF!</v>
      </c>
      <c r="M3466" s="58" t="e">
        <v>#REF!</v>
      </c>
      <c r="N3466" s="58" t="e">
        <v>#N/A</v>
      </c>
      <c r="O3466" s="58" t="e">
        <v>#N/A</v>
      </c>
      <c r="P3466" s="58" t="e">
        <v>#N/A</v>
      </c>
      <c r="Q3466" s="58" t="e">
        <v>#N/A</v>
      </c>
    </row>
    <row r="3467" spans="1:17" ht="15" customHeight="1" thickBot="1">
      <c r="A3467" s="446">
        <v>14312</v>
      </c>
      <c r="B3467" s="446">
        <v>14312</v>
      </c>
      <c r="C3467" s="54" t="str">
        <f>IF(A3467="CSP","Consolidated Supply Program(IIF)",IF(A3467&lt;&gt;"",INDEX('CCN &amp; Description'!$B$2:$B$1071,MATCH(VALUE(LEFT(A3467,5)),'CCN &amp; Description'!$A$2:$A$1071,0)),""))</f>
        <v>VEHICLE STAGING AREA, SURFACED</v>
      </c>
      <c r="D3467" s="55" t="str">
        <f t="shared" si="108"/>
        <v>E</v>
      </c>
      <c r="E3467" s="55" t="str">
        <f t="shared" si="109"/>
        <v>E0036</v>
      </c>
      <c r="F3467" s="56" t="s">
        <v>8276</v>
      </c>
      <c r="G3467" s="56" t="s">
        <v>14906</v>
      </c>
      <c r="H3467" s="56" t="s">
        <v>14907</v>
      </c>
      <c r="I3467" s="57">
        <v>16.16</v>
      </c>
      <c r="J3467" s="57">
        <v>7.54</v>
      </c>
      <c r="K3467" s="57">
        <v>6.33</v>
      </c>
      <c r="L3467" s="315" t="e">
        <v>#REF!</v>
      </c>
      <c r="M3467" s="58" t="e">
        <v>#REF!</v>
      </c>
      <c r="N3467" s="58">
        <v>16.166666666666671</v>
      </c>
      <c r="O3467" s="58" t="s">
        <v>1882</v>
      </c>
      <c r="P3467" s="58">
        <v>25</v>
      </c>
      <c r="Q3467" s="58">
        <v>1.75</v>
      </c>
    </row>
    <row r="3468" spans="1:17" ht="15" customHeight="1" thickBot="1">
      <c r="A3468" s="446">
        <v>14312</v>
      </c>
      <c r="B3468" s="446">
        <v>14312</v>
      </c>
      <c r="C3468" s="54" t="str">
        <f>IF(A3468="CSP","Consolidated Supply Program(IIF)",IF(A3468&lt;&gt;"",INDEX('CCN &amp; Description'!$B$2:$B$1071,MATCH(VALUE(LEFT(A3468,5)),'CCN &amp; Description'!$A$2:$A$1071,0)),""))</f>
        <v>VEHICLE STAGING AREA, SURFACED</v>
      </c>
      <c r="D3468" s="55" t="str">
        <f t="shared" si="108"/>
        <v>E</v>
      </c>
      <c r="E3468" s="55" t="str">
        <f t="shared" si="109"/>
        <v>E0036</v>
      </c>
      <c r="F3468" s="56" t="s">
        <v>8276</v>
      </c>
      <c r="G3468" s="56" t="s">
        <v>14908</v>
      </c>
      <c r="H3468" s="59"/>
      <c r="I3468" s="57">
        <v>16.16</v>
      </c>
      <c r="J3468" s="57">
        <v>7.54</v>
      </c>
      <c r="K3468" s="57">
        <v>6.33</v>
      </c>
      <c r="L3468" s="315" t="e">
        <v>#REF!</v>
      </c>
      <c r="M3468" s="58" t="e">
        <v>#REF!</v>
      </c>
      <c r="N3468" s="58">
        <v>16.166666666666671</v>
      </c>
      <c r="O3468" s="58" t="s">
        <v>1882</v>
      </c>
      <c r="P3468" s="58">
        <v>25</v>
      </c>
      <c r="Q3468" s="58">
        <v>1.75</v>
      </c>
    </row>
    <row r="3469" spans="1:17" ht="15" customHeight="1" thickBot="1">
      <c r="A3469" s="446"/>
      <c r="B3469" s="446"/>
      <c r="C3469" s="54" t="str">
        <f>IF(A3469="CSP","Consolidated Supply Program(IIF)",IF(A3469&lt;&gt;"",INDEX('CCN &amp; Description'!$B$2:$B$1071,MATCH(VALUE(LEFT(A3469,5)),'CCN &amp; Description'!$A$2:$A$1071,0)),""))</f>
        <v/>
      </c>
      <c r="D3469" s="55" t="str">
        <f t="shared" si="108"/>
        <v>E</v>
      </c>
      <c r="E3469" s="55" t="str">
        <f t="shared" si="109"/>
        <v>E0037</v>
      </c>
      <c r="F3469" s="56" t="s">
        <v>14909</v>
      </c>
      <c r="G3469" s="56" t="s">
        <v>14910</v>
      </c>
      <c r="H3469" s="59"/>
      <c r="I3469" s="60"/>
      <c r="J3469" s="60"/>
      <c r="K3469" s="60"/>
      <c r="L3469" s="315" t="e">
        <v>#REF!</v>
      </c>
      <c r="M3469" s="58" t="e">
        <v>#REF!</v>
      </c>
      <c r="N3469" s="58" t="e">
        <v>#N/A</v>
      </c>
      <c r="O3469" s="58" t="e">
        <v>#N/A</v>
      </c>
      <c r="P3469" s="58" t="e">
        <v>#N/A</v>
      </c>
      <c r="Q3469" s="58" t="e">
        <v>#N/A</v>
      </c>
    </row>
    <row r="3470" spans="1:17" ht="15" customHeight="1" thickBot="1">
      <c r="A3470" s="446"/>
      <c r="B3470" s="446"/>
      <c r="C3470" s="54" t="str">
        <f>IF(A3470="CSP","Consolidated Supply Program(IIF)",IF(A3470&lt;&gt;"",INDEX('CCN &amp; Description'!$B$2:$B$1071,MATCH(VALUE(LEFT(A3470,5)),'CCN &amp; Description'!$A$2:$A$1071,0)),""))</f>
        <v/>
      </c>
      <c r="D3470" s="55" t="str">
        <f t="shared" si="108"/>
        <v>E</v>
      </c>
      <c r="E3470" s="55" t="str">
        <f t="shared" si="109"/>
        <v>E0038</v>
      </c>
      <c r="F3470" s="56" t="s">
        <v>14911</v>
      </c>
      <c r="G3470" s="56" t="s">
        <v>13287</v>
      </c>
      <c r="H3470" s="56" t="s">
        <v>14912</v>
      </c>
      <c r="I3470" s="57">
        <v>0.67</v>
      </c>
      <c r="J3470" s="57">
        <v>0.25</v>
      </c>
      <c r="K3470" s="57">
        <v>0.17</v>
      </c>
      <c r="L3470" s="315" t="e">
        <v>#REF!</v>
      </c>
      <c r="M3470" s="58" t="e">
        <v>#REF!</v>
      </c>
      <c r="N3470" s="58" t="e">
        <v>#N/A</v>
      </c>
      <c r="O3470" s="58" t="e">
        <v>#N/A</v>
      </c>
      <c r="P3470" s="58" t="e">
        <v>#N/A</v>
      </c>
      <c r="Q3470" s="58" t="e">
        <v>#N/A</v>
      </c>
    </row>
    <row r="3471" spans="1:17" s="110" customFormat="1" ht="15" customHeight="1" thickBot="1">
      <c r="A3471" s="446"/>
      <c r="B3471" s="446"/>
      <c r="C3471" s="106" t="str">
        <f>IF(A3471="CSP","Consolidated Supply Program(IIF)",IF(A3471&lt;&gt;"",INDEX('CCN &amp; Description'!$B$2:$B$1071,MATCH(VALUE(LEFT(A3471,5)),'CCN &amp; Description'!$A$2:$A$1071,0)),""))</f>
        <v/>
      </c>
      <c r="D3471" s="107" t="str">
        <f t="shared" si="108"/>
        <v>E</v>
      </c>
      <c r="E3471" s="107" t="str">
        <f t="shared" si="109"/>
        <v>E0039</v>
      </c>
      <c r="F3471" s="108" t="s">
        <v>8280</v>
      </c>
      <c r="G3471" s="108" t="s">
        <v>14913</v>
      </c>
      <c r="H3471" s="112"/>
      <c r="I3471" s="109">
        <v>1.67</v>
      </c>
      <c r="J3471" s="109">
        <v>1.33</v>
      </c>
      <c r="K3471" s="109">
        <v>0.83</v>
      </c>
      <c r="L3471" s="110" t="e">
        <v>#REF!</v>
      </c>
      <c r="M3471" s="111" t="e">
        <v>#REF!</v>
      </c>
      <c r="N3471" s="111" t="e">
        <v>#N/A</v>
      </c>
      <c r="O3471" s="111" t="e">
        <v>#N/A</v>
      </c>
      <c r="P3471" s="111" t="e">
        <v>#N/A</v>
      </c>
      <c r="Q3471" s="111" t="e">
        <v>#N/A</v>
      </c>
    </row>
    <row r="3472" spans="1:17" s="110" customFormat="1" ht="15" customHeight="1" thickBot="1">
      <c r="A3472" s="446"/>
      <c r="B3472" s="446"/>
      <c r="C3472" s="106" t="str">
        <f>IF(A3472="CSP","Consolidated Supply Program(IIF)",IF(A3472&lt;&gt;"",INDEX('CCN &amp; Description'!$B$2:$B$1071,MATCH(VALUE(LEFT(A3472,5)),'CCN &amp; Description'!$A$2:$A$1071,0)),""))</f>
        <v/>
      </c>
      <c r="D3472" s="107" t="str">
        <f t="shared" si="108"/>
        <v>E</v>
      </c>
      <c r="E3472" s="107" t="str">
        <f t="shared" si="109"/>
        <v>E0040</v>
      </c>
      <c r="F3472" s="108" t="s">
        <v>14914</v>
      </c>
      <c r="G3472" s="108" t="s">
        <v>14915</v>
      </c>
      <c r="H3472" s="108" t="s">
        <v>14916</v>
      </c>
      <c r="I3472" s="113"/>
      <c r="J3472" s="113"/>
      <c r="K3472" s="113"/>
      <c r="L3472" s="110" t="e">
        <v>#REF!</v>
      </c>
      <c r="M3472" s="111" t="e">
        <v>#REF!</v>
      </c>
      <c r="N3472" s="111" t="e">
        <v>#N/A</v>
      </c>
      <c r="O3472" s="111" t="e">
        <v>#N/A</v>
      </c>
      <c r="P3472" s="111" t="e">
        <v>#N/A</v>
      </c>
      <c r="Q3472" s="111" t="e">
        <v>#N/A</v>
      </c>
    </row>
    <row r="3473" spans="1:17" s="110" customFormat="1" ht="15" customHeight="1" thickBot="1">
      <c r="A3473" s="446"/>
      <c r="B3473" s="446"/>
      <c r="C3473" s="106" t="str">
        <f>IF(A3473="CSP","Consolidated Supply Program(IIF)",IF(A3473&lt;&gt;"",INDEX('CCN &amp; Description'!$B$2:$B$1071,MATCH(VALUE(LEFT(A3473,5)),'CCN &amp; Description'!$A$2:$A$1071,0)),""))</f>
        <v/>
      </c>
      <c r="D3473" s="107" t="str">
        <f t="shared" si="108"/>
        <v>E</v>
      </c>
      <c r="E3473" s="107" t="str">
        <f t="shared" si="109"/>
        <v>E0041</v>
      </c>
      <c r="F3473" s="108" t="s">
        <v>14917</v>
      </c>
      <c r="G3473" s="108" t="s">
        <v>14918</v>
      </c>
      <c r="H3473" s="108" t="s">
        <v>14919</v>
      </c>
      <c r="I3473" s="113"/>
      <c r="J3473" s="113"/>
      <c r="K3473" s="113"/>
      <c r="L3473" s="110" t="e">
        <v>#REF!</v>
      </c>
      <c r="M3473" s="111" t="e">
        <v>#REF!</v>
      </c>
      <c r="N3473" s="111" t="e">
        <v>#N/A</v>
      </c>
      <c r="O3473" s="111" t="e">
        <v>#N/A</v>
      </c>
      <c r="P3473" s="111" t="e">
        <v>#N/A</v>
      </c>
      <c r="Q3473" s="111" t="e">
        <v>#N/A</v>
      </c>
    </row>
    <row r="3474" spans="1:17" s="110" customFormat="1" ht="15" customHeight="1" thickBot="1">
      <c r="A3474" s="446"/>
      <c r="B3474" s="446"/>
      <c r="C3474" s="106" t="str">
        <f>IF(A3474="CSP","Consolidated Supply Program(IIF)",IF(A3474&lt;&gt;"",INDEX('CCN &amp; Description'!$B$2:$B$1071,MATCH(VALUE(LEFT(A3474,5)),'CCN &amp; Description'!$A$2:$A$1071,0)),""))</f>
        <v/>
      </c>
      <c r="D3474" s="107" t="str">
        <f t="shared" si="108"/>
        <v>E</v>
      </c>
      <c r="E3474" s="107" t="str">
        <f t="shared" si="109"/>
        <v>E0042</v>
      </c>
      <c r="F3474" s="108" t="s">
        <v>8284</v>
      </c>
      <c r="G3474" s="108" t="s">
        <v>14920</v>
      </c>
      <c r="H3474" s="108" t="s">
        <v>14921</v>
      </c>
      <c r="I3474" s="109">
        <v>1.83</v>
      </c>
      <c r="J3474" s="109">
        <v>1.5</v>
      </c>
      <c r="K3474" s="109">
        <v>1</v>
      </c>
      <c r="L3474" s="110" t="e">
        <v>#REF!</v>
      </c>
      <c r="M3474" s="111" t="e">
        <v>#REF!</v>
      </c>
      <c r="N3474" s="111" t="e">
        <v>#N/A</v>
      </c>
      <c r="O3474" s="111" t="e">
        <v>#N/A</v>
      </c>
      <c r="P3474" s="111" t="e">
        <v>#N/A</v>
      </c>
      <c r="Q3474" s="111" t="e">
        <v>#N/A</v>
      </c>
    </row>
    <row r="3475" spans="1:17" s="110" customFormat="1" ht="15" customHeight="1" thickBot="1">
      <c r="A3475" s="446"/>
      <c r="B3475" s="446"/>
      <c r="C3475" s="106" t="str">
        <f>IF(A3475="CSP","Consolidated Supply Program(IIF)",IF(A3475&lt;&gt;"",INDEX('CCN &amp; Description'!$B$2:$B$1071,MATCH(VALUE(LEFT(A3475,5)),'CCN &amp; Description'!$A$2:$A$1071,0)),""))</f>
        <v/>
      </c>
      <c r="D3475" s="107" t="str">
        <f t="shared" si="108"/>
        <v>E</v>
      </c>
      <c r="E3475" s="107" t="str">
        <f t="shared" si="109"/>
        <v>E0042</v>
      </c>
      <c r="F3475" s="108" t="s">
        <v>14922</v>
      </c>
      <c r="G3475" s="108" t="s">
        <v>14920</v>
      </c>
      <c r="H3475" s="108" t="s">
        <v>14921</v>
      </c>
      <c r="I3475" s="109">
        <v>1.83</v>
      </c>
      <c r="J3475" s="109">
        <v>1.5</v>
      </c>
      <c r="K3475" s="109">
        <v>1</v>
      </c>
      <c r="L3475" s="110" t="e">
        <v>#REF!</v>
      </c>
      <c r="M3475" s="111" t="e">
        <v>#REF!</v>
      </c>
      <c r="N3475" s="111" t="e">
        <v>#N/A</v>
      </c>
      <c r="O3475" s="111" t="e">
        <v>#N/A</v>
      </c>
      <c r="P3475" s="111" t="e">
        <v>#N/A</v>
      </c>
      <c r="Q3475" s="111" t="e">
        <v>#N/A</v>
      </c>
    </row>
    <row r="3476" spans="1:17" s="110" customFormat="1" ht="15" customHeight="1" thickBot="1">
      <c r="A3476" s="446"/>
      <c r="B3476" s="446"/>
      <c r="C3476" s="106" t="str">
        <f>IF(A3476="CSP","Consolidated Supply Program(IIF)",IF(A3476&lt;&gt;"",INDEX('CCN &amp; Description'!$B$2:$B$1071,MATCH(VALUE(LEFT(A3476,5)),'CCN &amp; Description'!$A$2:$A$1071,0)),""))</f>
        <v/>
      </c>
      <c r="D3476" s="107" t="str">
        <f t="shared" si="108"/>
        <v>E</v>
      </c>
      <c r="E3476" s="107" t="str">
        <f t="shared" si="109"/>
        <v>E0043</v>
      </c>
      <c r="F3476" s="108" t="s">
        <v>8288</v>
      </c>
      <c r="G3476" s="108" t="s">
        <v>14923</v>
      </c>
      <c r="H3476" s="108" t="s">
        <v>14924</v>
      </c>
      <c r="I3476" s="109">
        <v>27.5</v>
      </c>
      <c r="J3476" s="109">
        <v>10.42</v>
      </c>
      <c r="K3476" s="109">
        <v>8.66</v>
      </c>
      <c r="L3476" s="110" t="e">
        <v>#REF!</v>
      </c>
      <c r="M3476" s="111" t="e">
        <v>#REF!</v>
      </c>
      <c r="N3476" s="111">
        <v>27.5</v>
      </c>
      <c r="O3476" s="111" t="s">
        <v>56</v>
      </c>
      <c r="P3476" s="111">
        <v>45</v>
      </c>
      <c r="Q3476" s="111">
        <v>1.75</v>
      </c>
    </row>
    <row r="3477" spans="1:17" s="110" customFormat="1" ht="15" customHeight="1" thickBot="1">
      <c r="A3477" s="446"/>
      <c r="B3477" s="446"/>
      <c r="C3477" s="106" t="str">
        <f>IF(A3477="CSP","Consolidated Supply Program(IIF)",IF(A3477&lt;&gt;"",INDEX('CCN &amp; Description'!$B$2:$B$1071,MATCH(VALUE(LEFT(A3477,5)),'CCN &amp; Description'!$A$2:$A$1071,0)),""))</f>
        <v/>
      </c>
      <c r="D3477" s="107" t="str">
        <f t="shared" si="108"/>
        <v>E</v>
      </c>
      <c r="E3477" s="107" t="str">
        <f t="shared" si="109"/>
        <v>E0044</v>
      </c>
      <c r="F3477" s="108" t="s">
        <v>8292</v>
      </c>
      <c r="G3477" s="108" t="s">
        <v>14925</v>
      </c>
      <c r="H3477" s="108" t="s">
        <v>14926</v>
      </c>
      <c r="I3477" s="109">
        <v>3</v>
      </c>
      <c r="J3477" s="109">
        <v>3</v>
      </c>
      <c r="K3477" s="109">
        <v>2</v>
      </c>
      <c r="L3477" s="110" t="e">
        <v>#REF!</v>
      </c>
      <c r="M3477" s="111" t="e">
        <v>#REF!</v>
      </c>
      <c r="N3477" s="111" t="e">
        <v>#N/A</v>
      </c>
      <c r="O3477" s="111" t="e">
        <v>#N/A</v>
      </c>
      <c r="P3477" s="111" t="e">
        <v>#N/A</v>
      </c>
      <c r="Q3477" s="111" t="e">
        <v>#N/A</v>
      </c>
    </row>
    <row r="3478" spans="1:17" s="110" customFormat="1" ht="15" customHeight="1" thickBot="1">
      <c r="A3478" s="446"/>
      <c r="B3478" s="446"/>
      <c r="C3478" s="106" t="str">
        <f>IF(A3478="CSP","Consolidated Supply Program(IIF)",IF(A3478&lt;&gt;"",INDEX('CCN &amp; Description'!$B$2:$B$1071,MATCH(VALUE(LEFT(A3478,5)),'CCN &amp; Description'!$A$2:$A$1071,0)),""))</f>
        <v/>
      </c>
      <c r="D3478" s="107" t="str">
        <f t="shared" si="108"/>
        <v>E</v>
      </c>
      <c r="E3478" s="107" t="str">
        <f t="shared" si="109"/>
        <v>E0045</v>
      </c>
      <c r="F3478" s="108" t="s">
        <v>8296</v>
      </c>
      <c r="G3478" s="108" t="s">
        <v>14927</v>
      </c>
      <c r="H3478" s="112"/>
      <c r="I3478" s="109">
        <v>2</v>
      </c>
      <c r="J3478" s="109">
        <v>1.5</v>
      </c>
      <c r="K3478" s="109">
        <v>1.5</v>
      </c>
      <c r="L3478" s="110" t="e">
        <v>#REF!</v>
      </c>
      <c r="M3478" s="111" t="e">
        <v>#REF!</v>
      </c>
      <c r="N3478" s="111" t="e">
        <v>#N/A</v>
      </c>
      <c r="O3478" s="111" t="e">
        <v>#N/A</v>
      </c>
      <c r="P3478" s="111" t="e">
        <v>#N/A</v>
      </c>
      <c r="Q3478" s="111" t="e">
        <v>#N/A</v>
      </c>
    </row>
    <row r="3479" spans="1:17" s="110" customFormat="1" ht="15" customHeight="1" thickBot="1">
      <c r="A3479" s="446"/>
      <c r="B3479" s="446"/>
      <c r="C3479" s="106" t="str">
        <f>IF(A3479="CSP","Consolidated Supply Program(IIF)",IF(A3479&lt;&gt;"",INDEX('CCN &amp; Description'!$B$2:$B$1071,MATCH(VALUE(LEFT(A3479,5)),'CCN &amp; Description'!$A$2:$A$1071,0)),""))</f>
        <v/>
      </c>
      <c r="D3479" s="107" t="str">
        <f t="shared" si="108"/>
        <v>E</v>
      </c>
      <c r="E3479" s="107" t="str">
        <f t="shared" si="109"/>
        <v>E0046</v>
      </c>
      <c r="F3479" s="108" t="s">
        <v>8300</v>
      </c>
      <c r="G3479" s="108" t="s">
        <v>14928</v>
      </c>
      <c r="H3479" s="108" t="s">
        <v>14929</v>
      </c>
      <c r="I3479" s="109">
        <v>4</v>
      </c>
      <c r="J3479" s="109">
        <v>3.33</v>
      </c>
      <c r="K3479" s="109">
        <v>4</v>
      </c>
      <c r="L3479" s="110" t="e">
        <v>#REF!</v>
      </c>
      <c r="M3479" s="111" t="e">
        <v>#REF!</v>
      </c>
      <c r="N3479" s="111" t="e">
        <v>#N/A</v>
      </c>
      <c r="O3479" s="111" t="e">
        <v>#N/A</v>
      </c>
      <c r="P3479" s="111" t="e">
        <v>#N/A</v>
      </c>
      <c r="Q3479" s="111" t="e">
        <v>#N/A</v>
      </c>
    </row>
    <row r="3480" spans="1:17" s="110" customFormat="1" ht="15" customHeight="1" thickBot="1">
      <c r="A3480" s="446"/>
      <c r="B3480" s="446"/>
      <c r="C3480" s="106" t="str">
        <f>IF(A3480="CSP","Consolidated Supply Program(IIF)",IF(A3480&lt;&gt;"",INDEX('CCN &amp; Description'!$B$2:$B$1071,MATCH(VALUE(LEFT(A3480,5)),'CCN &amp; Description'!$A$2:$A$1071,0)),""))</f>
        <v/>
      </c>
      <c r="D3480" s="107" t="str">
        <f t="shared" si="108"/>
        <v>E</v>
      </c>
      <c r="E3480" s="107" t="str">
        <f t="shared" si="109"/>
        <v>E0047</v>
      </c>
      <c r="F3480" s="108" t="s">
        <v>8304</v>
      </c>
      <c r="G3480" s="108" t="s">
        <v>14930</v>
      </c>
      <c r="H3480" s="112"/>
      <c r="I3480" s="109">
        <v>4</v>
      </c>
      <c r="J3480" s="109">
        <v>3.33</v>
      </c>
      <c r="K3480" s="109">
        <v>5</v>
      </c>
      <c r="L3480" s="110" t="e">
        <v>#REF!</v>
      </c>
      <c r="M3480" s="111" t="e">
        <v>#REF!</v>
      </c>
      <c r="N3480" s="111" t="e">
        <v>#N/A</v>
      </c>
      <c r="O3480" s="111" t="e">
        <v>#N/A</v>
      </c>
      <c r="P3480" s="111" t="e">
        <v>#N/A</v>
      </c>
      <c r="Q3480" s="111" t="e">
        <v>#N/A</v>
      </c>
    </row>
    <row r="3481" spans="1:17" s="110" customFormat="1" ht="15" customHeight="1" thickBot="1">
      <c r="A3481" s="446"/>
      <c r="B3481" s="446"/>
      <c r="C3481" s="106" t="str">
        <f>IF(A3481="CSP","Consolidated Supply Program(IIF)",IF(A3481&lt;&gt;"",INDEX('CCN &amp; Description'!$B$2:$B$1071,MATCH(VALUE(LEFT(A3481,5)),'CCN &amp; Description'!$A$2:$A$1071,0)),""))</f>
        <v/>
      </c>
      <c r="D3481" s="107" t="str">
        <f t="shared" si="108"/>
        <v>E</v>
      </c>
      <c r="E3481" s="107" t="str">
        <f t="shared" si="109"/>
        <v>E0048</v>
      </c>
      <c r="F3481" s="108" t="s">
        <v>8308</v>
      </c>
      <c r="G3481" s="108" t="s">
        <v>14931</v>
      </c>
      <c r="H3481" s="108" t="s">
        <v>14932</v>
      </c>
      <c r="I3481" s="109">
        <v>11.33</v>
      </c>
      <c r="J3481" s="109">
        <v>4.25</v>
      </c>
      <c r="K3481" s="109">
        <v>3.75</v>
      </c>
      <c r="L3481" s="110" t="e">
        <v>#REF!</v>
      </c>
      <c r="M3481" s="111" t="e">
        <v>#REF!</v>
      </c>
      <c r="N3481" s="111" t="e">
        <v>#N/A</v>
      </c>
      <c r="O3481" s="111" t="e">
        <v>#N/A</v>
      </c>
      <c r="P3481" s="111" t="e">
        <v>#N/A</v>
      </c>
      <c r="Q3481" s="111" t="e">
        <v>#N/A</v>
      </c>
    </row>
    <row r="3482" spans="1:17" s="110" customFormat="1" ht="15" customHeight="1" thickBot="1">
      <c r="A3482" s="446"/>
      <c r="B3482" s="446"/>
      <c r="C3482" s="106" t="str">
        <f>IF(A3482="CSP","Consolidated Supply Program(IIF)",IF(A3482&lt;&gt;"",INDEX('CCN &amp; Description'!$B$2:$B$1071,MATCH(VALUE(LEFT(A3482,5)),'CCN &amp; Description'!$A$2:$A$1071,0)),""))</f>
        <v/>
      </c>
      <c r="D3482" s="107" t="str">
        <f t="shared" si="108"/>
        <v>E</v>
      </c>
      <c r="E3482" s="107" t="str">
        <f t="shared" si="109"/>
        <v>E0049</v>
      </c>
      <c r="F3482" s="108" t="s">
        <v>8312</v>
      </c>
      <c r="G3482" s="108" t="s">
        <v>14933</v>
      </c>
      <c r="H3482" s="112"/>
      <c r="I3482" s="109">
        <v>3</v>
      </c>
      <c r="J3482" s="109">
        <v>1.67</v>
      </c>
      <c r="K3482" s="109">
        <v>1.25</v>
      </c>
      <c r="L3482" s="110" t="e">
        <v>#REF!</v>
      </c>
      <c r="M3482" s="111" t="e">
        <v>#REF!</v>
      </c>
      <c r="N3482" s="111" t="e">
        <v>#N/A</v>
      </c>
      <c r="O3482" s="111" t="e">
        <v>#N/A</v>
      </c>
      <c r="P3482" s="111" t="e">
        <v>#N/A</v>
      </c>
      <c r="Q3482" s="111" t="e">
        <v>#N/A</v>
      </c>
    </row>
    <row r="3483" spans="1:17" s="110" customFormat="1" ht="15" customHeight="1" thickBot="1">
      <c r="A3483" s="446">
        <v>14345</v>
      </c>
      <c r="B3483" s="446"/>
      <c r="C3483" s="106" t="str">
        <f>IF(A3483="CSP","Consolidated Supply Program(IIF)",IF(A3483&lt;&gt;"",INDEX('CCN &amp; Description'!$B$2:$B$1071,MATCH(VALUE(LEFT(A3483,5)),'CCN &amp; Description'!$A$2:$A$1071,0)),""))</f>
        <v>SMALL ARMS STORAGE, INSTALLATION</v>
      </c>
      <c r="D3483" s="107" t="str">
        <f t="shared" si="108"/>
        <v>E</v>
      </c>
      <c r="E3483" s="107" t="str">
        <f t="shared" si="109"/>
        <v>E0050</v>
      </c>
      <c r="F3483" s="108" t="s">
        <v>1117</v>
      </c>
      <c r="G3483" s="108" t="s">
        <v>14934</v>
      </c>
      <c r="H3483" s="108" t="s">
        <v>14331</v>
      </c>
      <c r="I3483" s="109">
        <v>1.08</v>
      </c>
      <c r="J3483" s="109">
        <v>0.25</v>
      </c>
      <c r="K3483" s="109">
        <v>0.17</v>
      </c>
      <c r="L3483" s="110" t="e">
        <v>#REF!</v>
      </c>
      <c r="M3483" s="111" t="e">
        <v>#REF!</v>
      </c>
      <c r="N3483" s="111" t="e">
        <v>#N/A</v>
      </c>
      <c r="O3483" s="111" t="e">
        <v>#N/A</v>
      </c>
      <c r="P3483" s="111" t="e">
        <v>#N/A</v>
      </c>
      <c r="Q3483" s="111" t="e">
        <v>#N/A</v>
      </c>
    </row>
    <row r="3484" spans="1:17" s="110" customFormat="1" ht="15" customHeight="1" thickBot="1">
      <c r="A3484" s="446">
        <v>14345</v>
      </c>
      <c r="B3484" s="446"/>
      <c r="C3484" s="106" t="str">
        <f>IF(A3484="CSP","Consolidated Supply Program(IIF)",IF(A3484&lt;&gt;"",INDEX('CCN &amp; Description'!$B$2:$B$1071,MATCH(VALUE(LEFT(A3484,5)),'CCN &amp; Description'!$A$2:$A$1071,0)),""))</f>
        <v>SMALL ARMS STORAGE, INSTALLATION</v>
      </c>
      <c r="D3484" s="107" t="str">
        <f t="shared" si="108"/>
        <v>E</v>
      </c>
      <c r="E3484" s="107" t="str">
        <f t="shared" si="109"/>
        <v>E0050</v>
      </c>
      <c r="F3484" s="108" t="s">
        <v>1117</v>
      </c>
      <c r="G3484" s="108" t="s">
        <v>14934</v>
      </c>
      <c r="H3484" s="108" t="s">
        <v>14935</v>
      </c>
      <c r="I3484" s="109">
        <v>1.08</v>
      </c>
      <c r="J3484" s="109">
        <v>0.25</v>
      </c>
      <c r="K3484" s="109">
        <v>0.17</v>
      </c>
      <c r="L3484" s="110" t="e">
        <v>#REF!</v>
      </c>
      <c r="M3484" s="111" t="e">
        <v>#REF!</v>
      </c>
      <c r="N3484" s="111" t="e">
        <v>#N/A</v>
      </c>
      <c r="O3484" s="111" t="e">
        <v>#N/A</v>
      </c>
      <c r="P3484" s="111" t="e">
        <v>#N/A</v>
      </c>
      <c r="Q3484" s="111" t="e">
        <v>#N/A</v>
      </c>
    </row>
    <row r="3485" spans="1:17" s="110" customFormat="1" ht="15" customHeight="1" thickBot="1">
      <c r="A3485" s="446">
        <v>14345</v>
      </c>
      <c r="B3485" s="446"/>
      <c r="C3485" s="106" t="str">
        <f>IF(A3485="CSP","Consolidated Supply Program(IIF)",IF(A3485&lt;&gt;"",INDEX('CCN &amp; Description'!$B$2:$B$1071,MATCH(VALUE(LEFT(A3485,5)),'CCN &amp; Description'!$A$2:$A$1071,0)),""))</f>
        <v>SMALL ARMS STORAGE, INSTALLATION</v>
      </c>
      <c r="D3485" s="107" t="str">
        <f t="shared" si="108"/>
        <v>E</v>
      </c>
      <c r="E3485" s="107" t="str">
        <f t="shared" si="109"/>
        <v>E0050</v>
      </c>
      <c r="F3485" s="108" t="s">
        <v>1117</v>
      </c>
      <c r="G3485" s="108" t="s">
        <v>14934</v>
      </c>
      <c r="H3485" s="108" t="s">
        <v>14935</v>
      </c>
      <c r="I3485" s="109">
        <v>1.08</v>
      </c>
      <c r="J3485" s="109">
        <v>0.25</v>
      </c>
      <c r="K3485" s="109">
        <v>0.17</v>
      </c>
      <c r="L3485" s="110" t="e">
        <v>#REF!</v>
      </c>
      <c r="M3485" s="111" t="e">
        <v>#REF!</v>
      </c>
      <c r="N3485" s="111" t="e">
        <v>#N/A</v>
      </c>
      <c r="O3485" s="111" t="e">
        <v>#N/A</v>
      </c>
      <c r="P3485" s="111" t="e">
        <v>#N/A</v>
      </c>
      <c r="Q3485" s="111" t="e">
        <v>#N/A</v>
      </c>
    </row>
    <row r="3486" spans="1:17" ht="15" customHeight="1" thickBot="1">
      <c r="A3486" s="446"/>
      <c r="B3486" s="446"/>
      <c r="C3486" s="54" t="str">
        <f>IF(A3486="CSP","Consolidated Supply Program(IIF)",IF(A3486&lt;&gt;"",INDEX('CCN &amp; Description'!$B$2:$B$1071,MATCH(VALUE(LEFT(A3486,5)),'CCN &amp; Description'!$A$2:$A$1071,0)),""))</f>
        <v/>
      </c>
      <c r="D3486" s="55" t="str">
        <f t="shared" si="108"/>
        <v>E</v>
      </c>
      <c r="E3486" s="55" t="str">
        <f t="shared" si="109"/>
        <v>E0051</v>
      </c>
      <c r="F3486" s="56" t="s">
        <v>8323</v>
      </c>
      <c r="G3486" s="56" t="s">
        <v>14936</v>
      </c>
      <c r="H3486" s="59"/>
      <c r="I3486" s="57">
        <v>3.17</v>
      </c>
      <c r="J3486" s="57">
        <v>0.25</v>
      </c>
      <c r="K3486" s="57">
        <v>0.57999999999999996</v>
      </c>
      <c r="L3486" s="315" t="e">
        <v>#REF!</v>
      </c>
      <c r="M3486" s="58" t="e">
        <v>#REF!</v>
      </c>
      <c r="N3486" s="58" t="e">
        <v>#N/A</v>
      </c>
      <c r="O3486" s="58" t="e">
        <v>#N/A</v>
      </c>
      <c r="P3486" s="58" t="e">
        <v>#N/A</v>
      </c>
      <c r="Q3486" s="58" t="e">
        <v>#N/A</v>
      </c>
    </row>
    <row r="3487" spans="1:17" ht="15" customHeight="1" thickBot="1">
      <c r="A3487" s="446"/>
      <c r="B3487" s="446"/>
      <c r="C3487" s="54" t="str">
        <f>IF(A3487="CSP","Consolidated Supply Program(IIF)",IF(A3487&lt;&gt;"",INDEX('CCN &amp; Description'!$B$2:$B$1071,MATCH(VALUE(LEFT(A3487,5)),'CCN &amp; Description'!$A$2:$A$1071,0)),""))</f>
        <v/>
      </c>
      <c r="D3487" s="55" t="str">
        <f t="shared" si="108"/>
        <v>E</v>
      </c>
      <c r="E3487" s="55" t="str">
        <f t="shared" si="109"/>
        <v>E0052</v>
      </c>
      <c r="F3487" s="56" t="s">
        <v>14937</v>
      </c>
      <c r="G3487" s="56" t="s">
        <v>14938</v>
      </c>
      <c r="H3487" s="56" t="s">
        <v>14939</v>
      </c>
      <c r="I3487" s="60"/>
      <c r="J3487" s="60"/>
      <c r="K3487" s="60"/>
      <c r="L3487" s="315" t="e">
        <v>#REF!</v>
      </c>
      <c r="M3487" s="58" t="e">
        <v>#REF!</v>
      </c>
      <c r="N3487" s="58" t="e">
        <v>#N/A</v>
      </c>
      <c r="O3487" s="58" t="e">
        <v>#N/A</v>
      </c>
      <c r="P3487" s="58" t="e">
        <v>#N/A</v>
      </c>
      <c r="Q3487" s="58" t="e">
        <v>#N/A</v>
      </c>
    </row>
    <row r="3488" spans="1:17" s="110" customFormat="1" ht="15" customHeight="1" thickBot="1">
      <c r="A3488" s="446">
        <v>14345</v>
      </c>
      <c r="B3488" s="446"/>
      <c r="C3488" s="106" t="str">
        <f>IF(A3488="CSP","Consolidated Supply Program(IIF)",IF(A3488&lt;&gt;"",INDEX('CCN &amp; Description'!$B$2:$B$1071,MATCH(VALUE(LEFT(A3488,5)),'CCN &amp; Description'!$A$2:$A$1071,0)),""))</f>
        <v>SMALL ARMS STORAGE, INSTALLATION</v>
      </c>
      <c r="D3488" s="107" t="str">
        <f t="shared" si="108"/>
        <v>E</v>
      </c>
      <c r="E3488" s="107" t="str">
        <f t="shared" si="109"/>
        <v>E0053</v>
      </c>
      <c r="F3488" s="108" t="s">
        <v>8327</v>
      </c>
      <c r="G3488" s="108" t="s">
        <v>14940</v>
      </c>
      <c r="H3488" s="108" t="s">
        <v>8328</v>
      </c>
      <c r="I3488" s="109">
        <v>0.92</v>
      </c>
      <c r="J3488" s="109">
        <v>0.08</v>
      </c>
      <c r="K3488" s="109">
        <v>0.25</v>
      </c>
      <c r="L3488" s="110" t="e">
        <v>#REF!</v>
      </c>
      <c r="M3488" s="111" t="e">
        <v>#REF!</v>
      </c>
      <c r="N3488" s="111" t="e">
        <v>#N/A</v>
      </c>
      <c r="O3488" s="111" t="e">
        <v>#N/A</v>
      </c>
      <c r="P3488" s="111" t="e">
        <v>#N/A</v>
      </c>
      <c r="Q3488" s="111" t="e">
        <v>#N/A</v>
      </c>
    </row>
    <row r="3489" spans="1:17" s="110" customFormat="1" ht="15" customHeight="1" thickBot="1">
      <c r="A3489" s="446">
        <v>14345</v>
      </c>
      <c r="B3489" s="446"/>
      <c r="C3489" s="106" t="str">
        <f>IF(A3489="CSP","Consolidated Supply Program(IIF)",IF(A3489&lt;&gt;"",INDEX('CCN &amp; Description'!$B$2:$B$1071,MATCH(VALUE(LEFT(A3489,5)),'CCN &amp; Description'!$A$2:$A$1071,0)),""))</f>
        <v>SMALL ARMS STORAGE, INSTALLATION</v>
      </c>
      <c r="D3489" s="107" t="str">
        <f t="shared" si="108"/>
        <v>E</v>
      </c>
      <c r="E3489" s="107" t="str">
        <f t="shared" si="109"/>
        <v>E0053</v>
      </c>
      <c r="F3489" s="108" t="s">
        <v>8327</v>
      </c>
      <c r="G3489" s="108" t="s">
        <v>14940</v>
      </c>
      <c r="H3489" s="108" t="s">
        <v>8328</v>
      </c>
      <c r="I3489" s="109">
        <v>0.92</v>
      </c>
      <c r="J3489" s="109">
        <v>0.17</v>
      </c>
      <c r="K3489" s="109">
        <v>0.25</v>
      </c>
      <c r="L3489" s="110" t="e">
        <v>#REF!</v>
      </c>
      <c r="M3489" s="111" t="e">
        <v>#REF!</v>
      </c>
      <c r="N3489" s="111" t="e">
        <v>#N/A</v>
      </c>
      <c r="O3489" s="111" t="e">
        <v>#N/A</v>
      </c>
      <c r="P3489" s="111" t="e">
        <v>#N/A</v>
      </c>
      <c r="Q3489" s="111" t="e">
        <v>#N/A</v>
      </c>
    </row>
    <row r="3490" spans="1:17" ht="15" customHeight="1" thickBot="1">
      <c r="A3490" s="446"/>
      <c r="B3490" s="446"/>
      <c r="C3490" s="54" t="str">
        <f>IF(A3490="CSP","Consolidated Supply Program(IIF)",IF(A3490&lt;&gt;"",INDEX('CCN &amp; Description'!$B$2:$B$1071,MATCH(VALUE(LEFT(A3490,5)),'CCN &amp; Description'!$A$2:$A$1071,0)),""))</f>
        <v/>
      </c>
      <c r="D3490" s="55" t="str">
        <f t="shared" si="108"/>
        <v>E</v>
      </c>
      <c r="E3490" s="55" t="str">
        <f t="shared" si="109"/>
        <v>E0054</v>
      </c>
      <c r="F3490" s="56" t="s">
        <v>8333</v>
      </c>
      <c r="G3490" s="56" t="s">
        <v>14920</v>
      </c>
      <c r="H3490" s="56" t="s">
        <v>14941</v>
      </c>
      <c r="I3490" s="57">
        <v>1.67</v>
      </c>
      <c r="J3490" s="57">
        <v>1</v>
      </c>
      <c r="K3490" s="57">
        <v>0.83</v>
      </c>
      <c r="L3490" s="315" t="e">
        <v>#REF!</v>
      </c>
      <c r="M3490" s="58" t="e">
        <v>#REF!</v>
      </c>
      <c r="N3490" s="58" t="e">
        <v>#N/A</v>
      </c>
      <c r="O3490" s="58" t="e">
        <v>#N/A</v>
      </c>
      <c r="P3490" s="58" t="e">
        <v>#N/A</v>
      </c>
      <c r="Q3490" s="58" t="e">
        <v>#N/A</v>
      </c>
    </row>
    <row r="3491" spans="1:17" s="110" customFormat="1" ht="15" customHeight="1" thickBot="1">
      <c r="A3491" s="446">
        <v>14345</v>
      </c>
      <c r="B3491" s="446"/>
      <c r="C3491" s="106" t="str">
        <f>IF(A3491="CSP","Consolidated Supply Program(IIF)",IF(A3491&lt;&gt;"",INDEX('CCN &amp; Description'!$B$2:$B$1071,MATCH(VALUE(LEFT(A3491,5)),'CCN &amp; Description'!$A$2:$A$1071,0)),""))</f>
        <v>SMALL ARMS STORAGE, INSTALLATION</v>
      </c>
      <c r="D3491" s="107" t="str">
        <f t="shared" si="108"/>
        <v>E</v>
      </c>
      <c r="E3491" s="107" t="str">
        <f t="shared" si="109"/>
        <v>E0054</v>
      </c>
      <c r="F3491" s="108" t="s">
        <v>14942</v>
      </c>
      <c r="G3491" s="108" t="s">
        <v>14920</v>
      </c>
      <c r="H3491" s="108" t="s">
        <v>14941</v>
      </c>
      <c r="I3491" s="109">
        <v>1.67</v>
      </c>
      <c r="J3491" s="109">
        <v>1</v>
      </c>
      <c r="K3491" s="109">
        <v>0.83</v>
      </c>
      <c r="L3491" s="110" t="e">
        <v>#REF!</v>
      </c>
      <c r="M3491" s="111" t="e">
        <v>#REF!</v>
      </c>
      <c r="N3491" s="111" t="e">
        <v>#N/A</v>
      </c>
      <c r="O3491" s="111" t="e">
        <v>#N/A</v>
      </c>
      <c r="P3491" s="111" t="e">
        <v>#N/A</v>
      </c>
      <c r="Q3491" s="111" t="e">
        <v>#N/A</v>
      </c>
    </row>
    <row r="3492" spans="1:17" ht="15" customHeight="1" thickBot="1">
      <c r="A3492" s="446"/>
      <c r="B3492" s="446"/>
      <c r="C3492" s="54" t="str">
        <f>IF(A3492="CSP","Consolidated Supply Program(IIF)",IF(A3492&lt;&gt;"",INDEX('CCN &amp; Description'!$B$2:$B$1071,MATCH(VALUE(LEFT(A3492,5)),'CCN &amp; Description'!$A$2:$A$1071,0)),""))</f>
        <v/>
      </c>
      <c r="D3492" s="55" t="str">
        <f t="shared" si="108"/>
        <v>E</v>
      </c>
      <c r="E3492" s="55" t="str">
        <f t="shared" si="109"/>
        <v>E0055</v>
      </c>
      <c r="F3492" s="56" t="s">
        <v>8335</v>
      </c>
      <c r="G3492" s="56" t="s">
        <v>14943</v>
      </c>
      <c r="H3492" s="56" t="s">
        <v>14944</v>
      </c>
      <c r="I3492" s="57">
        <v>6</v>
      </c>
      <c r="J3492" s="57">
        <v>3.42</v>
      </c>
      <c r="K3492" s="57">
        <v>2.83</v>
      </c>
      <c r="L3492" s="315" t="e">
        <v>#REF!</v>
      </c>
      <c r="M3492" s="58" t="e">
        <v>#REF!</v>
      </c>
      <c r="N3492" s="58" t="e">
        <v>#N/A</v>
      </c>
      <c r="O3492" s="58" t="e">
        <v>#N/A</v>
      </c>
      <c r="P3492" s="58" t="e">
        <v>#N/A</v>
      </c>
      <c r="Q3492" s="58" t="e">
        <v>#N/A</v>
      </c>
    </row>
    <row r="3493" spans="1:17" ht="15" customHeight="1" thickBot="1">
      <c r="A3493" s="446"/>
      <c r="B3493" s="446"/>
      <c r="C3493" s="54" t="str">
        <f>IF(A3493="CSP","Consolidated Supply Program(IIF)",IF(A3493&lt;&gt;"",INDEX('CCN &amp; Description'!$B$2:$B$1071,MATCH(VALUE(LEFT(A3493,5)),'CCN &amp; Description'!$A$2:$A$1071,0)),""))</f>
        <v/>
      </c>
      <c r="D3493" s="55" t="str">
        <f t="shared" si="108"/>
        <v>E</v>
      </c>
      <c r="E3493" s="55" t="str">
        <f t="shared" si="109"/>
        <v>E0055</v>
      </c>
      <c r="F3493" s="56" t="s">
        <v>8335</v>
      </c>
      <c r="G3493" s="56" t="s">
        <v>10895</v>
      </c>
      <c r="H3493" s="56" t="s">
        <v>14945</v>
      </c>
      <c r="I3493" s="57">
        <v>6</v>
      </c>
      <c r="J3493" s="57">
        <v>3.42</v>
      </c>
      <c r="K3493" s="57">
        <v>2.83</v>
      </c>
      <c r="L3493" s="315" t="e">
        <v>#REF!</v>
      </c>
      <c r="M3493" s="58" t="e">
        <v>#REF!</v>
      </c>
      <c r="N3493" s="58" t="e">
        <v>#N/A</v>
      </c>
      <c r="O3493" s="58" t="e">
        <v>#N/A</v>
      </c>
      <c r="P3493" s="58" t="e">
        <v>#N/A</v>
      </c>
      <c r="Q3493" s="58" t="e">
        <v>#N/A</v>
      </c>
    </row>
    <row r="3494" spans="1:17" s="110" customFormat="1" ht="15" customHeight="1" thickBot="1">
      <c r="A3494" s="446"/>
      <c r="B3494" s="446"/>
      <c r="C3494" s="106" t="str">
        <f>IF(A3494="CSP","Consolidated Supply Program(IIF)",IF(A3494&lt;&gt;"",INDEX('CCN &amp; Description'!$B$2:$B$1071,MATCH(VALUE(LEFT(A3494,5)),'CCN &amp; Description'!$A$2:$A$1071,0)),""))</f>
        <v/>
      </c>
      <c r="D3494" s="107" t="str">
        <f t="shared" si="108"/>
        <v>E</v>
      </c>
      <c r="E3494" s="107" t="str">
        <f t="shared" si="109"/>
        <v>E0056</v>
      </c>
      <c r="F3494" s="108" t="s">
        <v>8341</v>
      </c>
      <c r="G3494" s="108" t="s">
        <v>14946</v>
      </c>
      <c r="H3494" s="108" t="s">
        <v>14947</v>
      </c>
      <c r="I3494" s="109">
        <v>2.5</v>
      </c>
      <c r="J3494" s="109">
        <v>1.83</v>
      </c>
      <c r="K3494" s="109">
        <v>1</v>
      </c>
      <c r="L3494" s="110" t="e">
        <v>#REF!</v>
      </c>
      <c r="M3494" s="111" t="e">
        <v>#REF!</v>
      </c>
      <c r="N3494" s="111" t="e">
        <v>#N/A</v>
      </c>
      <c r="O3494" s="111" t="e">
        <v>#N/A</v>
      </c>
      <c r="P3494" s="111" t="e">
        <v>#N/A</v>
      </c>
      <c r="Q3494" s="111" t="e">
        <v>#N/A</v>
      </c>
    </row>
    <row r="3495" spans="1:17" s="110" customFormat="1" ht="15" customHeight="1" thickBot="1">
      <c r="A3495" s="446"/>
      <c r="B3495" s="446"/>
      <c r="C3495" s="106" t="str">
        <f>IF(A3495="CSP","Consolidated Supply Program(IIF)",IF(A3495&lt;&gt;"",INDEX('CCN &amp; Description'!$B$2:$B$1071,MATCH(VALUE(LEFT(A3495,5)),'CCN &amp; Description'!$A$2:$A$1071,0)),""))</f>
        <v/>
      </c>
      <c r="D3495" s="107" t="str">
        <f t="shared" si="108"/>
        <v>E</v>
      </c>
      <c r="E3495" s="107" t="str">
        <f t="shared" si="109"/>
        <v>E0057</v>
      </c>
      <c r="F3495" s="108" t="s">
        <v>14948</v>
      </c>
      <c r="G3495" s="108" t="s">
        <v>14949</v>
      </c>
      <c r="H3495" s="108" t="s">
        <v>14950</v>
      </c>
      <c r="I3495" s="109">
        <v>0</v>
      </c>
      <c r="J3495" s="109">
        <v>0</v>
      </c>
      <c r="K3495" s="109">
        <v>0</v>
      </c>
      <c r="L3495" s="110" t="e">
        <v>#REF!</v>
      </c>
      <c r="M3495" s="111" t="e">
        <v>#REF!</v>
      </c>
      <c r="N3495" s="111" t="e">
        <v>#N/A</v>
      </c>
      <c r="O3495" s="111" t="e">
        <v>#N/A</v>
      </c>
      <c r="P3495" s="111" t="e">
        <v>#N/A</v>
      </c>
      <c r="Q3495" s="111" t="e">
        <v>#N/A</v>
      </c>
    </row>
    <row r="3496" spans="1:17" s="110" customFormat="1" ht="15" customHeight="1" thickBot="1">
      <c r="A3496" s="446">
        <v>14345</v>
      </c>
      <c r="B3496" s="446"/>
      <c r="C3496" s="106" t="str">
        <f>IF(A3496="CSP","Consolidated Supply Program(IIF)",IF(A3496&lt;&gt;"",INDEX('CCN &amp; Description'!$B$2:$B$1071,MATCH(VALUE(LEFT(A3496,5)),'CCN &amp; Description'!$A$2:$A$1071,0)),""))</f>
        <v>SMALL ARMS STORAGE, INSTALLATION</v>
      </c>
      <c r="D3496" s="107" t="str">
        <f t="shared" si="108"/>
        <v>E</v>
      </c>
      <c r="E3496" s="107" t="str">
        <f t="shared" si="109"/>
        <v>E0058</v>
      </c>
      <c r="F3496" s="108" t="s">
        <v>8345</v>
      </c>
      <c r="G3496" s="108" t="s">
        <v>14951</v>
      </c>
      <c r="H3496" s="108" t="s">
        <v>14952</v>
      </c>
      <c r="I3496" s="109">
        <v>0.5</v>
      </c>
      <c r="J3496" s="109">
        <v>0.25</v>
      </c>
      <c r="K3496" s="109">
        <v>0.17</v>
      </c>
      <c r="L3496" s="110" t="e">
        <v>#REF!</v>
      </c>
      <c r="M3496" s="111" t="e">
        <v>#REF!</v>
      </c>
      <c r="N3496" s="111" t="e">
        <v>#N/A</v>
      </c>
      <c r="O3496" s="111" t="e">
        <v>#N/A</v>
      </c>
      <c r="P3496" s="111" t="e">
        <v>#N/A</v>
      </c>
      <c r="Q3496" s="111" t="e">
        <v>#N/A</v>
      </c>
    </row>
    <row r="3497" spans="1:17" s="110" customFormat="1" ht="15" customHeight="1" thickBot="1">
      <c r="A3497" s="446">
        <v>14345</v>
      </c>
      <c r="B3497" s="446"/>
      <c r="C3497" s="106" t="str">
        <f>IF(A3497="CSP","Consolidated Supply Program(IIF)",IF(A3497&lt;&gt;"",INDEX('CCN &amp; Description'!$B$2:$B$1071,MATCH(VALUE(LEFT(A3497,5)),'CCN &amp; Description'!$A$2:$A$1071,0)),""))</f>
        <v>SMALL ARMS STORAGE, INSTALLATION</v>
      </c>
      <c r="D3497" s="107" t="str">
        <f t="shared" si="108"/>
        <v>E</v>
      </c>
      <c r="E3497" s="107" t="str">
        <f t="shared" si="109"/>
        <v>E0058</v>
      </c>
      <c r="F3497" s="108" t="s">
        <v>8345</v>
      </c>
      <c r="G3497" s="108" t="s">
        <v>14839</v>
      </c>
      <c r="H3497" s="108" t="s">
        <v>14953</v>
      </c>
      <c r="I3497" s="109">
        <v>0.5</v>
      </c>
      <c r="J3497" s="109">
        <v>0.25</v>
      </c>
      <c r="K3497" s="109">
        <v>0.17</v>
      </c>
      <c r="L3497" s="110" t="e">
        <v>#REF!</v>
      </c>
      <c r="M3497" s="111" t="e">
        <v>#REF!</v>
      </c>
      <c r="N3497" s="111" t="e">
        <v>#N/A</v>
      </c>
      <c r="O3497" s="111" t="e">
        <v>#N/A</v>
      </c>
      <c r="P3497" s="111" t="e">
        <v>#N/A</v>
      </c>
      <c r="Q3497" s="111" t="e">
        <v>#N/A</v>
      </c>
    </row>
    <row r="3498" spans="1:17" s="110" customFormat="1" ht="15" customHeight="1" thickBot="1">
      <c r="A3498" s="446">
        <v>14345</v>
      </c>
      <c r="B3498" s="446"/>
      <c r="C3498" s="106" t="str">
        <f>IF(A3498="CSP","Consolidated Supply Program(IIF)",IF(A3498&lt;&gt;"",INDEX('CCN &amp; Description'!$B$2:$B$1071,MATCH(VALUE(LEFT(A3498,5)),'CCN &amp; Description'!$A$2:$A$1071,0)),""))</f>
        <v>SMALL ARMS STORAGE, INSTALLATION</v>
      </c>
      <c r="D3498" s="107" t="str">
        <f t="shared" si="108"/>
        <v>E</v>
      </c>
      <c r="E3498" s="107" t="str">
        <f t="shared" si="109"/>
        <v>E0058</v>
      </c>
      <c r="F3498" s="108" t="s">
        <v>8345</v>
      </c>
      <c r="G3498" s="108" t="s">
        <v>14954</v>
      </c>
      <c r="H3498" s="108" t="s">
        <v>14955</v>
      </c>
      <c r="I3498" s="109">
        <v>0.5</v>
      </c>
      <c r="J3498" s="109">
        <v>0.25</v>
      </c>
      <c r="K3498" s="109">
        <v>0.17</v>
      </c>
      <c r="L3498" s="110" t="e">
        <v>#REF!</v>
      </c>
      <c r="M3498" s="111" t="e">
        <v>#REF!</v>
      </c>
      <c r="N3498" s="111" t="e">
        <v>#N/A</v>
      </c>
      <c r="O3498" s="111" t="e">
        <v>#N/A</v>
      </c>
      <c r="P3498" s="111" t="e">
        <v>#N/A</v>
      </c>
      <c r="Q3498" s="111" t="e">
        <v>#N/A</v>
      </c>
    </row>
    <row r="3499" spans="1:17" s="110" customFormat="1" ht="15" customHeight="1" thickBot="1">
      <c r="A3499" s="446"/>
      <c r="B3499" s="446"/>
      <c r="C3499" s="106" t="str">
        <f>IF(A3499="CSP","Consolidated Supply Program(IIF)",IF(A3499&lt;&gt;"",INDEX('CCN &amp; Description'!$B$2:$B$1071,MATCH(VALUE(LEFT(A3499,5)),'CCN &amp; Description'!$A$2:$A$1071,0)),""))</f>
        <v/>
      </c>
      <c r="D3499" s="107" t="str">
        <f t="shared" si="108"/>
        <v>E</v>
      </c>
      <c r="E3499" s="107" t="str">
        <f t="shared" si="109"/>
        <v>E0059</v>
      </c>
      <c r="F3499" s="108" t="s">
        <v>8353</v>
      </c>
      <c r="G3499" s="108" t="s">
        <v>14956</v>
      </c>
      <c r="H3499" s="108" t="s">
        <v>14957</v>
      </c>
      <c r="I3499" s="109">
        <v>1.28</v>
      </c>
      <c r="J3499" s="109">
        <v>0.92</v>
      </c>
      <c r="K3499" s="109">
        <v>0.26</v>
      </c>
      <c r="L3499" s="110" t="e">
        <v>#REF!</v>
      </c>
      <c r="M3499" s="111" t="e">
        <v>#REF!</v>
      </c>
      <c r="N3499" s="111" t="e">
        <v>#N/A</v>
      </c>
      <c r="O3499" s="111" t="e">
        <v>#N/A</v>
      </c>
      <c r="P3499" s="111" t="e">
        <v>#N/A</v>
      </c>
      <c r="Q3499" s="111" t="e">
        <v>#N/A</v>
      </c>
    </row>
    <row r="3500" spans="1:17" s="110" customFormat="1" ht="15" customHeight="1" thickBot="1">
      <c r="A3500" s="446"/>
      <c r="B3500" s="446"/>
      <c r="C3500" s="106" t="str">
        <f>IF(A3500="CSP","Consolidated Supply Program(IIF)",IF(A3500&lt;&gt;"",INDEX('CCN &amp; Description'!$B$2:$B$1071,MATCH(VALUE(LEFT(A3500,5)),'CCN &amp; Description'!$A$2:$A$1071,0)),""))</f>
        <v/>
      </c>
      <c r="D3500" s="107" t="str">
        <f t="shared" si="108"/>
        <v>E</v>
      </c>
      <c r="E3500" s="107" t="str">
        <f t="shared" si="109"/>
        <v>E0059</v>
      </c>
      <c r="F3500" s="108" t="s">
        <v>8353</v>
      </c>
      <c r="G3500" s="108" t="s">
        <v>14956</v>
      </c>
      <c r="H3500" s="108" t="s">
        <v>14958</v>
      </c>
      <c r="I3500" s="109">
        <v>1.28</v>
      </c>
      <c r="J3500" s="109">
        <v>0.92</v>
      </c>
      <c r="K3500" s="109">
        <v>0.26</v>
      </c>
      <c r="L3500" s="110" t="e">
        <v>#REF!</v>
      </c>
      <c r="M3500" s="111" t="e">
        <v>#REF!</v>
      </c>
      <c r="N3500" s="111" t="e">
        <v>#N/A</v>
      </c>
      <c r="O3500" s="111" t="e">
        <v>#N/A</v>
      </c>
      <c r="P3500" s="111" t="e">
        <v>#N/A</v>
      </c>
      <c r="Q3500" s="111" t="e">
        <v>#N/A</v>
      </c>
    </row>
    <row r="3501" spans="1:17" s="110" customFormat="1" ht="15" customHeight="1" thickBot="1">
      <c r="A3501" s="446"/>
      <c r="B3501" s="446"/>
      <c r="C3501" s="106" t="str">
        <f>IF(A3501="CSP","Consolidated Supply Program(IIF)",IF(A3501&lt;&gt;"",INDEX('CCN &amp; Description'!$B$2:$B$1071,MATCH(VALUE(LEFT(A3501,5)),'CCN &amp; Description'!$A$2:$A$1071,0)),""))</f>
        <v/>
      </c>
      <c r="D3501" s="107" t="str">
        <f t="shared" si="108"/>
        <v>E</v>
      </c>
      <c r="E3501" s="107" t="str">
        <f t="shared" si="109"/>
        <v>E0060</v>
      </c>
      <c r="F3501" s="108" t="s">
        <v>8357</v>
      </c>
      <c r="G3501" s="108" t="s">
        <v>14959</v>
      </c>
      <c r="H3501" s="108" t="s">
        <v>14960</v>
      </c>
      <c r="I3501" s="109">
        <v>4.58</v>
      </c>
      <c r="J3501" s="109">
        <v>1.83</v>
      </c>
      <c r="K3501" s="109">
        <v>1.42</v>
      </c>
      <c r="L3501" s="110" t="e">
        <v>#REF!</v>
      </c>
      <c r="M3501" s="111" t="e">
        <v>#REF!</v>
      </c>
      <c r="N3501" s="111" t="e">
        <v>#N/A</v>
      </c>
      <c r="O3501" s="111" t="e">
        <v>#N/A</v>
      </c>
      <c r="P3501" s="111" t="e">
        <v>#N/A</v>
      </c>
      <c r="Q3501" s="111" t="e">
        <v>#N/A</v>
      </c>
    </row>
    <row r="3502" spans="1:17" s="110" customFormat="1" ht="15" customHeight="1" thickBot="1">
      <c r="A3502" s="446"/>
      <c r="B3502" s="446"/>
      <c r="C3502" s="106" t="str">
        <f>IF(A3502="CSP","Consolidated Supply Program(IIF)",IF(A3502&lt;&gt;"",INDEX('CCN &amp; Description'!$B$2:$B$1071,MATCH(VALUE(LEFT(A3502,5)),'CCN &amp; Description'!$A$2:$A$1071,0)),""))</f>
        <v/>
      </c>
      <c r="D3502" s="107" t="str">
        <f t="shared" si="108"/>
        <v>E</v>
      </c>
      <c r="E3502" s="107" t="str">
        <f t="shared" si="109"/>
        <v>E0061</v>
      </c>
      <c r="F3502" s="108" t="s">
        <v>14961</v>
      </c>
      <c r="G3502" s="108" t="s">
        <v>14837</v>
      </c>
      <c r="H3502" s="108" t="s">
        <v>14962</v>
      </c>
      <c r="I3502" s="109">
        <v>0.33</v>
      </c>
      <c r="J3502" s="109">
        <v>0.83</v>
      </c>
      <c r="K3502" s="109">
        <v>0.33</v>
      </c>
      <c r="L3502" s="110" t="e">
        <v>#REF!</v>
      </c>
      <c r="M3502" s="111" t="e">
        <v>#REF!</v>
      </c>
      <c r="N3502" s="111" t="e">
        <v>#N/A</v>
      </c>
      <c r="O3502" s="111" t="e">
        <v>#N/A</v>
      </c>
      <c r="P3502" s="111" t="e">
        <v>#N/A</v>
      </c>
      <c r="Q3502" s="111" t="e">
        <v>#N/A</v>
      </c>
    </row>
    <row r="3503" spans="1:17" s="110" customFormat="1" ht="15" customHeight="1" thickBot="1">
      <c r="A3503" s="446"/>
      <c r="B3503" s="446"/>
      <c r="C3503" s="106" t="str">
        <f>IF(A3503="CSP","Consolidated Supply Program(IIF)",IF(A3503&lt;&gt;"",INDEX('CCN &amp; Description'!$B$2:$B$1071,MATCH(VALUE(LEFT(A3503,5)),'CCN &amp; Description'!$A$2:$A$1071,0)),""))</f>
        <v/>
      </c>
      <c r="D3503" s="107" t="str">
        <f t="shared" si="108"/>
        <v>E</v>
      </c>
      <c r="E3503" s="107" t="str">
        <f t="shared" si="109"/>
        <v>E0062</v>
      </c>
      <c r="F3503" s="108" t="s">
        <v>14963</v>
      </c>
      <c r="G3503" s="108" t="s">
        <v>14825</v>
      </c>
      <c r="H3503" s="108" t="s">
        <v>14964</v>
      </c>
      <c r="I3503" s="109">
        <v>0.67</v>
      </c>
      <c r="J3503" s="109">
        <v>0.25</v>
      </c>
      <c r="K3503" s="109">
        <v>0.33</v>
      </c>
      <c r="L3503" s="110" t="e">
        <v>#REF!</v>
      </c>
      <c r="M3503" s="111" t="e">
        <v>#REF!</v>
      </c>
      <c r="N3503" s="111" t="e">
        <v>#N/A</v>
      </c>
      <c r="O3503" s="111" t="e">
        <v>#N/A</v>
      </c>
      <c r="P3503" s="111" t="e">
        <v>#N/A</v>
      </c>
      <c r="Q3503" s="111" t="e">
        <v>#N/A</v>
      </c>
    </row>
    <row r="3504" spans="1:17" s="110" customFormat="1" ht="15" customHeight="1" thickBot="1">
      <c r="A3504" s="446"/>
      <c r="B3504" s="446"/>
      <c r="C3504" s="106" t="str">
        <f>IF(A3504="CSP","Consolidated Supply Program(IIF)",IF(A3504&lt;&gt;"",INDEX('CCN &amp; Description'!$B$2:$B$1071,MATCH(VALUE(LEFT(A3504,5)),'CCN &amp; Description'!$A$2:$A$1071,0)),""))</f>
        <v/>
      </c>
      <c r="D3504" s="107" t="str">
        <f t="shared" si="108"/>
        <v>E</v>
      </c>
      <c r="E3504" s="107" t="str">
        <f t="shared" si="109"/>
        <v>E0063</v>
      </c>
      <c r="F3504" s="108" t="s">
        <v>8361</v>
      </c>
      <c r="G3504" s="108" t="s">
        <v>14825</v>
      </c>
      <c r="H3504" s="108" t="s">
        <v>14965</v>
      </c>
      <c r="I3504" s="109">
        <v>0.42</v>
      </c>
      <c r="J3504" s="109">
        <v>0.25</v>
      </c>
      <c r="K3504" s="109">
        <v>0.25</v>
      </c>
      <c r="L3504" s="110" t="e">
        <v>#REF!</v>
      </c>
      <c r="M3504" s="111" t="e">
        <v>#REF!</v>
      </c>
      <c r="N3504" s="111" t="e">
        <v>#N/A</v>
      </c>
      <c r="O3504" s="111" t="e">
        <v>#N/A</v>
      </c>
      <c r="P3504" s="111" t="e">
        <v>#N/A</v>
      </c>
      <c r="Q3504" s="111" t="e">
        <v>#N/A</v>
      </c>
    </row>
    <row r="3505" spans="1:17" s="110" customFormat="1" ht="15" customHeight="1" thickBot="1">
      <c r="A3505" s="446"/>
      <c r="B3505" s="446"/>
      <c r="C3505" s="106" t="str">
        <f>IF(A3505="CSP","Consolidated Supply Program(IIF)",IF(A3505&lt;&gt;"",INDEX('CCN &amp; Description'!$B$2:$B$1071,MATCH(VALUE(LEFT(A3505,5)),'CCN &amp; Description'!$A$2:$A$1071,0)),""))</f>
        <v/>
      </c>
      <c r="D3505" s="107" t="str">
        <f t="shared" si="108"/>
        <v>E</v>
      </c>
      <c r="E3505" s="107" t="str">
        <f t="shared" si="109"/>
        <v>E0063</v>
      </c>
      <c r="F3505" s="108" t="s">
        <v>14966</v>
      </c>
      <c r="G3505" s="108" t="s">
        <v>14825</v>
      </c>
      <c r="H3505" s="108" t="s">
        <v>14965</v>
      </c>
      <c r="I3505" s="109">
        <v>0.42</v>
      </c>
      <c r="J3505" s="109">
        <v>0.25</v>
      </c>
      <c r="K3505" s="109">
        <v>0.25</v>
      </c>
      <c r="L3505" s="110" t="e">
        <v>#REF!</v>
      </c>
      <c r="M3505" s="111" t="e">
        <v>#REF!</v>
      </c>
      <c r="N3505" s="111" t="e">
        <v>#N/A</v>
      </c>
      <c r="O3505" s="111" t="e">
        <v>#N/A</v>
      </c>
      <c r="P3505" s="111" t="e">
        <v>#N/A</v>
      </c>
      <c r="Q3505" s="111" t="e">
        <v>#N/A</v>
      </c>
    </row>
    <row r="3506" spans="1:17" s="110" customFormat="1" ht="15" customHeight="1" thickBot="1">
      <c r="A3506" s="446"/>
      <c r="B3506" s="446"/>
      <c r="C3506" s="106" t="str">
        <f>IF(A3506="CSP","Consolidated Supply Program(IIF)",IF(A3506&lt;&gt;"",INDEX('CCN &amp; Description'!$B$2:$B$1071,MATCH(VALUE(LEFT(A3506,5)),'CCN &amp; Description'!$A$2:$A$1071,0)),""))</f>
        <v/>
      </c>
      <c r="D3506" s="107" t="str">
        <f t="shared" si="108"/>
        <v>E</v>
      </c>
      <c r="E3506" s="107" t="str">
        <f t="shared" si="109"/>
        <v>E0064</v>
      </c>
      <c r="F3506" s="108" t="s">
        <v>8363</v>
      </c>
      <c r="G3506" s="108" t="s">
        <v>12333</v>
      </c>
      <c r="H3506" s="108" t="s">
        <v>14967</v>
      </c>
      <c r="I3506" s="109">
        <v>20.99</v>
      </c>
      <c r="J3506" s="109">
        <v>8</v>
      </c>
      <c r="K3506" s="109">
        <v>8.83</v>
      </c>
      <c r="L3506" s="110" t="e">
        <v>#REF!</v>
      </c>
      <c r="M3506" s="111" t="e">
        <v>#REF!</v>
      </c>
      <c r="N3506" s="111" t="e">
        <v>#N/A</v>
      </c>
      <c r="O3506" s="111" t="e">
        <v>#N/A</v>
      </c>
      <c r="P3506" s="111" t="e">
        <v>#N/A</v>
      </c>
      <c r="Q3506" s="111" t="e">
        <v>#N/A</v>
      </c>
    </row>
    <row r="3507" spans="1:17" s="110" customFormat="1" ht="15" customHeight="1" thickBot="1">
      <c r="A3507" s="446">
        <v>14312</v>
      </c>
      <c r="B3507" s="446"/>
      <c r="C3507" s="106" t="str">
        <f>IF(A3507="CSP","Consolidated Supply Program(IIF)",IF(A3507&lt;&gt;"",INDEX('CCN &amp; Description'!$B$2:$B$1071,MATCH(VALUE(LEFT(A3507,5)),'CCN &amp; Description'!$A$2:$A$1071,0)),""))</f>
        <v>VEHICLE STAGING AREA, SURFACED</v>
      </c>
      <c r="D3507" s="107" t="str">
        <f t="shared" si="108"/>
        <v>E</v>
      </c>
      <c r="E3507" s="107" t="str">
        <f t="shared" si="109"/>
        <v>E0065</v>
      </c>
      <c r="F3507" s="108" t="s">
        <v>14968</v>
      </c>
      <c r="G3507" s="108" t="s">
        <v>14969</v>
      </c>
      <c r="H3507" s="108" t="s">
        <v>14970</v>
      </c>
      <c r="I3507" s="113"/>
      <c r="J3507" s="113"/>
      <c r="K3507" s="113"/>
      <c r="L3507" s="110" t="e">
        <v>#REF!</v>
      </c>
      <c r="M3507" s="111" t="e">
        <v>#REF!</v>
      </c>
      <c r="N3507" s="111">
        <v>26.083333333333329</v>
      </c>
      <c r="O3507" s="111" t="s">
        <v>56</v>
      </c>
      <c r="P3507" s="111">
        <v>45</v>
      </c>
      <c r="Q3507" s="111">
        <v>1.75</v>
      </c>
    </row>
    <row r="3508" spans="1:17" s="110" customFormat="1" ht="15" customHeight="1" thickBot="1">
      <c r="A3508" s="446"/>
      <c r="B3508" s="446"/>
      <c r="C3508" s="106" t="str">
        <f>IF(A3508="CSP","Consolidated Supply Program(IIF)",IF(A3508&lt;&gt;"",INDEX('CCN &amp; Description'!$B$2:$B$1071,MATCH(VALUE(LEFT(A3508,5)),'CCN &amp; Description'!$A$2:$A$1071,0)),""))</f>
        <v/>
      </c>
      <c r="D3508" s="107" t="str">
        <f t="shared" si="108"/>
        <v>E</v>
      </c>
      <c r="E3508" s="107" t="str">
        <f t="shared" si="109"/>
        <v>E0066</v>
      </c>
      <c r="F3508" s="108" t="s">
        <v>8367</v>
      </c>
      <c r="G3508" s="108" t="s">
        <v>12333</v>
      </c>
      <c r="H3508" s="108" t="s">
        <v>14971</v>
      </c>
      <c r="I3508" s="109">
        <v>3.25</v>
      </c>
      <c r="J3508" s="109">
        <v>2.33</v>
      </c>
      <c r="K3508" s="109">
        <v>3.33</v>
      </c>
      <c r="L3508" s="110" t="e">
        <v>#REF!</v>
      </c>
      <c r="M3508" s="111" t="e">
        <v>#REF!</v>
      </c>
      <c r="N3508" s="111" t="e">
        <v>#N/A</v>
      </c>
      <c r="O3508" s="111" t="e">
        <v>#N/A</v>
      </c>
      <c r="P3508" s="111" t="e">
        <v>#N/A</v>
      </c>
      <c r="Q3508" s="111" t="e">
        <v>#N/A</v>
      </c>
    </row>
    <row r="3509" spans="1:17" s="110" customFormat="1" ht="15" customHeight="1" thickBot="1">
      <c r="A3509" s="446"/>
      <c r="B3509" s="446"/>
      <c r="C3509" s="106" t="str">
        <f>IF(A3509="CSP","Consolidated Supply Program(IIF)",IF(A3509&lt;&gt;"",INDEX('CCN &amp; Description'!$B$2:$B$1071,MATCH(VALUE(LEFT(A3509,5)),'CCN &amp; Description'!$A$2:$A$1071,0)),""))</f>
        <v/>
      </c>
      <c r="D3509" s="107" t="str">
        <f t="shared" si="108"/>
        <v>E</v>
      </c>
      <c r="E3509" s="107" t="str">
        <f t="shared" si="109"/>
        <v>E0066</v>
      </c>
      <c r="F3509" s="108" t="s">
        <v>8367</v>
      </c>
      <c r="G3509" s="108" t="s">
        <v>12333</v>
      </c>
      <c r="H3509" s="108" t="s">
        <v>14972</v>
      </c>
      <c r="I3509" s="109">
        <v>3.25</v>
      </c>
      <c r="J3509" s="109">
        <v>2.33</v>
      </c>
      <c r="K3509" s="109">
        <v>3.33</v>
      </c>
      <c r="L3509" s="110" t="e">
        <v>#REF!</v>
      </c>
      <c r="M3509" s="111" t="e">
        <v>#REF!</v>
      </c>
      <c r="N3509" s="111" t="e">
        <v>#N/A</v>
      </c>
      <c r="O3509" s="111" t="e">
        <v>#N/A</v>
      </c>
      <c r="P3509" s="111" t="e">
        <v>#N/A</v>
      </c>
      <c r="Q3509" s="111" t="e">
        <v>#N/A</v>
      </c>
    </row>
    <row r="3510" spans="1:17" s="110" customFormat="1" ht="15" customHeight="1" thickBot="1">
      <c r="A3510" s="446"/>
      <c r="B3510" s="446"/>
      <c r="C3510" s="106" t="str">
        <f>IF(A3510="CSP","Consolidated Supply Program(IIF)",IF(A3510&lt;&gt;"",INDEX('CCN &amp; Description'!$B$2:$B$1071,MATCH(VALUE(LEFT(A3510,5)),'CCN &amp; Description'!$A$2:$A$1071,0)),""))</f>
        <v/>
      </c>
      <c r="D3510" s="107" t="str">
        <f t="shared" si="108"/>
        <v>E</v>
      </c>
      <c r="E3510" s="107" t="str">
        <f t="shared" si="109"/>
        <v>E0067</v>
      </c>
      <c r="F3510" s="108" t="s">
        <v>8373</v>
      </c>
      <c r="G3510" s="108" t="s">
        <v>14973</v>
      </c>
      <c r="H3510" s="108" t="s">
        <v>14974</v>
      </c>
      <c r="I3510" s="109">
        <v>19.91</v>
      </c>
      <c r="J3510" s="109">
        <v>8</v>
      </c>
      <c r="K3510" s="109">
        <v>8</v>
      </c>
      <c r="L3510" s="110" t="e">
        <v>#REF!</v>
      </c>
      <c r="M3510" s="111" t="e">
        <v>#REF!</v>
      </c>
      <c r="N3510" s="111" t="e">
        <v>#N/A</v>
      </c>
      <c r="O3510" s="111" t="e">
        <v>#N/A</v>
      </c>
      <c r="P3510" s="111" t="e">
        <v>#N/A</v>
      </c>
      <c r="Q3510" s="111" t="e">
        <v>#N/A</v>
      </c>
    </row>
    <row r="3511" spans="1:17" s="110" customFormat="1" ht="15" customHeight="1" thickBot="1">
      <c r="A3511" s="446"/>
      <c r="B3511" s="446"/>
      <c r="C3511" s="106" t="str">
        <f>IF(A3511="CSP","Consolidated Supply Program(IIF)",IF(A3511&lt;&gt;"",INDEX('CCN &amp; Description'!$B$2:$B$1071,MATCH(VALUE(LEFT(A3511,5)),'CCN &amp; Description'!$A$2:$A$1071,0)),""))</f>
        <v/>
      </c>
      <c r="D3511" s="107" t="str">
        <f t="shared" si="108"/>
        <v>E</v>
      </c>
      <c r="E3511" s="107" t="str">
        <f t="shared" si="109"/>
        <v>E0068</v>
      </c>
      <c r="F3511" s="108" t="s">
        <v>14975</v>
      </c>
      <c r="G3511" s="108" t="s">
        <v>14976</v>
      </c>
      <c r="H3511" s="112"/>
      <c r="I3511" s="113"/>
      <c r="J3511" s="113"/>
      <c r="K3511" s="113"/>
      <c r="L3511" s="110" t="e">
        <v>#REF!</v>
      </c>
      <c r="M3511" s="111" t="e">
        <v>#REF!</v>
      </c>
      <c r="N3511" s="111" t="e">
        <v>#N/A</v>
      </c>
      <c r="O3511" s="111" t="e">
        <v>#N/A</v>
      </c>
      <c r="P3511" s="111" t="e">
        <v>#N/A</v>
      </c>
      <c r="Q3511" s="111" t="e">
        <v>#N/A</v>
      </c>
    </row>
    <row r="3512" spans="1:17" s="110" customFormat="1" ht="15" customHeight="1" thickBot="1">
      <c r="A3512" s="446"/>
      <c r="B3512" s="446"/>
      <c r="C3512" s="106" t="str">
        <f>IF(A3512="CSP","Consolidated Supply Program(IIF)",IF(A3512&lt;&gt;"",INDEX('CCN &amp; Description'!$B$2:$B$1071,MATCH(VALUE(LEFT(A3512,5)),'CCN &amp; Description'!$A$2:$A$1071,0)),""))</f>
        <v/>
      </c>
      <c r="D3512" s="107" t="str">
        <f t="shared" si="108"/>
        <v>E</v>
      </c>
      <c r="E3512" s="107" t="str">
        <f t="shared" si="109"/>
        <v>E0069</v>
      </c>
      <c r="F3512" s="108" t="s">
        <v>8377</v>
      </c>
      <c r="G3512" s="108" t="s">
        <v>14977</v>
      </c>
      <c r="H3512" s="108" t="s">
        <v>14978</v>
      </c>
      <c r="I3512" s="109">
        <v>19.989999999999998</v>
      </c>
      <c r="J3512" s="109">
        <v>8</v>
      </c>
      <c r="K3512" s="109">
        <v>8</v>
      </c>
      <c r="L3512" s="110" t="e">
        <v>#REF!</v>
      </c>
      <c r="M3512" s="111" t="e">
        <v>#REF!</v>
      </c>
      <c r="N3512" s="111">
        <v>20</v>
      </c>
      <c r="O3512" s="111" t="s">
        <v>56</v>
      </c>
      <c r="P3512" s="111">
        <v>45</v>
      </c>
      <c r="Q3512" s="111">
        <v>1.75</v>
      </c>
    </row>
    <row r="3513" spans="1:17" s="110" customFormat="1" ht="15" customHeight="1" thickBot="1">
      <c r="A3513" s="446"/>
      <c r="B3513" s="446"/>
      <c r="C3513" s="106" t="str">
        <f>IF(A3513="CSP","Consolidated Supply Program(IIF)",IF(A3513&lt;&gt;"",INDEX('CCN &amp; Description'!$B$2:$B$1071,MATCH(VALUE(LEFT(A3513,5)),'CCN &amp; Description'!$A$2:$A$1071,0)),""))</f>
        <v/>
      </c>
      <c r="D3513" s="107" t="str">
        <f t="shared" si="108"/>
        <v>E</v>
      </c>
      <c r="E3513" s="107" t="str">
        <f t="shared" si="109"/>
        <v>E0069</v>
      </c>
      <c r="F3513" s="108" t="s">
        <v>14979</v>
      </c>
      <c r="G3513" s="108" t="s">
        <v>14977</v>
      </c>
      <c r="H3513" s="108" t="s">
        <v>14978</v>
      </c>
      <c r="I3513" s="109">
        <v>19.989999999999998</v>
      </c>
      <c r="J3513" s="109">
        <v>8</v>
      </c>
      <c r="K3513" s="109">
        <v>8</v>
      </c>
      <c r="L3513" s="110" t="e">
        <v>#REF!</v>
      </c>
      <c r="M3513" s="111" t="e">
        <v>#REF!</v>
      </c>
      <c r="N3513" s="111" t="e">
        <v>#N/A</v>
      </c>
      <c r="O3513" s="111" t="e">
        <v>#N/A</v>
      </c>
      <c r="P3513" s="111" t="e">
        <v>#N/A</v>
      </c>
      <c r="Q3513" s="111" t="e">
        <v>#N/A</v>
      </c>
    </row>
    <row r="3514" spans="1:17" s="110" customFormat="1" ht="15" customHeight="1" thickBot="1">
      <c r="A3514" s="446"/>
      <c r="B3514" s="446"/>
      <c r="C3514" s="106" t="str">
        <f>IF(A3514="CSP","Consolidated Supply Program(IIF)",IF(A3514&lt;&gt;"",INDEX('CCN &amp; Description'!$B$2:$B$1071,MATCH(VALUE(LEFT(A3514,5)),'CCN &amp; Description'!$A$2:$A$1071,0)),""))</f>
        <v/>
      </c>
      <c r="D3514" s="107" t="str">
        <f t="shared" si="108"/>
        <v>E</v>
      </c>
      <c r="E3514" s="107" t="str">
        <f t="shared" si="109"/>
        <v>E0070</v>
      </c>
      <c r="F3514" s="108" t="s">
        <v>8381</v>
      </c>
      <c r="G3514" s="108" t="s">
        <v>14980</v>
      </c>
      <c r="H3514" s="108" t="s">
        <v>14981</v>
      </c>
      <c r="I3514" s="109">
        <v>30.07</v>
      </c>
      <c r="J3514" s="109">
        <v>8.08</v>
      </c>
      <c r="K3514" s="109">
        <v>3.92</v>
      </c>
      <c r="L3514" s="110" t="e">
        <v>#REF!</v>
      </c>
      <c r="M3514" s="111" t="e">
        <v>#REF!</v>
      </c>
      <c r="N3514" s="111">
        <v>30.083333333333329</v>
      </c>
      <c r="O3514" s="111" t="s">
        <v>202</v>
      </c>
      <c r="P3514" s="111">
        <v>70</v>
      </c>
      <c r="Q3514" s="111">
        <v>2</v>
      </c>
    </row>
    <row r="3515" spans="1:17" s="110" customFormat="1" ht="15" customHeight="1" thickBot="1">
      <c r="A3515" s="446"/>
      <c r="B3515" s="446"/>
      <c r="C3515" s="106" t="str">
        <f>IF(A3515="CSP","Consolidated Supply Program(IIF)",IF(A3515&lt;&gt;"",INDEX('CCN &amp; Description'!$B$2:$B$1071,MATCH(VALUE(LEFT(A3515,5)),'CCN &amp; Description'!$A$2:$A$1071,0)),""))</f>
        <v/>
      </c>
      <c r="D3515" s="107" t="str">
        <f t="shared" si="108"/>
        <v>E</v>
      </c>
      <c r="E3515" s="107" t="str">
        <f t="shared" si="109"/>
        <v>E0070</v>
      </c>
      <c r="F3515" s="108" t="s">
        <v>14982</v>
      </c>
      <c r="G3515" s="108" t="s">
        <v>14980</v>
      </c>
      <c r="H3515" s="108" t="s">
        <v>14981</v>
      </c>
      <c r="I3515" s="109">
        <v>30.07</v>
      </c>
      <c r="J3515" s="109">
        <v>8.08</v>
      </c>
      <c r="K3515" s="109">
        <v>3.92</v>
      </c>
      <c r="L3515" s="110" t="e">
        <v>#REF!</v>
      </c>
      <c r="M3515" s="111" t="e">
        <v>#REF!</v>
      </c>
      <c r="N3515" s="111" t="e">
        <v>#N/A</v>
      </c>
      <c r="O3515" s="111" t="e">
        <v>#N/A</v>
      </c>
      <c r="P3515" s="111" t="e">
        <v>#N/A</v>
      </c>
      <c r="Q3515" s="111" t="e">
        <v>#N/A</v>
      </c>
    </row>
    <row r="3516" spans="1:17" s="110" customFormat="1" ht="15" customHeight="1" thickBot="1">
      <c r="A3516" s="446"/>
      <c r="B3516" s="446"/>
      <c r="C3516" s="106" t="str">
        <f>IF(A3516="CSP","Consolidated Supply Program(IIF)",IF(A3516&lt;&gt;"",INDEX('CCN &amp; Description'!$B$2:$B$1071,MATCH(VALUE(LEFT(A3516,5)),'CCN &amp; Description'!$A$2:$A$1071,0)),""))</f>
        <v/>
      </c>
      <c r="D3516" s="107" t="str">
        <f t="shared" si="108"/>
        <v>E</v>
      </c>
      <c r="E3516" s="107" t="str">
        <f t="shared" si="109"/>
        <v>E0071</v>
      </c>
      <c r="F3516" s="108" t="s">
        <v>8385</v>
      </c>
      <c r="G3516" s="108" t="s">
        <v>14983</v>
      </c>
      <c r="H3516" s="108" t="s">
        <v>14984</v>
      </c>
      <c r="I3516" s="109">
        <v>4.91</v>
      </c>
      <c r="J3516" s="109">
        <v>4.66</v>
      </c>
      <c r="K3516" s="109">
        <v>2.08</v>
      </c>
      <c r="L3516" s="110" t="e">
        <v>#REF!</v>
      </c>
      <c r="M3516" s="111" t="e">
        <v>#REF!</v>
      </c>
      <c r="N3516" s="111" t="e">
        <v>#N/A</v>
      </c>
      <c r="O3516" s="111" t="e">
        <v>#N/A</v>
      </c>
      <c r="P3516" s="111" t="e">
        <v>#N/A</v>
      </c>
      <c r="Q3516" s="111" t="e">
        <v>#N/A</v>
      </c>
    </row>
    <row r="3517" spans="1:17" s="110" customFormat="1" ht="15" customHeight="1" thickBot="1">
      <c r="A3517" s="446"/>
      <c r="B3517" s="446"/>
      <c r="C3517" s="106" t="str">
        <f>IF(A3517="CSP","Consolidated Supply Program(IIF)",IF(A3517&lt;&gt;"",INDEX('CCN &amp; Description'!$B$2:$B$1071,MATCH(VALUE(LEFT(A3517,5)),'CCN &amp; Description'!$A$2:$A$1071,0)),""))</f>
        <v/>
      </c>
      <c r="D3517" s="107" t="str">
        <f t="shared" si="108"/>
        <v>E</v>
      </c>
      <c r="E3517" s="107" t="str">
        <f t="shared" si="109"/>
        <v>E0071</v>
      </c>
      <c r="F3517" s="108" t="s">
        <v>8385</v>
      </c>
      <c r="G3517" s="108" t="s">
        <v>14530</v>
      </c>
      <c r="H3517" s="112"/>
      <c r="I3517" s="109">
        <v>0</v>
      </c>
      <c r="J3517" s="109">
        <v>0</v>
      </c>
      <c r="K3517" s="109">
        <v>0</v>
      </c>
      <c r="L3517" s="110" t="e">
        <v>#REF!</v>
      </c>
      <c r="M3517" s="111" t="e">
        <v>#REF!</v>
      </c>
      <c r="N3517" s="111" t="e">
        <v>#N/A</v>
      </c>
      <c r="O3517" s="111" t="e">
        <v>#N/A</v>
      </c>
      <c r="P3517" s="111" t="e">
        <v>#N/A</v>
      </c>
      <c r="Q3517" s="111" t="e">
        <v>#N/A</v>
      </c>
    </row>
    <row r="3518" spans="1:17" s="110" customFormat="1" ht="15" customHeight="1" thickBot="1">
      <c r="A3518" s="446"/>
      <c r="B3518" s="446"/>
      <c r="C3518" s="106" t="str">
        <f>IF(A3518="CSP","Consolidated Supply Program(IIF)",IF(A3518&lt;&gt;"",INDEX('CCN &amp; Description'!$B$2:$B$1071,MATCH(VALUE(LEFT(A3518,5)),'CCN &amp; Description'!$A$2:$A$1071,0)),""))</f>
        <v/>
      </c>
      <c r="D3518" s="107" t="str">
        <f t="shared" si="108"/>
        <v>E</v>
      </c>
      <c r="E3518" s="107" t="str">
        <f t="shared" si="109"/>
        <v>E0071</v>
      </c>
      <c r="F3518" s="108" t="s">
        <v>8385</v>
      </c>
      <c r="G3518" s="108" t="s">
        <v>14983</v>
      </c>
      <c r="H3518" s="108" t="s">
        <v>14985</v>
      </c>
      <c r="I3518" s="109">
        <v>6.66</v>
      </c>
      <c r="J3518" s="109">
        <v>4</v>
      </c>
      <c r="K3518" s="109">
        <v>1.92</v>
      </c>
      <c r="L3518" s="110" t="e">
        <v>#REF!</v>
      </c>
      <c r="M3518" s="111" t="e">
        <v>#REF!</v>
      </c>
      <c r="N3518" s="111" t="e">
        <v>#N/A</v>
      </c>
      <c r="O3518" s="111" t="e">
        <v>#N/A</v>
      </c>
      <c r="P3518" s="111" t="e">
        <v>#N/A</v>
      </c>
      <c r="Q3518" s="111" t="e">
        <v>#N/A</v>
      </c>
    </row>
    <row r="3519" spans="1:17" s="110" customFormat="1" ht="15" customHeight="1" thickBot="1">
      <c r="A3519" s="446"/>
      <c r="B3519" s="446"/>
      <c r="C3519" s="106" t="str">
        <f>IF(A3519="CSP","Consolidated Supply Program(IIF)",IF(A3519&lt;&gt;"",INDEX('CCN &amp; Description'!$B$2:$B$1071,MATCH(VALUE(LEFT(A3519,5)),'CCN &amp; Description'!$A$2:$A$1071,0)),""))</f>
        <v/>
      </c>
      <c r="D3519" s="107" t="str">
        <f t="shared" si="108"/>
        <v>E</v>
      </c>
      <c r="E3519" s="107" t="str">
        <f t="shared" si="109"/>
        <v>E0071</v>
      </c>
      <c r="F3519" s="108" t="s">
        <v>8385</v>
      </c>
      <c r="G3519" s="108" t="s">
        <v>14530</v>
      </c>
      <c r="H3519" s="108" t="s">
        <v>14986</v>
      </c>
      <c r="I3519" s="109">
        <v>0</v>
      </c>
      <c r="J3519" s="109">
        <v>0</v>
      </c>
      <c r="K3519" s="109">
        <v>0</v>
      </c>
      <c r="L3519" s="110" t="e">
        <v>#REF!</v>
      </c>
      <c r="M3519" s="111" t="e">
        <v>#REF!</v>
      </c>
      <c r="N3519" s="111" t="e">
        <v>#N/A</v>
      </c>
      <c r="O3519" s="111" t="e">
        <v>#N/A</v>
      </c>
      <c r="P3519" s="111" t="e">
        <v>#N/A</v>
      </c>
      <c r="Q3519" s="111" t="e">
        <v>#N/A</v>
      </c>
    </row>
    <row r="3520" spans="1:17" s="110" customFormat="1" ht="15" customHeight="1" thickBot="1">
      <c r="A3520" s="446"/>
      <c r="B3520" s="446"/>
      <c r="C3520" s="106" t="str">
        <f>IF(A3520="CSP","Consolidated Supply Program(IIF)",IF(A3520&lt;&gt;"",INDEX('CCN &amp; Description'!$B$2:$B$1071,MATCH(VALUE(LEFT(A3520,5)),'CCN &amp; Description'!$A$2:$A$1071,0)),""))</f>
        <v/>
      </c>
      <c r="D3520" s="107" t="str">
        <f t="shared" si="108"/>
        <v>E</v>
      </c>
      <c r="E3520" s="107" t="str">
        <f t="shared" si="109"/>
        <v>E0071</v>
      </c>
      <c r="F3520" s="108" t="s">
        <v>8385</v>
      </c>
      <c r="G3520" s="108" t="s">
        <v>14530</v>
      </c>
      <c r="H3520" s="108" t="s">
        <v>14987</v>
      </c>
      <c r="I3520" s="109">
        <v>0</v>
      </c>
      <c r="J3520" s="109">
        <v>0</v>
      </c>
      <c r="K3520" s="109">
        <v>0</v>
      </c>
      <c r="L3520" s="110" t="e">
        <v>#REF!</v>
      </c>
      <c r="M3520" s="111" t="e">
        <v>#REF!</v>
      </c>
      <c r="N3520" s="111" t="e">
        <v>#N/A</v>
      </c>
      <c r="O3520" s="111" t="e">
        <v>#N/A</v>
      </c>
      <c r="P3520" s="111" t="e">
        <v>#N/A</v>
      </c>
      <c r="Q3520" s="111" t="e">
        <v>#N/A</v>
      </c>
    </row>
    <row r="3521" spans="1:17" s="110" customFormat="1" ht="15" customHeight="1" thickBot="1">
      <c r="A3521" s="446" t="s">
        <v>9833</v>
      </c>
      <c r="B3521" s="446"/>
      <c r="C3521" s="106" t="e">
        <f>IF(A3521="CSP","Consolidated Supply Program(IIF)",IF(A3521&lt;&gt;"",INDEX('CCN &amp; Description'!$B$2:$B$1071,MATCH(VALUE(LEFT(A3521,5)),'CCN &amp; Description'!$A$2:$A$1071,0)),""))</f>
        <v>#VALUE!</v>
      </c>
      <c r="D3521" s="107" t="str">
        <f t="shared" si="108"/>
        <v>E</v>
      </c>
      <c r="E3521" s="107" t="str">
        <f t="shared" si="109"/>
        <v>E0071</v>
      </c>
      <c r="F3521" s="108" t="s">
        <v>1438</v>
      </c>
      <c r="G3521" s="108" t="s">
        <v>14530</v>
      </c>
      <c r="H3521" s="108" t="s">
        <v>14987</v>
      </c>
      <c r="I3521" s="109">
        <v>6.66</v>
      </c>
      <c r="J3521" s="109">
        <v>4</v>
      </c>
      <c r="K3521" s="109">
        <v>1.92</v>
      </c>
      <c r="L3521" s="110" t="e">
        <v>#REF!</v>
      </c>
      <c r="M3521" s="111" t="e">
        <v>#REF!</v>
      </c>
      <c r="N3521" s="111" t="e">
        <v>#N/A</v>
      </c>
      <c r="O3521" s="111" t="e">
        <v>#N/A</v>
      </c>
      <c r="P3521" s="111" t="e">
        <v>#N/A</v>
      </c>
      <c r="Q3521" s="111" t="e">
        <v>#N/A</v>
      </c>
    </row>
    <row r="3522" spans="1:17" ht="15" customHeight="1" thickBot="1">
      <c r="A3522" s="446"/>
      <c r="B3522" s="446"/>
      <c r="C3522" s="54" t="str">
        <f>IF(A3522="CSP","Consolidated Supply Program(IIF)",IF(A3522&lt;&gt;"",INDEX('CCN &amp; Description'!$B$2:$B$1071,MATCH(VALUE(LEFT(A3522,5)),'CCN &amp; Description'!$A$2:$A$1071,0)),""))</f>
        <v/>
      </c>
      <c r="D3522" s="55" t="str">
        <f t="shared" ref="D3522:D3585" si="110">LEFT(F3522,1)</f>
        <v>E</v>
      </c>
      <c r="E3522" s="55" t="str">
        <f t="shared" ref="E3522:E3585" si="111">LEFT(F3522,5)</f>
        <v>E0071</v>
      </c>
      <c r="F3522" s="56" t="s">
        <v>14988</v>
      </c>
      <c r="G3522" s="56" t="s">
        <v>14983</v>
      </c>
      <c r="H3522" s="56" t="s">
        <v>14985</v>
      </c>
      <c r="I3522" s="57">
        <v>6.66</v>
      </c>
      <c r="J3522" s="57">
        <v>4</v>
      </c>
      <c r="K3522" s="57">
        <v>1.92</v>
      </c>
      <c r="L3522" s="315" t="e">
        <v>#REF!</v>
      </c>
      <c r="M3522" s="58" t="e">
        <v>#REF!</v>
      </c>
      <c r="N3522" s="58" t="e">
        <v>#N/A</v>
      </c>
      <c r="O3522" s="58" t="e">
        <v>#N/A</v>
      </c>
      <c r="P3522" s="58" t="e">
        <v>#N/A</v>
      </c>
      <c r="Q3522" s="58" t="e">
        <v>#N/A</v>
      </c>
    </row>
    <row r="3523" spans="1:17" ht="15" customHeight="1" thickBot="1">
      <c r="A3523" s="446"/>
      <c r="B3523" s="446"/>
      <c r="C3523" s="54" t="str">
        <f>IF(A3523="CSP","Consolidated Supply Program(IIF)",IF(A3523&lt;&gt;"",INDEX('CCN &amp; Description'!$B$2:$B$1071,MATCH(VALUE(LEFT(A3523,5)),'CCN &amp; Description'!$A$2:$A$1071,0)),""))</f>
        <v/>
      </c>
      <c r="D3523" s="55" t="str">
        <f t="shared" si="110"/>
        <v>E</v>
      </c>
      <c r="E3523" s="55" t="str">
        <f t="shared" si="111"/>
        <v>E0071</v>
      </c>
      <c r="F3523" s="56" t="s">
        <v>14989</v>
      </c>
      <c r="G3523" s="56" t="s">
        <v>14983</v>
      </c>
      <c r="H3523" s="56" t="s">
        <v>14984</v>
      </c>
      <c r="I3523" s="57">
        <v>4.91</v>
      </c>
      <c r="J3523" s="57">
        <v>4.66</v>
      </c>
      <c r="K3523" s="57">
        <v>2.08</v>
      </c>
      <c r="L3523" s="315" t="e">
        <v>#REF!</v>
      </c>
      <c r="M3523" s="58" t="e">
        <v>#REF!</v>
      </c>
      <c r="N3523" s="58" t="e">
        <v>#N/A</v>
      </c>
      <c r="O3523" s="58" t="e">
        <v>#N/A</v>
      </c>
      <c r="P3523" s="58" t="e">
        <v>#N/A</v>
      </c>
      <c r="Q3523" s="58" t="e">
        <v>#N/A</v>
      </c>
    </row>
    <row r="3524" spans="1:17" ht="15" customHeight="1" thickBot="1">
      <c r="A3524" s="446"/>
      <c r="B3524" s="446"/>
      <c r="C3524" s="54" t="str">
        <f>IF(A3524="CSP","Consolidated Supply Program(IIF)",IF(A3524&lt;&gt;"",INDEX('CCN &amp; Description'!$B$2:$B$1071,MATCH(VALUE(LEFT(A3524,5)),'CCN &amp; Description'!$A$2:$A$1071,0)),""))</f>
        <v/>
      </c>
      <c r="D3524" s="55" t="str">
        <f t="shared" si="110"/>
        <v>E</v>
      </c>
      <c r="E3524" s="55" t="str">
        <f t="shared" si="111"/>
        <v>E0072</v>
      </c>
      <c r="F3524" s="56" t="s">
        <v>14990</v>
      </c>
      <c r="G3524" s="56" t="s">
        <v>14530</v>
      </c>
      <c r="H3524" s="59"/>
      <c r="I3524" s="60"/>
      <c r="J3524" s="60"/>
      <c r="K3524" s="60"/>
      <c r="L3524" s="315" t="e">
        <v>#REF!</v>
      </c>
      <c r="M3524" s="58" t="e">
        <v>#REF!</v>
      </c>
      <c r="N3524" s="58" t="e">
        <v>#N/A</v>
      </c>
      <c r="O3524" s="58" t="e">
        <v>#N/A</v>
      </c>
      <c r="P3524" s="58" t="e">
        <v>#N/A</v>
      </c>
      <c r="Q3524" s="58" t="e">
        <v>#N/A</v>
      </c>
    </row>
    <row r="3525" spans="1:17" ht="15" customHeight="1" thickBot="1">
      <c r="A3525" s="446"/>
      <c r="B3525" s="446"/>
      <c r="C3525" s="54" t="str">
        <f>IF(A3525="CSP","Consolidated Supply Program(IIF)",IF(A3525&lt;&gt;"",INDEX('CCN &amp; Description'!$B$2:$B$1071,MATCH(VALUE(LEFT(A3525,5)),'CCN &amp; Description'!$A$2:$A$1071,0)),""))</f>
        <v/>
      </c>
      <c r="D3525" s="55" t="str">
        <f t="shared" si="110"/>
        <v>E</v>
      </c>
      <c r="E3525" s="55" t="str">
        <f t="shared" si="111"/>
        <v>E0073</v>
      </c>
      <c r="F3525" s="56" t="s">
        <v>14991</v>
      </c>
      <c r="G3525" s="56" t="s">
        <v>14992</v>
      </c>
      <c r="H3525" s="59"/>
      <c r="I3525" s="60"/>
      <c r="J3525" s="60"/>
      <c r="K3525" s="60"/>
      <c r="L3525" s="315" t="e">
        <v>#REF!</v>
      </c>
      <c r="M3525" s="58" t="e">
        <v>#REF!</v>
      </c>
      <c r="N3525" s="58" t="e">
        <v>#N/A</v>
      </c>
      <c r="O3525" s="58" t="e">
        <v>#N/A</v>
      </c>
      <c r="P3525" s="58" t="e">
        <v>#N/A</v>
      </c>
      <c r="Q3525" s="58" t="e">
        <v>#N/A</v>
      </c>
    </row>
    <row r="3526" spans="1:17" ht="15" customHeight="1" thickBot="1">
      <c r="A3526" s="446"/>
      <c r="B3526" s="446"/>
      <c r="C3526" s="54" t="str">
        <f>IF(A3526="CSP","Consolidated Supply Program(IIF)",IF(A3526&lt;&gt;"",INDEX('CCN &amp; Description'!$B$2:$B$1071,MATCH(VALUE(LEFT(A3526,5)),'CCN &amp; Description'!$A$2:$A$1071,0)),""))</f>
        <v/>
      </c>
      <c r="D3526" s="55" t="str">
        <f t="shared" si="110"/>
        <v>E</v>
      </c>
      <c r="E3526" s="55" t="str">
        <f t="shared" si="111"/>
        <v>E0074</v>
      </c>
      <c r="F3526" s="56" t="s">
        <v>14993</v>
      </c>
      <c r="G3526" s="56" t="s">
        <v>14530</v>
      </c>
      <c r="H3526" s="56" t="s">
        <v>14994</v>
      </c>
      <c r="I3526" s="57">
        <v>0</v>
      </c>
      <c r="J3526" s="57">
        <v>0</v>
      </c>
      <c r="K3526" s="57">
        <v>0</v>
      </c>
      <c r="L3526" s="315" t="e">
        <v>#REF!</v>
      </c>
      <c r="M3526" s="58" t="e">
        <v>#REF!</v>
      </c>
      <c r="N3526" s="58" t="e">
        <v>#N/A</v>
      </c>
      <c r="O3526" s="58" t="e">
        <v>#N/A</v>
      </c>
      <c r="P3526" s="58" t="e">
        <v>#N/A</v>
      </c>
      <c r="Q3526" s="58" t="e">
        <v>#N/A</v>
      </c>
    </row>
    <row r="3527" spans="1:17" ht="15" customHeight="1" thickBot="1">
      <c r="A3527" s="446"/>
      <c r="B3527" s="446"/>
      <c r="C3527" s="54" t="str">
        <f>IF(A3527="CSP","Consolidated Supply Program(IIF)",IF(A3527&lt;&gt;"",INDEX('CCN &amp; Description'!$B$2:$B$1071,MATCH(VALUE(LEFT(A3527,5)),'CCN &amp; Description'!$A$2:$A$1071,0)),""))</f>
        <v/>
      </c>
      <c r="D3527" s="55" t="str">
        <f t="shared" si="110"/>
        <v>E</v>
      </c>
      <c r="E3527" s="55" t="str">
        <f t="shared" si="111"/>
        <v>E0075</v>
      </c>
      <c r="F3527" s="56" t="s">
        <v>14995</v>
      </c>
      <c r="G3527" s="56" t="s">
        <v>14530</v>
      </c>
      <c r="H3527" s="56" t="s">
        <v>14996</v>
      </c>
      <c r="I3527" s="57">
        <v>0</v>
      </c>
      <c r="J3527" s="57">
        <v>0</v>
      </c>
      <c r="K3527" s="57">
        <v>0</v>
      </c>
      <c r="L3527" s="315" t="e">
        <v>#REF!</v>
      </c>
      <c r="M3527" s="58" t="e">
        <v>#REF!</v>
      </c>
      <c r="N3527" s="58" t="e">
        <v>#N/A</v>
      </c>
      <c r="O3527" s="58" t="e">
        <v>#N/A</v>
      </c>
      <c r="P3527" s="58" t="e">
        <v>#N/A</v>
      </c>
      <c r="Q3527" s="58" t="e">
        <v>#N/A</v>
      </c>
    </row>
    <row r="3528" spans="1:17" ht="15" customHeight="1" thickBot="1">
      <c r="A3528" s="446"/>
      <c r="B3528" s="446"/>
      <c r="C3528" s="54" t="str">
        <f>IF(A3528="CSP","Consolidated Supply Program(IIF)",IF(A3528&lt;&gt;"",INDEX('CCN &amp; Description'!$B$2:$B$1071,MATCH(VALUE(LEFT(A3528,5)),'CCN &amp; Description'!$A$2:$A$1071,0)),""))</f>
        <v/>
      </c>
      <c r="D3528" s="55" t="str">
        <f t="shared" si="110"/>
        <v>E</v>
      </c>
      <c r="E3528" s="55" t="str">
        <f t="shared" si="111"/>
        <v>E0076</v>
      </c>
      <c r="F3528" s="56" t="s">
        <v>8386</v>
      </c>
      <c r="G3528" s="56" t="s">
        <v>14997</v>
      </c>
      <c r="H3528" s="56" t="s">
        <v>14998</v>
      </c>
      <c r="I3528" s="57">
        <v>12.08</v>
      </c>
      <c r="J3528" s="57">
        <v>5.41</v>
      </c>
      <c r="K3528" s="57">
        <v>4.25</v>
      </c>
      <c r="L3528" s="315" t="e">
        <v>#REF!</v>
      </c>
      <c r="M3528" s="58" t="e">
        <v>#REF!</v>
      </c>
      <c r="N3528" s="58">
        <v>12.08333333333333</v>
      </c>
      <c r="O3528" s="58" t="s">
        <v>1882</v>
      </c>
      <c r="P3528" s="58">
        <v>25</v>
      </c>
      <c r="Q3528" s="58">
        <v>1.75</v>
      </c>
    </row>
    <row r="3529" spans="1:17" s="110" customFormat="1" ht="15" customHeight="1" thickBot="1">
      <c r="A3529" s="446"/>
      <c r="B3529" s="446"/>
      <c r="C3529" s="106" t="str">
        <f>IF(A3529="CSP","Consolidated Supply Program(IIF)",IF(A3529&lt;&gt;"",INDEX('CCN &amp; Description'!$B$2:$B$1071,MATCH(VALUE(LEFT(A3529,5)),'CCN &amp; Description'!$A$2:$A$1071,0)),""))</f>
        <v/>
      </c>
      <c r="D3529" s="107" t="str">
        <f t="shared" si="110"/>
        <v>E</v>
      </c>
      <c r="E3529" s="107" t="str">
        <f t="shared" si="111"/>
        <v>E0077</v>
      </c>
      <c r="F3529" s="108" t="s">
        <v>8390</v>
      </c>
      <c r="G3529" s="108" t="s">
        <v>14999</v>
      </c>
      <c r="H3529" s="108" t="s">
        <v>15000</v>
      </c>
      <c r="I3529" s="109">
        <v>2</v>
      </c>
      <c r="J3529" s="109">
        <v>1.67</v>
      </c>
      <c r="K3529" s="109">
        <v>1</v>
      </c>
      <c r="L3529" s="110" t="e">
        <v>#REF!</v>
      </c>
      <c r="M3529" s="111" t="e">
        <v>#REF!</v>
      </c>
      <c r="N3529" s="111" t="e">
        <v>#N/A</v>
      </c>
      <c r="O3529" s="111" t="e">
        <v>#N/A</v>
      </c>
      <c r="P3529" s="111" t="e">
        <v>#N/A</v>
      </c>
      <c r="Q3529" s="111" t="e">
        <v>#N/A</v>
      </c>
    </row>
    <row r="3530" spans="1:17" s="110" customFormat="1" ht="15" customHeight="1" thickBot="1">
      <c r="A3530" s="446"/>
      <c r="B3530" s="446"/>
      <c r="C3530" s="106" t="str">
        <f>IF(A3530="CSP","Consolidated Supply Program(IIF)",IF(A3530&lt;&gt;"",INDEX('CCN &amp; Description'!$B$2:$B$1071,MATCH(VALUE(LEFT(A3530,5)),'CCN &amp; Description'!$A$2:$A$1071,0)),""))</f>
        <v/>
      </c>
      <c r="D3530" s="107" t="str">
        <f t="shared" si="110"/>
        <v>E</v>
      </c>
      <c r="E3530" s="107" t="str">
        <f t="shared" si="111"/>
        <v>E0077</v>
      </c>
      <c r="F3530" s="108" t="s">
        <v>8390</v>
      </c>
      <c r="G3530" s="108" t="s">
        <v>15001</v>
      </c>
      <c r="H3530" s="108" t="s">
        <v>15002</v>
      </c>
      <c r="I3530" s="109">
        <v>2</v>
      </c>
      <c r="J3530" s="109">
        <v>1.67</v>
      </c>
      <c r="K3530" s="109">
        <v>1</v>
      </c>
      <c r="L3530" s="110" t="e">
        <v>#REF!</v>
      </c>
      <c r="M3530" s="111" t="e">
        <v>#REF!</v>
      </c>
      <c r="N3530" s="111" t="e">
        <v>#N/A</v>
      </c>
      <c r="O3530" s="111" t="e">
        <v>#N/A</v>
      </c>
      <c r="P3530" s="111" t="e">
        <v>#N/A</v>
      </c>
      <c r="Q3530" s="111" t="e">
        <v>#N/A</v>
      </c>
    </row>
    <row r="3531" spans="1:17" ht="15" customHeight="1" thickBot="1">
      <c r="A3531" s="446"/>
      <c r="B3531" s="446"/>
      <c r="C3531" s="54" t="str">
        <f>IF(A3531="CSP","Consolidated Supply Program(IIF)",IF(A3531&lt;&gt;"",INDEX('CCN &amp; Description'!$B$2:$B$1071,MATCH(VALUE(LEFT(A3531,5)),'CCN &amp; Description'!$A$2:$A$1071,0)),""))</f>
        <v/>
      </c>
      <c r="D3531" s="55" t="str">
        <f t="shared" si="110"/>
        <v>E</v>
      </c>
      <c r="E3531" s="55" t="str">
        <f t="shared" si="111"/>
        <v>E0078</v>
      </c>
      <c r="F3531" s="56" t="s">
        <v>8394</v>
      </c>
      <c r="G3531" s="56" t="s">
        <v>15003</v>
      </c>
      <c r="H3531" s="56" t="s">
        <v>15004</v>
      </c>
      <c r="I3531" s="57">
        <v>19.989999999999998</v>
      </c>
      <c r="J3531" s="57">
        <v>8</v>
      </c>
      <c r="K3531" s="57">
        <v>8</v>
      </c>
      <c r="L3531" s="315" t="e">
        <v>#REF!</v>
      </c>
      <c r="M3531" s="58" t="e">
        <v>#REF!</v>
      </c>
      <c r="N3531" s="58" t="e">
        <v>#N/A</v>
      </c>
      <c r="O3531" s="58" t="e">
        <v>#N/A</v>
      </c>
      <c r="P3531" s="58" t="e">
        <v>#N/A</v>
      </c>
      <c r="Q3531" s="58" t="e">
        <v>#N/A</v>
      </c>
    </row>
    <row r="3532" spans="1:17" ht="15" customHeight="1" thickBot="1">
      <c r="A3532" s="446"/>
      <c r="B3532" s="446"/>
      <c r="C3532" s="54" t="str">
        <f>IF(A3532="CSP","Consolidated Supply Program(IIF)",IF(A3532&lt;&gt;"",INDEX('CCN &amp; Description'!$B$2:$B$1071,MATCH(VALUE(LEFT(A3532,5)),'CCN &amp; Description'!$A$2:$A$1071,0)),""))</f>
        <v/>
      </c>
      <c r="D3532" s="55" t="str">
        <f t="shared" si="110"/>
        <v>E</v>
      </c>
      <c r="E3532" s="55" t="str">
        <f t="shared" si="111"/>
        <v>E0078</v>
      </c>
      <c r="F3532" s="56" t="s">
        <v>15005</v>
      </c>
      <c r="G3532" s="56" t="s">
        <v>15003</v>
      </c>
      <c r="H3532" s="56" t="s">
        <v>15004</v>
      </c>
      <c r="I3532" s="57">
        <v>19.989999999999998</v>
      </c>
      <c r="J3532" s="57">
        <v>8</v>
      </c>
      <c r="K3532" s="57">
        <v>8</v>
      </c>
      <c r="L3532" s="315" t="e">
        <v>#REF!</v>
      </c>
      <c r="M3532" s="58" t="e">
        <v>#REF!</v>
      </c>
      <c r="N3532" s="58" t="e">
        <v>#N/A</v>
      </c>
      <c r="O3532" s="58" t="e">
        <v>#N/A</v>
      </c>
      <c r="P3532" s="58" t="e">
        <v>#N/A</v>
      </c>
      <c r="Q3532" s="58" t="e">
        <v>#N/A</v>
      </c>
    </row>
    <row r="3533" spans="1:17" ht="15" customHeight="1" thickBot="1">
      <c r="A3533" s="446"/>
      <c r="B3533" s="446"/>
      <c r="C3533" s="54" t="str">
        <f>IF(A3533="CSP","Consolidated Supply Program(IIF)",IF(A3533&lt;&gt;"",INDEX('CCN &amp; Description'!$B$2:$B$1071,MATCH(VALUE(LEFT(A3533,5)),'CCN &amp; Description'!$A$2:$A$1071,0)),""))</f>
        <v/>
      </c>
      <c r="D3533" s="55" t="str">
        <f t="shared" si="110"/>
        <v>E</v>
      </c>
      <c r="E3533" s="55" t="str">
        <f t="shared" si="111"/>
        <v>E0079</v>
      </c>
      <c r="F3533" s="56" t="s">
        <v>8398</v>
      </c>
      <c r="G3533" s="56" t="s">
        <v>9710</v>
      </c>
      <c r="H3533" s="56" t="s">
        <v>15006</v>
      </c>
      <c r="I3533" s="57">
        <v>31.99</v>
      </c>
      <c r="J3533" s="57">
        <v>25.99</v>
      </c>
      <c r="K3533" s="57">
        <v>8</v>
      </c>
      <c r="L3533" s="315" t="e">
        <v>#REF!</v>
      </c>
      <c r="M3533" s="58" t="e">
        <v>#REF!</v>
      </c>
      <c r="N3533" s="58">
        <v>32</v>
      </c>
      <c r="O3533" s="58" t="s">
        <v>202</v>
      </c>
      <c r="P3533" s="58">
        <v>70</v>
      </c>
      <c r="Q3533" s="58">
        <v>2</v>
      </c>
    </row>
    <row r="3534" spans="1:17" ht="15" customHeight="1" thickBot="1">
      <c r="A3534" s="446"/>
      <c r="B3534" s="446"/>
      <c r="C3534" s="54" t="str">
        <f>IF(A3534="CSP","Consolidated Supply Program(IIF)",IF(A3534&lt;&gt;"",INDEX('CCN &amp; Description'!$B$2:$B$1071,MATCH(VALUE(LEFT(A3534,5)),'CCN &amp; Description'!$A$2:$A$1071,0)),""))</f>
        <v/>
      </c>
      <c r="D3534" s="55" t="str">
        <f t="shared" si="110"/>
        <v>E</v>
      </c>
      <c r="E3534" s="55" t="str">
        <f t="shared" si="111"/>
        <v>E0079</v>
      </c>
      <c r="F3534" s="56" t="s">
        <v>15007</v>
      </c>
      <c r="G3534" s="56" t="s">
        <v>9710</v>
      </c>
      <c r="H3534" s="56" t="s">
        <v>15006</v>
      </c>
      <c r="I3534" s="57">
        <v>31.99</v>
      </c>
      <c r="J3534" s="57">
        <v>25.99</v>
      </c>
      <c r="K3534" s="57">
        <v>8</v>
      </c>
      <c r="L3534" s="315" t="e">
        <v>#REF!</v>
      </c>
      <c r="M3534" s="58" t="e">
        <v>#REF!</v>
      </c>
      <c r="N3534" s="58" t="e">
        <v>#N/A</v>
      </c>
      <c r="O3534" s="58" t="e">
        <v>#N/A</v>
      </c>
      <c r="P3534" s="58" t="e">
        <v>#N/A</v>
      </c>
      <c r="Q3534" s="58" t="e">
        <v>#N/A</v>
      </c>
    </row>
    <row r="3535" spans="1:17" ht="15" customHeight="1" thickBot="1">
      <c r="A3535" s="446"/>
      <c r="B3535" s="446"/>
      <c r="C3535" s="54" t="str">
        <f>IF(A3535="CSP","Consolidated Supply Program(IIF)",IF(A3535&lt;&gt;"",INDEX('CCN &amp; Description'!$B$2:$B$1071,MATCH(VALUE(LEFT(A3535,5)),'CCN &amp; Description'!$A$2:$A$1071,0)),""))</f>
        <v/>
      </c>
      <c r="D3535" s="55" t="str">
        <f t="shared" si="110"/>
        <v>E</v>
      </c>
      <c r="E3535" s="55" t="str">
        <f t="shared" si="111"/>
        <v>E0080</v>
      </c>
      <c r="F3535" s="56" t="s">
        <v>8402</v>
      </c>
      <c r="G3535" s="56" t="s">
        <v>15008</v>
      </c>
      <c r="H3535" s="56" t="s">
        <v>15009</v>
      </c>
      <c r="I3535" s="57">
        <v>0.92</v>
      </c>
      <c r="J3535" s="57">
        <v>1</v>
      </c>
      <c r="K3535" s="57">
        <v>2.67</v>
      </c>
      <c r="L3535" s="315" t="e">
        <v>#REF!</v>
      </c>
      <c r="M3535" s="58" t="e">
        <v>#REF!</v>
      </c>
      <c r="N3535" s="58" t="e">
        <v>#N/A</v>
      </c>
      <c r="O3535" s="58" t="e">
        <v>#N/A</v>
      </c>
      <c r="P3535" s="58" t="e">
        <v>#N/A</v>
      </c>
      <c r="Q3535" s="58" t="e">
        <v>#N/A</v>
      </c>
    </row>
    <row r="3536" spans="1:17" s="110" customFormat="1" ht="15" customHeight="1" thickBot="1">
      <c r="A3536" s="446" t="s">
        <v>9833</v>
      </c>
      <c r="B3536" s="446"/>
      <c r="C3536" s="106" t="e">
        <f>IF(A3536="CSP","Consolidated Supply Program(IIF)",IF(A3536&lt;&gt;"",INDEX('CCN &amp; Description'!$B$2:$B$1071,MATCH(VALUE(LEFT(A3536,5)),'CCN &amp; Description'!$A$2:$A$1071,0)),""))</f>
        <v>#VALUE!</v>
      </c>
      <c r="D3536" s="107" t="str">
        <f t="shared" si="110"/>
        <v>E</v>
      </c>
      <c r="E3536" s="107" t="str">
        <f t="shared" si="111"/>
        <v>E0080</v>
      </c>
      <c r="F3536" s="108" t="s">
        <v>15010</v>
      </c>
      <c r="G3536" s="108" t="s">
        <v>15008</v>
      </c>
      <c r="H3536" s="108" t="s">
        <v>15009</v>
      </c>
      <c r="I3536" s="109">
        <v>0.92</v>
      </c>
      <c r="J3536" s="109">
        <v>1</v>
      </c>
      <c r="K3536" s="109">
        <v>2.67</v>
      </c>
      <c r="L3536" s="110" t="e">
        <v>#REF!</v>
      </c>
      <c r="M3536" s="111" t="e">
        <v>#REF!</v>
      </c>
      <c r="N3536" s="111" t="e">
        <v>#N/A</v>
      </c>
      <c r="O3536" s="111" t="e">
        <v>#N/A</v>
      </c>
      <c r="P3536" s="111" t="e">
        <v>#N/A</v>
      </c>
      <c r="Q3536" s="111" t="e">
        <v>#N/A</v>
      </c>
    </row>
    <row r="3537" spans="1:17" s="110" customFormat="1" ht="15" customHeight="1" thickBot="1">
      <c r="A3537" s="446">
        <v>14345</v>
      </c>
      <c r="B3537" s="446"/>
      <c r="C3537" s="106" t="str">
        <f>IF(A3537="CSP","Consolidated Supply Program(IIF)",IF(A3537&lt;&gt;"",INDEX('CCN &amp; Description'!$B$2:$B$1071,MATCH(VALUE(LEFT(A3537,5)),'CCN &amp; Description'!$A$2:$A$1071,0)),""))</f>
        <v>SMALL ARMS STORAGE, INSTALLATION</v>
      </c>
      <c r="D3537" s="107" t="str">
        <f t="shared" si="110"/>
        <v>E</v>
      </c>
      <c r="E3537" s="107" t="str">
        <f t="shared" si="111"/>
        <v>E0081</v>
      </c>
      <c r="F3537" s="108" t="s">
        <v>1120</v>
      </c>
      <c r="G3537" s="108" t="s">
        <v>15011</v>
      </c>
      <c r="H3537" s="108" t="s">
        <v>15012</v>
      </c>
      <c r="I3537" s="109">
        <v>1.26</v>
      </c>
      <c r="J3537" s="109">
        <v>1.38</v>
      </c>
      <c r="K3537" s="109">
        <v>0.83</v>
      </c>
      <c r="L3537" s="110" t="e">
        <v>#REF!</v>
      </c>
      <c r="M3537" s="111" t="e">
        <v>#REF!</v>
      </c>
      <c r="N3537" s="111" t="e">
        <v>#N/A</v>
      </c>
      <c r="O3537" s="111" t="e">
        <v>#N/A</v>
      </c>
      <c r="P3537" s="111" t="e">
        <v>#N/A</v>
      </c>
      <c r="Q3537" s="111" t="e">
        <v>#N/A</v>
      </c>
    </row>
    <row r="3538" spans="1:17" s="110" customFormat="1" ht="15" customHeight="1" thickBot="1">
      <c r="A3538" s="446">
        <v>14345</v>
      </c>
      <c r="B3538" s="446"/>
      <c r="C3538" s="106" t="str">
        <f>IF(A3538="CSP","Consolidated Supply Program(IIF)",IF(A3538&lt;&gt;"",INDEX('CCN &amp; Description'!$B$2:$B$1071,MATCH(VALUE(LEFT(A3538,5)),'CCN &amp; Description'!$A$2:$A$1071,0)),""))</f>
        <v>SMALL ARMS STORAGE, INSTALLATION</v>
      </c>
      <c r="D3538" s="107" t="str">
        <f t="shared" si="110"/>
        <v>E</v>
      </c>
      <c r="E3538" s="107" t="str">
        <f t="shared" si="111"/>
        <v>E0081</v>
      </c>
      <c r="F3538" s="108" t="s">
        <v>1120</v>
      </c>
      <c r="G3538" s="108" t="s">
        <v>15011</v>
      </c>
      <c r="H3538" s="108" t="s">
        <v>15013</v>
      </c>
      <c r="I3538" s="109">
        <v>1.08</v>
      </c>
      <c r="J3538" s="109">
        <v>1.42</v>
      </c>
      <c r="K3538" s="109">
        <v>0.67</v>
      </c>
      <c r="L3538" s="110" t="e">
        <v>#REF!</v>
      </c>
      <c r="M3538" s="111" t="e">
        <v>#REF!</v>
      </c>
      <c r="N3538" s="111" t="e">
        <v>#N/A</v>
      </c>
      <c r="O3538" s="111" t="e">
        <v>#N/A</v>
      </c>
      <c r="P3538" s="111" t="e">
        <v>#N/A</v>
      </c>
      <c r="Q3538" s="111" t="e">
        <v>#N/A</v>
      </c>
    </row>
    <row r="3539" spans="1:17" s="110" customFormat="1" ht="15" customHeight="1" thickBot="1">
      <c r="A3539" s="446">
        <v>14345</v>
      </c>
      <c r="B3539" s="446"/>
      <c r="C3539" s="106" t="str">
        <f>IF(A3539="CSP","Consolidated Supply Program(IIF)",IF(A3539&lt;&gt;"",INDEX('CCN &amp; Description'!$B$2:$B$1071,MATCH(VALUE(LEFT(A3539,5)),'CCN &amp; Description'!$A$2:$A$1071,0)),""))</f>
        <v>SMALL ARMS STORAGE, INSTALLATION</v>
      </c>
      <c r="D3539" s="107" t="str">
        <f t="shared" si="110"/>
        <v>E</v>
      </c>
      <c r="E3539" s="107" t="str">
        <f t="shared" si="111"/>
        <v>E0082</v>
      </c>
      <c r="F3539" s="108" t="s">
        <v>8412</v>
      </c>
      <c r="G3539" s="108" t="s">
        <v>15014</v>
      </c>
      <c r="H3539" s="108" t="s">
        <v>15015</v>
      </c>
      <c r="I3539" s="109">
        <v>0.83</v>
      </c>
      <c r="J3539" s="109">
        <v>0.42</v>
      </c>
      <c r="K3539" s="109">
        <v>0.33</v>
      </c>
      <c r="L3539" s="110" t="e">
        <v>#REF!</v>
      </c>
      <c r="M3539" s="111" t="e">
        <v>#REF!</v>
      </c>
      <c r="N3539" s="111" t="e">
        <v>#N/A</v>
      </c>
      <c r="O3539" s="111" t="e">
        <v>#N/A</v>
      </c>
      <c r="P3539" s="111" t="e">
        <v>#N/A</v>
      </c>
      <c r="Q3539" s="111" t="e">
        <v>#N/A</v>
      </c>
    </row>
    <row r="3540" spans="1:17" ht="15" customHeight="1" thickBot="1">
      <c r="A3540" s="446"/>
      <c r="B3540" s="446"/>
      <c r="C3540" s="54" t="str">
        <f>IF(A3540="CSP","Consolidated Supply Program(IIF)",IF(A3540&lt;&gt;"",INDEX('CCN &amp; Description'!$B$2:$B$1071,MATCH(VALUE(LEFT(A3540,5)),'CCN &amp; Description'!$A$2:$A$1071,0)),""))</f>
        <v/>
      </c>
      <c r="D3540" s="55" t="str">
        <f t="shared" si="110"/>
        <v>E</v>
      </c>
      <c r="E3540" s="55" t="str">
        <f t="shared" si="111"/>
        <v>E0083</v>
      </c>
      <c r="F3540" s="56" t="s">
        <v>8416</v>
      </c>
      <c r="G3540" s="56" t="s">
        <v>15016</v>
      </c>
      <c r="H3540" s="56" t="s">
        <v>15017</v>
      </c>
      <c r="I3540" s="57">
        <v>8.83</v>
      </c>
      <c r="J3540" s="57">
        <v>5</v>
      </c>
      <c r="K3540" s="60"/>
      <c r="L3540" s="315" t="e">
        <v>#REF!</v>
      </c>
      <c r="M3540" s="58" t="e">
        <v>#REF!</v>
      </c>
      <c r="N3540" s="58" t="e">
        <v>#N/A</v>
      </c>
      <c r="O3540" s="58" t="e">
        <v>#N/A</v>
      </c>
      <c r="P3540" s="58" t="e">
        <v>#N/A</v>
      </c>
      <c r="Q3540" s="58" t="e">
        <v>#N/A</v>
      </c>
    </row>
    <row r="3541" spans="1:17" ht="15" customHeight="1" thickBot="1">
      <c r="A3541" s="446"/>
      <c r="B3541" s="446"/>
      <c r="C3541" s="54" t="str">
        <f>IF(A3541="CSP","Consolidated Supply Program(IIF)",IF(A3541&lt;&gt;"",INDEX('CCN &amp; Description'!$B$2:$B$1071,MATCH(VALUE(LEFT(A3541,5)),'CCN &amp; Description'!$A$2:$A$1071,0)),""))</f>
        <v/>
      </c>
      <c r="D3541" s="55" t="str">
        <f t="shared" si="110"/>
        <v>E</v>
      </c>
      <c r="E3541" s="55" t="str">
        <f t="shared" si="111"/>
        <v>E0084</v>
      </c>
      <c r="F3541" s="56" t="s">
        <v>8421</v>
      </c>
      <c r="G3541" s="56" t="s">
        <v>15018</v>
      </c>
      <c r="H3541" s="59"/>
      <c r="I3541" s="57">
        <v>0.5</v>
      </c>
      <c r="J3541" s="57">
        <v>0.42</v>
      </c>
      <c r="K3541" s="57">
        <v>0.17</v>
      </c>
      <c r="L3541" s="315" t="e">
        <v>#REF!</v>
      </c>
      <c r="M3541" s="58" t="e">
        <v>#REF!</v>
      </c>
      <c r="N3541" s="58" t="e">
        <v>#N/A</v>
      </c>
      <c r="O3541" s="58" t="e">
        <v>#N/A</v>
      </c>
      <c r="P3541" s="58" t="e">
        <v>#N/A</v>
      </c>
      <c r="Q3541" s="58" t="e">
        <v>#N/A</v>
      </c>
    </row>
    <row r="3542" spans="1:17" ht="15" customHeight="1" thickBot="1">
      <c r="A3542" s="446">
        <v>14345</v>
      </c>
      <c r="B3542" s="446"/>
      <c r="C3542" s="54" t="str">
        <f>IF(A3542="CSP","Consolidated Supply Program(IIF)",IF(A3542&lt;&gt;"",INDEX('CCN &amp; Description'!$B$2:$B$1071,MATCH(VALUE(LEFT(A3542,5)),'CCN &amp; Description'!$A$2:$A$1071,0)),""))</f>
        <v>SMALL ARMS STORAGE, INSTALLATION</v>
      </c>
      <c r="D3542" s="55" t="str">
        <f t="shared" si="110"/>
        <v>E</v>
      </c>
      <c r="E3542" s="55" t="str">
        <f t="shared" si="111"/>
        <v>E0085</v>
      </c>
      <c r="F3542" s="56" t="s">
        <v>8425</v>
      </c>
      <c r="G3542" s="56" t="s">
        <v>15019</v>
      </c>
      <c r="H3542" s="56" t="s">
        <v>15020</v>
      </c>
      <c r="I3542" s="57">
        <v>5.41</v>
      </c>
      <c r="J3542" s="57">
        <v>0.92</v>
      </c>
      <c r="K3542" s="57">
        <v>0.57999999999999996</v>
      </c>
      <c r="L3542" s="315" t="e">
        <v>#REF!</v>
      </c>
      <c r="M3542" s="58" t="e">
        <v>#REF!</v>
      </c>
      <c r="N3542" s="58" t="e">
        <v>#N/A</v>
      </c>
      <c r="O3542" s="58" t="e">
        <v>#N/A</v>
      </c>
      <c r="P3542" s="58" t="e">
        <v>#N/A</v>
      </c>
      <c r="Q3542" s="58" t="e">
        <v>#N/A</v>
      </c>
    </row>
    <row r="3543" spans="1:17" ht="15" customHeight="1" thickBot="1">
      <c r="A3543" s="446"/>
      <c r="B3543" s="446"/>
      <c r="C3543" s="54" t="str">
        <f>IF(A3543="CSP","Consolidated Supply Program(IIF)",IF(A3543&lt;&gt;"",INDEX('CCN &amp; Description'!$B$2:$B$1071,MATCH(VALUE(LEFT(A3543,5)),'CCN &amp; Description'!$A$2:$A$1071,0)),""))</f>
        <v/>
      </c>
      <c r="D3543" s="55" t="str">
        <f t="shared" si="110"/>
        <v>E</v>
      </c>
      <c r="E3543" s="55" t="str">
        <f t="shared" si="111"/>
        <v>E0085</v>
      </c>
      <c r="F3543" s="56" t="s">
        <v>15021</v>
      </c>
      <c r="G3543" s="56" t="s">
        <v>15019</v>
      </c>
      <c r="H3543" s="56" t="s">
        <v>15020</v>
      </c>
      <c r="I3543" s="57">
        <v>5.41</v>
      </c>
      <c r="J3543" s="57">
        <v>0.92</v>
      </c>
      <c r="K3543" s="57">
        <v>0.57999999999999996</v>
      </c>
      <c r="L3543" s="315" t="e">
        <v>#REF!</v>
      </c>
      <c r="M3543" s="58" t="e">
        <v>#REF!</v>
      </c>
      <c r="N3543" s="58" t="e">
        <v>#N/A</v>
      </c>
      <c r="O3543" s="58" t="e">
        <v>#N/A</v>
      </c>
      <c r="P3543" s="58" t="e">
        <v>#N/A</v>
      </c>
      <c r="Q3543" s="58" t="e">
        <v>#N/A</v>
      </c>
    </row>
    <row r="3544" spans="1:17" s="110" customFormat="1" ht="15" customHeight="1" thickBot="1">
      <c r="A3544" s="446"/>
      <c r="B3544" s="446"/>
      <c r="C3544" s="106" t="str">
        <f>IF(A3544="CSP","Consolidated Supply Program(IIF)",IF(A3544&lt;&gt;"",INDEX('CCN &amp; Description'!$B$2:$B$1071,MATCH(VALUE(LEFT(A3544,5)),'CCN &amp; Description'!$A$2:$A$1071,0)),""))</f>
        <v/>
      </c>
      <c r="D3544" s="107" t="str">
        <f t="shared" si="110"/>
        <v>E</v>
      </c>
      <c r="E3544" s="107" t="str">
        <f t="shared" si="111"/>
        <v>E0086</v>
      </c>
      <c r="F3544" s="108" t="s">
        <v>8429</v>
      </c>
      <c r="G3544" s="108" t="s">
        <v>15022</v>
      </c>
      <c r="H3544" s="108" t="s">
        <v>15023</v>
      </c>
      <c r="I3544" s="109">
        <v>0</v>
      </c>
      <c r="J3544" s="109">
        <v>0</v>
      </c>
      <c r="K3544" s="109">
        <v>0</v>
      </c>
      <c r="L3544" s="110" t="e">
        <v>#REF!</v>
      </c>
      <c r="M3544" s="111" t="e">
        <v>#REF!</v>
      </c>
      <c r="N3544" s="111" t="e">
        <v>#N/A</v>
      </c>
      <c r="O3544" s="111" t="e">
        <v>#N/A</v>
      </c>
      <c r="P3544" s="111" t="e">
        <v>#N/A</v>
      </c>
      <c r="Q3544" s="111" t="e">
        <v>#N/A</v>
      </c>
    </row>
    <row r="3545" spans="1:17" ht="15" customHeight="1" thickBot="1">
      <c r="A3545" s="446"/>
      <c r="B3545" s="446"/>
      <c r="C3545" s="54" t="str">
        <f>IF(A3545="CSP","Consolidated Supply Program(IIF)",IF(A3545&lt;&gt;"",INDEX('CCN &amp; Description'!$B$2:$B$1071,MATCH(VALUE(LEFT(A3545,5)),'CCN &amp; Description'!$A$2:$A$1071,0)),""))</f>
        <v/>
      </c>
      <c r="D3545" s="55" t="str">
        <f t="shared" si="110"/>
        <v>E</v>
      </c>
      <c r="E3545" s="55" t="str">
        <f t="shared" si="111"/>
        <v>E0087</v>
      </c>
      <c r="F3545" s="56" t="s">
        <v>15024</v>
      </c>
      <c r="G3545" s="56" t="s">
        <v>14938</v>
      </c>
      <c r="H3545" s="56" t="s">
        <v>13224</v>
      </c>
      <c r="I3545" s="60"/>
      <c r="J3545" s="60"/>
      <c r="K3545" s="60"/>
      <c r="L3545" s="315" t="e">
        <v>#REF!</v>
      </c>
      <c r="M3545" s="58" t="e">
        <v>#REF!</v>
      </c>
      <c r="N3545" s="58" t="e">
        <v>#N/A</v>
      </c>
      <c r="O3545" s="58" t="e">
        <v>#N/A</v>
      </c>
      <c r="P3545" s="58" t="e">
        <v>#N/A</v>
      </c>
      <c r="Q3545" s="58" t="e">
        <v>#N/A</v>
      </c>
    </row>
    <row r="3546" spans="1:17" s="110" customFormat="1" ht="15" customHeight="1" thickBot="1">
      <c r="A3546" s="446">
        <v>14345</v>
      </c>
      <c r="B3546" s="446"/>
      <c r="C3546" s="106" t="str">
        <f>IF(A3546="CSP","Consolidated Supply Program(IIF)",IF(A3546&lt;&gt;"",INDEX('CCN &amp; Description'!$B$2:$B$1071,MATCH(VALUE(LEFT(A3546,5)),'CCN &amp; Description'!$A$2:$A$1071,0)),""))</f>
        <v>SMALL ARMS STORAGE, INSTALLATION</v>
      </c>
      <c r="D3546" s="107" t="str">
        <f t="shared" si="110"/>
        <v>E</v>
      </c>
      <c r="E3546" s="107" t="str">
        <f t="shared" si="111"/>
        <v>E0088</v>
      </c>
      <c r="F3546" s="108" t="s">
        <v>1126</v>
      </c>
      <c r="G3546" s="108" t="s">
        <v>15014</v>
      </c>
      <c r="H3546" s="108" t="s">
        <v>15025</v>
      </c>
      <c r="I3546" s="109">
        <v>1</v>
      </c>
      <c r="J3546" s="109">
        <v>0.5</v>
      </c>
      <c r="K3546" s="109">
        <v>0.42</v>
      </c>
      <c r="L3546" s="110" t="e">
        <v>#REF!</v>
      </c>
      <c r="M3546" s="111" t="e">
        <v>#REF!</v>
      </c>
      <c r="N3546" s="111" t="e">
        <v>#N/A</v>
      </c>
      <c r="O3546" s="111" t="e">
        <v>#N/A</v>
      </c>
      <c r="P3546" s="111" t="e">
        <v>#N/A</v>
      </c>
      <c r="Q3546" s="111" t="e">
        <v>#N/A</v>
      </c>
    </row>
    <row r="3547" spans="1:17" ht="15" customHeight="1" thickBot="1">
      <c r="A3547" s="446">
        <v>21410</v>
      </c>
      <c r="B3547" s="446"/>
      <c r="C3547" s="54" t="str">
        <f>IF(A3547="CSP","Consolidated Supply Program(IIF)",IF(A3547&lt;&gt;"",INDEX('CCN &amp; Description'!$B$2:$B$1071,MATCH(VALUE(LEFT(A3547,5)),'CCN &amp; Description'!$A$2:$A$1071,0)),""))</f>
        <v>VEHICLE MAINTENANCE SHOP</v>
      </c>
      <c r="D3547" s="55" t="str">
        <f t="shared" si="110"/>
        <v>E</v>
      </c>
      <c r="E3547" s="55" t="str">
        <f t="shared" si="111"/>
        <v>E0089</v>
      </c>
      <c r="F3547" s="56" t="s">
        <v>8438</v>
      </c>
      <c r="G3547" s="56" t="s">
        <v>15026</v>
      </c>
      <c r="H3547" s="56" t="s">
        <v>11284</v>
      </c>
      <c r="I3547" s="57">
        <v>4</v>
      </c>
      <c r="J3547" s="57">
        <v>3.92</v>
      </c>
      <c r="K3547" s="57">
        <v>3.92</v>
      </c>
      <c r="L3547" s="315" t="e">
        <v>#REF!</v>
      </c>
      <c r="M3547" s="58" t="e">
        <v>#REF!</v>
      </c>
      <c r="N3547" s="58" t="e">
        <v>#N/A</v>
      </c>
      <c r="O3547" s="58" t="e">
        <v>#N/A</v>
      </c>
      <c r="P3547" s="58" t="e">
        <v>#N/A</v>
      </c>
      <c r="Q3547" s="58" t="e">
        <v>#N/A</v>
      </c>
    </row>
    <row r="3548" spans="1:17" s="110" customFormat="1" ht="15" customHeight="1" thickBot="1">
      <c r="A3548" s="446"/>
      <c r="B3548" s="446"/>
      <c r="C3548" s="106" t="str">
        <f>IF(A3548="CSP","Consolidated Supply Program(IIF)",IF(A3548&lt;&gt;"",INDEX('CCN &amp; Description'!$B$2:$B$1071,MATCH(VALUE(LEFT(A3548,5)),'CCN &amp; Description'!$A$2:$A$1071,0)),""))</f>
        <v/>
      </c>
      <c r="D3548" s="107" t="str">
        <f t="shared" si="110"/>
        <v>E</v>
      </c>
      <c r="E3548" s="107" t="str">
        <f t="shared" si="111"/>
        <v>E0090</v>
      </c>
      <c r="F3548" s="108" t="s">
        <v>8442</v>
      </c>
      <c r="G3548" s="108" t="s">
        <v>15027</v>
      </c>
      <c r="H3548" s="108" t="s">
        <v>15028</v>
      </c>
      <c r="I3548" s="109">
        <v>2.58</v>
      </c>
      <c r="J3548" s="109">
        <v>1.67</v>
      </c>
      <c r="K3548" s="109">
        <v>0.92</v>
      </c>
      <c r="L3548" s="110" t="e">
        <v>#REF!</v>
      </c>
      <c r="M3548" s="111" t="e">
        <v>#REF!</v>
      </c>
      <c r="N3548" s="111" t="e">
        <v>#N/A</v>
      </c>
      <c r="O3548" s="111" t="e">
        <v>#N/A</v>
      </c>
      <c r="P3548" s="111" t="e">
        <v>#N/A</v>
      </c>
      <c r="Q3548" s="111" t="e">
        <v>#N/A</v>
      </c>
    </row>
    <row r="3549" spans="1:17" s="110" customFormat="1" ht="15" customHeight="1" thickBot="1">
      <c r="A3549" s="446"/>
      <c r="B3549" s="446"/>
      <c r="C3549" s="106" t="str">
        <f>IF(A3549="CSP","Consolidated Supply Program(IIF)",IF(A3549&lt;&gt;"",INDEX('CCN &amp; Description'!$B$2:$B$1071,MATCH(VALUE(LEFT(A3549,5)),'CCN &amp; Description'!$A$2:$A$1071,0)),""))</f>
        <v/>
      </c>
      <c r="D3549" s="107" t="str">
        <f t="shared" si="110"/>
        <v>E</v>
      </c>
      <c r="E3549" s="107" t="str">
        <f t="shared" si="111"/>
        <v>E0091</v>
      </c>
      <c r="F3549" s="108" t="s">
        <v>15029</v>
      </c>
      <c r="G3549" s="108" t="s">
        <v>15030</v>
      </c>
      <c r="H3549" s="108" t="s">
        <v>15031</v>
      </c>
      <c r="I3549" s="109">
        <v>0</v>
      </c>
      <c r="J3549" s="109">
        <v>0</v>
      </c>
      <c r="K3549" s="109">
        <v>0</v>
      </c>
      <c r="L3549" s="110" t="e">
        <v>#REF!</v>
      </c>
      <c r="M3549" s="111" t="e">
        <v>#REF!</v>
      </c>
      <c r="N3549" s="111" t="e">
        <v>#N/A</v>
      </c>
      <c r="O3549" s="111" t="e">
        <v>#N/A</v>
      </c>
      <c r="P3549" s="111" t="e">
        <v>#N/A</v>
      </c>
      <c r="Q3549" s="111" t="e">
        <v>#N/A</v>
      </c>
    </row>
    <row r="3550" spans="1:17" s="110" customFormat="1" ht="15" customHeight="1" thickBot="1">
      <c r="A3550" s="446"/>
      <c r="B3550" s="446"/>
      <c r="C3550" s="106" t="str">
        <f>IF(A3550="CSP","Consolidated Supply Program(IIF)",IF(A3550&lt;&gt;"",INDEX('CCN &amp; Description'!$B$2:$B$1071,MATCH(VALUE(LEFT(A3550,5)),'CCN &amp; Description'!$A$2:$A$1071,0)),""))</f>
        <v/>
      </c>
      <c r="D3550" s="107" t="str">
        <f t="shared" si="110"/>
        <v>E</v>
      </c>
      <c r="E3550" s="107" t="str">
        <f t="shared" si="111"/>
        <v>E0092</v>
      </c>
      <c r="F3550" s="108" t="s">
        <v>8446</v>
      </c>
      <c r="G3550" s="108" t="s">
        <v>9980</v>
      </c>
      <c r="H3550" s="108" t="s">
        <v>15032</v>
      </c>
      <c r="I3550" s="109">
        <v>1.58</v>
      </c>
      <c r="J3550" s="109">
        <v>1.25</v>
      </c>
      <c r="K3550" s="109">
        <v>2.5</v>
      </c>
      <c r="L3550" s="110" t="e">
        <v>#REF!</v>
      </c>
      <c r="M3550" s="111" t="e">
        <v>#REF!</v>
      </c>
      <c r="N3550" s="111" t="e">
        <v>#N/A</v>
      </c>
      <c r="O3550" s="111" t="e">
        <v>#N/A</v>
      </c>
      <c r="P3550" s="111" t="e">
        <v>#N/A</v>
      </c>
      <c r="Q3550" s="111" t="e">
        <v>#N/A</v>
      </c>
    </row>
    <row r="3551" spans="1:17" s="110" customFormat="1" ht="15" customHeight="1" thickBot="1">
      <c r="A3551" s="446"/>
      <c r="B3551" s="446"/>
      <c r="C3551" s="106" t="str">
        <f>IF(A3551="CSP","Consolidated Supply Program(IIF)",IF(A3551&lt;&gt;"",INDEX('CCN &amp; Description'!$B$2:$B$1071,MATCH(VALUE(LEFT(A3551,5)),'CCN &amp; Description'!$A$2:$A$1071,0)),""))</f>
        <v/>
      </c>
      <c r="D3551" s="107" t="str">
        <f t="shared" si="110"/>
        <v>E</v>
      </c>
      <c r="E3551" s="107" t="str">
        <f t="shared" si="111"/>
        <v>E0093</v>
      </c>
      <c r="F3551" s="108" t="s">
        <v>15033</v>
      </c>
      <c r="G3551" s="108" t="s">
        <v>14913</v>
      </c>
      <c r="H3551" s="108" t="s">
        <v>15034</v>
      </c>
      <c r="I3551" s="109">
        <v>2.62</v>
      </c>
      <c r="J3551" s="109">
        <v>1.87</v>
      </c>
      <c r="K3551" s="109">
        <v>1.57</v>
      </c>
      <c r="L3551" s="110" t="e">
        <v>#REF!</v>
      </c>
      <c r="M3551" s="111" t="e">
        <v>#REF!</v>
      </c>
      <c r="N3551" s="111" t="e">
        <v>#N/A</v>
      </c>
      <c r="O3551" s="111" t="e">
        <v>#N/A</v>
      </c>
      <c r="P3551" s="111" t="e">
        <v>#N/A</v>
      </c>
      <c r="Q3551" s="111" t="e">
        <v>#N/A</v>
      </c>
    </row>
    <row r="3552" spans="1:17" s="110" customFormat="1" ht="15" customHeight="1" thickBot="1">
      <c r="A3552" s="446"/>
      <c r="B3552" s="446"/>
      <c r="C3552" s="106" t="str">
        <f>IF(A3552="CSP","Consolidated Supply Program(IIF)",IF(A3552&lt;&gt;"",INDEX('CCN &amp; Description'!$B$2:$B$1071,MATCH(VALUE(LEFT(A3552,5)),'CCN &amp; Description'!$A$2:$A$1071,0)),""))</f>
        <v/>
      </c>
      <c r="D3552" s="107" t="str">
        <f t="shared" si="110"/>
        <v>E</v>
      </c>
      <c r="E3552" s="107" t="str">
        <f t="shared" si="111"/>
        <v>E0094</v>
      </c>
      <c r="F3552" s="108" t="s">
        <v>8450</v>
      </c>
      <c r="G3552" s="108" t="s">
        <v>14913</v>
      </c>
      <c r="H3552" s="108" t="s">
        <v>15035</v>
      </c>
      <c r="I3552" s="109">
        <v>0</v>
      </c>
      <c r="J3552" s="109">
        <v>0</v>
      </c>
      <c r="K3552" s="109">
        <v>0</v>
      </c>
      <c r="L3552" s="110" t="e">
        <v>#REF!</v>
      </c>
      <c r="M3552" s="111" t="e">
        <v>#REF!</v>
      </c>
      <c r="N3552" s="111" t="e">
        <v>#N/A</v>
      </c>
      <c r="O3552" s="111" t="e">
        <v>#N/A</v>
      </c>
      <c r="P3552" s="111" t="e">
        <v>#N/A</v>
      </c>
      <c r="Q3552" s="111" t="e">
        <v>#N/A</v>
      </c>
    </row>
    <row r="3553" spans="1:17" s="110" customFormat="1" ht="15" customHeight="1" thickBot="1">
      <c r="A3553" s="446"/>
      <c r="B3553" s="446"/>
      <c r="C3553" s="106" t="str">
        <f>IF(A3553="CSP","Consolidated Supply Program(IIF)",IF(A3553&lt;&gt;"",INDEX('CCN &amp; Description'!$B$2:$B$1071,MATCH(VALUE(LEFT(A3553,5)),'CCN &amp; Description'!$A$2:$A$1071,0)),""))</f>
        <v/>
      </c>
      <c r="D3553" s="107" t="str">
        <f t="shared" si="110"/>
        <v>E</v>
      </c>
      <c r="E3553" s="107" t="str">
        <f t="shared" si="111"/>
        <v>E0095</v>
      </c>
      <c r="F3553" s="108" t="s">
        <v>8456</v>
      </c>
      <c r="G3553" s="108" t="s">
        <v>15036</v>
      </c>
      <c r="H3553" s="108" t="s">
        <v>15037</v>
      </c>
      <c r="I3553" s="109">
        <v>2.42</v>
      </c>
      <c r="J3553" s="109">
        <v>0.67</v>
      </c>
      <c r="K3553" s="109">
        <v>0.42</v>
      </c>
      <c r="L3553" s="110" t="e">
        <v>#REF!</v>
      </c>
      <c r="M3553" s="111" t="e">
        <v>#REF!</v>
      </c>
      <c r="N3553" s="111" t="e">
        <v>#N/A</v>
      </c>
      <c r="O3553" s="111" t="e">
        <v>#N/A</v>
      </c>
      <c r="P3553" s="111" t="e">
        <v>#N/A</v>
      </c>
      <c r="Q3553" s="111" t="e">
        <v>#N/A</v>
      </c>
    </row>
    <row r="3554" spans="1:17" ht="15" customHeight="1" thickBot="1">
      <c r="A3554" s="446"/>
      <c r="B3554" s="446"/>
      <c r="C3554" s="54" t="str">
        <f>IF(A3554="CSP","Consolidated Supply Program(IIF)",IF(A3554&lt;&gt;"",INDEX('CCN &amp; Description'!$B$2:$B$1071,MATCH(VALUE(LEFT(A3554,5)),'CCN &amp; Description'!$A$2:$A$1071,0)),""))</f>
        <v/>
      </c>
      <c r="D3554" s="55" t="str">
        <f t="shared" si="110"/>
        <v>E</v>
      </c>
      <c r="E3554" s="55" t="str">
        <f t="shared" si="111"/>
        <v>E0096</v>
      </c>
      <c r="F3554" s="56" t="s">
        <v>8460</v>
      </c>
      <c r="G3554" s="56" t="s">
        <v>10313</v>
      </c>
      <c r="H3554" s="59"/>
      <c r="I3554" s="57">
        <v>1.08</v>
      </c>
      <c r="J3554" s="57">
        <v>0.92</v>
      </c>
      <c r="K3554" s="57">
        <v>0.5</v>
      </c>
      <c r="L3554" s="315" t="e">
        <v>#REF!</v>
      </c>
      <c r="M3554" s="58" t="e">
        <v>#REF!</v>
      </c>
      <c r="N3554" s="58" t="e">
        <v>#N/A</v>
      </c>
      <c r="O3554" s="58" t="e">
        <v>#N/A</v>
      </c>
      <c r="P3554" s="58" t="e">
        <v>#N/A</v>
      </c>
      <c r="Q3554" s="58" t="e">
        <v>#N/A</v>
      </c>
    </row>
    <row r="3555" spans="1:17" ht="15" customHeight="1" thickBot="1">
      <c r="A3555" s="446"/>
      <c r="B3555" s="446"/>
      <c r="C3555" s="54" t="str">
        <f>IF(A3555="CSP","Consolidated Supply Program(IIF)",IF(A3555&lt;&gt;"",INDEX('CCN &amp; Description'!$B$2:$B$1071,MATCH(VALUE(LEFT(A3555,5)),'CCN &amp; Description'!$A$2:$A$1071,0)),""))</f>
        <v/>
      </c>
      <c r="D3555" s="55" t="str">
        <f t="shared" si="110"/>
        <v>E</v>
      </c>
      <c r="E3555" s="55" t="str">
        <f t="shared" si="111"/>
        <v>E0096</v>
      </c>
      <c r="F3555" s="56" t="s">
        <v>8460</v>
      </c>
      <c r="G3555" s="56" t="s">
        <v>10313</v>
      </c>
      <c r="H3555" s="59"/>
      <c r="I3555" s="57">
        <v>1.08</v>
      </c>
      <c r="J3555" s="57">
        <v>0.92</v>
      </c>
      <c r="K3555" s="57">
        <v>0.5</v>
      </c>
      <c r="L3555" s="315" t="e">
        <v>#REF!</v>
      </c>
      <c r="M3555" s="58" t="e">
        <v>#REF!</v>
      </c>
      <c r="N3555" s="58" t="e">
        <v>#N/A</v>
      </c>
      <c r="O3555" s="58" t="e">
        <v>#N/A</v>
      </c>
      <c r="P3555" s="58" t="e">
        <v>#N/A</v>
      </c>
      <c r="Q3555" s="58" t="e">
        <v>#N/A</v>
      </c>
    </row>
    <row r="3556" spans="1:17" ht="15" customHeight="1" thickBot="1">
      <c r="A3556" s="446"/>
      <c r="B3556" s="446"/>
      <c r="C3556" s="54" t="str">
        <f>IF(A3556="CSP","Consolidated Supply Program(IIF)",IF(A3556&lt;&gt;"",INDEX('CCN &amp; Description'!$B$2:$B$1071,MATCH(VALUE(LEFT(A3556,5)),'CCN &amp; Description'!$A$2:$A$1071,0)),""))</f>
        <v/>
      </c>
      <c r="D3556" s="55" t="str">
        <f t="shared" si="110"/>
        <v>E</v>
      </c>
      <c r="E3556" s="55" t="str">
        <f t="shared" si="111"/>
        <v>E0097</v>
      </c>
      <c r="F3556" s="56" t="s">
        <v>8466</v>
      </c>
      <c r="G3556" s="56" t="s">
        <v>15038</v>
      </c>
      <c r="H3556" s="56" t="s">
        <v>15039</v>
      </c>
      <c r="I3556" s="57">
        <v>3.64</v>
      </c>
      <c r="J3556" s="57">
        <v>2</v>
      </c>
      <c r="K3556" s="57">
        <v>1.46</v>
      </c>
      <c r="L3556" s="315" t="e">
        <v>#REF!</v>
      </c>
      <c r="M3556" s="58" t="e">
        <v>#REF!</v>
      </c>
      <c r="N3556" s="58" t="e">
        <v>#N/A</v>
      </c>
      <c r="O3556" s="58" t="e">
        <v>#N/A</v>
      </c>
      <c r="P3556" s="58" t="e">
        <v>#N/A</v>
      </c>
      <c r="Q3556" s="58" t="e">
        <v>#N/A</v>
      </c>
    </row>
    <row r="3557" spans="1:17" ht="15" customHeight="1" thickBot="1">
      <c r="A3557" s="446"/>
      <c r="B3557" s="446"/>
      <c r="C3557" s="54" t="str">
        <f>IF(A3557="CSP","Consolidated Supply Program(IIF)",IF(A3557&lt;&gt;"",INDEX('CCN &amp; Description'!$B$2:$B$1071,MATCH(VALUE(LEFT(A3557,5)),'CCN &amp; Description'!$A$2:$A$1071,0)),""))</f>
        <v/>
      </c>
      <c r="D3557" s="55" t="str">
        <f t="shared" si="110"/>
        <v>E</v>
      </c>
      <c r="E3557" s="55" t="str">
        <f t="shared" si="111"/>
        <v>E0097</v>
      </c>
      <c r="F3557" s="56" t="s">
        <v>8466</v>
      </c>
      <c r="G3557" s="56" t="s">
        <v>15040</v>
      </c>
      <c r="H3557" s="56" t="s">
        <v>15039</v>
      </c>
      <c r="I3557" s="57">
        <v>3.64</v>
      </c>
      <c r="J3557" s="57">
        <v>2</v>
      </c>
      <c r="K3557" s="57">
        <v>1.46</v>
      </c>
      <c r="L3557" s="315" t="e">
        <v>#REF!</v>
      </c>
      <c r="M3557" s="58" t="e">
        <v>#REF!</v>
      </c>
      <c r="N3557" s="58" t="e">
        <v>#N/A</v>
      </c>
      <c r="O3557" s="58" t="e">
        <v>#N/A</v>
      </c>
      <c r="P3557" s="58" t="e">
        <v>#N/A</v>
      </c>
      <c r="Q3557" s="58" t="e">
        <v>#N/A</v>
      </c>
    </row>
    <row r="3558" spans="1:17" ht="15" customHeight="1" thickBot="1">
      <c r="A3558" s="446"/>
      <c r="B3558" s="446"/>
      <c r="C3558" s="54" t="str">
        <f>IF(A3558="CSP","Consolidated Supply Program(IIF)",IF(A3558&lt;&gt;"",INDEX('CCN &amp; Description'!$B$2:$B$1071,MATCH(VALUE(LEFT(A3558,5)),'CCN &amp; Description'!$A$2:$A$1071,0)),""))</f>
        <v/>
      </c>
      <c r="D3558" s="55" t="str">
        <f t="shared" si="110"/>
        <v>E</v>
      </c>
      <c r="E3558" s="55" t="str">
        <f t="shared" si="111"/>
        <v>E0098</v>
      </c>
      <c r="F3558" s="56" t="s">
        <v>8472</v>
      </c>
      <c r="G3558" s="56" t="s">
        <v>15041</v>
      </c>
      <c r="H3558" s="56" t="s">
        <v>15042</v>
      </c>
      <c r="I3558" s="57">
        <v>1.33</v>
      </c>
      <c r="J3558" s="57">
        <v>5.91</v>
      </c>
      <c r="K3558" s="57">
        <v>1.42</v>
      </c>
      <c r="L3558" s="315" t="e">
        <v>#REF!</v>
      </c>
      <c r="M3558" s="58" t="e">
        <v>#REF!</v>
      </c>
      <c r="N3558" s="58" t="e">
        <v>#N/A</v>
      </c>
      <c r="O3558" s="58" t="e">
        <v>#N/A</v>
      </c>
      <c r="P3558" s="58" t="e">
        <v>#N/A</v>
      </c>
      <c r="Q3558" s="58" t="e">
        <v>#N/A</v>
      </c>
    </row>
    <row r="3559" spans="1:17" s="110" customFormat="1" ht="15" customHeight="1" thickBot="1">
      <c r="A3559" s="446">
        <v>14345</v>
      </c>
      <c r="B3559" s="446"/>
      <c r="C3559" s="106" t="str">
        <f>IF(A3559="CSP","Consolidated Supply Program(IIF)",IF(A3559&lt;&gt;"",INDEX('CCN &amp; Description'!$B$2:$B$1071,MATCH(VALUE(LEFT(A3559,5)),'CCN &amp; Description'!$A$2:$A$1071,0)),""))</f>
        <v>SMALL ARMS STORAGE, INSTALLATION</v>
      </c>
      <c r="D3559" s="107" t="str">
        <f t="shared" si="110"/>
        <v>E</v>
      </c>
      <c r="E3559" s="107" t="str">
        <f t="shared" si="111"/>
        <v>E0099</v>
      </c>
      <c r="F3559" s="108" t="s">
        <v>1129</v>
      </c>
      <c r="G3559" s="108" t="s">
        <v>15043</v>
      </c>
      <c r="H3559" s="108" t="s">
        <v>15044</v>
      </c>
      <c r="I3559" s="109">
        <v>0.33</v>
      </c>
      <c r="J3559" s="109">
        <v>0.17</v>
      </c>
      <c r="K3559" s="109">
        <v>0.25</v>
      </c>
      <c r="L3559" s="110" t="e">
        <v>#REF!</v>
      </c>
      <c r="M3559" s="111" t="e">
        <v>#REF!</v>
      </c>
      <c r="N3559" s="111" t="e">
        <v>#N/A</v>
      </c>
      <c r="O3559" s="111" t="e">
        <v>#N/A</v>
      </c>
      <c r="P3559" s="111" t="e">
        <v>#N/A</v>
      </c>
      <c r="Q3559" s="111" t="e">
        <v>#N/A</v>
      </c>
    </row>
    <row r="3560" spans="1:17" s="110" customFormat="1" ht="15" customHeight="1" thickBot="1">
      <c r="A3560" s="446">
        <v>14345</v>
      </c>
      <c r="B3560" s="446"/>
      <c r="C3560" s="106" t="str">
        <f>IF(A3560="CSP","Consolidated Supply Program(IIF)",IF(A3560&lt;&gt;"",INDEX('CCN &amp; Description'!$B$2:$B$1071,MATCH(VALUE(LEFT(A3560,5)),'CCN &amp; Description'!$A$2:$A$1071,0)),""))</f>
        <v>SMALL ARMS STORAGE, INSTALLATION</v>
      </c>
      <c r="D3560" s="107" t="str">
        <f t="shared" si="110"/>
        <v>E</v>
      </c>
      <c r="E3560" s="107" t="str">
        <f t="shared" si="111"/>
        <v>E0099</v>
      </c>
      <c r="F3560" s="108" t="s">
        <v>1129</v>
      </c>
      <c r="G3560" s="108" t="s">
        <v>15043</v>
      </c>
      <c r="H3560" s="108" t="s">
        <v>15045</v>
      </c>
      <c r="I3560" s="109">
        <v>0.33</v>
      </c>
      <c r="J3560" s="109">
        <v>0.17</v>
      </c>
      <c r="K3560" s="109">
        <v>0.25</v>
      </c>
      <c r="L3560" s="110" t="e">
        <v>#REF!</v>
      </c>
      <c r="M3560" s="111" t="e">
        <v>#REF!</v>
      </c>
      <c r="N3560" s="111" t="e">
        <v>#N/A</v>
      </c>
      <c r="O3560" s="111" t="e">
        <v>#N/A</v>
      </c>
      <c r="P3560" s="111" t="e">
        <v>#N/A</v>
      </c>
      <c r="Q3560" s="111" t="e">
        <v>#N/A</v>
      </c>
    </row>
    <row r="3561" spans="1:17" s="110" customFormat="1" ht="15" customHeight="1" thickBot="1">
      <c r="A3561" s="446">
        <v>14345</v>
      </c>
      <c r="B3561" s="446"/>
      <c r="C3561" s="106" t="str">
        <f>IF(A3561="CSP","Consolidated Supply Program(IIF)",IF(A3561&lt;&gt;"",INDEX('CCN &amp; Description'!$B$2:$B$1071,MATCH(VALUE(LEFT(A3561,5)),'CCN &amp; Description'!$A$2:$A$1071,0)),""))</f>
        <v>SMALL ARMS STORAGE, INSTALLATION</v>
      </c>
      <c r="D3561" s="107" t="str">
        <f t="shared" si="110"/>
        <v>E</v>
      </c>
      <c r="E3561" s="107" t="str">
        <f t="shared" si="111"/>
        <v>E0099</v>
      </c>
      <c r="F3561" s="108" t="s">
        <v>1129</v>
      </c>
      <c r="G3561" s="108" t="s">
        <v>15043</v>
      </c>
      <c r="H3561" s="108" t="s">
        <v>15045</v>
      </c>
      <c r="I3561" s="109">
        <v>0.33</v>
      </c>
      <c r="J3561" s="109">
        <v>0.17</v>
      </c>
      <c r="K3561" s="109">
        <v>0.25</v>
      </c>
      <c r="L3561" s="110" t="e">
        <v>#REF!</v>
      </c>
      <c r="M3561" s="111" t="e">
        <v>#REF!</v>
      </c>
      <c r="N3561" s="111" t="e">
        <v>#N/A</v>
      </c>
      <c r="O3561" s="111" t="e">
        <v>#N/A</v>
      </c>
      <c r="P3561" s="111" t="e">
        <v>#N/A</v>
      </c>
      <c r="Q3561" s="111" t="e">
        <v>#N/A</v>
      </c>
    </row>
    <row r="3562" spans="1:17" s="110" customFormat="1" ht="15" customHeight="1" thickBot="1">
      <c r="A3562" s="446">
        <v>14345</v>
      </c>
      <c r="B3562" s="446"/>
      <c r="C3562" s="106" t="str">
        <f>IF(A3562="CSP","Consolidated Supply Program(IIF)",IF(A3562&lt;&gt;"",INDEX('CCN &amp; Description'!$B$2:$B$1071,MATCH(VALUE(LEFT(A3562,5)),'CCN &amp; Description'!$A$2:$A$1071,0)),""))</f>
        <v>SMALL ARMS STORAGE, INSTALLATION</v>
      </c>
      <c r="D3562" s="107" t="str">
        <f t="shared" si="110"/>
        <v>E</v>
      </c>
      <c r="E3562" s="107" t="str">
        <f t="shared" si="111"/>
        <v>E0100</v>
      </c>
      <c r="F3562" s="108" t="s">
        <v>1132</v>
      </c>
      <c r="G3562" s="108" t="s">
        <v>14846</v>
      </c>
      <c r="H3562" s="108" t="s">
        <v>15046</v>
      </c>
      <c r="I3562" s="109">
        <v>2.8</v>
      </c>
      <c r="J3562" s="109">
        <v>0.94</v>
      </c>
      <c r="K3562" s="109">
        <v>0.94</v>
      </c>
      <c r="L3562" s="110" t="e">
        <v>#REF!</v>
      </c>
      <c r="M3562" s="111" t="e">
        <v>#REF!</v>
      </c>
      <c r="N3562" s="111" t="e">
        <v>#N/A</v>
      </c>
      <c r="O3562" s="111" t="e">
        <v>#N/A</v>
      </c>
      <c r="P3562" s="111" t="e">
        <v>#N/A</v>
      </c>
      <c r="Q3562" s="111" t="e">
        <v>#N/A</v>
      </c>
    </row>
    <row r="3563" spans="1:17" ht="15" customHeight="1" thickBot="1">
      <c r="A3563" s="446"/>
      <c r="B3563" s="446"/>
      <c r="C3563" s="54" t="str">
        <f>IF(A3563="CSP","Consolidated Supply Program(IIF)",IF(A3563&lt;&gt;"",INDEX('CCN &amp; Description'!$B$2:$B$1071,MATCH(VALUE(LEFT(A3563,5)),'CCN &amp; Description'!$A$2:$A$1071,0)),""))</f>
        <v/>
      </c>
      <c r="D3563" s="55" t="str">
        <f t="shared" si="110"/>
        <v>E</v>
      </c>
      <c r="E3563" s="55" t="str">
        <f t="shared" si="111"/>
        <v>E0100</v>
      </c>
      <c r="F3563" s="56" t="s">
        <v>15047</v>
      </c>
      <c r="G3563" s="56" t="s">
        <v>14846</v>
      </c>
      <c r="H3563" s="56" t="s">
        <v>15046</v>
      </c>
      <c r="I3563" s="57">
        <v>2.8</v>
      </c>
      <c r="J3563" s="57">
        <v>0.94</v>
      </c>
      <c r="K3563" s="57">
        <v>0.94</v>
      </c>
      <c r="L3563" s="315" t="e">
        <v>#REF!</v>
      </c>
      <c r="M3563" s="58" t="e">
        <v>#REF!</v>
      </c>
      <c r="N3563" s="58" t="e">
        <v>#N/A</v>
      </c>
      <c r="O3563" s="58" t="e">
        <v>#N/A</v>
      </c>
      <c r="P3563" s="58" t="e">
        <v>#N/A</v>
      </c>
      <c r="Q3563" s="58" t="e">
        <v>#N/A</v>
      </c>
    </row>
    <row r="3564" spans="1:17" ht="15" customHeight="1" thickBot="1">
      <c r="A3564" s="446"/>
      <c r="B3564" s="446"/>
      <c r="C3564" s="54" t="str">
        <f>IF(A3564="CSP","Consolidated Supply Program(IIF)",IF(A3564&lt;&gt;"",INDEX('CCN &amp; Description'!$B$2:$B$1071,MATCH(VALUE(LEFT(A3564,5)),'CCN &amp; Description'!$A$2:$A$1071,0)),""))</f>
        <v/>
      </c>
      <c r="D3564" s="55" t="str">
        <f t="shared" si="110"/>
        <v>E</v>
      </c>
      <c r="E3564" s="55" t="str">
        <f t="shared" si="111"/>
        <v>E0101</v>
      </c>
      <c r="F3564" s="56" t="s">
        <v>15048</v>
      </c>
      <c r="G3564" s="56" t="s">
        <v>15049</v>
      </c>
      <c r="H3564" s="56" t="s">
        <v>15050</v>
      </c>
      <c r="I3564" s="60"/>
      <c r="J3564" s="60"/>
      <c r="K3564" s="60"/>
      <c r="L3564" s="315" t="e">
        <v>#REF!</v>
      </c>
      <c r="M3564" s="58" t="e">
        <v>#REF!</v>
      </c>
      <c r="N3564" s="58" t="e">
        <v>#N/A</v>
      </c>
      <c r="O3564" s="58" t="e">
        <v>#N/A</v>
      </c>
      <c r="P3564" s="58" t="e">
        <v>#N/A</v>
      </c>
      <c r="Q3564" s="58" t="e">
        <v>#N/A</v>
      </c>
    </row>
    <row r="3565" spans="1:17" ht="15" customHeight="1" thickBot="1">
      <c r="A3565" s="446"/>
      <c r="B3565" s="446"/>
      <c r="C3565" s="54" t="str">
        <f>IF(A3565="CSP","Consolidated Supply Program(IIF)",IF(A3565&lt;&gt;"",INDEX('CCN &amp; Description'!$B$2:$B$1071,MATCH(VALUE(LEFT(A3565,5)),'CCN &amp; Description'!$A$2:$A$1071,0)),""))</f>
        <v/>
      </c>
      <c r="D3565" s="55" t="str">
        <f t="shared" si="110"/>
        <v>E</v>
      </c>
      <c r="E3565" s="55" t="str">
        <f t="shared" si="111"/>
        <v>E0102</v>
      </c>
      <c r="F3565" s="56" t="s">
        <v>15051</v>
      </c>
      <c r="G3565" s="56" t="s">
        <v>15052</v>
      </c>
      <c r="H3565" s="59"/>
      <c r="I3565" s="60"/>
      <c r="J3565" s="60"/>
      <c r="K3565" s="60"/>
      <c r="L3565" s="315" t="e">
        <v>#REF!</v>
      </c>
      <c r="M3565" s="58" t="e">
        <v>#REF!</v>
      </c>
      <c r="N3565" s="58" t="e">
        <v>#N/A</v>
      </c>
      <c r="O3565" s="58" t="e">
        <v>#N/A</v>
      </c>
      <c r="P3565" s="58" t="e">
        <v>#N/A</v>
      </c>
      <c r="Q3565" s="58" t="e">
        <v>#N/A</v>
      </c>
    </row>
    <row r="3566" spans="1:17" s="110" customFormat="1" ht="15" customHeight="1" thickBot="1">
      <c r="A3566" s="446"/>
      <c r="B3566" s="446"/>
      <c r="C3566" s="106" t="str">
        <f>IF(A3566="CSP","Consolidated Supply Program(IIF)",IF(A3566&lt;&gt;"",INDEX('CCN &amp; Description'!$B$2:$B$1071,MATCH(VALUE(LEFT(A3566,5)),'CCN &amp; Description'!$A$2:$A$1071,0)),""))</f>
        <v/>
      </c>
      <c r="D3566" s="107" t="str">
        <f t="shared" si="110"/>
        <v>E</v>
      </c>
      <c r="E3566" s="107" t="str">
        <f t="shared" si="111"/>
        <v>E0103</v>
      </c>
      <c r="F3566" s="108" t="s">
        <v>8484</v>
      </c>
      <c r="G3566" s="108" t="s">
        <v>15053</v>
      </c>
      <c r="H3566" s="108" t="s">
        <v>15054</v>
      </c>
      <c r="I3566" s="109">
        <v>4.25</v>
      </c>
      <c r="J3566" s="109">
        <v>1.42</v>
      </c>
      <c r="K3566" s="109">
        <v>1.08</v>
      </c>
      <c r="L3566" s="110" t="e">
        <v>#REF!</v>
      </c>
      <c r="M3566" s="111" t="e">
        <v>#REF!</v>
      </c>
      <c r="N3566" s="111" t="e">
        <v>#N/A</v>
      </c>
      <c r="O3566" s="111" t="e">
        <v>#N/A</v>
      </c>
      <c r="P3566" s="111" t="e">
        <v>#N/A</v>
      </c>
      <c r="Q3566" s="111" t="e">
        <v>#N/A</v>
      </c>
    </row>
    <row r="3567" spans="1:17" ht="15" customHeight="1" thickBot="1">
      <c r="A3567" s="446"/>
      <c r="B3567" s="446"/>
      <c r="C3567" s="54" t="str">
        <f>IF(A3567="CSP","Consolidated Supply Program(IIF)",IF(A3567&lt;&gt;"",INDEX('CCN &amp; Description'!$B$2:$B$1071,MATCH(VALUE(LEFT(A3567,5)),'CCN &amp; Description'!$A$2:$A$1071,0)),""))</f>
        <v/>
      </c>
      <c r="D3567" s="55" t="str">
        <f t="shared" si="110"/>
        <v>E</v>
      </c>
      <c r="E3567" s="55" t="str">
        <f t="shared" si="111"/>
        <v>E0104</v>
      </c>
      <c r="F3567" s="56" t="s">
        <v>8488</v>
      </c>
      <c r="G3567" s="56" t="s">
        <v>15055</v>
      </c>
      <c r="H3567" s="59"/>
      <c r="I3567" s="57">
        <v>3</v>
      </c>
      <c r="J3567" s="57">
        <v>2</v>
      </c>
      <c r="K3567" s="57">
        <v>3</v>
      </c>
      <c r="L3567" s="315" t="e">
        <v>#REF!</v>
      </c>
      <c r="M3567" s="58" t="e">
        <v>#REF!</v>
      </c>
      <c r="N3567" s="58" t="e">
        <v>#N/A</v>
      </c>
      <c r="O3567" s="58" t="e">
        <v>#N/A</v>
      </c>
      <c r="P3567" s="58" t="e">
        <v>#N/A</v>
      </c>
      <c r="Q3567" s="58" t="e">
        <v>#N/A</v>
      </c>
    </row>
    <row r="3568" spans="1:17" ht="15" customHeight="1" thickBot="1">
      <c r="A3568" s="446"/>
      <c r="B3568" s="446"/>
      <c r="C3568" s="54" t="str">
        <f>IF(A3568="CSP","Consolidated Supply Program(IIF)",IF(A3568&lt;&gt;"",INDEX('CCN &amp; Description'!$B$2:$B$1071,MATCH(VALUE(LEFT(A3568,5)),'CCN &amp; Description'!$A$2:$A$1071,0)),""))</f>
        <v/>
      </c>
      <c r="D3568" s="55" t="str">
        <f t="shared" si="110"/>
        <v>E</v>
      </c>
      <c r="E3568" s="55" t="str">
        <f t="shared" si="111"/>
        <v>E0105</v>
      </c>
      <c r="F3568" s="56" t="s">
        <v>8492</v>
      </c>
      <c r="G3568" s="56" t="s">
        <v>15056</v>
      </c>
      <c r="H3568" s="56" t="s">
        <v>15057</v>
      </c>
      <c r="I3568" s="57">
        <v>1.33</v>
      </c>
      <c r="J3568" s="57">
        <v>1.65</v>
      </c>
      <c r="K3568" s="57">
        <v>0.62</v>
      </c>
      <c r="L3568" s="315" t="e">
        <v>#REF!</v>
      </c>
      <c r="M3568" s="58" t="e">
        <v>#REF!</v>
      </c>
      <c r="N3568" s="58" t="e">
        <v>#N/A</v>
      </c>
      <c r="O3568" s="58" t="e">
        <v>#N/A</v>
      </c>
      <c r="P3568" s="58" t="e">
        <v>#N/A</v>
      </c>
      <c r="Q3568" s="58" t="e">
        <v>#N/A</v>
      </c>
    </row>
    <row r="3569" spans="1:17" ht="15" customHeight="1" thickBot="1">
      <c r="A3569" s="446"/>
      <c r="B3569" s="446"/>
      <c r="C3569" s="54" t="str">
        <f>IF(A3569="CSP","Consolidated Supply Program(IIF)",IF(A3569&lt;&gt;"",INDEX('CCN &amp; Description'!$B$2:$B$1071,MATCH(VALUE(LEFT(A3569,5)),'CCN &amp; Description'!$A$2:$A$1071,0)),""))</f>
        <v/>
      </c>
      <c r="D3569" s="55" t="str">
        <f t="shared" si="110"/>
        <v>E</v>
      </c>
      <c r="E3569" s="55" t="str">
        <f t="shared" si="111"/>
        <v>E0105</v>
      </c>
      <c r="F3569" s="56" t="s">
        <v>8492</v>
      </c>
      <c r="G3569" s="56" t="s">
        <v>15058</v>
      </c>
      <c r="H3569" s="56" t="s">
        <v>15057</v>
      </c>
      <c r="I3569" s="57">
        <v>1.33</v>
      </c>
      <c r="J3569" s="57">
        <v>1.65</v>
      </c>
      <c r="K3569" s="57">
        <v>0.62</v>
      </c>
      <c r="L3569" s="315" t="e">
        <v>#REF!</v>
      </c>
      <c r="M3569" s="58" t="e">
        <v>#REF!</v>
      </c>
      <c r="N3569" s="58" t="e">
        <v>#N/A</v>
      </c>
      <c r="O3569" s="58" t="e">
        <v>#N/A</v>
      </c>
      <c r="P3569" s="58" t="e">
        <v>#N/A</v>
      </c>
      <c r="Q3569" s="58" t="e">
        <v>#N/A</v>
      </c>
    </row>
    <row r="3570" spans="1:17" ht="15" customHeight="1" thickBot="1">
      <c r="A3570" s="446"/>
      <c r="B3570" s="446"/>
      <c r="C3570" s="54" t="str">
        <f>IF(A3570="CSP","Consolidated Supply Program(IIF)",IF(A3570&lt;&gt;"",INDEX('CCN &amp; Description'!$B$2:$B$1071,MATCH(VALUE(LEFT(A3570,5)),'CCN &amp; Description'!$A$2:$A$1071,0)),""))</f>
        <v/>
      </c>
      <c r="D3570" s="55" t="str">
        <f t="shared" si="110"/>
        <v>E</v>
      </c>
      <c r="E3570" s="55" t="str">
        <f t="shared" si="111"/>
        <v>E0106</v>
      </c>
      <c r="F3570" s="56" t="s">
        <v>8498</v>
      </c>
      <c r="G3570" s="56" t="s">
        <v>15059</v>
      </c>
      <c r="H3570" s="59"/>
      <c r="I3570" s="57">
        <v>3.4</v>
      </c>
      <c r="J3570" s="57">
        <v>2.4</v>
      </c>
      <c r="K3570" s="57">
        <v>1.31</v>
      </c>
      <c r="L3570" s="315" t="e">
        <v>#REF!</v>
      </c>
      <c r="M3570" s="58" t="e">
        <v>#REF!</v>
      </c>
      <c r="N3570" s="58" t="e">
        <v>#N/A</v>
      </c>
      <c r="O3570" s="58" t="e">
        <v>#N/A</v>
      </c>
      <c r="P3570" s="58" t="e">
        <v>#N/A</v>
      </c>
      <c r="Q3570" s="58" t="e">
        <v>#N/A</v>
      </c>
    </row>
    <row r="3571" spans="1:17" ht="15" customHeight="1" thickBot="1">
      <c r="A3571" s="446"/>
      <c r="B3571" s="446"/>
      <c r="C3571" s="54" t="str">
        <f>IF(A3571="CSP","Consolidated Supply Program(IIF)",IF(A3571&lt;&gt;"",INDEX('CCN &amp; Description'!$B$2:$B$1071,MATCH(VALUE(LEFT(A3571,5)),'CCN &amp; Description'!$A$2:$A$1071,0)),""))</f>
        <v/>
      </c>
      <c r="D3571" s="55" t="str">
        <f t="shared" si="110"/>
        <v>E</v>
      </c>
      <c r="E3571" s="55" t="str">
        <f t="shared" si="111"/>
        <v>E0107</v>
      </c>
      <c r="F3571" s="56" t="s">
        <v>15060</v>
      </c>
      <c r="G3571" s="56" t="s">
        <v>14899</v>
      </c>
      <c r="H3571" s="59"/>
      <c r="I3571" s="60"/>
      <c r="J3571" s="60"/>
      <c r="K3571" s="60"/>
      <c r="L3571" s="315" t="e">
        <v>#REF!</v>
      </c>
      <c r="M3571" s="58" t="e">
        <v>#REF!</v>
      </c>
      <c r="N3571" s="58" t="e">
        <v>#N/A</v>
      </c>
      <c r="O3571" s="58" t="e">
        <v>#N/A</v>
      </c>
      <c r="P3571" s="58" t="e">
        <v>#N/A</v>
      </c>
      <c r="Q3571" s="58" t="e">
        <v>#N/A</v>
      </c>
    </row>
    <row r="3572" spans="1:17" s="110" customFormat="1" ht="15" customHeight="1" thickBot="1">
      <c r="A3572" s="446">
        <v>14345</v>
      </c>
      <c r="B3572" s="446"/>
      <c r="C3572" s="106" t="str">
        <f>IF(A3572="CSP","Consolidated Supply Program(IIF)",IF(A3572&lt;&gt;"",INDEX('CCN &amp; Description'!$B$2:$B$1071,MATCH(VALUE(LEFT(A3572,5)),'CCN &amp; Description'!$A$2:$A$1071,0)),""))</f>
        <v>SMALL ARMS STORAGE, INSTALLATION</v>
      </c>
      <c r="D3572" s="107" t="str">
        <f t="shared" si="110"/>
        <v>E</v>
      </c>
      <c r="E3572" s="107" t="str">
        <f t="shared" si="111"/>
        <v>E0108</v>
      </c>
      <c r="F3572" s="108" t="s">
        <v>8502</v>
      </c>
      <c r="G3572" s="108" t="s">
        <v>15061</v>
      </c>
      <c r="H3572" s="108" t="s">
        <v>15062</v>
      </c>
      <c r="I3572" s="109">
        <v>0.67</v>
      </c>
      <c r="J3572" s="109">
        <v>0.17</v>
      </c>
      <c r="K3572" s="109">
        <v>0.17</v>
      </c>
      <c r="L3572" s="110" t="e">
        <v>#REF!</v>
      </c>
      <c r="M3572" s="111" t="e">
        <v>#REF!</v>
      </c>
      <c r="N3572" s="111" t="e">
        <v>#N/A</v>
      </c>
      <c r="O3572" s="111" t="e">
        <v>#N/A</v>
      </c>
      <c r="P3572" s="111" t="e">
        <v>#N/A</v>
      </c>
      <c r="Q3572" s="111" t="e">
        <v>#N/A</v>
      </c>
    </row>
    <row r="3573" spans="1:17" s="110" customFormat="1" ht="15" customHeight="1" thickBot="1">
      <c r="A3573" s="446">
        <v>14345</v>
      </c>
      <c r="B3573" s="446"/>
      <c r="C3573" s="106" t="str">
        <f>IF(A3573="CSP","Consolidated Supply Program(IIF)",IF(A3573&lt;&gt;"",INDEX('CCN &amp; Description'!$B$2:$B$1071,MATCH(VALUE(LEFT(A3573,5)),'CCN &amp; Description'!$A$2:$A$1071,0)),""))</f>
        <v>SMALL ARMS STORAGE, INSTALLATION</v>
      </c>
      <c r="D3573" s="107" t="str">
        <f t="shared" si="110"/>
        <v>E</v>
      </c>
      <c r="E3573" s="107" t="str">
        <f t="shared" si="111"/>
        <v>E0108</v>
      </c>
      <c r="F3573" s="108" t="s">
        <v>8502</v>
      </c>
      <c r="G3573" s="108" t="s">
        <v>15061</v>
      </c>
      <c r="H3573" s="108" t="s">
        <v>15062</v>
      </c>
      <c r="I3573" s="109">
        <v>0.67</v>
      </c>
      <c r="J3573" s="109">
        <v>0.17</v>
      </c>
      <c r="K3573" s="109">
        <v>0.17</v>
      </c>
      <c r="L3573" s="110" t="e">
        <v>#REF!</v>
      </c>
      <c r="M3573" s="111" t="e">
        <v>#REF!</v>
      </c>
      <c r="N3573" s="111" t="e">
        <v>#N/A</v>
      </c>
      <c r="O3573" s="111" t="e">
        <v>#N/A</v>
      </c>
      <c r="P3573" s="111" t="e">
        <v>#N/A</v>
      </c>
      <c r="Q3573" s="111" t="e">
        <v>#N/A</v>
      </c>
    </row>
    <row r="3574" spans="1:17" s="110" customFormat="1" ht="15" customHeight="1" thickBot="1">
      <c r="A3574" s="446">
        <v>14345</v>
      </c>
      <c r="B3574" s="446"/>
      <c r="C3574" s="106" t="str">
        <f>IF(A3574="CSP","Consolidated Supply Program(IIF)",IF(A3574&lt;&gt;"",INDEX('CCN &amp; Description'!$B$2:$B$1071,MATCH(VALUE(LEFT(A3574,5)),'CCN &amp; Description'!$A$2:$A$1071,0)),""))</f>
        <v>SMALL ARMS STORAGE, INSTALLATION</v>
      </c>
      <c r="D3574" s="107" t="str">
        <f t="shared" si="110"/>
        <v>E</v>
      </c>
      <c r="E3574" s="107" t="str">
        <f t="shared" si="111"/>
        <v>E0109</v>
      </c>
      <c r="F3574" s="108" t="s">
        <v>8510</v>
      </c>
      <c r="G3574" s="108" t="s">
        <v>14940</v>
      </c>
      <c r="H3574" s="108" t="s">
        <v>15063</v>
      </c>
      <c r="I3574" s="109">
        <v>0.4375</v>
      </c>
      <c r="J3574" s="109">
        <v>0.23957999999999999</v>
      </c>
      <c r="K3574" s="109">
        <v>0.15625</v>
      </c>
      <c r="L3574" s="110" t="e">
        <v>#REF!</v>
      </c>
      <c r="M3574" s="111" t="e">
        <v>#REF!</v>
      </c>
      <c r="N3574" s="111" t="e">
        <v>#N/A</v>
      </c>
      <c r="O3574" s="111" t="e">
        <v>#N/A</v>
      </c>
      <c r="P3574" s="111" t="e">
        <v>#N/A</v>
      </c>
      <c r="Q3574" s="111" t="e">
        <v>#N/A</v>
      </c>
    </row>
    <row r="3575" spans="1:17" s="110" customFormat="1" ht="15" customHeight="1" thickBot="1">
      <c r="A3575" s="446">
        <v>44112</v>
      </c>
      <c r="B3575" s="446"/>
      <c r="C3575" s="106" t="str">
        <f>IF(A3575="CSP","Consolidated Supply Program(IIF)",IF(A3575&lt;&gt;"",INDEX('CCN &amp; Description'!$B$2:$B$1071,MATCH(VALUE(LEFT(A3575,5)),'CCN &amp; Description'!$A$2:$A$1071,0)),""))</f>
        <v>COVERED STORAGE BUILDING, INSTALLATION</v>
      </c>
      <c r="D3575" s="107" t="str">
        <f t="shared" si="110"/>
        <v>E</v>
      </c>
      <c r="E3575" s="107" t="str">
        <f t="shared" si="111"/>
        <v>E0110</v>
      </c>
      <c r="F3575" s="108" t="s">
        <v>8516</v>
      </c>
      <c r="G3575" s="108" t="s">
        <v>12333</v>
      </c>
      <c r="H3575" s="108" t="s">
        <v>15064</v>
      </c>
      <c r="I3575" s="109">
        <v>0</v>
      </c>
      <c r="J3575" s="109">
        <v>0</v>
      </c>
      <c r="K3575" s="109">
        <v>0</v>
      </c>
      <c r="L3575" s="110" t="e">
        <v>#REF!</v>
      </c>
      <c r="M3575" s="111" t="e">
        <v>#REF!</v>
      </c>
      <c r="N3575" s="111" t="e">
        <v>#N/A</v>
      </c>
      <c r="O3575" s="111" t="e">
        <v>#N/A</v>
      </c>
      <c r="P3575" s="111" t="e">
        <v>#N/A</v>
      </c>
      <c r="Q3575" s="111" t="e">
        <v>#N/A</v>
      </c>
    </row>
    <row r="3576" spans="1:17" ht="15" customHeight="1" thickBot="1">
      <c r="A3576" s="446"/>
      <c r="B3576" s="446"/>
      <c r="C3576" s="54" t="str">
        <f>IF(A3576="CSP","Consolidated Supply Program(IIF)",IF(A3576&lt;&gt;"",INDEX('CCN &amp; Description'!$B$2:$B$1071,MATCH(VALUE(LEFT(A3576,5)),'CCN &amp; Description'!$A$2:$A$1071,0)),""))</f>
        <v/>
      </c>
      <c r="D3576" s="55" t="str">
        <f t="shared" si="110"/>
        <v>E</v>
      </c>
      <c r="E3576" s="55" t="str">
        <f t="shared" si="111"/>
        <v>E0111</v>
      </c>
      <c r="F3576" s="56" t="s">
        <v>15065</v>
      </c>
      <c r="G3576" s="56" t="s">
        <v>15066</v>
      </c>
      <c r="H3576" s="59"/>
      <c r="I3576" s="60"/>
      <c r="J3576" s="60"/>
      <c r="K3576" s="60"/>
      <c r="L3576" s="315" t="e">
        <v>#REF!</v>
      </c>
      <c r="M3576" s="58" t="e">
        <v>#REF!</v>
      </c>
      <c r="N3576" s="58" t="e">
        <v>#N/A</v>
      </c>
      <c r="O3576" s="58" t="e">
        <v>#N/A</v>
      </c>
      <c r="P3576" s="58" t="e">
        <v>#N/A</v>
      </c>
      <c r="Q3576" s="58" t="e">
        <v>#N/A</v>
      </c>
    </row>
    <row r="3577" spans="1:17" ht="15" customHeight="1" thickBot="1">
      <c r="A3577" s="446"/>
      <c r="B3577" s="446"/>
      <c r="C3577" s="54" t="str">
        <f>IF(A3577="CSP","Consolidated Supply Program(IIF)",IF(A3577&lt;&gt;"",INDEX('CCN &amp; Description'!$B$2:$B$1071,MATCH(VALUE(LEFT(A3577,5)),'CCN &amp; Description'!$A$2:$A$1071,0)),""))</f>
        <v/>
      </c>
      <c r="D3577" s="55" t="str">
        <f t="shared" si="110"/>
        <v>E</v>
      </c>
      <c r="E3577" s="55" t="str">
        <f t="shared" si="111"/>
        <v>E0114</v>
      </c>
      <c r="F3577" s="56" t="s">
        <v>1138</v>
      </c>
      <c r="G3577" s="56" t="s">
        <v>15067</v>
      </c>
      <c r="H3577" s="59"/>
      <c r="I3577" s="60"/>
      <c r="J3577" s="60"/>
      <c r="K3577" s="60"/>
      <c r="L3577" s="315" t="e">
        <v>#REF!</v>
      </c>
      <c r="M3577" s="58" t="e">
        <v>#REF!</v>
      </c>
      <c r="N3577" s="58" t="e">
        <v>#N/A</v>
      </c>
      <c r="O3577" s="58" t="e">
        <v>#N/A</v>
      </c>
      <c r="P3577" s="58" t="e">
        <v>#N/A</v>
      </c>
      <c r="Q3577" s="58" t="e">
        <v>#N/A</v>
      </c>
    </row>
    <row r="3578" spans="1:17" s="110" customFormat="1" ht="15" customHeight="1" thickBot="1">
      <c r="A3578" s="446"/>
      <c r="B3578" s="446"/>
      <c r="C3578" s="106" t="str">
        <f>IF(A3578="CSP","Consolidated Supply Program(IIF)",IF(A3578&lt;&gt;"",INDEX('CCN &amp; Description'!$B$2:$B$1071,MATCH(VALUE(LEFT(A3578,5)),'CCN &amp; Description'!$A$2:$A$1071,0)),""))</f>
        <v/>
      </c>
      <c r="D3578" s="107" t="str">
        <f t="shared" si="110"/>
        <v>E</v>
      </c>
      <c r="E3578" s="107" t="str">
        <f t="shared" si="111"/>
        <v>E0115</v>
      </c>
      <c r="F3578" s="108" t="s">
        <v>8522</v>
      </c>
      <c r="G3578" s="108" t="s">
        <v>13311</v>
      </c>
      <c r="H3578" s="108" t="s">
        <v>15068</v>
      </c>
      <c r="I3578" s="109">
        <v>2.33</v>
      </c>
      <c r="J3578" s="109">
        <v>0.83</v>
      </c>
      <c r="K3578" s="109">
        <v>1.42</v>
      </c>
      <c r="L3578" s="110" t="e">
        <v>#REF!</v>
      </c>
      <c r="M3578" s="111" t="e">
        <v>#REF!</v>
      </c>
      <c r="N3578" s="111" t="e">
        <v>#N/A</v>
      </c>
      <c r="O3578" s="111" t="e">
        <v>#N/A</v>
      </c>
      <c r="P3578" s="111" t="e">
        <v>#N/A</v>
      </c>
      <c r="Q3578" s="111" t="e">
        <v>#N/A</v>
      </c>
    </row>
    <row r="3579" spans="1:17" s="110" customFormat="1" ht="15" customHeight="1" thickBot="1">
      <c r="A3579" s="446">
        <v>14345</v>
      </c>
      <c r="B3579" s="446"/>
      <c r="C3579" s="106" t="str">
        <f>IF(A3579="CSP","Consolidated Supply Program(IIF)",IF(A3579&lt;&gt;"",INDEX('CCN &amp; Description'!$B$2:$B$1071,MATCH(VALUE(LEFT(A3579,5)),'CCN &amp; Description'!$A$2:$A$1071,0)),""))</f>
        <v>SMALL ARMS STORAGE, INSTALLATION</v>
      </c>
      <c r="D3579" s="107" t="str">
        <f t="shared" si="110"/>
        <v>E</v>
      </c>
      <c r="E3579" s="107" t="str">
        <f t="shared" si="111"/>
        <v>E0116</v>
      </c>
      <c r="F3579" s="108" t="s">
        <v>1141</v>
      </c>
      <c r="G3579" s="108" t="s">
        <v>15069</v>
      </c>
      <c r="H3579" s="108" t="s">
        <v>14885</v>
      </c>
      <c r="I3579" s="113"/>
      <c r="J3579" s="113"/>
      <c r="K3579" s="113"/>
      <c r="L3579" s="110" t="e">
        <v>#REF!</v>
      </c>
      <c r="M3579" s="111" t="e">
        <v>#REF!</v>
      </c>
      <c r="N3579" s="111" t="e">
        <v>#N/A</v>
      </c>
      <c r="O3579" s="111" t="e">
        <v>#N/A</v>
      </c>
      <c r="P3579" s="111" t="e">
        <v>#N/A</v>
      </c>
      <c r="Q3579" s="111" t="e">
        <v>#N/A</v>
      </c>
    </row>
    <row r="3580" spans="1:17" ht="15" customHeight="1" thickBot="1">
      <c r="A3580" s="446"/>
      <c r="B3580" s="446"/>
      <c r="C3580" s="54" t="str">
        <f>IF(A3580="CSP","Consolidated Supply Program(IIF)",IF(A3580&lt;&gt;"",INDEX('CCN &amp; Description'!$B$2:$B$1071,MATCH(VALUE(LEFT(A3580,5)),'CCN &amp; Description'!$A$2:$A$1071,0)),""))</f>
        <v/>
      </c>
      <c r="D3580" s="55" t="str">
        <f t="shared" si="110"/>
        <v>E</v>
      </c>
      <c r="E3580" s="55" t="str">
        <f t="shared" si="111"/>
        <v>E0116</v>
      </c>
      <c r="F3580" s="56" t="s">
        <v>15070</v>
      </c>
      <c r="G3580" s="56" t="s">
        <v>15069</v>
      </c>
      <c r="H3580" s="56" t="s">
        <v>14885</v>
      </c>
      <c r="I3580" s="60"/>
      <c r="J3580" s="60"/>
      <c r="K3580" s="60"/>
      <c r="L3580" s="315" t="e">
        <v>#REF!</v>
      </c>
      <c r="M3580" s="58" t="e">
        <v>#REF!</v>
      </c>
      <c r="N3580" s="58" t="e">
        <v>#N/A</v>
      </c>
      <c r="O3580" s="58" t="e">
        <v>#N/A</v>
      </c>
      <c r="P3580" s="58" t="e">
        <v>#N/A</v>
      </c>
      <c r="Q3580" s="58" t="e">
        <v>#N/A</v>
      </c>
    </row>
    <row r="3581" spans="1:17" ht="15" customHeight="1" thickBot="1">
      <c r="A3581" s="446"/>
      <c r="B3581" s="446"/>
      <c r="C3581" s="54" t="str">
        <f>IF(A3581="CSP","Consolidated Supply Program(IIF)",IF(A3581&lt;&gt;"",INDEX('CCN &amp; Description'!$B$2:$B$1071,MATCH(VALUE(LEFT(A3581,5)),'CCN &amp; Description'!$A$2:$A$1071,0)),""))</f>
        <v/>
      </c>
      <c r="D3581" s="55" t="str">
        <f t="shared" si="110"/>
        <v>E</v>
      </c>
      <c r="E3581" s="55" t="str">
        <f t="shared" si="111"/>
        <v>E0117</v>
      </c>
      <c r="F3581" s="56" t="s">
        <v>8530</v>
      </c>
      <c r="G3581" s="56" t="s">
        <v>15071</v>
      </c>
      <c r="H3581" s="56" t="s">
        <v>15072</v>
      </c>
      <c r="I3581" s="57">
        <v>0.75</v>
      </c>
      <c r="J3581" s="57">
        <v>0.57999999999999996</v>
      </c>
      <c r="K3581" s="57">
        <v>0.33</v>
      </c>
      <c r="L3581" s="315" t="e">
        <v>#REF!</v>
      </c>
      <c r="M3581" s="58" t="e">
        <v>#REF!</v>
      </c>
      <c r="N3581" s="58" t="e">
        <v>#N/A</v>
      </c>
      <c r="O3581" s="58" t="e">
        <v>#N/A</v>
      </c>
      <c r="P3581" s="58" t="e">
        <v>#N/A</v>
      </c>
      <c r="Q3581" s="58" t="e">
        <v>#N/A</v>
      </c>
    </row>
    <row r="3582" spans="1:17" ht="15" customHeight="1" thickBot="1">
      <c r="A3582" s="446"/>
      <c r="B3582" s="446"/>
      <c r="C3582" s="54" t="str">
        <f>IF(A3582="CSP","Consolidated Supply Program(IIF)",IF(A3582&lt;&gt;"",INDEX('CCN &amp; Description'!$B$2:$B$1071,MATCH(VALUE(LEFT(A3582,5)),'CCN &amp; Description'!$A$2:$A$1071,0)),""))</f>
        <v/>
      </c>
      <c r="D3582" s="55" t="str">
        <f t="shared" si="110"/>
        <v>E</v>
      </c>
      <c r="E3582" s="55" t="str">
        <f t="shared" si="111"/>
        <v>E0118</v>
      </c>
      <c r="F3582" s="56" t="s">
        <v>15073</v>
      </c>
      <c r="G3582" s="56" t="s">
        <v>14868</v>
      </c>
      <c r="H3582" s="56" t="s">
        <v>15074</v>
      </c>
      <c r="I3582" s="57">
        <v>1</v>
      </c>
      <c r="J3582" s="57">
        <v>0.25</v>
      </c>
      <c r="K3582" s="57">
        <v>0.33</v>
      </c>
      <c r="L3582" s="315" t="e">
        <v>#REF!</v>
      </c>
      <c r="M3582" s="58" t="e">
        <v>#REF!</v>
      </c>
      <c r="N3582" s="58" t="e">
        <v>#N/A</v>
      </c>
      <c r="O3582" s="58" t="e">
        <v>#N/A</v>
      </c>
      <c r="P3582" s="58" t="e">
        <v>#N/A</v>
      </c>
      <c r="Q3582" s="58" t="e">
        <v>#N/A</v>
      </c>
    </row>
    <row r="3583" spans="1:17" s="110" customFormat="1" ht="15" customHeight="1" thickBot="1">
      <c r="A3583" s="446">
        <v>14345</v>
      </c>
      <c r="B3583" s="446"/>
      <c r="C3583" s="106" t="str">
        <f>IF(A3583="CSP","Consolidated Supply Program(IIF)",IF(A3583&lt;&gt;"",INDEX('CCN &amp; Description'!$B$2:$B$1071,MATCH(VALUE(LEFT(A3583,5)),'CCN &amp; Description'!$A$2:$A$1071,0)),""))</f>
        <v>SMALL ARMS STORAGE, INSTALLATION</v>
      </c>
      <c r="D3583" s="107" t="str">
        <f t="shared" si="110"/>
        <v>E</v>
      </c>
      <c r="E3583" s="107" t="str">
        <f t="shared" si="111"/>
        <v>E0118</v>
      </c>
      <c r="F3583" s="108" t="s">
        <v>15075</v>
      </c>
      <c r="G3583" s="108" t="s">
        <v>14868</v>
      </c>
      <c r="H3583" s="108" t="s">
        <v>15074</v>
      </c>
      <c r="I3583" s="109">
        <v>1</v>
      </c>
      <c r="J3583" s="109">
        <v>0.25</v>
      </c>
      <c r="K3583" s="109">
        <v>0.33</v>
      </c>
      <c r="L3583" s="110" t="e">
        <v>#REF!</v>
      </c>
      <c r="M3583" s="111" t="e">
        <v>#REF!</v>
      </c>
      <c r="N3583" s="111" t="e">
        <v>#N/A</v>
      </c>
      <c r="O3583" s="111" t="e">
        <v>#N/A</v>
      </c>
      <c r="P3583" s="111" t="e">
        <v>#N/A</v>
      </c>
      <c r="Q3583" s="111" t="e">
        <v>#N/A</v>
      </c>
    </row>
    <row r="3584" spans="1:17" ht="15" customHeight="1" thickBot="1">
      <c r="A3584" s="446"/>
      <c r="B3584" s="446"/>
      <c r="C3584" s="54" t="str">
        <f>IF(A3584="CSP","Consolidated Supply Program(IIF)",IF(A3584&lt;&gt;"",INDEX('CCN &amp; Description'!$B$2:$B$1071,MATCH(VALUE(LEFT(A3584,5)),'CCN &amp; Description'!$A$2:$A$1071,0)),""))</f>
        <v/>
      </c>
      <c r="D3584" s="55" t="str">
        <f t="shared" si="110"/>
        <v>E</v>
      </c>
      <c r="E3584" s="55" t="str">
        <f t="shared" si="111"/>
        <v>E0119</v>
      </c>
      <c r="F3584" s="56" t="s">
        <v>15076</v>
      </c>
      <c r="G3584" s="56" t="s">
        <v>15077</v>
      </c>
      <c r="H3584" s="56" t="s">
        <v>15078</v>
      </c>
      <c r="I3584" s="57">
        <v>0.33</v>
      </c>
      <c r="J3584" s="57">
        <v>0.17</v>
      </c>
      <c r="K3584" s="57">
        <v>0.25</v>
      </c>
      <c r="L3584" s="315" t="e">
        <v>#REF!</v>
      </c>
      <c r="M3584" s="58" t="e">
        <v>#REF!</v>
      </c>
      <c r="N3584" s="58" t="e">
        <v>#N/A</v>
      </c>
      <c r="O3584" s="58" t="e">
        <v>#N/A</v>
      </c>
      <c r="P3584" s="58" t="e">
        <v>#N/A</v>
      </c>
      <c r="Q3584" s="58" t="e">
        <v>#N/A</v>
      </c>
    </row>
    <row r="3585" spans="1:17" s="110" customFormat="1" ht="15" customHeight="1" thickBot="1">
      <c r="A3585" s="446">
        <v>14345</v>
      </c>
      <c r="B3585" s="446"/>
      <c r="C3585" s="106" t="str">
        <f>IF(A3585="CSP","Consolidated Supply Program(IIF)",IF(A3585&lt;&gt;"",INDEX('CCN &amp; Description'!$B$2:$B$1071,MATCH(VALUE(LEFT(A3585,5)),'CCN &amp; Description'!$A$2:$A$1071,0)),""))</f>
        <v>SMALL ARMS STORAGE, INSTALLATION</v>
      </c>
      <c r="D3585" s="107" t="str">
        <f t="shared" si="110"/>
        <v>E</v>
      </c>
      <c r="E3585" s="107" t="str">
        <f t="shared" si="111"/>
        <v>E0119</v>
      </c>
      <c r="F3585" s="108" t="s">
        <v>15079</v>
      </c>
      <c r="G3585" s="108" t="s">
        <v>15077</v>
      </c>
      <c r="H3585" s="108" t="s">
        <v>15078</v>
      </c>
      <c r="I3585" s="109">
        <v>0.33</v>
      </c>
      <c r="J3585" s="109">
        <v>0.17</v>
      </c>
      <c r="K3585" s="109">
        <v>0.25</v>
      </c>
      <c r="L3585" s="110" t="e">
        <v>#REF!</v>
      </c>
      <c r="M3585" s="111" t="e">
        <v>#REF!</v>
      </c>
      <c r="N3585" s="111" t="e">
        <v>#N/A</v>
      </c>
      <c r="O3585" s="111" t="e">
        <v>#N/A</v>
      </c>
      <c r="P3585" s="111" t="e">
        <v>#N/A</v>
      </c>
      <c r="Q3585" s="111" t="e">
        <v>#N/A</v>
      </c>
    </row>
    <row r="3586" spans="1:17" ht="15" customHeight="1" thickBot="1">
      <c r="A3586" s="446"/>
      <c r="B3586" s="446"/>
      <c r="C3586" s="54" t="str">
        <f>IF(A3586="CSP","Consolidated Supply Program(IIF)",IF(A3586&lt;&gt;"",INDEX('CCN &amp; Description'!$B$2:$B$1071,MATCH(VALUE(LEFT(A3586,5)),'CCN &amp; Description'!$A$2:$A$1071,0)),""))</f>
        <v/>
      </c>
      <c r="D3586" s="55" t="str">
        <f t="shared" ref="D3586:D3649" si="112">LEFT(F3586,1)</f>
        <v>E</v>
      </c>
      <c r="E3586" s="55" t="str">
        <f t="shared" ref="E3586:E3649" si="113">LEFT(F3586,5)</f>
        <v>E0120</v>
      </c>
      <c r="F3586" s="56" t="s">
        <v>15080</v>
      </c>
      <c r="G3586" s="56" t="s">
        <v>15081</v>
      </c>
      <c r="H3586" s="59"/>
      <c r="I3586" s="57">
        <v>1.17</v>
      </c>
      <c r="J3586" s="57">
        <v>0.75</v>
      </c>
      <c r="K3586" s="57">
        <v>0.57999999999999996</v>
      </c>
      <c r="L3586" s="315" t="e">
        <v>#REF!</v>
      </c>
      <c r="M3586" s="58" t="e">
        <v>#REF!</v>
      </c>
      <c r="N3586" s="58" t="e">
        <v>#N/A</v>
      </c>
      <c r="O3586" s="58" t="e">
        <v>#N/A</v>
      </c>
      <c r="P3586" s="58" t="e">
        <v>#N/A</v>
      </c>
      <c r="Q3586" s="58" t="e">
        <v>#N/A</v>
      </c>
    </row>
    <row r="3587" spans="1:17" s="110" customFormat="1" ht="15" customHeight="1" thickBot="1">
      <c r="A3587" s="446">
        <v>14345</v>
      </c>
      <c r="B3587" s="446"/>
      <c r="C3587" s="106" t="str">
        <f>IF(A3587="CSP","Consolidated Supply Program(IIF)",IF(A3587&lt;&gt;"",INDEX('CCN &amp; Description'!$B$2:$B$1071,MATCH(VALUE(LEFT(A3587,5)),'CCN &amp; Description'!$A$2:$A$1071,0)),""))</f>
        <v>SMALL ARMS STORAGE, INSTALLATION</v>
      </c>
      <c r="D3587" s="107" t="str">
        <f t="shared" si="112"/>
        <v>E</v>
      </c>
      <c r="E3587" s="107" t="str">
        <f t="shared" si="113"/>
        <v>E0120</v>
      </c>
      <c r="F3587" s="108" t="s">
        <v>15082</v>
      </c>
      <c r="G3587" s="108" t="s">
        <v>15081</v>
      </c>
      <c r="H3587" s="112"/>
      <c r="I3587" s="109">
        <v>1.17</v>
      </c>
      <c r="J3587" s="109">
        <v>0.75</v>
      </c>
      <c r="K3587" s="109">
        <v>0.57999999999999996</v>
      </c>
      <c r="L3587" s="110" t="e">
        <v>#REF!</v>
      </c>
      <c r="M3587" s="111" t="e">
        <v>#REF!</v>
      </c>
      <c r="N3587" s="111" t="e">
        <v>#N/A</v>
      </c>
      <c r="O3587" s="111" t="e">
        <v>#N/A</v>
      </c>
      <c r="P3587" s="111" t="e">
        <v>#N/A</v>
      </c>
      <c r="Q3587" s="111" t="e">
        <v>#N/A</v>
      </c>
    </row>
    <row r="3588" spans="1:17" ht="15" customHeight="1" thickBot="1">
      <c r="A3588" s="446"/>
      <c r="B3588" s="446"/>
      <c r="C3588" s="54" t="str">
        <f>IF(A3588="CSP","Consolidated Supply Program(IIF)",IF(A3588&lt;&gt;"",INDEX('CCN &amp; Description'!$B$2:$B$1071,MATCH(VALUE(LEFT(A3588,5)),'CCN &amp; Description'!$A$2:$A$1071,0)),""))</f>
        <v/>
      </c>
      <c r="D3588" s="55" t="str">
        <f t="shared" si="112"/>
        <v>E</v>
      </c>
      <c r="E3588" s="55" t="str">
        <f t="shared" si="113"/>
        <v>E0121</v>
      </c>
      <c r="F3588" s="56" t="s">
        <v>15083</v>
      </c>
      <c r="G3588" s="56" t="s">
        <v>15084</v>
      </c>
      <c r="H3588" s="56" t="s">
        <v>15085</v>
      </c>
      <c r="I3588" s="57">
        <v>0</v>
      </c>
      <c r="J3588" s="57">
        <v>0</v>
      </c>
      <c r="K3588" s="57">
        <v>0</v>
      </c>
      <c r="L3588" s="315" t="e">
        <v>#REF!</v>
      </c>
      <c r="M3588" s="58" t="e">
        <v>#REF!</v>
      </c>
      <c r="N3588" s="58" t="e">
        <v>#N/A</v>
      </c>
      <c r="O3588" s="58" t="e">
        <v>#N/A</v>
      </c>
      <c r="P3588" s="58" t="e">
        <v>#N/A</v>
      </c>
      <c r="Q3588" s="58" t="e">
        <v>#N/A</v>
      </c>
    </row>
    <row r="3589" spans="1:17" ht="15" customHeight="1" thickBot="1">
      <c r="A3589" s="446" t="s">
        <v>12466</v>
      </c>
      <c r="B3589" s="446" t="s">
        <v>12466</v>
      </c>
      <c r="C3589" s="54" t="e">
        <f>IF(A3589="CSP","Consolidated Supply Program(IIF)",IF(A3589&lt;&gt;"",INDEX('CCN &amp; Description'!$B$2:$B$1071,MATCH(VALUE(LEFT(A3589,5)),'CCN &amp; Description'!$A$2:$A$1071,0)),""))</f>
        <v>#VALUE!</v>
      </c>
      <c r="D3589" s="55" t="str">
        <f t="shared" si="112"/>
        <v>E</v>
      </c>
      <c r="E3589" s="55" t="str">
        <f t="shared" si="113"/>
        <v>E0122</v>
      </c>
      <c r="F3589" s="56" t="s">
        <v>8534</v>
      </c>
      <c r="G3589" s="56" t="s">
        <v>15086</v>
      </c>
      <c r="H3589" s="56" t="s">
        <v>15087</v>
      </c>
      <c r="I3589" s="57">
        <v>2.5</v>
      </c>
      <c r="J3589" s="57">
        <v>0.75</v>
      </c>
      <c r="K3589" s="57">
        <v>0.75</v>
      </c>
      <c r="L3589" s="315" t="e">
        <v>#REF!</v>
      </c>
      <c r="M3589" s="58" t="e">
        <v>#REF!</v>
      </c>
      <c r="N3589" s="58" t="e">
        <v>#N/A</v>
      </c>
      <c r="O3589" s="58" t="e">
        <v>#N/A</v>
      </c>
      <c r="P3589" s="58" t="e">
        <v>#N/A</v>
      </c>
      <c r="Q3589" s="58" t="e">
        <v>#N/A</v>
      </c>
    </row>
    <row r="3590" spans="1:17" s="110" customFormat="1" ht="15" customHeight="1" thickBot="1">
      <c r="A3590" s="446">
        <v>14345</v>
      </c>
      <c r="B3590" s="446"/>
      <c r="C3590" s="106" t="str">
        <f>IF(A3590="CSP","Consolidated Supply Program(IIF)",IF(A3590&lt;&gt;"",INDEX('CCN &amp; Description'!$B$2:$B$1071,MATCH(VALUE(LEFT(A3590,5)),'CCN &amp; Description'!$A$2:$A$1071,0)),""))</f>
        <v>SMALL ARMS STORAGE, INSTALLATION</v>
      </c>
      <c r="D3590" s="107" t="str">
        <f t="shared" si="112"/>
        <v>E</v>
      </c>
      <c r="E3590" s="107" t="str">
        <f t="shared" si="113"/>
        <v>E0123</v>
      </c>
      <c r="F3590" s="108" t="s">
        <v>1441</v>
      </c>
      <c r="G3590" s="108" t="s">
        <v>15088</v>
      </c>
      <c r="H3590" s="108" t="s">
        <v>15089</v>
      </c>
      <c r="I3590" s="109">
        <v>5.41</v>
      </c>
      <c r="J3590" s="109">
        <v>0.75</v>
      </c>
      <c r="K3590" s="109">
        <v>0.92</v>
      </c>
      <c r="L3590" s="110" t="e">
        <v>#REF!</v>
      </c>
      <c r="M3590" s="111" t="e">
        <v>#REF!</v>
      </c>
      <c r="N3590" s="111" t="e">
        <v>#N/A</v>
      </c>
      <c r="O3590" s="111" t="e">
        <v>#N/A</v>
      </c>
      <c r="P3590" s="111" t="e">
        <v>#N/A</v>
      </c>
      <c r="Q3590" s="111" t="e">
        <v>#N/A</v>
      </c>
    </row>
    <row r="3591" spans="1:17" ht="15" customHeight="1" thickBot="1">
      <c r="A3591" s="446"/>
      <c r="B3591" s="446"/>
      <c r="C3591" s="54" t="str">
        <f>IF(A3591="CSP","Consolidated Supply Program(IIF)",IF(A3591&lt;&gt;"",INDEX('CCN &amp; Description'!$B$2:$B$1071,MATCH(VALUE(LEFT(A3591,5)),'CCN &amp; Description'!$A$2:$A$1071,0)),""))</f>
        <v/>
      </c>
      <c r="D3591" s="55" t="str">
        <f t="shared" si="112"/>
        <v>E</v>
      </c>
      <c r="E3591" s="55" t="str">
        <f t="shared" si="113"/>
        <v>E0125</v>
      </c>
      <c r="F3591" s="56" t="s">
        <v>15090</v>
      </c>
      <c r="G3591" s="56" t="s">
        <v>8571</v>
      </c>
      <c r="H3591" s="59"/>
      <c r="I3591" s="60"/>
      <c r="J3591" s="60"/>
      <c r="K3591" s="60"/>
      <c r="L3591" s="315" t="e">
        <v>#REF!</v>
      </c>
      <c r="M3591" s="58" t="e">
        <v>#REF!</v>
      </c>
      <c r="N3591" s="58" t="e">
        <v>#N/A</v>
      </c>
      <c r="O3591" s="58" t="e">
        <v>#N/A</v>
      </c>
      <c r="P3591" s="58" t="e">
        <v>#N/A</v>
      </c>
      <c r="Q3591" s="58" t="e">
        <v>#N/A</v>
      </c>
    </row>
    <row r="3592" spans="1:17" ht="15" customHeight="1" thickBot="1">
      <c r="A3592" s="446"/>
      <c r="B3592" s="446"/>
      <c r="C3592" s="54" t="str">
        <f>IF(A3592="CSP","Consolidated Supply Program(IIF)",IF(A3592&lt;&gt;"",INDEX('CCN &amp; Description'!$B$2:$B$1071,MATCH(VALUE(LEFT(A3592,5)),'CCN &amp; Description'!$A$2:$A$1071,0)),""))</f>
        <v/>
      </c>
      <c r="D3592" s="55" t="str">
        <f t="shared" si="112"/>
        <v>E</v>
      </c>
      <c r="E3592" s="55" t="str">
        <f t="shared" si="113"/>
        <v>E0126</v>
      </c>
      <c r="F3592" s="56" t="s">
        <v>15091</v>
      </c>
      <c r="G3592" s="56" t="s">
        <v>8571</v>
      </c>
      <c r="H3592" s="56" t="s">
        <v>15092</v>
      </c>
      <c r="I3592" s="60"/>
      <c r="J3592" s="60"/>
      <c r="K3592" s="60"/>
      <c r="L3592" s="315" t="e">
        <v>#REF!</v>
      </c>
      <c r="M3592" s="58" t="e">
        <v>#REF!</v>
      </c>
      <c r="N3592" s="58" t="e">
        <v>#N/A</v>
      </c>
      <c r="O3592" s="58" t="e">
        <v>#N/A</v>
      </c>
      <c r="P3592" s="58" t="e">
        <v>#N/A</v>
      </c>
      <c r="Q3592" s="58" t="e">
        <v>#N/A</v>
      </c>
    </row>
    <row r="3593" spans="1:17" s="110" customFormat="1" ht="15" customHeight="1" thickBot="1">
      <c r="A3593" s="446"/>
      <c r="B3593" s="446"/>
      <c r="C3593" s="106" t="str">
        <f>IF(A3593="CSP","Consolidated Supply Program(IIF)",IF(A3593&lt;&gt;"",INDEX('CCN &amp; Description'!$B$2:$B$1071,MATCH(VALUE(LEFT(A3593,5)),'CCN &amp; Description'!$A$2:$A$1071,0)),""))</f>
        <v/>
      </c>
      <c r="D3593" s="107" t="str">
        <f t="shared" si="112"/>
        <v>E</v>
      </c>
      <c r="E3593" s="107" t="str">
        <f t="shared" si="113"/>
        <v>E0127</v>
      </c>
      <c r="F3593" s="108" t="s">
        <v>8541</v>
      </c>
      <c r="G3593" s="108" t="s">
        <v>8542</v>
      </c>
      <c r="H3593" s="112"/>
      <c r="I3593" s="109">
        <v>0.54</v>
      </c>
      <c r="J3593" s="109">
        <v>0.12</v>
      </c>
      <c r="K3593" s="109">
        <v>0.12</v>
      </c>
      <c r="L3593" s="110" t="e">
        <v>#REF!</v>
      </c>
      <c r="M3593" s="111" t="e">
        <v>#REF!</v>
      </c>
      <c r="N3593" s="111" t="e">
        <v>#N/A</v>
      </c>
      <c r="O3593" s="111" t="e">
        <v>#N/A</v>
      </c>
      <c r="P3593" s="111" t="e">
        <v>#N/A</v>
      </c>
      <c r="Q3593" s="111" t="e">
        <v>#N/A</v>
      </c>
    </row>
    <row r="3594" spans="1:17" s="110" customFormat="1" ht="15" customHeight="1" thickBot="1">
      <c r="A3594" s="446"/>
      <c r="B3594" s="446"/>
      <c r="C3594" s="106" t="str">
        <f>IF(A3594="CSP","Consolidated Supply Program(IIF)",IF(A3594&lt;&gt;"",INDEX('CCN &amp; Description'!$B$2:$B$1071,MATCH(VALUE(LEFT(A3594,5)),'CCN &amp; Description'!$A$2:$A$1071,0)),""))</f>
        <v/>
      </c>
      <c r="D3594" s="107" t="str">
        <f t="shared" si="112"/>
        <v>E</v>
      </c>
      <c r="E3594" s="107" t="str">
        <f t="shared" si="113"/>
        <v>E0127</v>
      </c>
      <c r="F3594" s="108" t="s">
        <v>15093</v>
      </c>
      <c r="G3594" s="108" t="s">
        <v>8542</v>
      </c>
      <c r="H3594" s="112"/>
      <c r="I3594" s="109">
        <v>0.54</v>
      </c>
      <c r="J3594" s="109">
        <v>0.12</v>
      </c>
      <c r="K3594" s="109">
        <v>0.12</v>
      </c>
      <c r="L3594" s="110" t="e">
        <v>#REF!</v>
      </c>
      <c r="M3594" s="111" t="e">
        <v>#REF!</v>
      </c>
      <c r="N3594" s="111" t="e">
        <v>#N/A</v>
      </c>
      <c r="O3594" s="111" t="e">
        <v>#N/A</v>
      </c>
      <c r="P3594" s="111" t="e">
        <v>#N/A</v>
      </c>
      <c r="Q3594" s="111" t="e">
        <v>#N/A</v>
      </c>
    </row>
    <row r="3595" spans="1:17" s="110" customFormat="1" ht="15" customHeight="1" thickBot="1">
      <c r="A3595" s="446"/>
      <c r="B3595" s="446"/>
      <c r="C3595" s="106" t="str">
        <f>IF(A3595="CSP","Consolidated Supply Program(IIF)",IF(A3595&lt;&gt;"",INDEX('CCN &amp; Description'!$B$2:$B$1071,MATCH(VALUE(LEFT(A3595,5)),'CCN &amp; Description'!$A$2:$A$1071,0)),""))</f>
        <v/>
      </c>
      <c r="D3595" s="107" t="str">
        <f t="shared" si="112"/>
        <v>E</v>
      </c>
      <c r="E3595" s="107" t="str">
        <f t="shared" si="113"/>
        <v>E0128</v>
      </c>
      <c r="F3595" s="108" t="s">
        <v>8547</v>
      </c>
      <c r="G3595" s="108" t="s">
        <v>8548</v>
      </c>
      <c r="H3595" s="112"/>
      <c r="I3595" s="109">
        <v>0</v>
      </c>
      <c r="J3595" s="109">
        <v>0</v>
      </c>
      <c r="K3595" s="109">
        <v>0</v>
      </c>
      <c r="L3595" s="110" t="e">
        <v>#REF!</v>
      </c>
      <c r="M3595" s="111" t="e">
        <v>#REF!</v>
      </c>
      <c r="N3595" s="111" t="e">
        <v>#N/A</v>
      </c>
      <c r="O3595" s="111" t="e">
        <v>#N/A</v>
      </c>
      <c r="P3595" s="111" t="e">
        <v>#N/A</v>
      </c>
      <c r="Q3595" s="111" t="e">
        <v>#N/A</v>
      </c>
    </row>
    <row r="3596" spans="1:17" s="110" customFormat="1" ht="15" customHeight="1" thickBot="1">
      <c r="A3596" s="446"/>
      <c r="B3596" s="446"/>
      <c r="C3596" s="106" t="str">
        <f>IF(A3596="CSP","Consolidated Supply Program(IIF)",IF(A3596&lt;&gt;"",INDEX('CCN &amp; Description'!$B$2:$B$1071,MATCH(VALUE(LEFT(A3596,5)),'CCN &amp; Description'!$A$2:$A$1071,0)),""))</f>
        <v/>
      </c>
      <c r="D3596" s="107" t="str">
        <f t="shared" si="112"/>
        <v>E</v>
      </c>
      <c r="E3596" s="107" t="str">
        <f t="shared" si="113"/>
        <v>E0129</v>
      </c>
      <c r="F3596" s="108" t="s">
        <v>15094</v>
      </c>
      <c r="G3596" s="108" t="s">
        <v>15095</v>
      </c>
      <c r="H3596" s="112"/>
      <c r="I3596" s="109">
        <v>0</v>
      </c>
      <c r="J3596" s="109">
        <v>0</v>
      </c>
      <c r="K3596" s="109">
        <v>0</v>
      </c>
      <c r="L3596" s="110" t="e">
        <v>#REF!</v>
      </c>
      <c r="M3596" s="111" t="e">
        <v>#REF!</v>
      </c>
      <c r="N3596" s="111" t="e">
        <v>#N/A</v>
      </c>
      <c r="O3596" s="111" t="e">
        <v>#N/A</v>
      </c>
      <c r="P3596" s="111" t="e">
        <v>#N/A</v>
      </c>
      <c r="Q3596" s="111" t="e">
        <v>#N/A</v>
      </c>
    </row>
    <row r="3597" spans="1:17" s="110" customFormat="1" ht="15" customHeight="1" thickBot="1">
      <c r="A3597" s="446"/>
      <c r="B3597" s="446"/>
      <c r="C3597" s="106" t="str">
        <f>IF(A3597="CSP","Consolidated Supply Program(IIF)",IF(A3597&lt;&gt;"",INDEX('CCN &amp; Description'!$B$2:$B$1071,MATCH(VALUE(LEFT(A3597,5)),'CCN &amp; Description'!$A$2:$A$1071,0)),""))</f>
        <v/>
      </c>
      <c r="D3597" s="107" t="str">
        <f t="shared" si="112"/>
        <v>E</v>
      </c>
      <c r="E3597" s="107" t="str">
        <f t="shared" si="113"/>
        <v>E0129</v>
      </c>
      <c r="F3597" s="108" t="s">
        <v>15094</v>
      </c>
      <c r="G3597" s="108" t="s">
        <v>15096</v>
      </c>
      <c r="H3597" s="112"/>
      <c r="I3597" s="109">
        <v>0</v>
      </c>
      <c r="J3597" s="109">
        <v>0</v>
      </c>
      <c r="K3597" s="109">
        <v>0</v>
      </c>
      <c r="L3597" s="110" t="e">
        <v>#REF!</v>
      </c>
      <c r="M3597" s="111" t="e">
        <v>#REF!</v>
      </c>
      <c r="N3597" s="111" t="e">
        <v>#N/A</v>
      </c>
      <c r="O3597" s="111" t="e">
        <v>#N/A</v>
      </c>
      <c r="P3597" s="111" t="e">
        <v>#N/A</v>
      </c>
      <c r="Q3597" s="111" t="e">
        <v>#N/A</v>
      </c>
    </row>
    <row r="3598" spans="1:17" s="110" customFormat="1" ht="15" customHeight="1" thickBot="1">
      <c r="A3598" s="446"/>
      <c r="B3598" s="446"/>
      <c r="C3598" s="106" t="str">
        <f>IF(A3598="CSP","Consolidated Supply Program(IIF)",IF(A3598&lt;&gt;"",INDEX('CCN &amp; Description'!$B$2:$B$1071,MATCH(VALUE(LEFT(A3598,5)),'CCN &amp; Description'!$A$2:$A$1071,0)),""))</f>
        <v/>
      </c>
      <c r="D3598" s="107" t="str">
        <f t="shared" si="112"/>
        <v>E</v>
      </c>
      <c r="E3598" s="107" t="str">
        <f t="shared" si="113"/>
        <v>E0130</v>
      </c>
      <c r="F3598" s="108" t="s">
        <v>15097</v>
      </c>
      <c r="G3598" s="108" t="s">
        <v>8542</v>
      </c>
      <c r="H3598" s="112"/>
      <c r="I3598" s="109">
        <v>0.74</v>
      </c>
      <c r="J3598" s="109">
        <v>0.12</v>
      </c>
      <c r="K3598" s="109">
        <v>0.12</v>
      </c>
      <c r="L3598" s="110" t="e">
        <v>#REF!</v>
      </c>
      <c r="M3598" s="111" t="e">
        <v>#REF!</v>
      </c>
      <c r="N3598" s="111" t="e">
        <v>#N/A</v>
      </c>
      <c r="O3598" s="111" t="e">
        <v>#N/A</v>
      </c>
      <c r="P3598" s="111" t="e">
        <v>#N/A</v>
      </c>
      <c r="Q3598" s="111" t="e">
        <v>#N/A</v>
      </c>
    </row>
    <row r="3599" spans="1:17" s="110" customFormat="1" ht="15" customHeight="1" thickBot="1">
      <c r="A3599" s="446"/>
      <c r="B3599" s="446"/>
      <c r="C3599" s="106" t="str">
        <f>IF(A3599="CSP","Consolidated Supply Program(IIF)",IF(A3599&lt;&gt;"",INDEX('CCN &amp; Description'!$B$2:$B$1071,MATCH(VALUE(LEFT(A3599,5)),'CCN &amp; Description'!$A$2:$A$1071,0)),""))</f>
        <v/>
      </c>
      <c r="D3599" s="107" t="str">
        <f t="shared" si="112"/>
        <v>E</v>
      </c>
      <c r="E3599" s="107" t="str">
        <f t="shared" si="113"/>
        <v>E0131</v>
      </c>
      <c r="F3599" s="108" t="s">
        <v>8554</v>
      </c>
      <c r="G3599" s="108" t="s">
        <v>8542</v>
      </c>
      <c r="H3599" s="112"/>
      <c r="I3599" s="109">
        <v>1.17</v>
      </c>
      <c r="J3599" s="109">
        <v>0.12</v>
      </c>
      <c r="K3599" s="109">
        <v>0.12</v>
      </c>
      <c r="L3599" s="110" t="e">
        <v>#REF!</v>
      </c>
      <c r="M3599" s="111" t="e">
        <v>#REF!</v>
      </c>
      <c r="N3599" s="111" t="e">
        <v>#N/A</v>
      </c>
      <c r="O3599" s="111" t="e">
        <v>#N/A</v>
      </c>
      <c r="P3599" s="111" t="e">
        <v>#N/A</v>
      </c>
      <c r="Q3599" s="111" t="e">
        <v>#N/A</v>
      </c>
    </row>
    <row r="3600" spans="1:17" s="110" customFormat="1" ht="15" customHeight="1" thickBot="1">
      <c r="A3600" s="446"/>
      <c r="B3600" s="446"/>
      <c r="C3600" s="106" t="str">
        <f>IF(A3600="CSP","Consolidated Supply Program(IIF)",IF(A3600&lt;&gt;"",INDEX('CCN &amp; Description'!$B$2:$B$1071,MATCH(VALUE(LEFT(A3600,5)),'CCN &amp; Description'!$A$2:$A$1071,0)),""))</f>
        <v/>
      </c>
      <c r="D3600" s="107" t="str">
        <f t="shared" si="112"/>
        <v>E</v>
      </c>
      <c r="E3600" s="107" t="str">
        <f t="shared" si="113"/>
        <v>E0132</v>
      </c>
      <c r="F3600" s="108" t="s">
        <v>8559</v>
      </c>
      <c r="G3600" s="108" t="s">
        <v>8542</v>
      </c>
      <c r="H3600" s="112"/>
      <c r="I3600" s="109">
        <v>0.82</v>
      </c>
      <c r="J3600" s="109">
        <v>0.12</v>
      </c>
      <c r="K3600" s="109">
        <v>0.12</v>
      </c>
      <c r="L3600" s="110" t="e">
        <v>#REF!</v>
      </c>
      <c r="M3600" s="111" t="e">
        <v>#REF!</v>
      </c>
      <c r="N3600" s="111" t="e">
        <v>#N/A</v>
      </c>
      <c r="O3600" s="111" t="e">
        <v>#N/A</v>
      </c>
      <c r="P3600" s="111" t="e">
        <v>#N/A</v>
      </c>
      <c r="Q3600" s="111" t="e">
        <v>#N/A</v>
      </c>
    </row>
    <row r="3601" spans="1:17" s="110" customFormat="1" ht="15" customHeight="1" thickBot="1">
      <c r="A3601" s="446"/>
      <c r="B3601" s="446"/>
      <c r="C3601" s="106" t="str">
        <f>IF(A3601="CSP","Consolidated Supply Program(IIF)",IF(A3601&lt;&gt;"",INDEX('CCN &amp; Description'!$B$2:$B$1071,MATCH(VALUE(LEFT(A3601,5)),'CCN &amp; Description'!$A$2:$A$1071,0)),""))</f>
        <v/>
      </c>
      <c r="D3601" s="107" t="str">
        <f t="shared" si="112"/>
        <v>E</v>
      </c>
      <c r="E3601" s="107" t="str">
        <f t="shared" si="113"/>
        <v>E0133</v>
      </c>
      <c r="F3601" s="108" t="s">
        <v>8564</v>
      </c>
      <c r="G3601" s="108" t="s">
        <v>15098</v>
      </c>
      <c r="H3601" s="108" t="s">
        <v>15099</v>
      </c>
      <c r="I3601" s="109">
        <v>21.57</v>
      </c>
      <c r="J3601" s="109">
        <v>8.1999999999999993</v>
      </c>
      <c r="K3601" s="109">
        <v>8.75</v>
      </c>
      <c r="L3601" s="110" t="e">
        <v>#REF!</v>
      </c>
      <c r="M3601" s="111" t="e">
        <v>#REF!</v>
      </c>
      <c r="N3601" s="111">
        <v>20.966666666666669</v>
      </c>
      <c r="O3601" s="111" t="s">
        <v>56</v>
      </c>
      <c r="P3601" s="111">
        <v>45</v>
      </c>
      <c r="Q3601" s="111">
        <v>1.75</v>
      </c>
    </row>
    <row r="3602" spans="1:17" ht="15" customHeight="1" thickBot="1">
      <c r="A3602" s="446"/>
      <c r="B3602" s="446"/>
      <c r="C3602" s="54" t="str">
        <f>IF(A3602="CSP","Consolidated Supply Program(IIF)",IF(A3602&lt;&gt;"",INDEX('CCN &amp; Description'!$B$2:$B$1071,MATCH(VALUE(LEFT(A3602,5)),'CCN &amp; Description'!$A$2:$A$1071,0)),""))</f>
        <v/>
      </c>
      <c r="D3602" s="55" t="str">
        <f t="shared" si="112"/>
        <v>E</v>
      </c>
      <c r="E3602" s="55" t="str">
        <f t="shared" si="113"/>
        <v>E0133</v>
      </c>
      <c r="F3602" s="56" t="s">
        <v>8564</v>
      </c>
      <c r="G3602" s="56" t="s">
        <v>15098</v>
      </c>
      <c r="H3602" s="56" t="s">
        <v>15100</v>
      </c>
      <c r="I3602" s="57">
        <v>21.57</v>
      </c>
      <c r="J3602" s="57">
        <v>8.1999999999999993</v>
      </c>
      <c r="K3602" s="57">
        <v>8.75</v>
      </c>
      <c r="L3602" s="315" t="e">
        <v>#REF!</v>
      </c>
      <c r="M3602" s="58" t="e">
        <v>#REF!</v>
      </c>
      <c r="N3602" s="58">
        <v>20.966666666666669</v>
      </c>
      <c r="O3602" s="58" t="s">
        <v>56</v>
      </c>
      <c r="P3602" s="58">
        <v>45</v>
      </c>
      <c r="Q3602" s="58">
        <v>1.75</v>
      </c>
    </row>
    <row r="3603" spans="1:17" s="110" customFormat="1" ht="15" customHeight="1" thickBot="1">
      <c r="A3603" s="446">
        <v>14345</v>
      </c>
      <c r="B3603" s="446"/>
      <c r="C3603" s="106" t="str">
        <f>IF(A3603="CSP","Consolidated Supply Program(IIF)",IF(A3603&lt;&gt;"",INDEX('CCN &amp; Description'!$B$2:$B$1071,MATCH(VALUE(LEFT(A3603,5)),'CCN &amp; Description'!$A$2:$A$1071,0)),""))</f>
        <v>SMALL ARMS STORAGE, INSTALLATION</v>
      </c>
      <c r="D3603" s="107" t="str">
        <f t="shared" si="112"/>
        <v>E</v>
      </c>
      <c r="E3603" s="107" t="str">
        <f t="shared" si="113"/>
        <v>E0134</v>
      </c>
      <c r="F3603" s="108" t="s">
        <v>8566</v>
      </c>
      <c r="G3603" s="108" t="s">
        <v>15014</v>
      </c>
      <c r="H3603" s="108" t="s">
        <v>15101</v>
      </c>
      <c r="I3603" s="109">
        <v>0.42</v>
      </c>
      <c r="J3603" s="109">
        <v>0.25</v>
      </c>
      <c r="K3603" s="109">
        <v>0.33</v>
      </c>
      <c r="L3603" s="110" t="e">
        <v>#REF!</v>
      </c>
      <c r="M3603" s="111" t="e">
        <v>#REF!</v>
      </c>
      <c r="N3603" s="111" t="e">
        <v>#N/A</v>
      </c>
      <c r="O3603" s="111" t="e">
        <v>#N/A</v>
      </c>
      <c r="P3603" s="111" t="e">
        <v>#N/A</v>
      </c>
      <c r="Q3603" s="111" t="e">
        <v>#N/A</v>
      </c>
    </row>
    <row r="3604" spans="1:17" s="110" customFormat="1" ht="15" customHeight="1" thickBot="1">
      <c r="A3604" s="446">
        <v>14345</v>
      </c>
      <c r="B3604" s="446"/>
      <c r="C3604" s="106" t="str">
        <f>IF(A3604="CSP","Consolidated Supply Program(IIF)",IF(A3604&lt;&gt;"",INDEX('CCN &amp; Description'!$B$2:$B$1071,MATCH(VALUE(LEFT(A3604,5)),'CCN &amp; Description'!$A$2:$A$1071,0)),""))</f>
        <v>SMALL ARMS STORAGE, INSTALLATION</v>
      </c>
      <c r="D3604" s="107" t="str">
        <f t="shared" si="112"/>
        <v>E</v>
      </c>
      <c r="E3604" s="107" t="str">
        <f t="shared" si="113"/>
        <v>E0135</v>
      </c>
      <c r="F3604" s="108" t="s">
        <v>8570</v>
      </c>
      <c r="G3604" s="108" t="s">
        <v>8571</v>
      </c>
      <c r="H3604" s="112"/>
      <c r="I3604" s="113"/>
      <c r="J3604" s="113"/>
      <c r="K3604" s="113"/>
      <c r="L3604" s="110" t="e">
        <v>#REF!</v>
      </c>
      <c r="M3604" s="111" t="e">
        <v>#REF!</v>
      </c>
      <c r="N3604" s="111" t="e">
        <v>#N/A</v>
      </c>
      <c r="O3604" s="111" t="e">
        <v>#N/A</v>
      </c>
      <c r="P3604" s="111" t="e">
        <v>#N/A</v>
      </c>
      <c r="Q3604" s="111" t="e">
        <v>#N/A</v>
      </c>
    </row>
    <row r="3605" spans="1:17" ht="15" customHeight="1" thickBot="1">
      <c r="A3605" s="446"/>
      <c r="B3605" s="446"/>
      <c r="C3605" s="54" t="str">
        <f>IF(A3605="CSP","Consolidated Supply Program(IIF)",IF(A3605&lt;&gt;"",INDEX('CCN &amp; Description'!$B$2:$B$1071,MATCH(VALUE(LEFT(A3605,5)),'CCN &amp; Description'!$A$2:$A$1071,0)),""))</f>
        <v/>
      </c>
      <c r="D3605" s="55" t="str">
        <f t="shared" si="112"/>
        <v>E</v>
      </c>
      <c r="E3605" s="55" t="str">
        <f t="shared" si="113"/>
        <v>E0136</v>
      </c>
      <c r="F3605" s="56" t="s">
        <v>15102</v>
      </c>
      <c r="G3605" s="56" t="s">
        <v>15103</v>
      </c>
      <c r="H3605" s="59"/>
      <c r="I3605" s="57">
        <v>0</v>
      </c>
      <c r="J3605" s="57">
        <v>0</v>
      </c>
      <c r="K3605" s="57">
        <v>0</v>
      </c>
      <c r="L3605" s="315" t="e">
        <v>#REF!</v>
      </c>
      <c r="M3605" s="58" t="e">
        <v>#REF!</v>
      </c>
      <c r="N3605" s="58" t="e">
        <v>#N/A</v>
      </c>
      <c r="O3605" s="58" t="e">
        <v>#N/A</v>
      </c>
      <c r="P3605" s="58" t="e">
        <v>#N/A</v>
      </c>
      <c r="Q3605" s="58" t="e">
        <v>#N/A</v>
      </c>
    </row>
    <row r="3606" spans="1:17" ht="15" customHeight="1" thickBot="1">
      <c r="A3606" s="446"/>
      <c r="B3606" s="446"/>
      <c r="C3606" s="54" t="str">
        <f>IF(A3606="CSP","Consolidated Supply Program(IIF)",IF(A3606&lt;&gt;"",INDEX('CCN &amp; Description'!$B$2:$B$1071,MATCH(VALUE(LEFT(A3606,5)),'CCN &amp; Description'!$A$2:$A$1071,0)),""))</f>
        <v/>
      </c>
      <c r="D3606" s="55" t="str">
        <f t="shared" si="112"/>
        <v>E</v>
      </c>
      <c r="E3606" s="55" t="str">
        <f t="shared" si="113"/>
        <v>E0137</v>
      </c>
      <c r="F3606" s="56" t="s">
        <v>15104</v>
      </c>
      <c r="G3606" s="56" t="s">
        <v>15105</v>
      </c>
      <c r="H3606" s="59"/>
      <c r="I3606" s="57">
        <v>0</v>
      </c>
      <c r="J3606" s="57">
        <v>0</v>
      </c>
      <c r="K3606" s="57">
        <v>0</v>
      </c>
      <c r="L3606" s="315" t="e">
        <v>#REF!</v>
      </c>
      <c r="M3606" s="58" t="e">
        <v>#REF!</v>
      </c>
      <c r="N3606" s="58" t="e">
        <v>#N/A</v>
      </c>
      <c r="O3606" s="58" t="e">
        <v>#N/A</v>
      </c>
      <c r="P3606" s="58" t="e">
        <v>#N/A</v>
      </c>
      <c r="Q3606" s="58" t="e">
        <v>#N/A</v>
      </c>
    </row>
    <row r="3607" spans="1:17" ht="15" customHeight="1" thickBot="1">
      <c r="A3607" s="446"/>
      <c r="B3607" s="446"/>
      <c r="C3607" s="54" t="str">
        <f>IF(A3607="CSP","Consolidated Supply Program(IIF)",IF(A3607&lt;&gt;"",INDEX('CCN &amp; Description'!$B$2:$B$1071,MATCH(VALUE(LEFT(A3607,5)),'CCN &amp; Description'!$A$2:$A$1071,0)),""))</f>
        <v/>
      </c>
      <c r="D3607" s="55" t="str">
        <f t="shared" si="112"/>
        <v>E</v>
      </c>
      <c r="E3607" s="55" t="str">
        <f t="shared" si="113"/>
        <v>E0138</v>
      </c>
      <c r="F3607" s="56" t="s">
        <v>15106</v>
      </c>
      <c r="G3607" s="56" t="s">
        <v>15107</v>
      </c>
      <c r="H3607" s="59"/>
      <c r="I3607" s="60"/>
      <c r="J3607" s="60"/>
      <c r="K3607" s="60"/>
      <c r="L3607" s="315" t="e">
        <v>#REF!</v>
      </c>
      <c r="M3607" s="58" t="e">
        <v>#REF!</v>
      </c>
      <c r="N3607" s="58" t="e">
        <v>#N/A</v>
      </c>
      <c r="O3607" s="58" t="e">
        <v>#N/A</v>
      </c>
      <c r="P3607" s="58" t="e">
        <v>#N/A</v>
      </c>
      <c r="Q3607" s="58" t="e">
        <v>#N/A</v>
      </c>
    </row>
    <row r="3608" spans="1:17" s="110" customFormat="1" ht="15" customHeight="1" thickBot="1">
      <c r="A3608" s="446">
        <v>14345</v>
      </c>
      <c r="B3608" s="446"/>
      <c r="C3608" s="106" t="str">
        <f>IF(A3608="CSP","Consolidated Supply Program(IIF)",IF(A3608&lt;&gt;"",INDEX('CCN &amp; Description'!$B$2:$B$1071,MATCH(VALUE(LEFT(A3608,5)),'CCN &amp; Description'!$A$2:$A$1071,0)),""))</f>
        <v>SMALL ARMS STORAGE, INSTALLATION</v>
      </c>
      <c r="D3608" s="107" t="str">
        <f t="shared" si="112"/>
        <v>E</v>
      </c>
      <c r="E3608" s="107" t="str">
        <f t="shared" si="113"/>
        <v>E0139</v>
      </c>
      <c r="F3608" s="108" t="s">
        <v>8576</v>
      </c>
      <c r="G3608" s="108" t="s">
        <v>15108</v>
      </c>
      <c r="H3608" s="108" t="s">
        <v>15109</v>
      </c>
      <c r="I3608" s="109">
        <v>3.92</v>
      </c>
      <c r="J3608" s="109">
        <v>1.17</v>
      </c>
      <c r="K3608" s="109">
        <v>0.92</v>
      </c>
      <c r="L3608" s="110" t="e">
        <v>#REF!</v>
      </c>
      <c r="M3608" s="111" t="e">
        <v>#REF!</v>
      </c>
      <c r="N3608" s="111" t="e">
        <v>#N/A</v>
      </c>
      <c r="O3608" s="111" t="e">
        <v>#N/A</v>
      </c>
      <c r="P3608" s="111" t="e">
        <v>#N/A</v>
      </c>
      <c r="Q3608" s="111" t="e">
        <v>#N/A</v>
      </c>
    </row>
    <row r="3609" spans="1:17" s="110" customFormat="1" ht="15" customHeight="1" thickBot="1">
      <c r="A3609" s="446">
        <v>14345</v>
      </c>
      <c r="B3609" s="446"/>
      <c r="C3609" s="106" t="str">
        <f>IF(A3609="CSP","Consolidated Supply Program(IIF)",IF(A3609&lt;&gt;"",INDEX('CCN &amp; Description'!$B$2:$B$1071,MATCH(VALUE(LEFT(A3609,5)),'CCN &amp; Description'!$A$2:$A$1071,0)),""))</f>
        <v>SMALL ARMS STORAGE, INSTALLATION</v>
      </c>
      <c r="D3609" s="107" t="str">
        <f t="shared" si="112"/>
        <v>E</v>
      </c>
      <c r="E3609" s="107" t="str">
        <f t="shared" si="113"/>
        <v>E0139</v>
      </c>
      <c r="F3609" s="108" t="s">
        <v>8576</v>
      </c>
      <c r="G3609" s="108" t="s">
        <v>15110</v>
      </c>
      <c r="H3609" s="108" t="s">
        <v>15111</v>
      </c>
      <c r="I3609" s="109">
        <v>3.92</v>
      </c>
      <c r="J3609" s="109">
        <v>1.17</v>
      </c>
      <c r="K3609" s="109">
        <v>0.92</v>
      </c>
      <c r="L3609" s="110" t="e">
        <v>#REF!</v>
      </c>
      <c r="M3609" s="111" t="e">
        <v>#REF!</v>
      </c>
      <c r="N3609" s="111" t="e">
        <v>#N/A</v>
      </c>
      <c r="O3609" s="111" t="e">
        <v>#N/A</v>
      </c>
      <c r="P3609" s="111" t="e">
        <v>#N/A</v>
      </c>
      <c r="Q3609" s="111" t="e">
        <v>#N/A</v>
      </c>
    </row>
    <row r="3610" spans="1:17" s="110" customFormat="1" ht="15" customHeight="1" thickBot="1">
      <c r="A3610" s="446">
        <v>14345</v>
      </c>
      <c r="B3610" s="446"/>
      <c r="C3610" s="106" t="str">
        <f>IF(A3610="CSP","Consolidated Supply Program(IIF)",IF(A3610&lt;&gt;"",INDEX('CCN &amp; Description'!$B$2:$B$1071,MATCH(VALUE(LEFT(A3610,5)),'CCN &amp; Description'!$A$2:$A$1071,0)),""))</f>
        <v>SMALL ARMS STORAGE, INSTALLATION</v>
      </c>
      <c r="D3610" s="107" t="str">
        <f t="shared" si="112"/>
        <v>E</v>
      </c>
      <c r="E3610" s="107" t="str">
        <f t="shared" si="113"/>
        <v>E0139</v>
      </c>
      <c r="F3610" s="108" t="s">
        <v>8576</v>
      </c>
      <c r="G3610" s="108" t="s">
        <v>15108</v>
      </c>
      <c r="H3610" s="108" t="s">
        <v>15112</v>
      </c>
      <c r="I3610" s="109">
        <v>3.92</v>
      </c>
      <c r="J3610" s="109">
        <v>1.17</v>
      </c>
      <c r="K3610" s="109">
        <v>0.92</v>
      </c>
      <c r="L3610" s="110" t="e">
        <v>#REF!</v>
      </c>
      <c r="M3610" s="111" t="e">
        <v>#REF!</v>
      </c>
      <c r="N3610" s="111" t="e">
        <v>#N/A</v>
      </c>
      <c r="O3610" s="111" t="e">
        <v>#N/A</v>
      </c>
      <c r="P3610" s="111" t="e">
        <v>#N/A</v>
      </c>
      <c r="Q3610" s="111" t="e">
        <v>#N/A</v>
      </c>
    </row>
    <row r="3611" spans="1:17" s="110" customFormat="1" ht="15" customHeight="1" thickBot="1">
      <c r="A3611" s="446">
        <v>14345</v>
      </c>
      <c r="B3611" s="446"/>
      <c r="C3611" s="106" t="str">
        <f>IF(A3611="CSP","Consolidated Supply Program(IIF)",IF(A3611&lt;&gt;"",INDEX('CCN &amp; Description'!$B$2:$B$1071,MATCH(VALUE(LEFT(A3611,5)),'CCN &amp; Description'!$A$2:$A$1071,0)),""))</f>
        <v>SMALL ARMS STORAGE, INSTALLATION</v>
      </c>
      <c r="D3611" s="107" t="str">
        <f t="shared" si="112"/>
        <v>E</v>
      </c>
      <c r="E3611" s="107" t="str">
        <f t="shared" si="113"/>
        <v>E0139</v>
      </c>
      <c r="F3611" s="108" t="s">
        <v>8576</v>
      </c>
      <c r="G3611" s="108" t="s">
        <v>15110</v>
      </c>
      <c r="H3611" s="108" t="s">
        <v>15113</v>
      </c>
      <c r="I3611" s="109">
        <v>3.92</v>
      </c>
      <c r="J3611" s="109">
        <v>1.17</v>
      </c>
      <c r="K3611" s="109">
        <v>0.92</v>
      </c>
      <c r="L3611" s="110" t="e">
        <v>#REF!</v>
      </c>
      <c r="M3611" s="111" t="e">
        <v>#REF!</v>
      </c>
      <c r="N3611" s="111" t="e">
        <v>#N/A</v>
      </c>
      <c r="O3611" s="111" t="e">
        <v>#N/A</v>
      </c>
      <c r="P3611" s="111" t="e">
        <v>#N/A</v>
      </c>
      <c r="Q3611" s="111" t="e">
        <v>#N/A</v>
      </c>
    </row>
    <row r="3612" spans="1:17" ht="15" customHeight="1" thickBot="1">
      <c r="A3612" s="446"/>
      <c r="B3612" s="446"/>
      <c r="C3612" s="54" t="str">
        <f>IF(A3612="CSP","Consolidated Supply Program(IIF)",IF(A3612&lt;&gt;"",INDEX('CCN &amp; Description'!$B$2:$B$1071,MATCH(VALUE(LEFT(A3612,5)),'CCN &amp; Description'!$A$2:$A$1071,0)),""))</f>
        <v/>
      </c>
      <c r="D3612" s="55" t="str">
        <f t="shared" si="112"/>
        <v>E</v>
      </c>
      <c r="E3612" s="55" t="str">
        <f t="shared" si="113"/>
        <v>E0139</v>
      </c>
      <c r="F3612" s="56" t="s">
        <v>15114</v>
      </c>
      <c r="G3612" s="56" t="s">
        <v>15110</v>
      </c>
      <c r="H3612" s="56" t="s">
        <v>15111</v>
      </c>
      <c r="I3612" s="57">
        <v>3.92</v>
      </c>
      <c r="J3612" s="57">
        <v>1.17</v>
      </c>
      <c r="K3612" s="57">
        <v>0.92</v>
      </c>
      <c r="L3612" s="315" t="e">
        <v>#REF!</v>
      </c>
      <c r="M3612" s="58" t="e">
        <v>#REF!</v>
      </c>
      <c r="N3612" s="58" t="e">
        <v>#N/A</v>
      </c>
      <c r="O3612" s="58" t="e">
        <v>#N/A</v>
      </c>
      <c r="P3612" s="58" t="e">
        <v>#N/A</v>
      </c>
      <c r="Q3612" s="58" t="e">
        <v>#N/A</v>
      </c>
    </row>
    <row r="3613" spans="1:17" ht="15" customHeight="1" thickBot="1">
      <c r="A3613" s="446"/>
      <c r="B3613" s="446"/>
      <c r="C3613" s="54" t="str">
        <f>IF(A3613="CSP","Consolidated Supply Program(IIF)",IF(A3613&lt;&gt;"",INDEX('CCN &amp; Description'!$B$2:$B$1071,MATCH(VALUE(LEFT(A3613,5)),'CCN &amp; Description'!$A$2:$A$1071,0)),""))</f>
        <v/>
      </c>
      <c r="D3613" s="55" t="str">
        <f t="shared" si="112"/>
        <v>E</v>
      </c>
      <c r="E3613" s="55" t="str">
        <f t="shared" si="113"/>
        <v>E0140</v>
      </c>
      <c r="F3613" s="56" t="s">
        <v>8581</v>
      </c>
      <c r="G3613" s="56" t="s">
        <v>15115</v>
      </c>
      <c r="H3613" s="56" t="s">
        <v>15116</v>
      </c>
      <c r="I3613" s="57">
        <v>1.08</v>
      </c>
      <c r="J3613" s="57">
        <v>0.77</v>
      </c>
      <c r="K3613" s="57">
        <v>0.33</v>
      </c>
      <c r="L3613" s="315" t="e">
        <v>#REF!</v>
      </c>
      <c r="M3613" s="58" t="e">
        <v>#REF!</v>
      </c>
      <c r="N3613" s="58" t="e">
        <v>#N/A</v>
      </c>
      <c r="O3613" s="58" t="e">
        <v>#N/A</v>
      </c>
      <c r="P3613" s="58" t="e">
        <v>#N/A</v>
      </c>
      <c r="Q3613" s="58" t="e">
        <v>#N/A</v>
      </c>
    </row>
    <row r="3614" spans="1:17" s="110" customFormat="1" ht="15" customHeight="1" thickBot="1">
      <c r="A3614" s="446">
        <v>14312</v>
      </c>
      <c r="B3614" s="446"/>
      <c r="C3614" s="106" t="str">
        <f>IF(A3614="CSP","Consolidated Supply Program(IIF)",IF(A3614&lt;&gt;"",INDEX('CCN &amp; Description'!$B$2:$B$1071,MATCH(VALUE(LEFT(A3614,5)),'CCN &amp; Description'!$A$2:$A$1071,0)),""))</f>
        <v>VEHICLE STAGING AREA, SURFACED</v>
      </c>
      <c r="D3614" s="107" t="str">
        <f t="shared" si="112"/>
        <v>E</v>
      </c>
      <c r="E3614" s="107" t="str">
        <f t="shared" si="113"/>
        <v>E0141</v>
      </c>
      <c r="F3614" s="108" t="s">
        <v>15117</v>
      </c>
      <c r="G3614" s="108" t="s">
        <v>14969</v>
      </c>
      <c r="H3614" s="108" t="s">
        <v>15118</v>
      </c>
      <c r="I3614" s="113"/>
      <c r="J3614" s="113"/>
      <c r="K3614" s="113"/>
      <c r="L3614" s="110" t="e">
        <v>#REF!</v>
      </c>
      <c r="M3614" s="111" t="e">
        <v>#REF!</v>
      </c>
      <c r="N3614" s="111">
        <v>26.083333333333329</v>
      </c>
      <c r="O3614" s="111" t="s">
        <v>56</v>
      </c>
      <c r="P3614" s="111">
        <v>45</v>
      </c>
      <c r="Q3614" s="111">
        <v>1.75</v>
      </c>
    </row>
    <row r="3615" spans="1:17" s="110" customFormat="1" ht="15" customHeight="1" thickBot="1">
      <c r="A3615" s="446">
        <v>14345</v>
      </c>
      <c r="B3615" s="446"/>
      <c r="C3615" s="106" t="str">
        <f>IF(A3615="CSP","Consolidated Supply Program(IIF)",IF(A3615&lt;&gt;"",INDEX('CCN &amp; Description'!$B$2:$B$1071,MATCH(VALUE(LEFT(A3615,5)),'CCN &amp; Description'!$A$2:$A$1071,0)),""))</f>
        <v>SMALL ARMS STORAGE, INSTALLATION</v>
      </c>
      <c r="D3615" s="107" t="str">
        <f t="shared" si="112"/>
        <v>E</v>
      </c>
      <c r="E3615" s="107" t="str">
        <f t="shared" si="113"/>
        <v>E0142</v>
      </c>
      <c r="F3615" s="108" t="s">
        <v>8585</v>
      </c>
      <c r="G3615" s="108" t="s">
        <v>15119</v>
      </c>
      <c r="H3615" s="108" t="s">
        <v>15120</v>
      </c>
      <c r="I3615" s="109">
        <v>1.67</v>
      </c>
      <c r="J3615" s="109">
        <v>1</v>
      </c>
      <c r="K3615" s="109">
        <v>0.5</v>
      </c>
      <c r="L3615" s="110" t="e">
        <v>#REF!</v>
      </c>
      <c r="M3615" s="111" t="e">
        <v>#REF!</v>
      </c>
      <c r="N3615" s="111" t="e">
        <v>#N/A</v>
      </c>
      <c r="O3615" s="111" t="e">
        <v>#N/A</v>
      </c>
      <c r="P3615" s="111" t="e">
        <v>#N/A</v>
      </c>
      <c r="Q3615" s="111" t="e">
        <v>#N/A</v>
      </c>
    </row>
    <row r="3616" spans="1:17" s="110" customFormat="1" ht="15" customHeight="1" thickBot="1">
      <c r="A3616" s="446">
        <v>14345</v>
      </c>
      <c r="B3616" s="446"/>
      <c r="C3616" s="106" t="str">
        <f>IF(A3616="CSP","Consolidated Supply Program(IIF)",IF(A3616&lt;&gt;"",INDEX('CCN &amp; Description'!$B$2:$B$1071,MATCH(VALUE(LEFT(A3616,5)),'CCN &amp; Description'!$A$2:$A$1071,0)),""))</f>
        <v>SMALL ARMS STORAGE, INSTALLATION</v>
      </c>
      <c r="D3616" s="107" t="str">
        <f t="shared" si="112"/>
        <v>E</v>
      </c>
      <c r="E3616" s="107" t="str">
        <f t="shared" si="113"/>
        <v>E0143</v>
      </c>
      <c r="F3616" s="108" t="s">
        <v>15121</v>
      </c>
      <c r="G3616" s="108" t="s">
        <v>15122</v>
      </c>
      <c r="H3616" s="108" t="s">
        <v>15123</v>
      </c>
      <c r="I3616" s="109">
        <v>0</v>
      </c>
      <c r="J3616" s="109">
        <v>0</v>
      </c>
      <c r="K3616" s="109">
        <v>0</v>
      </c>
      <c r="L3616" s="110" t="e">
        <v>#REF!</v>
      </c>
      <c r="M3616" s="111" t="e">
        <v>#REF!</v>
      </c>
      <c r="N3616" s="111" t="e">
        <v>#N/A</v>
      </c>
      <c r="O3616" s="111" t="e">
        <v>#N/A</v>
      </c>
      <c r="P3616" s="111" t="e">
        <v>#N/A</v>
      </c>
      <c r="Q3616" s="111" t="e">
        <v>#N/A</v>
      </c>
    </row>
    <row r="3617" spans="1:17" s="110" customFormat="1" ht="15" customHeight="1" thickBot="1">
      <c r="A3617" s="446">
        <v>14345</v>
      </c>
      <c r="B3617" s="446"/>
      <c r="C3617" s="106" t="str">
        <f>IF(A3617="CSP","Consolidated Supply Program(IIF)",IF(A3617&lt;&gt;"",INDEX('CCN &amp; Description'!$B$2:$B$1071,MATCH(VALUE(LEFT(A3617,5)),'CCN &amp; Description'!$A$2:$A$1071,0)),""))</f>
        <v>SMALL ARMS STORAGE, INSTALLATION</v>
      </c>
      <c r="D3617" s="107" t="str">
        <f t="shared" si="112"/>
        <v>E</v>
      </c>
      <c r="E3617" s="107" t="str">
        <f t="shared" si="113"/>
        <v>E0143</v>
      </c>
      <c r="F3617" s="108" t="s">
        <v>15121</v>
      </c>
      <c r="G3617" s="108" t="s">
        <v>15122</v>
      </c>
      <c r="H3617" s="108" t="s">
        <v>15124</v>
      </c>
      <c r="I3617" s="109">
        <v>0</v>
      </c>
      <c r="J3617" s="109">
        <v>0</v>
      </c>
      <c r="K3617" s="109">
        <v>0</v>
      </c>
      <c r="L3617" s="110" t="e">
        <v>#REF!</v>
      </c>
      <c r="M3617" s="111" t="e">
        <v>#REF!</v>
      </c>
      <c r="N3617" s="111" t="e">
        <v>#N/A</v>
      </c>
      <c r="O3617" s="111" t="e">
        <v>#N/A</v>
      </c>
      <c r="P3617" s="111" t="e">
        <v>#N/A</v>
      </c>
      <c r="Q3617" s="111" t="e">
        <v>#N/A</v>
      </c>
    </row>
    <row r="3618" spans="1:17" ht="15" customHeight="1" thickBot="1">
      <c r="A3618" s="446"/>
      <c r="B3618" s="446"/>
      <c r="C3618" s="54" t="str">
        <f>IF(A3618="CSP","Consolidated Supply Program(IIF)",IF(A3618&lt;&gt;"",INDEX('CCN &amp; Description'!$B$2:$B$1071,MATCH(VALUE(LEFT(A3618,5)),'CCN &amp; Description'!$A$2:$A$1071,0)),""))</f>
        <v/>
      </c>
      <c r="D3618" s="55" t="str">
        <f t="shared" si="112"/>
        <v>E</v>
      </c>
      <c r="E3618" s="55" t="str">
        <f t="shared" si="113"/>
        <v>E0144</v>
      </c>
      <c r="F3618" s="56" t="s">
        <v>8595</v>
      </c>
      <c r="G3618" s="56" t="s">
        <v>14856</v>
      </c>
      <c r="H3618" s="56" t="s">
        <v>15125</v>
      </c>
      <c r="I3618" s="57">
        <v>0.42</v>
      </c>
      <c r="J3618" s="57">
        <v>0.33</v>
      </c>
      <c r="K3618" s="57">
        <v>0.42</v>
      </c>
      <c r="L3618" s="315" t="e">
        <v>#REF!</v>
      </c>
      <c r="M3618" s="58" t="e">
        <v>#REF!</v>
      </c>
      <c r="N3618" s="58" t="e">
        <v>#N/A</v>
      </c>
      <c r="O3618" s="58" t="e">
        <v>#N/A</v>
      </c>
      <c r="P3618" s="58" t="e">
        <v>#N/A</v>
      </c>
      <c r="Q3618" s="58" t="e">
        <v>#N/A</v>
      </c>
    </row>
    <row r="3619" spans="1:17" ht="15" customHeight="1" thickBot="1">
      <c r="A3619" s="446"/>
      <c r="B3619" s="446"/>
      <c r="C3619" s="54" t="str">
        <f>IF(A3619="CSP","Consolidated Supply Program(IIF)",IF(A3619&lt;&gt;"",INDEX('CCN &amp; Description'!$B$2:$B$1071,MATCH(VALUE(LEFT(A3619,5)),'CCN &amp; Description'!$A$2:$A$1071,0)),""))</f>
        <v/>
      </c>
      <c r="D3619" s="55" t="str">
        <f t="shared" si="112"/>
        <v>E</v>
      </c>
      <c r="E3619" s="55" t="str">
        <f t="shared" si="113"/>
        <v>E0145</v>
      </c>
      <c r="F3619" s="56" t="s">
        <v>15126</v>
      </c>
      <c r="G3619" s="56" t="s">
        <v>15127</v>
      </c>
      <c r="H3619" s="59"/>
      <c r="I3619" s="60"/>
      <c r="J3619" s="60"/>
      <c r="K3619" s="60"/>
      <c r="L3619" s="315" t="e">
        <v>#REF!</v>
      </c>
      <c r="M3619" s="58" t="e">
        <v>#REF!</v>
      </c>
      <c r="N3619" s="58" t="e">
        <v>#N/A</v>
      </c>
      <c r="O3619" s="58" t="e">
        <v>#N/A</v>
      </c>
      <c r="P3619" s="58" t="e">
        <v>#N/A</v>
      </c>
      <c r="Q3619" s="58" t="e">
        <v>#N/A</v>
      </c>
    </row>
    <row r="3620" spans="1:17" ht="15" customHeight="1" thickBot="1">
      <c r="A3620" s="446"/>
      <c r="B3620" s="446"/>
      <c r="C3620" s="54" t="str">
        <f>IF(A3620="CSP","Consolidated Supply Program(IIF)",IF(A3620&lt;&gt;"",INDEX('CCN &amp; Description'!$B$2:$B$1071,MATCH(VALUE(LEFT(A3620,5)),'CCN &amp; Description'!$A$2:$A$1071,0)),""))</f>
        <v/>
      </c>
      <c r="D3620" s="55" t="str">
        <f t="shared" si="112"/>
        <v>E</v>
      </c>
      <c r="E3620" s="55" t="str">
        <f t="shared" si="113"/>
        <v>E0146</v>
      </c>
      <c r="F3620" s="56" t="s">
        <v>15128</v>
      </c>
      <c r="G3620" s="56" t="s">
        <v>15129</v>
      </c>
      <c r="H3620" s="59"/>
      <c r="I3620" s="57">
        <v>0</v>
      </c>
      <c r="J3620" s="57">
        <v>0</v>
      </c>
      <c r="K3620" s="57">
        <v>0</v>
      </c>
      <c r="L3620" s="315" t="e">
        <v>#REF!</v>
      </c>
      <c r="M3620" s="58" t="e">
        <v>#REF!</v>
      </c>
      <c r="N3620" s="58" t="e">
        <v>#N/A</v>
      </c>
      <c r="O3620" s="58" t="e">
        <v>#N/A</v>
      </c>
      <c r="P3620" s="58" t="e">
        <v>#N/A</v>
      </c>
      <c r="Q3620" s="58" t="e">
        <v>#N/A</v>
      </c>
    </row>
    <row r="3621" spans="1:17" ht="15" customHeight="1" thickBot="1">
      <c r="A3621" s="446"/>
      <c r="B3621" s="446"/>
      <c r="C3621" s="54" t="str">
        <f>IF(A3621="CSP","Consolidated Supply Program(IIF)",IF(A3621&lt;&gt;"",INDEX('CCN &amp; Description'!$B$2:$B$1071,MATCH(VALUE(LEFT(A3621,5)),'CCN &amp; Description'!$A$2:$A$1071,0)),""))</f>
        <v/>
      </c>
      <c r="D3621" s="55" t="str">
        <f t="shared" si="112"/>
        <v>E</v>
      </c>
      <c r="E3621" s="55" t="str">
        <f t="shared" si="113"/>
        <v>E0147</v>
      </c>
      <c r="F3621" s="56" t="s">
        <v>15130</v>
      </c>
      <c r="G3621" s="56" t="s">
        <v>15011</v>
      </c>
      <c r="H3621" s="56" t="s">
        <v>15131</v>
      </c>
      <c r="I3621" s="60"/>
      <c r="J3621" s="60"/>
      <c r="K3621" s="60"/>
      <c r="L3621" s="315" t="e">
        <v>#REF!</v>
      </c>
      <c r="M3621" s="58" t="e">
        <v>#REF!</v>
      </c>
      <c r="N3621" s="58" t="e">
        <v>#N/A</v>
      </c>
      <c r="O3621" s="58" t="e">
        <v>#N/A</v>
      </c>
      <c r="P3621" s="58" t="e">
        <v>#N/A</v>
      </c>
      <c r="Q3621" s="58" t="e">
        <v>#N/A</v>
      </c>
    </row>
    <row r="3622" spans="1:17" ht="15" customHeight="1" thickBot="1">
      <c r="A3622" s="446"/>
      <c r="B3622" s="446"/>
      <c r="C3622" s="54" t="str">
        <f>IF(A3622="CSP","Consolidated Supply Program(IIF)",IF(A3622&lt;&gt;"",INDEX('CCN &amp; Description'!$B$2:$B$1071,MATCH(VALUE(LEFT(A3622,5)),'CCN &amp; Description'!$A$2:$A$1071,0)),""))</f>
        <v/>
      </c>
      <c r="D3622" s="55" t="str">
        <f t="shared" si="112"/>
        <v>E</v>
      </c>
      <c r="E3622" s="55" t="str">
        <f t="shared" si="113"/>
        <v>E0148</v>
      </c>
      <c r="F3622" s="56" t="s">
        <v>15132</v>
      </c>
      <c r="G3622" s="56" t="s">
        <v>15133</v>
      </c>
      <c r="H3622" s="56" t="s">
        <v>15134</v>
      </c>
      <c r="I3622" s="60"/>
      <c r="J3622" s="60"/>
      <c r="K3622" s="60"/>
      <c r="L3622" s="315" t="e">
        <v>#REF!</v>
      </c>
      <c r="M3622" s="58" t="e">
        <v>#REF!</v>
      </c>
      <c r="N3622" s="58" t="e">
        <v>#N/A</v>
      </c>
      <c r="O3622" s="58" t="e">
        <v>#N/A</v>
      </c>
      <c r="P3622" s="58" t="e">
        <v>#N/A</v>
      </c>
      <c r="Q3622" s="58" t="e">
        <v>#N/A</v>
      </c>
    </row>
    <row r="3623" spans="1:17" s="110" customFormat="1" ht="15" customHeight="1" thickBot="1">
      <c r="A3623" s="446">
        <v>14312</v>
      </c>
      <c r="B3623" s="446"/>
      <c r="C3623" s="106" t="str">
        <f>IF(A3623="CSP","Consolidated Supply Program(IIF)",IF(A3623&lt;&gt;"",INDEX('CCN &amp; Description'!$B$2:$B$1071,MATCH(VALUE(LEFT(A3623,5)),'CCN &amp; Description'!$A$2:$A$1071,0)),""))</f>
        <v>VEHICLE STAGING AREA, SURFACED</v>
      </c>
      <c r="D3623" s="107" t="str">
        <f t="shared" si="112"/>
        <v>E</v>
      </c>
      <c r="E3623" s="107" t="str">
        <f t="shared" si="113"/>
        <v>E0149</v>
      </c>
      <c r="F3623" s="108" t="s">
        <v>8599</v>
      </c>
      <c r="G3623" s="108" t="s">
        <v>15135</v>
      </c>
      <c r="H3623" s="108" t="s">
        <v>15136</v>
      </c>
      <c r="I3623" s="109">
        <v>63</v>
      </c>
      <c r="J3623" s="109">
        <v>13.16</v>
      </c>
      <c r="K3623" s="109">
        <v>12.74</v>
      </c>
      <c r="L3623" s="110" t="e">
        <v>#REF!</v>
      </c>
      <c r="M3623" s="111" t="e">
        <v>#REF!</v>
      </c>
      <c r="N3623" s="111" t="e">
        <v>#N/A</v>
      </c>
      <c r="O3623" s="111" t="e">
        <v>#N/A</v>
      </c>
      <c r="P3623" s="111" t="e">
        <v>#N/A</v>
      </c>
      <c r="Q3623" s="111" t="e">
        <v>#N/A</v>
      </c>
    </row>
    <row r="3624" spans="1:17" s="110" customFormat="1" ht="15" customHeight="1" thickBot="1">
      <c r="A3624" s="446">
        <v>14312</v>
      </c>
      <c r="B3624" s="446"/>
      <c r="C3624" s="106" t="str">
        <f>IF(A3624="CSP","Consolidated Supply Program(IIF)",IF(A3624&lt;&gt;"",INDEX('CCN &amp; Description'!$B$2:$B$1071,MATCH(VALUE(LEFT(A3624,5)),'CCN &amp; Description'!$A$2:$A$1071,0)),""))</f>
        <v>VEHICLE STAGING AREA, SURFACED</v>
      </c>
      <c r="D3624" s="107" t="str">
        <f t="shared" si="112"/>
        <v>E</v>
      </c>
      <c r="E3624" s="107" t="str">
        <f t="shared" si="113"/>
        <v>E0149</v>
      </c>
      <c r="F3624" s="108" t="s">
        <v>8599</v>
      </c>
      <c r="G3624" s="108" t="s">
        <v>15135</v>
      </c>
      <c r="H3624" s="108" t="s">
        <v>15137</v>
      </c>
      <c r="I3624" s="109">
        <v>33.24</v>
      </c>
      <c r="J3624" s="109">
        <v>13.16</v>
      </c>
      <c r="K3624" s="109">
        <v>6.08</v>
      </c>
      <c r="L3624" s="110" t="e">
        <v>#REF!</v>
      </c>
      <c r="M3624" s="111" t="e">
        <v>#REF!</v>
      </c>
      <c r="N3624" s="111" t="e">
        <v>#N/A</v>
      </c>
      <c r="O3624" s="111" t="e">
        <v>#N/A</v>
      </c>
      <c r="P3624" s="111" t="e">
        <v>#N/A</v>
      </c>
      <c r="Q3624" s="111" t="e">
        <v>#N/A</v>
      </c>
    </row>
    <row r="3625" spans="1:17" s="110" customFormat="1" ht="15" customHeight="1" thickBot="1">
      <c r="A3625" s="446">
        <v>14312</v>
      </c>
      <c r="B3625" s="446"/>
      <c r="C3625" s="106" t="str">
        <f>IF(A3625="CSP","Consolidated Supply Program(IIF)",IF(A3625&lt;&gt;"",INDEX('CCN &amp; Description'!$B$2:$B$1071,MATCH(VALUE(LEFT(A3625,5)),'CCN &amp; Description'!$A$2:$A$1071,0)),""))</f>
        <v>VEHICLE STAGING AREA, SURFACED</v>
      </c>
      <c r="D3625" s="107" t="str">
        <f t="shared" si="112"/>
        <v>E</v>
      </c>
      <c r="E3625" s="107" t="str">
        <f t="shared" si="113"/>
        <v>E0150</v>
      </c>
      <c r="F3625" s="108" t="s">
        <v>8605</v>
      </c>
      <c r="G3625" s="108" t="s">
        <v>12349</v>
      </c>
      <c r="H3625" s="108" t="s">
        <v>15138</v>
      </c>
      <c r="I3625" s="109">
        <v>38.979999999999997</v>
      </c>
      <c r="J3625" s="109">
        <v>12</v>
      </c>
      <c r="K3625" s="109">
        <v>7.91</v>
      </c>
      <c r="L3625" s="110" t="e">
        <v>#REF!</v>
      </c>
      <c r="M3625" s="111" t="e">
        <v>#REF!</v>
      </c>
      <c r="N3625" s="111" t="e">
        <v>#N/A</v>
      </c>
      <c r="O3625" s="111" t="e">
        <v>#N/A</v>
      </c>
      <c r="P3625" s="111" t="e">
        <v>#N/A</v>
      </c>
      <c r="Q3625" s="111" t="e">
        <v>#N/A</v>
      </c>
    </row>
    <row r="3626" spans="1:17" ht="15" customHeight="1" thickBot="1">
      <c r="A3626" s="446"/>
      <c r="B3626" s="446"/>
      <c r="C3626" s="54" t="str">
        <f>IF(A3626="CSP","Consolidated Supply Program(IIF)",IF(A3626&lt;&gt;"",INDEX('CCN &amp; Description'!$B$2:$B$1071,MATCH(VALUE(LEFT(A3626,5)),'CCN &amp; Description'!$A$2:$A$1071,0)),""))</f>
        <v/>
      </c>
      <c r="D3626" s="55" t="str">
        <f t="shared" si="112"/>
        <v>E</v>
      </c>
      <c r="E3626" s="55" t="str">
        <f t="shared" si="113"/>
        <v>E0151</v>
      </c>
      <c r="F3626" s="56" t="s">
        <v>15139</v>
      </c>
      <c r="G3626" s="56" t="s">
        <v>15140</v>
      </c>
      <c r="H3626" s="59"/>
      <c r="I3626" s="60"/>
      <c r="J3626" s="60"/>
      <c r="K3626" s="60"/>
      <c r="L3626" s="315" t="e">
        <v>#REF!</v>
      </c>
      <c r="M3626" s="58" t="e">
        <v>#REF!</v>
      </c>
      <c r="N3626" s="58" t="e">
        <v>#N/A</v>
      </c>
      <c r="O3626" s="58" t="e">
        <v>#N/A</v>
      </c>
      <c r="P3626" s="58" t="e">
        <v>#N/A</v>
      </c>
      <c r="Q3626" s="58" t="e">
        <v>#N/A</v>
      </c>
    </row>
    <row r="3627" spans="1:17" ht="15" customHeight="1" thickBot="1">
      <c r="A3627" s="446"/>
      <c r="B3627" s="446"/>
      <c r="C3627" s="54" t="str">
        <f>IF(A3627="CSP","Consolidated Supply Program(IIF)",IF(A3627&lt;&gt;"",INDEX('CCN &amp; Description'!$B$2:$B$1071,MATCH(VALUE(LEFT(A3627,5)),'CCN &amp; Description'!$A$2:$A$1071,0)),""))</f>
        <v/>
      </c>
      <c r="D3627" s="55" t="str">
        <f t="shared" si="112"/>
        <v>E</v>
      </c>
      <c r="E3627" s="55" t="str">
        <f t="shared" si="113"/>
        <v>E0152</v>
      </c>
      <c r="F3627" s="56" t="s">
        <v>15141</v>
      </c>
      <c r="G3627" s="56" t="s">
        <v>15142</v>
      </c>
      <c r="H3627" s="59"/>
      <c r="I3627" s="60"/>
      <c r="J3627" s="60"/>
      <c r="K3627" s="60"/>
      <c r="L3627" s="315" t="e">
        <v>#REF!</v>
      </c>
      <c r="M3627" s="58" t="e">
        <v>#REF!</v>
      </c>
      <c r="N3627" s="58" t="e">
        <v>#N/A</v>
      </c>
      <c r="O3627" s="58" t="e">
        <v>#N/A</v>
      </c>
      <c r="P3627" s="58" t="e">
        <v>#N/A</v>
      </c>
      <c r="Q3627" s="58" t="e">
        <v>#N/A</v>
      </c>
    </row>
    <row r="3628" spans="1:17" s="110" customFormat="1" ht="15" customHeight="1" thickBot="1">
      <c r="A3628" s="446"/>
      <c r="B3628" s="446"/>
      <c r="C3628" s="106" t="str">
        <f>IF(A3628="CSP","Consolidated Supply Program(IIF)",IF(A3628&lt;&gt;"",INDEX('CCN &amp; Description'!$B$2:$B$1071,MATCH(VALUE(LEFT(A3628,5)),'CCN &amp; Description'!$A$2:$A$1071,0)),""))</f>
        <v/>
      </c>
      <c r="D3628" s="107" t="str">
        <f t="shared" si="112"/>
        <v>E</v>
      </c>
      <c r="E3628" s="107" t="str">
        <f t="shared" si="113"/>
        <v>E0153</v>
      </c>
      <c r="F3628" s="108" t="s">
        <v>8609</v>
      </c>
      <c r="G3628" s="108" t="s">
        <v>1887</v>
      </c>
      <c r="H3628" s="108" t="s">
        <v>15143</v>
      </c>
      <c r="I3628" s="109">
        <v>2</v>
      </c>
      <c r="J3628" s="109">
        <v>1.67</v>
      </c>
      <c r="K3628" s="109">
        <v>1</v>
      </c>
      <c r="L3628" s="110" t="e">
        <v>#REF!</v>
      </c>
      <c r="M3628" s="111" t="e">
        <v>#REF!</v>
      </c>
      <c r="N3628" s="111" t="e">
        <v>#N/A</v>
      </c>
      <c r="O3628" s="111" t="e">
        <v>#N/A</v>
      </c>
      <c r="P3628" s="111" t="e">
        <v>#N/A</v>
      </c>
      <c r="Q3628" s="111" t="e">
        <v>#N/A</v>
      </c>
    </row>
    <row r="3629" spans="1:17" s="110" customFormat="1" ht="15" customHeight="1" thickBot="1">
      <c r="A3629" s="446">
        <v>14345</v>
      </c>
      <c r="B3629" s="446"/>
      <c r="C3629" s="106" t="str">
        <f>IF(A3629="CSP","Consolidated Supply Program(IIF)",IF(A3629&lt;&gt;"",INDEX('CCN &amp; Description'!$B$2:$B$1071,MATCH(VALUE(LEFT(A3629,5)),'CCN &amp; Description'!$A$2:$A$1071,0)),""))</f>
        <v>SMALL ARMS STORAGE, INSTALLATION</v>
      </c>
      <c r="D3629" s="107" t="str">
        <f t="shared" si="112"/>
        <v>E</v>
      </c>
      <c r="E3629" s="107" t="str">
        <f t="shared" si="113"/>
        <v>E0154</v>
      </c>
      <c r="F3629" s="108" t="s">
        <v>8613</v>
      </c>
      <c r="G3629" s="108" t="s">
        <v>15144</v>
      </c>
      <c r="H3629" s="108" t="s">
        <v>15145</v>
      </c>
      <c r="I3629" s="109">
        <v>0.75</v>
      </c>
      <c r="J3629" s="109">
        <v>0.33</v>
      </c>
      <c r="K3629" s="109">
        <v>0.5</v>
      </c>
      <c r="L3629" s="110" t="e">
        <v>#REF!</v>
      </c>
      <c r="M3629" s="111" t="e">
        <v>#REF!</v>
      </c>
      <c r="N3629" s="111" t="e">
        <v>#N/A</v>
      </c>
      <c r="O3629" s="111" t="e">
        <v>#N/A</v>
      </c>
      <c r="P3629" s="111" t="e">
        <v>#N/A</v>
      </c>
      <c r="Q3629" s="111" t="e">
        <v>#N/A</v>
      </c>
    </row>
    <row r="3630" spans="1:17" s="110" customFormat="1" ht="15" customHeight="1" thickBot="1">
      <c r="A3630" s="446"/>
      <c r="B3630" s="446"/>
      <c r="C3630" s="106" t="str">
        <f>IF(A3630="CSP","Consolidated Supply Program(IIF)",IF(A3630&lt;&gt;"",INDEX('CCN &amp; Description'!$B$2:$B$1071,MATCH(VALUE(LEFT(A3630,5)),'CCN &amp; Description'!$A$2:$A$1071,0)),""))</f>
        <v/>
      </c>
      <c r="D3630" s="107" t="str">
        <f t="shared" si="112"/>
        <v>E</v>
      </c>
      <c r="E3630" s="107" t="str">
        <f t="shared" si="113"/>
        <v>E0155</v>
      </c>
      <c r="F3630" s="108" t="s">
        <v>15146</v>
      </c>
      <c r="G3630" s="108" t="s">
        <v>15147</v>
      </c>
      <c r="H3630" s="112"/>
      <c r="I3630" s="113"/>
      <c r="J3630" s="113"/>
      <c r="K3630" s="113"/>
      <c r="L3630" s="110" t="e">
        <v>#REF!</v>
      </c>
      <c r="M3630" s="111" t="e">
        <v>#REF!</v>
      </c>
      <c r="N3630" s="111" t="e">
        <v>#N/A</v>
      </c>
      <c r="O3630" s="111" t="e">
        <v>#N/A</v>
      </c>
      <c r="P3630" s="111" t="e">
        <v>#N/A</v>
      </c>
      <c r="Q3630" s="111" t="e">
        <v>#N/A</v>
      </c>
    </row>
    <row r="3631" spans="1:17" s="110" customFormat="1" ht="15" customHeight="1" thickBot="1">
      <c r="A3631" s="446"/>
      <c r="B3631" s="446"/>
      <c r="C3631" s="106" t="str">
        <f>IF(A3631="CSP","Consolidated Supply Program(IIF)",IF(A3631&lt;&gt;"",INDEX('CCN &amp; Description'!$B$2:$B$1071,MATCH(VALUE(LEFT(A3631,5)),'CCN &amp; Description'!$A$2:$A$1071,0)),""))</f>
        <v/>
      </c>
      <c r="D3631" s="107" t="str">
        <f t="shared" si="112"/>
        <v>E</v>
      </c>
      <c r="E3631" s="107" t="str">
        <f t="shared" si="113"/>
        <v>E0156</v>
      </c>
      <c r="F3631" s="108" t="s">
        <v>8621</v>
      </c>
      <c r="G3631" s="108" t="s">
        <v>14825</v>
      </c>
      <c r="H3631" s="108" t="s">
        <v>15148</v>
      </c>
      <c r="I3631" s="109">
        <v>1.17</v>
      </c>
      <c r="J3631" s="109">
        <v>1</v>
      </c>
      <c r="K3631" s="109">
        <v>0.57999999999999996</v>
      </c>
      <c r="L3631" s="110" t="e">
        <v>#REF!</v>
      </c>
      <c r="M3631" s="111" t="e">
        <v>#REF!</v>
      </c>
      <c r="N3631" s="111" t="e">
        <v>#N/A</v>
      </c>
      <c r="O3631" s="111" t="e">
        <v>#N/A</v>
      </c>
      <c r="P3631" s="111" t="e">
        <v>#N/A</v>
      </c>
      <c r="Q3631" s="111" t="e">
        <v>#N/A</v>
      </c>
    </row>
    <row r="3632" spans="1:17" ht="15" customHeight="1" thickBot="1">
      <c r="A3632" s="446"/>
      <c r="B3632" s="446"/>
      <c r="C3632" s="54" t="str">
        <f>IF(A3632="CSP","Consolidated Supply Program(IIF)",IF(A3632&lt;&gt;"",INDEX('CCN &amp; Description'!$B$2:$B$1071,MATCH(VALUE(LEFT(A3632,5)),'CCN &amp; Description'!$A$2:$A$1071,0)),""))</f>
        <v/>
      </c>
      <c r="D3632" s="55" t="str">
        <f t="shared" si="112"/>
        <v>E</v>
      </c>
      <c r="E3632" s="55" t="str">
        <f t="shared" si="113"/>
        <v>E0156</v>
      </c>
      <c r="F3632" s="56" t="s">
        <v>15149</v>
      </c>
      <c r="G3632" s="56" t="s">
        <v>14825</v>
      </c>
      <c r="H3632" s="56" t="s">
        <v>15148</v>
      </c>
      <c r="I3632" s="57">
        <v>1.17</v>
      </c>
      <c r="J3632" s="57">
        <v>1</v>
      </c>
      <c r="K3632" s="57">
        <v>0.57999999999999996</v>
      </c>
      <c r="L3632" s="315" t="e">
        <v>#REF!</v>
      </c>
      <c r="M3632" s="58" t="e">
        <v>#REF!</v>
      </c>
      <c r="N3632" s="58" t="e">
        <v>#N/A</v>
      </c>
      <c r="O3632" s="58" t="e">
        <v>#N/A</v>
      </c>
      <c r="P3632" s="58" t="e">
        <v>#N/A</v>
      </c>
      <c r="Q3632" s="58" t="e">
        <v>#N/A</v>
      </c>
    </row>
    <row r="3633" spans="1:17" ht="15" customHeight="1" thickBot="1">
      <c r="A3633" s="446"/>
      <c r="B3633" s="446"/>
      <c r="C3633" s="54" t="str">
        <f>IF(A3633="CSP","Consolidated Supply Program(IIF)",IF(A3633&lt;&gt;"",INDEX('CCN &amp; Description'!$B$2:$B$1071,MATCH(VALUE(LEFT(A3633,5)),'CCN &amp; Description'!$A$2:$A$1071,0)),""))</f>
        <v/>
      </c>
      <c r="D3633" s="55" t="str">
        <f t="shared" si="112"/>
        <v>E</v>
      </c>
      <c r="E3633" s="55" t="str">
        <f t="shared" si="113"/>
        <v>E0157</v>
      </c>
      <c r="F3633" s="56" t="s">
        <v>15150</v>
      </c>
      <c r="G3633" s="56" t="s">
        <v>15151</v>
      </c>
      <c r="H3633" s="56" t="s">
        <v>15152</v>
      </c>
      <c r="I3633" s="60"/>
      <c r="J3633" s="60"/>
      <c r="K3633" s="60"/>
      <c r="L3633" s="315" t="e">
        <v>#REF!</v>
      </c>
      <c r="M3633" s="58" t="e">
        <v>#REF!</v>
      </c>
      <c r="N3633" s="58">
        <v>29.17</v>
      </c>
      <c r="O3633" s="58" t="s">
        <v>56</v>
      </c>
      <c r="P3633" s="58">
        <v>45</v>
      </c>
      <c r="Q3633" s="58">
        <v>1.75</v>
      </c>
    </row>
    <row r="3634" spans="1:17" ht="15" customHeight="1" thickBot="1">
      <c r="A3634" s="446"/>
      <c r="B3634" s="446"/>
      <c r="C3634" s="54" t="str">
        <f>IF(A3634="CSP","Consolidated Supply Program(IIF)",IF(A3634&lt;&gt;"",INDEX('CCN &amp; Description'!$B$2:$B$1071,MATCH(VALUE(LEFT(A3634,5)),'CCN &amp; Description'!$A$2:$A$1071,0)),""))</f>
        <v/>
      </c>
      <c r="D3634" s="55" t="str">
        <f t="shared" si="112"/>
        <v>E</v>
      </c>
      <c r="E3634" s="55" t="str">
        <f t="shared" si="113"/>
        <v>E0157</v>
      </c>
      <c r="F3634" s="56" t="s">
        <v>15150</v>
      </c>
      <c r="G3634" s="56" t="s">
        <v>15151</v>
      </c>
      <c r="H3634" s="56" t="s">
        <v>15152</v>
      </c>
      <c r="I3634" s="60"/>
      <c r="J3634" s="60"/>
      <c r="K3634" s="60"/>
      <c r="L3634" s="315" t="e">
        <v>#REF!</v>
      </c>
      <c r="M3634" s="58" t="e">
        <v>#REF!</v>
      </c>
      <c r="N3634" s="58">
        <v>29.17</v>
      </c>
      <c r="O3634" s="58" t="s">
        <v>56</v>
      </c>
      <c r="P3634" s="58">
        <v>45</v>
      </c>
      <c r="Q3634" s="58">
        <v>1.75</v>
      </c>
    </row>
    <row r="3635" spans="1:17" s="110" customFormat="1" ht="15" customHeight="1" thickBot="1">
      <c r="A3635" s="446"/>
      <c r="B3635" s="446"/>
      <c r="C3635" s="106" t="str">
        <f>IF(A3635="CSP","Consolidated Supply Program(IIF)",IF(A3635&lt;&gt;"",INDEX('CCN &amp; Description'!$B$2:$B$1071,MATCH(VALUE(LEFT(A3635,5)),'CCN &amp; Description'!$A$2:$A$1071,0)),""))</f>
        <v/>
      </c>
      <c r="D3635" s="107" t="str">
        <f t="shared" si="112"/>
        <v>E</v>
      </c>
      <c r="E3635" s="107" t="str">
        <f t="shared" si="113"/>
        <v>E0158</v>
      </c>
      <c r="F3635" s="108" t="s">
        <v>8627</v>
      </c>
      <c r="G3635" s="108" t="s">
        <v>11669</v>
      </c>
      <c r="H3635" s="108" t="s">
        <v>15153</v>
      </c>
      <c r="I3635" s="109">
        <v>1.75</v>
      </c>
      <c r="J3635" s="109">
        <v>1.67</v>
      </c>
      <c r="K3635" s="109">
        <v>0.83</v>
      </c>
      <c r="L3635" s="110" t="e">
        <v>#REF!</v>
      </c>
      <c r="M3635" s="111" t="e">
        <v>#REF!</v>
      </c>
      <c r="N3635" s="111" t="e">
        <v>#N/A</v>
      </c>
      <c r="O3635" s="111" t="e">
        <v>#N/A</v>
      </c>
      <c r="P3635" s="111" t="e">
        <v>#N/A</v>
      </c>
      <c r="Q3635" s="111" t="e">
        <v>#N/A</v>
      </c>
    </row>
    <row r="3636" spans="1:17" s="110" customFormat="1" ht="15" customHeight="1" thickBot="1">
      <c r="A3636" s="446"/>
      <c r="B3636" s="446"/>
      <c r="C3636" s="106" t="str">
        <f>IF(A3636="CSP","Consolidated Supply Program(IIF)",IF(A3636&lt;&gt;"",INDEX('CCN &amp; Description'!$B$2:$B$1071,MATCH(VALUE(LEFT(A3636,5)),'CCN &amp; Description'!$A$2:$A$1071,0)),""))</f>
        <v/>
      </c>
      <c r="D3636" s="107" t="str">
        <f t="shared" si="112"/>
        <v>E</v>
      </c>
      <c r="E3636" s="107" t="str">
        <f t="shared" si="113"/>
        <v>E0159</v>
      </c>
      <c r="F3636" s="108" t="s">
        <v>8631</v>
      </c>
      <c r="G3636" s="108" t="s">
        <v>15154</v>
      </c>
      <c r="H3636" s="108" t="s">
        <v>15155</v>
      </c>
      <c r="I3636" s="109">
        <v>2.77</v>
      </c>
      <c r="J3636" s="109">
        <v>2.0299999999999998</v>
      </c>
      <c r="K3636" s="109">
        <v>1.61</v>
      </c>
      <c r="L3636" s="110" t="e">
        <v>#REF!</v>
      </c>
      <c r="M3636" s="111" t="e">
        <v>#REF!</v>
      </c>
      <c r="N3636" s="111" t="e">
        <v>#N/A</v>
      </c>
      <c r="O3636" s="111" t="e">
        <v>#N/A</v>
      </c>
      <c r="P3636" s="111" t="e">
        <v>#N/A</v>
      </c>
      <c r="Q3636" s="111" t="e">
        <v>#N/A</v>
      </c>
    </row>
    <row r="3637" spans="1:17" s="110" customFormat="1" ht="15" customHeight="1" thickBot="1">
      <c r="A3637" s="446"/>
      <c r="B3637" s="446"/>
      <c r="C3637" s="106" t="str">
        <f>IF(A3637="CSP","Consolidated Supply Program(IIF)",IF(A3637&lt;&gt;"",INDEX('CCN &amp; Description'!$B$2:$B$1071,MATCH(VALUE(LEFT(A3637,5)),'CCN &amp; Description'!$A$2:$A$1071,0)),""))</f>
        <v/>
      </c>
      <c r="D3637" s="107" t="str">
        <f t="shared" si="112"/>
        <v>E</v>
      </c>
      <c r="E3637" s="107" t="str">
        <f t="shared" si="113"/>
        <v>E0160</v>
      </c>
      <c r="F3637" s="108" t="s">
        <v>8635</v>
      </c>
      <c r="G3637" s="108" t="s">
        <v>15156</v>
      </c>
      <c r="H3637" s="112"/>
      <c r="I3637" s="109">
        <v>2</v>
      </c>
      <c r="J3637" s="109">
        <v>1.67</v>
      </c>
      <c r="K3637" s="109">
        <v>0.75</v>
      </c>
      <c r="L3637" s="110" t="e">
        <v>#REF!</v>
      </c>
      <c r="M3637" s="111" t="e">
        <v>#REF!</v>
      </c>
      <c r="N3637" s="111" t="e">
        <v>#N/A</v>
      </c>
      <c r="O3637" s="111" t="e">
        <v>#N/A</v>
      </c>
      <c r="P3637" s="111" t="e">
        <v>#N/A</v>
      </c>
      <c r="Q3637" s="111" t="e">
        <v>#N/A</v>
      </c>
    </row>
    <row r="3638" spans="1:17" s="110" customFormat="1" ht="15" customHeight="1" thickBot="1">
      <c r="A3638" s="446">
        <v>14345</v>
      </c>
      <c r="B3638" s="446"/>
      <c r="C3638" s="106" t="str">
        <f>IF(A3638="CSP","Consolidated Supply Program(IIF)",IF(A3638&lt;&gt;"",INDEX('CCN &amp; Description'!$B$2:$B$1071,MATCH(VALUE(LEFT(A3638,5)),'CCN &amp; Description'!$A$2:$A$1071,0)),""))</f>
        <v>SMALL ARMS STORAGE, INSTALLATION</v>
      </c>
      <c r="D3638" s="107" t="str">
        <f t="shared" si="112"/>
        <v>E</v>
      </c>
      <c r="E3638" s="107" t="str">
        <f t="shared" si="113"/>
        <v>E0161</v>
      </c>
      <c r="F3638" s="108" t="s">
        <v>8639</v>
      </c>
      <c r="G3638" s="108" t="s">
        <v>14920</v>
      </c>
      <c r="H3638" s="112"/>
      <c r="I3638" s="109">
        <v>2.0499999999999998</v>
      </c>
      <c r="J3638" s="109">
        <v>1.63</v>
      </c>
      <c r="K3638" s="113"/>
      <c r="L3638" s="110" t="e">
        <v>#REF!</v>
      </c>
      <c r="M3638" s="111" t="e">
        <v>#REF!</v>
      </c>
      <c r="N3638" s="111" t="e">
        <v>#N/A</v>
      </c>
      <c r="O3638" s="111" t="e">
        <v>#N/A</v>
      </c>
      <c r="P3638" s="111" t="e">
        <v>#N/A</v>
      </c>
      <c r="Q3638" s="111" t="e">
        <v>#N/A</v>
      </c>
    </row>
    <row r="3639" spans="1:17" ht="15" customHeight="1" thickBot="1">
      <c r="A3639" s="446"/>
      <c r="B3639" s="446"/>
      <c r="C3639" s="54" t="str">
        <f>IF(A3639="CSP","Consolidated Supply Program(IIF)",IF(A3639&lt;&gt;"",INDEX('CCN &amp; Description'!$B$2:$B$1071,MATCH(VALUE(LEFT(A3639,5)),'CCN &amp; Description'!$A$2:$A$1071,0)),""))</f>
        <v/>
      </c>
      <c r="D3639" s="55" t="str">
        <f t="shared" si="112"/>
        <v>E</v>
      </c>
      <c r="E3639" s="55" t="str">
        <f t="shared" si="113"/>
        <v>E0162</v>
      </c>
      <c r="F3639" s="56" t="s">
        <v>15157</v>
      </c>
      <c r="G3639" s="56" t="s">
        <v>15158</v>
      </c>
      <c r="H3639" s="59"/>
      <c r="I3639" s="60"/>
      <c r="J3639" s="60"/>
      <c r="K3639" s="60"/>
      <c r="L3639" s="315" t="e">
        <v>#REF!</v>
      </c>
      <c r="M3639" s="58" t="e">
        <v>#REF!</v>
      </c>
      <c r="N3639" s="58" t="e">
        <v>#N/A</v>
      </c>
      <c r="O3639" s="58" t="e">
        <v>#N/A</v>
      </c>
      <c r="P3639" s="58" t="e">
        <v>#N/A</v>
      </c>
      <c r="Q3639" s="58" t="e">
        <v>#N/A</v>
      </c>
    </row>
    <row r="3640" spans="1:17" ht="15" customHeight="1" thickBot="1">
      <c r="A3640" s="446" t="s">
        <v>12466</v>
      </c>
      <c r="B3640" s="446" t="s">
        <v>12466</v>
      </c>
      <c r="C3640" s="54" t="e">
        <f>IF(A3640="CSP","Consolidated Supply Program(IIF)",IF(A3640&lt;&gt;"",INDEX('CCN &amp; Description'!$B$2:$B$1071,MATCH(VALUE(LEFT(A3640,5)),'CCN &amp; Description'!$A$2:$A$1071,0)),""))</f>
        <v>#VALUE!</v>
      </c>
      <c r="D3640" s="55" t="str">
        <f t="shared" si="112"/>
        <v>E</v>
      </c>
      <c r="E3640" s="55" t="str">
        <f t="shared" si="113"/>
        <v>E0163</v>
      </c>
      <c r="F3640" s="56" t="s">
        <v>8643</v>
      </c>
      <c r="G3640" s="56" t="s">
        <v>8644</v>
      </c>
      <c r="H3640" s="59"/>
      <c r="I3640" s="60"/>
      <c r="J3640" s="60"/>
      <c r="K3640" s="60"/>
      <c r="L3640" s="315" t="e">
        <v>#REF!</v>
      </c>
      <c r="M3640" s="58" t="e">
        <v>#REF!</v>
      </c>
      <c r="N3640" s="58" t="e">
        <v>#N/A</v>
      </c>
      <c r="O3640" s="58" t="e">
        <v>#N/A</v>
      </c>
      <c r="P3640" s="58" t="e">
        <v>#N/A</v>
      </c>
      <c r="Q3640" s="58" t="e">
        <v>#N/A</v>
      </c>
    </row>
    <row r="3641" spans="1:17" ht="15" customHeight="1" thickBot="1">
      <c r="A3641" s="446"/>
      <c r="B3641" s="446"/>
      <c r="C3641" s="54" t="str">
        <f>IF(A3641="CSP","Consolidated Supply Program(IIF)",IF(A3641&lt;&gt;"",INDEX('CCN &amp; Description'!$B$2:$B$1071,MATCH(VALUE(LEFT(A3641,5)),'CCN &amp; Description'!$A$2:$A$1071,0)),""))</f>
        <v/>
      </c>
      <c r="D3641" s="55" t="str">
        <f t="shared" si="112"/>
        <v>E</v>
      </c>
      <c r="E3641" s="55" t="str">
        <f t="shared" si="113"/>
        <v>E0164</v>
      </c>
      <c r="F3641" s="56" t="s">
        <v>15159</v>
      </c>
      <c r="G3641" s="56" t="s">
        <v>15160</v>
      </c>
      <c r="H3641" s="59"/>
      <c r="I3641" s="60"/>
      <c r="J3641" s="60"/>
      <c r="K3641" s="60"/>
      <c r="L3641" s="315" t="e">
        <v>#REF!</v>
      </c>
      <c r="M3641" s="58" t="e">
        <v>#REF!</v>
      </c>
      <c r="N3641" s="58" t="e">
        <v>#N/A</v>
      </c>
      <c r="O3641" s="58" t="e">
        <v>#N/A</v>
      </c>
      <c r="P3641" s="58" t="e">
        <v>#N/A</v>
      </c>
      <c r="Q3641" s="58" t="e">
        <v>#N/A</v>
      </c>
    </row>
    <row r="3642" spans="1:17" ht="15" customHeight="1" thickBot="1">
      <c r="A3642" s="446">
        <v>14345</v>
      </c>
      <c r="B3642" s="446"/>
      <c r="C3642" s="54" t="str">
        <f>IF(A3642="CSP","Consolidated Supply Program(IIF)",IF(A3642&lt;&gt;"",INDEX('CCN &amp; Description'!$B$2:$B$1071,MATCH(VALUE(LEFT(A3642,5)),'CCN &amp; Description'!$A$2:$A$1071,0)),""))</f>
        <v>SMALL ARMS STORAGE, INSTALLATION</v>
      </c>
      <c r="D3642" s="55" t="str">
        <f t="shared" si="112"/>
        <v>E</v>
      </c>
      <c r="E3642" s="55" t="str">
        <f t="shared" si="113"/>
        <v>E0165</v>
      </c>
      <c r="F3642" s="56" t="s">
        <v>8649</v>
      </c>
      <c r="G3642" s="56" t="s">
        <v>9571</v>
      </c>
      <c r="H3642" s="56" t="s">
        <v>15161</v>
      </c>
      <c r="I3642" s="57">
        <v>2.1800000000000002</v>
      </c>
      <c r="J3642" s="57">
        <v>1.34</v>
      </c>
      <c r="K3642" s="57">
        <v>1.28</v>
      </c>
      <c r="L3642" s="315" t="e">
        <v>#REF!</v>
      </c>
      <c r="M3642" s="58" t="e">
        <v>#REF!</v>
      </c>
      <c r="N3642" s="58" t="e">
        <v>#N/A</v>
      </c>
      <c r="O3642" s="58" t="e">
        <v>#N/A</v>
      </c>
      <c r="P3642" s="58" t="e">
        <v>#N/A</v>
      </c>
      <c r="Q3642" s="58" t="e">
        <v>#N/A</v>
      </c>
    </row>
    <row r="3643" spans="1:17" s="110" customFormat="1" ht="15" customHeight="1" thickBot="1">
      <c r="A3643" s="446"/>
      <c r="B3643" s="446"/>
      <c r="C3643" s="106" t="str">
        <f>IF(A3643="CSP","Consolidated Supply Program(IIF)",IF(A3643&lt;&gt;"",INDEX('CCN &amp; Description'!$B$2:$B$1071,MATCH(VALUE(LEFT(A3643,5)),'CCN &amp; Description'!$A$2:$A$1071,0)),""))</f>
        <v/>
      </c>
      <c r="D3643" s="107" t="str">
        <f t="shared" si="112"/>
        <v>E</v>
      </c>
      <c r="E3643" s="107" t="str">
        <f t="shared" si="113"/>
        <v>E0166</v>
      </c>
      <c r="F3643" s="108" t="s">
        <v>8653</v>
      </c>
      <c r="G3643" s="108" t="s">
        <v>9571</v>
      </c>
      <c r="H3643" s="108" t="s">
        <v>15162</v>
      </c>
      <c r="I3643" s="109">
        <v>1.58</v>
      </c>
      <c r="J3643" s="109">
        <v>0.92</v>
      </c>
      <c r="K3643" s="109">
        <v>1.17</v>
      </c>
      <c r="L3643" s="110" t="e">
        <v>#REF!</v>
      </c>
      <c r="M3643" s="111" t="e">
        <v>#REF!</v>
      </c>
      <c r="N3643" s="111" t="e">
        <v>#N/A</v>
      </c>
      <c r="O3643" s="111" t="e">
        <v>#N/A</v>
      </c>
      <c r="P3643" s="111" t="e">
        <v>#N/A</v>
      </c>
      <c r="Q3643" s="111" t="e">
        <v>#N/A</v>
      </c>
    </row>
    <row r="3644" spans="1:17" s="110" customFormat="1" ht="15" customHeight="1" thickBot="1">
      <c r="A3644" s="446"/>
      <c r="B3644" s="446"/>
      <c r="C3644" s="106" t="str">
        <f>IF(A3644="CSP","Consolidated Supply Program(IIF)",IF(A3644&lt;&gt;"",INDEX('CCN &amp; Description'!$B$2:$B$1071,MATCH(VALUE(LEFT(A3644,5)),'CCN &amp; Description'!$A$2:$A$1071,0)),""))</f>
        <v/>
      </c>
      <c r="D3644" s="107" t="str">
        <f t="shared" si="112"/>
        <v>E</v>
      </c>
      <c r="E3644" s="107" t="str">
        <f t="shared" si="113"/>
        <v>E0166</v>
      </c>
      <c r="F3644" s="108" t="s">
        <v>8653</v>
      </c>
      <c r="G3644" s="108" t="s">
        <v>9571</v>
      </c>
      <c r="H3644" s="108" t="s">
        <v>15163</v>
      </c>
      <c r="I3644" s="109">
        <v>2.42</v>
      </c>
      <c r="J3644" s="109">
        <v>2.42</v>
      </c>
      <c r="K3644" s="109">
        <v>1.5</v>
      </c>
      <c r="L3644" s="110" t="e">
        <v>#REF!</v>
      </c>
      <c r="M3644" s="111" t="e">
        <v>#REF!</v>
      </c>
      <c r="N3644" s="111" t="e">
        <v>#N/A</v>
      </c>
      <c r="O3644" s="111" t="e">
        <v>#N/A</v>
      </c>
      <c r="P3644" s="111" t="e">
        <v>#N/A</v>
      </c>
      <c r="Q3644" s="111" t="e">
        <v>#N/A</v>
      </c>
    </row>
    <row r="3645" spans="1:17" s="110" customFormat="1" ht="15" customHeight="1" thickBot="1">
      <c r="A3645" s="446">
        <v>14345</v>
      </c>
      <c r="B3645" s="446"/>
      <c r="C3645" s="106" t="str">
        <f>IF(A3645="CSP","Consolidated Supply Program(IIF)",IF(A3645&lt;&gt;"",INDEX('CCN &amp; Description'!$B$2:$B$1071,MATCH(VALUE(LEFT(A3645,5)),'CCN &amp; Description'!$A$2:$A$1071,0)),""))</f>
        <v>SMALL ARMS STORAGE, INSTALLATION</v>
      </c>
      <c r="D3645" s="107" t="str">
        <f t="shared" si="112"/>
        <v>E</v>
      </c>
      <c r="E3645" s="107" t="str">
        <f t="shared" si="113"/>
        <v>E0168</v>
      </c>
      <c r="F3645" s="108" t="s">
        <v>8659</v>
      </c>
      <c r="G3645" s="108" t="s">
        <v>13287</v>
      </c>
      <c r="H3645" s="108" t="s">
        <v>15164</v>
      </c>
      <c r="I3645" s="109">
        <v>0.33</v>
      </c>
      <c r="J3645" s="109">
        <v>0.17</v>
      </c>
      <c r="K3645" s="109">
        <v>0.17</v>
      </c>
      <c r="L3645" s="110" t="e">
        <v>#REF!</v>
      </c>
      <c r="M3645" s="111" t="e">
        <v>#REF!</v>
      </c>
      <c r="N3645" s="111" t="e">
        <v>#N/A</v>
      </c>
      <c r="O3645" s="111" t="e">
        <v>#N/A</v>
      </c>
      <c r="P3645" s="111" t="e">
        <v>#N/A</v>
      </c>
      <c r="Q3645" s="111" t="e">
        <v>#N/A</v>
      </c>
    </row>
    <row r="3646" spans="1:17" ht="15" customHeight="1" thickBot="1">
      <c r="A3646" s="446"/>
      <c r="B3646" s="446"/>
      <c r="C3646" s="54" t="str">
        <f>IF(A3646="CSP","Consolidated Supply Program(IIF)",IF(A3646&lt;&gt;"",INDEX('CCN &amp; Description'!$B$2:$B$1071,MATCH(VALUE(LEFT(A3646,5)),'CCN &amp; Description'!$A$2:$A$1071,0)),""))</f>
        <v/>
      </c>
      <c r="D3646" s="55" t="str">
        <f t="shared" si="112"/>
        <v>E</v>
      </c>
      <c r="E3646" s="55" t="str">
        <f t="shared" si="113"/>
        <v>E0169</v>
      </c>
      <c r="F3646" s="56" t="s">
        <v>8663</v>
      </c>
      <c r="G3646" s="56" t="s">
        <v>15165</v>
      </c>
      <c r="H3646" s="59"/>
      <c r="I3646" s="57">
        <v>10.75</v>
      </c>
      <c r="J3646" s="57">
        <v>16.16</v>
      </c>
      <c r="K3646" s="57">
        <v>8.75</v>
      </c>
      <c r="L3646" s="315" t="e">
        <v>#REF!</v>
      </c>
      <c r="M3646" s="58" t="e">
        <v>#REF!</v>
      </c>
      <c r="N3646" s="58" t="e">
        <v>#N/A</v>
      </c>
      <c r="O3646" s="58" t="e">
        <v>#N/A</v>
      </c>
      <c r="P3646" s="58" t="e">
        <v>#N/A</v>
      </c>
      <c r="Q3646" s="58" t="e">
        <v>#N/A</v>
      </c>
    </row>
    <row r="3647" spans="1:17" ht="15" customHeight="1" thickBot="1">
      <c r="A3647" s="446">
        <v>14345</v>
      </c>
      <c r="B3647" s="446">
        <v>14345</v>
      </c>
      <c r="C3647" s="54" t="str">
        <f>IF(A3647="CSP","Consolidated Supply Program(IIF)",IF(A3647&lt;&gt;"",INDEX('CCN &amp; Description'!$B$2:$B$1071,MATCH(VALUE(LEFT(A3647,5)),'CCN &amp; Description'!$A$2:$A$1071,0)),""))</f>
        <v>SMALL ARMS STORAGE, INSTALLATION</v>
      </c>
      <c r="D3647" s="55" t="str">
        <f t="shared" si="112"/>
        <v>E</v>
      </c>
      <c r="E3647" s="55" t="str">
        <f t="shared" si="113"/>
        <v>E0170</v>
      </c>
      <c r="F3647" s="56" t="s">
        <v>8667</v>
      </c>
      <c r="G3647" s="56" t="s">
        <v>15166</v>
      </c>
      <c r="H3647" s="56" t="s">
        <v>15113</v>
      </c>
      <c r="I3647" s="57">
        <v>2</v>
      </c>
      <c r="J3647" s="57">
        <v>2</v>
      </c>
      <c r="K3647" s="57">
        <v>2</v>
      </c>
      <c r="L3647" s="315" t="e">
        <v>#REF!</v>
      </c>
      <c r="M3647" s="58" t="e">
        <v>#REF!</v>
      </c>
      <c r="N3647" s="58" t="e">
        <v>#N/A</v>
      </c>
      <c r="O3647" s="58" t="e">
        <v>#N/A</v>
      </c>
      <c r="P3647" s="58" t="e">
        <v>#N/A</v>
      </c>
      <c r="Q3647" s="58" t="e">
        <v>#N/A</v>
      </c>
    </row>
    <row r="3648" spans="1:17" ht="15" customHeight="1" thickBot="1">
      <c r="A3648" s="446"/>
      <c r="B3648" s="446"/>
      <c r="C3648" s="54" t="str">
        <f>IF(A3648="CSP","Consolidated Supply Program(IIF)",IF(A3648&lt;&gt;"",INDEX('CCN &amp; Description'!$B$2:$B$1071,MATCH(VALUE(LEFT(A3648,5)),'CCN &amp; Description'!$A$2:$A$1071,0)),""))</f>
        <v/>
      </c>
      <c r="D3648" s="55" t="str">
        <f t="shared" si="112"/>
        <v>E</v>
      </c>
      <c r="E3648" s="55" t="str">
        <f t="shared" si="113"/>
        <v>E0171</v>
      </c>
      <c r="F3648" s="56" t="s">
        <v>8671</v>
      </c>
      <c r="G3648" s="56" t="s">
        <v>15167</v>
      </c>
      <c r="H3648" s="56" t="s">
        <v>15168</v>
      </c>
      <c r="I3648" s="57">
        <v>2.5</v>
      </c>
      <c r="J3648" s="57">
        <v>5.5</v>
      </c>
      <c r="K3648" s="57">
        <v>1.5</v>
      </c>
      <c r="L3648" s="315" t="e">
        <v>#REF!</v>
      </c>
      <c r="M3648" s="58" t="e">
        <v>#REF!</v>
      </c>
      <c r="N3648" s="58" t="e">
        <v>#N/A</v>
      </c>
      <c r="O3648" s="58" t="e">
        <v>#N/A</v>
      </c>
      <c r="P3648" s="58" t="e">
        <v>#N/A</v>
      </c>
      <c r="Q3648" s="58" t="e">
        <v>#N/A</v>
      </c>
    </row>
    <row r="3649" spans="1:17" ht="15" customHeight="1" thickBot="1">
      <c r="A3649" s="446"/>
      <c r="B3649" s="446"/>
      <c r="C3649" s="54" t="str">
        <f>IF(A3649="CSP","Consolidated Supply Program(IIF)",IF(A3649&lt;&gt;"",INDEX('CCN &amp; Description'!$B$2:$B$1071,MATCH(VALUE(LEFT(A3649,5)),'CCN &amp; Description'!$A$2:$A$1071,0)),""))</f>
        <v/>
      </c>
      <c r="D3649" s="55" t="str">
        <f t="shared" si="112"/>
        <v>E</v>
      </c>
      <c r="E3649" s="55" t="str">
        <f t="shared" si="113"/>
        <v>E0172</v>
      </c>
      <c r="F3649" s="56" t="s">
        <v>15169</v>
      </c>
      <c r="G3649" s="56" t="s">
        <v>15170</v>
      </c>
      <c r="H3649" s="59"/>
      <c r="I3649" s="60"/>
      <c r="J3649" s="60"/>
      <c r="K3649" s="60"/>
      <c r="L3649" s="315" t="e">
        <v>#REF!</v>
      </c>
      <c r="M3649" s="58" t="e">
        <v>#REF!</v>
      </c>
      <c r="N3649" s="58" t="e">
        <v>#N/A</v>
      </c>
      <c r="O3649" s="58" t="e">
        <v>#N/A</v>
      </c>
      <c r="P3649" s="58" t="e">
        <v>#N/A</v>
      </c>
      <c r="Q3649" s="58" t="e">
        <v>#N/A</v>
      </c>
    </row>
    <row r="3650" spans="1:17" s="110" customFormat="1" ht="15" customHeight="1" thickBot="1">
      <c r="A3650" s="446">
        <v>14345</v>
      </c>
      <c r="B3650" s="446"/>
      <c r="C3650" s="106" t="str">
        <f>IF(A3650="CSP","Consolidated Supply Program(IIF)",IF(A3650&lt;&gt;"",INDEX('CCN &amp; Description'!$B$2:$B$1071,MATCH(VALUE(LEFT(A3650,5)),'CCN &amp; Description'!$A$2:$A$1071,0)),""))</f>
        <v>SMALL ARMS STORAGE, INSTALLATION</v>
      </c>
      <c r="D3650" s="107" t="str">
        <f t="shared" ref="D3650:D3713" si="114">LEFT(F3650,1)</f>
        <v>E</v>
      </c>
      <c r="E3650" s="107" t="str">
        <f t="shared" ref="E3650:E3713" si="115">LEFT(F3650,5)</f>
        <v>E0173</v>
      </c>
      <c r="F3650" s="108" t="s">
        <v>8677</v>
      </c>
      <c r="G3650" s="108" t="s">
        <v>14954</v>
      </c>
      <c r="H3650" s="112"/>
      <c r="I3650" s="109">
        <v>0.61</v>
      </c>
      <c r="J3650" s="109">
        <v>0.28999999999999998</v>
      </c>
      <c r="K3650" s="109">
        <v>0.16</v>
      </c>
      <c r="L3650" s="110" t="e">
        <v>#REF!</v>
      </c>
      <c r="M3650" s="111" t="e">
        <v>#REF!</v>
      </c>
      <c r="N3650" s="111" t="e">
        <v>#N/A</v>
      </c>
      <c r="O3650" s="111" t="e">
        <v>#N/A</v>
      </c>
      <c r="P3650" s="111" t="e">
        <v>#N/A</v>
      </c>
      <c r="Q3650" s="111" t="e">
        <v>#N/A</v>
      </c>
    </row>
    <row r="3651" spans="1:17" ht="15" customHeight="1" thickBot="1">
      <c r="A3651" s="446"/>
      <c r="B3651" s="446"/>
      <c r="C3651" s="54" t="str">
        <f>IF(A3651="CSP","Consolidated Supply Program(IIF)",IF(A3651&lt;&gt;"",INDEX('CCN &amp; Description'!$B$2:$B$1071,MATCH(VALUE(LEFT(A3651,5)),'CCN &amp; Description'!$A$2:$A$1071,0)),""))</f>
        <v/>
      </c>
      <c r="D3651" s="55" t="str">
        <f t="shared" si="114"/>
        <v>E</v>
      </c>
      <c r="E3651" s="55" t="str">
        <f t="shared" si="115"/>
        <v>E0173</v>
      </c>
      <c r="F3651" s="56" t="s">
        <v>15171</v>
      </c>
      <c r="G3651" s="56" t="s">
        <v>14954</v>
      </c>
      <c r="H3651" s="59"/>
      <c r="I3651" s="57">
        <v>0.61</v>
      </c>
      <c r="J3651" s="57">
        <v>0.28999999999999998</v>
      </c>
      <c r="K3651" s="57">
        <v>0.16</v>
      </c>
      <c r="L3651" s="315" t="e">
        <v>#REF!</v>
      </c>
      <c r="M3651" s="58" t="e">
        <v>#REF!</v>
      </c>
      <c r="N3651" s="58" t="e">
        <v>#N/A</v>
      </c>
      <c r="O3651" s="58" t="e">
        <v>#N/A</v>
      </c>
      <c r="P3651" s="58" t="e">
        <v>#N/A</v>
      </c>
      <c r="Q3651" s="58" t="e">
        <v>#N/A</v>
      </c>
    </row>
    <row r="3652" spans="1:17" ht="15" customHeight="1" thickBot="1">
      <c r="A3652" s="446"/>
      <c r="B3652" s="446"/>
      <c r="C3652" s="54" t="str">
        <f>IF(A3652="CSP","Consolidated Supply Program(IIF)",IF(A3652&lt;&gt;"",INDEX('CCN &amp; Description'!$B$2:$B$1071,MATCH(VALUE(LEFT(A3652,5)),'CCN &amp; Description'!$A$2:$A$1071,0)),""))</f>
        <v/>
      </c>
      <c r="D3652" s="55" t="str">
        <f t="shared" si="114"/>
        <v>E</v>
      </c>
      <c r="E3652" s="55" t="str">
        <f t="shared" si="115"/>
        <v>E0174</v>
      </c>
      <c r="F3652" s="56" t="s">
        <v>8681</v>
      </c>
      <c r="G3652" s="56" t="s">
        <v>15172</v>
      </c>
      <c r="H3652" s="56" t="s">
        <v>15173</v>
      </c>
      <c r="I3652" s="57">
        <v>0</v>
      </c>
      <c r="J3652" s="57">
        <v>0</v>
      </c>
      <c r="K3652" s="57">
        <v>0</v>
      </c>
      <c r="L3652" s="315" t="e">
        <v>#REF!</v>
      </c>
      <c r="M3652" s="58" t="e">
        <v>#REF!</v>
      </c>
      <c r="N3652" s="58" t="e">
        <v>#N/A</v>
      </c>
      <c r="O3652" s="58" t="e">
        <v>#N/A</v>
      </c>
      <c r="P3652" s="58" t="e">
        <v>#N/A</v>
      </c>
      <c r="Q3652" s="58" t="e">
        <v>#N/A</v>
      </c>
    </row>
    <row r="3653" spans="1:17" ht="15" customHeight="1" thickBot="1">
      <c r="A3653" s="446"/>
      <c r="B3653" s="446"/>
      <c r="C3653" s="54" t="str">
        <f>IF(A3653="CSP","Consolidated Supply Program(IIF)",IF(A3653&lt;&gt;"",INDEX('CCN &amp; Description'!$B$2:$B$1071,MATCH(VALUE(LEFT(A3653,5)),'CCN &amp; Description'!$A$2:$A$1071,0)),""))</f>
        <v/>
      </c>
      <c r="D3653" s="55" t="str">
        <f t="shared" si="114"/>
        <v>E</v>
      </c>
      <c r="E3653" s="55" t="str">
        <f t="shared" si="115"/>
        <v>E0175</v>
      </c>
      <c r="F3653" s="56" t="s">
        <v>8684</v>
      </c>
      <c r="G3653" s="56" t="s">
        <v>8685</v>
      </c>
      <c r="H3653" s="59"/>
      <c r="I3653" s="60"/>
      <c r="J3653" s="60"/>
      <c r="K3653" s="60"/>
      <c r="L3653" s="315" t="e">
        <v>#REF!</v>
      </c>
      <c r="M3653" s="58" t="e">
        <v>#REF!</v>
      </c>
      <c r="N3653" s="58" t="e">
        <v>#N/A</v>
      </c>
      <c r="O3653" s="58" t="e">
        <v>#N/A</v>
      </c>
      <c r="P3653" s="58" t="e">
        <v>#N/A</v>
      </c>
      <c r="Q3653" s="58" t="e">
        <v>#N/A</v>
      </c>
    </row>
    <row r="3654" spans="1:17" ht="15" customHeight="1" thickBot="1">
      <c r="A3654" s="446"/>
      <c r="B3654" s="446"/>
      <c r="C3654" s="54" t="str">
        <f>IF(A3654="CSP","Consolidated Supply Program(IIF)",IF(A3654&lt;&gt;"",INDEX('CCN &amp; Description'!$B$2:$B$1071,MATCH(VALUE(LEFT(A3654,5)),'CCN &amp; Description'!$A$2:$A$1071,0)),""))</f>
        <v/>
      </c>
      <c r="D3654" s="55" t="str">
        <f t="shared" si="114"/>
        <v>E</v>
      </c>
      <c r="E3654" s="55" t="str">
        <f t="shared" si="115"/>
        <v>E0176</v>
      </c>
      <c r="F3654" s="56" t="s">
        <v>15174</v>
      </c>
      <c r="G3654" s="56" t="s">
        <v>15175</v>
      </c>
      <c r="H3654" s="59"/>
      <c r="I3654" s="60"/>
      <c r="J3654" s="60"/>
      <c r="K3654" s="60"/>
      <c r="L3654" s="315" t="e">
        <v>#REF!</v>
      </c>
      <c r="M3654" s="58" t="e">
        <v>#REF!</v>
      </c>
      <c r="N3654" s="58" t="e">
        <v>#N/A</v>
      </c>
      <c r="O3654" s="58" t="e">
        <v>#N/A</v>
      </c>
      <c r="P3654" s="58" t="e">
        <v>#N/A</v>
      </c>
      <c r="Q3654" s="58" t="e">
        <v>#N/A</v>
      </c>
    </row>
    <row r="3655" spans="1:17" s="110" customFormat="1" ht="15" customHeight="1" thickBot="1">
      <c r="A3655" s="446">
        <v>14345</v>
      </c>
      <c r="B3655" s="446"/>
      <c r="C3655" s="106" t="str">
        <f>IF(A3655="CSP","Consolidated Supply Program(IIF)",IF(A3655&lt;&gt;"",INDEX('CCN &amp; Description'!$B$2:$B$1071,MATCH(VALUE(LEFT(A3655,5)),'CCN &amp; Description'!$A$2:$A$1071,0)),""))</f>
        <v>SMALL ARMS STORAGE, INSTALLATION</v>
      </c>
      <c r="D3655" s="107" t="str">
        <f t="shared" si="114"/>
        <v>E</v>
      </c>
      <c r="E3655" s="107" t="str">
        <f t="shared" si="115"/>
        <v>E0177</v>
      </c>
      <c r="F3655" s="108" t="s">
        <v>8690</v>
      </c>
      <c r="G3655" s="108" t="s">
        <v>15018</v>
      </c>
      <c r="H3655" s="108" t="s">
        <v>15176</v>
      </c>
      <c r="I3655" s="109">
        <v>0.42</v>
      </c>
      <c r="J3655" s="109">
        <v>0.33</v>
      </c>
      <c r="K3655" s="109">
        <v>0.17</v>
      </c>
      <c r="L3655" s="110" t="e">
        <v>#REF!</v>
      </c>
      <c r="M3655" s="111" t="e">
        <v>#REF!</v>
      </c>
      <c r="N3655" s="111" t="e">
        <v>#N/A</v>
      </c>
      <c r="O3655" s="111" t="e">
        <v>#N/A</v>
      </c>
      <c r="P3655" s="111" t="e">
        <v>#N/A</v>
      </c>
      <c r="Q3655" s="111" t="e">
        <v>#N/A</v>
      </c>
    </row>
    <row r="3656" spans="1:17" s="110" customFormat="1" ht="15" customHeight="1" thickBot="1">
      <c r="A3656" s="446">
        <v>14345</v>
      </c>
      <c r="B3656" s="446"/>
      <c r="C3656" s="106" t="str">
        <f>IF(A3656="CSP","Consolidated Supply Program(IIF)",IF(A3656&lt;&gt;"",INDEX('CCN &amp; Description'!$B$2:$B$1071,MATCH(VALUE(LEFT(A3656,5)),'CCN &amp; Description'!$A$2:$A$1071,0)),""))</f>
        <v>SMALL ARMS STORAGE, INSTALLATION</v>
      </c>
      <c r="D3656" s="107" t="str">
        <f t="shared" si="114"/>
        <v>E</v>
      </c>
      <c r="E3656" s="107" t="str">
        <f t="shared" si="115"/>
        <v>E0177</v>
      </c>
      <c r="F3656" s="108" t="s">
        <v>8690</v>
      </c>
      <c r="G3656" s="108" t="s">
        <v>15018</v>
      </c>
      <c r="H3656" s="108" t="s">
        <v>15176</v>
      </c>
      <c r="I3656" s="109">
        <v>0.42</v>
      </c>
      <c r="J3656" s="109">
        <v>0.33</v>
      </c>
      <c r="K3656" s="109">
        <v>0.17</v>
      </c>
      <c r="L3656" s="110" t="e">
        <v>#REF!</v>
      </c>
      <c r="M3656" s="111" t="e">
        <v>#REF!</v>
      </c>
      <c r="N3656" s="111" t="e">
        <v>#N/A</v>
      </c>
      <c r="O3656" s="111" t="e">
        <v>#N/A</v>
      </c>
      <c r="P3656" s="111" t="e">
        <v>#N/A</v>
      </c>
      <c r="Q3656" s="111" t="e">
        <v>#N/A</v>
      </c>
    </row>
    <row r="3657" spans="1:17" ht="15" customHeight="1" thickBot="1">
      <c r="A3657" s="446"/>
      <c r="B3657" s="446"/>
      <c r="C3657" s="54" t="str">
        <f>IF(A3657="CSP","Consolidated Supply Program(IIF)",IF(A3657&lt;&gt;"",INDEX('CCN &amp; Description'!$B$2:$B$1071,MATCH(VALUE(LEFT(A3657,5)),'CCN &amp; Description'!$A$2:$A$1071,0)),""))</f>
        <v/>
      </c>
      <c r="D3657" s="55" t="str">
        <f t="shared" si="114"/>
        <v>E</v>
      </c>
      <c r="E3657" s="55" t="str">
        <f t="shared" si="115"/>
        <v>E0178</v>
      </c>
      <c r="F3657" s="56" t="s">
        <v>15177</v>
      </c>
      <c r="G3657" s="56" t="s">
        <v>8266</v>
      </c>
      <c r="H3657" s="59"/>
      <c r="I3657" s="57">
        <v>0</v>
      </c>
      <c r="J3657" s="57">
        <v>0</v>
      </c>
      <c r="K3657" s="57">
        <v>0</v>
      </c>
      <c r="L3657" s="315" t="e">
        <v>#REF!</v>
      </c>
      <c r="M3657" s="58" t="e">
        <v>#REF!</v>
      </c>
      <c r="N3657" s="58" t="e">
        <v>#N/A</v>
      </c>
      <c r="O3657" s="58" t="e">
        <v>#N/A</v>
      </c>
      <c r="P3657" s="58" t="e">
        <v>#N/A</v>
      </c>
      <c r="Q3657" s="58" t="e">
        <v>#N/A</v>
      </c>
    </row>
    <row r="3658" spans="1:17" ht="15" customHeight="1" thickBot="1">
      <c r="A3658" s="446"/>
      <c r="B3658" s="446"/>
      <c r="C3658" s="54" t="str">
        <f>IF(A3658="CSP","Consolidated Supply Program(IIF)",IF(A3658&lt;&gt;"",INDEX('CCN &amp; Description'!$B$2:$B$1071,MATCH(VALUE(LEFT(A3658,5)),'CCN &amp; Description'!$A$2:$A$1071,0)),""))</f>
        <v/>
      </c>
      <c r="D3658" s="55" t="str">
        <f t="shared" si="114"/>
        <v>E</v>
      </c>
      <c r="E3658" s="55" t="str">
        <f t="shared" si="115"/>
        <v>E0179</v>
      </c>
      <c r="F3658" s="56" t="s">
        <v>15178</v>
      </c>
      <c r="G3658" s="56" t="s">
        <v>15110</v>
      </c>
      <c r="H3658" s="56" t="s">
        <v>15113</v>
      </c>
      <c r="I3658" s="57">
        <v>3.92</v>
      </c>
      <c r="J3658" s="57">
        <v>1.17</v>
      </c>
      <c r="K3658" s="57">
        <v>0.92</v>
      </c>
      <c r="L3658" s="315" t="e">
        <v>#REF!</v>
      </c>
      <c r="M3658" s="58" t="e">
        <v>#REF!</v>
      </c>
      <c r="N3658" s="58" t="e">
        <v>#N/A</v>
      </c>
      <c r="O3658" s="58" t="e">
        <v>#N/A</v>
      </c>
      <c r="P3658" s="58" t="e">
        <v>#N/A</v>
      </c>
      <c r="Q3658" s="58" t="e">
        <v>#N/A</v>
      </c>
    </row>
    <row r="3659" spans="1:17" ht="15" customHeight="1" thickBot="1">
      <c r="A3659" s="446"/>
      <c r="B3659" s="446"/>
      <c r="C3659" s="54" t="str">
        <f>IF(A3659="CSP","Consolidated Supply Program(IIF)",IF(A3659&lt;&gt;"",INDEX('CCN &amp; Description'!$B$2:$B$1071,MATCH(VALUE(LEFT(A3659,5)),'CCN &amp; Description'!$A$2:$A$1071,0)),""))</f>
        <v/>
      </c>
      <c r="D3659" s="55" t="str">
        <f t="shared" si="114"/>
        <v>E</v>
      </c>
      <c r="E3659" s="55" t="str">
        <f t="shared" si="115"/>
        <v>E0179</v>
      </c>
      <c r="F3659" s="56" t="s">
        <v>15179</v>
      </c>
      <c r="G3659" s="56" t="s">
        <v>15110</v>
      </c>
      <c r="H3659" s="56" t="s">
        <v>15113</v>
      </c>
      <c r="I3659" s="57">
        <v>3.92</v>
      </c>
      <c r="J3659" s="57">
        <v>1.17</v>
      </c>
      <c r="K3659" s="57">
        <v>0.92</v>
      </c>
      <c r="L3659" s="315" t="e">
        <v>#REF!</v>
      </c>
      <c r="M3659" s="58" t="e">
        <v>#REF!</v>
      </c>
      <c r="N3659" s="58" t="e">
        <v>#N/A</v>
      </c>
      <c r="O3659" s="58" t="e">
        <v>#N/A</v>
      </c>
      <c r="P3659" s="58" t="e">
        <v>#N/A</v>
      </c>
      <c r="Q3659" s="58" t="e">
        <v>#N/A</v>
      </c>
    </row>
    <row r="3660" spans="1:17" s="110" customFormat="1" ht="15" customHeight="1" thickBot="1">
      <c r="A3660" s="446">
        <v>14345</v>
      </c>
      <c r="B3660" s="446"/>
      <c r="C3660" s="106" t="str">
        <f>IF(A3660="CSP","Consolidated Supply Program(IIF)",IF(A3660&lt;&gt;"",INDEX('CCN &amp; Description'!$B$2:$B$1071,MATCH(VALUE(LEFT(A3660,5)),'CCN &amp; Description'!$A$2:$A$1071,0)),""))</f>
        <v>SMALL ARMS STORAGE, INSTALLATION</v>
      </c>
      <c r="D3660" s="107" t="str">
        <f t="shared" si="114"/>
        <v>E</v>
      </c>
      <c r="E3660" s="107" t="str">
        <f t="shared" si="115"/>
        <v>E0180</v>
      </c>
      <c r="F3660" s="108" t="s">
        <v>8694</v>
      </c>
      <c r="G3660" s="108" t="s">
        <v>15180</v>
      </c>
      <c r="H3660" s="108" t="s">
        <v>15181</v>
      </c>
      <c r="I3660" s="109">
        <v>3.25</v>
      </c>
      <c r="J3660" s="109">
        <v>1.42</v>
      </c>
      <c r="K3660" s="109">
        <v>0.83</v>
      </c>
      <c r="L3660" s="110" t="e">
        <v>#REF!</v>
      </c>
      <c r="M3660" s="111" t="e">
        <v>#REF!</v>
      </c>
      <c r="N3660" s="111" t="e">
        <v>#N/A</v>
      </c>
      <c r="O3660" s="111" t="e">
        <v>#N/A</v>
      </c>
      <c r="P3660" s="111" t="e">
        <v>#N/A</v>
      </c>
      <c r="Q3660" s="111" t="e">
        <v>#N/A</v>
      </c>
    </row>
    <row r="3661" spans="1:17" ht="15" customHeight="1" thickBot="1">
      <c r="A3661" s="446"/>
      <c r="B3661" s="446"/>
      <c r="C3661" s="54" t="str">
        <f>IF(A3661="CSP","Consolidated Supply Program(IIF)",IF(A3661&lt;&gt;"",INDEX('CCN &amp; Description'!$B$2:$B$1071,MATCH(VALUE(LEFT(A3661,5)),'CCN &amp; Description'!$A$2:$A$1071,0)),""))</f>
        <v/>
      </c>
      <c r="D3661" s="55" t="str">
        <f t="shared" si="114"/>
        <v>E</v>
      </c>
      <c r="E3661" s="55" t="str">
        <f t="shared" si="115"/>
        <v>E0180</v>
      </c>
      <c r="F3661" s="56" t="s">
        <v>15182</v>
      </c>
      <c r="G3661" s="56" t="s">
        <v>15180</v>
      </c>
      <c r="H3661" s="56" t="s">
        <v>15181</v>
      </c>
      <c r="I3661" s="57">
        <v>3.25</v>
      </c>
      <c r="J3661" s="57">
        <v>1.42</v>
      </c>
      <c r="K3661" s="57">
        <v>0.83</v>
      </c>
      <c r="L3661" s="315" t="e">
        <v>#REF!</v>
      </c>
      <c r="M3661" s="58" t="e">
        <v>#REF!</v>
      </c>
      <c r="N3661" s="58" t="e">
        <v>#N/A</v>
      </c>
      <c r="O3661" s="58" t="e">
        <v>#N/A</v>
      </c>
      <c r="P3661" s="58" t="e">
        <v>#N/A</v>
      </c>
      <c r="Q3661" s="58" t="e">
        <v>#N/A</v>
      </c>
    </row>
    <row r="3662" spans="1:17" ht="15" customHeight="1" thickBot="1">
      <c r="A3662" s="446"/>
      <c r="B3662" s="446"/>
      <c r="C3662" s="54" t="str">
        <f>IF(A3662="CSP","Consolidated Supply Program(IIF)",IF(A3662&lt;&gt;"",INDEX('CCN &amp; Description'!$B$2:$B$1071,MATCH(VALUE(LEFT(A3662,5)),'CCN &amp; Description'!$A$2:$A$1071,0)),""))</f>
        <v/>
      </c>
      <c r="D3662" s="55" t="str">
        <f t="shared" si="114"/>
        <v>E</v>
      </c>
      <c r="E3662" s="55" t="str">
        <f t="shared" si="115"/>
        <v>E0181</v>
      </c>
      <c r="F3662" s="56" t="s">
        <v>15183</v>
      </c>
      <c r="G3662" s="56" t="s">
        <v>15184</v>
      </c>
      <c r="H3662" s="56" t="s">
        <v>15185</v>
      </c>
      <c r="I3662" s="60"/>
      <c r="J3662" s="60"/>
      <c r="K3662" s="60"/>
      <c r="L3662" s="315" t="e">
        <v>#REF!</v>
      </c>
      <c r="M3662" s="58" t="e">
        <v>#REF!</v>
      </c>
      <c r="N3662" s="58" t="e">
        <v>#N/A</v>
      </c>
      <c r="O3662" s="58" t="e">
        <v>#N/A</v>
      </c>
      <c r="P3662" s="58" t="e">
        <v>#N/A</v>
      </c>
      <c r="Q3662" s="58" t="e">
        <v>#N/A</v>
      </c>
    </row>
    <row r="3663" spans="1:17" ht="15" customHeight="1" thickBot="1">
      <c r="A3663" s="446">
        <v>21410</v>
      </c>
      <c r="B3663" s="446"/>
      <c r="C3663" s="54" t="str">
        <f>IF(A3663="CSP","Consolidated Supply Program(IIF)",IF(A3663&lt;&gt;"",INDEX('CCN &amp; Description'!$B$2:$B$1071,MATCH(VALUE(LEFT(A3663,5)),'CCN &amp; Description'!$A$2:$A$1071,0)),""))</f>
        <v>VEHICLE MAINTENANCE SHOP</v>
      </c>
      <c r="D3663" s="55" t="str">
        <f t="shared" si="114"/>
        <v>E</v>
      </c>
      <c r="E3663" s="55" t="str">
        <f t="shared" si="115"/>
        <v>E0182</v>
      </c>
      <c r="F3663" s="56" t="s">
        <v>15186</v>
      </c>
      <c r="G3663" s="56" t="s">
        <v>15187</v>
      </c>
      <c r="H3663" s="56" t="s">
        <v>15188</v>
      </c>
      <c r="I3663" s="60"/>
      <c r="J3663" s="60"/>
      <c r="K3663" s="60"/>
      <c r="L3663" s="315" t="e">
        <v>#REF!</v>
      </c>
      <c r="M3663" s="58" t="e">
        <v>#REF!</v>
      </c>
      <c r="N3663" s="58" t="e">
        <v>#N/A</v>
      </c>
      <c r="O3663" s="58" t="e">
        <v>#N/A</v>
      </c>
      <c r="P3663" s="58" t="e">
        <v>#N/A</v>
      </c>
      <c r="Q3663" s="58" t="e">
        <v>#N/A</v>
      </c>
    </row>
    <row r="3664" spans="1:17" ht="15" customHeight="1" thickBot="1">
      <c r="A3664" s="446"/>
      <c r="B3664" s="446"/>
      <c r="C3664" s="54" t="str">
        <f>IF(A3664="CSP","Consolidated Supply Program(IIF)",IF(A3664&lt;&gt;"",INDEX('CCN &amp; Description'!$B$2:$B$1071,MATCH(VALUE(LEFT(A3664,5)),'CCN &amp; Description'!$A$2:$A$1071,0)),""))</f>
        <v/>
      </c>
      <c r="D3664" s="55" t="str">
        <f t="shared" si="114"/>
        <v>E</v>
      </c>
      <c r="E3664" s="55" t="str">
        <f t="shared" si="115"/>
        <v>E0183</v>
      </c>
      <c r="F3664" s="56" t="s">
        <v>15189</v>
      </c>
      <c r="G3664" s="56" t="s">
        <v>15190</v>
      </c>
      <c r="H3664" s="56" t="s">
        <v>15191</v>
      </c>
      <c r="I3664" s="57">
        <v>2.67</v>
      </c>
      <c r="J3664" s="57">
        <v>2.25</v>
      </c>
      <c r="K3664" s="57">
        <v>1.1200000000000001</v>
      </c>
      <c r="L3664" s="315" t="e">
        <v>#REF!</v>
      </c>
      <c r="M3664" s="58" t="e">
        <v>#REF!</v>
      </c>
      <c r="N3664" s="58" t="e">
        <v>#N/A</v>
      </c>
      <c r="O3664" s="58" t="e">
        <v>#N/A</v>
      </c>
      <c r="P3664" s="58" t="e">
        <v>#N/A</v>
      </c>
      <c r="Q3664" s="58" t="e">
        <v>#N/A</v>
      </c>
    </row>
    <row r="3665" spans="1:17" s="110" customFormat="1" ht="15" customHeight="1" thickBot="1">
      <c r="A3665" s="446">
        <v>14345</v>
      </c>
      <c r="B3665" s="446"/>
      <c r="C3665" s="106" t="str">
        <f>IF(A3665="CSP","Consolidated Supply Program(IIF)",IF(A3665&lt;&gt;"",INDEX('CCN &amp; Description'!$B$2:$B$1071,MATCH(VALUE(LEFT(A3665,5)),'CCN &amp; Description'!$A$2:$A$1071,0)),""))</f>
        <v>SMALL ARMS STORAGE, INSTALLATION</v>
      </c>
      <c r="D3665" s="107" t="str">
        <f t="shared" si="114"/>
        <v>E</v>
      </c>
      <c r="E3665" s="107" t="str">
        <f t="shared" si="115"/>
        <v>E0190</v>
      </c>
      <c r="F3665" s="108" t="s">
        <v>8702</v>
      </c>
      <c r="G3665" s="108" t="s">
        <v>15192</v>
      </c>
      <c r="H3665" s="108" t="s">
        <v>13620</v>
      </c>
      <c r="I3665" s="109">
        <v>2.75</v>
      </c>
      <c r="J3665" s="109">
        <v>0.17</v>
      </c>
      <c r="K3665" s="109">
        <v>0.75</v>
      </c>
      <c r="L3665" s="110" t="e">
        <v>#REF!</v>
      </c>
      <c r="M3665" s="111" t="e">
        <v>#REF!</v>
      </c>
      <c r="N3665" s="111" t="e">
        <v>#N/A</v>
      </c>
      <c r="O3665" s="111" t="e">
        <v>#N/A</v>
      </c>
      <c r="P3665" s="111" t="e">
        <v>#N/A</v>
      </c>
      <c r="Q3665" s="111" t="e">
        <v>#N/A</v>
      </c>
    </row>
    <row r="3666" spans="1:17" s="110" customFormat="1" ht="15" customHeight="1" thickBot="1">
      <c r="A3666" s="446">
        <v>14345</v>
      </c>
      <c r="B3666" s="446"/>
      <c r="C3666" s="106" t="str">
        <f>IF(A3666="CSP","Consolidated Supply Program(IIF)",IF(A3666&lt;&gt;"",INDEX('CCN &amp; Description'!$B$2:$B$1071,MATCH(VALUE(LEFT(A3666,5)),'CCN &amp; Description'!$A$2:$A$1071,0)),""))</f>
        <v>SMALL ARMS STORAGE, INSTALLATION</v>
      </c>
      <c r="D3666" s="107" t="str">
        <f t="shared" si="114"/>
        <v>E</v>
      </c>
      <c r="E3666" s="107" t="str">
        <f t="shared" si="115"/>
        <v>E0195</v>
      </c>
      <c r="F3666" s="108" t="s">
        <v>8706</v>
      </c>
      <c r="G3666" s="108" t="s">
        <v>15192</v>
      </c>
      <c r="H3666" s="108" t="s">
        <v>13621</v>
      </c>
      <c r="I3666" s="109">
        <v>2.75</v>
      </c>
      <c r="J3666" s="109">
        <v>0.33</v>
      </c>
      <c r="K3666" s="109">
        <v>0.92</v>
      </c>
      <c r="L3666" s="110" t="e">
        <v>#REF!</v>
      </c>
      <c r="M3666" s="111" t="e">
        <v>#REF!</v>
      </c>
      <c r="N3666" s="111" t="e">
        <v>#N/A</v>
      </c>
      <c r="O3666" s="111" t="e">
        <v>#N/A</v>
      </c>
      <c r="P3666" s="111" t="e">
        <v>#N/A</v>
      </c>
      <c r="Q3666" s="111" t="e">
        <v>#N/A</v>
      </c>
    </row>
    <row r="3667" spans="1:17" ht="15" customHeight="1" thickBot="1">
      <c r="A3667" s="446">
        <v>14345</v>
      </c>
      <c r="B3667" s="446">
        <v>14345</v>
      </c>
      <c r="C3667" s="54" t="str">
        <f>IF(A3667="CSP","Consolidated Supply Program(IIF)",IF(A3667&lt;&gt;"",INDEX('CCN &amp; Description'!$B$2:$B$1071,MATCH(VALUE(LEFT(A3667,5)),'CCN &amp; Description'!$A$2:$A$1071,0)),""))</f>
        <v>SMALL ARMS STORAGE, INSTALLATION</v>
      </c>
      <c r="D3667" s="55" t="str">
        <f t="shared" si="114"/>
        <v>E</v>
      </c>
      <c r="E3667" s="55" t="str">
        <f t="shared" si="115"/>
        <v>E0205</v>
      </c>
      <c r="F3667" s="56" t="s">
        <v>8710</v>
      </c>
      <c r="G3667" s="56" t="s">
        <v>15193</v>
      </c>
      <c r="H3667" s="56" t="s">
        <v>15194</v>
      </c>
      <c r="I3667" s="57">
        <v>2.58</v>
      </c>
      <c r="J3667" s="57">
        <v>0.83</v>
      </c>
      <c r="K3667" s="57">
        <v>1.08</v>
      </c>
      <c r="L3667" s="315" t="e">
        <v>#REF!</v>
      </c>
      <c r="M3667" s="58" t="e">
        <v>#REF!</v>
      </c>
      <c r="N3667" s="58" t="e">
        <v>#N/A</v>
      </c>
      <c r="O3667" s="58" t="e">
        <v>#N/A</v>
      </c>
      <c r="P3667" s="58" t="e">
        <v>#N/A</v>
      </c>
      <c r="Q3667" s="58" t="e">
        <v>#N/A</v>
      </c>
    </row>
    <row r="3668" spans="1:17" ht="15" customHeight="1" thickBot="1">
      <c r="A3668" s="446">
        <v>14345</v>
      </c>
      <c r="B3668" s="446">
        <v>14345</v>
      </c>
      <c r="C3668" s="54" t="str">
        <f>IF(A3668="CSP","Consolidated Supply Program(IIF)",IF(A3668&lt;&gt;"",INDEX('CCN &amp; Description'!$B$2:$B$1071,MATCH(VALUE(LEFT(A3668,5)),'CCN &amp; Description'!$A$2:$A$1071,0)),""))</f>
        <v>SMALL ARMS STORAGE, INSTALLATION</v>
      </c>
      <c r="D3668" s="55" t="str">
        <f t="shared" si="114"/>
        <v>E</v>
      </c>
      <c r="E3668" s="55" t="str">
        <f t="shared" si="115"/>
        <v>E0205</v>
      </c>
      <c r="F3668" s="56" t="s">
        <v>8710</v>
      </c>
      <c r="G3668" s="56" t="s">
        <v>8711</v>
      </c>
      <c r="H3668" s="56" t="s">
        <v>15195</v>
      </c>
      <c r="I3668" s="57">
        <v>2.58</v>
      </c>
      <c r="J3668" s="57">
        <v>0.83</v>
      </c>
      <c r="K3668" s="57">
        <v>1.08</v>
      </c>
      <c r="L3668" s="315" t="e">
        <v>#REF!</v>
      </c>
      <c r="M3668" s="58" t="e">
        <v>#REF!</v>
      </c>
      <c r="N3668" s="58" t="e">
        <v>#N/A</v>
      </c>
      <c r="O3668" s="58" t="e">
        <v>#N/A</v>
      </c>
      <c r="P3668" s="58" t="e">
        <v>#N/A</v>
      </c>
      <c r="Q3668" s="58" t="e">
        <v>#N/A</v>
      </c>
    </row>
    <row r="3669" spans="1:17" ht="15" customHeight="1" thickBot="1">
      <c r="A3669" s="446"/>
      <c r="B3669" s="446"/>
      <c r="C3669" s="54" t="str">
        <f>IF(A3669="CSP","Consolidated Supply Program(IIF)",IF(A3669&lt;&gt;"",INDEX('CCN &amp; Description'!$B$2:$B$1071,MATCH(VALUE(LEFT(A3669,5)),'CCN &amp; Description'!$A$2:$A$1071,0)),""))</f>
        <v/>
      </c>
      <c r="D3669" s="55" t="str">
        <f t="shared" si="114"/>
        <v>E</v>
      </c>
      <c r="E3669" s="55" t="str">
        <f t="shared" si="115"/>
        <v>E0207</v>
      </c>
      <c r="F3669" s="56" t="s">
        <v>8716</v>
      </c>
      <c r="G3669" s="56" t="s">
        <v>15196</v>
      </c>
      <c r="H3669" s="56" t="s">
        <v>15197</v>
      </c>
      <c r="I3669" s="57">
        <v>2.33</v>
      </c>
      <c r="J3669" s="57">
        <v>1.83</v>
      </c>
      <c r="K3669" s="60"/>
      <c r="L3669" s="315" t="e">
        <v>#REF!</v>
      </c>
      <c r="M3669" s="58" t="e">
        <v>#REF!</v>
      </c>
      <c r="N3669" s="58" t="e">
        <v>#N/A</v>
      </c>
      <c r="O3669" s="58" t="e">
        <v>#N/A</v>
      </c>
      <c r="P3669" s="58" t="e">
        <v>#N/A</v>
      </c>
      <c r="Q3669" s="58" t="e">
        <v>#N/A</v>
      </c>
    </row>
    <row r="3670" spans="1:17" ht="15" customHeight="1" thickBot="1">
      <c r="A3670" s="446"/>
      <c r="B3670" s="446"/>
      <c r="C3670" s="54" t="str">
        <f>IF(A3670="CSP","Consolidated Supply Program(IIF)",IF(A3670&lt;&gt;"",INDEX('CCN &amp; Description'!$B$2:$B$1071,MATCH(VALUE(LEFT(A3670,5)),'CCN &amp; Description'!$A$2:$A$1071,0)),""))</f>
        <v/>
      </c>
      <c r="D3670" s="55" t="str">
        <f t="shared" si="114"/>
        <v>E</v>
      </c>
      <c r="E3670" s="55" t="str">
        <f t="shared" si="115"/>
        <v>E0207</v>
      </c>
      <c r="F3670" s="56" t="s">
        <v>8716</v>
      </c>
      <c r="G3670" s="56" t="s">
        <v>15198</v>
      </c>
      <c r="H3670" s="56" t="s">
        <v>15197</v>
      </c>
      <c r="I3670" s="57">
        <v>2.33</v>
      </c>
      <c r="J3670" s="57">
        <v>1.83</v>
      </c>
      <c r="K3670" s="57">
        <v>1.42</v>
      </c>
      <c r="L3670" s="315" t="e">
        <v>#REF!</v>
      </c>
      <c r="M3670" s="58" t="e">
        <v>#REF!</v>
      </c>
      <c r="N3670" s="58" t="e">
        <v>#N/A</v>
      </c>
      <c r="O3670" s="58" t="e">
        <v>#N/A</v>
      </c>
      <c r="P3670" s="58" t="e">
        <v>#N/A</v>
      </c>
      <c r="Q3670" s="58" t="e">
        <v>#N/A</v>
      </c>
    </row>
    <row r="3671" spans="1:17" ht="15" customHeight="1" thickBot="1">
      <c r="A3671" s="446"/>
      <c r="B3671" s="446"/>
      <c r="C3671" s="54" t="str">
        <f>IF(A3671="CSP","Consolidated Supply Program(IIF)",IF(A3671&lt;&gt;"",INDEX('CCN &amp; Description'!$B$2:$B$1071,MATCH(VALUE(LEFT(A3671,5)),'CCN &amp; Description'!$A$2:$A$1071,0)),""))</f>
        <v/>
      </c>
      <c r="D3671" s="55" t="str">
        <f t="shared" si="114"/>
        <v>E</v>
      </c>
      <c r="E3671" s="55" t="str">
        <f t="shared" si="115"/>
        <v>E0207</v>
      </c>
      <c r="F3671" s="56" t="s">
        <v>8716</v>
      </c>
      <c r="G3671" s="56" t="s">
        <v>15198</v>
      </c>
      <c r="H3671" s="56" t="s">
        <v>15199</v>
      </c>
      <c r="I3671" s="57">
        <v>2.33</v>
      </c>
      <c r="J3671" s="57">
        <v>1.83</v>
      </c>
      <c r="K3671" s="57">
        <v>1.42</v>
      </c>
      <c r="L3671" s="315" t="e">
        <v>#REF!</v>
      </c>
      <c r="M3671" s="58" t="e">
        <v>#REF!</v>
      </c>
      <c r="N3671" s="58" t="e">
        <v>#N/A</v>
      </c>
      <c r="O3671" s="58" t="e">
        <v>#N/A</v>
      </c>
      <c r="P3671" s="58" t="e">
        <v>#N/A</v>
      </c>
      <c r="Q3671" s="58" t="e">
        <v>#N/A</v>
      </c>
    </row>
    <row r="3672" spans="1:17" s="110" customFormat="1" ht="15" customHeight="1" thickBot="1">
      <c r="A3672" s="446">
        <v>14345</v>
      </c>
      <c r="B3672" s="446"/>
      <c r="C3672" s="106" t="str">
        <f>IF(A3672="CSP","Consolidated Supply Program(IIF)",IF(A3672&lt;&gt;"",INDEX('CCN &amp; Description'!$B$2:$B$1071,MATCH(VALUE(LEFT(A3672,5)),'CCN &amp; Description'!$A$2:$A$1071,0)),""))</f>
        <v>SMALL ARMS STORAGE, INSTALLATION</v>
      </c>
      <c r="D3672" s="107" t="str">
        <f t="shared" si="114"/>
        <v>E</v>
      </c>
      <c r="E3672" s="107" t="str">
        <f t="shared" si="115"/>
        <v>E0210</v>
      </c>
      <c r="F3672" s="108" t="s">
        <v>8725</v>
      </c>
      <c r="G3672" s="108" t="s">
        <v>15200</v>
      </c>
      <c r="H3672" s="108" t="s">
        <v>15116</v>
      </c>
      <c r="I3672" s="109">
        <v>0.25</v>
      </c>
      <c r="J3672" s="109">
        <v>0.25</v>
      </c>
      <c r="K3672" s="109">
        <v>0.17</v>
      </c>
      <c r="L3672" s="110" t="e">
        <v>#REF!</v>
      </c>
      <c r="M3672" s="111" t="e">
        <v>#REF!</v>
      </c>
      <c r="N3672" s="111" t="e">
        <v>#N/A</v>
      </c>
      <c r="O3672" s="111" t="e">
        <v>#N/A</v>
      </c>
      <c r="P3672" s="111" t="e">
        <v>#N/A</v>
      </c>
      <c r="Q3672" s="111" t="e">
        <v>#N/A</v>
      </c>
    </row>
    <row r="3673" spans="1:17" ht="15" customHeight="1" thickBot="1">
      <c r="A3673" s="446"/>
      <c r="B3673" s="446"/>
      <c r="C3673" s="54" t="str">
        <f>IF(A3673="CSP","Consolidated Supply Program(IIF)",IF(A3673&lt;&gt;"",INDEX('CCN &amp; Description'!$B$2:$B$1071,MATCH(VALUE(LEFT(A3673,5)),'CCN &amp; Description'!$A$2:$A$1071,0)),""))</f>
        <v/>
      </c>
      <c r="D3673" s="55" t="str">
        <f t="shared" si="114"/>
        <v>E</v>
      </c>
      <c r="E3673" s="55" t="str">
        <f t="shared" si="115"/>
        <v>E0260</v>
      </c>
      <c r="F3673" s="56" t="s">
        <v>15201</v>
      </c>
      <c r="G3673" s="56" t="s">
        <v>15202</v>
      </c>
      <c r="H3673" s="56" t="s">
        <v>15203</v>
      </c>
      <c r="I3673" s="57">
        <v>0.75</v>
      </c>
      <c r="J3673" s="57">
        <v>0.33</v>
      </c>
      <c r="K3673" s="57">
        <v>0</v>
      </c>
      <c r="L3673" s="315" t="e">
        <v>#REF!</v>
      </c>
      <c r="M3673" s="58" t="e">
        <v>#REF!</v>
      </c>
      <c r="N3673" s="58" t="e">
        <v>#N/A</v>
      </c>
      <c r="O3673" s="58" t="e">
        <v>#N/A</v>
      </c>
      <c r="P3673" s="58" t="e">
        <v>#N/A</v>
      </c>
      <c r="Q3673" s="58" t="e">
        <v>#N/A</v>
      </c>
    </row>
    <row r="3674" spans="1:17" ht="15" customHeight="1" thickBot="1">
      <c r="A3674" s="446"/>
      <c r="B3674" s="446"/>
      <c r="C3674" s="54" t="str">
        <f>IF(A3674="CSP","Consolidated Supply Program(IIF)",IF(A3674&lt;&gt;"",INDEX('CCN &amp; Description'!$B$2:$B$1071,MATCH(VALUE(LEFT(A3674,5)),'CCN &amp; Description'!$A$2:$A$1071,0)),""))</f>
        <v/>
      </c>
      <c r="D3674" s="55" t="str">
        <f t="shared" si="114"/>
        <v>E</v>
      </c>
      <c r="E3674" s="55" t="str">
        <f t="shared" si="115"/>
        <v>E0277</v>
      </c>
      <c r="F3674" s="56" t="s">
        <v>15204</v>
      </c>
      <c r="G3674" s="56" t="s">
        <v>15205</v>
      </c>
      <c r="H3674" s="56" t="s">
        <v>15206</v>
      </c>
      <c r="I3674" s="57">
        <v>1.5</v>
      </c>
      <c r="J3674" s="57">
        <v>1.5</v>
      </c>
      <c r="K3674" s="57">
        <v>1.5</v>
      </c>
      <c r="L3674" s="315" t="e">
        <v>#REF!</v>
      </c>
      <c r="M3674" s="58" t="e">
        <v>#REF!</v>
      </c>
      <c r="N3674" s="58" t="e">
        <v>#N/A</v>
      </c>
      <c r="O3674" s="58" t="e">
        <v>#N/A</v>
      </c>
      <c r="P3674" s="58" t="e">
        <v>#N/A</v>
      </c>
      <c r="Q3674" s="58" t="e">
        <v>#N/A</v>
      </c>
    </row>
    <row r="3675" spans="1:17" ht="15" customHeight="1" thickBot="1">
      <c r="A3675" s="446"/>
      <c r="B3675" s="446"/>
      <c r="C3675" s="54" t="str">
        <f>IF(A3675="CSP","Consolidated Supply Program(IIF)",IF(A3675&lt;&gt;"",INDEX('CCN &amp; Description'!$B$2:$B$1071,MATCH(VALUE(LEFT(A3675,5)),'CCN &amp; Description'!$A$2:$A$1071,0)),""))</f>
        <v/>
      </c>
      <c r="D3675" s="55" t="str">
        <f t="shared" si="114"/>
        <v>E</v>
      </c>
      <c r="E3675" s="55" t="str">
        <f t="shared" si="115"/>
        <v>E0309</v>
      </c>
      <c r="F3675" s="56" t="s">
        <v>15207</v>
      </c>
      <c r="G3675" s="56" t="s">
        <v>15208</v>
      </c>
      <c r="H3675" s="56" t="s">
        <v>15209</v>
      </c>
      <c r="I3675" s="57">
        <v>0.5</v>
      </c>
      <c r="J3675" s="57">
        <v>0.17</v>
      </c>
      <c r="K3675" s="57">
        <v>0.25</v>
      </c>
      <c r="L3675" s="315" t="e">
        <v>#REF!</v>
      </c>
      <c r="M3675" s="58" t="e">
        <v>#REF!</v>
      </c>
      <c r="N3675" s="58" t="e">
        <v>#N/A</v>
      </c>
      <c r="O3675" s="58" t="e">
        <v>#N/A</v>
      </c>
      <c r="P3675" s="58" t="e">
        <v>#N/A</v>
      </c>
      <c r="Q3675" s="58" t="e">
        <v>#N/A</v>
      </c>
    </row>
    <row r="3676" spans="1:17" ht="15" customHeight="1" thickBot="1">
      <c r="A3676" s="446"/>
      <c r="B3676" s="446"/>
      <c r="C3676" s="54" t="str">
        <f>IF(A3676="CSP","Consolidated Supply Program(IIF)",IF(A3676&lt;&gt;"",INDEX('CCN &amp; Description'!$B$2:$B$1071,MATCH(VALUE(LEFT(A3676,5)),'CCN &amp; Description'!$A$2:$A$1071,0)),""))</f>
        <v/>
      </c>
      <c r="D3676" s="55" t="str">
        <f t="shared" si="114"/>
        <v>E</v>
      </c>
      <c r="E3676" s="55" t="str">
        <f t="shared" si="115"/>
        <v>E0311</v>
      </c>
      <c r="F3676" s="56" t="s">
        <v>15210</v>
      </c>
      <c r="G3676" s="56" t="s">
        <v>15053</v>
      </c>
      <c r="H3676" s="56" t="s">
        <v>15211</v>
      </c>
      <c r="I3676" s="57">
        <v>3.67</v>
      </c>
      <c r="J3676" s="57">
        <v>0.33</v>
      </c>
      <c r="K3676" s="57">
        <v>0.92</v>
      </c>
      <c r="L3676" s="315" t="e">
        <v>#REF!</v>
      </c>
      <c r="M3676" s="58" t="e">
        <v>#REF!</v>
      </c>
      <c r="N3676" s="58" t="e">
        <v>#N/A</v>
      </c>
      <c r="O3676" s="58" t="e">
        <v>#N/A</v>
      </c>
      <c r="P3676" s="58" t="e">
        <v>#N/A</v>
      </c>
      <c r="Q3676" s="58" t="e">
        <v>#N/A</v>
      </c>
    </row>
    <row r="3677" spans="1:17" ht="15" customHeight="1" thickBot="1">
      <c r="A3677" s="446"/>
      <c r="B3677" s="446"/>
      <c r="C3677" s="54" t="str">
        <f>IF(A3677="CSP","Consolidated Supply Program(IIF)",IF(A3677&lt;&gt;"",INDEX('CCN &amp; Description'!$B$2:$B$1071,MATCH(VALUE(LEFT(A3677,5)),'CCN &amp; Description'!$A$2:$A$1071,0)),""))</f>
        <v/>
      </c>
      <c r="D3677" s="55" t="str">
        <f t="shared" si="114"/>
        <v>E</v>
      </c>
      <c r="E3677" s="55" t="str">
        <f t="shared" si="115"/>
        <v>E0311</v>
      </c>
      <c r="F3677" s="56" t="s">
        <v>15210</v>
      </c>
      <c r="G3677" s="56" t="s">
        <v>15053</v>
      </c>
      <c r="H3677" s="56" t="s">
        <v>15211</v>
      </c>
      <c r="I3677" s="57">
        <v>3.67</v>
      </c>
      <c r="J3677" s="57">
        <v>0.33</v>
      </c>
      <c r="K3677" s="57">
        <v>0.92</v>
      </c>
      <c r="L3677" s="315" t="e">
        <v>#REF!</v>
      </c>
      <c r="M3677" s="58" t="e">
        <v>#REF!</v>
      </c>
      <c r="N3677" s="58" t="e">
        <v>#N/A</v>
      </c>
      <c r="O3677" s="58" t="e">
        <v>#N/A</v>
      </c>
      <c r="P3677" s="58" t="e">
        <v>#N/A</v>
      </c>
      <c r="Q3677" s="58" t="e">
        <v>#N/A</v>
      </c>
    </row>
    <row r="3678" spans="1:17" ht="15" customHeight="1" thickBot="1">
      <c r="A3678" s="446"/>
      <c r="B3678" s="446"/>
      <c r="C3678" s="54" t="str">
        <f>IF(A3678="CSP","Consolidated Supply Program(IIF)",IF(A3678&lt;&gt;"",INDEX('CCN &amp; Description'!$B$2:$B$1071,MATCH(VALUE(LEFT(A3678,5)),'CCN &amp; Description'!$A$2:$A$1071,0)),""))</f>
        <v/>
      </c>
      <c r="D3678" s="55" t="str">
        <f t="shared" si="114"/>
        <v>E</v>
      </c>
      <c r="E3678" s="55" t="str">
        <f t="shared" si="115"/>
        <v>E0325</v>
      </c>
      <c r="F3678" s="56" t="s">
        <v>15212</v>
      </c>
      <c r="G3678" s="56" t="s">
        <v>15213</v>
      </c>
      <c r="H3678" s="56" t="s">
        <v>15214</v>
      </c>
      <c r="I3678" s="57">
        <v>2.25</v>
      </c>
      <c r="J3678" s="57">
        <v>2.67</v>
      </c>
      <c r="K3678" s="57">
        <v>2</v>
      </c>
      <c r="L3678" s="315" t="e">
        <v>#REF!</v>
      </c>
      <c r="M3678" s="58" t="e">
        <v>#REF!</v>
      </c>
      <c r="N3678" s="58" t="e">
        <v>#N/A</v>
      </c>
      <c r="O3678" s="58" t="e">
        <v>#N/A</v>
      </c>
      <c r="P3678" s="58" t="e">
        <v>#N/A</v>
      </c>
      <c r="Q3678" s="58" t="e">
        <v>#N/A</v>
      </c>
    </row>
    <row r="3679" spans="1:17" ht="15" customHeight="1" thickBot="1">
      <c r="A3679" s="446"/>
      <c r="B3679" s="446"/>
      <c r="C3679" s="54" t="str">
        <f>IF(A3679="CSP","Consolidated Supply Program(IIF)",IF(A3679&lt;&gt;"",INDEX('CCN &amp; Description'!$B$2:$B$1071,MATCH(VALUE(LEFT(A3679,5)),'CCN &amp; Description'!$A$2:$A$1071,0)),""))</f>
        <v/>
      </c>
      <c r="D3679" s="55" t="str">
        <f t="shared" si="114"/>
        <v>E</v>
      </c>
      <c r="E3679" s="55" t="str">
        <f t="shared" si="115"/>
        <v>E0325</v>
      </c>
      <c r="F3679" s="56" t="s">
        <v>15212</v>
      </c>
      <c r="G3679" s="56" t="s">
        <v>15213</v>
      </c>
      <c r="H3679" s="56" t="s">
        <v>15215</v>
      </c>
      <c r="I3679" s="57">
        <v>2.25</v>
      </c>
      <c r="J3679" s="57">
        <v>2.67</v>
      </c>
      <c r="K3679" s="57">
        <v>2</v>
      </c>
      <c r="L3679" s="315" t="e">
        <v>#REF!</v>
      </c>
      <c r="M3679" s="58" t="e">
        <v>#REF!</v>
      </c>
      <c r="N3679" s="58" t="e">
        <v>#N/A</v>
      </c>
      <c r="O3679" s="58" t="e">
        <v>#N/A</v>
      </c>
      <c r="P3679" s="58" t="e">
        <v>#N/A</v>
      </c>
      <c r="Q3679" s="58" t="e">
        <v>#N/A</v>
      </c>
    </row>
    <row r="3680" spans="1:17" s="110" customFormat="1" ht="15" customHeight="1" thickBot="1">
      <c r="A3680" s="446">
        <v>14345</v>
      </c>
      <c r="B3680" s="446"/>
      <c r="C3680" s="106" t="str">
        <f>IF(A3680="CSP","Consolidated Supply Program(IIF)",IF(A3680&lt;&gt;"",INDEX('CCN &amp; Description'!$B$2:$B$1071,MATCH(VALUE(LEFT(A3680,5)),'CCN &amp; Description'!$A$2:$A$1071,0)),""))</f>
        <v>SMALL ARMS STORAGE, INSTALLATION</v>
      </c>
      <c r="D3680" s="107" t="str">
        <f t="shared" si="114"/>
        <v>E</v>
      </c>
      <c r="E3680" s="107" t="str">
        <f t="shared" si="115"/>
        <v>E0330</v>
      </c>
      <c r="F3680" s="108" t="s">
        <v>8729</v>
      </c>
      <c r="G3680" s="108" t="s">
        <v>13095</v>
      </c>
      <c r="H3680" s="108" t="s">
        <v>15216</v>
      </c>
      <c r="I3680" s="109">
        <v>3.5</v>
      </c>
      <c r="J3680" s="109">
        <v>1.92</v>
      </c>
      <c r="K3680" s="109">
        <v>1.5</v>
      </c>
      <c r="L3680" s="110" t="e">
        <v>#REF!</v>
      </c>
      <c r="M3680" s="111" t="e">
        <v>#REF!</v>
      </c>
      <c r="N3680" s="111" t="e">
        <v>#N/A</v>
      </c>
      <c r="O3680" s="111" t="e">
        <v>#N/A</v>
      </c>
      <c r="P3680" s="111" t="e">
        <v>#N/A</v>
      </c>
      <c r="Q3680" s="111" t="e">
        <v>#N/A</v>
      </c>
    </row>
    <row r="3681" spans="1:17" s="110" customFormat="1" ht="15" customHeight="1" thickBot="1">
      <c r="A3681" s="446">
        <v>14345</v>
      </c>
      <c r="B3681" s="446"/>
      <c r="C3681" s="106" t="str">
        <f>IF(A3681="CSP","Consolidated Supply Program(IIF)",IF(A3681&lt;&gt;"",INDEX('CCN &amp; Description'!$B$2:$B$1071,MATCH(VALUE(LEFT(A3681,5)),'CCN &amp; Description'!$A$2:$A$1071,0)),""))</f>
        <v>SMALL ARMS STORAGE, INSTALLATION</v>
      </c>
      <c r="D3681" s="107" t="str">
        <f t="shared" si="114"/>
        <v>E</v>
      </c>
      <c r="E3681" s="107" t="str">
        <f t="shared" si="115"/>
        <v>E0330</v>
      </c>
      <c r="F3681" s="108" t="s">
        <v>8729</v>
      </c>
      <c r="G3681" s="108" t="s">
        <v>15217</v>
      </c>
      <c r="H3681" s="108" t="s">
        <v>15218</v>
      </c>
      <c r="I3681" s="113"/>
      <c r="J3681" s="113"/>
      <c r="K3681" s="113"/>
      <c r="L3681" s="110" t="e">
        <v>#REF!</v>
      </c>
      <c r="M3681" s="111" t="e">
        <v>#REF!</v>
      </c>
      <c r="N3681" s="111" t="e">
        <v>#N/A</v>
      </c>
      <c r="O3681" s="111" t="e">
        <v>#N/A</v>
      </c>
      <c r="P3681" s="111" t="e">
        <v>#N/A</v>
      </c>
      <c r="Q3681" s="111" t="e">
        <v>#N/A</v>
      </c>
    </row>
    <row r="3682" spans="1:17" ht="15" customHeight="1" thickBot="1">
      <c r="A3682" s="446"/>
      <c r="B3682" s="446"/>
      <c r="C3682" s="54" t="str">
        <f>IF(A3682="CSP","Consolidated Supply Program(IIF)",IF(A3682&lt;&gt;"",INDEX('CCN &amp; Description'!$B$2:$B$1071,MATCH(VALUE(LEFT(A3682,5)),'CCN &amp; Description'!$A$2:$A$1071,0)),""))</f>
        <v/>
      </c>
      <c r="D3682" s="55" t="str">
        <f t="shared" si="114"/>
        <v>E</v>
      </c>
      <c r="E3682" s="55" t="str">
        <f t="shared" si="115"/>
        <v>E0342</v>
      </c>
      <c r="F3682" s="56" t="s">
        <v>15219</v>
      </c>
      <c r="G3682" s="56" t="s">
        <v>15220</v>
      </c>
      <c r="H3682" s="56" t="s">
        <v>15221</v>
      </c>
      <c r="I3682" s="57">
        <v>3.08</v>
      </c>
      <c r="J3682" s="57">
        <v>1.25</v>
      </c>
      <c r="K3682" s="57">
        <v>0.67</v>
      </c>
      <c r="L3682" s="315" t="e">
        <v>#REF!</v>
      </c>
      <c r="M3682" s="58" t="e">
        <v>#REF!</v>
      </c>
      <c r="N3682" s="58" t="e">
        <v>#N/A</v>
      </c>
      <c r="O3682" s="58" t="e">
        <v>#N/A</v>
      </c>
      <c r="P3682" s="58" t="e">
        <v>#N/A</v>
      </c>
      <c r="Q3682" s="58" t="e">
        <v>#N/A</v>
      </c>
    </row>
    <row r="3683" spans="1:17" ht="15" customHeight="1" thickBot="1">
      <c r="A3683" s="446"/>
      <c r="B3683" s="446"/>
      <c r="C3683" s="54" t="str">
        <f>IF(A3683="CSP","Consolidated Supply Program(IIF)",IF(A3683&lt;&gt;"",INDEX('CCN &amp; Description'!$B$2:$B$1071,MATCH(VALUE(LEFT(A3683,5)),'CCN &amp; Description'!$A$2:$A$1071,0)),""))</f>
        <v/>
      </c>
      <c r="D3683" s="55" t="str">
        <f t="shared" si="114"/>
        <v>E</v>
      </c>
      <c r="E3683" s="55" t="str">
        <f t="shared" si="115"/>
        <v>E0359</v>
      </c>
      <c r="F3683" s="56" t="s">
        <v>15222</v>
      </c>
      <c r="G3683" s="56" t="s">
        <v>15223</v>
      </c>
      <c r="H3683" s="56" t="s">
        <v>15224</v>
      </c>
      <c r="I3683" s="57">
        <v>1.5</v>
      </c>
      <c r="J3683" s="57">
        <v>0.92</v>
      </c>
      <c r="K3683" s="57">
        <v>0.42</v>
      </c>
      <c r="L3683" s="315" t="e">
        <v>#REF!</v>
      </c>
      <c r="M3683" s="58" t="e">
        <v>#REF!</v>
      </c>
      <c r="N3683" s="58" t="e">
        <v>#N/A</v>
      </c>
      <c r="O3683" s="58" t="e">
        <v>#N/A</v>
      </c>
      <c r="P3683" s="58" t="e">
        <v>#N/A</v>
      </c>
      <c r="Q3683" s="58" t="e">
        <v>#N/A</v>
      </c>
    </row>
    <row r="3684" spans="1:17" ht="15" customHeight="1" thickBot="1">
      <c r="A3684" s="446"/>
      <c r="B3684" s="446"/>
      <c r="C3684" s="54" t="str">
        <f>IF(A3684="CSP","Consolidated Supply Program(IIF)",IF(A3684&lt;&gt;"",INDEX('CCN &amp; Description'!$B$2:$B$1071,MATCH(VALUE(LEFT(A3684,5)),'CCN &amp; Description'!$A$2:$A$1071,0)),""))</f>
        <v/>
      </c>
      <c r="D3684" s="55" t="str">
        <f t="shared" si="114"/>
        <v>E</v>
      </c>
      <c r="E3684" s="55" t="str">
        <f t="shared" si="115"/>
        <v>E0359</v>
      </c>
      <c r="F3684" s="56" t="s">
        <v>15222</v>
      </c>
      <c r="G3684" s="56" t="s">
        <v>15225</v>
      </c>
      <c r="H3684" s="56" t="s">
        <v>15226</v>
      </c>
      <c r="I3684" s="57">
        <v>2.17</v>
      </c>
      <c r="J3684" s="57">
        <v>2.08</v>
      </c>
      <c r="K3684" s="57">
        <v>1</v>
      </c>
      <c r="L3684" s="315" t="e">
        <v>#REF!</v>
      </c>
      <c r="M3684" s="58" t="e">
        <v>#REF!</v>
      </c>
      <c r="N3684" s="58" t="e">
        <v>#N/A</v>
      </c>
      <c r="O3684" s="58" t="e">
        <v>#N/A</v>
      </c>
      <c r="P3684" s="58" t="e">
        <v>#N/A</v>
      </c>
      <c r="Q3684" s="58" t="e">
        <v>#N/A</v>
      </c>
    </row>
    <row r="3685" spans="1:17" ht="15" customHeight="1" thickBot="1">
      <c r="A3685" s="446"/>
      <c r="B3685" s="446"/>
      <c r="C3685" s="54" t="str">
        <f>IF(A3685="CSP","Consolidated Supply Program(IIF)",IF(A3685&lt;&gt;"",INDEX('CCN &amp; Description'!$B$2:$B$1071,MATCH(VALUE(LEFT(A3685,5)),'CCN &amp; Description'!$A$2:$A$1071,0)),""))</f>
        <v/>
      </c>
      <c r="D3685" s="55" t="str">
        <f t="shared" si="114"/>
        <v>E</v>
      </c>
      <c r="E3685" s="55" t="str">
        <f t="shared" si="115"/>
        <v>E0359</v>
      </c>
      <c r="F3685" s="56" t="s">
        <v>15227</v>
      </c>
      <c r="G3685" s="56" t="s">
        <v>15223</v>
      </c>
      <c r="H3685" s="56" t="s">
        <v>15224</v>
      </c>
      <c r="I3685" s="57">
        <v>1.5</v>
      </c>
      <c r="J3685" s="57">
        <v>0.92</v>
      </c>
      <c r="K3685" s="57">
        <v>0.42</v>
      </c>
      <c r="L3685" s="315" t="e">
        <v>#REF!</v>
      </c>
      <c r="M3685" s="58" t="e">
        <v>#REF!</v>
      </c>
      <c r="N3685" s="58" t="e">
        <v>#N/A</v>
      </c>
      <c r="O3685" s="58" t="e">
        <v>#N/A</v>
      </c>
      <c r="P3685" s="58" t="e">
        <v>#N/A</v>
      </c>
      <c r="Q3685" s="58" t="e">
        <v>#N/A</v>
      </c>
    </row>
    <row r="3686" spans="1:17" ht="15" customHeight="1" thickBot="1">
      <c r="A3686" s="446"/>
      <c r="B3686" s="446"/>
      <c r="C3686" s="54" t="str">
        <f>IF(A3686="CSP","Consolidated Supply Program(IIF)",IF(A3686&lt;&gt;"",INDEX('CCN &amp; Description'!$B$2:$B$1071,MATCH(VALUE(LEFT(A3686,5)),'CCN &amp; Description'!$A$2:$A$1071,0)),""))</f>
        <v/>
      </c>
      <c r="D3686" s="55" t="str">
        <f t="shared" si="114"/>
        <v>E</v>
      </c>
      <c r="E3686" s="55" t="str">
        <f t="shared" si="115"/>
        <v>E0360</v>
      </c>
      <c r="F3686" s="56" t="s">
        <v>8736</v>
      </c>
      <c r="G3686" s="56" t="s">
        <v>15228</v>
      </c>
      <c r="H3686" s="59"/>
      <c r="I3686" s="57">
        <v>1.67</v>
      </c>
      <c r="J3686" s="57">
        <v>1.67</v>
      </c>
      <c r="K3686" s="57">
        <v>1</v>
      </c>
      <c r="L3686" s="315" t="e">
        <v>#REF!</v>
      </c>
      <c r="M3686" s="58" t="e">
        <v>#REF!</v>
      </c>
      <c r="N3686" s="58" t="e">
        <v>#N/A</v>
      </c>
      <c r="O3686" s="58" t="e">
        <v>#N/A</v>
      </c>
      <c r="P3686" s="58" t="e">
        <v>#N/A</v>
      </c>
      <c r="Q3686" s="58" t="e">
        <v>#N/A</v>
      </c>
    </row>
    <row r="3687" spans="1:17" ht="15" customHeight="1" thickBot="1">
      <c r="A3687" s="446"/>
      <c r="B3687" s="446"/>
      <c r="C3687" s="54" t="str">
        <f>IF(A3687="CSP","Consolidated Supply Program(IIF)",IF(A3687&lt;&gt;"",INDEX('CCN &amp; Description'!$B$2:$B$1071,MATCH(VALUE(LEFT(A3687,5)),'CCN &amp; Description'!$A$2:$A$1071,0)),""))</f>
        <v/>
      </c>
      <c r="D3687" s="55" t="str">
        <f t="shared" si="114"/>
        <v>E</v>
      </c>
      <c r="E3687" s="55" t="str">
        <f t="shared" si="115"/>
        <v>E0360</v>
      </c>
      <c r="F3687" s="56" t="s">
        <v>8736</v>
      </c>
      <c r="G3687" s="56" t="s">
        <v>15229</v>
      </c>
      <c r="H3687" s="56" t="s">
        <v>15230</v>
      </c>
      <c r="I3687" s="57">
        <v>1.67</v>
      </c>
      <c r="J3687" s="57">
        <v>1.67</v>
      </c>
      <c r="K3687" s="57">
        <v>1</v>
      </c>
      <c r="L3687" s="315" t="e">
        <v>#REF!</v>
      </c>
      <c r="M3687" s="58" t="e">
        <v>#REF!</v>
      </c>
      <c r="N3687" s="58" t="e">
        <v>#N/A</v>
      </c>
      <c r="O3687" s="58" t="e">
        <v>#N/A</v>
      </c>
      <c r="P3687" s="58" t="e">
        <v>#N/A</v>
      </c>
      <c r="Q3687" s="58" t="e">
        <v>#N/A</v>
      </c>
    </row>
    <row r="3688" spans="1:17" ht="15" customHeight="1" thickBot="1">
      <c r="A3688" s="446"/>
      <c r="B3688" s="446"/>
      <c r="C3688" s="54" t="str">
        <f>IF(A3688="CSP","Consolidated Supply Program(IIF)",IF(A3688&lt;&gt;"",INDEX('CCN &amp; Description'!$B$2:$B$1071,MATCH(VALUE(LEFT(A3688,5)),'CCN &amp; Description'!$A$2:$A$1071,0)),""))</f>
        <v/>
      </c>
      <c r="D3688" s="55" t="str">
        <f t="shared" si="114"/>
        <v>E</v>
      </c>
      <c r="E3688" s="55" t="str">
        <f t="shared" si="115"/>
        <v>E0360</v>
      </c>
      <c r="F3688" s="56" t="s">
        <v>15231</v>
      </c>
      <c r="G3688" s="56" t="s">
        <v>15229</v>
      </c>
      <c r="H3688" s="56" t="s">
        <v>15230</v>
      </c>
      <c r="I3688" s="57">
        <v>1.67</v>
      </c>
      <c r="J3688" s="57">
        <v>1.67</v>
      </c>
      <c r="K3688" s="57">
        <v>1</v>
      </c>
      <c r="L3688" s="315" t="e">
        <v>#REF!</v>
      </c>
      <c r="M3688" s="58" t="e">
        <v>#REF!</v>
      </c>
      <c r="N3688" s="58" t="e">
        <v>#N/A</v>
      </c>
      <c r="O3688" s="58" t="e">
        <v>#N/A</v>
      </c>
      <c r="P3688" s="58" t="e">
        <v>#N/A</v>
      </c>
      <c r="Q3688" s="58" t="e">
        <v>#N/A</v>
      </c>
    </row>
    <row r="3689" spans="1:17" ht="15" customHeight="1" thickBot="1">
      <c r="A3689" s="446"/>
      <c r="B3689" s="446"/>
      <c r="C3689" s="54" t="str">
        <f>IF(A3689="CSP","Consolidated Supply Program(IIF)",IF(A3689&lt;&gt;"",INDEX('CCN &amp; Description'!$B$2:$B$1071,MATCH(VALUE(LEFT(A3689,5)),'CCN &amp; Description'!$A$2:$A$1071,0)),""))</f>
        <v/>
      </c>
      <c r="D3689" s="55" t="str">
        <f t="shared" si="114"/>
        <v>E</v>
      </c>
      <c r="E3689" s="55" t="str">
        <f t="shared" si="115"/>
        <v>E0360</v>
      </c>
      <c r="F3689" s="56" t="s">
        <v>15232</v>
      </c>
      <c r="G3689" s="56" t="s">
        <v>15228</v>
      </c>
      <c r="H3689" s="59"/>
      <c r="I3689" s="57">
        <v>1.67</v>
      </c>
      <c r="J3689" s="57">
        <v>1.67</v>
      </c>
      <c r="K3689" s="57">
        <v>1</v>
      </c>
      <c r="L3689" s="315" t="e">
        <v>#REF!</v>
      </c>
      <c r="M3689" s="58" t="e">
        <v>#REF!</v>
      </c>
      <c r="N3689" s="58" t="e">
        <v>#N/A</v>
      </c>
      <c r="O3689" s="58" t="e">
        <v>#N/A</v>
      </c>
      <c r="P3689" s="58" t="e">
        <v>#N/A</v>
      </c>
      <c r="Q3689" s="58" t="e">
        <v>#N/A</v>
      </c>
    </row>
    <row r="3690" spans="1:17" ht="15" customHeight="1" thickBot="1">
      <c r="A3690" s="446"/>
      <c r="B3690" s="446"/>
      <c r="C3690" s="54" t="str">
        <f>IF(A3690="CSP","Consolidated Supply Program(IIF)",IF(A3690&lt;&gt;"",INDEX('CCN &amp; Description'!$B$2:$B$1071,MATCH(VALUE(LEFT(A3690,5)),'CCN &amp; Description'!$A$2:$A$1071,0)),""))</f>
        <v/>
      </c>
      <c r="D3690" s="55" t="str">
        <f t="shared" si="114"/>
        <v>E</v>
      </c>
      <c r="E3690" s="55" t="str">
        <f t="shared" si="115"/>
        <v>E0390</v>
      </c>
      <c r="F3690" s="56" t="s">
        <v>8742</v>
      </c>
      <c r="G3690" s="56" t="s">
        <v>15233</v>
      </c>
      <c r="H3690" s="59"/>
      <c r="I3690" s="57">
        <v>2.83</v>
      </c>
      <c r="J3690" s="57">
        <v>2.5</v>
      </c>
      <c r="K3690" s="57">
        <v>1.83</v>
      </c>
      <c r="L3690" s="315" t="e">
        <v>#REF!</v>
      </c>
      <c r="M3690" s="58" t="e">
        <v>#REF!</v>
      </c>
      <c r="N3690" s="58" t="e">
        <v>#N/A</v>
      </c>
      <c r="O3690" s="58" t="e">
        <v>#N/A</v>
      </c>
      <c r="P3690" s="58" t="e">
        <v>#N/A</v>
      </c>
      <c r="Q3690" s="58" t="e">
        <v>#N/A</v>
      </c>
    </row>
    <row r="3691" spans="1:17" ht="15" customHeight="1" thickBot="1">
      <c r="A3691" s="446"/>
      <c r="B3691" s="446"/>
      <c r="C3691" s="54" t="str">
        <f>IF(A3691="CSP","Consolidated Supply Program(IIF)",IF(A3691&lt;&gt;"",INDEX('CCN &amp; Description'!$B$2:$B$1071,MATCH(VALUE(LEFT(A3691,5)),'CCN &amp; Description'!$A$2:$A$1071,0)),""))</f>
        <v/>
      </c>
      <c r="D3691" s="55" t="str">
        <f t="shared" si="114"/>
        <v>E</v>
      </c>
      <c r="E3691" s="55" t="str">
        <f t="shared" si="115"/>
        <v>E0390</v>
      </c>
      <c r="F3691" s="56" t="s">
        <v>15234</v>
      </c>
      <c r="G3691" s="56" t="s">
        <v>15233</v>
      </c>
      <c r="H3691" s="59"/>
      <c r="I3691" s="57">
        <v>2.83</v>
      </c>
      <c r="J3691" s="57">
        <v>2.5</v>
      </c>
      <c r="K3691" s="57">
        <v>1.83</v>
      </c>
      <c r="L3691" s="315" t="e">
        <v>#REF!</v>
      </c>
      <c r="M3691" s="58" t="e">
        <v>#REF!</v>
      </c>
      <c r="N3691" s="58" t="e">
        <v>#N/A</v>
      </c>
      <c r="O3691" s="58" t="e">
        <v>#N/A</v>
      </c>
      <c r="P3691" s="58" t="e">
        <v>#N/A</v>
      </c>
      <c r="Q3691" s="58" t="e">
        <v>#N/A</v>
      </c>
    </row>
    <row r="3692" spans="1:17" ht="15" customHeight="1" thickBot="1">
      <c r="A3692" s="446"/>
      <c r="B3692" s="446"/>
      <c r="C3692" s="54" t="str">
        <f>IF(A3692="CSP","Consolidated Supply Program(IIF)",IF(A3692&lt;&gt;"",INDEX('CCN &amp; Description'!$B$2:$B$1071,MATCH(VALUE(LEFT(A3692,5)),'CCN &amp; Description'!$A$2:$A$1071,0)),""))</f>
        <v/>
      </c>
      <c r="D3692" s="55" t="str">
        <f t="shared" si="114"/>
        <v>E</v>
      </c>
      <c r="E3692" s="55" t="str">
        <f t="shared" si="115"/>
        <v>E0430</v>
      </c>
      <c r="F3692" s="56" t="s">
        <v>8746</v>
      </c>
      <c r="G3692" s="56" t="s">
        <v>15235</v>
      </c>
      <c r="H3692" s="59"/>
      <c r="I3692" s="57">
        <v>1</v>
      </c>
      <c r="J3692" s="57">
        <v>3.5</v>
      </c>
      <c r="K3692" s="57">
        <v>0.67</v>
      </c>
      <c r="L3692" s="315" t="e">
        <v>#REF!</v>
      </c>
      <c r="M3692" s="58" t="e">
        <v>#REF!</v>
      </c>
      <c r="N3692" s="58" t="e">
        <v>#N/A</v>
      </c>
      <c r="O3692" s="58" t="e">
        <v>#N/A</v>
      </c>
      <c r="P3692" s="58" t="e">
        <v>#N/A</v>
      </c>
      <c r="Q3692" s="58" t="e">
        <v>#N/A</v>
      </c>
    </row>
    <row r="3693" spans="1:17" ht="15" customHeight="1" thickBot="1">
      <c r="A3693" s="446"/>
      <c r="B3693" s="446"/>
      <c r="C3693" s="54" t="str">
        <f>IF(A3693="CSP","Consolidated Supply Program(IIF)",IF(A3693&lt;&gt;"",INDEX('CCN &amp; Description'!$B$2:$B$1071,MATCH(VALUE(LEFT(A3693,5)),'CCN &amp; Description'!$A$2:$A$1071,0)),""))</f>
        <v/>
      </c>
      <c r="D3693" s="55" t="str">
        <f t="shared" si="114"/>
        <v>E</v>
      </c>
      <c r="E3693" s="55" t="str">
        <f t="shared" si="115"/>
        <v>E0430</v>
      </c>
      <c r="F3693" s="56" t="s">
        <v>15236</v>
      </c>
      <c r="G3693" s="56" t="s">
        <v>15235</v>
      </c>
      <c r="H3693" s="59"/>
      <c r="I3693" s="57">
        <v>1</v>
      </c>
      <c r="J3693" s="57">
        <v>3.5</v>
      </c>
      <c r="K3693" s="57">
        <v>0.67</v>
      </c>
      <c r="L3693" s="315" t="e">
        <v>#REF!</v>
      </c>
      <c r="M3693" s="58" t="e">
        <v>#REF!</v>
      </c>
      <c r="N3693" s="58" t="e">
        <v>#N/A</v>
      </c>
      <c r="O3693" s="58" t="e">
        <v>#N/A</v>
      </c>
      <c r="P3693" s="58" t="e">
        <v>#N/A</v>
      </c>
      <c r="Q3693" s="58" t="e">
        <v>#N/A</v>
      </c>
    </row>
    <row r="3694" spans="1:17" ht="15" customHeight="1" thickBot="1">
      <c r="A3694" s="446"/>
      <c r="B3694" s="446"/>
      <c r="C3694" s="54" t="str">
        <f>IF(A3694="CSP","Consolidated Supply Program(IIF)",IF(A3694&lt;&gt;"",INDEX('CCN &amp; Description'!$B$2:$B$1071,MATCH(VALUE(LEFT(A3694,5)),'CCN &amp; Description'!$A$2:$A$1071,0)),""))</f>
        <v/>
      </c>
      <c r="D3694" s="55" t="str">
        <f t="shared" si="114"/>
        <v>E</v>
      </c>
      <c r="E3694" s="55" t="str">
        <f t="shared" si="115"/>
        <v>E0450</v>
      </c>
      <c r="F3694" s="56" t="s">
        <v>15237</v>
      </c>
      <c r="G3694" s="56" t="s">
        <v>15238</v>
      </c>
      <c r="H3694" s="59"/>
      <c r="I3694" s="57">
        <v>0</v>
      </c>
      <c r="J3694" s="57">
        <v>0</v>
      </c>
      <c r="K3694" s="57">
        <v>0</v>
      </c>
      <c r="L3694" s="315" t="e">
        <v>#REF!</v>
      </c>
      <c r="M3694" s="58" t="e">
        <v>#REF!</v>
      </c>
      <c r="N3694" s="58" t="e">
        <v>#N/A</v>
      </c>
      <c r="O3694" s="58" t="e">
        <v>#N/A</v>
      </c>
      <c r="P3694" s="58" t="e">
        <v>#N/A</v>
      </c>
      <c r="Q3694" s="58" t="e">
        <v>#N/A</v>
      </c>
    </row>
    <row r="3695" spans="1:17" s="110" customFormat="1" ht="15" customHeight="1" thickBot="1">
      <c r="A3695" s="446">
        <v>14345</v>
      </c>
      <c r="B3695" s="446"/>
      <c r="C3695" s="106" t="str">
        <f>IF(A3695="CSP","Consolidated Supply Program(IIF)",IF(A3695&lt;&gt;"",INDEX('CCN &amp; Description'!$B$2:$B$1071,MATCH(VALUE(LEFT(A3695,5)),'CCN &amp; Description'!$A$2:$A$1071,0)),""))</f>
        <v>SMALL ARMS STORAGE, INSTALLATION</v>
      </c>
      <c r="D3695" s="107" t="str">
        <f t="shared" si="114"/>
        <v>E</v>
      </c>
      <c r="E3695" s="107" t="str">
        <f t="shared" si="115"/>
        <v>E0500</v>
      </c>
      <c r="F3695" s="108" t="s">
        <v>8750</v>
      </c>
      <c r="G3695" s="108" t="s">
        <v>15239</v>
      </c>
      <c r="H3695" s="112"/>
      <c r="I3695" s="109">
        <v>3</v>
      </c>
      <c r="J3695" s="109">
        <v>1.5</v>
      </c>
      <c r="K3695" s="109">
        <v>0.33</v>
      </c>
      <c r="L3695" s="110" t="e">
        <v>#REF!</v>
      </c>
      <c r="M3695" s="111" t="e">
        <v>#REF!</v>
      </c>
      <c r="N3695" s="111" t="e">
        <v>#N/A</v>
      </c>
      <c r="O3695" s="111" t="e">
        <v>#N/A</v>
      </c>
      <c r="P3695" s="111" t="e">
        <v>#N/A</v>
      </c>
      <c r="Q3695" s="111" t="e">
        <v>#N/A</v>
      </c>
    </row>
    <row r="3696" spans="1:17" s="110" customFormat="1" ht="15" customHeight="1" thickBot="1">
      <c r="A3696" s="446"/>
      <c r="B3696" s="446"/>
      <c r="C3696" s="106" t="str">
        <f>IF(A3696="CSP","Consolidated Supply Program(IIF)",IF(A3696&lt;&gt;"",INDEX('CCN &amp; Description'!$B$2:$B$1071,MATCH(VALUE(LEFT(A3696,5)),'CCN &amp; Description'!$A$2:$A$1071,0)),""))</f>
        <v/>
      </c>
      <c r="D3696" s="107" t="str">
        <f t="shared" si="114"/>
        <v>E</v>
      </c>
      <c r="E3696" s="107" t="str">
        <f t="shared" si="115"/>
        <v>E0515</v>
      </c>
      <c r="F3696" s="108" t="s">
        <v>8754</v>
      </c>
      <c r="G3696" s="108" t="s">
        <v>15240</v>
      </c>
      <c r="H3696" s="108" t="s">
        <v>15241</v>
      </c>
      <c r="I3696" s="109">
        <v>4.5</v>
      </c>
      <c r="J3696" s="109">
        <v>2</v>
      </c>
      <c r="K3696" s="109">
        <v>3.75</v>
      </c>
      <c r="L3696" s="110" t="e">
        <v>#REF!</v>
      </c>
      <c r="M3696" s="111" t="e">
        <v>#REF!</v>
      </c>
      <c r="N3696" s="111" t="e">
        <v>#N/A</v>
      </c>
      <c r="O3696" s="111" t="e">
        <v>#N/A</v>
      </c>
      <c r="P3696" s="111" t="e">
        <v>#N/A</v>
      </c>
      <c r="Q3696" s="111" t="e">
        <v>#N/A</v>
      </c>
    </row>
    <row r="3697" spans="1:17" s="110" customFormat="1" ht="15" customHeight="1" thickBot="1">
      <c r="A3697" s="446"/>
      <c r="B3697" s="446"/>
      <c r="C3697" s="106" t="str">
        <f>IF(A3697="CSP","Consolidated Supply Program(IIF)",IF(A3697&lt;&gt;"",INDEX('CCN &amp; Description'!$B$2:$B$1071,MATCH(VALUE(LEFT(A3697,5)),'CCN &amp; Description'!$A$2:$A$1071,0)),""))</f>
        <v/>
      </c>
      <c r="D3697" s="107" t="str">
        <f t="shared" si="114"/>
        <v>E</v>
      </c>
      <c r="E3697" s="107" t="str">
        <f t="shared" si="115"/>
        <v>E0515</v>
      </c>
      <c r="F3697" s="108" t="s">
        <v>8754</v>
      </c>
      <c r="G3697" s="108" t="s">
        <v>8755</v>
      </c>
      <c r="H3697" s="108" t="s">
        <v>15242</v>
      </c>
      <c r="I3697" s="109">
        <v>4.75</v>
      </c>
      <c r="J3697" s="109">
        <v>4.33</v>
      </c>
      <c r="K3697" s="109">
        <v>3.58</v>
      </c>
      <c r="L3697" s="110" t="e">
        <v>#REF!</v>
      </c>
      <c r="M3697" s="111" t="e">
        <v>#REF!</v>
      </c>
      <c r="N3697" s="111" t="e">
        <v>#N/A</v>
      </c>
      <c r="O3697" s="111" t="e">
        <v>#N/A</v>
      </c>
      <c r="P3697" s="111" t="e">
        <v>#N/A</v>
      </c>
      <c r="Q3697" s="111" t="e">
        <v>#N/A</v>
      </c>
    </row>
    <row r="3698" spans="1:17" s="110" customFormat="1" ht="15" customHeight="1" thickBot="1">
      <c r="A3698" s="446"/>
      <c r="B3698" s="446"/>
      <c r="C3698" s="106" t="str">
        <f>IF(A3698="CSP","Consolidated Supply Program(IIF)",IF(A3698&lt;&gt;"",INDEX('CCN &amp; Description'!$B$2:$B$1071,MATCH(VALUE(LEFT(A3698,5)),'CCN &amp; Description'!$A$2:$A$1071,0)),""))</f>
        <v/>
      </c>
      <c r="D3698" s="107" t="str">
        <f t="shared" si="114"/>
        <v>E</v>
      </c>
      <c r="E3698" s="107" t="str">
        <f t="shared" si="115"/>
        <v>E0640</v>
      </c>
      <c r="F3698" s="108" t="s">
        <v>8760</v>
      </c>
      <c r="G3698" s="108" t="s">
        <v>15243</v>
      </c>
      <c r="H3698" s="108" t="s">
        <v>15244</v>
      </c>
      <c r="I3698" s="109">
        <v>19.5</v>
      </c>
      <c r="J3698" s="109">
        <v>7.25</v>
      </c>
      <c r="K3698" s="109">
        <v>5.67</v>
      </c>
      <c r="L3698" s="110" t="e">
        <v>#REF!</v>
      </c>
      <c r="M3698" s="111" t="e">
        <v>#REF!</v>
      </c>
      <c r="N3698" s="111" t="e">
        <v>#N/A</v>
      </c>
      <c r="O3698" s="111" t="e">
        <v>#N/A</v>
      </c>
      <c r="P3698" s="111" t="e">
        <v>#N/A</v>
      </c>
      <c r="Q3698" s="111" t="e">
        <v>#N/A</v>
      </c>
    </row>
    <row r="3699" spans="1:17" s="110" customFormat="1" ht="15" customHeight="1" thickBot="1">
      <c r="A3699" s="446"/>
      <c r="B3699" s="446"/>
      <c r="C3699" s="106" t="str">
        <f>IF(A3699="CSP","Consolidated Supply Program(IIF)",IF(A3699&lt;&gt;"",INDEX('CCN &amp; Description'!$B$2:$B$1071,MATCH(VALUE(LEFT(A3699,5)),'CCN &amp; Description'!$A$2:$A$1071,0)),""))</f>
        <v/>
      </c>
      <c r="D3699" s="107" t="str">
        <f t="shared" si="114"/>
        <v>E</v>
      </c>
      <c r="E3699" s="107" t="str">
        <f t="shared" si="115"/>
        <v>E0665</v>
      </c>
      <c r="F3699" s="108" t="s">
        <v>15245</v>
      </c>
      <c r="G3699" s="108" t="s">
        <v>15246</v>
      </c>
      <c r="H3699" s="108" t="s">
        <v>15247</v>
      </c>
      <c r="I3699" s="109">
        <v>41.25</v>
      </c>
      <c r="J3699" s="109">
        <v>9.25</v>
      </c>
      <c r="K3699" s="109">
        <v>7</v>
      </c>
      <c r="L3699" s="110" t="e">
        <v>#REF!</v>
      </c>
      <c r="M3699" s="111" t="e">
        <v>#REF!</v>
      </c>
      <c r="N3699" s="111" t="e">
        <v>#N/A</v>
      </c>
      <c r="O3699" s="111" t="e">
        <v>#N/A</v>
      </c>
      <c r="P3699" s="111" t="e">
        <v>#N/A</v>
      </c>
      <c r="Q3699" s="111" t="e">
        <v>#N/A</v>
      </c>
    </row>
    <row r="3700" spans="1:17" s="110" customFormat="1" ht="15" customHeight="1" thickBot="1">
      <c r="A3700" s="446">
        <v>14312</v>
      </c>
      <c r="B3700" s="446">
        <v>14312</v>
      </c>
      <c r="C3700" s="106" t="str">
        <f>IF(A3700="CSP","Consolidated Supply Program(IIF)",IF(A3700&lt;&gt;"",INDEX('CCN &amp; Description'!$B$2:$B$1071,MATCH(VALUE(LEFT(A3700,5)),'CCN &amp; Description'!$A$2:$A$1071,0)),""))</f>
        <v>VEHICLE STAGING AREA, SURFACED</v>
      </c>
      <c r="D3700" s="107" t="str">
        <f t="shared" si="114"/>
        <v>E</v>
      </c>
      <c r="E3700" s="107" t="str">
        <f t="shared" si="115"/>
        <v>E0671</v>
      </c>
      <c r="F3700" s="108" t="s">
        <v>8765</v>
      </c>
      <c r="G3700" s="108" t="s">
        <v>15246</v>
      </c>
      <c r="H3700" s="108" t="s">
        <v>15248</v>
      </c>
      <c r="I3700" s="109">
        <v>31.17</v>
      </c>
      <c r="J3700" s="109">
        <v>8.5</v>
      </c>
      <c r="K3700" s="109">
        <v>5.42</v>
      </c>
      <c r="L3700" s="110" t="e">
        <v>#REF!</v>
      </c>
      <c r="M3700" s="111" t="e">
        <v>#REF!</v>
      </c>
      <c r="N3700" s="111">
        <v>31.166666666666671</v>
      </c>
      <c r="O3700" s="111" t="s">
        <v>202</v>
      </c>
      <c r="P3700" s="111">
        <v>70</v>
      </c>
      <c r="Q3700" s="111">
        <v>2</v>
      </c>
    </row>
    <row r="3701" spans="1:17" s="110" customFormat="1" ht="15" customHeight="1" thickBot="1">
      <c r="A3701" s="446">
        <v>14312</v>
      </c>
      <c r="B3701" s="446">
        <v>14312</v>
      </c>
      <c r="C3701" s="106" t="str">
        <f>IF(A3701="CSP","Consolidated Supply Program(IIF)",IF(A3701&lt;&gt;"",INDEX('CCN &amp; Description'!$B$2:$B$1071,MATCH(VALUE(LEFT(A3701,5)),'CCN &amp; Description'!$A$2:$A$1071,0)),""))</f>
        <v>VEHICLE STAGING AREA, SURFACED</v>
      </c>
      <c r="D3701" s="107" t="str">
        <f t="shared" si="114"/>
        <v>E</v>
      </c>
      <c r="E3701" s="107" t="str">
        <f t="shared" si="115"/>
        <v>E0671</v>
      </c>
      <c r="F3701" s="108" t="s">
        <v>8765</v>
      </c>
      <c r="G3701" s="108" t="s">
        <v>15246</v>
      </c>
      <c r="H3701" s="108" t="s">
        <v>15249</v>
      </c>
      <c r="I3701" s="109">
        <v>31.17</v>
      </c>
      <c r="J3701" s="109">
        <v>8.5</v>
      </c>
      <c r="K3701" s="109">
        <v>5.42</v>
      </c>
      <c r="L3701" s="110" t="e">
        <v>#REF!</v>
      </c>
      <c r="M3701" s="111" t="e">
        <v>#REF!</v>
      </c>
      <c r="N3701" s="111">
        <v>31.166666666666671</v>
      </c>
      <c r="O3701" s="111" t="s">
        <v>202</v>
      </c>
      <c r="P3701" s="111">
        <v>70</v>
      </c>
      <c r="Q3701" s="111">
        <v>2</v>
      </c>
    </row>
    <row r="3702" spans="1:17" s="110" customFormat="1" ht="15" customHeight="1" thickBot="1">
      <c r="A3702" s="446">
        <v>14312</v>
      </c>
      <c r="B3702" s="446">
        <v>14312</v>
      </c>
      <c r="C3702" s="106" t="str">
        <f>IF(A3702="CSP","Consolidated Supply Program(IIF)",IF(A3702&lt;&gt;"",INDEX('CCN &amp; Description'!$B$2:$B$1071,MATCH(VALUE(LEFT(A3702,5)),'CCN &amp; Description'!$A$2:$A$1071,0)),""))</f>
        <v>VEHICLE STAGING AREA, SURFACED</v>
      </c>
      <c r="D3702" s="107" t="str">
        <f t="shared" si="114"/>
        <v>E</v>
      </c>
      <c r="E3702" s="107" t="str">
        <f t="shared" si="115"/>
        <v>E0671</v>
      </c>
      <c r="F3702" s="108" t="s">
        <v>8765</v>
      </c>
      <c r="G3702" s="108" t="s">
        <v>15246</v>
      </c>
      <c r="H3702" s="108" t="s">
        <v>15250</v>
      </c>
      <c r="I3702" s="109">
        <v>31.9</v>
      </c>
      <c r="J3702" s="109">
        <v>8.5</v>
      </c>
      <c r="K3702" s="109">
        <v>5.58</v>
      </c>
      <c r="L3702" s="110" t="e">
        <v>#REF!</v>
      </c>
      <c r="M3702" s="111" t="e">
        <v>#REF!</v>
      </c>
      <c r="N3702" s="111">
        <v>31.166666666666671</v>
      </c>
      <c r="O3702" s="111" t="s">
        <v>202</v>
      </c>
      <c r="P3702" s="111">
        <v>70</v>
      </c>
      <c r="Q3702" s="111">
        <v>2</v>
      </c>
    </row>
    <row r="3703" spans="1:17" s="110" customFormat="1" ht="15" customHeight="1" thickBot="1">
      <c r="A3703" s="446"/>
      <c r="B3703" s="446"/>
      <c r="C3703" s="106" t="str">
        <f>IF(A3703="CSP","Consolidated Supply Program(IIF)",IF(A3703&lt;&gt;"",INDEX('CCN &amp; Description'!$B$2:$B$1071,MATCH(VALUE(LEFT(A3703,5)),'CCN &amp; Description'!$A$2:$A$1071,0)),""))</f>
        <v/>
      </c>
      <c r="D3703" s="107" t="str">
        <f t="shared" si="114"/>
        <v>E</v>
      </c>
      <c r="E3703" s="107" t="str">
        <f t="shared" si="115"/>
        <v>E0720</v>
      </c>
      <c r="F3703" s="108" t="s">
        <v>8776</v>
      </c>
      <c r="G3703" s="108" t="s">
        <v>15251</v>
      </c>
      <c r="H3703" s="108" t="s">
        <v>15252</v>
      </c>
      <c r="I3703" s="109">
        <v>3.3</v>
      </c>
      <c r="J3703" s="109">
        <v>1.83</v>
      </c>
      <c r="K3703" s="109">
        <v>0.39</v>
      </c>
      <c r="L3703" s="110" t="e">
        <v>#REF!</v>
      </c>
      <c r="M3703" s="111" t="e">
        <v>#REF!</v>
      </c>
      <c r="N3703" s="111" t="e">
        <v>#N/A</v>
      </c>
      <c r="O3703" s="111" t="e">
        <v>#N/A</v>
      </c>
      <c r="P3703" s="111" t="e">
        <v>#N/A</v>
      </c>
      <c r="Q3703" s="111" t="e">
        <v>#N/A</v>
      </c>
    </row>
    <row r="3704" spans="1:17" s="110" customFormat="1" ht="15" customHeight="1" thickBot="1">
      <c r="A3704" s="446"/>
      <c r="B3704" s="446"/>
      <c r="C3704" s="106" t="str">
        <f>IF(A3704="CSP","Consolidated Supply Program(IIF)",IF(A3704&lt;&gt;"",INDEX('CCN &amp; Description'!$B$2:$B$1071,MATCH(VALUE(LEFT(A3704,5)),'CCN &amp; Description'!$A$2:$A$1071,0)),""))</f>
        <v/>
      </c>
      <c r="D3704" s="107" t="str">
        <f t="shared" si="114"/>
        <v>E</v>
      </c>
      <c r="E3704" s="107" t="str">
        <f t="shared" si="115"/>
        <v>E0726</v>
      </c>
      <c r="F3704" s="108" t="s">
        <v>8780</v>
      </c>
      <c r="G3704" s="108" t="s">
        <v>15253</v>
      </c>
      <c r="H3704" s="108" t="s">
        <v>15254</v>
      </c>
      <c r="I3704" s="109">
        <v>1.92</v>
      </c>
      <c r="J3704" s="109">
        <v>1.08</v>
      </c>
      <c r="K3704" s="109">
        <v>1</v>
      </c>
      <c r="L3704" s="110" t="e">
        <v>#REF!</v>
      </c>
      <c r="M3704" s="111" t="e">
        <v>#REF!</v>
      </c>
      <c r="N3704" s="111" t="e">
        <v>#N/A</v>
      </c>
      <c r="O3704" s="111" t="e">
        <v>#N/A</v>
      </c>
      <c r="P3704" s="111" t="e">
        <v>#N/A</v>
      </c>
      <c r="Q3704" s="111" t="e">
        <v>#N/A</v>
      </c>
    </row>
    <row r="3705" spans="1:17" s="110" customFormat="1" ht="15" customHeight="1" thickBot="1">
      <c r="A3705" s="446"/>
      <c r="B3705" s="446"/>
      <c r="C3705" s="106" t="str">
        <f>IF(A3705="CSP","Consolidated Supply Program(IIF)",IF(A3705&lt;&gt;"",INDEX('CCN &amp; Description'!$B$2:$B$1071,MATCH(VALUE(LEFT(A3705,5)),'CCN &amp; Description'!$A$2:$A$1071,0)),""))</f>
        <v/>
      </c>
      <c r="D3705" s="107" t="str">
        <f t="shared" si="114"/>
        <v>E</v>
      </c>
      <c r="E3705" s="107" t="str">
        <f t="shared" si="115"/>
        <v>E0726</v>
      </c>
      <c r="F3705" s="108" t="s">
        <v>8780</v>
      </c>
      <c r="G3705" s="108" t="s">
        <v>15253</v>
      </c>
      <c r="H3705" s="108" t="s">
        <v>15255</v>
      </c>
      <c r="I3705" s="109">
        <v>1.92</v>
      </c>
      <c r="J3705" s="109">
        <v>1.08</v>
      </c>
      <c r="K3705" s="109">
        <v>1</v>
      </c>
      <c r="L3705" s="110" t="e">
        <v>#REF!</v>
      </c>
      <c r="M3705" s="111" t="e">
        <v>#REF!</v>
      </c>
      <c r="N3705" s="111" t="e">
        <v>#N/A</v>
      </c>
      <c r="O3705" s="111" t="e">
        <v>#N/A</v>
      </c>
      <c r="P3705" s="111" t="e">
        <v>#N/A</v>
      </c>
      <c r="Q3705" s="111" t="e">
        <v>#N/A</v>
      </c>
    </row>
    <row r="3706" spans="1:17" s="110" customFormat="1" ht="15" customHeight="1" thickBot="1">
      <c r="A3706" s="446"/>
      <c r="B3706" s="446"/>
      <c r="C3706" s="106" t="str">
        <f>IF(A3706="CSP","Consolidated Supply Program(IIF)",IF(A3706&lt;&gt;"",INDEX('CCN &amp; Description'!$B$2:$B$1071,MATCH(VALUE(LEFT(A3706,5)),'CCN &amp; Description'!$A$2:$A$1071,0)),""))</f>
        <v/>
      </c>
      <c r="D3706" s="107" t="str">
        <f t="shared" si="114"/>
        <v>E</v>
      </c>
      <c r="E3706" s="107" t="str">
        <f t="shared" si="115"/>
        <v>E0727</v>
      </c>
      <c r="F3706" s="108" t="s">
        <v>8786</v>
      </c>
      <c r="G3706" s="108" t="s">
        <v>15256</v>
      </c>
      <c r="H3706" s="108" t="s">
        <v>15257</v>
      </c>
      <c r="I3706" s="109">
        <v>0.5</v>
      </c>
      <c r="J3706" s="109">
        <v>0.25</v>
      </c>
      <c r="K3706" s="109">
        <v>0.67</v>
      </c>
      <c r="L3706" s="110" t="e">
        <v>#REF!</v>
      </c>
      <c r="M3706" s="111" t="e">
        <v>#REF!</v>
      </c>
      <c r="N3706" s="111" t="e">
        <v>#N/A</v>
      </c>
      <c r="O3706" s="111" t="e">
        <v>#N/A</v>
      </c>
      <c r="P3706" s="111" t="e">
        <v>#N/A</v>
      </c>
      <c r="Q3706" s="111" t="e">
        <v>#N/A</v>
      </c>
    </row>
    <row r="3707" spans="1:17" s="110" customFormat="1" ht="15" customHeight="1" thickBot="1">
      <c r="A3707" s="446"/>
      <c r="B3707" s="446"/>
      <c r="C3707" s="106" t="str">
        <f>IF(A3707="CSP","Consolidated Supply Program(IIF)",IF(A3707&lt;&gt;"",INDEX('CCN &amp; Description'!$B$2:$B$1071,MATCH(VALUE(LEFT(A3707,5)),'CCN &amp; Description'!$A$2:$A$1071,0)),""))</f>
        <v/>
      </c>
      <c r="D3707" s="107" t="str">
        <f t="shared" si="114"/>
        <v>E</v>
      </c>
      <c r="E3707" s="107" t="str">
        <f t="shared" si="115"/>
        <v>E0727</v>
      </c>
      <c r="F3707" s="108" t="s">
        <v>8786</v>
      </c>
      <c r="G3707" s="108" t="s">
        <v>15256</v>
      </c>
      <c r="H3707" s="108" t="s">
        <v>15258</v>
      </c>
      <c r="I3707" s="109">
        <v>0.5</v>
      </c>
      <c r="J3707" s="109">
        <v>0.25</v>
      </c>
      <c r="K3707" s="109">
        <v>0.67</v>
      </c>
      <c r="L3707" s="110" t="e">
        <v>#REF!</v>
      </c>
      <c r="M3707" s="111" t="e">
        <v>#REF!</v>
      </c>
      <c r="N3707" s="111" t="e">
        <v>#N/A</v>
      </c>
      <c r="O3707" s="111" t="e">
        <v>#N/A</v>
      </c>
      <c r="P3707" s="111" t="e">
        <v>#N/A</v>
      </c>
      <c r="Q3707" s="111" t="e">
        <v>#N/A</v>
      </c>
    </row>
    <row r="3708" spans="1:17" s="110" customFormat="1" ht="15" customHeight="1" thickBot="1">
      <c r="A3708" s="446"/>
      <c r="B3708" s="446"/>
      <c r="C3708" s="106" t="str">
        <f>IF(A3708="CSP","Consolidated Supply Program(IIF)",IF(A3708&lt;&gt;"",INDEX('CCN &amp; Description'!$B$2:$B$1071,MATCH(VALUE(LEFT(A3708,5)),'CCN &amp; Description'!$A$2:$A$1071,0)),""))</f>
        <v/>
      </c>
      <c r="D3708" s="107" t="str">
        <f t="shared" si="114"/>
        <v>E</v>
      </c>
      <c r="E3708" s="107" t="str">
        <f t="shared" si="115"/>
        <v>E0759</v>
      </c>
      <c r="F3708" s="108" t="s">
        <v>8792</v>
      </c>
      <c r="G3708" s="108" t="s">
        <v>14913</v>
      </c>
      <c r="H3708" s="108" t="s">
        <v>15259</v>
      </c>
      <c r="I3708" s="109">
        <v>3.33</v>
      </c>
      <c r="J3708" s="109">
        <v>1.42</v>
      </c>
      <c r="K3708" s="109">
        <v>1.33</v>
      </c>
      <c r="L3708" s="110" t="e">
        <v>#REF!</v>
      </c>
      <c r="M3708" s="111" t="e">
        <v>#REF!</v>
      </c>
      <c r="N3708" s="111" t="e">
        <v>#N/A</v>
      </c>
      <c r="O3708" s="111" t="e">
        <v>#N/A</v>
      </c>
      <c r="P3708" s="111" t="e">
        <v>#N/A</v>
      </c>
      <c r="Q3708" s="111" t="e">
        <v>#N/A</v>
      </c>
    </row>
    <row r="3709" spans="1:17" s="110" customFormat="1" ht="15" customHeight="1" thickBot="1">
      <c r="A3709" s="446"/>
      <c r="B3709" s="446"/>
      <c r="C3709" s="106" t="str">
        <f>IF(A3709="CSP","Consolidated Supply Program(IIF)",IF(A3709&lt;&gt;"",INDEX('CCN &amp; Description'!$B$2:$B$1071,MATCH(VALUE(LEFT(A3709,5)),'CCN &amp; Description'!$A$2:$A$1071,0)),""))</f>
        <v/>
      </c>
      <c r="D3709" s="107" t="str">
        <f t="shared" si="114"/>
        <v>E</v>
      </c>
      <c r="E3709" s="107" t="str">
        <f t="shared" si="115"/>
        <v>E0759</v>
      </c>
      <c r="F3709" s="108" t="s">
        <v>8792</v>
      </c>
      <c r="G3709" s="108" t="s">
        <v>15260</v>
      </c>
      <c r="H3709" s="108" t="s">
        <v>15261</v>
      </c>
      <c r="I3709" s="109">
        <v>5.1100000000000003</v>
      </c>
      <c r="J3709" s="109">
        <v>3.1</v>
      </c>
      <c r="K3709" s="109">
        <v>2.44</v>
      </c>
      <c r="L3709" s="110" t="e">
        <v>#REF!</v>
      </c>
      <c r="M3709" s="111" t="e">
        <v>#REF!</v>
      </c>
      <c r="N3709" s="111" t="e">
        <v>#N/A</v>
      </c>
      <c r="O3709" s="111" t="e">
        <v>#N/A</v>
      </c>
      <c r="P3709" s="111" t="e">
        <v>#N/A</v>
      </c>
      <c r="Q3709" s="111" t="e">
        <v>#N/A</v>
      </c>
    </row>
    <row r="3710" spans="1:17" ht="15" customHeight="1" thickBot="1">
      <c r="A3710" s="446"/>
      <c r="B3710" s="446"/>
      <c r="C3710" s="54" t="str">
        <f>IF(A3710="CSP","Consolidated Supply Program(IIF)",IF(A3710&lt;&gt;"",INDEX('CCN &amp; Description'!$B$2:$B$1071,MATCH(VALUE(LEFT(A3710,5)),'CCN &amp; Description'!$A$2:$A$1071,0)),""))</f>
        <v/>
      </c>
      <c r="D3710" s="55" t="str">
        <f t="shared" si="114"/>
        <v>E</v>
      </c>
      <c r="E3710" s="55" t="str">
        <f t="shared" si="115"/>
        <v>E0796</v>
      </c>
      <c r="F3710" s="56" t="s">
        <v>8799</v>
      </c>
      <c r="G3710" s="56" t="s">
        <v>14969</v>
      </c>
      <c r="H3710" s="56" t="s">
        <v>15262</v>
      </c>
      <c r="I3710" s="57">
        <v>26.07</v>
      </c>
      <c r="J3710" s="57">
        <v>10.75</v>
      </c>
      <c r="K3710" s="57">
        <v>10.25</v>
      </c>
      <c r="L3710" s="315" t="e">
        <v>#REF!</v>
      </c>
      <c r="M3710" s="58" t="e">
        <v>#REF!</v>
      </c>
      <c r="N3710" s="58">
        <v>26.083333333333329</v>
      </c>
      <c r="O3710" s="58" t="s">
        <v>56</v>
      </c>
      <c r="P3710" s="58">
        <v>45</v>
      </c>
      <c r="Q3710" s="58">
        <v>1.75</v>
      </c>
    </row>
    <row r="3711" spans="1:17" ht="15" customHeight="1" thickBot="1">
      <c r="A3711" s="446"/>
      <c r="B3711" s="446"/>
      <c r="C3711" s="54" t="str">
        <f>IF(A3711="CSP","Consolidated Supply Program(IIF)",IF(A3711&lt;&gt;"",INDEX('CCN &amp; Description'!$B$2:$B$1071,MATCH(VALUE(LEFT(A3711,5)),'CCN &amp; Description'!$A$2:$A$1071,0)),""))</f>
        <v/>
      </c>
      <c r="D3711" s="55" t="str">
        <f t="shared" si="114"/>
        <v>E</v>
      </c>
      <c r="E3711" s="55" t="str">
        <f t="shared" si="115"/>
        <v>E0796</v>
      </c>
      <c r="F3711" s="56" t="s">
        <v>8799</v>
      </c>
      <c r="G3711" s="56" t="s">
        <v>15263</v>
      </c>
      <c r="H3711" s="56" t="s">
        <v>15264</v>
      </c>
      <c r="I3711" s="57">
        <v>26.07</v>
      </c>
      <c r="J3711" s="57">
        <v>10.75</v>
      </c>
      <c r="K3711" s="57">
        <v>10.75</v>
      </c>
      <c r="L3711" s="315" t="e">
        <v>#REF!</v>
      </c>
      <c r="M3711" s="58" t="e">
        <v>#REF!</v>
      </c>
      <c r="N3711" s="58">
        <v>26.083333333333329</v>
      </c>
      <c r="O3711" s="58" t="s">
        <v>56</v>
      </c>
      <c r="P3711" s="58">
        <v>45</v>
      </c>
      <c r="Q3711" s="58">
        <v>1.75</v>
      </c>
    </row>
    <row r="3712" spans="1:17" ht="15" customHeight="1" thickBot="1">
      <c r="A3712" s="446"/>
      <c r="B3712" s="446"/>
      <c r="C3712" s="54" t="str">
        <f>IF(A3712="CSP","Consolidated Supply Program(IIF)",IF(A3712&lt;&gt;"",INDEX('CCN &amp; Description'!$B$2:$B$1071,MATCH(VALUE(LEFT(A3712,5)),'CCN &amp; Description'!$A$2:$A$1071,0)),""))</f>
        <v/>
      </c>
      <c r="D3712" s="55" t="str">
        <f t="shared" si="114"/>
        <v>E</v>
      </c>
      <c r="E3712" s="55" t="str">
        <f t="shared" si="115"/>
        <v>E0796</v>
      </c>
      <c r="F3712" s="56" t="s">
        <v>8799</v>
      </c>
      <c r="G3712" s="56" t="s">
        <v>14969</v>
      </c>
      <c r="H3712" s="56" t="s">
        <v>15265</v>
      </c>
      <c r="I3712" s="57">
        <v>26.82</v>
      </c>
      <c r="J3712" s="57">
        <v>10.75</v>
      </c>
      <c r="K3712" s="57">
        <v>9.58</v>
      </c>
      <c r="L3712" s="315" t="e">
        <v>#REF!</v>
      </c>
      <c r="M3712" s="58" t="e">
        <v>#REF!</v>
      </c>
      <c r="N3712" s="58">
        <v>26.083333333333329</v>
      </c>
      <c r="O3712" s="58" t="s">
        <v>56</v>
      </c>
      <c r="P3712" s="58">
        <v>45</v>
      </c>
      <c r="Q3712" s="58">
        <v>1.75</v>
      </c>
    </row>
    <row r="3713" spans="1:17" s="110" customFormat="1" ht="15" customHeight="1" thickBot="1">
      <c r="A3713" s="446">
        <v>14312</v>
      </c>
      <c r="B3713" s="446"/>
      <c r="C3713" s="106" t="str">
        <f>IF(A3713="CSP","Consolidated Supply Program(IIF)",IF(A3713&lt;&gt;"",INDEX('CCN &amp; Description'!$B$2:$B$1071,MATCH(VALUE(LEFT(A3713,5)),'CCN &amp; Description'!$A$2:$A$1071,0)),""))</f>
        <v>VEHICLE STAGING AREA, SURFACED</v>
      </c>
      <c r="D3713" s="107" t="str">
        <f t="shared" si="114"/>
        <v>E</v>
      </c>
      <c r="E3713" s="107" t="str">
        <f t="shared" si="115"/>
        <v>E0846</v>
      </c>
      <c r="F3713" s="108" t="s">
        <v>8807</v>
      </c>
      <c r="G3713" s="108" t="s">
        <v>14969</v>
      </c>
      <c r="H3713" s="108" t="s">
        <v>15266</v>
      </c>
      <c r="I3713" s="109">
        <v>26.07</v>
      </c>
      <c r="J3713" s="109">
        <v>10.75</v>
      </c>
      <c r="K3713" s="109">
        <v>10.25</v>
      </c>
      <c r="L3713" s="110" t="e">
        <v>#REF!</v>
      </c>
      <c r="M3713" s="111" t="e">
        <v>#REF!</v>
      </c>
      <c r="N3713" s="111">
        <v>26.083333333333329</v>
      </c>
      <c r="O3713" s="111" t="s">
        <v>56</v>
      </c>
      <c r="P3713" s="111">
        <v>45</v>
      </c>
      <c r="Q3713" s="111">
        <v>1.75</v>
      </c>
    </row>
    <row r="3714" spans="1:17" s="110" customFormat="1" ht="15" customHeight="1" thickBot="1">
      <c r="A3714" s="446">
        <v>14312</v>
      </c>
      <c r="B3714" s="446"/>
      <c r="C3714" s="106" t="str">
        <f>IF(A3714="CSP","Consolidated Supply Program(IIF)",IF(A3714&lt;&gt;"",INDEX('CCN &amp; Description'!$B$2:$B$1071,MATCH(VALUE(LEFT(A3714,5)),'CCN &amp; Description'!$A$2:$A$1071,0)),""))</f>
        <v>VEHICLE STAGING AREA, SURFACED</v>
      </c>
      <c r="D3714" s="107" t="str">
        <f t="shared" ref="D3714:D3777" si="116">LEFT(F3714,1)</f>
        <v>E</v>
      </c>
      <c r="E3714" s="107" t="str">
        <f t="shared" ref="E3714:E3777" si="117">LEFT(F3714,5)</f>
        <v>E0846</v>
      </c>
      <c r="F3714" s="108" t="s">
        <v>8807</v>
      </c>
      <c r="G3714" s="108" t="s">
        <v>14969</v>
      </c>
      <c r="H3714" s="108" t="s">
        <v>15267</v>
      </c>
      <c r="I3714" s="109">
        <v>26.82</v>
      </c>
      <c r="J3714" s="109">
        <v>10.91</v>
      </c>
      <c r="K3714" s="109">
        <v>10.91</v>
      </c>
      <c r="L3714" s="110" t="e">
        <v>#REF!</v>
      </c>
      <c r="M3714" s="111" t="e">
        <v>#REF!</v>
      </c>
      <c r="N3714" s="111">
        <v>26.083333333333329</v>
      </c>
      <c r="O3714" s="111" t="s">
        <v>56</v>
      </c>
      <c r="P3714" s="111">
        <v>45</v>
      </c>
      <c r="Q3714" s="111">
        <v>1.75</v>
      </c>
    </row>
    <row r="3715" spans="1:17" s="110" customFormat="1" ht="15" customHeight="1" thickBot="1">
      <c r="A3715" s="446">
        <v>14312</v>
      </c>
      <c r="B3715" s="446"/>
      <c r="C3715" s="106" t="str">
        <f>IF(A3715="CSP","Consolidated Supply Program(IIF)",IF(A3715&lt;&gt;"",INDEX('CCN &amp; Description'!$B$2:$B$1071,MATCH(VALUE(LEFT(A3715,5)),'CCN &amp; Description'!$A$2:$A$1071,0)),""))</f>
        <v>VEHICLE STAGING AREA, SURFACED</v>
      </c>
      <c r="D3715" s="107" t="str">
        <f t="shared" si="116"/>
        <v>E</v>
      </c>
      <c r="E3715" s="107" t="str">
        <f t="shared" si="117"/>
        <v>E0846</v>
      </c>
      <c r="F3715" s="108" t="s">
        <v>8807</v>
      </c>
      <c r="G3715" s="108" t="s">
        <v>15263</v>
      </c>
      <c r="H3715" s="108" t="s">
        <v>15268</v>
      </c>
      <c r="I3715" s="109">
        <v>26.07</v>
      </c>
      <c r="J3715" s="109">
        <v>10.75</v>
      </c>
      <c r="K3715" s="109">
        <v>10.75</v>
      </c>
      <c r="L3715" s="110" t="e">
        <v>#REF!</v>
      </c>
      <c r="M3715" s="111" t="e">
        <v>#REF!</v>
      </c>
      <c r="N3715" s="111">
        <v>26.083333333333329</v>
      </c>
      <c r="O3715" s="111" t="s">
        <v>56</v>
      </c>
      <c r="P3715" s="111">
        <v>45</v>
      </c>
      <c r="Q3715" s="111">
        <v>1.75</v>
      </c>
    </row>
    <row r="3716" spans="1:17" s="110" customFormat="1" ht="15" customHeight="1" thickBot="1">
      <c r="A3716" s="446">
        <v>14312</v>
      </c>
      <c r="B3716" s="446"/>
      <c r="C3716" s="106" t="str">
        <f>IF(A3716="CSP","Consolidated Supply Program(IIF)",IF(A3716&lt;&gt;"",INDEX('CCN &amp; Description'!$B$2:$B$1071,MATCH(VALUE(LEFT(A3716,5)),'CCN &amp; Description'!$A$2:$A$1071,0)),""))</f>
        <v>VEHICLE STAGING AREA, SURFACED</v>
      </c>
      <c r="D3716" s="107" t="str">
        <f t="shared" si="116"/>
        <v>E</v>
      </c>
      <c r="E3716" s="107" t="str">
        <f t="shared" si="117"/>
        <v>E0856</v>
      </c>
      <c r="F3716" s="108" t="s">
        <v>8815</v>
      </c>
      <c r="G3716" s="108" t="s">
        <v>14969</v>
      </c>
      <c r="H3716" s="108" t="s">
        <v>15269</v>
      </c>
      <c r="I3716" s="109">
        <v>26.74</v>
      </c>
      <c r="J3716" s="109">
        <v>10.75</v>
      </c>
      <c r="K3716" s="109">
        <v>10.41</v>
      </c>
      <c r="L3716" s="110" t="e">
        <v>#REF!</v>
      </c>
      <c r="M3716" s="111" t="e">
        <v>#REF!</v>
      </c>
      <c r="N3716" s="111">
        <v>26.75</v>
      </c>
      <c r="O3716" s="111" t="s">
        <v>56</v>
      </c>
      <c r="P3716" s="111">
        <v>45</v>
      </c>
      <c r="Q3716" s="111">
        <v>1.75</v>
      </c>
    </row>
    <row r="3717" spans="1:17" s="110" customFormat="1" ht="15" customHeight="1" thickBot="1">
      <c r="A3717" s="446">
        <v>14312</v>
      </c>
      <c r="B3717" s="446"/>
      <c r="C3717" s="106" t="str">
        <f>IF(A3717="CSP","Consolidated Supply Program(IIF)",IF(A3717&lt;&gt;"",INDEX('CCN &amp; Description'!$B$2:$B$1071,MATCH(VALUE(LEFT(A3717,5)),'CCN &amp; Description'!$A$2:$A$1071,0)),""))</f>
        <v>VEHICLE STAGING AREA, SURFACED</v>
      </c>
      <c r="D3717" s="107" t="str">
        <f t="shared" si="116"/>
        <v>E</v>
      </c>
      <c r="E3717" s="107" t="str">
        <f t="shared" si="117"/>
        <v>E0856</v>
      </c>
      <c r="F3717" s="108" t="s">
        <v>8815</v>
      </c>
      <c r="G3717" s="108" t="s">
        <v>15263</v>
      </c>
      <c r="H3717" s="108" t="s">
        <v>15270</v>
      </c>
      <c r="I3717" s="109">
        <v>26.07</v>
      </c>
      <c r="J3717" s="109">
        <v>10.75</v>
      </c>
      <c r="K3717" s="109">
        <v>10.25</v>
      </c>
      <c r="L3717" s="110" t="e">
        <v>#REF!</v>
      </c>
      <c r="M3717" s="111" t="e">
        <v>#REF!</v>
      </c>
      <c r="N3717" s="111">
        <v>26.75</v>
      </c>
      <c r="O3717" s="111" t="s">
        <v>56</v>
      </c>
      <c r="P3717" s="111">
        <v>45</v>
      </c>
      <c r="Q3717" s="111">
        <v>1.75</v>
      </c>
    </row>
    <row r="3718" spans="1:17" s="110" customFormat="1" ht="15" customHeight="1" thickBot="1">
      <c r="A3718" s="446">
        <v>14312</v>
      </c>
      <c r="B3718" s="446"/>
      <c r="C3718" s="106" t="str">
        <f>IF(A3718="CSP","Consolidated Supply Program(IIF)",IF(A3718&lt;&gt;"",INDEX('CCN &amp; Description'!$B$2:$B$1071,MATCH(VALUE(LEFT(A3718,5)),'CCN &amp; Description'!$A$2:$A$1071,0)),""))</f>
        <v>VEHICLE STAGING AREA, SURFACED</v>
      </c>
      <c r="D3718" s="107" t="str">
        <f t="shared" si="116"/>
        <v>E</v>
      </c>
      <c r="E3718" s="107" t="str">
        <f t="shared" si="117"/>
        <v>E0856</v>
      </c>
      <c r="F3718" s="108" t="s">
        <v>8815</v>
      </c>
      <c r="G3718" s="108" t="s">
        <v>14969</v>
      </c>
      <c r="H3718" s="108" t="s">
        <v>15271</v>
      </c>
      <c r="I3718" s="109">
        <v>26.07</v>
      </c>
      <c r="J3718" s="109">
        <v>10.75</v>
      </c>
      <c r="K3718" s="109">
        <v>10.25</v>
      </c>
      <c r="L3718" s="110" t="e">
        <v>#REF!</v>
      </c>
      <c r="M3718" s="111" t="e">
        <v>#REF!</v>
      </c>
      <c r="N3718" s="111">
        <v>26.75</v>
      </c>
      <c r="O3718" s="111" t="s">
        <v>56</v>
      </c>
      <c r="P3718" s="111">
        <v>45</v>
      </c>
      <c r="Q3718" s="111">
        <v>1.75</v>
      </c>
    </row>
    <row r="3719" spans="1:17" ht="15" customHeight="1" thickBot="1">
      <c r="A3719" s="446"/>
      <c r="B3719" s="446"/>
      <c r="C3719" s="54" t="str">
        <f>IF(A3719="CSP","Consolidated Supply Program(IIF)",IF(A3719&lt;&gt;"",INDEX('CCN &amp; Description'!$B$2:$B$1071,MATCH(VALUE(LEFT(A3719,5)),'CCN &amp; Description'!$A$2:$A$1071,0)),""))</f>
        <v/>
      </c>
      <c r="D3719" s="55" t="str">
        <f t="shared" si="116"/>
        <v>E</v>
      </c>
      <c r="E3719" s="55" t="str">
        <f t="shared" si="117"/>
        <v>E0857</v>
      </c>
      <c r="F3719" s="56" t="s">
        <v>15272</v>
      </c>
      <c r="G3719" s="56" t="s">
        <v>15273</v>
      </c>
      <c r="H3719" s="56" t="s">
        <v>15274</v>
      </c>
      <c r="I3719" s="57">
        <v>30.67</v>
      </c>
      <c r="J3719" s="57">
        <v>12</v>
      </c>
      <c r="K3719" s="57">
        <v>10.83</v>
      </c>
      <c r="L3719" s="315" t="e">
        <v>#REF!</v>
      </c>
      <c r="M3719" s="58" t="e">
        <v>#REF!</v>
      </c>
      <c r="N3719" s="58" t="e">
        <v>#N/A</v>
      </c>
      <c r="O3719" s="58" t="e">
        <v>#N/A</v>
      </c>
      <c r="P3719" s="58" t="e">
        <v>#N/A</v>
      </c>
      <c r="Q3719" s="58" t="e">
        <v>#N/A</v>
      </c>
    </row>
    <row r="3720" spans="1:17" ht="15" customHeight="1" thickBot="1">
      <c r="A3720" s="446"/>
      <c r="B3720" s="446"/>
      <c r="C3720" s="54" t="str">
        <f>IF(A3720="CSP","Consolidated Supply Program(IIF)",IF(A3720&lt;&gt;"",INDEX('CCN &amp; Description'!$B$2:$B$1071,MATCH(VALUE(LEFT(A3720,5)),'CCN &amp; Description'!$A$2:$A$1071,0)),""))</f>
        <v/>
      </c>
      <c r="D3720" s="55" t="str">
        <f t="shared" si="116"/>
        <v>E</v>
      </c>
      <c r="E3720" s="55" t="str">
        <f t="shared" si="117"/>
        <v>E0858</v>
      </c>
      <c r="F3720" s="56" t="s">
        <v>15275</v>
      </c>
      <c r="G3720" s="56" t="s">
        <v>15273</v>
      </c>
      <c r="H3720" s="56" t="s">
        <v>15274</v>
      </c>
      <c r="I3720" s="57">
        <v>30.33</v>
      </c>
      <c r="J3720" s="57">
        <v>12.25</v>
      </c>
      <c r="K3720" s="57">
        <v>10.83</v>
      </c>
      <c r="L3720" s="315" t="e">
        <v>#REF!</v>
      </c>
      <c r="M3720" s="58" t="e">
        <v>#REF!</v>
      </c>
      <c r="N3720" s="58" t="e">
        <v>#N/A</v>
      </c>
      <c r="O3720" s="58" t="e">
        <v>#N/A</v>
      </c>
      <c r="P3720" s="58" t="e">
        <v>#N/A</v>
      </c>
      <c r="Q3720" s="58" t="e">
        <v>#N/A</v>
      </c>
    </row>
    <row r="3721" spans="1:17" ht="15" customHeight="1" thickBot="1">
      <c r="A3721" s="446"/>
      <c r="B3721" s="446"/>
      <c r="C3721" s="54" t="str">
        <f>IF(A3721="CSP","Consolidated Supply Program(IIF)",IF(A3721&lt;&gt;"",INDEX('CCN &amp; Description'!$B$2:$B$1071,MATCH(VALUE(LEFT(A3721,5)),'CCN &amp; Description'!$A$2:$A$1071,0)),""))</f>
        <v/>
      </c>
      <c r="D3721" s="55" t="str">
        <f t="shared" si="116"/>
        <v>E</v>
      </c>
      <c r="E3721" s="55" t="str">
        <f t="shared" si="117"/>
        <v>E0870</v>
      </c>
      <c r="F3721" s="56" t="s">
        <v>15276</v>
      </c>
      <c r="G3721" s="56" t="s">
        <v>15277</v>
      </c>
      <c r="H3721" s="56" t="s">
        <v>15278</v>
      </c>
      <c r="I3721" s="57">
        <v>0.33</v>
      </c>
      <c r="J3721" s="57">
        <v>0.75</v>
      </c>
      <c r="K3721" s="57">
        <v>0.67</v>
      </c>
      <c r="L3721" s="315" t="e">
        <v>#REF!</v>
      </c>
      <c r="M3721" s="58" t="e">
        <v>#REF!</v>
      </c>
      <c r="N3721" s="58" t="e">
        <v>#N/A</v>
      </c>
      <c r="O3721" s="58" t="e">
        <v>#N/A</v>
      </c>
      <c r="P3721" s="58" t="e">
        <v>#N/A</v>
      </c>
      <c r="Q3721" s="58" t="e">
        <v>#N/A</v>
      </c>
    </row>
    <row r="3722" spans="1:17" ht="15" customHeight="1" thickBot="1">
      <c r="A3722" s="446"/>
      <c r="B3722" s="446"/>
      <c r="C3722" s="54" t="str">
        <f>IF(A3722="CSP","Consolidated Supply Program(IIF)",IF(A3722&lt;&gt;"",INDEX('CCN &amp; Description'!$B$2:$B$1071,MATCH(VALUE(LEFT(A3722,5)),'CCN &amp; Description'!$A$2:$A$1071,0)),""))</f>
        <v/>
      </c>
      <c r="D3722" s="55" t="str">
        <f t="shared" si="116"/>
        <v>E</v>
      </c>
      <c r="E3722" s="55" t="str">
        <f t="shared" si="117"/>
        <v>E0890</v>
      </c>
      <c r="F3722" s="56" t="s">
        <v>15279</v>
      </c>
      <c r="G3722" s="56" t="s">
        <v>14883</v>
      </c>
      <c r="H3722" s="56" t="s">
        <v>15280</v>
      </c>
      <c r="I3722" s="57">
        <v>2.42</v>
      </c>
      <c r="J3722" s="57">
        <v>0.5</v>
      </c>
      <c r="K3722" s="57">
        <v>0.33</v>
      </c>
      <c r="L3722" s="315" t="e">
        <v>#REF!</v>
      </c>
      <c r="M3722" s="58" t="e">
        <v>#REF!</v>
      </c>
      <c r="N3722" s="58" t="e">
        <v>#N/A</v>
      </c>
      <c r="O3722" s="58" t="e">
        <v>#N/A</v>
      </c>
      <c r="P3722" s="58" t="e">
        <v>#N/A</v>
      </c>
      <c r="Q3722" s="58" t="e">
        <v>#N/A</v>
      </c>
    </row>
    <row r="3723" spans="1:17" s="110" customFormat="1" ht="15" customHeight="1" thickBot="1">
      <c r="A3723" s="446">
        <v>14345</v>
      </c>
      <c r="B3723" s="446"/>
      <c r="C3723" s="106" t="str">
        <f>IF(A3723="CSP","Consolidated Supply Program(IIF)",IF(A3723&lt;&gt;"",INDEX('CCN &amp; Description'!$B$2:$B$1071,MATCH(VALUE(LEFT(A3723,5)),'CCN &amp; Description'!$A$2:$A$1071,0)),""))</f>
        <v>SMALL ARMS STORAGE, INSTALLATION</v>
      </c>
      <c r="D3723" s="107" t="str">
        <f t="shared" si="116"/>
        <v>E</v>
      </c>
      <c r="E3723" s="107" t="str">
        <f t="shared" si="117"/>
        <v>E0892</v>
      </c>
      <c r="F3723" s="108" t="s">
        <v>8823</v>
      </c>
      <c r="G3723" s="108" t="s">
        <v>14883</v>
      </c>
      <c r="H3723" s="108" t="s">
        <v>15281</v>
      </c>
      <c r="I3723" s="109">
        <v>1.25</v>
      </c>
      <c r="J3723" s="109">
        <v>0.5</v>
      </c>
      <c r="K3723" s="109">
        <v>0.25</v>
      </c>
      <c r="L3723" s="110" t="e">
        <v>#REF!</v>
      </c>
      <c r="M3723" s="111" t="e">
        <v>#REF!</v>
      </c>
      <c r="N3723" s="111" t="e">
        <v>#N/A</v>
      </c>
      <c r="O3723" s="111" t="e">
        <v>#N/A</v>
      </c>
      <c r="P3723" s="111" t="e">
        <v>#N/A</v>
      </c>
      <c r="Q3723" s="111" t="e">
        <v>#N/A</v>
      </c>
    </row>
    <row r="3724" spans="1:17" s="110" customFormat="1" ht="15" customHeight="1" thickBot="1">
      <c r="A3724" s="446">
        <v>14345</v>
      </c>
      <c r="B3724" s="446"/>
      <c r="C3724" s="106" t="str">
        <f>IF(A3724="CSP","Consolidated Supply Program(IIF)",IF(A3724&lt;&gt;"",INDEX('CCN &amp; Description'!$B$2:$B$1071,MATCH(VALUE(LEFT(A3724,5)),'CCN &amp; Description'!$A$2:$A$1071,0)),""))</f>
        <v>SMALL ARMS STORAGE, INSTALLATION</v>
      </c>
      <c r="D3724" s="107" t="str">
        <f t="shared" si="116"/>
        <v>E</v>
      </c>
      <c r="E3724" s="107" t="str">
        <f t="shared" si="117"/>
        <v>E0892</v>
      </c>
      <c r="F3724" s="108" t="s">
        <v>8823</v>
      </c>
      <c r="G3724" s="108" t="s">
        <v>14883</v>
      </c>
      <c r="H3724" s="108" t="s">
        <v>15282</v>
      </c>
      <c r="I3724" s="109">
        <v>1.25</v>
      </c>
      <c r="J3724" s="109">
        <v>0.5</v>
      </c>
      <c r="K3724" s="109">
        <v>0.25</v>
      </c>
      <c r="L3724" s="110" t="e">
        <v>#REF!</v>
      </c>
      <c r="M3724" s="111" t="e">
        <v>#REF!</v>
      </c>
      <c r="N3724" s="111" t="e">
        <v>#N/A</v>
      </c>
      <c r="O3724" s="111" t="e">
        <v>#N/A</v>
      </c>
      <c r="P3724" s="111" t="e">
        <v>#N/A</v>
      </c>
      <c r="Q3724" s="111" t="e">
        <v>#N/A</v>
      </c>
    </row>
    <row r="3725" spans="1:17" s="110" customFormat="1" ht="15" customHeight="1" thickBot="1">
      <c r="A3725" s="446">
        <v>14345</v>
      </c>
      <c r="B3725" s="446"/>
      <c r="C3725" s="106" t="str">
        <f>IF(A3725="CSP","Consolidated Supply Program(IIF)",IF(A3725&lt;&gt;"",INDEX('CCN &amp; Description'!$B$2:$B$1071,MATCH(VALUE(LEFT(A3725,5)),'CCN &amp; Description'!$A$2:$A$1071,0)),""))</f>
        <v>SMALL ARMS STORAGE, INSTALLATION</v>
      </c>
      <c r="D3725" s="107" t="str">
        <f t="shared" si="116"/>
        <v>E</v>
      </c>
      <c r="E3725" s="107" t="str">
        <f t="shared" si="117"/>
        <v>E0915</v>
      </c>
      <c r="F3725" s="108" t="s">
        <v>8829</v>
      </c>
      <c r="G3725" s="108" t="s">
        <v>15049</v>
      </c>
      <c r="H3725" s="108" t="s">
        <v>15283</v>
      </c>
      <c r="I3725" s="109">
        <v>4.5</v>
      </c>
      <c r="J3725" s="109">
        <v>1.17</v>
      </c>
      <c r="K3725" s="109">
        <v>0.75</v>
      </c>
      <c r="L3725" s="110" t="e">
        <v>#REF!</v>
      </c>
      <c r="M3725" s="111" t="e">
        <v>#REF!</v>
      </c>
      <c r="N3725" s="111" t="e">
        <v>#N/A</v>
      </c>
      <c r="O3725" s="111" t="e">
        <v>#N/A</v>
      </c>
      <c r="P3725" s="111" t="e">
        <v>#N/A</v>
      </c>
      <c r="Q3725" s="111" t="e">
        <v>#N/A</v>
      </c>
    </row>
    <row r="3726" spans="1:17" s="110" customFormat="1" ht="15" customHeight="1" thickBot="1">
      <c r="A3726" s="446">
        <v>14345</v>
      </c>
      <c r="B3726" s="446"/>
      <c r="C3726" s="106" t="str">
        <f>IF(A3726="CSP","Consolidated Supply Program(IIF)",IF(A3726&lt;&gt;"",INDEX('CCN &amp; Description'!$B$2:$B$1071,MATCH(VALUE(LEFT(A3726,5)),'CCN &amp; Description'!$A$2:$A$1071,0)),""))</f>
        <v>SMALL ARMS STORAGE, INSTALLATION</v>
      </c>
      <c r="D3726" s="107" t="str">
        <f t="shared" si="116"/>
        <v>E</v>
      </c>
      <c r="E3726" s="107" t="str">
        <f t="shared" si="117"/>
        <v>E0915</v>
      </c>
      <c r="F3726" s="108" t="s">
        <v>8829</v>
      </c>
      <c r="G3726" s="108" t="s">
        <v>15049</v>
      </c>
      <c r="H3726" s="108" t="s">
        <v>15284</v>
      </c>
      <c r="I3726" s="109">
        <v>4.5</v>
      </c>
      <c r="J3726" s="109">
        <v>1.17</v>
      </c>
      <c r="K3726" s="113"/>
      <c r="L3726" s="110" t="e">
        <v>#REF!</v>
      </c>
      <c r="M3726" s="111" t="e">
        <v>#REF!</v>
      </c>
      <c r="N3726" s="111" t="e">
        <v>#N/A</v>
      </c>
      <c r="O3726" s="111" t="e">
        <v>#N/A</v>
      </c>
      <c r="P3726" s="111" t="e">
        <v>#N/A</v>
      </c>
      <c r="Q3726" s="111" t="e">
        <v>#N/A</v>
      </c>
    </row>
    <row r="3727" spans="1:17" s="110" customFormat="1" ht="15" customHeight="1" thickBot="1">
      <c r="A3727" s="446">
        <v>14345</v>
      </c>
      <c r="B3727" s="446"/>
      <c r="C3727" s="106" t="str">
        <f>IF(A3727="CSP","Consolidated Supply Program(IIF)",IF(A3727&lt;&gt;"",INDEX('CCN &amp; Description'!$B$2:$B$1071,MATCH(VALUE(LEFT(A3727,5)),'CCN &amp; Description'!$A$2:$A$1071,0)),""))</f>
        <v>SMALL ARMS STORAGE, INSTALLATION</v>
      </c>
      <c r="D3727" s="107" t="str">
        <f t="shared" si="116"/>
        <v>E</v>
      </c>
      <c r="E3727" s="107" t="str">
        <f t="shared" si="117"/>
        <v>E0915</v>
      </c>
      <c r="F3727" s="108" t="s">
        <v>8829</v>
      </c>
      <c r="G3727" s="108" t="s">
        <v>15049</v>
      </c>
      <c r="H3727" s="108" t="s">
        <v>15285</v>
      </c>
      <c r="I3727" s="109">
        <v>2.58</v>
      </c>
      <c r="J3727" s="109">
        <v>0.67</v>
      </c>
      <c r="K3727" s="109">
        <v>1.1000000000000001</v>
      </c>
      <c r="L3727" s="110" t="e">
        <v>#REF!</v>
      </c>
      <c r="M3727" s="111" t="e">
        <v>#REF!</v>
      </c>
      <c r="N3727" s="111" t="e">
        <v>#N/A</v>
      </c>
      <c r="O3727" s="111" t="e">
        <v>#N/A</v>
      </c>
      <c r="P3727" s="111" t="e">
        <v>#N/A</v>
      </c>
      <c r="Q3727" s="111" t="e">
        <v>#N/A</v>
      </c>
    </row>
    <row r="3728" spans="1:17" s="110" customFormat="1" ht="15" customHeight="1" thickBot="1">
      <c r="A3728" s="446"/>
      <c r="B3728" s="446"/>
      <c r="C3728" s="106" t="str">
        <f>IF(A3728="CSP","Consolidated Supply Program(IIF)",IF(A3728&lt;&gt;"",INDEX('CCN &amp; Description'!$B$2:$B$1071,MATCH(VALUE(LEFT(A3728,5)),'CCN &amp; Description'!$A$2:$A$1071,0)),""))</f>
        <v/>
      </c>
      <c r="D3728" s="107" t="str">
        <f t="shared" si="116"/>
        <v>E</v>
      </c>
      <c r="E3728" s="107" t="str">
        <f t="shared" si="117"/>
        <v>E0930</v>
      </c>
      <c r="F3728" s="108" t="s">
        <v>8837</v>
      </c>
      <c r="G3728" s="108" t="s">
        <v>15286</v>
      </c>
      <c r="H3728" s="108" t="s">
        <v>15287</v>
      </c>
      <c r="I3728" s="109">
        <v>5.17</v>
      </c>
      <c r="J3728" s="109">
        <v>0.67</v>
      </c>
      <c r="K3728" s="109">
        <v>0.83</v>
      </c>
      <c r="L3728" s="110" t="e">
        <v>#REF!</v>
      </c>
      <c r="M3728" s="111" t="e">
        <v>#REF!</v>
      </c>
      <c r="N3728" s="111" t="e">
        <v>#N/A</v>
      </c>
      <c r="O3728" s="111" t="e">
        <v>#N/A</v>
      </c>
      <c r="P3728" s="111" t="e">
        <v>#N/A</v>
      </c>
      <c r="Q3728" s="111" t="e">
        <v>#N/A</v>
      </c>
    </row>
    <row r="3729" spans="1:17" s="110" customFormat="1" ht="15" customHeight="1" thickBot="1">
      <c r="A3729" s="446"/>
      <c r="B3729" s="446"/>
      <c r="C3729" s="106" t="str">
        <f>IF(A3729="CSP","Consolidated Supply Program(IIF)",IF(A3729&lt;&gt;"",INDEX('CCN &amp; Description'!$B$2:$B$1071,MATCH(VALUE(LEFT(A3729,5)),'CCN &amp; Description'!$A$2:$A$1071,0)),""))</f>
        <v/>
      </c>
      <c r="D3729" s="107" t="str">
        <f t="shared" si="116"/>
        <v>E</v>
      </c>
      <c r="E3729" s="107" t="str">
        <f t="shared" si="117"/>
        <v>E0930</v>
      </c>
      <c r="F3729" s="108" t="s">
        <v>8837</v>
      </c>
      <c r="G3729" s="108" t="s">
        <v>15288</v>
      </c>
      <c r="H3729" s="108" t="s">
        <v>15289</v>
      </c>
      <c r="I3729" s="109">
        <v>5</v>
      </c>
      <c r="J3729" s="109">
        <v>0.83</v>
      </c>
      <c r="K3729" s="109">
        <v>1</v>
      </c>
      <c r="L3729" s="110" t="e">
        <v>#REF!</v>
      </c>
      <c r="M3729" s="111" t="e">
        <v>#REF!</v>
      </c>
      <c r="N3729" s="111" t="e">
        <v>#N/A</v>
      </c>
      <c r="O3729" s="111" t="e">
        <v>#N/A</v>
      </c>
      <c r="P3729" s="111" t="e">
        <v>#N/A</v>
      </c>
      <c r="Q3729" s="111" t="e">
        <v>#N/A</v>
      </c>
    </row>
    <row r="3730" spans="1:17" s="110" customFormat="1" ht="15" customHeight="1" thickBot="1">
      <c r="A3730" s="446"/>
      <c r="B3730" s="446"/>
      <c r="C3730" s="106" t="str">
        <f>IF(A3730="CSP","Consolidated Supply Program(IIF)",IF(A3730&lt;&gt;"",INDEX('CCN &amp; Description'!$B$2:$B$1071,MATCH(VALUE(LEFT(A3730,5)),'CCN &amp; Description'!$A$2:$A$1071,0)),""))</f>
        <v/>
      </c>
      <c r="D3730" s="107" t="str">
        <f t="shared" si="116"/>
        <v>E</v>
      </c>
      <c r="E3730" s="107" t="str">
        <f t="shared" si="117"/>
        <v>E0930</v>
      </c>
      <c r="F3730" s="108" t="s">
        <v>8837</v>
      </c>
      <c r="G3730" s="108" t="s">
        <v>15290</v>
      </c>
      <c r="H3730" s="108" t="s">
        <v>15291</v>
      </c>
      <c r="I3730" s="109">
        <v>5</v>
      </c>
      <c r="J3730" s="109">
        <v>0.83</v>
      </c>
      <c r="K3730" s="109">
        <v>1</v>
      </c>
      <c r="L3730" s="110" t="e">
        <v>#REF!</v>
      </c>
      <c r="M3730" s="111" t="e">
        <v>#REF!</v>
      </c>
      <c r="N3730" s="111" t="e">
        <v>#N/A</v>
      </c>
      <c r="O3730" s="111" t="e">
        <v>#N/A</v>
      </c>
      <c r="P3730" s="111" t="e">
        <v>#N/A</v>
      </c>
      <c r="Q3730" s="111" t="e">
        <v>#N/A</v>
      </c>
    </row>
    <row r="3731" spans="1:17" s="110" customFormat="1" ht="15" customHeight="1" thickBot="1">
      <c r="A3731" s="446">
        <v>14345</v>
      </c>
      <c r="B3731" s="446"/>
      <c r="C3731" s="106" t="str">
        <f>IF(A3731="CSP","Consolidated Supply Program(IIF)",IF(A3731&lt;&gt;"",INDEX('CCN &amp; Description'!$B$2:$B$1071,MATCH(VALUE(LEFT(A3731,5)),'CCN &amp; Description'!$A$2:$A$1071,0)),""))</f>
        <v>SMALL ARMS STORAGE, INSTALLATION</v>
      </c>
      <c r="D3731" s="107" t="str">
        <f t="shared" si="116"/>
        <v>E</v>
      </c>
      <c r="E3731" s="107" t="str">
        <f t="shared" si="117"/>
        <v>E0935</v>
      </c>
      <c r="F3731" s="108" t="s">
        <v>8845</v>
      </c>
      <c r="G3731" s="108" t="s">
        <v>15292</v>
      </c>
      <c r="H3731" s="108" t="s">
        <v>15293</v>
      </c>
      <c r="I3731" s="109">
        <v>6.25</v>
      </c>
      <c r="J3731" s="109">
        <v>3.42</v>
      </c>
      <c r="K3731" s="109">
        <v>2.83</v>
      </c>
      <c r="L3731" s="110" t="e">
        <v>#REF!</v>
      </c>
      <c r="M3731" s="111" t="e">
        <v>#REF!</v>
      </c>
      <c r="N3731" s="111" t="e">
        <v>#N/A</v>
      </c>
      <c r="O3731" s="111" t="e">
        <v>#N/A</v>
      </c>
      <c r="P3731" s="111" t="e">
        <v>#N/A</v>
      </c>
      <c r="Q3731" s="111" t="e">
        <v>#N/A</v>
      </c>
    </row>
    <row r="3732" spans="1:17" s="110" customFormat="1" ht="15" customHeight="1" thickBot="1">
      <c r="A3732" s="446">
        <v>14345</v>
      </c>
      <c r="B3732" s="446"/>
      <c r="C3732" s="106" t="str">
        <f>IF(A3732="CSP","Consolidated Supply Program(IIF)",IF(A3732&lt;&gt;"",INDEX('CCN &amp; Description'!$B$2:$B$1071,MATCH(VALUE(LEFT(A3732,5)),'CCN &amp; Description'!$A$2:$A$1071,0)),""))</f>
        <v>SMALL ARMS STORAGE, INSTALLATION</v>
      </c>
      <c r="D3732" s="107" t="str">
        <f t="shared" si="116"/>
        <v>E</v>
      </c>
      <c r="E3732" s="107" t="str">
        <f t="shared" si="117"/>
        <v>E0935</v>
      </c>
      <c r="F3732" s="108" t="s">
        <v>8845</v>
      </c>
      <c r="G3732" s="108" t="s">
        <v>15292</v>
      </c>
      <c r="H3732" s="108" t="s">
        <v>15294</v>
      </c>
      <c r="I3732" s="109">
        <v>6.25</v>
      </c>
      <c r="J3732" s="109">
        <v>3.42</v>
      </c>
      <c r="K3732" s="113"/>
      <c r="L3732" s="110" t="e">
        <v>#REF!</v>
      </c>
      <c r="M3732" s="111" t="e">
        <v>#REF!</v>
      </c>
      <c r="N3732" s="111" t="e">
        <v>#N/A</v>
      </c>
      <c r="O3732" s="111" t="e">
        <v>#N/A</v>
      </c>
      <c r="P3732" s="111" t="e">
        <v>#N/A</v>
      </c>
      <c r="Q3732" s="111" t="e">
        <v>#N/A</v>
      </c>
    </row>
    <row r="3733" spans="1:17" s="110" customFormat="1" ht="15" customHeight="1" thickBot="1">
      <c r="A3733" s="446">
        <v>14345</v>
      </c>
      <c r="B3733" s="446"/>
      <c r="C3733" s="106" t="str">
        <f>IF(A3733="CSP","Consolidated Supply Program(IIF)",IF(A3733&lt;&gt;"",INDEX('CCN &amp; Description'!$B$2:$B$1071,MATCH(VALUE(LEFT(A3733,5)),'CCN &amp; Description'!$A$2:$A$1071,0)),""))</f>
        <v>SMALL ARMS STORAGE, INSTALLATION</v>
      </c>
      <c r="D3733" s="107" t="str">
        <f t="shared" si="116"/>
        <v>E</v>
      </c>
      <c r="E3733" s="107" t="str">
        <f t="shared" si="117"/>
        <v>E0935</v>
      </c>
      <c r="F3733" s="108" t="s">
        <v>8845</v>
      </c>
      <c r="G3733" s="108" t="s">
        <v>15292</v>
      </c>
      <c r="H3733" s="108" t="s">
        <v>15295</v>
      </c>
      <c r="I3733" s="109">
        <v>6.25</v>
      </c>
      <c r="J3733" s="109">
        <v>3.42</v>
      </c>
      <c r="K3733" s="113"/>
      <c r="L3733" s="110" t="e">
        <v>#REF!</v>
      </c>
      <c r="M3733" s="111" t="e">
        <v>#REF!</v>
      </c>
      <c r="N3733" s="111" t="e">
        <v>#N/A</v>
      </c>
      <c r="O3733" s="111" t="e">
        <v>#N/A</v>
      </c>
      <c r="P3733" s="111" t="e">
        <v>#N/A</v>
      </c>
      <c r="Q3733" s="111" t="e">
        <v>#N/A</v>
      </c>
    </row>
    <row r="3734" spans="1:17" s="110" customFormat="1" ht="15" customHeight="1" thickBot="1">
      <c r="A3734" s="446">
        <v>14345</v>
      </c>
      <c r="B3734" s="446"/>
      <c r="C3734" s="106" t="str">
        <f>IF(A3734="CSP","Consolidated Supply Program(IIF)",IF(A3734&lt;&gt;"",INDEX('CCN &amp; Description'!$B$2:$B$1071,MATCH(VALUE(LEFT(A3734,5)),'CCN &amp; Description'!$A$2:$A$1071,0)),""))</f>
        <v>SMALL ARMS STORAGE, INSTALLATION</v>
      </c>
      <c r="D3734" s="107" t="str">
        <f t="shared" si="116"/>
        <v>E</v>
      </c>
      <c r="E3734" s="107" t="str">
        <f t="shared" si="117"/>
        <v>E0935</v>
      </c>
      <c r="F3734" s="108" t="s">
        <v>8845</v>
      </c>
      <c r="G3734" s="108" t="s">
        <v>15292</v>
      </c>
      <c r="H3734" s="108" t="s">
        <v>15296</v>
      </c>
      <c r="I3734" s="109">
        <v>6.25</v>
      </c>
      <c r="J3734" s="109">
        <v>3.42</v>
      </c>
      <c r="K3734" s="113"/>
      <c r="L3734" s="110" t="e">
        <v>#REF!</v>
      </c>
      <c r="M3734" s="111" t="e">
        <v>#REF!</v>
      </c>
      <c r="N3734" s="111" t="e">
        <v>#N/A</v>
      </c>
      <c r="O3734" s="111" t="e">
        <v>#N/A</v>
      </c>
      <c r="P3734" s="111" t="e">
        <v>#N/A</v>
      </c>
      <c r="Q3734" s="111" t="e">
        <v>#N/A</v>
      </c>
    </row>
    <row r="3735" spans="1:17" s="110" customFormat="1" ht="15" customHeight="1" thickBot="1">
      <c r="A3735" s="446">
        <v>14345</v>
      </c>
      <c r="B3735" s="446"/>
      <c r="C3735" s="106" t="str">
        <f>IF(A3735="CSP","Consolidated Supply Program(IIF)",IF(A3735&lt;&gt;"",INDEX('CCN &amp; Description'!$B$2:$B$1071,MATCH(VALUE(LEFT(A3735,5)),'CCN &amp; Description'!$A$2:$A$1071,0)),""))</f>
        <v>SMALL ARMS STORAGE, INSTALLATION</v>
      </c>
      <c r="D3735" s="107" t="str">
        <f t="shared" si="116"/>
        <v>E</v>
      </c>
      <c r="E3735" s="107" t="str">
        <f t="shared" si="117"/>
        <v>E0935</v>
      </c>
      <c r="F3735" s="108" t="s">
        <v>8845</v>
      </c>
      <c r="G3735" s="108" t="s">
        <v>15292</v>
      </c>
      <c r="H3735" s="108" t="s">
        <v>15295</v>
      </c>
      <c r="I3735" s="109">
        <v>6.25</v>
      </c>
      <c r="J3735" s="109">
        <v>3.42</v>
      </c>
      <c r="K3735" s="109">
        <v>2.83</v>
      </c>
      <c r="L3735" s="110" t="e">
        <v>#REF!</v>
      </c>
      <c r="M3735" s="111" t="e">
        <v>#REF!</v>
      </c>
      <c r="N3735" s="111" t="e">
        <v>#N/A</v>
      </c>
      <c r="O3735" s="111" t="e">
        <v>#N/A</v>
      </c>
      <c r="P3735" s="111" t="e">
        <v>#N/A</v>
      </c>
      <c r="Q3735" s="111" t="e">
        <v>#N/A</v>
      </c>
    </row>
    <row r="3736" spans="1:17" ht="15" customHeight="1" thickBot="1">
      <c r="A3736" s="446"/>
      <c r="B3736" s="446"/>
      <c r="C3736" s="54" t="str">
        <f>IF(A3736="CSP","Consolidated Supply Program(IIF)",IF(A3736&lt;&gt;"",INDEX('CCN &amp; Description'!$B$2:$B$1071,MATCH(VALUE(LEFT(A3736,5)),'CCN &amp; Description'!$A$2:$A$1071,0)),""))</f>
        <v/>
      </c>
      <c r="D3736" s="55" t="str">
        <f t="shared" si="116"/>
        <v>E</v>
      </c>
      <c r="E3736" s="55" t="str">
        <f t="shared" si="117"/>
        <v>E0939</v>
      </c>
      <c r="F3736" s="56" t="s">
        <v>15297</v>
      </c>
      <c r="G3736" s="56" t="s">
        <v>15298</v>
      </c>
      <c r="H3736" s="59"/>
      <c r="I3736" s="57">
        <v>0</v>
      </c>
      <c r="J3736" s="57">
        <v>0</v>
      </c>
      <c r="K3736" s="57">
        <v>0</v>
      </c>
      <c r="L3736" s="315" t="e">
        <v>#REF!</v>
      </c>
      <c r="M3736" s="58" t="e">
        <v>#REF!</v>
      </c>
      <c r="N3736" s="58" t="e">
        <v>#N/A</v>
      </c>
      <c r="O3736" s="58" t="e">
        <v>#N/A</v>
      </c>
      <c r="P3736" s="58" t="e">
        <v>#N/A</v>
      </c>
      <c r="Q3736" s="58" t="e">
        <v>#N/A</v>
      </c>
    </row>
    <row r="3737" spans="1:17" s="110" customFormat="1" ht="15" customHeight="1" thickBot="1">
      <c r="A3737" s="446">
        <v>14312</v>
      </c>
      <c r="B3737" s="446"/>
      <c r="C3737" s="106" t="str">
        <f>IF(A3737="CSP","Consolidated Supply Program(IIF)",IF(A3737&lt;&gt;"",INDEX('CCN &amp; Description'!$B$2:$B$1071,MATCH(VALUE(LEFT(A3737,5)),'CCN &amp; Description'!$A$2:$A$1071,0)),""))</f>
        <v>VEHICLE STAGING AREA, SURFACED</v>
      </c>
      <c r="D3737" s="107" t="str">
        <f t="shared" si="116"/>
        <v>E</v>
      </c>
      <c r="E3737" s="107" t="str">
        <f t="shared" si="117"/>
        <v>E0942</v>
      </c>
      <c r="F3737" s="108" t="s">
        <v>8857</v>
      </c>
      <c r="G3737" s="108" t="s">
        <v>15098</v>
      </c>
      <c r="H3737" s="108" t="s">
        <v>15299</v>
      </c>
      <c r="I3737" s="109">
        <v>20.96</v>
      </c>
      <c r="J3737" s="109">
        <v>8.1999999999999993</v>
      </c>
      <c r="K3737" s="109">
        <v>8.83</v>
      </c>
      <c r="L3737" s="110" t="e">
        <v>#REF!</v>
      </c>
      <c r="M3737" s="111" t="e">
        <v>#REF!</v>
      </c>
      <c r="N3737" s="111">
        <v>20.966666666666669</v>
      </c>
      <c r="O3737" s="111" t="s">
        <v>56</v>
      </c>
      <c r="P3737" s="111">
        <v>45</v>
      </c>
      <c r="Q3737" s="111">
        <v>1.75</v>
      </c>
    </row>
    <row r="3738" spans="1:17" s="110" customFormat="1" ht="15" customHeight="1" thickBot="1">
      <c r="A3738" s="446">
        <v>14312</v>
      </c>
      <c r="B3738" s="446"/>
      <c r="C3738" s="106" t="str">
        <f>IF(A3738="CSP","Consolidated Supply Program(IIF)",IF(A3738&lt;&gt;"",INDEX('CCN &amp; Description'!$B$2:$B$1071,MATCH(VALUE(LEFT(A3738,5)),'CCN &amp; Description'!$A$2:$A$1071,0)),""))</f>
        <v>VEHICLE STAGING AREA, SURFACED</v>
      </c>
      <c r="D3738" s="107" t="str">
        <f t="shared" si="116"/>
        <v>E</v>
      </c>
      <c r="E3738" s="107" t="str">
        <f t="shared" si="117"/>
        <v>E0942</v>
      </c>
      <c r="F3738" s="108" t="s">
        <v>8857</v>
      </c>
      <c r="G3738" s="108" t="s">
        <v>15098</v>
      </c>
      <c r="H3738" s="108" t="s">
        <v>15300</v>
      </c>
      <c r="I3738" s="109">
        <v>20.96</v>
      </c>
      <c r="J3738" s="109">
        <v>8.1999999999999993</v>
      </c>
      <c r="K3738" s="109">
        <v>8.83</v>
      </c>
      <c r="L3738" s="110" t="e">
        <v>#REF!</v>
      </c>
      <c r="M3738" s="111" t="e">
        <v>#REF!</v>
      </c>
      <c r="N3738" s="111">
        <v>20.966666666666669</v>
      </c>
      <c r="O3738" s="111" t="s">
        <v>56</v>
      </c>
      <c r="P3738" s="111">
        <v>45</v>
      </c>
      <c r="Q3738" s="111">
        <v>1.75</v>
      </c>
    </row>
    <row r="3739" spans="1:17" s="110" customFormat="1" ht="15" customHeight="1" thickBot="1">
      <c r="A3739" s="446">
        <v>14312</v>
      </c>
      <c r="B3739" s="446"/>
      <c r="C3739" s="106" t="str">
        <f>IF(A3739="CSP","Consolidated Supply Program(IIF)",IF(A3739&lt;&gt;"",INDEX('CCN &amp; Description'!$B$2:$B$1071,MATCH(VALUE(LEFT(A3739,5)),'CCN &amp; Description'!$A$2:$A$1071,0)),""))</f>
        <v>VEHICLE STAGING AREA, SURFACED</v>
      </c>
      <c r="D3739" s="107" t="str">
        <f t="shared" si="116"/>
        <v>E</v>
      </c>
      <c r="E3739" s="107" t="str">
        <f t="shared" si="117"/>
        <v>E0942</v>
      </c>
      <c r="F3739" s="108" t="s">
        <v>8857</v>
      </c>
      <c r="G3739" s="108" t="s">
        <v>15098</v>
      </c>
      <c r="H3739" s="108" t="s">
        <v>15301</v>
      </c>
      <c r="I3739" s="109">
        <v>20.96</v>
      </c>
      <c r="J3739" s="109">
        <v>8.1999999999999993</v>
      </c>
      <c r="K3739" s="109">
        <v>8.83</v>
      </c>
      <c r="L3739" s="110" t="e">
        <v>#REF!</v>
      </c>
      <c r="M3739" s="111" t="e">
        <v>#REF!</v>
      </c>
      <c r="N3739" s="111">
        <v>20.966666666666669</v>
      </c>
      <c r="O3739" s="111" t="s">
        <v>56</v>
      </c>
      <c r="P3739" s="111">
        <v>45</v>
      </c>
      <c r="Q3739" s="111">
        <v>1.75</v>
      </c>
    </row>
    <row r="3740" spans="1:17" s="110" customFormat="1" ht="15" customHeight="1" thickBot="1">
      <c r="A3740" s="446">
        <v>14312</v>
      </c>
      <c r="B3740" s="446"/>
      <c r="C3740" s="106" t="str">
        <f>IF(A3740="CSP","Consolidated Supply Program(IIF)",IF(A3740&lt;&gt;"",INDEX('CCN &amp; Description'!$B$2:$B$1071,MATCH(VALUE(LEFT(A3740,5)),'CCN &amp; Description'!$A$2:$A$1071,0)),""))</f>
        <v>VEHICLE STAGING AREA, SURFACED</v>
      </c>
      <c r="D3740" s="107" t="str">
        <f t="shared" si="116"/>
        <v>E</v>
      </c>
      <c r="E3740" s="107" t="str">
        <f t="shared" si="117"/>
        <v>E0942</v>
      </c>
      <c r="F3740" s="108" t="s">
        <v>8857</v>
      </c>
      <c r="G3740" s="108" t="s">
        <v>15098</v>
      </c>
      <c r="H3740" s="108" t="s">
        <v>15302</v>
      </c>
      <c r="I3740" s="109">
        <v>20.96</v>
      </c>
      <c r="J3740" s="109">
        <v>8.1999999999999993</v>
      </c>
      <c r="K3740" s="109">
        <v>8.83</v>
      </c>
      <c r="L3740" s="110" t="e">
        <v>#REF!</v>
      </c>
      <c r="M3740" s="111" t="e">
        <v>#REF!</v>
      </c>
      <c r="N3740" s="111">
        <v>20.966666666666669</v>
      </c>
      <c r="O3740" s="111" t="s">
        <v>56</v>
      </c>
      <c r="P3740" s="111">
        <v>45</v>
      </c>
      <c r="Q3740" s="111">
        <v>1.75</v>
      </c>
    </row>
    <row r="3741" spans="1:17" s="110" customFormat="1" ht="15" customHeight="1" thickBot="1">
      <c r="A3741" s="446">
        <v>14312</v>
      </c>
      <c r="B3741" s="446"/>
      <c r="C3741" s="106" t="str">
        <f>IF(A3741="CSP","Consolidated Supply Program(IIF)",IF(A3741&lt;&gt;"",INDEX('CCN &amp; Description'!$B$2:$B$1071,MATCH(VALUE(LEFT(A3741,5)),'CCN &amp; Description'!$A$2:$A$1071,0)),""))</f>
        <v>VEHICLE STAGING AREA, SURFACED</v>
      </c>
      <c r="D3741" s="107" t="str">
        <f t="shared" si="116"/>
        <v>E</v>
      </c>
      <c r="E3741" s="107" t="str">
        <f t="shared" si="117"/>
        <v>E0946</v>
      </c>
      <c r="F3741" s="108" t="s">
        <v>8868</v>
      </c>
      <c r="G3741" s="108" t="s">
        <v>15098</v>
      </c>
      <c r="H3741" s="108" t="s">
        <v>15303</v>
      </c>
      <c r="I3741" s="109">
        <v>21.08</v>
      </c>
      <c r="J3741" s="109">
        <v>8.1999999999999993</v>
      </c>
      <c r="K3741" s="109">
        <v>9.17</v>
      </c>
      <c r="L3741" s="110" t="e">
        <v>#REF!</v>
      </c>
      <c r="M3741" s="111" t="e">
        <v>#REF!</v>
      </c>
      <c r="N3741" s="111">
        <v>21.733333333333331</v>
      </c>
      <c r="O3741" s="111" t="s">
        <v>56</v>
      </c>
      <c r="P3741" s="111">
        <v>45</v>
      </c>
      <c r="Q3741" s="111">
        <v>1.75</v>
      </c>
    </row>
    <row r="3742" spans="1:17" s="110" customFormat="1" ht="15" customHeight="1" thickBot="1">
      <c r="A3742" s="446">
        <v>14312</v>
      </c>
      <c r="B3742" s="446"/>
      <c r="C3742" s="106" t="str">
        <f>IF(A3742="CSP","Consolidated Supply Program(IIF)",IF(A3742&lt;&gt;"",INDEX('CCN &amp; Description'!$B$2:$B$1071,MATCH(VALUE(LEFT(A3742,5)),'CCN &amp; Description'!$A$2:$A$1071,0)),""))</f>
        <v>VEHICLE STAGING AREA, SURFACED</v>
      </c>
      <c r="D3742" s="107" t="str">
        <f t="shared" si="116"/>
        <v>E</v>
      </c>
      <c r="E3742" s="107" t="str">
        <f t="shared" si="117"/>
        <v>E0946</v>
      </c>
      <c r="F3742" s="108" t="s">
        <v>8868</v>
      </c>
      <c r="G3742" s="108" t="s">
        <v>15098</v>
      </c>
      <c r="H3742" s="108" t="s">
        <v>15304</v>
      </c>
      <c r="I3742" s="109">
        <v>21.08</v>
      </c>
      <c r="J3742" s="109">
        <v>8.1999999999999993</v>
      </c>
      <c r="K3742" s="109">
        <v>9.16</v>
      </c>
      <c r="L3742" s="110" t="e">
        <v>#REF!</v>
      </c>
      <c r="M3742" s="111" t="e">
        <v>#REF!</v>
      </c>
      <c r="N3742" s="111">
        <v>21.733333333333331</v>
      </c>
      <c r="O3742" s="111" t="s">
        <v>56</v>
      </c>
      <c r="P3742" s="111">
        <v>45</v>
      </c>
      <c r="Q3742" s="111">
        <v>1.75</v>
      </c>
    </row>
    <row r="3743" spans="1:17" s="110" customFormat="1" ht="15" customHeight="1" thickBot="1">
      <c r="A3743" s="446">
        <v>14312</v>
      </c>
      <c r="B3743" s="446"/>
      <c r="C3743" s="106" t="str">
        <f>IF(A3743="CSP","Consolidated Supply Program(IIF)",IF(A3743&lt;&gt;"",INDEX('CCN &amp; Description'!$B$2:$B$1071,MATCH(VALUE(LEFT(A3743,5)),'CCN &amp; Description'!$A$2:$A$1071,0)),""))</f>
        <v>VEHICLE STAGING AREA, SURFACED</v>
      </c>
      <c r="D3743" s="107" t="str">
        <f t="shared" si="116"/>
        <v>E</v>
      </c>
      <c r="E3743" s="107" t="str">
        <f t="shared" si="117"/>
        <v>E0946</v>
      </c>
      <c r="F3743" s="108" t="s">
        <v>8868</v>
      </c>
      <c r="G3743" s="108" t="s">
        <v>15098</v>
      </c>
      <c r="H3743" s="108" t="s">
        <v>15305</v>
      </c>
      <c r="I3743" s="109">
        <v>21.72</v>
      </c>
      <c r="J3743" s="109">
        <v>8.5</v>
      </c>
      <c r="K3743" s="109">
        <v>8.41</v>
      </c>
      <c r="L3743" s="110" t="e">
        <v>#REF!</v>
      </c>
      <c r="M3743" s="111" t="e">
        <v>#REF!</v>
      </c>
      <c r="N3743" s="111">
        <v>21.733333333333331</v>
      </c>
      <c r="O3743" s="111" t="s">
        <v>56</v>
      </c>
      <c r="P3743" s="111">
        <v>45</v>
      </c>
      <c r="Q3743" s="111">
        <v>1.75</v>
      </c>
    </row>
    <row r="3744" spans="1:17" s="110" customFormat="1" ht="15" customHeight="1" thickBot="1">
      <c r="A3744" s="446">
        <v>14312</v>
      </c>
      <c r="B3744" s="446"/>
      <c r="C3744" s="106" t="str">
        <f>IF(A3744="CSP","Consolidated Supply Program(IIF)",IF(A3744&lt;&gt;"",INDEX('CCN &amp; Description'!$B$2:$B$1071,MATCH(VALUE(LEFT(A3744,5)),'CCN &amp; Description'!$A$2:$A$1071,0)),""))</f>
        <v>VEHICLE STAGING AREA, SURFACED</v>
      </c>
      <c r="D3744" s="107" t="str">
        <f t="shared" si="116"/>
        <v>E</v>
      </c>
      <c r="E3744" s="107" t="str">
        <f t="shared" si="117"/>
        <v>E0946</v>
      </c>
      <c r="F3744" s="108" t="s">
        <v>8868</v>
      </c>
      <c r="G3744" s="108" t="s">
        <v>15098</v>
      </c>
      <c r="H3744" s="108" t="s">
        <v>15306</v>
      </c>
      <c r="I3744" s="109">
        <v>21.72</v>
      </c>
      <c r="J3744" s="109">
        <v>8.5</v>
      </c>
      <c r="K3744" s="109">
        <v>8.41</v>
      </c>
      <c r="L3744" s="110" t="e">
        <v>#REF!</v>
      </c>
      <c r="M3744" s="111" t="e">
        <v>#REF!</v>
      </c>
      <c r="N3744" s="111">
        <v>21.733333333333331</v>
      </c>
      <c r="O3744" s="111" t="s">
        <v>56</v>
      </c>
      <c r="P3744" s="111">
        <v>45</v>
      </c>
      <c r="Q3744" s="111">
        <v>1.75</v>
      </c>
    </row>
    <row r="3745" spans="1:17" ht="15" customHeight="1" thickBot="1">
      <c r="A3745" s="446"/>
      <c r="B3745" s="446"/>
      <c r="C3745" s="54" t="str">
        <f>IF(A3745="CSP","Consolidated Supply Program(IIF)",IF(A3745&lt;&gt;"",INDEX('CCN &amp; Description'!$B$2:$B$1071,MATCH(VALUE(LEFT(A3745,5)),'CCN &amp; Description'!$A$2:$A$1071,0)),""))</f>
        <v/>
      </c>
      <c r="D3745" s="55" t="str">
        <f t="shared" si="116"/>
        <v>E</v>
      </c>
      <c r="E3745" s="55" t="str">
        <f t="shared" si="117"/>
        <v>E0946</v>
      </c>
      <c r="F3745" s="56" t="s">
        <v>15307</v>
      </c>
      <c r="G3745" s="56" t="s">
        <v>15098</v>
      </c>
      <c r="H3745" s="56" t="s">
        <v>15308</v>
      </c>
      <c r="I3745" s="57">
        <v>21.17</v>
      </c>
      <c r="J3745" s="57">
        <v>8.17</v>
      </c>
      <c r="K3745" s="57">
        <v>9.17</v>
      </c>
      <c r="L3745" s="315" t="e">
        <v>#REF!</v>
      </c>
      <c r="M3745" s="58" t="e">
        <v>#REF!</v>
      </c>
      <c r="N3745" s="58" t="e">
        <v>#N/A</v>
      </c>
      <c r="O3745" s="58" t="e">
        <v>#N/A</v>
      </c>
      <c r="P3745" s="58" t="e">
        <v>#N/A</v>
      </c>
      <c r="Q3745" s="58" t="e">
        <v>#N/A</v>
      </c>
    </row>
    <row r="3746" spans="1:17" s="110" customFormat="1" ht="15" customHeight="1" thickBot="1">
      <c r="A3746" s="446">
        <v>14312</v>
      </c>
      <c r="B3746" s="446"/>
      <c r="C3746" s="106" t="str">
        <f>IF(A3746="CSP","Consolidated Supply Program(IIF)",IF(A3746&lt;&gt;"",INDEX('CCN &amp; Description'!$B$2:$B$1071,MATCH(VALUE(LEFT(A3746,5)),'CCN &amp; Description'!$A$2:$A$1071,0)),""))</f>
        <v>VEHICLE STAGING AREA, SURFACED</v>
      </c>
      <c r="D3746" s="107" t="str">
        <f t="shared" si="116"/>
        <v>E</v>
      </c>
      <c r="E3746" s="107" t="str">
        <f t="shared" si="117"/>
        <v>E0947</v>
      </c>
      <c r="F3746" s="108" t="s">
        <v>8878</v>
      </c>
      <c r="G3746" s="108" t="s">
        <v>15098</v>
      </c>
      <c r="H3746" s="108" t="s">
        <v>15309</v>
      </c>
      <c r="I3746" s="109">
        <v>21.07</v>
      </c>
      <c r="J3746" s="109">
        <v>8.25</v>
      </c>
      <c r="K3746" s="109">
        <v>8.41</v>
      </c>
      <c r="L3746" s="110" t="e">
        <v>#REF!</v>
      </c>
      <c r="M3746" s="111" t="e">
        <v>#REF!</v>
      </c>
      <c r="N3746" s="111">
        <v>21.38333333333334</v>
      </c>
      <c r="O3746" s="111" t="s">
        <v>56</v>
      </c>
      <c r="P3746" s="111">
        <v>45</v>
      </c>
      <c r="Q3746" s="111">
        <v>1.75</v>
      </c>
    </row>
    <row r="3747" spans="1:17" s="110" customFormat="1" ht="15" customHeight="1" thickBot="1">
      <c r="A3747" s="446">
        <v>14312</v>
      </c>
      <c r="B3747" s="446"/>
      <c r="C3747" s="106" t="str">
        <f>IF(A3747="CSP","Consolidated Supply Program(IIF)",IF(A3747&lt;&gt;"",INDEX('CCN &amp; Description'!$B$2:$B$1071,MATCH(VALUE(LEFT(A3747,5)),'CCN &amp; Description'!$A$2:$A$1071,0)),""))</f>
        <v>VEHICLE STAGING AREA, SURFACED</v>
      </c>
      <c r="D3747" s="107" t="str">
        <f t="shared" si="116"/>
        <v>E</v>
      </c>
      <c r="E3747" s="107" t="str">
        <f t="shared" si="117"/>
        <v>E0947</v>
      </c>
      <c r="F3747" s="108" t="s">
        <v>8878</v>
      </c>
      <c r="G3747" s="108" t="s">
        <v>15098</v>
      </c>
      <c r="H3747" s="108" t="s">
        <v>15310</v>
      </c>
      <c r="I3747" s="109">
        <v>21.37</v>
      </c>
      <c r="J3747" s="109">
        <v>8.5299999999999994</v>
      </c>
      <c r="K3747" s="109">
        <v>8.42</v>
      </c>
      <c r="L3747" s="110" t="e">
        <v>#REF!</v>
      </c>
      <c r="M3747" s="111" t="e">
        <v>#REF!</v>
      </c>
      <c r="N3747" s="111">
        <v>21.38333333333334</v>
      </c>
      <c r="O3747" s="111" t="s">
        <v>56</v>
      </c>
      <c r="P3747" s="111">
        <v>45</v>
      </c>
      <c r="Q3747" s="111">
        <v>1.75</v>
      </c>
    </row>
    <row r="3748" spans="1:17" s="110" customFormat="1" ht="15" customHeight="1" thickBot="1">
      <c r="A3748" s="446">
        <v>14312</v>
      </c>
      <c r="B3748" s="446"/>
      <c r="C3748" s="106" t="str">
        <f>IF(A3748="CSP","Consolidated Supply Program(IIF)",IF(A3748&lt;&gt;"",INDEX('CCN &amp; Description'!$B$2:$B$1071,MATCH(VALUE(LEFT(A3748,5)),'CCN &amp; Description'!$A$2:$A$1071,0)),""))</f>
        <v>VEHICLE STAGING AREA, SURFACED</v>
      </c>
      <c r="D3748" s="107" t="str">
        <f t="shared" si="116"/>
        <v>E</v>
      </c>
      <c r="E3748" s="107" t="str">
        <f t="shared" si="117"/>
        <v>E0947</v>
      </c>
      <c r="F3748" s="108" t="s">
        <v>8878</v>
      </c>
      <c r="G3748" s="108" t="s">
        <v>15098</v>
      </c>
      <c r="H3748" s="108" t="s">
        <v>11284</v>
      </c>
      <c r="I3748" s="109">
        <v>20.99</v>
      </c>
      <c r="J3748" s="109">
        <v>8.25</v>
      </c>
      <c r="K3748" s="109">
        <v>8.42</v>
      </c>
      <c r="L3748" s="110" t="e">
        <v>#REF!</v>
      </c>
      <c r="M3748" s="111" t="e">
        <v>#REF!</v>
      </c>
      <c r="N3748" s="111">
        <v>21.38333333333334</v>
      </c>
      <c r="O3748" s="111" t="s">
        <v>56</v>
      </c>
      <c r="P3748" s="111">
        <v>45</v>
      </c>
      <c r="Q3748" s="111">
        <v>1.75</v>
      </c>
    </row>
    <row r="3749" spans="1:17" s="110" customFormat="1" ht="15" customHeight="1" thickBot="1">
      <c r="A3749" s="446">
        <v>14312</v>
      </c>
      <c r="B3749" s="446"/>
      <c r="C3749" s="106" t="str">
        <f>IF(A3749="CSP","Consolidated Supply Program(IIF)",IF(A3749&lt;&gt;"",INDEX('CCN &amp; Description'!$B$2:$B$1071,MATCH(VALUE(LEFT(A3749,5)),'CCN &amp; Description'!$A$2:$A$1071,0)),""))</f>
        <v>VEHICLE STAGING AREA, SURFACED</v>
      </c>
      <c r="D3749" s="107" t="str">
        <f t="shared" si="116"/>
        <v>E</v>
      </c>
      <c r="E3749" s="107" t="str">
        <f t="shared" si="117"/>
        <v>E0947</v>
      </c>
      <c r="F3749" s="108" t="s">
        <v>8878</v>
      </c>
      <c r="G3749" s="108" t="s">
        <v>15098</v>
      </c>
      <c r="H3749" s="108" t="s">
        <v>15311</v>
      </c>
      <c r="I3749" s="109">
        <v>21.37</v>
      </c>
      <c r="J3749" s="109">
        <v>8.5299999999999994</v>
      </c>
      <c r="K3749" s="109">
        <v>8.42</v>
      </c>
      <c r="L3749" s="110" t="e">
        <v>#REF!</v>
      </c>
      <c r="M3749" s="111" t="e">
        <v>#REF!</v>
      </c>
      <c r="N3749" s="111">
        <v>21.38333333333334</v>
      </c>
      <c r="O3749" s="111" t="s">
        <v>56</v>
      </c>
      <c r="P3749" s="111">
        <v>45</v>
      </c>
      <c r="Q3749" s="111">
        <v>1.75</v>
      </c>
    </row>
    <row r="3750" spans="1:17" s="110" customFormat="1" ht="15" customHeight="1" thickBot="1">
      <c r="A3750" s="446">
        <v>14312</v>
      </c>
      <c r="B3750" s="446"/>
      <c r="C3750" s="106" t="str">
        <f>IF(A3750="CSP","Consolidated Supply Program(IIF)",IF(A3750&lt;&gt;"",INDEX('CCN &amp; Description'!$B$2:$B$1071,MATCH(VALUE(LEFT(A3750,5)),'CCN &amp; Description'!$A$2:$A$1071,0)),""))</f>
        <v>VEHICLE STAGING AREA, SURFACED</v>
      </c>
      <c r="D3750" s="107" t="str">
        <f t="shared" si="116"/>
        <v>E</v>
      </c>
      <c r="E3750" s="107" t="str">
        <f t="shared" si="117"/>
        <v>E0948</v>
      </c>
      <c r="F3750" s="108" t="s">
        <v>8888</v>
      </c>
      <c r="G3750" s="108" t="s">
        <v>15098</v>
      </c>
      <c r="H3750" s="108" t="s">
        <v>15312</v>
      </c>
      <c r="I3750" s="109">
        <v>21.21</v>
      </c>
      <c r="J3750" s="109">
        <v>8.1999999999999993</v>
      </c>
      <c r="K3750" s="109">
        <v>9.08</v>
      </c>
      <c r="L3750" s="110" t="e">
        <v>#REF!</v>
      </c>
      <c r="M3750" s="111" t="e">
        <v>#REF!</v>
      </c>
      <c r="N3750" s="111">
        <v>21.21</v>
      </c>
      <c r="O3750" s="111" t="s">
        <v>56</v>
      </c>
      <c r="P3750" s="111">
        <v>45</v>
      </c>
      <c r="Q3750" s="111">
        <v>1.75</v>
      </c>
    </row>
    <row r="3751" spans="1:17" s="110" customFormat="1" ht="15" customHeight="1" thickBot="1">
      <c r="A3751" s="446">
        <v>14312</v>
      </c>
      <c r="B3751" s="446"/>
      <c r="C3751" s="106" t="str">
        <f>IF(A3751="CSP","Consolidated Supply Program(IIF)",IF(A3751&lt;&gt;"",INDEX('CCN &amp; Description'!$B$2:$B$1071,MATCH(VALUE(LEFT(A3751,5)),'CCN &amp; Description'!$A$2:$A$1071,0)),""))</f>
        <v>VEHICLE STAGING AREA, SURFACED</v>
      </c>
      <c r="D3751" s="107" t="str">
        <f t="shared" si="116"/>
        <v>E</v>
      </c>
      <c r="E3751" s="107" t="str">
        <f t="shared" si="117"/>
        <v>E0948</v>
      </c>
      <c r="F3751" s="108" t="s">
        <v>8888</v>
      </c>
      <c r="G3751" s="108" t="s">
        <v>15098</v>
      </c>
      <c r="H3751" s="108" t="s">
        <v>15313</v>
      </c>
      <c r="I3751" s="109">
        <v>21.21</v>
      </c>
      <c r="J3751" s="109">
        <v>8.1999999999999993</v>
      </c>
      <c r="K3751" s="109">
        <v>8.08</v>
      </c>
      <c r="L3751" s="110" t="e">
        <v>#REF!</v>
      </c>
      <c r="M3751" s="111" t="e">
        <v>#REF!</v>
      </c>
      <c r="N3751" s="111">
        <v>21.21</v>
      </c>
      <c r="O3751" s="111" t="s">
        <v>56</v>
      </c>
      <c r="P3751" s="111">
        <v>45</v>
      </c>
      <c r="Q3751" s="111">
        <v>1.75</v>
      </c>
    </row>
    <row r="3752" spans="1:17" s="110" customFormat="1" ht="15" customHeight="1" thickBot="1">
      <c r="A3752" s="446">
        <v>14312</v>
      </c>
      <c r="B3752" s="446"/>
      <c r="C3752" s="106" t="str">
        <f>IF(A3752="CSP","Consolidated Supply Program(IIF)",IF(A3752&lt;&gt;"",INDEX('CCN &amp; Description'!$B$2:$B$1071,MATCH(VALUE(LEFT(A3752,5)),'CCN &amp; Description'!$A$2:$A$1071,0)),""))</f>
        <v>VEHICLE STAGING AREA, SURFACED</v>
      </c>
      <c r="D3752" s="107" t="str">
        <f t="shared" si="116"/>
        <v>E</v>
      </c>
      <c r="E3752" s="107" t="str">
        <f t="shared" si="117"/>
        <v>E0948</v>
      </c>
      <c r="F3752" s="108" t="s">
        <v>8888</v>
      </c>
      <c r="G3752" s="108" t="s">
        <v>15098</v>
      </c>
      <c r="H3752" s="108" t="s">
        <v>15314</v>
      </c>
      <c r="I3752" s="109">
        <v>21.21</v>
      </c>
      <c r="J3752" s="109">
        <v>8.1999999999999993</v>
      </c>
      <c r="K3752" s="109">
        <v>9.08</v>
      </c>
      <c r="L3752" s="110" t="e">
        <v>#REF!</v>
      </c>
      <c r="M3752" s="111" t="e">
        <v>#REF!</v>
      </c>
      <c r="N3752" s="111">
        <v>21.21</v>
      </c>
      <c r="O3752" s="111" t="s">
        <v>56</v>
      </c>
      <c r="P3752" s="111">
        <v>45</v>
      </c>
      <c r="Q3752" s="111">
        <v>1.75</v>
      </c>
    </row>
    <row r="3753" spans="1:17" s="110" customFormat="1" ht="15" customHeight="1" thickBot="1">
      <c r="A3753" s="446">
        <v>14312</v>
      </c>
      <c r="B3753" s="446"/>
      <c r="C3753" s="106" t="str">
        <f>IF(A3753="CSP","Consolidated Supply Program(IIF)",IF(A3753&lt;&gt;"",INDEX('CCN &amp; Description'!$B$2:$B$1071,MATCH(VALUE(LEFT(A3753,5)),'CCN &amp; Description'!$A$2:$A$1071,0)),""))</f>
        <v>VEHICLE STAGING AREA, SURFACED</v>
      </c>
      <c r="D3753" s="107" t="str">
        <f t="shared" si="116"/>
        <v>E</v>
      </c>
      <c r="E3753" s="107" t="str">
        <f t="shared" si="117"/>
        <v>E0948</v>
      </c>
      <c r="F3753" s="108" t="s">
        <v>8888</v>
      </c>
      <c r="G3753" s="108" t="s">
        <v>15098</v>
      </c>
      <c r="H3753" s="108" t="s">
        <v>15315</v>
      </c>
      <c r="I3753" s="109">
        <v>21.21</v>
      </c>
      <c r="J3753" s="109">
        <v>8.1999999999999993</v>
      </c>
      <c r="K3753" s="109">
        <v>9.08</v>
      </c>
      <c r="L3753" s="110" t="e">
        <v>#REF!</v>
      </c>
      <c r="M3753" s="111" t="e">
        <v>#REF!</v>
      </c>
      <c r="N3753" s="111">
        <v>21.21</v>
      </c>
      <c r="O3753" s="111" t="s">
        <v>56</v>
      </c>
      <c r="P3753" s="111">
        <v>45</v>
      </c>
      <c r="Q3753" s="111">
        <v>1.75</v>
      </c>
    </row>
    <row r="3754" spans="1:17" s="110" customFormat="1" ht="15" customHeight="1" thickBot="1">
      <c r="A3754" s="446">
        <v>14312</v>
      </c>
      <c r="B3754" s="446"/>
      <c r="C3754" s="106" t="str">
        <f>IF(A3754="CSP","Consolidated Supply Program(IIF)",IF(A3754&lt;&gt;"",INDEX('CCN &amp; Description'!$B$2:$B$1071,MATCH(VALUE(LEFT(A3754,5)),'CCN &amp; Description'!$A$2:$A$1071,0)),""))</f>
        <v>VEHICLE STAGING AREA, SURFACED</v>
      </c>
      <c r="D3754" s="107" t="str">
        <f t="shared" si="116"/>
        <v>E</v>
      </c>
      <c r="E3754" s="107" t="str">
        <f t="shared" si="117"/>
        <v>E0949</v>
      </c>
      <c r="F3754" s="108" t="s">
        <v>8898</v>
      </c>
      <c r="G3754" s="108" t="s">
        <v>15098</v>
      </c>
      <c r="H3754" s="108" t="s">
        <v>15316</v>
      </c>
      <c r="I3754" s="109">
        <v>21</v>
      </c>
      <c r="J3754" s="109">
        <v>8.1999999999999993</v>
      </c>
      <c r="K3754" s="109">
        <v>7</v>
      </c>
      <c r="L3754" s="110" t="e">
        <v>#REF!</v>
      </c>
      <c r="M3754" s="111" t="e">
        <v>#REF!</v>
      </c>
      <c r="N3754" s="111">
        <v>21.25</v>
      </c>
      <c r="O3754" s="111" t="s">
        <v>56</v>
      </c>
      <c r="P3754" s="111">
        <v>45</v>
      </c>
      <c r="Q3754" s="111">
        <v>1.75</v>
      </c>
    </row>
    <row r="3755" spans="1:17" s="110" customFormat="1" ht="15" customHeight="1" thickBot="1">
      <c r="A3755" s="446">
        <v>14312</v>
      </c>
      <c r="B3755" s="446"/>
      <c r="C3755" s="106" t="str">
        <f>IF(A3755="CSP","Consolidated Supply Program(IIF)",IF(A3755&lt;&gt;"",INDEX('CCN &amp; Description'!$B$2:$B$1071,MATCH(VALUE(LEFT(A3755,5)),'CCN &amp; Description'!$A$2:$A$1071,0)),""))</f>
        <v>VEHICLE STAGING AREA, SURFACED</v>
      </c>
      <c r="D3755" s="107" t="str">
        <f t="shared" si="116"/>
        <v>E</v>
      </c>
      <c r="E3755" s="107" t="str">
        <f t="shared" si="117"/>
        <v>E0949</v>
      </c>
      <c r="F3755" s="108" t="s">
        <v>8898</v>
      </c>
      <c r="G3755" s="108" t="s">
        <v>15098</v>
      </c>
      <c r="H3755" s="108" t="s">
        <v>15317</v>
      </c>
      <c r="I3755" s="109">
        <v>21</v>
      </c>
      <c r="J3755" s="109">
        <v>8.1999999999999993</v>
      </c>
      <c r="K3755" s="113"/>
      <c r="L3755" s="110" t="e">
        <v>#REF!</v>
      </c>
      <c r="M3755" s="111" t="e">
        <v>#REF!</v>
      </c>
      <c r="N3755" s="111">
        <v>21.25</v>
      </c>
      <c r="O3755" s="111" t="s">
        <v>56</v>
      </c>
      <c r="P3755" s="111">
        <v>45</v>
      </c>
      <c r="Q3755" s="111">
        <v>1.75</v>
      </c>
    </row>
    <row r="3756" spans="1:17" s="110" customFormat="1" ht="15" customHeight="1" thickBot="1">
      <c r="A3756" s="446">
        <v>14312</v>
      </c>
      <c r="B3756" s="446"/>
      <c r="C3756" s="106" t="str">
        <f>IF(A3756="CSP","Consolidated Supply Program(IIF)",IF(A3756&lt;&gt;"",INDEX('CCN &amp; Description'!$B$2:$B$1071,MATCH(VALUE(LEFT(A3756,5)),'CCN &amp; Description'!$A$2:$A$1071,0)),""))</f>
        <v>VEHICLE STAGING AREA, SURFACED</v>
      </c>
      <c r="D3756" s="107" t="str">
        <f t="shared" si="116"/>
        <v>E</v>
      </c>
      <c r="E3756" s="107" t="str">
        <f t="shared" si="117"/>
        <v>E0949</v>
      </c>
      <c r="F3756" s="108" t="s">
        <v>8898</v>
      </c>
      <c r="G3756" s="108" t="s">
        <v>15098</v>
      </c>
      <c r="H3756" s="108" t="s">
        <v>15318</v>
      </c>
      <c r="I3756" s="109">
        <v>21.24</v>
      </c>
      <c r="J3756" s="109">
        <v>8.5299999999999994</v>
      </c>
      <c r="K3756" s="109">
        <v>7.2</v>
      </c>
      <c r="L3756" s="110" t="e">
        <v>#REF!</v>
      </c>
      <c r="M3756" s="111" t="e">
        <v>#REF!</v>
      </c>
      <c r="N3756" s="111">
        <v>21.25</v>
      </c>
      <c r="O3756" s="111" t="s">
        <v>56</v>
      </c>
      <c r="P3756" s="111">
        <v>45</v>
      </c>
      <c r="Q3756" s="111">
        <v>1.75</v>
      </c>
    </row>
    <row r="3757" spans="1:17" s="110" customFormat="1" ht="15" customHeight="1" thickBot="1">
      <c r="A3757" s="446">
        <v>14312</v>
      </c>
      <c r="B3757" s="446"/>
      <c r="C3757" s="106" t="str">
        <f>IF(A3757="CSP","Consolidated Supply Program(IIF)",IF(A3757&lt;&gt;"",INDEX('CCN &amp; Description'!$B$2:$B$1071,MATCH(VALUE(LEFT(A3757,5)),'CCN &amp; Description'!$A$2:$A$1071,0)),""))</f>
        <v>VEHICLE STAGING AREA, SURFACED</v>
      </c>
      <c r="D3757" s="107" t="str">
        <f t="shared" si="116"/>
        <v>E</v>
      </c>
      <c r="E3757" s="107" t="str">
        <f t="shared" si="117"/>
        <v>E0949</v>
      </c>
      <c r="F3757" s="108" t="s">
        <v>8898</v>
      </c>
      <c r="G3757" s="108" t="s">
        <v>15098</v>
      </c>
      <c r="H3757" s="108" t="s">
        <v>15319</v>
      </c>
      <c r="I3757" s="109">
        <v>21.24</v>
      </c>
      <c r="J3757" s="109">
        <v>8.5299999999999994</v>
      </c>
      <c r="K3757" s="109">
        <v>7.2</v>
      </c>
      <c r="L3757" s="110" t="e">
        <v>#REF!</v>
      </c>
      <c r="M3757" s="111" t="e">
        <v>#REF!</v>
      </c>
      <c r="N3757" s="111">
        <v>21.25</v>
      </c>
      <c r="O3757" s="111" t="s">
        <v>56</v>
      </c>
      <c r="P3757" s="111">
        <v>45</v>
      </c>
      <c r="Q3757" s="111">
        <v>1.75</v>
      </c>
    </row>
    <row r="3758" spans="1:17" s="110" customFormat="1" ht="15" customHeight="1" thickBot="1">
      <c r="A3758" s="446">
        <v>14312</v>
      </c>
      <c r="B3758" s="446"/>
      <c r="C3758" s="106" t="str">
        <f>IF(A3758="CSP","Consolidated Supply Program(IIF)",IF(A3758&lt;&gt;"",INDEX('CCN &amp; Description'!$B$2:$B$1071,MATCH(VALUE(LEFT(A3758,5)),'CCN &amp; Description'!$A$2:$A$1071,0)),""))</f>
        <v>VEHICLE STAGING AREA, SURFACED</v>
      </c>
      <c r="D3758" s="107" t="str">
        <f t="shared" si="116"/>
        <v>E</v>
      </c>
      <c r="E3758" s="107" t="str">
        <f t="shared" si="117"/>
        <v>E0950</v>
      </c>
      <c r="F3758" s="108" t="s">
        <v>8908</v>
      </c>
      <c r="G3758" s="108" t="s">
        <v>15098</v>
      </c>
      <c r="H3758" s="108" t="s">
        <v>15320</v>
      </c>
      <c r="I3758" s="109">
        <v>20.96</v>
      </c>
      <c r="J3758" s="109">
        <v>8.1999999999999993</v>
      </c>
      <c r="K3758" s="109">
        <v>8.58</v>
      </c>
      <c r="L3758" s="110" t="e">
        <v>#REF!</v>
      </c>
      <c r="M3758" s="111" t="e">
        <v>#REF!</v>
      </c>
      <c r="N3758" s="111">
        <v>24.5</v>
      </c>
      <c r="O3758" s="111" t="s">
        <v>56</v>
      </c>
      <c r="P3758" s="111">
        <v>45</v>
      </c>
      <c r="Q3758" s="111">
        <v>1.75</v>
      </c>
    </row>
    <row r="3759" spans="1:17" s="110" customFormat="1" ht="15" customHeight="1" thickBot="1">
      <c r="A3759" s="446">
        <v>14312</v>
      </c>
      <c r="B3759" s="446"/>
      <c r="C3759" s="106" t="str">
        <f>IF(A3759="CSP","Consolidated Supply Program(IIF)",IF(A3759&lt;&gt;"",INDEX('CCN &amp; Description'!$B$2:$B$1071,MATCH(VALUE(LEFT(A3759,5)),'CCN &amp; Description'!$A$2:$A$1071,0)),""))</f>
        <v>VEHICLE STAGING AREA, SURFACED</v>
      </c>
      <c r="D3759" s="107" t="str">
        <f t="shared" si="116"/>
        <v>E</v>
      </c>
      <c r="E3759" s="107" t="str">
        <f t="shared" si="117"/>
        <v>E0950</v>
      </c>
      <c r="F3759" s="108" t="s">
        <v>8908</v>
      </c>
      <c r="G3759" s="108" t="s">
        <v>15098</v>
      </c>
      <c r="H3759" s="108" t="s">
        <v>15321</v>
      </c>
      <c r="I3759" s="109">
        <v>20.96</v>
      </c>
      <c r="J3759" s="109">
        <v>8.1999999999999993</v>
      </c>
      <c r="K3759" s="113"/>
      <c r="L3759" s="110" t="e">
        <v>#REF!</v>
      </c>
      <c r="M3759" s="111" t="e">
        <v>#REF!</v>
      </c>
      <c r="N3759" s="111">
        <v>24.5</v>
      </c>
      <c r="O3759" s="111" t="s">
        <v>56</v>
      </c>
      <c r="P3759" s="111">
        <v>45</v>
      </c>
      <c r="Q3759" s="111">
        <v>1.75</v>
      </c>
    </row>
    <row r="3760" spans="1:17" s="110" customFormat="1" ht="15" customHeight="1" thickBot="1">
      <c r="A3760" s="446">
        <v>14312</v>
      </c>
      <c r="B3760" s="446"/>
      <c r="C3760" s="106" t="str">
        <f>IF(A3760="CSP","Consolidated Supply Program(IIF)",IF(A3760&lt;&gt;"",INDEX('CCN &amp; Description'!$B$2:$B$1071,MATCH(VALUE(LEFT(A3760,5)),'CCN &amp; Description'!$A$2:$A$1071,0)),""))</f>
        <v>VEHICLE STAGING AREA, SURFACED</v>
      </c>
      <c r="D3760" s="107" t="str">
        <f t="shared" si="116"/>
        <v>E</v>
      </c>
      <c r="E3760" s="107" t="str">
        <f t="shared" si="117"/>
        <v>E0950</v>
      </c>
      <c r="F3760" s="108" t="s">
        <v>8908</v>
      </c>
      <c r="G3760" s="108" t="s">
        <v>15098</v>
      </c>
      <c r="H3760" s="108" t="s">
        <v>15322</v>
      </c>
      <c r="I3760" s="109">
        <v>24.49</v>
      </c>
      <c r="J3760" s="109">
        <v>8.5299999999999994</v>
      </c>
      <c r="K3760" s="109">
        <v>8.93</v>
      </c>
      <c r="L3760" s="110" t="e">
        <v>#REF!</v>
      </c>
      <c r="M3760" s="111" t="e">
        <v>#REF!</v>
      </c>
      <c r="N3760" s="111">
        <v>24.5</v>
      </c>
      <c r="O3760" s="111" t="s">
        <v>56</v>
      </c>
      <c r="P3760" s="111">
        <v>45</v>
      </c>
      <c r="Q3760" s="111">
        <v>1.75</v>
      </c>
    </row>
    <row r="3761" spans="1:17" s="110" customFormat="1" ht="15" customHeight="1" thickBot="1">
      <c r="A3761" s="446">
        <v>14312</v>
      </c>
      <c r="B3761" s="446"/>
      <c r="C3761" s="106" t="str">
        <f>IF(A3761="CSP","Consolidated Supply Program(IIF)",IF(A3761&lt;&gt;"",INDEX('CCN &amp; Description'!$B$2:$B$1071,MATCH(VALUE(LEFT(A3761,5)),'CCN &amp; Description'!$A$2:$A$1071,0)),""))</f>
        <v>VEHICLE STAGING AREA, SURFACED</v>
      </c>
      <c r="D3761" s="107" t="str">
        <f t="shared" si="116"/>
        <v>E</v>
      </c>
      <c r="E3761" s="107" t="str">
        <f t="shared" si="117"/>
        <v>E0950</v>
      </c>
      <c r="F3761" s="108" t="s">
        <v>8908</v>
      </c>
      <c r="G3761" s="108" t="s">
        <v>15098</v>
      </c>
      <c r="H3761" s="108" t="s">
        <v>15323</v>
      </c>
      <c r="I3761" s="109">
        <v>24.49</v>
      </c>
      <c r="J3761" s="109">
        <v>8.5299999999999994</v>
      </c>
      <c r="K3761" s="109">
        <v>8.93</v>
      </c>
      <c r="L3761" s="110" t="e">
        <v>#REF!</v>
      </c>
      <c r="M3761" s="111" t="e">
        <v>#REF!</v>
      </c>
      <c r="N3761" s="111">
        <v>24.5</v>
      </c>
      <c r="O3761" s="111" t="s">
        <v>56</v>
      </c>
      <c r="P3761" s="111">
        <v>45</v>
      </c>
      <c r="Q3761" s="111">
        <v>1.75</v>
      </c>
    </row>
    <row r="3762" spans="1:17" ht="15" customHeight="1" thickBot="1">
      <c r="A3762" s="446"/>
      <c r="B3762" s="446"/>
      <c r="C3762" s="54" t="str">
        <f>IF(A3762="CSP","Consolidated Supply Program(IIF)",IF(A3762&lt;&gt;"",INDEX('CCN &amp; Description'!$B$2:$B$1071,MATCH(VALUE(LEFT(A3762,5)),'CCN &amp; Description'!$A$2:$A$1071,0)),""))</f>
        <v/>
      </c>
      <c r="D3762" s="55" t="str">
        <f t="shared" si="116"/>
        <v>E</v>
      </c>
      <c r="E3762" s="55" t="str">
        <f t="shared" si="117"/>
        <v>E0955</v>
      </c>
      <c r="F3762" s="56" t="s">
        <v>15324</v>
      </c>
      <c r="G3762" s="56" t="s">
        <v>15325</v>
      </c>
      <c r="H3762" s="56" t="s">
        <v>15326</v>
      </c>
      <c r="I3762" s="57">
        <v>1.08</v>
      </c>
      <c r="J3762" s="57">
        <v>0.83</v>
      </c>
      <c r="K3762" s="57">
        <v>0.57999999999999996</v>
      </c>
      <c r="L3762" s="315" t="e">
        <v>#REF!</v>
      </c>
      <c r="M3762" s="58" t="e">
        <v>#REF!</v>
      </c>
      <c r="N3762" s="58" t="e">
        <v>#N/A</v>
      </c>
      <c r="O3762" s="58" t="e">
        <v>#N/A</v>
      </c>
      <c r="P3762" s="58" t="e">
        <v>#N/A</v>
      </c>
      <c r="Q3762" s="58" t="e">
        <v>#N/A</v>
      </c>
    </row>
    <row r="3763" spans="1:17" ht="15" customHeight="1" thickBot="1">
      <c r="A3763" s="446"/>
      <c r="B3763" s="446"/>
      <c r="C3763" s="54" t="str">
        <f>IF(A3763="CSP","Consolidated Supply Program(IIF)",IF(A3763&lt;&gt;"",INDEX('CCN &amp; Description'!$B$2:$B$1071,MATCH(VALUE(LEFT(A3763,5)),'CCN &amp; Description'!$A$2:$A$1071,0)),""))</f>
        <v/>
      </c>
      <c r="D3763" s="55" t="str">
        <f t="shared" si="116"/>
        <v>E</v>
      </c>
      <c r="E3763" s="55" t="str">
        <f t="shared" si="117"/>
        <v>E0955</v>
      </c>
      <c r="F3763" s="56" t="s">
        <v>15324</v>
      </c>
      <c r="G3763" s="56" t="s">
        <v>15327</v>
      </c>
      <c r="H3763" s="56" t="s">
        <v>15328</v>
      </c>
      <c r="I3763" s="57">
        <v>1.08</v>
      </c>
      <c r="J3763" s="57">
        <v>0.83</v>
      </c>
      <c r="K3763" s="57">
        <v>0.57999999999999996</v>
      </c>
      <c r="L3763" s="315" t="e">
        <v>#REF!</v>
      </c>
      <c r="M3763" s="58" t="e">
        <v>#REF!</v>
      </c>
      <c r="N3763" s="58" t="e">
        <v>#N/A</v>
      </c>
      <c r="O3763" s="58" t="e">
        <v>#N/A</v>
      </c>
      <c r="P3763" s="58" t="e">
        <v>#N/A</v>
      </c>
      <c r="Q3763" s="58" t="e">
        <v>#N/A</v>
      </c>
    </row>
    <row r="3764" spans="1:17" ht="15" customHeight="1" thickBot="1">
      <c r="A3764" s="446"/>
      <c r="B3764" s="446"/>
      <c r="C3764" s="54" t="str">
        <f>IF(A3764="CSP","Consolidated Supply Program(IIF)",IF(A3764&lt;&gt;"",INDEX('CCN &amp; Description'!$B$2:$B$1071,MATCH(VALUE(LEFT(A3764,5)),'CCN &amp; Description'!$A$2:$A$1071,0)),""))</f>
        <v/>
      </c>
      <c r="D3764" s="55" t="str">
        <f t="shared" si="116"/>
        <v>E</v>
      </c>
      <c r="E3764" s="55" t="str">
        <f t="shared" si="117"/>
        <v>E0955</v>
      </c>
      <c r="F3764" s="56" t="s">
        <v>15324</v>
      </c>
      <c r="G3764" s="56" t="s">
        <v>15327</v>
      </c>
      <c r="H3764" s="56" t="s">
        <v>15329</v>
      </c>
      <c r="I3764" s="57">
        <v>1.08</v>
      </c>
      <c r="J3764" s="57">
        <v>0.83</v>
      </c>
      <c r="K3764" s="57">
        <v>0.57999999999999996</v>
      </c>
      <c r="L3764" s="315" t="e">
        <v>#REF!</v>
      </c>
      <c r="M3764" s="58" t="e">
        <v>#REF!</v>
      </c>
      <c r="N3764" s="58" t="e">
        <v>#N/A</v>
      </c>
      <c r="O3764" s="58" t="e">
        <v>#N/A</v>
      </c>
      <c r="P3764" s="58" t="e">
        <v>#N/A</v>
      </c>
      <c r="Q3764" s="58" t="e">
        <v>#N/A</v>
      </c>
    </row>
    <row r="3765" spans="1:17" s="110" customFormat="1" ht="15" customHeight="1" thickBot="1">
      <c r="A3765" s="446">
        <v>14345</v>
      </c>
      <c r="B3765" s="446"/>
      <c r="C3765" s="106" t="str">
        <f>IF(A3765="CSP","Consolidated Supply Program(IIF)",IF(A3765&lt;&gt;"",INDEX('CCN &amp; Description'!$B$2:$B$1071,MATCH(VALUE(LEFT(A3765,5)),'CCN &amp; Description'!$A$2:$A$1071,0)),""))</f>
        <v>SMALL ARMS STORAGE, INSTALLATION</v>
      </c>
      <c r="D3765" s="107" t="str">
        <f t="shared" si="116"/>
        <v>E</v>
      </c>
      <c r="E3765" s="107" t="str">
        <f t="shared" si="117"/>
        <v>E0956</v>
      </c>
      <c r="F3765" s="108" t="s">
        <v>8918</v>
      </c>
      <c r="G3765" s="108" t="s">
        <v>8919</v>
      </c>
      <c r="H3765" s="108" t="s">
        <v>15330</v>
      </c>
      <c r="I3765" s="109">
        <v>0.83</v>
      </c>
      <c r="J3765" s="109">
        <v>0.08</v>
      </c>
      <c r="K3765" s="109">
        <v>0.33</v>
      </c>
      <c r="L3765" s="110" t="e">
        <v>#REF!</v>
      </c>
      <c r="M3765" s="111" t="e">
        <v>#REF!</v>
      </c>
      <c r="N3765" s="111" t="e">
        <v>#N/A</v>
      </c>
      <c r="O3765" s="111" t="e">
        <v>#N/A</v>
      </c>
      <c r="P3765" s="111" t="e">
        <v>#N/A</v>
      </c>
      <c r="Q3765" s="111" t="e">
        <v>#N/A</v>
      </c>
    </row>
    <row r="3766" spans="1:17" s="110" customFormat="1" ht="15" customHeight="1" thickBot="1">
      <c r="A3766" s="446">
        <v>14345</v>
      </c>
      <c r="B3766" s="446"/>
      <c r="C3766" s="106" t="str">
        <f>IF(A3766="CSP","Consolidated Supply Program(IIF)",IF(A3766&lt;&gt;"",INDEX('CCN &amp; Description'!$B$2:$B$1071,MATCH(VALUE(LEFT(A3766,5)),'CCN &amp; Description'!$A$2:$A$1071,0)),""))</f>
        <v>SMALL ARMS STORAGE, INSTALLATION</v>
      </c>
      <c r="D3766" s="107" t="str">
        <f t="shared" si="116"/>
        <v>E</v>
      </c>
      <c r="E3766" s="107" t="str">
        <f t="shared" si="117"/>
        <v>E0956</v>
      </c>
      <c r="F3766" s="108" t="s">
        <v>8918</v>
      </c>
      <c r="G3766" s="108" t="s">
        <v>15331</v>
      </c>
      <c r="H3766" s="108" t="s">
        <v>15332</v>
      </c>
      <c r="I3766" s="109">
        <v>0.83</v>
      </c>
      <c r="J3766" s="109">
        <v>0.08</v>
      </c>
      <c r="K3766" s="109">
        <v>0.33</v>
      </c>
      <c r="L3766" s="110" t="e">
        <v>#REF!</v>
      </c>
      <c r="M3766" s="111" t="e">
        <v>#REF!</v>
      </c>
      <c r="N3766" s="111" t="e">
        <v>#N/A</v>
      </c>
      <c r="O3766" s="111" t="e">
        <v>#N/A</v>
      </c>
      <c r="P3766" s="111" t="e">
        <v>#N/A</v>
      </c>
      <c r="Q3766" s="111" t="e">
        <v>#N/A</v>
      </c>
    </row>
    <row r="3767" spans="1:17" s="110" customFormat="1" ht="15" customHeight="1" thickBot="1">
      <c r="A3767" s="446">
        <v>14345</v>
      </c>
      <c r="B3767" s="446"/>
      <c r="C3767" s="106" t="str">
        <f>IF(A3767="CSP","Consolidated Supply Program(IIF)",IF(A3767&lt;&gt;"",INDEX('CCN &amp; Description'!$B$2:$B$1071,MATCH(VALUE(LEFT(A3767,5)),'CCN &amp; Description'!$A$2:$A$1071,0)),""))</f>
        <v>SMALL ARMS STORAGE, INSTALLATION</v>
      </c>
      <c r="D3767" s="107" t="str">
        <f t="shared" si="116"/>
        <v>E</v>
      </c>
      <c r="E3767" s="107" t="str">
        <f t="shared" si="117"/>
        <v>E0956</v>
      </c>
      <c r="F3767" s="108" t="s">
        <v>15333</v>
      </c>
      <c r="G3767" s="108" t="s">
        <v>15331</v>
      </c>
      <c r="H3767" s="108" t="s">
        <v>15332</v>
      </c>
      <c r="I3767" s="109">
        <v>0.83</v>
      </c>
      <c r="J3767" s="109">
        <v>0.08</v>
      </c>
      <c r="K3767" s="109">
        <v>0.33</v>
      </c>
      <c r="L3767" s="110" t="e">
        <v>#REF!</v>
      </c>
      <c r="M3767" s="111" t="e">
        <v>#REF!</v>
      </c>
      <c r="N3767" s="111" t="e">
        <v>#N/A</v>
      </c>
      <c r="O3767" s="111" t="e">
        <v>#N/A</v>
      </c>
      <c r="P3767" s="111" t="e">
        <v>#N/A</v>
      </c>
      <c r="Q3767" s="111" t="e">
        <v>#N/A</v>
      </c>
    </row>
    <row r="3768" spans="1:17" ht="15" customHeight="1" thickBot="1">
      <c r="A3768" s="446"/>
      <c r="B3768" s="446"/>
      <c r="C3768" s="54" t="str">
        <f>IF(A3768="CSP","Consolidated Supply Program(IIF)",IF(A3768&lt;&gt;"",INDEX('CCN &amp; Description'!$B$2:$B$1071,MATCH(VALUE(LEFT(A3768,5)),'CCN &amp; Description'!$A$2:$A$1071,0)),""))</f>
        <v/>
      </c>
      <c r="D3768" s="55" t="str">
        <f t="shared" si="116"/>
        <v>E</v>
      </c>
      <c r="E3768" s="55" t="str">
        <f t="shared" si="117"/>
        <v>E0957</v>
      </c>
      <c r="F3768" s="56" t="s">
        <v>15334</v>
      </c>
      <c r="G3768" s="56" t="s">
        <v>15335</v>
      </c>
      <c r="H3768" s="56" t="s">
        <v>15336</v>
      </c>
      <c r="I3768" s="57">
        <v>0.42</v>
      </c>
      <c r="J3768" s="57">
        <v>0.17</v>
      </c>
      <c r="K3768" s="57">
        <v>0.17</v>
      </c>
      <c r="L3768" s="315" t="e">
        <v>#REF!</v>
      </c>
      <c r="M3768" s="58" t="e">
        <v>#REF!</v>
      </c>
      <c r="N3768" s="58" t="e">
        <v>#N/A</v>
      </c>
      <c r="O3768" s="58" t="e">
        <v>#N/A</v>
      </c>
      <c r="P3768" s="58" t="e">
        <v>#N/A</v>
      </c>
      <c r="Q3768" s="58" t="e">
        <v>#N/A</v>
      </c>
    </row>
    <row r="3769" spans="1:17" ht="15" customHeight="1" thickBot="1">
      <c r="A3769" s="446"/>
      <c r="B3769" s="446"/>
      <c r="C3769" s="54" t="str">
        <f>IF(A3769="CSP","Consolidated Supply Program(IIF)",IF(A3769&lt;&gt;"",INDEX('CCN &amp; Description'!$B$2:$B$1071,MATCH(VALUE(LEFT(A3769,5)),'CCN &amp; Description'!$A$2:$A$1071,0)),""))</f>
        <v/>
      </c>
      <c r="D3769" s="55" t="str">
        <f t="shared" si="116"/>
        <v>E</v>
      </c>
      <c r="E3769" s="55" t="str">
        <f t="shared" si="117"/>
        <v>E0957</v>
      </c>
      <c r="F3769" s="56" t="s">
        <v>15334</v>
      </c>
      <c r="G3769" s="56" t="s">
        <v>14954</v>
      </c>
      <c r="H3769" s="56" t="s">
        <v>15337</v>
      </c>
      <c r="I3769" s="57">
        <v>0.42</v>
      </c>
      <c r="J3769" s="57">
        <v>0.17</v>
      </c>
      <c r="K3769" s="57">
        <v>0.17</v>
      </c>
      <c r="L3769" s="315" t="e">
        <v>#REF!</v>
      </c>
      <c r="M3769" s="58" t="e">
        <v>#REF!</v>
      </c>
      <c r="N3769" s="58" t="e">
        <v>#N/A</v>
      </c>
      <c r="O3769" s="58" t="e">
        <v>#N/A</v>
      </c>
      <c r="P3769" s="58" t="e">
        <v>#N/A</v>
      </c>
      <c r="Q3769" s="58" t="e">
        <v>#N/A</v>
      </c>
    </row>
    <row r="3770" spans="1:17" ht="15" customHeight="1" thickBot="1">
      <c r="A3770" s="446"/>
      <c r="B3770" s="446"/>
      <c r="C3770" s="54" t="str">
        <f>IF(A3770="CSP","Consolidated Supply Program(IIF)",IF(A3770&lt;&gt;"",INDEX('CCN &amp; Description'!$B$2:$B$1071,MATCH(VALUE(LEFT(A3770,5)),'CCN &amp; Description'!$A$2:$A$1071,0)),""))</f>
        <v/>
      </c>
      <c r="D3770" s="55" t="str">
        <f t="shared" si="116"/>
        <v>E</v>
      </c>
      <c r="E3770" s="55" t="str">
        <f t="shared" si="117"/>
        <v>E0957</v>
      </c>
      <c r="F3770" s="56" t="s">
        <v>15334</v>
      </c>
      <c r="G3770" s="56" t="s">
        <v>14954</v>
      </c>
      <c r="H3770" s="56" t="s">
        <v>15338</v>
      </c>
      <c r="I3770" s="57">
        <v>0.42</v>
      </c>
      <c r="J3770" s="57">
        <v>0.17</v>
      </c>
      <c r="K3770" s="57">
        <v>0.17</v>
      </c>
      <c r="L3770" s="315" t="e">
        <v>#REF!</v>
      </c>
      <c r="M3770" s="58" t="e">
        <v>#REF!</v>
      </c>
      <c r="N3770" s="58" t="e">
        <v>#N/A</v>
      </c>
      <c r="O3770" s="58" t="e">
        <v>#N/A</v>
      </c>
      <c r="P3770" s="58" t="e">
        <v>#N/A</v>
      </c>
      <c r="Q3770" s="58" t="e">
        <v>#N/A</v>
      </c>
    </row>
    <row r="3771" spans="1:17" s="110" customFormat="1" ht="15" customHeight="1" thickBot="1">
      <c r="A3771" s="446"/>
      <c r="B3771" s="446"/>
      <c r="C3771" s="106" t="str">
        <f>IF(A3771="CSP","Consolidated Supply Program(IIF)",IF(A3771&lt;&gt;"",INDEX('CCN &amp; Description'!$B$2:$B$1071,MATCH(VALUE(LEFT(A3771,5)),'CCN &amp; Description'!$A$2:$A$1071,0)),""))</f>
        <v/>
      </c>
      <c r="D3771" s="107" t="str">
        <f t="shared" si="116"/>
        <v>E</v>
      </c>
      <c r="E3771" s="107" t="str">
        <f t="shared" si="117"/>
        <v>E0958</v>
      </c>
      <c r="F3771" s="108" t="s">
        <v>8924</v>
      </c>
      <c r="G3771" s="108" t="s">
        <v>15339</v>
      </c>
      <c r="H3771" s="108" t="s">
        <v>15340</v>
      </c>
      <c r="I3771" s="109">
        <v>3.25</v>
      </c>
      <c r="J3771" s="109">
        <v>0.92</v>
      </c>
      <c r="K3771" s="109">
        <v>1.08</v>
      </c>
      <c r="L3771" s="110" t="e">
        <v>#REF!</v>
      </c>
      <c r="M3771" s="111" t="e">
        <v>#REF!</v>
      </c>
      <c r="N3771" s="111" t="e">
        <v>#N/A</v>
      </c>
      <c r="O3771" s="111" t="e">
        <v>#N/A</v>
      </c>
      <c r="P3771" s="111" t="e">
        <v>#N/A</v>
      </c>
      <c r="Q3771" s="111" t="e">
        <v>#N/A</v>
      </c>
    </row>
    <row r="3772" spans="1:17" s="110" customFormat="1" ht="15" customHeight="1" thickBot="1">
      <c r="A3772" s="446"/>
      <c r="B3772" s="446"/>
      <c r="C3772" s="106" t="str">
        <f>IF(A3772="CSP","Consolidated Supply Program(IIF)",IF(A3772&lt;&gt;"",INDEX('CCN &amp; Description'!$B$2:$B$1071,MATCH(VALUE(LEFT(A3772,5)),'CCN &amp; Description'!$A$2:$A$1071,0)),""))</f>
        <v/>
      </c>
      <c r="D3772" s="107" t="str">
        <f t="shared" si="116"/>
        <v>E</v>
      </c>
      <c r="E3772" s="107" t="str">
        <f t="shared" si="117"/>
        <v>E0958</v>
      </c>
      <c r="F3772" s="108" t="s">
        <v>8924</v>
      </c>
      <c r="G3772" s="108" t="s">
        <v>15341</v>
      </c>
      <c r="H3772" s="108" t="s">
        <v>15342</v>
      </c>
      <c r="I3772" s="109">
        <v>3.58</v>
      </c>
      <c r="J3772" s="109">
        <v>1</v>
      </c>
      <c r="K3772" s="109">
        <v>0.57999999999999996</v>
      </c>
      <c r="L3772" s="110" t="e">
        <v>#REF!</v>
      </c>
      <c r="M3772" s="111" t="e">
        <v>#REF!</v>
      </c>
      <c r="N3772" s="111" t="e">
        <v>#N/A</v>
      </c>
      <c r="O3772" s="111" t="e">
        <v>#N/A</v>
      </c>
      <c r="P3772" s="111" t="e">
        <v>#N/A</v>
      </c>
      <c r="Q3772" s="111" t="e">
        <v>#N/A</v>
      </c>
    </row>
    <row r="3773" spans="1:17" s="110" customFormat="1" ht="15" customHeight="1" thickBot="1">
      <c r="A3773" s="446">
        <v>14345</v>
      </c>
      <c r="B3773" s="446"/>
      <c r="C3773" s="106" t="str">
        <f>IF(A3773="CSP","Consolidated Supply Program(IIF)",IF(A3773&lt;&gt;"",INDEX('CCN &amp; Description'!$B$2:$B$1071,MATCH(VALUE(LEFT(A3773,5)),'CCN &amp; Description'!$A$2:$A$1071,0)),""))</f>
        <v>SMALL ARMS STORAGE, INSTALLATION</v>
      </c>
      <c r="D3773" s="107" t="str">
        <f t="shared" si="116"/>
        <v>E</v>
      </c>
      <c r="E3773" s="107" t="str">
        <f t="shared" si="117"/>
        <v>E0960</v>
      </c>
      <c r="F3773" s="108" t="s">
        <v>8930</v>
      </c>
      <c r="G3773" s="108" t="s">
        <v>15343</v>
      </c>
      <c r="H3773" s="108" t="s">
        <v>15344</v>
      </c>
      <c r="I3773" s="109">
        <v>3.39</v>
      </c>
      <c r="J3773" s="109">
        <v>0.5</v>
      </c>
      <c r="K3773" s="109">
        <v>0.75</v>
      </c>
      <c r="L3773" s="110" t="e">
        <v>#REF!</v>
      </c>
      <c r="M3773" s="111" t="e">
        <v>#REF!</v>
      </c>
      <c r="N3773" s="111" t="e">
        <v>#N/A</v>
      </c>
      <c r="O3773" s="111" t="e">
        <v>#N/A</v>
      </c>
      <c r="P3773" s="111" t="e">
        <v>#N/A</v>
      </c>
      <c r="Q3773" s="111" t="e">
        <v>#N/A</v>
      </c>
    </row>
    <row r="3774" spans="1:17" ht="15" customHeight="1" thickBot="1">
      <c r="A3774" s="446"/>
      <c r="B3774" s="446"/>
      <c r="C3774" s="54" t="str">
        <f>IF(A3774="CSP","Consolidated Supply Program(IIF)",IF(A3774&lt;&gt;"",INDEX('CCN &amp; Description'!$B$2:$B$1071,MATCH(VALUE(LEFT(A3774,5)),'CCN &amp; Description'!$A$2:$A$1071,0)),""))</f>
        <v/>
      </c>
      <c r="D3774" s="55" t="str">
        <f t="shared" si="116"/>
        <v>E</v>
      </c>
      <c r="E3774" s="55" t="str">
        <f t="shared" si="117"/>
        <v>E0961</v>
      </c>
      <c r="F3774" s="56" t="s">
        <v>15345</v>
      </c>
      <c r="G3774" s="56" t="s">
        <v>15346</v>
      </c>
      <c r="H3774" s="56" t="s">
        <v>15347</v>
      </c>
      <c r="I3774" s="57">
        <v>2.75</v>
      </c>
      <c r="J3774" s="57">
        <v>0.57999999999999996</v>
      </c>
      <c r="K3774" s="60"/>
      <c r="L3774" s="315" t="e">
        <v>#REF!</v>
      </c>
      <c r="M3774" s="58" t="e">
        <v>#REF!</v>
      </c>
      <c r="N3774" s="58" t="e">
        <v>#N/A</v>
      </c>
      <c r="O3774" s="58" t="e">
        <v>#N/A</v>
      </c>
      <c r="P3774" s="58" t="e">
        <v>#N/A</v>
      </c>
      <c r="Q3774" s="58" t="e">
        <v>#N/A</v>
      </c>
    </row>
    <row r="3775" spans="1:17" s="110" customFormat="1" ht="15" customHeight="1" thickBot="1">
      <c r="A3775" s="446">
        <v>14345</v>
      </c>
      <c r="B3775" s="446"/>
      <c r="C3775" s="106" t="str">
        <f>IF(A3775="CSP","Consolidated Supply Program(IIF)",IF(A3775&lt;&gt;"",INDEX('CCN &amp; Description'!$B$2:$B$1071,MATCH(VALUE(LEFT(A3775,5)),'CCN &amp; Description'!$A$2:$A$1071,0)),""))</f>
        <v>SMALL ARMS STORAGE, INSTALLATION</v>
      </c>
      <c r="D3775" s="107" t="str">
        <f t="shared" si="116"/>
        <v>E</v>
      </c>
      <c r="E3775" s="107" t="str">
        <f t="shared" si="117"/>
        <v>E0980</v>
      </c>
      <c r="F3775" s="108" t="s">
        <v>8934</v>
      </c>
      <c r="G3775" s="108" t="s">
        <v>15088</v>
      </c>
      <c r="H3775" s="108" t="s">
        <v>15116</v>
      </c>
      <c r="I3775" s="109">
        <v>5.41</v>
      </c>
      <c r="J3775" s="109">
        <v>0.75</v>
      </c>
      <c r="K3775" s="113"/>
      <c r="L3775" s="110" t="e">
        <v>#REF!</v>
      </c>
      <c r="M3775" s="111" t="e">
        <v>#REF!</v>
      </c>
      <c r="N3775" s="111" t="e">
        <v>#N/A</v>
      </c>
      <c r="O3775" s="111" t="e">
        <v>#N/A</v>
      </c>
      <c r="P3775" s="111" t="e">
        <v>#N/A</v>
      </c>
      <c r="Q3775" s="111" t="e">
        <v>#N/A</v>
      </c>
    </row>
    <row r="3776" spans="1:17" s="110" customFormat="1" ht="15" customHeight="1" thickBot="1">
      <c r="A3776" s="446">
        <v>14345</v>
      </c>
      <c r="B3776" s="446"/>
      <c r="C3776" s="106" t="str">
        <f>IF(A3776="CSP","Consolidated Supply Program(IIF)",IF(A3776&lt;&gt;"",INDEX('CCN &amp; Description'!$B$2:$B$1071,MATCH(VALUE(LEFT(A3776,5)),'CCN &amp; Description'!$A$2:$A$1071,0)),""))</f>
        <v>SMALL ARMS STORAGE, INSTALLATION</v>
      </c>
      <c r="D3776" s="107" t="str">
        <f t="shared" si="116"/>
        <v>E</v>
      </c>
      <c r="E3776" s="107" t="str">
        <f t="shared" si="117"/>
        <v>E0984</v>
      </c>
      <c r="F3776" s="108" t="s">
        <v>8938</v>
      </c>
      <c r="G3776" s="108" t="s">
        <v>15088</v>
      </c>
      <c r="H3776" s="108" t="s">
        <v>15348</v>
      </c>
      <c r="I3776" s="109">
        <v>5.5</v>
      </c>
      <c r="J3776" s="109">
        <v>0.57999999999999996</v>
      </c>
      <c r="K3776" s="113"/>
      <c r="L3776" s="110" t="e">
        <v>#REF!</v>
      </c>
      <c r="M3776" s="111" t="e">
        <v>#REF!</v>
      </c>
      <c r="N3776" s="111" t="e">
        <v>#N/A</v>
      </c>
      <c r="O3776" s="111" t="e">
        <v>#N/A</v>
      </c>
      <c r="P3776" s="111" t="e">
        <v>#N/A</v>
      </c>
      <c r="Q3776" s="111" t="e">
        <v>#N/A</v>
      </c>
    </row>
    <row r="3777" spans="1:17" s="110" customFormat="1" ht="15" customHeight="1" thickBot="1">
      <c r="A3777" s="446">
        <v>14345</v>
      </c>
      <c r="B3777" s="446"/>
      <c r="C3777" s="106" t="str">
        <f>IF(A3777="CSP","Consolidated Supply Program(IIF)",IF(A3777&lt;&gt;"",INDEX('CCN &amp; Description'!$B$2:$B$1071,MATCH(VALUE(LEFT(A3777,5)),'CCN &amp; Description'!$A$2:$A$1071,0)),""))</f>
        <v>SMALL ARMS STORAGE, INSTALLATION</v>
      </c>
      <c r="D3777" s="107" t="str">
        <f t="shared" si="116"/>
        <v>E</v>
      </c>
      <c r="E3777" s="107" t="str">
        <f t="shared" si="117"/>
        <v>E0989</v>
      </c>
      <c r="F3777" s="108" t="s">
        <v>1174</v>
      </c>
      <c r="G3777" s="108" t="s">
        <v>15346</v>
      </c>
      <c r="H3777" s="108" t="s">
        <v>15349</v>
      </c>
      <c r="I3777" s="109">
        <v>4.04</v>
      </c>
      <c r="J3777" s="109">
        <v>0.52</v>
      </c>
      <c r="K3777" s="109">
        <v>1.5</v>
      </c>
      <c r="L3777" s="110" t="e">
        <v>#REF!</v>
      </c>
      <c r="M3777" s="111" t="e">
        <v>#REF!</v>
      </c>
      <c r="N3777" s="111" t="e">
        <v>#N/A</v>
      </c>
      <c r="O3777" s="111" t="e">
        <v>#N/A</v>
      </c>
      <c r="P3777" s="111" t="e">
        <v>#N/A</v>
      </c>
      <c r="Q3777" s="111" t="e">
        <v>#N/A</v>
      </c>
    </row>
    <row r="3778" spans="1:17" s="110" customFormat="1" ht="15" customHeight="1" thickBot="1">
      <c r="A3778" s="446">
        <v>14345</v>
      </c>
      <c r="B3778" s="446"/>
      <c r="C3778" s="106" t="str">
        <f>IF(A3778="CSP","Consolidated Supply Program(IIF)",IF(A3778&lt;&gt;"",INDEX('CCN &amp; Description'!$B$2:$B$1071,MATCH(VALUE(LEFT(A3778,5)),'CCN &amp; Description'!$A$2:$A$1071,0)),""))</f>
        <v>SMALL ARMS STORAGE, INSTALLATION</v>
      </c>
      <c r="D3778" s="107" t="str">
        <f t="shared" ref="D3778:D3841" si="118">LEFT(F3778,1)</f>
        <v>E</v>
      </c>
      <c r="E3778" s="107" t="str">
        <f t="shared" ref="E3778:E3841" si="119">LEFT(F3778,5)</f>
        <v>E0989</v>
      </c>
      <c r="F3778" s="108" t="s">
        <v>1174</v>
      </c>
      <c r="G3778" s="108" t="s">
        <v>15346</v>
      </c>
      <c r="H3778" s="108" t="s">
        <v>15350</v>
      </c>
      <c r="I3778" s="109">
        <v>4.04</v>
      </c>
      <c r="J3778" s="109">
        <v>0.52</v>
      </c>
      <c r="K3778" s="113"/>
      <c r="L3778" s="110" t="e">
        <v>#REF!</v>
      </c>
      <c r="M3778" s="111" t="e">
        <v>#REF!</v>
      </c>
      <c r="N3778" s="111" t="e">
        <v>#N/A</v>
      </c>
      <c r="O3778" s="111" t="e">
        <v>#N/A</v>
      </c>
      <c r="P3778" s="111" t="e">
        <v>#N/A</v>
      </c>
      <c r="Q3778" s="111" t="e">
        <v>#N/A</v>
      </c>
    </row>
    <row r="3779" spans="1:17" s="110" customFormat="1" ht="15" customHeight="1" thickBot="1">
      <c r="A3779" s="446">
        <v>14345</v>
      </c>
      <c r="B3779" s="446"/>
      <c r="C3779" s="106" t="str">
        <f>IF(A3779="CSP","Consolidated Supply Program(IIF)",IF(A3779&lt;&gt;"",INDEX('CCN &amp; Description'!$B$2:$B$1071,MATCH(VALUE(LEFT(A3779,5)),'CCN &amp; Description'!$A$2:$A$1071,0)),""))</f>
        <v>SMALL ARMS STORAGE, INSTALLATION</v>
      </c>
      <c r="D3779" s="107" t="str">
        <f t="shared" si="118"/>
        <v>E</v>
      </c>
      <c r="E3779" s="107" t="str">
        <f t="shared" si="119"/>
        <v>E0994</v>
      </c>
      <c r="F3779" s="108" t="s">
        <v>1177</v>
      </c>
      <c r="G3779" s="108" t="s">
        <v>15351</v>
      </c>
      <c r="H3779" s="108" t="s">
        <v>15352</v>
      </c>
      <c r="I3779" s="109">
        <v>3.67</v>
      </c>
      <c r="J3779" s="109">
        <v>1.17</v>
      </c>
      <c r="K3779" s="109">
        <v>0.75</v>
      </c>
      <c r="L3779" s="110" t="e">
        <v>#REF!</v>
      </c>
      <c r="M3779" s="111" t="e">
        <v>#REF!</v>
      </c>
      <c r="N3779" s="111" t="e">
        <v>#N/A</v>
      </c>
      <c r="O3779" s="111" t="e">
        <v>#N/A</v>
      </c>
      <c r="P3779" s="111" t="e">
        <v>#N/A</v>
      </c>
      <c r="Q3779" s="111" t="e">
        <v>#N/A</v>
      </c>
    </row>
    <row r="3780" spans="1:17" s="110" customFormat="1" ht="15" customHeight="1" thickBot="1">
      <c r="A3780" s="446">
        <v>14345</v>
      </c>
      <c r="B3780" s="446"/>
      <c r="C3780" s="106" t="str">
        <f>IF(A3780="CSP","Consolidated Supply Program(IIF)",IF(A3780&lt;&gt;"",INDEX('CCN &amp; Description'!$B$2:$B$1071,MATCH(VALUE(LEFT(A3780,5)),'CCN &amp; Description'!$A$2:$A$1071,0)),""))</f>
        <v>SMALL ARMS STORAGE, INSTALLATION</v>
      </c>
      <c r="D3780" s="107" t="str">
        <f t="shared" si="118"/>
        <v>E</v>
      </c>
      <c r="E3780" s="107" t="str">
        <f t="shared" si="119"/>
        <v>E0994</v>
      </c>
      <c r="F3780" s="108" t="s">
        <v>1177</v>
      </c>
      <c r="G3780" s="108" t="s">
        <v>15351</v>
      </c>
      <c r="H3780" s="108" t="s">
        <v>15353</v>
      </c>
      <c r="I3780" s="109">
        <v>3.59</v>
      </c>
      <c r="J3780" s="109">
        <v>1.17</v>
      </c>
      <c r="K3780" s="113"/>
      <c r="L3780" s="110" t="e">
        <v>#REF!</v>
      </c>
      <c r="M3780" s="111" t="e">
        <v>#REF!</v>
      </c>
      <c r="N3780" s="111" t="e">
        <v>#N/A</v>
      </c>
      <c r="O3780" s="111" t="e">
        <v>#N/A</v>
      </c>
      <c r="P3780" s="111" t="e">
        <v>#N/A</v>
      </c>
      <c r="Q3780" s="111" t="e">
        <v>#N/A</v>
      </c>
    </row>
    <row r="3781" spans="1:17" ht="15" customHeight="1" thickBot="1">
      <c r="A3781" s="446"/>
      <c r="B3781" s="446"/>
      <c r="C3781" s="54" t="str">
        <f>IF(A3781="CSP","Consolidated Supply Program(IIF)",IF(A3781&lt;&gt;"",INDEX('CCN &amp; Description'!$B$2:$B$1071,MATCH(VALUE(LEFT(A3781,5)),'CCN &amp; Description'!$A$2:$A$1071,0)),""))</f>
        <v/>
      </c>
      <c r="D3781" s="55" t="str">
        <f t="shared" si="118"/>
        <v>E</v>
      </c>
      <c r="E3781" s="55" t="str">
        <f t="shared" si="119"/>
        <v>E0996</v>
      </c>
      <c r="F3781" s="56" t="s">
        <v>8953</v>
      </c>
      <c r="G3781" s="56" t="s">
        <v>12324</v>
      </c>
      <c r="H3781" s="59"/>
      <c r="I3781" s="57">
        <v>9.58</v>
      </c>
      <c r="J3781" s="57">
        <v>12.5</v>
      </c>
      <c r="K3781" s="57">
        <v>2.42</v>
      </c>
      <c r="L3781" s="315" t="e">
        <v>#REF!</v>
      </c>
      <c r="M3781" s="58" t="e">
        <v>#REF!</v>
      </c>
      <c r="N3781" s="58">
        <v>9.5833333333333339</v>
      </c>
      <c r="O3781" s="58" t="s">
        <v>115</v>
      </c>
      <c r="P3781" s="58">
        <v>15</v>
      </c>
      <c r="Q3781" s="58">
        <v>1.5</v>
      </c>
    </row>
    <row r="3782" spans="1:17" s="110" customFormat="1" ht="15" customHeight="1" thickBot="1">
      <c r="A3782" s="446">
        <v>14345</v>
      </c>
      <c r="B3782" s="446"/>
      <c r="C3782" s="106" t="str">
        <f>IF(A3782="CSP","Consolidated Supply Program(IIF)",IF(A3782&lt;&gt;"",INDEX('CCN &amp; Description'!$B$2:$B$1071,MATCH(VALUE(LEFT(A3782,5)),'CCN &amp; Description'!$A$2:$A$1071,0)),""))</f>
        <v>SMALL ARMS STORAGE, INSTALLATION</v>
      </c>
      <c r="D3782" s="107" t="str">
        <f t="shared" si="118"/>
        <v>E</v>
      </c>
      <c r="E3782" s="107" t="str">
        <f t="shared" si="119"/>
        <v>E0997</v>
      </c>
      <c r="F3782" s="108" t="s">
        <v>8956</v>
      </c>
      <c r="G3782" s="108" t="s">
        <v>15354</v>
      </c>
      <c r="H3782" s="108" t="s">
        <v>15355</v>
      </c>
      <c r="I3782" s="109">
        <v>3.58</v>
      </c>
      <c r="J3782" s="109">
        <v>0.75</v>
      </c>
      <c r="K3782" s="109">
        <v>0.92</v>
      </c>
      <c r="L3782" s="110" t="e">
        <v>#REF!</v>
      </c>
      <c r="M3782" s="111" t="e">
        <v>#REF!</v>
      </c>
      <c r="N3782" s="111" t="e">
        <v>#N/A</v>
      </c>
      <c r="O3782" s="111" t="e">
        <v>#N/A</v>
      </c>
      <c r="P3782" s="111" t="e">
        <v>#N/A</v>
      </c>
      <c r="Q3782" s="111" t="e">
        <v>#N/A</v>
      </c>
    </row>
    <row r="3783" spans="1:17" s="110" customFormat="1" ht="15" customHeight="1" thickBot="1">
      <c r="A3783" s="446">
        <v>14345</v>
      </c>
      <c r="B3783" s="446"/>
      <c r="C3783" s="106" t="str">
        <f>IF(A3783="CSP","Consolidated Supply Program(IIF)",IF(A3783&lt;&gt;"",INDEX('CCN &amp; Description'!$B$2:$B$1071,MATCH(VALUE(LEFT(A3783,5)),'CCN &amp; Description'!$A$2:$A$1071,0)),""))</f>
        <v>SMALL ARMS STORAGE, INSTALLATION</v>
      </c>
      <c r="D3783" s="107" t="str">
        <f t="shared" si="118"/>
        <v>E</v>
      </c>
      <c r="E3783" s="107" t="str">
        <f t="shared" si="119"/>
        <v>E0998</v>
      </c>
      <c r="F3783" s="108" t="s">
        <v>8960</v>
      </c>
      <c r="G3783" s="108" t="s">
        <v>15346</v>
      </c>
      <c r="H3783" s="108" t="s">
        <v>15356</v>
      </c>
      <c r="I3783" s="109">
        <v>2.75</v>
      </c>
      <c r="J3783" s="109">
        <v>0.33</v>
      </c>
      <c r="K3783" s="109">
        <v>0.25</v>
      </c>
      <c r="L3783" s="110" t="e">
        <v>#REF!</v>
      </c>
      <c r="M3783" s="111" t="e">
        <v>#REF!</v>
      </c>
      <c r="N3783" s="111" t="e">
        <v>#N/A</v>
      </c>
      <c r="O3783" s="111" t="e">
        <v>#N/A</v>
      </c>
      <c r="P3783" s="111" t="e">
        <v>#N/A</v>
      </c>
      <c r="Q3783" s="111" t="e">
        <v>#N/A</v>
      </c>
    </row>
    <row r="3784" spans="1:17" s="110" customFormat="1" ht="15" customHeight="1" thickBot="1">
      <c r="A3784" s="446">
        <v>14345</v>
      </c>
      <c r="B3784" s="446"/>
      <c r="C3784" s="106" t="str">
        <f>IF(A3784="CSP","Consolidated Supply Program(IIF)",IF(A3784&lt;&gt;"",INDEX('CCN &amp; Description'!$B$2:$B$1071,MATCH(VALUE(LEFT(A3784,5)),'CCN &amp; Description'!$A$2:$A$1071,0)),""))</f>
        <v>SMALL ARMS STORAGE, INSTALLATION</v>
      </c>
      <c r="D3784" s="107" t="str">
        <f t="shared" si="118"/>
        <v>E</v>
      </c>
      <c r="E3784" s="107" t="str">
        <f t="shared" si="119"/>
        <v>E0999</v>
      </c>
      <c r="F3784" s="108" t="s">
        <v>8964</v>
      </c>
      <c r="G3784" s="108" t="s">
        <v>15088</v>
      </c>
      <c r="H3784" s="108" t="s">
        <v>15357</v>
      </c>
      <c r="I3784" s="109">
        <v>9.17</v>
      </c>
      <c r="J3784" s="109">
        <v>0.83</v>
      </c>
      <c r="K3784" s="109">
        <v>0.67</v>
      </c>
      <c r="L3784" s="110" t="e">
        <v>#REF!</v>
      </c>
      <c r="M3784" s="111" t="e">
        <v>#REF!</v>
      </c>
      <c r="N3784" s="111" t="e">
        <v>#N/A</v>
      </c>
      <c r="O3784" s="111" t="e">
        <v>#N/A</v>
      </c>
      <c r="P3784" s="111" t="e">
        <v>#N/A</v>
      </c>
      <c r="Q3784" s="111" t="e">
        <v>#N/A</v>
      </c>
    </row>
    <row r="3785" spans="1:17" ht="15" customHeight="1" thickBot="1">
      <c r="A3785" s="446"/>
      <c r="B3785" s="446"/>
      <c r="C3785" s="54" t="str">
        <f>IF(A3785="CSP","Consolidated Supply Program(IIF)",IF(A3785&lt;&gt;"",INDEX('CCN &amp; Description'!$B$2:$B$1071,MATCH(VALUE(LEFT(A3785,5)),'CCN &amp; Description'!$A$2:$A$1071,0)),""))</f>
        <v/>
      </c>
      <c r="D3785" s="55" t="str">
        <f t="shared" si="118"/>
        <v>E</v>
      </c>
      <c r="E3785" s="55" t="str">
        <f t="shared" si="119"/>
        <v>E1022</v>
      </c>
      <c r="F3785" s="56" t="s">
        <v>15358</v>
      </c>
      <c r="G3785" s="56" t="s">
        <v>14223</v>
      </c>
      <c r="H3785" s="56" t="s">
        <v>15359</v>
      </c>
      <c r="I3785" s="57">
        <v>12.25</v>
      </c>
      <c r="J3785" s="57">
        <v>7.25</v>
      </c>
      <c r="K3785" s="57">
        <v>7</v>
      </c>
      <c r="L3785" s="315" t="e">
        <v>#REF!</v>
      </c>
      <c r="M3785" s="58" t="e">
        <v>#REF!</v>
      </c>
      <c r="N3785" s="58" t="e">
        <v>#N/A</v>
      </c>
      <c r="O3785" s="58" t="e">
        <v>#N/A</v>
      </c>
      <c r="P3785" s="58" t="e">
        <v>#N/A</v>
      </c>
      <c r="Q3785" s="58" t="e">
        <v>#N/A</v>
      </c>
    </row>
    <row r="3786" spans="1:17" ht="15" customHeight="1" thickBot="1">
      <c r="A3786" s="446"/>
      <c r="B3786" s="446"/>
      <c r="C3786" s="54" t="str">
        <f>IF(A3786="CSP","Consolidated Supply Program(IIF)",IF(A3786&lt;&gt;"",INDEX('CCN &amp; Description'!$B$2:$B$1071,MATCH(VALUE(LEFT(A3786,5)),'CCN &amp; Description'!$A$2:$A$1071,0)),""))</f>
        <v/>
      </c>
      <c r="D3786" s="55" t="str">
        <f t="shared" si="118"/>
        <v>E</v>
      </c>
      <c r="E3786" s="55" t="str">
        <f t="shared" si="119"/>
        <v>E1022</v>
      </c>
      <c r="F3786" s="56" t="s">
        <v>15358</v>
      </c>
      <c r="G3786" s="56" t="s">
        <v>14223</v>
      </c>
      <c r="H3786" s="56" t="s">
        <v>15360</v>
      </c>
      <c r="I3786" s="57">
        <v>12.25</v>
      </c>
      <c r="J3786" s="57">
        <v>7.25</v>
      </c>
      <c r="K3786" s="57">
        <v>7</v>
      </c>
      <c r="L3786" s="315" t="e">
        <v>#REF!</v>
      </c>
      <c r="M3786" s="58" t="e">
        <v>#REF!</v>
      </c>
      <c r="N3786" s="58" t="e">
        <v>#N/A</v>
      </c>
      <c r="O3786" s="58" t="e">
        <v>#N/A</v>
      </c>
      <c r="P3786" s="58" t="e">
        <v>#N/A</v>
      </c>
      <c r="Q3786" s="58" t="e">
        <v>#N/A</v>
      </c>
    </row>
    <row r="3787" spans="1:17" ht="15" customHeight="1" thickBot="1">
      <c r="A3787" s="446"/>
      <c r="B3787" s="446"/>
      <c r="C3787" s="54" t="str">
        <f>IF(A3787="CSP","Consolidated Supply Program(IIF)",IF(A3787&lt;&gt;"",INDEX('CCN &amp; Description'!$B$2:$B$1071,MATCH(VALUE(LEFT(A3787,5)),'CCN &amp; Description'!$A$2:$A$1071,0)),""))</f>
        <v/>
      </c>
      <c r="D3787" s="55" t="str">
        <f t="shared" si="118"/>
        <v>E</v>
      </c>
      <c r="E3787" s="55" t="str">
        <f t="shared" si="119"/>
        <v>E1022</v>
      </c>
      <c r="F3787" s="56" t="s">
        <v>15361</v>
      </c>
      <c r="G3787" s="56" t="s">
        <v>14223</v>
      </c>
      <c r="H3787" s="56" t="s">
        <v>15360</v>
      </c>
      <c r="I3787" s="57">
        <v>12.25</v>
      </c>
      <c r="J3787" s="57">
        <v>7.25</v>
      </c>
      <c r="K3787" s="57">
        <v>7</v>
      </c>
      <c r="L3787" s="315" t="e">
        <v>#REF!</v>
      </c>
      <c r="M3787" s="58" t="e">
        <v>#REF!</v>
      </c>
      <c r="N3787" s="58" t="e">
        <v>#N/A</v>
      </c>
      <c r="O3787" s="58" t="e">
        <v>#N/A</v>
      </c>
      <c r="P3787" s="58" t="e">
        <v>#N/A</v>
      </c>
      <c r="Q3787" s="58" t="e">
        <v>#N/A</v>
      </c>
    </row>
    <row r="3788" spans="1:17" ht="15" customHeight="1" thickBot="1">
      <c r="A3788" s="446"/>
      <c r="B3788" s="446"/>
      <c r="C3788" s="54" t="str">
        <f>IF(A3788="CSP","Consolidated Supply Program(IIF)",IF(A3788&lt;&gt;"",INDEX('CCN &amp; Description'!$B$2:$B$1071,MATCH(VALUE(LEFT(A3788,5)),'CCN &amp; Description'!$A$2:$A$1071,0)),""))</f>
        <v/>
      </c>
      <c r="D3788" s="55" t="str">
        <f t="shared" si="118"/>
        <v>E</v>
      </c>
      <c r="E3788" s="55" t="str">
        <f t="shared" si="119"/>
        <v>E1026</v>
      </c>
      <c r="F3788" s="56" t="s">
        <v>15362</v>
      </c>
      <c r="G3788" s="56" t="s">
        <v>15363</v>
      </c>
      <c r="H3788" s="59"/>
      <c r="I3788" s="60"/>
      <c r="J3788" s="60"/>
      <c r="K3788" s="60"/>
      <c r="L3788" s="315" t="e">
        <v>#REF!</v>
      </c>
      <c r="M3788" s="58" t="e">
        <v>#REF!</v>
      </c>
      <c r="N3788" s="58" t="e">
        <v>#N/A</v>
      </c>
      <c r="O3788" s="58" t="e">
        <v>#N/A</v>
      </c>
      <c r="P3788" s="58" t="e">
        <v>#N/A</v>
      </c>
      <c r="Q3788" s="58" t="e">
        <v>#N/A</v>
      </c>
    </row>
    <row r="3789" spans="1:17" ht="15" customHeight="1" thickBot="1">
      <c r="A3789" s="446"/>
      <c r="B3789" s="446"/>
      <c r="C3789" s="54" t="str">
        <f>IF(A3789="CSP","Consolidated Supply Program(IIF)",IF(A3789&lt;&gt;"",INDEX('CCN &amp; Description'!$B$2:$B$1071,MATCH(VALUE(LEFT(A3789,5)),'CCN &amp; Description'!$A$2:$A$1071,0)),""))</f>
        <v/>
      </c>
      <c r="D3789" s="55" t="str">
        <f t="shared" si="118"/>
        <v>E</v>
      </c>
      <c r="E3789" s="55" t="str">
        <f t="shared" si="119"/>
        <v>E1030</v>
      </c>
      <c r="F3789" s="56" t="s">
        <v>15364</v>
      </c>
      <c r="G3789" s="56" t="s">
        <v>15365</v>
      </c>
      <c r="H3789" s="56" t="s">
        <v>15366</v>
      </c>
      <c r="I3789" s="57">
        <v>0.85</v>
      </c>
      <c r="J3789" s="57">
        <v>1.08</v>
      </c>
      <c r="K3789" s="57">
        <v>0.5</v>
      </c>
      <c r="L3789" s="315" t="e">
        <v>#REF!</v>
      </c>
      <c r="M3789" s="58" t="e">
        <v>#REF!</v>
      </c>
      <c r="N3789" s="58" t="e">
        <v>#N/A</v>
      </c>
      <c r="O3789" s="58" t="e">
        <v>#N/A</v>
      </c>
      <c r="P3789" s="58" t="e">
        <v>#N/A</v>
      </c>
      <c r="Q3789" s="58" t="e">
        <v>#N/A</v>
      </c>
    </row>
    <row r="3790" spans="1:17" ht="15" customHeight="1" thickBot="1">
      <c r="A3790" s="446"/>
      <c r="B3790" s="446"/>
      <c r="C3790" s="54" t="str">
        <f>IF(A3790="CSP","Consolidated Supply Program(IIF)",IF(A3790&lt;&gt;"",INDEX('CCN &amp; Description'!$B$2:$B$1071,MATCH(VALUE(LEFT(A3790,5)),'CCN &amp; Description'!$A$2:$A$1071,0)),""))</f>
        <v/>
      </c>
      <c r="D3790" s="55" t="str">
        <f t="shared" si="118"/>
        <v>E</v>
      </c>
      <c r="E3790" s="55" t="str">
        <f t="shared" si="119"/>
        <v>E1031</v>
      </c>
      <c r="F3790" s="56" t="s">
        <v>15367</v>
      </c>
      <c r="G3790" s="56" t="s">
        <v>15368</v>
      </c>
      <c r="H3790" s="56" t="s">
        <v>15369</v>
      </c>
      <c r="I3790" s="60"/>
      <c r="J3790" s="60"/>
      <c r="K3790" s="60"/>
      <c r="L3790" s="315" t="e">
        <v>#REF!</v>
      </c>
      <c r="M3790" s="58" t="e">
        <v>#REF!</v>
      </c>
      <c r="N3790" s="58" t="e">
        <v>#N/A</v>
      </c>
      <c r="O3790" s="58" t="e">
        <v>#N/A</v>
      </c>
      <c r="P3790" s="58" t="e">
        <v>#N/A</v>
      </c>
      <c r="Q3790" s="58" t="e">
        <v>#N/A</v>
      </c>
    </row>
    <row r="3791" spans="1:17" ht="15" customHeight="1" thickBot="1">
      <c r="A3791" s="446"/>
      <c r="B3791" s="446"/>
      <c r="C3791" s="54" t="str">
        <f>IF(A3791="CSP","Consolidated Supply Program(IIF)",IF(A3791&lt;&gt;"",INDEX('CCN &amp; Description'!$B$2:$B$1071,MATCH(VALUE(LEFT(A3791,5)),'CCN &amp; Description'!$A$2:$A$1071,0)),""))</f>
        <v/>
      </c>
      <c r="D3791" s="55" t="str">
        <f t="shared" si="118"/>
        <v>E</v>
      </c>
      <c r="E3791" s="55" t="str">
        <f t="shared" si="119"/>
        <v>E1031</v>
      </c>
      <c r="F3791" s="56" t="s">
        <v>15367</v>
      </c>
      <c r="G3791" s="56" t="s">
        <v>13289</v>
      </c>
      <c r="H3791" s="59"/>
      <c r="I3791" s="60"/>
      <c r="J3791" s="60"/>
      <c r="K3791" s="60"/>
      <c r="L3791" s="315" t="e">
        <v>#REF!</v>
      </c>
      <c r="M3791" s="58" t="e">
        <v>#REF!</v>
      </c>
      <c r="N3791" s="58" t="e">
        <v>#N/A</v>
      </c>
      <c r="O3791" s="58" t="e">
        <v>#N/A</v>
      </c>
      <c r="P3791" s="58" t="e">
        <v>#N/A</v>
      </c>
      <c r="Q3791" s="58" t="e">
        <v>#N/A</v>
      </c>
    </row>
    <row r="3792" spans="1:17" ht="15" customHeight="1" thickBot="1">
      <c r="A3792" s="446">
        <v>14345</v>
      </c>
      <c r="B3792" s="446">
        <v>14345</v>
      </c>
      <c r="C3792" s="54" t="str">
        <f>IF(A3792="CSP","Consolidated Supply Program(IIF)",IF(A3792&lt;&gt;"",INDEX('CCN &amp; Description'!$B$2:$B$1071,MATCH(VALUE(LEFT(A3792,5)),'CCN &amp; Description'!$A$2:$A$1071,0)),""))</f>
        <v>SMALL ARMS STORAGE, INSTALLATION</v>
      </c>
      <c r="D3792" s="55" t="str">
        <f t="shared" si="118"/>
        <v>E</v>
      </c>
      <c r="E3792" s="55" t="str">
        <f t="shared" si="119"/>
        <v>E1035</v>
      </c>
      <c r="F3792" s="56" t="s">
        <v>8968</v>
      </c>
      <c r="G3792" s="56" t="s">
        <v>15370</v>
      </c>
      <c r="H3792" s="56" t="s">
        <v>15371</v>
      </c>
      <c r="I3792" s="57">
        <v>15.83</v>
      </c>
      <c r="J3792" s="57">
        <v>7.08</v>
      </c>
      <c r="K3792" s="57">
        <v>5.75</v>
      </c>
      <c r="L3792" s="315" t="e">
        <v>#REF!</v>
      </c>
      <c r="M3792" s="58" t="e">
        <v>#REF!</v>
      </c>
      <c r="N3792" s="58" t="e">
        <v>#N/A</v>
      </c>
      <c r="O3792" s="58" t="e">
        <v>#N/A</v>
      </c>
      <c r="P3792" s="58" t="e">
        <v>#N/A</v>
      </c>
      <c r="Q3792" s="58" t="e">
        <v>#N/A</v>
      </c>
    </row>
    <row r="3793" spans="1:17" ht="15" customHeight="1" thickBot="1">
      <c r="A3793" s="446">
        <v>14345</v>
      </c>
      <c r="B3793" s="446">
        <v>14345</v>
      </c>
      <c r="C3793" s="54" t="str">
        <f>IF(A3793="CSP","Consolidated Supply Program(IIF)",IF(A3793&lt;&gt;"",INDEX('CCN &amp; Description'!$B$2:$B$1071,MATCH(VALUE(LEFT(A3793,5)),'CCN &amp; Description'!$A$2:$A$1071,0)),""))</f>
        <v>SMALL ARMS STORAGE, INSTALLATION</v>
      </c>
      <c r="D3793" s="55" t="str">
        <f t="shared" si="118"/>
        <v>E</v>
      </c>
      <c r="E3793" s="55" t="str">
        <f t="shared" si="119"/>
        <v>E1035</v>
      </c>
      <c r="F3793" s="56" t="s">
        <v>8968</v>
      </c>
      <c r="G3793" s="56" t="s">
        <v>15370</v>
      </c>
      <c r="H3793" s="56" t="s">
        <v>15372</v>
      </c>
      <c r="I3793" s="57">
        <v>15.83</v>
      </c>
      <c r="J3793" s="57">
        <v>7.08</v>
      </c>
      <c r="K3793" s="57">
        <v>5.75</v>
      </c>
      <c r="L3793" s="315" t="e">
        <v>#REF!</v>
      </c>
      <c r="M3793" s="58" t="e">
        <v>#REF!</v>
      </c>
      <c r="N3793" s="58" t="e">
        <v>#N/A</v>
      </c>
      <c r="O3793" s="58" t="e">
        <v>#N/A</v>
      </c>
      <c r="P3793" s="58" t="e">
        <v>#N/A</v>
      </c>
      <c r="Q3793" s="58" t="e">
        <v>#N/A</v>
      </c>
    </row>
    <row r="3794" spans="1:17" ht="15" customHeight="1" thickBot="1">
      <c r="A3794" s="446"/>
      <c r="B3794" s="446"/>
      <c r="C3794" s="54" t="str">
        <f>IF(A3794="CSP","Consolidated Supply Program(IIF)",IF(A3794&lt;&gt;"",INDEX('CCN &amp; Description'!$B$2:$B$1071,MATCH(VALUE(LEFT(A3794,5)),'CCN &amp; Description'!$A$2:$A$1071,0)),""))</f>
        <v/>
      </c>
      <c r="D3794" s="55" t="str">
        <f t="shared" si="118"/>
        <v>E</v>
      </c>
      <c r="E3794" s="55" t="str">
        <f t="shared" si="119"/>
        <v>E1039</v>
      </c>
      <c r="F3794" s="56" t="s">
        <v>15373</v>
      </c>
      <c r="G3794" s="56" t="s">
        <v>10379</v>
      </c>
      <c r="H3794" s="56" t="s">
        <v>15374</v>
      </c>
      <c r="I3794" s="57">
        <v>1.17</v>
      </c>
      <c r="J3794" s="57">
        <v>1.5</v>
      </c>
      <c r="K3794" s="57">
        <v>1.08</v>
      </c>
      <c r="L3794" s="315" t="e">
        <v>#REF!</v>
      </c>
      <c r="M3794" s="58" t="e">
        <v>#REF!</v>
      </c>
      <c r="N3794" s="58" t="e">
        <v>#N/A</v>
      </c>
      <c r="O3794" s="58" t="e">
        <v>#N/A</v>
      </c>
      <c r="P3794" s="58" t="e">
        <v>#N/A</v>
      </c>
      <c r="Q3794" s="58" t="e">
        <v>#N/A</v>
      </c>
    </row>
    <row r="3795" spans="1:17" ht="15" customHeight="1" thickBot="1">
      <c r="A3795" s="446"/>
      <c r="B3795" s="446"/>
      <c r="C3795" s="54" t="str">
        <f>IF(A3795="CSP","Consolidated Supply Program(IIF)",IF(A3795&lt;&gt;"",INDEX('CCN &amp; Description'!$B$2:$B$1071,MATCH(VALUE(LEFT(A3795,5)),'CCN &amp; Description'!$A$2:$A$1071,0)),""))</f>
        <v/>
      </c>
      <c r="D3795" s="55" t="str">
        <f t="shared" si="118"/>
        <v>E</v>
      </c>
      <c r="E3795" s="55" t="str">
        <f t="shared" si="119"/>
        <v>E1047</v>
      </c>
      <c r="F3795" s="56" t="s">
        <v>15375</v>
      </c>
      <c r="G3795" s="56" t="s">
        <v>15376</v>
      </c>
      <c r="H3795" s="56" t="s">
        <v>15377</v>
      </c>
      <c r="I3795" s="57">
        <v>0.67</v>
      </c>
      <c r="J3795" s="57">
        <v>0.57999999999999996</v>
      </c>
      <c r="K3795" s="57">
        <v>0.25</v>
      </c>
      <c r="L3795" s="315" t="e">
        <v>#REF!</v>
      </c>
      <c r="M3795" s="58" t="e">
        <v>#REF!</v>
      </c>
      <c r="N3795" s="58" t="e">
        <v>#N/A</v>
      </c>
      <c r="O3795" s="58" t="e">
        <v>#N/A</v>
      </c>
      <c r="P3795" s="58" t="e">
        <v>#N/A</v>
      </c>
      <c r="Q3795" s="58" t="e">
        <v>#N/A</v>
      </c>
    </row>
    <row r="3796" spans="1:17" s="110" customFormat="1" ht="15" customHeight="1" thickBot="1">
      <c r="A3796" s="446">
        <v>14345</v>
      </c>
      <c r="B3796" s="446"/>
      <c r="C3796" s="106" t="str">
        <f>IF(A3796="CSP","Consolidated Supply Program(IIF)",IF(A3796&lt;&gt;"",INDEX('CCN &amp; Description'!$B$2:$B$1071,MATCH(VALUE(LEFT(A3796,5)),'CCN &amp; Description'!$A$2:$A$1071,0)),""))</f>
        <v>SMALL ARMS STORAGE, INSTALLATION</v>
      </c>
      <c r="D3796" s="107" t="str">
        <f t="shared" si="118"/>
        <v>E</v>
      </c>
      <c r="E3796" s="107" t="str">
        <f t="shared" si="119"/>
        <v>E1048</v>
      </c>
      <c r="F3796" s="108" t="s">
        <v>8975</v>
      </c>
      <c r="G3796" s="108" t="s">
        <v>15378</v>
      </c>
      <c r="H3796" s="108" t="s">
        <v>15379</v>
      </c>
      <c r="I3796" s="109">
        <v>0.67</v>
      </c>
      <c r="J3796" s="109">
        <v>0.57999999999999996</v>
      </c>
      <c r="K3796" s="109">
        <v>0.25</v>
      </c>
      <c r="L3796" s="110" t="e">
        <v>#REF!</v>
      </c>
      <c r="M3796" s="111" t="e">
        <v>#REF!</v>
      </c>
      <c r="N3796" s="111" t="e">
        <v>#N/A</v>
      </c>
      <c r="O3796" s="111" t="e">
        <v>#N/A</v>
      </c>
      <c r="P3796" s="111" t="e">
        <v>#N/A</v>
      </c>
      <c r="Q3796" s="111" t="e">
        <v>#N/A</v>
      </c>
    </row>
    <row r="3797" spans="1:17" s="110" customFormat="1" ht="15" customHeight="1" thickBot="1">
      <c r="A3797" s="446">
        <v>14345</v>
      </c>
      <c r="B3797" s="446"/>
      <c r="C3797" s="106" t="str">
        <f>IF(A3797="CSP","Consolidated Supply Program(IIF)",IF(A3797&lt;&gt;"",INDEX('CCN &amp; Description'!$B$2:$B$1071,MATCH(VALUE(LEFT(A3797,5)),'CCN &amp; Description'!$A$2:$A$1071,0)),""))</f>
        <v>SMALL ARMS STORAGE, INSTALLATION</v>
      </c>
      <c r="D3797" s="107" t="str">
        <f t="shared" si="118"/>
        <v>E</v>
      </c>
      <c r="E3797" s="107" t="str">
        <f t="shared" si="119"/>
        <v>E1048</v>
      </c>
      <c r="F3797" s="108" t="s">
        <v>8975</v>
      </c>
      <c r="G3797" s="108" t="s">
        <v>15380</v>
      </c>
      <c r="H3797" s="108" t="s">
        <v>14941</v>
      </c>
      <c r="I3797" s="109">
        <v>0.67</v>
      </c>
      <c r="J3797" s="109">
        <v>0.57999999999999996</v>
      </c>
      <c r="K3797" s="109">
        <v>0.25</v>
      </c>
      <c r="L3797" s="110" t="e">
        <v>#REF!</v>
      </c>
      <c r="M3797" s="111" t="e">
        <v>#REF!</v>
      </c>
      <c r="N3797" s="111" t="e">
        <v>#N/A</v>
      </c>
      <c r="O3797" s="111" t="e">
        <v>#N/A</v>
      </c>
      <c r="P3797" s="111" t="e">
        <v>#N/A</v>
      </c>
      <c r="Q3797" s="111" t="e">
        <v>#N/A</v>
      </c>
    </row>
    <row r="3798" spans="1:17" ht="15" customHeight="1" thickBot="1">
      <c r="A3798" s="446"/>
      <c r="B3798" s="446"/>
      <c r="C3798" s="54" t="str">
        <f>IF(A3798="CSP","Consolidated Supply Program(IIF)",IF(A3798&lt;&gt;"",INDEX('CCN &amp; Description'!$B$2:$B$1071,MATCH(VALUE(LEFT(A3798,5)),'CCN &amp; Description'!$A$2:$A$1071,0)),""))</f>
        <v/>
      </c>
      <c r="D3798" s="55" t="str">
        <f t="shared" si="118"/>
        <v>E</v>
      </c>
      <c r="E3798" s="55" t="str">
        <f t="shared" si="119"/>
        <v>E1048</v>
      </c>
      <c r="F3798" s="56" t="s">
        <v>15381</v>
      </c>
      <c r="G3798" s="56" t="s">
        <v>15380</v>
      </c>
      <c r="H3798" s="56" t="s">
        <v>14941</v>
      </c>
      <c r="I3798" s="57">
        <v>0.67</v>
      </c>
      <c r="J3798" s="57">
        <v>0.57999999999999996</v>
      </c>
      <c r="K3798" s="57">
        <v>0.25</v>
      </c>
      <c r="L3798" s="315" t="e">
        <v>#REF!</v>
      </c>
      <c r="M3798" s="58" t="e">
        <v>#REF!</v>
      </c>
      <c r="N3798" s="58" t="e">
        <v>#N/A</v>
      </c>
      <c r="O3798" s="58" t="e">
        <v>#N/A</v>
      </c>
      <c r="P3798" s="58" t="e">
        <v>#N/A</v>
      </c>
      <c r="Q3798" s="58" t="e">
        <v>#N/A</v>
      </c>
    </row>
    <row r="3799" spans="1:17" ht="15" customHeight="1" thickBot="1">
      <c r="A3799" s="446"/>
      <c r="B3799" s="446"/>
      <c r="C3799" s="54" t="str">
        <f>IF(A3799="CSP","Consolidated Supply Program(IIF)",IF(A3799&lt;&gt;"",INDEX('CCN &amp; Description'!$B$2:$B$1071,MATCH(VALUE(LEFT(A3799,5)),'CCN &amp; Description'!$A$2:$A$1071,0)),""))</f>
        <v/>
      </c>
      <c r="D3799" s="55" t="str">
        <f t="shared" si="118"/>
        <v>E</v>
      </c>
      <c r="E3799" s="55" t="str">
        <f t="shared" si="119"/>
        <v>E1049</v>
      </c>
      <c r="F3799" s="56" t="s">
        <v>15382</v>
      </c>
      <c r="G3799" s="56" t="s">
        <v>15383</v>
      </c>
      <c r="H3799" s="56" t="s">
        <v>15384</v>
      </c>
      <c r="I3799" s="57">
        <v>0.42</v>
      </c>
      <c r="J3799" s="57">
        <v>0.5</v>
      </c>
      <c r="K3799" s="57">
        <v>0.75</v>
      </c>
      <c r="L3799" s="315" t="e">
        <v>#REF!</v>
      </c>
      <c r="M3799" s="58" t="e">
        <v>#REF!</v>
      </c>
      <c r="N3799" s="58" t="e">
        <v>#N/A</v>
      </c>
      <c r="O3799" s="58" t="e">
        <v>#N/A</v>
      </c>
      <c r="P3799" s="58" t="e">
        <v>#N/A</v>
      </c>
      <c r="Q3799" s="58" t="e">
        <v>#N/A</v>
      </c>
    </row>
    <row r="3800" spans="1:17" ht="15" customHeight="1" thickBot="1">
      <c r="A3800" s="446"/>
      <c r="B3800" s="446"/>
      <c r="C3800" s="54" t="str">
        <f>IF(A3800="CSP","Consolidated Supply Program(IIF)",IF(A3800&lt;&gt;"",INDEX('CCN &amp; Description'!$B$2:$B$1071,MATCH(VALUE(LEFT(A3800,5)),'CCN &amp; Description'!$A$2:$A$1071,0)),""))</f>
        <v/>
      </c>
      <c r="D3800" s="55" t="str">
        <f t="shared" si="118"/>
        <v>E</v>
      </c>
      <c r="E3800" s="55" t="str">
        <f t="shared" si="119"/>
        <v>E1065</v>
      </c>
      <c r="F3800" s="56" t="s">
        <v>8982</v>
      </c>
      <c r="G3800" s="56" t="s">
        <v>15385</v>
      </c>
      <c r="H3800" s="56" t="s">
        <v>15386</v>
      </c>
      <c r="I3800" s="57">
        <v>4</v>
      </c>
      <c r="J3800" s="57">
        <v>1.92</v>
      </c>
      <c r="K3800" s="57">
        <v>2.33</v>
      </c>
      <c r="L3800" s="315" t="e">
        <v>#REF!</v>
      </c>
      <c r="M3800" s="58" t="e">
        <v>#REF!</v>
      </c>
      <c r="N3800" s="58" t="e">
        <v>#N/A</v>
      </c>
      <c r="O3800" s="58" t="e">
        <v>#N/A</v>
      </c>
      <c r="P3800" s="58" t="e">
        <v>#N/A</v>
      </c>
      <c r="Q3800" s="58" t="e">
        <v>#N/A</v>
      </c>
    </row>
    <row r="3801" spans="1:17" ht="15" customHeight="1" thickBot="1">
      <c r="A3801" s="446"/>
      <c r="B3801" s="446"/>
      <c r="C3801" s="54" t="str">
        <f>IF(A3801="CSP","Consolidated Supply Program(IIF)",IF(A3801&lt;&gt;"",INDEX('CCN &amp; Description'!$B$2:$B$1071,MATCH(VALUE(LEFT(A3801,5)),'CCN &amp; Description'!$A$2:$A$1071,0)),""))</f>
        <v/>
      </c>
      <c r="D3801" s="55" t="str">
        <f t="shared" si="118"/>
        <v>E</v>
      </c>
      <c r="E3801" s="55" t="str">
        <f t="shared" si="119"/>
        <v>E1065</v>
      </c>
      <c r="F3801" s="56" t="s">
        <v>8982</v>
      </c>
      <c r="G3801" s="56" t="s">
        <v>15385</v>
      </c>
      <c r="H3801" s="56" t="s">
        <v>15387</v>
      </c>
      <c r="I3801" s="57">
        <v>4</v>
      </c>
      <c r="J3801" s="57">
        <v>1.92</v>
      </c>
      <c r="K3801" s="57">
        <v>2.33</v>
      </c>
      <c r="L3801" s="315" t="e">
        <v>#REF!</v>
      </c>
      <c r="M3801" s="58" t="e">
        <v>#REF!</v>
      </c>
      <c r="N3801" s="58" t="e">
        <v>#N/A</v>
      </c>
      <c r="O3801" s="58" t="e">
        <v>#N/A</v>
      </c>
      <c r="P3801" s="58" t="e">
        <v>#N/A</v>
      </c>
      <c r="Q3801" s="58" t="e">
        <v>#N/A</v>
      </c>
    </row>
    <row r="3802" spans="1:17" ht="15" customHeight="1" thickBot="1">
      <c r="A3802" s="446">
        <v>14312</v>
      </c>
      <c r="B3802" s="446">
        <v>14312</v>
      </c>
      <c r="C3802" s="54" t="str">
        <f>IF(A3802="CSP","Consolidated Supply Program(IIF)",IF(A3802&lt;&gt;"",INDEX('CCN &amp; Description'!$B$2:$B$1071,MATCH(VALUE(LEFT(A3802,5)),'CCN &amp; Description'!$A$2:$A$1071,0)),""))</f>
        <v>VEHICLE STAGING AREA, SURFACED</v>
      </c>
      <c r="D3802" s="55" t="str">
        <f t="shared" si="118"/>
        <v>E</v>
      </c>
      <c r="E3802" s="55" t="str">
        <f t="shared" si="119"/>
        <v>E1070</v>
      </c>
      <c r="F3802" s="56" t="s">
        <v>8989</v>
      </c>
      <c r="G3802" s="56" t="s">
        <v>15388</v>
      </c>
      <c r="H3802" s="56" t="s">
        <v>15389</v>
      </c>
      <c r="I3802" s="57">
        <v>8.58</v>
      </c>
      <c r="J3802" s="57">
        <v>4.83</v>
      </c>
      <c r="K3802" s="57">
        <v>4.91</v>
      </c>
      <c r="L3802" s="315" t="e">
        <v>#REF!</v>
      </c>
      <c r="M3802" s="58" t="e">
        <v>#REF!</v>
      </c>
      <c r="N3802" s="58" t="e">
        <v>#N/A</v>
      </c>
      <c r="O3802" s="58" t="e">
        <v>#N/A</v>
      </c>
      <c r="P3802" s="58" t="e">
        <v>#N/A</v>
      </c>
      <c r="Q3802" s="58" t="e">
        <v>#N/A</v>
      </c>
    </row>
    <row r="3803" spans="1:17" s="110" customFormat="1" ht="15" customHeight="1" thickBot="1">
      <c r="A3803" s="446">
        <v>14345</v>
      </c>
      <c r="B3803" s="446"/>
      <c r="C3803" s="106" t="str">
        <f>IF(A3803="CSP","Consolidated Supply Program(IIF)",IF(A3803&lt;&gt;"",INDEX('CCN &amp; Description'!$B$2:$B$1071,MATCH(VALUE(LEFT(A3803,5)),'CCN &amp; Description'!$A$2:$A$1071,0)),""))</f>
        <v>SMALL ARMS STORAGE, INSTALLATION</v>
      </c>
      <c r="D3803" s="107" t="str">
        <f t="shared" si="118"/>
        <v>E</v>
      </c>
      <c r="E3803" s="107" t="str">
        <f t="shared" si="119"/>
        <v>E1095</v>
      </c>
      <c r="F3803" s="108" t="s">
        <v>8993</v>
      </c>
      <c r="G3803" s="108" t="s">
        <v>15390</v>
      </c>
      <c r="H3803" s="108" t="s">
        <v>15391</v>
      </c>
      <c r="I3803" s="109">
        <v>4.92</v>
      </c>
      <c r="J3803" s="109">
        <v>1.83</v>
      </c>
      <c r="K3803" s="109">
        <v>1.83</v>
      </c>
      <c r="L3803" s="110" t="e">
        <v>#REF!</v>
      </c>
      <c r="M3803" s="111" t="e">
        <v>#REF!</v>
      </c>
      <c r="N3803" s="111" t="e">
        <v>#N/A</v>
      </c>
      <c r="O3803" s="111" t="e">
        <v>#N/A</v>
      </c>
      <c r="P3803" s="111" t="e">
        <v>#N/A</v>
      </c>
      <c r="Q3803" s="111" t="e">
        <v>#N/A</v>
      </c>
    </row>
    <row r="3804" spans="1:17" s="110" customFormat="1" ht="15" customHeight="1" thickBot="1">
      <c r="A3804" s="446">
        <v>14345</v>
      </c>
      <c r="B3804" s="446"/>
      <c r="C3804" s="106" t="str">
        <f>IF(A3804="CSP","Consolidated Supply Program(IIF)",IF(A3804&lt;&gt;"",INDEX('CCN &amp; Description'!$B$2:$B$1071,MATCH(VALUE(LEFT(A3804,5)),'CCN &amp; Description'!$A$2:$A$1071,0)),""))</f>
        <v>SMALL ARMS STORAGE, INSTALLATION</v>
      </c>
      <c r="D3804" s="107" t="str">
        <f t="shared" si="118"/>
        <v>E</v>
      </c>
      <c r="E3804" s="107" t="str">
        <f t="shared" si="119"/>
        <v>E1095</v>
      </c>
      <c r="F3804" s="108" t="s">
        <v>8993</v>
      </c>
      <c r="G3804" s="108" t="s">
        <v>15390</v>
      </c>
      <c r="H3804" s="108" t="s">
        <v>15392</v>
      </c>
      <c r="I3804" s="109">
        <v>4.92</v>
      </c>
      <c r="J3804" s="109">
        <v>1.83</v>
      </c>
      <c r="K3804" s="109">
        <v>1.83</v>
      </c>
      <c r="L3804" s="110" t="e">
        <v>#REF!</v>
      </c>
      <c r="M3804" s="111" t="e">
        <v>#REF!</v>
      </c>
      <c r="N3804" s="111" t="e">
        <v>#N/A</v>
      </c>
      <c r="O3804" s="111" t="e">
        <v>#N/A</v>
      </c>
      <c r="P3804" s="111" t="e">
        <v>#N/A</v>
      </c>
      <c r="Q3804" s="111" t="e">
        <v>#N/A</v>
      </c>
    </row>
    <row r="3805" spans="1:17" ht="15" customHeight="1" thickBot="1">
      <c r="A3805" s="446"/>
      <c r="B3805" s="446"/>
      <c r="C3805" s="54" t="str">
        <f>IF(A3805="CSP","Consolidated Supply Program(IIF)",IF(A3805&lt;&gt;"",INDEX('CCN &amp; Description'!$B$2:$B$1071,MATCH(VALUE(LEFT(A3805,5)),'CCN &amp; Description'!$A$2:$A$1071,0)),""))</f>
        <v/>
      </c>
      <c r="D3805" s="55" t="str">
        <f t="shared" si="118"/>
        <v>E</v>
      </c>
      <c r="E3805" s="55" t="str">
        <f t="shared" si="119"/>
        <v>E1096</v>
      </c>
      <c r="F3805" s="56" t="s">
        <v>15393</v>
      </c>
      <c r="G3805" s="56" t="s">
        <v>15011</v>
      </c>
      <c r="H3805" s="59"/>
      <c r="I3805" s="57">
        <v>1.5</v>
      </c>
      <c r="J3805" s="57">
        <v>1.33</v>
      </c>
      <c r="K3805" s="57">
        <v>1</v>
      </c>
      <c r="L3805" s="315" t="e">
        <v>#REF!</v>
      </c>
      <c r="M3805" s="58" t="e">
        <v>#REF!</v>
      </c>
      <c r="N3805" s="58" t="e">
        <v>#N/A</v>
      </c>
      <c r="O3805" s="58" t="e">
        <v>#N/A</v>
      </c>
      <c r="P3805" s="58" t="e">
        <v>#N/A</v>
      </c>
      <c r="Q3805" s="58" t="e">
        <v>#N/A</v>
      </c>
    </row>
    <row r="3806" spans="1:17" s="110" customFormat="1" ht="15" customHeight="1" thickBot="1">
      <c r="A3806" s="446">
        <v>14345</v>
      </c>
      <c r="B3806" s="446"/>
      <c r="C3806" s="106" t="str">
        <f>IF(A3806="CSP","Consolidated Supply Program(IIF)",IF(A3806&lt;&gt;"",INDEX('CCN &amp; Description'!$B$2:$B$1071,MATCH(VALUE(LEFT(A3806,5)),'CCN &amp; Description'!$A$2:$A$1071,0)),""))</f>
        <v>SMALL ARMS STORAGE, INSTALLATION</v>
      </c>
      <c r="D3806" s="107" t="str">
        <f t="shared" si="118"/>
        <v>E</v>
      </c>
      <c r="E3806" s="107" t="str">
        <f t="shared" si="119"/>
        <v>E1120</v>
      </c>
      <c r="F3806" s="108" t="s">
        <v>1180</v>
      </c>
      <c r="G3806" s="108" t="s">
        <v>15133</v>
      </c>
      <c r="H3806" s="108" t="s">
        <v>15394</v>
      </c>
      <c r="I3806" s="109">
        <v>3.33</v>
      </c>
      <c r="J3806" s="109">
        <v>1.25</v>
      </c>
      <c r="K3806" s="109">
        <v>1.25</v>
      </c>
      <c r="L3806" s="110" t="e">
        <v>#REF!</v>
      </c>
      <c r="M3806" s="111" t="e">
        <v>#REF!</v>
      </c>
      <c r="N3806" s="111" t="e">
        <v>#N/A</v>
      </c>
      <c r="O3806" s="111" t="e">
        <v>#N/A</v>
      </c>
      <c r="P3806" s="111" t="e">
        <v>#N/A</v>
      </c>
      <c r="Q3806" s="111" t="e">
        <v>#N/A</v>
      </c>
    </row>
    <row r="3807" spans="1:17" s="110" customFormat="1" ht="15" customHeight="1" thickBot="1">
      <c r="A3807" s="446">
        <v>14345</v>
      </c>
      <c r="B3807" s="446"/>
      <c r="C3807" s="106" t="str">
        <f>IF(A3807="CSP","Consolidated Supply Program(IIF)",IF(A3807&lt;&gt;"",INDEX('CCN &amp; Description'!$B$2:$B$1071,MATCH(VALUE(LEFT(A3807,5)),'CCN &amp; Description'!$A$2:$A$1071,0)),""))</f>
        <v>SMALL ARMS STORAGE, INSTALLATION</v>
      </c>
      <c r="D3807" s="107" t="str">
        <f t="shared" si="118"/>
        <v>E</v>
      </c>
      <c r="E3807" s="107" t="str">
        <f t="shared" si="119"/>
        <v>E1120</v>
      </c>
      <c r="F3807" s="108" t="s">
        <v>1180</v>
      </c>
      <c r="G3807" s="108" t="s">
        <v>15133</v>
      </c>
      <c r="H3807" s="108" t="s">
        <v>15226</v>
      </c>
      <c r="I3807" s="109">
        <v>3.33</v>
      </c>
      <c r="J3807" s="109">
        <v>1.25</v>
      </c>
      <c r="K3807" s="109">
        <v>1.25</v>
      </c>
      <c r="L3807" s="110" t="e">
        <v>#REF!</v>
      </c>
      <c r="M3807" s="111" t="e">
        <v>#REF!</v>
      </c>
      <c r="N3807" s="111" t="e">
        <v>#N/A</v>
      </c>
      <c r="O3807" s="111" t="e">
        <v>#N/A</v>
      </c>
      <c r="P3807" s="111" t="e">
        <v>#N/A</v>
      </c>
      <c r="Q3807" s="111" t="e">
        <v>#N/A</v>
      </c>
    </row>
    <row r="3808" spans="1:17" s="110" customFormat="1" ht="15" customHeight="1" thickBot="1">
      <c r="A3808" s="446">
        <v>14345</v>
      </c>
      <c r="B3808" s="446"/>
      <c r="C3808" s="106" t="str">
        <f>IF(A3808="CSP","Consolidated Supply Program(IIF)",IF(A3808&lt;&gt;"",INDEX('CCN &amp; Description'!$B$2:$B$1071,MATCH(VALUE(LEFT(A3808,5)),'CCN &amp; Description'!$A$2:$A$1071,0)),""))</f>
        <v>SMALL ARMS STORAGE, INSTALLATION</v>
      </c>
      <c r="D3808" s="107" t="str">
        <f t="shared" si="118"/>
        <v>E</v>
      </c>
      <c r="E3808" s="107" t="str">
        <f t="shared" si="119"/>
        <v>E1120</v>
      </c>
      <c r="F3808" s="108" t="s">
        <v>1180</v>
      </c>
      <c r="G3808" s="108" t="s">
        <v>15133</v>
      </c>
      <c r="H3808" s="108" t="s">
        <v>15395</v>
      </c>
      <c r="I3808" s="109">
        <v>3.33</v>
      </c>
      <c r="J3808" s="109">
        <v>1.25</v>
      </c>
      <c r="K3808" s="109">
        <v>1.25</v>
      </c>
      <c r="L3808" s="110" t="e">
        <v>#REF!</v>
      </c>
      <c r="M3808" s="111" t="e">
        <v>#REF!</v>
      </c>
      <c r="N3808" s="111" t="e">
        <v>#N/A</v>
      </c>
      <c r="O3808" s="111" t="e">
        <v>#N/A</v>
      </c>
      <c r="P3808" s="111" t="e">
        <v>#N/A</v>
      </c>
      <c r="Q3808" s="111" t="e">
        <v>#N/A</v>
      </c>
    </row>
    <row r="3809" spans="1:17" s="110" customFormat="1" ht="15" customHeight="1" thickBot="1">
      <c r="A3809" s="446">
        <v>14345</v>
      </c>
      <c r="B3809" s="446"/>
      <c r="C3809" s="106" t="str">
        <f>IF(A3809="CSP","Consolidated Supply Program(IIF)",IF(A3809&lt;&gt;"",INDEX('CCN &amp; Description'!$B$2:$B$1071,MATCH(VALUE(LEFT(A3809,5)),'CCN &amp; Description'!$A$2:$A$1071,0)),""))</f>
        <v>SMALL ARMS STORAGE, INSTALLATION</v>
      </c>
      <c r="D3809" s="107" t="str">
        <f t="shared" si="118"/>
        <v>E</v>
      </c>
      <c r="E3809" s="107" t="str">
        <f t="shared" si="119"/>
        <v>E1120</v>
      </c>
      <c r="F3809" s="108" t="s">
        <v>15396</v>
      </c>
      <c r="G3809" s="108" t="s">
        <v>15133</v>
      </c>
      <c r="H3809" s="108" t="s">
        <v>15395</v>
      </c>
      <c r="I3809" s="109">
        <v>3.33</v>
      </c>
      <c r="J3809" s="109">
        <v>1.25</v>
      </c>
      <c r="K3809" s="109">
        <v>1.25</v>
      </c>
      <c r="L3809" s="110" t="e">
        <v>#REF!</v>
      </c>
      <c r="M3809" s="111" t="e">
        <v>#REF!</v>
      </c>
      <c r="N3809" s="111" t="e">
        <v>#N/A</v>
      </c>
      <c r="O3809" s="111" t="e">
        <v>#N/A</v>
      </c>
      <c r="P3809" s="111" t="e">
        <v>#N/A</v>
      </c>
      <c r="Q3809" s="111" t="e">
        <v>#N/A</v>
      </c>
    </row>
    <row r="3810" spans="1:17" s="110" customFormat="1" ht="15" customHeight="1" thickBot="1">
      <c r="A3810" s="446">
        <v>14345</v>
      </c>
      <c r="B3810" s="446"/>
      <c r="C3810" s="106" t="str">
        <f>IF(A3810="CSP","Consolidated Supply Program(IIF)",IF(A3810&lt;&gt;"",INDEX('CCN &amp; Description'!$B$2:$B$1071,MATCH(VALUE(LEFT(A3810,5)),'CCN &amp; Description'!$A$2:$A$1071,0)),""))</f>
        <v>SMALL ARMS STORAGE, INSTALLATION</v>
      </c>
      <c r="D3810" s="107" t="str">
        <f t="shared" si="118"/>
        <v>E</v>
      </c>
      <c r="E3810" s="107" t="str">
        <f t="shared" si="119"/>
        <v>E1123</v>
      </c>
      <c r="F3810" s="108" t="s">
        <v>1444</v>
      </c>
      <c r="G3810" s="108" t="s">
        <v>15397</v>
      </c>
      <c r="H3810" s="108" t="s">
        <v>12344</v>
      </c>
      <c r="I3810" s="109">
        <v>1.5</v>
      </c>
      <c r="J3810" s="109">
        <v>0.83</v>
      </c>
      <c r="K3810" s="109">
        <v>0.83</v>
      </c>
      <c r="L3810" s="110" t="e">
        <v>#REF!</v>
      </c>
      <c r="M3810" s="111" t="e">
        <v>#REF!</v>
      </c>
      <c r="N3810" s="111" t="e">
        <v>#N/A</v>
      </c>
      <c r="O3810" s="111" t="e">
        <v>#N/A</v>
      </c>
      <c r="P3810" s="111" t="e">
        <v>#N/A</v>
      </c>
      <c r="Q3810" s="111" t="e">
        <v>#N/A</v>
      </c>
    </row>
    <row r="3811" spans="1:17" s="110" customFormat="1" ht="15" customHeight="1" thickBot="1">
      <c r="A3811" s="446">
        <v>14345</v>
      </c>
      <c r="B3811" s="446"/>
      <c r="C3811" s="106" t="str">
        <f>IF(A3811="CSP","Consolidated Supply Program(IIF)",IF(A3811&lt;&gt;"",INDEX('CCN &amp; Description'!$B$2:$B$1071,MATCH(VALUE(LEFT(A3811,5)),'CCN &amp; Description'!$A$2:$A$1071,0)),""))</f>
        <v>SMALL ARMS STORAGE, INSTALLATION</v>
      </c>
      <c r="D3811" s="107" t="str">
        <f t="shared" si="118"/>
        <v>E</v>
      </c>
      <c r="E3811" s="107" t="str">
        <f t="shared" si="119"/>
        <v>E1123</v>
      </c>
      <c r="F3811" s="108" t="s">
        <v>1444</v>
      </c>
      <c r="G3811" s="108" t="s">
        <v>15397</v>
      </c>
      <c r="H3811" s="108" t="s">
        <v>15398</v>
      </c>
      <c r="I3811" s="109">
        <v>1.5</v>
      </c>
      <c r="J3811" s="109">
        <v>0.83</v>
      </c>
      <c r="K3811" s="109">
        <v>0.83</v>
      </c>
      <c r="L3811" s="110" t="e">
        <v>#REF!</v>
      </c>
      <c r="M3811" s="111" t="e">
        <v>#REF!</v>
      </c>
      <c r="N3811" s="111" t="e">
        <v>#N/A</v>
      </c>
      <c r="O3811" s="111" t="e">
        <v>#N/A</v>
      </c>
      <c r="P3811" s="111" t="e">
        <v>#N/A</v>
      </c>
      <c r="Q3811" s="111" t="e">
        <v>#N/A</v>
      </c>
    </row>
    <row r="3812" spans="1:17" s="110" customFormat="1" ht="15" customHeight="1" thickBot="1">
      <c r="A3812" s="446">
        <v>14345</v>
      </c>
      <c r="B3812" s="446"/>
      <c r="C3812" s="106" t="str">
        <f>IF(A3812="CSP","Consolidated Supply Program(IIF)",IF(A3812&lt;&gt;"",INDEX('CCN &amp; Description'!$B$2:$B$1071,MATCH(VALUE(LEFT(A3812,5)),'CCN &amp; Description'!$A$2:$A$1071,0)),""))</f>
        <v>SMALL ARMS STORAGE, INSTALLATION</v>
      </c>
      <c r="D3812" s="107" t="str">
        <f t="shared" si="118"/>
        <v>E</v>
      </c>
      <c r="E3812" s="107" t="str">
        <f t="shared" si="119"/>
        <v>E1126</v>
      </c>
      <c r="F3812" s="108" t="s">
        <v>1447</v>
      </c>
      <c r="G3812" s="108" t="s">
        <v>15133</v>
      </c>
      <c r="H3812" s="108" t="s">
        <v>15113</v>
      </c>
      <c r="I3812" s="109">
        <v>6.33</v>
      </c>
      <c r="J3812" s="109">
        <v>5.16</v>
      </c>
      <c r="K3812" s="109">
        <v>1.17</v>
      </c>
      <c r="L3812" s="110" t="e">
        <v>#REF!</v>
      </c>
      <c r="M3812" s="111" t="e">
        <v>#REF!</v>
      </c>
      <c r="N3812" s="111" t="e">
        <v>#N/A</v>
      </c>
      <c r="O3812" s="111" t="e">
        <v>#N/A</v>
      </c>
      <c r="P3812" s="111" t="e">
        <v>#N/A</v>
      </c>
      <c r="Q3812" s="111" t="e">
        <v>#N/A</v>
      </c>
    </row>
    <row r="3813" spans="1:17" ht="15" customHeight="1" thickBot="1">
      <c r="A3813" s="446" t="s">
        <v>12466</v>
      </c>
      <c r="B3813" s="446" t="s">
        <v>12466</v>
      </c>
      <c r="C3813" s="54" t="e">
        <f>IF(A3813="CSP","Consolidated Supply Program(IIF)",IF(A3813&lt;&gt;"",INDEX('CCN &amp; Description'!$B$2:$B$1071,MATCH(VALUE(LEFT(A3813,5)),'CCN &amp; Description'!$A$2:$A$1071,0)),""))</f>
        <v>#VALUE!</v>
      </c>
      <c r="D3813" s="55" t="str">
        <f t="shared" si="118"/>
        <v>E</v>
      </c>
      <c r="E3813" s="55" t="str">
        <f t="shared" si="119"/>
        <v>E1145</v>
      </c>
      <c r="F3813" s="56" t="s">
        <v>9014</v>
      </c>
      <c r="G3813" s="56" t="s">
        <v>15399</v>
      </c>
      <c r="H3813" s="56" t="s">
        <v>15400</v>
      </c>
      <c r="I3813" s="57">
        <v>1.42</v>
      </c>
      <c r="J3813" s="57">
        <v>1.42</v>
      </c>
      <c r="K3813" s="57">
        <v>1.08</v>
      </c>
      <c r="L3813" s="315" t="e">
        <v>#REF!</v>
      </c>
      <c r="M3813" s="58" t="e">
        <v>#REF!</v>
      </c>
      <c r="N3813" s="58" t="e">
        <v>#N/A</v>
      </c>
      <c r="O3813" s="58" t="e">
        <v>#N/A</v>
      </c>
      <c r="P3813" s="58" t="e">
        <v>#N/A</v>
      </c>
      <c r="Q3813" s="58" t="e">
        <v>#N/A</v>
      </c>
    </row>
    <row r="3814" spans="1:17" ht="15" customHeight="1" thickBot="1">
      <c r="A3814" s="446"/>
      <c r="B3814" s="446"/>
      <c r="C3814" s="54" t="str">
        <f>IF(A3814="CSP","Consolidated Supply Program(IIF)",IF(A3814&lt;&gt;"",INDEX('CCN &amp; Description'!$B$2:$B$1071,MATCH(VALUE(LEFT(A3814,5)),'CCN &amp; Description'!$A$2:$A$1071,0)),""))</f>
        <v/>
      </c>
      <c r="D3814" s="55" t="str">
        <f t="shared" si="118"/>
        <v>E</v>
      </c>
      <c r="E3814" s="55" t="str">
        <f t="shared" si="119"/>
        <v>E1150</v>
      </c>
      <c r="F3814" s="56" t="s">
        <v>15401</v>
      </c>
      <c r="G3814" s="56" t="s">
        <v>15011</v>
      </c>
      <c r="H3814" s="56" t="s">
        <v>15402</v>
      </c>
      <c r="I3814" s="57">
        <v>6.41</v>
      </c>
      <c r="J3814" s="57">
        <v>4.17</v>
      </c>
      <c r="K3814" s="57">
        <v>1.17</v>
      </c>
      <c r="L3814" s="315" t="e">
        <v>#REF!</v>
      </c>
      <c r="M3814" s="58" t="e">
        <v>#REF!</v>
      </c>
      <c r="N3814" s="58" t="e">
        <v>#N/A</v>
      </c>
      <c r="O3814" s="58" t="e">
        <v>#N/A</v>
      </c>
      <c r="P3814" s="58" t="e">
        <v>#N/A</v>
      </c>
      <c r="Q3814" s="58" t="e">
        <v>#N/A</v>
      </c>
    </row>
    <row r="3815" spans="1:17" ht="15" customHeight="1" thickBot="1">
      <c r="A3815" s="446"/>
      <c r="B3815" s="446"/>
      <c r="C3815" s="54" t="str">
        <f>IF(A3815="CSP","Consolidated Supply Program(IIF)",IF(A3815&lt;&gt;"",INDEX('CCN &amp; Description'!$B$2:$B$1071,MATCH(VALUE(LEFT(A3815,5)),'CCN &amp; Description'!$A$2:$A$1071,0)),""))</f>
        <v/>
      </c>
      <c r="D3815" s="55" t="str">
        <f t="shared" si="118"/>
        <v>E</v>
      </c>
      <c r="E3815" s="55" t="str">
        <f t="shared" si="119"/>
        <v>E1152</v>
      </c>
      <c r="F3815" s="56" t="s">
        <v>15403</v>
      </c>
      <c r="G3815" s="56" t="s">
        <v>15404</v>
      </c>
      <c r="H3815" s="56" t="s">
        <v>15405</v>
      </c>
      <c r="I3815" s="57">
        <v>0.5</v>
      </c>
      <c r="J3815" s="57">
        <v>0.5</v>
      </c>
      <c r="K3815" s="57">
        <v>0.33</v>
      </c>
      <c r="L3815" s="315" t="e">
        <v>#REF!</v>
      </c>
      <c r="M3815" s="58" t="e">
        <v>#REF!</v>
      </c>
      <c r="N3815" s="58" t="e">
        <v>#N/A</v>
      </c>
      <c r="O3815" s="58" t="e">
        <v>#N/A</v>
      </c>
      <c r="P3815" s="58" t="e">
        <v>#N/A</v>
      </c>
      <c r="Q3815" s="58" t="e">
        <v>#N/A</v>
      </c>
    </row>
    <row r="3816" spans="1:17" ht="15" customHeight="1" thickBot="1">
      <c r="A3816" s="446"/>
      <c r="B3816" s="446"/>
      <c r="C3816" s="54" t="str">
        <f>IF(A3816="CSP","Consolidated Supply Program(IIF)",IF(A3816&lt;&gt;"",INDEX('CCN &amp; Description'!$B$2:$B$1071,MATCH(VALUE(LEFT(A3816,5)),'CCN &amp; Description'!$A$2:$A$1071,0)),""))</f>
        <v/>
      </c>
      <c r="D3816" s="55" t="str">
        <f t="shared" si="118"/>
        <v>E</v>
      </c>
      <c r="E3816" s="55" t="str">
        <f t="shared" si="119"/>
        <v>E1152</v>
      </c>
      <c r="F3816" s="56" t="s">
        <v>15403</v>
      </c>
      <c r="G3816" s="56" t="s">
        <v>15406</v>
      </c>
      <c r="H3816" s="56" t="s">
        <v>15407</v>
      </c>
      <c r="I3816" s="57">
        <v>0.5</v>
      </c>
      <c r="J3816" s="57">
        <v>0.5</v>
      </c>
      <c r="K3816" s="57">
        <v>0.33</v>
      </c>
      <c r="L3816" s="315" t="e">
        <v>#REF!</v>
      </c>
      <c r="M3816" s="58" t="e">
        <v>#REF!</v>
      </c>
      <c r="N3816" s="58" t="e">
        <v>#N/A</v>
      </c>
      <c r="O3816" s="58" t="e">
        <v>#N/A</v>
      </c>
      <c r="P3816" s="58" t="e">
        <v>#N/A</v>
      </c>
      <c r="Q3816" s="58" t="e">
        <v>#N/A</v>
      </c>
    </row>
    <row r="3817" spans="1:17" ht="15" customHeight="1" thickBot="1">
      <c r="A3817" s="446"/>
      <c r="B3817" s="446"/>
      <c r="C3817" s="54" t="str">
        <f>IF(A3817="CSP","Consolidated Supply Program(IIF)",IF(A3817&lt;&gt;"",INDEX('CCN &amp; Description'!$B$2:$B$1071,MATCH(VALUE(LEFT(A3817,5)),'CCN &amp; Description'!$A$2:$A$1071,0)),""))</f>
        <v/>
      </c>
      <c r="D3817" s="55" t="str">
        <f t="shared" si="118"/>
        <v>E</v>
      </c>
      <c r="E3817" s="55" t="str">
        <f t="shared" si="119"/>
        <v>E1152</v>
      </c>
      <c r="F3817" s="56" t="s">
        <v>15408</v>
      </c>
      <c r="G3817" s="56" t="s">
        <v>15404</v>
      </c>
      <c r="H3817" s="56" t="s">
        <v>15405</v>
      </c>
      <c r="I3817" s="57">
        <v>0.5</v>
      </c>
      <c r="J3817" s="57">
        <v>0.5</v>
      </c>
      <c r="K3817" s="57">
        <v>0.33</v>
      </c>
      <c r="L3817" s="315" t="e">
        <v>#REF!</v>
      </c>
      <c r="M3817" s="58" t="e">
        <v>#REF!</v>
      </c>
      <c r="N3817" s="58" t="e">
        <v>#N/A</v>
      </c>
      <c r="O3817" s="58" t="e">
        <v>#N/A</v>
      </c>
      <c r="P3817" s="58" t="e">
        <v>#N/A</v>
      </c>
      <c r="Q3817" s="58" t="e">
        <v>#N/A</v>
      </c>
    </row>
    <row r="3818" spans="1:17" s="110" customFormat="1" ht="15" customHeight="1" thickBot="1">
      <c r="A3818" s="446">
        <v>14345</v>
      </c>
      <c r="B3818" s="446"/>
      <c r="C3818" s="106" t="str">
        <f>IF(A3818="CSP","Consolidated Supply Program(IIF)",IF(A3818&lt;&gt;"",INDEX('CCN &amp; Description'!$B$2:$B$1071,MATCH(VALUE(LEFT(A3818,5)),'CCN &amp; Description'!$A$2:$A$1071,0)),""))</f>
        <v>SMALL ARMS STORAGE, INSTALLATION</v>
      </c>
      <c r="D3818" s="107" t="str">
        <f t="shared" si="118"/>
        <v>E</v>
      </c>
      <c r="E3818" s="107" t="str">
        <f t="shared" si="119"/>
        <v>E1154</v>
      </c>
      <c r="F3818" s="108" t="s">
        <v>1183</v>
      </c>
      <c r="G3818" s="108" t="s">
        <v>10116</v>
      </c>
      <c r="H3818" s="108" t="s">
        <v>15409</v>
      </c>
      <c r="I3818" s="109">
        <v>1.17</v>
      </c>
      <c r="J3818" s="109">
        <v>0.83</v>
      </c>
      <c r="K3818" s="109">
        <v>0.67</v>
      </c>
      <c r="L3818" s="110" t="e">
        <v>#REF!</v>
      </c>
      <c r="M3818" s="111" t="e">
        <v>#REF!</v>
      </c>
      <c r="N3818" s="111" t="e">
        <v>#N/A</v>
      </c>
      <c r="O3818" s="111" t="e">
        <v>#N/A</v>
      </c>
      <c r="P3818" s="111" t="e">
        <v>#N/A</v>
      </c>
      <c r="Q3818" s="111" t="e">
        <v>#N/A</v>
      </c>
    </row>
    <row r="3819" spans="1:17" s="110" customFormat="1" ht="15" customHeight="1" thickBot="1">
      <c r="A3819" s="446">
        <v>14345</v>
      </c>
      <c r="B3819" s="446"/>
      <c r="C3819" s="106" t="str">
        <f>IF(A3819="CSP","Consolidated Supply Program(IIF)",IF(A3819&lt;&gt;"",INDEX('CCN &amp; Description'!$B$2:$B$1071,MATCH(VALUE(LEFT(A3819,5)),'CCN &amp; Description'!$A$2:$A$1071,0)),""))</f>
        <v>SMALL ARMS STORAGE, INSTALLATION</v>
      </c>
      <c r="D3819" s="107" t="str">
        <f t="shared" si="118"/>
        <v>E</v>
      </c>
      <c r="E3819" s="107" t="str">
        <f t="shared" si="119"/>
        <v>E1154</v>
      </c>
      <c r="F3819" s="108" t="s">
        <v>15410</v>
      </c>
      <c r="G3819" s="108" t="s">
        <v>10116</v>
      </c>
      <c r="H3819" s="108" t="s">
        <v>15409</v>
      </c>
      <c r="I3819" s="109">
        <v>1.17</v>
      </c>
      <c r="J3819" s="109">
        <v>0.83</v>
      </c>
      <c r="K3819" s="109">
        <v>0.67</v>
      </c>
      <c r="L3819" s="110" t="e">
        <v>#REF!</v>
      </c>
      <c r="M3819" s="111" t="e">
        <v>#REF!</v>
      </c>
      <c r="N3819" s="111" t="e">
        <v>#N/A</v>
      </c>
      <c r="O3819" s="111" t="e">
        <v>#N/A</v>
      </c>
      <c r="P3819" s="111" t="e">
        <v>#N/A</v>
      </c>
      <c r="Q3819" s="111" t="e">
        <v>#N/A</v>
      </c>
    </row>
    <row r="3820" spans="1:17" ht="15" customHeight="1" thickBot="1">
      <c r="A3820" s="446"/>
      <c r="B3820" s="446"/>
      <c r="C3820" s="54" t="str">
        <f>IF(A3820="CSP","Consolidated Supply Program(IIF)",IF(A3820&lt;&gt;"",INDEX('CCN &amp; Description'!$B$2:$B$1071,MATCH(VALUE(LEFT(A3820,5)),'CCN &amp; Description'!$A$2:$A$1071,0)),""))</f>
        <v/>
      </c>
      <c r="D3820" s="55" t="str">
        <f t="shared" si="118"/>
        <v>E</v>
      </c>
      <c r="E3820" s="55" t="str">
        <f t="shared" si="119"/>
        <v>E1158</v>
      </c>
      <c r="F3820" s="56" t="s">
        <v>15411</v>
      </c>
      <c r="G3820" s="56" t="s">
        <v>15412</v>
      </c>
      <c r="H3820" s="56" t="s">
        <v>15413</v>
      </c>
      <c r="I3820" s="57">
        <v>1.33</v>
      </c>
      <c r="J3820" s="57">
        <v>0.92</v>
      </c>
      <c r="K3820" s="57">
        <v>0.57999999999999996</v>
      </c>
      <c r="L3820" s="315" t="e">
        <v>#REF!</v>
      </c>
      <c r="M3820" s="58" t="e">
        <v>#REF!</v>
      </c>
      <c r="N3820" s="58" t="e">
        <v>#N/A</v>
      </c>
      <c r="O3820" s="58" t="e">
        <v>#N/A</v>
      </c>
      <c r="P3820" s="58" t="e">
        <v>#N/A</v>
      </c>
      <c r="Q3820" s="58" t="e">
        <v>#N/A</v>
      </c>
    </row>
    <row r="3821" spans="1:17" ht="15" customHeight="1" thickBot="1">
      <c r="A3821" s="446"/>
      <c r="B3821" s="446"/>
      <c r="C3821" s="54" t="str">
        <f>IF(A3821="CSP","Consolidated Supply Program(IIF)",IF(A3821&lt;&gt;"",INDEX('CCN &amp; Description'!$B$2:$B$1071,MATCH(VALUE(LEFT(A3821,5)),'CCN &amp; Description'!$A$2:$A$1071,0)),""))</f>
        <v/>
      </c>
      <c r="D3821" s="55" t="str">
        <f t="shared" si="118"/>
        <v>E</v>
      </c>
      <c r="E3821" s="55" t="str">
        <f t="shared" si="119"/>
        <v>E1158</v>
      </c>
      <c r="F3821" s="56" t="s">
        <v>15411</v>
      </c>
      <c r="G3821" s="56" t="s">
        <v>15414</v>
      </c>
      <c r="H3821" s="56" t="s">
        <v>15415</v>
      </c>
      <c r="I3821" s="57">
        <v>1.33</v>
      </c>
      <c r="J3821" s="57">
        <v>0.92</v>
      </c>
      <c r="K3821" s="57">
        <v>0.57999999999999996</v>
      </c>
      <c r="L3821" s="315" t="e">
        <v>#REF!</v>
      </c>
      <c r="M3821" s="58" t="e">
        <v>#REF!</v>
      </c>
      <c r="N3821" s="58" t="e">
        <v>#N/A</v>
      </c>
      <c r="O3821" s="58" t="e">
        <v>#N/A</v>
      </c>
      <c r="P3821" s="58" t="e">
        <v>#N/A</v>
      </c>
      <c r="Q3821" s="58" t="e">
        <v>#N/A</v>
      </c>
    </row>
    <row r="3822" spans="1:17" ht="15" customHeight="1" thickBot="1">
      <c r="A3822" s="446"/>
      <c r="B3822" s="446"/>
      <c r="C3822" s="54" t="str">
        <f>IF(A3822="CSP","Consolidated Supply Program(IIF)",IF(A3822&lt;&gt;"",INDEX('CCN &amp; Description'!$B$2:$B$1071,MATCH(VALUE(LEFT(A3822,5)),'CCN &amp; Description'!$A$2:$A$1071,0)),""))</f>
        <v/>
      </c>
      <c r="D3822" s="55" t="str">
        <f t="shared" si="118"/>
        <v>E</v>
      </c>
      <c r="E3822" s="55" t="str">
        <f t="shared" si="119"/>
        <v>E1159</v>
      </c>
      <c r="F3822" s="56" t="s">
        <v>15416</v>
      </c>
      <c r="G3822" s="56" t="s">
        <v>15414</v>
      </c>
      <c r="H3822" s="56" t="s">
        <v>15417</v>
      </c>
      <c r="I3822" s="57">
        <v>1.33</v>
      </c>
      <c r="J3822" s="57">
        <v>1.08</v>
      </c>
      <c r="K3822" s="57">
        <v>0.83</v>
      </c>
      <c r="L3822" s="315" t="e">
        <v>#REF!</v>
      </c>
      <c r="M3822" s="58" t="e">
        <v>#REF!</v>
      </c>
      <c r="N3822" s="58" t="e">
        <v>#N/A</v>
      </c>
      <c r="O3822" s="58" t="e">
        <v>#N/A</v>
      </c>
      <c r="P3822" s="58" t="e">
        <v>#N/A</v>
      </c>
      <c r="Q3822" s="58" t="e">
        <v>#N/A</v>
      </c>
    </row>
    <row r="3823" spans="1:17" ht="15" customHeight="1" thickBot="1">
      <c r="A3823" s="446"/>
      <c r="B3823" s="446"/>
      <c r="C3823" s="54" t="str">
        <f>IF(A3823="CSP","Consolidated Supply Program(IIF)",IF(A3823&lt;&gt;"",INDEX('CCN &amp; Description'!$B$2:$B$1071,MATCH(VALUE(LEFT(A3823,5)),'CCN &amp; Description'!$A$2:$A$1071,0)),""))</f>
        <v/>
      </c>
      <c r="D3823" s="55" t="str">
        <f t="shared" si="118"/>
        <v>E</v>
      </c>
      <c r="E3823" s="55" t="str">
        <f t="shared" si="119"/>
        <v>E1159</v>
      </c>
      <c r="F3823" s="56" t="s">
        <v>15416</v>
      </c>
      <c r="G3823" s="56" t="s">
        <v>15412</v>
      </c>
      <c r="H3823" s="56" t="s">
        <v>15418</v>
      </c>
      <c r="I3823" s="57">
        <v>1.33</v>
      </c>
      <c r="J3823" s="57">
        <v>1.08</v>
      </c>
      <c r="K3823" s="57">
        <v>0.83</v>
      </c>
      <c r="L3823" s="315" t="e">
        <v>#REF!</v>
      </c>
      <c r="M3823" s="58" t="e">
        <v>#REF!</v>
      </c>
      <c r="N3823" s="58" t="e">
        <v>#N/A</v>
      </c>
      <c r="O3823" s="58" t="e">
        <v>#N/A</v>
      </c>
      <c r="P3823" s="58" t="e">
        <v>#N/A</v>
      </c>
      <c r="Q3823" s="58" t="e">
        <v>#N/A</v>
      </c>
    </row>
    <row r="3824" spans="1:17" s="110" customFormat="1" ht="15" customHeight="1" thickBot="1">
      <c r="A3824" s="446">
        <v>14345</v>
      </c>
      <c r="B3824" s="446"/>
      <c r="C3824" s="106" t="str">
        <f>IF(A3824="CSP","Consolidated Supply Program(IIF)",IF(A3824&lt;&gt;"",INDEX('CCN &amp; Description'!$B$2:$B$1071,MATCH(VALUE(LEFT(A3824,5)),'CCN &amp; Description'!$A$2:$A$1071,0)),""))</f>
        <v>SMALL ARMS STORAGE, INSTALLATION</v>
      </c>
      <c r="D3824" s="107" t="str">
        <f t="shared" si="118"/>
        <v>E</v>
      </c>
      <c r="E3824" s="107" t="str">
        <f t="shared" si="119"/>
        <v>E1160</v>
      </c>
      <c r="F3824" s="108" t="s">
        <v>1186</v>
      </c>
      <c r="G3824" s="108" t="s">
        <v>15414</v>
      </c>
      <c r="H3824" s="108" t="s">
        <v>15419</v>
      </c>
      <c r="I3824" s="109">
        <v>0.83</v>
      </c>
      <c r="J3824" s="109">
        <v>0.17</v>
      </c>
      <c r="K3824" s="109">
        <v>0.33</v>
      </c>
      <c r="L3824" s="110" t="e">
        <v>#REF!</v>
      </c>
      <c r="M3824" s="111" t="e">
        <v>#REF!</v>
      </c>
      <c r="N3824" s="111" t="e">
        <v>#N/A</v>
      </c>
      <c r="O3824" s="111" t="e">
        <v>#N/A</v>
      </c>
      <c r="P3824" s="111" t="e">
        <v>#N/A</v>
      </c>
      <c r="Q3824" s="111" t="e">
        <v>#N/A</v>
      </c>
    </row>
    <row r="3825" spans="1:17" ht="15" customHeight="1" thickBot="1">
      <c r="A3825" s="446"/>
      <c r="B3825" s="446"/>
      <c r="C3825" s="54" t="str">
        <f>IF(A3825="CSP","Consolidated Supply Program(IIF)",IF(A3825&lt;&gt;"",INDEX('CCN &amp; Description'!$B$2:$B$1071,MATCH(VALUE(LEFT(A3825,5)),'CCN &amp; Description'!$A$2:$A$1071,0)),""))</f>
        <v/>
      </c>
      <c r="D3825" s="55" t="str">
        <f t="shared" si="118"/>
        <v>E</v>
      </c>
      <c r="E3825" s="55" t="str">
        <f t="shared" si="119"/>
        <v>E1160</v>
      </c>
      <c r="F3825" s="56" t="s">
        <v>15420</v>
      </c>
      <c r="G3825" s="56" t="s">
        <v>15414</v>
      </c>
      <c r="H3825" s="56" t="s">
        <v>15419</v>
      </c>
      <c r="I3825" s="57">
        <v>0.83</v>
      </c>
      <c r="J3825" s="57">
        <v>0.17</v>
      </c>
      <c r="K3825" s="57">
        <v>0.33</v>
      </c>
      <c r="L3825" s="315" t="e">
        <v>#REF!</v>
      </c>
      <c r="M3825" s="58" t="e">
        <v>#REF!</v>
      </c>
      <c r="N3825" s="58" t="e">
        <v>#N/A</v>
      </c>
      <c r="O3825" s="58" t="e">
        <v>#N/A</v>
      </c>
      <c r="P3825" s="58" t="e">
        <v>#N/A</v>
      </c>
      <c r="Q3825" s="58" t="e">
        <v>#N/A</v>
      </c>
    </row>
    <row r="3826" spans="1:17" ht="15" customHeight="1" thickBot="1">
      <c r="A3826" s="446"/>
      <c r="B3826" s="446"/>
      <c r="C3826" s="54" t="str">
        <f>IF(A3826="CSP","Consolidated Supply Program(IIF)",IF(A3826&lt;&gt;"",INDEX('CCN &amp; Description'!$B$2:$B$1071,MATCH(VALUE(LEFT(A3826,5)),'CCN &amp; Description'!$A$2:$A$1071,0)),""))</f>
        <v/>
      </c>
      <c r="D3826" s="55" t="str">
        <f t="shared" si="118"/>
        <v>E</v>
      </c>
      <c r="E3826" s="55" t="str">
        <f t="shared" si="119"/>
        <v>E1161</v>
      </c>
      <c r="F3826" s="56" t="s">
        <v>9024</v>
      </c>
      <c r="G3826" s="56" t="s">
        <v>14636</v>
      </c>
      <c r="H3826" s="56" t="s">
        <v>15421</v>
      </c>
      <c r="I3826" s="57">
        <v>3</v>
      </c>
      <c r="J3826" s="57">
        <v>2.08</v>
      </c>
      <c r="K3826" s="57">
        <v>3.67</v>
      </c>
      <c r="L3826" s="315" t="e">
        <v>#REF!</v>
      </c>
      <c r="M3826" s="58" t="e">
        <v>#REF!</v>
      </c>
      <c r="N3826" s="58" t="e">
        <v>#N/A</v>
      </c>
      <c r="O3826" s="58" t="e">
        <v>#N/A</v>
      </c>
      <c r="P3826" s="58" t="e">
        <v>#N/A</v>
      </c>
      <c r="Q3826" s="58" t="e">
        <v>#N/A</v>
      </c>
    </row>
    <row r="3827" spans="1:17" ht="15" customHeight="1" thickBot="1">
      <c r="A3827" s="446"/>
      <c r="B3827" s="446"/>
      <c r="C3827" s="54" t="str">
        <f>IF(A3827="CSP","Consolidated Supply Program(IIF)",IF(A3827&lt;&gt;"",INDEX('CCN &amp; Description'!$B$2:$B$1071,MATCH(VALUE(LEFT(A3827,5)),'CCN &amp; Description'!$A$2:$A$1071,0)),""))</f>
        <v/>
      </c>
      <c r="D3827" s="55" t="str">
        <f t="shared" si="118"/>
        <v>E</v>
      </c>
      <c r="E3827" s="55" t="str">
        <f t="shared" si="119"/>
        <v>E1162</v>
      </c>
      <c r="F3827" s="56" t="s">
        <v>15422</v>
      </c>
      <c r="G3827" s="56" t="s">
        <v>15423</v>
      </c>
      <c r="H3827" s="56" t="s">
        <v>15424</v>
      </c>
      <c r="I3827" s="57">
        <v>0.83</v>
      </c>
      <c r="J3827" s="57">
        <v>0.17</v>
      </c>
      <c r="K3827" s="57">
        <v>0.33</v>
      </c>
      <c r="L3827" s="315" t="e">
        <v>#REF!</v>
      </c>
      <c r="M3827" s="58" t="e">
        <v>#REF!</v>
      </c>
      <c r="N3827" s="58" t="e">
        <v>#N/A</v>
      </c>
      <c r="O3827" s="58" t="e">
        <v>#N/A</v>
      </c>
      <c r="P3827" s="58" t="e">
        <v>#N/A</v>
      </c>
      <c r="Q3827" s="58" t="e">
        <v>#N/A</v>
      </c>
    </row>
    <row r="3828" spans="1:17" s="110" customFormat="1" ht="15" customHeight="1" thickBot="1">
      <c r="A3828" s="446">
        <v>14345</v>
      </c>
      <c r="B3828" s="446"/>
      <c r="C3828" s="106" t="str">
        <f>IF(A3828="CSP","Consolidated Supply Program(IIF)",IF(A3828&lt;&gt;"",INDEX('CCN &amp; Description'!$B$2:$B$1071,MATCH(VALUE(LEFT(A3828,5)),'CCN &amp; Description'!$A$2:$A$1071,0)),""))</f>
        <v>SMALL ARMS STORAGE, INSTALLATION</v>
      </c>
      <c r="D3828" s="107" t="str">
        <f t="shared" si="118"/>
        <v>E</v>
      </c>
      <c r="E3828" s="107" t="str">
        <f t="shared" si="119"/>
        <v>E1205</v>
      </c>
      <c r="F3828" s="108" t="s">
        <v>9028</v>
      </c>
      <c r="G3828" s="108" t="s">
        <v>14836</v>
      </c>
      <c r="H3828" s="108" t="s">
        <v>14884</v>
      </c>
      <c r="I3828" s="109">
        <v>1.52</v>
      </c>
      <c r="J3828" s="109">
        <v>1.1599999999999999</v>
      </c>
      <c r="K3828" s="109">
        <v>0.56000000000000005</v>
      </c>
      <c r="L3828" s="110" t="e">
        <v>#REF!</v>
      </c>
      <c r="M3828" s="111" t="e">
        <v>#REF!</v>
      </c>
      <c r="N3828" s="111" t="e">
        <v>#N/A</v>
      </c>
      <c r="O3828" s="111" t="e">
        <v>#N/A</v>
      </c>
      <c r="P3828" s="111" t="e">
        <v>#N/A</v>
      </c>
      <c r="Q3828" s="111" t="e">
        <v>#N/A</v>
      </c>
    </row>
    <row r="3829" spans="1:17" s="110" customFormat="1" ht="15" customHeight="1" thickBot="1">
      <c r="A3829" s="446">
        <v>14345</v>
      </c>
      <c r="B3829" s="446"/>
      <c r="C3829" s="106" t="str">
        <f>IF(A3829="CSP","Consolidated Supply Program(IIF)",IF(A3829&lt;&gt;"",INDEX('CCN &amp; Description'!$B$2:$B$1071,MATCH(VALUE(LEFT(A3829,5)),'CCN &amp; Description'!$A$2:$A$1071,0)),""))</f>
        <v>SMALL ARMS STORAGE, INSTALLATION</v>
      </c>
      <c r="D3829" s="107" t="str">
        <f t="shared" si="118"/>
        <v>E</v>
      </c>
      <c r="E3829" s="107" t="str">
        <f t="shared" si="119"/>
        <v>E1205</v>
      </c>
      <c r="F3829" s="108" t="s">
        <v>9028</v>
      </c>
      <c r="G3829" s="108" t="s">
        <v>14836</v>
      </c>
      <c r="H3829" s="108" t="s">
        <v>14884</v>
      </c>
      <c r="I3829" s="109">
        <v>1.58</v>
      </c>
      <c r="J3829" s="109">
        <v>1.17</v>
      </c>
      <c r="K3829" s="109">
        <v>0.57999999999999996</v>
      </c>
      <c r="L3829" s="110" t="e">
        <v>#REF!</v>
      </c>
      <c r="M3829" s="111" t="e">
        <v>#REF!</v>
      </c>
      <c r="N3829" s="111" t="e">
        <v>#N/A</v>
      </c>
      <c r="O3829" s="111" t="e">
        <v>#N/A</v>
      </c>
      <c r="P3829" s="111" t="e">
        <v>#N/A</v>
      </c>
      <c r="Q3829" s="111" t="e">
        <v>#N/A</v>
      </c>
    </row>
    <row r="3830" spans="1:17" ht="15" customHeight="1" thickBot="1">
      <c r="A3830" s="446"/>
      <c r="B3830" s="446"/>
      <c r="C3830" s="54" t="str">
        <f>IF(A3830="CSP","Consolidated Supply Program(IIF)",IF(A3830&lt;&gt;"",INDEX('CCN &amp; Description'!$B$2:$B$1071,MATCH(VALUE(LEFT(A3830,5)),'CCN &amp; Description'!$A$2:$A$1071,0)),""))</f>
        <v/>
      </c>
      <c r="D3830" s="55" t="str">
        <f t="shared" si="118"/>
        <v>E</v>
      </c>
      <c r="E3830" s="55" t="str">
        <f t="shared" si="119"/>
        <v>E1245</v>
      </c>
      <c r="F3830" s="56" t="s">
        <v>9034</v>
      </c>
      <c r="G3830" s="56" t="s">
        <v>15425</v>
      </c>
      <c r="H3830" s="56" t="s">
        <v>15426</v>
      </c>
      <c r="I3830" s="57">
        <v>0.75</v>
      </c>
      <c r="J3830" s="57">
        <v>0.17</v>
      </c>
      <c r="K3830" s="57">
        <v>0.5</v>
      </c>
      <c r="L3830" s="315" t="e">
        <v>#REF!</v>
      </c>
      <c r="M3830" s="58" t="e">
        <v>#REF!</v>
      </c>
      <c r="N3830" s="58" t="e">
        <v>#N/A</v>
      </c>
      <c r="O3830" s="58" t="e">
        <v>#N/A</v>
      </c>
      <c r="P3830" s="58" t="e">
        <v>#N/A</v>
      </c>
      <c r="Q3830" s="58" t="e">
        <v>#N/A</v>
      </c>
    </row>
    <row r="3831" spans="1:17" s="110" customFormat="1" ht="15" customHeight="1" thickBot="1">
      <c r="A3831" s="446">
        <v>14345</v>
      </c>
      <c r="B3831" s="446"/>
      <c r="C3831" s="106" t="str">
        <f>IF(A3831="CSP","Consolidated Supply Program(IIF)",IF(A3831&lt;&gt;"",INDEX('CCN &amp; Description'!$B$2:$B$1071,MATCH(VALUE(LEFT(A3831,5)),'CCN &amp; Description'!$A$2:$A$1071,0)),""))</f>
        <v>SMALL ARMS STORAGE, INSTALLATION</v>
      </c>
      <c r="D3831" s="107" t="str">
        <f t="shared" si="118"/>
        <v>E</v>
      </c>
      <c r="E3831" s="107" t="str">
        <f t="shared" si="119"/>
        <v>E1250</v>
      </c>
      <c r="F3831" s="108" t="s">
        <v>9038</v>
      </c>
      <c r="G3831" s="108" t="s">
        <v>14862</v>
      </c>
      <c r="H3831" s="108" t="s">
        <v>13627</v>
      </c>
      <c r="I3831" s="109">
        <v>0.75</v>
      </c>
      <c r="J3831" s="109">
        <v>0.17</v>
      </c>
      <c r="K3831" s="109">
        <v>0.5</v>
      </c>
      <c r="L3831" s="110" t="e">
        <v>#REF!</v>
      </c>
      <c r="M3831" s="111" t="e">
        <v>#REF!</v>
      </c>
      <c r="N3831" s="111" t="e">
        <v>#N/A</v>
      </c>
      <c r="O3831" s="111" t="e">
        <v>#N/A</v>
      </c>
      <c r="P3831" s="111" t="e">
        <v>#N/A</v>
      </c>
      <c r="Q3831" s="111" t="e">
        <v>#N/A</v>
      </c>
    </row>
    <row r="3832" spans="1:17" ht="15" customHeight="1" thickBot="1">
      <c r="A3832" s="446"/>
      <c r="B3832" s="446"/>
      <c r="C3832" s="54" t="str">
        <f>IF(A3832="CSP","Consolidated Supply Program(IIF)",IF(A3832&lt;&gt;"",INDEX('CCN &amp; Description'!$B$2:$B$1071,MATCH(VALUE(LEFT(A3832,5)),'CCN &amp; Description'!$A$2:$A$1071,0)),""))</f>
        <v/>
      </c>
      <c r="D3832" s="55" t="str">
        <f t="shared" si="118"/>
        <v>E</v>
      </c>
      <c r="E3832" s="55" t="str">
        <f t="shared" si="119"/>
        <v>E1251</v>
      </c>
      <c r="F3832" s="56" t="s">
        <v>9042</v>
      </c>
      <c r="G3832" s="56" t="s">
        <v>15427</v>
      </c>
      <c r="H3832" s="56" t="s">
        <v>15428</v>
      </c>
      <c r="I3832" s="57">
        <v>0.75</v>
      </c>
      <c r="J3832" s="57">
        <v>0.17</v>
      </c>
      <c r="K3832" s="57">
        <v>0.5</v>
      </c>
      <c r="L3832" s="315" t="e">
        <v>#REF!</v>
      </c>
      <c r="M3832" s="58" t="e">
        <v>#REF!</v>
      </c>
      <c r="N3832" s="58" t="e">
        <v>#N/A</v>
      </c>
      <c r="O3832" s="58" t="e">
        <v>#N/A</v>
      </c>
      <c r="P3832" s="58" t="e">
        <v>#N/A</v>
      </c>
      <c r="Q3832" s="58" t="e">
        <v>#N/A</v>
      </c>
    </row>
    <row r="3833" spans="1:17" ht="15" customHeight="1" thickBot="1">
      <c r="A3833" s="446"/>
      <c r="B3833" s="446"/>
      <c r="C3833" s="54" t="str">
        <f>IF(A3833="CSP","Consolidated Supply Program(IIF)",IF(A3833&lt;&gt;"",INDEX('CCN &amp; Description'!$B$2:$B$1071,MATCH(VALUE(LEFT(A3833,5)),'CCN &amp; Description'!$A$2:$A$1071,0)),""))</f>
        <v/>
      </c>
      <c r="D3833" s="55" t="str">
        <f t="shared" si="118"/>
        <v>E</v>
      </c>
      <c r="E3833" s="55" t="str">
        <f t="shared" si="119"/>
        <v>E1251</v>
      </c>
      <c r="F3833" s="56" t="s">
        <v>9042</v>
      </c>
      <c r="G3833" s="56" t="s">
        <v>15429</v>
      </c>
      <c r="H3833" s="56" t="s">
        <v>15430</v>
      </c>
      <c r="I3833" s="57">
        <v>0.75</v>
      </c>
      <c r="J3833" s="57">
        <v>0.17</v>
      </c>
      <c r="K3833" s="57">
        <v>0.5</v>
      </c>
      <c r="L3833" s="315" t="e">
        <v>#REF!</v>
      </c>
      <c r="M3833" s="58" t="e">
        <v>#REF!</v>
      </c>
      <c r="N3833" s="58" t="e">
        <v>#N/A</v>
      </c>
      <c r="O3833" s="58" t="e">
        <v>#N/A</v>
      </c>
      <c r="P3833" s="58" t="e">
        <v>#N/A</v>
      </c>
      <c r="Q3833" s="58" t="e">
        <v>#N/A</v>
      </c>
    </row>
    <row r="3834" spans="1:17" ht="15" customHeight="1" thickBot="1">
      <c r="A3834" s="446"/>
      <c r="B3834" s="446"/>
      <c r="C3834" s="54" t="str">
        <f>IF(A3834="CSP","Consolidated Supply Program(IIF)",IF(A3834&lt;&gt;"",INDEX('CCN &amp; Description'!$B$2:$B$1071,MATCH(VALUE(LEFT(A3834,5)),'CCN &amp; Description'!$A$2:$A$1071,0)),""))</f>
        <v/>
      </c>
      <c r="D3834" s="55" t="str">
        <f t="shared" si="118"/>
        <v>E</v>
      </c>
      <c r="E3834" s="55" t="str">
        <f t="shared" si="119"/>
        <v>E1251</v>
      </c>
      <c r="F3834" s="56" t="s">
        <v>9042</v>
      </c>
      <c r="G3834" s="56" t="s">
        <v>15429</v>
      </c>
      <c r="H3834" s="56" t="s">
        <v>15431</v>
      </c>
      <c r="I3834" s="57">
        <v>0.75</v>
      </c>
      <c r="J3834" s="57">
        <v>0.17</v>
      </c>
      <c r="K3834" s="57">
        <v>0.5</v>
      </c>
      <c r="L3834" s="315" t="e">
        <v>#REF!</v>
      </c>
      <c r="M3834" s="58" t="e">
        <v>#REF!</v>
      </c>
      <c r="N3834" s="58" t="e">
        <v>#N/A</v>
      </c>
      <c r="O3834" s="58" t="e">
        <v>#N/A</v>
      </c>
      <c r="P3834" s="58" t="e">
        <v>#N/A</v>
      </c>
      <c r="Q3834" s="58" t="e">
        <v>#N/A</v>
      </c>
    </row>
    <row r="3835" spans="1:17" s="110" customFormat="1" ht="15" customHeight="1" thickBot="1">
      <c r="A3835" s="446">
        <v>21375</v>
      </c>
      <c r="B3835" s="446"/>
      <c r="C3835" s="106" t="str">
        <f>IF(A3835="CSP","Consolidated Supply Program(IIF)",IF(A3835&lt;&gt;"",INDEX('CCN &amp; Description'!$B$2:$B$1071,MATCH(VALUE(LEFT(A3835,5)),'CCN &amp; Description'!$A$2:$A$1071,0)),""))</f>
        <v>MARINE MAINTENANCE SUPPORT FACILITY</v>
      </c>
      <c r="D3835" s="107" t="str">
        <f t="shared" si="118"/>
        <v>E</v>
      </c>
      <c r="E3835" s="107" t="str">
        <f t="shared" si="119"/>
        <v>E1254</v>
      </c>
      <c r="F3835" s="108" t="s">
        <v>9051</v>
      </c>
      <c r="G3835" s="108" t="s">
        <v>14090</v>
      </c>
      <c r="H3835" s="108" t="s">
        <v>15432</v>
      </c>
      <c r="I3835" s="109">
        <v>6.08</v>
      </c>
      <c r="J3835" s="109">
        <v>1.75</v>
      </c>
      <c r="K3835" s="109">
        <v>1.5</v>
      </c>
      <c r="L3835" s="110" t="e">
        <v>#REF!</v>
      </c>
      <c r="M3835" s="111" t="e">
        <v>#REF!</v>
      </c>
      <c r="N3835" s="111" t="e">
        <v>#N/A</v>
      </c>
      <c r="O3835" s="111" t="e">
        <v>#N/A</v>
      </c>
      <c r="P3835" s="111" t="e">
        <v>#N/A</v>
      </c>
      <c r="Q3835" s="111" t="e">
        <v>#N/A</v>
      </c>
    </row>
    <row r="3836" spans="1:17" s="110" customFormat="1" ht="15" customHeight="1" thickBot="1">
      <c r="A3836" s="446">
        <v>14345</v>
      </c>
      <c r="B3836" s="446"/>
      <c r="C3836" s="106" t="str">
        <f>IF(A3836="CSP","Consolidated Supply Program(IIF)",IF(A3836&lt;&gt;"",INDEX('CCN &amp; Description'!$B$2:$B$1071,MATCH(VALUE(LEFT(A3836,5)),'CCN &amp; Description'!$A$2:$A$1071,0)),""))</f>
        <v>SMALL ARMS STORAGE, INSTALLATION</v>
      </c>
      <c r="D3836" s="107" t="str">
        <f t="shared" si="118"/>
        <v>E</v>
      </c>
      <c r="E3836" s="107" t="str">
        <f t="shared" si="119"/>
        <v>E1255</v>
      </c>
      <c r="F3836" s="108" t="s">
        <v>9055</v>
      </c>
      <c r="G3836" s="108" t="s">
        <v>15433</v>
      </c>
      <c r="H3836" s="112"/>
      <c r="I3836" s="109">
        <v>1.42</v>
      </c>
      <c r="J3836" s="109">
        <v>1</v>
      </c>
      <c r="K3836" s="109">
        <v>0.57999999999999996</v>
      </c>
      <c r="L3836" s="110" t="e">
        <v>#REF!</v>
      </c>
      <c r="M3836" s="111" t="e">
        <v>#REF!</v>
      </c>
      <c r="N3836" s="111" t="e">
        <v>#N/A</v>
      </c>
      <c r="O3836" s="111" t="e">
        <v>#N/A</v>
      </c>
      <c r="P3836" s="111" t="e">
        <v>#N/A</v>
      </c>
      <c r="Q3836" s="111" t="e">
        <v>#N/A</v>
      </c>
    </row>
    <row r="3837" spans="1:17" ht="15" customHeight="1" thickBot="1">
      <c r="A3837" s="446"/>
      <c r="B3837" s="446"/>
      <c r="C3837" s="54" t="str">
        <f>IF(A3837="CSP","Consolidated Supply Program(IIF)",IF(A3837&lt;&gt;"",INDEX('CCN &amp; Description'!$B$2:$B$1071,MATCH(VALUE(LEFT(A3837,5)),'CCN &amp; Description'!$A$2:$A$1071,0)),""))</f>
        <v/>
      </c>
      <c r="D3837" s="55" t="str">
        <f t="shared" si="118"/>
        <v>E</v>
      </c>
      <c r="E3837" s="55" t="str">
        <f t="shared" si="119"/>
        <v>E1256</v>
      </c>
      <c r="F3837" s="56" t="s">
        <v>15434</v>
      </c>
      <c r="G3837" s="56" t="s">
        <v>15435</v>
      </c>
      <c r="H3837" s="56" t="s">
        <v>15436</v>
      </c>
      <c r="I3837" s="60"/>
      <c r="J3837" s="60"/>
      <c r="K3837" s="60"/>
      <c r="L3837" s="315" t="e">
        <v>#REF!</v>
      </c>
      <c r="M3837" s="58" t="e">
        <v>#REF!</v>
      </c>
      <c r="N3837" s="58" t="e">
        <v>#N/A</v>
      </c>
      <c r="O3837" s="58" t="e">
        <v>#N/A</v>
      </c>
      <c r="P3837" s="58" t="e">
        <v>#N/A</v>
      </c>
      <c r="Q3837" s="58" t="e">
        <v>#N/A</v>
      </c>
    </row>
    <row r="3838" spans="1:17" ht="15" customHeight="1" thickBot="1">
      <c r="A3838" s="446"/>
      <c r="B3838" s="446"/>
      <c r="C3838" s="54" t="str">
        <f>IF(A3838="CSP","Consolidated Supply Program(IIF)",IF(A3838&lt;&gt;"",INDEX('CCN &amp; Description'!$B$2:$B$1071,MATCH(VALUE(LEFT(A3838,5)),'CCN &amp; Description'!$A$2:$A$1071,0)),""))</f>
        <v/>
      </c>
      <c r="D3838" s="55" t="str">
        <f t="shared" si="118"/>
        <v>E</v>
      </c>
      <c r="E3838" s="55" t="str">
        <f t="shared" si="119"/>
        <v>E1257</v>
      </c>
      <c r="F3838" s="56" t="s">
        <v>9059</v>
      </c>
      <c r="G3838" s="56" t="s">
        <v>15437</v>
      </c>
      <c r="H3838" s="56" t="s">
        <v>15438</v>
      </c>
      <c r="I3838" s="57">
        <v>0.83</v>
      </c>
      <c r="J3838" s="57">
        <v>0.17</v>
      </c>
      <c r="K3838" s="57">
        <v>0.17</v>
      </c>
      <c r="L3838" s="315" t="e">
        <v>#REF!</v>
      </c>
      <c r="M3838" s="58" t="e">
        <v>#REF!</v>
      </c>
      <c r="N3838" s="58" t="e">
        <v>#N/A</v>
      </c>
      <c r="O3838" s="58" t="e">
        <v>#N/A</v>
      </c>
      <c r="P3838" s="58" t="e">
        <v>#N/A</v>
      </c>
      <c r="Q3838" s="58" t="e">
        <v>#N/A</v>
      </c>
    </row>
    <row r="3839" spans="1:17" ht="15" customHeight="1" thickBot="1">
      <c r="A3839" s="446">
        <v>14345</v>
      </c>
      <c r="B3839" s="446">
        <v>14345</v>
      </c>
      <c r="C3839" s="54" t="str">
        <f>IF(A3839="CSP","Consolidated Supply Program(IIF)",IF(A3839&lt;&gt;"",INDEX('CCN &amp; Description'!$B$2:$B$1071,MATCH(VALUE(LEFT(A3839,5)),'CCN &amp; Description'!$A$2:$A$1071,0)),""))</f>
        <v>SMALL ARMS STORAGE, INSTALLATION</v>
      </c>
      <c r="D3839" s="55" t="str">
        <f t="shared" si="118"/>
        <v>E</v>
      </c>
      <c r="E3839" s="55" t="str">
        <f t="shared" si="119"/>
        <v>E1260</v>
      </c>
      <c r="F3839" s="56" t="s">
        <v>9063</v>
      </c>
      <c r="G3839" s="56" t="s">
        <v>15439</v>
      </c>
      <c r="H3839" s="56" t="s">
        <v>15116</v>
      </c>
      <c r="I3839" s="57">
        <v>0.57999999999999996</v>
      </c>
      <c r="J3839" s="57">
        <v>0.09</v>
      </c>
      <c r="K3839" s="57">
        <v>0.5</v>
      </c>
      <c r="L3839" s="315" t="e">
        <v>#REF!</v>
      </c>
      <c r="M3839" s="58" t="e">
        <v>#REF!</v>
      </c>
      <c r="N3839" s="58" t="e">
        <v>#N/A</v>
      </c>
      <c r="O3839" s="58" t="e">
        <v>#N/A</v>
      </c>
      <c r="P3839" s="58" t="e">
        <v>#N/A</v>
      </c>
      <c r="Q3839" s="58" t="e">
        <v>#N/A</v>
      </c>
    </row>
    <row r="3840" spans="1:17" ht="15" customHeight="1" thickBot="1">
      <c r="A3840" s="446">
        <v>14345</v>
      </c>
      <c r="B3840" s="446">
        <v>14345</v>
      </c>
      <c r="C3840" s="54" t="str">
        <f>IF(A3840="CSP","Consolidated Supply Program(IIF)",IF(A3840&lt;&gt;"",INDEX('CCN &amp; Description'!$B$2:$B$1071,MATCH(VALUE(LEFT(A3840,5)),'CCN &amp; Description'!$A$2:$A$1071,0)),""))</f>
        <v>SMALL ARMS STORAGE, INSTALLATION</v>
      </c>
      <c r="D3840" s="55" t="str">
        <f t="shared" si="118"/>
        <v>E</v>
      </c>
      <c r="E3840" s="55" t="str">
        <f t="shared" si="119"/>
        <v>E1260</v>
      </c>
      <c r="F3840" s="56" t="s">
        <v>15440</v>
      </c>
      <c r="G3840" s="56" t="s">
        <v>15439</v>
      </c>
      <c r="H3840" s="56" t="s">
        <v>15116</v>
      </c>
      <c r="I3840" s="57">
        <v>0.57999999999999996</v>
      </c>
      <c r="J3840" s="57">
        <v>0.09</v>
      </c>
      <c r="K3840" s="57">
        <v>0.5</v>
      </c>
      <c r="L3840" s="315" t="e">
        <v>#REF!</v>
      </c>
      <c r="M3840" s="58" t="e">
        <v>#REF!</v>
      </c>
      <c r="N3840" s="58" t="e">
        <v>#N/A</v>
      </c>
      <c r="O3840" s="58" t="e">
        <v>#N/A</v>
      </c>
      <c r="P3840" s="58" t="e">
        <v>#N/A</v>
      </c>
      <c r="Q3840" s="58" t="e">
        <v>#N/A</v>
      </c>
    </row>
    <row r="3841" spans="1:17" ht="15" customHeight="1" thickBot="1">
      <c r="A3841" s="446"/>
      <c r="B3841" s="446"/>
      <c r="C3841" s="54" t="str">
        <f>IF(A3841="CSP","Consolidated Supply Program(IIF)",IF(A3841&lt;&gt;"",INDEX('CCN &amp; Description'!$B$2:$B$1071,MATCH(VALUE(LEFT(A3841,5)),'CCN &amp; Description'!$A$2:$A$1071,0)),""))</f>
        <v/>
      </c>
      <c r="D3841" s="55" t="str">
        <f t="shared" si="118"/>
        <v>E</v>
      </c>
      <c r="E3841" s="55" t="str">
        <f t="shared" si="119"/>
        <v>E1353</v>
      </c>
      <c r="F3841" s="56" t="s">
        <v>15441</v>
      </c>
      <c r="G3841" s="56" t="s">
        <v>15442</v>
      </c>
      <c r="H3841" s="56" t="s">
        <v>15443</v>
      </c>
      <c r="I3841" s="57">
        <v>0</v>
      </c>
      <c r="J3841" s="57">
        <v>0</v>
      </c>
      <c r="K3841" s="57">
        <v>0</v>
      </c>
      <c r="L3841" s="315" t="e">
        <v>#REF!</v>
      </c>
      <c r="M3841" s="58" t="e">
        <v>#REF!</v>
      </c>
      <c r="N3841" s="58" t="e">
        <v>#N/A</v>
      </c>
      <c r="O3841" s="58" t="e">
        <v>#N/A</v>
      </c>
      <c r="P3841" s="58" t="e">
        <v>#N/A</v>
      </c>
      <c r="Q3841" s="58" t="e">
        <v>#N/A</v>
      </c>
    </row>
    <row r="3842" spans="1:17" ht="15" customHeight="1" thickBot="1">
      <c r="A3842" s="446"/>
      <c r="B3842" s="446"/>
      <c r="C3842" s="54" t="str">
        <f>IF(A3842="CSP","Consolidated Supply Program(IIF)",IF(A3842&lt;&gt;"",INDEX('CCN &amp; Description'!$B$2:$B$1071,MATCH(VALUE(LEFT(A3842,5)),'CCN &amp; Description'!$A$2:$A$1071,0)),""))</f>
        <v/>
      </c>
      <c r="D3842" s="55" t="str">
        <f t="shared" ref="D3842:D3905" si="120">LEFT(F3842,1)</f>
        <v>E</v>
      </c>
      <c r="E3842" s="55" t="str">
        <f t="shared" ref="E3842:E3905" si="121">LEFT(F3842,5)</f>
        <v>E1353</v>
      </c>
      <c r="F3842" s="56" t="s">
        <v>15441</v>
      </c>
      <c r="G3842" s="56" t="s">
        <v>15442</v>
      </c>
      <c r="H3842" s="56" t="s">
        <v>15444</v>
      </c>
      <c r="I3842" s="60"/>
      <c r="J3842" s="60"/>
      <c r="K3842" s="60"/>
      <c r="L3842" s="315" t="e">
        <v>#REF!</v>
      </c>
      <c r="M3842" s="58" t="e">
        <v>#REF!</v>
      </c>
      <c r="N3842" s="58" t="e">
        <v>#N/A</v>
      </c>
      <c r="O3842" s="58" t="e">
        <v>#N/A</v>
      </c>
      <c r="P3842" s="58" t="e">
        <v>#N/A</v>
      </c>
      <c r="Q3842" s="58" t="e">
        <v>#N/A</v>
      </c>
    </row>
    <row r="3843" spans="1:17" ht="15" customHeight="1" thickBot="1">
      <c r="A3843" s="446"/>
      <c r="B3843" s="446"/>
      <c r="C3843" s="54" t="str">
        <f>IF(A3843="CSP","Consolidated Supply Program(IIF)",IF(A3843&lt;&gt;"",INDEX('CCN &amp; Description'!$B$2:$B$1071,MATCH(VALUE(LEFT(A3843,5)),'CCN &amp; Description'!$A$2:$A$1071,0)),""))</f>
        <v/>
      </c>
      <c r="D3843" s="55" t="str">
        <f t="shared" si="120"/>
        <v>E</v>
      </c>
      <c r="E3843" s="55" t="str">
        <f t="shared" si="121"/>
        <v>E1353</v>
      </c>
      <c r="F3843" s="56" t="s">
        <v>15441</v>
      </c>
      <c r="G3843" s="56" t="s">
        <v>15442</v>
      </c>
      <c r="H3843" s="56" t="s">
        <v>15445</v>
      </c>
      <c r="I3843" s="60"/>
      <c r="J3843" s="60"/>
      <c r="K3843" s="60"/>
      <c r="L3843" s="315" t="e">
        <v>#REF!</v>
      </c>
      <c r="M3843" s="58" t="e">
        <v>#REF!</v>
      </c>
      <c r="N3843" s="58" t="e">
        <v>#N/A</v>
      </c>
      <c r="O3843" s="58" t="e">
        <v>#N/A</v>
      </c>
      <c r="P3843" s="58" t="e">
        <v>#N/A</v>
      </c>
      <c r="Q3843" s="58" t="e">
        <v>#N/A</v>
      </c>
    </row>
    <row r="3844" spans="1:17" s="110" customFormat="1" ht="15" customHeight="1" thickBot="1">
      <c r="A3844" s="446"/>
      <c r="B3844" s="446"/>
      <c r="C3844" s="106" t="str">
        <f>IF(A3844="CSP","Consolidated Supply Program(IIF)",IF(A3844&lt;&gt;"",INDEX('CCN &amp; Description'!$B$2:$B$1071,MATCH(VALUE(LEFT(A3844,5)),'CCN &amp; Description'!$A$2:$A$1071,0)),""))</f>
        <v/>
      </c>
      <c r="D3844" s="107" t="str">
        <f t="shared" si="120"/>
        <v>E</v>
      </c>
      <c r="E3844" s="107" t="str">
        <f t="shared" si="121"/>
        <v>E1356</v>
      </c>
      <c r="F3844" s="108" t="s">
        <v>9067</v>
      </c>
      <c r="G3844" s="108" t="s">
        <v>15446</v>
      </c>
      <c r="H3844" s="108" t="s">
        <v>15447</v>
      </c>
      <c r="I3844" s="109">
        <v>3.33</v>
      </c>
      <c r="J3844" s="109">
        <v>3.75</v>
      </c>
      <c r="K3844" s="109">
        <v>2.5</v>
      </c>
      <c r="L3844" s="110" t="e">
        <v>#REF!</v>
      </c>
      <c r="M3844" s="111" t="e">
        <v>#REF!</v>
      </c>
      <c r="N3844" s="111" t="e">
        <v>#N/A</v>
      </c>
      <c r="O3844" s="111" t="e">
        <v>#N/A</v>
      </c>
      <c r="P3844" s="111" t="e">
        <v>#N/A</v>
      </c>
      <c r="Q3844" s="111" t="e">
        <v>#N/A</v>
      </c>
    </row>
    <row r="3845" spans="1:17" s="110" customFormat="1" ht="15" customHeight="1" thickBot="1">
      <c r="A3845" s="446"/>
      <c r="B3845" s="446"/>
      <c r="C3845" s="106" t="str">
        <f>IF(A3845="CSP","Consolidated Supply Program(IIF)",IF(A3845&lt;&gt;"",INDEX('CCN &amp; Description'!$B$2:$B$1071,MATCH(VALUE(LEFT(A3845,5)),'CCN &amp; Description'!$A$2:$A$1071,0)),""))</f>
        <v/>
      </c>
      <c r="D3845" s="107" t="str">
        <f t="shared" si="120"/>
        <v>E</v>
      </c>
      <c r="E3845" s="107" t="str">
        <f t="shared" si="121"/>
        <v>E1357</v>
      </c>
      <c r="F3845" s="108" t="s">
        <v>9071</v>
      </c>
      <c r="G3845" s="108" t="s">
        <v>15448</v>
      </c>
      <c r="H3845" s="108" t="s">
        <v>13272</v>
      </c>
      <c r="I3845" s="109">
        <v>1.5</v>
      </c>
      <c r="J3845" s="109">
        <v>1.08</v>
      </c>
      <c r="K3845" s="109">
        <v>1.92</v>
      </c>
      <c r="L3845" s="110" t="e">
        <v>#REF!</v>
      </c>
      <c r="M3845" s="111" t="e">
        <v>#REF!</v>
      </c>
      <c r="N3845" s="111" t="e">
        <v>#N/A</v>
      </c>
      <c r="O3845" s="111" t="e">
        <v>#N/A</v>
      </c>
      <c r="P3845" s="111" t="e">
        <v>#N/A</v>
      </c>
      <c r="Q3845" s="111" t="e">
        <v>#N/A</v>
      </c>
    </row>
    <row r="3846" spans="1:17" s="110" customFormat="1" ht="15" customHeight="1" thickBot="1">
      <c r="A3846" s="446">
        <v>14312</v>
      </c>
      <c r="B3846" s="446"/>
      <c r="C3846" s="106" t="str">
        <f>IF(A3846="CSP","Consolidated Supply Program(IIF)",IF(A3846&lt;&gt;"",INDEX('CCN &amp; Description'!$B$2:$B$1071,MATCH(VALUE(LEFT(A3846,5)),'CCN &amp; Description'!$A$2:$A$1071,0)),""))</f>
        <v>VEHICLE STAGING AREA, SURFACED</v>
      </c>
      <c r="D3846" s="107" t="str">
        <f t="shared" si="120"/>
        <v>E</v>
      </c>
      <c r="E3846" s="107" t="str">
        <f t="shared" si="121"/>
        <v>E1378</v>
      </c>
      <c r="F3846" s="108" t="s">
        <v>9075</v>
      </c>
      <c r="G3846" s="108" t="s">
        <v>15449</v>
      </c>
      <c r="H3846" s="108" t="s">
        <v>15450</v>
      </c>
      <c r="I3846" s="109">
        <v>28.14</v>
      </c>
      <c r="J3846" s="109">
        <v>12.05</v>
      </c>
      <c r="K3846" s="109">
        <v>10.25</v>
      </c>
      <c r="L3846" s="110" t="e">
        <v>#REF!</v>
      </c>
      <c r="M3846" s="111" t="e">
        <v>#REF!</v>
      </c>
      <c r="N3846" s="111">
        <v>28.15</v>
      </c>
      <c r="O3846" s="111" t="s">
        <v>56</v>
      </c>
      <c r="P3846" s="111">
        <v>45</v>
      </c>
      <c r="Q3846" s="111">
        <v>1.75</v>
      </c>
    </row>
    <row r="3847" spans="1:17" s="110" customFormat="1" ht="15" customHeight="1" thickBot="1">
      <c r="A3847" s="446"/>
      <c r="B3847" s="446"/>
      <c r="C3847" s="106" t="str">
        <f>IF(A3847="CSP","Consolidated Supply Program(IIF)",IF(A3847&lt;&gt;"",INDEX('CCN &amp; Description'!$B$2:$B$1071,MATCH(VALUE(LEFT(A3847,5)),'CCN &amp; Description'!$A$2:$A$1071,0)),""))</f>
        <v/>
      </c>
      <c r="D3847" s="107" t="str">
        <f t="shared" si="120"/>
        <v>E</v>
      </c>
      <c r="E3847" s="107" t="str">
        <f t="shared" si="121"/>
        <v>E1379</v>
      </c>
      <c r="F3847" s="108" t="s">
        <v>9079</v>
      </c>
      <c r="G3847" s="108" t="s">
        <v>15451</v>
      </c>
      <c r="H3847" s="112"/>
      <c r="I3847" s="109">
        <v>2</v>
      </c>
      <c r="J3847" s="109">
        <v>0.67</v>
      </c>
      <c r="K3847" s="109">
        <v>0.5</v>
      </c>
      <c r="L3847" s="110" t="e">
        <v>#REF!</v>
      </c>
      <c r="M3847" s="111" t="e">
        <v>#REF!</v>
      </c>
      <c r="N3847" s="111" t="e">
        <v>#N/A</v>
      </c>
      <c r="O3847" s="111" t="e">
        <v>#N/A</v>
      </c>
      <c r="P3847" s="111" t="e">
        <v>#N/A</v>
      </c>
      <c r="Q3847" s="111" t="e">
        <v>#N/A</v>
      </c>
    </row>
    <row r="3848" spans="1:17" ht="15" customHeight="1" thickBot="1">
      <c r="A3848" s="446"/>
      <c r="B3848" s="446"/>
      <c r="C3848" s="54" t="str">
        <f>IF(A3848="CSP","Consolidated Supply Program(IIF)",IF(A3848&lt;&gt;"",INDEX('CCN &amp; Description'!$B$2:$B$1071,MATCH(VALUE(LEFT(A3848,5)),'CCN &amp; Description'!$A$2:$A$1071,0)),""))</f>
        <v/>
      </c>
      <c r="D3848" s="55" t="str">
        <f t="shared" si="120"/>
        <v>E</v>
      </c>
      <c r="E3848" s="55" t="str">
        <f t="shared" si="121"/>
        <v>E1379</v>
      </c>
      <c r="F3848" s="56" t="s">
        <v>15452</v>
      </c>
      <c r="G3848" s="56" t="s">
        <v>15451</v>
      </c>
      <c r="H3848" s="59"/>
      <c r="I3848" s="57">
        <v>2</v>
      </c>
      <c r="J3848" s="57">
        <v>0.67</v>
      </c>
      <c r="K3848" s="57">
        <v>0.5</v>
      </c>
      <c r="L3848" s="315" t="e">
        <v>#REF!</v>
      </c>
      <c r="M3848" s="58" t="e">
        <v>#REF!</v>
      </c>
      <c r="N3848" s="58" t="e">
        <v>#N/A</v>
      </c>
      <c r="O3848" s="58" t="e">
        <v>#N/A</v>
      </c>
      <c r="P3848" s="58" t="e">
        <v>#N/A</v>
      </c>
      <c r="Q3848" s="58" t="e">
        <v>#N/A</v>
      </c>
    </row>
    <row r="3849" spans="1:17" ht="15" customHeight="1" thickBot="1">
      <c r="A3849" s="446"/>
      <c r="B3849" s="446"/>
      <c r="C3849" s="54" t="str">
        <f>IF(A3849="CSP","Consolidated Supply Program(IIF)",IF(A3849&lt;&gt;"",INDEX('CCN &amp; Description'!$B$2:$B$1071,MATCH(VALUE(LEFT(A3849,5)),'CCN &amp; Description'!$A$2:$A$1071,0)),""))</f>
        <v/>
      </c>
      <c r="D3849" s="55" t="str">
        <f t="shared" si="120"/>
        <v>E</v>
      </c>
      <c r="E3849" s="55" t="str">
        <f t="shared" si="121"/>
        <v>E1384</v>
      </c>
      <c r="F3849" s="56" t="s">
        <v>15453</v>
      </c>
      <c r="G3849" s="56" t="s">
        <v>14913</v>
      </c>
      <c r="H3849" s="56" t="s">
        <v>15454</v>
      </c>
      <c r="I3849" s="57">
        <v>5.25</v>
      </c>
      <c r="J3849" s="57">
        <v>2.33</v>
      </c>
      <c r="K3849" s="57">
        <v>3.5</v>
      </c>
      <c r="L3849" s="315" t="e">
        <v>#REF!</v>
      </c>
      <c r="M3849" s="58" t="e">
        <v>#REF!</v>
      </c>
      <c r="N3849" s="58" t="e">
        <v>#N/A</v>
      </c>
      <c r="O3849" s="58" t="e">
        <v>#N/A</v>
      </c>
      <c r="P3849" s="58" t="e">
        <v>#N/A</v>
      </c>
      <c r="Q3849" s="58" t="e">
        <v>#N/A</v>
      </c>
    </row>
    <row r="3850" spans="1:17" s="110" customFormat="1" ht="15" customHeight="1" thickBot="1">
      <c r="A3850" s="446"/>
      <c r="B3850" s="446"/>
      <c r="C3850" s="106" t="str">
        <f>IF(A3850="CSP","Consolidated Supply Program(IIF)",IF(A3850&lt;&gt;"",INDEX('CCN &amp; Description'!$B$2:$B$1071,MATCH(VALUE(LEFT(A3850,5)),'CCN &amp; Description'!$A$2:$A$1071,0)),""))</f>
        <v/>
      </c>
      <c r="D3850" s="107" t="str">
        <f t="shared" si="120"/>
        <v>E</v>
      </c>
      <c r="E3850" s="107" t="str">
        <f t="shared" si="121"/>
        <v>E1385</v>
      </c>
      <c r="F3850" s="108" t="s">
        <v>9083</v>
      </c>
      <c r="G3850" s="108" t="s">
        <v>12333</v>
      </c>
      <c r="H3850" s="108" t="s">
        <v>15455</v>
      </c>
      <c r="I3850" s="109">
        <v>5.5</v>
      </c>
      <c r="J3850" s="109">
        <v>4.33</v>
      </c>
      <c r="K3850" s="109">
        <v>4</v>
      </c>
      <c r="L3850" s="110" t="e">
        <v>#REF!</v>
      </c>
      <c r="M3850" s="111" t="e">
        <v>#REF!</v>
      </c>
      <c r="N3850" s="111" t="e">
        <v>#N/A</v>
      </c>
      <c r="O3850" s="111" t="e">
        <v>#N/A</v>
      </c>
      <c r="P3850" s="111" t="e">
        <v>#N/A</v>
      </c>
      <c r="Q3850" s="111" t="e">
        <v>#N/A</v>
      </c>
    </row>
    <row r="3851" spans="1:17" s="110" customFormat="1" ht="15" customHeight="1" thickBot="1">
      <c r="A3851" s="446"/>
      <c r="B3851" s="446"/>
      <c r="C3851" s="106" t="str">
        <f>IF(A3851="CSP","Consolidated Supply Program(IIF)",IF(A3851&lt;&gt;"",INDEX('CCN &amp; Description'!$B$2:$B$1071,MATCH(VALUE(LEFT(A3851,5)),'CCN &amp; Description'!$A$2:$A$1071,0)),""))</f>
        <v/>
      </c>
      <c r="D3851" s="107" t="str">
        <f t="shared" si="120"/>
        <v>E</v>
      </c>
      <c r="E3851" s="107" t="str">
        <f t="shared" si="121"/>
        <v>E1385</v>
      </c>
      <c r="F3851" s="108" t="s">
        <v>9083</v>
      </c>
      <c r="G3851" s="108" t="s">
        <v>15456</v>
      </c>
      <c r="H3851" s="108" t="s">
        <v>15457</v>
      </c>
      <c r="I3851" s="109">
        <v>5.5</v>
      </c>
      <c r="J3851" s="109">
        <v>4.33</v>
      </c>
      <c r="K3851" s="109">
        <v>4</v>
      </c>
      <c r="L3851" s="110" t="e">
        <v>#REF!</v>
      </c>
      <c r="M3851" s="111" t="e">
        <v>#REF!</v>
      </c>
      <c r="N3851" s="111" t="e">
        <v>#N/A</v>
      </c>
      <c r="O3851" s="111" t="e">
        <v>#N/A</v>
      </c>
      <c r="P3851" s="111" t="e">
        <v>#N/A</v>
      </c>
      <c r="Q3851" s="111" t="e">
        <v>#N/A</v>
      </c>
    </row>
    <row r="3852" spans="1:17" ht="15" customHeight="1" thickBot="1">
      <c r="A3852" s="446"/>
      <c r="B3852" s="446"/>
      <c r="C3852" s="54" t="str">
        <f>IF(A3852="CSP","Consolidated Supply Program(IIF)",IF(A3852&lt;&gt;"",INDEX('CCN &amp; Description'!$B$2:$B$1071,MATCH(VALUE(LEFT(A3852,5)),'CCN &amp; Description'!$A$2:$A$1071,0)),""))</f>
        <v/>
      </c>
      <c r="D3852" s="55" t="str">
        <f t="shared" si="120"/>
        <v>E</v>
      </c>
      <c r="E3852" s="55" t="str">
        <f t="shared" si="121"/>
        <v>E1441</v>
      </c>
      <c r="F3852" s="56" t="s">
        <v>15458</v>
      </c>
      <c r="G3852" s="56" t="s">
        <v>14846</v>
      </c>
      <c r="H3852" s="56" t="s">
        <v>15459</v>
      </c>
      <c r="I3852" s="57">
        <v>3.33</v>
      </c>
      <c r="J3852" s="57">
        <v>0.25</v>
      </c>
      <c r="K3852" s="57">
        <v>0.75</v>
      </c>
      <c r="L3852" s="315" t="e">
        <v>#REF!</v>
      </c>
      <c r="M3852" s="58" t="e">
        <v>#REF!</v>
      </c>
      <c r="N3852" s="58" t="e">
        <v>#N/A</v>
      </c>
      <c r="O3852" s="58" t="e">
        <v>#N/A</v>
      </c>
      <c r="P3852" s="58" t="e">
        <v>#N/A</v>
      </c>
      <c r="Q3852" s="58" t="e">
        <v>#N/A</v>
      </c>
    </row>
    <row r="3853" spans="1:17" ht="15" customHeight="1" thickBot="1">
      <c r="A3853" s="446"/>
      <c r="B3853" s="446"/>
      <c r="C3853" s="54" t="str">
        <f>IF(A3853="CSP","Consolidated Supply Program(IIF)",IF(A3853&lt;&gt;"",INDEX('CCN &amp; Description'!$B$2:$B$1071,MATCH(VALUE(LEFT(A3853,5)),'CCN &amp; Description'!$A$2:$A$1071,0)),""))</f>
        <v/>
      </c>
      <c r="D3853" s="55" t="str">
        <f t="shared" si="120"/>
        <v>E</v>
      </c>
      <c r="E3853" s="55" t="str">
        <f t="shared" si="121"/>
        <v>E1441</v>
      </c>
      <c r="F3853" s="56" t="s">
        <v>15458</v>
      </c>
      <c r="G3853" s="56" t="s">
        <v>14846</v>
      </c>
      <c r="H3853" s="56" t="s">
        <v>15460</v>
      </c>
      <c r="I3853" s="60"/>
      <c r="J3853" s="60"/>
      <c r="K3853" s="60"/>
      <c r="L3853" s="315" t="e">
        <v>#REF!</v>
      </c>
      <c r="M3853" s="58" t="e">
        <v>#REF!</v>
      </c>
      <c r="N3853" s="58" t="e">
        <v>#N/A</v>
      </c>
      <c r="O3853" s="58" t="e">
        <v>#N/A</v>
      </c>
      <c r="P3853" s="58" t="e">
        <v>#N/A</v>
      </c>
      <c r="Q3853" s="58" t="e">
        <v>#N/A</v>
      </c>
    </row>
    <row r="3854" spans="1:17" s="110" customFormat="1" ht="15" customHeight="1" thickBot="1">
      <c r="A3854" s="446">
        <v>14345</v>
      </c>
      <c r="B3854" s="446"/>
      <c r="C3854" s="106" t="str">
        <f>IF(A3854="CSP","Consolidated Supply Program(IIF)",IF(A3854&lt;&gt;"",INDEX('CCN &amp; Description'!$B$2:$B$1071,MATCH(VALUE(LEFT(A3854,5)),'CCN &amp; Description'!$A$2:$A$1071,0)),""))</f>
        <v>SMALL ARMS STORAGE, INSTALLATION</v>
      </c>
      <c r="D3854" s="107" t="str">
        <f t="shared" si="120"/>
        <v>E</v>
      </c>
      <c r="E3854" s="107" t="str">
        <f t="shared" si="121"/>
        <v>E1442</v>
      </c>
      <c r="F3854" s="108" t="s">
        <v>1189</v>
      </c>
      <c r="G3854" s="108" t="s">
        <v>14846</v>
      </c>
      <c r="H3854" s="108" t="s">
        <v>15461</v>
      </c>
      <c r="I3854" s="109">
        <v>3.25</v>
      </c>
      <c r="J3854" s="109">
        <v>0.17</v>
      </c>
      <c r="K3854" s="109">
        <v>0.75</v>
      </c>
      <c r="L3854" s="110" t="e">
        <v>#REF!</v>
      </c>
      <c r="M3854" s="111" t="e">
        <v>#REF!</v>
      </c>
      <c r="N3854" s="111" t="e">
        <v>#N/A</v>
      </c>
      <c r="O3854" s="111" t="e">
        <v>#N/A</v>
      </c>
      <c r="P3854" s="111" t="e">
        <v>#N/A</v>
      </c>
      <c r="Q3854" s="111" t="e">
        <v>#N/A</v>
      </c>
    </row>
    <row r="3855" spans="1:17" ht="15" customHeight="1" thickBot="1">
      <c r="A3855" s="446"/>
      <c r="B3855" s="446"/>
      <c r="C3855" s="54" t="str">
        <f>IF(A3855="CSP","Consolidated Supply Program(IIF)",IF(A3855&lt;&gt;"",INDEX('CCN &amp; Description'!$B$2:$B$1071,MATCH(VALUE(LEFT(A3855,5)),'CCN &amp; Description'!$A$2:$A$1071,0)),""))</f>
        <v/>
      </c>
      <c r="D3855" s="55" t="str">
        <f t="shared" si="120"/>
        <v>E</v>
      </c>
      <c r="E3855" s="55" t="str">
        <f t="shared" si="121"/>
        <v>E1450</v>
      </c>
      <c r="F3855" s="56" t="s">
        <v>15462</v>
      </c>
      <c r="G3855" s="56" t="s">
        <v>15463</v>
      </c>
      <c r="H3855" s="56" t="s">
        <v>15464</v>
      </c>
      <c r="I3855" s="57">
        <v>0</v>
      </c>
      <c r="J3855" s="57">
        <v>0</v>
      </c>
      <c r="K3855" s="57">
        <v>0</v>
      </c>
      <c r="L3855" s="315" t="e">
        <v>#REF!</v>
      </c>
      <c r="M3855" s="58" t="e">
        <v>#REF!</v>
      </c>
      <c r="N3855" s="58" t="e">
        <v>#N/A</v>
      </c>
      <c r="O3855" s="58" t="e">
        <v>#N/A</v>
      </c>
      <c r="P3855" s="58" t="e">
        <v>#N/A</v>
      </c>
      <c r="Q3855" s="58" t="e">
        <v>#N/A</v>
      </c>
    </row>
    <row r="3856" spans="1:17" ht="15" customHeight="1" thickBot="1">
      <c r="A3856" s="446"/>
      <c r="B3856" s="446"/>
      <c r="C3856" s="54" t="str">
        <f>IF(A3856="CSP","Consolidated Supply Program(IIF)",IF(A3856&lt;&gt;"",INDEX('CCN &amp; Description'!$B$2:$B$1071,MATCH(VALUE(LEFT(A3856,5)),'CCN &amp; Description'!$A$2:$A$1071,0)),""))</f>
        <v/>
      </c>
      <c r="D3856" s="55" t="str">
        <f t="shared" si="120"/>
        <v>E</v>
      </c>
      <c r="E3856" s="55" t="str">
        <f t="shared" si="121"/>
        <v>E1450</v>
      </c>
      <c r="F3856" s="56" t="s">
        <v>15462</v>
      </c>
      <c r="G3856" s="56" t="s">
        <v>15053</v>
      </c>
      <c r="H3856" s="56" t="s">
        <v>15464</v>
      </c>
      <c r="I3856" s="57">
        <v>0</v>
      </c>
      <c r="J3856" s="57">
        <v>0</v>
      </c>
      <c r="K3856" s="57">
        <v>0</v>
      </c>
      <c r="L3856" s="315" t="e">
        <v>#REF!</v>
      </c>
      <c r="M3856" s="58" t="e">
        <v>#REF!</v>
      </c>
      <c r="N3856" s="58" t="e">
        <v>#N/A</v>
      </c>
      <c r="O3856" s="58" t="e">
        <v>#N/A</v>
      </c>
      <c r="P3856" s="58" t="e">
        <v>#N/A</v>
      </c>
      <c r="Q3856" s="58" t="e">
        <v>#N/A</v>
      </c>
    </row>
    <row r="3857" spans="1:17" ht="15" customHeight="1" thickBot="1">
      <c r="A3857" s="446"/>
      <c r="B3857" s="446"/>
      <c r="C3857" s="54" t="str">
        <f>IF(A3857="CSP","Consolidated Supply Program(IIF)",IF(A3857&lt;&gt;"",INDEX('CCN &amp; Description'!$B$2:$B$1071,MATCH(VALUE(LEFT(A3857,5)),'CCN &amp; Description'!$A$2:$A$1071,0)),""))</f>
        <v/>
      </c>
      <c r="D3857" s="55" t="str">
        <f t="shared" si="120"/>
        <v>E</v>
      </c>
      <c r="E3857" s="55" t="str">
        <f t="shared" si="121"/>
        <v>E1460</v>
      </c>
      <c r="F3857" s="56" t="s">
        <v>9092</v>
      </c>
      <c r="G3857" s="56" t="s">
        <v>14890</v>
      </c>
      <c r="H3857" s="56" t="s">
        <v>15465</v>
      </c>
      <c r="I3857" s="57">
        <v>3.67</v>
      </c>
      <c r="J3857" s="57">
        <v>0.92</v>
      </c>
      <c r="K3857" s="57">
        <v>0.33</v>
      </c>
      <c r="L3857" s="315" t="e">
        <v>#REF!</v>
      </c>
      <c r="M3857" s="58" t="e">
        <v>#REF!</v>
      </c>
      <c r="N3857" s="58" t="e">
        <v>#N/A</v>
      </c>
      <c r="O3857" s="58" t="e">
        <v>#N/A</v>
      </c>
      <c r="P3857" s="58" t="e">
        <v>#N/A</v>
      </c>
      <c r="Q3857" s="58" t="e">
        <v>#N/A</v>
      </c>
    </row>
    <row r="3858" spans="1:17" ht="15" customHeight="1" thickBot="1">
      <c r="A3858" s="446"/>
      <c r="B3858" s="446"/>
      <c r="C3858" s="54" t="str">
        <f>IF(A3858="CSP","Consolidated Supply Program(IIF)",IF(A3858&lt;&gt;"",INDEX('CCN &amp; Description'!$B$2:$B$1071,MATCH(VALUE(LEFT(A3858,5)),'CCN &amp; Description'!$A$2:$A$1071,0)),""))</f>
        <v/>
      </c>
      <c r="D3858" s="55" t="str">
        <f t="shared" si="120"/>
        <v>E</v>
      </c>
      <c r="E3858" s="55" t="str">
        <f t="shared" si="121"/>
        <v>E1460</v>
      </c>
      <c r="F3858" s="56" t="s">
        <v>9092</v>
      </c>
      <c r="G3858" s="56" t="s">
        <v>15053</v>
      </c>
      <c r="H3858" s="56" t="s">
        <v>15466</v>
      </c>
      <c r="I3858" s="57">
        <v>3.67</v>
      </c>
      <c r="J3858" s="57">
        <v>0.92</v>
      </c>
      <c r="K3858" s="57">
        <v>0.33</v>
      </c>
      <c r="L3858" s="315" t="e">
        <v>#REF!</v>
      </c>
      <c r="M3858" s="58" t="e">
        <v>#REF!</v>
      </c>
      <c r="N3858" s="58" t="e">
        <v>#N/A</v>
      </c>
      <c r="O3858" s="58" t="e">
        <v>#N/A</v>
      </c>
      <c r="P3858" s="58" t="e">
        <v>#N/A</v>
      </c>
      <c r="Q3858" s="58" t="e">
        <v>#N/A</v>
      </c>
    </row>
    <row r="3859" spans="1:17" ht="15" customHeight="1" thickBot="1">
      <c r="A3859" s="446"/>
      <c r="B3859" s="446"/>
      <c r="C3859" s="54" t="str">
        <f>IF(A3859="CSP","Consolidated Supply Program(IIF)",IF(A3859&lt;&gt;"",INDEX('CCN &amp; Description'!$B$2:$B$1071,MATCH(VALUE(LEFT(A3859,5)),'CCN &amp; Description'!$A$2:$A$1071,0)),""))</f>
        <v/>
      </c>
      <c r="D3859" s="55" t="str">
        <f t="shared" si="120"/>
        <v>E</v>
      </c>
      <c r="E3859" s="55" t="str">
        <f t="shared" si="121"/>
        <v>E1460</v>
      </c>
      <c r="F3859" s="56" t="s">
        <v>9092</v>
      </c>
      <c r="G3859" s="56" t="s">
        <v>15467</v>
      </c>
      <c r="H3859" s="56" t="s">
        <v>15468</v>
      </c>
      <c r="I3859" s="57">
        <v>3.67</v>
      </c>
      <c r="J3859" s="57">
        <v>1.33</v>
      </c>
      <c r="K3859" s="57">
        <v>0.57999999999999996</v>
      </c>
      <c r="L3859" s="315" t="e">
        <v>#REF!</v>
      </c>
      <c r="M3859" s="58" t="e">
        <v>#REF!</v>
      </c>
      <c r="N3859" s="58" t="e">
        <v>#N/A</v>
      </c>
      <c r="O3859" s="58" t="e">
        <v>#N/A</v>
      </c>
      <c r="P3859" s="58" t="e">
        <v>#N/A</v>
      </c>
      <c r="Q3859" s="58" t="e">
        <v>#N/A</v>
      </c>
    </row>
    <row r="3860" spans="1:17" ht="15" customHeight="1" thickBot="1">
      <c r="A3860" s="446"/>
      <c r="B3860" s="446"/>
      <c r="C3860" s="54" t="str">
        <f>IF(A3860="CSP","Consolidated Supply Program(IIF)",IF(A3860&lt;&gt;"",INDEX('CCN &amp; Description'!$B$2:$B$1071,MATCH(VALUE(LEFT(A3860,5)),'CCN &amp; Description'!$A$2:$A$1071,0)),""))</f>
        <v/>
      </c>
      <c r="D3860" s="55" t="str">
        <f t="shared" si="120"/>
        <v>E</v>
      </c>
      <c r="E3860" s="55" t="str">
        <f t="shared" si="121"/>
        <v>E1460</v>
      </c>
      <c r="F3860" s="56" t="s">
        <v>9092</v>
      </c>
      <c r="G3860" s="56" t="s">
        <v>14890</v>
      </c>
      <c r="H3860" s="56" t="s">
        <v>15469</v>
      </c>
      <c r="I3860" s="57">
        <v>4.17</v>
      </c>
      <c r="J3860" s="57">
        <v>0.92</v>
      </c>
      <c r="K3860" s="57">
        <v>0.33</v>
      </c>
      <c r="L3860" s="315" t="e">
        <v>#REF!</v>
      </c>
      <c r="M3860" s="58" t="e">
        <v>#REF!</v>
      </c>
      <c r="N3860" s="58" t="e">
        <v>#N/A</v>
      </c>
      <c r="O3860" s="58" t="e">
        <v>#N/A</v>
      </c>
      <c r="P3860" s="58" t="e">
        <v>#N/A</v>
      </c>
      <c r="Q3860" s="58" t="e">
        <v>#N/A</v>
      </c>
    </row>
    <row r="3861" spans="1:17" s="110" customFormat="1" ht="15" customHeight="1" thickBot="1">
      <c r="A3861" s="446">
        <v>14345</v>
      </c>
      <c r="B3861" s="446"/>
      <c r="C3861" s="106" t="str">
        <f>IF(A3861="CSP","Consolidated Supply Program(IIF)",IF(A3861&lt;&gt;"",INDEX('CCN &amp; Description'!$B$2:$B$1071,MATCH(VALUE(LEFT(A3861,5)),'CCN &amp; Description'!$A$2:$A$1071,0)),""))</f>
        <v>SMALL ARMS STORAGE, INSTALLATION</v>
      </c>
      <c r="D3861" s="107" t="str">
        <f t="shared" si="120"/>
        <v>E</v>
      </c>
      <c r="E3861" s="107" t="str">
        <f t="shared" si="121"/>
        <v>E1475</v>
      </c>
      <c r="F3861" s="108" t="s">
        <v>9104</v>
      </c>
      <c r="G3861" s="108" t="s">
        <v>15470</v>
      </c>
      <c r="H3861" s="108" t="s">
        <v>15471</v>
      </c>
      <c r="I3861" s="109">
        <v>4.83</v>
      </c>
      <c r="J3861" s="109">
        <v>0.25</v>
      </c>
      <c r="K3861" s="109">
        <v>0.25</v>
      </c>
      <c r="L3861" s="110" t="e">
        <v>#REF!</v>
      </c>
      <c r="M3861" s="111" t="e">
        <v>#REF!</v>
      </c>
      <c r="N3861" s="111" t="e">
        <v>#N/A</v>
      </c>
      <c r="O3861" s="111" t="e">
        <v>#N/A</v>
      </c>
      <c r="P3861" s="111" t="e">
        <v>#N/A</v>
      </c>
      <c r="Q3861" s="111" t="e">
        <v>#N/A</v>
      </c>
    </row>
    <row r="3862" spans="1:17" s="110" customFormat="1" ht="15" customHeight="1" thickBot="1">
      <c r="A3862" s="446">
        <v>14345</v>
      </c>
      <c r="B3862" s="446"/>
      <c r="C3862" s="106" t="str">
        <f>IF(A3862="CSP","Consolidated Supply Program(IIF)",IF(A3862&lt;&gt;"",INDEX('CCN &amp; Description'!$B$2:$B$1071,MATCH(VALUE(LEFT(A3862,5)),'CCN &amp; Description'!$A$2:$A$1071,0)),""))</f>
        <v>SMALL ARMS STORAGE, INSTALLATION</v>
      </c>
      <c r="D3862" s="107" t="str">
        <f t="shared" si="120"/>
        <v>E</v>
      </c>
      <c r="E3862" s="107" t="str">
        <f t="shared" si="121"/>
        <v>E1475</v>
      </c>
      <c r="F3862" s="108" t="s">
        <v>9104</v>
      </c>
      <c r="G3862" s="108" t="s">
        <v>9105</v>
      </c>
      <c r="H3862" s="108" t="s">
        <v>15472</v>
      </c>
      <c r="I3862" s="109">
        <v>4.75</v>
      </c>
      <c r="J3862" s="113"/>
      <c r="K3862" s="113"/>
      <c r="L3862" s="110" t="e">
        <v>#REF!</v>
      </c>
      <c r="M3862" s="111" t="e">
        <v>#REF!</v>
      </c>
      <c r="N3862" s="111" t="e">
        <v>#N/A</v>
      </c>
      <c r="O3862" s="111" t="e">
        <v>#N/A</v>
      </c>
      <c r="P3862" s="111" t="e">
        <v>#N/A</v>
      </c>
      <c r="Q3862" s="111" t="e">
        <v>#N/A</v>
      </c>
    </row>
    <row r="3863" spans="1:17" s="110" customFormat="1" ht="15" customHeight="1" thickBot="1">
      <c r="A3863" s="446">
        <v>14345</v>
      </c>
      <c r="B3863" s="446"/>
      <c r="C3863" s="106" t="str">
        <f>IF(A3863="CSP","Consolidated Supply Program(IIF)",IF(A3863&lt;&gt;"",INDEX('CCN &amp; Description'!$B$2:$B$1071,MATCH(VALUE(LEFT(A3863,5)),'CCN &amp; Description'!$A$2:$A$1071,0)),""))</f>
        <v>SMALL ARMS STORAGE, INSTALLATION</v>
      </c>
      <c r="D3863" s="107" t="str">
        <f t="shared" si="120"/>
        <v>E</v>
      </c>
      <c r="E3863" s="107" t="str">
        <f t="shared" si="121"/>
        <v>E1475</v>
      </c>
      <c r="F3863" s="108" t="s">
        <v>9104</v>
      </c>
      <c r="G3863" s="108" t="s">
        <v>14890</v>
      </c>
      <c r="H3863" s="108" t="s">
        <v>15473</v>
      </c>
      <c r="I3863" s="109">
        <v>4.83</v>
      </c>
      <c r="J3863" s="109">
        <v>0.25</v>
      </c>
      <c r="K3863" s="109">
        <v>0.25</v>
      </c>
      <c r="L3863" s="110" t="e">
        <v>#REF!</v>
      </c>
      <c r="M3863" s="111" t="e">
        <v>#REF!</v>
      </c>
      <c r="N3863" s="111" t="e">
        <v>#N/A</v>
      </c>
      <c r="O3863" s="111" t="e">
        <v>#N/A</v>
      </c>
      <c r="P3863" s="111" t="e">
        <v>#N/A</v>
      </c>
      <c r="Q3863" s="111" t="e">
        <v>#N/A</v>
      </c>
    </row>
    <row r="3864" spans="1:17" ht="15" customHeight="1" thickBot="1">
      <c r="A3864" s="446"/>
      <c r="B3864" s="446"/>
      <c r="C3864" s="54" t="str">
        <f>IF(A3864="CSP","Consolidated Supply Program(IIF)",IF(A3864&lt;&gt;"",INDEX('CCN &amp; Description'!$B$2:$B$1071,MATCH(VALUE(LEFT(A3864,5)),'CCN &amp; Description'!$A$2:$A$1071,0)),""))</f>
        <v/>
      </c>
      <c r="D3864" s="55" t="str">
        <f t="shared" si="120"/>
        <v>E</v>
      </c>
      <c r="E3864" s="55" t="str">
        <f t="shared" si="121"/>
        <v>E1480</v>
      </c>
      <c r="F3864" s="56" t="s">
        <v>15474</v>
      </c>
      <c r="G3864" s="56" t="s">
        <v>15475</v>
      </c>
      <c r="H3864" s="56" t="s">
        <v>15476</v>
      </c>
      <c r="I3864" s="57">
        <v>11.25</v>
      </c>
      <c r="J3864" s="57">
        <v>4.08</v>
      </c>
      <c r="K3864" s="57">
        <v>3</v>
      </c>
      <c r="L3864" s="315" t="e">
        <v>#REF!</v>
      </c>
      <c r="M3864" s="58" t="e">
        <v>#REF!</v>
      </c>
      <c r="N3864" s="58" t="e">
        <v>#N/A</v>
      </c>
      <c r="O3864" s="58" t="e">
        <v>#N/A</v>
      </c>
      <c r="P3864" s="58" t="e">
        <v>#N/A</v>
      </c>
      <c r="Q3864" s="58" t="e">
        <v>#N/A</v>
      </c>
    </row>
    <row r="3865" spans="1:17" ht="15" customHeight="1" thickBot="1">
      <c r="A3865" s="446"/>
      <c r="B3865" s="446"/>
      <c r="C3865" s="54" t="str">
        <f>IF(A3865="CSP","Consolidated Supply Program(IIF)",IF(A3865&lt;&gt;"",INDEX('CCN &amp; Description'!$B$2:$B$1071,MATCH(VALUE(LEFT(A3865,5)),'CCN &amp; Description'!$A$2:$A$1071,0)),""))</f>
        <v/>
      </c>
      <c r="D3865" s="55" t="str">
        <f t="shared" si="120"/>
        <v>E</v>
      </c>
      <c r="E3865" s="55" t="str">
        <f t="shared" si="121"/>
        <v>E1500</v>
      </c>
      <c r="F3865" s="56" t="s">
        <v>9112</v>
      </c>
      <c r="G3865" s="56" t="s">
        <v>15477</v>
      </c>
      <c r="H3865" s="56" t="s">
        <v>15478</v>
      </c>
      <c r="I3865" s="57">
        <v>29.07</v>
      </c>
      <c r="J3865" s="57">
        <v>8.08</v>
      </c>
      <c r="K3865" s="57">
        <v>8.83</v>
      </c>
      <c r="L3865" s="315" t="e">
        <v>#REF!</v>
      </c>
      <c r="M3865" s="58" t="e">
        <v>#REF!</v>
      </c>
      <c r="N3865" s="58">
        <v>29.083333333333329</v>
      </c>
      <c r="O3865" s="58" t="s">
        <v>56</v>
      </c>
      <c r="P3865" s="58">
        <v>45</v>
      </c>
      <c r="Q3865" s="58">
        <v>4.5</v>
      </c>
    </row>
    <row r="3866" spans="1:17" ht="15" customHeight="1" thickBot="1">
      <c r="A3866" s="446"/>
      <c r="B3866" s="446"/>
      <c r="C3866" s="54" t="str">
        <f>IF(A3866="CSP","Consolidated Supply Program(IIF)",IF(A3866&lt;&gt;"",INDEX('CCN &amp; Description'!$B$2:$B$1071,MATCH(VALUE(LEFT(A3866,5)),'CCN &amp; Description'!$A$2:$A$1071,0)),""))</f>
        <v/>
      </c>
      <c r="D3866" s="55" t="str">
        <f t="shared" si="120"/>
        <v>E</v>
      </c>
      <c r="E3866" s="55" t="str">
        <f t="shared" si="121"/>
        <v>E1500</v>
      </c>
      <c r="F3866" s="56" t="s">
        <v>9112</v>
      </c>
      <c r="G3866" s="56" t="s">
        <v>15477</v>
      </c>
      <c r="H3866" s="56" t="s">
        <v>15478</v>
      </c>
      <c r="I3866" s="57">
        <v>29.07</v>
      </c>
      <c r="J3866" s="57">
        <v>8.07</v>
      </c>
      <c r="K3866" s="57">
        <v>8.7899999999999991</v>
      </c>
      <c r="L3866" s="315" t="e">
        <v>#REF!</v>
      </c>
      <c r="M3866" s="58" t="e">
        <v>#REF!</v>
      </c>
      <c r="N3866" s="58">
        <v>29.083333333333329</v>
      </c>
      <c r="O3866" s="58" t="s">
        <v>56</v>
      </c>
      <c r="P3866" s="58">
        <v>45</v>
      </c>
      <c r="Q3866" s="58">
        <v>4.5</v>
      </c>
    </row>
    <row r="3867" spans="1:17" ht="15" customHeight="1" thickBot="1">
      <c r="A3867" s="446"/>
      <c r="B3867" s="446"/>
      <c r="C3867" s="54" t="str">
        <f>IF(A3867="CSP","Consolidated Supply Program(IIF)",IF(A3867&lt;&gt;"",INDEX('CCN &amp; Description'!$B$2:$B$1071,MATCH(VALUE(LEFT(A3867,5)),'CCN &amp; Description'!$A$2:$A$1071,0)),""))</f>
        <v/>
      </c>
      <c r="D3867" s="55" t="str">
        <f t="shared" si="120"/>
        <v>E</v>
      </c>
      <c r="E3867" s="55" t="str">
        <f t="shared" si="121"/>
        <v>E1570</v>
      </c>
      <c r="F3867" s="56" t="s">
        <v>9118</v>
      </c>
      <c r="G3867" s="56" t="s">
        <v>15479</v>
      </c>
      <c r="H3867" s="56" t="s">
        <v>15480</v>
      </c>
      <c r="I3867" s="57">
        <v>8</v>
      </c>
      <c r="J3867" s="57">
        <v>5.08</v>
      </c>
      <c r="K3867" s="57">
        <v>3.33</v>
      </c>
      <c r="L3867" s="315" t="e">
        <v>#REF!</v>
      </c>
      <c r="M3867" s="58" t="e">
        <v>#REF!</v>
      </c>
      <c r="N3867" s="58" t="e">
        <v>#N/A</v>
      </c>
      <c r="O3867" s="58" t="e">
        <v>#N/A</v>
      </c>
      <c r="P3867" s="58" t="e">
        <v>#N/A</v>
      </c>
      <c r="Q3867" s="58" t="e">
        <v>#N/A</v>
      </c>
    </row>
    <row r="3868" spans="1:17" ht="15" customHeight="1" thickBot="1">
      <c r="A3868" s="446"/>
      <c r="B3868" s="446"/>
      <c r="C3868" s="54" t="str">
        <f>IF(A3868="CSP","Consolidated Supply Program(IIF)",IF(A3868&lt;&gt;"",INDEX('CCN &amp; Description'!$B$2:$B$1071,MATCH(VALUE(LEFT(A3868,5)),'CCN &amp; Description'!$A$2:$A$1071,0)),""))</f>
        <v/>
      </c>
      <c r="D3868" s="55" t="str">
        <f t="shared" si="120"/>
        <v>E</v>
      </c>
      <c r="E3868" s="55" t="str">
        <f t="shared" si="121"/>
        <v>E1660</v>
      </c>
      <c r="F3868" s="56" t="s">
        <v>15481</v>
      </c>
      <c r="G3868" s="56" t="s">
        <v>15482</v>
      </c>
      <c r="H3868" s="59"/>
      <c r="I3868" s="60"/>
      <c r="J3868" s="60"/>
      <c r="K3868" s="60"/>
      <c r="L3868" s="315" t="e">
        <v>#REF!</v>
      </c>
      <c r="M3868" s="58" t="e">
        <v>#REF!</v>
      </c>
      <c r="N3868" s="58" t="e">
        <v>#N/A</v>
      </c>
      <c r="O3868" s="58" t="e">
        <v>#N/A</v>
      </c>
      <c r="P3868" s="58" t="e">
        <v>#N/A</v>
      </c>
      <c r="Q3868" s="58" t="e">
        <v>#N/A</v>
      </c>
    </row>
    <row r="3869" spans="1:17" ht="15" customHeight="1" thickBot="1">
      <c r="A3869" s="446">
        <v>14345</v>
      </c>
      <c r="B3869" s="446">
        <v>14345</v>
      </c>
      <c r="C3869" s="54" t="str">
        <f>IF(A3869="CSP","Consolidated Supply Program(IIF)",IF(A3869&lt;&gt;"",INDEX('CCN &amp; Description'!$B$2:$B$1071,MATCH(VALUE(LEFT(A3869,5)),'CCN &amp; Description'!$A$2:$A$1071,0)),""))</f>
        <v>SMALL ARMS STORAGE, INSTALLATION</v>
      </c>
      <c r="D3869" s="55" t="str">
        <f t="shared" si="120"/>
        <v>E</v>
      </c>
      <c r="E3869" s="55" t="str">
        <f t="shared" si="121"/>
        <v>E1710</v>
      </c>
      <c r="F3869" s="56" t="s">
        <v>9122</v>
      </c>
      <c r="G3869" s="56" t="s">
        <v>14856</v>
      </c>
      <c r="H3869" s="56" t="s">
        <v>15483</v>
      </c>
      <c r="I3869" s="57">
        <v>0.5</v>
      </c>
      <c r="J3869" s="57">
        <v>0.33</v>
      </c>
      <c r="K3869" s="57">
        <v>0.25</v>
      </c>
      <c r="L3869" s="315" t="e">
        <v>#REF!</v>
      </c>
      <c r="M3869" s="58" t="e">
        <v>#REF!</v>
      </c>
      <c r="N3869" s="58" t="e">
        <v>#N/A</v>
      </c>
      <c r="O3869" s="58" t="e">
        <v>#N/A</v>
      </c>
      <c r="P3869" s="58" t="e">
        <v>#N/A</v>
      </c>
      <c r="Q3869" s="58" t="e">
        <v>#N/A</v>
      </c>
    </row>
    <row r="3870" spans="1:17" ht="15" customHeight="1" thickBot="1">
      <c r="A3870" s="446">
        <v>14345</v>
      </c>
      <c r="B3870" s="446">
        <v>14345</v>
      </c>
      <c r="C3870" s="54" t="str">
        <f>IF(A3870="CSP","Consolidated Supply Program(IIF)",IF(A3870&lt;&gt;"",INDEX('CCN &amp; Description'!$B$2:$B$1071,MATCH(VALUE(LEFT(A3870,5)),'CCN &amp; Description'!$A$2:$A$1071,0)),""))</f>
        <v>SMALL ARMS STORAGE, INSTALLATION</v>
      </c>
      <c r="D3870" s="55" t="str">
        <f t="shared" si="120"/>
        <v>E</v>
      </c>
      <c r="E3870" s="55" t="str">
        <f t="shared" si="121"/>
        <v>E1710</v>
      </c>
      <c r="F3870" s="56" t="s">
        <v>9122</v>
      </c>
      <c r="G3870" s="56" t="s">
        <v>14856</v>
      </c>
      <c r="H3870" s="56" t="s">
        <v>14331</v>
      </c>
      <c r="I3870" s="57">
        <v>0.5</v>
      </c>
      <c r="J3870" s="57">
        <v>0.33</v>
      </c>
      <c r="K3870" s="57">
        <v>0.25</v>
      </c>
      <c r="L3870" s="315" t="e">
        <v>#REF!</v>
      </c>
      <c r="M3870" s="58" t="e">
        <v>#REF!</v>
      </c>
      <c r="N3870" s="58" t="e">
        <v>#N/A</v>
      </c>
      <c r="O3870" s="58" t="e">
        <v>#N/A</v>
      </c>
      <c r="P3870" s="58" t="e">
        <v>#N/A</v>
      </c>
      <c r="Q3870" s="58" t="e">
        <v>#N/A</v>
      </c>
    </row>
    <row r="3871" spans="1:17" ht="15" customHeight="1" thickBot="1">
      <c r="A3871" s="446"/>
      <c r="B3871" s="446"/>
      <c r="C3871" s="54" t="str">
        <f>IF(A3871="CSP","Consolidated Supply Program(IIF)",IF(A3871&lt;&gt;"",INDEX('CCN &amp; Description'!$B$2:$B$1071,MATCH(VALUE(LEFT(A3871,5)),'CCN &amp; Description'!$A$2:$A$1071,0)),""))</f>
        <v/>
      </c>
      <c r="D3871" s="55" t="str">
        <f t="shared" si="120"/>
        <v>E</v>
      </c>
      <c r="E3871" s="55" t="str">
        <f t="shared" si="121"/>
        <v>E1710</v>
      </c>
      <c r="F3871" s="56" t="s">
        <v>15484</v>
      </c>
      <c r="G3871" s="56" t="s">
        <v>14856</v>
      </c>
      <c r="H3871" s="56" t="s">
        <v>15483</v>
      </c>
      <c r="I3871" s="57">
        <v>0.5</v>
      </c>
      <c r="J3871" s="57">
        <v>0.33</v>
      </c>
      <c r="K3871" s="57">
        <v>0.25</v>
      </c>
      <c r="L3871" s="315" t="e">
        <v>#REF!</v>
      </c>
      <c r="M3871" s="58" t="e">
        <v>#REF!</v>
      </c>
      <c r="N3871" s="58" t="e">
        <v>#N/A</v>
      </c>
      <c r="O3871" s="58" t="e">
        <v>#N/A</v>
      </c>
      <c r="P3871" s="58" t="e">
        <v>#N/A</v>
      </c>
      <c r="Q3871" s="58" t="e">
        <v>#N/A</v>
      </c>
    </row>
    <row r="3872" spans="1:17" ht="15" customHeight="1" thickBot="1">
      <c r="A3872" s="446"/>
      <c r="B3872" s="446"/>
      <c r="C3872" s="54" t="str">
        <f>IF(A3872="CSP","Consolidated Supply Program(IIF)",IF(A3872&lt;&gt;"",INDEX('CCN &amp; Description'!$B$2:$B$1071,MATCH(VALUE(LEFT(A3872,5)),'CCN &amp; Description'!$A$2:$A$1071,0)),""))</f>
        <v/>
      </c>
      <c r="D3872" s="55" t="str">
        <f t="shared" si="120"/>
        <v>E</v>
      </c>
      <c r="E3872" s="55" t="str">
        <f t="shared" si="121"/>
        <v>E1712</v>
      </c>
      <c r="F3872" s="56" t="s">
        <v>9124</v>
      </c>
      <c r="G3872" s="56" t="s">
        <v>15485</v>
      </c>
      <c r="H3872" s="59"/>
      <c r="I3872" s="57">
        <v>20</v>
      </c>
      <c r="J3872" s="57">
        <v>8</v>
      </c>
      <c r="K3872" s="57">
        <v>8</v>
      </c>
      <c r="L3872" s="315" t="e">
        <v>#REF!</v>
      </c>
      <c r="M3872" s="58" t="e">
        <v>#REF!</v>
      </c>
      <c r="N3872" s="58" t="e">
        <v>#N/A</v>
      </c>
      <c r="O3872" s="58" t="e">
        <v>#N/A</v>
      </c>
      <c r="P3872" s="58" t="e">
        <v>#N/A</v>
      </c>
      <c r="Q3872" s="58" t="e">
        <v>#N/A</v>
      </c>
    </row>
    <row r="3873" spans="1:17" ht="15" customHeight="1" thickBot="1">
      <c r="A3873" s="446"/>
      <c r="B3873" s="446"/>
      <c r="C3873" s="54" t="str">
        <f>IF(A3873="CSP","Consolidated Supply Program(IIF)",IF(A3873&lt;&gt;"",INDEX('CCN &amp; Description'!$B$2:$B$1071,MATCH(VALUE(LEFT(A3873,5)),'CCN &amp; Description'!$A$2:$A$1071,0)),""))</f>
        <v/>
      </c>
      <c r="D3873" s="55" t="str">
        <f t="shared" si="120"/>
        <v>E</v>
      </c>
      <c r="E3873" s="55" t="str">
        <f t="shared" si="121"/>
        <v>E1712</v>
      </c>
      <c r="F3873" s="56" t="s">
        <v>9124</v>
      </c>
      <c r="G3873" s="56" t="s">
        <v>15486</v>
      </c>
      <c r="H3873" s="59"/>
      <c r="I3873" s="57">
        <v>20</v>
      </c>
      <c r="J3873" s="57">
        <v>8</v>
      </c>
      <c r="K3873" s="57">
        <v>8</v>
      </c>
      <c r="L3873" s="315" t="e">
        <v>#REF!</v>
      </c>
      <c r="M3873" s="58" t="e">
        <v>#REF!</v>
      </c>
      <c r="N3873" s="58" t="e">
        <v>#N/A</v>
      </c>
      <c r="O3873" s="58" t="e">
        <v>#N/A</v>
      </c>
      <c r="P3873" s="58" t="e">
        <v>#N/A</v>
      </c>
      <c r="Q3873" s="58" t="e">
        <v>#N/A</v>
      </c>
    </row>
    <row r="3874" spans="1:17" ht="15" customHeight="1" thickBot="1">
      <c r="A3874" s="446"/>
      <c r="B3874" s="446"/>
      <c r="C3874" s="54" t="str">
        <f>IF(A3874="CSP","Consolidated Supply Program(IIF)",IF(A3874&lt;&gt;"",INDEX('CCN &amp; Description'!$B$2:$B$1071,MATCH(VALUE(LEFT(A3874,5)),'CCN &amp; Description'!$A$2:$A$1071,0)),""))</f>
        <v/>
      </c>
      <c r="D3874" s="55" t="str">
        <f t="shared" si="120"/>
        <v>E</v>
      </c>
      <c r="E3874" s="55" t="str">
        <f t="shared" si="121"/>
        <v>E1712</v>
      </c>
      <c r="F3874" s="56" t="s">
        <v>9124</v>
      </c>
      <c r="G3874" s="56" t="s">
        <v>15487</v>
      </c>
      <c r="H3874" s="59"/>
      <c r="I3874" s="57">
        <v>20</v>
      </c>
      <c r="J3874" s="57">
        <v>8</v>
      </c>
      <c r="K3874" s="57">
        <v>8</v>
      </c>
      <c r="L3874" s="315" t="e">
        <v>#REF!</v>
      </c>
      <c r="M3874" s="58" t="e">
        <v>#REF!</v>
      </c>
      <c r="N3874" s="58" t="e">
        <v>#N/A</v>
      </c>
      <c r="O3874" s="58" t="e">
        <v>#N/A</v>
      </c>
      <c r="P3874" s="58" t="e">
        <v>#N/A</v>
      </c>
      <c r="Q3874" s="58" t="e">
        <v>#N/A</v>
      </c>
    </row>
    <row r="3875" spans="1:17" ht="15" customHeight="1" thickBot="1">
      <c r="A3875" s="446"/>
      <c r="B3875" s="446"/>
      <c r="C3875" s="54" t="str">
        <f>IF(A3875="CSP","Consolidated Supply Program(IIF)",IF(A3875&lt;&gt;"",INDEX('CCN &amp; Description'!$B$2:$B$1071,MATCH(VALUE(LEFT(A3875,5)),'CCN &amp; Description'!$A$2:$A$1071,0)),""))</f>
        <v/>
      </c>
      <c r="D3875" s="55" t="str">
        <f t="shared" si="120"/>
        <v>E</v>
      </c>
      <c r="E3875" s="55" t="str">
        <f t="shared" si="121"/>
        <v>E1713</v>
      </c>
      <c r="F3875" s="56" t="s">
        <v>15488</v>
      </c>
      <c r="G3875" s="56" t="s">
        <v>15489</v>
      </c>
      <c r="H3875" s="56" t="s">
        <v>15490</v>
      </c>
      <c r="I3875" s="57">
        <v>20</v>
      </c>
      <c r="J3875" s="57">
        <v>8</v>
      </c>
      <c r="K3875" s="57">
        <v>8</v>
      </c>
      <c r="L3875" s="315" t="e">
        <v>#REF!</v>
      </c>
      <c r="M3875" s="58" t="e">
        <v>#REF!</v>
      </c>
      <c r="N3875" s="58" t="e">
        <v>#N/A</v>
      </c>
      <c r="O3875" s="58" t="e">
        <v>#N/A</v>
      </c>
      <c r="P3875" s="58" t="e">
        <v>#N/A</v>
      </c>
      <c r="Q3875" s="58" t="e">
        <v>#N/A</v>
      </c>
    </row>
    <row r="3876" spans="1:17" ht="15" customHeight="1" thickBot="1">
      <c r="A3876" s="446"/>
      <c r="B3876" s="446"/>
      <c r="C3876" s="54" t="str">
        <f>IF(A3876="CSP","Consolidated Supply Program(IIF)",IF(A3876&lt;&gt;"",INDEX('CCN &amp; Description'!$B$2:$B$1071,MATCH(VALUE(LEFT(A3876,5)),'CCN &amp; Description'!$A$2:$A$1071,0)),""))</f>
        <v/>
      </c>
      <c r="D3876" s="55" t="str">
        <f t="shared" si="120"/>
        <v>E</v>
      </c>
      <c r="E3876" s="55" t="str">
        <f t="shared" si="121"/>
        <v>E1713</v>
      </c>
      <c r="F3876" s="56" t="s">
        <v>15488</v>
      </c>
      <c r="G3876" s="56" t="s">
        <v>15487</v>
      </c>
      <c r="H3876" s="59"/>
      <c r="I3876" s="57">
        <v>20</v>
      </c>
      <c r="J3876" s="57">
        <v>8</v>
      </c>
      <c r="K3876" s="57">
        <v>8</v>
      </c>
      <c r="L3876" s="315" t="e">
        <v>#REF!</v>
      </c>
      <c r="M3876" s="58" t="e">
        <v>#REF!</v>
      </c>
      <c r="N3876" s="58" t="e">
        <v>#N/A</v>
      </c>
      <c r="O3876" s="58" t="e">
        <v>#N/A</v>
      </c>
      <c r="P3876" s="58" t="e">
        <v>#N/A</v>
      </c>
      <c r="Q3876" s="58" t="e">
        <v>#N/A</v>
      </c>
    </row>
    <row r="3877" spans="1:17" ht="15" customHeight="1" thickBot="1">
      <c r="A3877" s="446"/>
      <c r="B3877" s="446"/>
      <c r="C3877" s="54" t="str">
        <f>IF(A3877="CSP","Consolidated Supply Program(IIF)",IF(A3877&lt;&gt;"",INDEX('CCN &amp; Description'!$B$2:$B$1071,MATCH(VALUE(LEFT(A3877,5)),'CCN &amp; Description'!$A$2:$A$1071,0)),""))</f>
        <v/>
      </c>
      <c r="D3877" s="55" t="str">
        <f t="shared" si="120"/>
        <v>E</v>
      </c>
      <c r="E3877" s="55" t="str">
        <f t="shared" si="121"/>
        <v>E1713</v>
      </c>
      <c r="F3877" s="56" t="s">
        <v>15491</v>
      </c>
      <c r="G3877" s="56" t="s">
        <v>15489</v>
      </c>
      <c r="H3877" s="56" t="s">
        <v>15490</v>
      </c>
      <c r="I3877" s="57">
        <v>20</v>
      </c>
      <c r="J3877" s="57">
        <v>8</v>
      </c>
      <c r="K3877" s="57">
        <v>8</v>
      </c>
      <c r="L3877" s="315" t="e">
        <v>#REF!</v>
      </c>
      <c r="M3877" s="58" t="e">
        <v>#REF!</v>
      </c>
      <c r="N3877" s="58" t="e">
        <v>#N/A</v>
      </c>
      <c r="O3877" s="58" t="e">
        <v>#N/A</v>
      </c>
      <c r="P3877" s="58" t="e">
        <v>#N/A</v>
      </c>
      <c r="Q3877" s="58" t="e">
        <v>#N/A</v>
      </c>
    </row>
    <row r="3878" spans="1:17" ht="15" customHeight="1" thickBot="1">
      <c r="A3878" s="446"/>
      <c r="B3878" s="446"/>
      <c r="C3878" s="54" t="str">
        <f>IF(A3878="CSP","Consolidated Supply Program(IIF)",IF(A3878&lt;&gt;"",INDEX('CCN &amp; Description'!$B$2:$B$1071,MATCH(VALUE(LEFT(A3878,5)),'CCN &amp; Description'!$A$2:$A$1071,0)),""))</f>
        <v/>
      </c>
      <c r="D3878" s="55" t="str">
        <f t="shared" si="120"/>
        <v>E</v>
      </c>
      <c r="E3878" s="55" t="str">
        <f t="shared" si="121"/>
        <v>E1714</v>
      </c>
      <c r="F3878" s="56" t="s">
        <v>9132</v>
      </c>
      <c r="G3878" s="56" t="s">
        <v>15487</v>
      </c>
      <c r="H3878" s="59"/>
      <c r="I3878" s="57">
        <v>20</v>
      </c>
      <c r="J3878" s="57">
        <v>8</v>
      </c>
      <c r="K3878" s="57">
        <v>8</v>
      </c>
      <c r="L3878" s="315" t="e">
        <v>#REF!</v>
      </c>
      <c r="M3878" s="58" t="e">
        <v>#REF!</v>
      </c>
      <c r="N3878" s="58" t="e">
        <v>#N/A</v>
      </c>
      <c r="O3878" s="58" t="e">
        <v>#N/A</v>
      </c>
      <c r="P3878" s="58" t="e">
        <v>#N/A</v>
      </c>
      <c r="Q3878" s="58" t="e">
        <v>#N/A</v>
      </c>
    </row>
    <row r="3879" spans="1:17" ht="15" customHeight="1" thickBot="1">
      <c r="A3879" s="446"/>
      <c r="B3879" s="446"/>
      <c r="C3879" s="54" t="str">
        <f>IF(A3879="CSP","Consolidated Supply Program(IIF)",IF(A3879&lt;&gt;"",INDEX('CCN &amp; Description'!$B$2:$B$1071,MATCH(VALUE(LEFT(A3879,5)),'CCN &amp; Description'!$A$2:$A$1071,0)),""))</f>
        <v/>
      </c>
      <c r="D3879" s="55" t="str">
        <f t="shared" si="120"/>
        <v>E</v>
      </c>
      <c r="E3879" s="55" t="str">
        <f t="shared" si="121"/>
        <v>E1714</v>
      </c>
      <c r="F3879" s="56" t="s">
        <v>9132</v>
      </c>
      <c r="G3879" s="56" t="s">
        <v>15492</v>
      </c>
      <c r="H3879" s="56" t="s">
        <v>2098</v>
      </c>
      <c r="I3879" s="57">
        <v>20</v>
      </c>
      <c r="J3879" s="57">
        <v>8</v>
      </c>
      <c r="K3879" s="57">
        <v>8</v>
      </c>
      <c r="L3879" s="315" t="e">
        <v>#REF!</v>
      </c>
      <c r="M3879" s="58" t="e">
        <v>#REF!</v>
      </c>
      <c r="N3879" s="58" t="e">
        <v>#N/A</v>
      </c>
      <c r="O3879" s="58" t="e">
        <v>#N/A</v>
      </c>
      <c r="P3879" s="58" t="e">
        <v>#N/A</v>
      </c>
      <c r="Q3879" s="58" t="e">
        <v>#N/A</v>
      </c>
    </row>
    <row r="3880" spans="1:17" ht="15" customHeight="1" thickBot="1">
      <c r="A3880" s="446"/>
      <c r="B3880" s="446"/>
      <c r="C3880" s="54" t="str">
        <f>IF(A3880="CSP","Consolidated Supply Program(IIF)",IF(A3880&lt;&gt;"",INDEX('CCN &amp; Description'!$B$2:$B$1071,MATCH(VALUE(LEFT(A3880,5)),'CCN &amp; Description'!$A$2:$A$1071,0)),""))</f>
        <v/>
      </c>
      <c r="D3880" s="55" t="str">
        <f t="shared" si="120"/>
        <v>E</v>
      </c>
      <c r="E3880" s="55" t="str">
        <f t="shared" si="121"/>
        <v>E1716</v>
      </c>
      <c r="F3880" s="56" t="s">
        <v>15493</v>
      </c>
      <c r="G3880" s="56" t="s">
        <v>15494</v>
      </c>
      <c r="H3880" s="59"/>
      <c r="I3880" s="57">
        <v>18.989999999999998</v>
      </c>
      <c r="J3880" s="57">
        <v>6.75</v>
      </c>
      <c r="K3880" s="60"/>
      <c r="L3880" s="315" t="e">
        <v>#REF!</v>
      </c>
      <c r="M3880" s="58" t="e">
        <v>#REF!</v>
      </c>
      <c r="N3880" s="58" t="e">
        <v>#N/A</v>
      </c>
      <c r="O3880" s="58" t="e">
        <v>#N/A</v>
      </c>
      <c r="P3880" s="58" t="e">
        <v>#N/A</v>
      </c>
      <c r="Q3880" s="58" t="e">
        <v>#N/A</v>
      </c>
    </row>
    <row r="3881" spans="1:17" ht="15" customHeight="1" thickBot="1">
      <c r="A3881" s="446"/>
      <c r="B3881" s="446"/>
      <c r="C3881" s="54" t="str">
        <f>IF(A3881="CSP","Consolidated Supply Program(IIF)",IF(A3881&lt;&gt;"",INDEX('CCN &amp; Description'!$B$2:$B$1071,MATCH(VALUE(LEFT(A3881,5)),'CCN &amp; Description'!$A$2:$A$1071,0)),""))</f>
        <v/>
      </c>
      <c r="D3881" s="55" t="str">
        <f t="shared" si="120"/>
        <v>E</v>
      </c>
      <c r="E3881" s="55" t="str">
        <f t="shared" si="121"/>
        <v>E1716</v>
      </c>
      <c r="F3881" s="56" t="s">
        <v>15493</v>
      </c>
      <c r="G3881" s="56" t="s">
        <v>15495</v>
      </c>
      <c r="H3881" s="56" t="s">
        <v>15496</v>
      </c>
      <c r="I3881" s="57">
        <v>16.829999999999998</v>
      </c>
      <c r="J3881" s="57">
        <v>7.08</v>
      </c>
      <c r="K3881" s="57">
        <v>8.33</v>
      </c>
      <c r="L3881" s="315" t="e">
        <v>#REF!</v>
      </c>
      <c r="M3881" s="58" t="e">
        <v>#REF!</v>
      </c>
      <c r="N3881" s="58" t="e">
        <v>#N/A</v>
      </c>
      <c r="O3881" s="58" t="e">
        <v>#N/A</v>
      </c>
      <c r="P3881" s="58" t="e">
        <v>#N/A</v>
      </c>
      <c r="Q3881" s="58" t="e">
        <v>#N/A</v>
      </c>
    </row>
    <row r="3882" spans="1:17" ht="15" customHeight="1" thickBot="1">
      <c r="A3882" s="446"/>
      <c r="B3882" s="446"/>
      <c r="C3882" s="54" t="str">
        <f>IF(A3882="CSP","Consolidated Supply Program(IIF)",IF(A3882&lt;&gt;"",INDEX('CCN &amp; Description'!$B$2:$B$1071,MATCH(VALUE(LEFT(A3882,5)),'CCN &amp; Description'!$A$2:$A$1071,0)),""))</f>
        <v/>
      </c>
      <c r="D3882" s="55" t="str">
        <f t="shared" si="120"/>
        <v>E</v>
      </c>
      <c r="E3882" s="55" t="str">
        <f t="shared" si="121"/>
        <v>E1720</v>
      </c>
      <c r="F3882" s="56" t="s">
        <v>15497</v>
      </c>
      <c r="G3882" s="56" t="s">
        <v>15498</v>
      </c>
      <c r="H3882" s="59"/>
      <c r="I3882" s="60"/>
      <c r="J3882" s="60"/>
      <c r="K3882" s="60"/>
      <c r="L3882" s="315" t="e">
        <v>#REF!</v>
      </c>
      <c r="M3882" s="58" t="e">
        <v>#REF!</v>
      </c>
      <c r="N3882" s="58" t="e">
        <v>#N/A</v>
      </c>
      <c r="O3882" s="58" t="e">
        <v>#N/A</v>
      </c>
      <c r="P3882" s="58" t="e">
        <v>#N/A</v>
      </c>
      <c r="Q3882" s="58" t="e">
        <v>#N/A</v>
      </c>
    </row>
    <row r="3883" spans="1:17" s="110" customFormat="1" ht="15" customHeight="1" thickBot="1">
      <c r="A3883" s="446">
        <v>14345</v>
      </c>
      <c r="B3883" s="446"/>
      <c r="C3883" s="106" t="str">
        <f>IF(A3883="CSP","Consolidated Supply Program(IIF)",IF(A3883&lt;&gt;"",INDEX('CCN &amp; Description'!$B$2:$B$1071,MATCH(VALUE(LEFT(A3883,5)),'CCN &amp; Description'!$A$2:$A$1071,0)),""))</f>
        <v>SMALL ARMS STORAGE, INSTALLATION</v>
      </c>
      <c r="D3883" s="107" t="str">
        <f t="shared" si="120"/>
        <v>E</v>
      </c>
      <c r="E3883" s="107" t="str">
        <f t="shared" si="121"/>
        <v>E1761</v>
      </c>
      <c r="F3883" s="108" t="s">
        <v>9139</v>
      </c>
      <c r="G3883" s="108" t="s">
        <v>15499</v>
      </c>
      <c r="H3883" s="108" t="s">
        <v>15500</v>
      </c>
      <c r="I3883" s="109">
        <v>2.92</v>
      </c>
      <c r="J3883" s="109">
        <v>0.17</v>
      </c>
      <c r="K3883" s="109">
        <v>0.67</v>
      </c>
      <c r="L3883" s="110" t="e">
        <v>#REF!</v>
      </c>
      <c r="M3883" s="111" t="e">
        <v>#REF!</v>
      </c>
      <c r="N3883" s="111" t="e">
        <v>#N/A</v>
      </c>
      <c r="O3883" s="111" t="e">
        <v>#N/A</v>
      </c>
      <c r="P3883" s="111" t="e">
        <v>#N/A</v>
      </c>
      <c r="Q3883" s="111" t="e">
        <v>#N/A</v>
      </c>
    </row>
    <row r="3884" spans="1:17" s="110" customFormat="1" ht="15" customHeight="1" thickBot="1">
      <c r="A3884" s="446">
        <v>14345</v>
      </c>
      <c r="B3884" s="446"/>
      <c r="C3884" s="106" t="str">
        <f>IF(A3884="CSP","Consolidated Supply Program(IIF)",IF(A3884&lt;&gt;"",INDEX('CCN &amp; Description'!$B$2:$B$1071,MATCH(VALUE(LEFT(A3884,5)),'CCN &amp; Description'!$A$2:$A$1071,0)),""))</f>
        <v>SMALL ARMS STORAGE, INSTALLATION</v>
      </c>
      <c r="D3884" s="107" t="str">
        <f t="shared" si="120"/>
        <v>E</v>
      </c>
      <c r="E3884" s="107" t="str">
        <f t="shared" si="121"/>
        <v>E1762</v>
      </c>
      <c r="F3884" s="108" t="s">
        <v>9143</v>
      </c>
      <c r="G3884" s="108" t="s">
        <v>15501</v>
      </c>
      <c r="H3884" s="108" t="s">
        <v>15502</v>
      </c>
      <c r="I3884" s="109">
        <v>3.42</v>
      </c>
      <c r="J3884" s="109">
        <v>0.17</v>
      </c>
      <c r="K3884" s="109">
        <v>0.57999999999999996</v>
      </c>
      <c r="L3884" s="110" t="e">
        <v>#REF!</v>
      </c>
      <c r="M3884" s="111" t="e">
        <v>#REF!</v>
      </c>
      <c r="N3884" s="111" t="e">
        <v>#N/A</v>
      </c>
      <c r="O3884" s="111" t="e">
        <v>#N/A</v>
      </c>
      <c r="P3884" s="111" t="e">
        <v>#N/A</v>
      </c>
      <c r="Q3884" s="111" t="e">
        <v>#N/A</v>
      </c>
    </row>
    <row r="3885" spans="1:17" s="110" customFormat="1" ht="15" customHeight="1" thickBot="1">
      <c r="A3885" s="446">
        <v>14345</v>
      </c>
      <c r="B3885" s="446"/>
      <c r="C3885" s="106" t="str">
        <f>IF(A3885="CSP","Consolidated Supply Program(IIF)",IF(A3885&lt;&gt;"",INDEX('CCN &amp; Description'!$B$2:$B$1071,MATCH(VALUE(LEFT(A3885,5)),'CCN &amp; Description'!$A$2:$A$1071,0)),""))</f>
        <v>SMALL ARMS STORAGE, INSTALLATION</v>
      </c>
      <c r="D3885" s="107" t="str">
        <f t="shared" si="120"/>
        <v>E</v>
      </c>
      <c r="E3885" s="107" t="str">
        <f t="shared" si="121"/>
        <v>E1762</v>
      </c>
      <c r="F3885" s="108" t="s">
        <v>9143</v>
      </c>
      <c r="G3885" s="108" t="s">
        <v>15501</v>
      </c>
      <c r="H3885" s="108" t="s">
        <v>15503</v>
      </c>
      <c r="I3885" s="109">
        <v>3.42</v>
      </c>
      <c r="J3885" s="109">
        <v>0.17</v>
      </c>
      <c r="K3885" s="109">
        <v>0.57999999999999996</v>
      </c>
      <c r="L3885" s="110" t="e">
        <v>#REF!</v>
      </c>
      <c r="M3885" s="111" t="e">
        <v>#REF!</v>
      </c>
      <c r="N3885" s="111" t="e">
        <v>#N/A</v>
      </c>
      <c r="O3885" s="111" t="e">
        <v>#N/A</v>
      </c>
      <c r="P3885" s="111" t="e">
        <v>#N/A</v>
      </c>
      <c r="Q3885" s="111" t="e">
        <v>#N/A</v>
      </c>
    </row>
    <row r="3886" spans="1:17" ht="15" customHeight="1" thickBot="1">
      <c r="A3886" s="446"/>
      <c r="B3886" s="446"/>
      <c r="C3886" s="54" t="str">
        <f>IF(A3886="CSP","Consolidated Supply Program(IIF)",IF(A3886&lt;&gt;"",INDEX('CCN &amp; Description'!$B$2:$B$1071,MATCH(VALUE(LEFT(A3886,5)),'CCN &amp; Description'!$A$2:$A$1071,0)),""))</f>
        <v/>
      </c>
      <c r="D3886" s="55" t="str">
        <f t="shared" si="120"/>
        <v>E</v>
      </c>
      <c r="E3886" s="55" t="str">
        <f t="shared" si="121"/>
        <v>E1779</v>
      </c>
      <c r="F3886" s="56" t="s">
        <v>9149</v>
      </c>
      <c r="G3886" s="56" t="s">
        <v>15504</v>
      </c>
      <c r="H3886" s="56" t="s">
        <v>15505</v>
      </c>
      <c r="I3886" s="57">
        <v>0.57999999999999996</v>
      </c>
      <c r="J3886" s="57">
        <v>0.42</v>
      </c>
      <c r="K3886" s="57">
        <v>0.33</v>
      </c>
      <c r="L3886" s="315" t="e">
        <v>#REF!</v>
      </c>
      <c r="M3886" s="58" t="e">
        <v>#REF!</v>
      </c>
      <c r="N3886" s="58" t="e">
        <v>#N/A</v>
      </c>
      <c r="O3886" s="58" t="e">
        <v>#N/A</v>
      </c>
      <c r="P3886" s="58" t="e">
        <v>#N/A</v>
      </c>
      <c r="Q3886" s="58" t="e">
        <v>#N/A</v>
      </c>
    </row>
    <row r="3887" spans="1:17" s="110" customFormat="1" ht="15" customHeight="1" thickBot="1">
      <c r="A3887" s="446">
        <v>14345</v>
      </c>
      <c r="B3887" s="446"/>
      <c r="C3887" s="106" t="str">
        <f>IF(A3887="CSP","Consolidated Supply Program(IIF)",IF(A3887&lt;&gt;"",INDEX('CCN &amp; Description'!$B$2:$B$1071,MATCH(VALUE(LEFT(A3887,5)),'CCN &amp; Description'!$A$2:$A$1071,0)),""))</f>
        <v>SMALL ARMS STORAGE, INSTALLATION</v>
      </c>
      <c r="D3887" s="107" t="str">
        <f t="shared" si="120"/>
        <v>E</v>
      </c>
      <c r="E3887" s="107" t="str">
        <f t="shared" si="121"/>
        <v>E1780</v>
      </c>
      <c r="F3887" s="108" t="s">
        <v>9153</v>
      </c>
      <c r="G3887" s="108" t="s">
        <v>14856</v>
      </c>
      <c r="H3887" s="108" t="s">
        <v>15430</v>
      </c>
      <c r="I3887" s="109">
        <v>0.37</v>
      </c>
      <c r="J3887" s="109">
        <v>0.33</v>
      </c>
      <c r="K3887" s="109">
        <v>0</v>
      </c>
      <c r="L3887" s="110" t="e">
        <v>#REF!</v>
      </c>
      <c r="M3887" s="111" t="e">
        <v>#REF!</v>
      </c>
      <c r="N3887" s="111" t="e">
        <v>#N/A</v>
      </c>
      <c r="O3887" s="111" t="e">
        <v>#N/A</v>
      </c>
      <c r="P3887" s="111" t="e">
        <v>#N/A</v>
      </c>
      <c r="Q3887" s="111" t="e">
        <v>#N/A</v>
      </c>
    </row>
    <row r="3888" spans="1:17" s="110" customFormat="1" ht="15" customHeight="1" thickBot="1">
      <c r="A3888" s="446">
        <v>14345</v>
      </c>
      <c r="B3888" s="446"/>
      <c r="C3888" s="106" t="str">
        <f>IF(A3888="CSP","Consolidated Supply Program(IIF)",IF(A3888&lt;&gt;"",INDEX('CCN &amp; Description'!$B$2:$B$1071,MATCH(VALUE(LEFT(A3888,5)),'CCN &amp; Description'!$A$2:$A$1071,0)),""))</f>
        <v>SMALL ARMS STORAGE, INSTALLATION</v>
      </c>
      <c r="D3888" s="107" t="str">
        <f t="shared" si="120"/>
        <v>E</v>
      </c>
      <c r="E3888" s="107" t="str">
        <f t="shared" si="121"/>
        <v>E1780</v>
      </c>
      <c r="F3888" s="108" t="s">
        <v>9153</v>
      </c>
      <c r="G3888" s="108" t="s">
        <v>14856</v>
      </c>
      <c r="H3888" s="108" t="s">
        <v>15431</v>
      </c>
      <c r="I3888" s="109">
        <v>0.37</v>
      </c>
      <c r="J3888" s="109">
        <v>0.33</v>
      </c>
      <c r="K3888" s="109">
        <v>0</v>
      </c>
      <c r="L3888" s="110" t="e">
        <v>#REF!</v>
      </c>
      <c r="M3888" s="111" t="e">
        <v>#REF!</v>
      </c>
      <c r="N3888" s="111" t="e">
        <v>#N/A</v>
      </c>
      <c r="O3888" s="111" t="e">
        <v>#N/A</v>
      </c>
      <c r="P3888" s="111" t="e">
        <v>#N/A</v>
      </c>
      <c r="Q3888" s="111" t="e">
        <v>#N/A</v>
      </c>
    </row>
    <row r="3889" spans="1:17" ht="15" customHeight="1" thickBot="1">
      <c r="A3889" s="446">
        <v>14345</v>
      </c>
      <c r="B3889" s="446"/>
      <c r="C3889" s="54" t="str">
        <f>IF(A3889="CSP","Consolidated Supply Program(IIF)",IF(A3889&lt;&gt;"",INDEX('CCN &amp; Description'!$B$2:$B$1071,MATCH(VALUE(LEFT(A3889,5)),'CCN &amp; Description'!$A$2:$A$1071,0)),""))</f>
        <v>SMALL ARMS STORAGE, INSTALLATION</v>
      </c>
      <c r="D3889" s="55" t="str">
        <f t="shared" si="120"/>
        <v>E</v>
      </c>
      <c r="E3889" s="55" t="str">
        <f t="shared" si="121"/>
        <v>E1785</v>
      </c>
      <c r="F3889" s="56" t="s">
        <v>9159</v>
      </c>
      <c r="G3889" s="56" t="s">
        <v>15506</v>
      </c>
      <c r="H3889" s="56" t="s">
        <v>15507</v>
      </c>
      <c r="I3889" s="57">
        <v>3.5</v>
      </c>
      <c r="J3889" s="57">
        <v>2.17</v>
      </c>
      <c r="K3889" s="57">
        <v>1.25</v>
      </c>
      <c r="L3889" s="315" t="e">
        <v>#REF!</v>
      </c>
      <c r="M3889" s="58" t="e">
        <v>#REF!</v>
      </c>
      <c r="N3889" s="58" t="e">
        <v>#N/A</v>
      </c>
      <c r="O3889" s="58" t="e">
        <v>#N/A</v>
      </c>
      <c r="P3889" s="58" t="e">
        <v>#N/A</v>
      </c>
      <c r="Q3889" s="58" t="e">
        <v>#N/A</v>
      </c>
    </row>
    <row r="3890" spans="1:17" ht="15" customHeight="1" thickBot="1">
      <c r="A3890" s="446">
        <v>14345</v>
      </c>
      <c r="B3890" s="446"/>
      <c r="C3890" s="54" t="str">
        <f>IF(A3890="CSP","Consolidated Supply Program(IIF)",IF(A3890&lt;&gt;"",INDEX('CCN &amp; Description'!$B$2:$B$1071,MATCH(VALUE(LEFT(A3890,5)),'CCN &amp; Description'!$A$2:$A$1071,0)),""))</f>
        <v>SMALL ARMS STORAGE, INSTALLATION</v>
      </c>
      <c r="D3890" s="55" t="str">
        <f t="shared" si="120"/>
        <v>E</v>
      </c>
      <c r="E3890" s="55" t="str">
        <f t="shared" si="121"/>
        <v>E1785</v>
      </c>
      <c r="F3890" s="56" t="s">
        <v>9159</v>
      </c>
      <c r="G3890" s="56" t="s">
        <v>9160</v>
      </c>
      <c r="H3890" s="56" t="s">
        <v>15508</v>
      </c>
      <c r="I3890" s="57">
        <v>3.5</v>
      </c>
      <c r="J3890" s="57">
        <v>2.17</v>
      </c>
      <c r="K3890" s="57">
        <v>1.25</v>
      </c>
      <c r="L3890" s="315" t="e">
        <v>#REF!</v>
      </c>
      <c r="M3890" s="58" t="e">
        <v>#REF!</v>
      </c>
      <c r="N3890" s="58" t="e">
        <v>#N/A</v>
      </c>
      <c r="O3890" s="58" t="e">
        <v>#N/A</v>
      </c>
      <c r="P3890" s="58" t="e">
        <v>#N/A</v>
      </c>
      <c r="Q3890" s="58" t="e">
        <v>#N/A</v>
      </c>
    </row>
    <row r="3891" spans="1:17" ht="15" customHeight="1" thickBot="1">
      <c r="A3891" s="446"/>
      <c r="B3891" s="446"/>
      <c r="C3891" s="54" t="str">
        <f>IF(A3891="CSP","Consolidated Supply Program(IIF)",IF(A3891&lt;&gt;"",INDEX('CCN &amp; Description'!$B$2:$B$1071,MATCH(VALUE(LEFT(A3891,5)),'CCN &amp; Description'!$A$2:$A$1071,0)),""))</f>
        <v/>
      </c>
      <c r="D3891" s="55" t="str">
        <f t="shared" si="120"/>
        <v>E</v>
      </c>
      <c r="E3891" s="55" t="str">
        <f t="shared" si="121"/>
        <v>E1793</v>
      </c>
      <c r="F3891" s="56" t="s">
        <v>15509</v>
      </c>
      <c r="G3891" s="56" t="s">
        <v>15510</v>
      </c>
      <c r="H3891" s="59"/>
      <c r="I3891" s="57">
        <v>0</v>
      </c>
      <c r="J3891" s="57">
        <v>0</v>
      </c>
      <c r="K3891" s="57">
        <v>0</v>
      </c>
      <c r="L3891" s="315" t="e">
        <v>#REF!</v>
      </c>
      <c r="M3891" s="58" t="e">
        <v>#REF!</v>
      </c>
      <c r="N3891" s="58" t="e">
        <v>#N/A</v>
      </c>
      <c r="O3891" s="58" t="e">
        <v>#N/A</v>
      </c>
      <c r="P3891" s="58" t="e">
        <v>#N/A</v>
      </c>
      <c r="Q3891" s="58" t="e">
        <v>#N/A</v>
      </c>
    </row>
    <row r="3892" spans="1:17" s="110" customFormat="1" ht="15" customHeight="1" thickBot="1">
      <c r="A3892" s="446">
        <v>14345</v>
      </c>
      <c r="B3892" s="446"/>
      <c r="C3892" s="106" t="str">
        <f>IF(A3892="CSP","Consolidated Supply Program(IIF)",IF(A3892&lt;&gt;"",INDEX('CCN &amp; Description'!$B$2:$B$1071,MATCH(VALUE(LEFT(A3892,5)),'CCN &amp; Description'!$A$2:$A$1071,0)),""))</f>
        <v>SMALL ARMS STORAGE, INSTALLATION</v>
      </c>
      <c r="D3892" s="107" t="str">
        <f t="shared" si="120"/>
        <v>E</v>
      </c>
      <c r="E3892" s="107" t="str">
        <f t="shared" si="121"/>
        <v>E1798</v>
      </c>
      <c r="F3892" s="108" t="s">
        <v>9165</v>
      </c>
      <c r="G3892" s="108" t="s">
        <v>14954</v>
      </c>
      <c r="H3892" s="108" t="s">
        <v>15511</v>
      </c>
      <c r="I3892" s="109">
        <v>0.5</v>
      </c>
      <c r="J3892" s="109">
        <v>0.25</v>
      </c>
      <c r="K3892" s="109">
        <v>0.08</v>
      </c>
      <c r="L3892" s="110" t="e">
        <v>#REF!</v>
      </c>
      <c r="M3892" s="111" t="e">
        <v>#REF!</v>
      </c>
      <c r="N3892" s="111" t="e">
        <v>#N/A</v>
      </c>
      <c r="O3892" s="111" t="e">
        <v>#N/A</v>
      </c>
      <c r="P3892" s="111" t="e">
        <v>#N/A</v>
      </c>
      <c r="Q3892" s="111" t="e">
        <v>#N/A</v>
      </c>
    </row>
    <row r="3893" spans="1:17" s="110" customFormat="1" ht="15" customHeight="1" thickBot="1">
      <c r="A3893" s="446">
        <v>14345</v>
      </c>
      <c r="B3893" s="446"/>
      <c r="C3893" s="106" t="str">
        <f>IF(A3893="CSP","Consolidated Supply Program(IIF)",IF(A3893&lt;&gt;"",INDEX('CCN &amp; Description'!$B$2:$B$1071,MATCH(VALUE(LEFT(A3893,5)),'CCN &amp; Description'!$A$2:$A$1071,0)),""))</f>
        <v>SMALL ARMS STORAGE, INSTALLATION</v>
      </c>
      <c r="D3893" s="107" t="str">
        <f t="shared" si="120"/>
        <v>E</v>
      </c>
      <c r="E3893" s="107" t="str">
        <f t="shared" si="121"/>
        <v>E1798</v>
      </c>
      <c r="F3893" s="108" t="s">
        <v>9165</v>
      </c>
      <c r="G3893" s="108" t="s">
        <v>14839</v>
      </c>
      <c r="H3893" s="108" t="s">
        <v>15511</v>
      </c>
      <c r="I3893" s="109">
        <v>0.5</v>
      </c>
      <c r="J3893" s="109">
        <v>0.25</v>
      </c>
      <c r="K3893" s="109">
        <v>0.08</v>
      </c>
      <c r="L3893" s="110" t="e">
        <v>#REF!</v>
      </c>
      <c r="M3893" s="111" t="e">
        <v>#REF!</v>
      </c>
      <c r="N3893" s="111" t="e">
        <v>#N/A</v>
      </c>
      <c r="O3893" s="111" t="e">
        <v>#N/A</v>
      </c>
      <c r="P3893" s="111" t="e">
        <v>#N/A</v>
      </c>
      <c r="Q3893" s="111" t="e">
        <v>#N/A</v>
      </c>
    </row>
    <row r="3894" spans="1:17" s="110" customFormat="1" ht="15" customHeight="1" thickBot="1">
      <c r="A3894" s="446">
        <v>14345</v>
      </c>
      <c r="B3894" s="446"/>
      <c r="C3894" s="106" t="str">
        <f>IF(A3894="CSP","Consolidated Supply Program(IIF)",IF(A3894&lt;&gt;"",INDEX('CCN &amp; Description'!$B$2:$B$1071,MATCH(VALUE(LEFT(A3894,5)),'CCN &amp; Description'!$A$2:$A$1071,0)),""))</f>
        <v>SMALL ARMS STORAGE, INSTALLATION</v>
      </c>
      <c r="D3894" s="107" t="str">
        <f t="shared" si="120"/>
        <v>E</v>
      </c>
      <c r="E3894" s="107" t="str">
        <f t="shared" si="121"/>
        <v>E1798</v>
      </c>
      <c r="F3894" s="108" t="s">
        <v>9165</v>
      </c>
      <c r="G3894" s="108" t="s">
        <v>14839</v>
      </c>
      <c r="H3894" s="108" t="s">
        <v>15512</v>
      </c>
      <c r="I3894" s="109">
        <v>0.5</v>
      </c>
      <c r="J3894" s="109">
        <v>0.25</v>
      </c>
      <c r="K3894" s="109">
        <v>0.08</v>
      </c>
      <c r="L3894" s="110" t="e">
        <v>#REF!</v>
      </c>
      <c r="M3894" s="111" t="e">
        <v>#REF!</v>
      </c>
      <c r="N3894" s="111" t="e">
        <v>#N/A</v>
      </c>
      <c r="O3894" s="111" t="e">
        <v>#N/A</v>
      </c>
      <c r="P3894" s="111" t="e">
        <v>#N/A</v>
      </c>
      <c r="Q3894" s="111" t="e">
        <v>#N/A</v>
      </c>
    </row>
    <row r="3895" spans="1:17" ht="15" customHeight="1" thickBot="1">
      <c r="A3895" s="446"/>
      <c r="B3895" s="446"/>
      <c r="C3895" s="54" t="str">
        <f>IF(A3895="CSP","Consolidated Supply Program(IIF)",IF(A3895&lt;&gt;"",INDEX('CCN &amp; Description'!$B$2:$B$1071,MATCH(VALUE(LEFT(A3895,5)),'CCN &amp; Description'!$A$2:$A$1071,0)),""))</f>
        <v/>
      </c>
      <c r="D3895" s="55" t="str">
        <f t="shared" si="120"/>
        <v>E</v>
      </c>
      <c r="E3895" s="55" t="str">
        <f t="shared" si="121"/>
        <v>E1799</v>
      </c>
      <c r="F3895" s="56" t="s">
        <v>15513</v>
      </c>
      <c r="G3895" s="56" t="s">
        <v>14839</v>
      </c>
      <c r="H3895" s="56" t="s">
        <v>15514</v>
      </c>
      <c r="I3895" s="57">
        <v>0.83</v>
      </c>
      <c r="J3895" s="57">
        <v>0.17</v>
      </c>
      <c r="K3895" s="57">
        <v>0.25</v>
      </c>
      <c r="L3895" s="315" t="e">
        <v>#REF!</v>
      </c>
      <c r="M3895" s="58" t="e">
        <v>#REF!</v>
      </c>
      <c r="N3895" s="58" t="e">
        <v>#N/A</v>
      </c>
      <c r="O3895" s="58" t="e">
        <v>#N/A</v>
      </c>
      <c r="P3895" s="58" t="e">
        <v>#N/A</v>
      </c>
      <c r="Q3895" s="58" t="e">
        <v>#N/A</v>
      </c>
    </row>
    <row r="3896" spans="1:17" s="110" customFormat="1" ht="15" customHeight="1" thickBot="1">
      <c r="A3896" s="446">
        <v>21375</v>
      </c>
      <c r="B3896" s="446"/>
      <c r="C3896" s="106" t="str">
        <f>IF(A3896="CSP","Consolidated Supply Program(IIF)",IF(A3896&lt;&gt;"",INDEX('CCN &amp; Description'!$B$2:$B$1071,MATCH(VALUE(LEFT(A3896,5)),'CCN &amp; Description'!$A$2:$A$1071,0)),""))</f>
        <v>MARINE MAINTENANCE SUPPORT FACILITY</v>
      </c>
      <c r="D3896" s="107" t="str">
        <f t="shared" si="120"/>
        <v>E</v>
      </c>
      <c r="E3896" s="107" t="str">
        <f t="shared" si="121"/>
        <v>E1833</v>
      </c>
      <c r="F3896" s="108" t="s">
        <v>9174</v>
      </c>
      <c r="G3896" s="108" t="s">
        <v>14252</v>
      </c>
      <c r="H3896" s="108" t="s">
        <v>15515</v>
      </c>
      <c r="I3896" s="109">
        <v>8</v>
      </c>
      <c r="J3896" s="109">
        <v>8</v>
      </c>
      <c r="K3896" s="109">
        <v>20</v>
      </c>
      <c r="L3896" s="110" t="e">
        <v>#REF!</v>
      </c>
      <c r="M3896" s="111" t="e">
        <v>#REF!</v>
      </c>
      <c r="N3896" s="111" t="e">
        <v>#N/A</v>
      </c>
      <c r="O3896" s="111" t="e">
        <v>#N/A</v>
      </c>
      <c r="P3896" s="111" t="e">
        <v>#N/A</v>
      </c>
      <c r="Q3896" s="111" t="e">
        <v>#N/A</v>
      </c>
    </row>
    <row r="3897" spans="1:17" s="110" customFormat="1" ht="15" customHeight="1" thickBot="1">
      <c r="A3897" s="446">
        <v>21375</v>
      </c>
      <c r="B3897" s="446"/>
      <c r="C3897" s="106" t="str">
        <f>IF(A3897="CSP","Consolidated Supply Program(IIF)",IF(A3897&lt;&gt;"",INDEX('CCN &amp; Description'!$B$2:$B$1071,MATCH(VALUE(LEFT(A3897,5)),'CCN &amp; Description'!$A$2:$A$1071,0)),""))</f>
        <v>MARINE MAINTENANCE SUPPORT FACILITY</v>
      </c>
      <c r="D3897" s="107" t="str">
        <f t="shared" si="120"/>
        <v>E</v>
      </c>
      <c r="E3897" s="107" t="str">
        <f t="shared" si="121"/>
        <v>E1833</v>
      </c>
      <c r="F3897" s="108" t="s">
        <v>9174</v>
      </c>
      <c r="G3897" s="108" t="s">
        <v>14252</v>
      </c>
      <c r="H3897" s="108" t="s">
        <v>15516</v>
      </c>
      <c r="I3897" s="109">
        <v>8</v>
      </c>
      <c r="J3897" s="109">
        <v>8</v>
      </c>
      <c r="K3897" s="109">
        <v>20</v>
      </c>
      <c r="L3897" s="110" t="e">
        <v>#REF!</v>
      </c>
      <c r="M3897" s="111" t="e">
        <v>#REF!</v>
      </c>
      <c r="N3897" s="111" t="e">
        <v>#N/A</v>
      </c>
      <c r="O3897" s="111" t="e">
        <v>#N/A</v>
      </c>
      <c r="P3897" s="111" t="e">
        <v>#N/A</v>
      </c>
      <c r="Q3897" s="111" t="e">
        <v>#N/A</v>
      </c>
    </row>
    <row r="3898" spans="1:17" ht="15" customHeight="1" thickBot="1">
      <c r="A3898" s="446">
        <v>21410</v>
      </c>
      <c r="B3898" s="446"/>
      <c r="C3898" s="54" t="str">
        <f>IF(A3898="CSP","Consolidated Supply Program(IIF)",IF(A3898&lt;&gt;"",INDEX('CCN &amp; Description'!$B$2:$B$1071,MATCH(VALUE(LEFT(A3898,5)),'CCN &amp; Description'!$A$2:$A$1071,0)),""))</f>
        <v>VEHICLE MAINTENANCE SHOP</v>
      </c>
      <c r="D3898" s="55" t="str">
        <f t="shared" si="120"/>
        <v>E</v>
      </c>
      <c r="E3898" s="55" t="str">
        <f t="shared" si="121"/>
        <v>E1834</v>
      </c>
      <c r="F3898" s="56" t="s">
        <v>9181</v>
      </c>
      <c r="G3898" s="56" t="s">
        <v>14252</v>
      </c>
      <c r="H3898" s="59"/>
      <c r="I3898" s="57">
        <v>10</v>
      </c>
      <c r="J3898" s="57">
        <v>6</v>
      </c>
      <c r="K3898" s="57">
        <v>7.33</v>
      </c>
      <c r="L3898" s="315" t="e">
        <v>#REF!</v>
      </c>
      <c r="M3898" s="58" t="e">
        <v>#REF!</v>
      </c>
      <c r="N3898" s="58" t="e">
        <v>#N/A</v>
      </c>
      <c r="O3898" s="58" t="e">
        <v>#N/A</v>
      </c>
      <c r="P3898" s="58" t="e">
        <v>#N/A</v>
      </c>
      <c r="Q3898" s="58" t="e">
        <v>#N/A</v>
      </c>
    </row>
    <row r="3899" spans="1:17" s="110" customFormat="1" ht="15" customHeight="1" thickBot="1">
      <c r="A3899" s="446"/>
      <c r="B3899" s="446"/>
      <c r="C3899" s="106" t="str">
        <f>IF(A3899="CSP","Consolidated Supply Program(IIF)",IF(A3899&lt;&gt;"",INDEX('CCN &amp; Description'!$B$2:$B$1071,MATCH(VALUE(LEFT(A3899,5)),'CCN &amp; Description'!$A$2:$A$1071,0)),""))</f>
        <v/>
      </c>
      <c r="D3899" s="107" t="str">
        <f t="shared" si="120"/>
        <v>E</v>
      </c>
      <c r="E3899" s="107" t="str">
        <f t="shared" si="121"/>
        <v>E1837</v>
      </c>
      <c r="F3899" s="108" t="s">
        <v>9185</v>
      </c>
      <c r="G3899" s="108" t="s">
        <v>15517</v>
      </c>
      <c r="H3899" s="108" t="s">
        <v>15518</v>
      </c>
      <c r="I3899" s="109">
        <v>1.17</v>
      </c>
      <c r="J3899" s="109">
        <v>0.5</v>
      </c>
      <c r="K3899" s="109">
        <v>0.42</v>
      </c>
      <c r="L3899" s="110" t="e">
        <v>#REF!</v>
      </c>
      <c r="M3899" s="111" t="e">
        <v>#REF!</v>
      </c>
      <c r="N3899" s="111" t="e">
        <v>#N/A</v>
      </c>
      <c r="O3899" s="111" t="e">
        <v>#N/A</v>
      </c>
      <c r="P3899" s="111" t="e">
        <v>#N/A</v>
      </c>
      <c r="Q3899" s="111" t="e">
        <v>#N/A</v>
      </c>
    </row>
    <row r="3900" spans="1:17" s="110" customFormat="1" ht="15" customHeight="1" thickBot="1">
      <c r="A3900" s="446"/>
      <c r="B3900" s="446"/>
      <c r="C3900" s="106" t="str">
        <f>IF(A3900="CSP","Consolidated Supply Program(IIF)",IF(A3900&lt;&gt;"",INDEX('CCN &amp; Description'!$B$2:$B$1071,MATCH(VALUE(LEFT(A3900,5)),'CCN &amp; Description'!$A$2:$A$1071,0)),""))</f>
        <v/>
      </c>
      <c r="D3900" s="107" t="str">
        <f t="shared" si="120"/>
        <v>E</v>
      </c>
      <c r="E3900" s="107" t="str">
        <f t="shared" si="121"/>
        <v>E1839</v>
      </c>
      <c r="F3900" s="108" t="s">
        <v>9189</v>
      </c>
      <c r="G3900" s="108" t="s">
        <v>15519</v>
      </c>
      <c r="H3900" s="108" t="s">
        <v>15520</v>
      </c>
      <c r="I3900" s="109">
        <v>15.91</v>
      </c>
      <c r="J3900" s="109">
        <v>7.08</v>
      </c>
      <c r="K3900" s="109">
        <v>7.91</v>
      </c>
      <c r="L3900" s="110" t="e">
        <v>#REF!</v>
      </c>
      <c r="M3900" s="111" t="e">
        <v>#REF!</v>
      </c>
      <c r="N3900" s="111" t="e">
        <v>#N/A</v>
      </c>
      <c r="O3900" s="111" t="e">
        <v>#N/A</v>
      </c>
      <c r="P3900" s="111" t="e">
        <v>#N/A</v>
      </c>
      <c r="Q3900" s="111" t="e">
        <v>#N/A</v>
      </c>
    </row>
    <row r="3901" spans="1:17" s="110" customFormat="1" ht="15" customHeight="1" thickBot="1">
      <c r="A3901" s="446"/>
      <c r="B3901" s="446"/>
      <c r="C3901" s="106" t="str">
        <f>IF(A3901="CSP","Consolidated Supply Program(IIF)",IF(A3901&lt;&gt;"",INDEX('CCN &amp; Description'!$B$2:$B$1071,MATCH(VALUE(LEFT(A3901,5)),'CCN &amp; Description'!$A$2:$A$1071,0)),""))</f>
        <v/>
      </c>
      <c r="D3901" s="107" t="str">
        <f t="shared" si="120"/>
        <v>E</v>
      </c>
      <c r="E3901" s="107" t="str">
        <f t="shared" si="121"/>
        <v>E1839</v>
      </c>
      <c r="F3901" s="108" t="s">
        <v>9189</v>
      </c>
      <c r="G3901" s="108" t="s">
        <v>15519</v>
      </c>
      <c r="H3901" s="108" t="s">
        <v>15520</v>
      </c>
      <c r="I3901" s="109">
        <v>15.91</v>
      </c>
      <c r="J3901" s="109">
        <v>7.08</v>
      </c>
      <c r="K3901" s="109">
        <v>7.91</v>
      </c>
      <c r="L3901" s="110" t="e">
        <v>#REF!</v>
      </c>
      <c r="M3901" s="111" t="e">
        <v>#REF!</v>
      </c>
      <c r="N3901" s="111" t="e">
        <v>#N/A</v>
      </c>
      <c r="O3901" s="111" t="e">
        <v>#N/A</v>
      </c>
      <c r="P3901" s="111" t="e">
        <v>#N/A</v>
      </c>
      <c r="Q3901" s="111" t="e">
        <v>#N/A</v>
      </c>
    </row>
    <row r="3902" spans="1:17" s="110" customFormat="1" ht="15" customHeight="1" thickBot="1">
      <c r="A3902" s="446"/>
      <c r="B3902" s="446"/>
      <c r="C3902" s="106" t="str">
        <f>IF(A3902="CSP","Consolidated Supply Program(IIF)",IF(A3902&lt;&gt;"",INDEX('CCN &amp; Description'!$B$2:$B$1071,MATCH(VALUE(LEFT(A3902,5)),'CCN &amp; Description'!$A$2:$A$1071,0)),""))</f>
        <v/>
      </c>
      <c r="D3902" s="107" t="str">
        <f t="shared" si="120"/>
        <v>E</v>
      </c>
      <c r="E3902" s="107" t="str">
        <f t="shared" si="121"/>
        <v>E1839</v>
      </c>
      <c r="F3902" s="108" t="s">
        <v>9189</v>
      </c>
      <c r="G3902" s="108" t="s">
        <v>15519</v>
      </c>
      <c r="H3902" s="108" t="s">
        <v>15520</v>
      </c>
      <c r="I3902" s="109">
        <v>15.91</v>
      </c>
      <c r="J3902" s="109">
        <v>7.08</v>
      </c>
      <c r="K3902" s="109">
        <v>7.91</v>
      </c>
      <c r="L3902" s="110" t="e">
        <v>#REF!</v>
      </c>
      <c r="M3902" s="111" t="e">
        <v>#REF!</v>
      </c>
      <c r="N3902" s="111" t="e">
        <v>#N/A</v>
      </c>
      <c r="O3902" s="111" t="e">
        <v>#N/A</v>
      </c>
      <c r="P3902" s="111" t="e">
        <v>#N/A</v>
      </c>
      <c r="Q3902" s="111" t="e">
        <v>#N/A</v>
      </c>
    </row>
    <row r="3903" spans="1:17" ht="15" customHeight="1" thickBot="1">
      <c r="A3903" s="446"/>
      <c r="B3903" s="446"/>
      <c r="C3903" s="54" t="str">
        <f>IF(A3903="CSP","Consolidated Supply Program(IIF)",IF(A3903&lt;&gt;"",INDEX('CCN &amp; Description'!$B$2:$B$1071,MATCH(VALUE(LEFT(A3903,5)),'CCN &amp; Description'!$A$2:$A$1071,0)),""))</f>
        <v/>
      </c>
      <c r="D3903" s="55" t="str">
        <f t="shared" si="120"/>
        <v>E</v>
      </c>
      <c r="E3903" s="55" t="str">
        <f t="shared" si="121"/>
        <v>E1841</v>
      </c>
      <c r="F3903" s="56" t="s">
        <v>15521</v>
      </c>
      <c r="G3903" s="56" t="s">
        <v>15522</v>
      </c>
      <c r="H3903" s="56" t="s">
        <v>15523</v>
      </c>
      <c r="I3903" s="60"/>
      <c r="J3903" s="60"/>
      <c r="K3903" s="60"/>
      <c r="L3903" s="315" t="e">
        <v>#REF!</v>
      </c>
      <c r="M3903" s="58" t="e">
        <v>#REF!</v>
      </c>
      <c r="N3903" s="58" t="e">
        <v>#N/A</v>
      </c>
      <c r="O3903" s="58" t="e">
        <v>#N/A</v>
      </c>
      <c r="P3903" s="58" t="e">
        <v>#N/A</v>
      </c>
      <c r="Q3903" s="58" t="e">
        <v>#N/A</v>
      </c>
    </row>
    <row r="3904" spans="1:17" ht="15" customHeight="1" thickBot="1">
      <c r="A3904" s="446"/>
      <c r="B3904" s="446"/>
      <c r="C3904" s="54" t="str">
        <f>IF(A3904="CSP","Consolidated Supply Program(IIF)",IF(A3904&lt;&gt;"",INDEX('CCN &amp; Description'!$B$2:$B$1071,MATCH(VALUE(LEFT(A3904,5)),'CCN &amp; Description'!$A$2:$A$1071,0)),""))</f>
        <v/>
      </c>
      <c r="D3904" s="55" t="str">
        <f t="shared" si="120"/>
        <v>E</v>
      </c>
      <c r="E3904" s="55" t="str">
        <f t="shared" si="121"/>
        <v>E1888</v>
      </c>
      <c r="F3904" s="56" t="s">
        <v>9197</v>
      </c>
      <c r="G3904" s="56" t="s">
        <v>15524</v>
      </c>
      <c r="H3904" s="56" t="s">
        <v>15195</v>
      </c>
      <c r="I3904" s="57">
        <v>32.25</v>
      </c>
      <c r="J3904" s="57">
        <v>12</v>
      </c>
      <c r="K3904" s="57">
        <v>9.5</v>
      </c>
      <c r="L3904" s="315" t="e">
        <v>#REF!</v>
      </c>
      <c r="M3904" s="58" t="e">
        <v>#REF!</v>
      </c>
      <c r="N3904" s="58">
        <v>32.25</v>
      </c>
      <c r="O3904" s="58" t="s">
        <v>202</v>
      </c>
      <c r="P3904" s="58">
        <v>70</v>
      </c>
      <c r="Q3904" s="58">
        <v>2</v>
      </c>
    </row>
    <row r="3905" spans="1:17" ht="15" customHeight="1" thickBot="1">
      <c r="A3905" s="446"/>
      <c r="B3905" s="446"/>
      <c r="C3905" s="54" t="str">
        <f>IF(A3905="CSP","Consolidated Supply Program(IIF)",IF(A3905&lt;&gt;"",INDEX('CCN &amp; Description'!$B$2:$B$1071,MATCH(VALUE(LEFT(A3905,5)),'CCN &amp; Description'!$A$2:$A$1071,0)),""))</f>
        <v/>
      </c>
      <c r="D3905" s="55" t="str">
        <f t="shared" si="120"/>
        <v>E</v>
      </c>
      <c r="E3905" s="55" t="str">
        <f t="shared" si="121"/>
        <v>E1900</v>
      </c>
      <c r="F3905" s="56" t="s">
        <v>15525</v>
      </c>
      <c r="G3905" s="56" t="s">
        <v>14864</v>
      </c>
      <c r="H3905" s="56" t="s">
        <v>15526</v>
      </c>
      <c r="I3905" s="57">
        <v>1.25</v>
      </c>
      <c r="J3905" s="57">
        <v>0.25</v>
      </c>
      <c r="K3905" s="57">
        <v>0.33</v>
      </c>
      <c r="L3905" s="315" t="e">
        <v>#REF!</v>
      </c>
      <c r="M3905" s="58" t="e">
        <v>#REF!</v>
      </c>
      <c r="N3905" s="58" t="e">
        <v>#N/A</v>
      </c>
      <c r="O3905" s="58" t="e">
        <v>#N/A</v>
      </c>
      <c r="P3905" s="58" t="e">
        <v>#N/A</v>
      </c>
      <c r="Q3905" s="58" t="e">
        <v>#N/A</v>
      </c>
    </row>
    <row r="3906" spans="1:17" ht="15" customHeight="1" thickBot="1">
      <c r="A3906" s="446"/>
      <c r="B3906" s="446"/>
      <c r="C3906" s="54" t="str">
        <f>IF(A3906="CSP","Consolidated Supply Program(IIF)",IF(A3906&lt;&gt;"",INDEX('CCN &amp; Description'!$B$2:$B$1071,MATCH(VALUE(LEFT(A3906,5)),'CCN &amp; Description'!$A$2:$A$1071,0)),""))</f>
        <v/>
      </c>
      <c r="D3906" s="55" t="str">
        <f t="shared" ref="D3906:D3969" si="122">LEFT(F3906,1)</f>
        <v>E</v>
      </c>
      <c r="E3906" s="55" t="str">
        <f t="shared" ref="E3906:E3969" si="123">LEFT(F3906,5)</f>
        <v>E1904</v>
      </c>
      <c r="F3906" s="56" t="s">
        <v>15527</v>
      </c>
      <c r="G3906" s="56" t="s">
        <v>3551</v>
      </c>
      <c r="H3906" s="56" t="s">
        <v>15528</v>
      </c>
      <c r="I3906" s="57">
        <v>1.42</v>
      </c>
      <c r="J3906" s="57">
        <v>1.17</v>
      </c>
      <c r="K3906" s="57">
        <v>0.75</v>
      </c>
      <c r="L3906" s="315" t="e">
        <v>#REF!</v>
      </c>
      <c r="M3906" s="58" t="e">
        <v>#REF!</v>
      </c>
      <c r="N3906" s="58" t="e">
        <v>#N/A</v>
      </c>
      <c r="O3906" s="58" t="e">
        <v>#N/A</v>
      </c>
      <c r="P3906" s="58" t="e">
        <v>#N/A</v>
      </c>
      <c r="Q3906" s="58" t="e">
        <v>#N/A</v>
      </c>
    </row>
    <row r="3907" spans="1:17" ht="15" customHeight="1" thickBot="1">
      <c r="A3907" s="446"/>
      <c r="B3907" s="446"/>
      <c r="C3907" s="54" t="str">
        <f>IF(A3907="CSP","Consolidated Supply Program(IIF)",IF(A3907&lt;&gt;"",INDEX('CCN &amp; Description'!$B$2:$B$1071,MATCH(VALUE(LEFT(A3907,5)),'CCN &amp; Description'!$A$2:$A$1071,0)),""))</f>
        <v/>
      </c>
      <c r="D3907" s="55" t="str">
        <f t="shared" si="122"/>
        <v>E</v>
      </c>
      <c r="E3907" s="55" t="str">
        <f t="shared" si="123"/>
        <v>E1906</v>
      </c>
      <c r="F3907" s="56" t="s">
        <v>9201</v>
      </c>
      <c r="G3907" s="56" t="s">
        <v>10723</v>
      </c>
      <c r="H3907" s="56" t="s">
        <v>15529</v>
      </c>
      <c r="I3907" s="57">
        <v>8.83</v>
      </c>
      <c r="J3907" s="57">
        <v>8.83</v>
      </c>
      <c r="K3907" s="57">
        <v>5</v>
      </c>
      <c r="L3907" s="315" t="e">
        <v>#REF!</v>
      </c>
      <c r="M3907" s="58" t="e">
        <v>#REF!</v>
      </c>
      <c r="N3907" s="58" t="e">
        <v>#N/A</v>
      </c>
      <c r="O3907" s="58" t="e">
        <v>#N/A</v>
      </c>
      <c r="P3907" s="58" t="e">
        <v>#N/A</v>
      </c>
      <c r="Q3907" s="58" t="e">
        <v>#N/A</v>
      </c>
    </row>
    <row r="3908" spans="1:17" ht="15" customHeight="1" thickBot="1">
      <c r="A3908" s="446"/>
      <c r="B3908" s="446"/>
      <c r="C3908" s="54" t="str">
        <f>IF(A3908="CSP","Consolidated Supply Program(IIF)",IF(A3908&lt;&gt;"",INDEX('CCN &amp; Description'!$B$2:$B$1071,MATCH(VALUE(LEFT(A3908,5)),'CCN &amp; Description'!$A$2:$A$1071,0)),""))</f>
        <v/>
      </c>
      <c r="D3908" s="55" t="str">
        <f t="shared" si="122"/>
        <v>E</v>
      </c>
      <c r="E3908" s="55" t="str">
        <f t="shared" si="123"/>
        <v>E1906</v>
      </c>
      <c r="F3908" s="56" t="s">
        <v>9201</v>
      </c>
      <c r="G3908" s="56" t="s">
        <v>15530</v>
      </c>
      <c r="H3908" s="56" t="s">
        <v>15531</v>
      </c>
      <c r="I3908" s="57">
        <v>8.83</v>
      </c>
      <c r="J3908" s="57">
        <v>8.83</v>
      </c>
      <c r="K3908" s="57">
        <v>5</v>
      </c>
      <c r="L3908" s="315" t="e">
        <v>#REF!</v>
      </c>
      <c r="M3908" s="58" t="e">
        <v>#REF!</v>
      </c>
      <c r="N3908" s="58" t="e">
        <v>#N/A</v>
      </c>
      <c r="O3908" s="58" t="e">
        <v>#N/A</v>
      </c>
      <c r="P3908" s="58" t="e">
        <v>#N/A</v>
      </c>
      <c r="Q3908" s="58" t="e">
        <v>#N/A</v>
      </c>
    </row>
    <row r="3909" spans="1:17" ht="15" customHeight="1" thickBot="1">
      <c r="A3909" s="446"/>
      <c r="B3909" s="446"/>
      <c r="C3909" s="54" t="str">
        <f>IF(A3909="CSP","Consolidated Supply Program(IIF)",IF(A3909&lt;&gt;"",INDEX('CCN &amp; Description'!$B$2:$B$1071,MATCH(VALUE(LEFT(A3909,5)),'CCN &amp; Description'!$A$2:$A$1071,0)),""))</f>
        <v/>
      </c>
      <c r="D3909" s="55" t="str">
        <f t="shared" si="122"/>
        <v>E</v>
      </c>
      <c r="E3909" s="55" t="str">
        <f t="shared" si="123"/>
        <v>E1907</v>
      </c>
      <c r="F3909" s="56" t="s">
        <v>15532</v>
      </c>
      <c r="G3909" s="56" t="s">
        <v>15187</v>
      </c>
      <c r="H3909" s="56" t="s">
        <v>15533</v>
      </c>
      <c r="I3909" s="57">
        <v>0.75</v>
      </c>
      <c r="J3909" s="57">
        <v>0.5</v>
      </c>
      <c r="K3909" s="57">
        <v>0.67</v>
      </c>
      <c r="L3909" s="315" t="e">
        <v>#REF!</v>
      </c>
      <c r="M3909" s="58" t="e">
        <v>#REF!</v>
      </c>
      <c r="N3909" s="58" t="e">
        <v>#N/A</v>
      </c>
      <c r="O3909" s="58" t="e">
        <v>#N/A</v>
      </c>
      <c r="P3909" s="58" t="e">
        <v>#N/A</v>
      </c>
      <c r="Q3909" s="58" t="e">
        <v>#N/A</v>
      </c>
    </row>
    <row r="3910" spans="1:17" ht="15" customHeight="1" thickBot="1">
      <c r="A3910" s="446"/>
      <c r="B3910" s="446"/>
      <c r="C3910" s="54" t="str">
        <f>IF(A3910="CSP","Consolidated Supply Program(IIF)",IF(A3910&lt;&gt;"",INDEX('CCN &amp; Description'!$B$2:$B$1071,MATCH(VALUE(LEFT(A3910,5)),'CCN &amp; Description'!$A$2:$A$1071,0)),""))</f>
        <v/>
      </c>
      <c r="D3910" s="55" t="str">
        <f t="shared" si="122"/>
        <v>E</v>
      </c>
      <c r="E3910" s="55" t="str">
        <f t="shared" si="123"/>
        <v>E1909</v>
      </c>
      <c r="F3910" s="56" t="s">
        <v>15534</v>
      </c>
      <c r="G3910" s="56" t="s">
        <v>15535</v>
      </c>
      <c r="H3910" s="56" t="s">
        <v>15536</v>
      </c>
      <c r="I3910" s="57">
        <v>2.33</v>
      </c>
      <c r="J3910" s="57">
        <v>1.58</v>
      </c>
      <c r="K3910" s="57">
        <v>1.58</v>
      </c>
      <c r="L3910" s="315" t="e">
        <v>#REF!</v>
      </c>
      <c r="M3910" s="58" t="e">
        <v>#REF!</v>
      </c>
      <c r="N3910" s="58" t="e">
        <v>#N/A</v>
      </c>
      <c r="O3910" s="58" t="e">
        <v>#N/A</v>
      </c>
      <c r="P3910" s="58" t="e">
        <v>#N/A</v>
      </c>
      <c r="Q3910" s="58" t="e">
        <v>#N/A</v>
      </c>
    </row>
    <row r="3911" spans="1:17" ht="15" customHeight="1" thickBot="1">
      <c r="A3911" s="446"/>
      <c r="B3911" s="446"/>
      <c r="C3911" s="54" t="str">
        <f>IF(A3911="CSP","Consolidated Supply Program(IIF)",IF(A3911&lt;&gt;"",INDEX('CCN &amp; Description'!$B$2:$B$1071,MATCH(VALUE(LEFT(A3911,5)),'CCN &amp; Description'!$A$2:$A$1071,0)),""))</f>
        <v/>
      </c>
      <c r="D3911" s="55" t="str">
        <f t="shared" si="122"/>
        <v>E</v>
      </c>
      <c r="E3911" s="55" t="str">
        <f t="shared" si="123"/>
        <v>E1910</v>
      </c>
      <c r="F3911" s="56" t="s">
        <v>15537</v>
      </c>
      <c r="G3911" s="56" t="s">
        <v>15538</v>
      </c>
      <c r="H3911" s="56" t="s">
        <v>15539</v>
      </c>
      <c r="I3911" s="57">
        <v>8.83</v>
      </c>
      <c r="J3911" s="57">
        <v>8.83</v>
      </c>
      <c r="K3911" s="57">
        <v>5</v>
      </c>
      <c r="L3911" s="315" t="e">
        <v>#REF!</v>
      </c>
      <c r="M3911" s="58" t="e">
        <v>#REF!</v>
      </c>
      <c r="N3911" s="58" t="e">
        <v>#N/A</v>
      </c>
      <c r="O3911" s="58" t="e">
        <v>#N/A</v>
      </c>
      <c r="P3911" s="58" t="e">
        <v>#N/A</v>
      </c>
      <c r="Q3911" s="58" t="e">
        <v>#N/A</v>
      </c>
    </row>
    <row r="3912" spans="1:17" ht="15" customHeight="1" thickBot="1">
      <c r="A3912" s="446">
        <v>14345</v>
      </c>
      <c r="B3912" s="446"/>
      <c r="C3912" s="54" t="str">
        <f>IF(A3912="CSP","Consolidated Supply Program(IIF)",IF(A3912&lt;&gt;"",INDEX('CCN &amp; Description'!$B$2:$B$1071,MATCH(VALUE(LEFT(A3912,5)),'CCN &amp; Description'!$A$2:$A$1071,0)),""))</f>
        <v>SMALL ARMS STORAGE, INSTALLATION</v>
      </c>
      <c r="D3912" s="55" t="str">
        <f t="shared" si="122"/>
        <v>E</v>
      </c>
      <c r="E3912" s="55" t="str">
        <f t="shared" si="123"/>
        <v>E1911</v>
      </c>
      <c r="F3912" s="56" t="s">
        <v>9207</v>
      </c>
      <c r="G3912" s="56" t="s">
        <v>15540</v>
      </c>
      <c r="H3912" s="56" t="s">
        <v>15541</v>
      </c>
      <c r="I3912" s="57">
        <v>1.75</v>
      </c>
      <c r="J3912" s="57">
        <v>1.33</v>
      </c>
      <c r="K3912" s="57">
        <v>1.08</v>
      </c>
      <c r="L3912" s="315" t="e">
        <v>#REF!</v>
      </c>
      <c r="M3912" s="58" t="e">
        <v>#REF!</v>
      </c>
      <c r="N3912" s="58" t="e">
        <v>#N/A</v>
      </c>
      <c r="O3912" s="58" t="e">
        <v>#N/A</v>
      </c>
      <c r="P3912" s="58" t="e">
        <v>#N/A</v>
      </c>
      <c r="Q3912" s="58" t="e">
        <v>#N/A</v>
      </c>
    </row>
    <row r="3913" spans="1:17" ht="15" customHeight="1" thickBot="1">
      <c r="A3913" s="446"/>
      <c r="B3913" s="446"/>
      <c r="C3913" s="54" t="str">
        <f>IF(A3913="CSP","Consolidated Supply Program(IIF)",IF(A3913&lt;&gt;"",INDEX('CCN &amp; Description'!$B$2:$B$1071,MATCH(VALUE(LEFT(A3913,5)),'CCN &amp; Description'!$A$2:$A$1071,0)),""))</f>
        <v/>
      </c>
      <c r="D3913" s="55" t="str">
        <f t="shared" si="122"/>
        <v>E</v>
      </c>
      <c r="E3913" s="55" t="str">
        <f t="shared" si="123"/>
        <v>E1912</v>
      </c>
      <c r="F3913" s="56" t="s">
        <v>15542</v>
      </c>
      <c r="G3913" s="56" t="s">
        <v>15543</v>
      </c>
      <c r="H3913" s="56" t="s">
        <v>15544</v>
      </c>
      <c r="I3913" s="57">
        <v>10</v>
      </c>
      <c r="J3913" s="57">
        <v>10</v>
      </c>
      <c r="K3913" s="57">
        <v>8</v>
      </c>
      <c r="L3913" s="315" t="e">
        <v>#REF!</v>
      </c>
      <c r="M3913" s="58" t="e">
        <v>#REF!</v>
      </c>
      <c r="N3913" s="58" t="e">
        <v>#N/A</v>
      </c>
      <c r="O3913" s="58" t="e">
        <v>#N/A</v>
      </c>
      <c r="P3913" s="58" t="e">
        <v>#N/A</v>
      </c>
      <c r="Q3913" s="58" t="e">
        <v>#N/A</v>
      </c>
    </row>
    <row r="3914" spans="1:17" ht="15" customHeight="1" thickBot="1">
      <c r="A3914" s="446"/>
      <c r="B3914" s="446"/>
      <c r="C3914" s="54" t="str">
        <f>IF(A3914="CSP","Consolidated Supply Program(IIF)",IF(A3914&lt;&gt;"",INDEX('CCN &amp; Description'!$B$2:$B$1071,MATCH(VALUE(LEFT(A3914,5)),'CCN &amp; Description'!$A$2:$A$1071,0)),""))</f>
        <v/>
      </c>
      <c r="D3914" s="55" t="str">
        <f t="shared" si="122"/>
        <v>E</v>
      </c>
      <c r="E3914" s="55" t="str">
        <f t="shared" si="123"/>
        <v>E1912</v>
      </c>
      <c r="F3914" s="56" t="s">
        <v>15542</v>
      </c>
      <c r="G3914" s="56" t="s">
        <v>15545</v>
      </c>
      <c r="H3914" s="56" t="s">
        <v>15546</v>
      </c>
      <c r="I3914" s="57">
        <v>0</v>
      </c>
      <c r="J3914" s="57">
        <v>0</v>
      </c>
      <c r="K3914" s="57">
        <v>7.92</v>
      </c>
      <c r="L3914" s="315" t="e">
        <v>#REF!</v>
      </c>
      <c r="M3914" s="58" t="e">
        <v>#REF!</v>
      </c>
      <c r="N3914" s="58" t="e">
        <v>#N/A</v>
      </c>
      <c r="O3914" s="58" t="e">
        <v>#N/A</v>
      </c>
      <c r="P3914" s="58" t="e">
        <v>#N/A</v>
      </c>
      <c r="Q3914" s="58" t="e">
        <v>#N/A</v>
      </c>
    </row>
    <row r="3915" spans="1:17" s="110" customFormat="1" ht="15" customHeight="1" thickBot="1">
      <c r="A3915" s="446">
        <v>21375</v>
      </c>
      <c r="B3915" s="446"/>
      <c r="C3915" s="106" t="str">
        <f>IF(A3915="CSP","Consolidated Supply Program(IIF)",IF(A3915&lt;&gt;"",INDEX('CCN &amp; Description'!$B$2:$B$1071,MATCH(VALUE(LEFT(A3915,5)),'CCN &amp; Description'!$A$2:$A$1071,0)),""))</f>
        <v>MARINE MAINTENANCE SUPPORT FACILITY</v>
      </c>
      <c r="D3915" s="107" t="str">
        <f t="shared" si="122"/>
        <v>E</v>
      </c>
      <c r="E3915" s="107" t="str">
        <f t="shared" si="123"/>
        <v>E1913</v>
      </c>
      <c r="F3915" s="108" t="s">
        <v>9211</v>
      </c>
      <c r="G3915" s="108" t="s">
        <v>15187</v>
      </c>
      <c r="H3915" s="108" t="s">
        <v>15547</v>
      </c>
      <c r="I3915" s="109">
        <v>1</v>
      </c>
      <c r="J3915" s="109">
        <v>1</v>
      </c>
      <c r="K3915" s="109">
        <v>0.83</v>
      </c>
      <c r="L3915" s="110" t="e">
        <v>#REF!</v>
      </c>
      <c r="M3915" s="111" t="e">
        <v>#REF!</v>
      </c>
      <c r="N3915" s="111" t="e">
        <v>#N/A</v>
      </c>
      <c r="O3915" s="111" t="e">
        <v>#N/A</v>
      </c>
      <c r="P3915" s="111" t="e">
        <v>#N/A</v>
      </c>
      <c r="Q3915" s="111" t="e">
        <v>#N/A</v>
      </c>
    </row>
    <row r="3916" spans="1:17" ht="15" customHeight="1" thickBot="1">
      <c r="A3916" s="446"/>
      <c r="B3916" s="446"/>
      <c r="C3916" s="54" t="str">
        <f>IF(A3916="CSP","Consolidated Supply Program(IIF)",IF(A3916&lt;&gt;"",INDEX('CCN &amp; Description'!$B$2:$B$1071,MATCH(VALUE(LEFT(A3916,5)),'CCN &amp; Description'!$A$2:$A$1071,0)),""))</f>
        <v/>
      </c>
      <c r="D3916" s="55" t="str">
        <f t="shared" si="122"/>
        <v>E</v>
      </c>
      <c r="E3916" s="55" t="str">
        <f t="shared" si="123"/>
        <v>E1947</v>
      </c>
      <c r="F3916" s="56" t="s">
        <v>15548</v>
      </c>
      <c r="G3916" s="56" t="s">
        <v>15549</v>
      </c>
      <c r="H3916" s="56" t="s">
        <v>15550</v>
      </c>
      <c r="I3916" s="57">
        <v>2</v>
      </c>
      <c r="J3916" s="57">
        <v>1.17</v>
      </c>
      <c r="K3916" s="57">
        <v>1.08</v>
      </c>
      <c r="L3916" s="315" t="e">
        <v>#REF!</v>
      </c>
      <c r="M3916" s="58" t="e">
        <v>#REF!</v>
      </c>
      <c r="N3916" s="58" t="e">
        <v>#N/A</v>
      </c>
      <c r="O3916" s="58" t="e">
        <v>#N/A</v>
      </c>
      <c r="P3916" s="58" t="e">
        <v>#N/A</v>
      </c>
      <c r="Q3916" s="58" t="e">
        <v>#N/A</v>
      </c>
    </row>
    <row r="3917" spans="1:17" ht="15" customHeight="1" thickBot="1">
      <c r="A3917" s="446"/>
      <c r="B3917" s="446"/>
      <c r="C3917" s="54" t="str">
        <f>IF(A3917="CSP","Consolidated Supply Program(IIF)",IF(A3917&lt;&gt;"",INDEX('CCN &amp; Description'!$B$2:$B$1071,MATCH(VALUE(LEFT(A3917,5)),'CCN &amp; Description'!$A$2:$A$1071,0)),""))</f>
        <v/>
      </c>
      <c r="D3917" s="55" t="str">
        <f t="shared" si="122"/>
        <v>E</v>
      </c>
      <c r="E3917" s="55" t="str">
        <f t="shared" si="123"/>
        <v>E1947</v>
      </c>
      <c r="F3917" s="56" t="s">
        <v>15548</v>
      </c>
      <c r="G3917" s="56" t="s">
        <v>15549</v>
      </c>
      <c r="H3917" s="56" t="s">
        <v>15551</v>
      </c>
      <c r="I3917" s="57">
        <v>3</v>
      </c>
      <c r="J3917" s="57">
        <v>0.67</v>
      </c>
      <c r="K3917" s="57">
        <v>0.92</v>
      </c>
      <c r="L3917" s="315" t="e">
        <v>#REF!</v>
      </c>
      <c r="M3917" s="58" t="e">
        <v>#REF!</v>
      </c>
      <c r="N3917" s="58" t="e">
        <v>#N/A</v>
      </c>
      <c r="O3917" s="58" t="e">
        <v>#N/A</v>
      </c>
      <c r="P3917" s="58" t="e">
        <v>#N/A</v>
      </c>
      <c r="Q3917" s="58" t="e">
        <v>#N/A</v>
      </c>
    </row>
    <row r="3918" spans="1:17" s="110" customFormat="1" ht="15" customHeight="1" thickBot="1">
      <c r="A3918" s="446">
        <v>14345</v>
      </c>
      <c r="B3918" s="446"/>
      <c r="C3918" s="106" t="str">
        <f>IF(A3918="CSP","Consolidated Supply Program(IIF)",IF(A3918&lt;&gt;"",INDEX('CCN &amp; Description'!$B$2:$B$1071,MATCH(VALUE(LEFT(A3918,5)),'CCN &amp; Description'!$A$2:$A$1071,0)),""))</f>
        <v>SMALL ARMS STORAGE, INSTALLATION</v>
      </c>
      <c r="D3918" s="107" t="str">
        <f t="shared" si="122"/>
        <v>E</v>
      </c>
      <c r="E3918" s="107" t="str">
        <f t="shared" si="123"/>
        <v>E1948</v>
      </c>
      <c r="F3918" s="108" t="s">
        <v>9215</v>
      </c>
      <c r="G3918" s="108" t="s">
        <v>10723</v>
      </c>
      <c r="H3918" s="108" t="s">
        <v>15552</v>
      </c>
      <c r="I3918" s="109">
        <v>0.92</v>
      </c>
      <c r="J3918" s="109">
        <v>1.25</v>
      </c>
      <c r="K3918" s="109">
        <v>0.5</v>
      </c>
      <c r="L3918" s="110" t="e">
        <v>#REF!</v>
      </c>
      <c r="M3918" s="111" t="e">
        <v>#REF!</v>
      </c>
      <c r="N3918" s="111" t="e">
        <v>#N/A</v>
      </c>
      <c r="O3918" s="111" t="e">
        <v>#N/A</v>
      </c>
      <c r="P3918" s="111" t="e">
        <v>#N/A</v>
      </c>
      <c r="Q3918" s="111" t="e">
        <v>#N/A</v>
      </c>
    </row>
    <row r="3919" spans="1:17" ht="15" customHeight="1" thickBot="1">
      <c r="A3919" s="446"/>
      <c r="B3919" s="446"/>
      <c r="C3919" s="54" t="str">
        <f>IF(A3919="CSP","Consolidated Supply Program(IIF)",IF(A3919&lt;&gt;"",INDEX('CCN &amp; Description'!$B$2:$B$1071,MATCH(VALUE(LEFT(A3919,5)),'CCN &amp; Description'!$A$2:$A$1071,0)),""))</f>
        <v/>
      </c>
      <c r="D3919" s="55" t="str">
        <f t="shared" si="122"/>
        <v>E</v>
      </c>
      <c r="E3919" s="55" t="str">
        <f t="shared" si="123"/>
        <v>E1948</v>
      </c>
      <c r="F3919" s="56" t="s">
        <v>15553</v>
      </c>
      <c r="G3919" s="56" t="s">
        <v>10723</v>
      </c>
      <c r="H3919" s="56" t="s">
        <v>15552</v>
      </c>
      <c r="I3919" s="57">
        <v>0.92</v>
      </c>
      <c r="J3919" s="57">
        <v>1.25</v>
      </c>
      <c r="K3919" s="57">
        <v>0.5</v>
      </c>
      <c r="L3919" s="315" t="e">
        <v>#REF!</v>
      </c>
      <c r="M3919" s="58" t="e">
        <v>#REF!</v>
      </c>
      <c r="N3919" s="58" t="e">
        <v>#N/A</v>
      </c>
      <c r="O3919" s="58" t="e">
        <v>#N/A</v>
      </c>
      <c r="P3919" s="58" t="e">
        <v>#N/A</v>
      </c>
      <c r="Q3919" s="58" t="e">
        <v>#N/A</v>
      </c>
    </row>
    <row r="3920" spans="1:17" ht="15" customHeight="1" thickBot="1">
      <c r="A3920" s="446"/>
      <c r="B3920" s="446"/>
      <c r="C3920" s="54" t="str">
        <f>IF(A3920="CSP","Consolidated Supply Program(IIF)",IF(A3920&lt;&gt;"",INDEX('CCN &amp; Description'!$B$2:$B$1071,MATCH(VALUE(LEFT(A3920,5)),'CCN &amp; Description'!$A$2:$A$1071,0)),""))</f>
        <v/>
      </c>
      <c r="D3920" s="55" t="str">
        <f t="shared" si="122"/>
        <v>E</v>
      </c>
      <c r="E3920" s="55" t="str">
        <f t="shared" si="123"/>
        <v>E1955</v>
      </c>
      <c r="F3920" s="56" t="s">
        <v>15554</v>
      </c>
      <c r="G3920" s="56" t="s">
        <v>15555</v>
      </c>
      <c r="H3920" s="59"/>
      <c r="I3920" s="57">
        <v>0.75</v>
      </c>
      <c r="J3920" s="57">
        <v>0.57999999999999996</v>
      </c>
      <c r="K3920" s="57">
        <v>0.57999999999999996</v>
      </c>
      <c r="L3920" s="315" t="e">
        <v>#REF!</v>
      </c>
      <c r="M3920" s="58" t="e">
        <v>#REF!</v>
      </c>
      <c r="N3920" s="58" t="e">
        <v>#N/A</v>
      </c>
      <c r="O3920" s="58" t="e">
        <v>#N/A</v>
      </c>
      <c r="P3920" s="58" t="e">
        <v>#N/A</v>
      </c>
      <c r="Q3920" s="58" t="e">
        <v>#N/A</v>
      </c>
    </row>
    <row r="3921" spans="1:17" s="110" customFormat="1" ht="15" customHeight="1" thickBot="1">
      <c r="A3921" s="446">
        <v>14345</v>
      </c>
      <c r="B3921" s="446"/>
      <c r="C3921" s="106" t="str">
        <f>IF(A3921="CSP","Consolidated Supply Program(IIF)",IF(A3921&lt;&gt;"",INDEX('CCN &amp; Description'!$B$2:$B$1071,MATCH(VALUE(LEFT(A3921,5)),'CCN &amp; Description'!$A$2:$A$1071,0)),""))</f>
        <v>SMALL ARMS STORAGE, INSTALLATION</v>
      </c>
      <c r="D3921" s="107" t="str">
        <f t="shared" si="122"/>
        <v>E</v>
      </c>
      <c r="E3921" s="107" t="str">
        <f t="shared" si="123"/>
        <v>E1975</v>
      </c>
      <c r="F3921" s="108" t="s">
        <v>1201</v>
      </c>
      <c r="G3921" s="108" t="s">
        <v>14825</v>
      </c>
      <c r="H3921" s="108" t="s">
        <v>15556</v>
      </c>
      <c r="I3921" s="109">
        <v>1.25</v>
      </c>
      <c r="J3921" s="109">
        <v>0.5</v>
      </c>
      <c r="K3921" s="109">
        <v>0.5</v>
      </c>
      <c r="L3921" s="110" t="e">
        <v>#REF!</v>
      </c>
      <c r="M3921" s="111" t="e">
        <v>#REF!</v>
      </c>
      <c r="N3921" s="111" t="e">
        <v>#N/A</v>
      </c>
      <c r="O3921" s="111" t="e">
        <v>#N/A</v>
      </c>
      <c r="P3921" s="111" t="e">
        <v>#N/A</v>
      </c>
      <c r="Q3921" s="111" t="e">
        <v>#N/A</v>
      </c>
    </row>
    <row r="3922" spans="1:17" s="110" customFormat="1" ht="15" customHeight="1" thickBot="1">
      <c r="A3922" s="446">
        <v>14345</v>
      </c>
      <c r="B3922" s="446"/>
      <c r="C3922" s="106" t="str">
        <f>IF(A3922="CSP","Consolidated Supply Program(IIF)",IF(A3922&lt;&gt;"",INDEX('CCN &amp; Description'!$B$2:$B$1071,MATCH(VALUE(LEFT(A3922,5)),'CCN &amp; Description'!$A$2:$A$1071,0)),""))</f>
        <v>SMALL ARMS STORAGE, INSTALLATION</v>
      </c>
      <c r="D3922" s="107" t="str">
        <f t="shared" si="122"/>
        <v>E</v>
      </c>
      <c r="E3922" s="107" t="str">
        <f t="shared" si="123"/>
        <v>E1975</v>
      </c>
      <c r="F3922" s="108" t="s">
        <v>1201</v>
      </c>
      <c r="G3922" s="108" t="s">
        <v>14825</v>
      </c>
      <c r="H3922" s="108" t="s">
        <v>15557</v>
      </c>
      <c r="I3922" s="109">
        <v>1.17</v>
      </c>
      <c r="J3922" s="109">
        <v>0.25</v>
      </c>
      <c r="K3922" s="109">
        <v>0.42</v>
      </c>
      <c r="L3922" s="110" t="e">
        <v>#REF!</v>
      </c>
      <c r="M3922" s="111" t="e">
        <v>#REF!</v>
      </c>
      <c r="N3922" s="111" t="e">
        <v>#N/A</v>
      </c>
      <c r="O3922" s="111" t="e">
        <v>#N/A</v>
      </c>
      <c r="P3922" s="111" t="e">
        <v>#N/A</v>
      </c>
      <c r="Q3922" s="111" t="e">
        <v>#N/A</v>
      </c>
    </row>
    <row r="3923" spans="1:17" s="110" customFormat="1" ht="15" customHeight="1" thickBot="1">
      <c r="A3923" s="446">
        <v>14345</v>
      </c>
      <c r="B3923" s="446"/>
      <c r="C3923" s="106" t="str">
        <f>IF(A3923="CSP","Consolidated Supply Program(IIF)",IF(A3923&lt;&gt;"",INDEX('CCN &amp; Description'!$B$2:$B$1071,MATCH(VALUE(LEFT(A3923,5)),'CCN &amp; Description'!$A$2:$A$1071,0)),""))</f>
        <v>SMALL ARMS STORAGE, INSTALLATION</v>
      </c>
      <c r="D3923" s="107" t="str">
        <f t="shared" si="122"/>
        <v>E</v>
      </c>
      <c r="E3923" s="107" t="str">
        <f t="shared" si="123"/>
        <v>E1975</v>
      </c>
      <c r="F3923" s="108" t="s">
        <v>1201</v>
      </c>
      <c r="G3923" s="108" t="s">
        <v>14825</v>
      </c>
      <c r="H3923" s="108" t="s">
        <v>15558</v>
      </c>
      <c r="I3923" s="109">
        <v>1.17</v>
      </c>
      <c r="J3923" s="109">
        <v>0.33</v>
      </c>
      <c r="K3923" s="109">
        <v>0.42</v>
      </c>
      <c r="L3923" s="110" t="e">
        <v>#REF!</v>
      </c>
      <c r="M3923" s="111" t="e">
        <v>#REF!</v>
      </c>
      <c r="N3923" s="111" t="e">
        <v>#N/A</v>
      </c>
      <c r="O3923" s="111" t="e">
        <v>#N/A</v>
      </c>
      <c r="P3923" s="111" t="e">
        <v>#N/A</v>
      </c>
      <c r="Q3923" s="111" t="e">
        <v>#N/A</v>
      </c>
    </row>
    <row r="3924" spans="1:17" s="110" customFormat="1" ht="15" customHeight="1" thickBot="1">
      <c r="A3924" s="446">
        <v>14345</v>
      </c>
      <c r="B3924" s="446"/>
      <c r="C3924" s="106" t="str">
        <f>IF(A3924="CSP","Consolidated Supply Program(IIF)",IF(A3924&lt;&gt;"",INDEX('CCN &amp; Description'!$B$2:$B$1071,MATCH(VALUE(LEFT(A3924,5)),'CCN &amp; Description'!$A$2:$A$1071,0)),""))</f>
        <v>SMALL ARMS STORAGE, INSTALLATION</v>
      </c>
      <c r="D3924" s="107" t="str">
        <f t="shared" si="122"/>
        <v>E</v>
      </c>
      <c r="E3924" s="107" t="str">
        <f t="shared" si="123"/>
        <v>E1976</v>
      </c>
      <c r="F3924" s="108" t="s">
        <v>1204</v>
      </c>
      <c r="G3924" s="108" t="s">
        <v>14825</v>
      </c>
      <c r="H3924" s="108" t="s">
        <v>15559</v>
      </c>
      <c r="I3924" s="109">
        <v>1.5</v>
      </c>
      <c r="J3924" s="109">
        <v>0.5</v>
      </c>
      <c r="K3924" s="109">
        <v>0.5</v>
      </c>
      <c r="L3924" s="110" t="e">
        <v>#REF!</v>
      </c>
      <c r="M3924" s="111" t="e">
        <v>#REF!</v>
      </c>
      <c r="N3924" s="111" t="e">
        <v>#N/A</v>
      </c>
      <c r="O3924" s="111" t="e">
        <v>#N/A</v>
      </c>
      <c r="P3924" s="111" t="e">
        <v>#N/A</v>
      </c>
      <c r="Q3924" s="111" t="e">
        <v>#N/A</v>
      </c>
    </row>
    <row r="3925" spans="1:17" s="110" customFormat="1" ht="15" customHeight="1" thickBot="1">
      <c r="A3925" s="446">
        <v>14345</v>
      </c>
      <c r="B3925" s="446"/>
      <c r="C3925" s="106" t="str">
        <f>IF(A3925="CSP","Consolidated Supply Program(IIF)",IF(A3925&lt;&gt;"",INDEX('CCN &amp; Description'!$B$2:$B$1071,MATCH(VALUE(LEFT(A3925,5)),'CCN &amp; Description'!$A$2:$A$1071,0)),""))</f>
        <v>SMALL ARMS STORAGE, INSTALLATION</v>
      </c>
      <c r="D3925" s="107" t="str">
        <f t="shared" si="122"/>
        <v>E</v>
      </c>
      <c r="E3925" s="107" t="str">
        <f t="shared" si="123"/>
        <v>E1976</v>
      </c>
      <c r="F3925" s="108" t="s">
        <v>1204</v>
      </c>
      <c r="G3925" s="108" t="s">
        <v>14825</v>
      </c>
      <c r="H3925" s="108" t="s">
        <v>15560</v>
      </c>
      <c r="I3925" s="109">
        <v>1.33</v>
      </c>
      <c r="J3925" s="109">
        <v>0.42</v>
      </c>
      <c r="K3925" s="109">
        <v>0.5</v>
      </c>
      <c r="L3925" s="110" t="e">
        <v>#REF!</v>
      </c>
      <c r="M3925" s="111" t="e">
        <v>#REF!</v>
      </c>
      <c r="N3925" s="111" t="e">
        <v>#N/A</v>
      </c>
      <c r="O3925" s="111" t="e">
        <v>#N/A</v>
      </c>
      <c r="P3925" s="111" t="e">
        <v>#N/A</v>
      </c>
      <c r="Q3925" s="111" t="e">
        <v>#N/A</v>
      </c>
    </row>
    <row r="3926" spans="1:17" s="110" customFormat="1" ht="15" customHeight="1" thickBot="1">
      <c r="A3926" s="446">
        <v>14345</v>
      </c>
      <c r="B3926" s="446"/>
      <c r="C3926" s="106" t="str">
        <f>IF(A3926="CSP","Consolidated Supply Program(IIF)",IF(A3926&lt;&gt;"",INDEX('CCN &amp; Description'!$B$2:$B$1071,MATCH(VALUE(LEFT(A3926,5)),'CCN &amp; Description'!$A$2:$A$1071,0)),""))</f>
        <v>SMALL ARMS STORAGE, INSTALLATION</v>
      </c>
      <c r="D3926" s="107" t="str">
        <f t="shared" si="122"/>
        <v>E</v>
      </c>
      <c r="E3926" s="107" t="str">
        <f t="shared" si="123"/>
        <v>E1976</v>
      </c>
      <c r="F3926" s="108" t="s">
        <v>1204</v>
      </c>
      <c r="G3926" s="108" t="s">
        <v>14825</v>
      </c>
      <c r="H3926" s="108" t="s">
        <v>15561</v>
      </c>
      <c r="I3926" s="109">
        <v>1.33</v>
      </c>
      <c r="J3926" s="109">
        <v>0.42</v>
      </c>
      <c r="K3926" s="109">
        <v>0.5</v>
      </c>
      <c r="L3926" s="110" t="e">
        <v>#REF!</v>
      </c>
      <c r="M3926" s="111" t="e">
        <v>#REF!</v>
      </c>
      <c r="N3926" s="111" t="e">
        <v>#N/A</v>
      </c>
      <c r="O3926" s="111" t="e">
        <v>#N/A</v>
      </c>
      <c r="P3926" s="111" t="e">
        <v>#N/A</v>
      </c>
      <c r="Q3926" s="111" t="e">
        <v>#N/A</v>
      </c>
    </row>
    <row r="3927" spans="1:17" ht="15" customHeight="1" thickBot="1">
      <c r="A3927" s="446"/>
      <c r="B3927" s="446"/>
      <c r="C3927" s="54" t="str">
        <f>IF(A3927="CSP","Consolidated Supply Program(IIF)",IF(A3927&lt;&gt;"",INDEX('CCN &amp; Description'!$B$2:$B$1071,MATCH(VALUE(LEFT(A3927,5)),'CCN &amp; Description'!$A$2:$A$1071,0)),""))</f>
        <v/>
      </c>
      <c r="D3927" s="55" t="str">
        <f t="shared" si="122"/>
        <v>E</v>
      </c>
      <c r="E3927" s="55" t="str">
        <f t="shared" si="123"/>
        <v>E1976</v>
      </c>
      <c r="F3927" s="56" t="s">
        <v>15562</v>
      </c>
      <c r="G3927" s="56" t="s">
        <v>14825</v>
      </c>
      <c r="H3927" s="56" t="s">
        <v>15559</v>
      </c>
      <c r="I3927" s="57">
        <v>1.5</v>
      </c>
      <c r="J3927" s="57">
        <v>0.5</v>
      </c>
      <c r="K3927" s="57">
        <v>0.5</v>
      </c>
      <c r="L3927" s="315" t="e">
        <v>#REF!</v>
      </c>
      <c r="M3927" s="58" t="e">
        <v>#REF!</v>
      </c>
      <c r="N3927" s="58" t="e">
        <v>#N/A</v>
      </c>
      <c r="O3927" s="58" t="e">
        <v>#N/A</v>
      </c>
      <c r="P3927" s="58" t="e">
        <v>#N/A</v>
      </c>
      <c r="Q3927" s="58" t="e">
        <v>#N/A</v>
      </c>
    </row>
    <row r="3928" spans="1:17" ht="15" customHeight="1" thickBot="1">
      <c r="A3928" s="446"/>
      <c r="B3928" s="446"/>
      <c r="C3928" s="54" t="str">
        <f>IF(A3928="CSP","Consolidated Supply Program(IIF)",IF(A3928&lt;&gt;"",INDEX('CCN &amp; Description'!$B$2:$B$1071,MATCH(VALUE(LEFT(A3928,5)),'CCN &amp; Description'!$A$2:$A$1071,0)),""))</f>
        <v/>
      </c>
      <c r="D3928" s="55" t="str">
        <f t="shared" si="122"/>
        <v>E</v>
      </c>
      <c r="E3928" s="55" t="str">
        <f t="shared" si="123"/>
        <v>E1976</v>
      </c>
      <c r="F3928" s="56" t="s">
        <v>15563</v>
      </c>
      <c r="G3928" s="56" t="s">
        <v>14825</v>
      </c>
      <c r="H3928" s="56" t="s">
        <v>15560</v>
      </c>
      <c r="I3928" s="57">
        <v>1.33</v>
      </c>
      <c r="J3928" s="57">
        <v>0.42</v>
      </c>
      <c r="K3928" s="57">
        <v>0.5</v>
      </c>
      <c r="L3928" s="315" t="e">
        <v>#REF!</v>
      </c>
      <c r="M3928" s="58" t="e">
        <v>#REF!</v>
      </c>
      <c r="N3928" s="58" t="e">
        <v>#N/A</v>
      </c>
      <c r="O3928" s="58" t="e">
        <v>#N/A</v>
      </c>
      <c r="P3928" s="58" t="e">
        <v>#N/A</v>
      </c>
      <c r="Q3928" s="58" t="e">
        <v>#N/A</v>
      </c>
    </row>
    <row r="3929" spans="1:17" s="110" customFormat="1" ht="15" customHeight="1" thickBot="1">
      <c r="A3929" s="446">
        <v>14345</v>
      </c>
      <c r="B3929" s="446"/>
      <c r="C3929" s="106" t="str">
        <f>IF(A3929="CSP","Consolidated Supply Program(IIF)",IF(A3929&lt;&gt;"",INDEX('CCN &amp; Description'!$B$2:$B$1071,MATCH(VALUE(LEFT(A3929,5)),'CCN &amp; Description'!$A$2:$A$1071,0)),""))</f>
        <v>SMALL ARMS STORAGE, INSTALLATION</v>
      </c>
      <c r="D3929" s="107" t="str">
        <f t="shared" si="122"/>
        <v>E</v>
      </c>
      <c r="E3929" s="107" t="str">
        <f t="shared" si="123"/>
        <v>E1978</v>
      </c>
      <c r="F3929" s="108" t="s">
        <v>9233</v>
      </c>
      <c r="G3929" s="108" t="s">
        <v>14825</v>
      </c>
      <c r="H3929" s="108" t="s">
        <v>15564</v>
      </c>
      <c r="I3929" s="109">
        <v>0.75</v>
      </c>
      <c r="J3929" s="109">
        <v>1</v>
      </c>
      <c r="K3929" s="109">
        <v>0.33</v>
      </c>
      <c r="L3929" s="110" t="e">
        <v>#REF!</v>
      </c>
      <c r="M3929" s="111" t="e">
        <v>#REF!</v>
      </c>
      <c r="N3929" s="111" t="e">
        <v>#N/A</v>
      </c>
      <c r="O3929" s="111" t="e">
        <v>#N/A</v>
      </c>
      <c r="P3929" s="111" t="e">
        <v>#N/A</v>
      </c>
      <c r="Q3929" s="111" t="e">
        <v>#N/A</v>
      </c>
    </row>
    <row r="3930" spans="1:17" s="110" customFormat="1" ht="15" customHeight="1" thickBot="1">
      <c r="A3930" s="446">
        <v>14345</v>
      </c>
      <c r="B3930" s="446"/>
      <c r="C3930" s="106" t="str">
        <f>IF(A3930="CSP","Consolidated Supply Program(IIF)",IF(A3930&lt;&gt;"",INDEX('CCN &amp; Description'!$B$2:$B$1071,MATCH(VALUE(LEFT(A3930,5)),'CCN &amp; Description'!$A$2:$A$1071,0)),""))</f>
        <v>SMALL ARMS STORAGE, INSTALLATION</v>
      </c>
      <c r="D3930" s="107" t="str">
        <f t="shared" si="122"/>
        <v>E</v>
      </c>
      <c r="E3930" s="107" t="str">
        <f t="shared" si="123"/>
        <v>E1978</v>
      </c>
      <c r="F3930" s="108" t="s">
        <v>9233</v>
      </c>
      <c r="G3930" s="108" t="s">
        <v>10116</v>
      </c>
      <c r="H3930" s="108" t="s">
        <v>15565</v>
      </c>
      <c r="I3930" s="109">
        <v>0.75</v>
      </c>
      <c r="J3930" s="109">
        <v>1</v>
      </c>
      <c r="K3930" s="109">
        <v>0.33</v>
      </c>
      <c r="L3930" s="110" t="e">
        <v>#REF!</v>
      </c>
      <c r="M3930" s="111" t="e">
        <v>#REF!</v>
      </c>
      <c r="N3930" s="111" t="e">
        <v>#N/A</v>
      </c>
      <c r="O3930" s="111" t="e">
        <v>#N/A</v>
      </c>
      <c r="P3930" s="111" t="e">
        <v>#N/A</v>
      </c>
      <c r="Q3930" s="111" t="e">
        <v>#N/A</v>
      </c>
    </row>
    <row r="3931" spans="1:17" ht="15" customHeight="1" thickBot="1">
      <c r="A3931" s="446"/>
      <c r="B3931" s="446"/>
      <c r="C3931" s="54" t="str">
        <f>IF(A3931="CSP","Consolidated Supply Program(IIF)",IF(A3931&lt;&gt;"",INDEX('CCN &amp; Description'!$B$2:$B$1071,MATCH(VALUE(LEFT(A3931,5)),'CCN &amp; Description'!$A$2:$A$1071,0)),""))</f>
        <v/>
      </c>
      <c r="D3931" s="55" t="str">
        <f t="shared" si="122"/>
        <v>E</v>
      </c>
      <c r="E3931" s="55" t="str">
        <f t="shared" si="123"/>
        <v>E1983</v>
      </c>
      <c r="F3931" s="56" t="s">
        <v>9239</v>
      </c>
      <c r="G3931" s="56" t="s">
        <v>15566</v>
      </c>
      <c r="H3931" s="59"/>
      <c r="I3931" s="57">
        <v>2.25</v>
      </c>
      <c r="J3931" s="57">
        <v>1.25</v>
      </c>
      <c r="K3931" s="57">
        <v>0.5</v>
      </c>
      <c r="L3931" s="315" t="e">
        <v>#REF!</v>
      </c>
      <c r="M3931" s="58" t="e">
        <v>#REF!</v>
      </c>
      <c r="N3931" s="58" t="e">
        <v>#N/A</v>
      </c>
      <c r="O3931" s="58" t="e">
        <v>#N/A</v>
      </c>
      <c r="P3931" s="58" t="e">
        <v>#N/A</v>
      </c>
      <c r="Q3931" s="58" t="e">
        <v>#N/A</v>
      </c>
    </row>
    <row r="3932" spans="1:17" ht="15" customHeight="1" thickBot="1">
      <c r="A3932" s="446"/>
      <c r="B3932" s="446"/>
      <c r="C3932" s="54" t="str">
        <f>IF(A3932="CSP","Consolidated Supply Program(IIF)",IF(A3932&lt;&gt;"",INDEX('CCN &amp; Description'!$B$2:$B$1071,MATCH(VALUE(LEFT(A3932,5)),'CCN &amp; Description'!$A$2:$A$1071,0)),""))</f>
        <v/>
      </c>
      <c r="D3932" s="55" t="str">
        <f t="shared" si="122"/>
        <v>E</v>
      </c>
      <c r="E3932" s="55" t="str">
        <f t="shared" si="123"/>
        <v>E2020</v>
      </c>
      <c r="F3932" s="56" t="s">
        <v>15567</v>
      </c>
      <c r="G3932" s="56" t="s">
        <v>15568</v>
      </c>
      <c r="H3932" s="59"/>
      <c r="I3932" s="57">
        <v>0</v>
      </c>
      <c r="J3932" s="57">
        <v>0</v>
      </c>
      <c r="K3932" s="57">
        <v>0</v>
      </c>
      <c r="L3932" s="315" t="e">
        <v>#REF!</v>
      </c>
      <c r="M3932" s="58" t="e">
        <v>#REF!</v>
      </c>
      <c r="N3932" s="58" t="e">
        <v>#N/A</v>
      </c>
      <c r="O3932" s="58" t="e">
        <v>#N/A</v>
      </c>
      <c r="P3932" s="58" t="e">
        <v>#N/A</v>
      </c>
      <c r="Q3932" s="58" t="e">
        <v>#N/A</v>
      </c>
    </row>
    <row r="3933" spans="1:17" ht="15" customHeight="1" thickBot="1">
      <c r="A3933" s="446">
        <v>21410</v>
      </c>
      <c r="B3933" s="446"/>
      <c r="C3933" s="54" t="str">
        <f>IF(A3933="CSP","Consolidated Supply Program(IIF)",IF(A3933&lt;&gt;"",INDEX('CCN &amp; Description'!$B$2:$B$1071,MATCH(VALUE(LEFT(A3933,5)),'CCN &amp; Description'!$A$2:$A$1071,0)),""))</f>
        <v>VEHICLE MAINTENANCE SHOP</v>
      </c>
      <c r="D3933" s="55" t="str">
        <f t="shared" si="122"/>
        <v>E</v>
      </c>
      <c r="E3933" s="55" t="str">
        <f t="shared" si="123"/>
        <v>E2028</v>
      </c>
      <c r="F3933" s="56" t="s">
        <v>9243</v>
      </c>
      <c r="G3933" s="56" t="s">
        <v>15569</v>
      </c>
      <c r="H3933" s="59"/>
      <c r="I3933" s="57">
        <v>1.75</v>
      </c>
      <c r="J3933" s="57">
        <v>1.75</v>
      </c>
      <c r="K3933" s="57">
        <v>0.67</v>
      </c>
      <c r="L3933" s="315" t="e">
        <v>#REF!</v>
      </c>
      <c r="M3933" s="58" t="e">
        <v>#REF!</v>
      </c>
      <c r="N3933" s="58" t="e">
        <v>#N/A</v>
      </c>
      <c r="O3933" s="58" t="e">
        <v>#N/A</v>
      </c>
      <c r="P3933" s="58" t="e">
        <v>#N/A</v>
      </c>
      <c r="Q3933" s="58" t="e">
        <v>#N/A</v>
      </c>
    </row>
    <row r="3934" spans="1:17" s="110" customFormat="1" ht="15" customHeight="1" thickBot="1">
      <c r="A3934" s="446">
        <v>14345</v>
      </c>
      <c r="B3934" s="446"/>
      <c r="C3934" s="106" t="str">
        <f>IF(A3934="CSP","Consolidated Supply Program(IIF)",IF(A3934&lt;&gt;"",INDEX('CCN &amp; Description'!$B$2:$B$1071,MATCH(VALUE(LEFT(A3934,5)),'CCN &amp; Description'!$A$2:$A$1071,0)),""))</f>
        <v>SMALL ARMS STORAGE, INSTALLATION</v>
      </c>
      <c r="D3934" s="107" t="str">
        <f t="shared" si="122"/>
        <v>E</v>
      </c>
      <c r="E3934" s="107" t="str">
        <f t="shared" si="123"/>
        <v>E2070</v>
      </c>
      <c r="F3934" s="108" t="s">
        <v>9247</v>
      </c>
      <c r="G3934" s="108" t="s">
        <v>15570</v>
      </c>
      <c r="H3934" s="108" t="s">
        <v>15571</v>
      </c>
      <c r="I3934" s="109">
        <v>2.5</v>
      </c>
      <c r="J3934" s="109">
        <v>1.5</v>
      </c>
      <c r="K3934" s="109">
        <v>0.5</v>
      </c>
      <c r="L3934" s="110" t="e">
        <v>#REF!</v>
      </c>
      <c r="M3934" s="111" t="e">
        <v>#REF!</v>
      </c>
      <c r="N3934" s="111" t="e">
        <v>#N/A</v>
      </c>
      <c r="O3934" s="111" t="e">
        <v>#N/A</v>
      </c>
      <c r="P3934" s="111" t="e">
        <v>#N/A</v>
      </c>
      <c r="Q3934" s="111" t="e">
        <v>#N/A</v>
      </c>
    </row>
    <row r="3935" spans="1:17" s="110" customFormat="1" ht="15" customHeight="1" thickBot="1">
      <c r="A3935" s="446">
        <v>14345</v>
      </c>
      <c r="B3935" s="446"/>
      <c r="C3935" s="106" t="str">
        <f>IF(A3935="CSP","Consolidated Supply Program(IIF)",IF(A3935&lt;&gt;"",INDEX('CCN &amp; Description'!$B$2:$B$1071,MATCH(VALUE(LEFT(A3935,5)),'CCN &amp; Description'!$A$2:$A$1071,0)),""))</f>
        <v>SMALL ARMS STORAGE, INSTALLATION</v>
      </c>
      <c r="D3935" s="107" t="str">
        <f t="shared" si="122"/>
        <v>E</v>
      </c>
      <c r="E3935" s="107" t="str">
        <f t="shared" si="123"/>
        <v>E2070</v>
      </c>
      <c r="F3935" s="108" t="s">
        <v>9247</v>
      </c>
      <c r="G3935" s="108" t="s">
        <v>15572</v>
      </c>
      <c r="H3935" s="108" t="s">
        <v>15571</v>
      </c>
      <c r="I3935" s="109">
        <v>2.5</v>
      </c>
      <c r="J3935" s="109">
        <v>1.5</v>
      </c>
      <c r="K3935" s="109">
        <v>0.5</v>
      </c>
      <c r="L3935" s="110" t="e">
        <v>#REF!</v>
      </c>
      <c r="M3935" s="111" t="e">
        <v>#REF!</v>
      </c>
      <c r="N3935" s="111" t="e">
        <v>#N/A</v>
      </c>
      <c r="O3935" s="111" t="e">
        <v>#N/A</v>
      </c>
      <c r="P3935" s="111" t="e">
        <v>#N/A</v>
      </c>
      <c r="Q3935" s="111" t="e">
        <v>#N/A</v>
      </c>
    </row>
    <row r="3936" spans="1:17" ht="15" customHeight="1" thickBot="1">
      <c r="A3936" s="446"/>
      <c r="B3936" s="446"/>
      <c r="C3936" s="54" t="str">
        <f>IF(A3936="CSP","Consolidated Supply Program(IIF)",IF(A3936&lt;&gt;"",INDEX('CCN &amp; Description'!$B$2:$B$1071,MATCH(VALUE(LEFT(A3936,5)),'CCN &amp; Description'!$A$2:$A$1071,0)),""))</f>
        <v/>
      </c>
      <c r="D3936" s="55" t="str">
        <f t="shared" si="122"/>
        <v>E</v>
      </c>
      <c r="E3936" s="55" t="str">
        <f t="shared" si="123"/>
        <v>E2070</v>
      </c>
      <c r="F3936" s="56" t="s">
        <v>15573</v>
      </c>
      <c r="G3936" s="56" t="s">
        <v>15572</v>
      </c>
      <c r="H3936" s="56" t="s">
        <v>15571</v>
      </c>
      <c r="I3936" s="57">
        <v>2.5</v>
      </c>
      <c r="J3936" s="57">
        <v>1.5</v>
      </c>
      <c r="K3936" s="57">
        <v>0.5</v>
      </c>
      <c r="L3936" s="315" t="e">
        <v>#REF!</v>
      </c>
      <c r="M3936" s="58" t="e">
        <v>#REF!</v>
      </c>
      <c r="N3936" s="58" t="e">
        <v>#N/A</v>
      </c>
      <c r="O3936" s="58" t="e">
        <v>#N/A</v>
      </c>
      <c r="P3936" s="58" t="e">
        <v>#N/A</v>
      </c>
      <c r="Q3936" s="58" t="e">
        <v>#N/A</v>
      </c>
    </row>
    <row r="3937" spans="1:17" ht="15" customHeight="1" thickBot="1">
      <c r="A3937" s="446"/>
      <c r="B3937" s="446"/>
      <c r="C3937" s="54" t="str">
        <f>IF(A3937="CSP","Consolidated Supply Program(IIF)",IF(A3937&lt;&gt;"",INDEX('CCN &amp; Description'!$B$2:$B$1071,MATCH(VALUE(LEFT(A3937,5)),'CCN &amp; Description'!$A$2:$A$1071,0)),""))</f>
        <v/>
      </c>
      <c r="D3937" s="55" t="str">
        <f t="shared" si="122"/>
        <v>E</v>
      </c>
      <c r="E3937" s="55" t="str">
        <f t="shared" si="123"/>
        <v>E2090</v>
      </c>
      <c r="F3937" s="56" t="s">
        <v>15574</v>
      </c>
      <c r="G3937" s="56" t="s">
        <v>15575</v>
      </c>
      <c r="H3937" s="59"/>
      <c r="I3937" s="60"/>
      <c r="J3937" s="60"/>
      <c r="K3937" s="60"/>
      <c r="L3937" s="315" t="e">
        <v>#REF!</v>
      </c>
      <c r="M3937" s="58" t="e">
        <v>#REF!</v>
      </c>
      <c r="N3937" s="58" t="e">
        <v>#N/A</v>
      </c>
      <c r="O3937" s="58" t="e">
        <v>#N/A</v>
      </c>
      <c r="P3937" s="58" t="e">
        <v>#N/A</v>
      </c>
      <c r="Q3937" s="58" t="e">
        <v>#N/A</v>
      </c>
    </row>
    <row r="3938" spans="1:17" ht="15" customHeight="1" thickBot="1">
      <c r="A3938" s="446"/>
      <c r="B3938" s="446"/>
      <c r="C3938" s="54" t="str">
        <f>IF(A3938="CSP","Consolidated Supply Program(IIF)",IF(A3938&lt;&gt;"",INDEX('CCN &amp; Description'!$B$2:$B$1071,MATCH(VALUE(LEFT(A3938,5)),'CCN &amp; Description'!$A$2:$A$1071,0)),""))</f>
        <v/>
      </c>
      <c r="D3938" s="55" t="str">
        <f t="shared" si="122"/>
        <v>E</v>
      </c>
      <c r="E3938" s="55" t="str">
        <f t="shared" si="123"/>
        <v>E2190</v>
      </c>
      <c r="F3938" s="56" t="s">
        <v>15576</v>
      </c>
      <c r="G3938" s="56" t="s">
        <v>15577</v>
      </c>
      <c r="H3938" s="59"/>
      <c r="I3938" s="57">
        <v>1.75</v>
      </c>
      <c r="J3938" s="57">
        <v>0.75</v>
      </c>
      <c r="K3938" s="57">
        <v>1.25</v>
      </c>
      <c r="L3938" s="315" t="e">
        <v>#REF!</v>
      </c>
      <c r="M3938" s="58" t="e">
        <v>#REF!</v>
      </c>
      <c r="N3938" s="58" t="e">
        <v>#N/A</v>
      </c>
      <c r="O3938" s="58" t="e">
        <v>#N/A</v>
      </c>
      <c r="P3938" s="58" t="e">
        <v>#N/A</v>
      </c>
      <c r="Q3938" s="58" t="e">
        <v>#N/A</v>
      </c>
    </row>
    <row r="3939" spans="1:17" ht="15" customHeight="1" thickBot="1">
      <c r="A3939" s="446"/>
      <c r="B3939" s="446"/>
      <c r="C3939" s="54" t="str">
        <f>IF(A3939="CSP","Consolidated Supply Program(IIF)",IF(A3939&lt;&gt;"",INDEX('CCN &amp; Description'!$B$2:$B$1071,MATCH(VALUE(LEFT(A3939,5)),'CCN &amp; Description'!$A$2:$A$1071,0)),""))</f>
        <v/>
      </c>
      <c r="D3939" s="55" t="str">
        <f t="shared" si="122"/>
        <v>E</v>
      </c>
      <c r="E3939" s="55" t="str">
        <f t="shared" si="123"/>
        <v>E2191</v>
      </c>
      <c r="F3939" s="56" t="s">
        <v>15578</v>
      </c>
      <c r="G3939" s="56" t="s">
        <v>15579</v>
      </c>
      <c r="H3939" s="59"/>
      <c r="I3939" s="57">
        <v>2.58</v>
      </c>
      <c r="J3939" s="57">
        <v>1.75</v>
      </c>
      <c r="K3939" s="57">
        <v>4</v>
      </c>
      <c r="L3939" s="315" t="e">
        <v>#REF!</v>
      </c>
      <c r="M3939" s="58" t="e">
        <v>#REF!</v>
      </c>
      <c r="N3939" s="58" t="e">
        <v>#N/A</v>
      </c>
      <c r="O3939" s="58" t="e">
        <v>#N/A</v>
      </c>
      <c r="P3939" s="58" t="e">
        <v>#N/A</v>
      </c>
      <c r="Q3939" s="58" t="e">
        <v>#N/A</v>
      </c>
    </row>
    <row r="3940" spans="1:17" ht="15" customHeight="1" thickBot="1">
      <c r="A3940" s="446"/>
      <c r="B3940" s="446"/>
      <c r="C3940" s="54" t="str">
        <f>IF(A3940="CSP","Consolidated Supply Program(IIF)",IF(A3940&lt;&gt;"",INDEX('CCN &amp; Description'!$B$2:$B$1071,MATCH(VALUE(LEFT(A3940,5)),'CCN &amp; Description'!$A$2:$A$1071,0)),""))</f>
        <v/>
      </c>
      <c r="D3940" s="55" t="str">
        <f t="shared" si="122"/>
        <v>E</v>
      </c>
      <c r="E3940" s="55" t="str">
        <f t="shared" si="123"/>
        <v>E2208</v>
      </c>
      <c r="F3940" s="56" t="s">
        <v>15580</v>
      </c>
      <c r="G3940" s="56" t="s">
        <v>15581</v>
      </c>
      <c r="H3940" s="56" t="s">
        <v>15582</v>
      </c>
      <c r="I3940" s="57">
        <v>1.33</v>
      </c>
      <c r="J3940" s="57">
        <v>1.83</v>
      </c>
      <c r="K3940" s="57">
        <v>1.08</v>
      </c>
      <c r="L3940" s="315" t="e">
        <v>#REF!</v>
      </c>
      <c r="M3940" s="58" t="e">
        <v>#REF!</v>
      </c>
      <c r="N3940" s="58" t="e">
        <v>#N/A</v>
      </c>
      <c r="O3940" s="58" t="e">
        <v>#N/A</v>
      </c>
      <c r="P3940" s="58" t="e">
        <v>#N/A</v>
      </c>
      <c r="Q3940" s="58" t="e">
        <v>#N/A</v>
      </c>
    </row>
    <row r="3941" spans="1:17" ht="15" customHeight="1" thickBot="1">
      <c r="A3941" s="446"/>
      <c r="B3941" s="446"/>
      <c r="C3941" s="54" t="str">
        <f>IF(A3941="CSP","Consolidated Supply Program(IIF)",IF(A3941&lt;&gt;"",INDEX('CCN &amp; Description'!$B$2:$B$1071,MATCH(VALUE(LEFT(A3941,5)),'CCN &amp; Description'!$A$2:$A$1071,0)),""))</f>
        <v/>
      </c>
      <c r="D3941" s="55" t="str">
        <f t="shared" si="122"/>
        <v>E</v>
      </c>
      <c r="E3941" s="55" t="str">
        <f t="shared" si="123"/>
        <v>E2230</v>
      </c>
      <c r="F3941" s="56" t="s">
        <v>15583</v>
      </c>
      <c r="G3941" s="56" t="s">
        <v>15584</v>
      </c>
      <c r="H3941" s="59"/>
      <c r="I3941" s="57">
        <v>0</v>
      </c>
      <c r="J3941" s="57">
        <v>0</v>
      </c>
      <c r="K3941" s="57">
        <v>0</v>
      </c>
      <c r="L3941" s="315" t="e">
        <v>#REF!</v>
      </c>
      <c r="M3941" s="58" t="e">
        <v>#REF!</v>
      </c>
      <c r="N3941" s="58" t="e">
        <v>#N/A</v>
      </c>
      <c r="O3941" s="58" t="e">
        <v>#N/A</v>
      </c>
      <c r="P3941" s="58" t="e">
        <v>#N/A</v>
      </c>
      <c r="Q3941" s="58" t="e">
        <v>#N/A</v>
      </c>
    </row>
    <row r="3942" spans="1:17" ht="15" customHeight="1" thickBot="1">
      <c r="A3942" s="446" t="s">
        <v>12466</v>
      </c>
      <c r="B3942" s="446" t="s">
        <v>12466</v>
      </c>
      <c r="C3942" s="54" t="e">
        <f>IF(A3942="CSP","Consolidated Supply Program(IIF)",IF(A3942&lt;&gt;"",INDEX('CCN &amp; Description'!$B$2:$B$1071,MATCH(VALUE(LEFT(A3942,5)),'CCN &amp; Description'!$A$2:$A$1071,0)),""))</f>
        <v>#VALUE!</v>
      </c>
      <c r="D3942" s="55" t="str">
        <f t="shared" si="122"/>
        <v>E</v>
      </c>
      <c r="E3942" s="55" t="str">
        <f t="shared" si="123"/>
        <v>E2231</v>
      </c>
      <c r="F3942" s="56" t="s">
        <v>9253</v>
      </c>
      <c r="G3942" s="56" t="s">
        <v>11669</v>
      </c>
      <c r="H3942" s="56" t="s">
        <v>15585</v>
      </c>
      <c r="I3942" s="57">
        <v>6</v>
      </c>
      <c r="J3942" s="57">
        <v>4</v>
      </c>
      <c r="K3942" s="57">
        <v>3</v>
      </c>
      <c r="L3942" s="315" t="e">
        <v>#REF!</v>
      </c>
      <c r="M3942" s="58" t="e">
        <v>#REF!</v>
      </c>
      <c r="N3942" s="58" t="e">
        <v>#N/A</v>
      </c>
      <c r="O3942" s="58" t="e">
        <v>#N/A</v>
      </c>
      <c r="P3942" s="58" t="e">
        <v>#N/A</v>
      </c>
      <c r="Q3942" s="58" t="e">
        <v>#N/A</v>
      </c>
    </row>
    <row r="3943" spans="1:17" ht="15" customHeight="1" thickBot="1">
      <c r="A3943" s="446"/>
      <c r="B3943" s="446"/>
      <c r="C3943" s="54" t="str">
        <f>IF(A3943="CSP","Consolidated Supply Program(IIF)",IF(A3943&lt;&gt;"",INDEX('CCN &amp; Description'!$B$2:$B$1071,MATCH(VALUE(LEFT(A3943,5)),'CCN &amp; Description'!$A$2:$A$1071,0)),""))</f>
        <v/>
      </c>
      <c r="D3943" s="55" t="str">
        <f t="shared" si="122"/>
        <v>E</v>
      </c>
      <c r="E3943" s="55" t="str">
        <f t="shared" si="123"/>
        <v>E2231</v>
      </c>
      <c r="F3943" s="56" t="s">
        <v>15586</v>
      </c>
      <c r="G3943" s="56" t="s">
        <v>11669</v>
      </c>
      <c r="H3943" s="56" t="s">
        <v>15585</v>
      </c>
      <c r="I3943" s="57">
        <v>6</v>
      </c>
      <c r="J3943" s="57">
        <v>4</v>
      </c>
      <c r="K3943" s="57">
        <v>3</v>
      </c>
      <c r="L3943" s="315" t="e">
        <v>#REF!</v>
      </c>
      <c r="M3943" s="58" t="e">
        <v>#REF!</v>
      </c>
      <c r="N3943" s="58" t="e">
        <v>#N/A</v>
      </c>
      <c r="O3943" s="58" t="e">
        <v>#N/A</v>
      </c>
      <c r="P3943" s="58" t="e">
        <v>#N/A</v>
      </c>
      <c r="Q3943" s="58" t="e">
        <v>#N/A</v>
      </c>
    </row>
    <row r="3944" spans="1:17" ht="15" customHeight="1" thickBot="1">
      <c r="A3944" s="446"/>
      <c r="B3944" s="446"/>
      <c r="C3944" s="54" t="str">
        <f>IF(A3944="CSP","Consolidated Supply Program(IIF)",IF(A3944&lt;&gt;"",INDEX('CCN &amp; Description'!$B$2:$B$1071,MATCH(VALUE(LEFT(A3944,5)),'CCN &amp; Description'!$A$2:$A$1071,0)),""))</f>
        <v/>
      </c>
      <c r="D3944" s="55" t="str">
        <f t="shared" si="122"/>
        <v>E</v>
      </c>
      <c r="E3944" s="55" t="str">
        <f t="shared" si="123"/>
        <v>E2235</v>
      </c>
      <c r="F3944" s="56" t="s">
        <v>15587</v>
      </c>
      <c r="G3944" s="56" t="s">
        <v>11669</v>
      </c>
      <c r="H3944" s="56" t="s">
        <v>15588</v>
      </c>
      <c r="I3944" s="57">
        <v>4</v>
      </c>
      <c r="J3944" s="57">
        <v>9</v>
      </c>
      <c r="K3944" s="57">
        <v>15.33</v>
      </c>
      <c r="L3944" s="315" t="e">
        <v>#REF!</v>
      </c>
      <c r="M3944" s="58" t="e">
        <v>#REF!</v>
      </c>
      <c r="N3944" s="58" t="e">
        <v>#N/A</v>
      </c>
      <c r="O3944" s="58" t="e">
        <v>#N/A</v>
      </c>
      <c r="P3944" s="58" t="e">
        <v>#N/A</v>
      </c>
      <c r="Q3944" s="58" t="e">
        <v>#N/A</v>
      </c>
    </row>
    <row r="3945" spans="1:17" ht="15" customHeight="1" thickBot="1">
      <c r="A3945" s="446"/>
      <c r="B3945" s="446"/>
      <c r="C3945" s="54" t="str">
        <f>IF(A3945="CSP","Consolidated Supply Program(IIF)",IF(A3945&lt;&gt;"",INDEX('CCN &amp; Description'!$B$2:$B$1071,MATCH(VALUE(LEFT(A3945,5)),'CCN &amp; Description'!$A$2:$A$1071,0)),""))</f>
        <v/>
      </c>
      <c r="D3945" s="55" t="str">
        <f t="shared" si="122"/>
        <v>E</v>
      </c>
      <c r="E3945" s="55" t="str">
        <f t="shared" si="123"/>
        <v>E2235</v>
      </c>
      <c r="F3945" s="56" t="s">
        <v>15589</v>
      </c>
      <c r="G3945" s="56" t="s">
        <v>11669</v>
      </c>
      <c r="H3945" s="56" t="s">
        <v>15588</v>
      </c>
      <c r="I3945" s="57">
        <v>4</v>
      </c>
      <c r="J3945" s="57">
        <v>9</v>
      </c>
      <c r="K3945" s="57">
        <v>15.33</v>
      </c>
      <c r="L3945" s="315" t="e">
        <v>#REF!</v>
      </c>
      <c r="M3945" s="58" t="e">
        <v>#REF!</v>
      </c>
      <c r="N3945" s="58" t="e">
        <v>#N/A</v>
      </c>
      <c r="O3945" s="58" t="e">
        <v>#N/A</v>
      </c>
      <c r="P3945" s="58" t="e">
        <v>#N/A</v>
      </c>
      <c r="Q3945" s="58" t="e">
        <v>#N/A</v>
      </c>
    </row>
    <row r="3946" spans="1:17" ht="15" customHeight="1" thickBot="1">
      <c r="A3946" s="446"/>
      <c r="B3946" s="446"/>
      <c r="C3946" s="54" t="str">
        <f>IF(A3946="CSP","Consolidated Supply Program(IIF)",IF(A3946&lt;&gt;"",INDEX('CCN &amp; Description'!$B$2:$B$1071,MATCH(VALUE(LEFT(A3946,5)),'CCN &amp; Description'!$A$2:$A$1071,0)),""))</f>
        <v/>
      </c>
      <c r="D3946" s="55" t="str">
        <f t="shared" si="122"/>
        <v>E</v>
      </c>
      <c r="E3946" s="55" t="str">
        <f t="shared" si="123"/>
        <v>E2250</v>
      </c>
      <c r="F3946" s="56" t="s">
        <v>15590</v>
      </c>
      <c r="G3946" s="56" t="s">
        <v>15591</v>
      </c>
      <c r="H3946" s="59"/>
      <c r="I3946" s="57">
        <v>11.33</v>
      </c>
      <c r="J3946" s="57">
        <v>4.25</v>
      </c>
      <c r="K3946" s="57">
        <v>3.75</v>
      </c>
      <c r="L3946" s="315" t="e">
        <v>#REF!</v>
      </c>
      <c r="M3946" s="58" t="e">
        <v>#REF!</v>
      </c>
      <c r="N3946" s="58" t="e">
        <v>#N/A</v>
      </c>
      <c r="O3946" s="58" t="e">
        <v>#N/A</v>
      </c>
      <c r="P3946" s="58" t="e">
        <v>#N/A</v>
      </c>
      <c r="Q3946" s="58" t="e">
        <v>#N/A</v>
      </c>
    </row>
    <row r="3947" spans="1:17" s="110" customFormat="1" ht="15" customHeight="1" thickBot="1">
      <c r="A3947" s="446">
        <v>14345</v>
      </c>
      <c r="B3947" s="446"/>
      <c r="C3947" s="106" t="str">
        <f>IF(A3947="CSP","Consolidated Supply Program(IIF)",IF(A3947&lt;&gt;"",INDEX('CCN &amp; Description'!$B$2:$B$1071,MATCH(VALUE(LEFT(A3947,5)),'CCN &amp; Description'!$A$2:$A$1071,0)),""))</f>
        <v>SMALL ARMS STORAGE, INSTALLATION</v>
      </c>
      <c r="D3947" s="107" t="str">
        <f t="shared" si="122"/>
        <v>E</v>
      </c>
      <c r="E3947" s="107" t="str">
        <f t="shared" si="123"/>
        <v>E2270</v>
      </c>
      <c r="F3947" s="108" t="s">
        <v>9257</v>
      </c>
      <c r="G3947" s="108" t="s">
        <v>15592</v>
      </c>
      <c r="H3947" s="112"/>
      <c r="I3947" s="109">
        <v>1.83</v>
      </c>
      <c r="J3947" s="109">
        <v>0.67</v>
      </c>
      <c r="K3947" s="109">
        <v>0.83</v>
      </c>
      <c r="L3947" s="110" t="e">
        <v>#REF!</v>
      </c>
      <c r="M3947" s="111" t="e">
        <v>#REF!</v>
      </c>
      <c r="N3947" s="111" t="e">
        <v>#N/A</v>
      </c>
      <c r="O3947" s="111" t="e">
        <v>#N/A</v>
      </c>
      <c r="P3947" s="111" t="e">
        <v>#N/A</v>
      </c>
      <c r="Q3947" s="111" t="e">
        <v>#N/A</v>
      </c>
    </row>
    <row r="3948" spans="1:17" s="110" customFormat="1" ht="15" customHeight="1" thickBot="1">
      <c r="A3948" s="446"/>
      <c r="B3948" s="446"/>
      <c r="C3948" s="106" t="str">
        <f>IF(A3948="CSP","Consolidated Supply Program(IIF)",IF(A3948&lt;&gt;"",INDEX('CCN &amp; Description'!$B$2:$B$1071,MATCH(VALUE(LEFT(A3948,5)),'CCN &amp; Description'!$A$2:$A$1071,0)),""))</f>
        <v/>
      </c>
      <c r="D3948" s="107" t="str">
        <f t="shared" si="122"/>
        <v>E</v>
      </c>
      <c r="E3948" s="107" t="str">
        <f t="shared" si="123"/>
        <v>E2525</v>
      </c>
      <c r="F3948" s="108" t="s">
        <v>9261</v>
      </c>
      <c r="G3948" s="108" t="s">
        <v>9262</v>
      </c>
      <c r="H3948" s="108" t="s">
        <v>12509</v>
      </c>
      <c r="I3948" s="109">
        <v>2.25</v>
      </c>
      <c r="J3948" s="109">
        <v>1.25</v>
      </c>
      <c r="K3948" s="109">
        <v>0.5</v>
      </c>
      <c r="L3948" s="110" t="e">
        <v>#REF!</v>
      </c>
      <c r="M3948" s="111" t="e">
        <v>#REF!</v>
      </c>
      <c r="N3948" s="111" t="e">
        <v>#N/A</v>
      </c>
      <c r="O3948" s="111" t="e">
        <v>#N/A</v>
      </c>
      <c r="P3948" s="111" t="e">
        <v>#N/A</v>
      </c>
      <c r="Q3948" s="111" t="e">
        <v>#N/A</v>
      </c>
    </row>
    <row r="3949" spans="1:17" s="110" customFormat="1" ht="15" customHeight="1" thickBot="1">
      <c r="A3949" s="446"/>
      <c r="B3949" s="446"/>
      <c r="C3949" s="106" t="str">
        <f>IF(A3949="CSP","Consolidated Supply Program(IIF)",IF(A3949&lt;&gt;"",INDEX('CCN &amp; Description'!$B$2:$B$1071,MATCH(VALUE(LEFT(A3949,5)),'CCN &amp; Description'!$A$2:$A$1071,0)),""))</f>
        <v/>
      </c>
      <c r="D3949" s="107" t="str">
        <f t="shared" si="122"/>
        <v>E</v>
      </c>
      <c r="E3949" s="107" t="str">
        <f t="shared" si="123"/>
        <v>E2650</v>
      </c>
      <c r="F3949" s="108" t="s">
        <v>9265</v>
      </c>
      <c r="G3949" s="108" t="s">
        <v>15593</v>
      </c>
      <c r="H3949" s="108" t="s">
        <v>15594</v>
      </c>
      <c r="I3949" s="109">
        <v>3</v>
      </c>
      <c r="J3949" s="109">
        <v>1</v>
      </c>
      <c r="K3949" s="109">
        <v>0.75</v>
      </c>
      <c r="L3949" s="110" t="e">
        <v>#REF!</v>
      </c>
      <c r="M3949" s="111" t="e">
        <v>#REF!</v>
      </c>
      <c r="N3949" s="111" t="e">
        <v>#N/A</v>
      </c>
      <c r="O3949" s="111" t="e">
        <v>#N/A</v>
      </c>
      <c r="P3949" s="111" t="e">
        <v>#N/A</v>
      </c>
      <c r="Q3949" s="111" t="e">
        <v>#N/A</v>
      </c>
    </row>
    <row r="3950" spans="1:17" ht="15" customHeight="1" thickBot="1">
      <c r="A3950" s="446"/>
      <c r="B3950" s="446"/>
      <c r="C3950" s="54" t="str">
        <f>IF(A3950="CSP","Consolidated Supply Program(IIF)",IF(A3950&lt;&gt;"",INDEX('CCN &amp; Description'!$B$2:$B$1071,MATCH(VALUE(LEFT(A3950,5)),'CCN &amp; Description'!$A$2:$A$1071,0)),""))</f>
        <v/>
      </c>
      <c r="D3950" s="55" t="str">
        <f t="shared" si="122"/>
        <v>E</v>
      </c>
      <c r="E3950" s="55" t="str">
        <f t="shared" si="123"/>
        <v>E2653</v>
      </c>
      <c r="F3950" s="56" t="s">
        <v>9269</v>
      </c>
      <c r="G3950" s="56" t="s">
        <v>15595</v>
      </c>
      <c r="H3950" s="59"/>
      <c r="I3950" s="57">
        <v>2.08</v>
      </c>
      <c r="J3950" s="57">
        <v>0.5</v>
      </c>
      <c r="K3950" s="57">
        <v>0.57999999999999996</v>
      </c>
      <c r="L3950" s="315" t="e">
        <v>#REF!</v>
      </c>
      <c r="M3950" s="58" t="e">
        <v>#REF!</v>
      </c>
      <c r="N3950" s="58" t="e">
        <v>#N/A</v>
      </c>
      <c r="O3950" s="58" t="e">
        <v>#N/A</v>
      </c>
      <c r="P3950" s="58" t="e">
        <v>#N/A</v>
      </c>
      <c r="Q3950" s="58" t="e">
        <v>#N/A</v>
      </c>
    </row>
    <row r="3951" spans="1:17" s="110" customFormat="1" ht="15" customHeight="1" thickBot="1">
      <c r="A3951" s="446">
        <v>14345</v>
      </c>
      <c r="B3951" s="446"/>
      <c r="C3951" s="106" t="str">
        <f>IF(A3951="CSP","Consolidated Supply Program(IIF)",IF(A3951&lt;&gt;"",INDEX('CCN &amp; Description'!$B$2:$B$1071,MATCH(VALUE(LEFT(A3951,5)),'CCN &amp; Description'!$A$2:$A$1071,0)),""))</f>
        <v>SMALL ARMS STORAGE, INSTALLATION</v>
      </c>
      <c r="D3951" s="107" t="str">
        <f t="shared" si="122"/>
        <v>E</v>
      </c>
      <c r="E3951" s="107" t="str">
        <f t="shared" si="123"/>
        <v>E2656</v>
      </c>
      <c r="F3951" s="108" t="s">
        <v>9273</v>
      </c>
      <c r="G3951" s="108" t="s">
        <v>9274</v>
      </c>
      <c r="H3951" s="112"/>
      <c r="I3951" s="109">
        <v>0</v>
      </c>
      <c r="J3951" s="109">
        <v>0</v>
      </c>
      <c r="K3951" s="109">
        <v>0</v>
      </c>
      <c r="L3951" s="110" t="e">
        <v>#REF!</v>
      </c>
      <c r="M3951" s="111" t="e">
        <v>#REF!</v>
      </c>
      <c r="N3951" s="111" t="e">
        <v>#N/A</v>
      </c>
      <c r="O3951" s="111" t="e">
        <v>#N/A</v>
      </c>
      <c r="P3951" s="111" t="e">
        <v>#N/A</v>
      </c>
      <c r="Q3951" s="111" t="e">
        <v>#N/A</v>
      </c>
    </row>
    <row r="3952" spans="1:17" ht="15" customHeight="1" thickBot="1">
      <c r="A3952" s="446">
        <v>21410</v>
      </c>
      <c r="B3952" s="446"/>
      <c r="C3952" s="54" t="str">
        <f>IF(A3952="CSP","Consolidated Supply Program(IIF)",IF(A3952&lt;&gt;"",INDEX('CCN &amp; Description'!$B$2:$B$1071,MATCH(VALUE(LEFT(A3952,5)),'CCN &amp; Description'!$A$2:$A$1071,0)),""))</f>
        <v>VEHICLE MAINTENANCE SHOP</v>
      </c>
      <c r="D3952" s="55" t="str">
        <f t="shared" si="122"/>
        <v>E</v>
      </c>
      <c r="E3952" s="55" t="str">
        <f t="shared" si="123"/>
        <v>E2657</v>
      </c>
      <c r="F3952" s="56" t="s">
        <v>9278</v>
      </c>
      <c r="G3952" s="56" t="s">
        <v>12945</v>
      </c>
      <c r="H3952" s="59"/>
      <c r="I3952" s="57">
        <v>4</v>
      </c>
      <c r="J3952" s="57">
        <v>3.33</v>
      </c>
      <c r="K3952" s="57">
        <v>3.42</v>
      </c>
      <c r="L3952" s="315" t="e">
        <v>#REF!</v>
      </c>
      <c r="M3952" s="58" t="e">
        <v>#REF!</v>
      </c>
      <c r="N3952" s="58" t="e">
        <v>#N/A</v>
      </c>
      <c r="O3952" s="58" t="e">
        <v>#N/A</v>
      </c>
      <c r="P3952" s="58" t="e">
        <v>#N/A</v>
      </c>
      <c r="Q3952" s="58" t="e">
        <v>#N/A</v>
      </c>
    </row>
    <row r="3953" spans="1:17" ht="15" customHeight="1" thickBot="1">
      <c r="A3953" s="446">
        <v>21410</v>
      </c>
      <c r="B3953" s="446"/>
      <c r="C3953" s="54" t="str">
        <f>IF(A3953="CSP","Consolidated Supply Program(IIF)",IF(A3953&lt;&gt;"",INDEX('CCN &amp; Description'!$B$2:$B$1071,MATCH(VALUE(LEFT(A3953,5)),'CCN &amp; Description'!$A$2:$A$1071,0)),""))</f>
        <v>VEHICLE MAINTENANCE SHOP</v>
      </c>
      <c r="D3953" s="55" t="str">
        <f t="shared" si="122"/>
        <v>E</v>
      </c>
      <c r="E3953" s="55" t="str">
        <f t="shared" si="123"/>
        <v>E2658</v>
      </c>
      <c r="F3953" s="56" t="s">
        <v>9282</v>
      </c>
      <c r="G3953" s="56" t="s">
        <v>15595</v>
      </c>
      <c r="H3953" s="59"/>
      <c r="I3953" s="57">
        <v>4</v>
      </c>
      <c r="J3953" s="57">
        <v>3.33</v>
      </c>
      <c r="K3953" s="57">
        <v>3.42</v>
      </c>
      <c r="L3953" s="315" t="e">
        <v>#REF!</v>
      </c>
      <c r="M3953" s="58" t="e">
        <v>#REF!</v>
      </c>
      <c r="N3953" s="58" t="e">
        <v>#N/A</v>
      </c>
      <c r="O3953" s="58" t="e">
        <v>#N/A</v>
      </c>
      <c r="P3953" s="58" t="e">
        <v>#N/A</v>
      </c>
      <c r="Q3953" s="58" t="e">
        <v>#N/A</v>
      </c>
    </row>
    <row r="3954" spans="1:17" ht="15" customHeight="1" thickBot="1">
      <c r="A3954" s="446"/>
      <c r="B3954" s="446"/>
      <c r="C3954" s="54" t="str">
        <f>IF(A3954="CSP","Consolidated Supply Program(IIF)",IF(A3954&lt;&gt;"",INDEX('CCN &amp; Description'!$B$2:$B$1071,MATCH(VALUE(LEFT(A3954,5)),'CCN &amp; Description'!$A$2:$A$1071,0)),""))</f>
        <v/>
      </c>
      <c r="D3954" s="55" t="str">
        <f t="shared" si="122"/>
        <v>E</v>
      </c>
      <c r="E3954" s="55" t="str">
        <f t="shared" si="123"/>
        <v>E2659</v>
      </c>
      <c r="F3954" s="56" t="s">
        <v>9286</v>
      </c>
      <c r="G3954" s="56" t="s">
        <v>15596</v>
      </c>
      <c r="H3954" s="59"/>
      <c r="I3954" s="57">
        <v>4</v>
      </c>
      <c r="J3954" s="57">
        <v>3.33</v>
      </c>
      <c r="K3954" s="57">
        <v>3.42</v>
      </c>
      <c r="L3954" s="315" t="e">
        <v>#REF!</v>
      </c>
      <c r="M3954" s="58" t="e">
        <v>#REF!</v>
      </c>
      <c r="N3954" s="58" t="e">
        <v>#N/A</v>
      </c>
      <c r="O3954" s="58" t="e">
        <v>#N/A</v>
      </c>
      <c r="P3954" s="58" t="e">
        <v>#N/A</v>
      </c>
      <c r="Q3954" s="58" t="e">
        <v>#N/A</v>
      </c>
    </row>
    <row r="3955" spans="1:17" ht="15" customHeight="1" thickBot="1">
      <c r="A3955" s="446">
        <v>21410</v>
      </c>
      <c r="B3955" s="446"/>
      <c r="C3955" s="54" t="str">
        <f>IF(A3955="CSP","Consolidated Supply Program(IIF)",IF(A3955&lt;&gt;"",INDEX('CCN &amp; Description'!$B$2:$B$1071,MATCH(VALUE(LEFT(A3955,5)),'CCN &amp; Description'!$A$2:$A$1071,0)),""))</f>
        <v>VEHICLE MAINTENANCE SHOP</v>
      </c>
      <c r="D3955" s="55" t="str">
        <f t="shared" si="122"/>
        <v>E</v>
      </c>
      <c r="E3955" s="55" t="str">
        <f t="shared" si="123"/>
        <v>E2660</v>
      </c>
      <c r="F3955" s="56" t="s">
        <v>9290</v>
      </c>
      <c r="G3955" s="56" t="s">
        <v>15597</v>
      </c>
      <c r="H3955" s="59"/>
      <c r="I3955" s="57">
        <v>4</v>
      </c>
      <c r="J3955" s="57">
        <v>3.33</v>
      </c>
      <c r="K3955" s="57">
        <v>3.42</v>
      </c>
      <c r="L3955" s="315" t="e">
        <v>#REF!</v>
      </c>
      <c r="M3955" s="58" t="e">
        <v>#REF!</v>
      </c>
      <c r="N3955" s="58" t="e">
        <v>#N/A</v>
      </c>
      <c r="O3955" s="58" t="e">
        <v>#N/A</v>
      </c>
      <c r="P3955" s="58" t="e">
        <v>#N/A</v>
      </c>
      <c r="Q3955" s="58" t="e">
        <v>#N/A</v>
      </c>
    </row>
    <row r="3956" spans="1:17" s="110" customFormat="1" ht="15" customHeight="1" thickBot="1">
      <c r="A3956" s="446">
        <v>21375</v>
      </c>
      <c r="B3956" s="446"/>
      <c r="C3956" s="106" t="str">
        <f>IF(A3956="CSP","Consolidated Supply Program(IIF)",IF(A3956&lt;&gt;"",INDEX('CCN &amp; Description'!$B$2:$B$1071,MATCH(VALUE(LEFT(A3956,5)),'CCN &amp; Description'!$A$2:$A$1071,0)),""))</f>
        <v>MARINE MAINTENANCE SUPPORT FACILITY</v>
      </c>
      <c r="D3956" s="107" t="str">
        <f t="shared" si="122"/>
        <v>E</v>
      </c>
      <c r="E3956" s="107" t="str">
        <f t="shared" si="123"/>
        <v>E2670</v>
      </c>
      <c r="F3956" s="108" t="s">
        <v>9294</v>
      </c>
      <c r="G3956" s="108" t="s">
        <v>9295</v>
      </c>
      <c r="H3956" s="112"/>
      <c r="I3956" s="109">
        <v>0</v>
      </c>
      <c r="J3956" s="109">
        <v>0</v>
      </c>
      <c r="K3956" s="109">
        <v>0</v>
      </c>
      <c r="L3956" s="110" t="e">
        <v>#REF!</v>
      </c>
      <c r="M3956" s="111" t="e">
        <v>#REF!</v>
      </c>
      <c r="N3956" s="111" t="e">
        <v>#N/A</v>
      </c>
      <c r="O3956" s="111" t="e">
        <v>#N/A</v>
      </c>
      <c r="P3956" s="111" t="e">
        <v>#N/A</v>
      </c>
      <c r="Q3956" s="111" t="e">
        <v>#N/A</v>
      </c>
    </row>
    <row r="3957" spans="1:17" ht="15" customHeight="1" thickBot="1">
      <c r="A3957" s="446"/>
      <c r="B3957" s="446"/>
      <c r="C3957" s="54" t="str">
        <f>IF(A3957="CSP","Consolidated Supply Program(IIF)",IF(A3957&lt;&gt;"",INDEX('CCN &amp; Description'!$B$2:$B$1071,MATCH(VALUE(LEFT(A3957,5)),'CCN &amp; Description'!$A$2:$A$1071,0)),""))</f>
        <v/>
      </c>
      <c r="D3957" s="55" t="str">
        <f t="shared" si="122"/>
        <v>E</v>
      </c>
      <c r="E3957" s="55" t="str">
        <f t="shared" si="123"/>
        <v>E2810</v>
      </c>
      <c r="F3957" s="56" t="s">
        <v>15598</v>
      </c>
      <c r="G3957" s="56" t="s">
        <v>15599</v>
      </c>
      <c r="H3957" s="56" t="s">
        <v>15600</v>
      </c>
      <c r="I3957" s="57">
        <v>4</v>
      </c>
      <c r="J3957" s="57">
        <v>3.33</v>
      </c>
      <c r="K3957" s="57">
        <v>3.42</v>
      </c>
      <c r="L3957" s="315" t="e">
        <v>#REF!</v>
      </c>
      <c r="M3957" s="58" t="e">
        <v>#REF!</v>
      </c>
      <c r="N3957" s="58" t="e">
        <v>#N/A</v>
      </c>
      <c r="O3957" s="58" t="e">
        <v>#N/A</v>
      </c>
      <c r="P3957" s="58" t="e">
        <v>#N/A</v>
      </c>
      <c r="Q3957" s="58" t="e">
        <v>#N/A</v>
      </c>
    </row>
    <row r="3958" spans="1:17" s="110" customFormat="1" ht="15" customHeight="1" thickBot="1">
      <c r="A3958" s="446">
        <v>14345</v>
      </c>
      <c r="B3958" s="446"/>
      <c r="C3958" s="106" t="str">
        <f>IF(A3958="CSP","Consolidated Supply Program(IIF)",IF(A3958&lt;&gt;"",INDEX('CCN &amp; Description'!$B$2:$B$1071,MATCH(VALUE(LEFT(A3958,5)),'CCN &amp; Description'!$A$2:$A$1071,0)),""))</f>
        <v>SMALL ARMS STORAGE, INSTALLATION</v>
      </c>
      <c r="D3958" s="107" t="str">
        <f t="shared" si="122"/>
        <v>E</v>
      </c>
      <c r="E3958" s="107" t="str">
        <f t="shared" si="123"/>
        <v>E2827</v>
      </c>
      <c r="F3958" s="108" t="s">
        <v>9300</v>
      </c>
      <c r="G3958" s="108" t="s">
        <v>15597</v>
      </c>
      <c r="H3958" s="112"/>
      <c r="I3958" s="109">
        <v>0.57999999999999996</v>
      </c>
      <c r="J3958" s="109">
        <v>0.17</v>
      </c>
      <c r="K3958" s="109">
        <v>0.08</v>
      </c>
      <c r="L3958" s="110" t="e">
        <v>#REF!</v>
      </c>
      <c r="M3958" s="111" t="e">
        <v>#REF!</v>
      </c>
      <c r="N3958" s="111" t="e">
        <v>#N/A</v>
      </c>
      <c r="O3958" s="111" t="e">
        <v>#N/A</v>
      </c>
      <c r="P3958" s="111" t="e">
        <v>#N/A</v>
      </c>
      <c r="Q3958" s="111" t="e">
        <v>#N/A</v>
      </c>
    </row>
    <row r="3959" spans="1:17" s="110" customFormat="1" ht="15" customHeight="1" thickBot="1">
      <c r="A3959" s="446">
        <v>14345</v>
      </c>
      <c r="B3959" s="446"/>
      <c r="C3959" s="106" t="str">
        <f>IF(A3959="CSP","Consolidated Supply Program(IIF)",IF(A3959&lt;&gt;"",INDEX('CCN &amp; Description'!$B$2:$B$1071,MATCH(VALUE(LEFT(A3959,5)),'CCN &amp; Description'!$A$2:$A$1071,0)),""))</f>
        <v>SMALL ARMS STORAGE, INSTALLATION</v>
      </c>
      <c r="D3959" s="107" t="str">
        <f t="shared" si="122"/>
        <v>E</v>
      </c>
      <c r="E3959" s="107" t="str">
        <f t="shared" si="123"/>
        <v>E2829</v>
      </c>
      <c r="F3959" s="108" t="s">
        <v>1207</v>
      </c>
      <c r="G3959" s="108" t="s">
        <v>15601</v>
      </c>
      <c r="H3959" s="112"/>
      <c r="I3959" s="109">
        <v>1</v>
      </c>
      <c r="J3959" s="109">
        <v>0.5</v>
      </c>
      <c r="K3959" s="109">
        <v>0.57999999999999996</v>
      </c>
      <c r="L3959" s="110" t="e">
        <v>#REF!</v>
      </c>
      <c r="M3959" s="111" t="e">
        <v>#REF!</v>
      </c>
      <c r="N3959" s="111" t="e">
        <v>#N/A</v>
      </c>
      <c r="O3959" s="111" t="e">
        <v>#N/A</v>
      </c>
      <c r="P3959" s="111" t="e">
        <v>#N/A</v>
      </c>
      <c r="Q3959" s="111" t="e">
        <v>#N/A</v>
      </c>
    </row>
    <row r="3960" spans="1:17" ht="15" customHeight="1" thickBot="1">
      <c r="A3960" s="446"/>
      <c r="B3960" s="446"/>
      <c r="C3960" s="54" t="str">
        <f>IF(A3960="CSP","Consolidated Supply Program(IIF)",IF(A3960&lt;&gt;"",INDEX('CCN &amp; Description'!$B$2:$B$1071,MATCH(VALUE(LEFT(A3960,5)),'CCN &amp; Description'!$A$2:$A$1071,0)),""))</f>
        <v/>
      </c>
      <c r="D3960" s="55" t="str">
        <f t="shared" si="122"/>
        <v>E</v>
      </c>
      <c r="E3960" s="55" t="str">
        <f t="shared" si="123"/>
        <v>E2840</v>
      </c>
      <c r="F3960" s="56" t="s">
        <v>15602</v>
      </c>
      <c r="G3960" s="56" t="s">
        <v>15599</v>
      </c>
      <c r="H3960" s="56" t="s">
        <v>15603</v>
      </c>
      <c r="I3960" s="57">
        <v>8.83</v>
      </c>
      <c r="J3960" s="57">
        <v>8.83</v>
      </c>
      <c r="K3960" s="57">
        <v>5</v>
      </c>
      <c r="L3960" s="315" t="e">
        <v>#REF!</v>
      </c>
      <c r="M3960" s="58" t="e">
        <v>#REF!</v>
      </c>
      <c r="N3960" s="58" t="e">
        <v>#N/A</v>
      </c>
      <c r="O3960" s="58" t="e">
        <v>#N/A</v>
      </c>
      <c r="P3960" s="58" t="e">
        <v>#N/A</v>
      </c>
      <c r="Q3960" s="58" t="e">
        <v>#N/A</v>
      </c>
    </row>
    <row r="3961" spans="1:17" ht="15" customHeight="1" thickBot="1">
      <c r="A3961" s="446"/>
      <c r="B3961" s="446"/>
      <c r="C3961" s="54" t="str">
        <f>IF(A3961="CSP","Consolidated Supply Program(IIF)",IF(A3961&lt;&gt;"",INDEX('CCN &amp; Description'!$B$2:$B$1071,MATCH(VALUE(LEFT(A3961,5)),'CCN &amp; Description'!$A$2:$A$1071,0)),""))</f>
        <v/>
      </c>
      <c r="D3961" s="55" t="str">
        <f t="shared" si="122"/>
        <v>E</v>
      </c>
      <c r="E3961" s="55" t="str">
        <f t="shared" si="123"/>
        <v>E2850</v>
      </c>
      <c r="F3961" s="56" t="s">
        <v>15604</v>
      </c>
      <c r="G3961" s="56" t="s">
        <v>9308</v>
      </c>
      <c r="H3961" s="59"/>
      <c r="I3961" s="57">
        <v>0</v>
      </c>
      <c r="J3961" s="57">
        <v>0</v>
      </c>
      <c r="K3961" s="57">
        <v>0</v>
      </c>
      <c r="L3961" s="315" t="e">
        <v>#REF!</v>
      </c>
      <c r="M3961" s="58" t="e">
        <v>#REF!</v>
      </c>
      <c r="N3961" s="58" t="e">
        <v>#N/A</v>
      </c>
      <c r="O3961" s="58" t="e">
        <v>#N/A</v>
      </c>
      <c r="P3961" s="58" t="e">
        <v>#N/A</v>
      </c>
      <c r="Q3961" s="58" t="e">
        <v>#N/A</v>
      </c>
    </row>
    <row r="3962" spans="1:17" s="110" customFormat="1" ht="15" customHeight="1" thickBot="1">
      <c r="A3962" s="446">
        <v>21451</v>
      </c>
      <c r="B3962" s="446"/>
      <c r="C3962" s="106" t="str">
        <f>IF(A3962="CSP","Consolidated Supply Program(IIF)",IF(A3962&lt;&gt;"",INDEX('CCN &amp; Description'!$B$2:$B$1071,MATCH(VALUE(LEFT(A3962,5)),'CCN &amp; Description'!$A$2:$A$1071,0)),""))</f>
        <v>VEHICLE MAINTENANCE SHOP</v>
      </c>
      <c r="D3962" s="107" t="str">
        <f t="shared" si="122"/>
        <v>E</v>
      </c>
      <c r="E3962" s="107" t="str">
        <f t="shared" si="123"/>
        <v>E2929</v>
      </c>
      <c r="F3962" s="108" t="s">
        <v>9309</v>
      </c>
      <c r="G3962" s="108" t="s">
        <v>15599</v>
      </c>
      <c r="H3962" s="108" t="s">
        <v>15605</v>
      </c>
      <c r="I3962" s="109">
        <v>4</v>
      </c>
      <c r="J3962" s="109">
        <v>4</v>
      </c>
      <c r="K3962" s="109">
        <v>3.5</v>
      </c>
      <c r="L3962" s="110" t="e">
        <v>#REF!</v>
      </c>
      <c r="M3962" s="111" t="e">
        <v>#REF!</v>
      </c>
      <c r="N3962" s="111" t="e">
        <v>#N/A</v>
      </c>
      <c r="O3962" s="111" t="e">
        <v>#N/A</v>
      </c>
      <c r="P3962" s="111" t="e">
        <v>#N/A</v>
      </c>
      <c r="Q3962" s="111" t="e">
        <v>#N/A</v>
      </c>
    </row>
    <row r="3963" spans="1:17" ht="15" customHeight="1" thickBot="1">
      <c r="A3963" s="446"/>
      <c r="B3963" s="446"/>
      <c r="C3963" s="54" t="str">
        <f>IF(A3963="CSP","Consolidated Supply Program(IIF)",IF(A3963&lt;&gt;"",INDEX('CCN &amp; Description'!$B$2:$B$1071,MATCH(VALUE(LEFT(A3963,5)),'CCN &amp; Description'!$A$2:$A$1071,0)),""))</f>
        <v/>
      </c>
      <c r="D3963" s="55" t="str">
        <f t="shared" si="122"/>
        <v>E</v>
      </c>
      <c r="E3963" s="55" t="str">
        <f t="shared" si="123"/>
        <v>E2931</v>
      </c>
      <c r="F3963" s="56" t="s">
        <v>9313</v>
      </c>
      <c r="G3963" s="56" t="s">
        <v>15606</v>
      </c>
      <c r="H3963" s="56" t="s">
        <v>15607</v>
      </c>
      <c r="I3963" s="57">
        <v>8</v>
      </c>
      <c r="J3963" s="57">
        <v>8</v>
      </c>
      <c r="K3963" s="57">
        <v>5</v>
      </c>
      <c r="L3963" s="315" t="e">
        <v>#REF!</v>
      </c>
      <c r="M3963" s="58" t="e">
        <v>#REF!</v>
      </c>
      <c r="N3963" s="58" t="e">
        <v>#N/A</v>
      </c>
      <c r="O3963" s="58" t="e">
        <v>#N/A</v>
      </c>
      <c r="P3963" s="58" t="e">
        <v>#N/A</v>
      </c>
      <c r="Q3963" s="58" t="e">
        <v>#N/A</v>
      </c>
    </row>
    <row r="3964" spans="1:17" ht="15" customHeight="1" thickBot="1">
      <c r="A3964" s="446"/>
      <c r="B3964" s="446"/>
      <c r="C3964" s="54" t="str">
        <f>IF(A3964="CSP","Consolidated Supply Program(IIF)",IF(A3964&lt;&gt;"",INDEX('CCN &amp; Description'!$B$2:$B$1071,MATCH(VALUE(LEFT(A3964,5)),'CCN &amp; Description'!$A$2:$A$1071,0)),""))</f>
        <v/>
      </c>
      <c r="D3964" s="55" t="str">
        <f t="shared" si="122"/>
        <v>E</v>
      </c>
      <c r="E3964" s="55" t="str">
        <f t="shared" si="123"/>
        <v>E2932</v>
      </c>
      <c r="F3964" s="56" t="s">
        <v>9317</v>
      </c>
      <c r="G3964" s="56" t="s">
        <v>15608</v>
      </c>
      <c r="H3964" s="56" t="s">
        <v>15609</v>
      </c>
      <c r="I3964" s="57">
        <v>8</v>
      </c>
      <c r="J3964" s="57">
        <v>8</v>
      </c>
      <c r="K3964" s="57">
        <v>4.58</v>
      </c>
      <c r="L3964" s="315" t="e">
        <v>#REF!</v>
      </c>
      <c r="M3964" s="58" t="e">
        <v>#REF!</v>
      </c>
      <c r="N3964" s="58" t="e">
        <v>#N/A</v>
      </c>
      <c r="O3964" s="58" t="e">
        <v>#N/A</v>
      </c>
      <c r="P3964" s="58" t="e">
        <v>#N/A</v>
      </c>
      <c r="Q3964" s="58" t="e">
        <v>#N/A</v>
      </c>
    </row>
    <row r="3965" spans="1:17" ht="15" customHeight="1" thickBot="1">
      <c r="A3965" s="446"/>
      <c r="B3965" s="446"/>
      <c r="C3965" s="54" t="str">
        <f>IF(A3965="CSP","Consolidated Supply Program(IIF)",IF(A3965&lt;&gt;"",INDEX('CCN &amp; Description'!$B$2:$B$1071,MATCH(VALUE(LEFT(A3965,5)),'CCN &amp; Description'!$A$2:$A$1071,0)),""))</f>
        <v/>
      </c>
      <c r="D3965" s="55" t="str">
        <f t="shared" si="122"/>
        <v>E</v>
      </c>
      <c r="E3965" s="55" t="str">
        <f t="shared" si="123"/>
        <v>E2933</v>
      </c>
      <c r="F3965" s="56" t="s">
        <v>9321</v>
      </c>
      <c r="G3965" s="56" t="s">
        <v>15610</v>
      </c>
      <c r="H3965" s="56" t="s">
        <v>15611</v>
      </c>
      <c r="I3965" s="57">
        <v>15.99</v>
      </c>
      <c r="J3965" s="57">
        <v>15.99</v>
      </c>
      <c r="K3965" s="57">
        <v>4</v>
      </c>
      <c r="L3965" s="315" t="e">
        <v>#REF!</v>
      </c>
      <c r="M3965" s="58" t="e">
        <v>#REF!</v>
      </c>
      <c r="N3965" s="58" t="e">
        <v>#N/A</v>
      </c>
      <c r="O3965" s="58" t="e">
        <v>#N/A</v>
      </c>
      <c r="P3965" s="58" t="e">
        <v>#N/A</v>
      </c>
      <c r="Q3965" s="58" t="e">
        <v>#N/A</v>
      </c>
    </row>
    <row r="3966" spans="1:17" ht="15" customHeight="1" thickBot="1">
      <c r="A3966" s="446"/>
      <c r="B3966" s="446"/>
      <c r="C3966" s="54" t="str">
        <f>IF(A3966="CSP","Consolidated Supply Program(IIF)",IF(A3966&lt;&gt;"",INDEX('CCN &amp; Description'!$B$2:$B$1071,MATCH(VALUE(LEFT(A3966,5)),'CCN &amp; Description'!$A$2:$A$1071,0)),""))</f>
        <v/>
      </c>
      <c r="D3966" s="55" t="str">
        <f t="shared" si="122"/>
        <v>E</v>
      </c>
      <c r="E3966" s="55" t="str">
        <f t="shared" si="123"/>
        <v>E2934</v>
      </c>
      <c r="F3966" s="56" t="s">
        <v>9325</v>
      </c>
      <c r="G3966" s="56" t="s">
        <v>15612</v>
      </c>
      <c r="H3966" s="56" t="s">
        <v>15613</v>
      </c>
      <c r="I3966" s="57">
        <v>15.99</v>
      </c>
      <c r="J3966" s="57">
        <v>15.99</v>
      </c>
      <c r="K3966" s="57">
        <v>5</v>
      </c>
      <c r="L3966" s="315" t="e">
        <v>#REF!</v>
      </c>
      <c r="M3966" s="58" t="e">
        <v>#REF!</v>
      </c>
      <c r="N3966" s="58" t="e">
        <v>#N/A</v>
      </c>
      <c r="O3966" s="58" t="e">
        <v>#N/A</v>
      </c>
      <c r="P3966" s="58" t="e">
        <v>#N/A</v>
      </c>
      <c r="Q3966" s="58" t="e">
        <v>#N/A</v>
      </c>
    </row>
    <row r="3967" spans="1:17" ht="15" customHeight="1" thickBot="1">
      <c r="A3967" s="446"/>
      <c r="B3967" s="446"/>
      <c r="C3967" s="54" t="str">
        <f>IF(A3967="CSP","Consolidated Supply Program(IIF)",IF(A3967&lt;&gt;"",INDEX('CCN &amp; Description'!$B$2:$B$1071,MATCH(VALUE(LEFT(A3967,5)),'CCN &amp; Description'!$A$2:$A$1071,0)),""))</f>
        <v/>
      </c>
      <c r="D3967" s="55" t="str">
        <f t="shared" si="122"/>
        <v>E</v>
      </c>
      <c r="E3967" s="55" t="str">
        <f t="shared" si="123"/>
        <v>E3018</v>
      </c>
      <c r="F3967" s="56" t="s">
        <v>15614</v>
      </c>
      <c r="G3967" s="56" t="s">
        <v>15615</v>
      </c>
      <c r="H3967" s="56" t="s">
        <v>14950</v>
      </c>
      <c r="I3967" s="57">
        <v>1</v>
      </c>
      <c r="J3967" s="57">
        <v>0.83</v>
      </c>
      <c r="K3967" s="57">
        <v>0.42</v>
      </c>
      <c r="L3967" s="315" t="e">
        <v>#REF!</v>
      </c>
      <c r="M3967" s="58" t="e">
        <v>#REF!</v>
      </c>
      <c r="N3967" s="58" t="e">
        <v>#N/A</v>
      </c>
      <c r="O3967" s="58" t="e">
        <v>#N/A</v>
      </c>
      <c r="P3967" s="58" t="e">
        <v>#N/A</v>
      </c>
      <c r="Q3967" s="58" t="e">
        <v>#N/A</v>
      </c>
    </row>
    <row r="3968" spans="1:17" ht="15" customHeight="1" thickBot="1">
      <c r="A3968" s="446"/>
      <c r="B3968" s="446"/>
      <c r="C3968" s="54" t="str">
        <f>IF(A3968="CSP","Consolidated Supply Program(IIF)",IF(A3968&lt;&gt;"",INDEX('CCN &amp; Description'!$B$2:$B$1071,MATCH(VALUE(LEFT(A3968,5)),'CCN &amp; Description'!$A$2:$A$1071,0)),""))</f>
        <v/>
      </c>
      <c r="D3968" s="55" t="str">
        <f t="shared" si="122"/>
        <v>E</v>
      </c>
      <c r="E3968" s="55" t="str">
        <f t="shared" si="123"/>
        <v>E3018</v>
      </c>
      <c r="F3968" s="56" t="s">
        <v>15614</v>
      </c>
      <c r="G3968" s="56" t="s">
        <v>15616</v>
      </c>
      <c r="H3968" s="56" t="s">
        <v>15617</v>
      </c>
      <c r="I3968" s="57">
        <v>1.67</v>
      </c>
      <c r="J3968" s="57">
        <v>0.57999999999999996</v>
      </c>
      <c r="K3968" s="57">
        <v>0.83</v>
      </c>
      <c r="L3968" s="315" t="e">
        <v>#REF!</v>
      </c>
      <c r="M3968" s="58" t="e">
        <v>#REF!</v>
      </c>
      <c r="N3968" s="58" t="e">
        <v>#N/A</v>
      </c>
      <c r="O3968" s="58" t="e">
        <v>#N/A</v>
      </c>
      <c r="P3968" s="58" t="e">
        <v>#N/A</v>
      </c>
      <c r="Q3968" s="58" t="e">
        <v>#N/A</v>
      </c>
    </row>
    <row r="3969" spans="1:17" ht="15" customHeight="1" thickBot="1">
      <c r="A3969" s="446"/>
      <c r="B3969" s="446"/>
      <c r="C3969" s="54" t="str">
        <f>IF(A3969="CSP","Consolidated Supply Program(IIF)",IF(A3969&lt;&gt;"",INDEX('CCN &amp; Description'!$B$2:$B$1071,MATCH(VALUE(LEFT(A3969,5)),'CCN &amp; Description'!$A$2:$A$1071,0)),""))</f>
        <v/>
      </c>
      <c r="D3969" s="55" t="str">
        <f t="shared" si="122"/>
        <v>E</v>
      </c>
      <c r="E3969" s="55" t="str">
        <f t="shared" si="123"/>
        <v>E3018</v>
      </c>
      <c r="F3969" s="56" t="s">
        <v>15614</v>
      </c>
      <c r="G3969" s="56" t="s">
        <v>15618</v>
      </c>
      <c r="H3969" s="56" t="s">
        <v>15619</v>
      </c>
      <c r="I3969" s="57">
        <v>1.67</v>
      </c>
      <c r="J3969" s="57">
        <v>0.57999999999999996</v>
      </c>
      <c r="K3969" s="57">
        <v>0.83</v>
      </c>
      <c r="L3969" s="315" t="e">
        <v>#REF!</v>
      </c>
      <c r="M3969" s="58" t="e">
        <v>#REF!</v>
      </c>
      <c r="N3969" s="58" t="e">
        <v>#N/A</v>
      </c>
      <c r="O3969" s="58" t="e">
        <v>#N/A</v>
      </c>
      <c r="P3969" s="58" t="e">
        <v>#N/A</v>
      </c>
      <c r="Q3969" s="58" t="e">
        <v>#N/A</v>
      </c>
    </row>
    <row r="3970" spans="1:17" ht="15" customHeight="1" thickBot="1">
      <c r="A3970" s="446"/>
      <c r="B3970" s="446"/>
      <c r="C3970" s="54" t="str">
        <f>IF(A3970="CSP","Consolidated Supply Program(IIF)",IF(A3970&lt;&gt;"",INDEX('CCN &amp; Description'!$B$2:$B$1071,MATCH(VALUE(LEFT(A3970,5)),'CCN &amp; Description'!$A$2:$A$1071,0)),""))</f>
        <v/>
      </c>
      <c r="D3970" s="55" t="str">
        <f t="shared" ref="D3970:D4033" si="124">LEFT(F3970,1)</f>
        <v>E</v>
      </c>
      <c r="E3970" s="55" t="str">
        <f t="shared" ref="E3970:E4033" si="125">LEFT(F3970,5)</f>
        <v>E3019</v>
      </c>
      <c r="F3970" s="56" t="s">
        <v>15620</v>
      </c>
      <c r="G3970" s="56" t="s">
        <v>14913</v>
      </c>
      <c r="H3970" s="56" t="s">
        <v>15621</v>
      </c>
      <c r="I3970" s="57">
        <v>2.08</v>
      </c>
      <c r="J3970" s="57">
        <v>1.5</v>
      </c>
      <c r="K3970" s="57">
        <v>0.75</v>
      </c>
      <c r="L3970" s="315" t="e">
        <v>#REF!</v>
      </c>
      <c r="M3970" s="58" t="e">
        <v>#REF!</v>
      </c>
      <c r="N3970" s="58" t="e">
        <v>#N/A</v>
      </c>
      <c r="O3970" s="58" t="e">
        <v>#N/A</v>
      </c>
      <c r="P3970" s="58" t="e">
        <v>#N/A</v>
      </c>
      <c r="Q3970" s="58" t="e">
        <v>#N/A</v>
      </c>
    </row>
    <row r="3971" spans="1:17" ht="15" customHeight="1" thickBot="1">
      <c r="A3971" s="446"/>
      <c r="B3971" s="446"/>
      <c r="C3971" s="54" t="str">
        <f>IF(A3971="CSP","Consolidated Supply Program(IIF)",IF(A3971&lt;&gt;"",INDEX('CCN &amp; Description'!$B$2:$B$1071,MATCH(VALUE(LEFT(A3971,5)),'CCN &amp; Description'!$A$2:$A$1071,0)),""))</f>
        <v/>
      </c>
      <c r="D3971" s="55" t="str">
        <f t="shared" si="124"/>
        <v>E</v>
      </c>
      <c r="E3971" s="55" t="str">
        <f t="shared" si="125"/>
        <v>E3020</v>
      </c>
      <c r="F3971" s="56" t="s">
        <v>15622</v>
      </c>
      <c r="G3971" s="56" t="s">
        <v>14913</v>
      </c>
      <c r="H3971" s="56" t="s">
        <v>15623</v>
      </c>
      <c r="I3971" s="57">
        <v>1.58</v>
      </c>
      <c r="J3971" s="57">
        <v>1.17</v>
      </c>
      <c r="K3971" s="57">
        <v>0.57999999999999996</v>
      </c>
      <c r="L3971" s="315" t="e">
        <v>#REF!</v>
      </c>
      <c r="M3971" s="58" t="e">
        <v>#REF!</v>
      </c>
      <c r="N3971" s="58" t="e">
        <v>#N/A</v>
      </c>
      <c r="O3971" s="58" t="e">
        <v>#N/A</v>
      </c>
      <c r="P3971" s="58" t="e">
        <v>#N/A</v>
      </c>
      <c r="Q3971" s="58" t="e">
        <v>#N/A</v>
      </c>
    </row>
    <row r="3972" spans="1:17" s="110" customFormat="1" ht="15" customHeight="1" thickBot="1">
      <c r="A3972" s="446"/>
      <c r="B3972" s="446"/>
      <c r="C3972" s="106" t="str">
        <f>IF(A3972="CSP","Consolidated Supply Program(IIF)",IF(A3972&lt;&gt;"",INDEX('CCN &amp; Description'!$B$2:$B$1071,MATCH(VALUE(LEFT(A3972,5)),'CCN &amp; Description'!$A$2:$A$1071,0)),""))</f>
        <v/>
      </c>
      <c r="D3972" s="107" t="str">
        <f t="shared" si="124"/>
        <v>E</v>
      </c>
      <c r="E3972" s="107" t="str">
        <f t="shared" si="125"/>
        <v>E3021</v>
      </c>
      <c r="F3972" s="108" t="s">
        <v>9329</v>
      </c>
      <c r="G3972" s="108" t="s">
        <v>15624</v>
      </c>
      <c r="H3972" s="108" t="s">
        <v>15625</v>
      </c>
      <c r="I3972" s="109">
        <v>0.92</v>
      </c>
      <c r="J3972" s="109">
        <v>2.5</v>
      </c>
      <c r="K3972" s="109">
        <v>1.75</v>
      </c>
      <c r="L3972" s="110" t="e">
        <v>#REF!</v>
      </c>
      <c r="M3972" s="111" t="e">
        <v>#REF!</v>
      </c>
      <c r="N3972" s="111" t="e">
        <v>#N/A</v>
      </c>
      <c r="O3972" s="111" t="e">
        <v>#N/A</v>
      </c>
      <c r="P3972" s="111" t="e">
        <v>#N/A</v>
      </c>
      <c r="Q3972" s="111" t="e">
        <v>#N/A</v>
      </c>
    </row>
    <row r="3973" spans="1:17" s="110" customFormat="1" ht="15" customHeight="1" thickBot="1">
      <c r="A3973" s="446"/>
      <c r="B3973" s="446"/>
      <c r="C3973" s="106" t="str">
        <f>IF(A3973="CSP","Consolidated Supply Program(IIF)",IF(A3973&lt;&gt;"",INDEX('CCN &amp; Description'!$B$2:$B$1071,MATCH(VALUE(LEFT(A3973,5)),'CCN &amp; Description'!$A$2:$A$1071,0)),""))</f>
        <v/>
      </c>
      <c r="D3973" s="107" t="str">
        <f t="shared" si="124"/>
        <v>E</v>
      </c>
      <c r="E3973" s="107" t="str">
        <f t="shared" si="125"/>
        <v>E3025</v>
      </c>
      <c r="F3973" s="108" t="s">
        <v>15626</v>
      </c>
      <c r="G3973" s="108" t="s">
        <v>15627</v>
      </c>
      <c r="H3973" s="108" t="s">
        <v>15628</v>
      </c>
      <c r="I3973" s="109">
        <v>0</v>
      </c>
      <c r="J3973" s="109">
        <v>0</v>
      </c>
      <c r="K3973" s="109">
        <v>0</v>
      </c>
      <c r="L3973" s="110" t="e">
        <v>#REF!</v>
      </c>
      <c r="M3973" s="111" t="e">
        <v>#REF!</v>
      </c>
      <c r="N3973" s="111" t="e">
        <v>#N/A</v>
      </c>
      <c r="O3973" s="111" t="e">
        <v>#N/A</v>
      </c>
      <c r="P3973" s="111" t="e">
        <v>#N/A</v>
      </c>
      <c r="Q3973" s="111" t="e">
        <v>#N/A</v>
      </c>
    </row>
    <row r="3974" spans="1:17" s="110" customFormat="1" ht="15" customHeight="1" thickBot="1">
      <c r="A3974" s="446"/>
      <c r="B3974" s="446"/>
      <c r="C3974" s="106" t="str">
        <f>IF(A3974="CSP","Consolidated Supply Program(IIF)",IF(A3974&lt;&gt;"",INDEX('CCN &amp; Description'!$B$2:$B$1071,MATCH(VALUE(LEFT(A3974,5)),'CCN &amp; Description'!$A$2:$A$1071,0)),""))</f>
        <v/>
      </c>
      <c r="D3974" s="107" t="str">
        <f t="shared" si="124"/>
        <v>E</v>
      </c>
      <c r="E3974" s="107" t="str">
        <f t="shared" si="125"/>
        <v>E3035</v>
      </c>
      <c r="F3974" s="108" t="s">
        <v>15629</v>
      </c>
      <c r="G3974" s="108" t="s">
        <v>15630</v>
      </c>
      <c r="H3974" s="112"/>
      <c r="I3974" s="109">
        <v>0</v>
      </c>
      <c r="J3974" s="109">
        <v>0</v>
      </c>
      <c r="K3974" s="109">
        <v>0</v>
      </c>
      <c r="L3974" s="110" t="e">
        <v>#REF!</v>
      </c>
      <c r="M3974" s="111" t="e">
        <v>#REF!</v>
      </c>
      <c r="N3974" s="111" t="e">
        <v>#N/A</v>
      </c>
      <c r="O3974" s="111" t="e">
        <v>#N/A</v>
      </c>
      <c r="P3974" s="111" t="e">
        <v>#N/A</v>
      </c>
      <c r="Q3974" s="111" t="e">
        <v>#N/A</v>
      </c>
    </row>
    <row r="3975" spans="1:17" s="110" customFormat="1" ht="15" customHeight="1" thickBot="1">
      <c r="A3975" s="446"/>
      <c r="B3975" s="446"/>
      <c r="C3975" s="106" t="str">
        <f>IF(A3975="CSP","Consolidated Supply Program(IIF)",IF(A3975&lt;&gt;"",INDEX('CCN &amp; Description'!$B$2:$B$1071,MATCH(VALUE(LEFT(A3975,5)),'CCN &amp; Description'!$A$2:$A$1071,0)),""))</f>
        <v/>
      </c>
      <c r="D3975" s="107" t="str">
        <f t="shared" si="124"/>
        <v>E</v>
      </c>
      <c r="E3975" s="107" t="str">
        <f t="shared" si="125"/>
        <v>E3070</v>
      </c>
      <c r="F3975" s="108" t="s">
        <v>9333</v>
      </c>
      <c r="G3975" s="108" t="s">
        <v>14913</v>
      </c>
      <c r="H3975" s="108" t="s">
        <v>15631</v>
      </c>
      <c r="I3975" s="109">
        <v>1.25</v>
      </c>
      <c r="J3975" s="109">
        <v>1</v>
      </c>
      <c r="K3975" s="109">
        <v>1.25</v>
      </c>
      <c r="L3975" s="110" t="e">
        <v>#REF!</v>
      </c>
      <c r="M3975" s="111" t="e">
        <v>#REF!</v>
      </c>
      <c r="N3975" s="111" t="e">
        <v>#N/A</v>
      </c>
      <c r="O3975" s="111" t="e">
        <v>#N/A</v>
      </c>
      <c r="P3975" s="111" t="e">
        <v>#N/A</v>
      </c>
      <c r="Q3975" s="111" t="e">
        <v>#N/A</v>
      </c>
    </row>
    <row r="3976" spans="1:17" s="110" customFormat="1" ht="15" customHeight="1" thickBot="1">
      <c r="A3976" s="446"/>
      <c r="B3976" s="446"/>
      <c r="C3976" s="106" t="str">
        <f>IF(A3976="CSP","Consolidated Supply Program(IIF)",IF(A3976&lt;&gt;"",INDEX('CCN &amp; Description'!$B$2:$B$1071,MATCH(VALUE(LEFT(A3976,5)),'CCN &amp; Description'!$A$2:$A$1071,0)),""))</f>
        <v/>
      </c>
      <c r="D3976" s="107" t="str">
        <f t="shared" si="124"/>
        <v>E</v>
      </c>
      <c r="E3976" s="107" t="str">
        <f t="shared" si="125"/>
        <v>E3080</v>
      </c>
      <c r="F3976" s="108" t="s">
        <v>9337</v>
      </c>
      <c r="G3976" s="108" t="s">
        <v>14913</v>
      </c>
      <c r="H3976" s="108" t="s">
        <v>14972</v>
      </c>
      <c r="I3976" s="109">
        <v>1</v>
      </c>
      <c r="J3976" s="109">
        <v>0.5</v>
      </c>
      <c r="K3976" s="109">
        <v>0.67</v>
      </c>
      <c r="L3976" s="110" t="e">
        <v>#REF!</v>
      </c>
      <c r="M3976" s="111" t="e">
        <v>#REF!</v>
      </c>
      <c r="N3976" s="111" t="e">
        <v>#N/A</v>
      </c>
      <c r="O3976" s="111" t="e">
        <v>#N/A</v>
      </c>
      <c r="P3976" s="111" t="e">
        <v>#N/A</v>
      </c>
      <c r="Q3976" s="111" t="e">
        <v>#N/A</v>
      </c>
    </row>
    <row r="3977" spans="1:17" s="110" customFormat="1" ht="15" customHeight="1" thickBot="1">
      <c r="A3977" s="446">
        <v>14345</v>
      </c>
      <c r="B3977" s="446"/>
      <c r="C3977" s="106" t="str">
        <f>IF(A3977="CSP","Consolidated Supply Program(IIF)",IF(A3977&lt;&gt;"",INDEX('CCN &amp; Description'!$B$2:$B$1071,MATCH(VALUE(LEFT(A3977,5)),'CCN &amp; Description'!$A$2:$A$1071,0)),""))</f>
        <v>SMALL ARMS STORAGE, INSTALLATION</v>
      </c>
      <c r="D3977" s="107" t="str">
        <f t="shared" si="124"/>
        <v>E</v>
      </c>
      <c r="E3977" s="107" t="str">
        <f t="shared" si="125"/>
        <v>E3093</v>
      </c>
      <c r="F3977" s="108" t="s">
        <v>1210</v>
      </c>
      <c r="G3977" s="108" t="s">
        <v>15632</v>
      </c>
      <c r="H3977" s="108" t="s">
        <v>15353</v>
      </c>
      <c r="I3977" s="109">
        <v>1.67</v>
      </c>
      <c r="J3977" s="109">
        <v>0.5</v>
      </c>
      <c r="K3977" s="109">
        <v>0.75</v>
      </c>
      <c r="L3977" s="110" t="e">
        <v>#REF!</v>
      </c>
      <c r="M3977" s="111" t="e">
        <v>#REF!</v>
      </c>
      <c r="N3977" s="111" t="e">
        <v>#N/A</v>
      </c>
      <c r="O3977" s="111" t="e">
        <v>#N/A</v>
      </c>
      <c r="P3977" s="111" t="e">
        <v>#N/A</v>
      </c>
      <c r="Q3977" s="111" t="e">
        <v>#N/A</v>
      </c>
    </row>
    <row r="3978" spans="1:17" s="110" customFormat="1" ht="15" customHeight="1" thickBot="1">
      <c r="A3978" s="446">
        <v>14345</v>
      </c>
      <c r="B3978" s="446"/>
      <c r="C3978" s="106" t="str">
        <f>IF(A3978="CSP","Consolidated Supply Program(IIF)",IF(A3978&lt;&gt;"",INDEX('CCN &amp; Description'!$B$2:$B$1071,MATCH(VALUE(LEFT(A3978,5)),'CCN &amp; Description'!$A$2:$A$1071,0)),""))</f>
        <v>SMALL ARMS STORAGE, INSTALLATION</v>
      </c>
      <c r="D3978" s="107" t="str">
        <f t="shared" si="124"/>
        <v>E</v>
      </c>
      <c r="E3978" s="107" t="str">
        <f t="shared" si="125"/>
        <v>E3094</v>
      </c>
      <c r="F3978" s="108" t="s">
        <v>1213</v>
      </c>
      <c r="G3978" s="108" t="s">
        <v>15633</v>
      </c>
      <c r="H3978" s="108" t="s">
        <v>15634</v>
      </c>
      <c r="I3978" s="113"/>
      <c r="J3978" s="113"/>
      <c r="K3978" s="113"/>
      <c r="L3978" s="110" t="e">
        <v>#REF!</v>
      </c>
      <c r="M3978" s="111" t="e">
        <v>#REF!</v>
      </c>
      <c r="N3978" s="111" t="e">
        <v>#N/A</v>
      </c>
      <c r="O3978" s="111" t="e">
        <v>#N/A</v>
      </c>
      <c r="P3978" s="111" t="e">
        <v>#N/A</v>
      </c>
      <c r="Q3978" s="111" t="e">
        <v>#N/A</v>
      </c>
    </row>
    <row r="3979" spans="1:17" s="110" customFormat="1" ht="15" customHeight="1" thickBot="1">
      <c r="A3979" s="446">
        <v>14345</v>
      </c>
      <c r="B3979" s="446"/>
      <c r="C3979" s="106" t="str">
        <f>IF(A3979="CSP","Consolidated Supply Program(IIF)",IF(A3979&lt;&gt;"",INDEX('CCN &amp; Description'!$B$2:$B$1071,MATCH(VALUE(LEFT(A3979,5)),'CCN &amp; Description'!$A$2:$A$1071,0)),""))</f>
        <v>SMALL ARMS STORAGE, INSTALLATION</v>
      </c>
      <c r="D3979" s="107" t="str">
        <f t="shared" si="124"/>
        <v>E</v>
      </c>
      <c r="E3979" s="107" t="str">
        <f t="shared" si="125"/>
        <v>E3094</v>
      </c>
      <c r="F3979" s="108" t="s">
        <v>1213</v>
      </c>
      <c r="G3979" s="108" t="s">
        <v>15635</v>
      </c>
      <c r="H3979" s="108" t="s">
        <v>15353</v>
      </c>
      <c r="I3979" s="109">
        <v>1.67</v>
      </c>
      <c r="J3979" s="109">
        <v>0.5</v>
      </c>
      <c r="K3979" s="109">
        <v>0.75</v>
      </c>
      <c r="L3979" s="110" t="e">
        <v>#REF!</v>
      </c>
      <c r="M3979" s="111" t="e">
        <v>#REF!</v>
      </c>
      <c r="N3979" s="111" t="e">
        <v>#N/A</v>
      </c>
      <c r="O3979" s="111" t="e">
        <v>#N/A</v>
      </c>
      <c r="P3979" s="111" t="e">
        <v>#N/A</v>
      </c>
      <c r="Q3979" s="111" t="e">
        <v>#N/A</v>
      </c>
    </row>
    <row r="3980" spans="1:17" ht="15" customHeight="1" thickBot="1">
      <c r="A3980" s="446"/>
      <c r="B3980" s="446"/>
      <c r="C3980" s="54" t="str">
        <f>IF(A3980="CSP","Consolidated Supply Program(IIF)",IF(A3980&lt;&gt;"",INDEX('CCN &amp; Description'!$B$2:$B$1071,MATCH(VALUE(LEFT(A3980,5)),'CCN &amp; Description'!$A$2:$A$1071,0)),""))</f>
        <v/>
      </c>
      <c r="D3980" s="55" t="str">
        <f t="shared" si="124"/>
        <v>E</v>
      </c>
      <c r="E3980" s="55" t="str">
        <f t="shared" si="125"/>
        <v>E3110</v>
      </c>
      <c r="F3980" s="56" t="s">
        <v>15636</v>
      </c>
      <c r="G3980" s="56" t="s">
        <v>15637</v>
      </c>
      <c r="H3980" s="59"/>
      <c r="I3980" s="57">
        <v>4.25</v>
      </c>
      <c r="J3980" s="57">
        <v>1.92</v>
      </c>
      <c r="K3980" s="57">
        <v>1</v>
      </c>
      <c r="L3980" s="315" t="e">
        <v>#REF!</v>
      </c>
      <c r="M3980" s="58" t="e">
        <v>#REF!</v>
      </c>
      <c r="N3980" s="58" t="e">
        <v>#N/A</v>
      </c>
      <c r="O3980" s="58" t="e">
        <v>#N/A</v>
      </c>
      <c r="P3980" s="58" t="e">
        <v>#N/A</v>
      </c>
      <c r="Q3980" s="58" t="e">
        <v>#N/A</v>
      </c>
    </row>
    <row r="3981" spans="1:17" ht="15" customHeight="1" thickBot="1">
      <c r="A3981" s="446"/>
      <c r="B3981" s="446"/>
      <c r="C3981" s="54" t="str">
        <f>IF(A3981="CSP","Consolidated Supply Program(IIF)",IF(A3981&lt;&gt;"",INDEX('CCN &amp; Description'!$B$2:$B$1071,MATCH(VALUE(LEFT(A3981,5)),'CCN &amp; Description'!$A$2:$A$1071,0)),""))</f>
        <v/>
      </c>
      <c r="D3981" s="55" t="str">
        <f t="shared" si="124"/>
        <v>E</v>
      </c>
      <c r="E3981" s="55" t="str">
        <f t="shared" si="125"/>
        <v>E3122</v>
      </c>
      <c r="F3981" s="56" t="s">
        <v>9350</v>
      </c>
      <c r="G3981" s="56" t="s">
        <v>14274</v>
      </c>
      <c r="H3981" s="56" t="s">
        <v>15638</v>
      </c>
      <c r="I3981" s="57">
        <v>4</v>
      </c>
      <c r="J3981" s="57">
        <v>4</v>
      </c>
      <c r="K3981" s="57">
        <v>2.67</v>
      </c>
      <c r="L3981" s="315" t="e">
        <v>#REF!</v>
      </c>
      <c r="M3981" s="58" t="e">
        <v>#REF!</v>
      </c>
      <c r="N3981" s="58" t="e">
        <v>#N/A</v>
      </c>
      <c r="O3981" s="58" t="e">
        <v>#N/A</v>
      </c>
      <c r="P3981" s="58" t="e">
        <v>#N/A</v>
      </c>
      <c r="Q3981" s="58" t="e">
        <v>#N/A</v>
      </c>
    </row>
    <row r="3982" spans="1:17" ht="15" customHeight="1" thickBot="1">
      <c r="A3982" s="446"/>
      <c r="B3982" s="446"/>
      <c r="C3982" s="54" t="str">
        <f>IF(A3982="CSP","Consolidated Supply Program(IIF)",IF(A3982&lt;&gt;"",INDEX('CCN &amp; Description'!$B$2:$B$1071,MATCH(VALUE(LEFT(A3982,5)),'CCN &amp; Description'!$A$2:$A$1071,0)),""))</f>
        <v/>
      </c>
      <c r="D3982" s="55" t="str">
        <f t="shared" si="124"/>
        <v>E</v>
      </c>
      <c r="E3982" s="55" t="str">
        <f t="shared" si="125"/>
        <v>E3123</v>
      </c>
      <c r="F3982" s="56" t="s">
        <v>9354</v>
      </c>
      <c r="G3982" s="56" t="s">
        <v>15639</v>
      </c>
      <c r="H3982" s="56" t="s">
        <v>15640</v>
      </c>
      <c r="I3982" s="57">
        <v>8.83</v>
      </c>
      <c r="J3982" s="57">
        <v>8.83</v>
      </c>
      <c r="K3982" s="57">
        <v>5</v>
      </c>
      <c r="L3982" s="315" t="e">
        <v>#REF!</v>
      </c>
      <c r="M3982" s="58" t="e">
        <v>#REF!</v>
      </c>
      <c r="N3982" s="58" t="e">
        <v>#N/A</v>
      </c>
      <c r="O3982" s="58" t="e">
        <v>#N/A</v>
      </c>
      <c r="P3982" s="58" t="e">
        <v>#N/A</v>
      </c>
      <c r="Q3982" s="58" t="e">
        <v>#N/A</v>
      </c>
    </row>
    <row r="3983" spans="1:17" s="110" customFormat="1" ht="15" customHeight="1" thickBot="1">
      <c r="A3983" s="446">
        <v>21451</v>
      </c>
      <c r="B3983" s="446"/>
      <c r="C3983" s="106" t="str">
        <f>IF(A3983="CSP","Consolidated Supply Program(IIF)",IF(A3983&lt;&gt;"",INDEX('CCN &amp; Description'!$B$2:$B$1071,MATCH(VALUE(LEFT(A3983,5)),'CCN &amp; Description'!$A$2:$A$1071,0)),""))</f>
        <v>VEHICLE MAINTENANCE SHOP</v>
      </c>
      <c r="D3983" s="107" t="str">
        <f t="shared" si="124"/>
        <v>E</v>
      </c>
      <c r="E3983" s="107" t="str">
        <f t="shared" si="125"/>
        <v>E3141</v>
      </c>
      <c r="F3983" s="108" t="s">
        <v>9357</v>
      </c>
      <c r="G3983" s="108" t="s">
        <v>15641</v>
      </c>
      <c r="H3983" s="108" t="s">
        <v>15642</v>
      </c>
      <c r="I3983" s="109">
        <v>15.99</v>
      </c>
      <c r="J3983" s="109">
        <v>15.99</v>
      </c>
      <c r="K3983" s="109">
        <v>6</v>
      </c>
      <c r="L3983" s="110" t="e">
        <v>#REF!</v>
      </c>
      <c r="M3983" s="111" t="e">
        <v>#REF!</v>
      </c>
      <c r="N3983" s="111" t="e">
        <v>#N/A</v>
      </c>
      <c r="O3983" s="111" t="e">
        <v>#N/A</v>
      </c>
      <c r="P3983" s="111" t="e">
        <v>#N/A</v>
      </c>
      <c r="Q3983" s="111" t="e">
        <v>#N/A</v>
      </c>
    </row>
    <row r="3984" spans="1:17" s="110" customFormat="1" ht="15" customHeight="1" thickBot="1">
      <c r="A3984" s="446">
        <v>21451</v>
      </c>
      <c r="B3984" s="446"/>
      <c r="C3984" s="106" t="str">
        <f>IF(A3984="CSP","Consolidated Supply Program(IIF)",IF(A3984&lt;&gt;"",INDEX('CCN &amp; Description'!$B$2:$B$1071,MATCH(VALUE(LEFT(A3984,5)),'CCN &amp; Description'!$A$2:$A$1071,0)),""))</f>
        <v>VEHICLE MAINTENANCE SHOP</v>
      </c>
      <c r="D3984" s="107" t="str">
        <f t="shared" si="124"/>
        <v>E</v>
      </c>
      <c r="E3984" s="107" t="str">
        <f t="shared" si="125"/>
        <v>E3142</v>
      </c>
      <c r="F3984" s="108" t="s">
        <v>9361</v>
      </c>
      <c r="G3984" s="108" t="s">
        <v>15643</v>
      </c>
      <c r="H3984" s="108" t="s">
        <v>15644</v>
      </c>
      <c r="I3984" s="109">
        <v>15.99</v>
      </c>
      <c r="J3984" s="109">
        <v>15.99</v>
      </c>
      <c r="K3984" s="109">
        <v>5.41</v>
      </c>
      <c r="L3984" s="110" t="e">
        <v>#REF!</v>
      </c>
      <c r="M3984" s="111" t="e">
        <v>#REF!</v>
      </c>
      <c r="N3984" s="111" t="e">
        <v>#N/A</v>
      </c>
      <c r="O3984" s="111" t="e">
        <v>#N/A</v>
      </c>
      <c r="P3984" s="111" t="e">
        <v>#N/A</v>
      </c>
      <c r="Q3984" s="111" t="e">
        <v>#N/A</v>
      </c>
    </row>
    <row r="3985" spans="1:17" ht="15" customHeight="1" thickBot="1">
      <c r="A3985" s="446"/>
      <c r="B3985" s="446"/>
      <c r="C3985" s="54" t="str">
        <f>IF(A3985="CSP","Consolidated Supply Program(IIF)",IF(A3985&lt;&gt;"",INDEX('CCN &amp; Description'!$B$2:$B$1071,MATCH(VALUE(LEFT(A3985,5)),'CCN &amp; Description'!$A$2:$A$1071,0)),""))</f>
        <v/>
      </c>
      <c r="D3985" s="55" t="str">
        <f t="shared" si="124"/>
        <v>E</v>
      </c>
      <c r="E3985" s="55" t="str">
        <f t="shared" si="125"/>
        <v>E3143</v>
      </c>
      <c r="F3985" s="56" t="s">
        <v>9365</v>
      </c>
      <c r="G3985" s="56" t="s">
        <v>15645</v>
      </c>
      <c r="H3985" s="56" t="s">
        <v>15646</v>
      </c>
      <c r="I3985" s="57">
        <v>4</v>
      </c>
      <c r="J3985" s="57">
        <v>4</v>
      </c>
      <c r="K3985" s="57">
        <v>2.67</v>
      </c>
      <c r="L3985" s="315" t="e">
        <v>#REF!</v>
      </c>
      <c r="M3985" s="58" t="e">
        <v>#REF!</v>
      </c>
      <c r="N3985" s="58" t="e">
        <v>#N/A</v>
      </c>
      <c r="O3985" s="58" t="e">
        <v>#N/A</v>
      </c>
      <c r="P3985" s="58" t="e">
        <v>#N/A</v>
      </c>
      <c r="Q3985" s="58" t="e">
        <v>#N/A</v>
      </c>
    </row>
    <row r="3986" spans="1:17" s="110" customFormat="1" ht="15" customHeight="1" thickBot="1">
      <c r="A3986" s="446">
        <v>21375</v>
      </c>
      <c r="B3986" s="446"/>
      <c r="C3986" s="106" t="str">
        <f>IF(A3986="CSP","Consolidated Supply Program(IIF)",IF(A3986&lt;&gt;"",INDEX('CCN &amp; Description'!$B$2:$B$1071,MATCH(VALUE(LEFT(A3986,5)),'CCN &amp; Description'!$A$2:$A$1071,0)),""))</f>
        <v>MARINE MAINTENANCE SUPPORT FACILITY</v>
      </c>
      <c r="D3986" s="107" t="str">
        <f t="shared" si="124"/>
        <v>E</v>
      </c>
      <c r="E3986" s="107" t="str">
        <f t="shared" si="125"/>
        <v>E3162</v>
      </c>
      <c r="F3986" s="108" t="s">
        <v>9369</v>
      </c>
      <c r="G3986" s="108" t="s">
        <v>15599</v>
      </c>
      <c r="H3986" s="108" t="s">
        <v>15647</v>
      </c>
      <c r="I3986" s="109">
        <v>19.989999999999998</v>
      </c>
      <c r="J3986" s="109">
        <v>8</v>
      </c>
      <c r="K3986" s="109">
        <v>8</v>
      </c>
      <c r="L3986" s="110" t="e">
        <v>#REF!</v>
      </c>
      <c r="M3986" s="111" t="e">
        <v>#REF!</v>
      </c>
      <c r="N3986" s="111" t="e">
        <v>#N/A</v>
      </c>
      <c r="O3986" s="111" t="e">
        <v>#N/A</v>
      </c>
      <c r="P3986" s="111" t="e">
        <v>#N/A</v>
      </c>
      <c r="Q3986" s="111" t="e">
        <v>#N/A</v>
      </c>
    </row>
    <row r="3987" spans="1:17" s="110" customFormat="1" ht="15" customHeight="1" thickBot="1">
      <c r="A3987" s="446">
        <v>21375</v>
      </c>
      <c r="B3987" s="446"/>
      <c r="C3987" s="106" t="str">
        <f>IF(A3987="CSP","Consolidated Supply Program(IIF)",IF(A3987&lt;&gt;"",INDEX('CCN &amp; Description'!$B$2:$B$1071,MATCH(VALUE(LEFT(A3987,5)),'CCN &amp; Description'!$A$2:$A$1071,0)),""))</f>
        <v>MARINE MAINTENANCE SUPPORT FACILITY</v>
      </c>
      <c r="D3987" s="107" t="str">
        <f t="shared" si="124"/>
        <v>E</v>
      </c>
      <c r="E3987" s="107" t="str">
        <f t="shared" si="125"/>
        <v>E3162</v>
      </c>
      <c r="F3987" s="108" t="s">
        <v>9369</v>
      </c>
      <c r="G3987" s="108" t="s">
        <v>15599</v>
      </c>
      <c r="H3987" s="108" t="s">
        <v>15648</v>
      </c>
      <c r="I3987" s="109">
        <v>8</v>
      </c>
      <c r="J3987" s="109">
        <v>8</v>
      </c>
      <c r="K3987" s="109">
        <v>20</v>
      </c>
      <c r="L3987" s="110" t="e">
        <v>#REF!</v>
      </c>
      <c r="M3987" s="111" t="e">
        <v>#REF!</v>
      </c>
      <c r="N3987" s="111" t="e">
        <v>#N/A</v>
      </c>
      <c r="O3987" s="111" t="e">
        <v>#N/A</v>
      </c>
      <c r="P3987" s="111" t="e">
        <v>#N/A</v>
      </c>
      <c r="Q3987" s="111" t="e">
        <v>#N/A</v>
      </c>
    </row>
    <row r="3988" spans="1:17" s="110" customFormat="1" ht="15" customHeight="1" thickBot="1">
      <c r="A3988" s="446">
        <v>21375</v>
      </c>
      <c r="B3988" s="446"/>
      <c r="C3988" s="106" t="str">
        <f>IF(A3988="CSP","Consolidated Supply Program(IIF)",IF(A3988&lt;&gt;"",INDEX('CCN &amp; Description'!$B$2:$B$1071,MATCH(VALUE(LEFT(A3988,5)),'CCN &amp; Description'!$A$2:$A$1071,0)),""))</f>
        <v>MARINE MAINTENANCE SUPPORT FACILITY</v>
      </c>
      <c r="D3988" s="107" t="str">
        <f t="shared" si="124"/>
        <v>E</v>
      </c>
      <c r="E3988" s="107" t="str">
        <f t="shared" si="125"/>
        <v>E3163</v>
      </c>
      <c r="F3988" s="108" t="s">
        <v>9375</v>
      </c>
      <c r="G3988" s="108" t="s">
        <v>15599</v>
      </c>
      <c r="H3988" s="108" t="s">
        <v>15649</v>
      </c>
      <c r="I3988" s="109">
        <v>8</v>
      </c>
      <c r="J3988" s="109">
        <v>8</v>
      </c>
      <c r="K3988" s="109">
        <v>20</v>
      </c>
      <c r="L3988" s="110" t="e">
        <v>#REF!</v>
      </c>
      <c r="M3988" s="111" t="e">
        <v>#REF!</v>
      </c>
      <c r="N3988" s="111" t="e">
        <v>#N/A</v>
      </c>
      <c r="O3988" s="111" t="e">
        <v>#N/A</v>
      </c>
      <c r="P3988" s="111" t="e">
        <v>#N/A</v>
      </c>
      <c r="Q3988" s="111" t="e">
        <v>#N/A</v>
      </c>
    </row>
    <row r="3989" spans="1:17" ht="15" customHeight="1" thickBot="1">
      <c r="A3989" s="446"/>
      <c r="B3989" s="446"/>
      <c r="C3989" s="54" t="str">
        <f>IF(A3989="CSP","Consolidated Supply Program(IIF)",IF(A3989&lt;&gt;"",INDEX('CCN &amp; Description'!$B$2:$B$1071,MATCH(VALUE(LEFT(A3989,5)),'CCN &amp; Description'!$A$2:$A$1071,0)),""))</f>
        <v/>
      </c>
      <c r="D3989" s="55" t="str">
        <f t="shared" si="124"/>
        <v>E</v>
      </c>
      <c r="E3989" s="55" t="str">
        <f t="shared" si="125"/>
        <v>E3167</v>
      </c>
      <c r="F3989" s="56" t="s">
        <v>9379</v>
      </c>
      <c r="G3989" s="56" t="s">
        <v>11662</v>
      </c>
      <c r="H3989" s="56" t="s">
        <v>15650</v>
      </c>
      <c r="I3989" s="57">
        <v>8</v>
      </c>
      <c r="J3989" s="57">
        <v>8</v>
      </c>
      <c r="K3989" s="57">
        <v>20</v>
      </c>
      <c r="L3989" s="315" t="e">
        <v>#REF!</v>
      </c>
      <c r="M3989" s="58" t="e">
        <v>#REF!</v>
      </c>
      <c r="N3989" s="58" t="e">
        <v>#N/A</v>
      </c>
      <c r="O3989" s="58" t="e">
        <v>#N/A</v>
      </c>
      <c r="P3989" s="58" t="e">
        <v>#N/A</v>
      </c>
      <c r="Q3989" s="58" t="e">
        <v>#N/A</v>
      </c>
    </row>
    <row r="3990" spans="1:17" s="110" customFormat="1" ht="15" customHeight="1" thickBot="1">
      <c r="A3990" s="446">
        <v>21375</v>
      </c>
      <c r="B3990" s="446"/>
      <c r="C3990" s="106" t="str">
        <f>IF(A3990="CSP","Consolidated Supply Program(IIF)",IF(A3990&lt;&gt;"",INDEX('CCN &amp; Description'!$B$2:$B$1071,MATCH(VALUE(LEFT(A3990,5)),'CCN &amp; Description'!$A$2:$A$1071,0)),""))</f>
        <v>MARINE MAINTENANCE SUPPORT FACILITY</v>
      </c>
      <c r="D3990" s="107" t="str">
        <f t="shared" si="124"/>
        <v>E</v>
      </c>
      <c r="E3990" s="107" t="str">
        <f t="shared" si="125"/>
        <v>E3170</v>
      </c>
      <c r="F3990" s="108" t="s">
        <v>9382</v>
      </c>
      <c r="G3990" s="108" t="s">
        <v>15599</v>
      </c>
      <c r="H3990" s="108" t="s">
        <v>15651</v>
      </c>
      <c r="I3990" s="109">
        <v>4</v>
      </c>
      <c r="J3990" s="109">
        <v>4</v>
      </c>
      <c r="K3990" s="109">
        <v>3.33</v>
      </c>
      <c r="L3990" s="110" t="e">
        <v>#REF!</v>
      </c>
      <c r="M3990" s="111" t="e">
        <v>#REF!</v>
      </c>
      <c r="N3990" s="111" t="e">
        <v>#N/A</v>
      </c>
      <c r="O3990" s="111" t="e">
        <v>#N/A</v>
      </c>
      <c r="P3990" s="111" t="e">
        <v>#N/A</v>
      </c>
      <c r="Q3990" s="111" t="e">
        <v>#N/A</v>
      </c>
    </row>
    <row r="3991" spans="1:17" ht="15" customHeight="1" thickBot="1">
      <c r="A3991" s="446"/>
      <c r="B3991" s="446"/>
      <c r="C3991" s="54" t="str">
        <f>IF(A3991="CSP","Consolidated Supply Program(IIF)",IF(A3991&lt;&gt;"",INDEX('CCN &amp; Description'!$B$2:$B$1071,MATCH(VALUE(LEFT(A3991,5)),'CCN &amp; Description'!$A$2:$A$1071,0)),""))</f>
        <v/>
      </c>
      <c r="D3991" s="55" t="str">
        <f t="shared" si="124"/>
        <v>E</v>
      </c>
      <c r="E3991" s="55" t="str">
        <f t="shared" si="125"/>
        <v>E3172</v>
      </c>
      <c r="F3991" s="56" t="s">
        <v>15652</v>
      </c>
      <c r="G3991" s="56" t="s">
        <v>15653</v>
      </c>
      <c r="H3991" s="56" t="s">
        <v>15654</v>
      </c>
      <c r="I3991" s="57">
        <v>20.329999999999998</v>
      </c>
      <c r="J3991" s="57">
        <v>7.91</v>
      </c>
      <c r="K3991" s="57">
        <v>5.41</v>
      </c>
      <c r="L3991" s="315" t="e">
        <v>#REF!</v>
      </c>
      <c r="M3991" s="58" t="e">
        <v>#REF!</v>
      </c>
      <c r="N3991" s="58" t="e">
        <v>#N/A</v>
      </c>
      <c r="O3991" s="58" t="e">
        <v>#N/A</v>
      </c>
      <c r="P3991" s="58" t="e">
        <v>#N/A</v>
      </c>
      <c r="Q3991" s="58" t="e">
        <v>#N/A</v>
      </c>
    </row>
    <row r="3992" spans="1:17" ht="15" customHeight="1" thickBot="1">
      <c r="A3992" s="446"/>
      <c r="B3992" s="446"/>
      <c r="C3992" s="54" t="str">
        <f>IF(A3992="CSP","Consolidated Supply Program(IIF)",IF(A3992&lt;&gt;"",INDEX('CCN &amp; Description'!$B$2:$B$1071,MATCH(VALUE(LEFT(A3992,5)),'CCN &amp; Description'!$A$2:$A$1071,0)),""))</f>
        <v/>
      </c>
      <c r="D3992" s="55" t="str">
        <f t="shared" si="124"/>
        <v>E</v>
      </c>
      <c r="E3992" s="55" t="str">
        <f t="shared" si="125"/>
        <v>E3172</v>
      </c>
      <c r="F3992" s="56" t="s">
        <v>15652</v>
      </c>
      <c r="G3992" s="56" t="s">
        <v>15655</v>
      </c>
      <c r="H3992" s="56" t="s">
        <v>15656</v>
      </c>
      <c r="I3992" s="60"/>
      <c r="J3992" s="60"/>
      <c r="K3992" s="60"/>
      <c r="L3992" s="315" t="e">
        <v>#REF!</v>
      </c>
      <c r="M3992" s="58" t="e">
        <v>#REF!</v>
      </c>
      <c r="N3992" s="58" t="e">
        <v>#N/A</v>
      </c>
      <c r="O3992" s="58" t="e">
        <v>#N/A</v>
      </c>
      <c r="P3992" s="58" t="e">
        <v>#N/A</v>
      </c>
      <c r="Q3992" s="58" t="e">
        <v>#N/A</v>
      </c>
    </row>
    <row r="3993" spans="1:17" ht="15" customHeight="1" thickBot="1">
      <c r="A3993" s="446"/>
      <c r="B3993" s="446"/>
      <c r="C3993" s="54" t="str">
        <f>IF(A3993="CSP","Consolidated Supply Program(IIF)",IF(A3993&lt;&gt;"",INDEX('CCN &amp; Description'!$B$2:$B$1071,MATCH(VALUE(LEFT(A3993,5)),'CCN &amp; Description'!$A$2:$A$1071,0)),""))</f>
        <v/>
      </c>
      <c r="D3993" s="55" t="str">
        <f t="shared" si="124"/>
        <v>E</v>
      </c>
      <c r="E3993" s="55" t="str">
        <f t="shared" si="125"/>
        <v>E3172</v>
      </c>
      <c r="F3993" s="56" t="s">
        <v>15652</v>
      </c>
      <c r="G3993" s="56" t="s">
        <v>15657</v>
      </c>
      <c r="H3993" s="56" t="s">
        <v>15658</v>
      </c>
      <c r="I3993" s="57">
        <v>0</v>
      </c>
      <c r="J3993" s="57">
        <v>0</v>
      </c>
      <c r="K3993" s="57">
        <v>0</v>
      </c>
      <c r="L3993" s="315" t="e">
        <v>#REF!</v>
      </c>
      <c r="M3993" s="58" t="e">
        <v>#REF!</v>
      </c>
      <c r="N3993" s="58" t="e">
        <v>#N/A</v>
      </c>
      <c r="O3993" s="58" t="e">
        <v>#N/A</v>
      </c>
      <c r="P3993" s="58" t="e">
        <v>#N/A</v>
      </c>
      <c r="Q3993" s="58" t="e">
        <v>#N/A</v>
      </c>
    </row>
    <row r="3994" spans="1:17" s="110" customFormat="1" ht="15" customHeight="1" thickBot="1">
      <c r="A3994" s="446">
        <v>14345</v>
      </c>
      <c r="B3994" s="446"/>
      <c r="C3994" s="106" t="str">
        <f>IF(A3994="CSP","Consolidated Supply Program(IIF)",IF(A3994&lt;&gt;"",INDEX('CCN &amp; Description'!$B$2:$B$1071,MATCH(VALUE(LEFT(A3994,5)),'CCN &amp; Description'!$A$2:$A$1071,0)),""))</f>
        <v>SMALL ARMS STORAGE, INSTALLATION</v>
      </c>
      <c r="D3994" s="107" t="str">
        <f t="shared" si="124"/>
        <v>E</v>
      </c>
      <c r="E3994" s="107" t="str">
        <f t="shared" si="125"/>
        <v>E3173</v>
      </c>
      <c r="F3994" s="108" t="s">
        <v>9386</v>
      </c>
      <c r="G3994" s="108" t="s">
        <v>15659</v>
      </c>
      <c r="H3994" s="108" t="s">
        <v>15660</v>
      </c>
      <c r="I3994" s="109">
        <v>3.33</v>
      </c>
      <c r="J3994" s="109">
        <v>0.5</v>
      </c>
      <c r="K3994" s="109">
        <v>0.5</v>
      </c>
      <c r="L3994" s="110" t="e">
        <v>#REF!</v>
      </c>
      <c r="M3994" s="111" t="e">
        <v>#REF!</v>
      </c>
      <c r="N3994" s="111" t="e">
        <v>#N/A</v>
      </c>
      <c r="O3994" s="111" t="e">
        <v>#N/A</v>
      </c>
      <c r="P3994" s="111" t="e">
        <v>#N/A</v>
      </c>
      <c r="Q3994" s="111" t="e">
        <v>#N/A</v>
      </c>
    </row>
    <row r="3995" spans="1:17" ht="15" customHeight="1" thickBot="1">
      <c r="A3995" s="446"/>
      <c r="B3995" s="446"/>
      <c r="C3995" s="54" t="str">
        <f>IF(A3995="CSP","Consolidated Supply Program(IIF)",IF(A3995&lt;&gt;"",INDEX('CCN &amp; Description'!$B$2:$B$1071,MATCH(VALUE(LEFT(A3995,5)),'CCN &amp; Description'!$A$2:$A$1071,0)),""))</f>
        <v/>
      </c>
      <c r="D3995" s="55" t="str">
        <f t="shared" si="124"/>
        <v>E</v>
      </c>
      <c r="E3995" s="55" t="str">
        <f t="shared" si="125"/>
        <v>E3175</v>
      </c>
      <c r="F3995" s="56" t="s">
        <v>15661</v>
      </c>
      <c r="G3995" s="56" t="s">
        <v>15662</v>
      </c>
      <c r="H3995" s="56" t="s">
        <v>15663</v>
      </c>
      <c r="I3995" s="60"/>
      <c r="J3995" s="60"/>
      <c r="K3995" s="60"/>
      <c r="L3995" s="315" t="e">
        <v>#REF!</v>
      </c>
      <c r="M3995" s="58" t="e">
        <v>#REF!</v>
      </c>
      <c r="N3995" s="58" t="e">
        <v>#N/A</v>
      </c>
      <c r="O3995" s="58" t="e">
        <v>#N/A</v>
      </c>
      <c r="P3995" s="58" t="e">
        <v>#N/A</v>
      </c>
      <c r="Q3995" s="58" t="e">
        <v>#N/A</v>
      </c>
    </row>
    <row r="3996" spans="1:17" s="110" customFormat="1" ht="15" customHeight="1" thickBot="1">
      <c r="A3996" s="446"/>
      <c r="B3996" s="446"/>
      <c r="C3996" s="106" t="str">
        <f>IF(A3996="CSP","Consolidated Supply Program(IIF)",IF(A3996&lt;&gt;"",INDEX('CCN &amp; Description'!$B$2:$B$1071,MATCH(VALUE(LEFT(A3996,5)),'CCN &amp; Description'!$A$2:$A$1071,0)),""))</f>
        <v/>
      </c>
      <c r="D3996" s="107" t="str">
        <f t="shared" si="124"/>
        <v>E</v>
      </c>
      <c r="E3996" s="107" t="str">
        <f t="shared" si="125"/>
        <v>E3191</v>
      </c>
      <c r="F3996" s="108" t="s">
        <v>9390</v>
      </c>
      <c r="G3996" s="108" t="s">
        <v>15664</v>
      </c>
      <c r="H3996" s="108" t="s">
        <v>15665</v>
      </c>
      <c r="I3996" s="109">
        <v>5.5</v>
      </c>
      <c r="J3996" s="109">
        <v>1.17</v>
      </c>
      <c r="K3996" s="109">
        <v>1.5</v>
      </c>
      <c r="L3996" s="110" t="e">
        <v>#REF!</v>
      </c>
      <c r="M3996" s="111" t="e">
        <v>#REF!</v>
      </c>
      <c r="N3996" s="111" t="e">
        <v>#N/A</v>
      </c>
      <c r="O3996" s="111" t="e">
        <v>#N/A</v>
      </c>
      <c r="P3996" s="111" t="e">
        <v>#N/A</v>
      </c>
      <c r="Q3996" s="111" t="e">
        <v>#N/A</v>
      </c>
    </row>
    <row r="3997" spans="1:17" s="110" customFormat="1" ht="15" customHeight="1" thickBot="1">
      <c r="A3997" s="446"/>
      <c r="B3997" s="446"/>
      <c r="C3997" s="106" t="str">
        <f>IF(A3997="CSP","Consolidated Supply Program(IIF)",IF(A3997&lt;&gt;"",INDEX('CCN &amp; Description'!$B$2:$B$1071,MATCH(VALUE(LEFT(A3997,5)),'CCN &amp; Description'!$A$2:$A$1071,0)),""))</f>
        <v/>
      </c>
      <c r="D3997" s="107" t="str">
        <f t="shared" si="124"/>
        <v>E</v>
      </c>
      <c r="E3997" s="107" t="str">
        <f t="shared" si="125"/>
        <v>E3196</v>
      </c>
      <c r="F3997" s="108" t="s">
        <v>9394</v>
      </c>
      <c r="G3997" s="108" t="s">
        <v>15666</v>
      </c>
      <c r="H3997" s="108" t="s">
        <v>15667</v>
      </c>
      <c r="I3997" s="109">
        <v>5.5</v>
      </c>
      <c r="J3997" s="109">
        <v>1.17</v>
      </c>
      <c r="K3997" s="109">
        <v>1.5</v>
      </c>
      <c r="L3997" s="110" t="e">
        <v>#REF!</v>
      </c>
      <c r="M3997" s="111" t="e">
        <v>#REF!</v>
      </c>
      <c r="N3997" s="111" t="e">
        <v>#N/A</v>
      </c>
      <c r="O3997" s="111" t="e">
        <v>#N/A</v>
      </c>
      <c r="P3997" s="111" t="e">
        <v>#N/A</v>
      </c>
      <c r="Q3997" s="111" t="e">
        <v>#N/A</v>
      </c>
    </row>
    <row r="3998" spans="1:17" s="110" customFormat="1" ht="15" customHeight="1" thickBot="1">
      <c r="A3998" s="446"/>
      <c r="B3998" s="446"/>
      <c r="C3998" s="106" t="str">
        <f>IF(A3998="CSP","Consolidated Supply Program(IIF)",IF(A3998&lt;&gt;"",INDEX('CCN &amp; Description'!$B$2:$B$1071,MATCH(VALUE(LEFT(A3998,5)),'CCN &amp; Description'!$A$2:$A$1071,0)),""))</f>
        <v/>
      </c>
      <c r="D3998" s="107" t="str">
        <f t="shared" si="124"/>
        <v>E</v>
      </c>
      <c r="E3998" s="107" t="str">
        <f t="shared" si="125"/>
        <v>E3196</v>
      </c>
      <c r="F3998" s="108" t="s">
        <v>9394</v>
      </c>
      <c r="G3998" s="108" t="s">
        <v>15668</v>
      </c>
      <c r="H3998" s="108" t="s">
        <v>15669</v>
      </c>
      <c r="I3998" s="109">
        <v>5.5</v>
      </c>
      <c r="J3998" s="109">
        <v>1.17</v>
      </c>
      <c r="K3998" s="109">
        <v>1.5</v>
      </c>
      <c r="L3998" s="110" t="e">
        <v>#REF!</v>
      </c>
      <c r="M3998" s="111" t="e">
        <v>#REF!</v>
      </c>
      <c r="N3998" s="111" t="e">
        <v>#N/A</v>
      </c>
      <c r="O3998" s="111" t="e">
        <v>#N/A</v>
      </c>
      <c r="P3998" s="111" t="e">
        <v>#N/A</v>
      </c>
      <c r="Q3998" s="111" t="e">
        <v>#N/A</v>
      </c>
    </row>
    <row r="3999" spans="1:17" s="110" customFormat="1" ht="15" customHeight="1" thickBot="1">
      <c r="A3999" s="446">
        <v>21375</v>
      </c>
      <c r="B3999" s="446"/>
      <c r="C3999" s="106" t="str">
        <f>IF(A3999="CSP","Consolidated Supply Program(IIF)",IF(A3999&lt;&gt;"",INDEX('CCN &amp; Description'!$B$2:$B$1071,MATCH(VALUE(LEFT(A3999,5)),'CCN &amp; Description'!$A$2:$A$1071,0)),""))</f>
        <v>MARINE MAINTENANCE SUPPORT FACILITY</v>
      </c>
      <c r="D3999" s="107" t="str">
        <f t="shared" si="124"/>
        <v>E</v>
      </c>
      <c r="E3999" s="107" t="str">
        <f t="shared" si="125"/>
        <v>E3202</v>
      </c>
      <c r="F3999" s="108" t="s">
        <v>9400</v>
      </c>
      <c r="G3999" s="108" t="s">
        <v>14252</v>
      </c>
      <c r="H3999" s="108" t="s">
        <v>9400</v>
      </c>
      <c r="I3999" s="109">
        <v>4.58</v>
      </c>
      <c r="J3999" s="109">
        <v>4.58</v>
      </c>
      <c r="K3999" s="109">
        <v>4.42</v>
      </c>
      <c r="L3999" s="110" t="e">
        <v>#REF!</v>
      </c>
      <c r="M3999" s="111" t="e">
        <v>#REF!</v>
      </c>
      <c r="N3999" s="111" t="e">
        <v>#N/A</v>
      </c>
      <c r="O3999" s="111" t="e">
        <v>#N/A</v>
      </c>
      <c r="P3999" s="111" t="e">
        <v>#N/A</v>
      </c>
      <c r="Q3999" s="111" t="e">
        <v>#N/A</v>
      </c>
    </row>
    <row r="4000" spans="1:17" ht="15" customHeight="1" thickBot="1">
      <c r="A4000" s="446"/>
      <c r="B4000" s="446"/>
      <c r="C4000" s="54" t="str">
        <f>IF(A4000="CSP","Consolidated Supply Program(IIF)",IF(A4000&lt;&gt;"",INDEX('CCN &amp; Description'!$B$2:$B$1071,MATCH(VALUE(LEFT(A4000,5)),'CCN &amp; Description'!$A$2:$A$1071,0)),""))</f>
        <v/>
      </c>
      <c r="D4000" s="55" t="str">
        <f t="shared" si="124"/>
        <v>E</v>
      </c>
      <c r="E4000" s="55" t="str">
        <f t="shared" si="125"/>
        <v>E3235</v>
      </c>
      <c r="F4000" s="56" t="s">
        <v>15670</v>
      </c>
      <c r="G4000" s="56" t="s">
        <v>15671</v>
      </c>
      <c r="H4000" s="56" t="s">
        <v>15672</v>
      </c>
      <c r="I4000" s="60"/>
      <c r="J4000" s="60"/>
      <c r="K4000" s="60"/>
      <c r="L4000" s="315" t="e">
        <v>#REF!</v>
      </c>
      <c r="M4000" s="58" t="e">
        <v>#REF!</v>
      </c>
      <c r="N4000" s="58" t="e">
        <v>#N/A</v>
      </c>
      <c r="O4000" s="58" t="e">
        <v>#N/A</v>
      </c>
      <c r="P4000" s="58" t="e">
        <v>#N/A</v>
      </c>
      <c r="Q4000" s="58" t="e">
        <v>#N/A</v>
      </c>
    </row>
    <row r="4001" spans="1:17" ht="15" customHeight="1" thickBot="1">
      <c r="A4001" s="446"/>
      <c r="B4001" s="446"/>
      <c r="C4001" s="54" t="str">
        <f>IF(A4001="CSP","Consolidated Supply Program(IIF)",IF(A4001&lt;&gt;"",INDEX('CCN &amp; Description'!$B$2:$B$1071,MATCH(VALUE(LEFT(A4001,5)),'CCN &amp; Description'!$A$2:$A$1071,0)),""))</f>
        <v/>
      </c>
      <c r="D4001" s="55" t="str">
        <f t="shared" si="124"/>
        <v>E</v>
      </c>
      <c r="E4001" s="55" t="str">
        <f t="shared" si="125"/>
        <v>E3235</v>
      </c>
      <c r="F4001" s="56" t="s">
        <v>15670</v>
      </c>
      <c r="G4001" s="56" t="s">
        <v>15673</v>
      </c>
      <c r="H4001" s="56" t="s">
        <v>15674</v>
      </c>
      <c r="I4001" s="60"/>
      <c r="J4001" s="60"/>
      <c r="K4001" s="60"/>
      <c r="L4001" s="315" t="e">
        <v>#REF!</v>
      </c>
      <c r="M4001" s="58" t="e">
        <v>#REF!</v>
      </c>
      <c r="N4001" s="58" t="e">
        <v>#N/A</v>
      </c>
      <c r="O4001" s="58" t="e">
        <v>#N/A</v>
      </c>
      <c r="P4001" s="58" t="e">
        <v>#N/A</v>
      </c>
      <c r="Q4001" s="58" t="e">
        <v>#N/A</v>
      </c>
    </row>
    <row r="4002" spans="1:17" ht="15" customHeight="1" thickBot="1">
      <c r="A4002" s="446"/>
      <c r="B4002" s="446"/>
      <c r="C4002" s="54" t="str">
        <f>IF(A4002="CSP","Consolidated Supply Program(IIF)",IF(A4002&lt;&gt;"",INDEX('CCN &amp; Description'!$B$2:$B$1071,MATCH(VALUE(LEFT(A4002,5)),'CCN &amp; Description'!$A$2:$A$1071,0)),""))</f>
        <v/>
      </c>
      <c r="D4002" s="55" t="str">
        <f t="shared" si="124"/>
        <v>E</v>
      </c>
      <c r="E4002" s="55" t="str">
        <f t="shared" si="125"/>
        <v>E3235</v>
      </c>
      <c r="F4002" s="56" t="s">
        <v>15670</v>
      </c>
      <c r="G4002" s="56" t="s">
        <v>15675</v>
      </c>
      <c r="H4002" s="56" t="s">
        <v>15674</v>
      </c>
      <c r="I4002" s="60"/>
      <c r="J4002" s="60"/>
      <c r="K4002" s="60"/>
      <c r="L4002" s="315" t="e">
        <v>#REF!</v>
      </c>
      <c r="M4002" s="58" t="e">
        <v>#REF!</v>
      </c>
      <c r="N4002" s="58" t="e">
        <v>#N/A</v>
      </c>
      <c r="O4002" s="58" t="e">
        <v>#N/A</v>
      </c>
      <c r="P4002" s="58" t="e">
        <v>#N/A</v>
      </c>
      <c r="Q4002" s="58" t="e">
        <v>#N/A</v>
      </c>
    </row>
    <row r="4003" spans="1:17" ht="15" customHeight="1" thickBot="1">
      <c r="A4003" s="446"/>
      <c r="B4003" s="446"/>
      <c r="C4003" s="54" t="str">
        <f>IF(A4003="CSP","Consolidated Supply Program(IIF)",IF(A4003&lt;&gt;"",INDEX('CCN &amp; Description'!$B$2:$B$1071,MATCH(VALUE(LEFT(A4003,5)),'CCN &amp; Description'!$A$2:$A$1071,0)),""))</f>
        <v/>
      </c>
      <c r="D4003" s="55" t="str">
        <f t="shared" si="124"/>
        <v>E</v>
      </c>
      <c r="E4003" s="55" t="str">
        <f t="shared" si="125"/>
        <v>E3236</v>
      </c>
      <c r="F4003" s="56" t="s">
        <v>9404</v>
      </c>
      <c r="G4003" s="56" t="s">
        <v>15676</v>
      </c>
      <c r="H4003" s="56" t="s">
        <v>15677</v>
      </c>
      <c r="I4003" s="57">
        <v>13.33</v>
      </c>
      <c r="J4003" s="57">
        <v>7</v>
      </c>
      <c r="K4003" s="57">
        <v>6.66</v>
      </c>
      <c r="L4003" s="315" t="e">
        <v>#REF!</v>
      </c>
      <c r="M4003" s="58" t="e">
        <v>#REF!</v>
      </c>
      <c r="N4003" s="58" t="e">
        <v>#N/A</v>
      </c>
      <c r="O4003" s="58" t="e">
        <v>#N/A</v>
      </c>
      <c r="P4003" s="58" t="e">
        <v>#N/A</v>
      </c>
      <c r="Q4003" s="58" t="e">
        <v>#N/A</v>
      </c>
    </row>
    <row r="4004" spans="1:17" ht="15" customHeight="1" thickBot="1">
      <c r="A4004" s="446"/>
      <c r="B4004" s="446"/>
      <c r="C4004" s="54" t="str">
        <f>IF(A4004="CSP","Consolidated Supply Program(IIF)",IF(A4004&lt;&gt;"",INDEX('CCN &amp; Description'!$B$2:$B$1071,MATCH(VALUE(LEFT(A4004,5)),'CCN &amp; Description'!$A$2:$A$1071,0)),""))</f>
        <v/>
      </c>
      <c r="D4004" s="55" t="str">
        <f t="shared" si="124"/>
        <v>E</v>
      </c>
      <c r="E4004" s="55" t="str">
        <f t="shared" si="125"/>
        <v>E3236</v>
      </c>
      <c r="F4004" s="56" t="s">
        <v>9404</v>
      </c>
      <c r="G4004" s="56" t="s">
        <v>15676</v>
      </c>
      <c r="H4004" s="56" t="s">
        <v>15678</v>
      </c>
      <c r="I4004" s="57">
        <v>13.33</v>
      </c>
      <c r="J4004" s="57">
        <v>7</v>
      </c>
      <c r="K4004" s="57">
        <v>6.66</v>
      </c>
      <c r="L4004" s="315" t="e">
        <v>#REF!</v>
      </c>
      <c r="M4004" s="58" t="e">
        <v>#REF!</v>
      </c>
      <c r="N4004" s="58" t="e">
        <v>#N/A</v>
      </c>
      <c r="O4004" s="58" t="e">
        <v>#N/A</v>
      </c>
      <c r="P4004" s="58" t="e">
        <v>#N/A</v>
      </c>
      <c r="Q4004" s="58" t="e">
        <v>#N/A</v>
      </c>
    </row>
    <row r="4005" spans="1:17" ht="15" customHeight="1" thickBot="1">
      <c r="A4005" s="446"/>
      <c r="B4005" s="446"/>
      <c r="C4005" s="54" t="str">
        <f>IF(A4005="CSP","Consolidated Supply Program(IIF)",IF(A4005&lt;&gt;"",INDEX('CCN &amp; Description'!$B$2:$B$1071,MATCH(VALUE(LEFT(A4005,5)),'CCN &amp; Description'!$A$2:$A$1071,0)),""))</f>
        <v/>
      </c>
      <c r="D4005" s="55" t="str">
        <f t="shared" si="124"/>
        <v>E</v>
      </c>
      <c r="E4005" s="55" t="str">
        <f t="shared" si="125"/>
        <v>E3236</v>
      </c>
      <c r="F4005" s="56" t="s">
        <v>9404</v>
      </c>
      <c r="G4005" s="56" t="s">
        <v>15679</v>
      </c>
      <c r="H4005" s="59"/>
      <c r="I4005" s="57">
        <v>13.33</v>
      </c>
      <c r="J4005" s="57">
        <v>7</v>
      </c>
      <c r="K4005" s="57">
        <v>6.66</v>
      </c>
      <c r="L4005" s="315" t="e">
        <v>#REF!</v>
      </c>
      <c r="M4005" s="58" t="e">
        <v>#REF!</v>
      </c>
      <c r="N4005" s="58" t="e">
        <v>#N/A</v>
      </c>
      <c r="O4005" s="58" t="e">
        <v>#N/A</v>
      </c>
      <c r="P4005" s="58" t="e">
        <v>#N/A</v>
      </c>
      <c r="Q4005" s="58" t="e">
        <v>#N/A</v>
      </c>
    </row>
    <row r="4006" spans="1:17" ht="15" customHeight="1" thickBot="1">
      <c r="A4006" s="446"/>
      <c r="B4006" s="446"/>
      <c r="C4006" s="54" t="str">
        <f>IF(A4006="CSP","Consolidated Supply Program(IIF)",IF(A4006&lt;&gt;"",INDEX('CCN &amp; Description'!$B$2:$B$1071,MATCH(VALUE(LEFT(A4006,5)),'CCN &amp; Description'!$A$2:$A$1071,0)),""))</f>
        <v/>
      </c>
      <c r="D4006" s="55" t="str">
        <f t="shared" si="124"/>
        <v>E</v>
      </c>
      <c r="E4006" s="55" t="str">
        <f t="shared" si="125"/>
        <v>E3236</v>
      </c>
      <c r="F4006" s="56" t="s">
        <v>9404</v>
      </c>
      <c r="G4006" s="56" t="s">
        <v>11323</v>
      </c>
      <c r="H4006" s="56" t="s">
        <v>15680</v>
      </c>
      <c r="I4006" s="57">
        <v>13.33</v>
      </c>
      <c r="J4006" s="57">
        <v>7</v>
      </c>
      <c r="K4006" s="57">
        <v>6.66</v>
      </c>
      <c r="L4006" s="315" t="e">
        <v>#REF!</v>
      </c>
      <c r="M4006" s="58" t="e">
        <v>#REF!</v>
      </c>
      <c r="N4006" s="58" t="e">
        <v>#N/A</v>
      </c>
      <c r="O4006" s="58" t="e">
        <v>#N/A</v>
      </c>
      <c r="P4006" s="58" t="e">
        <v>#N/A</v>
      </c>
      <c r="Q4006" s="58" t="e">
        <v>#N/A</v>
      </c>
    </row>
    <row r="4007" spans="1:17" ht="15" customHeight="1" thickBot="1">
      <c r="A4007" s="446"/>
      <c r="B4007" s="446"/>
      <c r="C4007" s="54" t="str">
        <f>IF(A4007="CSP","Consolidated Supply Program(IIF)",IF(A4007&lt;&gt;"",INDEX('CCN &amp; Description'!$B$2:$B$1071,MATCH(VALUE(LEFT(A4007,5)),'CCN &amp; Description'!$A$2:$A$1071,0)),""))</f>
        <v/>
      </c>
      <c r="D4007" s="55" t="str">
        <f t="shared" si="124"/>
        <v>E</v>
      </c>
      <c r="E4007" s="55" t="str">
        <f t="shared" si="125"/>
        <v>E3236</v>
      </c>
      <c r="F4007" s="56" t="s">
        <v>15681</v>
      </c>
      <c r="G4007" s="56" t="s">
        <v>15679</v>
      </c>
      <c r="H4007" s="59"/>
      <c r="I4007" s="57">
        <v>13.33</v>
      </c>
      <c r="J4007" s="57">
        <v>7</v>
      </c>
      <c r="K4007" s="57">
        <v>6.66</v>
      </c>
      <c r="L4007" s="315" t="e">
        <v>#REF!</v>
      </c>
      <c r="M4007" s="58" t="e">
        <v>#REF!</v>
      </c>
      <c r="N4007" s="58" t="e">
        <v>#N/A</v>
      </c>
      <c r="O4007" s="58" t="e">
        <v>#N/A</v>
      </c>
      <c r="P4007" s="58" t="e">
        <v>#N/A</v>
      </c>
      <c r="Q4007" s="58" t="e">
        <v>#N/A</v>
      </c>
    </row>
    <row r="4008" spans="1:17" ht="15" customHeight="1" thickBot="1">
      <c r="A4008" s="446"/>
      <c r="B4008" s="446"/>
      <c r="C4008" s="54" t="str">
        <f>IF(A4008="CSP","Consolidated Supply Program(IIF)",IF(A4008&lt;&gt;"",INDEX('CCN &amp; Description'!$B$2:$B$1071,MATCH(VALUE(LEFT(A4008,5)),'CCN &amp; Description'!$A$2:$A$1071,0)),""))</f>
        <v/>
      </c>
      <c r="D4008" s="55" t="str">
        <f t="shared" si="124"/>
        <v>E</v>
      </c>
      <c r="E4008" s="55" t="str">
        <f t="shared" si="125"/>
        <v>E5000</v>
      </c>
      <c r="F4008" s="56" t="s">
        <v>9414</v>
      </c>
      <c r="G4008" s="56" t="s">
        <v>15682</v>
      </c>
      <c r="H4008" s="56" t="s">
        <v>15683</v>
      </c>
      <c r="I4008" s="57">
        <v>2.86</v>
      </c>
      <c r="J4008" s="57">
        <v>0.23</v>
      </c>
      <c r="K4008" s="57">
        <v>0.84</v>
      </c>
      <c r="L4008" s="315" t="e">
        <v>#REF!</v>
      </c>
      <c r="M4008" s="58" t="e">
        <v>#REF!</v>
      </c>
      <c r="N4008" s="58" t="e">
        <v>#N/A</v>
      </c>
      <c r="O4008" s="58" t="e">
        <v>#N/A</v>
      </c>
      <c r="P4008" s="58" t="e">
        <v>#N/A</v>
      </c>
      <c r="Q4008" s="58" t="e">
        <v>#N/A</v>
      </c>
    </row>
    <row r="4009" spans="1:17" s="110" customFormat="1" ht="15" customHeight="1" thickBot="1">
      <c r="A4009" s="446"/>
      <c r="B4009" s="446"/>
      <c r="C4009" s="106" t="str">
        <f>IF(A4009="CSP","Consolidated Supply Program(IIF)",IF(A4009&lt;&gt;"",INDEX('CCN &amp; Description'!$B$2:$B$1071,MATCH(VALUE(LEFT(A4009,5)),'CCN &amp; Description'!$A$2:$A$1071,0)),""))</f>
        <v/>
      </c>
      <c r="D4009" s="107" t="str">
        <f t="shared" si="124"/>
        <v>E</v>
      </c>
      <c r="E4009" s="107" t="str">
        <f t="shared" si="125"/>
        <v>E5001</v>
      </c>
      <c r="F4009" s="108" t="s">
        <v>9420</v>
      </c>
      <c r="G4009" s="108" t="s">
        <v>15684</v>
      </c>
      <c r="H4009" s="108" t="s">
        <v>15685</v>
      </c>
      <c r="I4009" s="109">
        <v>5</v>
      </c>
      <c r="J4009" s="109">
        <v>0.83</v>
      </c>
      <c r="K4009" s="109">
        <v>1.5</v>
      </c>
      <c r="L4009" s="110" t="e">
        <v>#REF!</v>
      </c>
      <c r="M4009" s="111" t="e">
        <v>#REF!</v>
      </c>
      <c r="N4009" s="111" t="e">
        <v>#N/A</v>
      </c>
      <c r="O4009" s="111" t="e">
        <v>#N/A</v>
      </c>
      <c r="P4009" s="111" t="e">
        <v>#N/A</v>
      </c>
      <c r="Q4009" s="111" t="e">
        <v>#N/A</v>
      </c>
    </row>
    <row r="4010" spans="1:17" s="110" customFormat="1" ht="15" customHeight="1" thickBot="1">
      <c r="A4010" s="446">
        <v>14345</v>
      </c>
      <c r="B4010" s="446"/>
      <c r="C4010" s="106" t="str">
        <f>IF(A4010="CSP","Consolidated Supply Program(IIF)",IF(A4010&lt;&gt;"",INDEX('CCN &amp; Description'!$B$2:$B$1071,MATCH(VALUE(LEFT(A4010,5)),'CCN &amp; Description'!$A$2:$A$1071,0)),""))</f>
        <v>SMALL ARMS STORAGE, INSTALLATION</v>
      </c>
      <c r="D4010" s="107" t="str">
        <f t="shared" si="124"/>
        <v>E</v>
      </c>
      <c r="E4010" s="107" t="str">
        <f t="shared" si="125"/>
        <v>E5002</v>
      </c>
      <c r="F4010" s="108" t="s">
        <v>9424</v>
      </c>
      <c r="G4010" s="108" t="s">
        <v>15659</v>
      </c>
      <c r="H4010" s="108" t="s">
        <v>15686</v>
      </c>
      <c r="I4010" s="109">
        <v>3.17</v>
      </c>
      <c r="J4010" s="109">
        <v>0.33</v>
      </c>
      <c r="K4010" s="109">
        <v>0.33</v>
      </c>
      <c r="L4010" s="110" t="e">
        <v>#REF!</v>
      </c>
      <c r="M4010" s="111" t="e">
        <v>#REF!</v>
      </c>
      <c r="N4010" s="111" t="e">
        <v>#N/A</v>
      </c>
      <c r="O4010" s="111" t="e">
        <v>#N/A</v>
      </c>
      <c r="P4010" s="111" t="e">
        <v>#N/A</v>
      </c>
      <c r="Q4010" s="111" t="e">
        <v>#N/A</v>
      </c>
    </row>
    <row r="4011" spans="1:17" s="110" customFormat="1" ht="15" customHeight="1" thickBot="1">
      <c r="A4011" s="446">
        <v>14345</v>
      </c>
      <c r="B4011" s="446"/>
      <c r="C4011" s="106" t="str">
        <f>IF(A4011="CSP","Consolidated Supply Program(IIF)",IF(A4011&lt;&gt;"",INDEX('CCN &amp; Description'!$B$2:$B$1071,MATCH(VALUE(LEFT(A4011,5)),'CCN &amp; Description'!$A$2:$A$1071,0)),""))</f>
        <v>SMALL ARMS STORAGE, INSTALLATION</v>
      </c>
      <c r="D4011" s="107" t="str">
        <f t="shared" si="124"/>
        <v>E</v>
      </c>
      <c r="E4011" s="107" t="str">
        <f t="shared" si="125"/>
        <v>E5002</v>
      </c>
      <c r="F4011" s="108" t="s">
        <v>9424</v>
      </c>
      <c r="G4011" s="108" t="s">
        <v>15659</v>
      </c>
      <c r="H4011" s="108" t="s">
        <v>15686</v>
      </c>
      <c r="I4011" s="109">
        <v>3.17</v>
      </c>
      <c r="J4011" s="109">
        <v>0.33</v>
      </c>
      <c r="K4011" s="109">
        <v>0.33</v>
      </c>
      <c r="L4011" s="110" t="e">
        <v>#REF!</v>
      </c>
      <c r="M4011" s="111" t="e">
        <v>#REF!</v>
      </c>
      <c r="N4011" s="111" t="e">
        <v>#N/A</v>
      </c>
      <c r="O4011" s="111" t="e">
        <v>#N/A</v>
      </c>
      <c r="P4011" s="111" t="e">
        <v>#N/A</v>
      </c>
      <c r="Q4011" s="111" t="e">
        <v>#N/A</v>
      </c>
    </row>
    <row r="4012" spans="1:17" ht="15" customHeight="1" thickBot="1">
      <c r="A4012" s="446"/>
      <c r="B4012" s="446"/>
      <c r="C4012" s="54" t="str">
        <f>IF(A4012="CSP","Consolidated Supply Program(IIF)",IF(A4012&lt;&gt;"",INDEX('CCN &amp; Description'!$B$2:$B$1071,MATCH(VALUE(LEFT(A4012,5)),'CCN &amp; Description'!$A$2:$A$1071,0)),""))</f>
        <v/>
      </c>
      <c r="D4012" s="55" t="str">
        <f t="shared" si="124"/>
        <v>E</v>
      </c>
      <c r="E4012" s="55" t="str">
        <f t="shared" si="125"/>
        <v>E5003</v>
      </c>
      <c r="F4012" s="56" t="s">
        <v>9430</v>
      </c>
      <c r="G4012" s="56" t="s">
        <v>15687</v>
      </c>
      <c r="H4012" s="56" t="s">
        <v>15688</v>
      </c>
      <c r="I4012" s="57">
        <v>3.4</v>
      </c>
      <c r="J4012" s="60"/>
      <c r="K4012" s="60"/>
      <c r="L4012" s="315" t="e">
        <v>#REF!</v>
      </c>
      <c r="M4012" s="58" t="e">
        <v>#REF!</v>
      </c>
      <c r="N4012" s="58" t="e">
        <v>#N/A</v>
      </c>
      <c r="O4012" s="58" t="e">
        <v>#N/A</v>
      </c>
      <c r="P4012" s="58" t="e">
        <v>#N/A</v>
      </c>
      <c r="Q4012" s="58" t="e">
        <v>#N/A</v>
      </c>
    </row>
    <row r="4013" spans="1:17" ht="15" customHeight="1" thickBot="1">
      <c r="A4013" s="446"/>
      <c r="B4013" s="446"/>
      <c r="C4013" s="54" t="str">
        <f>IF(A4013="CSP","Consolidated Supply Program(IIF)",IF(A4013&lt;&gt;"",INDEX('CCN &amp; Description'!$B$2:$B$1071,MATCH(VALUE(LEFT(A4013,5)),'CCN &amp; Description'!$A$2:$A$1071,0)),""))</f>
        <v/>
      </c>
      <c r="D4013" s="55" t="str">
        <f t="shared" si="124"/>
        <v>E</v>
      </c>
      <c r="E4013" s="55" t="str">
        <f t="shared" si="125"/>
        <v>E5004</v>
      </c>
      <c r="F4013" s="56" t="s">
        <v>9436</v>
      </c>
      <c r="G4013" s="56" t="s">
        <v>15689</v>
      </c>
      <c r="H4013" s="56" t="s">
        <v>15690</v>
      </c>
      <c r="I4013" s="57">
        <v>3.09</v>
      </c>
      <c r="J4013" s="60"/>
      <c r="K4013" s="60"/>
      <c r="L4013" s="315" t="e">
        <v>#REF!</v>
      </c>
      <c r="M4013" s="58" t="e">
        <v>#REF!</v>
      </c>
      <c r="N4013" s="58" t="e">
        <v>#N/A</v>
      </c>
      <c r="O4013" s="58" t="e">
        <v>#N/A</v>
      </c>
      <c r="P4013" s="58" t="e">
        <v>#N/A</v>
      </c>
      <c r="Q4013" s="58" t="e">
        <v>#N/A</v>
      </c>
    </row>
    <row r="4014" spans="1:17" ht="15" customHeight="1" thickBot="1">
      <c r="A4014" s="446"/>
      <c r="B4014" s="446"/>
      <c r="C4014" s="54" t="str">
        <f>IF(A4014="CSP","Consolidated Supply Program(IIF)",IF(A4014&lt;&gt;"",INDEX('CCN &amp; Description'!$B$2:$B$1071,MATCH(VALUE(LEFT(A4014,5)),'CCN &amp; Description'!$A$2:$A$1071,0)),""))</f>
        <v/>
      </c>
      <c r="D4014" s="55" t="str">
        <f t="shared" si="124"/>
        <v>E</v>
      </c>
      <c r="E4014" s="55" t="str">
        <f t="shared" si="125"/>
        <v>E5005</v>
      </c>
      <c r="F4014" s="56" t="s">
        <v>9442</v>
      </c>
      <c r="G4014" s="56" t="s">
        <v>15691</v>
      </c>
      <c r="H4014" s="56" t="s">
        <v>9445</v>
      </c>
      <c r="I4014" s="57">
        <v>3.12</v>
      </c>
      <c r="J4014" s="60"/>
      <c r="K4014" s="60"/>
      <c r="L4014" s="315" t="e">
        <v>#REF!</v>
      </c>
      <c r="M4014" s="58" t="e">
        <v>#REF!</v>
      </c>
      <c r="N4014" s="58" t="e">
        <v>#N/A</v>
      </c>
      <c r="O4014" s="58" t="e">
        <v>#N/A</v>
      </c>
      <c r="P4014" s="58" t="e">
        <v>#N/A</v>
      </c>
      <c r="Q4014" s="58" t="e">
        <v>#N/A</v>
      </c>
    </row>
    <row r="4015" spans="1:17" ht="15" customHeight="1" thickBot="1">
      <c r="A4015" s="446"/>
      <c r="B4015" s="446"/>
      <c r="C4015" s="54" t="str">
        <f>IF(A4015="CSP","Consolidated Supply Program(IIF)",IF(A4015&lt;&gt;"",INDEX('CCN &amp; Description'!$B$2:$B$1071,MATCH(VALUE(LEFT(A4015,5)),'CCN &amp; Description'!$A$2:$A$1071,0)),""))</f>
        <v/>
      </c>
      <c r="D4015" s="55" t="str">
        <f t="shared" si="124"/>
        <v>E</v>
      </c>
      <c r="E4015" s="55" t="str">
        <f t="shared" si="125"/>
        <v>E5006</v>
      </c>
      <c r="F4015" s="56" t="s">
        <v>9448</v>
      </c>
      <c r="G4015" s="56" t="s">
        <v>15692</v>
      </c>
      <c r="H4015" s="56" t="s">
        <v>15693</v>
      </c>
      <c r="I4015" s="57">
        <v>2.57</v>
      </c>
      <c r="J4015" s="60"/>
      <c r="K4015" s="60"/>
      <c r="L4015" s="315" t="e">
        <v>#REF!</v>
      </c>
      <c r="M4015" s="58" t="e">
        <v>#REF!</v>
      </c>
      <c r="N4015" s="58" t="e">
        <v>#N/A</v>
      </c>
      <c r="O4015" s="58" t="e">
        <v>#N/A</v>
      </c>
      <c r="P4015" s="58" t="e">
        <v>#N/A</v>
      </c>
      <c r="Q4015" s="58" t="e">
        <v>#N/A</v>
      </c>
    </row>
    <row r="4016" spans="1:17" ht="15" customHeight="1" thickBot="1">
      <c r="A4016" s="446"/>
      <c r="B4016" s="446"/>
      <c r="C4016" s="54" t="str">
        <f>IF(A4016="CSP","Consolidated Supply Program(IIF)",IF(A4016&lt;&gt;"",INDEX('CCN &amp; Description'!$B$2:$B$1071,MATCH(VALUE(LEFT(A4016,5)),'CCN &amp; Description'!$A$2:$A$1071,0)),""))</f>
        <v/>
      </c>
      <c r="D4016" s="55" t="str">
        <f t="shared" si="124"/>
        <v>E</v>
      </c>
      <c r="E4016" s="55" t="str">
        <f t="shared" si="125"/>
        <v>E5007</v>
      </c>
      <c r="F4016" s="56" t="s">
        <v>9454</v>
      </c>
      <c r="G4016" s="56" t="s">
        <v>15694</v>
      </c>
      <c r="H4016" s="56" t="s">
        <v>15695</v>
      </c>
      <c r="I4016" s="57">
        <v>4</v>
      </c>
      <c r="J4016" s="60"/>
      <c r="K4016" s="60"/>
      <c r="L4016" s="315" t="e">
        <v>#REF!</v>
      </c>
      <c r="M4016" s="58" t="e">
        <v>#REF!</v>
      </c>
      <c r="N4016" s="58" t="e">
        <v>#N/A</v>
      </c>
      <c r="O4016" s="58" t="e">
        <v>#N/A</v>
      </c>
      <c r="P4016" s="58" t="e">
        <v>#N/A</v>
      </c>
      <c r="Q4016" s="58" t="e">
        <v>#N/A</v>
      </c>
    </row>
    <row r="4017" spans="1:17" ht="15" customHeight="1" thickBot="1">
      <c r="A4017" s="446"/>
      <c r="B4017" s="446"/>
      <c r="C4017" s="54" t="str">
        <f>IF(A4017="CSP","Consolidated Supply Program(IIF)",IF(A4017&lt;&gt;"",INDEX('CCN &amp; Description'!$B$2:$B$1071,MATCH(VALUE(LEFT(A4017,5)),'CCN &amp; Description'!$A$2:$A$1071,0)),""))</f>
        <v/>
      </c>
      <c r="D4017" s="55" t="str">
        <f t="shared" si="124"/>
        <v>E</v>
      </c>
      <c r="E4017" s="55" t="str">
        <f t="shared" si="125"/>
        <v>E5008</v>
      </c>
      <c r="F4017" s="56" t="s">
        <v>9460</v>
      </c>
      <c r="G4017" s="56" t="s">
        <v>15696</v>
      </c>
      <c r="H4017" s="56" t="s">
        <v>15697</v>
      </c>
      <c r="I4017" s="57">
        <v>5.18</v>
      </c>
      <c r="J4017" s="60"/>
      <c r="K4017" s="60"/>
      <c r="L4017" s="315" t="e">
        <v>#REF!</v>
      </c>
      <c r="M4017" s="58" t="e">
        <v>#REF!</v>
      </c>
      <c r="N4017" s="58" t="e">
        <v>#N/A</v>
      </c>
      <c r="O4017" s="58" t="e">
        <v>#N/A</v>
      </c>
      <c r="P4017" s="58" t="e">
        <v>#N/A</v>
      </c>
      <c r="Q4017" s="58" t="e">
        <v>#N/A</v>
      </c>
    </row>
    <row r="4018" spans="1:17" ht="15" customHeight="1" thickBot="1">
      <c r="A4018" s="446"/>
      <c r="B4018" s="446"/>
      <c r="C4018" s="54" t="str">
        <f>IF(A4018="CSP","Consolidated Supply Program(IIF)",IF(A4018&lt;&gt;"",INDEX('CCN &amp; Description'!$B$2:$B$1071,MATCH(VALUE(LEFT(A4018,5)),'CCN &amp; Description'!$A$2:$A$1071,0)),""))</f>
        <v/>
      </c>
      <c r="D4018" s="55" t="str">
        <f t="shared" si="124"/>
        <v>E</v>
      </c>
      <c r="E4018" s="55" t="str">
        <f t="shared" si="125"/>
        <v>E5009</v>
      </c>
      <c r="F4018" s="56" t="s">
        <v>9466</v>
      </c>
      <c r="G4018" s="56" t="s">
        <v>15698</v>
      </c>
      <c r="H4018" s="56" t="s">
        <v>15699</v>
      </c>
      <c r="I4018" s="57">
        <v>4.04</v>
      </c>
      <c r="J4018" s="60"/>
      <c r="K4018" s="60"/>
      <c r="L4018" s="315" t="e">
        <v>#REF!</v>
      </c>
      <c r="M4018" s="58" t="e">
        <v>#REF!</v>
      </c>
      <c r="N4018" s="58" t="e">
        <v>#N/A</v>
      </c>
      <c r="O4018" s="58" t="e">
        <v>#N/A</v>
      </c>
      <c r="P4018" s="58" t="e">
        <v>#N/A</v>
      </c>
      <c r="Q4018" s="58" t="e">
        <v>#N/A</v>
      </c>
    </row>
    <row r="4019" spans="1:17" ht="15" customHeight="1" thickBot="1">
      <c r="A4019" s="446"/>
      <c r="B4019" s="446"/>
      <c r="C4019" s="54" t="str">
        <f>IF(A4019="CSP","Consolidated Supply Program(IIF)",IF(A4019&lt;&gt;"",INDEX('CCN &amp; Description'!$B$2:$B$1071,MATCH(VALUE(LEFT(A4019,5)),'CCN &amp; Description'!$A$2:$A$1071,0)),""))</f>
        <v/>
      </c>
      <c r="D4019" s="55" t="str">
        <f t="shared" si="124"/>
        <v>E</v>
      </c>
      <c r="E4019" s="55" t="str">
        <f t="shared" si="125"/>
        <v>E5010</v>
      </c>
      <c r="F4019" s="56" t="s">
        <v>9472</v>
      </c>
      <c r="G4019" s="56" t="s">
        <v>15700</v>
      </c>
      <c r="H4019" s="56" t="s">
        <v>15701</v>
      </c>
      <c r="I4019" s="57">
        <v>3.8</v>
      </c>
      <c r="J4019" s="60"/>
      <c r="K4019" s="60"/>
      <c r="L4019" s="315" t="e">
        <v>#REF!</v>
      </c>
      <c r="M4019" s="58" t="e">
        <v>#REF!</v>
      </c>
      <c r="N4019" s="58" t="e">
        <v>#N/A</v>
      </c>
      <c r="O4019" s="58" t="e">
        <v>#N/A</v>
      </c>
      <c r="P4019" s="58" t="e">
        <v>#N/A</v>
      </c>
      <c r="Q4019" s="58" t="e">
        <v>#N/A</v>
      </c>
    </row>
    <row r="4020" spans="1:17" ht="15" customHeight="1" thickBot="1">
      <c r="A4020" s="446"/>
      <c r="B4020" s="446"/>
      <c r="C4020" s="54" t="str">
        <f>IF(A4020="CSP","Consolidated Supply Program(IIF)",IF(A4020&lt;&gt;"",INDEX('CCN &amp; Description'!$B$2:$B$1071,MATCH(VALUE(LEFT(A4020,5)),'CCN &amp; Description'!$A$2:$A$1071,0)),""))</f>
        <v/>
      </c>
      <c r="D4020" s="55" t="str">
        <f t="shared" si="124"/>
        <v>E</v>
      </c>
      <c r="E4020" s="55" t="str">
        <f t="shared" si="125"/>
        <v>E5011</v>
      </c>
      <c r="F4020" s="56" t="s">
        <v>9478</v>
      </c>
      <c r="G4020" s="56" t="s">
        <v>15702</v>
      </c>
      <c r="H4020" s="56" t="s">
        <v>15703</v>
      </c>
      <c r="I4020" s="57">
        <v>3.33</v>
      </c>
      <c r="J4020" s="60"/>
      <c r="K4020" s="60"/>
      <c r="L4020" s="315" t="e">
        <v>#REF!</v>
      </c>
      <c r="M4020" s="58" t="e">
        <v>#REF!</v>
      </c>
      <c r="N4020" s="58" t="e">
        <v>#N/A</v>
      </c>
      <c r="O4020" s="58" t="e">
        <v>#N/A</v>
      </c>
      <c r="P4020" s="58" t="e">
        <v>#N/A</v>
      </c>
      <c r="Q4020" s="58" t="e">
        <v>#N/A</v>
      </c>
    </row>
    <row r="4021" spans="1:17" ht="15" customHeight="1" thickBot="1">
      <c r="A4021" s="446"/>
      <c r="B4021" s="446"/>
      <c r="C4021" s="54" t="str">
        <f>IF(A4021="CSP","Consolidated Supply Program(IIF)",IF(A4021&lt;&gt;"",INDEX('CCN &amp; Description'!$B$2:$B$1071,MATCH(VALUE(LEFT(A4021,5)),'CCN &amp; Description'!$A$2:$A$1071,0)),""))</f>
        <v/>
      </c>
      <c r="D4021" s="55" t="str">
        <f t="shared" si="124"/>
        <v>E</v>
      </c>
      <c r="E4021" s="55" t="str">
        <f t="shared" si="125"/>
        <v>E5012</v>
      </c>
      <c r="F4021" s="56" t="s">
        <v>9484</v>
      </c>
      <c r="G4021" s="56" t="s">
        <v>15053</v>
      </c>
      <c r="H4021" s="56" t="s">
        <v>15704</v>
      </c>
      <c r="I4021" s="57">
        <v>3.58</v>
      </c>
      <c r="J4021" s="60"/>
      <c r="K4021" s="60"/>
      <c r="L4021" s="315" t="e">
        <v>#REF!</v>
      </c>
      <c r="M4021" s="58" t="e">
        <v>#REF!</v>
      </c>
      <c r="N4021" s="58" t="e">
        <v>#N/A</v>
      </c>
      <c r="O4021" s="58" t="e">
        <v>#N/A</v>
      </c>
      <c r="P4021" s="58" t="e">
        <v>#N/A</v>
      </c>
      <c r="Q4021" s="58" t="e">
        <v>#N/A</v>
      </c>
    </row>
    <row r="4022" spans="1:17" ht="15" customHeight="1" thickBot="1">
      <c r="A4022" s="446"/>
      <c r="B4022" s="446"/>
      <c r="C4022" s="54" t="str">
        <f>IF(A4022="CSP","Consolidated Supply Program(IIF)",IF(A4022&lt;&gt;"",INDEX('CCN &amp; Description'!$B$2:$B$1071,MATCH(VALUE(LEFT(A4022,5)),'CCN &amp; Description'!$A$2:$A$1071,0)),""))</f>
        <v/>
      </c>
      <c r="D4022" s="55" t="str">
        <f t="shared" si="124"/>
        <v>E</v>
      </c>
      <c r="E4022" s="55" t="str">
        <f t="shared" si="125"/>
        <v>E5013</v>
      </c>
      <c r="F4022" s="56" t="s">
        <v>9490</v>
      </c>
      <c r="G4022" s="56" t="s">
        <v>15705</v>
      </c>
      <c r="H4022" s="56" t="s">
        <v>15706</v>
      </c>
      <c r="I4022" s="57">
        <v>3.12</v>
      </c>
      <c r="J4022" s="57">
        <v>0.13</v>
      </c>
      <c r="K4022" s="57">
        <v>0.13</v>
      </c>
      <c r="L4022" s="315" t="e">
        <v>#REF!</v>
      </c>
      <c r="M4022" s="58" t="e">
        <v>#REF!</v>
      </c>
      <c r="N4022" s="58" t="e">
        <v>#N/A</v>
      </c>
      <c r="O4022" s="58" t="e">
        <v>#N/A</v>
      </c>
      <c r="P4022" s="58" t="e">
        <v>#N/A</v>
      </c>
      <c r="Q4022" s="58" t="e">
        <v>#N/A</v>
      </c>
    </row>
    <row r="4023" spans="1:17" ht="15" customHeight="1" thickBot="1">
      <c r="A4023" s="446"/>
      <c r="B4023" s="446"/>
      <c r="C4023" s="54" t="str">
        <f>IF(A4023="CSP","Consolidated Supply Program(IIF)",IF(A4023&lt;&gt;"",INDEX('CCN &amp; Description'!$B$2:$B$1071,MATCH(VALUE(LEFT(A4023,5)),'CCN &amp; Description'!$A$2:$A$1071,0)),""))</f>
        <v/>
      </c>
      <c r="D4023" s="55" t="str">
        <f t="shared" si="124"/>
        <v>E</v>
      </c>
      <c r="E4023" s="55" t="str">
        <f t="shared" si="125"/>
        <v>E5014</v>
      </c>
      <c r="F4023" s="56" t="s">
        <v>15707</v>
      </c>
      <c r="G4023" s="56" t="s">
        <v>15708</v>
      </c>
      <c r="H4023" s="59"/>
      <c r="I4023" s="60"/>
      <c r="J4023" s="60"/>
      <c r="K4023" s="60"/>
      <c r="L4023" s="315" t="e">
        <v>#REF!</v>
      </c>
      <c r="M4023" s="58" t="e">
        <v>#REF!</v>
      </c>
      <c r="N4023" s="58" t="e">
        <v>#N/A</v>
      </c>
      <c r="O4023" s="58" t="e">
        <v>#N/A</v>
      </c>
      <c r="P4023" s="58" t="e">
        <v>#N/A</v>
      </c>
      <c r="Q4023" s="58" t="e">
        <v>#N/A</v>
      </c>
    </row>
    <row r="4024" spans="1:17" ht="15" customHeight="1" thickBot="1">
      <c r="A4024" s="446"/>
      <c r="B4024" s="446"/>
      <c r="C4024" s="54" t="str">
        <f>IF(A4024="CSP","Consolidated Supply Program(IIF)",IF(A4024&lt;&gt;"",INDEX('CCN &amp; Description'!$B$2:$B$1071,MATCH(VALUE(LEFT(A4024,5)),'CCN &amp; Description'!$A$2:$A$1071,0)),""))</f>
        <v/>
      </c>
      <c r="D4024" s="55" t="str">
        <f t="shared" si="124"/>
        <v>E</v>
      </c>
      <c r="E4024" s="55" t="str">
        <f t="shared" si="125"/>
        <v>E5015</v>
      </c>
      <c r="F4024" s="56" t="s">
        <v>9496</v>
      </c>
      <c r="G4024" s="56" t="s">
        <v>15709</v>
      </c>
      <c r="H4024" s="56" t="s">
        <v>15710</v>
      </c>
      <c r="I4024" s="57">
        <v>7.16</v>
      </c>
      <c r="J4024" s="57">
        <v>2.25</v>
      </c>
      <c r="K4024" s="57">
        <v>2.08</v>
      </c>
      <c r="L4024" s="315" t="e">
        <v>#REF!</v>
      </c>
      <c r="M4024" s="58" t="e">
        <v>#REF!</v>
      </c>
      <c r="N4024" s="58" t="e">
        <v>#N/A</v>
      </c>
      <c r="O4024" s="58" t="e">
        <v>#N/A</v>
      </c>
      <c r="P4024" s="58" t="e">
        <v>#N/A</v>
      </c>
      <c r="Q4024" s="58" t="e">
        <v>#N/A</v>
      </c>
    </row>
    <row r="4025" spans="1:17" ht="15" customHeight="1" thickBot="1">
      <c r="A4025" s="446"/>
      <c r="B4025" s="446"/>
      <c r="C4025" s="54" t="str">
        <f>IF(A4025="CSP","Consolidated Supply Program(IIF)",IF(A4025&lt;&gt;"",INDEX('CCN &amp; Description'!$B$2:$B$1071,MATCH(VALUE(LEFT(A4025,5)),'CCN &amp; Description'!$A$2:$A$1071,0)),""))</f>
        <v/>
      </c>
      <c r="D4025" s="55" t="str">
        <f t="shared" si="124"/>
        <v>E</v>
      </c>
      <c r="E4025" s="55" t="str">
        <f t="shared" si="125"/>
        <v>E5015</v>
      </c>
      <c r="F4025" s="56" t="s">
        <v>9496</v>
      </c>
      <c r="G4025" s="56" t="s">
        <v>15709</v>
      </c>
      <c r="H4025" s="56" t="s">
        <v>15711</v>
      </c>
      <c r="I4025" s="57">
        <v>4</v>
      </c>
      <c r="J4025" s="57">
        <v>1.83</v>
      </c>
      <c r="K4025" s="57">
        <v>2.08</v>
      </c>
      <c r="L4025" s="315" t="e">
        <v>#REF!</v>
      </c>
      <c r="M4025" s="58" t="e">
        <v>#REF!</v>
      </c>
      <c r="N4025" s="58" t="e">
        <v>#N/A</v>
      </c>
      <c r="O4025" s="58" t="e">
        <v>#N/A</v>
      </c>
      <c r="P4025" s="58" t="e">
        <v>#N/A</v>
      </c>
      <c r="Q4025" s="58" t="e">
        <v>#N/A</v>
      </c>
    </row>
    <row r="4026" spans="1:17" ht="15" customHeight="1" thickBot="1">
      <c r="A4026" s="446"/>
      <c r="B4026" s="446"/>
      <c r="C4026" s="54" t="str">
        <f>IF(A4026="CSP","Consolidated Supply Program(IIF)",IF(A4026&lt;&gt;"",INDEX('CCN &amp; Description'!$B$2:$B$1071,MATCH(VALUE(LEFT(A4026,5)),'CCN &amp; Description'!$A$2:$A$1071,0)),""))</f>
        <v/>
      </c>
      <c r="D4026" s="55" t="str">
        <f t="shared" si="124"/>
        <v>E</v>
      </c>
      <c r="E4026" s="55" t="str">
        <f t="shared" si="125"/>
        <v>E5015</v>
      </c>
      <c r="F4026" s="56" t="s">
        <v>9496</v>
      </c>
      <c r="G4026" s="56" t="s">
        <v>15709</v>
      </c>
      <c r="H4026" s="56" t="s">
        <v>15712</v>
      </c>
      <c r="I4026" s="57">
        <v>7.16</v>
      </c>
      <c r="J4026" s="57">
        <v>2.25</v>
      </c>
      <c r="K4026" s="57">
        <v>2.08</v>
      </c>
      <c r="L4026" s="315" t="e">
        <v>#REF!</v>
      </c>
      <c r="M4026" s="58" t="e">
        <v>#REF!</v>
      </c>
      <c r="N4026" s="58" t="e">
        <v>#N/A</v>
      </c>
      <c r="O4026" s="58" t="e">
        <v>#N/A</v>
      </c>
      <c r="P4026" s="58" t="e">
        <v>#N/A</v>
      </c>
      <c r="Q4026" s="58" t="e">
        <v>#N/A</v>
      </c>
    </row>
    <row r="4027" spans="1:17" ht="15" customHeight="1" thickBot="1">
      <c r="A4027" s="446"/>
      <c r="B4027" s="446"/>
      <c r="C4027" s="54" t="str">
        <f>IF(A4027="CSP","Consolidated Supply Program(IIF)",IF(A4027&lt;&gt;"",INDEX('CCN &amp; Description'!$B$2:$B$1071,MATCH(VALUE(LEFT(A4027,5)),'CCN &amp; Description'!$A$2:$A$1071,0)),""))</f>
        <v/>
      </c>
      <c r="D4027" s="55" t="str">
        <f t="shared" si="124"/>
        <v>E</v>
      </c>
      <c r="E4027" s="55" t="str">
        <f t="shared" si="125"/>
        <v>E5015</v>
      </c>
      <c r="F4027" s="56" t="s">
        <v>9496</v>
      </c>
      <c r="G4027" s="56" t="s">
        <v>15709</v>
      </c>
      <c r="H4027" s="56" t="s">
        <v>15713</v>
      </c>
      <c r="I4027" s="57">
        <v>7.16</v>
      </c>
      <c r="J4027" s="57">
        <v>2.25</v>
      </c>
      <c r="K4027" s="57">
        <v>2.08</v>
      </c>
      <c r="L4027" s="315" t="e">
        <v>#REF!</v>
      </c>
      <c r="M4027" s="58" t="e">
        <v>#REF!</v>
      </c>
      <c r="N4027" s="58" t="e">
        <v>#N/A</v>
      </c>
      <c r="O4027" s="58" t="e">
        <v>#N/A</v>
      </c>
      <c r="P4027" s="58" t="e">
        <v>#N/A</v>
      </c>
      <c r="Q4027" s="58" t="e">
        <v>#N/A</v>
      </c>
    </row>
    <row r="4028" spans="1:17" ht="15" customHeight="1" thickBot="1">
      <c r="A4028" s="446"/>
      <c r="B4028" s="446"/>
      <c r="C4028" s="54" t="str">
        <f>IF(A4028="CSP","Consolidated Supply Program(IIF)",IF(A4028&lt;&gt;"",INDEX('CCN &amp; Description'!$B$2:$B$1071,MATCH(VALUE(LEFT(A4028,5)),'CCN &amp; Description'!$A$2:$A$1071,0)),""))</f>
        <v/>
      </c>
      <c r="D4028" s="55" t="str">
        <f t="shared" si="124"/>
        <v>E</v>
      </c>
      <c r="E4028" s="55" t="str">
        <f t="shared" si="125"/>
        <v>E5017</v>
      </c>
      <c r="F4028" s="56" t="s">
        <v>9506</v>
      </c>
      <c r="G4028" s="56" t="s">
        <v>15714</v>
      </c>
      <c r="H4028" s="59"/>
      <c r="I4028" s="57">
        <v>4</v>
      </c>
      <c r="J4028" s="57">
        <v>0.67</v>
      </c>
      <c r="K4028" s="57">
        <v>0.67</v>
      </c>
      <c r="L4028" s="315" t="e">
        <v>#REF!</v>
      </c>
      <c r="M4028" s="58" t="e">
        <v>#REF!</v>
      </c>
      <c r="N4028" s="58" t="e">
        <v>#N/A</v>
      </c>
      <c r="O4028" s="58" t="e">
        <v>#N/A</v>
      </c>
      <c r="P4028" s="58" t="e">
        <v>#N/A</v>
      </c>
      <c r="Q4028" s="58" t="e">
        <v>#N/A</v>
      </c>
    </row>
    <row r="4029" spans="1:17" ht="15" customHeight="1" thickBot="1">
      <c r="A4029" s="446"/>
      <c r="B4029" s="446"/>
      <c r="C4029" s="54" t="str">
        <f>IF(A4029="CSP","Consolidated Supply Program(IIF)",IF(A4029&lt;&gt;"",INDEX('CCN &amp; Description'!$B$2:$B$1071,MATCH(VALUE(LEFT(A4029,5)),'CCN &amp; Description'!$A$2:$A$1071,0)),""))</f>
        <v/>
      </c>
      <c r="D4029" s="55" t="str">
        <f t="shared" si="124"/>
        <v>E</v>
      </c>
      <c r="E4029" s="55" t="str">
        <f t="shared" si="125"/>
        <v>E5017</v>
      </c>
      <c r="F4029" s="56" t="s">
        <v>9506</v>
      </c>
      <c r="G4029" s="56" t="s">
        <v>15714</v>
      </c>
      <c r="H4029" s="56" t="s">
        <v>15715</v>
      </c>
      <c r="I4029" s="57">
        <v>4</v>
      </c>
      <c r="J4029" s="57">
        <v>0.67</v>
      </c>
      <c r="K4029" s="57">
        <v>0.67</v>
      </c>
      <c r="L4029" s="315" t="e">
        <v>#REF!</v>
      </c>
      <c r="M4029" s="58" t="e">
        <v>#REF!</v>
      </c>
      <c r="N4029" s="58" t="e">
        <v>#N/A</v>
      </c>
      <c r="O4029" s="58" t="e">
        <v>#N/A</v>
      </c>
      <c r="P4029" s="58" t="e">
        <v>#N/A</v>
      </c>
      <c r="Q4029" s="58" t="e">
        <v>#N/A</v>
      </c>
    </row>
    <row r="4030" spans="1:17" ht="15" customHeight="1" thickBot="1">
      <c r="A4030" s="446"/>
      <c r="B4030" s="446"/>
      <c r="C4030" s="54" t="str">
        <f>IF(A4030="CSP","Consolidated Supply Program(IIF)",IF(A4030&lt;&gt;"",INDEX('CCN &amp; Description'!$B$2:$B$1071,MATCH(VALUE(LEFT(A4030,5)),'CCN &amp; Description'!$A$2:$A$1071,0)),""))</f>
        <v/>
      </c>
      <c r="D4030" s="55" t="str">
        <f t="shared" si="124"/>
        <v>E</v>
      </c>
      <c r="E4030" s="55" t="str">
        <f t="shared" si="125"/>
        <v>E5018</v>
      </c>
      <c r="F4030" s="56" t="s">
        <v>15716</v>
      </c>
      <c r="G4030" s="56" t="s">
        <v>15714</v>
      </c>
      <c r="H4030" s="56" t="s">
        <v>15717</v>
      </c>
      <c r="I4030" s="57">
        <v>4.83</v>
      </c>
      <c r="J4030" s="57">
        <v>1.1200000000000001</v>
      </c>
      <c r="K4030" s="57">
        <v>1.04</v>
      </c>
      <c r="L4030" s="315" t="e">
        <v>#REF!</v>
      </c>
      <c r="M4030" s="58" t="e">
        <v>#REF!</v>
      </c>
      <c r="N4030" s="58" t="e">
        <v>#N/A</v>
      </c>
      <c r="O4030" s="58" t="e">
        <v>#N/A</v>
      </c>
      <c r="P4030" s="58" t="e">
        <v>#N/A</v>
      </c>
      <c r="Q4030" s="58" t="e">
        <v>#N/A</v>
      </c>
    </row>
    <row r="4031" spans="1:17" ht="15" customHeight="1" thickBot="1">
      <c r="A4031" s="446"/>
      <c r="B4031" s="446"/>
      <c r="C4031" s="54" t="str">
        <f>IF(A4031="CSP","Consolidated Supply Program(IIF)",IF(A4031&lt;&gt;"",INDEX('CCN &amp; Description'!$B$2:$B$1071,MATCH(VALUE(LEFT(A4031,5)),'CCN &amp; Description'!$A$2:$A$1071,0)),""))</f>
        <v/>
      </c>
      <c r="D4031" s="55" t="str">
        <f t="shared" si="124"/>
        <v>E</v>
      </c>
      <c r="E4031" s="55" t="str">
        <f t="shared" si="125"/>
        <v>E5019</v>
      </c>
      <c r="F4031" s="56" t="s">
        <v>15718</v>
      </c>
      <c r="G4031" s="56" t="s">
        <v>15719</v>
      </c>
      <c r="H4031" s="59"/>
      <c r="I4031" s="60"/>
      <c r="J4031" s="60"/>
      <c r="K4031" s="60"/>
      <c r="L4031" s="315" t="e">
        <v>#REF!</v>
      </c>
      <c r="M4031" s="58" t="e">
        <v>#REF!</v>
      </c>
      <c r="N4031" s="58" t="e">
        <v>#N/A</v>
      </c>
      <c r="O4031" s="58" t="e">
        <v>#N/A</v>
      </c>
      <c r="P4031" s="58" t="e">
        <v>#N/A</v>
      </c>
      <c r="Q4031" s="58" t="e">
        <v>#N/A</v>
      </c>
    </row>
    <row r="4032" spans="1:17" ht="15" customHeight="1" thickBot="1">
      <c r="A4032" s="446"/>
      <c r="B4032" s="446"/>
      <c r="C4032" s="54" t="str">
        <f>IF(A4032="CSP","Consolidated Supply Program(IIF)",IF(A4032&lt;&gt;"",INDEX('CCN &amp; Description'!$B$2:$B$1071,MATCH(VALUE(LEFT(A4032,5)),'CCN &amp; Description'!$A$2:$A$1071,0)),""))</f>
        <v/>
      </c>
      <c r="D4032" s="55" t="str">
        <f t="shared" si="124"/>
        <v>E</v>
      </c>
      <c r="E4032" s="55" t="str">
        <f t="shared" si="125"/>
        <v>E5020</v>
      </c>
      <c r="F4032" s="56" t="s">
        <v>15720</v>
      </c>
      <c r="G4032" s="56" t="s">
        <v>15721</v>
      </c>
      <c r="H4032" s="59"/>
      <c r="I4032" s="60"/>
      <c r="J4032" s="60"/>
      <c r="K4032" s="60"/>
      <c r="L4032" s="315" t="e">
        <v>#REF!</v>
      </c>
      <c r="M4032" s="58" t="e">
        <v>#REF!</v>
      </c>
      <c r="N4032" s="58" t="e">
        <v>#N/A</v>
      </c>
      <c r="O4032" s="58" t="e">
        <v>#N/A</v>
      </c>
      <c r="P4032" s="58" t="e">
        <v>#N/A</v>
      </c>
      <c r="Q4032" s="58" t="e">
        <v>#N/A</v>
      </c>
    </row>
    <row r="4033" spans="1:17" ht="15" customHeight="1" thickBot="1">
      <c r="A4033" s="446"/>
      <c r="B4033" s="446"/>
      <c r="C4033" s="54" t="str">
        <f>IF(A4033="CSP","Consolidated Supply Program(IIF)",IF(A4033&lt;&gt;"",INDEX('CCN &amp; Description'!$B$2:$B$1071,MATCH(VALUE(LEFT(A4033,5)),'CCN &amp; Description'!$A$2:$A$1071,0)),""))</f>
        <v/>
      </c>
      <c r="D4033" s="55" t="str">
        <f t="shared" si="124"/>
        <v>E</v>
      </c>
      <c r="E4033" s="55" t="str">
        <f t="shared" si="125"/>
        <v>E5021</v>
      </c>
      <c r="F4033" s="56" t="s">
        <v>15722</v>
      </c>
      <c r="G4033" s="56" t="s">
        <v>15723</v>
      </c>
      <c r="H4033" s="59"/>
      <c r="I4033" s="60"/>
      <c r="J4033" s="60"/>
      <c r="K4033" s="60"/>
      <c r="L4033" s="315" t="e">
        <v>#REF!</v>
      </c>
      <c r="M4033" s="58" t="e">
        <v>#REF!</v>
      </c>
      <c r="N4033" s="58" t="e">
        <v>#N/A</v>
      </c>
      <c r="O4033" s="58" t="e">
        <v>#N/A</v>
      </c>
      <c r="P4033" s="58" t="e">
        <v>#N/A</v>
      </c>
      <c r="Q4033" s="58" t="e">
        <v>#N/A</v>
      </c>
    </row>
    <row r="4034" spans="1:17" s="110" customFormat="1" ht="15" customHeight="1" thickBot="1">
      <c r="A4034" s="446"/>
      <c r="B4034" s="446"/>
      <c r="C4034" s="106" t="str">
        <f>IF(A4034="CSP","Consolidated Supply Program(IIF)",IF(A4034&lt;&gt;"",INDEX('CCN &amp; Description'!$B$2:$B$1071,MATCH(VALUE(LEFT(A4034,5)),'CCN &amp; Description'!$A$2:$A$1071,0)),""))</f>
        <v/>
      </c>
      <c r="D4034" s="107" t="str">
        <f t="shared" ref="D4034:D4097" si="126">LEFT(F4034,1)</f>
        <v>E</v>
      </c>
      <c r="E4034" s="107" t="str">
        <f t="shared" ref="E4034:E4097" si="127">LEFT(F4034,5)</f>
        <v>E5022</v>
      </c>
      <c r="F4034" s="108" t="s">
        <v>15724</v>
      </c>
      <c r="G4034" s="108" t="s">
        <v>15725</v>
      </c>
      <c r="H4034" s="108" t="s">
        <v>15726</v>
      </c>
      <c r="I4034" s="113"/>
      <c r="J4034" s="113"/>
      <c r="K4034" s="113"/>
      <c r="L4034" s="110" t="e">
        <v>#REF!</v>
      </c>
      <c r="M4034" s="111" t="e">
        <v>#REF!</v>
      </c>
      <c r="N4034" s="111" t="e">
        <v>#N/A</v>
      </c>
      <c r="O4034" s="111" t="e">
        <v>#N/A</v>
      </c>
      <c r="P4034" s="111" t="e">
        <v>#N/A</v>
      </c>
      <c r="Q4034" s="111" t="e">
        <v>#N/A</v>
      </c>
    </row>
    <row r="4035" spans="1:17" s="110" customFormat="1" ht="15" customHeight="1" thickBot="1">
      <c r="A4035" s="446"/>
      <c r="B4035" s="446"/>
      <c r="C4035" s="106" t="str">
        <f>IF(A4035="CSP","Consolidated Supply Program(IIF)",IF(A4035&lt;&gt;"",INDEX('CCN &amp; Description'!$B$2:$B$1071,MATCH(VALUE(LEFT(A4035,5)),'CCN &amp; Description'!$A$2:$A$1071,0)),""))</f>
        <v/>
      </c>
      <c r="D4035" s="107" t="str">
        <f t="shared" si="126"/>
        <v>E</v>
      </c>
      <c r="E4035" s="107" t="str">
        <f t="shared" si="127"/>
        <v>E5022</v>
      </c>
      <c r="F4035" s="108" t="s">
        <v>15724</v>
      </c>
      <c r="G4035" s="108" t="s">
        <v>15725</v>
      </c>
      <c r="H4035" s="108" t="s">
        <v>15727</v>
      </c>
      <c r="I4035" s="113"/>
      <c r="J4035" s="113"/>
      <c r="K4035" s="113"/>
      <c r="L4035" s="110" t="e">
        <v>#REF!</v>
      </c>
      <c r="M4035" s="111" t="e">
        <v>#REF!</v>
      </c>
      <c r="N4035" s="111" t="e">
        <v>#N/A</v>
      </c>
      <c r="O4035" s="111" t="e">
        <v>#N/A</v>
      </c>
      <c r="P4035" s="111" t="e">
        <v>#N/A</v>
      </c>
      <c r="Q4035" s="111" t="e">
        <v>#N/A</v>
      </c>
    </row>
    <row r="4036" spans="1:17" ht="15" customHeight="1" thickBot="1">
      <c r="A4036" s="446"/>
      <c r="B4036" s="446"/>
      <c r="C4036" s="54" t="str">
        <f>IF(A4036="CSP","Consolidated Supply Program(IIF)",IF(A4036&lt;&gt;"",INDEX('CCN &amp; Description'!$B$2:$B$1071,MATCH(VALUE(LEFT(A4036,5)),'CCN &amp; Description'!$A$2:$A$1071,0)),""))</f>
        <v/>
      </c>
      <c r="D4036" s="55" t="str">
        <f t="shared" si="126"/>
        <v>E</v>
      </c>
      <c r="E4036" s="55" t="str">
        <f t="shared" si="127"/>
        <v>E5023</v>
      </c>
      <c r="F4036" s="56" t="s">
        <v>15728</v>
      </c>
      <c r="G4036" s="56" t="s">
        <v>15729</v>
      </c>
      <c r="H4036" s="56" t="s">
        <v>15730</v>
      </c>
      <c r="I4036" s="60"/>
      <c r="J4036" s="60"/>
      <c r="K4036" s="60"/>
      <c r="L4036" s="315" t="e">
        <v>#REF!</v>
      </c>
      <c r="M4036" s="58" t="e">
        <v>#REF!</v>
      </c>
      <c r="N4036" s="58" t="e">
        <v>#N/A</v>
      </c>
      <c r="O4036" s="58" t="e">
        <v>#N/A</v>
      </c>
      <c r="P4036" s="58" t="e">
        <v>#N/A</v>
      </c>
      <c r="Q4036" s="58" t="e">
        <v>#N/A</v>
      </c>
    </row>
    <row r="4037" spans="1:17" ht="15" customHeight="1" thickBot="1">
      <c r="A4037" s="446"/>
      <c r="B4037" s="446"/>
      <c r="C4037" s="54" t="str">
        <f>IF(A4037="CSP","Consolidated Supply Program(IIF)",IF(A4037&lt;&gt;"",INDEX('CCN &amp; Description'!$B$2:$B$1071,MATCH(VALUE(LEFT(A4037,5)),'CCN &amp; Description'!$A$2:$A$1071,0)),""))</f>
        <v/>
      </c>
      <c r="D4037" s="55" t="str">
        <f t="shared" si="126"/>
        <v>E</v>
      </c>
      <c r="E4037" s="55" t="str">
        <f t="shared" si="127"/>
        <v>E5024</v>
      </c>
      <c r="F4037" s="56" t="s">
        <v>15731</v>
      </c>
      <c r="G4037" s="56" t="s">
        <v>15732</v>
      </c>
      <c r="H4037" s="59"/>
      <c r="I4037" s="60"/>
      <c r="J4037" s="60"/>
      <c r="K4037" s="60"/>
      <c r="L4037" s="315" t="e">
        <v>#REF!</v>
      </c>
      <c r="M4037" s="58" t="e">
        <v>#REF!</v>
      </c>
      <c r="N4037" s="58" t="e">
        <v>#N/A</v>
      </c>
      <c r="O4037" s="58" t="e">
        <v>#N/A</v>
      </c>
      <c r="P4037" s="58" t="e">
        <v>#N/A</v>
      </c>
      <c r="Q4037" s="58" t="e">
        <v>#N/A</v>
      </c>
    </row>
    <row r="4038" spans="1:17" ht="15" customHeight="1" thickBot="1">
      <c r="A4038" s="446"/>
      <c r="B4038" s="446"/>
      <c r="C4038" s="54" t="str">
        <f>IF(A4038="CSP","Consolidated Supply Program(IIF)",IF(A4038&lt;&gt;"",INDEX('CCN &amp; Description'!$B$2:$B$1071,MATCH(VALUE(LEFT(A4038,5)),'CCN &amp; Description'!$A$2:$A$1071,0)),""))</f>
        <v/>
      </c>
      <c r="D4038" s="55" t="str">
        <f t="shared" si="126"/>
        <v>E</v>
      </c>
      <c r="E4038" s="55" t="str">
        <f t="shared" si="127"/>
        <v>E5025</v>
      </c>
      <c r="F4038" s="56" t="s">
        <v>15733</v>
      </c>
      <c r="G4038" s="56" t="s">
        <v>15734</v>
      </c>
      <c r="H4038" s="59"/>
      <c r="I4038" s="60"/>
      <c r="J4038" s="60"/>
      <c r="K4038" s="60"/>
      <c r="L4038" s="315" t="e">
        <v>#REF!</v>
      </c>
      <c r="M4038" s="58" t="e">
        <v>#REF!</v>
      </c>
      <c r="N4038" s="58" t="e">
        <v>#N/A</v>
      </c>
      <c r="O4038" s="58" t="e">
        <v>#N/A</v>
      </c>
      <c r="P4038" s="58" t="e">
        <v>#N/A</v>
      </c>
      <c r="Q4038" s="58" t="e">
        <v>#N/A</v>
      </c>
    </row>
    <row r="4039" spans="1:17" ht="15" customHeight="1" thickBot="1">
      <c r="A4039" s="446"/>
      <c r="B4039" s="446"/>
      <c r="C4039" s="54" t="str">
        <f>IF(A4039="CSP","Consolidated Supply Program(IIF)",IF(A4039&lt;&gt;"",INDEX('CCN &amp; Description'!$B$2:$B$1071,MATCH(VALUE(LEFT(A4039,5)),'CCN &amp; Description'!$A$2:$A$1071,0)),""))</f>
        <v/>
      </c>
      <c r="D4039" s="55" t="str">
        <f t="shared" si="126"/>
        <v>E</v>
      </c>
      <c r="E4039" s="55" t="str">
        <f t="shared" si="127"/>
        <v>E5026</v>
      </c>
      <c r="F4039" s="56" t="s">
        <v>15735</v>
      </c>
      <c r="G4039" s="56" t="s">
        <v>15736</v>
      </c>
      <c r="H4039" s="59"/>
      <c r="I4039" s="60"/>
      <c r="J4039" s="60"/>
      <c r="K4039" s="60"/>
      <c r="L4039" s="315" t="e">
        <v>#REF!</v>
      </c>
      <c r="M4039" s="58" t="e">
        <v>#REF!</v>
      </c>
      <c r="N4039" s="58" t="e">
        <v>#N/A</v>
      </c>
      <c r="O4039" s="58" t="e">
        <v>#N/A</v>
      </c>
      <c r="P4039" s="58" t="e">
        <v>#N/A</v>
      </c>
      <c r="Q4039" s="58" t="e">
        <v>#N/A</v>
      </c>
    </row>
    <row r="4040" spans="1:17" s="110" customFormat="1" ht="15" customHeight="1" thickBot="1">
      <c r="A4040" s="446">
        <v>21375</v>
      </c>
      <c r="B4040" s="446"/>
      <c r="C4040" s="106" t="str">
        <f>IF(A4040="CSP","Consolidated Supply Program(IIF)",IF(A4040&lt;&gt;"",INDEX('CCN &amp; Description'!$B$2:$B$1071,MATCH(VALUE(LEFT(A4040,5)),'CCN &amp; Description'!$A$2:$A$1071,0)),""))</f>
        <v>MARINE MAINTENANCE SUPPORT FACILITY</v>
      </c>
      <c r="D4040" s="107" t="str">
        <f t="shared" si="126"/>
        <v>E</v>
      </c>
      <c r="E4040" s="107" t="str">
        <f t="shared" si="127"/>
        <v>E7000</v>
      </c>
      <c r="F4040" s="108" t="s">
        <v>9518</v>
      </c>
      <c r="G4040" s="108" t="s">
        <v>13064</v>
      </c>
      <c r="H4040" s="108" t="s">
        <v>15737</v>
      </c>
      <c r="I4040" s="109">
        <v>3.17</v>
      </c>
      <c r="J4040" s="109">
        <v>2.33</v>
      </c>
      <c r="K4040" s="109">
        <v>1.25</v>
      </c>
      <c r="L4040" s="110" t="e">
        <v>#REF!</v>
      </c>
      <c r="M4040" s="111" t="e">
        <v>#REF!</v>
      </c>
      <c r="N4040" s="111" t="e">
        <v>#N/A</v>
      </c>
      <c r="O4040" s="111" t="e">
        <v>#N/A</v>
      </c>
      <c r="P4040" s="111" t="e">
        <v>#N/A</v>
      </c>
      <c r="Q4040" s="111" t="e">
        <v>#N/A</v>
      </c>
    </row>
    <row r="4041" spans="1:17" s="110" customFormat="1" ht="15" customHeight="1" thickBot="1">
      <c r="A4041" s="446">
        <v>14345</v>
      </c>
      <c r="B4041" s="446"/>
      <c r="C4041" s="106" t="str">
        <f>IF(A4041="CSP","Consolidated Supply Program(IIF)",IF(A4041&lt;&gt;"",INDEX('CCN &amp; Description'!$B$2:$B$1071,MATCH(VALUE(LEFT(A4041,5)),'CCN &amp; Description'!$A$2:$A$1071,0)),""))</f>
        <v>SMALL ARMS STORAGE, INSTALLATION</v>
      </c>
      <c r="D4041" s="107" t="str">
        <f t="shared" si="126"/>
        <v>E</v>
      </c>
      <c r="E4041" s="107" t="str">
        <f t="shared" si="127"/>
        <v>E7900</v>
      </c>
      <c r="F4041" s="108" t="s">
        <v>1216</v>
      </c>
      <c r="G4041" s="108" t="s">
        <v>15738</v>
      </c>
      <c r="H4041" s="108" t="s">
        <v>15739</v>
      </c>
      <c r="I4041" s="109">
        <v>2.08</v>
      </c>
      <c r="J4041" s="109">
        <v>1.67</v>
      </c>
      <c r="K4041" s="109">
        <v>1</v>
      </c>
      <c r="L4041" s="110" t="e">
        <v>#REF!</v>
      </c>
      <c r="M4041" s="111" t="e">
        <v>#REF!</v>
      </c>
      <c r="N4041" s="111" t="e">
        <v>#N/A</v>
      </c>
      <c r="O4041" s="111" t="e">
        <v>#N/A</v>
      </c>
      <c r="P4041" s="111" t="e">
        <v>#N/A</v>
      </c>
      <c r="Q4041" s="111" t="e">
        <v>#N/A</v>
      </c>
    </row>
    <row r="4042" spans="1:17" s="110" customFormat="1" ht="15" customHeight="1" thickBot="1">
      <c r="A4042" s="446">
        <v>14345</v>
      </c>
      <c r="B4042" s="446"/>
      <c r="C4042" s="106" t="str">
        <f>IF(A4042="CSP","Consolidated Supply Program(IIF)",IF(A4042&lt;&gt;"",INDEX('CCN &amp; Description'!$B$2:$B$1071,MATCH(VALUE(LEFT(A4042,5)),'CCN &amp; Description'!$A$2:$A$1071,0)),""))</f>
        <v>SMALL ARMS STORAGE, INSTALLATION</v>
      </c>
      <c r="D4042" s="107" t="str">
        <f t="shared" si="126"/>
        <v>E</v>
      </c>
      <c r="E4042" s="107" t="str">
        <f t="shared" si="127"/>
        <v>E7900</v>
      </c>
      <c r="F4042" s="108" t="s">
        <v>1216</v>
      </c>
      <c r="G4042" s="108" t="s">
        <v>15738</v>
      </c>
      <c r="H4042" s="108" t="s">
        <v>15740</v>
      </c>
      <c r="I4042" s="109">
        <v>2.08</v>
      </c>
      <c r="J4042" s="109">
        <v>1.67</v>
      </c>
      <c r="K4042" s="109">
        <v>1</v>
      </c>
      <c r="L4042" s="110" t="e">
        <v>#REF!</v>
      </c>
      <c r="M4042" s="111" t="e">
        <v>#REF!</v>
      </c>
      <c r="N4042" s="111" t="e">
        <v>#N/A</v>
      </c>
      <c r="O4042" s="111" t="e">
        <v>#N/A</v>
      </c>
      <c r="P4042" s="111" t="e">
        <v>#N/A</v>
      </c>
      <c r="Q4042" s="111" t="e">
        <v>#N/A</v>
      </c>
    </row>
    <row r="4043" spans="1:17" ht="15" customHeight="1" thickBot="1">
      <c r="A4043" s="446"/>
      <c r="B4043" s="446"/>
      <c r="C4043" s="54" t="str">
        <f>IF(A4043="CSP","Consolidated Supply Program(IIF)",IF(A4043&lt;&gt;"",INDEX('CCN &amp; Description'!$B$2:$B$1071,MATCH(VALUE(LEFT(A4043,5)),'CCN &amp; Description'!$A$2:$A$1071,0)),""))</f>
        <v/>
      </c>
      <c r="D4043" s="55" t="str">
        <f t="shared" si="126"/>
        <v>E</v>
      </c>
      <c r="E4043" s="55" t="str">
        <f t="shared" si="127"/>
        <v>E7900</v>
      </c>
      <c r="F4043" s="56" t="s">
        <v>15741</v>
      </c>
      <c r="G4043" s="56" t="s">
        <v>15738</v>
      </c>
      <c r="H4043" s="56" t="s">
        <v>15739</v>
      </c>
      <c r="I4043" s="57">
        <v>2.08</v>
      </c>
      <c r="J4043" s="57">
        <v>1.67</v>
      </c>
      <c r="K4043" s="57">
        <v>1</v>
      </c>
      <c r="L4043" s="315" t="e">
        <v>#REF!</v>
      </c>
      <c r="M4043" s="58" t="e">
        <v>#REF!</v>
      </c>
      <c r="N4043" s="58" t="e">
        <v>#N/A</v>
      </c>
      <c r="O4043" s="58" t="e">
        <v>#N/A</v>
      </c>
      <c r="P4043" s="58" t="e">
        <v>#N/A</v>
      </c>
      <c r="Q4043" s="58" t="e">
        <v>#N/A</v>
      </c>
    </row>
    <row r="4044" spans="1:17" ht="15" customHeight="1" thickBot="1">
      <c r="A4044" s="446"/>
      <c r="B4044" s="446"/>
      <c r="C4044" s="54" t="str">
        <f>IF(A4044="CSP","Consolidated Supply Program(IIF)",IF(A4044&lt;&gt;"",INDEX('CCN &amp; Description'!$B$2:$B$1071,MATCH(VALUE(LEFT(A4044,5)),'CCN &amp; Description'!$A$2:$A$1071,0)),""))</f>
        <v/>
      </c>
      <c r="D4044" s="55" t="str">
        <f t="shared" si="126"/>
        <v>E</v>
      </c>
      <c r="E4044" s="55" t="str">
        <f t="shared" si="127"/>
        <v>E7900</v>
      </c>
      <c r="F4044" s="56" t="s">
        <v>15742</v>
      </c>
      <c r="G4044" s="56" t="s">
        <v>15738</v>
      </c>
      <c r="H4044" s="56" t="s">
        <v>15740</v>
      </c>
      <c r="I4044" s="57">
        <v>2.08</v>
      </c>
      <c r="J4044" s="57">
        <v>1.67</v>
      </c>
      <c r="K4044" s="57">
        <v>1</v>
      </c>
      <c r="L4044" s="315" t="e">
        <v>#REF!</v>
      </c>
      <c r="M4044" s="58" t="e">
        <v>#REF!</v>
      </c>
      <c r="N4044" s="58" t="e">
        <v>#N/A</v>
      </c>
      <c r="O4044" s="58" t="e">
        <v>#N/A</v>
      </c>
      <c r="P4044" s="58" t="e">
        <v>#N/A</v>
      </c>
      <c r="Q4044" s="58" t="e">
        <v>#N/A</v>
      </c>
    </row>
    <row r="4045" spans="1:17" s="110" customFormat="1" ht="15" customHeight="1" thickBot="1">
      <c r="A4045" s="446">
        <v>14345</v>
      </c>
      <c r="B4045" s="446"/>
      <c r="C4045" s="106" t="str">
        <f>IF(A4045="CSP","Consolidated Supply Program(IIF)",IF(A4045&lt;&gt;"",INDEX('CCN &amp; Description'!$B$2:$B$1071,MATCH(VALUE(LEFT(A4045,5)),'CCN &amp; Description'!$A$2:$A$1071,0)),""))</f>
        <v>SMALL ARMS STORAGE, INSTALLATION</v>
      </c>
      <c r="D4045" s="107" t="str">
        <f t="shared" si="126"/>
        <v>E</v>
      </c>
      <c r="E4045" s="107" t="str">
        <f t="shared" si="127"/>
        <v>E7901</v>
      </c>
      <c r="F4045" s="108" t="s">
        <v>9527</v>
      </c>
      <c r="G4045" s="108" t="s">
        <v>15743</v>
      </c>
      <c r="H4045" s="108" t="s">
        <v>15582</v>
      </c>
      <c r="I4045" s="109">
        <v>2.08</v>
      </c>
      <c r="J4045" s="109">
        <v>1.67</v>
      </c>
      <c r="K4045" s="109">
        <v>1</v>
      </c>
      <c r="L4045" s="110" t="e">
        <v>#REF!</v>
      </c>
      <c r="M4045" s="111" t="e">
        <v>#REF!</v>
      </c>
      <c r="N4045" s="111" t="e">
        <v>#N/A</v>
      </c>
      <c r="O4045" s="111" t="e">
        <v>#N/A</v>
      </c>
      <c r="P4045" s="111" t="e">
        <v>#N/A</v>
      </c>
      <c r="Q4045" s="111" t="e">
        <v>#N/A</v>
      </c>
    </row>
    <row r="4046" spans="1:17" ht="15" customHeight="1" thickBot="1">
      <c r="A4046" s="446"/>
      <c r="B4046" s="446"/>
      <c r="C4046" s="54" t="str">
        <f>IF(A4046="CSP","Consolidated Supply Program(IIF)",IF(A4046&lt;&gt;"",INDEX('CCN &amp; Description'!$B$2:$B$1071,MATCH(VALUE(LEFT(A4046,5)),'CCN &amp; Description'!$A$2:$A$1071,0)),""))</f>
        <v/>
      </c>
      <c r="D4046" s="55" t="str">
        <f t="shared" si="126"/>
        <v>E</v>
      </c>
      <c r="E4046" s="55" t="str">
        <f t="shared" si="127"/>
        <v>E7902</v>
      </c>
      <c r="F4046" s="56" t="s">
        <v>9531</v>
      </c>
      <c r="G4046" s="56" t="s">
        <v>15744</v>
      </c>
      <c r="H4046" s="56" t="s">
        <v>15745</v>
      </c>
      <c r="I4046" s="57">
        <v>0.83</v>
      </c>
      <c r="J4046" s="57">
        <v>0.42</v>
      </c>
      <c r="K4046" s="57">
        <v>0.57999999999999996</v>
      </c>
      <c r="L4046" s="315" t="e">
        <v>#REF!</v>
      </c>
      <c r="M4046" s="58" t="e">
        <v>#REF!</v>
      </c>
      <c r="N4046" s="58" t="e">
        <v>#N/A</v>
      </c>
      <c r="O4046" s="58" t="e">
        <v>#N/A</v>
      </c>
      <c r="P4046" s="58" t="e">
        <v>#N/A</v>
      </c>
      <c r="Q4046" s="58" t="e">
        <v>#N/A</v>
      </c>
    </row>
    <row r="4047" spans="1:17" s="110" customFormat="1" ht="15" customHeight="1" thickBot="1">
      <c r="A4047" s="446" t="s">
        <v>9833</v>
      </c>
      <c r="B4047" s="446"/>
      <c r="C4047" s="106" t="e">
        <f>IF(A4047="CSP","Consolidated Supply Program(IIF)",IF(A4047&lt;&gt;"",INDEX('CCN &amp; Description'!$B$2:$B$1071,MATCH(VALUE(LEFT(A4047,5)),'CCN &amp; Description'!$A$2:$A$1071,0)),""))</f>
        <v>#VALUE!</v>
      </c>
      <c r="D4047" s="107" t="str">
        <f t="shared" si="126"/>
        <v>E</v>
      </c>
      <c r="E4047" s="107" t="str">
        <f t="shared" si="127"/>
        <v>E7903</v>
      </c>
      <c r="F4047" s="108" t="s">
        <v>9535</v>
      </c>
      <c r="G4047" s="108" t="s">
        <v>14225</v>
      </c>
      <c r="H4047" s="108" t="s">
        <v>15746</v>
      </c>
      <c r="I4047" s="109">
        <v>17.829999999999998</v>
      </c>
      <c r="J4047" s="109">
        <v>8.16</v>
      </c>
      <c r="K4047" s="109">
        <v>8.75</v>
      </c>
      <c r="L4047" s="110" t="e">
        <v>#REF!</v>
      </c>
      <c r="M4047" s="111" t="e">
        <v>#REF!</v>
      </c>
      <c r="N4047" s="111">
        <v>17.829999999999998</v>
      </c>
      <c r="O4047" s="111">
        <v>0</v>
      </c>
      <c r="P4047" s="111">
        <v>25</v>
      </c>
      <c r="Q4047" s="111">
        <v>1.75</v>
      </c>
    </row>
    <row r="4048" spans="1:17" ht="15" customHeight="1" thickBot="1">
      <c r="A4048" s="446"/>
      <c r="B4048" s="446"/>
      <c r="C4048" s="54" t="str">
        <f>IF(A4048="CSP","Consolidated Supply Program(IIF)",IF(A4048&lt;&gt;"",INDEX('CCN &amp; Description'!$B$2:$B$1071,MATCH(VALUE(LEFT(A4048,5)),'CCN &amp; Description'!$A$2:$A$1071,0)),""))</f>
        <v/>
      </c>
      <c r="D4048" s="55" t="str">
        <f t="shared" si="126"/>
        <v>H</v>
      </c>
      <c r="E4048" s="55" t="str">
        <f t="shared" si="127"/>
        <v>H0001</v>
      </c>
      <c r="F4048" s="56" t="s">
        <v>15747</v>
      </c>
      <c r="G4048" s="56" t="s">
        <v>15748</v>
      </c>
      <c r="H4048" s="56" t="s">
        <v>15749</v>
      </c>
      <c r="I4048" s="57">
        <v>1.03</v>
      </c>
      <c r="J4048" s="57">
        <v>1.25</v>
      </c>
      <c r="K4048" s="57">
        <v>0.96</v>
      </c>
      <c r="L4048" s="315" t="e">
        <v>#REF!</v>
      </c>
      <c r="M4048" s="58" t="e">
        <v>#REF!</v>
      </c>
      <c r="N4048" s="58" t="e">
        <v>#N/A</v>
      </c>
      <c r="O4048" s="58" t="e">
        <v>#N/A</v>
      </c>
      <c r="P4048" s="58" t="e">
        <v>#N/A</v>
      </c>
      <c r="Q4048" s="58" t="e">
        <v>#N/A</v>
      </c>
    </row>
    <row r="4049" spans="1:17" ht="15" customHeight="1" thickBot="1">
      <c r="A4049" s="446"/>
      <c r="B4049" s="446"/>
      <c r="C4049" s="54" t="str">
        <f>IF(A4049="CSP","Consolidated Supply Program(IIF)",IF(A4049&lt;&gt;"",INDEX('CCN &amp; Description'!$B$2:$B$1071,MATCH(VALUE(LEFT(A4049,5)),'CCN &amp; Description'!$A$2:$A$1071,0)),""))</f>
        <v/>
      </c>
      <c r="D4049" s="55" t="str">
        <f t="shared" si="126"/>
        <v>H</v>
      </c>
      <c r="E4049" s="55" t="str">
        <f t="shared" si="127"/>
        <v>H0002</v>
      </c>
      <c r="F4049" s="56" t="s">
        <v>9539</v>
      </c>
      <c r="G4049" s="56" t="s">
        <v>10723</v>
      </c>
      <c r="H4049" s="56" t="s">
        <v>15750</v>
      </c>
      <c r="I4049" s="57">
        <v>0.71</v>
      </c>
      <c r="J4049" s="57">
        <v>1.58</v>
      </c>
      <c r="K4049" s="57">
        <v>2</v>
      </c>
      <c r="L4049" s="315" t="e">
        <v>#REF!</v>
      </c>
      <c r="M4049" s="58" t="e">
        <v>#REF!</v>
      </c>
      <c r="N4049" s="58" t="e">
        <v>#N/A</v>
      </c>
      <c r="O4049" s="58" t="e">
        <v>#N/A</v>
      </c>
      <c r="P4049" s="58" t="e">
        <v>#N/A</v>
      </c>
      <c r="Q4049" s="58" t="e">
        <v>#N/A</v>
      </c>
    </row>
    <row r="4050" spans="1:17" s="110" customFormat="1" ht="15" customHeight="1" thickBot="1">
      <c r="A4050" s="446">
        <v>21710</v>
      </c>
      <c r="B4050" s="446"/>
      <c r="C4050" s="106" t="str">
        <f>IF(A4050="CSP","Consolidated Supply Program(IIF)",IF(A4050&lt;&gt;"",INDEX('CCN &amp; Description'!$B$2:$B$1071,MATCH(VALUE(LEFT(A4050,5)),'CCN &amp; Description'!$A$2:$A$1071,0)),""))</f>
        <v>ELECTRONIC AND COMMUNICATION MAINTENANCE SHOP</v>
      </c>
      <c r="D4050" s="107" t="str">
        <f t="shared" si="126"/>
        <v>H</v>
      </c>
      <c r="E4050" s="107" t="str">
        <f t="shared" si="127"/>
        <v>H0003</v>
      </c>
      <c r="F4050" s="108" t="s">
        <v>9543</v>
      </c>
      <c r="G4050" s="108" t="s">
        <v>9568</v>
      </c>
      <c r="H4050" s="108" t="s">
        <v>15751</v>
      </c>
      <c r="I4050" s="109">
        <v>0.83</v>
      </c>
      <c r="J4050" s="109">
        <v>0.5</v>
      </c>
      <c r="K4050" s="109">
        <v>0.5</v>
      </c>
      <c r="L4050" s="110" t="e">
        <v>#REF!</v>
      </c>
      <c r="M4050" s="111" t="e">
        <v>#REF!</v>
      </c>
      <c r="N4050" s="111" t="e">
        <v>#N/A</v>
      </c>
      <c r="O4050" s="111" t="e">
        <v>#N/A</v>
      </c>
      <c r="P4050" s="111" t="e">
        <v>#N/A</v>
      </c>
      <c r="Q4050" s="111" t="e">
        <v>#N/A</v>
      </c>
    </row>
    <row r="4051" spans="1:17" s="110" customFormat="1" ht="15" customHeight="1" thickBot="1">
      <c r="A4051" s="446">
        <v>21710</v>
      </c>
      <c r="B4051" s="446"/>
      <c r="C4051" s="106" t="str">
        <f>IF(A4051="CSP","Consolidated Supply Program(IIF)",IF(A4051&lt;&gt;"",INDEX('CCN &amp; Description'!$B$2:$B$1071,MATCH(VALUE(LEFT(A4051,5)),'CCN &amp; Description'!$A$2:$A$1071,0)),""))</f>
        <v>ELECTRONIC AND COMMUNICATION MAINTENANCE SHOP</v>
      </c>
      <c r="D4051" s="107" t="str">
        <f t="shared" si="126"/>
        <v>H</v>
      </c>
      <c r="E4051" s="107" t="str">
        <f t="shared" si="127"/>
        <v>H0003</v>
      </c>
      <c r="F4051" s="108" t="s">
        <v>9543</v>
      </c>
      <c r="G4051" s="108" t="s">
        <v>9568</v>
      </c>
      <c r="H4051" s="108" t="s">
        <v>15752</v>
      </c>
      <c r="I4051" s="109">
        <v>0.83</v>
      </c>
      <c r="J4051" s="109">
        <v>0.5</v>
      </c>
      <c r="K4051" s="109">
        <v>0.5</v>
      </c>
      <c r="L4051" s="110" t="e">
        <v>#REF!</v>
      </c>
      <c r="M4051" s="111" t="e">
        <v>#REF!</v>
      </c>
      <c r="N4051" s="111" t="e">
        <v>#N/A</v>
      </c>
      <c r="O4051" s="111" t="e">
        <v>#N/A</v>
      </c>
      <c r="P4051" s="111" t="e">
        <v>#N/A</v>
      </c>
      <c r="Q4051" s="111" t="e">
        <v>#N/A</v>
      </c>
    </row>
    <row r="4052" spans="1:17" s="110" customFormat="1" ht="15" customHeight="1" thickBot="1">
      <c r="A4052" s="446">
        <v>21710</v>
      </c>
      <c r="B4052" s="446"/>
      <c r="C4052" s="106" t="str">
        <f>IF(A4052="CSP","Consolidated Supply Program(IIF)",IF(A4052&lt;&gt;"",INDEX('CCN &amp; Description'!$B$2:$B$1071,MATCH(VALUE(LEFT(A4052,5)),'CCN &amp; Description'!$A$2:$A$1071,0)),""))</f>
        <v>ELECTRONIC AND COMMUNICATION MAINTENANCE SHOP</v>
      </c>
      <c r="D4052" s="107" t="str">
        <f t="shared" si="126"/>
        <v>H</v>
      </c>
      <c r="E4052" s="107" t="str">
        <f t="shared" si="127"/>
        <v>H0003</v>
      </c>
      <c r="F4052" s="108" t="s">
        <v>9543</v>
      </c>
      <c r="G4052" s="108" t="s">
        <v>9568</v>
      </c>
      <c r="H4052" s="108" t="s">
        <v>15753</v>
      </c>
      <c r="I4052" s="109">
        <v>0.83</v>
      </c>
      <c r="J4052" s="109">
        <v>0.5</v>
      </c>
      <c r="K4052" s="109">
        <v>0.5</v>
      </c>
      <c r="L4052" s="110" t="e">
        <v>#REF!</v>
      </c>
      <c r="M4052" s="111" t="e">
        <v>#REF!</v>
      </c>
      <c r="N4052" s="111" t="e">
        <v>#N/A</v>
      </c>
      <c r="O4052" s="111" t="e">
        <v>#N/A</v>
      </c>
      <c r="P4052" s="111" t="e">
        <v>#N/A</v>
      </c>
      <c r="Q4052" s="111" t="e">
        <v>#N/A</v>
      </c>
    </row>
    <row r="4053" spans="1:17" s="110" customFormat="1" ht="15" customHeight="1" thickBot="1">
      <c r="A4053" s="446">
        <v>21710</v>
      </c>
      <c r="B4053" s="446"/>
      <c r="C4053" s="106" t="str">
        <f>IF(A4053="CSP","Consolidated Supply Program(IIF)",IF(A4053&lt;&gt;"",INDEX('CCN &amp; Description'!$B$2:$B$1071,MATCH(VALUE(LEFT(A4053,5)),'CCN &amp; Description'!$A$2:$A$1071,0)),""))</f>
        <v>ELECTRONIC AND COMMUNICATION MAINTENANCE SHOP</v>
      </c>
      <c r="D4053" s="107" t="str">
        <f t="shared" si="126"/>
        <v>H</v>
      </c>
      <c r="E4053" s="107" t="str">
        <f t="shared" si="127"/>
        <v>H0004</v>
      </c>
      <c r="F4053" s="108" t="s">
        <v>9545</v>
      </c>
      <c r="G4053" s="108" t="s">
        <v>9546</v>
      </c>
      <c r="H4053" s="108" t="s">
        <v>15754</v>
      </c>
      <c r="I4053" s="109">
        <v>1.84</v>
      </c>
      <c r="J4053" s="109">
        <v>1.49</v>
      </c>
      <c r="K4053" s="109">
        <v>0.87</v>
      </c>
      <c r="L4053" s="110" t="e">
        <v>#REF!</v>
      </c>
      <c r="M4053" s="111" t="e">
        <v>#REF!</v>
      </c>
      <c r="N4053" s="111" t="e">
        <v>#N/A</v>
      </c>
      <c r="O4053" s="111" t="e">
        <v>#N/A</v>
      </c>
      <c r="P4053" s="111" t="e">
        <v>#N/A</v>
      </c>
      <c r="Q4053" s="111" t="e">
        <v>#N/A</v>
      </c>
    </row>
    <row r="4054" spans="1:17" s="110" customFormat="1" ht="15" customHeight="1" thickBot="1">
      <c r="A4054" s="446">
        <v>21710</v>
      </c>
      <c r="B4054" s="446"/>
      <c r="C4054" s="106" t="str">
        <f>IF(A4054="CSP","Consolidated Supply Program(IIF)",IF(A4054&lt;&gt;"",INDEX('CCN &amp; Description'!$B$2:$B$1071,MATCH(VALUE(LEFT(A4054,5)),'CCN &amp; Description'!$A$2:$A$1071,0)),""))</f>
        <v>ELECTRONIC AND COMMUNICATION MAINTENANCE SHOP</v>
      </c>
      <c r="D4054" s="107" t="str">
        <f t="shared" si="126"/>
        <v>H</v>
      </c>
      <c r="E4054" s="107" t="str">
        <f t="shared" si="127"/>
        <v>H0004</v>
      </c>
      <c r="F4054" s="108" t="s">
        <v>15755</v>
      </c>
      <c r="G4054" s="108" t="s">
        <v>9546</v>
      </c>
      <c r="H4054" s="108" t="s">
        <v>15754</v>
      </c>
      <c r="I4054" s="109">
        <v>1.84</v>
      </c>
      <c r="J4054" s="109">
        <v>1.49</v>
      </c>
      <c r="K4054" s="109">
        <v>0.87</v>
      </c>
      <c r="L4054" s="110" t="e">
        <v>#REF!</v>
      </c>
      <c r="M4054" s="111" t="e">
        <v>#REF!</v>
      </c>
      <c r="N4054" s="111" t="e">
        <v>#N/A</v>
      </c>
      <c r="O4054" s="111" t="e">
        <v>#N/A</v>
      </c>
      <c r="P4054" s="111" t="e">
        <v>#N/A</v>
      </c>
      <c r="Q4054" s="111" t="e">
        <v>#N/A</v>
      </c>
    </row>
    <row r="4055" spans="1:17" ht="15" customHeight="1" thickBot="1">
      <c r="A4055" s="446"/>
      <c r="B4055" s="446"/>
      <c r="C4055" s="54" t="str">
        <f>IF(A4055="CSP","Consolidated Supply Program(IIF)",IF(A4055&lt;&gt;"",INDEX('CCN &amp; Description'!$B$2:$B$1071,MATCH(VALUE(LEFT(A4055,5)),'CCN &amp; Description'!$A$2:$A$1071,0)),""))</f>
        <v/>
      </c>
      <c r="D4055" s="55" t="str">
        <f t="shared" si="126"/>
        <v>H</v>
      </c>
      <c r="E4055" s="55" t="str">
        <f t="shared" si="127"/>
        <v>H0006</v>
      </c>
      <c r="F4055" s="56" t="s">
        <v>15756</v>
      </c>
      <c r="G4055" s="56" t="s">
        <v>15757</v>
      </c>
      <c r="H4055" s="59"/>
      <c r="I4055" s="60"/>
      <c r="J4055" s="60"/>
      <c r="K4055" s="60"/>
      <c r="L4055" s="315" t="e">
        <v>#REF!</v>
      </c>
      <c r="M4055" s="58" t="e">
        <v>#REF!</v>
      </c>
      <c r="N4055" s="58" t="e">
        <v>#N/A</v>
      </c>
      <c r="O4055" s="58" t="e">
        <v>#N/A</v>
      </c>
      <c r="P4055" s="58" t="e">
        <v>#N/A</v>
      </c>
      <c r="Q4055" s="58" t="e">
        <v>#N/A</v>
      </c>
    </row>
    <row r="4056" spans="1:17" ht="15" customHeight="1" thickBot="1">
      <c r="A4056" s="446"/>
      <c r="B4056" s="446"/>
      <c r="C4056" s="54" t="str">
        <f>IF(A4056="CSP","Consolidated Supply Program(IIF)",IF(A4056&lt;&gt;"",INDEX('CCN &amp; Description'!$B$2:$B$1071,MATCH(VALUE(LEFT(A4056,5)),'CCN &amp; Description'!$A$2:$A$1071,0)),""))</f>
        <v/>
      </c>
      <c r="D4056" s="55" t="str">
        <f t="shared" si="126"/>
        <v>H</v>
      </c>
      <c r="E4056" s="55" t="str">
        <f t="shared" si="127"/>
        <v>H0008</v>
      </c>
      <c r="F4056" s="56" t="s">
        <v>15758</v>
      </c>
      <c r="G4056" s="56" t="s">
        <v>15759</v>
      </c>
      <c r="H4056" s="56" t="s">
        <v>15760</v>
      </c>
      <c r="I4056" s="60"/>
      <c r="J4056" s="60"/>
      <c r="K4056" s="60"/>
      <c r="L4056" s="315" t="e">
        <v>#REF!</v>
      </c>
      <c r="M4056" s="58" t="e">
        <v>#REF!</v>
      </c>
      <c r="N4056" s="58" t="e">
        <v>#N/A</v>
      </c>
      <c r="O4056" s="58" t="e">
        <v>#N/A</v>
      </c>
      <c r="P4056" s="58" t="e">
        <v>#N/A</v>
      </c>
      <c r="Q4056" s="58" t="e">
        <v>#N/A</v>
      </c>
    </row>
    <row r="4057" spans="1:17" ht="15" customHeight="1" thickBot="1">
      <c r="A4057" s="446"/>
      <c r="B4057" s="446"/>
      <c r="C4057" s="54" t="str">
        <f>IF(A4057="CSP","Consolidated Supply Program(IIF)",IF(A4057&lt;&gt;"",INDEX('CCN &amp; Description'!$B$2:$B$1071,MATCH(VALUE(LEFT(A4057,5)),'CCN &amp; Description'!$A$2:$A$1071,0)),""))</f>
        <v/>
      </c>
      <c r="D4057" s="55" t="str">
        <f t="shared" si="126"/>
        <v>H</v>
      </c>
      <c r="E4057" s="55" t="str">
        <f t="shared" si="127"/>
        <v>H0009</v>
      </c>
      <c r="F4057" s="56" t="s">
        <v>15761</v>
      </c>
      <c r="G4057" s="56" t="s">
        <v>10060</v>
      </c>
      <c r="H4057" s="56" t="s">
        <v>15762</v>
      </c>
      <c r="I4057" s="60"/>
      <c r="J4057" s="60"/>
      <c r="K4057" s="60"/>
      <c r="L4057" s="315" t="e">
        <v>#REF!</v>
      </c>
      <c r="M4057" s="58" t="e">
        <v>#REF!</v>
      </c>
      <c r="N4057" s="58" t="e">
        <v>#N/A</v>
      </c>
      <c r="O4057" s="58" t="e">
        <v>#N/A</v>
      </c>
      <c r="P4057" s="58" t="e">
        <v>#N/A</v>
      </c>
      <c r="Q4057" s="58" t="e">
        <v>#N/A</v>
      </c>
    </row>
    <row r="4058" spans="1:17" s="110" customFormat="1" ht="15" customHeight="1" thickBot="1">
      <c r="A4058" s="446">
        <v>21710</v>
      </c>
      <c r="B4058" s="446"/>
      <c r="C4058" s="106" t="str">
        <f>IF(A4058="CSP","Consolidated Supply Program(IIF)",IF(A4058&lt;&gt;"",INDEX('CCN &amp; Description'!$B$2:$B$1071,MATCH(VALUE(LEFT(A4058,5)),'CCN &amp; Description'!$A$2:$A$1071,0)),""))</f>
        <v>ELECTRONIC AND COMMUNICATION MAINTENANCE SHOP</v>
      </c>
      <c r="D4058" s="107" t="str">
        <f t="shared" si="126"/>
        <v>H</v>
      </c>
      <c r="E4058" s="107" t="str">
        <f t="shared" si="127"/>
        <v>H0010</v>
      </c>
      <c r="F4058" s="108" t="s">
        <v>15763</v>
      </c>
      <c r="G4058" s="108" t="s">
        <v>10237</v>
      </c>
      <c r="H4058" s="108" t="s">
        <v>15764</v>
      </c>
      <c r="I4058" s="109">
        <v>0.25</v>
      </c>
      <c r="J4058" s="109">
        <v>0.5</v>
      </c>
      <c r="K4058" s="109">
        <v>0.5</v>
      </c>
      <c r="L4058" s="110" t="e">
        <v>#REF!</v>
      </c>
      <c r="M4058" s="111" t="e">
        <v>#REF!</v>
      </c>
      <c r="N4058" s="111" t="e">
        <v>#N/A</v>
      </c>
      <c r="O4058" s="111" t="e">
        <v>#N/A</v>
      </c>
      <c r="P4058" s="111" t="e">
        <v>#N/A</v>
      </c>
      <c r="Q4058" s="111" t="e">
        <v>#N/A</v>
      </c>
    </row>
    <row r="4059" spans="1:17" ht="15" customHeight="1" thickBot="1">
      <c r="A4059" s="446"/>
      <c r="B4059" s="446"/>
      <c r="C4059" s="54" t="str">
        <f>IF(A4059="CSP","Consolidated Supply Program(IIF)",IF(A4059&lt;&gt;"",INDEX('CCN &amp; Description'!$B$2:$B$1071,MATCH(VALUE(LEFT(A4059,5)),'CCN &amp; Description'!$A$2:$A$1071,0)),""))</f>
        <v/>
      </c>
      <c r="D4059" s="55" t="str">
        <f t="shared" si="126"/>
        <v>H</v>
      </c>
      <c r="E4059" s="55" t="str">
        <f t="shared" si="127"/>
        <v>H0011</v>
      </c>
      <c r="F4059" s="56" t="s">
        <v>15765</v>
      </c>
      <c r="G4059" s="56" t="s">
        <v>10606</v>
      </c>
      <c r="H4059" s="56" t="s">
        <v>15766</v>
      </c>
      <c r="I4059" s="57">
        <v>1.9</v>
      </c>
      <c r="J4059" s="57">
        <v>0.67</v>
      </c>
      <c r="K4059" s="57">
        <v>0.16</v>
      </c>
      <c r="L4059" s="315" t="e">
        <v>#REF!</v>
      </c>
      <c r="M4059" s="58" t="e">
        <v>#REF!</v>
      </c>
      <c r="N4059" s="58" t="e">
        <v>#N/A</v>
      </c>
      <c r="O4059" s="58" t="e">
        <v>#N/A</v>
      </c>
      <c r="P4059" s="58" t="e">
        <v>#N/A</v>
      </c>
      <c r="Q4059" s="58" t="e">
        <v>#N/A</v>
      </c>
    </row>
    <row r="4060" spans="1:17" ht="15" customHeight="1" thickBot="1">
      <c r="A4060" s="446"/>
      <c r="B4060" s="446"/>
      <c r="C4060" s="54" t="str">
        <f>IF(A4060="CSP","Consolidated Supply Program(IIF)",IF(A4060&lt;&gt;"",INDEX('CCN &amp; Description'!$B$2:$B$1071,MATCH(VALUE(LEFT(A4060,5)),'CCN &amp; Description'!$A$2:$A$1071,0)),""))</f>
        <v/>
      </c>
      <c r="D4060" s="55" t="str">
        <f t="shared" si="126"/>
        <v>H</v>
      </c>
      <c r="E4060" s="55" t="str">
        <f t="shared" si="127"/>
        <v>H0012</v>
      </c>
      <c r="F4060" s="56" t="s">
        <v>15767</v>
      </c>
      <c r="G4060" s="56" t="s">
        <v>15768</v>
      </c>
      <c r="H4060" s="56" t="s">
        <v>15769</v>
      </c>
      <c r="I4060" s="60"/>
      <c r="J4060" s="60"/>
      <c r="K4060" s="60"/>
      <c r="L4060" s="315" t="e">
        <v>#REF!</v>
      </c>
      <c r="M4060" s="58" t="e">
        <v>#REF!</v>
      </c>
      <c r="N4060" s="58" t="e">
        <v>#N/A</v>
      </c>
      <c r="O4060" s="58" t="e">
        <v>#N/A</v>
      </c>
      <c r="P4060" s="58" t="e">
        <v>#N/A</v>
      </c>
      <c r="Q4060" s="58" t="e">
        <v>#N/A</v>
      </c>
    </row>
    <row r="4061" spans="1:17" ht="15" customHeight="1" thickBot="1">
      <c r="A4061" s="446"/>
      <c r="B4061" s="446"/>
      <c r="C4061" s="54" t="str">
        <f>IF(A4061="CSP","Consolidated Supply Program(IIF)",IF(A4061&lt;&gt;"",INDEX('CCN &amp; Description'!$B$2:$B$1071,MATCH(VALUE(LEFT(A4061,5)),'CCN &amp; Description'!$A$2:$A$1071,0)),""))</f>
        <v/>
      </c>
      <c r="D4061" s="55" t="str">
        <f t="shared" si="126"/>
        <v>H</v>
      </c>
      <c r="E4061" s="55" t="str">
        <f t="shared" si="127"/>
        <v>H0013</v>
      </c>
      <c r="F4061" s="56" t="s">
        <v>15770</v>
      </c>
      <c r="G4061" s="56" t="s">
        <v>15771</v>
      </c>
      <c r="H4061" s="56" t="s">
        <v>15772</v>
      </c>
      <c r="I4061" s="57">
        <v>1.5</v>
      </c>
      <c r="J4061" s="57">
        <v>3.33</v>
      </c>
      <c r="K4061" s="57">
        <v>5</v>
      </c>
      <c r="L4061" s="315" t="e">
        <v>#REF!</v>
      </c>
      <c r="M4061" s="58" t="e">
        <v>#REF!</v>
      </c>
      <c r="N4061" s="58" t="e">
        <v>#N/A</v>
      </c>
      <c r="O4061" s="58" t="e">
        <v>#N/A</v>
      </c>
      <c r="P4061" s="58" t="e">
        <v>#N/A</v>
      </c>
      <c r="Q4061" s="58" t="e">
        <v>#N/A</v>
      </c>
    </row>
    <row r="4062" spans="1:17" ht="15" customHeight="1" thickBot="1">
      <c r="A4062" s="446"/>
      <c r="B4062" s="446"/>
      <c r="C4062" s="54" t="str">
        <f>IF(A4062="CSP","Consolidated Supply Program(IIF)",IF(A4062&lt;&gt;"",INDEX('CCN &amp; Description'!$B$2:$B$1071,MATCH(VALUE(LEFT(A4062,5)),'CCN &amp; Description'!$A$2:$A$1071,0)),""))</f>
        <v/>
      </c>
      <c r="D4062" s="55" t="str">
        <f t="shared" si="126"/>
        <v>H</v>
      </c>
      <c r="E4062" s="55" t="str">
        <f t="shared" si="127"/>
        <v>H0014</v>
      </c>
      <c r="F4062" s="56" t="s">
        <v>15773</v>
      </c>
      <c r="G4062" s="56" t="s">
        <v>15771</v>
      </c>
      <c r="H4062" s="56" t="s">
        <v>15774</v>
      </c>
      <c r="I4062" s="57">
        <v>1.5</v>
      </c>
      <c r="J4062" s="57">
        <v>1.67</v>
      </c>
      <c r="K4062" s="57">
        <v>5</v>
      </c>
      <c r="L4062" s="315" t="e">
        <v>#REF!</v>
      </c>
      <c r="M4062" s="58" t="e">
        <v>#REF!</v>
      </c>
      <c r="N4062" s="58" t="e">
        <v>#N/A</v>
      </c>
      <c r="O4062" s="58" t="e">
        <v>#N/A</v>
      </c>
      <c r="P4062" s="58" t="e">
        <v>#N/A</v>
      </c>
      <c r="Q4062" s="58" t="e">
        <v>#N/A</v>
      </c>
    </row>
    <row r="4063" spans="1:17" s="110" customFormat="1" ht="15" customHeight="1" thickBot="1">
      <c r="A4063" s="446">
        <v>21710</v>
      </c>
      <c r="B4063" s="446"/>
      <c r="C4063" s="106" t="str">
        <f>IF(A4063="CSP","Consolidated Supply Program(IIF)",IF(A4063&lt;&gt;"",INDEX('CCN &amp; Description'!$B$2:$B$1071,MATCH(VALUE(LEFT(A4063,5)),'CCN &amp; Description'!$A$2:$A$1071,0)),""))</f>
        <v>ELECTRONIC AND COMMUNICATION MAINTENANCE SHOP</v>
      </c>
      <c r="D4063" s="107" t="str">
        <f t="shared" si="126"/>
        <v>H</v>
      </c>
      <c r="E4063" s="107" t="str">
        <f t="shared" si="127"/>
        <v>H0016</v>
      </c>
      <c r="F4063" s="108" t="s">
        <v>1222</v>
      </c>
      <c r="G4063" s="108" t="s">
        <v>9547</v>
      </c>
      <c r="H4063" s="108" t="s">
        <v>15775</v>
      </c>
      <c r="I4063" s="109">
        <v>0.63</v>
      </c>
      <c r="J4063" s="109">
        <v>0.28999999999999998</v>
      </c>
      <c r="K4063" s="109">
        <v>0.16</v>
      </c>
      <c r="L4063" s="110" t="e">
        <v>#REF!</v>
      </c>
      <c r="M4063" s="111" t="e">
        <v>#REF!</v>
      </c>
      <c r="N4063" s="111" t="e">
        <v>#N/A</v>
      </c>
      <c r="O4063" s="111" t="e">
        <v>#N/A</v>
      </c>
      <c r="P4063" s="111" t="e">
        <v>#N/A</v>
      </c>
      <c r="Q4063" s="111" t="e">
        <v>#N/A</v>
      </c>
    </row>
    <row r="4064" spans="1:17" ht="15" customHeight="1" thickBot="1">
      <c r="A4064" s="446"/>
      <c r="B4064" s="446"/>
      <c r="C4064" s="54" t="str">
        <f>IF(A4064="CSP","Consolidated Supply Program(IIF)",IF(A4064&lt;&gt;"",INDEX('CCN &amp; Description'!$B$2:$B$1071,MATCH(VALUE(LEFT(A4064,5)),'CCN &amp; Description'!$A$2:$A$1071,0)),""))</f>
        <v/>
      </c>
      <c r="D4064" s="55" t="str">
        <f t="shared" si="126"/>
        <v>H</v>
      </c>
      <c r="E4064" s="55" t="str">
        <f t="shared" si="127"/>
        <v>H0017</v>
      </c>
      <c r="F4064" s="56" t="s">
        <v>15776</v>
      </c>
      <c r="G4064" s="56" t="s">
        <v>15777</v>
      </c>
      <c r="H4064" s="59"/>
      <c r="I4064" s="60"/>
      <c r="J4064" s="60"/>
      <c r="K4064" s="60"/>
      <c r="L4064" s="315" t="e">
        <v>#REF!</v>
      </c>
      <c r="M4064" s="58" t="e">
        <v>#REF!</v>
      </c>
      <c r="N4064" s="58" t="e">
        <v>#N/A</v>
      </c>
      <c r="O4064" s="58" t="e">
        <v>#N/A</v>
      </c>
      <c r="P4064" s="58" t="e">
        <v>#N/A</v>
      </c>
      <c r="Q4064" s="58" t="e">
        <v>#N/A</v>
      </c>
    </row>
    <row r="4065" spans="1:17" ht="15" customHeight="1" thickBot="1">
      <c r="A4065" s="446"/>
      <c r="B4065" s="446"/>
      <c r="C4065" s="54" t="str">
        <f>IF(A4065="CSP","Consolidated Supply Program(IIF)",IF(A4065&lt;&gt;"",INDEX('CCN &amp; Description'!$B$2:$B$1071,MATCH(VALUE(LEFT(A4065,5)),'CCN &amp; Description'!$A$2:$A$1071,0)),""))</f>
        <v/>
      </c>
      <c r="D4065" s="55" t="str">
        <f t="shared" si="126"/>
        <v>H</v>
      </c>
      <c r="E4065" s="55" t="str">
        <f t="shared" si="127"/>
        <v>H0018</v>
      </c>
      <c r="F4065" s="56" t="s">
        <v>15778</v>
      </c>
      <c r="G4065" s="56" t="s">
        <v>15779</v>
      </c>
      <c r="H4065" s="59"/>
      <c r="I4065" s="60"/>
      <c r="J4065" s="60"/>
      <c r="K4065" s="60"/>
      <c r="L4065" s="315" t="e">
        <v>#REF!</v>
      </c>
      <c r="M4065" s="58" t="e">
        <v>#REF!</v>
      </c>
      <c r="N4065" s="58" t="e">
        <v>#N/A</v>
      </c>
      <c r="O4065" s="58" t="e">
        <v>#N/A</v>
      </c>
      <c r="P4065" s="58" t="e">
        <v>#N/A</v>
      </c>
      <c r="Q4065" s="58" t="e">
        <v>#N/A</v>
      </c>
    </row>
    <row r="4066" spans="1:17" s="110" customFormat="1" ht="15" customHeight="1" thickBot="1">
      <c r="A4066" s="446"/>
      <c r="B4066" s="446"/>
      <c r="C4066" s="106" t="str">
        <f>IF(A4066="CSP","Consolidated Supply Program(IIF)",IF(A4066&lt;&gt;"",INDEX('CCN &amp; Description'!$B$2:$B$1071,MATCH(VALUE(LEFT(A4066,5)),'CCN &amp; Description'!$A$2:$A$1071,0)),""))</f>
        <v/>
      </c>
      <c r="D4066" s="107" t="str">
        <f t="shared" si="126"/>
        <v>H</v>
      </c>
      <c r="E4066" s="107" t="str">
        <f t="shared" si="127"/>
        <v>H0019</v>
      </c>
      <c r="F4066" s="108" t="s">
        <v>15780</v>
      </c>
      <c r="G4066" s="108" t="s">
        <v>14250</v>
      </c>
      <c r="H4066" s="112"/>
      <c r="I4066" s="113"/>
      <c r="J4066" s="113"/>
      <c r="K4066" s="113"/>
      <c r="L4066" s="110" t="e">
        <v>#REF!</v>
      </c>
      <c r="M4066" s="111" t="e">
        <v>#REF!</v>
      </c>
      <c r="N4066" s="111" t="e">
        <v>#N/A</v>
      </c>
      <c r="O4066" s="111" t="e">
        <v>#N/A</v>
      </c>
      <c r="P4066" s="111" t="e">
        <v>#N/A</v>
      </c>
      <c r="Q4066" s="111" t="e">
        <v>#N/A</v>
      </c>
    </row>
    <row r="4067" spans="1:17" ht="15" customHeight="1" thickBot="1">
      <c r="A4067" s="446"/>
      <c r="B4067" s="446"/>
      <c r="C4067" s="54" t="str">
        <f>IF(A4067="CSP","Consolidated Supply Program(IIF)",IF(A4067&lt;&gt;"",INDEX('CCN &amp; Description'!$B$2:$B$1071,MATCH(VALUE(LEFT(A4067,5)),'CCN &amp; Description'!$A$2:$A$1071,0)),""))</f>
        <v/>
      </c>
      <c r="D4067" s="55" t="str">
        <f t="shared" si="126"/>
        <v>H</v>
      </c>
      <c r="E4067" s="55" t="str">
        <f t="shared" si="127"/>
        <v>H0020</v>
      </c>
      <c r="F4067" s="56" t="s">
        <v>15781</v>
      </c>
      <c r="G4067" s="56" t="s">
        <v>15782</v>
      </c>
      <c r="H4067" s="56" t="s">
        <v>15783</v>
      </c>
      <c r="I4067" s="57">
        <v>1.84</v>
      </c>
      <c r="J4067" s="57">
        <v>1.49</v>
      </c>
      <c r="K4067" s="57">
        <v>0.87</v>
      </c>
      <c r="L4067" s="315" t="e">
        <v>#REF!</v>
      </c>
      <c r="M4067" s="58" t="e">
        <v>#REF!</v>
      </c>
      <c r="N4067" s="58" t="e">
        <v>#N/A</v>
      </c>
      <c r="O4067" s="58" t="e">
        <v>#N/A</v>
      </c>
      <c r="P4067" s="58" t="e">
        <v>#N/A</v>
      </c>
      <c r="Q4067" s="58" t="e">
        <v>#N/A</v>
      </c>
    </row>
    <row r="4068" spans="1:17" ht="15" customHeight="1" thickBot="1">
      <c r="A4068" s="446"/>
      <c r="B4068" s="446"/>
      <c r="C4068" s="54" t="str">
        <f>IF(A4068="CSP","Consolidated Supply Program(IIF)",IF(A4068&lt;&gt;"",INDEX('CCN &amp; Description'!$B$2:$B$1071,MATCH(VALUE(LEFT(A4068,5)),'CCN &amp; Description'!$A$2:$A$1071,0)),""))</f>
        <v/>
      </c>
      <c r="D4068" s="55" t="str">
        <f t="shared" si="126"/>
        <v>H</v>
      </c>
      <c r="E4068" s="55" t="str">
        <f t="shared" si="127"/>
        <v>H0021</v>
      </c>
      <c r="F4068" s="56" t="s">
        <v>9548</v>
      </c>
      <c r="G4068" s="56" t="s">
        <v>9549</v>
      </c>
      <c r="H4068" s="56" t="s">
        <v>15784</v>
      </c>
      <c r="I4068" s="57">
        <v>0.5</v>
      </c>
      <c r="J4068" s="57">
        <v>0.5</v>
      </c>
      <c r="K4068" s="57">
        <v>1.54</v>
      </c>
      <c r="L4068" s="315" t="e">
        <v>#REF!</v>
      </c>
      <c r="M4068" s="58" t="e">
        <v>#REF!</v>
      </c>
      <c r="N4068" s="58" t="e">
        <v>#N/A</v>
      </c>
      <c r="O4068" s="58" t="e">
        <v>#N/A</v>
      </c>
      <c r="P4068" s="58" t="e">
        <v>#N/A</v>
      </c>
      <c r="Q4068" s="58" t="e">
        <v>#N/A</v>
      </c>
    </row>
    <row r="4069" spans="1:17" s="110" customFormat="1" ht="15" customHeight="1" thickBot="1">
      <c r="A4069" s="446">
        <v>21710</v>
      </c>
      <c r="B4069" s="446"/>
      <c r="C4069" s="106" t="str">
        <f>IF(A4069="CSP","Consolidated Supply Program(IIF)",IF(A4069&lt;&gt;"",INDEX('CCN &amp; Description'!$B$2:$B$1071,MATCH(VALUE(LEFT(A4069,5)),'CCN &amp; Description'!$A$2:$A$1071,0)),""))</f>
        <v>ELECTRONIC AND COMMUNICATION MAINTENANCE SHOP</v>
      </c>
      <c r="D4069" s="107" t="str">
        <f t="shared" si="126"/>
        <v>H</v>
      </c>
      <c r="E4069" s="107" t="str">
        <f t="shared" si="127"/>
        <v>H0023</v>
      </c>
      <c r="F4069" s="108" t="s">
        <v>1225</v>
      </c>
      <c r="G4069" s="108" t="s">
        <v>3360</v>
      </c>
      <c r="H4069" s="108" t="s">
        <v>15785</v>
      </c>
      <c r="I4069" s="109">
        <v>2.62</v>
      </c>
      <c r="J4069" s="109">
        <v>1.8</v>
      </c>
      <c r="K4069" s="109">
        <v>1.1599999999999999</v>
      </c>
      <c r="L4069" s="110" t="e">
        <v>#REF!</v>
      </c>
      <c r="M4069" s="111" t="e">
        <v>#REF!</v>
      </c>
      <c r="N4069" s="111" t="e">
        <v>#N/A</v>
      </c>
      <c r="O4069" s="111" t="e">
        <v>#N/A</v>
      </c>
      <c r="P4069" s="111" t="e">
        <v>#N/A</v>
      </c>
      <c r="Q4069" s="111" t="e">
        <v>#N/A</v>
      </c>
    </row>
    <row r="4070" spans="1:17" s="110" customFormat="1" ht="15" customHeight="1" thickBot="1">
      <c r="A4070" s="446">
        <v>21710</v>
      </c>
      <c r="B4070" s="446"/>
      <c r="C4070" s="106" t="str">
        <f>IF(A4070="CSP","Consolidated Supply Program(IIF)",IF(A4070&lt;&gt;"",INDEX('CCN &amp; Description'!$B$2:$B$1071,MATCH(VALUE(LEFT(A4070,5)),'CCN &amp; Description'!$A$2:$A$1071,0)),""))</f>
        <v>ELECTRONIC AND COMMUNICATION MAINTENANCE SHOP</v>
      </c>
      <c r="D4070" s="107" t="str">
        <f t="shared" si="126"/>
        <v>H</v>
      </c>
      <c r="E4070" s="107" t="str">
        <f t="shared" si="127"/>
        <v>H0023</v>
      </c>
      <c r="F4070" s="108" t="s">
        <v>1225</v>
      </c>
      <c r="G4070" s="108" t="s">
        <v>3360</v>
      </c>
      <c r="H4070" s="108" t="s">
        <v>15786</v>
      </c>
      <c r="I4070" s="109">
        <v>2.62</v>
      </c>
      <c r="J4070" s="109">
        <v>1.8</v>
      </c>
      <c r="K4070" s="109">
        <v>1.1599999999999999</v>
      </c>
      <c r="L4070" s="110" t="e">
        <v>#REF!</v>
      </c>
      <c r="M4070" s="111" t="e">
        <v>#REF!</v>
      </c>
      <c r="N4070" s="111" t="e">
        <v>#N/A</v>
      </c>
      <c r="O4070" s="111" t="e">
        <v>#N/A</v>
      </c>
      <c r="P4070" s="111" t="e">
        <v>#N/A</v>
      </c>
      <c r="Q4070" s="111" t="e">
        <v>#N/A</v>
      </c>
    </row>
    <row r="4071" spans="1:17" ht="15" customHeight="1" thickBot="1">
      <c r="A4071" s="446"/>
      <c r="B4071" s="446"/>
      <c r="C4071" s="54" t="str">
        <f>IF(A4071="CSP","Consolidated Supply Program(IIF)",IF(A4071&lt;&gt;"",INDEX('CCN &amp; Description'!$B$2:$B$1071,MATCH(VALUE(LEFT(A4071,5)),'CCN &amp; Description'!$A$2:$A$1071,0)),""))</f>
        <v/>
      </c>
      <c r="D4071" s="55" t="str">
        <f t="shared" si="126"/>
        <v>H</v>
      </c>
      <c r="E4071" s="55" t="str">
        <f t="shared" si="127"/>
        <v>H0024</v>
      </c>
      <c r="F4071" s="56" t="s">
        <v>15787</v>
      </c>
      <c r="G4071" s="56" t="s">
        <v>15788</v>
      </c>
      <c r="H4071" s="59"/>
      <c r="I4071" s="60"/>
      <c r="J4071" s="60"/>
      <c r="K4071" s="60"/>
      <c r="L4071" s="315" t="e">
        <v>#REF!</v>
      </c>
      <c r="M4071" s="58" t="e">
        <v>#REF!</v>
      </c>
      <c r="N4071" s="58" t="e">
        <v>#N/A</v>
      </c>
      <c r="O4071" s="58" t="e">
        <v>#N/A</v>
      </c>
      <c r="P4071" s="58" t="e">
        <v>#N/A</v>
      </c>
      <c r="Q4071" s="58" t="e">
        <v>#N/A</v>
      </c>
    </row>
    <row r="4072" spans="1:17" ht="15" customHeight="1" thickBot="1">
      <c r="A4072" s="446"/>
      <c r="B4072" s="446"/>
      <c r="C4072" s="54" t="str">
        <f>IF(A4072="CSP","Consolidated Supply Program(IIF)",IF(A4072&lt;&gt;"",INDEX('CCN &amp; Description'!$B$2:$B$1071,MATCH(VALUE(LEFT(A4072,5)),'CCN &amp; Description'!$A$2:$A$1071,0)),""))</f>
        <v/>
      </c>
      <c r="D4072" s="55" t="str">
        <f t="shared" si="126"/>
        <v>H</v>
      </c>
      <c r="E4072" s="55" t="str">
        <f t="shared" si="127"/>
        <v>H0025</v>
      </c>
      <c r="F4072" s="56" t="s">
        <v>15789</v>
      </c>
      <c r="G4072" s="56" t="s">
        <v>15790</v>
      </c>
      <c r="H4072" s="59"/>
      <c r="I4072" s="60"/>
      <c r="J4072" s="60"/>
      <c r="K4072" s="60"/>
      <c r="L4072" s="315" t="e">
        <v>#REF!</v>
      </c>
      <c r="M4072" s="58" t="e">
        <v>#REF!</v>
      </c>
      <c r="N4072" s="58" t="e">
        <v>#N/A</v>
      </c>
      <c r="O4072" s="58" t="e">
        <v>#N/A</v>
      </c>
      <c r="P4072" s="58" t="e">
        <v>#N/A</v>
      </c>
      <c r="Q4072" s="58" t="e">
        <v>#N/A</v>
      </c>
    </row>
    <row r="4073" spans="1:17" ht="15" customHeight="1" thickBot="1">
      <c r="A4073" s="446"/>
      <c r="B4073" s="446"/>
      <c r="C4073" s="54" t="str">
        <f>IF(A4073="CSP","Consolidated Supply Program(IIF)",IF(A4073&lt;&gt;"",INDEX('CCN &amp; Description'!$B$2:$B$1071,MATCH(VALUE(LEFT(A4073,5)),'CCN &amp; Description'!$A$2:$A$1071,0)),""))</f>
        <v/>
      </c>
      <c r="D4073" s="55" t="str">
        <f t="shared" si="126"/>
        <v>H</v>
      </c>
      <c r="E4073" s="55" t="str">
        <f t="shared" si="127"/>
        <v>H2010</v>
      </c>
      <c r="F4073" s="56" t="s">
        <v>15791</v>
      </c>
      <c r="G4073" s="56" t="s">
        <v>15792</v>
      </c>
      <c r="H4073" s="56" t="s">
        <v>15793</v>
      </c>
      <c r="I4073" s="57">
        <v>0.57999999999999996</v>
      </c>
      <c r="J4073" s="57">
        <v>0.33</v>
      </c>
      <c r="K4073" s="57">
        <v>1</v>
      </c>
      <c r="L4073" s="315" t="e">
        <v>#REF!</v>
      </c>
      <c r="M4073" s="58" t="e">
        <v>#REF!</v>
      </c>
      <c r="N4073" s="58" t="e">
        <v>#N/A</v>
      </c>
      <c r="O4073" s="58" t="e">
        <v>#N/A</v>
      </c>
      <c r="P4073" s="58" t="e">
        <v>#N/A</v>
      </c>
      <c r="Q4073" s="58" t="e">
        <v>#N/A</v>
      </c>
    </row>
    <row r="4074" spans="1:17" ht="15" customHeight="1" thickBot="1">
      <c r="A4074" s="446"/>
      <c r="B4074" s="446"/>
      <c r="C4074" s="54" t="str">
        <f>IF(A4074="CSP","Consolidated Supply Program(IIF)",IF(A4074&lt;&gt;"",INDEX('CCN &amp; Description'!$B$2:$B$1071,MATCH(VALUE(LEFT(A4074,5)),'CCN &amp; Description'!$A$2:$A$1071,0)),""))</f>
        <v/>
      </c>
      <c r="D4074" s="55" t="str">
        <f t="shared" si="126"/>
        <v>H</v>
      </c>
      <c r="E4074" s="55" t="str">
        <f t="shared" si="127"/>
        <v>H2015</v>
      </c>
      <c r="F4074" s="56" t="s">
        <v>15794</v>
      </c>
      <c r="G4074" s="56" t="s">
        <v>15795</v>
      </c>
      <c r="H4074" s="56" t="s">
        <v>15796</v>
      </c>
      <c r="I4074" s="57">
        <v>0.75</v>
      </c>
      <c r="J4074" s="57">
        <v>0.42</v>
      </c>
      <c r="K4074" s="57">
        <v>0.25</v>
      </c>
      <c r="L4074" s="315" t="e">
        <v>#REF!</v>
      </c>
      <c r="M4074" s="58" t="e">
        <v>#REF!</v>
      </c>
      <c r="N4074" s="58" t="e">
        <v>#N/A</v>
      </c>
      <c r="O4074" s="58" t="e">
        <v>#N/A</v>
      </c>
      <c r="P4074" s="58" t="e">
        <v>#N/A</v>
      </c>
      <c r="Q4074" s="58" t="e">
        <v>#N/A</v>
      </c>
    </row>
    <row r="4075" spans="1:17" ht="15" customHeight="1" thickBot="1">
      <c r="A4075" s="446"/>
      <c r="B4075" s="446"/>
      <c r="C4075" s="54" t="str">
        <f>IF(A4075="CSP","Consolidated Supply Program(IIF)",IF(A4075&lt;&gt;"",INDEX('CCN &amp; Description'!$B$2:$B$1071,MATCH(VALUE(LEFT(A4075,5)),'CCN &amp; Description'!$A$2:$A$1071,0)),""))</f>
        <v/>
      </c>
      <c r="D4075" s="55" t="str">
        <f t="shared" si="126"/>
        <v>H</v>
      </c>
      <c r="E4075" s="55" t="str">
        <f t="shared" si="127"/>
        <v>H2040</v>
      </c>
      <c r="F4075" s="56" t="s">
        <v>15797</v>
      </c>
      <c r="G4075" s="56" t="s">
        <v>15798</v>
      </c>
      <c r="H4075" s="56" t="s">
        <v>15799</v>
      </c>
      <c r="I4075" s="57">
        <v>0</v>
      </c>
      <c r="J4075" s="57">
        <v>0</v>
      </c>
      <c r="K4075" s="57">
        <v>0</v>
      </c>
      <c r="L4075" s="315" t="e">
        <v>#REF!</v>
      </c>
      <c r="M4075" s="58" t="e">
        <v>#REF!</v>
      </c>
      <c r="N4075" s="58" t="e">
        <v>#N/A</v>
      </c>
      <c r="O4075" s="58" t="e">
        <v>#N/A</v>
      </c>
      <c r="P4075" s="58" t="e">
        <v>#N/A</v>
      </c>
      <c r="Q4075" s="58" t="e">
        <v>#N/A</v>
      </c>
    </row>
    <row r="4076" spans="1:17" s="110" customFormat="1" ht="15" customHeight="1" thickBot="1">
      <c r="A4076" s="446">
        <v>21710</v>
      </c>
      <c r="B4076" s="446"/>
      <c r="C4076" s="106" t="str">
        <f>IF(A4076="CSP","Consolidated Supply Program(IIF)",IF(A4076&lt;&gt;"",INDEX('CCN &amp; Description'!$B$2:$B$1071,MATCH(VALUE(LEFT(A4076,5)),'CCN &amp; Description'!$A$2:$A$1071,0)),""))</f>
        <v>ELECTRONIC AND COMMUNICATION MAINTENANCE SHOP</v>
      </c>
      <c r="D4076" s="107" t="str">
        <f t="shared" si="126"/>
        <v>H</v>
      </c>
      <c r="E4076" s="107" t="str">
        <f t="shared" si="127"/>
        <v>H2044</v>
      </c>
      <c r="F4076" s="108" t="s">
        <v>1228</v>
      </c>
      <c r="G4076" s="108" t="s">
        <v>9549</v>
      </c>
      <c r="H4076" s="108" t="s">
        <v>15800</v>
      </c>
      <c r="I4076" s="109">
        <v>2.25</v>
      </c>
      <c r="J4076" s="109">
        <v>0.58333299999999999</v>
      </c>
      <c r="K4076" s="109">
        <v>0.58333299999999999</v>
      </c>
      <c r="L4076" s="110" t="e">
        <v>#REF!</v>
      </c>
      <c r="M4076" s="111" t="e">
        <v>#REF!</v>
      </c>
      <c r="N4076" s="111" t="e">
        <v>#N/A</v>
      </c>
      <c r="O4076" s="111" t="e">
        <v>#N/A</v>
      </c>
      <c r="P4076" s="111" t="e">
        <v>#N/A</v>
      </c>
      <c r="Q4076" s="111" t="e">
        <v>#N/A</v>
      </c>
    </row>
    <row r="4077" spans="1:17" ht="15" customHeight="1" thickBot="1">
      <c r="A4077" s="446"/>
      <c r="B4077" s="446"/>
      <c r="C4077" s="54" t="str">
        <f>IF(A4077="CSP","Consolidated Supply Program(IIF)",IF(A4077&lt;&gt;"",INDEX('CCN &amp; Description'!$B$2:$B$1071,MATCH(VALUE(LEFT(A4077,5)),'CCN &amp; Description'!$A$2:$A$1071,0)),""))</f>
        <v/>
      </c>
      <c r="D4077" s="55" t="str">
        <f t="shared" si="126"/>
        <v>H</v>
      </c>
      <c r="E4077" s="55" t="str">
        <f t="shared" si="127"/>
        <v>H2045</v>
      </c>
      <c r="F4077" s="56" t="s">
        <v>15801</v>
      </c>
      <c r="G4077" s="56" t="s">
        <v>9549</v>
      </c>
      <c r="H4077" s="56" t="s">
        <v>15802</v>
      </c>
      <c r="I4077" s="57">
        <v>3.25</v>
      </c>
      <c r="J4077" s="57">
        <v>1.25</v>
      </c>
      <c r="K4077" s="57">
        <v>0.67</v>
      </c>
      <c r="L4077" s="315" t="e">
        <v>#REF!</v>
      </c>
      <c r="M4077" s="58" t="e">
        <v>#REF!</v>
      </c>
      <c r="N4077" s="58" t="e">
        <v>#N/A</v>
      </c>
      <c r="O4077" s="58" t="e">
        <v>#N/A</v>
      </c>
      <c r="P4077" s="58" t="e">
        <v>#N/A</v>
      </c>
      <c r="Q4077" s="58" t="e">
        <v>#N/A</v>
      </c>
    </row>
    <row r="4078" spans="1:17" ht="15" customHeight="1" thickBot="1">
      <c r="A4078" s="446"/>
      <c r="B4078" s="446"/>
      <c r="C4078" s="54" t="str">
        <f>IF(A4078="CSP","Consolidated Supply Program(IIF)",IF(A4078&lt;&gt;"",INDEX('CCN &amp; Description'!$B$2:$B$1071,MATCH(VALUE(LEFT(A4078,5)),'CCN &amp; Description'!$A$2:$A$1071,0)),""))</f>
        <v/>
      </c>
      <c r="D4078" s="55" t="str">
        <f t="shared" si="126"/>
        <v>H</v>
      </c>
      <c r="E4078" s="55" t="str">
        <f t="shared" si="127"/>
        <v>H2046</v>
      </c>
      <c r="F4078" s="56" t="s">
        <v>15803</v>
      </c>
      <c r="G4078" s="56" t="s">
        <v>9549</v>
      </c>
      <c r="H4078" s="56" t="s">
        <v>15804</v>
      </c>
      <c r="I4078" s="57">
        <v>0</v>
      </c>
      <c r="J4078" s="57">
        <v>0</v>
      </c>
      <c r="K4078" s="57">
        <v>0</v>
      </c>
      <c r="L4078" s="315" t="e">
        <v>#REF!</v>
      </c>
      <c r="M4078" s="58" t="e">
        <v>#REF!</v>
      </c>
      <c r="N4078" s="58" t="e">
        <v>#N/A</v>
      </c>
      <c r="O4078" s="58" t="e">
        <v>#N/A</v>
      </c>
      <c r="P4078" s="58" t="e">
        <v>#N/A</v>
      </c>
      <c r="Q4078" s="58" t="e">
        <v>#N/A</v>
      </c>
    </row>
    <row r="4079" spans="1:17" s="110" customFormat="1" ht="15" customHeight="1" thickBot="1">
      <c r="A4079" s="446">
        <v>21710</v>
      </c>
      <c r="B4079" s="446"/>
      <c r="C4079" s="106" t="str">
        <f>IF(A4079="CSP","Consolidated Supply Program(IIF)",IF(A4079&lt;&gt;"",INDEX('CCN &amp; Description'!$B$2:$B$1071,MATCH(VALUE(LEFT(A4079,5)),'CCN &amp; Description'!$A$2:$A$1071,0)),""))</f>
        <v>ELECTRONIC AND COMMUNICATION MAINTENANCE SHOP</v>
      </c>
      <c r="D4079" s="107" t="str">
        <f t="shared" si="126"/>
        <v>H</v>
      </c>
      <c r="E4079" s="107" t="str">
        <f t="shared" si="127"/>
        <v>H2047</v>
      </c>
      <c r="F4079" s="108" t="s">
        <v>1231</v>
      </c>
      <c r="G4079" s="108" t="s">
        <v>15805</v>
      </c>
      <c r="H4079" s="108" t="s">
        <v>15806</v>
      </c>
      <c r="I4079" s="109">
        <v>3.5</v>
      </c>
      <c r="J4079" s="109">
        <v>1.08</v>
      </c>
      <c r="K4079" s="109">
        <v>1.08</v>
      </c>
      <c r="L4079" s="110" t="e">
        <v>#REF!</v>
      </c>
      <c r="M4079" s="111" t="e">
        <v>#REF!</v>
      </c>
      <c r="N4079" s="111" t="e">
        <v>#N/A</v>
      </c>
      <c r="O4079" s="111" t="e">
        <v>#N/A</v>
      </c>
      <c r="P4079" s="111" t="e">
        <v>#N/A</v>
      </c>
      <c r="Q4079" s="111" t="e">
        <v>#N/A</v>
      </c>
    </row>
    <row r="4080" spans="1:17" ht="15" customHeight="1" thickBot="1">
      <c r="A4080" s="446"/>
      <c r="B4080" s="446"/>
      <c r="C4080" s="54" t="str">
        <f>IF(A4080="CSP","Consolidated Supply Program(IIF)",IF(A4080&lt;&gt;"",INDEX('CCN &amp; Description'!$B$2:$B$1071,MATCH(VALUE(LEFT(A4080,5)),'CCN &amp; Description'!$A$2:$A$1071,0)),""))</f>
        <v/>
      </c>
      <c r="D4080" s="55" t="str">
        <f t="shared" si="126"/>
        <v>H</v>
      </c>
      <c r="E4080" s="55" t="str">
        <f t="shared" si="127"/>
        <v>H2047</v>
      </c>
      <c r="F4080" s="56" t="s">
        <v>15807</v>
      </c>
      <c r="G4080" s="56" t="s">
        <v>15805</v>
      </c>
      <c r="H4080" s="56" t="s">
        <v>15806</v>
      </c>
      <c r="I4080" s="57">
        <v>3.5</v>
      </c>
      <c r="J4080" s="57">
        <v>1.08</v>
      </c>
      <c r="K4080" s="57">
        <v>1.08</v>
      </c>
      <c r="L4080" s="315" t="e">
        <v>#REF!</v>
      </c>
      <c r="M4080" s="58" t="e">
        <v>#REF!</v>
      </c>
      <c r="N4080" s="58" t="e">
        <v>#N/A</v>
      </c>
      <c r="O4080" s="58" t="e">
        <v>#N/A</v>
      </c>
      <c r="P4080" s="58" t="e">
        <v>#N/A</v>
      </c>
      <c r="Q4080" s="58" t="e">
        <v>#N/A</v>
      </c>
    </row>
    <row r="4081" spans="1:17" s="110" customFormat="1" ht="15" customHeight="1" thickBot="1">
      <c r="A4081" s="446">
        <v>21710</v>
      </c>
      <c r="B4081" s="446"/>
      <c r="C4081" s="106" t="str">
        <f>IF(A4081="CSP","Consolidated Supply Program(IIF)",IF(A4081&lt;&gt;"",INDEX('CCN &amp; Description'!$B$2:$B$1071,MATCH(VALUE(LEFT(A4081,5)),'CCN &amp; Description'!$A$2:$A$1071,0)),""))</f>
        <v>ELECTRONIC AND COMMUNICATION MAINTENANCE SHOP</v>
      </c>
      <c r="D4081" s="107" t="str">
        <f t="shared" si="126"/>
        <v>H</v>
      </c>
      <c r="E4081" s="107" t="str">
        <f t="shared" si="127"/>
        <v>H2055</v>
      </c>
      <c r="F4081" s="108" t="s">
        <v>9550</v>
      </c>
      <c r="G4081" s="108" t="s">
        <v>15808</v>
      </c>
      <c r="H4081" s="108" t="s">
        <v>15809</v>
      </c>
      <c r="I4081" s="109">
        <v>3</v>
      </c>
      <c r="J4081" s="109">
        <v>0</v>
      </c>
      <c r="K4081" s="109">
        <v>0</v>
      </c>
      <c r="L4081" s="110" t="e">
        <v>#REF!</v>
      </c>
      <c r="M4081" s="111" t="e">
        <v>#REF!</v>
      </c>
      <c r="N4081" s="111" t="e">
        <v>#N/A</v>
      </c>
      <c r="O4081" s="111" t="e">
        <v>#N/A</v>
      </c>
      <c r="P4081" s="111" t="e">
        <v>#N/A</v>
      </c>
      <c r="Q4081" s="111" t="e">
        <v>#N/A</v>
      </c>
    </row>
    <row r="4082" spans="1:17" ht="15" customHeight="1" thickBot="1">
      <c r="A4082" s="446"/>
      <c r="B4082" s="446"/>
      <c r="C4082" s="54" t="str">
        <f>IF(A4082="CSP","Consolidated Supply Program(IIF)",IF(A4082&lt;&gt;"",INDEX('CCN &amp; Description'!$B$2:$B$1071,MATCH(VALUE(LEFT(A4082,5)),'CCN &amp; Description'!$A$2:$A$1071,0)),""))</f>
        <v/>
      </c>
      <c r="D4082" s="55" t="str">
        <f t="shared" si="126"/>
        <v>H</v>
      </c>
      <c r="E4082" s="55" t="str">
        <f t="shared" si="127"/>
        <v>H2060</v>
      </c>
      <c r="F4082" s="56" t="s">
        <v>15810</v>
      </c>
      <c r="G4082" s="56" t="s">
        <v>9571</v>
      </c>
      <c r="H4082" s="56" t="s">
        <v>15811</v>
      </c>
      <c r="I4082" s="57">
        <v>1.75</v>
      </c>
      <c r="J4082" s="57">
        <v>0.83</v>
      </c>
      <c r="K4082" s="57">
        <v>0.5</v>
      </c>
      <c r="L4082" s="315" t="e">
        <v>#REF!</v>
      </c>
      <c r="M4082" s="58" t="e">
        <v>#REF!</v>
      </c>
      <c r="N4082" s="58" t="e">
        <v>#N/A</v>
      </c>
      <c r="O4082" s="58" t="e">
        <v>#N/A</v>
      </c>
      <c r="P4082" s="58" t="e">
        <v>#N/A</v>
      </c>
      <c r="Q4082" s="58" t="e">
        <v>#N/A</v>
      </c>
    </row>
    <row r="4083" spans="1:17" ht="15" customHeight="1" thickBot="1">
      <c r="A4083" s="446">
        <v>0</v>
      </c>
      <c r="B4083" s="446"/>
      <c r="C4083" s="54" t="e">
        <f>IF(A4083="CSP","Consolidated Supply Program(IIF)",IF(A4083&lt;&gt;"",INDEX('CCN &amp; Description'!$B$2:$B$1071,MATCH(VALUE(LEFT(A4083,5)),'CCN &amp; Description'!$A$2:$A$1071,0)),""))</f>
        <v>#N/A</v>
      </c>
      <c r="D4083" s="55" t="str">
        <f t="shared" si="126"/>
        <v>H</v>
      </c>
      <c r="E4083" s="55" t="str">
        <f t="shared" si="127"/>
        <v>H2078</v>
      </c>
      <c r="F4083" s="56" t="s">
        <v>9552</v>
      </c>
      <c r="G4083" s="56" t="s">
        <v>9553</v>
      </c>
      <c r="H4083" s="56" t="s">
        <v>15812</v>
      </c>
      <c r="I4083" s="57">
        <v>1.67</v>
      </c>
      <c r="J4083" s="57">
        <v>1.67</v>
      </c>
      <c r="K4083" s="57">
        <v>1.5</v>
      </c>
      <c r="L4083" s="315" t="e">
        <v>#REF!</v>
      </c>
      <c r="M4083" s="58" t="e">
        <v>#REF!</v>
      </c>
      <c r="N4083" s="58" t="e">
        <v>#N/A</v>
      </c>
      <c r="O4083" s="58" t="e">
        <v>#N/A</v>
      </c>
      <c r="P4083" s="58" t="e">
        <v>#N/A</v>
      </c>
      <c r="Q4083" s="58" t="e">
        <v>#N/A</v>
      </c>
    </row>
    <row r="4084" spans="1:17" ht="15" customHeight="1" thickBot="1">
      <c r="A4084" s="446">
        <v>0</v>
      </c>
      <c r="B4084" s="446"/>
      <c r="C4084" s="54" t="e">
        <f>IF(A4084="CSP","Consolidated Supply Program(IIF)",IF(A4084&lt;&gt;"",INDEX('CCN &amp; Description'!$B$2:$B$1071,MATCH(VALUE(LEFT(A4084,5)),'CCN &amp; Description'!$A$2:$A$1071,0)),""))</f>
        <v>#N/A</v>
      </c>
      <c r="D4084" s="55" t="str">
        <f t="shared" si="126"/>
        <v>H</v>
      </c>
      <c r="E4084" s="55" t="str">
        <f t="shared" si="127"/>
        <v>H2079</v>
      </c>
      <c r="F4084" s="56" t="s">
        <v>9554</v>
      </c>
      <c r="G4084" s="56" t="s">
        <v>9553</v>
      </c>
      <c r="H4084" s="56" t="s">
        <v>15812</v>
      </c>
      <c r="I4084" s="57">
        <v>1.67</v>
      </c>
      <c r="J4084" s="57">
        <v>1.67</v>
      </c>
      <c r="K4084" s="57">
        <v>1.5</v>
      </c>
      <c r="L4084" s="315" t="e">
        <v>#REF!</v>
      </c>
      <c r="M4084" s="58" t="e">
        <v>#REF!</v>
      </c>
      <c r="N4084" s="58" t="e">
        <v>#N/A</v>
      </c>
      <c r="O4084" s="58" t="e">
        <v>#N/A</v>
      </c>
      <c r="P4084" s="58" t="e">
        <v>#N/A</v>
      </c>
      <c r="Q4084" s="58" t="e">
        <v>#N/A</v>
      </c>
    </row>
    <row r="4085" spans="1:17" s="110" customFormat="1" ht="15" customHeight="1" thickBot="1">
      <c r="A4085" s="446">
        <v>21710</v>
      </c>
      <c r="B4085" s="446"/>
      <c r="C4085" s="106" t="str">
        <f>IF(A4085="CSP","Consolidated Supply Program(IIF)",IF(A4085&lt;&gt;"",INDEX('CCN &amp; Description'!$B$2:$B$1071,MATCH(VALUE(LEFT(A4085,5)),'CCN &amp; Description'!$A$2:$A$1071,0)),""))</f>
        <v>ELECTRONIC AND COMMUNICATION MAINTENANCE SHOP</v>
      </c>
      <c r="D4085" s="107" t="str">
        <f t="shared" si="126"/>
        <v>H</v>
      </c>
      <c r="E4085" s="107" t="str">
        <f t="shared" si="127"/>
        <v>H2081</v>
      </c>
      <c r="F4085" s="108" t="s">
        <v>1234</v>
      </c>
      <c r="G4085" s="108" t="s">
        <v>9557</v>
      </c>
      <c r="H4085" s="108" t="s">
        <v>15813</v>
      </c>
      <c r="I4085" s="109">
        <v>2.08</v>
      </c>
      <c r="J4085" s="109">
        <v>0.05</v>
      </c>
      <c r="K4085" s="109">
        <v>0</v>
      </c>
      <c r="L4085" s="110" t="e">
        <v>#REF!</v>
      </c>
      <c r="M4085" s="111" t="e">
        <v>#REF!</v>
      </c>
      <c r="N4085" s="111" t="e">
        <v>#N/A</v>
      </c>
      <c r="O4085" s="111" t="e">
        <v>#N/A</v>
      </c>
      <c r="P4085" s="111" t="e">
        <v>#N/A</v>
      </c>
      <c r="Q4085" s="111" t="e">
        <v>#N/A</v>
      </c>
    </row>
    <row r="4086" spans="1:17" s="110" customFormat="1" ht="15" customHeight="1" thickBot="1">
      <c r="A4086" s="446">
        <v>21710</v>
      </c>
      <c r="B4086" s="446"/>
      <c r="C4086" s="106" t="str">
        <f>IF(A4086="CSP","Consolidated Supply Program(IIF)",IF(A4086&lt;&gt;"",INDEX('CCN &amp; Description'!$B$2:$B$1071,MATCH(VALUE(LEFT(A4086,5)),'CCN &amp; Description'!$A$2:$A$1071,0)),""))</f>
        <v>ELECTRONIC AND COMMUNICATION MAINTENANCE SHOP</v>
      </c>
      <c r="D4086" s="107" t="str">
        <f t="shared" si="126"/>
        <v>H</v>
      </c>
      <c r="E4086" s="107" t="str">
        <f t="shared" si="127"/>
        <v>H2081</v>
      </c>
      <c r="F4086" s="108" t="s">
        <v>1234</v>
      </c>
      <c r="G4086" s="108" t="s">
        <v>9555</v>
      </c>
      <c r="H4086" s="112"/>
      <c r="I4086" s="109">
        <v>2.08</v>
      </c>
      <c r="J4086" s="109">
        <v>0.05</v>
      </c>
      <c r="K4086" s="109">
        <v>0</v>
      </c>
      <c r="L4086" s="110" t="e">
        <v>#REF!</v>
      </c>
      <c r="M4086" s="111" t="e">
        <v>#REF!</v>
      </c>
      <c r="N4086" s="111" t="e">
        <v>#N/A</v>
      </c>
      <c r="O4086" s="111" t="e">
        <v>#N/A</v>
      </c>
      <c r="P4086" s="111" t="e">
        <v>#N/A</v>
      </c>
      <c r="Q4086" s="111" t="e">
        <v>#N/A</v>
      </c>
    </row>
    <row r="4087" spans="1:17" s="110" customFormat="1" ht="15" customHeight="1" thickBot="1">
      <c r="A4087" s="446">
        <v>21710</v>
      </c>
      <c r="B4087" s="446"/>
      <c r="C4087" s="106" t="str">
        <f>IF(A4087="CSP","Consolidated Supply Program(IIF)",IF(A4087&lt;&gt;"",INDEX('CCN &amp; Description'!$B$2:$B$1071,MATCH(VALUE(LEFT(A4087,5)),'CCN &amp; Description'!$A$2:$A$1071,0)),""))</f>
        <v>ELECTRONIC AND COMMUNICATION MAINTENANCE SHOP</v>
      </c>
      <c r="D4087" s="107" t="str">
        <f t="shared" si="126"/>
        <v>H</v>
      </c>
      <c r="E4087" s="107" t="str">
        <f t="shared" si="127"/>
        <v>H2081</v>
      </c>
      <c r="F4087" s="108" t="s">
        <v>1234</v>
      </c>
      <c r="G4087" s="108" t="s">
        <v>9557</v>
      </c>
      <c r="H4087" s="108" t="s">
        <v>15814</v>
      </c>
      <c r="I4087" s="109">
        <v>2.08</v>
      </c>
      <c r="J4087" s="109">
        <v>0.05</v>
      </c>
      <c r="K4087" s="109">
        <v>0</v>
      </c>
      <c r="L4087" s="110" t="e">
        <v>#REF!</v>
      </c>
      <c r="M4087" s="111" t="e">
        <v>#REF!</v>
      </c>
      <c r="N4087" s="111" t="e">
        <v>#N/A</v>
      </c>
      <c r="O4087" s="111" t="e">
        <v>#N/A</v>
      </c>
      <c r="P4087" s="111" t="e">
        <v>#N/A</v>
      </c>
      <c r="Q4087" s="111" t="e">
        <v>#N/A</v>
      </c>
    </row>
    <row r="4088" spans="1:17" ht="15" customHeight="1" thickBot="1">
      <c r="A4088" s="446"/>
      <c r="B4088" s="446"/>
      <c r="C4088" s="54" t="str">
        <f>IF(A4088="CSP","Consolidated Supply Program(IIF)",IF(A4088&lt;&gt;"",INDEX('CCN &amp; Description'!$B$2:$B$1071,MATCH(VALUE(LEFT(A4088,5)),'CCN &amp; Description'!$A$2:$A$1071,0)),""))</f>
        <v/>
      </c>
      <c r="D4088" s="55" t="str">
        <f t="shared" si="126"/>
        <v>H</v>
      </c>
      <c r="E4088" s="55" t="str">
        <f t="shared" si="127"/>
        <v>H2081</v>
      </c>
      <c r="F4088" s="56" t="s">
        <v>15815</v>
      </c>
      <c r="G4088" s="56" t="s">
        <v>9557</v>
      </c>
      <c r="H4088" s="56" t="s">
        <v>15813</v>
      </c>
      <c r="I4088" s="57">
        <v>2.08</v>
      </c>
      <c r="J4088" s="57">
        <v>0.05</v>
      </c>
      <c r="K4088" s="57">
        <v>0</v>
      </c>
      <c r="L4088" s="315" t="e">
        <v>#REF!</v>
      </c>
      <c r="M4088" s="58" t="e">
        <v>#REF!</v>
      </c>
      <c r="N4088" s="58" t="e">
        <v>#N/A</v>
      </c>
      <c r="O4088" s="58" t="e">
        <v>#N/A</v>
      </c>
      <c r="P4088" s="58" t="e">
        <v>#N/A</v>
      </c>
      <c r="Q4088" s="58" t="e">
        <v>#N/A</v>
      </c>
    </row>
    <row r="4089" spans="1:17" s="110" customFormat="1" ht="15" customHeight="1" thickBot="1">
      <c r="A4089" s="446">
        <v>21710</v>
      </c>
      <c r="B4089" s="446"/>
      <c r="C4089" s="106" t="str">
        <f>IF(A4089="CSP","Consolidated Supply Program(IIF)",IF(A4089&lt;&gt;"",INDEX('CCN &amp; Description'!$B$2:$B$1071,MATCH(VALUE(LEFT(A4089,5)),'CCN &amp; Description'!$A$2:$A$1071,0)),""))</f>
        <v>ELECTRONIC AND COMMUNICATION MAINTENANCE SHOP</v>
      </c>
      <c r="D4089" s="107" t="str">
        <f t="shared" si="126"/>
        <v>H</v>
      </c>
      <c r="E4089" s="107" t="str">
        <f t="shared" si="127"/>
        <v>H2083</v>
      </c>
      <c r="F4089" s="108" t="s">
        <v>1237</v>
      </c>
      <c r="G4089" s="108" t="s">
        <v>9555</v>
      </c>
      <c r="H4089" s="108" t="s">
        <v>15813</v>
      </c>
      <c r="I4089" s="109">
        <v>0</v>
      </c>
      <c r="J4089" s="109">
        <v>0</v>
      </c>
      <c r="K4089" s="109">
        <v>0</v>
      </c>
      <c r="L4089" s="110" t="e">
        <v>#REF!</v>
      </c>
      <c r="M4089" s="111" t="e">
        <v>#REF!</v>
      </c>
      <c r="N4089" s="111" t="e">
        <v>#N/A</v>
      </c>
      <c r="O4089" s="111" t="e">
        <v>#N/A</v>
      </c>
      <c r="P4089" s="111" t="e">
        <v>#N/A</v>
      </c>
      <c r="Q4089" s="111" t="e">
        <v>#N/A</v>
      </c>
    </row>
    <row r="4090" spans="1:17" s="110" customFormat="1" ht="15" customHeight="1" thickBot="1">
      <c r="A4090" s="446">
        <v>21710</v>
      </c>
      <c r="B4090" s="446"/>
      <c r="C4090" s="106" t="str">
        <f>IF(A4090="CSP","Consolidated Supply Program(IIF)",IF(A4090&lt;&gt;"",INDEX('CCN &amp; Description'!$B$2:$B$1071,MATCH(VALUE(LEFT(A4090,5)),'CCN &amp; Description'!$A$2:$A$1071,0)),""))</f>
        <v>ELECTRONIC AND COMMUNICATION MAINTENANCE SHOP</v>
      </c>
      <c r="D4090" s="107" t="str">
        <f t="shared" si="126"/>
        <v>H</v>
      </c>
      <c r="E4090" s="107" t="str">
        <f t="shared" si="127"/>
        <v>H2084</v>
      </c>
      <c r="F4090" s="108" t="s">
        <v>9556</v>
      </c>
      <c r="G4090" s="108" t="s">
        <v>15816</v>
      </c>
      <c r="H4090" s="108" t="s">
        <v>15813</v>
      </c>
      <c r="I4090" s="109">
        <v>1.67</v>
      </c>
      <c r="J4090" s="109">
        <v>2.3330000000000002</v>
      </c>
      <c r="K4090" s="109">
        <v>2.3330000000000002</v>
      </c>
      <c r="L4090" s="110" t="e">
        <v>#REF!</v>
      </c>
      <c r="M4090" s="111" t="e">
        <v>#REF!</v>
      </c>
      <c r="N4090" s="111" t="e">
        <v>#N/A</v>
      </c>
      <c r="O4090" s="111" t="e">
        <v>#N/A</v>
      </c>
      <c r="P4090" s="111" t="e">
        <v>#N/A</v>
      </c>
      <c r="Q4090" s="111" t="e">
        <v>#N/A</v>
      </c>
    </row>
    <row r="4091" spans="1:17" s="110" customFormat="1" ht="15" customHeight="1" thickBot="1">
      <c r="A4091" s="446">
        <v>21710</v>
      </c>
      <c r="B4091" s="446"/>
      <c r="C4091" s="106" t="str">
        <f>IF(A4091="CSP","Consolidated Supply Program(IIF)",IF(A4091&lt;&gt;"",INDEX('CCN &amp; Description'!$B$2:$B$1071,MATCH(VALUE(LEFT(A4091,5)),'CCN &amp; Description'!$A$2:$A$1071,0)),""))</f>
        <v>ELECTRONIC AND COMMUNICATION MAINTENANCE SHOP</v>
      </c>
      <c r="D4091" s="107" t="str">
        <f t="shared" si="126"/>
        <v>H</v>
      </c>
      <c r="E4091" s="107" t="str">
        <f t="shared" si="127"/>
        <v>H2084</v>
      </c>
      <c r="F4091" s="108" t="s">
        <v>9556</v>
      </c>
      <c r="G4091" s="108" t="s">
        <v>9555</v>
      </c>
      <c r="H4091" s="108" t="s">
        <v>15813</v>
      </c>
      <c r="I4091" s="109">
        <v>1.67</v>
      </c>
      <c r="J4091" s="109">
        <v>2.3330000000000002</v>
      </c>
      <c r="K4091" s="109">
        <v>2.3330000000000002</v>
      </c>
      <c r="L4091" s="110" t="e">
        <v>#REF!</v>
      </c>
      <c r="M4091" s="111" t="e">
        <v>#REF!</v>
      </c>
      <c r="N4091" s="111" t="e">
        <v>#N/A</v>
      </c>
      <c r="O4091" s="111" t="e">
        <v>#N/A</v>
      </c>
      <c r="P4091" s="111" t="e">
        <v>#N/A</v>
      </c>
      <c r="Q4091" s="111" t="e">
        <v>#N/A</v>
      </c>
    </row>
    <row r="4092" spans="1:17" s="110" customFormat="1" ht="15" customHeight="1" thickBot="1">
      <c r="A4092" s="446">
        <v>21710</v>
      </c>
      <c r="B4092" s="446"/>
      <c r="C4092" s="106" t="str">
        <f>IF(A4092="CSP","Consolidated Supply Program(IIF)",IF(A4092&lt;&gt;"",INDEX('CCN &amp; Description'!$B$2:$B$1071,MATCH(VALUE(LEFT(A4092,5)),'CCN &amp; Description'!$A$2:$A$1071,0)),""))</f>
        <v>ELECTRONIC AND COMMUNICATION MAINTENANCE SHOP</v>
      </c>
      <c r="D4092" s="107" t="str">
        <f t="shared" si="126"/>
        <v>H</v>
      </c>
      <c r="E4092" s="107" t="str">
        <f t="shared" si="127"/>
        <v>H2084</v>
      </c>
      <c r="F4092" s="108" t="s">
        <v>9556</v>
      </c>
      <c r="G4092" s="108" t="s">
        <v>15816</v>
      </c>
      <c r="H4092" s="108" t="s">
        <v>15813</v>
      </c>
      <c r="I4092" s="109">
        <v>1.67</v>
      </c>
      <c r="J4092" s="109">
        <v>2.3330000000000002</v>
      </c>
      <c r="K4092" s="109">
        <v>2.3330000000000002</v>
      </c>
      <c r="L4092" s="110" t="e">
        <v>#REF!</v>
      </c>
      <c r="M4092" s="111" t="e">
        <v>#REF!</v>
      </c>
      <c r="N4092" s="111" t="e">
        <v>#N/A</v>
      </c>
      <c r="O4092" s="111" t="e">
        <v>#N/A</v>
      </c>
      <c r="P4092" s="111" t="e">
        <v>#N/A</v>
      </c>
      <c r="Q4092" s="111" t="e">
        <v>#N/A</v>
      </c>
    </row>
    <row r="4093" spans="1:17" s="110" customFormat="1" ht="15" customHeight="1" thickBot="1">
      <c r="A4093" s="446">
        <v>21710</v>
      </c>
      <c r="B4093" s="446"/>
      <c r="C4093" s="106" t="str">
        <f>IF(A4093="CSP","Consolidated Supply Program(IIF)",IF(A4093&lt;&gt;"",INDEX('CCN &amp; Description'!$B$2:$B$1071,MATCH(VALUE(LEFT(A4093,5)),'CCN &amp; Description'!$A$2:$A$1071,0)),""))</f>
        <v>ELECTRONIC AND COMMUNICATION MAINTENANCE SHOP</v>
      </c>
      <c r="D4093" s="107" t="str">
        <f t="shared" si="126"/>
        <v>H</v>
      </c>
      <c r="E4093" s="107" t="str">
        <f t="shared" si="127"/>
        <v>H2086</v>
      </c>
      <c r="F4093" s="108" t="s">
        <v>1239</v>
      </c>
      <c r="G4093" s="108" t="s">
        <v>9555</v>
      </c>
      <c r="H4093" s="108" t="s">
        <v>15817</v>
      </c>
      <c r="I4093" s="109">
        <v>0</v>
      </c>
      <c r="J4093" s="109">
        <v>0</v>
      </c>
      <c r="K4093" s="109">
        <v>0</v>
      </c>
      <c r="L4093" s="110" t="e">
        <v>#REF!</v>
      </c>
      <c r="M4093" s="111" t="e">
        <v>#REF!</v>
      </c>
      <c r="N4093" s="111" t="e">
        <v>#N/A</v>
      </c>
      <c r="O4093" s="111" t="e">
        <v>#N/A</v>
      </c>
      <c r="P4093" s="111" t="e">
        <v>#N/A</v>
      </c>
      <c r="Q4093" s="111" t="e">
        <v>#N/A</v>
      </c>
    </row>
    <row r="4094" spans="1:17" s="110" customFormat="1" ht="15" customHeight="1" thickBot="1">
      <c r="A4094" s="446">
        <v>21710</v>
      </c>
      <c r="B4094" s="446"/>
      <c r="C4094" s="106" t="str">
        <f>IF(A4094="CSP","Consolidated Supply Program(IIF)",IF(A4094&lt;&gt;"",INDEX('CCN &amp; Description'!$B$2:$B$1071,MATCH(VALUE(LEFT(A4094,5)),'CCN &amp; Description'!$A$2:$A$1071,0)),""))</f>
        <v>ELECTRONIC AND COMMUNICATION MAINTENANCE SHOP</v>
      </c>
      <c r="D4094" s="107" t="str">
        <f t="shared" si="126"/>
        <v>H</v>
      </c>
      <c r="E4094" s="107" t="str">
        <f t="shared" si="127"/>
        <v>H2086</v>
      </c>
      <c r="F4094" s="108" t="s">
        <v>1239</v>
      </c>
      <c r="G4094" s="108" t="s">
        <v>9555</v>
      </c>
      <c r="H4094" s="112"/>
      <c r="I4094" s="109">
        <v>0</v>
      </c>
      <c r="J4094" s="109">
        <v>0</v>
      </c>
      <c r="K4094" s="109">
        <v>0</v>
      </c>
      <c r="L4094" s="110" t="e">
        <v>#REF!</v>
      </c>
      <c r="M4094" s="111" t="e">
        <v>#REF!</v>
      </c>
      <c r="N4094" s="111" t="e">
        <v>#N/A</v>
      </c>
      <c r="O4094" s="111" t="e">
        <v>#N/A</v>
      </c>
      <c r="P4094" s="111" t="e">
        <v>#N/A</v>
      </c>
      <c r="Q4094" s="111" t="e">
        <v>#N/A</v>
      </c>
    </row>
    <row r="4095" spans="1:17" s="110" customFormat="1" ht="15" customHeight="1" thickBot="1">
      <c r="A4095" s="446">
        <v>21710</v>
      </c>
      <c r="B4095" s="446"/>
      <c r="C4095" s="106" t="str">
        <f>IF(A4095="CSP","Consolidated Supply Program(IIF)",IF(A4095&lt;&gt;"",INDEX('CCN &amp; Description'!$B$2:$B$1071,MATCH(VALUE(LEFT(A4095,5)),'CCN &amp; Description'!$A$2:$A$1071,0)),""))</f>
        <v>ELECTRONIC AND COMMUNICATION MAINTENANCE SHOP</v>
      </c>
      <c r="D4095" s="107" t="str">
        <f t="shared" si="126"/>
        <v>H</v>
      </c>
      <c r="E4095" s="107" t="str">
        <f t="shared" si="127"/>
        <v>H2087</v>
      </c>
      <c r="F4095" s="108" t="s">
        <v>1241</v>
      </c>
      <c r="G4095" s="108" t="s">
        <v>9557</v>
      </c>
      <c r="H4095" s="108" t="s">
        <v>15818</v>
      </c>
      <c r="I4095" s="109">
        <v>1</v>
      </c>
      <c r="J4095" s="109">
        <v>1</v>
      </c>
      <c r="K4095" s="109">
        <v>1</v>
      </c>
      <c r="L4095" s="110" t="e">
        <v>#REF!</v>
      </c>
      <c r="M4095" s="111" t="e">
        <v>#REF!</v>
      </c>
      <c r="N4095" s="111" t="e">
        <v>#N/A</v>
      </c>
      <c r="O4095" s="111" t="e">
        <v>#N/A</v>
      </c>
      <c r="P4095" s="111" t="e">
        <v>#N/A</v>
      </c>
      <c r="Q4095" s="111" t="e">
        <v>#N/A</v>
      </c>
    </row>
    <row r="4096" spans="1:17" ht="15" customHeight="1" thickBot="1">
      <c r="A4096" s="446"/>
      <c r="B4096" s="446"/>
      <c r="C4096" s="54" t="str">
        <f>IF(A4096="CSP","Consolidated Supply Program(IIF)",IF(A4096&lt;&gt;"",INDEX('CCN &amp; Description'!$B$2:$B$1071,MATCH(VALUE(LEFT(A4096,5)),'CCN &amp; Description'!$A$2:$A$1071,0)),""))</f>
        <v/>
      </c>
      <c r="D4096" s="55" t="str">
        <f t="shared" si="126"/>
        <v>H</v>
      </c>
      <c r="E4096" s="55" t="str">
        <f t="shared" si="127"/>
        <v>H2089</v>
      </c>
      <c r="F4096" s="56" t="s">
        <v>15819</v>
      </c>
      <c r="G4096" s="56" t="s">
        <v>15820</v>
      </c>
      <c r="H4096" s="56" t="s">
        <v>15821</v>
      </c>
      <c r="I4096" s="57">
        <v>1.79</v>
      </c>
      <c r="J4096" s="57">
        <v>1.08</v>
      </c>
      <c r="K4096" s="57">
        <v>1.08</v>
      </c>
      <c r="L4096" s="315" t="e">
        <v>#REF!</v>
      </c>
      <c r="M4096" s="58" t="e">
        <v>#REF!</v>
      </c>
      <c r="N4096" s="58" t="e">
        <v>#N/A</v>
      </c>
      <c r="O4096" s="58" t="e">
        <v>#N/A</v>
      </c>
      <c r="P4096" s="58" t="e">
        <v>#N/A</v>
      </c>
      <c r="Q4096" s="58" t="e">
        <v>#N/A</v>
      </c>
    </row>
    <row r="4097" spans="1:17" s="110" customFormat="1" ht="15" customHeight="1" thickBot="1">
      <c r="A4097" s="446">
        <v>21710</v>
      </c>
      <c r="B4097" s="446"/>
      <c r="C4097" s="106" t="str">
        <f>IF(A4097="CSP","Consolidated Supply Program(IIF)",IF(A4097&lt;&gt;"",INDEX('CCN &amp; Description'!$B$2:$B$1071,MATCH(VALUE(LEFT(A4097,5)),'CCN &amp; Description'!$A$2:$A$1071,0)),""))</f>
        <v>ELECTRONIC AND COMMUNICATION MAINTENANCE SHOP</v>
      </c>
      <c r="D4097" s="107" t="str">
        <f t="shared" si="126"/>
        <v>H</v>
      </c>
      <c r="E4097" s="107" t="str">
        <f t="shared" si="127"/>
        <v>H2090</v>
      </c>
      <c r="F4097" s="108" t="s">
        <v>15822</v>
      </c>
      <c r="G4097" s="108" t="s">
        <v>15823</v>
      </c>
      <c r="H4097" s="108" t="s">
        <v>15824</v>
      </c>
      <c r="I4097" s="109">
        <v>0</v>
      </c>
      <c r="J4097" s="109">
        <v>0</v>
      </c>
      <c r="K4097" s="109">
        <v>0</v>
      </c>
      <c r="L4097" s="110" t="e">
        <v>#REF!</v>
      </c>
      <c r="M4097" s="111" t="e">
        <v>#REF!</v>
      </c>
      <c r="N4097" s="111" t="e">
        <v>#N/A</v>
      </c>
      <c r="O4097" s="111" t="e">
        <v>#N/A</v>
      </c>
      <c r="P4097" s="111" t="e">
        <v>#N/A</v>
      </c>
      <c r="Q4097" s="111" t="e">
        <v>#N/A</v>
      </c>
    </row>
    <row r="4098" spans="1:17" ht="15" customHeight="1" thickBot="1">
      <c r="A4098" s="446"/>
      <c r="B4098" s="446"/>
      <c r="C4098" s="54" t="str">
        <f>IF(A4098="CSP","Consolidated Supply Program(IIF)",IF(A4098&lt;&gt;"",INDEX('CCN &amp; Description'!$B$2:$B$1071,MATCH(VALUE(LEFT(A4098,5)),'CCN &amp; Description'!$A$2:$A$1071,0)),""))</f>
        <v/>
      </c>
      <c r="D4098" s="55" t="str">
        <f t="shared" ref="D4098:D4161" si="128">LEFT(F4098,1)</f>
        <v>H</v>
      </c>
      <c r="E4098" s="55" t="str">
        <f t="shared" ref="E4098:E4161" si="129">LEFT(F4098,5)</f>
        <v>H2100</v>
      </c>
      <c r="F4098" s="56" t="s">
        <v>15825</v>
      </c>
      <c r="G4098" s="56" t="s">
        <v>15823</v>
      </c>
      <c r="H4098" s="56" t="s">
        <v>15826</v>
      </c>
      <c r="I4098" s="57">
        <v>0</v>
      </c>
      <c r="J4098" s="57">
        <v>0.01</v>
      </c>
      <c r="K4098" s="57">
        <v>0</v>
      </c>
      <c r="L4098" s="315" t="e">
        <v>#REF!</v>
      </c>
      <c r="M4098" s="58" t="e">
        <v>#REF!</v>
      </c>
      <c r="N4098" s="58" t="e">
        <v>#N/A</v>
      </c>
      <c r="O4098" s="58" t="e">
        <v>#N/A</v>
      </c>
      <c r="P4098" s="58" t="e">
        <v>#N/A</v>
      </c>
      <c r="Q4098" s="58" t="e">
        <v>#N/A</v>
      </c>
    </row>
    <row r="4099" spans="1:17" s="110" customFormat="1" ht="15" customHeight="1" thickBot="1">
      <c r="A4099" s="446">
        <v>21710</v>
      </c>
      <c r="B4099" s="446"/>
      <c r="C4099" s="106" t="str">
        <f>IF(A4099="CSP","Consolidated Supply Program(IIF)",IF(A4099&lt;&gt;"",INDEX('CCN &amp; Description'!$B$2:$B$1071,MATCH(VALUE(LEFT(A4099,5)),'CCN &amp; Description'!$A$2:$A$1071,0)),""))</f>
        <v>ELECTRONIC AND COMMUNICATION MAINTENANCE SHOP</v>
      </c>
      <c r="D4099" s="107" t="str">
        <f t="shared" si="128"/>
        <v>H</v>
      </c>
      <c r="E4099" s="107" t="str">
        <f t="shared" si="129"/>
        <v>H2105</v>
      </c>
      <c r="F4099" s="108" t="s">
        <v>15827</v>
      </c>
      <c r="G4099" s="108" t="s">
        <v>15823</v>
      </c>
      <c r="H4099" s="108" t="s">
        <v>15826</v>
      </c>
      <c r="I4099" s="109">
        <v>1.58</v>
      </c>
      <c r="J4099" s="109">
        <v>1.58</v>
      </c>
      <c r="K4099" s="109">
        <v>0.67</v>
      </c>
      <c r="L4099" s="110" t="e">
        <v>#REF!</v>
      </c>
      <c r="M4099" s="111" t="e">
        <v>#REF!</v>
      </c>
      <c r="N4099" s="111" t="e">
        <v>#N/A</v>
      </c>
      <c r="O4099" s="111" t="e">
        <v>#N/A</v>
      </c>
      <c r="P4099" s="111" t="e">
        <v>#N/A</v>
      </c>
      <c r="Q4099" s="111" t="e">
        <v>#N/A</v>
      </c>
    </row>
    <row r="4100" spans="1:17" s="110" customFormat="1" ht="15" customHeight="1" thickBot="1">
      <c r="A4100" s="446">
        <v>21710</v>
      </c>
      <c r="B4100" s="446"/>
      <c r="C4100" s="106" t="str">
        <f>IF(A4100="CSP","Consolidated Supply Program(IIF)",IF(A4100&lt;&gt;"",INDEX('CCN &amp; Description'!$B$2:$B$1071,MATCH(VALUE(LEFT(A4100,5)),'CCN &amp; Description'!$A$2:$A$1071,0)),""))</f>
        <v>ELECTRONIC AND COMMUNICATION MAINTENANCE SHOP</v>
      </c>
      <c r="D4100" s="107" t="str">
        <f t="shared" si="128"/>
        <v>H</v>
      </c>
      <c r="E4100" s="107" t="str">
        <f t="shared" si="129"/>
        <v>H2105</v>
      </c>
      <c r="F4100" s="108" t="s">
        <v>15827</v>
      </c>
      <c r="G4100" s="108" t="s">
        <v>15823</v>
      </c>
      <c r="H4100" s="108" t="s">
        <v>15828</v>
      </c>
      <c r="I4100" s="109">
        <v>1.58</v>
      </c>
      <c r="J4100" s="109">
        <v>1.58</v>
      </c>
      <c r="K4100" s="109">
        <v>0.67</v>
      </c>
      <c r="L4100" s="110" t="e">
        <v>#REF!</v>
      </c>
      <c r="M4100" s="111" t="e">
        <v>#REF!</v>
      </c>
      <c r="N4100" s="111" t="e">
        <v>#N/A</v>
      </c>
      <c r="O4100" s="111" t="e">
        <v>#N/A</v>
      </c>
      <c r="P4100" s="111" t="e">
        <v>#N/A</v>
      </c>
      <c r="Q4100" s="111" t="e">
        <v>#N/A</v>
      </c>
    </row>
    <row r="4101" spans="1:17" s="110" customFormat="1" ht="15" customHeight="1" thickBot="1">
      <c r="A4101" s="446">
        <v>21710</v>
      </c>
      <c r="B4101" s="446"/>
      <c r="C4101" s="106" t="str">
        <f>IF(A4101="CSP","Consolidated Supply Program(IIF)",IF(A4101&lt;&gt;"",INDEX('CCN &amp; Description'!$B$2:$B$1071,MATCH(VALUE(LEFT(A4101,5)),'CCN &amp; Description'!$A$2:$A$1071,0)),""))</f>
        <v>ELECTRONIC AND COMMUNICATION MAINTENANCE SHOP</v>
      </c>
      <c r="D4101" s="107" t="str">
        <f t="shared" si="128"/>
        <v>H</v>
      </c>
      <c r="E4101" s="107" t="str">
        <f t="shared" si="129"/>
        <v>H2117</v>
      </c>
      <c r="F4101" s="108" t="s">
        <v>15829</v>
      </c>
      <c r="G4101" s="108" t="s">
        <v>15823</v>
      </c>
      <c r="H4101" s="108" t="s">
        <v>15830</v>
      </c>
      <c r="I4101" s="109">
        <v>0</v>
      </c>
      <c r="J4101" s="109">
        <v>0</v>
      </c>
      <c r="K4101" s="109">
        <v>0</v>
      </c>
      <c r="L4101" s="110" t="e">
        <v>#REF!</v>
      </c>
      <c r="M4101" s="111" t="e">
        <v>#REF!</v>
      </c>
      <c r="N4101" s="111" t="e">
        <v>#N/A</v>
      </c>
      <c r="O4101" s="111" t="e">
        <v>#N/A</v>
      </c>
      <c r="P4101" s="111" t="e">
        <v>#N/A</v>
      </c>
      <c r="Q4101" s="111" t="e">
        <v>#N/A</v>
      </c>
    </row>
    <row r="4102" spans="1:17" ht="15" customHeight="1" thickBot="1">
      <c r="A4102" s="446"/>
      <c r="B4102" s="446"/>
      <c r="C4102" s="54" t="str">
        <f>IF(A4102="CSP","Consolidated Supply Program(IIF)",IF(A4102&lt;&gt;"",INDEX('CCN &amp; Description'!$B$2:$B$1071,MATCH(VALUE(LEFT(A4102,5)),'CCN &amp; Description'!$A$2:$A$1071,0)),""))</f>
        <v/>
      </c>
      <c r="D4102" s="55" t="str">
        <f t="shared" si="128"/>
        <v>H</v>
      </c>
      <c r="E4102" s="55" t="str">
        <f t="shared" si="129"/>
        <v>H2120</v>
      </c>
      <c r="F4102" s="56" t="s">
        <v>15831</v>
      </c>
      <c r="G4102" s="56" t="s">
        <v>15832</v>
      </c>
      <c r="H4102" s="56" t="s">
        <v>15833</v>
      </c>
      <c r="I4102" s="57">
        <v>0</v>
      </c>
      <c r="J4102" s="57">
        <v>0</v>
      </c>
      <c r="K4102" s="57">
        <v>0.92</v>
      </c>
      <c r="L4102" s="315" t="e">
        <v>#REF!</v>
      </c>
      <c r="M4102" s="58" t="e">
        <v>#REF!</v>
      </c>
      <c r="N4102" s="58" t="e">
        <v>#N/A</v>
      </c>
      <c r="O4102" s="58" t="e">
        <v>#N/A</v>
      </c>
      <c r="P4102" s="58" t="e">
        <v>#N/A</v>
      </c>
      <c r="Q4102" s="58" t="e">
        <v>#N/A</v>
      </c>
    </row>
    <row r="4103" spans="1:17" ht="15" customHeight="1" thickBot="1">
      <c r="A4103" s="446"/>
      <c r="B4103" s="446"/>
      <c r="C4103" s="54" t="str">
        <f>IF(A4103="CSP","Consolidated Supply Program(IIF)",IF(A4103&lt;&gt;"",INDEX('CCN &amp; Description'!$B$2:$B$1071,MATCH(VALUE(LEFT(A4103,5)),'CCN &amp; Description'!$A$2:$A$1071,0)),""))</f>
        <v/>
      </c>
      <c r="D4103" s="55" t="str">
        <f t="shared" si="128"/>
        <v>H</v>
      </c>
      <c r="E4103" s="55" t="str">
        <f t="shared" si="129"/>
        <v>H2120</v>
      </c>
      <c r="F4103" s="56" t="s">
        <v>15831</v>
      </c>
      <c r="G4103" s="56" t="s">
        <v>15832</v>
      </c>
      <c r="H4103" s="56" t="s">
        <v>15834</v>
      </c>
      <c r="I4103" s="57">
        <v>1.25</v>
      </c>
      <c r="J4103" s="57">
        <v>0.75</v>
      </c>
      <c r="K4103" s="57">
        <v>0</v>
      </c>
      <c r="L4103" s="315" t="e">
        <v>#REF!</v>
      </c>
      <c r="M4103" s="58" t="e">
        <v>#REF!</v>
      </c>
      <c r="N4103" s="58" t="e">
        <v>#N/A</v>
      </c>
      <c r="O4103" s="58" t="e">
        <v>#N/A</v>
      </c>
      <c r="P4103" s="58" t="e">
        <v>#N/A</v>
      </c>
      <c r="Q4103" s="58" t="e">
        <v>#N/A</v>
      </c>
    </row>
    <row r="4104" spans="1:17" s="110" customFormat="1" ht="15" customHeight="1" thickBot="1">
      <c r="A4104" s="446"/>
      <c r="B4104" s="446"/>
      <c r="C4104" s="106" t="str">
        <f>IF(A4104="CSP","Consolidated Supply Program(IIF)",IF(A4104&lt;&gt;"",INDEX('CCN &amp; Description'!$B$2:$B$1071,MATCH(VALUE(LEFT(A4104,5)),'CCN &amp; Description'!$A$2:$A$1071,0)),""))</f>
        <v/>
      </c>
      <c r="D4104" s="107" t="str">
        <f t="shared" si="128"/>
        <v>H</v>
      </c>
      <c r="E4104" s="107" t="str">
        <f t="shared" si="129"/>
        <v>H2139</v>
      </c>
      <c r="F4104" s="108" t="s">
        <v>15835</v>
      </c>
      <c r="G4104" s="108" t="s">
        <v>15836</v>
      </c>
      <c r="H4104" s="108" t="s">
        <v>15837</v>
      </c>
      <c r="I4104" s="109">
        <v>2.58</v>
      </c>
      <c r="J4104" s="109">
        <v>2.33</v>
      </c>
      <c r="K4104" s="109">
        <v>1.58</v>
      </c>
      <c r="L4104" s="110" t="e">
        <v>#REF!</v>
      </c>
      <c r="M4104" s="111" t="e">
        <v>#REF!</v>
      </c>
      <c r="N4104" s="111" t="e">
        <v>#N/A</v>
      </c>
      <c r="O4104" s="111" t="e">
        <v>#N/A</v>
      </c>
      <c r="P4104" s="111" t="e">
        <v>#N/A</v>
      </c>
      <c r="Q4104" s="111" t="e">
        <v>#N/A</v>
      </c>
    </row>
    <row r="4105" spans="1:17" ht="15" customHeight="1" thickBot="1">
      <c r="A4105" s="446"/>
      <c r="B4105" s="446"/>
      <c r="C4105" s="54" t="str">
        <f>IF(A4105="CSP","Consolidated Supply Program(IIF)",IF(A4105&lt;&gt;"",INDEX('CCN &amp; Description'!$B$2:$B$1071,MATCH(VALUE(LEFT(A4105,5)),'CCN &amp; Description'!$A$2:$A$1071,0)),""))</f>
        <v/>
      </c>
      <c r="D4105" s="55" t="str">
        <f t="shared" si="128"/>
        <v>H</v>
      </c>
      <c r="E4105" s="55" t="str">
        <f t="shared" si="129"/>
        <v>H2185</v>
      </c>
      <c r="F4105" s="56" t="s">
        <v>15838</v>
      </c>
      <c r="G4105" s="56" t="s">
        <v>15839</v>
      </c>
      <c r="H4105" s="56" t="s">
        <v>15840</v>
      </c>
      <c r="I4105" s="57">
        <v>0.37</v>
      </c>
      <c r="J4105" s="57">
        <v>0.26</v>
      </c>
      <c r="K4105" s="57">
        <v>0.19</v>
      </c>
      <c r="L4105" s="315" t="e">
        <v>#REF!</v>
      </c>
      <c r="M4105" s="58" t="e">
        <v>#REF!</v>
      </c>
      <c r="N4105" s="58" t="e">
        <v>#N/A</v>
      </c>
      <c r="O4105" s="58" t="e">
        <v>#N/A</v>
      </c>
      <c r="P4105" s="58" t="e">
        <v>#N/A</v>
      </c>
      <c r="Q4105" s="58" t="e">
        <v>#N/A</v>
      </c>
    </row>
    <row r="4106" spans="1:17" ht="15" customHeight="1" thickBot="1">
      <c r="A4106" s="446"/>
      <c r="B4106" s="446"/>
      <c r="C4106" s="54" t="str">
        <f>IF(A4106="CSP","Consolidated Supply Program(IIF)",IF(A4106&lt;&gt;"",INDEX('CCN &amp; Description'!$B$2:$B$1071,MATCH(VALUE(LEFT(A4106,5)),'CCN &amp; Description'!$A$2:$A$1071,0)),""))</f>
        <v/>
      </c>
      <c r="D4106" s="55" t="str">
        <f t="shared" si="128"/>
        <v>H</v>
      </c>
      <c r="E4106" s="55" t="str">
        <f t="shared" si="129"/>
        <v>H2195</v>
      </c>
      <c r="F4106" s="56" t="s">
        <v>15841</v>
      </c>
      <c r="G4106" s="56" t="s">
        <v>15842</v>
      </c>
      <c r="H4106" s="56" t="s">
        <v>15843</v>
      </c>
      <c r="I4106" s="57">
        <v>0</v>
      </c>
      <c r="J4106" s="57">
        <v>0</v>
      </c>
      <c r="K4106" s="57">
        <v>0</v>
      </c>
      <c r="L4106" s="315" t="e">
        <v>#REF!</v>
      </c>
      <c r="M4106" s="58" t="e">
        <v>#REF!</v>
      </c>
      <c r="N4106" s="58" t="e">
        <v>#N/A</v>
      </c>
      <c r="O4106" s="58" t="e">
        <v>#N/A</v>
      </c>
      <c r="P4106" s="58" t="e">
        <v>#N/A</v>
      </c>
      <c r="Q4106" s="58" t="e">
        <v>#N/A</v>
      </c>
    </row>
    <row r="4107" spans="1:17" ht="15" customHeight="1" thickBot="1">
      <c r="A4107" s="446"/>
      <c r="B4107" s="446"/>
      <c r="C4107" s="54" t="str">
        <f>IF(A4107="CSP","Consolidated Supply Program(IIF)",IF(A4107&lt;&gt;"",INDEX('CCN &amp; Description'!$B$2:$B$1071,MATCH(VALUE(LEFT(A4107,5)),'CCN &amp; Description'!$A$2:$A$1071,0)),""))</f>
        <v/>
      </c>
      <c r="D4107" s="55" t="str">
        <f t="shared" si="128"/>
        <v>H</v>
      </c>
      <c r="E4107" s="55" t="str">
        <f t="shared" si="129"/>
        <v>H2204</v>
      </c>
      <c r="F4107" s="56" t="s">
        <v>15844</v>
      </c>
      <c r="G4107" s="56" t="s">
        <v>10276</v>
      </c>
      <c r="H4107" s="56" t="s">
        <v>15845</v>
      </c>
      <c r="I4107" s="57">
        <v>2</v>
      </c>
      <c r="J4107" s="57">
        <v>1.17</v>
      </c>
      <c r="K4107" s="57">
        <v>75</v>
      </c>
      <c r="L4107" s="315" t="e">
        <v>#REF!</v>
      </c>
      <c r="M4107" s="58" t="e">
        <v>#REF!</v>
      </c>
      <c r="N4107" s="58" t="e">
        <v>#N/A</v>
      </c>
      <c r="O4107" s="58" t="e">
        <v>#N/A</v>
      </c>
      <c r="P4107" s="58" t="e">
        <v>#N/A</v>
      </c>
      <c r="Q4107" s="58" t="e">
        <v>#N/A</v>
      </c>
    </row>
    <row r="4108" spans="1:17" s="110" customFormat="1" ht="15" customHeight="1" thickBot="1">
      <c r="A4108" s="446"/>
      <c r="B4108" s="446"/>
      <c r="C4108" s="106" t="str">
        <f>IF(A4108="CSP","Consolidated Supply Program(IIF)",IF(A4108&lt;&gt;"",INDEX('CCN &amp; Description'!$B$2:$B$1071,MATCH(VALUE(LEFT(A4108,5)),'CCN &amp; Description'!$A$2:$A$1071,0)),""))</f>
        <v/>
      </c>
      <c r="D4108" s="107" t="str">
        <f t="shared" si="128"/>
        <v>H</v>
      </c>
      <c r="E4108" s="107" t="str">
        <f t="shared" si="129"/>
        <v>H2205</v>
      </c>
      <c r="F4108" s="108" t="s">
        <v>15846</v>
      </c>
      <c r="G4108" s="108" t="s">
        <v>15847</v>
      </c>
      <c r="H4108" s="108" t="s">
        <v>15848</v>
      </c>
      <c r="I4108" s="109">
        <v>0</v>
      </c>
      <c r="J4108" s="109">
        <v>0</v>
      </c>
      <c r="K4108" s="109">
        <v>0</v>
      </c>
      <c r="L4108" s="110" t="e">
        <v>#REF!</v>
      </c>
      <c r="M4108" s="111" t="e">
        <v>#REF!</v>
      </c>
      <c r="N4108" s="111" t="e">
        <v>#N/A</v>
      </c>
      <c r="O4108" s="111" t="e">
        <v>#N/A</v>
      </c>
      <c r="P4108" s="111" t="e">
        <v>#N/A</v>
      </c>
      <c r="Q4108" s="111" t="e">
        <v>#N/A</v>
      </c>
    </row>
    <row r="4109" spans="1:17" s="110" customFormat="1" ht="15" customHeight="1" thickBot="1">
      <c r="A4109" s="446"/>
      <c r="B4109" s="446"/>
      <c r="C4109" s="106" t="str">
        <f>IF(A4109="CSP","Consolidated Supply Program(IIF)",IF(A4109&lt;&gt;"",INDEX('CCN &amp; Description'!$B$2:$B$1071,MATCH(VALUE(LEFT(A4109,5)),'CCN &amp; Description'!$A$2:$A$1071,0)),""))</f>
        <v/>
      </c>
      <c r="D4109" s="107" t="str">
        <f t="shared" si="128"/>
        <v>H</v>
      </c>
      <c r="E4109" s="107" t="str">
        <f t="shared" si="129"/>
        <v>H2205</v>
      </c>
      <c r="F4109" s="108" t="s">
        <v>15846</v>
      </c>
      <c r="G4109" s="108" t="s">
        <v>15849</v>
      </c>
      <c r="H4109" s="112"/>
      <c r="I4109" s="109">
        <v>0</v>
      </c>
      <c r="J4109" s="109">
        <v>0</v>
      </c>
      <c r="K4109" s="109">
        <v>0</v>
      </c>
      <c r="L4109" s="110" t="e">
        <v>#REF!</v>
      </c>
      <c r="M4109" s="111" t="e">
        <v>#REF!</v>
      </c>
      <c r="N4109" s="111" t="e">
        <v>#N/A</v>
      </c>
      <c r="O4109" s="111" t="e">
        <v>#N/A</v>
      </c>
      <c r="P4109" s="111" t="e">
        <v>#N/A</v>
      </c>
      <c r="Q4109" s="111" t="e">
        <v>#N/A</v>
      </c>
    </row>
    <row r="4110" spans="1:17" s="110" customFormat="1" ht="15" customHeight="1" thickBot="1">
      <c r="A4110" s="446"/>
      <c r="B4110" s="446"/>
      <c r="C4110" s="106" t="str">
        <f>IF(A4110="CSP","Consolidated Supply Program(IIF)",IF(A4110&lt;&gt;"",INDEX('CCN &amp; Description'!$B$2:$B$1071,MATCH(VALUE(LEFT(A4110,5)),'CCN &amp; Description'!$A$2:$A$1071,0)),""))</f>
        <v/>
      </c>
      <c r="D4110" s="107" t="str">
        <f t="shared" si="128"/>
        <v>H</v>
      </c>
      <c r="E4110" s="107" t="str">
        <f t="shared" si="129"/>
        <v>H2205</v>
      </c>
      <c r="F4110" s="108" t="s">
        <v>15846</v>
      </c>
      <c r="G4110" s="108" t="s">
        <v>15847</v>
      </c>
      <c r="H4110" s="108" t="s">
        <v>15850</v>
      </c>
      <c r="I4110" s="109">
        <v>0</v>
      </c>
      <c r="J4110" s="109">
        <v>0</v>
      </c>
      <c r="K4110" s="109">
        <v>0</v>
      </c>
      <c r="L4110" s="110" t="e">
        <v>#REF!</v>
      </c>
      <c r="M4110" s="111" t="e">
        <v>#REF!</v>
      </c>
      <c r="N4110" s="111" t="e">
        <v>#N/A</v>
      </c>
      <c r="O4110" s="111" t="e">
        <v>#N/A</v>
      </c>
      <c r="P4110" s="111" t="e">
        <v>#N/A</v>
      </c>
      <c r="Q4110" s="111" t="e">
        <v>#N/A</v>
      </c>
    </row>
    <row r="4111" spans="1:17" s="110" customFormat="1" ht="15" customHeight="1" thickBot="1">
      <c r="A4111" s="446">
        <v>21710</v>
      </c>
      <c r="B4111" s="446"/>
      <c r="C4111" s="106" t="str">
        <f>IF(A4111="CSP","Consolidated Supply Program(IIF)",IF(A4111&lt;&gt;"",INDEX('CCN &amp; Description'!$B$2:$B$1071,MATCH(VALUE(LEFT(A4111,5)),'CCN &amp; Description'!$A$2:$A$1071,0)),""))</f>
        <v>ELECTRONIC AND COMMUNICATION MAINTENANCE SHOP</v>
      </c>
      <c r="D4111" s="107" t="str">
        <f t="shared" si="128"/>
        <v>H</v>
      </c>
      <c r="E4111" s="107" t="str">
        <f t="shared" si="129"/>
        <v>H2207</v>
      </c>
      <c r="F4111" s="108" t="s">
        <v>1244</v>
      </c>
      <c r="G4111" s="108" t="s">
        <v>12553</v>
      </c>
      <c r="H4111" s="108" t="s">
        <v>15851</v>
      </c>
      <c r="I4111" s="109">
        <v>1.17</v>
      </c>
      <c r="J4111" s="109">
        <v>0.83</v>
      </c>
      <c r="K4111" s="109">
        <v>0.33</v>
      </c>
      <c r="L4111" s="110" t="e">
        <v>#REF!</v>
      </c>
      <c r="M4111" s="111" t="e">
        <v>#REF!</v>
      </c>
      <c r="N4111" s="111" t="e">
        <v>#N/A</v>
      </c>
      <c r="O4111" s="111" t="e">
        <v>#N/A</v>
      </c>
      <c r="P4111" s="111" t="e">
        <v>#N/A</v>
      </c>
      <c r="Q4111" s="111" t="e">
        <v>#N/A</v>
      </c>
    </row>
    <row r="4112" spans="1:17" s="110" customFormat="1" ht="15" customHeight="1" thickBot="1">
      <c r="A4112" s="446">
        <v>21710</v>
      </c>
      <c r="B4112" s="446"/>
      <c r="C4112" s="106" t="str">
        <f>IF(A4112="CSP","Consolidated Supply Program(IIF)",IF(A4112&lt;&gt;"",INDEX('CCN &amp; Description'!$B$2:$B$1071,MATCH(VALUE(LEFT(A4112,5)),'CCN &amp; Description'!$A$2:$A$1071,0)),""))</f>
        <v>ELECTRONIC AND COMMUNICATION MAINTENANCE SHOP</v>
      </c>
      <c r="D4112" s="107" t="str">
        <f t="shared" si="128"/>
        <v>H</v>
      </c>
      <c r="E4112" s="107" t="str">
        <f t="shared" si="129"/>
        <v>H2207</v>
      </c>
      <c r="F4112" s="108" t="s">
        <v>1244</v>
      </c>
      <c r="G4112" s="108" t="s">
        <v>12553</v>
      </c>
      <c r="H4112" s="108" t="s">
        <v>15851</v>
      </c>
      <c r="I4112" s="109">
        <v>0.71</v>
      </c>
      <c r="J4112" s="109">
        <v>1.3</v>
      </c>
      <c r="K4112" s="109">
        <v>0.33</v>
      </c>
      <c r="L4112" s="110" t="e">
        <v>#REF!</v>
      </c>
      <c r="M4112" s="111" t="e">
        <v>#REF!</v>
      </c>
      <c r="N4112" s="111" t="e">
        <v>#N/A</v>
      </c>
      <c r="O4112" s="111" t="e">
        <v>#N/A</v>
      </c>
      <c r="P4112" s="111" t="e">
        <v>#N/A</v>
      </c>
      <c r="Q4112" s="111" t="e">
        <v>#N/A</v>
      </c>
    </row>
    <row r="4113" spans="1:17" s="110" customFormat="1" ht="15" customHeight="1" thickBot="1">
      <c r="A4113" s="446">
        <v>21710</v>
      </c>
      <c r="B4113" s="446"/>
      <c r="C4113" s="106" t="str">
        <f>IF(A4113="CSP","Consolidated Supply Program(IIF)",IF(A4113&lt;&gt;"",INDEX('CCN &amp; Description'!$B$2:$B$1071,MATCH(VALUE(LEFT(A4113,5)),'CCN &amp; Description'!$A$2:$A$1071,0)),""))</f>
        <v>ELECTRONIC AND COMMUNICATION MAINTENANCE SHOP</v>
      </c>
      <c r="D4113" s="107" t="str">
        <f t="shared" si="128"/>
        <v>H</v>
      </c>
      <c r="E4113" s="107" t="str">
        <f t="shared" si="129"/>
        <v>H2209</v>
      </c>
      <c r="F4113" s="108" t="s">
        <v>15852</v>
      </c>
      <c r="G4113" s="108" t="s">
        <v>12553</v>
      </c>
      <c r="H4113" s="108" t="s">
        <v>15853</v>
      </c>
      <c r="I4113" s="109">
        <v>2.92</v>
      </c>
      <c r="J4113" s="109">
        <v>1.42</v>
      </c>
      <c r="K4113" s="109">
        <v>0.37</v>
      </c>
      <c r="L4113" s="110" t="e">
        <v>#REF!</v>
      </c>
      <c r="M4113" s="111" t="e">
        <v>#REF!</v>
      </c>
      <c r="N4113" s="111" t="e">
        <v>#N/A</v>
      </c>
      <c r="O4113" s="111" t="e">
        <v>#N/A</v>
      </c>
      <c r="P4113" s="111" t="e">
        <v>#N/A</v>
      </c>
      <c r="Q4113" s="111" t="e">
        <v>#N/A</v>
      </c>
    </row>
    <row r="4114" spans="1:17" s="110" customFormat="1" ht="15" customHeight="1" thickBot="1">
      <c r="A4114" s="446">
        <v>21710</v>
      </c>
      <c r="B4114" s="446"/>
      <c r="C4114" s="106" t="str">
        <f>IF(A4114="CSP","Consolidated Supply Program(IIF)",IF(A4114&lt;&gt;"",INDEX('CCN &amp; Description'!$B$2:$B$1071,MATCH(VALUE(LEFT(A4114,5)),'CCN &amp; Description'!$A$2:$A$1071,0)),""))</f>
        <v>ELECTRONIC AND COMMUNICATION MAINTENANCE SHOP</v>
      </c>
      <c r="D4114" s="107" t="str">
        <f t="shared" si="128"/>
        <v>H</v>
      </c>
      <c r="E4114" s="107" t="str">
        <f t="shared" si="129"/>
        <v>H2209</v>
      </c>
      <c r="F4114" s="108" t="s">
        <v>15852</v>
      </c>
      <c r="G4114" s="108" t="s">
        <v>12553</v>
      </c>
      <c r="H4114" s="108" t="s">
        <v>15854</v>
      </c>
      <c r="I4114" s="109">
        <v>2.92</v>
      </c>
      <c r="J4114" s="109">
        <v>1.42</v>
      </c>
      <c r="K4114" s="109">
        <v>0.37</v>
      </c>
      <c r="L4114" s="110" t="e">
        <v>#REF!</v>
      </c>
      <c r="M4114" s="111" t="e">
        <v>#REF!</v>
      </c>
      <c r="N4114" s="111" t="e">
        <v>#N/A</v>
      </c>
      <c r="O4114" s="111" t="e">
        <v>#N/A</v>
      </c>
      <c r="P4114" s="111" t="e">
        <v>#N/A</v>
      </c>
      <c r="Q4114" s="111" t="e">
        <v>#N/A</v>
      </c>
    </row>
    <row r="4115" spans="1:17" s="110" customFormat="1" ht="15" customHeight="1" thickBot="1">
      <c r="A4115" s="446">
        <v>21710</v>
      </c>
      <c r="B4115" s="446"/>
      <c r="C4115" s="106" t="str">
        <f>IF(A4115="CSP","Consolidated Supply Program(IIF)",IF(A4115&lt;&gt;"",INDEX('CCN &amp; Description'!$B$2:$B$1071,MATCH(VALUE(LEFT(A4115,5)),'CCN &amp; Description'!$A$2:$A$1071,0)),""))</f>
        <v>ELECTRONIC AND COMMUNICATION MAINTENANCE SHOP</v>
      </c>
      <c r="D4115" s="107" t="str">
        <f t="shared" si="128"/>
        <v>H</v>
      </c>
      <c r="E4115" s="107" t="str">
        <f t="shared" si="129"/>
        <v>H2215</v>
      </c>
      <c r="F4115" s="108" t="s">
        <v>9558</v>
      </c>
      <c r="G4115" s="108" t="s">
        <v>15855</v>
      </c>
      <c r="H4115" s="108" t="s">
        <v>15856</v>
      </c>
      <c r="I4115" s="109">
        <v>0</v>
      </c>
      <c r="J4115" s="109">
        <v>0</v>
      </c>
      <c r="K4115" s="109">
        <v>0</v>
      </c>
      <c r="L4115" s="110" t="e">
        <v>#REF!</v>
      </c>
      <c r="M4115" s="111" t="e">
        <v>#REF!</v>
      </c>
      <c r="N4115" s="111" t="e">
        <v>#N/A</v>
      </c>
      <c r="O4115" s="111" t="e">
        <v>#N/A</v>
      </c>
      <c r="P4115" s="111" t="e">
        <v>#N/A</v>
      </c>
      <c r="Q4115" s="111" t="e">
        <v>#N/A</v>
      </c>
    </row>
    <row r="4116" spans="1:17" ht="15" customHeight="1" thickBot="1">
      <c r="A4116" s="446"/>
      <c r="B4116" s="446"/>
      <c r="C4116" s="54" t="str">
        <f>IF(A4116="CSP","Consolidated Supply Program(IIF)",IF(A4116&lt;&gt;"",INDEX('CCN &amp; Description'!$B$2:$B$1071,MATCH(VALUE(LEFT(A4116,5)),'CCN &amp; Description'!$A$2:$A$1071,0)),""))</f>
        <v/>
      </c>
      <c r="D4116" s="55" t="str">
        <f t="shared" si="128"/>
        <v>H</v>
      </c>
      <c r="E4116" s="55" t="str">
        <f t="shared" si="129"/>
        <v>H2225</v>
      </c>
      <c r="F4116" s="56" t="s">
        <v>15857</v>
      </c>
      <c r="G4116" s="56" t="s">
        <v>15858</v>
      </c>
      <c r="H4116" s="56" t="s">
        <v>15859</v>
      </c>
      <c r="I4116" s="57">
        <v>0.42</v>
      </c>
      <c r="J4116" s="57">
        <v>2.17</v>
      </c>
      <c r="K4116" s="57">
        <v>0.42</v>
      </c>
      <c r="L4116" s="315" t="e">
        <v>#REF!</v>
      </c>
      <c r="M4116" s="58" t="e">
        <v>#REF!</v>
      </c>
      <c r="N4116" s="58" t="e">
        <v>#N/A</v>
      </c>
      <c r="O4116" s="58" t="e">
        <v>#N/A</v>
      </c>
      <c r="P4116" s="58" t="e">
        <v>#N/A</v>
      </c>
      <c r="Q4116" s="58" t="e">
        <v>#N/A</v>
      </c>
    </row>
    <row r="4117" spans="1:17" ht="15" customHeight="1" thickBot="1">
      <c r="A4117" s="446"/>
      <c r="B4117" s="446"/>
      <c r="C4117" s="54" t="str">
        <f>IF(A4117="CSP","Consolidated Supply Program(IIF)",IF(A4117&lt;&gt;"",INDEX('CCN &amp; Description'!$B$2:$B$1071,MATCH(VALUE(LEFT(A4117,5)),'CCN &amp; Description'!$A$2:$A$1071,0)),""))</f>
        <v/>
      </c>
      <c r="D4117" s="55" t="str">
        <f t="shared" si="128"/>
        <v>H</v>
      </c>
      <c r="E4117" s="55" t="str">
        <f t="shared" si="129"/>
        <v>H2235</v>
      </c>
      <c r="F4117" s="56" t="s">
        <v>15860</v>
      </c>
      <c r="G4117" s="56" t="s">
        <v>15858</v>
      </c>
      <c r="H4117" s="56" t="s">
        <v>15861</v>
      </c>
      <c r="I4117" s="57">
        <v>0</v>
      </c>
      <c r="J4117" s="57">
        <v>0</v>
      </c>
      <c r="K4117" s="57">
        <v>0</v>
      </c>
      <c r="L4117" s="315" t="e">
        <v>#REF!</v>
      </c>
      <c r="M4117" s="58" t="e">
        <v>#REF!</v>
      </c>
      <c r="N4117" s="58" t="e">
        <v>#N/A</v>
      </c>
      <c r="O4117" s="58" t="e">
        <v>#N/A</v>
      </c>
      <c r="P4117" s="58" t="e">
        <v>#N/A</v>
      </c>
      <c r="Q4117" s="58" t="e">
        <v>#N/A</v>
      </c>
    </row>
    <row r="4118" spans="1:17" ht="15" customHeight="1" thickBot="1">
      <c r="A4118" s="446">
        <v>21710</v>
      </c>
      <c r="B4118" s="446"/>
      <c r="C4118" s="54" t="str">
        <f>IF(A4118="CSP","Consolidated Supply Program(IIF)",IF(A4118&lt;&gt;"",INDEX('CCN &amp; Description'!$B$2:$B$1071,MATCH(VALUE(LEFT(A4118,5)),'CCN &amp; Description'!$A$2:$A$1071,0)),""))</f>
        <v>ELECTRONIC AND COMMUNICATION MAINTENANCE SHOP</v>
      </c>
      <c r="D4118" s="55" t="str">
        <f t="shared" si="128"/>
        <v>H</v>
      </c>
      <c r="E4118" s="55" t="str">
        <f t="shared" si="129"/>
        <v>H2240</v>
      </c>
      <c r="F4118" s="56" t="s">
        <v>15862</v>
      </c>
      <c r="G4118" s="56" t="s">
        <v>15863</v>
      </c>
      <c r="H4118" s="56" t="s">
        <v>15864</v>
      </c>
      <c r="I4118" s="57">
        <v>0.42</v>
      </c>
      <c r="J4118" s="57">
        <v>0.25</v>
      </c>
      <c r="K4118" s="57">
        <v>0.17</v>
      </c>
      <c r="L4118" s="315" t="e">
        <v>#REF!</v>
      </c>
      <c r="M4118" s="58" t="e">
        <v>#REF!</v>
      </c>
      <c r="N4118" s="58" t="e">
        <v>#N/A</v>
      </c>
      <c r="O4118" s="58" t="e">
        <v>#N/A</v>
      </c>
      <c r="P4118" s="58" t="e">
        <v>#N/A</v>
      </c>
      <c r="Q4118" s="58" t="e">
        <v>#N/A</v>
      </c>
    </row>
    <row r="4119" spans="1:17" ht="15" customHeight="1" thickBot="1">
      <c r="A4119" s="446"/>
      <c r="B4119" s="446"/>
      <c r="C4119" s="54" t="str">
        <f>IF(A4119="CSP","Consolidated Supply Program(IIF)",IF(A4119&lt;&gt;"",INDEX('CCN &amp; Description'!$B$2:$B$1071,MATCH(VALUE(LEFT(A4119,5)),'CCN &amp; Description'!$A$2:$A$1071,0)),""))</f>
        <v/>
      </c>
      <c r="D4119" s="55" t="str">
        <f t="shared" si="128"/>
        <v>H</v>
      </c>
      <c r="E4119" s="55" t="str">
        <f t="shared" si="129"/>
        <v>H2268</v>
      </c>
      <c r="F4119" s="56" t="s">
        <v>15865</v>
      </c>
      <c r="G4119" s="56" t="s">
        <v>15866</v>
      </c>
      <c r="H4119" s="56" t="s">
        <v>15867</v>
      </c>
      <c r="I4119" s="57">
        <v>0</v>
      </c>
      <c r="J4119" s="57">
        <v>0</v>
      </c>
      <c r="K4119" s="57">
        <v>0</v>
      </c>
      <c r="L4119" s="315" t="e">
        <v>#REF!</v>
      </c>
      <c r="M4119" s="58" t="e">
        <v>#REF!</v>
      </c>
      <c r="N4119" s="58" t="e">
        <v>#N/A</v>
      </c>
      <c r="O4119" s="58" t="e">
        <v>#N/A</v>
      </c>
      <c r="P4119" s="58" t="e">
        <v>#N/A</v>
      </c>
      <c r="Q4119" s="58" t="e">
        <v>#N/A</v>
      </c>
    </row>
    <row r="4120" spans="1:17" ht="15" customHeight="1" thickBot="1">
      <c r="A4120" s="446"/>
      <c r="B4120" s="446"/>
      <c r="C4120" s="54" t="str">
        <f>IF(A4120="CSP","Consolidated Supply Program(IIF)",IF(A4120&lt;&gt;"",INDEX('CCN &amp; Description'!$B$2:$B$1071,MATCH(VALUE(LEFT(A4120,5)),'CCN &amp; Description'!$A$2:$A$1071,0)),""))</f>
        <v/>
      </c>
      <c r="D4120" s="55" t="str">
        <f t="shared" si="128"/>
        <v>H</v>
      </c>
      <c r="E4120" s="55" t="str">
        <f t="shared" si="129"/>
        <v>H2280</v>
      </c>
      <c r="F4120" s="56" t="s">
        <v>15868</v>
      </c>
      <c r="G4120" s="56" t="s">
        <v>15869</v>
      </c>
      <c r="H4120" s="59"/>
      <c r="I4120" s="57">
        <v>0.75</v>
      </c>
      <c r="J4120" s="57">
        <v>0.67</v>
      </c>
      <c r="K4120" s="57">
        <v>0.42</v>
      </c>
      <c r="L4120" s="315" t="e">
        <v>#REF!</v>
      </c>
      <c r="M4120" s="58" t="e">
        <v>#REF!</v>
      </c>
      <c r="N4120" s="58" t="e">
        <v>#N/A</v>
      </c>
      <c r="O4120" s="58" t="e">
        <v>#N/A</v>
      </c>
      <c r="P4120" s="58" t="e">
        <v>#N/A</v>
      </c>
      <c r="Q4120" s="58" t="e">
        <v>#N/A</v>
      </c>
    </row>
    <row r="4121" spans="1:17" ht="15" customHeight="1" thickBot="1">
      <c r="A4121" s="446"/>
      <c r="B4121" s="446"/>
      <c r="C4121" s="54" t="str">
        <f>IF(A4121="CSP","Consolidated Supply Program(IIF)",IF(A4121&lt;&gt;"",INDEX('CCN &amp; Description'!$B$2:$B$1071,MATCH(VALUE(LEFT(A4121,5)),'CCN &amp; Description'!$A$2:$A$1071,0)),""))</f>
        <v/>
      </c>
      <c r="D4121" s="55" t="str">
        <f t="shared" si="128"/>
        <v>H</v>
      </c>
      <c r="E4121" s="55" t="str">
        <f t="shared" si="129"/>
        <v>H2280</v>
      </c>
      <c r="F4121" s="56" t="s">
        <v>15868</v>
      </c>
      <c r="G4121" s="56" t="s">
        <v>15869</v>
      </c>
      <c r="H4121" s="56" t="s">
        <v>15870</v>
      </c>
      <c r="I4121" s="57">
        <v>0.75</v>
      </c>
      <c r="J4121" s="57">
        <v>0.67</v>
      </c>
      <c r="K4121" s="57">
        <v>0.42</v>
      </c>
      <c r="L4121" s="315" t="e">
        <v>#REF!</v>
      </c>
      <c r="M4121" s="58" t="e">
        <v>#REF!</v>
      </c>
      <c r="N4121" s="58" t="e">
        <v>#N/A</v>
      </c>
      <c r="O4121" s="58" t="e">
        <v>#N/A</v>
      </c>
      <c r="P4121" s="58" t="e">
        <v>#N/A</v>
      </c>
      <c r="Q4121" s="58" t="e">
        <v>#N/A</v>
      </c>
    </row>
    <row r="4122" spans="1:17" s="110" customFormat="1" ht="15" customHeight="1" thickBot="1">
      <c r="A4122" s="446">
        <v>21710</v>
      </c>
      <c r="B4122" s="446"/>
      <c r="C4122" s="106" t="str">
        <f>IF(A4122="CSP","Consolidated Supply Program(IIF)",IF(A4122&lt;&gt;"",INDEX('CCN &amp; Description'!$B$2:$B$1071,MATCH(VALUE(LEFT(A4122,5)),'CCN &amp; Description'!$A$2:$A$1071,0)),""))</f>
        <v>ELECTRONIC AND COMMUNICATION MAINTENANCE SHOP</v>
      </c>
      <c r="D4122" s="107" t="str">
        <f t="shared" si="128"/>
        <v>H</v>
      </c>
      <c r="E4122" s="107" t="str">
        <f t="shared" si="129"/>
        <v>H2285</v>
      </c>
      <c r="F4122" s="108" t="s">
        <v>15871</v>
      </c>
      <c r="G4122" s="108" t="s">
        <v>15872</v>
      </c>
      <c r="H4122" s="108" t="s">
        <v>15873</v>
      </c>
      <c r="I4122" s="109">
        <v>0</v>
      </c>
      <c r="J4122" s="109">
        <v>0</v>
      </c>
      <c r="K4122" s="109">
        <v>0</v>
      </c>
      <c r="L4122" s="110" t="e">
        <v>#REF!</v>
      </c>
      <c r="M4122" s="111" t="e">
        <v>#REF!</v>
      </c>
      <c r="N4122" s="111" t="e">
        <v>#N/A</v>
      </c>
      <c r="O4122" s="111" t="e">
        <v>#N/A</v>
      </c>
      <c r="P4122" s="111" t="e">
        <v>#N/A</v>
      </c>
      <c r="Q4122" s="111" t="e">
        <v>#N/A</v>
      </c>
    </row>
    <row r="4123" spans="1:17" s="110" customFormat="1" ht="15" customHeight="1" thickBot="1">
      <c r="A4123" s="446">
        <v>21710</v>
      </c>
      <c r="B4123" s="446"/>
      <c r="C4123" s="106" t="str">
        <f>IF(A4123="CSP","Consolidated Supply Program(IIF)",IF(A4123&lt;&gt;"",INDEX('CCN &amp; Description'!$B$2:$B$1071,MATCH(VALUE(LEFT(A4123,5)),'CCN &amp; Description'!$A$2:$A$1071,0)),""))</f>
        <v>ELECTRONIC AND COMMUNICATION MAINTENANCE SHOP</v>
      </c>
      <c r="D4123" s="107" t="str">
        <f t="shared" si="128"/>
        <v>H</v>
      </c>
      <c r="E4123" s="107" t="str">
        <f t="shared" si="129"/>
        <v>H2301</v>
      </c>
      <c r="F4123" s="108" t="s">
        <v>9560</v>
      </c>
      <c r="G4123" s="108" t="s">
        <v>15874</v>
      </c>
      <c r="H4123" s="108" t="s">
        <v>15875</v>
      </c>
      <c r="I4123" s="109">
        <v>0.5</v>
      </c>
      <c r="J4123" s="109">
        <v>0.92</v>
      </c>
      <c r="K4123" s="109">
        <v>0.33</v>
      </c>
      <c r="L4123" s="110" t="e">
        <v>#REF!</v>
      </c>
      <c r="M4123" s="111" t="e">
        <v>#REF!</v>
      </c>
      <c r="N4123" s="111" t="e">
        <v>#N/A</v>
      </c>
      <c r="O4123" s="111" t="e">
        <v>#N/A</v>
      </c>
      <c r="P4123" s="111" t="e">
        <v>#N/A</v>
      </c>
      <c r="Q4123" s="111" t="e">
        <v>#N/A</v>
      </c>
    </row>
    <row r="4124" spans="1:17" s="110" customFormat="1" ht="15" customHeight="1" thickBot="1">
      <c r="A4124" s="446">
        <v>21710</v>
      </c>
      <c r="B4124" s="446"/>
      <c r="C4124" s="106" t="str">
        <f>IF(A4124="CSP","Consolidated Supply Program(IIF)",IF(A4124&lt;&gt;"",INDEX('CCN &amp; Description'!$B$2:$B$1071,MATCH(VALUE(LEFT(A4124,5)),'CCN &amp; Description'!$A$2:$A$1071,0)),""))</f>
        <v>ELECTRONIC AND COMMUNICATION MAINTENANCE SHOP</v>
      </c>
      <c r="D4124" s="107" t="str">
        <f t="shared" si="128"/>
        <v>H</v>
      </c>
      <c r="E4124" s="107" t="str">
        <f t="shared" si="129"/>
        <v>H2301</v>
      </c>
      <c r="F4124" s="108" t="s">
        <v>9560</v>
      </c>
      <c r="G4124" s="108" t="s">
        <v>15874</v>
      </c>
      <c r="H4124" s="108" t="s">
        <v>15876</v>
      </c>
      <c r="I4124" s="109">
        <v>0.51</v>
      </c>
      <c r="J4124" s="109">
        <v>0.93</v>
      </c>
      <c r="K4124" s="109">
        <v>0.3</v>
      </c>
      <c r="L4124" s="110" t="e">
        <v>#REF!</v>
      </c>
      <c r="M4124" s="111" t="e">
        <v>#REF!</v>
      </c>
      <c r="N4124" s="111" t="e">
        <v>#N/A</v>
      </c>
      <c r="O4124" s="111" t="e">
        <v>#N/A</v>
      </c>
      <c r="P4124" s="111" t="e">
        <v>#N/A</v>
      </c>
      <c r="Q4124" s="111" t="e">
        <v>#N/A</v>
      </c>
    </row>
    <row r="4125" spans="1:17" s="110" customFormat="1" ht="15" customHeight="1" thickBot="1">
      <c r="A4125" s="446">
        <v>21710</v>
      </c>
      <c r="B4125" s="446"/>
      <c r="C4125" s="106" t="str">
        <f>IF(A4125="CSP","Consolidated Supply Program(IIF)",IF(A4125&lt;&gt;"",INDEX('CCN &amp; Description'!$B$2:$B$1071,MATCH(VALUE(LEFT(A4125,5)),'CCN &amp; Description'!$A$2:$A$1071,0)),""))</f>
        <v>ELECTRONIC AND COMMUNICATION MAINTENANCE SHOP</v>
      </c>
      <c r="D4125" s="107" t="str">
        <f t="shared" si="128"/>
        <v>H</v>
      </c>
      <c r="E4125" s="107" t="str">
        <f t="shared" si="129"/>
        <v>H2301</v>
      </c>
      <c r="F4125" s="108" t="s">
        <v>9560</v>
      </c>
      <c r="G4125" s="108" t="s">
        <v>15874</v>
      </c>
      <c r="H4125" s="108" t="s">
        <v>15877</v>
      </c>
      <c r="I4125" s="113"/>
      <c r="J4125" s="113"/>
      <c r="K4125" s="113"/>
      <c r="L4125" s="110" t="e">
        <v>#REF!</v>
      </c>
      <c r="M4125" s="111" t="e">
        <v>#REF!</v>
      </c>
      <c r="N4125" s="111" t="e">
        <v>#N/A</v>
      </c>
      <c r="O4125" s="111" t="e">
        <v>#N/A</v>
      </c>
      <c r="P4125" s="111" t="e">
        <v>#N/A</v>
      </c>
      <c r="Q4125" s="111" t="e">
        <v>#N/A</v>
      </c>
    </row>
    <row r="4126" spans="1:17" s="110" customFormat="1" ht="15" customHeight="1" thickBot="1">
      <c r="A4126" s="446" t="s">
        <v>9833</v>
      </c>
      <c r="B4126" s="446"/>
      <c r="C4126" s="106" t="e">
        <f>IF(A4126="CSP","Consolidated Supply Program(IIF)",IF(A4126&lt;&gt;"",INDEX('CCN &amp; Description'!$B$2:$B$1071,MATCH(VALUE(LEFT(A4126,5)),'CCN &amp; Description'!$A$2:$A$1071,0)),""))</f>
        <v>#VALUE!</v>
      </c>
      <c r="D4126" s="107" t="str">
        <f t="shared" si="128"/>
        <v>H</v>
      </c>
      <c r="E4126" s="107" t="str">
        <f t="shared" si="129"/>
        <v>H2301</v>
      </c>
      <c r="F4126" s="108" t="s">
        <v>15878</v>
      </c>
      <c r="G4126" s="108" t="s">
        <v>15874</v>
      </c>
      <c r="H4126" s="108" t="s">
        <v>15876</v>
      </c>
      <c r="I4126" s="109">
        <v>0.51</v>
      </c>
      <c r="J4126" s="109">
        <v>0.93</v>
      </c>
      <c r="K4126" s="109">
        <v>0.3</v>
      </c>
      <c r="L4126" s="110" t="e">
        <v>#REF!</v>
      </c>
      <c r="M4126" s="111" t="e">
        <v>#REF!</v>
      </c>
      <c r="N4126" s="111" t="e">
        <v>#N/A</v>
      </c>
      <c r="O4126" s="111" t="e">
        <v>#N/A</v>
      </c>
      <c r="P4126" s="111" t="e">
        <v>#N/A</v>
      </c>
      <c r="Q4126" s="111" t="e">
        <v>#N/A</v>
      </c>
    </row>
    <row r="4127" spans="1:17" s="110" customFormat="1" ht="15" customHeight="1" thickBot="1">
      <c r="A4127" s="446" t="s">
        <v>9833</v>
      </c>
      <c r="B4127" s="446"/>
      <c r="C4127" s="106" t="e">
        <f>IF(A4127="CSP","Consolidated Supply Program(IIF)",IF(A4127&lt;&gt;"",INDEX('CCN &amp; Description'!$B$2:$B$1071,MATCH(VALUE(LEFT(A4127,5)),'CCN &amp; Description'!$A$2:$A$1071,0)),""))</f>
        <v>#VALUE!</v>
      </c>
      <c r="D4127" s="107" t="str">
        <f t="shared" si="128"/>
        <v>H</v>
      </c>
      <c r="E4127" s="107" t="str">
        <f t="shared" si="129"/>
        <v>H2301</v>
      </c>
      <c r="F4127" s="108" t="s">
        <v>15879</v>
      </c>
      <c r="G4127" s="108" t="s">
        <v>15874</v>
      </c>
      <c r="H4127" s="108" t="s">
        <v>15877</v>
      </c>
      <c r="I4127" s="113"/>
      <c r="J4127" s="113"/>
      <c r="K4127" s="113"/>
      <c r="L4127" s="110" t="e">
        <v>#REF!</v>
      </c>
      <c r="M4127" s="111" t="e">
        <v>#REF!</v>
      </c>
      <c r="N4127" s="111" t="e">
        <v>#N/A</v>
      </c>
      <c r="O4127" s="111" t="e">
        <v>#N/A</v>
      </c>
      <c r="P4127" s="111" t="e">
        <v>#N/A</v>
      </c>
      <c r="Q4127" s="111" t="e">
        <v>#N/A</v>
      </c>
    </row>
    <row r="4128" spans="1:17" ht="15" customHeight="1" thickBot="1">
      <c r="A4128" s="446">
        <v>21710</v>
      </c>
      <c r="B4128" s="446"/>
      <c r="C4128" s="54" t="str">
        <f>IF(A4128="CSP","Consolidated Supply Program(IIF)",IF(A4128&lt;&gt;"",INDEX('CCN &amp; Description'!$B$2:$B$1071,MATCH(VALUE(LEFT(A4128,5)),'CCN &amp; Description'!$A$2:$A$1071,0)),""))</f>
        <v>ELECTRONIC AND COMMUNICATION MAINTENANCE SHOP</v>
      </c>
      <c r="D4128" s="55" t="str">
        <f t="shared" si="128"/>
        <v>H</v>
      </c>
      <c r="E4128" s="55" t="str">
        <f t="shared" si="129"/>
        <v>H2302</v>
      </c>
      <c r="F4128" s="56" t="s">
        <v>15880</v>
      </c>
      <c r="G4128" s="56" t="s">
        <v>15881</v>
      </c>
      <c r="H4128" s="56" t="s">
        <v>15882</v>
      </c>
      <c r="I4128" s="57">
        <v>1.92</v>
      </c>
      <c r="J4128" s="57">
        <v>1.17</v>
      </c>
      <c r="K4128" s="57">
        <v>1.42</v>
      </c>
      <c r="L4128" s="315" t="e">
        <v>#REF!</v>
      </c>
      <c r="M4128" s="58" t="e">
        <v>#REF!</v>
      </c>
      <c r="N4128" s="58" t="e">
        <v>#N/A</v>
      </c>
      <c r="O4128" s="58" t="e">
        <v>#N/A</v>
      </c>
      <c r="P4128" s="58" t="e">
        <v>#N/A</v>
      </c>
      <c r="Q4128" s="58" t="e">
        <v>#N/A</v>
      </c>
    </row>
    <row r="4129" spans="1:17" ht="15" customHeight="1" thickBot="1">
      <c r="A4129" s="446">
        <v>21710</v>
      </c>
      <c r="B4129" s="446"/>
      <c r="C4129" s="54" t="str">
        <f>IF(A4129="CSP","Consolidated Supply Program(IIF)",IF(A4129&lt;&gt;"",INDEX('CCN &amp; Description'!$B$2:$B$1071,MATCH(VALUE(LEFT(A4129,5)),'CCN &amp; Description'!$A$2:$A$1071,0)),""))</f>
        <v>ELECTRONIC AND COMMUNICATION MAINTENANCE SHOP</v>
      </c>
      <c r="D4129" s="55" t="str">
        <f t="shared" si="128"/>
        <v>H</v>
      </c>
      <c r="E4129" s="55" t="str">
        <f t="shared" si="129"/>
        <v>H2302</v>
      </c>
      <c r="F4129" s="56" t="s">
        <v>15880</v>
      </c>
      <c r="G4129" s="56" t="s">
        <v>15883</v>
      </c>
      <c r="H4129" s="56" t="s">
        <v>15884</v>
      </c>
      <c r="I4129" s="57">
        <v>1.92</v>
      </c>
      <c r="J4129" s="57">
        <v>1.17</v>
      </c>
      <c r="K4129" s="57">
        <v>1.42</v>
      </c>
      <c r="L4129" s="315" t="e">
        <v>#REF!</v>
      </c>
      <c r="M4129" s="58" t="e">
        <v>#REF!</v>
      </c>
      <c r="N4129" s="58" t="e">
        <v>#N/A</v>
      </c>
      <c r="O4129" s="58" t="e">
        <v>#N/A</v>
      </c>
      <c r="P4129" s="58" t="e">
        <v>#N/A</v>
      </c>
      <c r="Q4129" s="58" t="e">
        <v>#N/A</v>
      </c>
    </row>
    <row r="4130" spans="1:17" ht="15" customHeight="1" thickBot="1">
      <c r="A4130" s="446">
        <v>21710</v>
      </c>
      <c r="B4130" s="446"/>
      <c r="C4130" s="54" t="str">
        <f>IF(A4130="CSP","Consolidated Supply Program(IIF)",IF(A4130&lt;&gt;"",INDEX('CCN &amp; Description'!$B$2:$B$1071,MATCH(VALUE(LEFT(A4130,5)),'CCN &amp; Description'!$A$2:$A$1071,0)),""))</f>
        <v>ELECTRONIC AND COMMUNICATION MAINTENANCE SHOP</v>
      </c>
      <c r="D4130" s="55" t="str">
        <f t="shared" si="128"/>
        <v>H</v>
      </c>
      <c r="E4130" s="55" t="str">
        <f t="shared" si="129"/>
        <v>H2302</v>
      </c>
      <c r="F4130" s="56" t="s">
        <v>15880</v>
      </c>
      <c r="G4130" s="56" t="s">
        <v>15881</v>
      </c>
      <c r="H4130" s="56" t="s">
        <v>15885</v>
      </c>
      <c r="I4130" s="57">
        <v>1.92</v>
      </c>
      <c r="J4130" s="57">
        <v>1.17</v>
      </c>
      <c r="K4130" s="57">
        <v>1.42</v>
      </c>
      <c r="L4130" s="315" t="e">
        <v>#REF!</v>
      </c>
      <c r="M4130" s="58" t="e">
        <v>#REF!</v>
      </c>
      <c r="N4130" s="58" t="e">
        <v>#N/A</v>
      </c>
      <c r="O4130" s="58" t="e">
        <v>#N/A</v>
      </c>
      <c r="P4130" s="58" t="e">
        <v>#N/A</v>
      </c>
      <c r="Q4130" s="58" t="e">
        <v>#N/A</v>
      </c>
    </row>
    <row r="4131" spans="1:17" ht="15" customHeight="1" thickBot="1">
      <c r="A4131" s="446"/>
      <c r="B4131" s="446"/>
      <c r="C4131" s="54" t="str">
        <f>IF(A4131="CSP","Consolidated Supply Program(IIF)",IF(A4131&lt;&gt;"",INDEX('CCN &amp; Description'!$B$2:$B$1071,MATCH(VALUE(LEFT(A4131,5)),'CCN &amp; Description'!$A$2:$A$1071,0)),""))</f>
        <v/>
      </c>
      <c r="D4131" s="55" t="str">
        <f t="shared" si="128"/>
        <v>H</v>
      </c>
      <c r="E4131" s="55" t="str">
        <f t="shared" si="129"/>
        <v>H2309</v>
      </c>
      <c r="F4131" s="56" t="s">
        <v>15886</v>
      </c>
      <c r="G4131" s="56" t="s">
        <v>9597</v>
      </c>
      <c r="H4131" s="59"/>
      <c r="I4131" s="57">
        <v>1.5</v>
      </c>
      <c r="J4131" s="57">
        <v>1.75</v>
      </c>
      <c r="K4131" s="57">
        <v>1</v>
      </c>
      <c r="L4131" s="315" t="e">
        <v>#REF!</v>
      </c>
      <c r="M4131" s="58" t="e">
        <v>#REF!</v>
      </c>
      <c r="N4131" s="58" t="e">
        <v>#N/A</v>
      </c>
      <c r="O4131" s="58" t="e">
        <v>#N/A</v>
      </c>
      <c r="P4131" s="58" t="e">
        <v>#N/A</v>
      </c>
      <c r="Q4131" s="58" t="e">
        <v>#N/A</v>
      </c>
    </row>
    <row r="4132" spans="1:17" ht="15" customHeight="1" thickBot="1">
      <c r="A4132" s="446"/>
      <c r="B4132" s="446"/>
      <c r="C4132" s="54" t="str">
        <f>IF(A4132="CSP","Consolidated Supply Program(IIF)",IF(A4132&lt;&gt;"",INDEX('CCN &amp; Description'!$B$2:$B$1071,MATCH(VALUE(LEFT(A4132,5)),'CCN &amp; Description'!$A$2:$A$1071,0)),""))</f>
        <v/>
      </c>
      <c r="D4132" s="55" t="str">
        <f t="shared" si="128"/>
        <v>H</v>
      </c>
      <c r="E4132" s="55" t="str">
        <f t="shared" si="129"/>
        <v>H2315</v>
      </c>
      <c r="F4132" s="56" t="s">
        <v>15887</v>
      </c>
      <c r="G4132" s="56" t="s">
        <v>9759</v>
      </c>
      <c r="H4132" s="56" t="s">
        <v>15888</v>
      </c>
      <c r="I4132" s="57">
        <v>1.5</v>
      </c>
      <c r="J4132" s="57">
        <v>2</v>
      </c>
      <c r="K4132" s="57">
        <v>2.17</v>
      </c>
      <c r="L4132" s="315" t="e">
        <v>#REF!</v>
      </c>
      <c r="M4132" s="58" t="e">
        <v>#REF!</v>
      </c>
      <c r="N4132" s="58" t="e">
        <v>#N/A</v>
      </c>
      <c r="O4132" s="58" t="e">
        <v>#N/A</v>
      </c>
      <c r="P4132" s="58" t="e">
        <v>#N/A</v>
      </c>
      <c r="Q4132" s="58" t="e">
        <v>#N/A</v>
      </c>
    </row>
    <row r="4133" spans="1:17" ht="15" customHeight="1" thickBot="1">
      <c r="A4133" s="446"/>
      <c r="B4133" s="446"/>
      <c r="C4133" s="54" t="str">
        <f>IF(A4133="CSP","Consolidated Supply Program(IIF)",IF(A4133&lt;&gt;"",INDEX('CCN &amp; Description'!$B$2:$B$1071,MATCH(VALUE(LEFT(A4133,5)),'CCN &amp; Description'!$A$2:$A$1071,0)),""))</f>
        <v/>
      </c>
      <c r="D4133" s="55" t="str">
        <f t="shared" si="128"/>
        <v>H</v>
      </c>
      <c r="E4133" s="55" t="str">
        <f t="shared" si="129"/>
        <v>H2324</v>
      </c>
      <c r="F4133" s="56" t="s">
        <v>15889</v>
      </c>
      <c r="G4133" s="56" t="s">
        <v>15890</v>
      </c>
      <c r="H4133" s="56" t="s">
        <v>15891</v>
      </c>
      <c r="I4133" s="57">
        <v>1</v>
      </c>
      <c r="J4133" s="57">
        <v>0.75</v>
      </c>
      <c r="K4133" s="57">
        <v>0.75</v>
      </c>
      <c r="L4133" s="315" t="e">
        <v>#REF!</v>
      </c>
      <c r="M4133" s="58" t="e">
        <v>#REF!</v>
      </c>
      <c r="N4133" s="58" t="e">
        <v>#N/A</v>
      </c>
      <c r="O4133" s="58" t="e">
        <v>#N/A</v>
      </c>
      <c r="P4133" s="58" t="e">
        <v>#N/A</v>
      </c>
      <c r="Q4133" s="58" t="e">
        <v>#N/A</v>
      </c>
    </row>
    <row r="4134" spans="1:17" ht="15" customHeight="1" thickBot="1">
      <c r="A4134" s="446"/>
      <c r="B4134" s="446"/>
      <c r="C4134" s="54" t="str">
        <f>IF(A4134="CSP","Consolidated Supply Program(IIF)",IF(A4134&lt;&gt;"",INDEX('CCN &amp; Description'!$B$2:$B$1071,MATCH(VALUE(LEFT(A4134,5)),'CCN &amp; Description'!$A$2:$A$1071,0)),""))</f>
        <v/>
      </c>
      <c r="D4134" s="55" t="str">
        <f t="shared" si="128"/>
        <v>H</v>
      </c>
      <c r="E4134" s="55" t="str">
        <f t="shared" si="129"/>
        <v>H2327</v>
      </c>
      <c r="F4134" s="56" t="s">
        <v>15892</v>
      </c>
      <c r="G4134" s="56" t="s">
        <v>15893</v>
      </c>
      <c r="H4134" s="56" t="s">
        <v>15894</v>
      </c>
      <c r="I4134" s="57">
        <v>0.57999999999999996</v>
      </c>
      <c r="J4134" s="57">
        <v>0.57999999999999996</v>
      </c>
      <c r="K4134" s="57">
        <v>0.08</v>
      </c>
      <c r="L4134" s="315" t="e">
        <v>#REF!</v>
      </c>
      <c r="M4134" s="58" t="e">
        <v>#REF!</v>
      </c>
      <c r="N4134" s="58" t="e">
        <v>#N/A</v>
      </c>
      <c r="O4134" s="58" t="e">
        <v>#N/A</v>
      </c>
      <c r="P4134" s="58" t="e">
        <v>#N/A</v>
      </c>
      <c r="Q4134" s="58" t="e">
        <v>#N/A</v>
      </c>
    </row>
    <row r="4135" spans="1:17" s="110" customFormat="1" ht="15" customHeight="1" thickBot="1">
      <c r="A4135" s="446">
        <v>21710</v>
      </c>
      <c r="B4135" s="446"/>
      <c r="C4135" s="106" t="str">
        <f>IF(A4135="CSP","Consolidated Supply Program(IIF)",IF(A4135&lt;&gt;"",INDEX('CCN &amp; Description'!$B$2:$B$1071,MATCH(VALUE(LEFT(A4135,5)),'CCN &amp; Description'!$A$2:$A$1071,0)),""))</f>
        <v>ELECTRONIC AND COMMUNICATION MAINTENANCE SHOP</v>
      </c>
      <c r="D4135" s="107" t="str">
        <f t="shared" si="128"/>
        <v>H</v>
      </c>
      <c r="E4135" s="107" t="str">
        <f t="shared" si="129"/>
        <v>H2346</v>
      </c>
      <c r="F4135" s="108" t="s">
        <v>9562</v>
      </c>
      <c r="G4135" s="108" t="s">
        <v>10847</v>
      </c>
      <c r="H4135" s="108" t="s">
        <v>15895</v>
      </c>
      <c r="I4135" s="109">
        <v>0.49</v>
      </c>
      <c r="J4135" s="109">
        <v>0.17</v>
      </c>
      <c r="K4135" s="109">
        <v>0.42</v>
      </c>
      <c r="L4135" s="110" t="e">
        <v>#REF!</v>
      </c>
      <c r="M4135" s="111" t="e">
        <v>#REF!</v>
      </c>
      <c r="N4135" s="111" t="e">
        <v>#N/A</v>
      </c>
      <c r="O4135" s="111" t="e">
        <v>#N/A</v>
      </c>
      <c r="P4135" s="111" t="e">
        <v>#N/A</v>
      </c>
      <c r="Q4135" s="111" t="e">
        <v>#N/A</v>
      </c>
    </row>
    <row r="4136" spans="1:17" ht="15" customHeight="1" thickBot="1">
      <c r="A4136" s="446"/>
      <c r="B4136" s="446"/>
      <c r="C4136" s="54" t="str">
        <f>IF(A4136="CSP","Consolidated Supply Program(IIF)",IF(A4136&lt;&gt;"",INDEX('CCN &amp; Description'!$B$2:$B$1071,MATCH(VALUE(LEFT(A4136,5)),'CCN &amp; Description'!$A$2:$A$1071,0)),""))</f>
        <v/>
      </c>
      <c r="D4136" s="55" t="str">
        <f t="shared" si="128"/>
        <v>H</v>
      </c>
      <c r="E4136" s="55" t="str">
        <f t="shared" si="129"/>
        <v>H2353</v>
      </c>
      <c r="F4136" s="56" t="s">
        <v>15896</v>
      </c>
      <c r="G4136" s="56" t="s">
        <v>3360</v>
      </c>
      <c r="H4136" s="56" t="s">
        <v>15897</v>
      </c>
      <c r="I4136" s="57">
        <v>1.21</v>
      </c>
      <c r="J4136" s="57">
        <v>0.71</v>
      </c>
      <c r="K4136" s="57">
        <v>0.28999999999999998</v>
      </c>
      <c r="L4136" s="315" t="e">
        <v>#REF!</v>
      </c>
      <c r="M4136" s="58" t="e">
        <v>#REF!</v>
      </c>
      <c r="N4136" s="58" t="e">
        <v>#N/A</v>
      </c>
      <c r="O4136" s="58" t="e">
        <v>#N/A</v>
      </c>
      <c r="P4136" s="58" t="e">
        <v>#N/A</v>
      </c>
      <c r="Q4136" s="58" t="e">
        <v>#N/A</v>
      </c>
    </row>
    <row r="4137" spans="1:17" ht="15" customHeight="1" thickBot="1">
      <c r="A4137" s="446"/>
      <c r="B4137" s="446"/>
      <c r="C4137" s="54" t="str">
        <f>IF(A4137="CSP","Consolidated Supply Program(IIF)",IF(A4137&lt;&gt;"",INDEX('CCN &amp; Description'!$B$2:$B$1071,MATCH(VALUE(LEFT(A4137,5)),'CCN &amp; Description'!$A$2:$A$1071,0)),""))</f>
        <v/>
      </c>
      <c r="D4137" s="55" t="str">
        <f t="shared" si="128"/>
        <v>H</v>
      </c>
      <c r="E4137" s="55" t="str">
        <f t="shared" si="129"/>
        <v>H2371</v>
      </c>
      <c r="F4137" s="56" t="s">
        <v>15898</v>
      </c>
      <c r="G4137" s="56" t="s">
        <v>15899</v>
      </c>
      <c r="H4137" s="56" t="s">
        <v>15900</v>
      </c>
      <c r="I4137" s="57">
        <v>0.25</v>
      </c>
      <c r="J4137" s="57">
        <v>0.08</v>
      </c>
      <c r="K4137" s="57">
        <v>0.5</v>
      </c>
      <c r="L4137" s="315" t="e">
        <v>#REF!</v>
      </c>
      <c r="M4137" s="58" t="e">
        <v>#REF!</v>
      </c>
      <c r="N4137" s="58" t="e">
        <v>#N/A</v>
      </c>
      <c r="O4137" s="58" t="e">
        <v>#N/A</v>
      </c>
      <c r="P4137" s="58" t="e">
        <v>#N/A</v>
      </c>
      <c r="Q4137" s="58" t="e">
        <v>#N/A</v>
      </c>
    </row>
    <row r="4138" spans="1:17" ht="15" customHeight="1" thickBot="1">
      <c r="A4138" s="446"/>
      <c r="B4138" s="446"/>
      <c r="C4138" s="54" t="str">
        <f>IF(A4138="CSP","Consolidated Supply Program(IIF)",IF(A4138&lt;&gt;"",INDEX('CCN &amp; Description'!$B$2:$B$1071,MATCH(VALUE(LEFT(A4138,5)),'CCN &amp; Description'!$A$2:$A$1071,0)),""))</f>
        <v/>
      </c>
      <c r="D4138" s="55" t="str">
        <f t="shared" si="128"/>
        <v>H</v>
      </c>
      <c r="E4138" s="55" t="str">
        <f t="shared" si="129"/>
        <v>H2371</v>
      </c>
      <c r="F4138" s="56" t="s">
        <v>15898</v>
      </c>
      <c r="G4138" s="56" t="s">
        <v>10060</v>
      </c>
      <c r="H4138" s="56" t="s">
        <v>15901</v>
      </c>
      <c r="I4138" s="57">
        <v>0.25</v>
      </c>
      <c r="J4138" s="57">
        <v>0.08</v>
      </c>
      <c r="K4138" s="57">
        <v>0.5</v>
      </c>
      <c r="L4138" s="315" t="e">
        <v>#REF!</v>
      </c>
      <c r="M4138" s="58" t="e">
        <v>#REF!</v>
      </c>
      <c r="N4138" s="58" t="e">
        <v>#N/A</v>
      </c>
      <c r="O4138" s="58" t="e">
        <v>#N/A</v>
      </c>
      <c r="P4138" s="58" t="e">
        <v>#N/A</v>
      </c>
      <c r="Q4138" s="58" t="e">
        <v>#N/A</v>
      </c>
    </row>
    <row r="4139" spans="1:17" ht="15" customHeight="1" thickBot="1">
      <c r="A4139" s="446"/>
      <c r="B4139" s="446"/>
      <c r="C4139" s="54" t="str">
        <f>IF(A4139="CSP","Consolidated Supply Program(IIF)",IF(A4139&lt;&gt;"",INDEX('CCN &amp; Description'!$B$2:$B$1071,MATCH(VALUE(LEFT(A4139,5)),'CCN &amp; Description'!$A$2:$A$1071,0)),""))</f>
        <v/>
      </c>
      <c r="D4139" s="55" t="str">
        <f t="shared" si="128"/>
        <v>H</v>
      </c>
      <c r="E4139" s="55" t="str">
        <f t="shared" si="129"/>
        <v>H2373</v>
      </c>
      <c r="F4139" s="56" t="s">
        <v>15902</v>
      </c>
      <c r="G4139" s="56" t="s">
        <v>15903</v>
      </c>
      <c r="H4139" s="56" t="s">
        <v>15904</v>
      </c>
      <c r="I4139" s="57">
        <v>0.19</v>
      </c>
      <c r="J4139" s="57">
        <v>0.09</v>
      </c>
      <c r="K4139" s="57">
        <v>0</v>
      </c>
      <c r="L4139" s="315" t="e">
        <v>#REF!</v>
      </c>
      <c r="M4139" s="58" t="e">
        <v>#REF!</v>
      </c>
      <c r="N4139" s="58" t="e">
        <v>#N/A</v>
      </c>
      <c r="O4139" s="58" t="e">
        <v>#N/A</v>
      </c>
      <c r="P4139" s="58" t="e">
        <v>#N/A</v>
      </c>
      <c r="Q4139" s="58" t="e">
        <v>#N/A</v>
      </c>
    </row>
    <row r="4140" spans="1:17" ht="15" customHeight="1" thickBot="1">
      <c r="A4140" s="446"/>
      <c r="B4140" s="446"/>
      <c r="C4140" s="54" t="str">
        <f>IF(A4140="CSP","Consolidated Supply Program(IIF)",IF(A4140&lt;&gt;"",INDEX('CCN &amp; Description'!$B$2:$B$1071,MATCH(VALUE(LEFT(A4140,5)),'CCN &amp; Description'!$A$2:$A$1071,0)),""))</f>
        <v/>
      </c>
      <c r="D4140" s="55" t="str">
        <f t="shared" si="128"/>
        <v>H</v>
      </c>
      <c r="E4140" s="55" t="str">
        <f t="shared" si="129"/>
        <v>H2376</v>
      </c>
      <c r="F4140" s="56" t="s">
        <v>15905</v>
      </c>
      <c r="G4140" s="56" t="s">
        <v>1989</v>
      </c>
      <c r="H4140" s="56" t="s">
        <v>15906</v>
      </c>
      <c r="I4140" s="57">
        <v>3.75</v>
      </c>
      <c r="J4140" s="57">
        <v>1.83</v>
      </c>
      <c r="K4140" s="57">
        <v>1.75</v>
      </c>
      <c r="L4140" s="315" t="e">
        <v>#REF!</v>
      </c>
      <c r="M4140" s="58" t="e">
        <v>#REF!</v>
      </c>
      <c r="N4140" s="58" t="e">
        <v>#N/A</v>
      </c>
      <c r="O4140" s="58" t="e">
        <v>#N/A</v>
      </c>
      <c r="P4140" s="58" t="e">
        <v>#N/A</v>
      </c>
      <c r="Q4140" s="58" t="e">
        <v>#N/A</v>
      </c>
    </row>
    <row r="4141" spans="1:17" ht="15" customHeight="1" thickBot="1">
      <c r="A4141" s="446"/>
      <c r="B4141" s="446"/>
      <c r="C4141" s="54" t="str">
        <f>IF(A4141="CSP","Consolidated Supply Program(IIF)",IF(A4141&lt;&gt;"",INDEX('CCN &amp; Description'!$B$2:$B$1071,MATCH(VALUE(LEFT(A4141,5)),'CCN &amp; Description'!$A$2:$A$1071,0)),""))</f>
        <v/>
      </c>
      <c r="D4141" s="55" t="str">
        <f t="shared" si="128"/>
        <v>H</v>
      </c>
      <c r="E4141" s="55" t="str">
        <f t="shared" si="129"/>
        <v>H2378</v>
      </c>
      <c r="F4141" s="56" t="s">
        <v>15907</v>
      </c>
      <c r="G4141" s="56" t="s">
        <v>10060</v>
      </c>
      <c r="H4141" s="56" t="s">
        <v>15908</v>
      </c>
      <c r="I4141" s="57">
        <v>0.17</v>
      </c>
      <c r="J4141" s="57">
        <v>0.33</v>
      </c>
      <c r="K4141" s="57">
        <v>0.75</v>
      </c>
      <c r="L4141" s="315" t="e">
        <v>#REF!</v>
      </c>
      <c r="M4141" s="58" t="e">
        <v>#REF!</v>
      </c>
      <c r="N4141" s="58" t="e">
        <v>#N/A</v>
      </c>
      <c r="O4141" s="58" t="e">
        <v>#N/A</v>
      </c>
      <c r="P4141" s="58" t="e">
        <v>#N/A</v>
      </c>
      <c r="Q4141" s="58" t="e">
        <v>#N/A</v>
      </c>
    </row>
    <row r="4142" spans="1:17" s="110" customFormat="1" ht="15" customHeight="1" thickBot="1">
      <c r="A4142" s="446">
        <v>21710</v>
      </c>
      <c r="B4142" s="446"/>
      <c r="C4142" s="106" t="str">
        <f>IF(A4142="CSP","Consolidated Supply Program(IIF)",IF(A4142&lt;&gt;"",INDEX('CCN &amp; Description'!$B$2:$B$1071,MATCH(VALUE(LEFT(A4142,5)),'CCN &amp; Description'!$A$2:$A$1071,0)),""))</f>
        <v>ELECTRONIC AND COMMUNICATION MAINTENANCE SHOP</v>
      </c>
      <c r="D4142" s="107" t="str">
        <f t="shared" si="128"/>
        <v>H</v>
      </c>
      <c r="E4142" s="107" t="str">
        <f t="shared" si="129"/>
        <v>H2379</v>
      </c>
      <c r="F4142" s="108" t="s">
        <v>9564</v>
      </c>
      <c r="G4142" s="108" t="s">
        <v>10337</v>
      </c>
      <c r="H4142" s="108" t="s">
        <v>15909</v>
      </c>
      <c r="I4142" s="109">
        <v>0.41</v>
      </c>
      <c r="J4142" s="109">
        <v>0.41</v>
      </c>
      <c r="K4142" s="109">
        <v>0.75</v>
      </c>
      <c r="L4142" s="110" t="e">
        <v>#REF!</v>
      </c>
      <c r="M4142" s="111" t="e">
        <v>#REF!</v>
      </c>
      <c r="N4142" s="111" t="e">
        <v>#N/A</v>
      </c>
      <c r="O4142" s="111" t="e">
        <v>#N/A</v>
      </c>
      <c r="P4142" s="111" t="e">
        <v>#N/A</v>
      </c>
      <c r="Q4142" s="111" t="e">
        <v>#N/A</v>
      </c>
    </row>
    <row r="4143" spans="1:17" s="110" customFormat="1" ht="15" customHeight="1" thickBot="1">
      <c r="A4143" s="446">
        <v>21710</v>
      </c>
      <c r="B4143" s="446"/>
      <c r="C4143" s="106" t="str">
        <f>IF(A4143="CSP","Consolidated Supply Program(IIF)",IF(A4143&lt;&gt;"",INDEX('CCN &amp; Description'!$B$2:$B$1071,MATCH(VALUE(LEFT(A4143,5)),'CCN &amp; Description'!$A$2:$A$1071,0)),""))</f>
        <v>ELECTRONIC AND COMMUNICATION MAINTENANCE SHOP</v>
      </c>
      <c r="D4143" s="107" t="str">
        <f t="shared" si="128"/>
        <v>H</v>
      </c>
      <c r="E4143" s="107" t="str">
        <f t="shared" si="129"/>
        <v>H2379</v>
      </c>
      <c r="F4143" s="108" t="s">
        <v>9564</v>
      </c>
      <c r="G4143" s="108" t="s">
        <v>10337</v>
      </c>
      <c r="H4143" s="108" t="s">
        <v>15910</v>
      </c>
      <c r="I4143" s="109">
        <v>0.41</v>
      </c>
      <c r="J4143" s="109">
        <v>0.41</v>
      </c>
      <c r="K4143" s="109">
        <v>0.33</v>
      </c>
      <c r="L4143" s="110" t="e">
        <v>#REF!</v>
      </c>
      <c r="M4143" s="111" t="e">
        <v>#REF!</v>
      </c>
      <c r="N4143" s="111" t="e">
        <v>#N/A</v>
      </c>
      <c r="O4143" s="111" t="e">
        <v>#N/A</v>
      </c>
      <c r="P4143" s="111" t="e">
        <v>#N/A</v>
      </c>
      <c r="Q4143" s="111" t="e">
        <v>#N/A</v>
      </c>
    </row>
    <row r="4144" spans="1:17" ht="15" customHeight="1" thickBot="1">
      <c r="A4144" s="446"/>
      <c r="B4144" s="446"/>
      <c r="C4144" s="54" t="str">
        <f>IF(A4144="CSP","Consolidated Supply Program(IIF)",IF(A4144&lt;&gt;"",INDEX('CCN &amp; Description'!$B$2:$B$1071,MATCH(VALUE(LEFT(A4144,5)),'CCN &amp; Description'!$A$2:$A$1071,0)),""))</f>
        <v/>
      </c>
      <c r="D4144" s="55" t="str">
        <f t="shared" si="128"/>
        <v>H</v>
      </c>
      <c r="E4144" s="55" t="str">
        <f t="shared" si="129"/>
        <v>H2380</v>
      </c>
      <c r="F4144" s="56" t="s">
        <v>15911</v>
      </c>
      <c r="G4144" s="56" t="s">
        <v>15912</v>
      </c>
      <c r="H4144" s="56" t="s">
        <v>15913</v>
      </c>
      <c r="I4144" s="57">
        <v>0</v>
      </c>
      <c r="J4144" s="57">
        <v>0</v>
      </c>
      <c r="K4144" s="57">
        <v>0</v>
      </c>
      <c r="L4144" s="315" t="e">
        <v>#REF!</v>
      </c>
      <c r="M4144" s="58" t="e">
        <v>#REF!</v>
      </c>
      <c r="N4144" s="58" t="e">
        <v>#N/A</v>
      </c>
      <c r="O4144" s="58" t="e">
        <v>#N/A</v>
      </c>
      <c r="P4144" s="58" t="e">
        <v>#N/A</v>
      </c>
      <c r="Q4144" s="58" t="e">
        <v>#N/A</v>
      </c>
    </row>
    <row r="4145" spans="1:17" s="110" customFormat="1" ht="15" customHeight="1" thickBot="1">
      <c r="A4145" s="446">
        <v>21710</v>
      </c>
      <c r="B4145" s="446"/>
      <c r="C4145" s="106" t="str">
        <f>IF(A4145="CSP","Consolidated Supply Program(IIF)",IF(A4145&lt;&gt;"",INDEX('CCN &amp; Description'!$B$2:$B$1071,MATCH(VALUE(LEFT(A4145,5)),'CCN &amp; Description'!$A$2:$A$1071,0)),""))</f>
        <v>ELECTRONIC AND COMMUNICATION MAINTENANCE SHOP</v>
      </c>
      <c r="D4145" s="107" t="str">
        <f t="shared" si="128"/>
        <v>H</v>
      </c>
      <c r="E4145" s="107" t="str">
        <f t="shared" si="129"/>
        <v>H2381</v>
      </c>
      <c r="F4145" s="108" t="s">
        <v>15914</v>
      </c>
      <c r="G4145" s="108" t="s">
        <v>15915</v>
      </c>
      <c r="H4145" s="108" t="s">
        <v>15916</v>
      </c>
      <c r="I4145" s="109">
        <v>2.08</v>
      </c>
      <c r="J4145" s="109">
        <v>2.08</v>
      </c>
      <c r="K4145" s="109">
        <v>1.17</v>
      </c>
      <c r="L4145" s="110" t="e">
        <v>#REF!</v>
      </c>
      <c r="M4145" s="111" t="e">
        <v>#REF!</v>
      </c>
      <c r="N4145" s="111" t="e">
        <v>#N/A</v>
      </c>
      <c r="O4145" s="111" t="e">
        <v>#N/A</v>
      </c>
      <c r="P4145" s="111" t="e">
        <v>#N/A</v>
      </c>
      <c r="Q4145" s="111" t="e">
        <v>#N/A</v>
      </c>
    </row>
    <row r="4146" spans="1:17" s="110" customFormat="1" ht="15" customHeight="1" thickBot="1">
      <c r="A4146" s="446">
        <v>21710</v>
      </c>
      <c r="B4146" s="446"/>
      <c r="C4146" s="106" t="str">
        <f>IF(A4146="CSP","Consolidated Supply Program(IIF)",IF(A4146&lt;&gt;"",INDEX('CCN &amp; Description'!$B$2:$B$1071,MATCH(VALUE(LEFT(A4146,5)),'CCN &amp; Description'!$A$2:$A$1071,0)),""))</f>
        <v>ELECTRONIC AND COMMUNICATION MAINTENANCE SHOP</v>
      </c>
      <c r="D4146" s="107" t="str">
        <f t="shared" si="128"/>
        <v>H</v>
      </c>
      <c r="E4146" s="107" t="str">
        <f t="shared" si="129"/>
        <v>H2382</v>
      </c>
      <c r="F4146" s="108" t="s">
        <v>15917</v>
      </c>
      <c r="G4146" s="108" t="s">
        <v>15918</v>
      </c>
      <c r="H4146" s="112"/>
      <c r="I4146" s="109">
        <v>2.08</v>
      </c>
      <c r="J4146" s="109">
        <v>2.08</v>
      </c>
      <c r="K4146" s="109">
        <v>1.17</v>
      </c>
      <c r="L4146" s="110" t="e">
        <v>#REF!</v>
      </c>
      <c r="M4146" s="111" t="e">
        <v>#REF!</v>
      </c>
      <c r="N4146" s="111" t="e">
        <v>#N/A</v>
      </c>
      <c r="O4146" s="111" t="e">
        <v>#N/A</v>
      </c>
      <c r="P4146" s="111" t="e">
        <v>#N/A</v>
      </c>
      <c r="Q4146" s="111" t="e">
        <v>#N/A</v>
      </c>
    </row>
    <row r="4147" spans="1:17" s="110" customFormat="1" ht="15" customHeight="1" thickBot="1">
      <c r="A4147" s="446">
        <v>21710</v>
      </c>
      <c r="B4147" s="446"/>
      <c r="C4147" s="106" t="str">
        <f>IF(A4147="CSP","Consolidated Supply Program(IIF)",IF(A4147&lt;&gt;"",INDEX('CCN &amp; Description'!$B$2:$B$1071,MATCH(VALUE(LEFT(A4147,5)),'CCN &amp; Description'!$A$2:$A$1071,0)),""))</f>
        <v>ELECTRONIC AND COMMUNICATION MAINTENANCE SHOP</v>
      </c>
      <c r="D4147" s="107" t="str">
        <f t="shared" si="128"/>
        <v>H</v>
      </c>
      <c r="E4147" s="107" t="str">
        <f t="shared" si="129"/>
        <v>H2385</v>
      </c>
      <c r="F4147" s="108" t="s">
        <v>1247</v>
      </c>
      <c r="G4147" s="108" t="s">
        <v>9566</v>
      </c>
      <c r="H4147" s="108" t="s">
        <v>15919</v>
      </c>
      <c r="I4147" s="109">
        <v>3.42</v>
      </c>
      <c r="J4147" s="109">
        <v>2.29</v>
      </c>
      <c r="K4147" s="109">
        <v>0.92</v>
      </c>
      <c r="L4147" s="110" t="e">
        <v>#REF!</v>
      </c>
      <c r="M4147" s="111" t="e">
        <v>#REF!</v>
      </c>
      <c r="N4147" s="111" t="e">
        <v>#N/A</v>
      </c>
      <c r="O4147" s="111" t="e">
        <v>#N/A</v>
      </c>
      <c r="P4147" s="111" t="e">
        <v>#N/A</v>
      </c>
      <c r="Q4147" s="111" t="e">
        <v>#N/A</v>
      </c>
    </row>
    <row r="4148" spans="1:17" s="110" customFormat="1" ht="15" customHeight="1" thickBot="1">
      <c r="A4148" s="446">
        <v>21710</v>
      </c>
      <c r="B4148" s="446"/>
      <c r="C4148" s="106" t="str">
        <f>IF(A4148="CSP","Consolidated Supply Program(IIF)",IF(A4148&lt;&gt;"",INDEX('CCN &amp; Description'!$B$2:$B$1071,MATCH(VALUE(LEFT(A4148,5)),'CCN &amp; Description'!$A$2:$A$1071,0)),""))</f>
        <v>ELECTRONIC AND COMMUNICATION MAINTENANCE SHOP</v>
      </c>
      <c r="D4148" s="107" t="str">
        <f t="shared" si="128"/>
        <v>H</v>
      </c>
      <c r="E4148" s="107" t="str">
        <f t="shared" si="129"/>
        <v>H2385</v>
      </c>
      <c r="F4148" s="108" t="s">
        <v>1247</v>
      </c>
      <c r="G4148" s="108" t="s">
        <v>15915</v>
      </c>
      <c r="H4148" s="108" t="s">
        <v>15920</v>
      </c>
      <c r="I4148" s="109">
        <v>3.42</v>
      </c>
      <c r="J4148" s="109">
        <v>2.29</v>
      </c>
      <c r="K4148" s="109">
        <v>0.92</v>
      </c>
      <c r="L4148" s="110" t="e">
        <v>#REF!</v>
      </c>
      <c r="M4148" s="111" t="e">
        <v>#REF!</v>
      </c>
      <c r="N4148" s="111" t="e">
        <v>#N/A</v>
      </c>
      <c r="O4148" s="111" t="e">
        <v>#N/A</v>
      </c>
      <c r="P4148" s="111" t="e">
        <v>#N/A</v>
      </c>
      <c r="Q4148" s="111" t="e">
        <v>#N/A</v>
      </c>
    </row>
    <row r="4149" spans="1:17" ht="15" customHeight="1" thickBot="1">
      <c r="A4149" s="446"/>
      <c r="B4149" s="446"/>
      <c r="C4149" s="54" t="str">
        <f>IF(A4149="CSP","Consolidated Supply Program(IIF)",IF(A4149&lt;&gt;"",INDEX('CCN &amp; Description'!$B$2:$B$1071,MATCH(VALUE(LEFT(A4149,5)),'CCN &amp; Description'!$A$2:$A$1071,0)),""))</f>
        <v/>
      </c>
      <c r="D4149" s="55" t="str">
        <f t="shared" si="128"/>
        <v>H</v>
      </c>
      <c r="E4149" s="55" t="str">
        <f t="shared" si="129"/>
        <v>H2395</v>
      </c>
      <c r="F4149" s="56" t="s">
        <v>15921</v>
      </c>
      <c r="G4149" s="56" t="s">
        <v>15922</v>
      </c>
      <c r="H4149" s="56" t="s">
        <v>15923</v>
      </c>
      <c r="I4149" s="57">
        <v>0.92</v>
      </c>
      <c r="J4149" s="57">
        <v>0.42</v>
      </c>
      <c r="K4149" s="57">
        <v>0.57999999999999996</v>
      </c>
      <c r="L4149" s="315" t="e">
        <v>#REF!</v>
      </c>
      <c r="M4149" s="58" t="e">
        <v>#REF!</v>
      </c>
      <c r="N4149" s="58" t="e">
        <v>#N/A</v>
      </c>
      <c r="O4149" s="58" t="e">
        <v>#N/A</v>
      </c>
      <c r="P4149" s="58" t="e">
        <v>#N/A</v>
      </c>
      <c r="Q4149" s="58" t="e">
        <v>#N/A</v>
      </c>
    </row>
    <row r="4150" spans="1:17" ht="15" customHeight="1" thickBot="1">
      <c r="A4150" s="446"/>
      <c r="B4150" s="446"/>
      <c r="C4150" s="54" t="str">
        <f>IF(A4150="CSP","Consolidated Supply Program(IIF)",IF(A4150&lt;&gt;"",INDEX('CCN &amp; Description'!$B$2:$B$1071,MATCH(VALUE(LEFT(A4150,5)),'CCN &amp; Description'!$A$2:$A$1071,0)),""))</f>
        <v/>
      </c>
      <c r="D4150" s="55" t="str">
        <f t="shared" si="128"/>
        <v>H</v>
      </c>
      <c r="E4150" s="55" t="str">
        <f t="shared" si="129"/>
        <v>H2399</v>
      </c>
      <c r="F4150" s="56" t="s">
        <v>15924</v>
      </c>
      <c r="G4150" s="56" t="s">
        <v>1989</v>
      </c>
      <c r="H4150" s="56" t="s">
        <v>15925</v>
      </c>
      <c r="I4150" s="60"/>
      <c r="J4150" s="60"/>
      <c r="K4150" s="60"/>
      <c r="L4150" s="315" t="e">
        <v>#REF!</v>
      </c>
      <c r="M4150" s="58" t="e">
        <v>#REF!</v>
      </c>
      <c r="N4150" s="58" t="e">
        <v>#N/A</v>
      </c>
      <c r="O4150" s="58" t="e">
        <v>#N/A</v>
      </c>
      <c r="P4150" s="58" t="e">
        <v>#N/A</v>
      </c>
      <c r="Q4150" s="58" t="e">
        <v>#N/A</v>
      </c>
    </row>
    <row r="4151" spans="1:17" ht="15" customHeight="1" thickBot="1">
      <c r="A4151" s="446">
        <v>0</v>
      </c>
      <c r="B4151" s="446"/>
      <c r="C4151" s="54" t="e">
        <f>IF(A4151="CSP","Consolidated Supply Program(IIF)",IF(A4151&lt;&gt;"",INDEX('CCN &amp; Description'!$B$2:$B$1071,MATCH(VALUE(LEFT(A4151,5)),'CCN &amp; Description'!$A$2:$A$1071,0)),""))</f>
        <v>#N/A</v>
      </c>
      <c r="D4151" s="55" t="str">
        <f t="shared" si="128"/>
        <v>H</v>
      </c>
      <c r="E4151" s="55" t="str">
        <f t="shared" si="129"/>
        <v>H2425</v>
      </c>
      <c r="F4151" s="56" t="s">
        <v>15926</v>
      </c>
      <c r="G4151" s="56" t="s">
        <v>15927</v>
      </c>
      <c r="H4151" s="56" t="s">
        <v>15928</v>
      </c>
      <c r="I4151" s="57">
        <v>0.06</v>
      </c>
      <c r="J4151" s="57">
        <v>0</v>
      </c>
      <c r="K4151" s="57">
        <v>0.01</v>
      </c>
      <c r="L4151" s="315" t="e">
        <v>#REF!</v>
      </c>
      <c r="M4151" s="58" t="e">
        <v>#REF!</v>
      </c>
      <c r="N4151" s="58" t="e">
        <v>#N/A</v>
      </c>
      <c r="O4151" s="58" t="e">
        <v>#N/A</v>
      </c>
      <c r="P4151" s="58" t="e">
        <v>#N/A</v>
      </c>
      <c r="Q4151" s="58" t="e">
        <v>#N/A</v>
      </c>
    </row>
    <row r="4152" spans="1:17" ht="15" customHeight="1" thickBot="1">
      <c r="A4152" s="446"/>
      <c r="B4152" s="446"/>
      <c r="C4152" s="54" t="str">
        <f>IF(A4152="CSP","Consolidated Supply Program(IIF)",IF(A4152&lt;&gt;"",INDEX('CCN &amp; Description'!$B$2:$B$1071,MATCH(VALUE(LEFT(A4152,5)),'CCN &amp; Description'!$A$2:$A$1071,0)),""))</f>
        <v/>
      </c>
      <c r="D4152" s="55" t="str">
        <f t="shared" si="128"/>
        <v>H</v>
      </c>
      <c r="E4152" s="55" t="str">
        <f t="shared" si="129"/>
        <v>H2427</v>
      </c>
      <c r="F4152" s="56" t="s">
        <v>15929</v>
      </c>
      <c r="G4152" s="56" t="s">
        <v>15930</v>
      </c>
      <c r="H4152" s="59"/>
      <c r="I4152" s="60"/>
      <c r="J4152" s="60"/>
      <c r="K4152" s="60"/>
      <c r="L4152" s="315" t="e">
        <v>#REF!</v>
      </c>
      <c r="M4152" s="58" t="e">
        <v>#REF!</v>
      </c>
      <c r="N4152" s="58" t="e">
        <v>#N/A</v>
      </c>
      <c r="O4152" s="58" t="e">
        <v>#N/A</v>
      </c>
      <c r="P4152" s="58" t="e">
        <v>#N/A</v>
      </c>
      <c r="Q4152" s="58" t="e">
        <v>#N/A</v>
      </c>
    </row>
    <row r="4153" spans="1:17" ht="15" customHeight="1" thickBot="1">
      <c r="A4153" s="446"/>
      <c r="B4153" s="446"/>
      <c r="C4153" s="54" t="str">
        <f>IF(A4153="CSP","Consolidated Supply Program(IIF)",IF(A4153&lt;&gt;"",INDEX('CCN &amp; Description'!$B$2:$B$1071,MATCH(VALUE(LEFT(A4153,5)),'CCN &amp; Description'!$A$2:$A$1071,0)),""))</f>
        <v/>
      </c>
      <c r="D4153" s="55" t="str">
        <f t="shared" si="128"/>
        <v>H</v>
      </c>
      <c r="E4153" s="55" t="str">
        <f t="shared" si="129"/>
        <v>H2430</v>
      </c>
      <c r="F4153" s="56" t="s">
        <v>15931</v>
      </c>
      <c r="G4153" s="56" t="s">
        <v>15932</v>
      </c>
      <c r="H4153" s="56" t="s">
        <v>15933</v>
      </c>
      <c r="I4153" s="57">
        <v>0</v>
      </c>
      <c r="J4153" s="57">
        <v>0</v>
      </c>
      <c r="K4153" s="57">
        <v>0</v>
      </c>
      <c r="L4153" s="315" t="e">
        <v>#REF!</v>
      </c>
      <c r="M4153" s="58" t="e">
        <v>#REF!</v>
      </c>
      <c r="N4153" s="58" t="e">
        <v>#N/A</v>
      </c>
      <c r="O4153" s="58" t="e">
        <v>#N/A</v>
      </c>
      <c r="P4153" s="58" t="e">
        <v>#N/A</v>
      </c>
      <c r="Q4153" s="58" t="e">
        <v>#N/A</v>
      </c>
    </row>
    <row r="4154" spans="1:17" ht="15" customHeight="1" thickBot="1">
      <c r="A4154" s="446">
        <v>21710</v>
      </c>
      <c r="B4154" s="446"/>
      <c r="C4154" s="54" t="str">
        <f>IF(A4154="CSP","Consolidated Supply Program(IIF)",IF(A4154&lt;&gt;"",INDEX('CCN &amp; Description'!$B$2:$B$1071,MATCH(VALUE(LEFT(A4154,5)),'CCN &amp; Description'!$A$2:$A$1071,0)),""))</f>
        <v>ELECTRONIC AND COMMUNICATION MAINTENANCE SHOP</v>
      </c>
      <c r="D4154" s="55" t="str">
        <f t="shared" si="128"/>
        <v>H</v>
      </c>
      <c r="E4154" s="55" t="str">
        <f t="shared" si="129"/>
        <v>H2435</v>
      </c>
      <c r="F4154" s="56" t="s">
        <v>15934</v>
      </c>
      <c r="G4154" s="56" t="s">
        <v>15935</v>
      </c>
      <c r="H4154" s="56" t="s">
        <v>15936</v>
      </c>
      <c r="I4154" s="57">
        <v>0.27</v>
      </c>
      <c r="J4154" s="57">
        <v>0.14000000000000001</v>
      </c>
      <c r="K4154" s="57">
        <v>0</v>
      </c>
      <c r="L4154" s="315" t="e">
        <v>#REF!</v>
      </c>
      <c r="M4154" s="58" t="e">
        <v>#REF!</v>
      </c>
      <c r="N4154" s="58" t="e">
        <v>#N/A</v>
      </c>
      <c r="O4154" s="58" t="e">
        <v>#N/A</v>
      </c>
      <c r="P4154" s="58" t="e">
        <v>#N/A</v>
      </c>
      <c r="Q4154" s="58" t="e">
        <v>#N/A</v>
      </c>
    </row>
    <row r="4155" spans="1:17" ht="15" customHeight="1" thickBot="1">
      <c r="A4155" s="446">
        <v>21710</v>
      </c>
      <c r="B4155" s="446"/>
      <c r="C4155" s="54" t="str">
        <f>IF(A4155="CSP","Consolidated Supply Program(IIF)",IF(A4155&lt;&gt;"",INDEX('CCN &amp; Description'!$B$2:$B$1071,MATCH(VALUE(LEFT(A4155,5)),'CCN &amp; Description'!$A$2:$A$1071,0)),""))</f>
        <v>ELECTRONIC AND COMMUNICATION MAINTENANCE SHOP</v>
      </c>
      <c r="D4155" s="55" t="str">
        <f t="shared" si="128"/>
        <v>H</v>
      </c>
      <c r="E4155" s="55" t="str">
        <f t="shared" si="129"/>
        <v>H2442</v>
      </c>
      <c r="F4155" s="56" t="s">
        <v>9567</v>
      </c>
      <c r="G4155" s="56" t="s">
        <v>9568</v>
      </c>
      <c r="H4155" s="56" t="s">
        <v>15937</v>
      </c>
      <c r="I4155" s="57">
        <v>0.33</v>
      </c>
      <c r="J4155" s="57">
        <v>0.27</v>
      </c>
      <c r="K4155" s="57">
        <v>0.83</v>
      </c>
      <c r="L4155" s="315" t="e">
        <v>#REF!</v>
      </c>
      <c r="M4155" s="58" t="e">
        <v>#REF!</v>
      </c>
      <c r="N4155" s="58" t="e">
        <v>#N/A</v>
      </c>
      <c r="O4155" s="58" t="e">
        <v>#N/A</v>
      </c>
      <c r="P4155" s="58" t="e">
        <v>#N/A</v>
      </c>
      <c r="Q4155" s="58" t="e">
        <v>#N/A</v>
      </c>
    </row>
    <row r="4156" spans="1:17" s="110" customFormat="1" ht="15" customHeight="1" thickBot="1">
      <c r="A4156" s="446">
        <v>21710</v>
      </c>
      <c r="B4156" s="446"/>
      <c r="C4156" s="106" t="str">
        <f>IF(A4156="CSP","Consolidated Supply Program(IIF)",IF(A4156&lt;&gt;"",INDEX('CCN &amp; Description'!$B$2:$B$1071,MATCH(VALUE(LEFT(A4156,5)),'CCN &amp; Description'!$A$2:$A$1071,0)),""))</f>
        <v>ELECTRONIC AND COMMUNICATION MAINTENANCE SHOP</v>
      </c>
      <c r="D4156" s="107" t="str">
        <f t="shared" si="128"/>
        <v>H</v>
      </c>
      <c r="E4156" s="107" t="str">
        <f t="shared" si="129"/>
        <v>H2443</v>
      </c>
      <c r="F4156" s="108" t="s">
        <v>9569</v>
      </c>
      <c r="G4156" s="108" t="s">
        <v>9568</v>
      </c>
      <c r="H4156" s="108" t="s">
        <v>15938</v>
      </c>
      <c r="I4156" s="109">
        <v>1.25</v>
      </c>
      <c r="J4156" s="109">
        <v>0.65</v>
      </c>
      <c r="K4156" s="109">
        <v>0.42</v>
      </c>
      <c r="L4156" s="110" t="e">
        <v>#REF!</v>
      </c>
      <c r="M4156" s="111" t="e">
        <v>#REF!</v>
      </c>
      <c r="N4156" s="111" t="e">
        <v>#N/A</v>
      </c>
      <c r="O4156" s="111" t="e">
        <v>#N/A</v>
      </c>
      <c r="P4156" s="111" t="e">
        <v>#N/A</v>
      </c>
      <c r="Q4156" s="111" t="e">
        <v>#N/A</v>
      </c>
    </row>
    <row r="4157" spans="1:17" ht="15" customHeight="1" thickBot="1">
      <c r="A4157" s="446"/>
      <c r="B4157" s="446"/>
      <c r="C4157" s="54" t="str">
        <f>IF(A4157="CSP","Consolidated Supply Program(IIF)",IF(A4157&lt;&gt;"",INDEX('CCN &amp; Description'!$B$2:$B$1071,MATCH(VALUE(LEFT(A4157,5)),'CCN &amp; Description'!$A$2:$A$1071,0)),""))</f>
        <v/>
      </c>
      <c r="D4157" s="55" t="str">
        <f t="shared" si="128"/>
        <v>H</v>
      </c>
      <c r="E4157" s="55" t="str">
        <f t="shared" si="129"/>
        <v>H2443</v>
      </c>
      <c r="F4157" s="56" t="s">
        <v>15939</v>
      </c>
      <c r="G4157" s="56" t="s">
        <v>9568</v>
      </c>
      <c r="H4157" s="56" t="s">
        <v>15938</v>
      </c>
      <c r="I4157" s="57">
        <v>1.25</v>
      </c>
      <c r="J4157" s="57">
        <v>0.65</v>
      </c>
      <c r="K4157" s="57">
        <v>0.42</v>
      </c>
      <c r="L4157" s="315" t="e">
        <v>#REF!</v>
      </c>
      <c r="M4157" s="58" t="e">
        <v>#REF!</v>
      </c>
      <c r="N4157" s="58" t="e">
        <v>#N/A</v>
      </c>
      <c r="O4157" s="58" t="e">
        <v>#N/A</v>
      </c>
      <c r="P4157" s="58" t="e">
        <v>#N/A</v>
      </c>
      <c r="Q4157" s="58" t="e">
        <v>#N/A</v>
      </c>
    </row>
    <row r="4158" spans="1:17" ht="15" customHeight="1" thickBot="1">
      <c r="A4158" s="446"/>
      <c r="B4158" s="446"/>
      <c r="C4158" s="54" t="str">
        <f>IF(A4158="CSP","Consolidated Supply Program(IIF)",IF(A4158&lt;&gt;"",INDEX('CCN &amp; Description'!$B$2:$B$1071,MATCH(VALUE(LEFT(A4158,5)),'CCN &amp; Description'!$A$2:$A$1071,0)),""))</f>
        <v/>
      </c>
      <c r="D4158" s="55" t="str">
        <f t="shared" si="128"/>
        <v>H</v>
      </c>
      <c r="E4158" s="55" t="str">
        <f t="shared" si="129"/>
        <v>H2444</v>
      </c>
      <c r="F4158" s="56" t="s">
        <v>15940</v>
      </c>
      <c r="G4158" s="56" t="s">
        <v>9568</v>
      </c>
      <c r="H4158" s="56" t="s">
        <v>15941</v>
      </c>
      <c r="I4158" s="57">
        <v>1</v>
      </c>
      <c r="J4158" s="57">
        <v>0.57999999999999996</v>
      </c>
      <c r="K4158" s="57">
        <v>0.57999999999999996</v>
      </c>
      <c r="L4158" s="315" t="e">
        <v>#REF!</v>
      </c>
      <c r="M4158" s="58" t="e">
        <v>#REF!</v>
      </c>
      <c r="N4158" s="58" t="e">
        <v>#N/A</v>
      </c>
      <c r="O4158" s="58" t="e">
        <v>#N/A</v>
      </c>
      <c r="P4158" s="58" t="e">
        <v>#N/A</v>
      </c>
      <c r="Q4158" s="58" t="e">
        <v>#N/A</v>
      </c>
    </row>
    <row r="4159" spans="1:17" ht="15" customHeight="1" thickBot="1">
      <c r="A4159" s="446"/>
      <c r="B4159" s="446"/>
      <c r="C4159" s="54" t="str">
        <f>IF(A4159="CSP","Consolidated Supply Program(IIF)",IF(A4159&lt;&gt;"",INDEX('CCN &amp; Description'!$B$2:$B$1071,MATCH(VALUE(LEFT(A4159,5)),'CCN &amp; Description'!$A$2:$A$1071,0)),""))</f>
        <v/>
      </c>
      <c r="D4159" s="55" t="str">
        <f t="shared" si="128"/>
        <v>H</v>
      </c>
      <c r="E4159" s="55" t="str">
        <f t="shared" si="129"/>
        <v>H2445</v>
      </c>
      <c r="F4159" s="56" t="s">
        <v>15942</v>
      </c>
      <c r="G4159" s="56" t="s">
        <v>9568</v>
      </c>
      <c r="H4159" s="56" t="s">
        <v>15943</v>
      </c>
      <c r="I4159" s="57">
        <v>0</v>
      </c>
      <c r="J4159" s="57">
        <v>0</v>
      </c>
      <c r="K4159" s="57">
        <v>0</v>
      </c>
      <c r="L4159" s="315" t="e">
        <v>#REF!</v>
      </c>
      <c r="M4159" s="58" t="e">
        <v>#REF!</v>
      </c>
      <c r="N4159" s="58" t="e">
        <v>#N/A</v>
      </c>
      <c r="O4159" s="58" t="e">
        <v>#N/A</v>
      </c>
      <c r="P4159" s="58" t="e">
        <v>#N/A</v>
      </c>
      <c r="Q4159" s="58" t="e">
        <v>#N/A</v>
      </c>
    </row>
    <row r="4160" spans="1:17" ht="15" customHeight="1" thickBot="1">
      <c r="A4160" s="446"/>
      <c r="B4160" s="446"/>
      <c r="C4160" s="54" t="str">
        <f>IF(A4160="CSP","Consolidated Supply Program(IIF)",IF(A4160&lt;&gt;"",INDEX('CCN &amp; Description'!$B$2:$B$1071,MATCH(VALUE(LEFT(A4160,5)),'CCN &amp; Description'!$A$2:$A$1071,0)),""))</f>
        <v/>
      </c>
      <c r="D4160" s="55" t="str">
        <f t="shared" si="128"/>
        <v>H</v>
      </c>
      <c r="E4160" s="55" t="str">
        <f t="shared" si="129"/>
        <v>H2460</v>
      </c>
      <c r="F4160" s="56" t="s">
        <v>15944</v>
      </c>
      <c r="G4160" s="56" t="s">
        <v>15945</v>
      </c>
      <c r="H4160" s="56" t="s">
        <v>15946</v>
      </c>
      <c r="I4160" s="57">
        <v>1.27</v>
      </c>
      <c r="J4160" s="57">
        <v>0.32</v>
      </c>
      <c r="K4160" s="57">
        <v>0.03</v>
      </c>
      <c r="L4160" s="315" t="e">
        <v>#REF!</v>
      </c>
      <c r="M4160" s="58" t="e">
        <v>#REF!</v>
      </c>
      <c r="N4160" s="58" t="e">
        <v>#N/A</v>
      </c>
      <c r="O4160" s="58" t="e">
        <v>#N/A</v>
      </c>
      <c r="P4160" s="58" t="e">
        <v>#N/A</v>
      </c>
      <c r="Q4160" s="58" t="e">
        <v>#N/A</v>
      </c>
    </row>
    <row r="4161" spans="1:17" ht="15" customHeight="1" thickBot="1">
      <c r="A4161" s="446"/>
      <c r="B4161" s="446"/>
      <c r="C4161" s="54" t="str">
        <f>IF(A4161="CSP","Consolidated Supply Program(IIF)",IF(A4161&lt;&gt;"",INDEX('CCN &amp; Description'!$B$2:$B$1071,MATCH(VALUE(LEFT(A4161,5)),'CCN &amp; Description'!$A$2:$A$1071,0)),""))</f>
        <v/>
      </c>
      <c r="D4161" s="55" t="str">
        <f t="shared" si="128"/>
        <v>H</v>
      </c>
      <c r="E4161" s="55" t="str">
        <f t="shared" si="129"/>
        <v>H2465</v>
      </c>
      <c r="F4161" s="56" t="s">
        <v>15947</v>
      </c>
      <c r="G4161" s="56" t="s">
        <v>15948</v>
      </c>
      <c r="H4161" s="56" t="s">
        <v>11039</v>
      </c>
      <c r="I4161" s="57">
        <v>1.42</v>
      </c>
      <c r="J4161" s="57">
        <v>0.5</v>
      </c>
      <c r="K4161" s="57">
        <v>1.08</v>
      </c>
      <c r="L4161" s="315" t="e">
        <v>#REF!</v>
      </c>
      <c r="M4161" s="58" t="e">
        <v>#REF!</v>
      </c>
      <c r="N4161" s="58" t="e">
        <v>#N/A</v>
      </c>
      <c r="O4161" s="58" t="e">
        <v>#N/A</v>
      </c>
      <c r="P4161" s="58" t="e">
        <v>#N/A</v>
      </c>
      <c r="Q4161" s="58" t="e">
        <v>#N/A</v>
      </c>
    </row>
    <row r="4162" spans="1:17" ht="15" customHeight="1" thickBot="1">
      <c r="A4162" s="446"/>
      <c r="B4162" s="446"/>
      <c r="C4162" s="54" t="str">
        <f>IF(A4162="CSP","Consolidated Supply Program(IIF)",IF(A4162&lt;&gt;"",INDEX('CCN &amp; Description'!$B$2:$B$1071,MATCH(VALUE(LEFT(A4162,5)),'CCN &amp; Description'!$A$2:$A$1071,0)),""))</f>
        <v/>
      </c>
      <c r="D4162" s="55" t="str">
        <f t="shared" ref="D4162:D4225" si="130">LEFT(F4162,1)</f>
        <v>H</v>
      </c>
      <c r="E4162" s="55" t="str">
        <f t="shared" ref="E4162:E4225" si="131">LEFT(F4162,5)</f>
        <v>H2465</v>
      </c>
      <c r="F4162" s="56" t="s">
        <v>15947</v>
      </c>
      <c r="G4162" s="56" t="s">
        <v>15948</v>
      </c>
      <c r="H4162" s="56" t="s">
        <v>11038</v>
      </c>
      <c r="I4162" s="57">
        <v>1.42</v>
      </c>
      <c r="J4162" s="57">
        <v>0.5</v>
      </c>
      <c r="K4162" s="57">
        <v>1.08</v>
      </c>
      <c r="L4162" s="315" t="e">
        <v>#REF!</v>
      </c>
      <c r="M4162" s="58" t="e">
        <v>#REF!</v>
      </c>
      <c r="N4162" s="58" t="e">
        <v>#N/A</v>
      </c>
      <c r="O4162" s="58" t="e">
        <v>#N/A</v>
      </c>
      <c r="P4162" s="58" t="e">
        <v>#N/A</v>
      </c>
      <c r="Q4162" s="58" t="e">
        <v>#N/A</v>
      </c>
    </row>
    <row r="4163" spans="1:17" ht="15" customHeight="1" thickBot="1">
      <c r="A4163" s="446"/>
      <c r="B4163" s="446"/>
      <c r="C4163" s="54" t="str">
        <f>IF(A4163="CSP","Consolidated Supply Program(IIF)",IF(A4163&lt;&gt;"",INDEX('CCN &amp; Description'!$B$2:$B$1071,MATCH(VALUE(LEFT(A4163,5)),'CCN &amp; Description'!$A$2:$A$1071,0)),""))</f>
        <v/>
      </c>
      <c r="D4163" s="55" t="str">
        <f t="shared" si="130"/>
        <v>H</v>
      </c>
      <c r="E4163" s="55" t="str">
        <f t="shared" si="131"/>
        <v>H2480</v>
      </c>
      <c r="F4163" s="56" t="s">
        <v>15949</v>
      </c>
      <c r="G4163" s="56" t="s">
        <v>12368</v>
      </c>
      <c r="H4163" s="56" t="s">
        <v>15950</v>
      </c>
      <c r="I4163" s="57">
        <v>0</v>
      </c>
      <c r="J4163" s="57">
        <v>0</v>
      </c>
      <c r="K4163" s="57">
        <v>0</v>
      </c>
      <c r="L4163" s="315" t="e">
        <v>#REF!</v>
      </c>
      <c r="M4163" s="58" t="e">
        <v>#REF!</v>
      </c>
      <c r="N4163" s="58" t="e">
        <v>#N/A</v>
      </c>
      <c r="O4163" s="58" t="e">
        <v>#N/A</v>
      </c>
      <c r="P4163" s="58" t="e">
        <v>#N/A</v>
      </c>
      <c r="Q4163" s="58" t="e">
        <v>#N/A</v>
      </c>
    </row>
    <row r="4164" spans="1:17" ht="15" customHeight="1" thickBot="1">
      <c r="A4164" s="446">
        <v>21451</v>
      </c>
      <c r="B4164" s="446"/>
      <c r="C4164" s="54" t="str">
        <f>IF(A4164="CSP","Consolidated Supply Program(IIF)",IF(A4164&lt;&gt;"",INDEX('CCN &amp; Description'!$B$2:$B$1071,MATCH(VALUE(LEFT(A4164,5)),'CCN &amp; Description'!$A$2:$A$1071,0)),""))</f>
        <v>VEHICLE MAINTENANCE SHOP</v>
      </c>
      <c r="D4164" s="55" t="str">
        <f t="shared" si="130"/>
        <v>H</v>
      </c>
      <c r="E4164" s="55" t="str">
        <f t="shared" si="131"/>
        <v>H2510</v>
      </c>
      <c r="F4164" s="56" t="s">
        <v>15951</v>
      </c>
      <c r="G4164" s="56" t="s">
        <v>15952</v>
      </c>
      <c r="H4164" s="56" t="s">
        <v>15953</v>
      </c>
      <c r="I4164" s="57">
        <v>0</v>
      </c>
      <c r="J4164" s="57">
        <v>0</v>
      </c>
      <c r="K4164" s="57">
        <v>0</v>
      </c>
      <c r="L4164" s="315" t="e">
        <v>#REF!</v>
      </c>
      <c r="M4164" s="58" t="e">
        <v>#REF!</v>
      </c>
      <c r="N4164" s="58" t="e">
        <v>#N/A</v>
      </c>
      <c r="O4164" s="58" t="e">
        <v>#N/A</v>
      </c>
      <c r="P4164" s="58" t="e">
        <v>#N/A</v>
      </c>
      <c r="Q4164" s="58" t="e">
        <v>#N/A</v>
      </c>
    </row>
    <row r="4165" spans="1:17" ht="15" customHeight="1" thickBot="1">
      <c r="A4165" s="446"/>
      <c r="B4165" s="446"/>
      <c r="C4165" s="54" t="str">
        <f>IF(A4165="CSP","Consolidated Supply Program(IIF)",IF(A4165&lt;&gt;"",INDEX('CCN &amp; Description'!$B$2:$B$1071,MATCH(VALUE(LEFT(A4165,5)),'CCN &amp; Description'!$A$2:$A$1071,0)),""))</f>
        <v/>
      </c>
      <c r="D4165" s="55" t="str">
        <f t="shared" si="130"/>
        <v>H</v>
      </c>
      <c r="E4165" s="55" t="str">
        <f t="shared" si="131"/>
        <v>H3215</v>
      </c>
      <c r="F4165" s="56" t="s">
        <v>15954</v>
      </c>
      <c r="G4165" s="56" t="s">
        <v>15955</v>
      </c>
      <c r="H4165" s="59"/>
      <c r="I4165" s="57">
        <v>0</v>
      </c>
      <c r="J4165" s="57">
        <v>0</v>
      </c>
      <c r="K4165" s="57">
        <v>0</v>
      </c>
      <c r="L4165" s="315" t="e">
        <v>#REF!</v>
      </c>
      <c r="M4165" s="58" t="e">
        <v>#REF!</v>
      </c>
      <c r="N4165" s="58" t="e">
        <v>#N/A</v>
      </c>
      <c r="O4165" s="58" t="e">
        <v>#N/A</v>
      </c>
      <c r="P4165" s="58" t="e">
        <v>#N/A</v>
      </c>
      <c r="Q4165" s="58" t="e">
        <v>#N/A</v>
      </c>
    </row>
    <row r="4166" spans="1:17" ht="15" customHeight="1" thickBot="1">
      <c r="A4166" s="446"/>
      <c r="B4166" s="446"/>
      <c r="C4166" s="54" t="str">
        <f>IF(A4166="CSP","Consolidated Supply Program(IIF)",IF(A4166&lt;&gt;"",INDEX('CCN &amp; Description'!$B$2:$B$1071,MATCH(VALUE(LEFT(A4166,5)),'CCN &amp; Description'!$A$2:$A$1071,0)),""))</f>
        <v/>
      </c>
      <c r="D4166" s="55" t="str">
        <f t="shared" si="130"/>
        <v>H</v>
      </c>
      <c r="E4166" s="55" t="str">
        <f t="shared" si="131"/>
        <v>H3220</v>
      </c>
      <c r="F4166" s="56" t="s">
        <v>15956</v>
      </c>
      <c r="G4166" s="56" t="s">
        <v>15957</v>
      </c>
      <c r="H4166" s="56" t="s">
        <v>15958</v>
      </c>
      <c r="I4166" s="57">
        <v>0</v>
      </c>
      <c r="J4166" s="57">
        <v>0</v>
      </c>
      <c r="K4166" s="57">
        <v>0</v>
      </c>
      <c r="L4166" s="315" t="e">
        <v>#REF!</v>
      </c>
      <c r="M4166" s="58" t="e">
        <v>#REF!</v>
      </c>
      <c r="N4166" s="58" t="e">
        <v>#N/A</v>
      </c>
      <c r="O4166" s="58" t="e">
        <v>#N/A</v>
      </c>
      <c r="P4166" s="58" t="e">
        <v>#N/A</v>
      </c>
      <c r="Q4166" s="58" t="e">
        <v>#N/A</v>
      </c>
    </row>
    <row r="4167" spans="1:17" ht="15" customHeight="1" thickBot="1">
      <c r="A4167" s="446"/>
      <c r="B4167" s="446"/>
      <c r="C4167" s="54" t="str">
        <f>IF(A4167="CSP","Consolidated Supply Program(IIF)",IF(A4167&lt;&gt;"",INDEX('CCN &amp; Description'!$B$2:$B$1071,MATCH(VALUE(LEFT(A4167,5)),'CCN &amp; Description'!$A$2:$A$1071,0)),""))</f>
        <v/>
      </c>
      <c r="D4167" s="55" t="str">
        <f t="shared" si="130"/>
        <v>H</v>
      </c>
      <c r="E4167" s="55" t="str">
        <f t="shared" si="131"/>
        <v>H3457</v>
      </c>
      <c r="F4167" s="56" t="s">
        <v>15959</v>
      </c>
      <c r="G4167" s="56" t="s">
        <v>15960</v>
      </c>
      <c r="H4167" s="59"/>
      <c r="I4167" s="57">
        <v>0</v>
      </c>
      <c r="J4167" s="57">
        <v>0</v>
      </c>
      <c r="K4167" s="57">
        <v>0</v>
      </c>
      <c r="L4167" s="315" t="e">
        <v>#REF!</v>
      </c>
      <c r="M4167" s="58" t="e">
        <v>#REF!</v>
      </c>
      <c r="N4167" s="58" t="e">
        <v>#N/A</v>
      </c>
      <c r="O4167" s="58" t="e">
        <v>#N/A</v>
      </c>
      <c r="P4167" s="58" t="e">
        <v>#N/A</v>
      </c>
      <c r="Q4167" s="58" t="e">
        <v>#N/A</v>
      </c>
    </row>
    <row r="4168" spans="1:17" s="110" customFormat="1" ht="15" customHeight="1" thickBot="1">
      <c r="A4168" s="446">
        <v>21710</v>
      </c>
      <c r="B4168" s="446"/>
      <c r="C4168" s="106" t="str">
        <f>IF(A4168="CSP","Consolidated Supply Program(IIF)",IF(A4168&lt;&gt;"",INDEX('CCN &amp; Description'!$B$2:$B$1071,MATCH(VALUE(LEFT(A4168,5)),'CCN &amp; Description'!$A$2:$A$1071,0)),""))</f>
        <v>ELECTRONIC AND COMMUNICATION MAINTENANCE SHOP</v>
      </c>
      <c r="D4168" s="107" t="str">
        <f t="shared" si="130"/>
        <v>H</v>
      </c>
      <c r="E4168" s="107" t="str">
        <f t="shared" si="131"/>
        <v>H3458</v>
      </c>
      <c r="F4168" s="108" t="s">
        <v>1250</v>
      </c>
      <c r="G4168" s="108" t="s">
        <v>15961</v>
      </c>
      <c r="H4168" s="108" t="s">
        <v>15962</v>
      </c>
      <c r="I4168" s="109">
        <v>0.67</v>
      </c>
      <c r="J4168" s="109">
        <v>1.42</v>
      </c>
      <c r="K4168" s="109">
        <v>1.42</v>
      </c>
      <c r="L4168" s="110" t="e">
        <v>#REF!</v>
      </c>
      <c r="M4168" s="111" t="e">
        <v>#REF!</v>
      </c>
      <c r="N4168" s="111" t="e">
        <v>#N/A</v>
      </c>
      <c r="O4168" s="111" t="e">
        <v>#N/A</v>
      </c>
      <c r="P4168" s="111" t="e">
        <v>#N/A</v>
      </c>
      <c r="Q4168" s="111" t="e">
        <v>#N/A</v>
      </c>
    </row>
    <row r="4169" spans="1:17" s="110" customFormat="1" ht="15" customHeight="1" thickBot="1">
      <c r="A4169" s="446">
        <v>21710</v>
      </c>
      <c r="B4169" s="446"/>
      <c r="C4169" s="106" t="str">
        <f>IF(A4169="CSP","Consolidated Supply Program(IIF)",IF(A4169&lt;&gt;"",INDEX('CCN &amp; Description'!$B$2:$B$1071,MATCH(VALUE(LEFT(A4169,5)),'CCN &amp; Description'!$A$2:$A$1071,0)),""))</f>
        <v>ELECTRONIC AND COMMUNICATION MAINTENANCE SHOP</v>
      </c>
      <c r="D4169" s="107" t="str">
        <f t="shared" si="130"/>
        <v>H</v>
      </c>
      <c r="E4169" s="107" t="str">
        <f t="shared" si="131"/>
        <v>H3458</v>
      </c>
      <c r="F4169" s="108" t="s">
        <v>1250</v>
      </c>
      <c r="G4169" s="108" t="s">
        <v>9555</v>
      </c>
      <c r="H4169" s="108" t="s">
        <v>15963</v>
      </c>
      <c r="I4169" s="109">
        <v>0.67</v>
      </c>
      <c r="J4169" s="109">
        <v>1.42</v>
      </c>
      <c r="K4169" s="109">
        <v>1.42</v>
      </c>
      <c r="L4169" s="110" t="e">
        <v>#REF!</v>
      </c>
      <c r="M4169" s="111" t="e">
        <v>#REF!</v>
      </c>
      <c r="N4169" s="111" t="e">
        <v>#N/A</v>
      </c>
      <c r="O4169" s="111" t="e">
        <v>#N/A</v>
      </c>
      <c r="P4169" s="111" t="e">
        <v>#N/A</v>
      </c>
      <c r="Q4169" s="111" t="e">
        <v>#N/A</v>
      </c>
    </row>
    <row r="4170" spans="1:17" s="110" customFormat="1" ht="15" customHeight="1" thickBot="1">
      <c r="A4170" s="446">
        <v>21710</v>
      </c>
      <c r="B4170" s="446"/>
      <c r="C4170" s="106" t="str">
        <f>IF(A4170="CSP","Consolidated Supply Program(IIF)",IF(A4170&lt;&gt;"",INDEX('CCN &amp; Description'!$B$2:$B$1071,MATCH(VALUE(LEFT(A4170,5)),'CCN &amp; Description'!$A$2:$A$1071,0)),""))</f>
        <v>ELECTRONIC AND COMMUNICATION MAINTENANCE SHOP</v>
      </c>
      <c r="D4170" s="107" t="str">
        <f t="shared" si="130"/>
        <v>H</v>
      </c>
      <c r="E4170" s="107" t="str">
        <f t="shared" si="131"/>
        <v>H3459</v>
      </c>
      <c r="F4170" s="108" t="s">
        <v>1253</v>
      </c>
      <c r="G4170" s="108" t="s">
        <v>15961</v>
      </c>
      <c r="H4170" s="108" t="s">
        <v>15962</v>
      </c>
      <c r="I4170" s="109">
        <v>1.67</v>
      </c>
      <c r="J4170" s="109">
        <v>1.67</v>
      </c>
      <c r="K4170" s="109">
        <v>1.5</v>
      </c>
      <c r="L4170" s="110" t="e">
        <v>#REF!</v>
      </c>
      <c r="M4170" s="111" t="e">
        <v>#REF!</v>
      </c>
      <c r="N4170" s="111" t="e">
        <v>#N/A</v>
      </c>
      <c r="O4170" s="111" t="e">
        <v>#N/A</v>
      </c>
      <c r="P4170" s="111" t="e">
        <v>#N/A</v>
      </c>
      <c r="Q4170" s="111" t="e">
        <v>#N/A</v>
      </c>
    </row>
    <row r="4171" spans="1:17" s="110" customFormat="1" ht="15" customHeight="1" thickBot="1">
      <c r="A4171" s="446">
        <v>21710</v>
      </c>
      <c r="B4171" s="446"/>
      <c r="C4171" s="106" t="str">
        <f>IF(A4171="CSP","Consolidated Supply Program(IIF)",IF(A4171&lt;&gt;"",INDEX('CCN &amp; Description'!$B$2:$B$1071,MATCH(VALUE(LEFT(A4171,5)),'CCN &amp; Description'!$A$2:$A$1071,0)),""))</f>
        <v>ELECTRONIC AND COMMUNICATION MAINTENANCE SHOP</v>
      </c>
      <c r="D4171" s="107" t="str">
        <f t="shared" si="130"/>
        <v>H</v>
      </c>
      <c r="E4171" s="107" t="str">
        <f t="shared" si="131"/>
        <v>H3459</v>
      </c>
      <c r="F4171" s="108" t="s">
        <v>1253</v>
      </c>
      <c r="G4171" s="108" t="s">
        <v>15961</v>
      </c>
      <c r="H4171" s="112"/>
      <c r="I4171" s="109">
        <v>1.67</v>
      </c>
      <c r="J4171" s="109">
        <v>1.67</v>
      </c>
      <c r="K4171" s="109">
        <v>1.5</v>
      </c>
      <c r="L4171" s="110" t="e">
        <v>#REF!</v>
      </c>
      <c r="M4171" s="111" t="e">
        <v>#REF!</v>
      </c>
      <c r="N4171" s="111" t="e">
        <v>#N/A</v>
      </c>
      <c r="O4171" s="111" t="e">
        <v>#N/A</v>
      </c>
      <c r="P4171" s="111" t="e">
        <v>#N/A</v>
      </c>
      <c r="Q4171" s="111" t="e">
        <v>#N/A</v>
      </c>
    </row>
    <row r="4172" spans="1:17" s="110" customFormat="1" ht="15" customHeight="1" thickBot="1">
      <c r="A4172" s="446">
        <v>21710</v>
      </c>
      <c r="B4172" s="446"/>
      <c r="C4172" s="106" t="str">
        <f>IF(A4172="CSP","Consolidated Supply Program(IIF)",IF(A4172&lt;&gt;"",INDEX('CCN &amp; Description'!$B$2:$B$1071,MATCH(VALUE(LEFT(A4172,5)),'CCN &amp; Description'!$A$2:$A$1071,0)),""))</f>
        <v>ELECTRONIC AND COMMUNICATION MAINTENANCE SHOP</v>
      </c>
      <c r="D4172" s="107" t="str">
        <f t="shared" si="130"/>
        <v>H</v>
      </c>
      <c r="E4172" s="107" t="str">
        <f t="shared" si="131"/>
        <v>H3459</v>
      </c>
      <c r="F4172" s="108" t="s">
        <v>1253</v>
      </c>
      <c r="G4172" s="108" t="s">
        <v>15961</v>
      </c>
      <c r="H4172" s="112"/>
      <c r="I4172" s="109">
        <v>1.67</v>
      </c>
      <c r="J4172" s="109">
        <v>1.67</v>
      </c>
      <c r="K4172" s="109">
        <v>1.5</v>
      </c>
      <c r="L4172" s="110" t="e">
        <v>#REF!</v>
      </c>
      <c r="M4172" s="111" t="e">
        <v>#REF!</v>
      </c>
      <c r="N4172" s="111" t="e">
        <v>#N/A</v>
      </c>
      <c r="O4172" s="111" t="e">
        <v>#N/A</v>
      </c>
      <c r="P4172" s="111" t="e">
        <v>#N/A</v>
      </c>
      <c r="Q4172" s="111" t="e">
        <v>#N/A</v>
      </c>
    </row>
    <row r="4173" spans="1:17" s="110" customFormat="1" ht="15" customHeight="1" thickBot="1">
      <c r="A4173" s="446">
        <v>21710</v>
      </c>
      <c r="B4173" s="446"/>
      <c r="C4173" s="106" t="str">
        <f>IF(A4173="CSP","Consolidated Supply Program(IIF)",IF(A4173&lt;&gt;"",INDEX('CCN &amp; Description'!$B$2:$B$1071,MATCH(VALUE(LEFT(A4173,5)),'CCN &amp; Description'!$A$2:$A$1071,0)),""))</f>
        <v>ELECTRONIC AND COMMUNICATION MAINTENANCE SHOP</v>
      </c>
      <c r="D4173" s="107" t="str">
        <f t="shared" si="130"/>
        <v>H</v>
      </c>
      <c r="E4173" s="107" t="str">
        <f t="shared" si="131"/>
        <v>H3459</v>
      </c>
      <c r="F4173" s="108" t="s">
        <v>1253</v>
      </c>
      <c r="G4173" s="108" t="s">
        <v>9555</v>
      </c>
      <c r="H4173" s="108" t="s">
        <v>15964</v>
      </c>
      <c r="I4173" s="109">
        <v>1.67</v>
      </c>
      <c r="J4173" s="109">
        <v>1.67</v>
      </c>
      <c r="K4173" s="109">
        <v>1.5</v>
      </c>
      <c r="L4173" s="110" t="e">
        <v>#REF!</v>
      </c>
      <c r="M4173" s="111" t="e">
        <v>#REF!</v>
      </c>
      <c r="N4173" s="111" t="e">
        <v>#N/A</v>
      </c>
      <c r="O4173" s="111" t="e">
        <v>#N/A</v>
      </c>
      <c r="P4173" s="111" t="e">
        <v>#N/A</v>
      </c>
      <c r="Q4173" s="111" t="e">
        <v>#N/A</v>
      </c>
    </row>
    <row r="4174" spans="1:17" ht="15" customHeight="1" thickBot="1">
      <c r="A4174" s="446"/>
      <c r="B4174" s="446"/>
      <c r="C4174" s="54" t="str">
        <f>IF(A4174="CSP","Consolidated Supply Program(IIF)",IF(A4174&lt;&gt;"",INDEX('CCN &amp; Description'!$B$2:$B$1071,MATCH(VALUE(LEFT(A4174,5)),'CCN &amp; Description'!$A$2:$A$1071,0)),""))</f>
        <v/>
      </c>
      <c r="D4174" s="55" t="str">
        <f t="shared" si="130"/>
        <v>H</v>
      </c>
      <c r="E4174" s="55" t="str">
        <f t="shared" si="131"/>
        <v>H3462</v>
      </c>
      <c r="F4174" s="56" t="s">
        <v>15965</v>
      </c>
      <c r="G4174" s="56" t="s">
        <v>11422</v>
      </c>
      <c r="H4174" s="56" t="s">
        <v>15966</v>
      </c>
      <c r="I4174" s="57">
        <v>0</v>
      </c>
      <c r="J4174" s="57">
        <v>0</v>
      </c>
      <c r="K4174" s="57">
        <v>0</v>
      </c>
      <c r="L4174" s="315" t="e">
        <v>#REF!</v>
      </c>
      <c r="M4174" s="58" t="e">
        <v>#REF!</v>
      </c>
      <c r="N4174" s="58" t="e">
        <v>#N/A</v>
      </c>
      <c r="O4174" s="58" t="e">
        <v>#N/A</v>
      </c>
      <c r="P4174" s="58" t="e">
        <v>#N/A</v>
      </c>
      <c r="Q4174" s="58" t="e">
        <v>#N/A</v>
      </c>
    </row>
    <row r="4175" spans="1:17" ht="15" customHeight="1" thickBot="1">
      <c r="A4175" s="446"/>
      <c r="B4175" s="446"/>
      <c r="C4175" s="54" t="str">
        <f>IF(A4175="CSP","Consolidated Supply Program(IIF)",IF(A4175&lt;&gt;"",INDEX('CCN &amp; Description'!$B$2:$B$1071,MATCH(VALUE(LEFT(A4175,5)),'CCN &amp; Description'!$A$2:$A$1071,0)),""))</f>
        <v/>
      </c>
      <c r="D4175" s="55" t="str">
        <f t="shared" si="130"/>
        <v>H</v>
      </c>
      <c r="E4175" s="55" t="str">
        <f t="shared" si="131"/>
        <v>H3465</v>
      </c>
      <c r="F4175" s="56" t="s">
        <v>15967</v>
      </c>
      <c r="G4175" s="56" t="s">
        <v>9568</v>
      </c>
      <c r="H4175" s="56" t="s">
        <v>15968</v>
      </c>
      <c r="I4175" s="57">
        <v>0.81</v>
      </c>
      <c r="J4175" s="57">
        <v>0.57999999999999996</v>
      </c>
      <c r="K4175" s="57">
        <v>0.25</v>
      </c>
      <c r="L4175" s="315" t="e">
        <v>#REF!</v>
      </c>
      <c r="M4175" s="58" t="e">
        <v>#REF!</v>
      </c>
      <c r="N4175" s="58" t="e">
        <v>#N/A</v>
      </c>
      <c r="O4175" s="58" t="e">
        <v>#N/A</v>
      </c>
      <c r="P4175" s="58" t="e">
        <v>#N/A</v>
      </c>
      <c r="Q4175" s="58" t="e">
        <v>#N/A</v>
      </c>
    </row>
    <row r="4176" spans="1:17" ht="15" customHeight="1" thickBot="1">
      <c r="A4176" s="446"/>
      <c r="B4176" s="446"/>
      <c r="C4176" s="54" t="str">
        <f>IF(A4176="CSP","Consolidated Supply Program(IIF)",IF(A4176&lt;&gt;"",INDEX('CCN &amp; Description'!$B$2:$B$1071,MATCH(VALUE(LEFT(A4176,5)),'CCN &amp; Description'!$A$2:$A$1071,0)),""))</f>
        <v/>
      </c>
      <c r="D4176" s="55" t="str">
        <f t="shared" si="130"/>
        <v>H</v>
      </c>
      <c r="E4176" s="55" t="str">
        <f t="shared" si="131"/>
        <v>H6000</v>
      </c>
      <c r="F4176" s="56" t="s">
        <v>15969</v>
      </c>
      <c r="G4176" s="56" t="s">
        <v>10863</v>
      </c>
      <c r="H4176" s="59"/>
      <c r="I4176" s="60"/>
      <c r="J4176" s="60"/>
      <c r="K4176" s="60"/>
      <c r="L4176" s="315" t="e">
        <v>#REF!</v>
      </c>
      <c r="M4176" s="58" t="e">
        <v>#REF!</v>
      </c>
      <c r="N4176" s="58" t="e">
        <v>#N/A</v>
      </c>
      <c r="O4176" s="58" t="e">
        <v>#N/A</v>
      </c>
      <c r="P4176" s="58" t="e">
        <v>#N/A</v>
      </c>
      <c r="Q4176" s="58" t="e">
        <v>#N/A</v>
      </c>
    </row>
    <row r="4177" spans="1:17" ht="15" customHeight="1" thickBot="1">
      <c r="A4177" s="446"/>
      <c r="B4177" s="446"/>
      <c r="C4177" s="54" t="str">
        <f>IF(A4177="CSP","Consolidated Supply Program(IIF)",IF(A4177&lt;&gt;"",INDEX('CCN &amp; Description'!$B$2:$B$1071,MATCH(VALUE(LEFT(A4177,5)),'CCN &amp; Description'!$A$2:$A$1071,0)),""))</f>
        <v/>
      </c>
      <c r="D4177" s="55" t="str">
        <f t="shared" si="130"/>
        <v>H</v>
      </c>
      <c r="E4177" s="55" t="str">
        <f t="shared" si="131"/>
        <v>H6001</v>
      </c>
      <c r="F4177" s="56" t="s">
        <v>15970</v>
      </c>
      <c r="G4177" s="56" t="s">
        <v>15971</v>
      </c>
      <c r="H4177" s="56" t="s">
        <v>15972</v>
      </c>
      <c r="I4177" s="60"/>
      <c r="J4177" s="60"/>
      <c r="K4177" s="60"/>
      <c r="L4177" s="315" t="e">
        <v>#REF!</v>
      </c>
      <c r="M4177" s="58" t="e">
        <v>#REF!</v>
      </c>
      <c r="N4177" s="58" t="e">
        <v>#N/A</v>
      </c>
      <c r="O4177" s="58" t="e">
        <v>#N/A</v>
      </c>
      <c r="P4177" s="58" t="e">
        <v>#N/A</v>
      </c>
      <c r="Q4177" s="58" t="e">
        <v>#N/A</v>
      </c>
    </row>
    <row r="4178" spans="1:17" ht="15" customHeight="1" thickBot="1">
      <c r="A4178" s="446"/>
      <c r="B4178" s="446"/>
      <c r="C4178" s="54" t="str">
        <f>IF(A4178="CSP","Consolidated Supply Program(IIF)",IF(A4178&lt;&gt;"",INDEX('CCN &amp; Description'!$B$2:$B$1071,MATCH(VALUE(LEFT(A4178,5)),'CCN &amp; Description'!$A$2:$A$1071,0)),""))</f>
        <v/>
      </c>
      <c r="D4178" s="55" t="str">
        <f t="shared" si="130"/>
        <v>H</v>
      </c>
      <c r="E4178" s="55" t="str">
        <f t="shared" si="131"/>
        <v>H6001</v>
      </c>
      <c r="F4178" s="56" t="s">
        <v>15970</v>
      </c>
      <c r="G4178" s="56" t="s">
        <v>2921</v>
      </c>
      <c r="H4178" s="56" t="s">
        <v>15973</v>
      </c>
      <c r="I4178" s="60"/>
      <c r="J4178" s="60"/>
      <c r="K4178" s="60"/>
      <c r="L4178" s="315" t="e">
        <v>#REF!</v>
      </c>
      <c r="M4178" s="58" t="e">
        <v>#REF!</v>
      </c>
      <c r="N4178" s="58" t="e">
        <v>#N/A</v>
      </c>
      <c r="O4178" s="58" t="e">
        <v>#N/A</v>
      </c>
      <c r="P4178" s="58" t="e">
        <v>#N/A</v>
      </c>
      <c r="Q4178" s="58" t="e">
        <v>#N/A</v>
      </c>
    </row>
    <row r="4179" spans="1:17" ht="15" customHeight="1" thickBot="1">
      <c r="A4179" s="446"/>
      <c r="B4179" s="446"/>
      <c r="C4179" s="54" t="str">
        <f>IF(A4179="CSP","Consolidated Supply Program(IIF)",IF(A4179&lt;&gt;"",INDEX('CCN &amp; Description'!$B$2:$B$1071,MATCH(VALUE(LEFT(A4179,5)),'CCN &amp; Description'!$A$2:$A$1071,0)),""))</f>
        <v/>
      </c>
      <c r="D4179" s="55" t="str">
        <f t="shared" si="130"/>
        <v>H</v>
      </c>
      <c r="E4179" s="55" t="str">
        <f t="shared" si="131"/>
        <v>H6001</v>
      </c>
      <c r="F4179" s="56" t="s">
        <v>15970</v>
      </c>
      <c r="G4179" s="56" t="s">
        <v>15974</v>
      </c>
      <c r="H4179" s="56" t="s">
        <v>15975</v>
      </c>
      <c r="I4179" s="60"/>
      <c r="J4179" s="60"/>
      <c r="K4179" s="60"/>
      <c r="L4179" s="315" t="e">
        <v>#REF!</v>
      </c>
      <c r="M4179" s="58" t="e">
        <v>#REF!</v>
      </c>
      <c r="N4179" s="58" t="e">
        <v>#N/A</v>
      </c>
      <c r="O4179" s="58" t="e">
        <v>#N/A</v>
      </c>
      <c r="P4179" s="58" t="e">
        <v>#N/A</v>
      </c>
      <c r="Q4179" s="58" t="e">
        <v>#N/A</v>
      </c>
    </row>
    <row r="4180" spans="1:17" ht="15" customHeight="1" thickBot="1">
      <c r="A4180" s="446"/>
      <c r="B4180" s="446"/>
      <c r="C4180" s="54" t="str">
        <f>IF(A4180="CSP","Consolidated Supply Program(IIF)",IF(A4180&lt;&gt;"",INDEX('CCN &amp; Description'!$B$2:$B$1071,MATCH(VALUE(LEFT(A4180,5)),'CCN &amp; Description'!$A$2:$A$1071,0)),""))</f>
        <v/>
      </c>
      <c r="D4180" s="55" t="str">
        <f t="shared" si="130"/>
        <v>H</v>
      </c>
      <c r="E4180" s="55" t="str">
        <f t="shared" si="131"/>
        <v>H6001</v>
      </c>
      <c r="F4180" s="56" t="s">
        <v>15970</v>
      </c>
      <c r="G4180" s="56" t="s">
        <v>15976</v>
      </c>
      <c r="H4180" s="56" t="s">
        <v>15977</v>
      </c>
      <c r="I4180" s="60"/>
      <c r="J4180" s="60"/>
      <c r="K4180" s="60"/>
      <c r="L4180" s="315" t="e">
        <v>#REF!</v>
      </c>
      <c r="M4180" s="58" t="e">
        <v>#REF!</v>
      </c>
      <c r="N4180" s="58" t="e">
        <v>#N/A</v>
      </c>
      <c r="O4180" s="58" t="e">
        <v>#N/A</v>
      </c>
      <c r="P4180" s="58" t="e">
        <v>#N/A</v>
      </c>
      <c r="Q4180" s="58" t="e">
        <v>#N/A</v>
      </c>
    </row>
    <row r="4181" spans="1:17" ht="15" customHeight="1" thickBot="1">
      <c r="A4181" s="446"/>
      <c r="B4181" s="446"/>
      <c r="C4181" s="54" t="str">
        <f>IF(A4181="CSP","Consolidated Supply Program(IIF)",IF(A4181&lt;&gt;"",INDEX('CCN &amp; Description'!$B$2:$B$1071,MATCH(VALUE(LEFT(A4181,5)),'CCN &amp; Description'!$A$2:$A$1071,0)),""))</f>
        <v/>
      </c>
      <c r="D4181" s="55" t="str">
        <f t="shared" si="130"/>
        <v>H</v>
      </c>
      <c r="E4181" s="55" t="str">
        <f t="shared" si="131"/>
        <v>H6001</v>
      </c>
      <c r="F4181" s="56" t="s">
        <v>15970</v>
      </c>
      <c r="G4181" s="56" t="s">
        <v>15976</v>
      </c>
      <c r="H4181" s="56" t="s">
        <v>15978</v>
      </c>
      <c r="I4181" s="60"/>
      <c r="J4181" s="60"/>
      <c r="K4181" s="60"/>
      <c r="L4181" s="315" t="e">
        <v>#REF!</v>
      </c>
      <c r="M4181" s="58" t="e">
        <v>#REF!</v>
      </c>
      <c r="N4181" s="58" t="e">
        <v>#N/A</v>
      </c>
      <c r="O4181" s="58" t="e">
        <v>#N/A</v>
      </c>
      <c r="P4181" s="58" t="e">
        <v>#N/A</v>
      </c>
      <c r="Q4181" s="58" t="e">
        <v>#N/A</v>
      </c>
    </row>
    <row r="4182" spans="1:17" ht="15" customHeight="1" thickBot="1">
      <c r="A4182" s="446"/>
      <c r="B4182" s="446"/>
      <c r="C4182" s="54" t="str">
        <f>IF(A4182="CSP","Consolidated Supply Program(IIF)",IF(A4182&lt;&gt;"",INDEX('CCN &amp; Description'!$B$2:$B$1071,MATCH(VALUE(LEFT(A4182,5)),'CCN &amp; Description'!$A$2:$A$1071,0)),""))</f>
        <v/>
      </c>
      <c r="D4182" s="55" t="str">
        <f t="shared" si="130"/>
        <v>H</v>
      </c>
      <c r="E4182" s="55" t="str">
        <f t="shared" si="131"/>
        <v>H6001</v>
      </c>
      <c r="F4182" s="56" t="s">
        <v>15970</v>
      </c>
      <c r="G4182" s="56" t="s">
        <v>15979</v>
      </c>
      <c r="H4182" s="59"/>
      <c r="I4182" s="60"/>
      <c r="J4182" s="60"/>
      <c r="K4182" s="60"/>
      <c r="L4182" s="315" t="e">
        <v>#REF!</v>
      </c>
      <c r="M4182" s="58" t="e">
        <v>#REF!</v>
      </c>
      <c r="N4182" s="58" t="e">
        <v>#N/A</v>
      </c>
      <c r="O4182" s="58" t="e">
        <v>#N/A</v>
      </c>
      <c r="P4182" s="58" t="e">
        <v>#N/A</v>
      </c>
      <c r="Q4182" s="58" t="e">
        <v>#N/A</v>
      </c>
    </row>
    <row r="4183" spans="1:17" s="110" customFormat="1" ht="15" customHeight="1" thickBot="1">
      <c r="A4183" s="446">
        <v>21710</v>
      </c>
      <c r="B4183" s="446"/>
      <c r="C4183" s="106" t="str">
        <f>IF(A4183="CSP","Consolidated Supply Program(IIF)",IF(A4183&lt;&gt;"",INDEX('CCN &amp; Description'!$B$2:$B$1071,MATCH(VALUE(LEFT(A4183,5)),'CCN &amp; Description'!$A$2:$A$1071,0)),""))</f>
        <v>ELECTRONIC AND COMMUNICATION MAINTENANCE SHOP</v>
      </c>
      <c r="D4183" s="107" t="str">
        <f t="shared" si="130"/>
        <v>H</v>
      </c>
      <c r="E4183" s="107" t="str">
        <f t="shared" si="131"/>
        <v>H6002</v>
      </c>
      <c r="F4183" s="108" t="s">
        <v>9570</v>
      </c>
      <c r="G4183" s="108" t="s">
        <v>9571</v>
      </c>
      <c r="H4183" s="108" t="s">
        <v>15980</v>
      </c>
      <c r="I4183" s="109">
        <v>2.21</v>
      </c>
      <c r="J4183" s="109">
        <v>0.67</v>
      </c>
      <c r="K4183" s="109">
        <v>1.08</v>
      </c>
      <c r="L4183" s="110" t="e">
        <v>#REF!</v>
      </c>
      <c r="M4183" s="111" t="e">
        <v>#REF!</v>
      </c>
      <c r="N4183" s="111" t="e">
        <v>#N/A</v>
      </c>
      <c r="O4183" s="111" t="e">
        <v>#N/A</v>
      </c>
      <c r="P4183" s="111" t="e">
        <v>#N/A</v>
      </c>
      <c r="Q4183" s="111" t="e">
        <v>#N/A</v>
      </c>
    </row>
    <row r="4184" spans="1:17" s="110" customFormat="1" ht="15" customHeight="1" thickBot="1">
      <c r="A4184" s="446">
        <v>21710</v>
      </c>
      <c r="B4184" s="446"/>
      <c r="C4184" s="106" t="str">
        <f>IF(A4184="CSP","Consolidated Supply Program(IIF)",IF(A4184&lt;&gt;"",INDEX('CCN &amp; Description'!$B$2:$B$1071,MATCH(VALUE(LEFT(A4184,5)),'CCN &amp; Description'!$A$2:$A$1071,0)),""))</f>
        <v>ELECTRONIC AND COMMUNICATION MAINTENANCE SHOP</v>
      </c>
      <c r="D4184" s="107" t="str">
        <f t="shared" si="130"/>
        <v>H</v>
      </c>
      <c r="E4184" s="107" t="str">
        <f t="shared" si="131"/>
        <v>H6002</v>
      </c>
      <c r="F4184" s="108" t="s">
        <v>9570</v>
      </c>
      <c r="G4184" s="108" t="s">
        <v>9571</v>
      </c>
      <c r="H4184" s="108" t="s">
        <v>15981</v>
      </c>
      <c r="I4184" s="109">
        <v>2.25</v>
      </c>
      <c r="J4184" s="109">
        <v>0.67</v>
      </c>
      <c r="K4184" s="109">
        <v>1.17</v>
      </c>
      <c r="L4184" s="110" t="e">
        <v>#REF!</v>
      </c>
      <c r="M4184" s="111" t="e">
        <v>#REF!</v>
      </c>
      <c r="N4184" s="111" t="e">
        <v>#N/A</v>
      </c>
      <c r="O4184" s="111" t="e">
        <v>#N/A</v>
      </c>
      <c r="P4184" s="111" t="e">
        <v>#N/A</v>
      </c>
      <c r="Q4184" s="111" t="e">
        <v>#N/A</v>
      </c>
    </row>
    <row r="4185" spans="1:17" ht="15" customHeight="1" thickBot="1">
      <c r="A4185" s="446"/>
      <c r="B4185" s="446"/>
      <c r="C4185" s="54" t="str">
        <f>IF(A4185="CSP","Consolidated Supply Program(IIF)",IF(A4185&lt;&gt;"",INDEX('CCN &amp; Description'!$B$2:$B$1071,MATCH(VALUE(LEFT(A4185,5)),'CCN &amp; Description'!$A$2:$A$1071,0)),""))</f>
        <v/>
      </c>
      <c r="D4185" s="55" t="str">
        <f t="shared" si="130"/>
        <v>H</v>
      </c>
      <c r="E4185" s="55" t="str">
        <f t="shared" si="131"/>
        <v>H6002</v>
      </c>
      <c r="F4185" s="56" t="s">
        <v>15982</v>
      </c>
      <c r="G4185" s="56" t="s">
        <v>9571</v>
      </c>
      <c r="H4185" s="56" t="s">
        <v>15983</v>
      </c>
      <c r="I4185" s="57">
        <v>0.67</v>
      </c>
      <c r="J4185" s="57">
        <v>2.17</v>
      </c>
      <c r="K4185" s="57">
        <v>1.08</v>
      </c>
      <c r="L4185" s="315" t="e">
        <v>#REF!</v>
      </c>
      <c r="M4185" s="58" t="e">
        <v>#REF!</v>
      </c>
      <c r="N4185" s="58" t="e">
        <v>#N/A</v>
      </c>
      <c r="O4185" s="58" t="e">
        <v>#N/A</v>
      </c>
      <c r="P4185" s="58" t="e">
        <v>#N/A</v>
      </c>
      <c r="Q4185" s="58" t="e">
        <v>#N/A</v>
      </c>
    </row>
    <row r="4186" spans="1:17" ht="15" customHeight="1" thickBot="1">
      <c r="A4186" s="446"/>
      <c r="B4186" s="446"/>
      <c r="C4186" s="54" t="str">
        <f>IF(A4186="CSP","Consolidated Supply Program(IIF)",IF(A4186&lt;&gt;"",INDEX('CCN &amp; Description'!$B$2:$B$1071,MATCH(VALUE(LEFT(A4186,5)),'CCN &amp; Description'!$A$2:$A$1071,0)),""))</f>
        <v/>
      </c>
      <c r="D4186" s="55" t="str">
        <f t="shared" si="130"/>
        <v>H</v>
      </c>
      <c r="E4186" s="55" t="str">
        <f t="shared" si="131"/>
        <v>H6003</v>
      </c>
      <c r="F4186" s="56" t="s">
        <v>15984</v>
      </c>
      <c r="G4186" s="56" t="s">
        <v>15985</v>
      </c>
      <c r="H4186" s="59"/>
      <c r="I4186" s="60"/>
      <c r="J4186" s="60"/>
      <c r="K4186" s="60"/>
      <c r="L4186" s="315" t="e">
        <v>#REF!</v>
      </c>
      <c r="M4186" s="58" t="e">
        <v>#REF!</v>
      </c>
      <c r="N4186" s="58" t="e">
        <v>#N/A</v>
      </c>
      <c r="O4186" s="58" t="e">
        <v>#N/A</v>
      </c>
      <c r="P4186" s="58" t="e">
        <v>#N/A</v>
      </c>
      <c r="Q4186" s="58" t="e">
        <v>#N/A</v>
      </c>
    </row>
    <row r="4187" spans="1:17" ht="15" customHeight="1" thickBot="1">
      <c r="A4187" s="446"/>
      <c r="B4187" s="446"/>
      <c r="C4187" s="54" t="str">
        <f>IF(A4187="CSP","Consolidated Supply Program(IIF)",IF(A4187&lt;&gt;"",INDEX('CCN &amp; Description'!$B$2:$B$1071,MATCH(VALUE(LEFT(A4187,5)),'CCN &amp; Description'!$A$2:$A$1071,0)),""))</f>
        <v/>
      </c>
      <c r="D4187" s="55" t="str">
        <f t="shared" si="130"/>
        <v>H</v>
      </c>
      <c r="E4187" s="55" t="str">
        <f t="shared" si="131"/>
        <v>H6004</v>
      </c>
      <c r="F4187" s="56" t="s">
        <v>9572</v>
      </c>
      <c r="G4187" s="56" t="s">
        <v>9573</v>
      </c>
      <c r="H4187" s="59"/>
      <c r="I4187" s="60"/>
      <c r="J4187" s="60"/>
      <c r="K4187" s="60"/>
      <c r="L4187" s="315" t="e">
        <v>#REF!</v>
      </c>
      <c r="M4187" s="58" t="e">
        <v>#REF!</v>
      </c>
      <c r="N4187" s="58" t="e">
        <v>#N/A</v>
      </c>
      <c r="O4187" s="58" t="e">
        <v>#N/A</v>
      </c>
      <c r="P4187" s="58" t="e">
        <v>#N/A</v>
      </c>
      <c r="Q4187" s="58" t="e">
        <v>#N/A</v>
      </c>
    </row>
    <row r="4188" spans="1:17" ht="15" customHeight="1" thickBot="1">
      <c r="A4188" s="446">
        <v>21710</v>
      </c>
      <c r="B4188" s="446"/>
      <c r="C4188" s="54" t="str">
        <f>IF(A4188="CSP","Consolidated Supply Program(IIF)",IF(A4188&lt;&gt;"",INDEX('CCN &amp; Description'!$B$2:$B$1071,MATCH(VALUE(LEFT(A4188,5)),'CCN &amp; Description'!$A$2:$A$1071,0)),""))</f>
        <v>ELECTRONIC AND COMMUNICATION MAINTENANCE SHOP</v>
      </c>
      <c r="D4188" s="55" t="str">
        <f t="shared" si="130"/>
        <v>H</v>
      </c>
      <c r="E4188" s="55" t="str">
        <f t="shared" si="131"/>
        <v>H6005</v>
      </c>
      <c r="F4188" s="56" t="s">
        <v>15986</v>
      </c>
      <c r="G4188" s="56" t="s">
        <v>9549</v>
      </c>
      <c r="H4188" s="59"/>
      <c r="I4188" s="60"/>
      <c r="J4188" s="60"/>
      <c r="K4188" s="60"/>
      <c r="L4188" s="315" t="e">
        <v>#REF!</v>
      </c>
      <c r="M4188" s="58" t="e">
        <v>#REF!</v>
      </c>
      <c r="N4188" s="58" t="e">
        <v>#N/A</v>
      </c>
      <c r="O4188" s="58" t="e">
        <v>#N/A</v>
      </c>
      <c r="P4188" s="58" t="e">
        <v>#N/A</v>
      </c>
      <c r="Q4188" s="58" t="e">
        <v>#N/A</v>
      </c>
    </row>
    <row r="4189" spans="1:17" ht="15" customHeight="1" thickBot="1">
      <c r="A4189" s="446"/>
      <c r="B4189" s="446"/>
      <c r="C4189" s="54" t="str">
        <f>IF(A4189="CSP","Consolidated Supply Program(IIF)",IF(A4189&lt;&gt;"",INDEX('CCN &amp; Description'!$B$2:$B$1071,MATCH(VALUE(LEFT(A4189,5)),'CCN &amp; Description'!$A$2:$A$1071,0)),""))</f>
        <v/>
      </c>
      <c r="D4189" s="55" t="str">
        <f t="shared" si="130"/>
        <v>H</v>
      </c>
      <c r="E4189" s="55" t="str">
        <f t="shared" si="131"/>
        <v>H6006</v>
      </c>
      <c r="F4189" s="56" t="s">
        <v>15987</v>
      </c>
      <c r="G4189" s="56" t="s">
        <v>2909</v>
      </c>
      <c r="H4189" s="59"/>
      <c r="I4189" s="60"/>
      <c r="J4189" s="60"/>
      <c r="K4189" s="60"/>
      <c r="L4189" s="315" t="e">
        <v>#REF!</v>
      </c>
      <c r="M4189" s="58" t="e">
        <v>#REF!</v>
      </c>
      <c r="N4189" s="58" t="e">
        <v>#N/A</v>
      </c>
      <c r="O4189" s="58" t="e">
        <v>#N/A</v>
      </c>
      <c r="P4189" s="58" t="e">
        <v>#N/A</v>
      </c>
      <c r="Q4189" s="58" t="e">
        <v>#N/A</v>
      </c>
    </row>
    <row r="4190" spans="1:17" ht="15" customHeight="1" thickBot="1">
      <c r="A4190" s="446"/>
      <c r="B4190" s="446"/>
      <c r="C4190" s="54" t="str">
        <f>IF(A4190="CSP","Consolidated Supply Program(IIF)",IF(A4190&lt;&gt;"",INDEX('CCN &amp; Description'!$B$2:$B$1071,MATCH(VALUE(LEFT(A4190,5)),'CCN &amp; Description'!$A$2:$A$1071,0)),""))</f>
        <v/>
      </c>
      <c r="D4190" s="55" t="str">
        <f t="shared" si="130"/>
        <v>H</v>
      </c>
      <c r="E4190" s="55" t="str">
        <f t="shared" si="131"/>
        <v>H6007</v>
      </c>
      <c r="F4190" s="56" t="s">
        <v>15988</v>
      </c>
      <c r="G4190" s="56" t="s">
        <v>15989</v>
      </c>
      <c r="H4190" s="59"/>
      <c r="I4190" s="60"/>
      <c r="J4190" s="60"/>
      <c r="K4190" s="60"/>
      <c r="L4190" s="315" t="e">
        <v>#REF!</v>
      </c>
      <c r="M4190" s="58" t="e">
        <v>#REF!</v>
      </c>
      <c r="N4190" s="58" t="e">
        <v>#N/A</v>
      </c>
      <c r="O4190" s="58" t="e">
        <v>#N/A</v>
      </c>
      <c r="P4190" s="58" t="e">
        <v>#N/A</v>
      </c>
      <c r="Q4190" s="58" t="e">
        <v>#N/A</v>
      </c>
    </row>
    <row r="4191" spans="1:17" ht="15" customHeight="1" thickBot="1">
      <c r="A4191" s="446"/>
      <c r="B4191" s="446"/>
      <c r="C4191" s="54" t="str">
        <f>IF(A4191="CSP","Consolidated Supply Program(IIF)",IF(A4191&lt;&gt;"",INDEX('CCN &amp; Description'!$B$2:$B$1071,MATCH(VALUE(LEFT(A4191,5)),'CCN &amp; Description'!$A$2:$A$1071,0)),""))</f>
        <v/>
      </c>
      <c r="D4191" s="55" t="str">
        <f t="shared" si="130"/>
        <v>H</v>
      </c>
      <c r="E4191" s="55" t="str">
        <f t="shared" si="131"/>
        <v>H6008</v>
      </c>
      <c r="F4191" s="56" t="s">
        <v>9574</v>
      </c>
      <c r="G4191" s="56" t="s">
        <v>9575</v>
      </c>
      <c r="H4191" s="59"/>
      <c r="I4191" s="60"/>
      <c r="J4191" s="60"/>
      <c r="K4191" s="60"/>
      <c r="L4191" s="315" t="e">
        <v>#REF!</v>
      </c>
      <c r="M4191" s="58" t="e">
        <v>#REF!</v>
      </c>
      <c r="N4191" s="58" t="e">
        <v>#N/A</v>
      </c>
      <c r="O4191" s="58" t="e">
        <v>#N/A</v>
      </c>
      <c r="P4191" s="58" t="e">
        <v>#N/A</v>
      </c>
      <c r="Q4191" s="58" t="e">
        <v>#N/A</v>
      </c>
    </row>
    <row r="4192" spans="1:17" ht="15" customHeight="1" thickBot="1">
      <c r="A4192" s="446"/>
      <c r="B4192" s="446"/>
      <c r="C4192" s="54" t="str">
        <f>IF(A4192="CSP","Consolidated Supply Program(IIF)",IF(A4192&lt;&gt;"",INDEX('CCN &amp; Description'!$B$2:$B$1071,MATCH(VALUE(LEFT(A4192,5)),'CCN &amp; Description'!$A$2:$A$1071,0)),""))</f>
        <v/>
      </c>
      <c r="D4192" s="55" t="str">
        <f t="shared" si="130"/>
        <v>H</v>
      </c>
      <c r="E4192" s="55" t="str">
        <f t="shared" si="131"/>
        <v>H6969</v>
      </c>
      <c r="F4192" s="56" t="s">
        <v>15990</v>
      </c>
      <c r="G4192" s="56" t="s">
        <v>9549</v>
      </c>
      <c r="H4192" s="59"/>
      <c r="I4192" s="60"/>
      <c r="J4192" s="60"/>
      <c r="K4192" s="60"/>
      <c r="L4192" s="315" t="e">
        <v>#REF!</v>
      </c>
      <c r="M4192" s="58" t="e">
        <v>#REF!</v>
      </c>
      <c r="N4192" s="58" t="e">
        <v>#N/A</v>
      </c>
      <c r="O4192" s="58" t="e">
        <v>#N/A</v>
      </c>
      <c r="P4192" s="58" t="e">
        <v>#N/A</v>
      </c>
      <c r="Q4192" s="58" t="e">
        <v>#N/A</v>
      </c>
    </row>
    <row r="4193" spans="1:17" ht="15" customHeight="1" thickBot="1">
      <c r="A4193" s="446">
        <v>0</v>
      </c>
      <c r="B4193" s="446"/>
      <c r="C4193" s="54" t="e">
        <f>IF(A4193="CSP","Consolidated Supply Program(IIF)",IF(A4193&lt;&gt;"",INDEX('CCN &amp; Description'!$B$2:$B$1071,MATCH(VALUE(LEFT(A4193,5)),'CCN &amp; Description'!$A$2:$A$1071,0)),""))</f>
        <v>#N/A</v>
      </c>
      <c r="D4193" s="55" t="str">
        <f t="shared" si="130"/>
        <v>H</v>
      </c>
      <c r="E4193" s="55" t="str">
        <f t="shared" si="131"/>
        <v>H7000</v>
      </c>
      <c r="F4193" s="56" t="s">
        <v>15991</v>
      </c>
      <c r="G4193" s="56" t="s">
        <v>15992</v>
      </c>
      <c r="H4193" s="56" t="s">
        <v>15993</v>
      </c>
      <c r="I4193" s="57">
        <v>0.57999999999999996</v>
      </c>
      <c r="J4193" s="57">
        <v>0.57999999999999996</v>
      </c>
      <c r="K4193" s="57">
        <v>0.92</v>
      </c>
      <c r="L4193" s="315" t="e">
        <v>#REF!</v>
      </c>
      <c r="M4193" s="58" t="e">
        <v>#REF!</v>
      </c>
      <c r="N4193" s="58" t="e">
        <v>#N/A</v>
      </c>
      <c r="O4193" s="58" t="e">
        <v>#N/A</v>
      </c>
      <c r="P4193" s="58" t="e">
        <v>#N/A</v>
      </c>
      <c r="Q4193" s="58" t="e">
        <v>#N/A</v>
      </c>
    </row>
    <row r="4194" spans="1:17" ht="15" customHeight="1" thickBot="1">
      <c r="A4194" s="446"/>
      <c r="B4194" s="446"/>
      <c r="C4194" s="54" t="str">
        <f>IF(A4194="CSP","Consolidated Supply Program(IIF)",IF(A4194&lt;&gt;"",INDEX('CCN &amp; Description'!$B$2:$B$1071,MATCH(VALUE(LEFT(A4194,5)),'CCN &amp; Description'!$A$2:$A$1071,0)),""))</f>
        <v/>
      </c>
      <c r="D4194" s="55" t="str">
        <f t="shared" si="130"/>
        <v>H</v>
      </c>
      <c r="E4194" s="55" t="str">
        <f t="shared" si="131"/>
        <v>H7001</v>
      </c>
      <c r="F4194" s="56" t="s">
        <v>15994</v>
      </c>
      <c r="G4194" s="56" t="s">
        <v>2982</v>
      </c>
      <c r="H4194" s="59"/>
      <c r="I4194" s="57">
        <v>1.33</v>
      </c>
      <c r="J4194" s="57">
        <v>0.75</v>
      </c>
      <c r="K4194" s="57">
        <v>0.33</v>
      </c>
      <c r="L4194" s="315" t="e">
        <v>#REF!</v>
      </c>
      <c r="M4194" s="58" t="e">
        <v>#REF!</v>
      </c>
      <c r="N4194" s="58" t="e">
        <v>#N/A</v>
      </c>
      <c r="O4194" s="58" t="e">
        <v>#N/A</v>
      </c>
      <c r="P4194" s="58" t="e">
        <v>#N/A</v>
      </c>
      <c r="Q4194" s="58" t="e">
        <v>#N/A</v>
      </c>
    </row>
    <row r="4195" spans="1:17" ht="15" customHeight="1" thickBot="1">
      <c r="A4195" s="446"/>
      <c r="B4195" s="446"/>
      <c r="C4195" s="54" t="str">
        <f>IF(A4195="CSP","Consolidated Supply Program(IIF)",IF(A4195&lt;&gt;"",INDEX('CCN &amp; Description'!$B$2:$B$1071,MATCH(VALUE(LEFT(A4195,5)),'CCN &amp; Description'!$A$2:$A$1071,0)),""))</f>
        <v/>
      </c>
      <c r="D4195" s="55" t="str">
        <f t="shared" si="130"/>
        <v>H</v>
      </c>
      <c r="E4195" s="55" t="str">
        <f t="shared" si="131"/>
        <v>H7001</v>
      </c>
      <c r="F4195" s="56" t="s">
        <v>15994</v>
      </c>
      <c r="G4195" s="56" t="s">
        <v>2982</v>
      </c>
      <c r="H4195" s="56" t="s">
        <v>11326</v>
      </c>
      <c r="I4195" s="57">
        <v>0</v>
      </c>
      <c r="J4195" s="57">
        <v>0</v>
      </c>
      <c r="K4195" s="57">
        <v>0</v>
      </c>
      <c r="L4195" s="315" t="e">
        <v>#REF!</v>
      </c>
      <c r="M4195" s="58" t="e">
        <v>#REF!</v>
      </c>
      <c r="N4195" s="58" t="e">
        <v>#N/A</v>
      </c>
      <c r="O4195" s="58" t="e">
        <v>#N/A</v>
      </c>
      <c r="P4195" s="58" t="e">
        <v>#N/A</v>
      </c>
      <c r="Q4195" s="58" t="e">
        <v>#N/A</v>
      </c>
    </row>
    <row r="4196" spans="1:17" ht="15" customHeight="1" thickBot="1">
      <c r="A4196" s="446"/>
      <c r="B4196" s="446"/>
      <c r="C4196" s="54" t="str">
        <f>IF(A4196="CSP","Consolidated Supply Program(IIF)",IF(A4196&lt;&gt;"",INDEX('CCN &amp; Description'!$B$2:$B$1071,MATCH(VALUE(LEFT(A4196,5)),'CCN &amp; Description'!$A$2:$A$1071,0)),""))</f>
        <v/>
      </c>
      <c r="D4196" s="55" t="str">
        <f t="shared" si="130"/>
        <v>H</v>
      </c>
      <c r="E4196" s="55" t="str">
        <f t="shared" si="131"/>
        <v>H7002</v>
      </c>
      <c r="F4196" s="56" t="s">
        <v>15995</v>
      </c>
      <c r="G4196" s="56" t="s">
        <v>15996</v>
      </c>
      <c r="H4196" s="56" t="s">
        <v>15997</v>
      </c>
      <c r="I4196" s="60"/>
      <c r="J4196" s="60"/>
      <c r="K4196" s="60"/>
      <c r="L4196" s="315" t="e">
        <v>#REF!</v>
      </c>
      <c r="M4196" s="58" t="e">
        <v>#REF!</v>
      </c>
      <c r="N4196" s="58" t="e">
        <v>#N/A</v>
      </c>
      <c r="O4196" s="58" t="e">
        <v>#N/A</v>
      </c>
      <c r="P4196" s="58" t="e">
        <v>#N/A</v>
      </c>
      <c r="Q4196" s="58" t="e">
        <v>#N/A</v>
      </c>
    </row>
    <row r="4197" spans="1:17" s="110" customFormat="1" ht="15" customHeight="1" thickBot="1">
      <c r="A4197" s="446"/>
      <c r="B4197" s="446"/>
      <c r="C4197" s="106" t="str">
        <f>IF(A4197="CSP","Consolidated Supply Program(IIF)",IF(A4197&lt;&gt;"",INDEX('CCN &amp; Description'!$B$2:$B$1071,MATCH(VALUE(LEFT(A4197,5)),'CCN &amp; Description'!$A$2:$A$1071,0)),""))</f>
        <v/>
      </c>
      <c r="D4197" s="107" t="str">
        <f t="shared" si="130"/>
        <v>H</v>
      </c>
      <c r="E4197" s="107" t="str">
        <f t="shared" si="131"/>
        <v>H7003</v>
      </c>
      <c r="F4197" s="108" t="s">
        <v>1256</v>
      </c>
      <c r="G4197" s="108" t="s">
        <v>3069</v>
      </c>
      <c r="H4197" s="108" t="s">
        <v>15998</v>
      </c>
      <c r="I4197" s="113"/>
      <c r="J4197" s="113"/>
      <c r="K4197" s="113"/>
      <c r="L4197" s="110" t="e">
        <v>#REF!</v>
      </c>
      <c r="M4197" s="111" t="e">
        <v>#REF!</v>
      </c>
      <c r="N4197" s="111" t="e">
        <v>#N/A</v>
      </c>
      <c r="O4197" s="111" t="e">
        <v>#N/A</v>
      </c>
      <c r="P4197" s="111" t="e">
        <v>#N/A</v>
      </c>
      <c r="Q4197" s="111" t="e">
        <v>#N/A</v>
      </c>
    </row>
    <row r="4198" spans="1:17" ht="15" customHeight="1" thickBot="1">
      <c r="A4198" s="446"/>
      <c r="B4198" s="446"/>
      <c r="C4198" s="54" t="str">
        <f>IF(A4198="CSP","Consolidated Supply Program(IIF)",IF(A4198&lt;&gt;"",INDEX('CCN &amp; Description'!$B$2:$B$1071,MATCH(VALUE(LEFT(A4198,5)),'CCN &amp; Description'!$A$2:$A$1071,0)),""))</f>
        <v/>
      </c>
      <c r="D4198" s="55" t="str">
        <f t="shared" si="130"/>
        <v>H</v>
      </c>
      <c r="E4198" s="55" t="str">
        <f t="shared" si="131"/>
        <v>H7004</v>
      </c>
      <c r="F4198" s="56" t="s">
        <v>15999</v>
      </c>
      <c r="G4198" s="56" t="s">
        <v>11429</v>
      </c>
      <c r="H4198" s="56" t="s">
        <v>16000</v>
      </c>
      <c r="I4198" s="60"/>
      <c r="J4198" s="60"/>
      <c r="K4198" s="60"/>
      <c r="L4198" s="315" t="e">
        <v>#REF!</v>
      </c>
      <c r="M4198" s="58" t="e">
        <v>#REF!</v>
      </c>
      <c r="N4198" s="58" t="e">
        <v>#N/A</v>
      </c>
      <c r="O4198" s="58" t="e">
        <v>#N/A</v>
      </c>
      <c r="P4198" s="58" t="e">
        <v>#N/A</v>
      </c>
      <c r="Q4198" s="58" t="e">
        <v>#N/A</v>
      </c>
    </row>
    <row r="4199" spans="1:17" ht="15" customHeight="1" thickBot="1">
      <c r="A4199" s="446"/>
      <c r="B4199" s="446"/>
      <c r="C4199" s="54" t="str">
        <f>IF(A4199="CSP","Consolidated Supply Program(IIF)",IF(A4199&lt;&gt;"",INDEX('CCN &amp; Description'!$B$2:$B$1071,MATCH(VALUE(LEFT(A4199,5)),'CCN &amp; Description'!$A$2:$A$1071,0)),""))</f>
        <v/>
      </c>
      <c r="D4199" s="55" t="str">
        <f t="shared" si="130"/>
        <v>H</v>
      </c>
      <c r="E4199" s="55" t="str">
        <f t="shared" si="131"/>
        <v>H7005</v>
      </c>
      <c r="F4199" s="56" t="s">
        <v>16001</v>
      </c>
      <c r="G4199" s="56" t="s">
        <v>16002</v>
      </c>
      <c r="H4199" s="56" t="s">
        <v>16003</v>
      </c>
      <c r="I4199" s="57">
        <v>0.57999999999999996</v>
      </c>
      <c r="J4199" s="57">
        <v>0.5</v>
      </c>
      <c r="K4199" s="57">
        <v>0.92</v>
      </c>
      <c r="L4199" s="315" t="e">
        <v>#REF!</v>
      </c>
      <c r="M4199" s="58" t="e">
        <v>#REF!</v>
      </c>
      <c r="N4199" s="58" t="e">
        <v>#N/A</v>
      </c>
      <c r="O4199" s="58" t="e">
        <v>#N/A</v>
      </c>
      <c r="P4199" s="58" t="e">
        <v>#N/A</v>
      </c>
      <c r="Q4199" s="58" t="e">
        <v>#N/A</v>
      </c>
    </row>
    <row r="4200" spans="1:17" ht="15" customHeight="1" thickBot="1">
      <c r="A4200" s="446"/>
      <c r="B4200" s="446"/>
      <c r="C4200" s="54" t="str">
        <f>IF(A4200="CSP","Consolidated Supply Program(IIF)",IF(A4200&lt;&gt;"",INDEX('CCN &amp; Description'!$B$2:$B$1071,MATCH(VALUE(LEFT(A4200,5)),'CCN &amp; Description'!$A$2:$A$1071,0)),""))</f>
        <v/>
      </c>
      <c r="D4200" s="55" t="str">
        <f t="shared" si="130"/>
        <v>H</v>
      </c>
      <c r="E4200" s="55" t="str">
        <f t="shared" si="131"/>
        <v>H7006</v>
      </c>
      <c r="F4200" s="56" t="s">
        <v>16004</v>
      </c>
      <c r="G4200" s="56" t="s">
        <v>12633</v>
      </c>
      <c r="H4200" s="56" t="s">
        <v>16005</v>
      </c>
      <c r="I4200" s="57">
        <v>0.83</v>
      </c>
      <c r="J4200" s="57">
        <v>0.33</v>
      </c>
      <c r="K4200" s="57">
        <v>0.57999999999999996</v>
      </c>
      <c r="L4200" s="315" t="e">
        <v>#REF!</v>
      </c>
      <c r="M4200" s="58" t="e">
        <v>#REF!</v>
      </c>
      <c r="N4200" s="58" t="e">
        <v>#N/A</v>
      </c>
      <c r="O4200" s="58" t="e">
        <v>#N/A</v>
      </c>
      <c r="P4200" s="58" t="e">
        <v>#N/A</v>
      </c>
      <c r="Q4200" s="58" t="e">
        <v>#N/A</v>
      </c>
    </row>
    <row r="4201" spans="1:17" ht="15" customHeight="1" thickBot="1">
      <c r="A4201" s="446"/>
      <c r="B4201" s="446"/>
      <c r="C4201" s="54" t="str">
        <f>IF(A4201="CSP","Consolidated Supply Program(IIF)",IF(A4201&lt;&gt;"",INDEX('CCN &amp; Description'!$B$2:$B$1071,MATCH(VALUE(LEFT(A4201,5)),'CCN &amp; Description'!$A$2:$A$1071,0)),""))</f>
        <v/>
      </c>
      <c r="D4201" s="55" t="str">
        <f t="shared" si="130"/>
        <v>H</v>
      </c>
      <c r="E4201" s="55" t="str">
        <f t="shared" si="131"/>
        <v>H7007</v>
      </c>
      <c r="F4201" s="56" t="s">
        <v>16006</v>
      </c>
      <c r="G4201" s="56" t="s">
        <v>9579</v>
      </c>
      <c r="H4201" s="56" t="s">
        <v>16007</v>
      </c>
      <c r="I4201" s="60"/>
      <c r="J4201" s="60"/>
      <c r="K4201" s="60"/>
      <c r="L4201" s="315" t="e">
        <v>#REF!</v>
      </c>
      <c r="M4201" s="58" t="e">
        <v>#REF!</v>
      </c>
      <c r="N4201" s="58" t="e">
        <v>#N/A</v>
      </c>
      <c r="O4201" s="58" t="e">
        <v>#N/A</v>
      </c>
      <c r="P4201" s="58" t="e">
        <v>#N/A</v>
      </c>
      <c r="Q4201" s="58" t="e">
        <v>#N/A</v>
      </c>
    </row>
    <row r="4202" spans="1:17" ht="15" customHeight="1" thickBot="1">
      <c r="A4202" s="446"/>
      <c r="B4202" s="446"/>
      <c r="C4202" s="54" t="str">
        <f>IF(A4202="CSP","Consolidated Supply Program(IIF)",IF(A4202&lt;&gt;"",INDEX('CCN &amp; Description'!$B$2:$B$1071,MATCH(VALUE(LEFT(A4202,5)),'CCN &amp; Description'!$A$2:$A$1071,0)),""))</f>
        <v/>
      </c>
      <c r="D4202" s="55" t="str">
        <f t="shared" si="130"/>
        <v>H</v>
      </c>
      <c r="E4202" s="55" t="str">
        <f t="shared" si="131"/>
        <v>H7008</v>
      </c>
      <c r="F4202" s="56" t="s">
        <v>16008</v>
      </c>
      <c r="G4202" s="56" t="s">
        <v>16009</v>
      </c>
      <c r="H4202" s="56" t="s">
        <v>16010</v>
      </c>
      <c r="I4202" s="60"/>
      <c r="J4202" s="60"/>
      <c r="K4202" s="60"/>
      <c r="L4202" s="315" t="e">
        <v>#REF!</v>
      </c>
      <c r="M4202" s="58" t="e">
        <v>#REF!</v>
      </c>
      <c r="N4202" s="58" t="e">
        <v>#N/A</v>
      </c>
      <c r="O4202" s="58" t="e">
        <v>#N/A</v>
      </c>
      <c r="P4202" s="58" t="e">
        <v>#N/A</v>
      </c>
      <c r="Q4202" s="58" t="e">
        <v>#N/A</v>
      </c>
    </row>
    <row r="4203" spans="1:17" ht="15" customHeight="1" thickBot="1">
      <c r="A4203" s="446"/>
      <c r="B4203" s="446"/>
      <c r="C4203" s="54" t="str">
        <f>IF(A4203="CSP","Consolidated Supply Program(IIF)",IF(A4203&lt;&gt;"",INDEX('CCN &amp; Description'!$B$2:$B$1071,MATCH(VALUE(LEFT(A4203,5)),'CCN &amp; Description'!$A$2:$A$1071,0)),""))</f>
        <v/>
      </c>
      <c r="D4203" s="55" t="str">
        <f t="shared" si="130"/>
        <v>H</v>
      </c>
      <c r="E4203" s="55" t="str">
        <f t="shared" si="131"/>
        <v>H7009</v>
      </c>
      <c r="F4203" s="56" t="s">
        <v>16011</v>
      </c>
      <c r="G4203" s="56" t="s">
        <v>16012</v>
      </c>
      <c r="H4203" s="59"/>
      <c r="I4203" s="57">
        <v>0</v>
      </c>
      <c r="J4203" s="57">
        <v>0</v>
      </c>
      <c r="K4203" s="57">
        <v>0</v>
      </c>
      <c r="L4203" s="315" t="e">
        <v>#REF!</v>
      </c>
      <c r="M4203" s="58" t="e">
        <v>#REF!</v>
      </c>
      <c r="N4203" s="58" t="e">
        <v>#N/A</v>
      </c>
      <c r="O4203" s="58" t="e">
        <v>#N/A</v>
      </c>
      <c r="P4203" s="58" t="e">
        <v>#N/A</v>
      </c>
      <c r="Q4203" s="58" t="e">
        <v>#N/A</v>
      </c>
    </row>
    <row r="4204" spans="1:17" ht="15" customHeight="1" thickBot="1">
      <c r="A4204" s="446"/>
      <c r="B4204" s="446"/>
      <c r="C4204" s="54" t="str">
        <f>IF(A4204="CSP","Consolidated Supply Program(IIF)",IF(A4204&lt;&gt;"",INDEX('CCN &amp; Description'!$B$2:$B$1071,MATCH(VALUE(LEFT(A4204,5)),'CCN &amp; Description'!$A$2:$A$1071,0)),""))</f>
        <v/>
      </c>
      <c r="D4204" s="55" t="str">
        <f t="shared" si="130"/>
        <v>H</v>
      </c>
      <c r="E4204" s="55" t="str">
        <f t="shared" si="131"/>
        <v>H7010</v>
      </c>
      <c r="F4204" s="56" t="s">
        <v>16013</v>
      </c>
      <c r="G4204" s="56" t="s">
        <v>16014</v>
      </c>
      <c r="H4204" s="56" t="s">
        <v>16015</v>
      </c>
      <c r="I4204" s="60"/>
      <c r="J4204" s="60"/>
      <c r="K4204" s="60"/>
      <c r="L4204" s="315" t="e">
        <v>#REF!</v>
      </c>
      <c r="M4204" s="58" t="e">
        <v>#REF!</v>
      </c>
      <c r="N4204" s="58" t="e">
        <v>#N/A</v>
      </c>
      <c r="O4204" s="58" t="e">
        <v>#N/A</v>
      </c>
      <c r="P4204" s="58" t="e">
        <v>#N/A</v>
      </c>
      <c r="Q4204" s="58" t="e">
        <v>#N/A</v>
      </c>
    </row>
    <row r="4205" spans="1:17" ht="15" customHeight="1" thickBot="1">
      <c r="A4205" s="446"/>
      <c r="B4205" s="446"/>
      <c r="C4205" s="54" t="str">
        <f>IF(A4205="CSP","Consolidated Supply Program(IIF)",IF(A4205&lt;&gt;"",INDEX('CCN &amp; Description'!$B$2:$B$1071,MATCH(VALUE(LEFT(A4205,5)),'CCN &amp; Description'!$A$2:$A$1071,0)),""))</f>
        <v/>
      </c>
      <c r="D4205" s="55" t="str">
        <f t="shared" si="130"/>
        <v>H</v>
      </c>
      <c r="E4205" s="55" t="str">
        <f t="shared" si="131"/>
        <v>H7011</v>
      </c>
      <c r="F4205" s="56" t="s">
        <v>16016</v>
      </c>
      <c r="G4205" s="56" t="s">
        <v>16017</v>
      </c>
      <c r="H4205" s="56" t="s">
        <v>16018</v>
      </c>
      <c r="I4205" s="60"/>
      <c r="J4205" s="60"/>
      <c r="K4205" s="60"/>
      <c r="L4205" s="315" t="e">
        <v>#REF!</v>
      </c>
      <c r="M4205" s="58" t="e">
        <v>#REF!</v>
      </c>
      <c r="N4205" s="58" t="e">
        <v>#N/A</v>
      </c>
      <c r="O4205" s="58" t="e">
        <v>#N/A</v>
      </c>
      <c r="P4205" s="58" t="e">
        <v>#N/A</v>
      </c>
      <c r="Q4205" s="58" t="e">
        <v>#N/A</v>
      </c>
    </row>
    <row r="4206" spans="1:17" ht="15" customHeight="1" thickBot="1">
      <c r="A4206" s="446"/>
      <c r="B4206" s="446"/>
      <c r="C4206" s="54" t="str">
        <f>IF(A4206="CSP","Consolidated Supply Program(IIF)",IF(A4206&lt;&gt;"",INDEX('CCN &amp; Description'!$B$2:$B$1071,MATCH(VALUE(LEFT(A4206,5)),'CCN &amp; Description'!$A$2:$A$1071,0)),""))</f>
        <v/>
      </c>
      <c r="D4206" s="55" t="str">
        <f t="shared" si="130"/>
        <v>H</v>
      </c>
      <c r="E4206" s="55" t="str">
        <f t="shared" si="131"/>
        <v>H7012</v>
      </c>
      <c r="F4206" s="56" t="s">
        <v>16019</v>
      </c>
      <c r="G4206" s="56" t="s">
        <v>16020</v>
      </c>
      <c r="H4206" s="59"/>
      <c r="I4206" s="57">
        <v>0</v>
      </c>
      <c r="J4206" s="57">
        <v>0</v>
      </c>
      <c r="K4206" s="57">
        <v>0</v>
      </c>
      <c r="L4206" s="315" t="e">
        <v>#REF!</v>
      </c>
      <c r="M4206" s="58" t="e">
        <v>#REF!</v>
      </c>
      <c r="N4206" s="58" t="e">
        <v>#N/A</v>
      </c>
      <c r="O4206" s="58" t="e">
        <v>#N/A</v>
      </c>
      <c r="P4206" s="58" t="e">
        <v>#N/A</v>
      </c>
      <c r="Q4206" s="58" t="e">
        <v>#N/A</v>
      </c>
    </row>
    <row r="4207" spans="1:17" ht="15" customHeight="1" thickBot="1">
      <c r="A4207" s="446"/>
      <c r="B4207" s="446"/>
      <c r="C4207" s="54" t="str">
        <f>IF(A4207="CSP","Consolidated Supply Program(IIF)",IF(A4207&lt;&gt;"",INDEX('CCN &amp; Description'!$B$2:$B$1071,MATCH(VALUE(LEFT(A4207,5)),'CCN &amp; Description'!$A$2:$A$1071,0)),""))</f>
        <v/>
      </c>
      <c r="D4207" s="55" t="str">
        <f t="shared" si="130"/>
        <v>H</v>
      </c>
      <c r="E4207" s="55" t="str">
        <f t="shared" si="131"/>
        <v>H7013</v>
      </c>
      <c r="F4207" s="56" t="s">
        <v>16021</v>
      </c>
      <c r="G4207" s="56" t="s">
        <v>16022</v>
      </c>
      <c r="H4207" s="56" t="s">
        <v>11344</v>
      </c>
      <c r="I4207" s="57">
        <v>1.25</v>
      </c>
      <c r="J4207" s="57">
        <v>0.83</v>
      </c>
      <c r="K4207" s="57">
        <v>0.33</v>
      </c>
      <c r="L4207" s="315" t="e">
        <v>#REF!</v>
      </c>
      <c r="M4207" s="58" t="e">
        <v>#REF!</v>
      </c>
      <c r="N4207" s="58" t="e">
        <v>#N/A</v>
      </c>
      <c r="O4207" s="58" t="e">
        <v>#N/A</v>
      </c>
      <c r="P4207" s="58" t="e">
        <v>#N/A</v>
      </c>
      <c r="Q4207" s="58" t="e">
        <v>#N/A</v>
      </c>
    </row>
    <row r="4208" spans="1:17" ht="15" customHeight="1" thickBot="1">
      <c r="A4208" s="446"/>
      <c r="B4208" s="446"/>
      <c r="C4208" s="54" t="str">
        <f>IF(A4208="CSP","Consolidated Supply Program(IIF)",IF(A4208&lt;&gt;"",INDEX('CCN &amp; Description'!$B$2:$B$1071,MATCH(VALUE(LEFT(A4208,5)),'CCN &amp; Description'!$A$2:$A$1071,0)),""))</f>
        <v/>
      </c>
      <c r="D4208" s="55" t="str">
        <f t="shared" si="130"/>
        <v>H</v>
      </c>
      <c r="E4208" s="55" t="str">
        <f t="shared" si="131"/>
        <v>H7013</v>
      </c>
      <c r="F4208" s="56" t="s">
        <v>16021</v>
      </c>
      <c r="G4208" s="56" t="s">
        <v>16022</v>
      </c>
      <c r="H4208" s="56" t="s">
        <v>11345</v>
      </c>
      <c r="I4208" s="57">
        <v>1.25</v>
      </c>
      <c r="J4208" s="57">
        <v>0.83</v>
      </c>
      <c r="K4208" s="57">
        <v>0.33</v>
      </c>
      <c r="L4208" s="315" t="e">
        <v>#REF!</v>
      </c>
      <c r="M4208" s="58" t="e">
        <v>#REF!</v>
      </c>
      <c r="N4208" s="58" t="e">
        <v>#N/A</v>
      </c>
      <c r="O4208" s="58" t="e">
        <v>#N/A</v>
      </c>
      <c r="P4208" s="58" t="e">
        <v>#N/A</v>
      </c>
      <c r="Q4208" s="58" t="e">
        <v>#N/A</v>
      </c>
    </row>
    <row r="4209" spans="1:17" ht="15" customHeight="1" thickBot="1">
      <c r="A4209" s="446"/>
      <c r="B4209" s="446"/>
      <c r="C4209" s="54" t="str">
        <f>IF(A4209="CSP","Consolidated Supply Program(IIF)",IF(A4209&lt;&gt;"",INDEX('CCN &amp; Description'!$B$2:$B$1071,MATCH(VALUE(LEFT(A4209,5)),'CCN &amp; Description'!$A$2:$A$1071,0)),""))</f>
        <v/>
      </c>
      <c r="D4209" s="55" t="str">
        <f t="shared" si="130"/>
        <v>H</v>
      </c>
      <c r="E4209" s="55" t="str">
        <f t="shared" si="131"/>
        <v>H7014</v>
      </c>
      <c r="F4209" s="56" t="s">
        <v>16023</v>
      </c>
      <c r="G4209" s="56" t="s">
        <v>16024</v>
      </c>
      <c r="H4209" s="56" t="s">
        <v>11366</v>
      </c>
      <c r="I4209" s="57">
        <v>2</v>
      </c>
      <c r="J4209" s="57">
        <v>1.42</v>
      </c>
      <c r="K4209" s="57">
        <v>0.57999999999999996</v>
      </c>
      <c r="L4209" s="315" t="e">
        <v>#REF!</v>
      </c>
      <c r="M4209" s="58" t="e">
        <v>#REF!</v>
      </c>
      <c r="N4209" s="58" t="e">
        <v>#N/A</v>
      </c>
      <c r="O4209" s="58" t="e">
        <v>#N/A</v>
      </c>
      <c r="P4209" s="58" t="e">
        <v>#N/A</v>
      </c>
      <c r="Q4209" s="58" t="e">
        <v>#N/A</v>
      </c>
    </row>
    <row r="4210" spans="1:17" ht="15" customHeight="1" thickBot="1">
      <c r="A4210" s="446"/>
      <c r="B4210" s="446"/>
      <c r="C4210" s="54" t="str">
        <f>IF(A4210="CSP","Consolidated Supply Program(IIF)",IF(A4210&lt;&gt;"",INDEX('CCN &amp; Description'!$B$2:$B$1071,MATCH(VALUE(LEFT(A4210,5)),'CCN &amp; Description'!$A$2:$A$1071,0)),""))</f>
        <v/>
      </c>
      <c r="D4210" s="55" t="str">
        <f t="shared" si="130"/>
        <v>H</v>
      </c>
      <c r="E4210" s="55" t="str">
        <f t="shared" si="131"/>
        <v>H7014</v>
      </c>
      <c r="F4210" s="56" t="s">
        <v>16023</v>
      </c>
      <c r="G4210" s="56" t="s">
        <v>16024</v>
      </c>
      <c r="H4210" s="56" t="s">
        <v>16025</v>
      </c>
      <c r="I4210" s="57">
        <v>2</v>
      </c>
      <c r="J4210" s="57">
        <v>1.42</v>
      </c>
      <c r="K4210" s="57">
        <v>0.57999999999999996</v>
      </c>
      <c r="L4210" s="315" t="e">
        <v>#REF!</v>
      </c>
      <c r="M4210" s="58" t="e">
        <v>#REF!</v>
      </c>
      <c r="N4210" s="58" t="e">
        <v>#N/A</v>
      </c>
      <c r="O4210" s="58" t="e">
        <v>#N/A</v>
      </c>
      <c r="P4210" s="58" t="e">
        <v>#N/A</v>
      </c>
      <c r="Q4210" s="58" t="e">
        <v>#N/A</v>
      </c>
    </row>
    <row r="4211" spans="1:17" ht="15" customHeight="1" thickBot="1">
      <c r="A4211" s="446">
        <v>21710</v>
      </c>
      <c r="B4211" s="446"/>
      <c r="C4211" s="54" t="str">
        <f>IF(A4211="CSP","Consolidated Supply Program(IIF)",IF(A4211&lt;&gt;"",INDEX('CCN &amp; Description'!$B$2:$B$1071,MATCH(VALUE(LEFT(A4211,5)),'CCN &amp; Description'!$A$2:$A$1071,0)),""))</f>
        <v>ELECTRONIC AND COMMUNICATION MAINTENANCE SHOP</v>
      </c>
      <c r="D4211" s="55" t="str">
        <f t="shared" si="130"/>
        <v>H</v>
      </c>
      <c r="E4211" s="55" t="str">
        <f t="shared" si="131"/>
        <v>H7015</v>
      </c>
      <c r="F4211" s="56" t="s">
        <v>9576</v>
      </c>
      <c r="G4211" s="56" t="s">
        <v>11321</v>
      </c>
      <c r="H4211" s="56" t="s">
        <v>16026</v>
      </c>
      <c r="I4211" s="57">
        <v>1.5</v>
      </c>
      <c r="J4211" s="57">
        <v>0.83</v>
      </c>
      <c r="K4211" s="57">
        <v>1</v>
      </c>
      <c r="L4211" s="315" t="e">
        <v>#REF!</v>
      </c>
      <c r="M4211" s="58" t="e">
        <v>#REF!</v>
      </c>
      <c r="N4211" s="58" t="e">
        <v>#N/A</v>
      </c>
      <c r="O4211" s="58" t="e">
        <v>#N/A</v>
      </c>
      <c r="P4211" s="58" t="e">
        <v>#N/A</v>
      </c>
      <c r="Q4211" s="58" t="e">
        <v>#N/A</v>
      </c>
    </row>
    <row r="4212" spans="1:17" ht="15" customHeight="1" thickBot="1">
      <c r="A4212" s="446">
        <v>21710</v>
      </c>
      <c r="B4212" s="446"/>
      <c r="C4212" s="54" t="str">
        <f>IF(A4212="CSP","Consolidated Supply Program(IIF)",IF(A4212&lt;&gt;"",INDEX('CCN &amp; Description'!$B$2:$B$1071,MATCH(VALUE(LEFT(A4212,5)),'CCN &amp; Description'!$A$2:$A$1071,0)),""))</f>
        <v>ELECTRONIC AND COMMUNICATION MAINTENANCE SHOP</v>
      </c>
      <c r="D4212" s="55" t="str">
        <f t="shared" si="130"/>
        <v>H</v>
      </c>
      <c r="E4212" s="55" t="str">
        <f t="shared" si="131"/>
        <v>H7015</v>
      </c>
      <c r="F4212" s="56" t="s">
        <v>9576</v>
      </c>
      <c r="G4212" s="56" t="s">
        <v>16027</v>
      </c>
      <c r="H4212" s="56" t="s">
        <v>16028</v>
      </c>
      <c r="I4212" s="57">
        <v>0.42</v>
      </c>
      <c r="J4212" s="57">
        <v>0.25</v>
      </c>
      <c r="K4212" s="57">
        <v>0.83</v>
      </c>
      <c r="L4212" s="315" t="e">
        <v>#REF!</v>
      </c>
      <c r="M4212" s="58" t="e">
        <v>#REF!</v>
      </c>
      <c r="N4212" s="58" t="e">
        <v>#N/A</v>
      </c>
      <c r="O4212" s="58" t="e">
        <v>#N/A</v>
      </c>
      <c r="P4212" s="58" t="e">
        <v>#N/A</v>
      </c>
      <c r="Q4212" s="58" t="e">
        <v>#N/A</v>
      </c>
    </row>
    <row r="4213" spans="1:17" ht="15" customHeight="1" thickBot="1">
      <c r="A4213" s="446">
        <v>21710</v>
      </c>
      <c r="B4213" s="446"/>
      <c r="C4213" s="54" t="str">
        <f>IF(A4213="CSP","Consolidated Supply Program(IIF)",IF(A4213&lt;&gt;"",INDEX('CCN &amp; Description'!$B$2:$B$1071,MATCH(VALUE(LEFT(A4213,5)),'CCN &amp; Description'!$A$2:$A$1071,0)),""))</f>
        <v>ELECTRONIC AND COMMUNICATION MAINTENANCE SHOP</v>
      </c>
      <c r="D4213" s="55" t="str">
        <f t="shared" si="130"/>
        <v>H</v>
      </c>
      <c r="E4213" s="55" t="str">
        <f t="shared" si="131"/>
        <v>H7015</v>
      </c>
      <c r="F4213" s="56" t="s">
        <v>9576</v>
      </c>
      <c r="G4213" s="56" t="s">
        <v>11321</v>
      </c>
      <c r="H4213" s="56" t="s">
        <v>16029</v>
      </c>
      <c r="I4213" s="57">
        <v>0.42</v>
      </c>
      <c r="J4213" s="57">
        <v>0.25</v>
      </c>
      <c r="K4213" s="57">
        <v>0.83</v>
      </c>
      <c r="L4213" s="315" t="e">
        <v>#REF!</v>
      </c>
      <c r="M4213" s="58" t="e">
        <v>#REF!</v>
      </c>
      <c r="N4213" s="58" t="e">
        <v>#N/A</v>
      </c>
      <c r="O4213" s="58" t="e">
        <v>#N/A</v>
      </c>
      <c r="P4213" s="58" t="e">
        <v>#N/A</v>
      </c>
      <c r="Q4213" s="58" t="e">
        <v>#N/A</v>
      </c>
    </row>
    <row r="4214" spans="1:17" ht="15" customHeight="1" thickBot="1">
      <c r="A4214" s="446">
        <v>21710</v>
      </c>
      <c r="B4214" s="446"/>
      <c r="C4214" s="54" t="str">
        <f>IF(A4214="CSP","Consolidated Supply Program(IIF)",IF(A4214&lt;&gt;"",INDEX('CCN &amp; Description'!$B$2:$B$1071,MATCH(VALUE(LEFT(A4214,5)),'CCN &amp; Description'!$A$2:$A$1071,0)),""))</f>
        <v>ELECTRONIC AND COMMUNICATION MAINTENANCE SHOP</v>
      </c>
      <c r="D4214" s="55" t="str">
        <f t="shared" si="130"/>
        <v>H</v>
      </c>
      <c r="E4214" s="55" t="str">
        <f t="shared" si="131"/>
        <v>H7015</v>
      </c>
      <c r="F4214" s="56" t="s">
        <v>9576</v>
      </c>
      <c r="G4214" s="56" t="s">
        <v>11321</v>
      </c>
      <c r="H4214" s="56" t="s">
        <v>16030</v>
      </c>
      <c r="I4214" s="57">
        <v>0.42</v>
      </c>
      <c r="J4214" s="57">
        <v>0.25</v>
      </c>
      <c r="K4214" s="57">
        <v>0.83</v>
      </c>
      <c r="L4214" s="315" t="e">
        <v>#REF!</v>
      </c>
      <c r="M4214" s="58" t="e">
        <v>#REF!</v>
      </c>
      <c r="N4214" s="58" t="e">
        <v>#N/A</v>
      </c>
      <c r="O4214" s="58" t="e">
        <v>#N/A</v>
      </c>
      <c r="P4214" s="58" t="e">
        <v>#N/A</v>
      </c>
      <c r="Q4214" s="58" t="e">
        <v>#N/A</v>
      </c>
    </row>
    <row r="4215" spans="1:17" s="110" customFormat="1" ht="15" customHeight="1" thickBot="1">
      <c r="A4215" s="446" t="s">
        <v>16031</v>
      </c>
      <c r="B4215" s="446"/>
      <c r="C4215" s="106" t="e">
        <f>IF(A4215="CSP","Consolidated Supply Program(IIF)",IF(A4215&lt;&gt;"",INDEX('CCN &amp; Description'!$B$2:$B$1071,MATCH(VALUE(LEFT(A4215,5)),'CCN &amp; Description'!$A$2:$A$1071,0)),""))</f>
        <v>#VALUE!</v>
      </c>
      <c r="D4215" s="107" t="str">
        <f t="shared" si="130"/>
        <v>H</v>
      </c>
      <c r="E4215" s="107" t="str">
        <f t="shared" si="131"/>
        <v>H7017</v>
      </c>
      <c r="F4215" s="108" t="s">
        <v>9578</v>
      </c>
      <c r="G4215" s="108" t="s">
        <v>9579</v>
      </c>
      <c r="H4215" s="108" t="s">
        <v>16032</v>
      </c>
      <c r="I4215" s="109">
        <v>0.67</v>
      </c>
      <c r="J4215" s="109">
        <v>0.33</v>
      </c>
      <c r="K4215" s="109">
        <v>0.17</v>
      </c>
      <c r="L4215" s="110" t="e">
        <v>#REF!</v>
      </c>
      <c r="M4215" s="111" t="e">
        <v>#REF!</v>
      </c>
      <c r="N4215" s="111" t="e">
        <v>#N/A</v>
      </c>
      <c r="O4215" s="111" t="e">
        <v>#N/A</v>
      </c>
      <c r="P4215" s="111" t="e">
        <v>#N/A</v>
      </c>
      <c r="Q4215" s="111" t="e">
        <v>#N/A</v>
      </c>
    </row>
    <row r="4216" spans="1:17" s="110" customFormat="1" ht="15" customHeight="1" thickBot="1">
      <c r="A4216" s="446" t="s">
        <v>16031</v>
      </c>
      <c r="B4216" s="446"/>
      <c r="C4216" s="106" t="e">
        <f>IF(A4216="CSP","Consolidated Supply Program(IIF)",IF(A4216&lt;&gt;"",INDEX('CCN &amp; Description'!$B$2:$B$1071,MATCH(VALUE(LEFT(A4216,5)),'CCN &amp; Description'!$A$2:$A$1071,0)),""))</f>
        <v>#VALUE!</v>
      </c>
      <c r="D4216" s="107" t="str">
        <f t="shared" si="130"/>
        <v>H</v>
      </c>
      <c r="E4216" s="107" t="str">
        <f t="shared" si="131"/>
        <v>H7017</v>
      </c>
      <c r="F4216" s="108" t="s">
        <v>9578</v>
      </c>
      <c r="G4216" s="108" t="s">
        <v>9579</v>
      </c>
      <c r="H4216" s="108" t="s">
        <v>16033</v>
      </c>
      <c r="I4216" s="109">
        <v>0.67</v>
      </c>
      <c r="J4216" s="109">
        <v>0.33</v>
      </c>
      <c r="K4216" s="109">
        <v>0.17</v>
      </c>
      <c r="L4216" s="110" t="e">
        <v>#REF!</v>
      </c>
      <c r="M4216" s="111" t="e">
        <v>#REF!</v>
      </c>
      <c r="N4216" s="111" t="e">
        <v>#N/A</v>
      </c>
      <c r="O4216" s="111" t="e">
        <v>#N/A</v>
      </c>
      <c r="P4216" s="111" t="e">
        <v>#N/A</v>
      </c>
      <c r="Q4216" s="111" t="e">
        <v>#N/A</v>
      </c>
    </row>
    <row r="4217" spans="1:17" s="110" customFormat="1" ht="15" customHeight="1" thickBot="1">
      <c r="A4217" s="446" t="s">
        <v>16031</v>
      </c>
      <c r="B4217" s="446"/>
      <c r="C4217" s="106" t="e">
        <f>IF(A4217="CSP","Consolidated Supply Program(IIF)",IF(A4217&lt;&gt;"",INDEX('CCN &amp; Description'!$B$2:$B$1071,MATCH(VALUE(LEFT(A4217,5)),'CCN &amp; Description'!$A$2:$A$1071,0)),""))</f>
        <v>#VALUE!</v>
      </c>
      <c r="D4217" s="107" t="str">
        <f t="shared" si="130"/>
        <v>H</v>
      </c>
      <c r="E4217" s="107" t="str">
        <f t="shared" si="131"/>
        <v>H7017</v>
      </c>
      <c r="F4217" s="108" t="s">
        <v>9578</v>
      </c>
      <c r="G4217" s="108" t="s">
        <v>9579</v>
      </c>
      <c r="H4217" s="108" t="s">
        <v>16034</v>
      </c>
      <c r="I4217" s="109">
        <v>0.67</v>
      </c>
      <c r="J4217" s="109">
        <v>0.33</v>
      </c>
      <c r="K4217" s="109">
        <v>0.17</v>
      </c>
      <c r="L4217" s="110" t="e">
        <v>#REF!</v>
      </c>
      <c r="M4217" s="111" t="e">
        <v>#REF!</v>
      </c>
      <c r="N4217" s="111" t="e">
        <v>#N/A</v>
      </c>
      <c r="O4217" s="111" t="e">
        <v>#N/A</v>
      </c>
      <c r="P4217" s="111" t="e">
        <v>#N/A</v>
      </c>
      <c r="Q4217" s="111" t="e">
        <v>#N/A</v>
      </c>
    </row>
    <row r="4218" spans="1:17" s="110" customFormat="1" ht="15" customHeight="1" thickBot="1">
      <c r="A4218" s="446" t="s">
        <v>16031</v>
      </c>
      <c r="B4218" s="446"/>
      <c r="C4218" s="106" t="e">
        <f>IF(A4218="CSP","Consolidated Supply Program(IIF)",IF(A4218&lt;&gt;"",INDEX('CCN &amp; Description'!$B$2:$B$1071,MATCH(VALUE(LEFT(A4218,5)),'CCN &amp; Description'!$A$2:$A$1071,0)),""))</f>
        <v>#VALUE!</v>
      </c>
      <c r="D4218" s="107" t="str">
        <f t="shared" si="130"/>
        <v>H</v>
      </c>
      <c r="E4218" s="107" t="str">
        <f t="shared" si="131"/>
        <v>H7017</v>
      </c>
      <c r="F4218" s="108" t="s">
        <v>9578</v>
      </c>
      <c r="G4218" s="108" t="s">
        <v>9579</v>
      </c>
      <c r="H4218" s="108" t="s">
        <v>16035</v>
      </c>
      <c r="I4218" s="109">
        <v>0.67</v>
      </c>
      <c r="J4218" s="109">
        <v>0.33</v>
      </c>
      <c r="K4218" s="109">
        <v>0.17</v>
      </c>
      <c r="L4218" s="110" t="e">
        <v>#REF!</v>
      </c>
      <c r="M4218" s="111" t="e">
        <v>#REF!</v>
      </c>
      <c r="N4218" s="111" t="e">
        <v>#N/A</v>
      </c>
      <c r="O4218" s="111" t="e">
        <v>#N/A</v>
      </c>
      <c r="P4218" s="111" t="e">
        <v>#N/A</v>
      </c>
      <c r="Q4218" s="111" t="e">
        <v>#N/A</v>
      </c>
    </row>
    <row r="4219" spans="1:17" s="110" customFormat="1" ht="15" customHeight="1" thickBot="1">
      <c r="A4219" s="446">
        <v>21451</v>
      </c>
      <c r="B4219" s="446"/>
      <c r="C4219" s="106" t="str">
        <f>IF(A4219="CSP","Consolidated Supply Program(IIF)",IF(A4219&lt;&gt;"",INDEX('CCN &amp; Description'!$B$2:$B$1071,MATCH(VALUE(LEFT(A4219,5)),'CCN &amp; Description'!$A$2:$A$1071,0)),""))</f>
        <v>VEHICLE MAINTENANCE SHOP</v>
      </c>
      <c r="D4219" s="107" t="str">
        <f t="shared" si="130"/>
        <v>H</v>
      </c>
      <c r="E4219" s="107" t="str">
        <f t="shared" si="131"/>
        <v>H7017</v>
      </c>
      <c r="F4219" s="108" t="s">
        <v>16036</v>
      </c>
      <c r="G4219" s="108" t="s">
        <v>9579</v>
      </c>
      <c r="H4219" s="108" t="s">
        <v>16035</v>
      </c>
      <c r="I4219" s="109">
        <v>0.67</v>
      </c>
      <c r="J4219" s="109">
        <v>0.33</v>
      </c>
      <c r="K4219" s="109">
        <v>0.17</v>
      </c>
      <c r="L4219" s="110" t="e">
        <v>#REF!</v>
      </c>
      <c r="M4219" s="111" t="e">
        <v>#REF!</v>
      </c>
      <c r="N4219" s="111" t="e">
        <v>#N/A</v>
      </c>
      <c r="O4219" s="111" t="e">
        <v>#N/A</v>
      </c>
      <c r="P4219" s="111" t="e">
        <v>#N/A</v>
      </c>
      <c r="Q4219" s="111" t="e">
        <v>#N/A</v>
      </c>
    </row>
    <row r="4220" spans="1:17" ht="15" customHeight="1" thickBot="1">
      <c r="A4220" s="446">
        <v>21710</v>
      </c>
      <c r="B4220" s="446"/>
      <c r="C4220" s="54" t="str">
        <f>IF(A4220="CSP","Consolidated Supply Program(IIF)",IF(A4220&lt;&gt;"",INDEX('CCN &amp; Description'!$B$2:$B$1071,MATCH(VALUE(LEFT(A4220,5)),'CCN &amp; Description'!$A$2:$A$1071,0)),""))</f>
        <v>ELECTRONIC AND COMMUNICATION MAINTENANCE SHOP</v>
      </c>
      <c r="D4220" s="55" t="str">
        <f t="shared" si="130"/>
        <v>H</v>
      </c>
      <c r="E4220" s="55" t="str">
        <f t="shared" si="131"/>
        <v>H7019</v>
      </c>
      <c r="F4220" s="56" t="s">
        <v>16037</v>
      </c>
      <c r="G4220" s="56" t="s">
        <v>16027</v>
      </c>
      <c r="H4220" s="56" t="s">
        <v>16038</v>
      </c>
      <c r="I4220" s="57">
        <v>0.57999999999999996</v>
      </c>
      <c r="J4220" s="57">
        <v>0.75</v>
      </c>
      <c r="K4220" s="57">
        <v>0.57999999999999996</v>
      </c>
      <c r="L4220" s="315" t="e">
        <v>#REF!</v>
      </c>
      <c r="M4220" s="58" t="e">
        <v>#REF!</v>
      </c>
      <c r="N4220" s="58" t="e">
        <v>#N/A</v>
      </c>
      <c r="O4220" s="58" t="e">
        <v>#N/A</v>
      </c>
      <c r="P4220" s="58" t="e">
        <v>#N/A</v>
      </c>
      <c r="Q4220" s="58" t="e">
        <v>#N/A</v>
      </c>
    </row>
    <row r="4221" spans="1:17" ht="15" customHeight="1" thickBot="1">
      <c r="A4221" s="446">
        <v>21710</v>
      </c>
      <c r="B4221" s="446"/>
      <c r="C4221" s="54" t="str">
        <f>IF(A4221="CSP","Consolidated Supply Program(IIF)",IF(A4221&lt;&gt;"",INDEX('CCN &amp; Description'!$B$2:$B$1071,MATCH(VALUE(LEFT(A4221,5)),'CCN &amp; Description'!$A$2:$A$1071,0)),""))</f>
        <v>ELECTRONIC AND COMMUNICATION MAINTENANCE SHOP</v>
      </c>
      <c r="D4221" s="55" t="str">
        <f t="shared" si="130"/>
        <v>H</v>
      </c>
      <c r="E4221" s="55" t="str">
        <f t="shared" si="131"/>
        <v>H7019</v>
      </c>
      <c r="F4221" s="56" t="s">
        <v>16037</v>
      </c>
      <c r="G4221" s="56" t="s">
        <v>3069</v>
      </c>
      <c r="H4221" s="56" t="s">
        <v>16039</v>
      </c>
      <c r="I4221" s="57">
        <v>0.57999999999999996</v>
      </c>
      <c r="J4221" s="57">
        <v>0.75</v>
      </c>
      <c r="K4221" s="57">
        <v>0.57999999999999996</v>
      </c>
      <c r="L4221" s="315" t="e">
        <v>#REF!</v>
      </c>
      <c r="M4221" s="58" t="e">
        <v>#REF!</v>
      </c>
      <c r="N4221" s="58" t="e">
        <v>#N/A</v>
      </c>
      <c r="O4221" s="58" t="e">
        <v>#N/A</v>
      </c>
      <c r="P4221" s="58" t="e">
        <v>#N/A</v>
      </c>
      <c r="Q4221" s="58" t="e">
        <v>#N/A</v>
      </c>
    </row>
    <row r="4222" spans="1:17" ht="15" customHeight="1" thickBot="1">
      <c r="A4222" s="446">
        <v>21710</v>
      </c>
      <c r="B4222" s="446"/>
      <c r="C4222" s="54" t="str">
        <f>IF(A4222="CSP","Consolidated Supply Program(IIF)",IF(A4222&lt;&gt;"",INDEX('CCN &amp; Description'!$B$2:$B$1071,MATCH(VALUE(LEFT(A4222,5)),'CCN &amp; Description'!$A$2:$A$1071,0)),""))</f>
        <v>ELECTRONIC AND COMMUNICATION MAINTENANCE SHOP</v>
      </c>
      <c r="D4222" s="55" t="str">
        <f t="shared" si="130"/>
        <v>H</v>
      </c>
      <c r="E4222" s="55" t="str">
        <f t="shared" si="131"/>
        <v>H7019</v>
      </c>
      <c r="F4222" s="56" t="s">
        <v>16037</v>
      </c>
      <c r="G4222" s="56" t="s">
        <v>3069</v>
      </c>
      <c r="H4222" s="56" t="s">
        <v>16040</v>
      </c>
      <c r="I4222" s="57">
        <v>0.57999999999999996</v>
      </c>
      <c r="J4222" s="57">
        <v>0.75</v>
      </c>
      <c r="K4222" s="57">
        <v>0.57999999999999996</v>
      </c>
      <c r="L4222" s="315" t="e">
        <v>#REF!</v>
      </c>
      <c r="M4222" s="58" t="e">
        <v>#REF!</v>
      </c>
      <c r="N4222" s="58" t="e">
        <v>#N/A</v>
      </c>
      <c r="O4222" s="58" t="e">
        <v>#N/A</v>
      </c>
      <c r="P4222" s="58" t="e">
        <v>#N/A</v>
      </c>
      <c r="Q4222" s="58" t="e">
        <v>#N/A</v>
      </c>
    </row>
    <row r="4223" spans="1:17" ht="15" customHeight="1" thickBot="1">
      <c r="A4223" s="446">
        <v>21710</v>
      </c>
      <c r="B4223" s="446"/>
      <c r="C4223" s="54" t="str">
        <f>IF(A4223="CSP","Consolidated Supply Program(IIF)",IF(A4223&lt;&gt;"",INDEX('CCN &amp; Description'!$B$2:$B$1071,MATCH(VALUE(LEFT(A4223,5)),'CCN &amp; Description'!$A$2:$A$1071,0)),""))</f>
        <v>ELECTRONIC AND COMMUNICATION MAINTENANCE SHOP</v>
      </c>
      <c r="D4223" s="55" t="str">
        <f t="shared" si="130"/>
        <v>H</v>
      </c>
      <c r="E4223" s="55" t="str">
        <f t="shared" si="131"/>
        <v>H7019</v>
      </c>
      <c r="F4223" s="56" t="s">
        <v>16037</v>
      </c>
      <c r="G4223" s="56" t="s">
        <v>3069</v>
      </c>
      <c r="H4223" s="56" t="s">
        <v>16041</v>
      </c>
      <c r="I4223" s="57">
        <v>0.75</v>
      </c>
      <c r="J4223" s="57">
        <v>0.57999999999999996</v>
      </c>
      <c r="K4223" s="57">
        <v>0.57999999999999996</v>
      </c>
      <c r="L4223" s="315" t="e">
        <v>#REF!</v>
      </c>
      <c r="M4223" s="58" t="e">
        <v>#REF!</v>
      </c>
      <c r="N4223" s="58" t="e">
        <v>#N/A</v>
      </c>
      <c r="O4223" s="58" t="e">
        <v>#N/A</v>
      </c>
      <c r="P4223" s="58" t="e">
        <v>#N/A</v>
      </c>
      <c r="Q4223" s="58" t="e">
        <v>#N/A</v>
      </c>
    </row>
    <row r="4224" spans="1:17" ht="15" customHeight="1" thickBot="1">
      <c r="A4224" s="446">
        <v>0</v>
      </c>
      <c r="B4224" s="446"/>
      <c r="C4224" s="54" t="e">
        <f>IF(A4224="CSP","Consolidated Supply Program(IIF)",IF(A4224&lt;&gt;"",INDEX('CCN &amp; Description'!$B$2:$B$1071,MATCH(VALUE(LEFT(A4224,5)),'CCN &amp; Description'!$A$2:$A$1071,0)),""))</f>
        <v>#N/A</v>
      </c>
      <c r="D4224" s="55" t="str">
        <f t="shared" si="130"/>
        <v>H</v>
      </c>
      <c r="E4224" s="55" t="str">
        <f t="shared" si="131"/>
        <v>H7020</v>
      </c>
      <c r="F4224" s="56" t="s">
        <v>9580</v>
      </c>
      <c r="G4224" s="56" t="s">
        <v>16042</v>
      </c>
      <c r="H4224" s="56" t="s">
        <v>16043</v>
      </c>
      <c r="I4224" s="57">
        <v>0.92</v>
      </c>
      <c r="J4224" s="57">
        <v>1</v>
      </c>
      <c r="K4224" s="57">
        <v>0.42</v>
      </c>
      <c r="L4224" s="315" t="e">
        <v>#REF!</v>
      </c>
      <c r="M4224" s="58" t="e">
        <v>#REF!</v>
      </c>
      <c r="N4224" s="58" t="e">
        <v>#N/A</v>
      </c>
      <c r="O4224" s="58" t="e">
        <v>#N/A</v>
      </c>
      <c r="P4224" s="58" t="e">
        <v>#N/A</v>
      </c>
      <c r="Q4224" s="58" t="e">
        <v>#N/A</v>
      </c>
    </row>
    <row r="4225" spans="1:17" ht="15" customHeight="1" thickBot="1">
      <c r="A4225" s="446">
        <v>0</v>
      </c>
      <c r="B4225" s="446"/>
      <c r="C4225" s="54" t="e">
        <f>IF(A4225="CSP","Consolidated Supply Program(IIF)",IF(A4225&lt;&gt;"",INDEX('CCN &amp; Description'!$B$2:$B$1071,MATCH(VALUE(LEFT(A4225,5)),'CCN &amp; Description'!$A$2:$A$1071,0)),""))</f>
        <v>#N/A</v>
      </c>
      <c r="D4225" s="55" t="str">
        <f t="shared" si="130"/>
        <v>H</v>
      </c>
      <c r="E4225" s="55" t="str">
        <f t="shared" si="131"/>
        <v>H7020</v>
      </c>
      <c r="F4225" s="56" t="s">
        <v>9580</v>
      </c>
      <c r="G4225" s="56" t="s">
        <v>16044</v>
      </c>
      <c r="H4225" s="56" t="s">
        <v>16045</v>
      </c>
      <c r="I4225" s="57">
        <v>0.92</v>
      </c>
      <c r="J4225" s="57">
        <v>1</v>
      </c>
      <c r="K4225" s="57">
        <v>0.42</v>
      </c>
      <c r="L4225" s="315" t="e">
        <v>#REF!</v>
      </c>
      <c r="M4225" s="58" t="e">
        <v>#REF!</v>
      </c>
      <c r="N4225" s="58" t="e">
        <v>#N/A</v>
      </c>
      <c r="O4225" s="58" t="e">
        <v>#N/A</v>
      </c>
      <c r="P4225" s="58" t="e">
        <v>#N/A</v>
      </c>
      <c r="Q4225" s="58" t="e">
        <v>#N/A</v>
      </c>
    </row>
    <row r="4226" spans="1:17" ht="15" customHeight="1" thickBot="1">
      <c r="A4226" s="446">
        <v>0</v>
      </c>
      <c r="B4226" s="446"/>
      <c r="C4226" s="54" t="e">
        <f>IF(A4226="CSP","Consolidated Supply Program(IIF)",IF(A4226&lt;&gt;"",INDEX('CCN &amp; Description'!$B$2:$B$1071,MATCH(VALUE(LEFT(A4226,5)),'CCN &amp; Description'!$A$2:$A$1071,0)),""))</f>
        <v>#N/A</v>
      </c>
      <c r="D4226" s="55" t="str">
        <f t="shared" ref="D4226:D4289" si="132">LEFT(F4226,1)</f>
        <v>H</v>
      </c>
      <c r="E4226" s="55" t="str">
        <f t="shared" ref="E4226:E4289" si="133">LEFT(F4226,5)</f>
        <v>H7020</v>
      </c>
      <c r="F4226" s="56" t="s">
        <v>9580</v>
      </c>
      <c r="G4226" s="56" t="s">
        <v>16044</v>
      </c>
      <c r="H4226" s="56" t="s">
        <v>16046</v>
      </c>
      <c r="I4226" s="57">
        <v>0.92</v>
      </c>
      <c r="J4226" s="57">
        <v>1</v>
      </c>
      <c r="K4226" s="57">
        <v>0.42</v>
      </c>
      <c r="L4226" s="315" t="e">
        <v>#REF!</v>
      </c>
      <c r="M4226" s="58" t="e">
        <v>#REF!</v>
      </c>
      <c r="N4226" s="58" t="e">
        <v>#N/A</v>
      </c>
      <c r="O4226" s="58" t="e">
        <v>#N/A</v>
      </c>
      <c r="P4226" s="58" t="e">
        <v>#N/A</v>
      </c>
      <c r="Q4226" s="58" t="e">
        <v>#N/A</v>
      </c>
    </row>
    <row r="4227" spans="1:17" ht="15" customHeight="1" thickBot="1">
      <c r="A4227" s="446">
        <v>0</v>
      </c>
      <c r="B4227" s="446"/>
      <c r="C4227" s="54" t="e">
        <f>IF(A4227="CSP","Consolidated Supply Program(IIF)",IF(A4227&lt;&gt;"",INDEX('CCN &amp; Description'!$B$2:$B$1071,MATCH(VALUE(LEFT(A4227,5)),'CCN &amp; Description'!$A$2:$A$1071,0)),""))</f>
        <v>#N/A</v>
      </c>
      <c r="D4227" s="55" t="str">
        <f t="shared" si="132"/>
        <v>H</v>
      </c>
      <c r="E4227" s="55" t="str">
        <f t="shared" si="133"/>
        <v>H7020</v>
      </c>
      <c r="F4227" s="56" t="s">
        <v>9580</v>
      </c>
      <c r="G4227" s="56" t="s">
        <v>16044</v>
      </c>
      <c r="H4227" s="56" t="s">
        <v>16047</v>
      </c>
      <c r="I4227" s="57">
        <v>1.25</v>
      </c>
      <c r="J4227" s="57">
        <v>1</v>
      </c>
      <c r="K4227" s="57">
        <v>0.42</v>
      </c>
      <c r="L4227" s="315" t="e">
        <v>#REF!</v>
      </c>
      <c r="M4227" s="58" t="e">
        <v>#REF!</v>
      </c>
      <c r="N4227" s="58" t="e">
        <v>#N/A</v>
      </c>
      <c r="O4227" s="58" t="e">
        <v>#N/A</v>
      </c>
      <c r="P4227" s="58" t="e">
        <v>#N/A</v>
      </c>
      <c r="Q4227" s="58" t="e">
        <v>#N/A</v>
      </c>
    </row>
    <row r="4228" spans="1:17" ht="15" customHeight="1" thickBot="1">
      <c r="A4228" s="446"/>
      <c r="B4228" s="446"/>
      <c r="C4228" s="54" t="str">
        <f>IF(A4228="CSP","Consolidated Supply Program(IIF)",IF(A4228&lt;&gt;"",INDEX('CCN &amp; Description'!$B$2:$B$1071,MATCH(VALUE(LEFT(A4228,5)),'CCN &amp; Description'!$A$2:$A$1071,0)),""))</f>
        <v/>
      </c>
      <c r="D4228" s="55" t="str">
        <f t="shared" si="132"/>
        <v>H</v>
      </c>
      <c r="E4228" s="55" t="str">
        <f t="shared" si="133"/>
        <v>H7023</v>
      </c>
      <c r="F4228" s="56" t="s">
        <v>16048</v>
      </c>
      <c r="G4228" s="56" t="s">
        <v>16049</v>
      </c>
      <c r="H4228" s="56" t="s">
        <v>16050</v>
      </c>
      <c r="I4228" s="57">
        <v>1</v>
      </c>
      <c r="J4228" s="57">
        <v>0.75</v>
      </c>
      <c r="K4228" s="57">
        <v>0.5</v>
      </c>
      <c r="L4228" s="315" t="e">
        <v>#REF!</v>
      </c>
      <c r="M4228" s="58" t="e">
        <v>#REF!</v>
      </c>
      <c r="N4228" s="58" t="e">
        <v>#N/A</v>
      </c>
      <c r="O4228" s="58" t="e">
        <v>#N/A</v>
      </c>
      <c r="P4228" s="58" t="e">
        <v>#N/A</v>
      </c>
      <c r="Q4228" s="58" t="e">
        <v>#N/A</v>
      </c>
    </row>
    <row r="4229" spans="1:17" ht="15" customHeight="1" thickBot="1">
      <c r="A4229" s="446"/>
      <c r="B4229" s="446"/>
      <c r="C4229" s="54" t="str">
        <f>IF(A4229="CSP","Consolidated Supply Program(IIF)",IF(A4229&lt;&gt;"",INDEX('CCN &amp; Description'!$B$2:$B$1071,MATCH(VALUE(LEFT(A4229,5)),'CCN &amp; Description'!$A$2:$A$1071,0)),""))</f>
        <v/>
      </c>
      <c r="D4229" s="55" t="str">
        <f t="shared" si="132"/>
        <v>H</v>
      </c>
      <c r="E4229" s="55" t="str">
        <f t="shared" si="133"/>
        <v>H7023</v>
      </c>
      <c r="F4229" s="56" t="s">
        <v>16048</v>
      </c>
      <c r="G4229" s="56" t="s">
        <v>16049</v>
      </c>
      <c r="H4229" s="56" t="s">
        <v>16051</v>
      </c>
      <c r="I4229" s="57">
        <v>1</v>
      </c>
      <c r="J4229" s="57">
        <v>0.75</v>
      </c>
      <c r="K4229" s="57">
        <v>0.5</v>
      </c>
      <c r="L4229" s="315" t="e">
        <v>#REF!</v>
      </c>
      <c r="M4229" s="58" t="e">
        <v>#REF!</v>
      </c>
      <c r="N4229" s="58" t="e">
        <v>#N/A</v>
      </c>
      <c r="O4229" s="58" t="e">
        <v>#N/A</v>
      </c>
      <c r="P4229" s="58" t="e">
        <v>#N/A</v>
      </c>
      <c r="Q4229" s="58" t="e">
        <v>#N/A</v>
      </c>
    </row>
    <row r="4230" spans="1:17" ht="15" customHeight="1" thickBot="1">
      <c r="A4230" s="446"/>
      <c r="B4230" s="446"/>
      <c r="C4230" s="54" t="str">
        <f>IF(A4230="CSP","Consolidated Supply Program(IIF)",IF(A4230&lt;&gt;"",INDEX('CCN &amp; Description'!$B$2:$B$1071,MATCH(VALUE(LEFT(A4230,5)),'CCN &amp; Description'!$A$2:$A$1071,0)),""))</f>
        <v/>
      </c>
      <c r="D4230" s="55" t="str">
        <f t="shared" si="132"/>
        <v>H</v>
      </c>
      <c r="E4230" s="55" t="str">
        <f t="shared" si="133"/>
        <v>H7024</v>
      </c>
      <c r="F4230" s="56" t="s">
        <v>16052</v>
      </c>
      <c r="G4230" s="56" t="s">
        <v>16053</v>
      </c>
      <c r="H4230" s="59"/>
      <c r="I4230" s="60"/>
      <c r="J4230" s="60"/>
      <c r="K4230" s="60"/>
      <c r="L4230" s="315" t="e">
        <v>#REF!</v>
      </c>
      <c r="M4230" s="58" t="e">
        <v>#REF!</v>
      </c>
      <c r="N4230" s="58" t="e">
        <v>#N/A</v>
      </c>
      <c r="O4230" s="58" t="e">
        <v>#N/A</v>
      </c>
      <c r="P4230" s="58" t="e">
        <v>#N/A</v>
      </c>
      <c r="Q4230" s="58" t="e">
        <v>#N/A</v>
      </c>
    </row>
    <row r="4231" spans="1:17" ht="15" customHeight="1" thickBot="1">
      <c r="A4231" s="446"/>
      <c r="B4231" s="446"/>
      <c r="C4231" s="54" t="str">
        <f>IF(A4231="CSP","Consolidated Supply Program(IIF)",IF(A4231&lt;&gt;"",INDEX('CCN &amp; Description'!$B$2:$B$1071,MATCH(VALUE(LEFT(A4231,5)),'CCN &amp; Description'!$A$2:$A$1071,0)),""))</f>
        <v/>
      </c>
      <c r="D4231" s="55" t="str">
        <f t="shared" si="132"/>
        <v>H</v>
      </c>
      <c r="E4231" s="55" t="str">
        <f t="shared" si="133"/>
        <v>H7025</v>
      </c>
      <c r="F4231" s="56" t="s">
        <v>9582</v>
      </c>
      <c r="G4231" s="56" t="s">
        <v>9579</v>
      </c>
      <c r="H4231" s="56" t="s">
        <v>16054</v>
      </c>
      <c r="I4231" s="57">
        <v>0.67</v>
      </c>
      <c r="J4231" s="57">
        <v>0.33</v>
      </c>
      <c r="K4231" s="57">
        <v>0.25</v>
      </c>
      <c r="L4231" s="315" t="e">
        <v>#REF!</v>
      </c>
      <c r="M4231" s="58" t="e">
        <v>#REF!</v>
      </c>
      <c r="N4231" s="58" t="e">
        <v>#N/A</v>
      </c>
      <c r="O4231" s="58" t="e">
        <v>#N/A</v>
      </c>
      <c r="P4231" s="58" t="e">
        <v>#N/A</v>
      </c>
      <c r="Q4231" s="58" t="e">
        <v>#N/A</v>
      </c>
    </row>
    <row r="4232" spans="1:17" ht="15" customHeight="1" thickBot="1">
      <c r="A4232" s="446">
        <v>0</v>
      </c>
      <c r="B4232" s="446"/>
      <c r="C4232" s="54" t="e">
        <f>IF(A4232="CSP","Consolidated Supply Program(IIF)",IF(A4232&lt;&gt;"",INDEX('CCN &amp; Description'!$B$2:$B$1071,MATCH(VALUE(LEFT(A4232,5)),'CCN &amp; Description'!$A$2:$A$1071,0)),""))</f>
        <v>#N/A</v>
      </c>
      <c r="D4232" s="55" t="str">
        <f t="shared" si="132"/>
        <v>H</v>
      </c>
      <c r="E4232" s="55" t="str">
        <f t="shared" si="133"/>
        <v>H7026</v>
      </c>
      <c r="F4232" s="56" t="s">
        <v>16055</v>
      </c>
      <c r="G4232" s="56" t="s">
        <v>9579</v>
      </c>
      <c r="H4232" s="56" t="s">
        <v>16056</v>
      </c>
      <c r="I4232" s="57">
        <v>0.67</v>
      </c>
      <c r="J4232" s="57">
        <v>0.33</v>
      </c>
      <c r="K4232" s="57">
        <v>0.25</v>
      </c>
      <c r="L4232" s="315" t="e">
        <v>#REF!</v>
      </c>
      <c r="M4232" s="58" t="e">
        <v>#REF!</v>
      </c>
      <c r="N4232" s="58" t="e">
        <v>#N/A</v>
      </c>
      <c r="O4232" s="58" t="e">
        <v>#N/A</v>
      </c>
      <c r="P4232" s="58" t="e">
        <v>#N/A</v>
      </c>
      <c r="Q4232" s="58" t="e">
        <v>#N/A</v>
      </c>
    </row>
    <row r="4233" spans="1:17" ht="15" customHeight="1" thickBot="1">
      <c r="A4233" s="446">
        <v>0</v>
      </c>
      <c r="B4233" s="446"/>
      <c r="C4233" s="54" t="e">
        <f>IF(A4233="CSP","Consolidated Supply Program(IIF)",IF(A4233&lt;&gt;"",INDEX('CCN &amp; Description'!$B$2:$B$1071,MATCH(VALUE(LEFT(A4233,5)),'CCN &amp; Description'!$A$2:$A$1071,0)),""))</f>
        <v>#N/A</v>
      </c>
      <c r="D4233" s="55" t="str">
        <f t="shared" si="132"/>
        <v>H</v>
      </c>
      <c r="E4233" s="55" t="str">
        <f t="shared" si="133"/>
        <v>H7026</v>
      </c>
      <c r="F4233" s="56" t="s">
        <v>16055</v>
      </c>
      <c r="G4233" s="56" t="s">
        <v>9579</v>
      </c>
      <c r="H4233" s="56" t="s">
        <v>16057</v>
      </c>
      <c r="I4233" s="57">
        <v>1.25</v>
      </c>
      <c r="J4233" s="57">
        <v>0.75</v>
      </c>
      <c r="K4233" s="57">
        <v>0.33</v>
      </c>
      <c r="L4233" s="315" t="e">
        <v>#REF!</v>
      </c>
      <c r="M4233" s="58" t="e">
        <v>#REF!</v>
      </c>
      <c r="N4233" s="58" t="e">
        <v>#N/A</v>
      </c>
      <c r="O4233" s="58" t="e">
        <v>#N/A</v>
      </c>
      <c r="P4233" s="58" t="e">
        <v>#N/A</v>
      </c>
      <c r="Q4233" s="58" t="e">
        <v>#N/A</v>
      </c>
    </row>
    <row r="4234" spans="1:17" ht="15" customHeight="1" thickBot="1">
      <c r="A4234" s="446">
        <v>0</v>
      </c>
      <c r="B4234" s="446"/>
      <c r="C4234" s="54" t="e">
        <f>IF(A4234="CSP","Consolidated Supply Program(IIF)",IF(A4234&lt;&gt;"",INDEX('CCN &amp; Description'!$B$2:$B$1071,MATCH(VALUE(LEFT(A4234,5)),'CCN &amp; Description'!$A$2:$A$1071,0)),""))</f>
        <v>#N/A</v>
      </c>
      <c r="D4234" s="55" t="str">
        <f t="shared" si="132"/>
        <v>H</v>
      </c>
      <c r="E4234" s="55" t="str">
        <f t="shared" si="133"/>
        <v>H7026</v>
      </c>
      <c r="F4234" s="56" t="s">
        <v>16055</v>
      </c>
      <c r="G4234" s="56" t="s">
        <v>9579</v>
      </c>
      <c r="H4234" s="56" t="s">
        <v>16058</v>
      </c>
      <c r="I4234" s="57">
        <v>1.25</v>
      </c>
      <c r="J4234" s="57">
        <v>0.75</v>
      </c>
      <c r="K4234" s="57">
        <v>0.33</v>
      </c>
      <c r="L4234" s="315" t="e">
        <v>#REF!</v>
      </c>
      <c r="M4234" s="58" t="e">
        <v>#REF!</v>
      </c>
      <c r="N4234" s="58" t="e">
        <v>#N/A</v>
      </c>
      <c r="O4234" s="58" t="e">
        <v>#N/A</v>
      </c>
      <c r="P4234" s="58" t="e">
        <v>#N/A</v>
      </c>
      <c r="Q4234" s="58" t="e">
        <v>#N/A</v>
      </c>
    </row>
    <row r="4235" spans="1:17" ht="15" customHeight="1" thickBot="1">
      <c r="A4235" s="446">
        <v>21710</v>
      </c>
      <c r="B4235" s="446"/>
      <c r="C4235" s="54" t="str">
        <f>IF(A4235="CSP","Consolidated Supply Program(IIF)",IF(A4235&lt;&gt;"",INDEX('CCN &amp; Description'!$B$2:$B$1071,MATCH(VALUE(LEFT(A4235,5)),'CCN &amp; Description'!$A$2:$A$1071,0)),""))</f>
        <v>ELECTRONIC AND COMMUNICATION MAINTENANCE SHOP</v>
      </c>
      <c r="D4235" s="55" t="str">
        <f t="shared" si="132"/>
        <v>H</v>
      </c>
      <c r="E4235" s="55" t="str">
        <f t="shared" si="133"/>
        <v>H7029</v>
      </c>
      <c r="F4235" s="56" t="s">
        <v>16059</v>
      </c>
      <c r="G4235" s="56" t="s">
        <v>16060</v>
      </c>
      <c r="H4235" s="56" t="s">
        <v>16061</v>
      </c>
      <c r="I4235" s="57">
        <v>0.33</v>
      </c>
      <c r="J4235" s="57">
        <v>0.17</v>
      </c>
      <c r="K4235" s="57">
        <v>0.42</v>
      </c>
      <c r="L4235" s="315" t="e">
        <v>#REF!</v>
      </c>
      <c r="M4235" s="58" t="e">
        <v>#REF!</v>
      </c>
      <c r="N4235" s="58" t="e">
        <v>#N/A</v>
      </c>
      <c r="O4235" s="58" t="e">
        <v>#N/A</v>
      </c>
      <c r="P4235" s="58" t="e">
        <v>#N/A</v>
      </c>
      <c r="Q4235" s="58" t="e">
        <v>#N/A</v>
      </c>
    </row>
    <row r="4236" spans="1:17" ht="15" customHeight="1" thickBot="1">
      <c r="A4236" s="446">
        <v>21710</v>
      </c>
      <c r="B4236" s="446"/>
      <c r="C4236" s="54" t="str">
        <f>IF(A4236="CSP","Consolidated Supply Program(IIF)",IF(A4236&lt;&gt;"",INDEX('CCN &amp; Description'!$B$2:$B$1071,MATCH(VALUE(LEFT(A4236,5)),'CCN &amp; Description'!$A$2:$A$1071,0)),""))</f>
        <v>ELECTRONIC AND COMMUNICATION MAINTENANCE SHOP</v>
      </c>
      <c r="D4236" s="55" t="str">
        <f t="shared" si="132"/>
        <v>H</v>
      </c>
      <c r="E4236" s="55" t="str">
        <f t="shared" si="133"/>
        <v>H7029</v>
      </c>
      <c r="F4236" s="56" t="s">
        <v>16059</v>
      </c>
      <c r="G4236" s="56" t="s">
        <v>11399</v>
      </c>
      <c r="H4236" s="56" t="s">
        <v>16062</v>
      </c>
      <c r="I4236" s="57">
        <v>0.33</v>
      </c>
      <c r="J4236" s="57">
        <v>0.17</v>
      </c>
      <c r="K4236" s="57">
        <v>0.42</v>
      </c>
      <c r="L4236" s="315" t="e">
        <v>#REF!</v>
      </c>
      <c r="M4236" s="58" t="e">
        <v>#REF!</v>
      </c>
      <c r="N4236" s="58" t="e">
        <v>#N/A</v>
      </c>
      <c r="O4236" s="58" t="e">
        <v>#N/A</v>
      </c>
      <c r="P4236" s="58" t="e">
        <v>#N/A</v>
      </c>
      <c r="Q4236" s="58" t="e">
        <v>#N/A</v>
      </c>
    </row>
    <row r="4237" spans="1:17" ht="15" customHeight="1" thickBot="1">
      <c r="A4237" s="446">
        <v>21710</v>
      </c>
      <c r="B4237" s="446"/>
      <c r="C4237" s="54" t="str">
        <f>IF(A4237="CSP","Consolidated Supply Program(IIF)",IF(A4237&lt;&gt;"",INDEX('CCN &amp; Description'!$B$2:$B$1071,MATCH(VALUE(LEFT(A4237,5)),'CCN &amp; Description'!$A$2:$A$1071,0)),""))</f>
        <v>ELECTRONIC AND COMMUNICATION MAINTENANCE SHOP</v>
      </c>
      <c r="D4237" s="55" t="str">
        <f t="shared" si="132"/>
        <v>H</v>
      </c>
      <c r="E4237" s="55" t="str">
        <f t="shared" si="133"/>
        <v>H7029</v>
      </c>
      <c r="F4237" s="56" t="s">
        <v>16059</v>
      </c>
      <c r="G4237" s="56" t="s">
        <v>16063</v>
      </c>
      <c r="H4237" s="56" t="s">
        <v>16064</v>
      </c>
      <c r="I4237" s="57">
        <v>0.33</v>
      </c>
      <c r="J4237" s="57">
        <v>0.17</v>
      </c>
      <c r="K4237" s="57">
        <v>0.42</v>
      </c>
      <c r="L4237" s="315" t="e">
        <v>#REF!</v>
      </c>
      <c r="M4237" s="58" t="e">
        <v>#REF!</v>
      </c>
      <c r="N4237" s="58" t="e">
        <v>#N/A</v>
      </c>
      <c r="O4237" s="58" t="e">
        <v>#N/A</v>
      </c>
      <c r="P4237" s="58" t="e">
        <v>#N/A</v>
      </c>
      <c r="Q4237" s="58" t="e">
        <v>#N/A</v>
      </c>
    </row>
    <row r="4238" spans="1:17" s="110" customFormat="1" ht="15" customHeight="1" thickBot="1">
      <c r="A4238" s="446">
        <v>21710</v>
      </c>
      <c r="B4238" s="446"/>
      <c r="C4238" s="106" t="str">
        <f>IF(A4238="CSP","Consolidated Supply Program(IIF)",IF(A4238&lt;&gt;"",INDEX('CCN &amp; Description'!$B$2:$B$1071,MATCH(VALUE(LEFT(A4238,5)),'CCN &amp; Description'!$A$2:$A$1071,0)),""))</f>
        <v>ELECTRONIC AND COMMUNICATION MAINTENANCE SHOP</v>
      </c>
      <c r="D4238" s="107" t="str">
        <f t="shared" si="132"/>
        <v>H</v>
      </c>
      <c r="E4238" s="107" t="str">
        <f t="shared" si="133"/>
        <v>H7029</v>
      </c>
      <c r="F4238" s="108" t="s">
        <v>16065</v>
      </c>
      <c r="G4238" s="108" t="s">
        <v>16063</v>
      </c>
      <c r="H4238" s="108" t="s">
        <v>16064</v>
      </c>
      <c r="I4238" s="109">
        <v>0.33</v>
      </c>
      <c r="J4238" s="109">
        <v>0.17</v>
      </c>
      <c r="K4238" s="109">
        <v>0.42</v>
      </c>
      <c r="L4238" s="110" t="e">
        <v>#REF!</v>
      </c>
      <c r="M4238" s="111" t="e">
        <v>#REF!</v>
      </c>
      <c r="N4238" s="111" t="e">
        <v>#N/A</v>
      </c>
      <c r="O4238" s="111" t="e">
        <v>#N/A</v>
      </c>
      <c r="P4238" s="111" t="e">
        <v>#N/A</v>
      </c>
      <c r="Q4238" s="111" t="e">
        <v>#N/A</v>
      </c>
    </row>
    <row r="4239" spans="1:17" s="110" customFormat="1" ht="15" customHeight="1" thickBot="1">
      <c r="A4239" s="446">
        <v>21710</v>
      </c>
      <c r="B4239" s="446"/>
      <c r="C4239" s="106" t="str">
        <f>IF(A4239="CSP","Consolidated Supply Program(IIF)",IF(A4239&lt;&gt;"",INDEX('CCN &amp; Description'!$B$2:$B$1071,MATCH(VALUE(LEFT(A4239,5)),'CCN &amp; Description'!$A$2:$A$1071,0)),""))</f>
        <v>ELECTRONIC AND COMMUNICATION MAINTENANCE SHOP</v>
      </c>
      <c r="D4239" s="107" t="str">
        <f t="shared" si="132"/>
        <v>H</v>
      </c>
      <c r="E4239" s="107" t="str">
        <f t="shared" si="133"/>
        <v>H7029</v>
      </c>
      <c r="F4239" s="108" t="s">
        <v>16066</v>
      </c>
      <c r="G4239" s="108" t="s">
        <v>16060</v>
      </c>
      <c r="H4239" s="108" t="s">
        <v>16061</v>
      </c>
      <c r="I4239" s="109">
        <v>0.33</v>
      </c>
      <c r="J4239" s="109">
        <v>0.17</v>
      </c>
      <c r="K4239" s="109">
        <v>0.42</v>
      </c>
      <c r="L4239" s="110" t="e">
        <v>#REF!</v>
      </c>
      <c r="M4239" s="111" t="e">
        <v>#REF!</v>
      </c>
      <c r="N4239" s="111" t="e">
        <v>#N/A</v>
      </c>
      <c r="O4239" s="111" t="e">
        <v>#N/A</v>
      </c>
      <c r="P4239" s="111" t="e">
        <v>#N/A</v>
      </c>
      <c r="Q4239" s="111" t="e">
        <v>#N/A</v>
      </c>
    </row>
    <row r="4240" spans="1:17" s="110" customFormat="1" ht="15" customHeight="1" thickBot="1">
      <c r="A4240" s="446">
        <v>21375</v>
      </c>
      <c r="B4240" s="446"/>
      <c r="C4240" s="106" t="str">
        <f>IF(A4240="CSP","Consolidated Supply Program(IIF)",IF(A4240&lt;&gt;"",INDEX('CCN &amp; Description'!$B$2:$B$1071,MATCH(VALUE(LEFT(A4240,5)),'CCN &amp; Description'!$A$2:$A$1071,0)),""))</f>
        <v>MARINE MAINTENANCE SUPPORT FACILITY</v>
      </c>
      <c r="D4240" s="107" t="str">
        <f t="shared" si="132"/>
        <v>H</v>
      </c>
      <c r="E4240" s="107" t="str">
        <f t="shared" si="133"/>
        <v>H7030</v>
      </c>
      <c r="F4240" s="108" t="s">
        <v>1261</v>
      </c>
      <c r="G4240" s="108" t="s">
        <v>9579</v>
      </c>
      <c r="H4240" s="108" t="s">
        <v>16067</v>
      </c>
      <c r="I4240" s="109">
        <v>0.67</v>
      </c>
      <c r="J4240" s="109">
        <v>0.33</v>
      </c>
      <c r="K4240" s="109">
        <v>0.17</v>
      </c>
      <c r="L4240" s="110" t="e">
        <v>#REF!</v>
      </c>
      <c r="M4240" s="111" t="e">
        <v>#REF!</v>
      </c>
      <c r="N4240" s="111" t="e">
        <v>#N/A</v>
      </c>
      <c r="O4240" s="111" t="e">
        <v>#N/A</v>
      </c>
      <c r="P4240" s="111" t="e">
        <v>#N/A</v>
      </c>
      <c r="Q4240" s="111" t="e">
        <v>#N/A</v>
      </c>
    </row>
    <row r="4241" spans="1:17" s="110" customFormat="1" ht="15" customHeight="1" thickBot="1">
      <c r="A4241" s="446" t="s">
        <v>9833</v>
      </c>
      <c r="B4241" s="446"/>
      <c r="C4241" s="106" t="e">
        <f>IF(A4241="CSP","Consolidated Supply Program(IIF)",IF(A4241&lt;&gt;"",INDEX('CCN &amp; Description'!$B$2:$B$1071,MATCH(VALUE(LEFT(A4241,5)),'CCN &amp; Description'!$A$2:$A$1071,0)),""))</f>
        <v>#VALUE!</v>
      </c>
      <c r="D4241" s="107" t="str">
        <f t="shared" si="132"/>
        <v>H</v>
      </c>
      <c r="E4241" s="107" t="str">
        <f t="shared" si="133"/>
        <v>H7030</v>
      </c>
      <c r="F4241" s="108" t="s">
        <v>1259</v>
      </c>
      <c r="G4241" s="108" t="s">
        <v>9579</v>
      </c>
      <c r="H4241" s="108" t="s">
        <v>16067</v>
      </c>
      <c r="I4241" s="109">
        <v>0.67</v>
      </c>
      <c r="J4241" s="109">
        <v>0.33</v>
      </c>
      <c r="K4241" s="109">
        <v>0.17</v>
      </c>
      <c r="L4241" s="110" t="e">
        <v>#REF!</v>
      </c>
      <c r="M4241" s="111" t="e">
        <v>#REF!</v>
      </c>
      <c r="N4241" s="111" t="e">
        <v>#N/A</v>
      </c>
      <c r="O4241" s="111" t="e">
        <v>#N/A</v>
      </c>
      <c r="P4241" s="111" t="e">
        <v>#N/A</v>
      </c>
      <c r="Q4241" s="111" t="e">
        <v>#N/A</v>
      </c>
    </row>
    <row r="4242" spans="1:17" ht="15" customHeight="1" thickBot="1">
      <c r="A4242" s="446">
        <v>21710</v>
      </c>
      <c r="B4242" s="446"/>
      <c r="C4242" s="54" t="str">
        <f>IF(A4242="CSP","Consolidated Supply Program(IIF)",IF(A4242&lt;&gt;"",INDEX('CCN &amp; Description'!$B$2:$B$1071,MATCH(VALUE(LEFT(A4242,5)),'CCN &amp; Description'!$A$2:$A$1071,0)),""))</f>
        <v>ELECTRONIC AND COMMUNICATION MAINTENANCE SHOP</v>
      </c>
      <c r="D4242" s="55" t="str">
        <f t="shared" si="132"/>
        <v>H</v>
      </c>
      <c r="E4242" s="55" t="str">
        <f t="shared" si="133"/>
        <v>H7035</v>
      </c>
      <c r="F4242" s="56" t="s">
        <v>9583</v>
      </c>
      <c r="G4242" s="56" t="s">
        <v>9584</v>
      </c>
      <c r="H4242" s="56" t="s">
        <v>16068</v>
      </c>
      <c r="I4242" s="57">
        <v>1</v>
      </c>
      <c r="J4242" s="57">
        <v>0.83</v>
      </c>
      <c r="K4242" s="57">
        <v>0.5</v>
      </c>
      <c r="L4242" s="315" t="e">
        <v>#REF!</v>
      </c>
      <c r="M4242" s="58" t="e">
        <v>#REF!</v>
      </c>
      <c r="N4242" s="58" t="e">
        <v>#N/A</v>
      </c>
      <c r="O4242" s="58" t="e">
        <v>#N/A</v>
      </c>
      <c r="P4242" s="58" t="e">
        <v>#N/A</v>
      </c>
      <c r="Q4242" s="58" t="e">
        <v>#N/A</v>
      </c>
    </row>
    <row r="4243" spans="1:17" ht="15" customHeight="1" thickBot="1">
      <c r="A4243" s="446"/>
      <c r="B4243" s="446"/>
      <c r="C4243" s="54" t="str">
        <f>IF(A4243="CSP","Consolidated Supply Program(IIF)",IF(A4243&lt;&gt;"",INDEX('CCN &amp; Description'!$B$2:$B$1071,MATCH(VALUE(LEFT(A4243,5)),'CCN &amp; Description'!$A$2:$A$1071,0)),""))</f>
        <v/>
      </c>
      <c r="D4243" s="55" t="str">
        <f t="shared" si="132"/>
        <v>H</v>
      </c>
      <c r="E4243" s="55" t="str">
        <f t="shared" si="133"/>
        <v>H7052</v>
      </c>
      <c r="F4243" s="56" t="s">
        <v>16069</v>
      </c>
      <c r="G4243" s="56" t="s">
        <v>16070</v>
      </c>
      <c r="H4243" s="59"/>
      <c r="I4243" s="60"/>
      <c r="J4243" s="60"/>
      <c r="K4243" s="60"/>
      <c r="L4243" s="315" t="e">
        <v>#REF!</v>
      </c>
      <c r="M4243" s="58" t="e">
        <v>#REF!</v>
      </c>
      <c r="N4243" s="58" t="e">
        <v>#N/A</v>
      </c>
      <c r="O4243" s="58" t="e">
        <v>#N/A</v>
      </c>
      <c r="P4243" s="58" t="e">
        <v>#N/A</v>
      </c>
      <c r="Q4243" s="58" t="e">
        <v>#N/A</v>
      </c>
    </row>
    <row r="4244" spans="1:17" ht="15" customHeight="1" thickBot="1">
      <c r="A4244" s="446"/>
      <c r="B4244" s="446"/>
      <c r="C4244" s="54" t="str">
        <f>IF(A4244="CSP","Consolidated Supply Program(IIF)",IF(A4244&lt;&gt;"",INDEX('CCN &amp; Description'!$B$2:$B$1071,MATCH(VALUE(LEFT(A4244,5)),'CCN &amp; Description'!$A$2:$A$1071,0)),""))</f>
        <v/>
      </c>
      <c r="D4244" s="55" t="str">
        <f t="shared" si="132"/>
        <v>H</v>
      </c>
      <c r="E4244" s="55" t="str">
        <f t="shared" si="133"/>
        <v>H7071</v>
      </c>
      <c r="F4244" s="56" t="s">
        <v>16071</v>
      </c>
      <c r="G4244" s="56" t="s">
        <v>16072</v>
      </c>
      <c r="H4244" s="59"/>
      <c r="I4244" s="60"/>
      <c r="J4244" s="60"/>
      <c r="K4244" s="60"/>
      <c r="L4244" s="315" t="e">
        <v>#REF!</v>
      </c>
      <c r="M4244" s="58" t="e">
        <v>#REF!</v>
      </c>
      <c r="N4244" s="58" t="e">
        <v>#N/A</v>
      </c>
      <c r="O4244" s="58" t="e">
        <v>#N/A</v>
      </c>
      <c r="P4244" s="58" t="e">
        <v>#N/A</v>
      </c>
      <c r="Q4244" s="58" t="e">
        <v>#N/A</v>
      </c>
    </row>
    <row r="4245" spans="1:17" ht="15" customHeight="1" thickBot="1">
      <c r="A4245" s="446"/>
      <c r="B4245" s="446"/>
      <c r="C4245" s="54" t="str">
        <f>IF(A4245="CSP","Consolidated Supply Program(IIF)",IF(A4245&lt;&gt;"",INDEX('CCN &amp; Description'!$B$2:$B$1071,MATCH(VALUE(LEFT(A4245,5)),'CCN &amp; Description'!$A$2:$A$1071,0)),""))</f>
        <v/>
      </c>
      <c r="D4245" s="55" t="str">
        <f t="shared" si="132"/>
        <v>H</v>
      </c>
      <c r="E4245" s="55" t="str">
        <f t="shared" si="133"/>
        <v>H7203</v>
      </c>
      <c r="F4245" s="56" t="s">
        <v>16073</v>
      </c>
      <c r="G4245" s="56" t="s">
        <v>9597</v>
      </c>
      <c r="H4245" s="56" t="s">
        <v>16074</v>
      </c>
      <c r="I4245" s="57">
        <v>1.42</v>
      </c>
      <c r="J4245" s="57">
        <v>0.08</v>
      </c>
      <c r="K4245" s="57">
        <v>0.08</v>
      </c>
      <c r="L4245" s="315" t="e">
        <v>#REF!</v>
      </c>
      <c r="M4245" s="58" t="e">
        <v>#REF!</v>
      </c>
      <c r="N4245" s="58" t="e">
        <v>#N/A</v>
      </c>
      <c r="O4245" s="58" t="e">
        <v>#N/A</v>
      </c>
      <c r="P4245" s="58" t="e">
        <v>#N/A</v>
      </c>
      <c r="Q4245" s="58" t="e">
        <v>#N/A</v>
      </c>
    </row>
    <row r="4246" spans="1:17" ht="15" customHeight="1" thickBot="1">
      <c r="A4246" s="446"/>
      <c r="B4246" s="446"/>
      <c r="C4246" s="54" t="str">
        <f>IF(A4246="CSP","Consolidated Supply Program(IIF)",IF(A4246&lt;&gt;"",INDEX('CCN &amp; Description'!$B$2:$B$1071,MATCH(VALUE(LEFT(A4246,5)),'CCN &amp; Description'!$A$2:$A$1071,0)),""))</f>
        <v/>
      </c>
      <c r="D4246" s="55" t="str">
        <f t="shared" si="132"/>
        <v>H</v>
      </c>
      <c r="E4246" s="55" t="str">
        <f t="shared" si="133"/>
        <v>H7203</v>
      </c>
      <c r="F4246" s="56" t="s">
        <v>16073</v>
      </c>
      <c r="G4246" s="56" t="s">
        <v>16075</v>
      </c>
      <c r="H4246" s="56" t="s">
        <v>16076</v>
      </c>
      <c r="I4246" s="57">
        <v>1.42</v>
      </c>
      <c r="J4246" s="57">
        <v>0.08</v>
      </c>
      <c r="K4246" s="57">
        <v>0.08</v>
      </c>
      <c r="L4246" s="315" t="e">
        <v>#REF!</v>
      </c>
      <c r="M4246" s="58" t="e">
        <v>#REF!</v>
      </c>
      <c r="N4246" s="58" t="e">
        <v>#N/A</v>
      </c>
      <c r="O4246" s="58" t="e">
        <v>#N/A</v>
      </c>
      <c r="P4246" s="58" t="e">
        <v>#N/A</v>
      </c>
      <c r="Q4246" s="58" t="e">
        <v>#N/A</v>
      </c>
    </row>
    <row r="4247" spans="1:17" ht="15" customHeight="1" thickBot="1">
      <c r="A4247" s="446"/>
      <c r="B4247" s="446"/>
      <c r="C4247" s="54" t="str">
        <f>IF(A4247="CSP","Consolidated Supply Program(IIF)",IF(A4247&lt;&gt;"",INDEX('CCN &amp; Description'!$B$2:$B$1071,MATCH(VALUE(LEFT(A4247,5)),'CCN &amp; Description'!$A$2:$A$1071,0)),""))</f>
        <v/>
      </c>
      <c r="D4247" s="55" t="str">
        <f t="shared" si="132"/>
        <v>H</v>
      </c>
      <c r="E4247" s="55" t="str">
        <f t="shared" si="133"/>
        <v>H7204</v>
      </c>
      <c r="F4247" s="56" t="s">
        <v>16077</v>
      </c>
      <c r="G4247" s="56" t="s">
        <v>16078</v>
      </c>
      <c r="H4247" s="59"/>
      <c r="I4247" s="57">
        <v>0</v>
      </c>
      <c r="J4247" s="57">
        <v>0</v>
      </c>
      <c r="K4247" s="57">
        <v>0</v>
      </c>
      <c r="L4247" s="315" t="e">
        <v>#REF!</v>
      </c>
      <c r="M4247" s="58" t="e">
        <v>#REF!</v>
      </c>
      <c r="N4247" s="58" t="e">
        <v>#N/A</v>
      </c>
      <c r="O4247" s="58" t="e">
        <v>#N/A</v>
      </c>
      <c r="P4247" s="58" t="e">
        <v>#N/A</v>
      </c>
      <c r="Q4247" s="58" t="e">
        <v>#N/A</v>
      </c>
    </row>
    <row r="4248" spans="1:17" ht="15" customHeight="1" thickBot="1">
      <c r="A4248" s="446">
        <v>0</v>
      </c>
      <c r="B4248" s="446"/>
      <c r="C4248" s="54" t="e">
        <f>IF(A4248="CSP","Consolidated Supply Program(IIF)",IF(A4248&lt;&gt;"",INDEX('CCN &amp; Description'!$B$2:$B$1071,MATCH(VALUE(LEFT(A4248,5)),'CCN &amp; Description'!$A$2:$A$1071,0)),""))</f>
        <v>#N/A</v>
      </c>
      <c r="D4248" s="55" t="str">
        <f t="shared" si="132"/>
        <v>H</v>
      </c>
      <c r="E4248" s="55" t="str">
        <f t="shared" si="133"/>
        <v>H7205</v>
      </c>
      <c r="F4248" s="56" t="s">
        <v>16079</v>
      </c>
      <c r="G4248" s="56" t="s">
        <v>16080</v>
      </c>
      <c r="H4248" s="56" t="s">
        <v>16081</v>
      </c>
      <c r="I4248" s="57">
        <v>2.17</v>
      </c>
      <c r="J4248" s="57">
        <v>0.5</v>
      </c>
      <c r="K4248" s="57">
        <v>0.25</v>
      </c>
      <c r="L4248" s="315" t="e">
        <v>#REF!</v>
      </c>
      <c r="M4248" s="58" t="e">
        <v>#REF!</v>
      </c>
      <c r="N4248" s="58" t="e">
        <v>#N/A</v>
      </c>
      <c r="O4248" s="58" t="e">
        <v>#N/A</v>
      </c>
      <c r="P4248" s="58" t="e">
        <v>#N/A</v>
      </c>
      <c r="Q4248" s="58" t="e">
        <v>#N/A</v>
      </c>
    </row>
    <row r="4249" spans="1:17" ht="15" customHeight="1" thickBot="1">
      <c r="A4249" s="446">
        <v>0</v>
      </c>
      <c r="B4249" s="446"/>
      <c r="C4249" s="54" t="e">
        <f>IF(A4249="CSP","Consolidated Supply Program(IIF)",IF(A4249&lt;&gt;"",INDEX('CCN &amp; Description'!$B$2:$B$1071,MATCH(VALUE(LEFT(A4249,5)),'CCN &amp; Description'!$A$2:$A$1071,0)),""))</f>
        <v>#N/A</v>
      </c>
      <c r="D4249" s="55" t="str">
        <f t="shared" si="132"/>
        <v>H</v>
      </c>
      <c r="E4249" s="55" t="str">
        <f t="shared" si="133"/>
        <v>H7205</v>
      </c>
      <c r="F4249" s="56" t="s">
        <v>16079</v>
      </c>
      <c r="G4249" s="56" t="s">
        <v>16075</v>
      </c>
      <c r="H4249" s="56" t="s">
        <v>16082</v>
      </c>
      <c r="I4249" s="57">
        <v>2.17</v>
      </c>
      <c r="J4249" s="57">
        <v>0.5</v>
      </c>
      <c r="K4249" s="57">
        <v>0.25</v>
      </c>
      <c r="L4249" s="315" t="e">
        <v>#REF!</v>
      </c>
      <c r="M4249" s="58" t="e">
        <v>#REF!</v>
      </c>
      <c r="N4249" s="58" t="e">
        <v>#N/A</v>
      </c>
      <c r="O4249" s="58" t="e">
        <v>#N/A</v>
      </c>
      <c r="P4249" s="58" t="e">
        <v>#N/A</v>
      </c>
      <c r="Q4249" s="58" t="e">
        <v>#N/A</v>
      </c>
    </row>
    <row r="4250" spans="1:17" ht="15" customHeight="1" thickBot="1">
      <c r="A4250" s="446">
        <v>0</v>
      </c>
      <c r="B4250" s="446"/>
      <c r="C4250" s="54" t="e">
        <f>IF(A4250="CSP","Consolidated Supply Program(IIF)",IF(A4250&lt;&gt;"",INDEX('CCN &amp; Description'!$B$2:$B$1071,MATCH(VALUE(LEFT(A4250,5)),'CCN &amp; Description'!$A$2:$A$1071,0)),""))</f>
        <v>#N/A</v>
      </c>
      <c r="D4250" s="55" t="str">
        <f t="shared" si="132"/>
        <v>H</v>
      </c>
      <c r="E4250" s="55" t="str">
        <f t="shared" si="133"/>
        <v>H7205</v>
      </c>
      <c r="F4250" s="56" t="s">
        <v>16079</v>
      </c>
      <c r="G4250" s="56" t="s">
        <v>16075</v>
      </c>
      <c r="H4250" s="56" t="s">
        <v>16082</v>
      </c>
      <c r="I4250" s="57">
        <v>2.17</v>
      </c>
      <c r="J4250" s="57">
        <v>0.5</v>
      </c>
      <c r="K4250" s="57">
        <v>0.25</v>
      </c>
      <c r="L4250" s="315" t="e">
        <v>#REF!</v>
      </c>
      <c r="M4250" s="58" t="e">
        <v>#REF!</v>
      </c>
      <c r="N4250" s="58" t="e">
        <v>#N/A</v>
      </c>
      <c r="O4250" s="58" t="e">
        <v>#N/A</v>
      </c>
      <c r="P4250" s="58" t="e">
        <v>#N/A</v>
      </c>
      <c r="Q4250" s="58" t="e">
        <v>#N/A</v>
      </c>
    </row>
    <row r="4251" spans="1:17" ht="15" customHeight="1" thickBot="1">
      <c r="A4251" s="446"/>
      <c r="B4251" s="446"/>
      <c r="C4251" s="54" t="str">
        <f>IF(A4251="CSP","Consolidated Supply Program(IIF)",IF(A4251&lt;&gt;"",INDEX('CCN &amp; Description'!$B$2:$B$1071,MATCH(VALUE(LEFT(A4251,5)),'CCN &amp; Description'!$A$2:$A$1071,0)),""))</f>
        <v/>
      </c>
      <c r="D4251" s="55" t="str">
        <f t="shared" si="132"/>
        <v>H</v>
      </c>
      <c r="E4251" s="55" t="str">
        <f t="shared" si="133"/>
        <v>H7211</v>
      </c>
      <c r="F4251" s="56" t="s">
        <v>16083</v>
      </c>
      <c r="G4251" s="56" t="s">
        <v>16084</v>
      </c>
      <c r="H4251" s="56" t="s">
        <v>16085</v>
      </c>
      <c r="I4251" s="57">
        <v>0.33</v>
      </c>
      <c r="J4251" s="57">
        <v>0.08</v>
      </c>
      <c r="K4251" s="57">
        <v>0.08</v>
      </c>
      <c r="L4251" s="315" t="e">
        <v>#REF!</v>
      </c>
      <c r="M4251" s="58" t="e">
        <v>#REF!</v>
      </c>
      <c r="N4251" s="58" t="e">
        <v>#N/A</v>
      </c>
      <c r="O4251" s="58" t="e">
        <v>#N/A</v>
      </c>
      <c r="P4251" s="58" t="e">
        <v>#N/A</v>
      </c>
      <c r="Q4251" s="58" t="e">
        <v>#N/A</v>
      </c>
    </row>
    <row r="4252" spans="1:17" ht="15" customHeight="1" thickBot="1">
      <c r="A4252" s="446"/>
      <c r="B4252" s="446"/>
      <c r="C4252" s="54" t="str">
        <f>IF(A4252="CSP","Consolidated Supply Program(IIF)",IF(A4252&lt;&gt;"",INDEX('CCN &amp; Description'!$B$2:$B$1071,MATCH(VALUE(LEFT(A4252,5)),'CCN &amp; Description'!$A$2:$A$1071,0)),""))</f>
        <v/>
      </c>
      <c r="D4252" s="55" t="str">
        <f t="shared" si="132"/>
        <v>H</v>
      </c>
      <c r="E4252" s="55" t="str">
        <f t="shared" si="133"/>
        <v>H7213</v>
      </c>
      <c r="F4252" s="56" t="s">
        <v>16086</v>
      </c>
      <c r="G4252" s="56" t="s">
        <v>16087</v>
      </c>
      <c r="H4252" s="56" t="s">
        <v>16088</v>
      </c>
      <c r="I4252" s="57">
        <v>2.08</v>
      </c>
      <c r="J4252" s="57">
        <v>0.08</v>
      </c>
      <c r="K4252" s="57">
        <v>0.08</v>
      </c>
      <c r="L4252" s="315" t="e">
        <v>#REF!</v>
      </c>
      <c r="M4252" s="58" t="e">
        <v>#REF!</v>
      </c>
      <c r="N4252" s="58" t="e">
        <v>#N/A</v>
      </c>
      <c r="O4252" s="58" t="e">
        <v>#N/A</v>
      </c>
      <c r="P4252" s="58" t="e">
        <v>#N/A</v>
      </c>
      <c r="Q4252" s="58" t="e">
        <v>#N/A</v>
      </c>
    </row>
    <row r="4253" spans="1:17" ht="15" customHeight="1" thickBot="1">
      <c r="A4253" s="446"/>
      <c r="B4253" s="446"/>
      <c r="C4253" s="54" t="str">
        <f>IF(A4253="CSP","Consolidated Supply Program(IIF)",IF(A4253&lt;&gt;"",INDEX('CCN &amp; Description'!$B$2:$B$1071,MATCH(VALUE(LEFT(A4253,5)),'CCN &amp; Description'!$A$2:$A$1071,0)),""))</f>
        <v/>
      </c>
      <c r="D4253" s="55" t="str">
        <f t="shared" si="132"/>
        <v>H</v>
      </c>
      <c r="E4253" s="55" t="str">
        <f t="shared" si="133"/>
        <v>H7213</v>
      </c>
      <c r="F4253" s="56" t="s">
        <v>16086</v>
      </c>
      <c r="G4253" s="56" t="s">
        <v>16089</v>
      </c>
      <c r="H4253" s="56" t="s">
        <v>16090</v>
      </c>
      <c r="I4253" s="57">
        <v>2.08</v>
      </c>
      <c r="J4253" s="57">
        <v>0.08</v>
      </c>
      <c r="K4253" s="57">
        <v>0.08</v>
      </c>
      <c r="L4253" s="315" t="e">
        <v>#REF!</v>
      </c>
      <c r="M4253" s="58" t="e">
        <v>#REF!</v>
      </c>
      <c r="N4253" s="58" t="e">
        <v>#N/A</v>
      </c>
      <c r="O4253" s="58" t="e">
        <v>#N/A</v>
      </c>
      <c r="P4253" s="58" t="e">
        <v>#N/A</v>
      </c>
      <c r="Q4253" s="58" t="e">
        <v>#N/A</v>
      </c>
    </row>
    <row r="4254" spans="1:17" ht="15" customHeight="1" thickBot="1">
      <c r="A4254" s="446"/>
      <c r="B4254" s="446"/>
      <c r="C4254" s="54" t="str">
        <f>IF(A4254="CSP","Consolidated Supply Program(IIF)",IF(A4254&lt;&gt;"",INDEX('CCN &amp; Description'!$B$2:$B$1071,MATCH(VALUE(LEFT(A4254,5)),'CCN &amp; Description'!$A$2:$A$1071,0)),""))</f>
        <v/>
      </c>
      <c r="D4254" s="55" t="str">
        <f t="shared" si="132"/>
        <v>H</v>
      </c>
      <c r="E4254" s="55" t="str">
        <f t="shared" si="133"/>
        <v>H7213</v>
      </c>
      <c r="F4254" s="56" t="s">
        <v>16091</v>
      </c>
      <c r="G4254" s="56" t="s">
        <v>16089</v>
      </c>
      <c r="H4254" s="56" t="s">
        <v>16090</v>
      </c>
      <c r="I4254" s="57">
        <v>2.08</v>
      </c>
      <c r="J4254" s="57">
        <v>0.08</v>
      </c>
      <c r="K4254" s="57">
        <v>0.08</v>
      </c>
      <c r="L4254" s="315" t="e">
        <v>#REF!</v>
      </c>
      <c r="M4254" s="58" t="e">
        <v>#REF!</v>
      </c>
      <c r="N4254" s="58" t="e">
        <v>#N/A</v>
      </c>
      <c r="O4254" s="58" t="e">
        <v>#N/A</v>
      </c>
      <c r="P4254" s="58" t="e">
        <v>#N/A</v>
      </c>
      <c r="Q4254" s="58" t="e">
        <v>#N/A</v>
      </c>
    </row>
    <row r="4255" spans="1:17" s="110" customFormat="1" ht="15" customHeight="1" thickBot="1">
      <c r="A4255" s="446">
        <v>21710</v>
      </c>
      <c r="B4255" s="446"/>
      <c r="C4255" s="106" t="str">
        <f>IF(A4255="CSP","Consolidated Supply Program(IIF)",IF(A4255&lt;&gt;"",INDEX('CCN &amp; Description'!$B$2:$B$1071,MATCH(VALUE(LEFT(A4255,5)),'CCN &amp; Description'!$A$2:$A$1071,0)),""))</f>
        <v>ELECTRONIC AND COMMUNICATION MAINTENANCE SHOP</v>
      </c>
      <c r="D4255" s="107" t="str">
        <f t="shared" si="132"/>
        <v>H</v>
      </c>
      <c r="E4255" s="107" t="str">
        <f t="shared" si="133"/>
        <v>H7218</v>
      </c>
      <c r="F4255" s="108" t="s">
        <v>1263</v>
      </c>
      <c r="G4255" s="108" t="s">
        <v>12633</v>
      </c>
      <c r="H4255" s="108" t="s">
        <v>16092</v>
      </c>
      <c r="I4255" s="109">
        <v>1.17</v>
      </c>
      <c r="J4255" s="109">
        <v>0.83</v>
      </c>
      <c r="K4255" s="109">
        <v>0.75</v>
      </c>
      <c r="L4255" s="110" t="e">
        <v>#REF!</v>
      </c>
      <c r="M4255" s="111" t="e">
        <v>#REF!</v>
      </c>
      <c r="N4255" s="111" t="e">
        <v>#N/A</v>
      </c>
      <c r="O4255" s="111" t="e">
        <v>#N/A</v>
      </c>
      <c r="P4255" s="111" t="e">
        <v>#N/A</v>
      </c>
      <c r="Q4255" s="111" t="e">
        <v>#N/A</v>
      </c>
    </row>
    <row r="4256" spans="1:17" s="110" customFormat="1" ht="15" customHeight="1" thickBot="1">
      <c r="A4256" s="446">
        <v>21710</v>
      </c>
      <c r="B4256" s="446"/>
      <c r="C4256" s="106" t="str">
        <f>IF(A4256="CSP","Consolidated Supply Program(IIF)",IF(A4256&lt;&gt;"",INDEX('CCN &amp; Description'!$B$2:$B$1071,MATCH(VALUE(LEFT(A4256,5)),'CCN &amp; Description'!$A$2:$A$1071,0)),""))</f>
        <v>ELECTRONIC AND COMMUNICATION MAINTENANCE SHOP</v>
      </c>
      <c r="D4256" s="107" t="str">
        <f t="shared" si="132"/>
        <v>H</v>
      </c>
      <c r="E4256" s="107" t="str">
        <f t="shared" si="133"/>
        <v>H7218</v>
      </c>
      <c r="F4256" s="108" t="s">
        <v>1263</v>
      </c>
      <c r="G4256" s="108" t="s">
        <v>12633</v>
      </c>
      <c r="H4256" s="108" t="s">
        <v>16093</v>
      </c>
      <c r="I4256" s="109">
        <v>1.17</v>
      </c>
      <c r="J4256" s="109">
        <v>0.83</v>
      </c>
      <c r="K4256" s="109">
        <v>0.75</v>
      </c>
      <c r="L4256" s="110" t="e">
        <v>#REF!</v>
      </c>
      <c r="M4256" s="111" t="e">
        <v>#REF!</v>
      </c>
      <c r="N4256" s="111" t="e">
        <v>#N/A</v>
      </c>
      <c r="O4256" s="111" t="e">
        <v>#N/A</v>
      </c>
      <c r="P4256" s="111" t="e">
        <v>#N/A</v>
      </c>
      <c r="Q4256" s="111" t="e">
        <v>#N/A</v>
      </c>
    </row>
    <row r="4257" spans="1:17" ht="15" customHeight="1" thickBot="1">
      <c r="A4257" s="446"/>
      <c r="B4257" s="446"/>
      <c r="C4257" s="54" t="str">
        <f>IF(A4257="CSP","Consolidated Supply Program(IIF)",IF(A4257&lt;&gt;"",INDEX('CCN &amp; Description'!$B$2:$B$1071,MATCH(VALUE(LEFT(A4257,5)),'CCN &amp; Description'!$A$2:$A$1071,0)),""))</f>
        <v/>
      </c>
      <c r="D4257" s="55" t="str">
        <f t="shared" si="132"/>
        <v>H</v>
      </c>
      <c r="E4257" s="55" t="str">
        <f t="shared" si="133"/>
        <v>H7218</v>
      </c>
      <c r="F4257" s="56" t="s">
        <v>16094</v>
      </c>
      <c r="G4257" s="56" t="s">
        <v>12633</v>
      </c>
      <c r="H4257" s="56" t="s">
        <v>16093</v>
      </c>
      <c r="I4257" s="57">
        <v>1.17</v>
      </c>
      <c r="J4257" s="57">
        <v>0.83</v>
      </c>
      <c r="K4257" s="57">
        <v>0.75</v>
      </c>
      <c r="L4257" s="315" t="e">
        <v>#REF!</v>
      </c>
      <c r="M4257" s="58" t="e">
        <v>#REF!</v>
      </c>
      <c r="N4257" s="58" t="e">
        <v>#N/A</v>
      </c>
      <c r="O4257" s="58" t="e">
        <v>#N/A</v>
      </c>
      <c r="P4257" s="58" t="e">
        <v>#N/A</v>
      </c>
      <c r="Q4257" s="58" t="e">
        <v>#N/A</v>
      </c>
    </row>
    <row r="4258" spans="1:17" ht="15" customHeight="1" thickBot="1">
      <c r="A4258" s="446"/>
      <c r="B4258" s="446"/>
      <c r="C4258" s="54" t="str">
        <f>IF(A4258="CSP","Consolidated Supply Program(IIF)",IF(A4258&lt;&gt;"",INDEX('CCN &amp; Description'!$B$2:$B$1071,MATCH(VALUE(LEFT(A4258,5)),'CCN &amp; Description'!$A$2:$A$1071,0)),""))</f>
        <v/>
      </c>
      <c r="D4258" s="55" t="str">
        <f t="shared" si="132"/>
        <v>H</v>
      </c>
      <c r="E4258" s="55" t="str">
        <f t="shared" si="133"/>
        <v>H7228</v>
      </c>
      <c r="F4258" s="56" t="s">
        <v>16095</v>
      </c>
      <c r="G4258" s="56" t="s">
        <v>16096</v>
      </c>
      <c r="H4258" s="56" t="s">
        <v>16097</v>
      </c>
      <c r="I4258" s="57">
        <v>2.75</v>
      </c>
      <c r="J4258" s="57">
        <v>1.42</v>
      </c>
      <c r="K4258" s="57">
        <v>1.08</v>
      </c>
      <c r="L4258" s="315" t="e">
        <v>#REF!</v>
      </c>
      <c r="M4258" s="58" t="e">
        <v>#REF!</v>
      </c>
      <c r="N4258" s="58" t="e">
        <v>#N/A</v>
      </c>
      <c r="O4258" s="58" t="e">
        <v>#N/A</v>
      </c>
      <c r="P4258" s="58" t="e">
        <v>#N/A</v>
      </c>
      <c r="Q4258" s="58" t="e">
        <v>#N/A</v>
      </c>
    </row>
    <row r="4259" spans="1:17" ht="15" customHeight="1" thickBot="1">
      <c r="A4259" s="446"/>
      <c r="B4259" s="446"/>
      <c r="C4259" s="54" t="str">
        <f>IF(A4259="CSP","Consolidated Supply Program(IIF)",IF(A4259&lt;&gt;"",INDEX('CCN &amp; Description'!$B$2:$B$1071,MATCH(VALUE(LEFT(A4259,5)),'CCN &amp; Description'!$A$2:$A$1071,0)),""))</f>
        <v/>
      </c>
      <c r="D4259" s="55" t="str">
        <f t="shared" si="132"/>
        <v>H</v>
      </c>
      <c r="E4259" s="55" t="str">
        <f t="shared" si="133"/>
        <v>H7241</v>
      </c>
      <c r="F4259" s="56" t="s">
        <v>16098</v>
      </c>
      <c r="G4259" s="56" t="s">
        <v>16099</v>
      </c>
      <c r="H4259" s="56" t="s">
        <v>16100</v>
      </c>
      <c r="I4259" s="57">
        <v>2.08</v>
      </c>
      <c r="J4259" s="57">
        <v>2.5</v>
      </c>
      <c r="K4259" s="57">
        <v>2</v>
      </c>
      <c r="L4259" s="315" t="e">
        <v>#REF!</v>
      </c>
      <c r="M4259" s="58" t="e">
        <v>#REF!</v>
      </c>
      <c r="N4259" s="58" t="e">
        <v>#N/A</v>
      </c>
      <c r="O4259" s="58" t="e">
        <v>#N/A</v>
      </c>
      <c r="P4259" s="58" t="e">
        <v>#N/A</v>
      </c>
      <c r="Q4259" s="58" t="e">
        <v>#N/A</v>
      </c>
    </row>
    <row r="4260" spans="1:17" ht="15" customHeight="1" thickBot="1">
      <c r="A4260" s="446"/>
      <c r="B4260" s="446"/>
      <c r="C4260" s="54" t="str">
        <f>IF(A4260="CSP","Consolidated Supply Program(IIF)",IF(A4260&lt;&gt;"",INDEX('CCN &amp; Description'!$B$2:$B$1071,MATCH(VALUE(LEFT(A4260,5)),'CCN &amp; Description'!$A$2:$A$1071,0)),""))</f>
        <v/>
      </c>
      <c r="D4260" s="55" t="str">
        <f t="shared" si="132"/>
        <v>H</v>
      </c>
      <c r="E4260" s="55" t="str">
        <f t="shared" si="133"/>
        <v>H7252</v>
      </c>
      <c r="F4260" s="56" t="s">
        <v>16101</v>
      </c>
      <c r="G4260" s="56" t="s">
        <v>16102</v>
      </c>
      <c r="H4260" s="56" t="s">
        <v>16103</v>
      </c>
      <c r="I4260" s="57">
        <v>0.75</v>
      </c>
      <c r="J4260" s="57">
        <v>0.42</v>
      </c>
      <c r="K4260" s="57">
        <v>0.67</v>
      </c>
      <c r="L4260" s="315" t="e">
        <v>#REF!</v>
      </c>
      <c r="M4260" s="58" t="e">
        <v>#REF!</v>
      </c>
      <c r="N4260" s="58" t="e">
        <v>#N/A</v>
      </c>
      <c r="O4260" s="58" t="e">
        <v>#N/A</v>
      </c>
      <c r="P4260" s="58" t="e">
        <v>#N/A</v>
      </c>
      <c r="Q4260" s="58" t="e">
        <v>#N/A</v>
      </c>
    </row>
    <row r="4261" spans="1:17" ht="15" customHeight="1" thickBot="1">
      <c r="A4261" s="446"/>
      <c r="B4261" s="446"/>
      <c r="C4261" s="54" t="str">
        <f>IF(A4261="CSP","Consolidated Supply Program(IIF)",IF(A4261&lt;&gt;"",INDEX('CCN &amp; Description'!$B$2:$B$1071,MATCH(VALUE(LEFT(A4261,5)),'CCN &amp; Description'!$A$2:$A$1071,0)),""))</f>
        <v/>
      </c>
      <c r="D4261" s="55" t="str">
        <f t="shared" si="132"/>
        <v>H</v>
      </c>
      <c r="E4261" s="55" t="str">
        <f t="shared" si="133"/>
        <v>H7254</v>
      </c>
      <c r="F4261" s="56" t="s">
        <v>16104</v>
      </c>
      <c r="G4261" s="56" t="s">
        <v>16105</v>
      </c>
      <c r="H4261" s="56" t="s">
        <v>16106</v>
      </c>
      <c r="I4261" s="57">
        <v>0.83</v>
      </c>
      <c r="J4261" s="57">
        <v>0.42</v>
      </c>
      <c r="K4261" s="57">
        <v>0.17</v>
      </c>
      <c r="L4261" s="315" t="e">
        <v>#REF!</v>
      </c>
      <c r="M4261" s="58" t="e">
        <v>#REF!</v>
      </c>
      <c r="N4261" s="58" t="e">
        <v>#N/A</v>
      </c>
      <c r="O4261" s="58" t="e">
        <v>#N/A</v>
      </c>
      <c r="P4261" s="58" t="e">
        <v>#N/A</v>
      </c>
      <c r="Q4261" s="58" t="e">
        <v>#N/A</v>
      </c>
    </row>
    <row r="4262" spans="1:17" s="110" customFormat="1" ht="15" customHeight="1" thickBot="1">
      <c r="A4262" s="446">
        <v>21710</v>
      </c>
      <c r="B4262" s="446"/>
      <c r="C4262" s="106" t="str">
        <f>IF(A4262="CSP","Consolidated Supply Program(IIF)",IF(A4262&lt;&gt;"",INDEX('CCN &amp; Description'!$B$2:$B$1071,MATCH(VALUE(LEFT(A4262,5)),'CCN &amp; Description'!$A$2:$A$1071,0)),""))</f>
        <v>ELECTRONIC AND COMMUNICATION MAINTENANCE SHOP</v>
      </c>
      <c r="D4262" s="107" t="str">
        <f t="shared" si="132"/>
        <v>H</v>
      </c>
      <c r="E4262" s="107" t="str">
        <f t="shared" si="133"/>
        <v>H7255</v>
      </c>
      <c r="F4262" s="108" t="s">
        <v>1266</v>
      </c>
      <c r="G4262" s="108" t="s">
        <v>16107</v>
      </c>
      <c r="H4262" s="108" t="s">
        <v>16108</v>
      </c>
      <c r="I4262" s="109">
        <v>1</v>
      </c>
      <c r="J4262" s="109">
        <v>1</v>
      </c>
      <c r="K4262" s="109">
        <v>1</v>
      </c>
      <c r="L4262" s="110" t="e">
        <v>#REF!</v>
      </c>
      <c r="M4262" s="111" t="e">
        <v>#REF!</v>
      </c>
      <c r="N4262" s="111" t="e">
        <v>#N/A</v>
      </c>
      <c r="O4262" s="111" t="e">
        <v>#N/A</v>
      </c>
      <c r="P4262" s="111" t="e">
        <v>#N/A</v>
      </c>
      <c r="Q4262" s="111" t="e">
        <v>#N/A</v>
      </c>
    </row>
    <row r="4263" spans="1:17" s="110" customFormat="1" ht="15" customHeight="1" thickBot="1">
      <c r="A4263" s="446" t="s">
        <v>9833</v>
      </c>
      <c r="B4263" s="446"/>
      <c r="C4263" s="106" t="e">
        <f>IF(A4263="CSP","Consolidated Supply Program(IIF)",IF(A4263&lt;&gt;"",INDEX('CCN &amp; Description'!$B$2:$B$1071,MATCH(VALUE(LEFT(A4263,5)),'CCN &amp; Description'!$A$2:$A$1071,0)),""))</f>
        <v>#VALUE!</v>
      </c>
      <c r="D4263" s="107" t="str">
        <f t="shared" si="132"/>
        <v>H</v>
      </c>
      <c r="E4263" s="107" t="str">
        <f t="shared" si="133"/>
        <v>H7255</v>
      </c>
      <c r="F4263" s="108" t="s">
        <v>16109</v>
      </c>
      <c r="G4263" s="108" t="s">
        <v>16107</v>
      </c>
      <c r="H4263" s="108" t="s">
        <v>16108</v>
      </c>
      <c r="I4263" s="109">
        <v>1</v>
      </c>
      <c r="J4263" s="109">
        <v>1</v>
      </c>
      <c r="K4263" s="109">
        <v>1</v>
      </c>
      <c r="L4263" s="110" t="e">
        <v>#REF!</v>
      </c>
      <c r="M4263" s="111" t="e">
        <v>#REF!</v>
      </c>
      <c r="N4263" s="111" t="e">
        <v>#N/A</v>
      </c>
      <c r="O4263" s="111" t="e">
        <v>#N/A</v>
      </c>
      <c r="P4263" s="111" t="e">
        <v>#N/A</v>
      </c>
      <c r="Q4263" s="111" t="e">
        <v>#N/A</v>
      </c>
    </row>
    <row r="4264" spans="1:17" ht="15" customHeight="1" thickBot="1">
      <c r="A4264" s="446"/>
      <c r="B4264" s="446"/>
      <c r="C4264" s="54" t="str">
        <f>IF(A4264="CSP","Consolidated Supply Program(IIF)",IF(A4264&lt;&gt;"",INDEX('CCN &amp; Description'!$B$2:$B$1071,MATCH(VALUE(LEFT(A4264,5)),'CCN &amp; Description'!$A$2:$A$1071,0)),""))</f>
        <v/>
      </c>
      <c r="D4264" s="55" t="str">
        <f t="shared" si="132"/>
        <v>H</v>
      </c>
      <c r="E4264" s="55" t="str">
        <f t="shared" si="133"/>
        <v>H7261</v>
      </c>
      <c r="F4264" s="56" t="s">
        <v>16110</v>
      </c>
      <c r="G4264" s="56" t="s">
        <v>16111</v>
      </c>
      <c r="H4264" s="56" t="s">
        <v>16112</v>
      </c>
      <c r="I4264" s="57">
        <v>2.75</v>
      </c>
      <c r="J4264" s="57">
        <v>2.75</v>
      </c>
      <c r="K4264" s="57">
        <v>3.92</v>
      </c>
      <c r="L4264" s="315" t="e">
        <v>#REF!</v>
      </c>
      <c r="M4264" s="58" t="e">
        <v>#REF!</v>
      </c>
      <c r="N4264" s="58" t="e">
        <v>#N/A</v>
      </c>
      <c r="O4264" s="58" t="e">
        <v>#N/A</v>
      </c>
      <c r="P4264" s="58" t="e">
        <v>#N/A</v>
      </c>
      <c r="Q4264" s="58" t="e">
        <v>#N/A</v>
      </c>
    </row>
    <row r="4265" spans="1:17" ht="15" customHeight="1" thickBot="1">
      <c r="A4265" s="446"/>
      <c r="B4265" s="446"/>
      <c r="C4265" s="54" t="str">
        <f>IF(A4265="CSP","Consolidated Supply Program(IIF)",IF(A4265&lt;&gt;"",INDEX('CCN &amp; Description'!$B$2:$B$1071,MATCH(VALUE(LEFT(A4265,5)),'CCN &amp; Description'!$A$2:$A$1071,0)),""))</f>
        <v/>
      </c>
      <c r="D4265" s="55" t="str">
        <f t="shared" si="132"/>
        <v>H</v>
      </c>
      <c r="E4265" s="55" t="str">
        <f t="shared" si="133"/>
        <v>H7266</v>
      </c>
      <c r="F4265" s="56" t="s">
        <v>16113</v>
      </c>
      <c r="G4265" s="56" t="s">
        <v>16114</v>
      </c>
      <c r="H4265" s="56" t="s">
        <v>16115</v>
      </c>
      <c r="I4265" s="57">
        <v>0.5</v>
      </c>
      <c r="J4265" s="57">
        <v>0.25</v>
      </c>
      <c r="K4265" s="57">
        <v>0.25</v>
      </c>
      <c r="L4265" s="315" t="e">
        <v>#REF!</v>
      </c>
      <c r="M4265" s="58" t="e">
        <v>#REF!</v>
      </c>
      <c r="N4265" s="58" t="e">
        <v>#N/A</v>
      </c>
      <c r="O4265" s="58" t="e">
        <v>#N/A</v>
      </c>
      <c r="P4265" s="58" t="e">
        <v>#N/A</v>
      </c>
      <c r="Q4265" s="58" t="e">
        <v>#N/A</v>
      </c>
    </row>
    <row r="4266" spans="1:17" ht="15" customHeight="1" thickBot="1">
      <c r="A4266" s="446">
        <v>21710</v>
      </c>
      <c r="B4266" s="446"/>
      <c r="C4266" s="54" t="str">
        <f>IF(A4266="CSP","Consolidated Supply Program(IIF)",IF(A4266&lt;&gt;"",INDEX('CCN &amp; Description'!$B$2:$B$1071,MATCH(VALUE(LEFT(A4266,5)),'CCN &amp; Description'!$A$2:$A$1071,0)),""))</f>
        <v>ELECTRONIC AND COMMUNICATION MAINTENANCE SHOP</v>
      </c>
      <c r="D4266" s="55" t="str">
        <f t="shared" si="132"/>
        <v>H</v>
      </c>
      <c r="E4266" s="55" t="str">
        <f t="shared" si="133"/>
        <v>H7270</v>
      </c>
      <c r="F4266" s="56" t="s">
        <v>16116</v>
      </c>
      <c r="G4266" s="56" t="s">
        <v>16117</v>
      </c>
      <c r="H4266" s="56" t="s">
        <v>16118</v>
      </c>
      <c r="I4266" s="57">
        <v>0.17</v>
      </c>
      <c r="J4266" s="57">
        <v>0.17</v>
      </c>
      <c r="K4266" s="57">
        <v>0.17</v>
      </c>
      <c r="L4266" s="315" t="e">
        <v>#REF!</v>
      </c>
      <c r="M4266" s="58" t="e">
        <v>#REF!</v>
      </c>
      <c r="N4266" s="58" t="e">
        <v>#N/A</v>
      </c>
      <c r="O4266" s="58" t="e">
        <v>#N/A</v>
      </c>
      <c r="P4266" s="58" t="e">
        <v>#N/A</v>
      </c>
      <c r="Q4266" s="58" t="e">
        <v>#N/A</v>
      </c>
    </row>
    <row r="4267" spans="1:17" ht="15" customHeight="1" thickBot="1">
      <c r="A4267" s="446">
        <v>21710</v>
      </c>
      <c r="B4267" s="446"/>
      <c r="C4267" s="54" t="str">
        <f>IF(A4267="CSP","Consolidated Supply Program(IIF)",IF(A4267&lt;&gt;"",INDEX('CCN &amp; Description'!$B$2:$B$1071,MATCH(VALUE(LEFT(A4267,5)),'CCN &amp; Description'!$A$2:$A$1071,0)),""))</f>
        <v>ELECTRONIC AND COMMUNICATION MAINTENANCE SHOP</v>
      </c>
      <c r="D4267" s="55" t="str">
        <f t="shared" si="132"/>
        <v>H</v>
      </c>
      <c r="E4267" s="55" t="str">
        <f t="shared" si="133"/>
        <v>H7270</v>
      </c>
      <c r="F4267" s="56" t="s">
        <v>16116</v>
      </c>
      <c r="G4267" s="56" t="s">
        <v>16117</v>
      </c>
      <c r="H4267" s="56" t="s">
        <v>16119</v>
      </c>
      <c r="I4267" s="57">
        <v>0.17</v>
      </c>
      <c r="J4267" s="57">
        <v>0.17</v>
      </c>
      <c r="K4267" s="57">
        <v>0.17</v>
      </c>
      <c r="L4267" s="315" t="e">
        <v>#REF!</v>
      </c>
      <c r="M4267" s="58" t="e">
        <v>#REF!</v>
      </c>
      <c r="N4267" s="58" t="e">
        <v>#N/A</v>
      </c>
      <c r="O4267" s="58" t="e">
        <v>#N/A</v>
      </c>
      <c r="P4267" s="58" t="e">
        <v>#N/A</v>
      </c>
      <c r="Q4267" s="58" t="e">
        <v>#N/A</v>
      </c>
    </row>
    <row r="4268" spans="1:17" ht="15" customHeight="1" thickBot="1">
      <c r="A4268" s="446"/>
      <c r="B4268" s="446"/>
      <c r="C4268" s="54" t="str">
        <f>IF(A4268="CSP","Consolidated Supply Program(IIF)",IF(A4268&lt;&gt;"",INDEX('CCN &amp; Description'!$B$2:$B$1071,MATCH(VALUE(LEFT(A4268,5)),'CCN &amp; Description'!$A$2:$A$1071,0)),""))</f>
        <v/>
      </c>
      <c r="D4268" s="55" t="str">
        <f t="shared" si="132"/>
        <v>H</v>
      </c>
      <c r="E4268" s="55" t="str">
        <f t="shared" si="133"/>
        <v>H7271</v>
      </c>
      <c r="F4268" s="56" t="s">
        <v>16120</v>
      </c>
      <c r="G4268" s="56" t="s">
        <v>16117</v>
      </c>
      <c r="H4268" s="56" t="s">
        <v>16121</v>
      </c>
      <c r="I4268" s="57">
        <v>0.33</v>
      </c>
      <c r="J4268" s="57">
        <v>0.17</v>
      </c>
      <c r="K4268" s="57">
        <v>0.08</v>
      </c>
      <c r="L4268" s="315" t="e">
        <v>#REF!</v>
      </c>
      <c r="M4268" s="58" t="e">
        <v>#REF!</v>
      </c>
      <c r="N4268" s="58" t="e">
        <v>#N/A</v>
      </c>
      <c r="O4268" s="58" t="e">
        <v>#N/A</v>
      </c>
      <c r="P4268" s="58" t="e">
        <v>#N/A</v>
      </c>
      <c r="Q4268" s="58" t="e">
        <v>#N/A</v>
      </c>
    </row>
    <row r="4269" spans="1:17" ht="15" customHeight="1" thickBot="1">
      <c r="A4269" s="446"/>
      <c r="B4269" s="446"/>
      <c r="C4269" s="54" t="str">
        <f>IF(A4269="CSP","Consolidated Supply Program(IIF)",IF(A4269&lt;&gt;"",INDEX('CCN &amp; Description'!$B$2:$B$1071,MATCH(VALUE(LEFT(A4269,5)),'CCN &amp; Description'!$A$2:$A$1071,0)),""))</f>
        <v/>
      </c>
      <c r="D4269" s="55" t="str">
        <f t="shared" si="132"/>
        <v>H</v>
      </c>
      <c r="E4269" s="55" t="str">
        <f t="shared" si="133"/>
        <v>H7276</v>
      </c>
      <c r="F4269" s="56" t="s">
        <v>16122</v>
      </c>
      <c r="G4269" s="56" t="s">
        <v>16123</v>
      </c>
      <c r="H4269" s="56" t="s">
        <v>16124</v>
      </c>
      <c r="I4269" s="57">
        <v>0.33</v>
      </c>
      <c r="J4269" s="57">
        <v>0.17</v>
      </c>
      <c r="K4269" s="57">
        <v>0.08</v>
      </c>
      <c r="L4269" s="315" t="e">
        <v>#REF!</v>
      </c>
      <c r="M4269" s="58" t="e">
        <v>#REF!</v>
      </c>
      <c r="N4269" s="58" t="e">
        <v>#N/A</v>
      </c>
      <c r="O4269" s="58" t="e">
        <v>#N/A</v>
      </c>
      <c r="P4269" s="58" t="e">
        <v>#N/A</v>
      </c>
      <c r="Q4269" s="58" t="e">
        <v>#N/A</v>
      </c>
    </row>
    <row r="4270" spans="1:17" s="110" customFormat="1" ht="15" customHeight="1" thickBot="1">
      <c r="A4270" s="446">
        <v>21710</v>
      </c>
      <c r="B4270" s="446"/>
      <c r="C4270" s="106" t="str">
        <f>IF(A4270="CSP","Consolidated Supply Program(IIF)",IF(A4270&lt;&gt;"",INDEX('CCN &amp; Description'!$B$2:$B$1071,MATCH(VALUE(LEFT(A4270,5)),'CCN &amp; Description'!$A$2:$A$1071,0)),""))</f>
        <v>ELECTRONIC AND COMMUNICATION MAINTENANCE SHOP</v>
      </c>
      <c r="D4270" s="107" t="str">
        <f t="shared" si="132"/>
        <v>H</v>
      </c>
      <c r="E4270" s="107" t="str">
        <f t="shared" si="133"/>
        <v>H7299</v>
      </c>
      <c r="F4270" s="108" t="s">
        <v>9585</v>
      </c>
      <c r="G4270" s="108" t="s">
        <v>16125</v>
      </c>
      <c r="H4270" s="108" t="s">
        <v>16126</v>
      </c>
      <c r="I4270" s="109">
        <v>1.25</v>
      </c>
      <c r="J4270" s="109">
        <v>0.83</v>
      </c>
      <c r="K4270" s="109">
        <v>0.08</v>
      </c>
      <c r="L4270" s="110" t="e">
        <v>#REF!</v>
      </c>
      <c r="M4270" s="111" t="e">
        <v>#REF!</v>
      </c>
      <c r="N4270" s="111" t="e">
        <v>#N/A</v>
      </c>
      <c r="O4270" s="111" t="e">
        <v>#N/A</v>
      </c>
      <c r="P4270" s="111" t="e">
        <v>#N/A</v>
      </c>
      <c r="Q4270" s="111" t="e">
        <v>#N/A</v>
      </c>
    </row>
    <row r="4271" spans="1:17" s="110" customFormat="1" ht="15" customHeight="1" thickBot="1">
      <c r="A4271" s="446">
        <v>21710</v>
      </c>
      <c r="B4271" s="446"/>
      <c r="C4271" s="106" t="str">
        <f>IF(A4271="CSP","Consolidated Supply Program(IIF)",IF(A4271&lt;&gt;"",INDEX('CCN &amp; Description'!$B$2:$B$1071,MATCH(VALUE(LEFT(A4271,5)),'CCN &amp; Description'!$A$2:$A$1071,0)),""))</f>
        <v>ELECTRONIC AND COMMUNICATION MAINTENANCE SHOP</v>
      </c>
      <c r="D4271" s="107" t="str">
        <f t="shared" si="132"/>
        <v>H</v>
      </c>
      <c r="E4271" s="107" t="str">
        <f t="shared" si="133"/>
        <v>H7299</v>
      </c>
      <c r="F4271" s="108" t="s">
        <v>9585</v>
      </c>
      <c r="G4271" s="108" t="s">
        <v>16125</v>
      </c>
      <c r="H4271" s="108" t="s">
        <v>16127</v>
      </c>
      <c r="I4271" s="109">
        <v>1.25</v>
      </c>
      <c r="J4271" s="109">
        <v>0.83</v>
      </c>
      <c r="K4271" s="109">
        <v>0.08</v>
      </c>
      <c r="L4271" s="110" t="e">
        <v>#REF!</v>
      </c>
      <c r="M4271" s="111" t="e">
        <v>#REF!</v>
      </c>
      <c r="N4271" s="111" t="e">
        <v>#N/A</v>
      </c>
      <c r="O4271" s="111" t="e">
        <v>#N/A</v>
      </c>
      <c r="P4271" s="111" t="e">
        <v>#N/A</v>
      </c>
      <c r="Q4271" s="111" t="e">
        <v>#N/A</v>
      </c>
    </row>
    <row r="4272" spans="1:17" ht="15" customHeight="1" thickBot="1">
      <c r="A4272" s="446" t="s">
        <v>10112</v>
      </c>
      <c r="B4272" s="446"/>
      <c r="C4272" s="54" t="e">
        <f>IF(A4272="CSP","Consolidated Supply Program(IIF)",IF(A4272&lt;&gt;"",INDEX('CCN &amp; Description'!$B$2:$B$1071,MATCH(VALUE(LEFT(A4272,5)),'CCN &amp; Description'!$A$2:$A$1071,0)),""))</f>
        <v>#VALUE!</v>
      </c>
      <c r="D4272" s="55" t="str">
        <f t="shared" si="132"/>
        <v>H</v>
      </c>
      <c r="E4272" s="55" t="str">
        <f t="shared" si="133"/>
        <v>H7299</v>
      </c>
      <c r="F4272" s="56" t="s">
        <v>16128</v>
      </c>
      <c r="G4272" s="56" t="s">
        <v>16125</v>
      </c>
      <c r="H4272" s="56" t="s">
        <v>16127</v>
      </c>
      <c r="I4272" s="57">
        <v>1.25</v>
      </c>
      <c r="J4272" s="57">
        <v>0.83</v>
      </c>
      <c r="K4272" s="57">
        <v>0.08</v>
      </c>
      <c r="L4272" s="315" t="e">
        <v>#REF!</v>
      </c>
      <c r="M4272" s="58" t="e">
        <v>#REF!</v>
      </c>
      <c r="N4272" s="58" t="e">
        <v>#N/A</v>
      </c>
      <c r="O4272" s="58" t="e">
        <v>#N/A</v>
      </c>
      <c r="P4272" s="58" t="e">
        <v>#N/A</v>
      </c>
      <c r="Q4272" s="58" t="e">
        <v>#N/A</v>
      </c>
    </row>
    <row r="4273" spans="1:17" ht="15" customHeight="1" thickBot="1">
      <c r="A4273" s="446" t="s">
        <v>10112</v>
      </c>
      <c r="B4273" s="446"/>
      <c r="C4273" s="54" t="e">
        <f>IF(A4273="CSP","Consolidated Supply Program(IIF)",IF(A4273&lt;&gt;"",INDEX('CCN &amp; Description'!$B$2:$B$1071,MATCH(VALUE(LEFT(A4273,5)),'CCN &amp; Description'!$A$2:$A$1071,0)),""))</f>
        <v>#VALUE!</v>
      </c>
      <c r="D4273" s="55" t="str">
        <f t="shared" si="132"/>
        <v>H</v>
      </c>
      <c r="E4273" s="55" t="str">
        <f t="shared" si="133"/>
        <v>H7299</v>
      </c>
      <c r="F4273" s="56" t="s">
        <v>16129</v>
      </c>
      <c r="G4273" s="56" t="s">
        <v>16125</v>
      </c>
      <c r="H4273" s="56" t="s">
        <v>16126</v>
      </c>
      <c r="I4273" s="57">
        <v>1.25</v>
      </c>
      <c r="J4273" s="57">
        <v>0.83</v>
      </c>
      <c r="K4273" s="57">
        <v>0.08</v>
      </c>
      <c r="L4273" s="315" t="e">
        <v>#REF!</v>
      </c>
      <c r="M4273" s="58" t="e">
        <v>#REF!</v>
      </c>
      <c r="N4273" s="58" t="e">
        <v>#N/A</v>
      </c>
      <c r="O4273" s="58" t="e">
        <v>#N/A</v>
      </c>
      <c r="P4273" s="58" t="e">
        <v>#N/A</v>
      </c>
      <c r="Q4273" s="58" t="e">
        <v>#N/A</v>
      </c>
    </row>
    <row r="4274" spans="1:17" s="110" customFormat="1" ht="15" customHeight="1" thickBot="1">
      <c r="A4274" s="446">
        <v>21710</v>
      </c>
      <c r="B4274" s="446"/>
      <c r="C4274" s="106" t="str">
        <f>IF(A4274="CSP","Consolidated Supply Program(IIF)",IF(A4274&lt;&gt;"",INDEX('CCN &amp; Description'!$B$2:$B$1071,MATCH(VALUE(LEFT(A4274,5)),'CCN &amp; Description'!$A$2:$A$1071,0)),""))</f>
        <v>ELECTRONIC AND COMMUNICATION MAINTENANCE SHOP</v>
      </c>
      <c r="D4274" s="107" t="str">
        <f t="shared" si="132"/>
        <v>H</v>
      </c>
      <c r="E4274" s="107" t="str">
        <f t="shared" si="133"/>
        <v>H7705</v>
      </c>
      <c r="F4274" s="108" t="s">
        <v>9587</v>
      </c>
      <c r="G4274" s="108" t="s">
        <v>3360</v>
      </c>
      <c r="H4274" s="108" t="s">
        <v>16130</v>
      </c>
      <c r="I4274" s="109">
        <v>1.35</v>
      </c>
      <c r="J4274" s="109">
        <v>1.65</v>
      </c>
      <c r="K4274" s="109">
        <v>0.92</v>
      </c>
      <c r="L4274" s="110" t="e">
        <v>#REF!</v>
      </c>
      <c r="M4274" s="111" t="e">
        <v>#REF!</v>
      </c>
      <c r="N4274" s="111" t="e">
        <v>#N/A</v>
      </c>
      <c r="O4274" s="111" t="e">
        <v>#N/A</v>
      </c>
      <c r="P4274" s="111" t="e">
        <v>#N/A</v>
      </c>
      <c r="Q4274" s="111" t="e">
        <v>#N/A</v>
      </c>
    </row>
    <row r="4275" spans="1:17" s="110" customFormat="1" ht="15" customHeight="1" thickBot="1">
      <c r="A4275" s="446">
        <v>21710</v>
      </c>
      <c r="B4275" s="446"/>
      <c r="C4275" s="106" t="str">
        <f>IF(A4275="CSP","Consolidated Supply Program(IIF)",IF(A4275&lt;&gt;"",INDEX('CCN &amp; Description'!$B$2:$B$1071,MATCH(VALUE(LEFT(A4275,5)),'CCN &amp; Description'!$A$2:$A$1071,0)),""))</f>
        <v>ELECTRONIC AND COMMUNICATION MAINTENANCE SHOP</v>
      </c>
      <c r="D4275" s="107" t="str">
        <f t="shared" si="132"/>
        <v>H</v>
      </c>
      <c r="E4275" s="107" t="str">
        <f t="shared" si="133"/>
        <v>H7706</v>
      </c>
      <c r="F4275" s="108" t="s">
        <v>9589</v>
      </c>
      <c r="G4275" s="108" t="s">
        <v>3360</v>
      </c>
      <c r="H4275" s="108" t="s">
        <v>16131</v>
      </c>
      <c r="I4275" s="109">
        <v>0.76</v>
      </c>
      <c r="J4275" s="109">
        <v>0.24</v>
      </c>
      <c r="K4275" s="109">
        <v>0.53</v>
      </c>
      <c r="L4275" s="110" t="e">
        <v>#REF!</v>
      </c>
      <c r="M4275" s="111" t="e">
        <v>#REF!</v>
      </c>
      <c r="N4275" s="111" t="e">
        <v>#N/A</v>
      </c>
      <c r="O4275" s="111" t="e">
        <v>#N/A</v>
      </c>
      <c r="P4275" s="111" t="e">
        <v>#N/A</v>
      </c>
      <c r="Q4275" s="111" t="e">
        <v>#N/A</v>
      </c>
    </row>
    <row r="4276" spans="1:17" s="110" customFormat="1" ht="15" customHeight="1" thickBot="1">
      <c r="A4276" s="446">
        <v>21710</v>
      </c>
      <c r="B4276" s="446"/>
      <c r="C4276" s="106" t="str">
        <f>IF(A4276="CSP","Consolidated Supply Program(IIF)",IF(A4276&lt;&gt;"",INDEX('CCN &amp; Description'!$B$2:$B$1071,MATCH(VALUE(LEFT(A4276,5)),'CCN &amp; Description'!$A$2:$A$1071,0)),""))</f>
        <v>ELECTRONIC AND COMMUNICATION MAINTENANCE SHOP</v>
      </c>
      <c r="D4276" s="107" t="str">
        <f t="shared" si="132"/>
        <v>H</v>
      </c>
      <c r="E4276" s="107" t="str">
        <f t="shared" si="133"/>
        <v>H7706</v>
      </c>
      <c r="F4276" s="108" t="s">
        <v>9589</v>
      </c>
      <c r="G4276" s="108" t="s">
        <v>9547</v>
      </c>
      <c r="H4276" s="108" t="s">
        <v>16132</v>
      </c>
      <c r="I4276" s="109">
        <v>1.67</v>
      </c>
      <c r="J4276" s="109">
        <v>1.25</v>
      </c>
      <c r="K4276" s="109">
        <v>0.62</v>
      </c>
      <c r="L4276" s="110" t="e">
        <v>#REF!</v>
      </c>
      <c r="M4276" s="111" t="e">
        <v>#REF!</v>
      </c>
      <c r="N4276" s="111" t="e">
        <v>#N/A</v>
      </c>
      <c r="O4276" s="111" t="e">
        <v>#N/A</v>
      </c>
      <c r="P4276" s="111" t="e">
        <v>#N/A</v>
      </c>
      <c r="Q4276" s="111" t="e">
        <v>#N/A</v>
      </c>
    </row>
    <row r="4277" spans="1:17" s="110" customFormat="1" ht="15" customHeight="1" thickBot="1">
      <c r="A4277" s="446">
        <v>21710</v>
      </c>
      <c r="B4277" s="446"/>
      <c r="C4277" s="106" t="str">
        <f>IF(A4277="CSP","Consolidated Supply Program(IIF)",IF(A4277&lt;&gt;"",INDEX('CCN &amp; Description'!$B$2:$B$1071,MATCH(VALUE(LEFT(A4277,5)),'CCN &amp; Description'!$A$2:$A$1071,0)),""))</f>
        <v>ELECTRONIC AND COMMUNICATION MAINTENANCE SHOP</v>
      </c>
      <c r="D4277" s="107" t="str">
        <f t="shared" si="132"/>
        <v>H</v>
      </c>
      <c r="E4277" s="107" t="str">
        <f t="shared" si="133"/>
        <v>H7710</v>
      </c>
      <c r="F4277" s="108" t="s">
        <v>9590</v>
      </c>
      <c r="G4277" s="108" t="s">
        <v>3360</v>
      </c>
      <c r="H4277" s="108" t="s">
        <v>16133</v>
      </c>
      <c r="I4277" s="109">
        <v>0.74</v>
      </c>
      <c r="J4277" s="109">
        <v>0.31</v>
      </c>
      <c r="K4277" s="109">
        <v>0.37</v>
      </c>
      <c r="L4277" s="110" t="e">
        <v>#REF!</v>
      </c>
      <c r="M4277" s="111" t="e">
        <v>#REF!</v>
      </c>
      <c r="N4277" s="111" t="e">
        <v>#N/A</v>
      </c>
      <c r="O4277" s="111" t="e">
        <v>#N/A</v>
      </c>
      <c r="P4277" s="111" t="e">
        <v>#N/A</v>
      </c>
      <c r="Q4277" s="111" t="e">
        <v>#N/A</v>
      </c>
    </row>
    <row r="4278" spans="1:17" s="110" customFormat="1" ht="15" customHeight="1" thickBot="1">
      <c r="A4278" s="446">
        <v>21710</v>
      </c>
      <c r="B4278" s="446"/>
      <c r="C4278" s="106" t="str">
        <f>IF(A4278="CSP","Consolidated Supply Program(IIF)",IF(A4278&lt;&gt;"",INDEX('CCN &amp; Description'!$B$2:$B$1071,MATCH(VALUE(LEFT(A4278,5)),'CCN &amp; Description'!$A$2:$A$1071,0)),""))</f>
        <v>ELECTRONIC AND COMMUNICATION MAINTENANCE SHOP</v>
      </c>
      <c r="D4278" s="107" t="str">
        <f t="shared" si="132"/>
        <v>H</v>
      </c>
      <c r="E4278" s="107" t="str">
        <f t="shared" si="133"/>
        <v>H7715</v>
      </c>
      <c r="F4278" s="108" t="s">
        <v>1269</v>
      </c>
      <c r="G4278" s="108" t="s">
        <v>9591</v>
      </c>
      <c r="H4278" s="108" t="s">
        <v>16134</v>
      </c>
      <c r="I4278" s="109">
        <v>1.75</v>
      </c>
      <c r="J4278" s="109">
        <v>1.58</v>
      </c>
      <c r="K4278" s="109">
        <v>3</v>
      </c>
      <c r="L4278" s="110" t="e">
        <v>#REF!</v>
      </c>
      <c r="M4278" s="111" t="e">
        <v>#REF!</v>
      </c>
      <c r="N4278" s="111" t="e">
        <v>#N/A</v>
      </c>
      <c r="O4278" s="111" t="e">
        <v>#N/A</v>
      </c>
      <c r="P4278" s="111" t="e">
        <v>#N/A</v>
      </c>
      <c r="Q4278" s="111" t="e">
        <v>#N/A</v>
      </c>
    </row>
    <row r="4279" spans="1:17" s="110" customFormat="1" ht="15" customHeight="1" thickBot="1">
      <c r="A4279" s="446">
        <v>21710</v>
      </c>
      <c r="B4279" s="446"/>
      <c r="C4279" s="106" t="str">
        <f>IF(A4279="CSP","Consolidated Supply Program(IIF)",IF(A4279&lt;&gt;"",INDEX('CCN &amp; Description'!$B$2:$B$1071,MATCH(VALUE(LEFT(A4279,5)),'CCN &amp; Description'!$A$2:$A$1071,0)),""))</f>
        <v>ELECTRONIC AND COMMUNICATION MAINTENANCE SHOP</v>
      </c>
      <c r="D4279" s="107" t="str">
        <f t="shared" si="132"/>
        <v>H</v>
      </c>
      <c r="E4279" s="107" t="str">
        <f t="shared" si="133"/>
        <v>H7715</v>
      </c>
      <c r="F4279" s="108" t="s">
        <v>1269</v>
      </c>
      <c r="G4279" s="108" t="s">
        <v>3360</v>
      </c>
      <c r="H4279" s="108" t="s">
        <v>16135</v>
      </c>
      <c r="I4279" s="109">
        <v>1.75</v>
      </c>
      <c r="J4279" s="109">
        <v>1.58</v>
      </c>
      <c r="K4279" s="109">
        <v>3</v>
      </c>
      <c r="L4279" s="110" t="e">
        <v>#REF!</v>
      </c>
      <c r="M4279" s="111" t="e">
        <v>#REF!</v>
      </c>
      <c r="N4279" s="111" t="e">
        <v>#N/A</v>
      </c>
      <c r="O4279" s="111" t="e">
        <v>#N/A</v>
      </c>
      <c r="P4279" s="111" t="e">
        <v>#N/A</v>
      </c>
      <c r="Q4279" s="111" t="e">
        <v>#N/A</v>
      </c>
    </row>
    <row r="4280" spans="1:17" s="110" customFormat="1" ht="15" customHeight="1" thickBot="1">
      <c r="A4280" s="446">
        <v>21710</v>
      </c>
      <c r="B4280" s="446"/>
      <c r="C4280" s="106" t="str">
        <f>IF(A4280="CSP","Consolidated Supply Program(IIF)",IF(A4280&lt;&gt;"",INDEX('CCN &amp; Description'!$B$2:$B$1071,MATCH(VALUE(LEFT(A4280,5)),'CCN &amp; Description'!$A$2:$A$1071,0)),""))</f>
        <v>ELECTRONIC AND COMMUNICATION MAINTENANCE SHOP</v>
      </c>
      <c r="D4280" s="107" t="str">
        <f t="shared" si="132"/>
        <v>H</v>
      </c>
      <c r="E4280" s="107" t="str">
        <f t="shared" si="133"/>
        <v>H7720</v>
      </c>
      <c r="F4280" s="108" t="s">
        <v>9592</v>
      </c>
      <c r="G4280" s="108" t="s">
        <v>9593</v>
      </c>
      <c r="H4280" s="108" t="s">
        <v>16136</v>
      </c>
      <c r="I4280" s="109">
        <v>1.1000000000000001</v>
      </c>
      <c r="J4280" s="109">
        <v>0.87</v>
      </c>
      <c r="K4280" s="109">
        <v>0.57999999999999996</v>
      </c>
      <c r="L4280" s="110" t="e">
        <v>#REF!</v>
      </c>
      <c r="M4280" s="111" t="e">
        <v>#REF!</v>
      </c>
      <c r="N4280" s="111" t="e">
        <v>#N/A</v>
      </c>
      <c r="O4280" s="111" t="e">
        <v>#N/A</v>
      </c>
      <c r="P4280" s="111" t="e">
        <v>#N/A</v>
      </c>
      <c r="Q4280" s="111" t="e">
        <v>#N/A</v>
      </c>
    </row>
    <row r="4281" spans="1:17" s="110" customFormat="1" ht="15" customHeight="1" thickBot="1">
      <c r="A4281" s="446">
        <v>21710</v>
      </c>
      <c r="B4281" s="446"/>
      <c r="C4281" s="106" t="str">
        <f>IF(A4281="CSP","Consolidated Supply Program(IIF)",IF(A4281&lt;&gt;"",INDEX('CCN &amp; Description'!$B$2:$B$1071,MATCH(VALUE(LEFT(A4281,5)),'CCN &amp; Description'!$A$2:$A$1071,0)),""))</f>
        <v>ELECTRONIC AND COMMUNICATION MAINTENANCE SHOP</v>
      </c>
      <c r="D4281" s="107" t="str">
        <f t="shared" si="132"/>
        <v>H</v>
      </c>
      <c r="E4281" s="107" t="str">
        <f t="shared" si="133"/>
        <v>H7720</v>
      </c>
      <c r="F4281" s="108" t="s">
        <v>9592</v>
      </c>
      <c r="G4281" s="108" t="s">
        <v>16137</v>
      </c>
      <c r="H4281" s="108" t="s">
        <v>16138</v>
      </c>
      <c r="I4281" s="109">
        <v>1.1000000000000001</v>
      </c>
      <c r="J4281" s="109">
        <v>0.87</v>
      </c>
      <c r="K4281" s="109">
        <v>0.57999999999999996</v>
      </c>
      <c r="L4281" s="110" t="e">
        <v>#REF!</v>
      </c>
      <c r="M4281" s="111" t="e">
        <v>#REF!</v>
      </c>
      <c r="N4281" s="111" t="e">
        <v>#N/A</v>
      </c>
      <c r="O4281" s="111" t="e">
        <v>#N/A</v>
      </c>
      <c r="P4281" s="111" t="e">
        <v>#N/A</v>
      </c>
      <c r="Q4281" s="111" t="e">
        <v>#N/A</v>
      </c>
    </row>
    <row r="4282" spans="1:17" s="110" customFormat="1" ht="15" customHeight="1" thickBot="1">
      <c r="A4282" s="446">
        <v>21710</v>
      </c>
      <c r="B4282" s="446"/>
      <c r="C4282" s="106" t="str">
        <f>IF(A4282="CSP","Consolidated Supply Program(IIF)",IF(A4282&lt;&gt;"",INDEX('CCN &amp; Description'!$B$2:$B$1071,MATCH(VALUE(LEFT(A4282,5)),'CCN &amp; Description'!$A$2:$A$1071,0)),""))</f>
        <v>ELECTRONIC AND COMMUNICATION MAINTENANCE SHOP</v>
      </c>
      <c r="D4282" s="107" t="str">
        <f t="shared" si="132"/>
        <v>H</v>
      </c>
      <c r="E4282" s="107" t="str">
        <f t="shared" si="133"/>
        <v>H7800</v>
      </c>
      <c r="F4282" s="108" t="s">
        <v>1272</v>
      </c>
      <c r="G4282" s="108" t="s">
        <v>9594</v>
      </c>
      <c r="H4282" s="108" t="s">
        <v>16139</v>
      </c>
      <c r="I4282" s="109">
        <v>1.67</v>
      </c>
      <c r="J4282" s="109">
        <v>1.17</v>
      </c>
      <c r="K4282" s="109">
        <v>0.42</v>
      </c>
      <c r="L4282" s="110" t="e">
        <v>#REF!</v>
      </c>
      <c r="M4282" s="111" t="e">
        <v>#REF!</v>
      </c>
      <c r="N4282" s="111" t="e">
        <v>#N/A</v>
      </c>
      <c r="O4282" s="111" t="e">
        <v>#N/A</v>
      </c>
      <c r="P4282" s="111" t="e">
        <v>#N/A</v>
      </c>
      <c r="Q4282" s="111" t="e">
        <v>#N/A</v>
      </c>
    </row>
    <row r="4283" spans="1:17" s="110" customFormat="1" ht="15" customHeight="1" thickBot="1">
      <c r="A4283" s="446">
        <v>21710</v>
      </c>
      <c r="B4283" s="446"/>
      <c r="C4283" s="106" t="str">
        <f>IF(A4283="CSP","Consolidated Supply Program(IIF)",IF(A4283&lt;&gt;"",INDEX('CCN &amp; Description'!$B$2:$B$1071,MATCH(VALUE(LEFT(A4283,5)),'CCN &amp; Description'!$A$2:$A$1071,0)),""))</f>
        <v>ELECTRONIC AND COMMUNICATION MAINTENANCE SHOP</v>
      </c>
      <c r="D4283" s="107" t="str">
        <f t="shared" si="132"/>
        <v>H</v>
      </c>
      <c r="E4283" s="107" t="str">
        <f t="shared" si="133"/>
        <v>H7914</v>
      </c>
      <c r="F4283" s="108" t="s">
        <v>1275</v>
      </c>
      <c r="G4283" s="108" t="s">
        <v>16140</v>
      </c>
      <c r="H4283" s="108" t="s">
        <v>16141</v>
      </c>
      <c r="I4283" s="109">
        <v>0.75</v>
      </c>
      <c r="J4283" s="109">
        <v>0.25</v>
      </c>
      <c r="K4283" s="109">
        <v>0.17</v>
      </c>
      <c r="L4283" s="110" t="e">
        <v>#REF!</v>
      </c>
      <c r="M4283" s="111" t="e">
        <v>#REF!</v>
      </c>
      <c r="N4283" s="111" t="e">
        <v>#N/A</v>
      </c>
      <c r="O4283" s="111" t="e">
        <v>#N/A</v>
      </c>
      <c r="P4283" s="111" t="e">
        <v>#N/A</v>
      </c>
      <c r="Q4283" s="111" t="e">
        <v>#N/A</v>
      </c>
    </row>
    <row r="4284" spans="1:17" s="110" customFormat="1" ht="15" customHeight="1" thickBot="1">
      <c r="A4284" s="446">
        <v>21710</v>
      </c>
      <c r="B4284" s="446"/>
      <c r="C4284" s="106" t="str">
        <f>IF(A4284="CSP","Consolidated Supply Program(IIF)",IF(A4284&lt;&gt;"",INDEX('CCN &amp; Description'!$B$2:$B$1071,MATCH(VALUE(LEFT(A4284,5)),'CCN &amp; Description'!$A$2:$A$1071,0)),""))</f>
        <v>ELECTRONIC AND COMMUNICATION MAINTENANCE SHOP</v>
      </c>
      <c r="D4284" s="107" t="str">
        <f t="shared" si="132"/>
        <v>H</v>
      </c>
      <c r="E4284" s="107" t="str">
        <f t="shared" si="133"/>
        <v>H7914</v>
      </c>
      <c r="F4284" s="108" t="s">
        <v>1275</v>
      </c>
      <c r="G4284" s="108" t="s">
        <v>16142</v>
      </c>
      <c r="H4284" s="108" t="s">
        <v>16143</v>
      </c>
      <c r="I4284" s="109">
        <v>0.75</v>
      </c>
      <c r="J4284" s="109">
        <v>0.25</v>
      </c>
      <c r="K4284" s="109">
        <v>0.17</v>
      </c>
      <c r="L4284" s="110" t="e">
        <v>#REF!</v>
      </c>
      <c r="M4284" s="111" t="e">
        <v>#REF!</v>
      </c>
      <c r="N4284" s="111" t="e">
        <v>#N/A</v>
      </c>
      <c r="O4284" s="111" t="e">
        <v>#N/A</v>
      </c>
      <c r="P4284" s="111" t="e">
        <v>#N/A</v>
      </c>
      <c r="Q4284" s="111" t="e">
        <v>#N/A</v>
      </c>
    </row>
    <row r="4285" spans="1:17" ht="15" customHeight="1" thickBot="1">
      <c r="A4285" s="446">
        <v>21710</v>
      </c>
      <c r="B4285" s="446"/>
      <c r="C4285" s="54" t="str">
        <f>IF(A4285="CSP","Consolidated Supply Program(IIF)",IF(A4285&lt;&gt;"",INDEX('CCN &amp; Description'!$B$2:$B$1071,MATCH(VALUE(LEFT(A4285,5)),'CCN &amp; Description'!$A$2:$A$1071,0)),""))</f>
        <v>ELECTRONIC AND COMMUNICATION MAINTENANCE SHOP</v>
      </c>
      <c r="D4285" s="55" t="str">
        <f t="shared" si="132"/>
        <v>H</v>
      </c>
      <c r="E4285" s="55" t="str">
        <f t="shared" si="133"/>
        <v>H7915</v>
      </c>
      <c r="F4285" s="56" t="s">
        <v>16144</v>
      </c>
      <c r="G4285" s="56" t="s">
        <v>16145</v>
      </c>
      <c r="H4285" s="56" t="s">
        <v>16146</v>
      </c>
      <c r="I4285" s="57">
        <v>0</v>
      </c>
      <c r="J4285" s="57">
        <v>0</v>
      </c>
      <c r="K4285" s="57">
        <v>0</v>
      </c>
      <c r="L4285" s="315" t="e">
        <v>#REF!</v>
      </c>
      <c r="M4285" s="58" t="e">
        <v>#REF!</v>
      </c>
      <c r="N4285" s="58" t="e">
        <v>#N/A</v>
      </c>
      <c r="O4285" s="58" t="e">
        <v>#N/A</v>
      </c>
      <c r="P4285" s="58" t="e">
        <v>#N/A</v>
      </c>
      <c r="Q4285" s="58" t="e">
        <v>#N/A</v>
      </c>
    </row>
    <row r="4286" spans="1:17" s="110" customFormat="1" ht="15" customHeight="1" thickBot="1">
      <c r="A4286" s="446">
        <v>21710</v>
      </c>
      <c r="B4286" s="446"/>
      <c r="C4286" s="106" t="str">
        <f>IF(A4286="CSP","Consolidated Supply Program(IIF)",IF(A4286&lt;&gt;"",INDEX('CCN &amp; Description'!$B$2:$B$1071,MATCH(VALUE(LEFT(A4286,5)),'CCN &amp; Description'!$A$2:$A$1071,0)),""))</f>
        <v>ELECTRONIC AND COMMUNICATION MAINTENANCE SHOP</v>
      </c>
      <c r="D4286" s="107" t="str">
        <f t="shared" si="132"/>
        <v>H</v>
      </c>
      <c r="E4286" s="107" t="str">
        <f t="shared" si="133"/>
        <v>H7921</v>
      </c>
      <c r="F4286" s="108" t="s">
        <v>9595</v>
      </c>
      <c r="G4286" s="108" t="s">
        <v>16147</v>
      </c>
      <c r="H4286" s="108" t="s">
        <v>16148</v>
      </c>
      <c r="I4286" s="109">
        <v>0.83</v>
      </c>
      <c r="J4286" s="109">
        <v>0.57999999999999996</v>
      </c>
      <c r="K4286" s="109">
        <v>0.33</v>
      </c>
      <c r="L4286" s="110" t="e">
        <v>#REF!</v>
      </c>
      <c r="M4286" s="111" t="e">
        <v>#REF!</v>
      </c>
      <c r="N4286" s="111" t="e">
        <v>#N/A</v>
      </c>
      <c r="O4286" s="111" t="e">
        <v>#N/A</v>
      </c>
      <c r="P4286" s="111" t="e">
        <v>#N/A</v>
      </c>
      <c r="Q4286" s="111" t="e">
        <v>#N/A</v>
      </c>
    </row>
    <row r="4287" spans="1:17" ht="15" customHeight="1" thickBot="1">
      <c r="A4287" s="446"/>
      <c r="B4287" s="446"/>
      <c r="C4287" s="54" t="str">
        <f>IF(A4287="CSP","Consolidated Supply Program(IIF)",IF(A4287&lt;&gt;"",INDEX('CCN &amp; Description'!$B$2:$B$1071,MATCH(VALUE(LEFT(A4287,5)),'CCN &amp; Description'!$A$2:$A$1071,0)),""))</f>
        <v/>
      </c>
      <c r="D4287" s="55" t="str">
        <f t="shared" si="132"/>
        <v>H</v>
      </c>
      <c r="E4287" s="55" t="str">
        <f t="shared" si="133"/>
        <v>H7921</v>
      </c>
      <c r="F4287" s="56" t="s">
        <v>1278</v>
      </c>
      <c r="G4287" s="56" t="s">
        <v>16147</v>
      </c>
      <c r="H4287" s="56" t="s">
        <v>16148</v>
      </c>
      <c r="I4287" s="57">
        <v>0.83</v>
      </c>
      <c r="J4287" s="57">
        <v>0.57999999999999996</v>
      </c>
      <c r="K4287" s="57">
        <v>0.33</v>
      </c>
      <c r="L4287" s="315" t="e">
        <v>#REF!</v>
      </c>
      <c r="M4287" s="58" t="e">
        <v>#REF!</v>
      </c>
      <c r="N4287" s="58" t="e">
        <v>#N/A</v>
      </c>
      <c r="O4287" s="58" t="e">
        <v>#N/A</v>
      </c>
      <c r="P4287" s="58" t="e">
        <v>#N/A</v>
      </c>
      <c r="Q4287" s="58" t="e">
        <v>#N/A</v>
      </c>
    </row>
    <row r="4288" spans="1:17" ht="15" customHeight="1" thickBot="1">
      <c r="A4288" s="446"/>
      <c r="B4288" s="446"/>
      <c r="C4288" s="54" t="str">
        <f>IF(A4288="CSP","Consolidated Supply Program(IIF)",IF(A4288&lt;&gt;"",INDEX('CCN &amp; Description'!$B$2:$B$1071,MATCH(VALUE(LEFT(A4288,5)),'CCN &amp; Description'!$A$2:$A$1071,0)),""))</f>
        <v/>
      </c>
      <c r="D4288" s="55" t="str">
        <f t="shared" si="132"/>
        <v>H</v>
      </c>
      <c r="E4288" s="55" t="str">
        <f t="shared" si="133"/>
        <v>H7924</v>
      </c>
      <c r="F4288" s="56" t="s">
        <v>16149</v>
      </c>
      <c r="G4288" s="56" t="s">
        <v>16150</v>
      </c>
      <c r="H4288" s="56" t="s">
        <v>16151</v>
      </c>
      <c r="I4288" s="57">
        <v>1</v>
      </c>
      <c r="J4288" s="57">
        <v>0.75</v>
      </c>
      <c r="K4288" s="57">
        <v>0.17</v>
      </c>
      <c r="L4288" s="315" t="e">
        <v>#REF!</v>
      </c>
      <c r="M4288" s="58" t="e">
        <v>#REF!</v>
      </c>
      <c r="N4288" s="58" t="e">
        <v>#N/A</v>
      </c>
      <c r="O4288" s="58" t="e">
        <v>#N/A</v>
      </c>
      <c r="P4288" s="58" t="e">
        <v>#N/A</v>
      </c>
      <c r="Q4288" s="58" t="e">
        <v>#N/A</v>
      </c>
    </row>
    <row r="4289" spans="1:17" ht="15" customHeight="1" thickBot="1">
      <c r="A4289" s="446"/>
      <c r="B4289" s="446"/>
      <c r="C4289" s="54" t="str">
        <f>IF(A4289="CSP","Consolidated Supply Program(IIF)",IF(A4289&lt;&gt;"",INDEX('CCN &amp; Description'!$B$2:$B$1071,MATCH(VALUE(LEFT(A4289,5)),'CCN &amp; Description'!$A$2:$A$1071,0)),""))</f>
        <v/>
      </c>
      <c r="D4289" s="55" t="str">
        <f t="shared" si="132"/>
        <v>H</v>
      </c>
      <c r="E4289" s="55" t="str">
        <f t="shared" si="133"/>
        <v>H7930</v>
      </c>
      <c r="F4289" s="56" t="s">
        <v>16152</v>
      </c>
      <c r="G4289" s="56" t="s">
        <v>16153</v>
      </c>
      <c r="H4289" s="56" t="s">
        <v>16154</v>
      </c>
      <c r="I4289" s="57">
        <v>0.83</v>
      </c>
      <c r="J4289" s="57">
        <v>0.83</v>
      </c>
      <c r="K4289" s="57">
        <v>0.42</v>
      </c>
      <c r="L4289" s="315" t="e">
        <v>#REF!</v>
      </c>
      <c r="M4289" s="58" t="e">
        <v>#REF!</v>
      </c>
      <c r="N4289" s="58" t="e">
        <v>#N/A</v>
      </c>
      <c r="O4289" s="58" t="e">
        <v>#N/A</v>
      </c>
      <c r="P4289" s="58" t="e">
        <v>#N/A</v>
      </c>
      <c r="Q4289" s="58" t="e">
        <v>#N/A</v>
      </c>
    </row>
    <row r="4290" spans="1:17" ht="15" customHeight="1" thickBot="1">
      <c r="A4290" s="446"/>
      <c r="B4290" s="446"/>
      <c r="C4290" s="54" t="str">
        <f>IF(A4290="CSP","Consolidated Supply Program(IIF)",IF(A4290&lt;&gt;"",INDEX('CCN &amp; Description'!$B$2:$B$1071,MATCH(VALUE(LEFT(A4290,5)),'CCN &amp; Description'!$A$2:$A$1071,0)),""))</f>
        <v/>
      </c>
      <c r="D4290" s="55" t="str">
        <f t="shared" ref="D4290:D4353" si="134">LEFT(F4290,1)</f>
        <v>H</v>
      </c>
      <c r="E4290" s="55" t="str">
        <f t="shared" ref="E4290:E4353" si="135">LEFT(F4290,5)</f>
        <v>H7932</v>
      </c>
      <c r="F4290" s="56" t="s">
        <v>16155</v>
      </c>
      <c r="G4290" s="56" t="s">
        <v>16156</v>
      </c>
      <c r="H4290" s="56" t="s">
        <v>16157</v>
      </c>
      <c r="I4290" s="57">
        <v>1.67</v>
      </c>
      <c r="J4290" s="57">
        <v>1.42</v>
      </c>
      <c r="K4290" s="57">
        <v>0.83</v>
      </c>
      <c r="L4290" s="315" t="e">
        <v>#REF!</v>
      </c>
      <c r="M4290" s="58" t="e">
        <v>#REF!</v>
      </c>
      <c r="N4290" s="58" t="e">
        <v>#N/A</v>
      </c>
      <c r="O4290" s="58" t="e">
        <v>#N/A</v>
      </c>
      <c r="P4290" s="58" t="e">
        <v>#N/A</v>
      </c>
      <c r="Q4290" s="58" t="e">
        <v>#N/A</v>
      </c>
    </row>
    <row r="4291" spans="1:17" ht="15" customHeight="1" thickBot="1">
      <c r="A4291" s="446"/>
      <c r="B4291" s="446"/>
      <c r="C4291" s="54" t="str">
        <f>IF(A4291="CSP","Consolidated Supply Program(IIF)",IF(A4291&lt;&gt;"",INDEX('CCN &amp; Description'!$B$2:$B$1071,MATCH(VALUE(LEFT(A4291,5)),'CCN &amp; Description'!$A$2:$A$1071,0)),""))</f>
        <v/>
      </c>
      <c r="D4291" s="55" t="str">
        <f t="shared" si="134"/>
        <v>H</v>
      </c>
      <c r="E4291" s="55" t="str">
        <f t="shared" si="135"/>
        <v>H7933</v>
      </c>
      <c r="F4291" s="56" t="s">
        <v>16158</v>
      </c>
      <c r="G4291" s="56" t="s">
        <v>16156</v>
      </c>
      <c r="H4291" s="56" t="s">
        <v>16159</v>
      </c>
      <c r="I4291" s="57">
        <v>1.5</v>
      </c>
      <c r="J4291" s="57">
        <v>1.25</v>
      </c>
      <c r="K4291" s="57">
        <v>0.75</v>
      </c>
      <c r="L4291" s="315" t="e">
        <v>#REF!</v>
      </c>
      <c r="M4291" s="58" t="e">
        <v>#REF!</v>
      </c>
      <c r="N4291" s="58" t="e">
        <v>#N/A</v>
      </c>
      <c r="O4291" s="58" t="e">
        <v>#N/A</v>
      </c>
      <c r="P4291" s="58" t="e">
        <v>#N/A</v>
      </c>
      <c r="Q4291" s="58" t="e">
        <v>#N/A</v>
      </c>
    </row>
    <row r="4292" spans="1:17" ht="15" customHeight="1" thickBot="1">
      <c r="A4292" s="446"/>
      <c r="B4292" s="446"/>
      <c r="C4292" s="54" t="str">
        <f>IF(A4292="CSP","Consolidated Supply Program(IIF)",IF(A4292&lt;&gt;"",INDEX('CCN &amp; Description'!$B$2:$B$1071,MATCH(VALUE(LEFT(A4292,5)),'CCN &amp; Description'!$A$2:$A$1071,0)),""))</f>
        <v/>
      </c>
      <c r="D4292" s="55" t="str">
        <f t="shared" si="134"/>
        <v>H</v>
      </c>
      <c r="E4292" s="55" t="str">
        <f t="shared" si="135"/>
        <v>H7934</v>
      </c>
      <c r="F4292" s="56" t="s">
        <v>16160</v>
      </c>
      <c r="G4292" s="56" t="s">
        <v>16156</v>
      </c>
      <c r="H4292" s="56" t="s">
        <v>16161</v>
      </c>
      <c r="I4292" s="57">
        <v>1.58</v>
      </c>
      <c r="J4292" s="57">
        <v>1.25</v>
      </c>
      <c r="K4292" s="57">
        <v>0.75</v>
      </c>
      <c r="L4292" s="315" t="e">
        <v>#REF!</v>
      </c>
      <c r="M4292" s="58" t="e">
        <v>#REF!</v>
      </c>
      <c r="N4292" s="58" t="e">
        <v>#N/A</v>
      </c>
      <c r="O4292" s="58" t="e">
        <v>#N/A</v>
      </c>
      <c r="P4292" s="58" t="e">
        <v>#N/A</v>
      </c>
      <c r="Q4292" s="58" t="e">
        <v>#N/A</v>
      </c>
    </row>
    <row r="4293" spans="1:17" s="110" customFormat="1" ht="15" customHeight="1" thickBot="1">
      <c r="A4293" s="446">
        <v>21710</v>
      </c>
      <c r="B4293" s="446"/>
      <c r="C4293" s="106" t="str">
        <f>IF(A4293="CSP","Consolidated Supply Program(IIF)",IF(A4293&lt;&gt;"",INDEX('CCN &amp; Description'!$B$2:$B$1071,MATCH(VALUE(LEFT(A4293,5)),'CCN &amp; Description'!$A$2:$A$1071,0)),""))</f>
        <v>ELECTRONIC AND COMMUNICATION MAINTENANCE SHOP</v>
      </c>
      <c r="D4293" s="107" t="str">
        <f t="shared" si="134"/>
        <v>H</v>
      </c>
      <c r="E4293" s="107" t="str">
        <f t="shared" si="135"/>
        <v>H7940</v>
      </c>
      <c r="F4293" s="108" t="s">
        <v>9596</v>
      </c>
      <c r="G4293" s="108" t="s">
        <v>9597</v>
      </c>
      <c r="H4293" s="108" t="s">
        <v>16162</v>
      </c>
      <c r="I4293" s="109">
        <v>3.75</v>
      </c>
      <c r="J4293" s="109">
        <v>2</v>
      </c>
      <c r="K4293" s="109">
        <v>4.33</v>
      </c>
      <c r="L4293" s="110" t="e">
        <v>#REF!</v>
      </c>
      <c r="M4293" s="111" t="e">
        <v>#REF!</v>
      </c>
      <c r="N4293" s="111" t="e">
        <v>#N/A</v>
      </c>
      <c r="O4293" s="111" t="e">
        <v>#N/A</v>
      </c>
      <c r="P4293" s="111" t="e">
        <v>#N/A</v>
      </c>
      <c r="Q4293" s="111" t="e">
        <v>#N/A</v>
      </c>
    </row>
    <row r="4294" spans="1:17" s="110" customFormat="1" ht="15" customHeight="1" thickBot="1">
      <c r="A4294" s="446">
        <v>21710</v>
      </c>
      <c r="B4294" s="446"/>
      <c r="C4294" s="106" t="str">
        <f>IF(A4294="CSP","Consolidated Supply Program(IIF)",IF(A4294&lt;&gt;"",INDEX('CCN &amp; Description'!$B$2:$B$1071,MATCH(VALUE(LEFT(A4294,5)),'CCN &amp; Description'!$A$2:$A$1071,0)),""))</f>
        <v>ELECTRONIC AND COMMUNICATION MAINTENANCE SHOP</v>
      </c>
      <c r="D4294" s="107" t="str">
        <f t="shared" si="134"/>
        <v>H</v>
      </c>
      <c r="E4294" s="107" t="str">
        <f t="shared" si="135"/>
        <v>H7940</v>
      </c>
      <c r="F4294" s="108" t="s">
        <v>9596</v>
      </c>
      <c r="G4294" s="108" t="s">
        <v>16163</v>
      </c>
      <c r="H4294" s="108" t="s">
        <v>16164</v>
      </c>
      <c r="I4294" s="109">
        <v>3.75</v>
      </c>
      <c r="J4294" s="109">
        <v>2</v>
      </c>
      <c r="K4294" s="109">
        <v>4.33</v>
      </c>
      <c r="L4294" s="110" t="e">
        <v>#REF!</v>
      </c>
      <c r="M4294" s="111" t="e">
        <v>#REF!</v>
      </c>
      <c r="N4294" s="111" t="e">
        <v>#N/A</v>
      </c>
      <c r="O4294" s="111" t="e">
        <v>#N/A</v>
      </c>
      <c r="P4294" s="111" t="e">
        <v>#N/A</v>
      </c>
      <c r="Q4294" s="111" t="e">
        <v>#N/A</v>
      </c>
    </row>
    <row r="4295" spans="1:17" ht="15" customHeight="1" thickBot="1">
      <c r="A4295" s="446"/>
      <c r="B4295" s="446"/>
      <c r="C4295" s="54" t="str">
        <f>IF(A4295="CSP","Consolidated Supply Program(IIF)",IF(A4295&lt;&gt;"",INDEX('CCN &amp; Description'!$B$2:$B$1071,MATCH(VALUE(LEFT(A4295,5)),'CCN &amp; Description'!$A$2:$A$1071,0)),""))</f>
        <v/>
      </c>
      <c r="D4295" s="55" t="str">
        <f t="shared" si="134"/>
        <v>H</v>
      </c>
      <c r="E4295" s="55" t="str">
        <f t="shared" si="135"/>
        <v>H8100</v>
      </c>
      <c r="F4295" s="56" t="s">
        <v>16165</v>
      </c>
      <c r="G4295" s="56" t="s">
        <v>16166</v>
      </c>
      <c r="H4295" s="56" t="s">
        <v>10394</v>
      </c>
      <c r="I4295" s="57">
        <v>0.83</v>
      </c>
      <c r="J4295" s="57">
        <v>1.17</v>
      </c>
      <c r="K4295" s="57">
        <v>0.25</v>
      </c>
      <c r="L4295" s="315" t="e">
        <v>#REF!</v>
      </c>
      <c r="M4295" s="58" t="e">
        <v>#REF!</v>
      </c>
      <c r="N4295" s="58" t="e">
        <v>#N/A</v>
      </c>
      <c r="O4295" s="58" t="e">
        <v>#N/A</v>
      </c>
      <c r="P4295" s="58" t="e">
        <v>#N/A</v>
      </c>
      <c r="Q4295" s="58" t="e">
        <v>#N/A</v>
      </c>
    </row>
    <row r="4296" spans="1:17" ht="15" customHeight="1" thickBot="1">
      <c r="A4296" s="446"/>
      <c r="B4296" s="446"/>
      <c r="C4296" s="54" t="str">
        <f>IF(A4296="CSP","Consolidated Supply Program(IIF)",IF(A4296&lt;&gt;"",INDEX('CCN &amp; Description'!$B$2:$B$1071,MATCH(VALUE(LEFT(A4296,5)),'CCN &amp; Description'!$A$2:$A$1071,0)),""))</f>
        <v/>
      </c>
      <c r="D4296" s="55" t="str">
        <f t="shared" si="134"/>
        <v>H</v>
      </c>
      <c r="E4296" s="55" t="str">
        <f t="shared" si="135"/>
        <v>H8200</v>
      </c>
      <c r="F4296" s="56" t="s">
        <v>16167</v>
      </c>
      <c r="G4296" s="56" t="s">
        <v>16168</v>
      </c>
      <c r="H4296" s="56" t="s">
        <v>10394</v>
      </c>
      <c r="I4296" s="57">
        <v>2</v>
      </c>
      <c r="J4296" s="57">
        <v>2</v>
      </c>
      <c r="K4296" s="57">
        <v>0.5</v>
      </c>
      <c r="L4296" s="315" t="e">
        <v>#REF!</v>
      </c>
      <c r="M4296" s="58" t="e">
        <v>#REF!</v>
      </c>
      <c r="N4296" s="58" t="e">
        <v>#N/A</v>
      </c>
      <c r="O4296" s="58" t="e">
        <v>#N/A</v>
      </c>
      <c r="P4296" s="58" t="e">
        <v>#N/A</v>
      </c>
      <c r="Q4296" s="58" t="e">
        <v>#N/A</v>
      </c>
    </row>
    <row r="4297" spans="1:17" ht="15" customHeight="1" thickBot="1">
      <c r="A4297" s="446"/>
      <c r="B4297" s="446"/>
      <c r="C4297" s="54" t="str">
        <f>IF(A4297="CSP","Consolidated Supply Program(IIF)",IF(A4297&lt;&gt;"",INDEX('CCN &amp; Description'!$B$2:$B$1071,MATCH(VALUE(LEFT(A4297,5)),'CCN &amp; Description'!$A$2:$A$1071,0)),""))</f>
        <v/>
      </c>
      <c r="D4297" s="55" t="str">
        <f t="shared" si="134"/>
        <v>H</v>
      </c>
      <c r="E4297" s="55" t="str">
        <f t="shared" si="135"/>
        <v>H8410</v>
      </c>
      <c r="F4297" s="56" t="s">
        <v>16169</v>
      </c>
      <c r="G4297" s="56" t="s">
        <v>16170</v>
      </c>
      <c r="H4297" s="59"/>
      <c r="I4297" s="57">
        <v>0</v>
      </c>
      <c r="J4297" s="57">
        <v>0</v>
      </c>
      <c r="K4297" s="57">
        <v>0</v>
      </c>
      <c r="L4297" s="315" t="e">
        <v>#REF!</v>
      </c>
      <c r="M4297" s="58" t="e">
        <v>#REF!</v>
      </c>
      <c r="N4297" s="58" t="e">
        <v>#N/A</v>
      </c>
      <c r="O4297" s="58" t="e">
        <v>#N/A</v>
      </c>
      <c r="P4297" s="58" t="e">
        <v>#N/A</v>
      </c>
      <c r="Q4297" s="58" t="e">
        <v>#N/A</v>
      </c>
    </row>
    <row r="4298" spans="1:17" ht="15" customHeight="1" thickBot="1">
      <c r="A4298" s="446"/>
      <c r="B4298" s="446"/>
      <c r="C4298" s="54" t="str">
        <f>IF(A4298="CSP","Consolidated Supply Program(IIF)",IF(A4298&lt;&gt;"",INDEX('CCN &amp; Description'!$B$2:$B$1071,MATCH(VALUE(LEFT(A4298,5)),'CCN &amp; Description'!$A$2:$A$1071,0)),""))</f>
        <v/>
      </c>
      <c r="D4298" s="55" t="str">
        <f t="shared" si="134"/>
        <v>J</v>
      </c>
      <c r="E4298" s="55" t="str">
        <f t="shared" si="135"/>
        <v>J0001</v>
      </c>
      <c r="F4298" s="56" t="s">
        <v>16171</v>
      </c>
      <c r="G4298" s="56" t="s">
        <v>16172</v>
      </c>
      <c r="H4298" s="59"/>
      <c r="I4298" s="60"/>
      <c r="J4298" s="60"/>
      <c r="K4298" s="60"/>
      <c r="L4298" s="315" t="e">
        <v>#REF!</v>
      </c>
      <c r="M4298" s="58" t="e">
        <v>#REF!</v>
      </c>
      <c r="N4298" s="58" t="e">
        <v>#N/A</v>
      </c>
      <c r="O4298" s="58" t="e">
        <v>#N/A</v>
      </c>
      <c r="P4298" s="58" t="e">
        <v>#N/A</v>
      </c>
      <c r="Q4298" s="58" t="e">
        <v>#N/A</v>
      </c>
    </row>
    <row r="4299" spans="1:17" ht="15" customHeight="1" thickBot="1">
      <c r="A4299" s="446"/>
      <c r="B4299" s="446"/>
      <c r="C4299" s="54" t="str">
        <f>IF(A4299="CSP","Consolidated Supply Program(IIF)",IF(A4299&lt;&gt;"",INDEX('CCN &amp; Description'!$B$2:$B$1071,MATCH(VALUE(LEFT(A4299,5)),'CCN &amp; Description'!$A$2:$A$1071,0)),""))</f>
        <v/>
      </c>
      <c r="D4299" s="55" t="str">
        <f t="shared" si="134"/>
        <v>J</v>
      </c>
      <c r="E4299" s="55" t="str">
        <f t="shared" si="135"/>
        <v>J0002</v>
      </c>
      <c r="F4299" s="56" t="s">
        <v>16173</v>
      </c>
      <c r="G4299" s="56" t="s">
        <v>16174</v>
      </c>
      <c r="H4299" s="59"/>
      <c r="I4299" s="60"/>
      <c r="J4299" s="60"/>
      <c r="K4299" s="60"/>
      <c r="L4299" s="315" t="e">
        <v>#REF!</v>
      </c>
      <c r="M4299" s="58" t="e">
        <v>#REF!</v>
      </c>
      <c r="N4299" s="58" t="e">
        <v>#N/A</v>
      </c>
      <c r="O4299" s="58" t="e">
        <v>#N/A</v>
      </c>
      <c r="P4299" s="58" t="e">
        <v>#N/A</v>
      </c>
      <c r="Q4299" s="58" t="e">
        <v>#N/A</v>
      </c>
    </row>
    <row r="4300" spans="1:17" ht="15" customHeight="1" thickBot="1">
      <c r="A4300" s="446"/>
      <c r="B4300" s="446"/>
      <c r="C4300" s="54" t="str">
        <f>IF(A4300="CSP","Consolidated Supply Program(IIF)",IF(A4300&lt;&gt;"",INDEX('CCN &amp; Description'!$B$2:$B$1071,MATCH(VALUE(LEFT(A4300,5)),'CCN &amp; Description'!$A$2:$A$1071,0)),""))</f>
        <v/>
      </c>
      <c r="D4300" s="55" t="str">
        <f t="shared" si="134"/>
        <v>J</v>
      </c>
      <c r="E4300" s="55" t="str">
        <f t="shared" si="135"/>
        <v>J0003</v>
      </c>
      <c r="F4300" s="56" t="s">
        <v>16175</v>
      </c>
      <c r="G4300" s="56" t="s">
        <v>12599</v>
      </c>
      <c r="H4300" s="56" t="s">
        <v>16176</v>
      </c>
      <c r="I4300" s="57">
        <v>1.3</v>
      </c>
      <c r="J4300" s="57">
        <v>0.66</v>
      </c>
      <c r="K4300" s="57">
        <v>0.36</v>
      </c>
      <c r="L4300" s="315" t="e">
        <v>#REF!</v>
      </c>
      <c r="M4300" s="58" t="e">
        <v>#REF!</v>
      </c>
      <c r="N4300" s="58" t="e">
        <v>#N/A</v>
      </c>
      <c r="O4300" s="58" t="e">
        <v>#N/A</v>
      </c>
      <c r="P4300" s="58" t="e">
        <v>#N/A</v>
      </c>
      <c r="Q4300" s="58" t="e">
        <v>#N/A</v>
      </c>
    </row>
    <row r="4301" spans="1:17" ht="15" customHeight="1" thickBot="1">
      <c r="A4301" s="446"/>
      <c r="B4301" s="446"/>
      <c r="C4301" s="54" t="str">
        <f>IF(A4301="CSP","Consolidated Supply Program(IIF)",IF(A4301&lt;&gt;"",INDEX('CCN &amp; Description'!$B$2:$B$1071,MATCH(VALUE(LEFT(A4301,5)),'CCN &amp; Description'!$A$2:$A$1071,0)),""))</f>
        <v/>
      </c>
      <c r="D4301" s="55" t="str">
        <f t="shared" si="134"/>
        <v>J</v>
      </c>
      <c r="E4301" s="55" t="str">
        <f t="shared" si="135"/>
        <v>J0004</v>
      </c>
      <c r="F4301" s="56" t="s">
        <v>1281</v>
      </c>
      <c r="G4301" s="56" t="s">
        <v>16177</v>
      </c>
      <c r="H4301" s="59"/>
      <c r="I4301" s="60"/>
      <c r="J4301" s="60"/>
      <c r="K4301" s="60"/>
      <c r="L4301" s="315" t="e">
        <v>#REF!</v>
      </c>
      <c r="M4301" s="58" t="e">
        <v>#REF!</v>
      </c>
      <c r="N4301" s="58" t="e">
        <v>#N/A</v>
      </c>
      <c r="O4301" s="58" t="e">
        <v>#N/A</v>
      </c>
      <c r="P4301" s="58" t="e">
        <v>#N/A</v>
      </c>
      <c r="Q4301" s="58" t="e">
        <v>#N/A</v>
      </c>
    </row>
    <row r="4302" spans="1:17" ht="15" customHeight="1" thickBot="1">
      <c r="A4302" s="446"/>
      <c r="B4302" s="446"/>
      <c r="C4302" s="54" t="str">
        <f>IF(A4302="CSP","Consolidated Supply Program(IIF)",IF(A4302&lt;&gt;"",INDEX('CCN &amp; Description'!$B$2:$B$1071,MATCH(VALUE(LEFT(A4302,5)),'CCN &amp; Description'!$A$2:$A$1071,0)),""))</f>
        <v/>
      </c>
      <c r="D4302" s="55" t="str">
        <f t="shared" si="134"/>
        <v>J</v>
      </c>
      <c r="E4302" s="55" t="str">
        <f t="shared" si="135"/>
        <v>J0005</v>
      </c>
      <c r="F4302" s="56" t="s">
        <v>16178</v>
      </c>
      <c r="G4302" s="56" t="s">
        <v>12447</v>
      </c>
      <c r="H4302" s="56" t="s">
        <v>16179</v>
      </c>
      <c r="I4302" s="57">
        <v>1.34</v>
      </c>
      <c r="J4302" s="57">
        <v>1.08</v>
      </c>
      <c r="K4302" s="57">
        <v>0.54</v>
      </c>
      <c r="L4302" s="315" t="e">
        <v>#REF!</v>
      </c>
      <c r="M4302" s="58" t="e">
        <v>#REF!</v>
      </c>
      <c r="N4302" s="58" t="e">
        <v>#N/A</v>
      </c>
      <c r="O4302" s="58" t="e">
        <v>#N/A</v>
      </c>
      <c r="P4302" s="58" t="e">
        <v>#N/A</v>
      </c>
      <c r="Q4302" s="58" t="e">
        <v>#N/A</v>
      </c>
    </row>
    <row r="4303" spans="1:17" ht="15" customHeight="1" thickBot="1">
      <c r="A4303" s="446"/>
      <c r="B4303" s="446"/>
      <c r="C4303" s="54" t="str">
        <f>IF(A4303="CSP","Consolidated Supply Program(IIF)",IF(A4303&lt;&gt;"",INDEX('CCN &amp; Description'!$B$2:$B$1071,MATCH(VALUE(LEFT(A4303,5)),'CCN &amp; Description'!$A$2:$A$1071,0)),""))</f>
        <v/>
      </c>
      <c r="D4303" s="55" t="str">
        <f t="shared" si="134"/>
        <v>J</v>
      </c>
      <c r="E4303" s="55" t="str">
        <f t="shared" si="135"/>
        <v>J0006</v>
      </c>
      <c r="F4303" s="56" t="s">
        <v>16180</v>
      </c>
      <c r="G4303" s="56" t="s">
        <v>12447</v>
      </c>
      <c r="H4303" s="56" t="s">
        <v>16181</v>
      </c>
      <c r="I4303" s="57">
        <v>1.1200000000000001</v>
      </c>
      <c r="J4303" s="57">
        <v>0.42</v>
      </c>
      <c r="K4303" s="57">
        <v>0.28000000000000003</v>
      </c>
      <c r="L4303" s="315" t="e">
        <v>#REF!</v>
      </c>
      <c r="M4303" s="58" t="e">
        <v>#REF!</v>
      </c>
      <c r="N4303" s="58" t="e">
        <v>#N/A</v>
      </c>
      <c r="O4303" s="58" t="e">
        <v>#N/A</v>
      </c>
      <c r="P4303" s="58" t="e">
        <v>#N/A</v>
      </c>
      <c r="Q4303" s="58" t="e">
        <v>#N/A</v>
      </c>
    </row>
    <row r="4304" spans="1:17" ht="15" customHeight="1" thickBot="1">
      <c r="A4304" s="446"/>
      <c r="B4304" s="446"/>
      <c r="C4304" s="54" t="str">
        <f>IF(A4304="CSP","Consolidated Supply Program(IIF)",IF(A4304&lt;&gt;"",INDEX('CCN &amp; Description'!$B$2:$B$1071,MATCH(VALUE(LEFT(A4304,5)),'CCN &amp; Description'!$A$2:$A$1071,0)),""))</f>
        <v/>
      </c>
      <c r="D4304" s="55" t="str">
        <f t="shared" si="134"/>
        <v>J</v>
      </c>
      <c r="E4304" s="55" t="str">
        <f t="shared" si="135"/>
        <v>J0007</v>
      </c>
      <c r="F4304" s="56" t="s">
        <v>16182</v>
      </c>
      <c r="G4304" s="56" t="s">
        <v>16183</v>
      </c>
      <c r="H4304" s="59"/>
      <c r="I4304" s="60"/>
      <c r="J4304" s="60"/>
      <c r="K4304" s="60"/>
      <c r="L4304" s="315" t="e">
        <v>#REF!</v>
      </c>
      <c r="M4304" s="58" t="e">
        <v>#REF!</v>
      </c>
      <c r="N4304" s="58" t="e">
        <v>#N/A</v>
      </c>
      <c r="O4304" s="58" t="e">
        <v>#N/A</v>
      </c>
      <c r="P4304" s="58" t="e">
        <v>#N/A</v>
      </c>
      <c r="Q4304" s="58" t="e">
        <v>#N/A</v>
      </c>
    </row>
    <row r="4305" spans="1:17" ht="15" customHeight="1" thickBot="1">
      <c r="A4305" s="446"/>
      <c r="B4305" s="446"/>
      <c r="C4305" s="54" t="str">
        <f>IF(A4305="CSP","Consolidated Supply Program(IIF)",IF(A4305&lt;&gt;"",INDEX('CCN &amp; Description'!$B$2:$B$1071,MATCH(VALUE(LEFT(A4305,5)),'CCN &amp; Description'!$A$2:$A$1071,0)),""))</f>
        <v/>
      </c>
      <c r="D4305" s="55" t="str">
        <f t="shared" si="134"/>
        <v>J</v>
      </c>
      <c r="E4305" s="55" t="str">
        <f t="shared" si="135"/>
        <v>J3026</v>
      </c>
      <c r="F4305" s="56" t="s">
        <v>16184</v>
      </c>
      <c r="G4305" s="56" t="s">
        <v>16185</v>
      </c>
      <c r="H4305" s="59"/>
      <c r="I4305" s="60"/>
      <c r="J4305" s="60"/>
      <c r="K4305" s="60"/>
      <c r="L4305" s="315" t="e">
        <v>#REF!</v>
      </c>
      <c r="M4305" s="58" t="e">
        <v>#REF!</v>
      </c>
      <c r="N4305" s="58" t="e">
        <v>#N/A</v>
      </c>
      <c r="O4305" s="58" t="e">
        <v>#N/A</v>
      </c>
      <c r="P4305" s="58" t="e">
        <v>#N/A</v>
      </c>
      <c r="Q4305" s="58" t="e">
        <v>#N/A</v>
      </c>
    </row>
    <row r="4306" spans="1:17" ht="15" customHeight="1" thickBot="1">
      <c r="A4306" s="446"/>
      <c r="B4306" s="446"/>
      <c r="C4306" s="54" t="str">
        <f>IF(A4306="CSP","Consolidated Supply Program(IIF)",IF(A4306&lt;&gt;"",INDEX('CCN &amp; Description'!$B$2:$B$1071,MATCH(VALUE(LEFT(A4306,5)),'CCN &amp; Description'!$A$2:$A$1071,0)),""))</f>
        <v/>
      </c>
      <c r="D4306" s="55" t="str">
        <f t="shared" si="134"/>
        <v>J</v>
      </c>
      <c r="E4306" s="55" t="str">
        <f t="shared" si="135"/>
        <v>J3030</v>
      </c>
      <c r="F4306" s="56" t="s">
        <v>16186</v>
      </c>
      <c r="G4306" s="56" t="s">
        <v>10097</v>
      </c>
      <c r="H4306" s="56" t="s">
        <v>16187</v>
      </c>
      <c r="I4306" s="57">
        <v>0</v>
      </c>
      <c r="J4306" s="57">
        <v>0</v>
      </c>
      <c r="K4306" s="57">
        <v>0</v>
      </c>
      <c r="L4306" s="315" t="e">
        <v>#REF!</v>
      </c>
      <c r="M4306" s="58" t="e">
        <v>#REF!</v>
      </c>
      <c r="N4306" s="58" t="e">
        <v>#N/A</v>
      </c>
      <c r="O4306" s="58" t="e">
        <v>#N/A</v>
      </c>
      <c r="P4306" s="58" t="e">
        <v>#N/A</v>
      </c>
      <c r="Q4306" s="58" t="e">
        <v>#N/A</v>
      </c>
    </row>
    <row r="4307" spans="1:17" ht="15" customHeight="1" thickBot="1">
      <c r="A4307" s="446"/>
      <c r="B4307" s="446"/>
      <c r="C4307" s="54" t="str">
        <f>IF(A4307="CSP","Consolidated Supply Program(IIF)",IF(A4307&lt;&gt;"",INDEX('CCN &amp; Description'!$B$2:$B$1071,MATCH(VALUE(LEFT(A4307,5)),'CCN &amp; Description'!$A$2:$A$1071,0)),""))</f>
        <v/>
      </c>
      <c r="D4307" s="55" t="str">
        <f t="shared" si="134"/>
        <v>J</v>
      </c>
      <c r="E4307" s="55" t="str">
        <f t="shared" si="135"/>
        <v>J3031</v>
      </c>
      <c r="F4307" s="56" t="s">
        <v>16188</v>
      </c>
      <c r="G4307" s="56" t="s">
        <v>16189</v>
      </c>
      <c r="H4307" s="59"/>
      <c r="I4307" s="57">
        <v>0</v>
      </c>
      <c r="J4307" s="57">
        <v>0</v>
      </c>
      <c r="K4307" s="57">
        <v>0</v>
      </c>
      <c r="L4307" s="315" t="e">
        <v>#REF!</v>
      </c>
      <c r="M4307" s="58" t="e">
        <v>#REF!</v>
      </c>
      <c r="N4307" s="58" t="e">
        <v>#N/A</v>
      </c>
      <c r="O4307" s="58" t="e">
        <v>#N/A</v>
      </c>
      <c r="P4307" s="58" t="e">
        <v>#N/A</v>
      </c>
      <c r="Q4307" s="58" t="e">
        <v>#N/A</v>
      </c>
    </row>
    <row r="4308" spans="1:17" ht="15" customHeight="1" thickBot="1">
      <c r="A4308" s="446"/>
      <c r="B4308" s="446"/>
      <c r="C4308" s="54" t="str">
        <f>IF(A4308="CSP","Consolidated Supply Program(IIF)",IF(A4308&lt;&gt;"",INDEX('CCN &amp; Description'!$B$2:$B$1071,MATCH(VALUE(LEFT(A4308,5)),'CCN &amp; Description'!$A$2:$A$1071,0)),""))</f>
        <v/>
      </c>
      <c r="D4308" s="55" t="str">
        <f t="shared" si="134"/>
        <v>J</v>
      </c>
      <c r="E4308" s="55" t="str">
        <f t="shared" si="135"/>
        <v>J3043</v>
      </c>
      <c r="F4308" s="56" t="s">
        <v>16190</v>
      </c>
      <c r="G4308" s="56" t="s">
        <v>16191</v>
      </c>
      <c r="H4308" s="56" t="s">
        <v>16192</v>
      </c>
      <c r="I4308" s="57">
        <v>0</v>
      </c>
      <c r="J4308" s="57">
        <v>0</v>
      </c>
      <c r="K4308" s="57">
        <v>0</v>
      </c>
      <c r="L4308" s="315" t="e">
        <v>#REF!</v>
      </c>
      <c r="M4308" s="58" t="e">
        <v>#REF!</v>
      </c>
      <c r="N4308" s="58" t="e">
        <v>#N/A</v>
      </c>
      <c r="O4308" s="58" t="e">
        <v>#N/A</v>
      </c>
      <c r="P4308" s="58" t="e">
        <v>#N/A</v>
      </c>
      <c r="Q4308" s="58" t="e">
        <v>#N/A</v>
      </c>
    </row>
    <row r="4309" spans="1:17" ht="15" customHeight="1" thickBot="1">
      <c r="A4309" s="446"/>
      <c r="B4309" s="446"/>
      <c r="C4309" s="54" t="str">
        <f>IF(A4309="CSP","Consolidated Supply Program(IIF)",IF(A4309&lt;&gt;"",INDEX('CCN &amp; Description'!$B$2:$B$1071,MATCH(VALUE(LEFT(A4309,5)),'CCN &amp; Description'!$A$2:$A$1071,0)),""))</f>
        <v/>
      </c>
      <c r="D4309" s="55" t="str">
        <f t="shared" si="134"/>
        <v>J</v>
      </c>
      <c r="E4309" s="55" t="str">
        <f t="shared" si="135"/>
        <v>J3069</v>
      </c>
      <c r="F4309" s="56" t="s">
        <v>16193</v>
      </c>
      <c r="G4309" s="56" t="s">
        <v>16194</v>
      </c>
      <c r="H4309" s="56" t="s">
        <v>16195</v>
      </c>
      <c r="I4309" s="57">
        <v>0.92</v>
      </c>
      <c r="J4309" s="57">
        <v>0</v>
      </c>
      <c r="K4309" s="57">
        <v>1</v>
      </c>
      <c r="L4309" s="315" t="e">
        <v>#REF!</v>
      </c>
      <c r="M4309" s="58" t="e">
        <v>#REF!</v>
      </c>
      <c r="N4309" s="58" t="e">
        <v>#N/A</v>
      </c>
      <c r="O4309" s="58" t="e">
        <v>#N/A</v>
      </c>
      <c r="P4309" s="58" t="e">
        <v>#N/A</v>
      </c>
      <c r="Q4309" s="58" t="e">
        <v>#N/A</v>
      </c>
    </row>
    <row r="4310" spans="1:17" ht="15" customHeight="1" thickBot="1">
      <c r="A4310" s="446"/>
      <c r="B4310" s="446"/>
      <c r="C4310" s="54" t="str">
        <f>IF(A4310="CSP","Consolidated Supply Program(IIF)",IF(A4310&lt;&gt;"",INDEX('CCN &amp; Description'!$B$2:$B$1071,MATCH(VALUE(LEFT(A4310,5)),'CCN &amp; Description'!$A$2:$A$1071,0)),""))</f>
        <v/>
      </c>
      <c r="D4310" s="55" t="str">
        <f t="shared" si="134"/>
        <v>J</v>
      </c>
      <c r="E4310" s="55" t="str">
        <f t="shared" si="135"/>
        <v>J3069</v>
      </c>
      <c r="F4310" s="56" t="s">
        <v>16193</v>
      </c>
      <c r="G4310" s="56" t="s">
        <v>16196</v>
      </c>
      <c r="H4310" s="56" t="s">
        <v>16197</v>
      </c>
      <c r="I4310" s="57">
        <v>0.92</v>
      </c>
      <c r="J4310" s="57">
        <v>0</v>
      </c>
      <c r="K4310" s="57">
        <v>1</v>
      </c>
      <c r="L4310" s="315" t="e">
        <v>#REF!</v>
      </c>
      <c r="M4310" s="58" t="e">
        <v>#REF!</v>
      </c>
      <c r="N4310" s="58" t="e">
        <v>#N/A</v>
      </c>
      <c r="O4310" s="58" t="e">
        <v>#N/A</v>
      </c>
      <c r="P4310" s="58" t="e">
        <v>#N/A</v>
      </c>
      <c r="Q4310" s="58" t="e">
        <v>#N/A</v>
      </c>
    </row>
    <row r="4311" spans="1:17" ht="15" customHeight="1" thickBot="1">
      <c r="A4311" s="446"/>
      <c r="B4311" s="446"/>
      <c r="C4311" s="54" t="str">
        <f>IF(A4311="CSP","Consolidated Supply Program(IIF)",IF(A4311&lt;&gt;"",INDEX('CCN &amp; Description'!$B$2:$B$1071,MATCH(VALUE(LEFT(A4311,5)),'CCN &amp; Description'!$A$2:$A$1071,0)),""))</f>
        <v/>
      </c>
      <c r="D4311" s="55" t="str">
        <f t="shared" si="134"/>
        <v>J</v>
      </c>
      <c r="E4311" s="55" t="str">
        <f t="shared" si="135"/>
        <v>J3069</v>
      </c>
      <c r="F4311" s="56" t="s">
        <v>16193</v>
      </c>
      <c r="G4311" s="56" t="s">
        <v>16198</v>
      </c>
      <c r="H4311" s="56" t="s">
        <v>16199</v>
      </c>
      <c r="I4311" s="57">
        <v>0.92</v>
      </c>
      <c r="J4311" s="57">
        <v>0</v>
      </c>
      <c r="K4311" s="57">
        <v>1</v>
      </c>
      <c r="L4311" s="315" t="e">
        <v>#REF!</v>
      </c>
      <c r="M4311" s="58" t="e">
        <v>#REF!</v>
      </c>
      <c r="N4311" s="58" t="e">
        <v>#N/A</v>
      </c>
      <c r="O4311" s="58" t="e">
        <v>#N/A</v>
      </c>
      <c r="P4311" s="58" t="e">
        <v>#N/A</v>
      </c>
      <c r="Q4311" s="58" t="e">
        <v>#N/A</v>
      </c>
    </row>
    <row r="4312" spans="1:17" ht="15" customHeight="1" thickBot="1">
      <c r="A4312" s="446"/>
      <c r="B4312" s="446"/>
      <c r="C4312" s="54" t="str">
        <f>IF(A4312="CSP","Consolidated Supply Program(IIF)",IF(A4312&lt;&gt;"",INDEX('CCN &amp; Description'!$B$2:$B$1071,MATCH(VALUE(LEFT(A4312,5)),'CCN &amp; Description'!$A$2:$A$1071,0)),""))</f>
        <v/>
      </c>
      <c r="D4312" s="55" t="str">
        <f t="shared" si="134"/>
        <v>J</v>
      </c>
      <c r="E4312" s="55" t="str">
        <f t="shared" si="135"/>
        <v>J3072</v>
      </c>
      <c r="F4312" s="56" t="s">
        <v>16200</v>
      </c>
      <c r="G4312" s="56" t="s">
        <v>16201</v>
      </c>
      <c r="H4312" s="59"/>
      <c r="I4312" s="57">
        <v>0</v>
      </c>
      <c r="J4312" s="57">
        <v>0</v>
      </c>
      <c r="K4312" s="57">
        <v>0</v>
      </c>
      <c r="L4312" s="315" t="e">
        <v>#REF!</v>
      </c>
      <c r="M4312" s="58" t="e">
        <v>#REF!</v>
      </c>
      <c r="N4312" s="58" t="e">
        <v>#N/A</v>
      </c>
      <c r="O4312" s="58" t="e">
        <v>#N/A</v>
      </c>
      <c r="P4312" s="58" t="e">
        <v>#N/A</v>
      </c>
      <c r="Q4312" s="58" t="e">
        <v>#N/A</v>
      </c>
    </row>
    <row r="4313" spans="1:17" ht="15" customHeight="1" thickBot="1">
      <c r="A4313" s="446"/>
      <c r="B4313" s="446"/>
      <c r="C4313" s="54" t="str">
        <f>IF(A4313="CSP","Consolidated Supply Program(IIF)",IF(A4313&lt;&gt;"",INDEX('CCN &amp; Description'!$B$2:$B$1071,MATCH(VALUE(LEFT(A4313,5)),'CCN &amp; Description'!$A$2:$A$1071,0)),""))</f>
        <v/>
      </c>
      <c r="D4313" s="55" t="str">
        <f t="shared" si="134"/>
        <v>J</v>
      </c>
      <c r="E4313" s="55" t="str">
        <f t="shared" si="135"/>
        <v>J3073</v>
      </c>
      <c r="F4313" s="56" t="s">
        <v>16202</v>
      </c>
      <c r="G4313" s="56" t="s">
        <v>16203</v>
      </c>
      <c r="H4313" s="56" t="s">
        <v>16204</v>
      </c>
      <c r="I4313" s="57">
        <v>0</v>
      </c>
      <c r="J4313" s="57">
        <v>0</v>
      </c>
      <c r="K4313" s="57">
        <v>0</v>
      </c>
      <c r="L4313" s="315" t="e">
        <v>#REF!</v>
      </c>
      <c r="M4313" s="58" t="e">
        <v>#REF!</v>
      </c>
      <c r="N4313" s="58" t="e">
        <v>#N/A</v>
      </c>
      <c r="O4313" s="58" t="e">
        <v>#N/A</v>
      </c>
      <c r="P4313" s="58" t="e">
        <v>#N/A</v>
      </c>
      <c r="Q4313" s="58" t="e">
        <v>#N/A</v>
      </c>
    </row>
    <row r="4314" spans="1:17" ht="15" customHeight="1" thickBot="1">
      <c r="A4314" s="446"/>
      <c r="B4314" s="446"/>
      <c r="C4314" s="54" t="str">
        <f>IF(A4314="CSP","Consolidated Supply Program(IIF)",IF(A4314&lt;&gt;"",INDEX('CCN &amp; Description'!$B$2:$B$1071,MATCH(VALUE(LEFT(A4314,5)),'CCN &amp; Description'!$A$2:$A$1071,0)),""))</f>
        <v/>
      </c>
      <c r="D4314" s="55" t="str">
        <f t="shared" si="134"/>
        <v>J</v>
      </c>
      <c r="E4314" s="55" t="str">
        <f t="shared" si="135"/>
        <v>J3075</v>
      </c>
      <c r="F4314" s="56" t="s">
        <v>16205</v>
      </c>
      <c r="G4314" s="56" t="s">
        <v>16206</v>
      </c>
      <c r="H4314" s="59"/>
      <c r="I4314" s="57">
        <v>3.42</v>
      </c>
      <c r="J4314" s="57">
        <v>1.33</v>
      </c>
      <c r="K4314" s="57">
        <v>1.5</v>
      </c>
      <c r="L4314" s="315" t="e">
        <v>#REF!</v>
      </c>
      <c r="M4314" s="58" t="e">
        <v>#REF!</v>
      </c>
      <c r="N4314" s="58" t="e">
        <v>#N/A</v>
      </c>
      <c r="O4314" s="58" t="e">
        <v>#N/A</v>
      </c>
      <c r="P4314" s="58" t="e">
        <v>#N/A</v>
      </c>
      <c r="Q4314" s="58" t="e">
        <v>#N/A</v>
      </c>
    </row>
    <row r="4315" spans="1:17" ht="15" customHeight="1" thickBot="1">
      <c r="A4315" s="446"/>
      <c r="B4315" s="446"/>
      <c r="C4315" s="54" t="str">
        <f>IF(A4315="CSP","Consolidated Supply Program(IIF)",IF(A4315&lt;&gt;"",INDEX('CCN &amp; Description'!$B$2:$B$1071,MATCH(VALUE(LEFT(A4315,5)),'CCN &amp; Description'!$A$2:$A$1071,0)),""))</f>
        <v/>
      </c>
      <c r="D4315" s="55" t="str">
        <f t="shared" si="134"/>
        <v>J</v>
      </c>
      <c r="E4315" s="55" t="str">
        <f t="shared" si="135"/>
        <v>J3085</v>
      </c>
      <c r="F4315" s="56" t="s">
        <v>16207</v>
      </c>
      <c r="G4315" s="56" t="s">
        <v>16208</v>
      </c>
      <c r="H4315" s="56" t="s">
        <v>16209</v>
      </c>
      <c r="I4315" s="57">
        <v>0</v>
      </c>
      <c r="J4315" s="57">
        <v>0</v>
      </c>
      <c r="K4315" s="57">
        <v>0</v>
      </c>
      <c r="L4315" s="315" t="e">
        <v>#REF!</v>
      </c>
      <c r="M4315" s="58" t="e">
        <v>#REF!</v>
      </c>
      <c r="N4315" s="58" t="e">
        <v>#N/A</v>
      </c>
      <c r="O4315" s="58" t="e">
        <v>#N/A</v>
      </c>
      <c r="P4315" s="58" t="e">
        <v>#N/A</v>
      </c>
      <c r="Q4315" s="58" t="e">
        <v>#N/A</v>
      </c>
    </row>
    <row r="4316" spans="1:17" ht="15" customHeight="1" thickBot="1">
      <c r="A4316" s="446"/>
      <c r="B4316" s="446"/>
      <c r="C4316" s="54" t="str">
        <f>IF(A4316="CSP","Consolidated Supply Program(IIF)",IF(A4316&lt;&gt;"",INDEX('CCN &amp; Description'!$B$2:$B$1071,MATCH(VALUE(LEFT(A4316,5)),'CCN &amp; Description'!$A$2:$A$1071,0)),""))</f>
        <v/>
      </c>
      <c r="D4316" s="55" t="str">
        <f t="shared" si="134"/>
        <v>J</v>
      </c>
      <c r="E4316" s="55" t="str">
        <f t="shared" si="135"/>
        <v>J3100</v>
      </c>
      <c r="F4316" s="56" t="s">
        <v>16210</v>
      </c>
      <c r="G4316" s="56" t="s">
        <v>16211</v>
      </c>
      <c r="H4316" s="59"/>
      <c r="I4316" s="57">
        <v>0</v>
      </c>
      <c r="J4316" s="57">
        <v>0</v>
      </c>
      <c r="K4316" s="57">
        <v>0</v>
      </c>
      <c r="L4316" s="315" t="e">
        <v>#REF!</v>
      </c>
      <c r="M4316" s="58" t="e">
        <v>#REF!</v>
      </c>
      <c r="N4316" s="58" t="e">
        <v>#N/A</v>
      </c>
      <c r="O4316" s="58" t="e">
        <v>#N/A</v>
      </c>
      <c r="P4316" s="58" t="e">
        <v>#N/A</v>
      </c>
      <c r="Q4316" s="58" t="e">
        <v>#N/A</v>
      </c>
    </row>
    <row r="4317" spans="1:17" ht="15" customHeight="1" thickBot="1">
      <c r="A4317" s="446"/>
      <c r="B4317" s="446"/>
      <c r="C4317" s="54" t="str">
        <f>IF(A4317="CSP","Consolidated Supply Program(IIF)",IF(A4317&lt;&gt;"",INDEX('CCN &amp; Description'!$B$2:$B$1071,MATCH(VALUE(LEFT(A4317,5)),'CCN &amp; Description'!$A$2:$A$1071,0)),""))</f>
        <v/>
      </c>
      <c r="D4317" s="55" t="str">
        <f t="shared" si="134"/>
        <v>J</v>
      </c>
      <c r="E4317" s="55" t="str">
        <f t="shared" si="135"/>
        <v>J3100</v>
      </c>
      <c r="F4317" s="56" t="s">
        <v>16210</v>
      </c>
      <c r="G4317" s="56" t="s">
        <v>16212</v>
      </c>
      <c r="H4317" s="59"/>
      <c r="I4317" s="57">
        <v>0</v>
      </c>
      <c r="J4317" s="57">
        <v>0</v>
      </c>
      <c r="K4317" s="57">
        <v>0</v>
      </c>
      <c r="L4317" s="315" t="e">
        <v>#REF!</v>
      </c>
      <c r="M4317" s="58" t="e">
        <v>#REF!</v>
      </c>
      <c r="N4317" s="58" t="e">
        <v>#N/A</v>
      </c>
      <c r="O4317" s="58" t="e">
        <v>#N/A</v>
      </c>
      <c r="P4317" s="58" t="e">
        <v>#N/A</v>
      </c>
      <c r="Q4317" s="58" t="e">
        <v>#N/A</v>
      </c>
    </row>
    <row r="4318" spans="1:17" ht="15" customHeight="1" thickBot="1">
      <c r="A4318" s="446"/>
      <c r="B4318" s="446"/>
      <c r="C4318" s="54" t="str">
        <f>IF(A4318="CSP","Consolidated Supply Program(IIF)",IF(A4318&lt;&gt;"",INDEX('CCN &amp; Description'!$B$2:$B$1071,MATCH(VALUE(LEFT(A4318,5)),'CCN &amp; Description'!$A$2:$A$1071,0)),""))</f>
        <v/>
      </c>
      <c r="D4318" s="55" t="str">
        <f t="shared" si="134"/>
        <v>J</v>
      </c>
      <c r="E4318" s="55" t="str">
        <f t="shared" si="135"/>
        <v>J3115</v>
      </c>
      <c r="F4318" s="56" t="s">
        <v>16213</v>
      </c>
      <c r="G4318" s="56" t="s">
        <v>16214</v>
      </c>
      <c r="H4318" s="59"/>
      <c r="I4318" s="57">
        <v>1.08</v>
      </c>
      <c r="J4318" s="57">
        <v>0.57999999999999996</v>
      </c>
      <c r="K4318" s="57">
        <v>0.17</v>
      </c>
      <c r="L4318" s="315" t="e">
        <v>#REF!</v>
      </c>
      <c r="M4318" s="58" t="e">
        <v>#REF!</v>
      </c>
      <c r="N4318" s="58" t="e">
        <v>#N/A</v>
      </c>
      <c r="O4318" s="58" t="e">
        <v>#N/A</v>
      </c>
      <c r="P4318" s="58" t="e">
        <v>#N/A</v>
      </c>
      <c r="Q4318" s="58" t="e">
        <v>#N/A</v>
      </c>
    </row>
    <row r="4319" spans="1:17" ht="15" customHeight="1" thickBot="1">
      <c r="A4319" s="446"/>
      <c r="B4319" s="446"/>
      <c r="C4319" s="54" t="str">
        <f>IF(A4319="CSP","Consolidated Supply Program(IIF)",IF(A4319&lt;&gt;"",INDEX('CCN &amp; Description'!$B$2:$B$1071,MATCH(VALUE(LEFT(A4319,5)),'CCN &amp; Description'!$A$2:$A$1071,0)),""))</f>
        <v/>
      </c>
      <c r="D4319" s="55" t="str">
        <f t="shared" si="134"/>
        <v>J</v>
      </c>
      <c r="E4319" s="55" t="str">
        <f t="shared" si="135"/>
        <v>J3120</v>
      </c>
      <c r="F4319" s="56" t="s">
        <v>1284</v>
      </c>
      <c r="G4319" s="56" t="s">
        <v>9599</v>
      </c>
      <c r="H4319" s="59"/>
      <c r="I4319" s="57">
        <v>0</v>
      </c>
      <c r="J4319" s="57">
        <v>0</v>
      </c>
      <c r="K4319" s="57">
        <v>0</v>
      </c>
      <c r="L4319" s="315" t="e">
        <v>#REF!</v>
      </c>
      <c r="M4319" s="58" t="e">
        <v>#REF!</v>
      </c>
      <c r="N4319" s="58" t="e">
        <v>#N/A</v>
      </c>
      <c r="O4319" s="58" t="e">
        <v>#N/A</v>
      </c>
      <c r="P4319" s="58" t="e">
        <v>#N/A</v>
      </c>
      <c r="Q4319" s="58" t="e">
        <v>#N/A</v>
      </c>
    </row>
    <row r="4320" spans="1:17" ht="15" customHeight="1" thickBot="1">
      <c r="A4320" s="446"/>
      <c r="B4320" s="446"/>
      <c r="C4320" s="54" t="str">
        <f>IF(A4320="CSP","Consolidated Supply Program(IIF)",IF(A4320&lt;&gt;"",INDEX('CCN &amp; Description'!$B$2:$B$1071,MATCH(VALUE(LEFT(A4320,5)),'CCN &amp; Description'!$A$2:$A$1071,0)),""))</f>
        <v/>
      </c>
      <c r="D4320" s="55" t="str">
        <f t="shared" si="134"/>
        <v>J</v>
      </c>
      <c r="E4320" s="55" t="str">
        <f t="shared" si="135"/>
        <v>J3130</v>
      </c>
      <c r="F4320" s="56" t="s">
        <v>16215</v>
      </c>
      <c r="G4320" s="56" t="s">
        <v>16216</v>
      </c>
      <c r="H4320" s="59"/>
      <c r="I4320" s="57">
        <v>0</v>
      </c>
      <c r="J4320" s="57">
        <v>0</v>
      </c>
      <c r="K4320" s="57">
        <v>0</v>
      </c>
      <c r="L4320" s="315" t="e">
        <v>#REF!</v>
      </c>
      <c r="M4320" s="58" t="e">
        <v>#REF!</v>
      </c>
      <c r="N4320" s="58" t="e">
        <v>#N/A</v>
      </c>
      <c r="O4320" s="58" t="e">
        <v>#N/A</v>
      </c>
      <c r="P4320" s="58" t="e">
        <v>#N/A</v>
      </c>
      <c r="Q4320" s="58" t="e">
        <v>#N/A</v>
      </c>
    </row>
    <row r="4321" spans="1:17" ht="15" customHeight="1" thickBot="1">
      <c r="A4321" s="446"/>
      <c r="B4321" s="446"/>
      <c r="C4321" s="54" t="str">
        <f>IF(A4321="CSP","Consolidated Supply Program(IIF)",IF(A4321&lt;&gt;"",INDEX('CCN &amp; Description'!$B$2:$B$1071,MATCH(VALUE(LEFT(A4321,5)),'CCN &amp; Description'!$A$2:$A$1071,0)),""))</f>
        <v/>
      </c>
      <c r="D4321" s="55" t="str">
        <f t="shared" si="134"/>
        <v>J</v>
      </c>
      <c r="E4321" s="55" t="str">
        <f t="shared" si="135"/>
        <v>J3135</v>
      </c>
      <c r="F4321" s="56" t="s">
        <v>16217</v>
      </c>
      <c r="G4321" s="56" t="s">
        <v>16216</v>
      </c>
      <c r="H4321" s="59"/>
      <c r="I4321" s="57">
        <v>0</v>
      </c>
      <c r="J4321" s="57">
        <v>0</v>
      </c>
      <c r="K4321" s="57">
        <v>0</v>
      </c>
      <c r="L4321" s="315" t="e">
        <v>#REF!</v>
      </c>
      <c r="M4321" s="58" t="e">
        <v>#REF!</v>
      </c>
      <c r="N4321" s="58" t="e">
        <v>#N/A</v>
      </c>
      <c r="O4321" s="58" t="e">
        <v>#N/A</v>
      </c>
      <c r="P4321" s="58" t="e">
        <v>#N/A</v>
      </c>
      <c r="Q4321" s="58" t="e">
        <v>#N/A</v>
      </c>
    </row>
    <row r="4322" spans="1:17" ht="15" customHeight="1" thickBot="1">
      <c r="A4322" s="446"/>
      <c r="B4322" s="446"/>
      <c r="C4322" s="54" t="str">
        <f>IF(A4322="CSP","Consolidated Supply Program(IIF)",IF(A4322&lt;&gt;"",INDEX('CCN &amp; Description'!$B$2:$B$1071,MATCH(VALUE(LEFT(A4322,5)),'CCN &amp; Description'!$A$2:$A$1071,0)),""))</f>
        <v/>
      </c>
      <c r="D4322" s="55" t="str">
        <f t="shared" si="134"/>
        <v>J</v>
      </c>
      <c r="E4322" s="55" t="str">
        <f t="shared" si="135"/>
        <v>J3158</v>
      </c>
      <c r="F4322" s="56" t="s">
        <v>16218</v>
      </c>
      <c r="G4322" s="56" t="s">
        <v>12802</v>
      </c>
      <c r="H4322" s="56" t="s">
        <v>16219</v>
      </c>
      <c r="I4322" s="57">
        <v>0</v>
      </c>
      <c r="J4322" s="57">
        <v>0</v>
      </c>
      <c r="K4322" s="57">
        <v>0</v>
      </c>
      <c r="L4322" s="315" t="e">
        <v>#REF!</v>
      </c>
      <c r="M4322" s="58" t="e">
        <v>#REF!</v>
      </c>
      <c r="N4322" s="58" t="e">
        <v>#N/A</v>
      </c>
      <c r="O4322" s="58" t="e">
        <v>#N/A</v>
      </c>
      <c r="P4322" s="58" t="e">
        <v>#N/A</v>
      </c>
      <c r="Q4322" s="58" t="e">
        <v>#N/A</v>
      </c>
    </row>
    <row r="4323" spans="1:17" ht="15" customHeight="1" thickBot="1">
      <c r="A4323" s="446"/>
      <c r="B4323" s="446"/>
      <c r="C4323" s="54" t="str">
        <f>IF(A4323="CSP","Consolidated Supply Program(IIF)",IF(A4323&lt;&gt;"",INDEX('CCN &amp; Description'!$B$2:$B$1071,MATCH(VALUE(LEFT(A4323,5)),'CCN &amp; Description'!$A$2:$A$1071,0)),""))</f>
        <v/>
      </c>
      <c r="D4323" s="55" t="str">
        <f t="shared" si="134"/>
        <v>J</v>
      </c>
      <c r="E4323" s="55" t="str">
        <f t="shared" si="135"/>
        <v>J3176</v>
      </c>
      <c r="F4323" s="56" t="s">
        <v>16220</v>
      </c>
      <c r="G4323" s="56" t="s">
        <v>16221</v>
      </c>
      <c r="H4323" s="59"/>
      <c r="I4323" s="57">
        <v>0</v>
      </c>
      <c r="J4323" s="57">
        <v>0</v>
      </c>
      <c r="K4323" s="57">
        <v>0</v>
      </c>
      <c r="L4323" s="315" t="e">
        <v>#REF!</v>
      </c>
      <c r="M4323" s="58" t="e">
        <v>#REF!</v>
      </c>
      <c r="N4323" s="58" t="e">
        <v>#N/A</v>
      </c>
      <c r="O4323" s="58" t="e">
        <v>#N/A</v>
      </c>
      <c r="P4323" s="58" t="e">
        <v>#N/A</v>
      </c>
      <c r="Q4323" s="58" t="e">
        <v>#N/A</v>
      </c>
    </row>
    <row r="4324" spans="1:17" ht="15" customHeight="1" thickBot="1">
      <c r="A4324" s="446"/>
      <c r="B4324" s="446"/>
      <c r="C4324" s="54" t="str">
        <f>IF(A4324="CSP","Consolidated Supply Program(IIF)",IF(A4324&lt;&gt;"",INDEX('CCN &amp; Description'!$B$2:$B$1071,MATCH(VALUE(LEFT(A4324,5)),'CCN &amp; Description'!$A$2:$A$1071,0)),""))</f>
        <v/>
      </c>
      <c r="D4324" s="55" t="str">
        <f t="shared" si="134"/>
        <v>J</v>
      </c>
      <c r="E4324" s="55" t="str">
        <f t="shared" si="135"/>
        <v>J3176</v>
      </c>
      <c r="F4324" s="56" t="s">
        <v>16220</v>
      </c>
      <c r="G4324" s="56" t="s">
        <v>16221</v>
      </c>
      <c r="H4324" s="59"/>
      <c r="I4324" s="57">
        <v>0</v>
      </c>
      <c r="J4324" s="57">
        <v>0</v>
      </c>
      <c r="K4324" s="57">
        <v>0</v>
      </c>
      <c r="L4324" s="315" t="e">
        <v>#REF!</v>
      </c>
      <c r="M4324" s="58" t="e">
        <v>#REF!</v>
      </c>
      <c r="N4324" s="58" t="e">
        <v>#N/A</v>
      </c>
      <c r="O4324" s="58" t="e">
        <v>#N/A</v>
      </c>
      <c r="P4324" s="58" t="e">
        <v>#N/A</v>
      </c>
      <c r="Q4324" s="58" t="e">
        <v>#N/A</v>
      </c>
    </row>
    <row r="4325" spans="1:17" ht="15" customHeight="1" thickBot="1">
      <c r="A4325" s="446"/>
      <c r="B4325" s="446"/>
      <c r="C4325" s="54" t="str">
        <f>IF(A4325="CSP","Consolidated Supply Program(IIF)",IF(A4325&lt;&gt;"",INDEX('CCN &amp; Description'!$B$2:$B$1071,MATCH(VALUE(LEFT(A4325,5)),'CCN &amp; Description'!$A$2:$A$1071,0)),""))</f>
        <v/>
      </c>
      <c r="D4325" s="55" t="str">
        <f t="shared" si="134"/>
        <v>J</v>
      </c>
      <c r="E4325" s="55" t="str">
        <f t="shared" si="135"/>
        <v>J3183</v>
      </c>
      <c r="F4325" s="56" t="s">
        <v>16222</v>
      </c>
      <c r="G4325" s="56" t="s">
        <v>16223</v>
      </c>
      <c r="H4325" s="59"/>
      <c r="I4325" s="57">
        <v>1.17</v>
      </c>
      <c r="J4325" s="57">
        <v>0.75</v>
      </c>
      <c r="K4325" s="57">
        <v>0.33</v>
      </c>
      <c r="L4325" s="315" t="e">
        <v>#REF!</v>
      </c>
      <c r="M4325" s="58" t="e">
        <v>#REF!</v>
      </c>
      <c r="N4325" s="58" t="e">
        <v>#N/A</v>
      </c>
      <c r="O4325" s="58" t="e">
        <v>#N/A</v>
      </c>
      <c r="P4325" s="58" t="e">
        <v>#N/A</v>
      </c>
      <c r="Q4325" s="58" t="e">
        <v>#N/A</v>
      </c>
    </row>
    <row r="4326" spans="1:17" ht="15" customHeight="1" thickBot="1">
      <c r="A4326" s="446"/>
      <c r="B4326" s="446"/>
      <c r="C4326" s="54" t="str">
        <f>IF(A4326="CSP","Consolidated Supply Program(IIF)",IF(A4326&lt;&gt;"",INDEX('CCN &amp; Description'!$B$2:$B$1071,MATCH(VALUE(LEFT(A4326,5)),'CCN &amp; Description'!$A$2:$A$1071,0)),""))</f>
        <v/>
      </c>
      <c r="D4326" s="55" t="str">
        <f t="shared" si="134"/>
        <v>J</v>
      </c>
      <c r="E4326" s="55" t="str">
        <f t="shared" si="135"/>
        <v>J3187</v>
      </c>
      <c r="F4326" s="56" t="s">
        <v>16224</v>
      </c>
      <c r="G4326" s="56" t="s">
        <v>16225</v>
      </c>
      <c r="H4326" s="59"/>
      <c r="I4326" s="57">
        <v>0</v>
      </c>
      <c r="J4326" s="57">
        <v>0</v>
      </c>
      <c r="K4326" s="57">
        <v>0</v>
      </c>
      <c r="L4326" s="315" t="e">
        <v>#REF!</v>
      </c>
      <c r="M4326" s="58" t="e">
        <v>#REF!</v>
      </c>
      <c r="N4326" s="58" t="e">
        <v>#N/A</v>
      </c>
      <c r="O4326" s="58" t="e">
        <v>#N/A</v>
      </c>
      <c r="P4326" s="58" t="e">
        <v>#N/A</v>
      </c>
      <c r="Q4326" s="58" t="e">
        <v>#N/A</v>
      </c>
    </row>
    <row r="4327" spans="1:17" ht="15" customHeight="1" thickBot="1">
      <c r="A4327" s="446"/>
      <c r="B4327" s="446"/>
      <c r="C4327" s="54" t="str">
        <f>IF(A4327="CSP","Consolidated Supply Program(IIF)",IF(A4327&lt;&gt;"",INDEX('CCN &amp; Description'!$B$2:$B$1071,MATCH(VALUE(LEFT(A4327,5)),'CCN &amp; Description'!$A$2:$A$1071,0)),""))</f>
        <v/>
      </c>
      <c r="D4327" s="55" t="str">
        <f t="shared" si="134"/>
        <v>J</v>
      </c>
      <c r="E4327" s="55" t="str">
        <f t="shared" si="135"/>
        <v>J3188</v>
      </c>
      <c r="F4327" s="56" t="s">
        <v>16226</v>
      </c>
      <c r="G4327" s="56" t="s">
        <v>16227</v>
      </c>
      <c r="H4327" s="59"/>
      <c r="I4327" s="57">
        <v>1.75</v>
      </c>
      <c r="J4327" s="57">
        <v>0.75</v>
      </c>
      <c r="K4327" s="57">
        <v>0.83</v>
      </c>
      <c r="L4327" s="315" t="e">
        <v>#REF!</v>
      </c>
      <c r="M4327" s="58" t="e">
        <v>#REF!</v>
      </c>
      <c r="N4327" s="58" t="e">
        <v>#N/A</v>
      </c>
      <c r="O4327" s="58" t="e">
        <v>#N/A</v>
      </c>
      <c r="P4327" s="58" t="e">
        <v>#N/A</v>
      </c>
      <c r="Q4327" s="58" t="e">
        <v>#N/A</v>
      </c>
    </row>
    <row r="4328" spans="1:17" ht="15" customHeight="1" thickBot="1">
      <c r="A4328" s="446"/>
      <c r="B4328" s="446"/>
      <c r="C4328" s="54" t="str">
        <f>IF(A4328="CSP","Consolidated Supply Program(IIF)",IF(A4328&lt;&gt;"",INDEX('CCN &amp; Description'!$B$2:$B$1071,MATCH(VALUE(LEFT(A4328,5)),'CCN &amp; Description'!$A$2:$A$1071,0)),""))</f>
        <v/>
      </c>
      <c r="D4328" s="55" t="str">
        <f t="shared" si="134"/>
        <v>J</v>
      </c>
      <c r="E4328" s="55" t="str">
        <f t="shared" si="135"/>
        <v>J3189</v>
      </c>
      <c r="F4328" s="56" t="s">
        <v>16228</v>
      </c>
      <c r="G4328" s="56" t="s">
        <v>16229</v>
      </c>
      <c r="H4328" s="59"/>
      <c r="I4328" s="57">
        <v>0</v>
      </c>
      <c r="J4328" s="57">
        <v>0</v>
      </c>
      <c r="K4328" s="57">
        <v>0</v>
      </c>
      <c r="L4328" s="315" t="e">
        <v>#REF!</v>
      </c>
      <c r="M4328" s="58" t="e">
        <v>#REF!</v>
      </c>
      <c r="N4328" s="58" t="e">
        <v>#N/A</v>
      </c>
      <c r="O4328" s="58" t="e">
        <v>#N/A</v>
      </c>
      <c r="P4328" s="58" t="e">
        <v>#N/A</v>
      </c>
      <c r="Q4328" s="58" t="e">
        <v>#N/A</v>
      </c>
    </row>
    <row r="4329" spans="1:17" ht="15" customHeight="1" thickBot="1">
      <c r="A4329" s="446"/>
      <c r="B4329" s="446"/>
      <c r="C4329" s="54" t="str">
        <f>IF(A4329="CSP","Consolidated Supply Program(IIF)",IF(A4329&lt;&gt;"",INDEX('CCN &amp; Description'!$B$2:$B$1071,MATCH(VALUE(LEFT(A4329,5)),'CCN &amp; Description'!$A$2:$A$1071,0)),""))</f>
        <v/>
      </c>
      <c r="D4329" s="55" t="str">
        <f t="shared" si="134"/>
        <v>J</v>
      </c>
      <c r="E4329" s="55" t="str">
        <f t="shared" si="135"/>
        <v>J3191</v>
      </c>
      <c r="F4329" s="56" t="s">
        <v>16230</v>
      </c>
      <c r="G4329" s="56" t="s">
        <v>16231</v>
      </c>
      <c r="H4329" s="59"/>
      <c r="I4329" s="57">
        <v>3</v>
      </c>
      <c r="J4329" s="57">
        <v>3</v>
      </c>
      <c r="K4329" s="57">
        <v>0</v>
      </c>
      <c r="L4329" s="315" t="e">
        <v>#REF!</v>
      </c>
      <c r="M4329" s="58" t="e">
        <v>#REF!</v>
      </c>
      <c r="N4329" s="58" t="e">
        <v>#N/A</v>
      </c>
      <c r="O4329" s="58" t="e">
        <v>#N/A</v>
      </c>
      <c r="P4329" s="58" t="e">
        <v>#N/A</v>
      </c>
      <c r="Q4329" s="58" t="e">
        <v>#N/A</v>
      </c>
    </row>
    <row r="4330" spans="1:17" ht="15" customHeight="1" thickBot="1">
      <c r="A4330" s="446"/>
      <c r="B4330" s="446"/>
      <c r="C4330" s="54" t="str">
        <f>IF(A4330="CSP","Consolidated Supply Program(IIF)",IF(A4330&lt;&gt;"",INDEX('CCN &amp; Description'!$B$2:$B$1071,MATCH(VALUE(LEFT(A4330,5)),'CCN &amp; Description'!$A$2:$A$1071,0)),""))</f>
        <v/>
      </c>
      <c r="D4330" s="55" t="str">
        <f t="shared" si="134"/>
        <v>J</v>
      </c>
      <c r="E4330" s="55" t="str">
        <f t="shared" si="135"/>
        <v>J3191</v>
      </c>
      <c r="F4330" s="56" t="s">
        <v>16230</v>
      </c>
      <c r="G4330" s="56" t="s">
        <v>16232</v>
      </c>
      <c r="H4330" s="59"/>
      <c r="I4330" s="57">
        <v>0</v>
      </c>
      <c r="J4330" s="57">
        <v>0</v>
      </c>
      <c r="K4330" s="57">
        <v>0</v>
      </c>
      <c r="L4330" s="315" t="e">
        <v>#REF!</v>
      </c>
      <c r="M4330" s="58" t="e">
        <v>#REF!</v>
      </c>
      <c r="N4330" s="58" t="e">
        <v>#N/A</v>
      </c>
      <c r="O4330" s="58" t="e">
        <v>#N/A</v>
      </c>
      <c r="P4330" s="58" t="e">
        <v>#N/A</v>
      </c>
      <c r="Q4330" s="58" t="e">
        <v>#N/A</v>
      </c>
    </row>
    <row r="4331" spans="1:17" ht="15" customHeight="1" thickBot="1">
      <c r="A4331" s="446"/>
      <c r="B4331" s="446"/>
      <c r="C4331" s="54" t="str">
        <f>IF(A4331="CSP","Consolidated Supply Program(IIF)",IF(A4331&lt;&gt;"",INDEX('CCN &amp; Description'!$B$2:$B$1071,MATCH(VALUE(LEFT(A4331,5)),'CCN &amp; Description'!$A$2:$A$1071,0)),""))</f>
        <v/>
      </c>
      <c r="D4331" s="55" t="str">
        <f t="shared" si="134"/>
        <v>J</v>
      </c>
      <c r="E4331" s="55" t="str">
        <f t="shared" si="135"/>
        <v>J3193</v>
      </c>
      <c r="F4331" s="56" t="s">
        <v>16233</v>
      </c>
      <c r="G4331" s="56" t="s">
        <v>16234</v>
      </c>
      <c r="H4331" s="56" t="s">
        <v>16235</v>
      </c>
      <c r="I4331" s="57">
        <v>2.5</v>
      </c>
      <c r="J4331" s="57">
        <v>1.67</v>
      </c>
      <c r="K4331" s="57">
        <v>1.67</v>
      </c>
      <c r="L4331" s="315" t="e">
        <v>#REF!</v>
      </c>
      <c r="M4331" s="58" t="e">
        <v>#REF!</v>
      </c>
      <c r="N4331" s="58" t="e">
        <v>#N/A</v>
      </c>
      <c r="O4331" s="58" t="e">
        <v>#N/A</v>
      </c>
      <c r="P4331" s="58" t="e">
        <v>#N/A</v>
      </c>
      <c r="Q4331" s="58" t="e">
        <v>#N/A</v>
      </c>
    </row>
    <row r="4332" spans="1:17" ht="15" customHeight="1" thickBot="1">
      <c r="A4332" s="446"/>
      <c r="B4332" s="446"/>
      <c r="C4332" s="54" t="str">
        <f>IF(A4332="CSP","Consolidated Supply Program(IIF)",IF(A4332&lt;&gt;"",INDEX('CCN &amp; Description'!$B$2:$B$1071,MATCH(VALUE(LEFT(A4332,5)),'CCN &amp; Description'!$A$2:$A$1071,0)),""))</f>
        <v/>
      </c>
      <c r="D4332" s="55" t="str">
        <f t="shared" si="134"/>
        <v>J</v>
      </c>
      <c r="E4332" s="55" t="str">
        <f t="shared" si="135"/>
        <v>J3195</v>
      </c>
      <c r="F4332" s="56" t="s">
        <v>16236</v>
      </c>
      <c r="G4332" s="56" t="s">
        <v>16237</v>
      </c>
      <c r="H4332" s="56" t="s">
        <v>16238</v>
      </c>
      <c r="I4332" s="57">
        <v>0</v>
      </c>
      <c r="J4332" s="57">
        <v>0</v>
      </c>
      <c r="K4332" s="57">
        <v>0</v>
      </c>
      <c r="L4332" s="315" t="e">
        <v>#REF!</v>
      </c>
      <c r="M4332" s="58" t="e">
        <v>#REF!</v>
      </c>
      <c r="N4332" s="58" t="e">
        <v>#N/A</v>
      </c>
      <c r="O4332" s="58" t="e">
        <v>#N/A</v>
      </c>
      <c r="P4332" s="58" t="e">
        <v>#N/A</v>
      </c>
      <c r="Q4332" s="58" t="e">
        <v>#N/A</v>
      </c>
    </row>
    <row r="4333" spans="1:17" ht="15" customHeight="1" thickBot="1">
      <c r="A4333" s="446"/>
      <c r="B4333" s="446"/>
      <c r="C4333" s="54" t="str">
        <f>IF(A4333="CSP","Consolidated Supply Program(IIF)",IF(A4333&lt;&gt;"",INDEX('CCN &amp; Description'!$B$2:$B$1071,MATCH(VALUE(LEFT(A4333,5)),'CCN &amp; Description'!$A$2:$A$1071,0)),""))</f>
        <v/>
      </c>
      <c r="D4333" s="55" t="str">
        <f t="shared" si="134"/>
        <v>J</v>
      </c>
      <c r="E4333" s="55" t="str">
        <f t="shared" si="135"/>
        <v>J3210</v>
      </c>
      <c r="F4333" s="56" t="s">
        <v>16239</v>
      </c>
      <c r="G4333" s="56" t="s">
        <v>16240</v>
      </c>
      <c r="H4333" s="59"/>
      <c r="I4333" s="57">
        <v>0</v>
      </c>
      <c r="J4333" s="57">
        <v>0</v>
      </c>
      <c r="K4333" s="57">
        <v>0</v>
      </c>
      <c r="L4333" s="315" t="e">
        <v>#REF!</v>
      </c>
      <c r="M4333" s="58" t="e">
        <v>#REF!</v>
      </c>
      <c r="N4333" s="58" t="e">
        <v>#N/A</v>
      </c>
      <c r="O4333" s="58" t="e">
        <v>#N/A</v>
      </c>
      <c r="P4333" s="58" t="e">
        <v>#N/A</v>
      </c>
      <c r="Q4333" s="58" t="e">
        <v>#N/A</v>
      </c>
    </row>
    <row r="4334" spans="1:17" ht="15" customHeight="1" thickBot="1">
      <c r="A4334" s="446"/>
      <c r="B4334" s="446"/>
      <c r="C4334" s="54" t="str">
        <f>IF(A4334="CSP","Consolidated Supply Program(IIF)",IF(A4334&lt;&gt;"",INDEX('CCN &amp; Description'!$B$2:$B$1071,MATCH(VALUE(LEFT(A4334,5)),'CCN &amp; Description'!$A$2:$A$1071,0)),""))</f>
        <v/>
      </c>
      <c r="D4334" s="55" t="str">
        <f t="shared" si="134"/>
        <v>J</v>
      </c>
      <c r="E4334" s="55" t="str">
        <f t="shared" si="135"/>
        <v>J3215</v>
      </c>
      <c r="F4334" s="56" t="s">
        <v>16241</v>
      </c>
      <c r="G4334" s="56" t="s">
        <v>16240</v>
      </c>
      <c r="H4334" s="56" t="s">
        <v>2098</v>
      </c>
      <c r="I4334" s="57">
        <v>0</v>
      </c>
      <c r="J4334" s="57">
        <v>0</v>
      </c>
      <c r="K4334" s="57">
        <v>0</v>
      </c>
      <c r="L4334" s="315" t="e">
        <v>#REF!</v>
      </c>
      <c r="M4334" s="58" t="e">
        <v>#REF!</v>
      </c>
      <c r="N4334" s="58" t="e">
        <v>#N/A</v>
      </c>
      <c r="O4334" s="58" t="e">
        <v>#N/A</v>
      </c>
      <c r="P4334" s="58" t="e">
        <v>#N/A</v>
      </c>
      <c r="Q4334" s="58" t="e">
        <v>#N/A</v>
      </c>
    </row>
    <row r="4335" spans="1:17" ht="15" customHeight="1" thickBot="1">
      <c r="A4335" s="446"/>
      <c r="B4335" s="446"/>
      <c r="C4335" s="54" t="str">
        <f>IF(A4335="CSP","Consolidated Supply Program(IIF)",IF(A4335&lt;&gt;"",INDEX('CCN &amp; Description'!$B$2:$B$1071,MATCH(VALUE(LEFT(A4335,5)),'CCN &amp; Description'!$A$2:$A$1071,0)),""))</f>
        <v/>
      </c>
      <c r="D4335" s="55" t="str">
        <f t="shared" si="134"/>
        <v>J</v>
      </c>
      <c r="E4335" s="55" t="str">
        <f t="shared" si="135"/>
        <v>J3215</v>
      </c>
      <c r="F4335" s="56" t="s">
        <v>16241</v>
      </c>
      <c r="G4335" s="56" t="s">
        <v>16240</v>
      </c>
      <c r="H4335" s="59"/>
      <c r="I4335" s="57">
        <v>0</v>
      </c>
      <c r="J4335" s="57">
        <v>0</v>
      </c>
      <c r="K4335" s="57">
        <v>0</v>
      </c>
      <c r="L4335" s="315" t="e">
        <v>#REF!</v>
      </c>
      <c r="M4335" s="58" t="e">
        <v>#REF!</v>
      </c>
      <c r="N4335" s="58" t="e">
        <v>#N/A</v>
      </c>
      <c r="O4335" s="58" t="e">
        <v>#N/A</v>
      </c>
      <c r="P4335" s="58" t="e">
        <v>#N/A</v>
      </c>
      <c r="Q4335" s="58" t="e">
        <v>#N/A</v>
      </c>
    </row>
    <row r="4336" spans="1:17" ht="15" customHeight="1" thickBot="1">
      <c r="A4336" s="446"/>
      <c r="B4336" s="446"/>
      <c r="C4336" s="54" t="str">
        <f>IF(A4336="CSP","Consolidated Supply Program(IIF)",IF(A4336&lt;&gt;"",INDEX('CCN &amp; Description'!$B$2:$B$1071,MATCH(VALUE(LEFT(A4336,5)),'CCN &amp; Description'!$A$2:$A$1071,0)),""))</f>
        <v/>
      </c>
      <c r="D4336" s="55" t="str">
        <f t="shared" si="134"/>
        <v>J</v>
      </c>
      <c r="E4336" s="55" t="str">
        <f t="shared" si="135"/>
        <v>J3217</v>
      </c>
      <c r="F4336" s="56" t="s">
        <v>16242</v>
      </c>
      <c r="G4336" s="56" t="s">
        <v>16240</v>
      </c>
      <c r="H4336" s="56" t="s">
        <v>2098</v>
      </c>
      <c r="I4336" s="57">
        <v>0</v>
      </c>
      <c r="J4336" s="57">
        <v>0</v>
      </c>
      <c r="K4336" s="57">
        <v>0</v>
      </c>
      <c r="L4336" s="315" t="e">
        <v>#REF!</v>
      </c>
      <c r="M4336" s="58" t="e">
        <v>#REF!</v>
      </c>
      <c r="N4336" s="58" t="e">
        <v>#N/A</v>
      </c>
      <c r="O4336" s="58" t="e">
        <v>#N/A</v>
      </c>
      <c r="P4336" s="58" t="e">
        <v>#N/A</v>
      </c>
      <c r="Q4336" s="58" t="e">
        <v>#N/A</v>
      </c>
    </row>
    <row r="4337" spans="1:17" ht="15" customHeight="1" thickBot="1">
      <c r="A4337" s="446"/>
      <c r="B4337" s="446"/>
      <c r="C4337" s="54" t="str">
        <f>IF(A4337="CSP","Consolidated Supply Program(IIF)",IF(A4337&lt;&gt;"",INDEX('CCN &amp; Description'!$B$2:$B$1071,MATCH(VALUE(LEFT(A4337,5)),'CCN &amp; Description'!$A$2:$A$1071,0)),""))</f>
        <v/>
      </c>
      <c r="D4337" s="55" t="str">
        <f t="shared" si="134"/>
        <v>J</v>
      </c>
      <c r="E4337" s="55" t="str">
        <f t="shared" si="135"/>
        <v>J3218</v>
      </c>
      <c r="F4337" s="56" t="s">
        <v>16243</v>
      </c>
      <c r="G4337" s="56" t="s">
        <v>16244</v>
      </c>
      <c r="H4337" s="56" t="s">
        <v>16245</v>
      </c>
      <c r="I4337" s="57">
        <v>59.98</v>
      </c>
      <c r="J4337" s="57">
        <v>0.17</v>
      </c>
      <c r="K4337" s="57">
        <v>0.17</v>
      </c>
      <c r="L4337" s="315" t="e">
        <v>#REF!</v>
      </c>
      <c r="M4337" s="58" t="e">
        <v>#REF!</v>
      </c>
      <c r="N4337" s="58" t="e">
        <v>#N/A</v>
      </c>
      <c r="O4337" s="58" t="e">
        <v>#N/A</v>
      </c>
      <c r="P4337" s="58" t="e">
        <v>#N/A</v>
      </c>
      <c r="Q4337" s="58" t="e">
        <v>#N/A</v>
      </c>
    </row>
    <row r="4338" spans="1:17" ht="15" customHeight="1" thickBot="1">
      <c r="A4338" s="446"/>
      <c r="B4338" s="446"/>
      <c r="C4338" s="54" t="str">
        <f>IF(A4338="CSP","Consolidated Supply Program(IIF)",IF(A4338&lt;&gt;"",INDEX('CCN &amp; Description'!$B$2:$B$1071,MATCH(VALUE(LEFT(A4338,5)),'CCN &amp; Description'!$A$2:$A$1071,0)),""))</f>
        <v/>
      </c>
      <c r="D4338" s="55" t="str">
        <f t="shared" si="134"/>
        <v>J</v>
      </c>
      <c r="E4338" s="55" t="str">
        <f t="shared" si="135"/>
        <v>J3218</v>
      </c>
      <c r="F4338" s="56" t="s">
        <v>16243</v>
      </c>
      <c r="G4338" s="56" t="s">
        <v>16246</v>
      </c>
      <c r="H4338" s="56" t="s">
        <v>16247</v>
      </c>
      <c r="I4338" s="57">
        <v>60</v>
      </c>
      <c r="J4338" s="57">
        <v>0.17</v>
      </c>
      <c r="K4338" s="57">
        <v>0.17</v>
      </c>
      <c r="L4338" s="315" t="e">
        <v>#REF!</v>
      </c>
      <c r="M4338" s="58" t="e">
        <v>#REF!</v>
      </c>
      <c r="N4338" s="58" t="e">
        <v>#N/A</v>
      </c>
      <c r="O4338" s="58" t="e">
        <v>#N/A</v>
      </c>
      <c r="P4338" s="58" t="e">
        <v>#N/A</v>
      </c>
      <c r="Q4338" s="58" t="e">
        <v>#N/A</v>
      </c>
    </row>
    <row r="4339" spans="1:17" ht="15" customHeight="1" thickBot="1">
      <c r="A4339" s="446"/>
      <c r="B4339" s="446"/>
      <c r="C4339" s="54" t="str">
        <f>IF(A4339="CSP","Consolidated Supply Program(IIF)",IF(A4339&lt;&gt;"",INDEX('CCN &amp; Description'!$B$2:$B$1071,MATCH(VALUE(LEFT(A4339,5)),'CCN &amp; Description'!$A$2:$A$1071,0)),""))</f>
        <v/>
      </c>
      <c r="D4339" s="55" t="str">
        <f t="shared" si="134"/>
        <v>J</v>
      </c>
      <c r="E4339" s="55" t="str">
        <f t="shared" si="135"/>
        <v>J3219</v>
      </c>
      <c r="F4339" s="56" t="s">
        <v>16248</v>
      </c>
      <c r="G4339" s="56" t="s">
        <v>16249</v>
      </c>
      <c r="H4339" s="56" t="s">
        <v>16250</v>
      </c>
      <c r="I4339" s="57">
        <v>89.96</v>
      </c>
      <c r="J4339" s="57">
        <v>0.17</v>
      </c>
      <c r="K4339" s="57">
        <v>0.17</v>
      </c>
      <c r="L4339" s="315" t="e">
        <v>#REF!</v>
      </c>
      <c r="M4339" s="58" t="e">
        <v>#REF!</v>
      </c>
      <c r="N4339" s="58" t="e">
        <v>#N/A</v>
      </c>
      <c r="O4339" s="58" t="e">
        <v>#N/A</v>
      </c>
      <c r="P4339" s="58" t="e">
        <v>#N/A</v>
      </c>
      <c r="Q4339" s="58" t="e">
        <v>#N/A</v>
      </c>
    </row>
    <row r="4340" spans="1:17" ht="15" customHeight="1" thickBot="1">
      <c r="A4340" s="446"/>
      <c r="B4340" s="446"/>
      <c r="C4340" s="54" t="str">
        <f>IF(A4340="CSP","Consolidated Supply Program(IIF)",IF(A4340&lt;&gt;"",INDEX('CCN &amp; Description'!$B$2:$B$1071,MATCH(VALUE(LEFT(A4340,5)),'CCN &amp; Description'!$A$2:$A$1071,0)),""))</f>
        <v/>
      </c>
      <c r="D4340" s="55" t="str">
        <f t="shared" si="134"/>
        <v>J</v>
      </c>
      <c r="E4340" s="55" t="str">
        <f t="shared" si="135"/>
        <v>J3219</v>
      </c>
      <c r="F4340" s="56" t="s">
        <v>16248</v>
      </c>
      <c r="G4340" s="56" t="s">
        <v>16251</v>
      </c>
      <c r="H4340" s="56" t="s">
        <v>16252</v>
      </c>
      <c r="I4340" s="57">
        <v>90</v>
      </c>
      <c r="J4340" s="57">
        <v>0.17</v>
      </c>
      <c r="K4340" s="57">
        <v>0.17</v>
      </c>
      <c r="L4340" s="315" t="e">
        <v>#REF!</v>
      </c>
      <c r="M4340" s="58" t="e">
        <v>#REF!</v>
      </c>
      <c r="N4340" s="58" t="e">
        <v>#N/A</v>
      </c>
      <c r="O4340" s="58" t="e">
        <v>#N/A</v>
      </c>
      <c r="P4340" s="58" t="e">
        <v>#N/A</v>
      </c>
      <c r="Q4340" s="58" t="e">
        <v>#N/A</v>
      </c>
    </row>
    <row r="4341" spans="1:17" ht="15" customHeight="1" thickBot="1">
      <c r="A4341" s="446"/>
      <c r="B4341" s="446"/>
      <c r="C4341" s="54" t="str">
        <f>IF(A4341="CSP","Consolidated Supply Program(IIF)",IF(A4341&lt;&gt;"",INDEX('CCN &amp; Description'!$B$2:$B$1071,MATCH(VALUE(LEFT(A4341,5)),'CCN &amp; Description'!$A$2:$A$1071,0)),""))</f>
        <v/>
      </c>
      <c r="D4341" s="55" t="str">
        <f t="shared" si="134"/>
        <v>J</v>
      </c>
      <c r="E4341" s="55" t="str">
        <f t="shared" si="135"/>
        <v>J3220</v>
      </c>
      <c r="F4341" s="56" t="s">
        <v>16253</v>
      </c>
      <c r="G4341" s="56" t="s">
        <v>16240</v>
      </c>
      <c r="H4341" s="56" t="s">
        <v>2098</v>
      </c>
      <c r="I4341" s="57">
        <v>0</v>
      </c>
      <c r="J4341" s="57">
        <v>0</v>
      </c>
      <c r="K4341" s="57">
        <v>0</v>
      </c>
      <c r="L4341" s="315" t="e">
        <v>#REF!</v>
      </c>
      <c r="M4341" s="58" t="e">
        <v>#REF!</v>
      </c>
      <c r="N4341" s="58" t="e">
        <v>#N/A</v>
      </c>
      <c r="O4341" s="58" t="e">
        <v>#N/A</v>
      </c>
      <c r="P4341" s="58" t="e">
        <v>#N/A</v>
      </c>
      <c r="Q4341" s="58" t="e">
        <v>#N/A</v>
      </c>
    </row>
    <row r="4342" spans="1:17" ht="15" customHeight="1" thickBot="1">
      <c r="A4342" s="446"/>
      <c r="B4342" s="446"/>
      <c r="C4342" s="54" t="str">
        <f>IF(A4342="CSP","Consolidated Supply Program(IIF)",IF(A4342&lt;&gt;"",INDEX('CCN &amp; Description'!$B$2:$B$1071,MATCH(VALUE(LEFT(A4342,5)),'CCN &amp; Description'!$A$2:$A$1071,0)),""))</f>
        <v/>
      </c>
      <c r="D4342" s="55" t="str">
        <f t="shared" si="134"/>
        <v>J</v>
      </c>
      <c r="E4342" s="55" t="str">
        <f t="shared" si="135"/>
        <v>J3221</v>
      </c>
      <c r="F4342" s="56" t="s">
        <v>16254</v>
      </c>
      <c r="G4342" s="56" t="s">
        <v>16255</v>
      </c>
      <c r="H4342" s="56" t="s">
        <v>16256</v>
      </c>
      <c r="I4342" s="57">
        <v>120</v>
      </c>
      <c r="J4342" s="57">
        <v>0.17</v>
      </c>
      <c r="K4342" s="57">
        <v>0.17</v>
      </c>
      <c r="L4342" s="315" t="e">
        <v>#REF!</v>
      </c>
      <c r="M4342" s="58" t="e">
        <v>#REF!</v>
      </c>
      <c r="N4342" s="58" t="e">
        <v>#N/A</v>
      </c>
      <c r="O4342" s="58" t="e">
        <v>#N/A</v>
      </c>
      <c r="P4342" s="58" t="e">
        <v>#N/A</v>
      </c>
      <c r="Q4342" s="58" t="e">
        <v>#N/A</v>
      </c>
    </row>
    <row r="4343" spans="1:17" ht="15" customHeight="1" thickBot="1">
      <c r="A4343" s="446"/>
      <c r="B4343" s="446"/>
      <c r="C4343" s="54" t="str">
        <f>IF(A4343="CSP","Consolidated Supply Program(IIF)",IF(A4343&lt;&gt;"",INDEX('CCN &amp; Description'!$B$2:$B$1071,MATCH(VALUE(LEFT(A4343,5)),'CCN &amp; Description'!$A$2:$A$1071,0)),""))</f>
        <v/>
      </c>
      <c r="D4343" s="55" t="str">
        <f t="shared" si="134"/>
        <v>J</v>
      </c>
      <c r="E4343" s="55" t="str">
        <f t="shared" si="135"/>
        <v>J3221</v>
      </c>
      <c r="F4343" s="56" t="s">
        <v>16254</v>
      </c>
      <c r="G4343" s="56" t="s">
        <v>16244</v>
      </c>
      <c r="H4343" s="56" t="s">
        <v>16257</v>
      </c>
      <c r="I4343" s="57">
        <v>119.95</v>
      </c>
      <c r="J4343" s="57">
        <v>0.17</v>
      </c>
      <c r="K4343" s="57">
        <v>0.17</v>
      </c>
      <c r="L4343" s="315" t="e">
        <v>#REF!</v>
      </c>
      <c r="M4343" s="58" t="e">
        <v>#REF!</v>
      </c>
      <c r="N4343" s="58" t="e">
        <v>#N/A</v>
      </c>
      <c r="O4343" s="58" t="e">
        <v>#N/A</v>
      </c>
      <c r="P4343" s="58" t="e">
        <v>#N/A</v>
      </c>
      <c r="Q4343" s="58" t="e">
        <v>#N/A</v>
      </c>
    </row>
    <row r="4344" spans="1:17" ht="15" customHeight="1" thickBot="1">
      <c r="A4344" s="446"/>
      <c r="B4344" s="446"/>
      <c r="C4344" s="54" t="str">
        <f>IF(A4344="CSP","Consolidated Supply Program(IIF)",IF(A4344&lt;&gt;"",INDEX('CCN &amp; Description'!$B$2:$B$1071,MATCH(VALUE(LEFT(A4344,5)),'CCN &amp; Description'!$A$2:$A$1071,0)),""))</f>
        <v/>
      </c>
      <c r="D4344" s="55" t="str">
        <f t="shared" si="134"/>
        <v>J</v>
      </c>
      <c r="E4344" s="55" t="str">
        <f t="shared" si="135"/>
        <v>J3225</v>
      </c>
      <c r="F4344" s="56" t="s">
        <v>16258</v>
      </c>
      <c r="G4344" s="56" t="s">
        <v>16240</v>
      </c>
      <c r="H4344" s="59"/>
      <c r="I4344" s="57">
        <v>0</v>
      </c>
      <c r="J4344" s="57">
        <v>0</v>
      </c>
      <c r="K4344" s="57">
        <v>0</v>
      </c>
      <c r="L4344" s="315" t="e">
        <v>#REF!</v>
      </c>
      <c r="M4344" s="58" t="e">
        <v>#REF!</v>
      </c>
      <c r="N4344" s="58" t="e">
        <v>#N/A</v>
      </c>
      <c r="O4344" s="58" t="e">
        <v>#N/A</v>
      </c>
      <c r="P4344" s="58" t="e">
        <v>#N/A</v>
      </c>
      <c r="Q4344" s="58" t="e">
        <v>#N/A</v>
      </c>
    </row>
    <row r="4345" spans="1:17" ht="15" customHeight="1" thickBot="1">
      <c r="A4345" s="446"/>
      <c r="B4345" s="446"/>
      <c r="C4345" s="54" t="str">
        <f>IF(A4345="CSP","Consolidated Supply Program(IIF)",IF(A4345&lt;&gt;"",INDEX('CCN &amp; Description'!$B$2:$B$1071,MATCH(VALUE(LEFT(A4345,5)),'CCN &amp; Description'!$A$2:$A$1071,0)),""))</f>
        <v/>
      </c>
      <c r="D4345" s="55" t="str">
        <f t="shared" si="134"/>
        <v>J</v>
      </c>
      <c r="E4345" s="55" t="str">
        <f t="shared" si="135"/>
        <v>J3235</v>
      </c>
      <c r="F4345" s="56" t="s">
        <v>16259</v>
      </c>
      <c r="G4345" s="56" t="s">
        <v>16260</v>
      </c>
      <c r="H4345" s="56" t="s">
        <v>16261</v>
      </c>
      <c r="I4345" s="57">
        <v>0</v>
      </c>
      <c r="J4345" s="57">
        <v>0</v>
      </c>
      <c r="K4345" s="57">
        <v>0</v>
      </c>
      <c r="L4345" s="315" t="e">
        <v>#REF!</v>
      </c>
      <c r="M4345" s="58" t="e">
        <v>#REF!</v>
      </c>
      <c r="N4345" s="58" t="e">
        <v>#N/A</v>
      </c>
      <c r="O4345" s="58" t="e">
        <v>#N/A</v>
      </c>
      <c r="P4345" s="58" t="e">
        <v>#N/A</v>
      </c>
      <c r="Q4345" s="58" t="e">
        <v>#N/A</v>
      </c>
    </row>
    <row r="4346" spans="1:17" ht="15" customHeight="1" thickBot="1">
      <c r="A4346" s="446"/>
      <c r="B4346" s="446"/>
      <c r="C4346" s="54" t="str">
        <f>IF(A4346="CSP","Consolidated Supply Program(IIF)",IF(A4346&lt;&gt;"",INDEX('CCN &amp; Description'!$B$2:$B$1071,MATCH(VALUE(LEFT(A4346,5)),'CCN &amp; Description'!$A$2:$A$1071,0)),""))</f>
        <v/>
      </c>
      <c r="D4346" s="55" t="str">
        <f t="shared" si="134"/>
        <v>J</v>
      </c>
      <c r="E4346" s="55" t="str">
        <f t="shared" si="135"/>
        <v>J3240</v>
      </c>
      <c r="F4346" s="56" t="s">
        <v>16262</v>
      </c>
      <c r="G4346" s="56" t="s">
        <v>16263</v>
      </c>
      <c r="H4346" s="56" t="s">
        <v>16264</v>
      </c>
      <c r="I4346" s="57">
        <v>0</v>
      </c>
      <c r="J4346" s="57">
        <v>0</v>
      </c>
      <c r="K4346" s="57">
        <v>0</v>
      </c>
      <c r="L4346" s="315" t="e">
        <v>#REF!</v>
      </c>
      <c r="M4346" s="58" t="e">
        <v>#REF!</v>
      </c>
      <c r="N4346" s="58" t="e">
        <v>#N/A</v>
      </c>
      <c r="O4346" s="58" t="e">
        <v>#N/A</v>
      </c>
      <c r="P4346" s="58" t="e">
        <v>#N/A</v>
      </c>
      <c r="Q4346" s="58" t="e">
        <v>#N/A</v>
      </c>
    </row>
    <row r="4347" spans="1:17" ht="15" customHeight="1" thickBot="1">
      <c r="A4347" s="446"/>
      <c r="B4347" s="446"/>
      <c r="C4347" s="54" t="str">
        <f>IF(A4347="CSP","Consolidated Supply Program(IIF)",IF(A4347&lt;&gt;"",INDEX('CCN &amp; Description'!$B$2:$B$1071,MATCH(VALUE(LEFT(A4347,5)),'CCN &amp; Description'!$A$2:$A$1071,0)),""))</f>
        <v/>
      </c>
      <c r="D4347" s="55" t="str">
        <f t="shared" si="134"/>
        <v>J</v>
      </c>
      <c r="E4347" s="55" t="str">
        <f t="shared" si="135"/>
        <v>J3240</v>
      </c>
      <c r="F4347" s="56" t="s">
        <v>16262</v>
      </c>
      <c r="G4347" s="56" t="s">
        <v>16263</v>
      </c>
      <c r="H4347" s="56" t="s">
        <v>16265</v>
      </c>
      <c r="I4347" s="57">
        <v>0</v>
      </c>
      <c r="J4347" s="57">
        <v>0</v>
      </c>
      <c r="K4347" s="57">
        <v>0</v>
      </c>
      <c r="L4347" s="315" t="e">
        <v>#REF!</v>
      </c>
      <c r="M4347" s="58" t="e">
        <v>#REF!</v>
      </c>
      <c r="N4347" s="58" t="e">
        <v>#N/A</v>
      </c>
      <c r="O4347" s="58" t="e">
        <v>#N/A</v>
      </c>
      <c r="P4347" s="58" t="e">
        <v>#N/A</v>
      </c>
      <c r="Q4347" s="58" t="e">
        <v>#N/A</v>
      </c>
    </row>
    <row r="4348" spans="1:17" ht="15" customHeight="1" thickBot="1">
      <c r="A4348" s="446"/>
      <c r="B4348" s="446"/>
      <c r="C4348" s="54" t="str">
        <f>IF(A4348="CSP","Consolidated Supply Program(IIF)",IF(A4348&lt;&gt;"",INDEX('CCN &amp; Description'!$B$2:$B$1071,MATCH(VALUE(LEFT(A4348,5)),'CCN &amp; Description'!$A$2:$A$1071,0)),""))</f>
        <v/>
      </c>
      <c r="D4348" s="55" t="str">
        <f t="shared" si="134"/>
        <v>J</v>
      </c>
      <c r="E4348" s="55" t="str">
        <f t="shared" si="135"/>
        <v>J3253</v>
      </c>
      <c r="F4348" s="56" t="s">
        <v>16266</v>
      </c>
      <c r="G4348" s="56" t="s">
        <v>16267</v>
      </c>
      <c r="H4348" s="56" t="s">
        <v>16268</v>
      </c>
      <c r="I4348" s="57">
        <v>1.83</v>
      </c>
      <c r="J4348" s="57">
        <v>1.92</v>
      </c>
      <c r="K4348" s="57">
        <v>0.17</v>
      </c>
      <c r="L4348" s="315" t="e">
        <v>#REF!</v>
      </c>
      <c r="M4348" s="58" t="e">
        <v>#REF!</v>
      </c>
      <c r="N4348" s="58" t="e">
        <v>#N/A</v>
      </c>
      <c r="O4348" s="58" t="e">
        <v>#N/A</v>
      </c>
      <c r="P4348" s="58" t="e">
        <v>#N/A</v>
      </c>
      <c r="Q4348" s="58" t="e">
        <v>#N/A</v>
      </c>
    </row>
    <row r="4349" spans="1:17" ht="15" customHeight="1" thickBot="1">
      <c r="A4349" s="446"/>
      <c r="B4349" s="446"/>
      <c r="C4349" s="54" t="str">
        <f>IF(A4349="CSP","Consolidated Supply Program(IIF)",IF(A4349&lt;&gt;"",INDEX('CCN &amp; Description'!$B$2:$B$1071,MATCH(VALUE(LEFT(A4349,5)),'CCN &amp; Description'!$A$2:$A$1071,0)),""))</f>
        <v/>
      </c>
      <c r="D4349" s="55" t="str">
        <f t="shared" si="134"/>
        <v>J</v>
      </c>
      <c r="E4349" s="55" t="str">
        <f t="shared" si="135"/>
        <v>J3270</v>
      </c>
      <c r="F4349" s="56" t="s">
        <v>16269</v>
      </c>
      <c r="G4349" s="56" t="s">
        <v>12879</v>
      </c>
      <c r="H4349" s="56" t="s">
        <v>16270</v>
      </c>
      <c r="I4349" s="57">
        <v>1.17</v>
      </c>
      <c r="J4349" s="57">
        <v>1.08</v>
      </c>
      <c r="K4349" s="57">
        <v>0.75</v>
      </c>
      <c r="L4349" s="315" t="e">
        <v>#REF!</v>
      </c>
      <c r="M4349" s="58" t="e">
        <v>#REF!</v>
      </c>
      <c r="N4349" s="58" t="e">
        <v>#N/A</v>
      </c>
      <c r="O4349" s="58" t="e">
        <v>#N/A</v>
      </c>
      <c r="P4349" s="58" t="e">
        <v>#N/A</v>
      </c>
      <c r="Q4349" s="58" t="e">
        <v>#N/A</v>
      </c>
    </row>
    <row r="4350" spans="1:17" ht="15" customHeight="1" thickBot="1">
      <c r="A4350" s="446"/>
      <c r="B4350" s="446"/>
      <c r="C4350" s="54" t="str">
        <f>IF(A4350="CSP","Consolidated Supply Program(IIF)",IF(A4350&lt;&gt;"",INDEX('CCN &amp; Description'!$B$2:$B$1071,MATCH(VALUE(LEFT(A4350,5)),'CCN &amp; Description'!$A$2:$A$1071,0)),""))</f>
        <v/>
      </c>
      <c r="D4350" s="55" t="str">
        <f t="shared" si="134"/>
        <v>J</v>
      </c>
      <c r="E4350" s="55" t="str">
        <f t="shared" si="135"/>
        <v>J3280</v>
      </c>
      <c r="F4350" s="56" t="s">
        <v>16271</v>
      </c>
      <c r="G4350" s="56" t="s">
        <v>16272</v>
      </c>
      <c r="H4350" s="59"/>
      <c r="I4350" s="57">
        <v>0</v>
      </c>
      <c r="J4350" s="57">
        <v>0</v>
      </c>
      <c r="K4350" s="57">
        <v>0</v>
      </c>
      <c r="L4350" s="315" t="e">
        <v>#REF!</v>
      </c>
      <c r="M4350" s="58" t="e">
        <v>#REF!</v>
      </c>
      <c r="N4350" s="58" t="e">
        <v>#N/A</v>
      </c>
      <c r="O4350" s="58" t="e">
        <v>#N/A</v>
      </c>
      <c r="P4350" s="58" t="e">
        <v>#N/A</v>
      </c>
      <c r="Q4350" s="58" t="e">
        <v>#N/A</v>
      </c>
    </row>
    <row r="4351" spans="1:17" ht="15" customHeight="1" thickBot="1">
      <c r="A4351" s="446"/>
      <c r="B4351" s="446"/>
      <c r="C4351" s="54" t="str">
        <f>IF(A4351="CSP","Consolidated Supply Program(IIF)",IF(A4351&lt;&gt;"",INDEX('CCN &amp; Description'!$B$2:$B$1071,MATCH(VALUE(LEFT(A4351,5)),'CCN &amp; Description'!$A$2:$A$1071,0)),""))</f>
        <v/>
      </c>
      <c r="D4351" s="55" t="str">
        <f t="shared" si="134"/>
        <v>J</v>
      </c>
      <c r="E4351" s="55" t="str">
        <f t="shared" si="135"/>
        <v>J3285</v>
      </c>
      <c r="F4351" s="56" t="s">
        <v>16273</v>
      </c>
      <c r="G4351" s="56" t="s">
        <v>16274</v>
      </c>
      <c r="H4351" s="56" t="s">
        <v>16275</v>
      </c>
      <c r="I4351" s="57">
        <v>3.5</v>
      </c>
      <c r="J4351" s="57">
        <v>0.25</v>
      </c>
      <c r="K4351" s="57">
        <v>0.25</v>
      </c>
      <c r="L4351" s="315" t="e">
        <v>#REF!</v>
      </c>
      <c r="M4351" s="58" t="e">
        <v>#REF!</v>
      </c>
      <c r="N4351" s="58" t="e">
        <v>#N/A</v>
      </c>
      <c r="O4351" s="58" t="e">
        <v>#N/A</v>
      </c>
      <c r="P4351" s="58" t="e">
        <v>#N/A</v>
      </c>
      <c r="Q4351" s="58" t="e">
        <v>#N/A</v>
      </c>
    </row>
    <row r="4352" spans="1:17" ht="15" customHeight="1" thickBot="1">
      <c r="A4352" s="446"/>
      <c r="B4352" s="446"/>
      <c r="C4352" s="54" t="str">
        <f>IF(A4352="CSP","Consolidated Supply Program(IIF)",IF(A4352&lt;&gt;"",INDEX('CCN &amp; Description'!$B$2:$B$1071,MATCH(VALUE(LEFT(A4352,5)),'CCN &amp; Description'!$A$2:$A$1071,0)),""))</f>
        <v/>
      </c>
      <c r="D4352" s="55" t="str">
        <f t="shared" si="134"/>
        <v>J</v>
      </c>
      <c r="E4352" s="55" t="str">
        <f t="shared" si="135"/>
        <v>J3305</v>
      </c>
      <c r="F4352" s="56" t="s">
        <v>16276</v>
      </c>
      <c r="G4352" s="56" t="s">
        <v>16277</v>
      </c>
      <c r="H4352" s="59"/>
      <c r="I4352" s="57">
        <v>1.33</v>
      </c>
      <c r="J4352" s="57">
        <v>0.17</v>
      </c>
      <c r="K4352" s="57">
        <v>0.25</v>
      </c>
      <c r="L4352" s="315" t="e">
        <v>#REF!</v>
      </c>
      <c r="M4352" s="58" t="e">
        <v>#REF!</v>
      </c>
      <c r="N4352" s="58" t="e">
        <v>#N/A</v>
      </c>
      <c r="O4352" s="58" t="e">
        <v>#N/A</v>
      </c>
      <c r="P4352" s="58" t="e">
        <v>#N/A</v>
      </c>
      <c r="Q4352" s="58" t="e">
        <v>#N/A</v>
      </c>
    </row>
    <row r="4353" spans="1:17" ht="15" customHeight="1" thickBot="1">
      <c r="A4353" s="446"/>
      <c r="B4353" s="446"/>
      <c r="C4353" s="54" t="str">
        <f>IF(A4353="CSP","Consolidated Supply Program(IIF)",IF(A4353&lt;&gt;"",INDEX('CCN &amp; Description'!$B$2:$B$1071,MATCH(VALUE(LEFT(A4353,5)),'CCN &amp; Description'!$A$2:$A$1071,0)),""))</f>
        <v/>
      </c>
      <c r="D4353" s="55" t="str">
        <f t="shared" si="134"/>
        <v>J</v>
      </c>
      <c r="E4353" s="55" t="str">
        <f t="shared" si="135"/>
        <v>J3312</v>
      </c>
      <c r="F4353" s="56" t="s">
        <v>16278</v>
      </c>
      <c r="G4353" s="56" t="s">
        <v>16279</v>
      </c>
      <c r="H4353" s="59"/>
      <c r="I4353" s="57">
        <v>3.67</v>
      </c>
      <c r="J4353" s="57">
        <v>1.83</v>
      </c>
      <c r="K4353" s="57">
        <v>1.5</v>
      </c>
      <c r="L4353" s="315" t="e">
        <v>#REF!</v>
      </c>
      <c r="M4353" s="58" t="e">
        <v>#REF!</v>
      </c>
      <c r="N4353" s="58" t="e">
        <v>#N/A</v>
      </c>
      <c r="O4353" s="58" t="e">
        <v>#N/A</v>
      </c>
      <c r="P4353" s="58" t="e">
        <v>#N/A</v>
      </c>
      <c r="Q4353" s="58" t="e">
        <v>#N/A</v>
      </c>
    </row>
    <row r="4354" spans="1:17" ht="15" customHeight="1" thickBot="1">
      <c r="A4354" s="446">
        <v>21410</v>
      </c>
      <c r="B4354" s="446"/>
      <c r="C4354" s="54" t="str">
        <f>IF(A4354="CSP","Consolidated Supply Program(IIF)",IF(A4354&lt;&gt;"",INDEX('CCN &amp; Description'!$B$2:$B$1071,MATCH(VALUE(LEFT(A4354,5)),'CCN &amp; Description'!$A$2:$A$1071,0)),""))</f>
        <v>VEHICLE MAINTENANCE SHOP</v>
      </c>
      <c r="D4354" s="55" t="str">
        <f t="shared" ref="D4354:D4417" si="136">LEFT(F4354,1)</f>
        <v>J</v>
      </c>
      <c r="E4354" s="55" t="str">
        <f t="shared" ref="E4354:E4417" si="137">LEFT(F4354,5)</f>
        <v>J3315</v>
      </c>
      <c r="F4354" s="56" t="s">
        <v>16280</v>
      </c>
      <c r="G4354" s="56" t="s">
        <v>16281</v>
      </c>
      <c r="H4354" s="59"/>
      <c r="I4354" s="57">
        <v>2.17</v>
      </c>
      <c r="J4354" s="57">
        <v>1.83</v>
      </c>
      <c r="K4354" s="57">
        <v>1.67</v>
      </c>
      <c r="L4354" s="315" t="e">
        <v>#REF!</v>
      </c>
      <c r="M4354" s="58" t="e">
        <v>#REF!</v>
      </c>
      <c r="N4354" s="58" t="e">
        <v>#N/A</v>
      </c>
      <c r="O4354" s="58" t="e">
        <v>#N/A</v>
      </c>
      <c r="P4354" s="58" t="e">
        <v>#N/A</v>
      </c>
      <c r="Q4354" s="58" t="e">
        <v>#N/A</v>
      </c>
    </row>
    <row r="4355" spans="1:17" s="110" customFormat="1" ht="15" customHeight="1" thickBot="1">
      <c r="A4355" s="446">
        <v>44112</v>
      </c>
      <c r="B4355" s="446"/>
      <c r="C4355" s="106" t="str">
        <f>IF(A4355="CSP","Consolidated Supply Program(IIF)",IF(A4355&lt;&gt;"",INDEX('CCN &amp; Description'!$B$2:$B$1071,MATCH(VALUE(LEFT(A4355,5)),'CCN &amp; Description'!$A$2:$A$1071,0)),""))</f>
        <v>COVERED STORAGE BUILDING, INSTALLATION</v>
      </c>
      <c r="D4355" s="107" t="str">
        <f t="shared" si="136"/>
        <v>J</v>
      </c>
      <c r="E4355" s="107" t="str">
        <f t="shared" si="137"/>
        <v>J3320</v>
      </c>
      <c r="F4355" s="108" t="s">
        <v>9600</v>
      </c>
      <c r="G4355" s="108" t="s">
        <v>9601</v>
      </c>
      <c r="H4355" s="112"/>
      <c r="I4355" s="109">
        <v>0</v>
      </c>
      <c r="J4355" s="109">
        <v>0</v>
      </c>
      <c r="K4355" s="109">
        <v>0</v>
      </c>
      <c r="L4355" s="110" t="e">
        <v>#REF!</v>
      </c>
      <c r="M4355" s="111" t="e">
        <v>#REF!</v>
      </c>
      <c r="N4355" s="111" t="e">
        <v>#N/A</v>
      </c>
      <c r="O4355" s="111" t="e">
        <v>#N/A</v>
      </c>
      <c r="P4355" s="111" t="e">
        <v>#N/A</v>
      </c>
      <c r="Q4355" s="111" t="e">
        <v>#N/A</v>
      </c>
    </row>
    <row r="4356" spans="1:17" ht="15" customHeight="1" thickBot="1">
      <c r="A4356" s="446">
        <v>21410</v>
      </c>
      <c r="B4356" s="446"/>
      <c r="C4356" s="54" t="str">
        <f>IF(A4356="CSP","Consolidated Supply Program(IIF)",IF(A4356&lt;&gt;"",INDEX('CCN &amp; Description'!$B$2:$B$1071,MATCH(VALUE(LEFT(A4356,5)),'CCN &amp; Description'!$A$2:$A$1071,0)),""))</f>
        <v>VEHICLE MAINTENANCE SHOP</v>
      </c>
      <c r="D4356" s="55" t="str">
        <f t="shared" si="136"/>
        <v>J</v>
      </c>
      <c r="E4356" s="55" t="str">
        <f t="shared" si="137"/>
        <v>J3330</v>
      </c>
      <c r="F4356" s="56" t="s">
        <v>16282</v>
      </c>
      <c r="G4356" s="56" t="s">
        <v>16283</v>
      </c>
      <c r="H4356" s="59"/>
      <c r="I4356" s="57">
        <v>0</v>
      </c>
      <c r="J4356" s="57">
        <v>0</v>
      </c>
      <c r="K4356" s="57">
        <v>0</v>
      </c>
      <c r="L4356" s="315" t="e">
        <v>#REF!</v>
      </c>
      <c r="M4356" s="58" t="e">
        <v>#REF!</v>
      </c>
      <c r="N4356" s="58" t="e">
        <v>#N/A</v>
      </c>
      <c r="O4356" s="58" t="e">
        <v>#N/A</v>
      </c>
      <c r="P4356" s="58" t="e">
        <v>#N/A</v>
      </c>
      <c r="Q4356" s="58" t="e">
        <v>#N/A</v>
      </c>
    </row>
    <row r="4357" spans="1:17" ht="15" customHeight="1" thickBot="1">
      <c r="A4357" s="446">
        <v>21410</v>
      </c>
      <c r="B4357" s="446"/>
      <c r="C4357" s="54" t="str">
        <f>IF(A4357="CSP","Consolidated Supply Program(IIF)",IF(A4357&lt;&gt;"",INDEX('CCN &amp; Description'!$B$2:$B$1071,MATCH(VALUE(LEFT(A4357,5)),'CCN &amp; Description'!$A$2:$A$1071,0)),""))</f>
        <v>VEHICLE MAINTENANCE SHOP</v>
      </c>
      <c r="D4357" s="55" t="str">
        <f t="shared" si="136"/>
        <v>J</v>
      </c>
      <c r="E4357" s="55" t="str">
        <f t="shared" si="137"/>
        <v>J3330</v>
      </c>
      <c r="F4357" s="56" t="s">
        <v>16282</v>
      </c>
      <c r="G4357" s="56" t="s">
        <v>16284</v>
      </c>
      <c r="H4357" s="59"/>
      <c r="I4357" s="57">
        <v>3</v>
      </c>
      <c r="J4357" s="57">
        <v>1.92</v>
      </c>
      <c r="K4357" s="57">
        <v>1.75</v>
      </c>
      <c r="L4357" s="315" t="e">
        <v>#REF!</v>
      </c>
      <c r="M4357" s="58" t="e">
        <v>#REF!</v>
      </c>
      <c r="N4357" s="58" t="e">
        <v>#N/A</v>
      </c>
      <c r="O4357" s="58" t="e">
        <v>#N/A</v>
      </c>
      <c r="P4357" s="58" t="e">
        <v>#N/A</v>
      </c>
      <c r="Q4357" s="58" t="e">
        <v>#N/A</v>
      </c>
    </row>
    <row r="4358" spans="1:17" ht="15" customHeight="1" thickBot="1">
      <c r="A4358" s="446"/>
      <c r="B4358" s="446"/>
      <c r="C4358" s="54" t="str">
        <f>IF(A4358="CSP","Consolidated Supply Program(IIF)",IF(A4358&lt;&gt;"",INDEX('CCN &amp; Description'!$B$2:$B$1071,MATCH(VALUE(LEFT(A4358,5)),'CCN &amp; Description'!$A$2:$A$1071,0)),""))</f>
        <v/>
      </c>
      <c r="D4358" s="55" t="str">
        <f t="shared" si="136"/>
        <v>J</v>
      </c>
      <c r="E4358" s="55" t="str">
        <f t="shared" si="137"/>
        <v>J3350</v>
      </c>
      <c r="F4358" s="56" t="s">
        <v>16285</v>
      </c>
      <c r="G4358" s="56" t="s">
        <v>16286</v>
      </c>
      <c r="H4358" s="59"/>
      <c r="I4358" s="57">
        <v>0</v>
      </c>
      <c r="J4358" s="57">
        <v>0</v>
      </c>
      <c r="K4358" s="57">
        <v>0</v>
      </c>
      <c r="L4358" s="315" t="e">
        <v>#REF!</v>
      </c>
      <c r="M4358" s="58" t="e">
        <v>#REF!</v>
      </c>
      <c r="N4358" s="58" t="e">
        <v>#N/A</v>
      </c>
      <c r="O4358" s="58" t="e">
        <v>#N/A</v>
      </c>
      <c r="P4358" s="58" t="e">
        <v>#N/A</v>
      </c>
      <c r="Q4358" s="58" t="e">
        <v>#N/A</v>
      </c>
    </row>
    <row r="4359" spans="1:17" ht="15" customHeight="1" thickBot="1">
      <c r="A4359" s="446"/>
      <c r="B4359" s="446"/>
      <c r="C4359" s="54" t="str">
        <f>IF(A4359="CSP","Consolidated Supply Program(IIF)",IF(A4359&lt;&gt;"",INDEX('CCN &amp; Description'!$B$2:$B$1071,MATCH(VALUE(LEFT(A4359,5)),'CCN &amp; Description'!$A$2:$A$1071,0)),""))</f>
        <v/>
      </c>
      <c r="D4359" s="55" t="str">
        <f t="shared" si="136"/>
        <v>J</v>
      </c>
      <c r="E4359" s="55" t="str">
        <f t="shared" si="137"/>
        <v>J3365</v>
      </c>
      <c r="F4359" s="56" t="s">
        <v>16287</v>
      </c>
      <c r="G4359" s="56" t="s">
        <v>16288</v>
      </c>
      <c r="H4359" s="56" t="s">
        <v>2098</v>
      </c>
      <c r="I4359" s="57">
        <v>0</v>
      </c>
      <c r="J4359" s="57">
        <v>0</v>
      </c>
      <c r="K4359" s="57">
        <v>0</v>
      </c>
      <c r="L4359" s="315" t="e">
        <v>#REF!</v>
      </c>
      <c r="M4359" s="58" t="e">
        <v>#REF!</v>
      </c>
      <c r="N4359" s="58" t="e">
        <v>#N/A</v>
      </c>
      <c r="O4359" s="58" t="e">
        <v>#N/A</v>
      </c>
      <c r="P4359" s="58" t="e">
        <v>#N/A</v>
      </c>
      <c r="Q4359" s="58" t="e">
        <v>#N/A</v>
      </c>
    </row>
    <row r="4360" spans="1:17" ht="15" customHeight="1" thickBot="1">
      <c r="A4360" s="446"/>
      <c r="B4360" s="446"/>
      <c r="C4360" s="54" t="str">
        <f>IF(A4360="CSP","Consolidated Supply Program(IIF)",IF(A4360&lt;&gt;"",INDEX('CCN &amp; Description'!$B$2:$B$1071,MATCH(VALUE(LEFT(A4360,5)),'CCN &amp; Description'!$A$2:$A$1071,0)),""))</f>
        <v/>
      </c>
      <c r="D4360" s="55" t="str">
        <f t="shared" si="136"/>
        <v>J</v>
      </c>
      <c r="E4360" s="55" t="str">
        <f t="shared" si="137"/>
        <v>J3370</v>
      </c>
      <c r="F4360" s="56" t="s">
        <v>16289</v>
      </c>
      <c r="G4360" s="56" t="s">
        <v>16288</v>
      </c>
      <c r="H4360" s="56" t="s">
        <v>2098</v>
      </c>
      <c r="I4360" s="57">
        <v>0</v>
      </c>
      <c r="J4360" s="57">
        <v>0</v>
      </c>
      <c r="K4360" s="57">
        <v>0</v>
      </c>
      <c r="L4360" s="315" t="e">
        <v>#REF!</v>
      </c>
      <c r="M4360" s="58" t="e">
        <v>#REF!</v>
      </c>
      <c r="N4360" s="58" t="e">
        <v>#N/A</v>
      </c>
      <c r="O4360" s="58" t="e">
        <v>#N/A</v>
      </c>
      <c r="P4360" s="58" t="e">
        <v>#N/A</v>
      </c>
      <c r="Q4360" s="58" t="e">
        <v>#N/A</v>
      </c>
    </row>
    <row r="4361" spans="1:17" ht="15" customHeight="1" thickBot="1">
      <c r="A4361" s="446"/>
      <c r="B4361" s="446"/>
      <c r="C4361" s="54" t="str">
        <f>IF(A4361="CSP","Consolidated Supply Program(IIF)",IF(A4361&lt;&gt;"",INDEX('CCN &amp; Description'!$B$2:$B$1071,MATCH(VALUE(LEFT(A4361,5)),'CCN &amp; Description'!$A$2:$A$1071,0)),""))</f>
        <v/>
      </c>
      <c r="D4361" s="55" t="str">
        <f t="shared" si="136"/>
        <v>J</v>
      </c>
      <c r="E4361" s="55" t="str">
        <f t="shared" si="137"/>
        <v>J3390</v>
      </c>
      <c r="F4361" s="56" t="s">
        <v>16290</v>
      </c>
      <c r="G4361" s="56" t="s">
        <v>16291</v>
      </c>
      <c r="H4361" s="59"/>
      <c r="I4361" s="57">
        <v>0</v>
      </c>
      <c r="J4361" s="57">
        <v>0</v>
      </c>
      <c r="K4361" s="57">
        <v>0</v>
      </c>
      <c r="L4361" s="315" t="e">
        <v>#REF!</v>
      </c>
      <c r="M4361" s="58" t="e">
        <v>#REF!</v>
      </c>
      <c r="N4361" s="58" t="e">
        <v>#N/A</v>
      </c>
      <c r="O4361" s="58" t="e">
        <v>#N/A</v>
      </c>
      <c r="P4361" s="58" t="e">
        <v>#N/A</v>
      </c>
      <c r="Q4361" s="58" t="e">
        <v>#N/A</v>
      </c>
    </row>
    <row r="4362" spans="1:17" s="110" customFormat="1" ht="15" customHeight="1" thickBot="1">
      <c r="A4362" s="446">
        <v>44112</v>
      </c>
      <c r="B4362" s="446"/>
      <c r="C4362" s="106" t="str">
        <f>IF(A4362="CSP","Consolidated Supply Program(IIF)",IF(A4362&lt;&gt;"",INDEX('CCN &amp; Description'!$B$2:$B$1071,MATCH(VALUE(LEFT(A4362,5)),'CCN &amp; Description'!$A$2:$A$1071,0)),""))</f>
        <v>COVERED STORAGE BUILDING, INSTALLATION</v>
      </c>
      <c r="D4362" s="107" t="str">
        <f t="shared" si="136"/>
        <v>K</v>
      </c>
      <c r="E4362" s="107" t="str">
        <f t="shared" si="137"/>
        <v>K0001</v>
      </c>
      <c r="F4362" s="108" t="s">
        <v>1290</v>
      </c>
      <c r="G4362" s="108" t="s">
        <v>9571</v>
      </c>
      <c r="H4362" s="108" t="s">
        <v>16292</v>
      </c>
      <c r="I4362" s="109">
        <v>0.96</v>
      </c>
      <c r="J4362" s="109">
        <v>0.85</v>
      </c>
      <c r="K4362" s="109">
        <v>0.57999999999999996</v>
      </c>
      <c r="L4362" s="110" t="e">
        <v>#REF!</v>
      </c>
      <c r="M4362" s="111" t="e">
        <v>#REF!</v>
      </c>
      <c r="N4362" s="111" t="e">
        <v>#N/A</v>
      </c>
      <c r="O4362" s="111" t="e">
        <v>#N/A</v>
      </c>
      <c r="P4362" s="111" t="e">
        <v>#N/A</v>
      </c>
      <c r="Q4362" s="111" t="e">
        <v>#N/A</v>
      </c>
    </row>
    <row r="4363" spans="1:17" s="110" customFormat="1" ht="15" customHeight="1" thickBot="1">
      <c r="A4363" s="446">
        <v>44112</v>
      </c>
      <c r="B4363" s="446"/>
      <c r="C4363" s="106" t="str">
        <f>IF(A4363="CSP","Consolidated Supply Program(IIF)",IF(A4363&lt;&gt;"",INDEX('CCN &amp; Description'!$B$2:$B$1071,MATCH(VALUE(LEFT(A4363,5)),'CCN &amp; Description'!$A$2:$A$1071,0)),""))</f>
        <v>COVERED STORAGE BUILDING, INSTALLATION</v>
      </c>
      <c r="D4363" s="107" t="str">
        <f t="shared" si="136"/>
        <v>K</v>
      </c>
      <c r="E4363" s="107" t="str">
        <f t="shared" si="137"/>
        <v>K0001</v>
      </c>
      <c r="F4363" s="108" t="s">
        <v>1290</v>
      </c>
      <c r="G4363" s="108" t="s">
        <v>9571</v>
      </c>
      <c r="H4363" s="108" t="s">
        <v>16292</v>
      </c>
      <c r="I4363" s="109">
        <v>0.96</v>
      </c>
      <c r="J4363" s="109">
        <v>0.85</v>
      </c>
      <c r="K4363" s="109">
        <v>0.57999999999999996</v>
      </c>
      <c r="L4363" s="110" t="e">
        <v>#REF!</v>
      </c>
      <c r="M4363" s="111" t="e">
        <v>#REF!</v>
      </c>
      <c r="N4363" s="111" t="e">
        <v>#N/A</v>
      </c>
      <c r="O4363" s="111" t="e">
        <v>#N/A</v>
      </c>
      <c r="P4363" s="111" t="e">
        <v>#N/A</v>
      </c>
      <c r="Q4363" s="111" t="e">
        <v>#N/A</v>
      </c>
    </row>
    <row r="4364" spans="1:17" ht="15" customHeight="1" thickBot="1">
      <c r="A4364" s="446"/>
      <c r="B4364" s="446"/>
      <c r="C4364" s="54" t="str">
        <f>IF(A4364="CSP","Consolidated Supply Program(IIF)",IF(A4364&lt;&gt;"",INDEX('CCN &amp; Description'!$B$2:$B$1071,MATCH(VALUE(LEFT(A4364,5)),'CCN &amp; Description'!$A$2:$A$1071,0)),""))</f>
        <v/>
      </c>
      <c r="D4364" s="55" t="str">
        <f t="shared" si="136"/>
        <v>K</v>
      </c>
      <c r="E4364" s="55" t="str">
        <f t="shared" si="137"/>
        <v>K0001</v>
      </c>
      <c r="F4364" s="56" t="s">
        <v>16293</v>
      </c>
      <c r="G4364" s="56" t="s">
        <v>9571</v>
      </c>
      <c r="H4364" s="56" t="s">
        <v>16292</v>
      </c>
      <c r="I4364" s="57">
        <v>0.96</v>
      </c>
      <c r="J4364" s="57">
        <v>0.85</v>
      </c>
      <c r="K4364" s="57">
        <v>0.57999999999999996</v>
      </c>
      <c r="L4364" s="315" t="e">
        <v>#REF!</v>
      </c>
      <c r="M4364" s="58" t="e">
        <v>#REF!</v>
      </c>
      <c r="N4364" s="58" t="e">
        <v>#N/A</v>
      </c>
      <c r="O4364" s="58" t="e">
        <v>#N/A</v>
      </c>
      <c r="P4364" s="58" t="e">
        <v>#N/A</v>
      </c>
      <c r="Q4364" s="58" t="e">
        <v>#N/A</v>
      </c>
    </row>
    <row r="4365" spans="1:17" s="110" customFormat="1" ht="15" customHeight="1" thickBot="1">
      <c r="A4365" s="446">
        <v>21375</v>
      </c>
      <c r="B4365" s="446"/>
      <c r="C4365" s="106" t="str">
        <f>IF(A4365="CSP","Consolidated Supply Program(IIF)",IF(A4365&lt;&gt;"",INDEX('CCN &amp; Description'!$B$2:$B$1071,MATCH(VALUE(LEFT(A4365,5)),'CCN &amp; Description'!$A$2:$A$1071,0)),""))</f>
        <v>MARINE MAINTENANCE SUPPORT FACILITY</v>
      </c>
      <c r="D4365" s="107" t="str">
        <f t="shared" si="136"/>
        <v>K</v>
      </c>
      <c r="E4365" s="107" t="str">
        <f t="shared" si="137"/>
        <v>K0002</v>
      </c>
      <c r="F4365" s="108" t="s">
        <v>1293</v>
      </c>
      <c r="G4365" s="108" t="s">
        <v>9602</v>
      </c>
      <c r="H4365" s="108" t="s">
        <v>16294</v>
      </c>
      <c r="I4365" s="109">
        <v>0.28999999999999998</v>
      </c>
      <c r="J4365" s="109">
        <v>1.08</v>
      </c>
      <c r="K4365" s="109">
        <v>1.33</v>
      </c>
      <c r="L4365" s="110" t="e">
        <v>#REF!</v>
      </c>
      <c r="M4365" s="111" t="e">
        <v>#REF!</v>
      </c>
      <c r="N4365" s="111" t="e">
        <v>#N/A</v>
      </c>
      <c r="O4365" s="111" t="e">
        <v>#N/A</v>
      </c>
      <c r="P4365" s="111" t="e">
        <v>#N/A</v>
      </c>
      <c r="Q4365" s="111" t="e">
        <v>#N/A</v>
      </c>
    </row>
    <row r="4366" spans="1:17" ht="15" customHeight="1" thickBot="1">
      <c r="A4366" s="446"/>
      <c r="B4366" s="446"/>
      <c r="C4366" s="54" t="str">
        <f>IF(A4366="CSP","Consolidated Supply Program(IIF)",IF(A4366&lt;&gt;"",INDEX('CCN &amp; Description'!$B$2:$B$1071,MATCH(VALUE(LEFT(A4366,5)),'CCN &amp; Description'!$A$2:$A$1071,0)),""))</f>
        <v/>
      </c>
      <c r="D4366" s="55" t="str">
        <f t="shared" si="136"/>
        <v>K</v>
      </c>
      <c r="E4366" s="55" t="str">
        <f t="shared" si="137"/>
        <v>K0002</v>
      </c>
      <c r="F4366" s="56" t="s">
        <v>16295</v>
      </c>
      <c r="G4366" s="56" t="s">
        <v>9602</v>
      </c>
      <c r="H4366" s="56" t="s">
        <v>16294</v>
      </c>
      <c r="I4366" s="57">
        <v>0.28999999999999998</v>
      </c>
      <c r="J4366" s="57">
        <v>1.08</v>
      </c>
      <c r="K4366" s="57">
        <v>1.33</v>
      </c>
      <c r="L4366" s="315" t="e">
        <v>#REF!</v>
      </c>
      <c r="M4366" s="58" t="e">
        <v>#REF!</v>
      </c>
      <c r="N4366" s="58" t="e">
        <v>#N/A</v>
      </c>
      <c r="O4366" s="58" t="e">
        <v>#N/A</v>
      </c>
      <c r="P4366" s="58" t="e">
        <v>#N/A</v>
      </c>
      <c r="Q4366" s="58" t="e">
        <v>#N/A</v>
      </c>
    </row>
    <row r="4367" spans="1:17" ht="15" customHeight="1" thickBot="1">
      <c r="A4367" s="446"/>
      <c r="B4367" s="446"/>
      <c r="C4367" s="54" t="str">
        <f>IF(A4367="CSP","Consolidated Supply Program(IIF)",IF(A4367&lt;&gt;"",INDEX('CCN &amp; Description'!$B$2:$B$1071,MATCH(VALUE(LEFT(A4367,5)),'CCN &amp; Description'!$A$2:$A$1071,0)),""))</f>
        <v/>
      </c>
      <c r="D4367" s="55" t="str">
        <f t="shared" si="136"/>
        <v>K</v>
      </c>
      <c r="E4367" s="55" t="str">
        <f t="shared" si="137"/>
        <v>K0003</v>
      </c>
      <c r="F4367" s="56" t="s">
        <v>9603</v>
      </c>
      <c r="G4367" s="56" t="s">
        <v>9571</v>
      </c>
      <c r="H4367" s="56" t="s">
        <v>16296</v>
      </c>
      <c r="I4367" s="57">
        <v>1</v>
      </c>
      <c r="J4367" s="57">
        <v>1.37</v>
      </c>
      <c r="K4367" s="57">
        <v>2.21</v>
      </c>
      <c r="L4367" s="315" t="e">
        <v>#REF!</v>
      </c>
      <c r="M4367" s="58" t="e">
        <v>#REF!</v>
      </c>
      <c r="N4367" s="58" t="e">
        <v>#N/A</v>
      </c>
      <c r="O4367" s="58" t="e">
        <v>#N/A</v>
      </c>
      <c r="P4367" s="58" t="e">
        <v>#N/A</v>
      </c>
      <c r="Q4367" s="58" t="e">
        <v>#N/A</v>
      </c>
    </row>
    <row r="4368" spans="1:17" ht="15" customHeight="1" thickBot="1">
      <c r="A4368" s="446"/>
      <c r="B4368" s="446"/>
      <c r="C4368" s="54" t="str">
        <f>IF(A4368="CSP","Consolidated Supply Program(IIF)",IF(A4368&lt;&gt;"",INDEX('CCN &amp; Description'!$B$2:$B$1071,MATCH(VALUE(LEFT(A4368,5)),'CCN &amp; Description'!$A$2:$A$1071,0)),""))</f>
        <v/>
      </c>
      <c r="D4368" s="55" t="str">
        <f t="shared" si="136"/>
        <v>K</v>
      </c>
      <c r="E4368" s="55" t="str">
        <f t="shared" si="137"/>
        <v>K0003</v>
      </c>
      <c r="F4368" s="56" t="s">
        <v>16297</v>
      </c>
      <c r="G4368" s="56" t="s">
        <v>9571</v>
      </c>
      <c r="H4368" s="56" t="s">
        <v>16296</v>
      </c>
      <c r="I4368" s="57">
        <v>1</v>
      </c>
      <c r="J4368" s="57">
        <v>1.37</v>
      </c>
      <c r="K4368" s="57">
        <v>2.21</v>
      </c>
      <c r="L4368" s="315" t="e">
        <v>#REF!</v>
      </c>
      <c r="M4368" s="58" t="e">
        <v>#REF!</v>
      </c>
      <c r="N4368" s="58" t="e">
        <v>#N/A</v>
      </c>
      <c r="O4368" s="58" t="e">
        <v>#N/A</v>
      </c>
      <c r="P4368" s="58" t="e">
        <v>#N/A</v>
      </c>
      <c r="Q4368" s="58" t="e">
        <v>#N/A</v>
      </c>
    </row>
    <row r="4369" spans="1:17" ht="15" customHeight="1" thickBot="1">
      <c r="A4369" s="446"/>
      <c r="B4369" s="446"/>
      <c r="C4369" s="54" t="str">
        <f>IF(A4369="CSP","Consolidated Supply Program(IIF)",IF(A4369&lt;&gt;"",INDEX('CCN &amp; Description'!$B$2:$B$1071,MATCH(VALUE(LEFT(A4369,5)),'CCN &amp; Description'!$A$2:$A$1071,0)),""))</f>
        <v/>
      </c>
      <c r="D4369" s="55" t="str">
        <f t="shared" si="136"/>
        <v>K</v>
      </c>
      <c r="E4369" s="55" t="str">
        <f t="shared" si="137"/>
        <v>K0004</v>
      </c>
      <c r="F4369" s="56" t="s">
        <v>9604</v>
      </c>
      <c r="G4369" s="56" t="s">
        <v>9605</v>
      </c>
      <c r="H4369" s="56" t="s">
        <v>16298</v>
      </c>
      <c r="I4369" s="60"/>
      <c r="J4369" s="60"/>
      <c r="K4369" s="60"/>
      <c r="L4369" s="315" t="e">
        <v>#REF!</v>
      </c>
      <c r="M4369" s="58" t="e">
        <v>#REF!</v>
      </c>
      <c r="N4369" s="58" t="e">
        <v>#N/A</v>
      </c>
      <c r="O4369" s="58" t="e">
        <v>#N/A</v>
      </c>
      <c r="P4369" s="58" t="e">
        <v>#N/A</v>
      </c>
      <c r="Q4369" s="58" t="e">
        <v>#N/A</v>
      </c>
    </row>
    <row r="4370" spans="1:17" ht="15" customHeight="1" thickBot="1">
      <c r="A4370" s="446"/>
      <c r="B4370" s="446"/>
      <c r="C4370" s="54" t="str">
        <f>IF(A4370="CSP","Consolidated Supply Program(IIF)",IF(A4370&lt;&gt;"",INDEX('CCN &amp; Description'!$B$2:$B$1071,MATCH(VALUE(LEFT(A4370,5)),'CCN &amp; Description'!$A$2:$A$1071,0)),""))</f>
        <v/>
      </c>
      <c r="D4370" s="55" t="str">
        <f t="shared" si="136"/>
        <v>K</v>
      </c>
      <c r="E4370" s="55" t="str">
        <f t="shared" si="137"/>
        <v>K0005</v>
      </c>
      <c r="F4370" s="56" t="s">
        <v>9610</v>
      </c>
      <c r="G4370" s="56" t="s">
        <v>13241</v>
      </c>
      <c r="H4370" s="59"/>
      <c r="I4370" s="57">
        <v>1.17</v>
      </c>
      <c r="J4370" s="57">
        <v>1.1200000000000001</v>
      </c>
      <c r="K4370" s="57">
        <v>0.25</v>
      </c>
      <c r="L4370" s="315" t="e">
        <v>#REF!</v>
      </c>
      <c r="M4370" s="58" t="e">
        <v>#REF!</v>
      </c>
      <c r="N4370" s="58" t="e">
        <v>#N/A</v>
      </c>
      <c r="O4370" s="58" t="e">
        <v>#N/A</v>
      </c>
      <c r="P4370" s="58" t="e">
        <v>#N/A</v>
      </c>
      <c r="Q4370" s="58" t="e">
        <v>#N/A</v>
      </c>
    </row>
    <row r="4371" spans="1:17" ht="15" customHeight="1" thickBot="1">
      <c r="A4371" s="446"/>
      <c r="B4371" s="446"/>
      <c r="C4371" s="54" t="str">
        <f>IF(A4371="CSP","Consolidated Supply Program(IIF)",IF(A4371&lt;&gt;"",INDEX('CCN &amp; Description'!$B$2:$B$1071,MATCH(VALUE(LEFT(A4371,5)),'CCN &amp; Description'!$A$2:$A$1071,0)),""))</f>
        <v/>
      </c>
      <c r="D4371" s="55" t="str">
        <f t="shared" si="136"/>
        <v>K</v>
      </c>
      <c r="E4371" s="55" t="str">
        <f t="shared" si="137"/>
        <v>K0006</v>
      </c>
      <c r="F4371" s="56" t="s">
        <v>9614</v>
      </c>
      <c r="G4371" s="56" t="s">
        <v>13241</v>
      </c>
      <c r="H4371" s="56" t="s">
        <v>16299</v>
      </c>
      <c r="I4371" s="57">
        <v>1.94</v>
      </c>
      <c r="J4371" s="57">
        <v>1.58</v>
      </c>
      <c r="K4371" s="57">
        <v>0.46</v>
      </c>
      <c r="L4371" s="315" t="e">
        <v>#REF!</v>
      </c>
      <c r="M4371" s="58" t="e">
        <v>#REF!</v>
      </c>
      <c r="N4371" s="58" t="e">
        <v>#N/A</v>
      </c>
      <c r="O4371" s="58" t="e">
        <v>#N/A</v>
      </c>
      <c r="P4371" s="58" t="e">
        <v>#N/A</v>
      </c>
      <c r="Q4371" s="58" t="e">
        <v>#N/A</v>
      </c>
    </row>
    <row r="4372" spans="1:17" ht="15" customHeight="1" thickBot="1">
      <c r="A4372" s="446"/>
      <c r="B4372" s="446"/>
      <c r="C4372" s="54" t="str">
        <f>IF(A4372="CSP","Consolidated Supply Program(IIF)",IF(A4372&lt;&gt;"",INDEX('CCN &amp; Description'!$B$2:$B$1071,MATCH(VALUE(LEFT(A4372,5)),'CCN &amp; Description'!$A$2:$A$1071,0)),""))</f>
        <v/>
      </c>
      <c r="D4372" s="55" t="str">
        <f t="shared" si="136"/>
        <v>K</v>
      </c>
      <c r="E4372" s="55" t="str">
        <f t="shared" si="137"/>
        <v>K0007</v>
      </c>
      <c r="F4372" s="56" t="s">
        <v>9618</v>
      </c>
      <c r="G4372" s="56" t="s">
        <v>14060</v>
      </c>
      <c r="H4372" s="56" t="s">
        <v>16300</v>
      </c>
      <c r="I4372" s="57">
        <v>2</v>
      </c>
      <c r="J4372" s="57">
        <v>1.25</v>
      </c>
      <c r="K4372" s="57">
        <v>0.67</v>
      </c>
      <c r="L4372" s="315" t="e">
        <v>#REF!</v>
      </c>
      <c r="M4372" s="58" t="e">
        <v>#REF!</v>
      </c>
      <c r="N4372" s="58" t="e">
        <v>#N/A</v>
      </c>
      <c r="O4372" s="58" t="e">
        <v>#N/A</v>
      </c>
      <c r="P4372" s="58" t="e">
        <v>#N/A</v>
      </c>
      <c r="Q4372" s="58" t="e">
        <v>#N/A</v>
      </c>
    </row>
    <row r="4373" spans="1:17" s="110" customFormat="1" ht="15" customHeight="1" thickBot="1">
      <c r="A4373" s="446">
        <v>44112</v>
      </c>
      <c r="B4373" s="446"/>
      <c r="C4373" s="106" t="str">
        <f>IF(A4373="CSP","Consolidated Supply Program(IIF)",IF(A4373&lt;&gt;"",INDEX('CCN &amp; Description'!$B$2:$B$1071,MATCH(VALUE(LEFT(A4373,5)),'CCN &amp; Description'!$A$2:$A$1071,0)),""))</f>
        <v>COVERED STORAGE BUILDING, INSTALLATION</v>
      </c>
      <c r="D4373" s="107" t="str">
        <f t="shared" si="136"/>
        <v>K</v>
      </c>
      <c r="E4373" s="107" t="str">
        <f t="shared" si="137"/>
        <v>K0008</v>
      </c>
      <c r="F4373" s="108" t="s">
        <v>9622</v>
      </c>
      <c r="G4373" s="108" t="s">
        <v>14117</v>
      </c>
      <c r="H4373" s="108" t="s">
        <v>16301</v>
      </c>
      <c r="I4373" s="109">
        <v>1.67</v>
      </c>
      <c r="J4373" s="109">
        <v>2.17</v>
      </c>
      <c r="K4373" s="109">
        <v>0.25</v>
      </c>
      <c r="L4373" s="110" t="e">
        <v>#REF!</v>
      </c>
      <c r="M4373" s="111" t="e">
        <v>#REF!</v>
      </c>
      <c r="N4373" s="111" t="e">
        <v>#N/A</v>
      </c>
      <c r="O4373" s="111" t="e">
        <v>#N/A</v>
      </c>
      <c r="P4373" s="111" t="e">
        <v>#N/A</v>
      </c>
      <c r="Q4373" s="111" t="e">
        <v>#N/A</v>
      </c>
    </row>
    <row r="4374" spans="1:17" ht="15" customHeight="1" thickBot="1">
      <c r="A4374" s="446"/>
      <c r="B4374" s="446"/>
      <c r="C4374" s="54" t="str">
        <f>IF(A4374="CSP","Consolidated Supply Program(IIF)",IF(A4374&lt;&gt;"",INDEX('CCN &amp; Description'!$B$2:$B$1071,MATCH(VALUE(LEFT(A4374,5)),'CCN &amp; Description'!$A$2:$A$1071,0)),""))</f>
        <v/>
      </c>
      <c r="D4374" s="55" t="str">
        <f t="shared" si="136"/>
        <v>K</v>
      </c>
      <c r="E4374" s="55" t="str">
        <f t="shared" si="137"/>
        <v>K0009</v>
      </c>
      <c r="F4374" s="56" t="s">
        <v>16302</v>
      </c>
      <c r="G4374" s="56" t="s">
        <v>16303</v>
      </c>
      <c r="H4374" s="56" t="s">
        <v>16304</v>
      </c>
      <c r="I4374" s="57">
        <v>0</v>
      </c>
      <c r="J4374" s="57">
        <v>0</v>
      </c>
      <c r="K4374" s="57">
        <v>0</v>
      </c>
      <c r="L4374" s="315" t="e">
        <v>#REF!</v>
      </c>
      <c r="M4374" s="58" t="e">
        <v>#REF!</v>
      </c>
      <c r="N4374" s="58" t="e">
        <v>#N/A</v>
      </c>
      <c r="O4374" s="58" t="e">
        <v>#N/A</v>
      </c>
      <c r="P4374" s="58" t="e">
        <v>#N/A</v>
      </c>
      <c r="Q4374" s="58" t="e">
        <v>#N/A</v>
      </c>
    </row>
    <row r="4375" spans="1:17" ht="15" customHeight="1" thickBot="1">
      <c r="A4375" s="446"/>
      <c r="B4375" s="446"/>
      <c r="C4375" s="54" t="str">
        <f>IF(A4375="CSP","Consolidated Supply Program(IIF)",IF(A4375&lt;&gt;"",INDEX('CCN &amp; Description'!$B$2:$B$1071,MATCH(VALUE(LEFT(A4375,5)),'CCN &amp; Description'!$A$2:$A$1071,0)),""))</f>
        <v/>
      </c>
      <c r="D4375" s="55" t="str">
        <f t="shared" si="136"/>
        <v>K</v>
      </c>
      <c r="E4375" s="55" t="str">
        <f t="shared" si="137"/>
        <v>K0010</v>
      </c>
      <c r="F4375" s="56" t="s">
        <v>16305</v>
      </c>
      <c r="G4375" s="56" t="s">
        <v>16306</v>
      </c>
      <c r="H4375" s="56" t="s">
        <v>16307</v>
      </c>
      <c r="I4375" s="60"/>
      <c r="J4375" s="60"/>
      <c r="K4375" s="60"/>
      <c r="L4375" s="315" t="e">
        <v>#REF!</v>
      </c>
      <c r="M4375" s="58" t="e">
        <v>#REF!</v>
      </c>
      <c r="N4375" s="58" t="e">
        <v>#N/A</v>
      </c>
      <c r="O4375" s="58" t="e">
        <v>#N/A</v>
      </c>
      <c r="P4375" s="58" t="e">
        <v>#N/A</v>
      </c>
      <c r="Q4375" s="58" t="e">
        <v>#N/A</v>
      </c>
    </row>
    <row r="4376" spans="1:17" ht="15" customHeight="1" thickBot="1">
      <c r="A4376" s="446"/>
      <c r="B4376" s="446"/>
      <c r="C4376" s="54" t="str">
        <f>IF(A4376="CSP","Consolidated Supply Program(IIF)",IF(A4376&lt;&gt;"",INDEX('CCN &amp; Description'!$B$2:$B$1071,MATCH(VALUE(LEFT(A4376,5)),'CCN &amp; Description'!$A$2:$A$1071,0)),""))</f>
        <v/>
      </c>
      <c r="D4376" s="55" t="str">
        <f t="shared" si="136"/>
        <v>K</v>
      </c>
      <c r="E4376" s="55" t="str">
        <f t="shared" si="137"/>
        <v>K0011</v>
      </c>
      <c r="F4376" s="56" t="s">
        <v>16308</v>
      </c>
      <c r="G4376" s="56" t="s">
        <v>16303</v>
      </c>
      <c r="H4376" s="56" t="s">
        <v>16309</v>
      </c>
      <c r="I4376" s="57">
        <v>0</v>
      </c>
      <c r="J4376" s="57">
        <v>0</v>
      </c>
      <c r="K4376" s="57">
        <v>0</v>
      </c>
      <c r="L4376" s="315" t="e">
        <v>#REF!</v>
      </c>
      <c r="M4376" s="58" t="e">
        <v>#REF!</v>
      </c>
      <c r="N4376" s="58" t="e">
        <v>#N/A</v>
      </c>
      <c r="O4376" s="58" t="e">
        <v>#N/A</v>
      </c>
      <c r="P4376" s="58" t="e">
        <v>#N/A</v>
      </c>
      <c r="Q4376" s="58" t="e">
        <v>#N/A</v>
      </c>
    </row>
    <row r="4377" spans="1:17" ht="15" customHeight="1" thickBot="1">
      <c r="A4377" s="446"/>
      <c r="B4377" s="446"/>
      <c r="C4377" s="54" t="str">
        <f>IF(A4377="CSP","Consolidated Supply Program(IIF)",IF(A4377&lt;&gt;"",INDEX('CCN &amp; Description'!$B$2:$B$1071,MATCH(VALUE(LEFT(A4377,5)),'CCN &amp; Description'!$A$2:$A$1071,0)),""))</f>
        <v/>
      </c>
      <c r="D4377" s="55" t="str">
        <f t="shared" si="136"/>
        <v>K</v>
      </c>
      <c r="E4377" s="55" t="str">
        <f t="shared" si="137"/>
        <v>K0012</v>
      </c>
      <c r="F4377" s="56" t="s">
        <v>16310</v>
      </c>
      <c r="G4377" s="56" t="s">
        <v>16303</v>
      </c>
      <c r="H4377" s="56" t="s">
        <v>16311</v>
      </c>
      <c r="I4377" s="57">
        <v>0</v>
      </c>
      <c r="J4377" s="57">
        <v>0</v>
      </c>
      <c r="K4377" s="57">
        <v>0</v>
      </c>
      <c r="L4377" s="315" t="e">
        <v>#REF!</v>
      </c>
      <c r="M4377" s="58" t="e">
        <v>#REF!</v>
      </c>
      <c r="N4377" s="58" t="e">
        <v>#N/A</v>
      </c>
      <c r="O4377" s="58" t="e">
        <v>#N/A</v>
      </c>
      <c r="P4377" s="58" t="e">
        <v>#N/A</v>
      </c>
      <c r="Q4377" s="58" t="e">
        <v>#N/A</v>
      </c>
    </row>
    <row r="4378" spans="1:17" ht="15" customHeight="1" thickBot="1">
      <c r="A4378" s="446"/>
      <c r="B4378" s="446"/>
      <c r="C4378" s="54" t="str">
        <f>IF(A4378="CSP","Consolidated Supply Program(IIF)",IF(A4378&lt;&gt;"",INDEX('CCN &amp; Description'!$B$2:$B$1071,MATCH(VALUE(LEFT(A4378,5)),'CCN &amp; Description'!$A$2:$A$1071,0)),""))</f>
        <v/>
      </c>
      <c r="D4378" s="55" t="str">
        <f t="shared" si="136"/>
        <v>K</v>
      </c>
      <c r="E4378" s="55" t="str">
        <f t="shared" si="137"/>
        <v>K0013</v>
      </c>
      <c r="F4378" s="56" t="s">
        <v>16312</v>
      </c>
      <c r="G4378" s="56" t="s">
        <v>16303</v>
      </c>
      <c r="H4378" s="56" t="s">
        <v>16313</v>
      </c>
      <c r="I4378" s="57">
        <v>0</v>
      </c>
      <c r="J4378" s="57">
        <v>0</v>
      </c>
      <c r="K4378" s="57">
        <v>0</v>
      </c>
      <c r="L4378" s="315" t="e">
        <v>#REF!</v>
      </c>
      <c r="M4378" s="58" t="e">
        <v>#REF!</v>
      </c>
      <c r="N4378" s="58" t="e">
        <v>#N/A</v>
      </c>
      <c r="O4378" s="58" t="e">
        <v>#N/A</v>
      </c>
      <c r="P4378" s="58" t="e">
        <v>#N/A</v>
      </c>
      <c r="Q4378" s="58" t="e">
        <v>#N/A</v>
      </c>
    </row>
    <row r="4379" spans="1:17" ht="15" customHeight="1" thickBot="1">
      <c r="A4379" s="446"/>
      <c r="B4379" s="446"/>
      <c r="C4379" s="54" t="str">
        <f>IF(A4379="CSP","Consolidated Supply Program(IIF)",IF(A4379&lt;&gt;"",INDEX('CCN &amp; Description'!$B$2:$B$1071,MATCH(VALUE(LEFT(A4379,5)),'CCN &amp; Description'!$A$2:$A$1071,0)),""))</f>
        <v/>
      </c>
      <c r="D4379" s="55" t="str">
        <f t="shared" si="136"/>
        <v>K</v>
      </c>
      <c r="E4379" s="55" t="str">
        <f t="shared" si="137"/>
        <v>K0014</v>
      </c>
      <c r="F4379" s="56" t="s">
        <v>16314</v>
      </c>
      <c r="G4379" s="56" t="s">
        <v>16303</v>
      </c>
      <c r="H4379" s="56" t="s">
        <v>16315</v>
      </c>
      <c r="I4379" s="57">
        <v>0</v>
      </c>
      <c r="J4379" s="57">
        <v>0</v>
      </c>
      <c r="K4379" s="57">
        <v>0</v>
      </c>
      <c r="L4379" s="315" t="e">
        <v>#REF!</v>
      </c>
      <c r="M4379" s="58" t="e">
        <v>#REF!</v>
      </c>
      <c r="N4379" s="58" t="e">
        <v>#N/A</v>
      </c>
      <c r="O4379" s="58" t="e">
        <v>#N/A</v>
      </c>
      <c r="P4379" s="58" t="e">
        <v>#N/A</v>
      </c>
      <c r="Q4379" s="58" t="e">
        <v>#N/A</v>
      </c>
    </row>
    <row r="4380" spans="1:17" ht="15" customHeight="1" thickBot="1">
      <c r="A4380" s="446"/>
      <c r="B4380" s="446"/>
      <c r="C4380" s="54" t="str">
        <f>IF(A4380="CSP","Consolidated Supply Program(IIF)",IF(A4380&lt;&gt;"",INDEX('CCN &amp; Description'!$B$2:$B$1071,MATCH(VALUE(LEFT(A4380,5)),'CCN &amp; Description'!$A$2:$A$1071,0)),""))</f>
        <v/>
      </c>
      <c r="D4380" s="55" t="str">
        <f t="shared" si="136"/>
        <v>K</v>
      </c>
      <c r="E4380" s="55" t="str">
        <f t="shared" si="137"/>
        <v>K0016</v>
      </c>
      <c r="F4380" s="56" t="s">
        <v>16316</v>
      </c>
      <c r="G4380" s="56" t="s">
        <v>16317</v>
      </c>
      <c r="H4380" s="56" t="s">
        <v>16318</v>
      </c>
      <c r="I4380" s="60"/>
      <c r="J4380" s="60"/>
      <c r="K4380" s="60"/>
      <c r="L4380" s="315" t="e">
        <v>#REF!</v>
      </c>
      <c r="M4380" s="58" t="e">
        <v>#REF!</v>
      </c>
      <c r="N4380" s="58" t="e">
        <v>#N/A</v>
      </c>
      <c r="O4380" s="58" t="e">
        <v>#N/A</v>
      </c>
      <c r="P4380" s="58" t="e">
        <v>#N/A</v>
      </c>
      <c r="Q4380" s="58" t="e">
        <v>#N/A</v>
      </c>
    </row>
    <row r="4381" spans="1:17" ht="15" customHeight="1" thickBot="1">
      <c r="A4381" s="446"/>
      <c r="B4381" s="446"/>
      <c r="C4381" s="54" t="str">
        <f>IF(A4381="CSP","Consolidated Supply Program(IIF)",IF(A4381&lt;&gt;"",INDEX('CCN &amp; Description'!$B$2:$B$1071,MATCH(VALUE(LEFT(A4381,5)),'CCN &amp; Description'!$A$2:$A$1071,0)),""))</f>
        <v/>
      </c>
      <c r="D4381" s="55" t="str">
        <f t="shared" si="136"/>
        <v>K</v>
      </c>
      <c r="E4381" s="55" t="str">
        <f t="shared" si="137"/>
        <v>K0017</v>
      </c>
      <c r="F4381" s="56" t="s">
        <v>16319</v>
      </c>
      <c r="G4381" s="56" t="s">
        <v>7160</v>
      </c>
      <c r="H4381" s="56" t="s">
        <v>16320</v>
      </c>
      <c r="I4381" s="60"/>
      <c r="J4381" s="60"/>
      <c r="K4381" s="60"/>
      <c r="L4381" s="315" t="e">
        <v>#REF!</v>
      </c>
      <c r="M4381" s="58" t="e">
        <v>#REF!</v>
      </c>
      <c r="N4381" s="58" t="e">
        <v>#N/A</v>
      </c>
      <c r="O4381" s="58" t="e">
        <v>#N/A</v>
      </c>
      <c r="P4381" s="58" t="e">
        <v>#N/A</v>
      </c>
      <c r="Q4381" s="58" t="e">
        <v>#N/A</v>
      </c>
    </row>
    <row r="4382" spans="1:17" ht="15" customHeight="1" thickBot="1">
      <c r="A4382" s="446"/>
      <c r="B4382" s="446"/>
      <c r="C4382" s="54" t="str">
        <f>IF(A4382="CSP","Consolidated Supply Program(IIF)",IF(A4382&lt;&gt;"",INDEX('CCN &amp; Description'!$B$2:$B$1071,MATCH(VALUE(LEFT(A4382,5)),'CCN &amp; Description'!$A$2:$A$1071,0)),""))</f>
        <v/>
      </c>
      <c r="D4382" s="55" t="str">
        <f t="shared" si="136"/>
        <v>K</v>
      </c>
      <c r="E4382" s="55" t="str">
        <f t="shared" si="137"/>
        <v>K0017</v>
      </c>
      <c r="F4382" s="56" t="s">
        <v>16319</v>
      </c>
      <c r="G4382" s="56" t="s">
        <v>7160</v>
      </c>
      <c r="H4382" s="56" t="s">
        <v>16321</v>
      </c>
      <c r="I4382" s="60"/>
      <c r="J4382" s="60"/>
      <c r="K4382" s="60"/>
      <c r="L4382" s="315" t="e">
        <v>#REF!</v>
      </c>
      <c r="M4382" s="58" t="e">
        <v>#REF!</v>
      </c>
      <c r="N4382" s="58" t="e">
        <v>#N/A</v>
      </c>
      <c r="O4382" s="58" t="e">
        <v>#N/A</v>
      </c>
      <c r="P4382" s="58" t="e">
        <v>#N/A</v>
      </c>
      <c r="Q4382" s="58" t="e">
        <v>#N/A</v>
      </c>
    </row>
    <row r="4383" spans="1:17" ht="15" customHeight="1" thickBot="1">
      <c r="A4383" s="446"/>
      <c r="B4383" s="446"/>
      <c r="C4383" s="54" t="str">
        <f>IF(A4383="CSP","Consolidated Supply Program(IIF)",IF(A4383&lt;&gt;"",INDEX('CCN &amp; Description'!$B$2:$B$1071,MATCH(VALUE(LEFT(A4383,5)),'CCN &amp; Description'!$A$2:$A$1071,0)),""))</f>
        <v/>
      </c>
      <c r="D4383" s="55" t="str">
        <f t="shared" si="136"/>
        <v>K</v>
      </c>
      <c r="E4383" s="55" t="str">
        <f t="shared" si="137"/>
        <v>K0019</v>
      </c>
      <c r="F4383" s="56" t="s">
        <v>16322</v>
      </c>
      <c r="G4383" s="56" t="s">
        <v>16323</v>
      </c>
      <c r="H4383" s="59"/>
      <c r="I4383" s="60"/>
      <c r="J4383" s="60"/>
      <c r="K4383" s="60"/>
      <c r="L4383" s="315" t="e">
        <v>#REF!</v>
      </c>
      <c r="M4383" s="58" t="e">
        <v>#REF!</v>
      </c>
      <c r="N4383" s="58" t="e">
        <v>#N/A</v>
      </c>
      <c r="O4383" s="58" t="e">
        <v>#N/A</v>
      </c>
      <c r="P4383" s="58" t="e">
        <v>#N/A</v>
      </c>
      <c r="Q4383" s="58" t="e">
        <v>#N/A</v>
      </c>
    </row>
    <row r="4384" spans="1:17" ht="15" customHeight="1" thickBot="1">
      <c r="A4384" s="446"/>
      <c r="B4384" s="446"/>
      <c r="C4384" s="54" t="str">
        <f>IF(A4384="CSP","Consolidated Supply Program(IIF)",IF(A4384&lt;&gt;"",INDEX('CCN &amp; Description'!$B$2:$B$1071,MATCH(VALUE(LEFT(A4384,5)),'CCN &amp; Description'!$A$2:$A$1071,0)),""))</f>
        <v/>
      </c>
      <c r="D4384" s="55" t="str">
        <f t="shared" si="136"/>
        <v>K</v>
      </c>
      <c r="E4384" s="55" t="str">
        <f t="shared" si="137"/>
        <v>K0020</v>
      </c>
      <c r="F4384" s="56" t="s">
        <v>9632</v>
      </c>
      <c r="G4384" s="56" t="s">
        <v>9633</v>
      </c>
      <c r="H4384" s="59"/>
      <c r="I4384" s="60"/>
      <c r="J4384" s="60"/>
      <c r="K4384" s="60"/>
      <c r="L4384" s="315" t="e">
        <v>#REF!</v>
      </c>
      <c r="M4384" s="58" t="e">
        <v>#REF!</v>
      </c>
      <c r="N4384" s="58" t="e">
        <v>#N/A</v>
      </c>
      <c r="O4384" s="58" t="e">
        <v>#N/A</v>
      </c>
      <c r="P4384" s="58" t="e">
        <v>#N/A</v>
      </c>
      <c r="Q4384" s="58" t="e">
        <v>#N/A</v>
      </c>
    </row>
    <row r="4385" spans="1:17" ht="15" customHeight="1" thickBot="1">
      <c r="A4385" s="446"/>
      <c r="B4385" s="446"/>
      <c r="C4385" s="54" t="str">
        <f>IF(A4385="CSP","Consolidated Supply Program(IIF)",IF(A4385&lt;&gt;"",INDEX('CCN &amp; Description'!$B$2:$B$1071,MATCH(VALUE(LEFT(A4385,5)),'CCN &amp; Description'!$A$2:$A$1071,0)),""))</f>
        <v/>
      </c>
      <c r="D4385" s="55" t="str">
        <f t="shared" si="136"/>
        <v>K</v>
      </c>
      <c r="E4385" s="55" t="str">
        <f t="shared" si="137"/>
        <v>K0021</v>
      </c>
      <c r="F4385" s="56" t="s">
        <v>16324</v>
      </c>
      <c r="G4385" s="56" t="s">
        <v>16303</v>
      </c>
      <c r="H4385" s="56" t="s">
        <v>16325</v>
      </c>
      <c r="I4385" s="57">
        <v>0</v>
      </c>
      <c r="J4385" s="57">
        <v>0</v>
      </c>
      <c r="K4385" s="57">
        <v>0</v>
      </c>
      <c r="L4385" s="315" t="e">
        <v>#REF!</v>
      </c>
      <c r="M4385" s="58" t="e">
        <v>#REF!</v>
      </c>
      <c r="N4385" s="58" t="e">
        <v>#N/A</v>
      </c>
      <c r="O4385" s="58" t="e">
        <v>#N/A</v>
      </c>
      <c r="P4385" s="58" t="e">
        <v>#N/A</v>
      </c>
      <c r="Q4385" s="58" t="e">
        <v>#N/A</v>
      </c>
    </row>
    <row r="4386" spans="1:17" ht="15" customHeight="1" thickBot="1">
      <c r="A4386" s="446">
        <v>14345</v>
      </c>
      <c r="B4386" s="446"/>
      <c r="C4386" s="54" t="str">
        <f>IF(A4386="CSP","Consolidated Supply Program(IIF)",IF(A4386&lt;&gt;"",INDEX('CCN &amp; Description'!$B$2:$B$1071,MATCH(VALUE(LEFT(A4386,5)),'CCN &amp; Description'!$A$2:$A$1071,0)),""))</f>
        <v>SMALL ARMS STORAGE, INSTALLATION</v>
      </c>
      <c r="D4386" s="55" t="str">
        <f t="shared" si="136"/>
        <v>K</v>
      </c>
      <c r="E4386" s="55" t="str">
        <f t="shared" si="137"/>
        <v>K0022</v>
      </c>
      <c r="F4386" s="56" t="s">
        <v>16326</v>
      </c>
      <c r="G4386" s="56" t="s">
        <v>15018</v>
      </c>
      <c r="H4386" s="59"/>
      <c r="I4386" s="60"/>
      <c r="J4386" s="60"/>
      <c r="K4386" s="60"/>
      <c r="L4386" s="315" t="e">
        <v>#REF!</v>
      </c>
      <c r="M4386" s="58" t="e">
        <v>#REF!</v>
      </c>
      <c r="N4386" s="58" t="e">
        <v>#N/A</v>
      </c>
      <c r="O4386" s="58" t="e">
        <v>#N/A</v>
      </c>
      <c r="P4386" s="58" t="e">
        <v>#N/A</v>
      </c>
      <c r="Q4386" s="58" t="e">
        <v>#N/A</v>
      </c>
    </row>
    <row r="4387" spans="1:17" ht="15" customHeight="1" thickBot="1">
      <c r="A4387" s="446"/>
      <c r="B4387" s="446"/>
      <c r="C4387" s="54" t="str">
        <f>IF(A4387="CSP","Consolidated Supply Program(IIF)",IF(A4387&lt;&gt;"",INDEX('CCN &amp; Description'!$B$2:$B$1071,MATCH(VALUE(LEFT(A4387,5)),'CCN &amp; Description'!$A$2:$A$1071,0)),""))</f>
        <v/>
      </c>
      <c r="D4387" s="55" t="str">
        <f t="shared" si="136"/>
        <v>K</v>
      </c>
      <c r="E4387" s="55" t="str">
        <f t="shared" si="137"/>
        <v>K0023</v>
      </c>
      <c r="F4387" s="56" t="s">
        <v>9634</v>
      </c>
      <c r="G4387" s="56" t="s">
        <v>9635</v>
      </c>
      <c r="H4387" s="59"/>
      <c r="I4387" s="57">
        <v>0</v>
      </c>
      <c r="J4387" s="57">
        <v>0</v>
      </c>
      <c r="K4387" s="57">
        <v>0</v>
      </c>
      <c r="L4387" s="315" t="e">
        <v>#REF!</v>
      </c>
      <c r="M4387" s="58" t="e">
        <v>#REF!</v>
      </c>
      <c r="N4387" s="58" t="e">
        <v>#N/A</v>
      </c>
      <c r="O4387" s="58" t="e">
        <v>#N/A</v>
      </c>
      <c r="P4387" s="58" t="e">
        <v>#N/A</v>
      </c>
      <c r="Q4387" s="58" t="e">
        <v>#N/A</v>
      </c>
    </row>
    <row r="4388" spans="1:17" ht="15" customHeight="1" thickBot="1">
      <c r="A4388" s="446"/>
      <c r="B4388" s="446"/>
      <c r="C4388" s="54" t="str">
        <f>IF(A4388="CSP","Consolidated Supply Program(IIF)",IF(A4388&lt;&gt;"",INDEX('CCN &amp; Description'!$B$2:$B$1071,MATCH(VALUE(LEFT(A4388,5)),'CCN &amp; Description'!$A$2:$A$1071,0)),""))</f>
        <v/>
      </c>
      <c r="D4388" s="55" t="str">
        <f t="shared" si="136"/>
        <v>K</v>
      </c>
      <c r="E4388" s="55" t="str">
        <f t="shared" si="137"/>
        <v>K0024</v>
      </c>
      <c r="F4388" s="56" t="s">
        <v>16327</v>
      </c>
      <c r="G4388" s="56" t="s">
        <v>16328</v>
      </c>
      <c r="H4388" s="59"/>
      <c r="I4388" s="60"/>
      <c r="J4388" s="60"/>
      <c r="K4388" s="60"/>
      <c r="L4388" s="315" t="e">
        <v>#REF!</v>
      </c>
      <c r="M4388" s="58" t="e">
        <v>#REF!</v>
      </c>
      <c r="N4388" s="58" t="e">
        <v>#N/A</v>
      </c>
      <c r="O4388" s="58" t="e">
        <v>#N/A</v>
      </c>
      <c r="P4388" s="58" t="e">
        <v>#N/A</v>
      </c>
      <c r="Q4388" s="58" t="e">
        <v>#N/A</v>
      </c>
    </row>
    <row r="4389" spans="1:17" s="110" customFormat="1" ht="15" customHeight="1" thickBot="1">
      <c r="A4389" s="446">
        <v>21375</v>
      </c>
      <c r="B4389" s="446"/>
      <c r="C4389" s="106" t="str">
        <f>IF(A4389="CSP","Consolidated Supply Program(IIF)",IF(A4389&lt;&gt;"",INDEX('CCN &amp; Description'!$B$2:$B$1071,MATCH(VALUE(LEFT(A4389,5)),'CCN &amp; Description'!$A$2:$A$1071,0)),""))</f>
        <v>MARINE MAINTENANCE SUPPORT FACILITY</v>
      </c>
      <c r="D4389" s="107" t="str">
        <f t="shared" si="136"/>
        <v>K</v>
      </c>
      <c r="E4389" s="107" t="str">
        <f t="shared" si="137"/>
        <v>K0025</v>
      </c>
      <c r="F4389" s="108" t="s">
        <v>1296</v>
      </c>
      <c r="G4389" s="108" t="s">
        <v>9571</v>
      </c>
      <c r="H4389" s="108" t="s">
        <v>16329</v>
      </c>
      <c r="I4389" s="109">
        <v>1.37</v>
      </c>
      <c r="J4389" s="109">
        <v>1</v>
      </c>
      <c r="K4389" s="109">
        <v>2.37</v>
      </c>
      <c r="L4389" s="110" t="e">
        <v>#REF!</v>
      </c>
      <c r="M4389" s="111" t="e">
        <v>#REF!</v>
      </c>
      <c r="N4389" s="111" t="e">
        <v>#N/A</v>
      </c>
      <c r="O4389" s="111" t="e">
        <v>#N/A</v>
      </c>
      <c r="P4389" s="111" t="e">
        <v>#N/A</v>
      </c>
      <c r="Q4389" s="111" t="e">
        <v>#N/A</v>
      </c>
    </row>
    <row r="4390" spans="1:17" ht="15" customHeight="1" thickBot="1">
      <c r="A4390" s="446"/>
      <c r="B4390" s="446"/>
      <c r="C4390" s="54" t="str">
        <f>IF(A4390="CSP","Consolidated Supply Program(IIF)",IF(A4390&lt;&gt;"",INDEX('CCN &amp; Description'!$B$2:$B$1071,MATCH(VALUE(LEFT(A4390,5)),'CCN &amp; Description'!$A$2:$A$1071,0)),""))</f>
        <v/>
      </c>
      <c r="D4390" s="55" t="str">
        <f t="shared" si="136"/>
        <v>K</v>
      </c>
      <c r="E4390" s="55" t="str">
        <f t="shared" si="137"/>
        <v>K0026</v>
      </c>
      <c r="F4390" s="56" t="s">
        <v>16330</v>
      </c>
      <c r="G4390" s="56" t="s">
        <v>16331</v>
      </c>
      <c r="H4390" s="59"/>
      <c r="I4390" s="60"/>
      <c r="J4390" s="60"/>
      <c r="K4390" s="60"/>
      <c r="L4390" s="315" t="e">
        <v>#REF!</v>
      </c>
      <c r="M4390" s="58" t="e">
        <v>#REF!</v>
      </c>
      <c r="N4390" s="58" t="e">
        <v>#N/A</v>
      </c>
      <c r="O4390" s="58" t="e">
        <v>#N/A</v>
      </c>
      <c r="P4390" s="58" t="e">
        <v>#N/A</v>
      </c>
      <c r="Q4390" s="58" t="e">
        <v>#N/A</v>
      </c>
    </row>
    <row r="4391" spans="1:17" s="110" customFormat="1" ht="15" customHeight="1" thickBot="1">
      <c r="A4391" s="446">
        <v>21375</v>
      </c>
      <c r="B4391" s="446"/>
      <c r="C4391" s="106" t="str">
        <f>IF(A4391="CSP","Consolidated Supply Program(IIF)",IF(A4391&lt;&gt;"",INDEX('CCN &amp; Description'!$B$2:$B$1071,MATCH(VALUE(LEFT(A4391,5)),'CCN &amp; Description'!$A$2:$A$1071,0)),""))</f>
        <v>MARINE MAINTENANCE SUPPORT FACILITY</v>
      </c>
      <c r="D4391" s="107" t="str">
        <f t="shared" si="136"/>
        <v>K</v>
      </c>
      <c r="E4391" s="107" t="str">
        <f t="shared" si="137"/>
        <v>K0027</v>
      </c>
      <c r="F4391" s="108" t="s">
        <v>1299</v>
      </c>
      <c r="G4391" s="108" t="s">
        <v>9571</v>
      </c>
      <c r="H4391" s="108" t="s">
        <v>16332</v>
      </c>
      <c r="I4391" s="109">
        <v>1.29</v>
      </c>
      <c r="J4391" s="109">
        <v>0.87</v>
      </c>
      <c r="K4391" s="109">
        <v>0.28999999999999998</v>
      </c>
      <c r="L4391" s="110" t="e">
        <v>#REF!</v>
      </c>
      <c r="M4391" s="111" t="e">
        <v>#REF!</v>
      </c>
      <c r="N4391" s="111" t="e">
        <v>#N/A</v>
      </c>
      <c r="O4391" s="111" t="e">
        <v>#N/A</v>
      </c>
      <c r="P4391" s="111" t="e">
        <v>#N/A</v>
      </c>
      <c r="Q4391" s="111" t="e">
        <v>#N/A</v>
      </c>
    </row>
    <row r="4392" spans="1:17" s="110" customFormat="1" ht="15" customHeight="1" thickBot="1">
      <c r="A4392" s="446">
        <v>21375</v>
      </c>
      <c r="B4392" s="446"/>
      <c r="C4392" s="106" t="str">
        <f>IF(A4392="CSP","Consolidated Supply Program(IIF)",IF(A4392&lt;&gt;"",INDEX('CCN &amp; Description'!$B$2:$B$1071,MATCH(VALUE(LEFT(A4392,5)),'CCN &amp; Description'!$A$2:$A$1071,0)),""))</f>
        <v>MARINE MAINTENANCE SUPPORT FACILITY</v>
      </c>
      <c r="D4392" s="107" t="str">
        <f t="shared" si="136"/>
        <v>K</v>
      </c>
      <c r="E4392" s="107" t="str">
        <f t="shared" si="137"/>
        <v>K0028</v>
      </c>
      <c r="F4392" s="108" t="s">
        <v>1302</v>
      </c>
      <c r="G4392" s="108" t="s">
        <v>9571</v>
      </c>
      <c r="H4392" s="108" t="s">
        <v>16333</v>
      </c>
      <c r="I4392" s="109">
        <v>1.84</v>
      </c>
      <c r="J4392" s="109">
        <v>0.87</v>
      </c>
      <c r="K4392" s="109">
        <v>1.46</v>
      </c>
      <c r="L4392" s="110" t="e">
        <v>#REF!</v>
      </c>
      <c r="M4392" s="111" t="e">
        <v>#REF!</v>
      </c>
      <c r="N4392" s="111" t="e">
        <v>#N/A</v>
      </c>
      <c r="O4392" s="111" t="e">
        <v>#N/A</v>
      </c>
      <c r="P4392" s="111" t="e">
        <v>#N/A</v>
      </c>
      <c r="Q4392" s="111" t="e">
        <v>#N/A</v>
      </c>
    </row>
    <row r="4393" spans="1:17" ht="15" customHeight="1" thickBot="1">
      <c r="A4393" s="446"/>
      <c r="B4393" s="446"/>
      <c r="C4393" s="54" t="str">
        <f>IF(A4393="CSP","Consolidated Supply Program(IIF)",IF(A4393&lt;&gt;"",INDEX('CCN &amp; Description'!$B$2:$B$1071,MATCH(VALUE(LEFT(A4393,5)),'CCN &amp; Description'!$A$2:$A$1071,0)),""))</f>
        <v/>
      </c>
      <c r="D4393" s="55" t="str">
        <f t="shared" si="136"/>
        <v>K</v>
      </c>
      <c r="E4393" s="55" t="str">
        <f t="shared" si="137"/>
        <v>K0029</v>
      </c>
      <c r="F4393" s="56" t="s">
        <v>16334</v>
      </c>
      <c r="G4393" s="56" t="s">
        <v>16335</v>
      </c>
      <c r="H4393" s="59"/>
      <c r="I4393" s="60"/>
      <c r="J4393" s="60"/>
      <c r="K4393" s="60"/>
      <c r="L4393" s="315" t="e">
        <v>#REF!</v>
      </c>
      <c r="M4393" s="58" t="e">
        <v>#REF!</v>
      </c>
      <c r="N4393" s="58" t="e">
        <v>#N/A</v>
      </c>
      <c r="O4393" s="58" t="e">
        <v>#N/A</v>
      </c>
      <c r="P4393" s="58" t="e">
        <v>#N/A</v>
      </c>
      <c r="Q4393" s="58" t="e">
        <v>#N/A</v>
      </c>
    </row>
    <row r="4394" spans="1:17" ht="15" customHeight="1" thickBot="1">
      <c r="A4394" s="446"/>
      <c r="B4394" s="446"/>
      <c r="C4394" s="54" t="str">
        <f>IF(A4394="CSP","Consolidated Supply Program(IIF)",IF(A4394&lt;&gt;"",INDEX('CCN &amp; Description'!$B$2:$B$1071,MATCH(VALUE(LEFT(A4394,5)),'CCN &amp; Description'!$A$2:$A$1071,0)),""))</f>
        <v/>
      </c>
      <c r="D4394" s="55" t="str">
        <f t="shared" si="136"/>
        <v>K</v>
      </c>
      <c r="E4394" s="55" t="str">
        <f t="shared" si="137"/>
        <v>K0030</v>
      </c>
      <c r="F4394" s="56" t="s">
        <v>16336</v>
      </c>
      <c r="G4394" s="56" t="s">
        <v>16335</v>
      </c>
      <c r="H4394" s="59"/>
      <c r="I4394" s="60"/>
      <c r="J4394" s="60"/>
      <c r="K4394" s="60"/>
      <c r="L4394" s="315" t="e">
        <v>#REF!</v>
      </c>
      <c r="M4394" s="58" t="e">
        <v>#REF!</v>
      </c>
      <c r="N4394" s="58" t="e">
        <v>#N/A</v>
      </c>
      <c r="O4394" s="58" t="e">
        <v>#N/A</v>
      </c>
      <c r="P4394" s="58" t="e">
        <v>#N/A</v>
      </c>
      <c r="Q4394" s="58" t="e">
        <v>#N/A</v>
      </c>
    </row>
    <row r="4395" spans="1:17" ht="15" customHeight="1" thickBot="1">
      <c r="A4395" s="446"/>
      <c r="B4395" s="446"/>
      <c r="C4395" s="54" t="str">
        <f>IF(A4395="CSP","Consolidated Supply Program(IIF)",IF(A4395&lt;&gt;"",INDEX('CCN &amp; Description'!$B$2:$B$1071,MATCH(VALUE(LEFT(A4395,5)),'CCN &amp; Description'!$A$2:$A$1071,0)),""))</f>
        <v/>
      </c>
      <c r="D4395" s="55" t="str">
        <f t="shared" si="136"/>
        <v>K</v>
      </c>
      <c r="E4395" s="55" t="str">
        <f t="shared" si="137"/>
        <v>K0032</v>
      </c>
      <c r="F4395" s="56" t="s">
        <v>16337</v>
      </c>
      <c r="G4395" s="56" t="s">
        <v>16335</v>
      </c>
      <c r="H4395" s="59"/>
      <c r="I4395" s="60"/>
      <c r="J4395" s="60"/>
      <c r="K4395" s="60"/>
      <c r="L4395" s="315" t="e">
        <v>#REF!</v>
      </c>
      <c r="M4395" s="58" t="e">
        <v>#REF!</v>
      </c>
      <c r="N4395" s="58" t="e">
        <v>#N/A</v>
      </c>
      <c r="O4395" s="58" t="e">
        <v>#N/A</v>
      </c>
      <c r="P4395" s="58" t="e">
        <v>#N/A</v>
      </c>
      <c r="Q4395" s="58" t="e">
        <v>#N/A</v>
      </c>
    </row>
    <row r="4396" spans="1:17" ht="15" customHeight="1" thickBot="1">
      <c r="A4396" s="446"/>
      <c r="B4396" s="446"/>
      <c r="C4396" s="54" t="str">
        <f>IF(A4396="CSP","Consolidated Supply Program(IIF)",IF(A4396&lt;&gt;"",INDEX('CCN &amp; Description'!$B$2:$B$1071,MATCH(VALUE(LEFT(A4396,5)),'CCN &amp; Description'!$A$2:$A$1071,0)),""))</f>
        <v/>
      </c>
      <c r="D4396" s="55" t="str">
        <f t="shared" si="136"/>
        <v>K</v>
      </c>
      <c r="E4396" s="55" t="str">
        <f t="shared" si="137"/>
        <v>K0033</v>
      </c>
      <c r="F4396" s="56" t="s">
        <v>16338</v>
      </c>
      <c r="G4396" s="56" t="s">
        <v>16339</v>
      </c>
      <c r="H4396" s="59"/>
      <c r="I4396" s="60"/>
      <c r="J4396" s="60"/>
      <c r="K4396" s="60"/>
      <c r="L4396" s="315" t="e">
        <v>#REF!</v>
      </c>
      <c r="M4396" s="58" t="e">
        <v>#REF!</v>
      </c>
      <c r="N4396" s="58" t="e">
        <v>#N/A</v>
      </c>
      <c r="O4396" s="58" t="e">
        <v>#N/A</v>
      </c>
      <c r="P4396" s="58" t="e">
        <v>#N/A</v>
      </c>
      <c r="Q4396" s="58" t="e">
        <v>#N/A</v>
      </c>
    </row>
    <row r="4397" spans="1:17" ht="15" customHeight="1" thickBot="1">
      <c r="A4397" s="446"/>
      <c r="B4397" s="446"/>
      <c r="C4397" s="54" t="str">
        <f>IF(A4397="CSP","Consolidated Supply Program(IIF)",IF(A4397&lt;&gt;"",INDEX('CCN &amp; Description'!$B$2:$B$1071,MATCH(VALUE(LEFT(A4397,5)),'CCN &amp; Description'!$A$2:$A$1071,0)),""))</f>
        <v/>
      </c>
      <c r="D4397" s="55" t="str">
        <f t="shared" si="136"/>
        <v>K</v>
      </c>
      <c r="E4397" s="55" t="str">
        <f t="shared" si="137"/>
        <v>K0033</v>
      </c>
      <c r="F4397" s="56" t="s">
        <v>16338</v>
      </c>
      <c r="G4397" s="56" t="s">
        <v>16340</v>
      </c>
      <c r="H4397" s="59"/>
      <c r="I4397" s="60"/>
      <c r="J4397" s="60"/>
      <c r="K4397" s="60"/>
      <c r="L4397" s="315" t="e">
        <v>#REF!</v>
      </c>
      <c r="M4397" s="58" t="e">
        <v>#REF!</v>
      </c>
      <c r="N4397" s="58" t="e">
        <v>#N/A</v>
      </c>
      <c r="O4397" s="58" t="e">
        <v>#N/A</v>
      </c>
      <c r="P4397" s="58" t="e">
        <v>#N/A</v>
      </c>
      <c r="Q4397" s="58" t="e">
        <v>#N/A</v>
      </c>
    </row>
    <row r="4398" spans="1:17" ht="15" customHeight="1" thickBot="1">
      <c r="A4398" s="446"/>
      <c r="B4398" s="446"/>
      <c r="C4398" s="54" t="str">
        <f>IF(A4398="CSP","Consolidated Supply Program(IIF)",IF(A4398&lt;&gt;"",INDEX('CCN &amp; Description'!$B$2:$B$1071,MATCH(VALUE(LEFT(A4398,5)),'CCN &amp; Description'!$A$2:$A$1071,0)),""))</f>
        <v/>
      </c>
      <c r="D4398" s="55" t="str">
        <f t="shared" si="136"/>
        <v>K</v>
      </c>
      <c r="E4398" s="55" t="str">
        <f t="shared" si="137"/>
        <v>K0033</v>
      </c>
      <c r="F4398" s="56" t="s">
        <v>16338</v>
      </c>
      <c r="G4398" s="56" t="s">
        <v>16340</v>
      </c>
      <c r="H4398" s="59"/>
      <c r="I4398" s="60"/>
      <c r="J4398" s="60"/>
      <c r="K4398" s="60"/>
      <c r="L4398" s="315" t="e">
        <v>#REF!</v>
      </c>
      <c r="M4398" s="58" t="e">
        <v>#REF!</v>
      </c>
      <c r="N4398" s="58" t="e">
        <v>#N/A</v>
      </c>
      <c r="O4398" s="58" t="e">
        <v>#N/A</v>
      </c>
      <c r="P4398" s="58" t="e">
        <v>#N/A</v>
      </c>
      <c r="Q4398" s="58" t="e">
        <v>#N/A</v>
      </c>
    </row>
    <row r="4399" spans="1:17" ht="15" customHeight="1" thickBot="1">
      <c r="A4399" s="446"/>
      <c r="B4399" s="446"/>
      <c r="C4399" s="54" t="str">
        <f>IF(A4399="CSP","Consolidated Supply Program(IIF)",IF(A4399&lt;&gt;"",INDEX('CCN &amp; Description'!$B$2:$B$1071,MATCH(VALUE(LEFT(A4399,5)),'CCN &amp; Description'!$A$2:$A$1071,0)),""))</f>
        <v/>
      </c>
      <c r="D4399" s="55" t="str">
        <f t="shared" si="136"/>
        <v>K</v>
      </c>
      <c r="E4399" s="55" t="str">
        <f t="shared" si="137"/>
        <v>K0033</v>
      </c>
      <c r="F4399" s="56" t="s">
        <v>16338</v>
      </c>
      <c r="G4399" s="56" t="s">
        <v>16340</v>
      </c>
      <c r="H4399" s="59"/>
      <c r="I4399" s="60"/>
      <c r="J4399" s="60"/>
      <c r="K4399" s="60"/>
      <c r="L4399" s="315" t="e">
        <v>#REF!</v>
      </c>
      <c r="M4399" s="58" t="e">
        <v>#REF!</v>
      </c>
      <c r="N4399" s="58" t="e">
        <v>#N/A</v>
      </c>
      <c r="O4399" s="58" t="e">
        <v>#N/A</v>
      </c>
      <c r="P4399" s="58" t="e">
        <v>#N/A</v>
      </c>
      <c r="Q4399" s="58" t="e">
        <v>#N/A</v>
      </c>
    </row>
    <row r="4400" spans="1:17" ht="15" customHeight="1" thickBot="1">
      <c r="A4400" s="446"/>
      <c r="B4400" s="446"/>
      <c r="C4400" s="54" t="str">
        <f>IF(A4400="CSP","Consolidated Supply Program(IIF)",IF(A4400&lt;&gt;"",INDEX('CCN &amp; Description'!$B$2:$B$1071,MATCH(VALUE(LEFT(A4400,5)),'CCN &amp; Description'!$A$2:$A$1071,0)),""))</f>
        <v/>
      </c>
      <c r="D4400" s="55" t="str">
        <f t="shared" si="136"/>
        <v>K</v>
      </c>
      <c r="E4400" s="55" t="str">
        <f t="shared" si="137"/>
        <v>K0034</v>
      </c>
      <c r="F4400" s="56" t="s">
        <v>16341</v>
      </c>
      <c r="G4400" s="56" t="s">
        <v>16342</v>
      </c>
      <c r="H4400" s="59"/>
      <c r="I4400" s="60"/>
      <c r="J4400" s="60"/>
      <c r="K4400" s="60"/>
      <c r="L4400" s="315" t="e">
        <v>#REF!</v>
      </c>
      <c r="M4400" s="58" t="e">
        <v>#REF!</v>
      </c>
      <c r="N4400" s="58" t="e">
        <v>#N/A</v>
      </c>
      <c r="O4400" s="58" t="e">
        <v>#N/A</v>
      </c>
      <c r="P4400" s="58" t="e">
        <v>#N/A</v>
      </c>
      <c r="Q4400" s="58" t="e">
        <v>#N/A</v>
      </c>
    </row>
    <row r="4401" spans="1:17" ht="15" customHeight="1" thickBot="1">
      <c r="A4401" s="446"/>
      <c r="B4401" s="446"/>
      <c r="C4401" s="54" t="str">
        <f>IF(A4401="CSP","Consolidated Supply Program(IIF)",IF(A4401&lt;&gt;"",INDEX('CCN &amp; Description'!$B$2:$B$1071,MATCH(VALUE(LEFT(A4401,5)),'CCN &amp; Description'!$A$2:$A$1071,0)),""))</f>
        <v/>
      </c>
      <c r="D4401" s="55" t="str">
        <f t="shared" si="136"/>
        <v>K</v>
      </c>
      <c r="E4401" s="55" t="str">
        <f t="shared" si="137"/>
        <v>K0034</v>
      </c>
      <c r="F4401" s="56" t="s">
        <v>16341</v>
      </c>
      <c r="G4401" s="56" t="s">
        <v>16343</v>
      </c>
      <c r="H4401" s="59"/>
      <c r="I4401" s="60"/>
      <c r="J4401" s="60"/>
      <c r="K4401" s="60"/>
      <c r="L4401" s="315" t="e">
        <v>#REF!</v>
      </c>
      <c r="M4401" s="58" t="e">
        <v>#REF!</v>
      </c>
      <c r="N4401" s="58" t="e">
        <v>#N/A</v>
      </c>
      <c r="O4401" s="58" t="e">
        <v>#N/A</v>
      </c>
      <c r="P4401" s="58" t="e">
        <v>#N/A</v>
      </c>
      <c r="Q4401" s="58" t="e">
        <v>#N/A</v>
      </c>
    </row>
    <row r="4402" spans="1:17" ht="15" customHeight="1" thickBot="1">
      <c r="A4402" s="446"/>
      <c r="B4402" s="446"/>
      <c r="C4402" s="54" t="str">
        <f>IF(A4402="CSP","Consolidated Supply Program(IIF)",IF(A4402&lt;&gt;"",INDEX('CCN &amp; Description'!$B$2:$B$1071,MATCH(VALUE(LEFT(A4402,5)),'CCN &amp; Description'!$A$2:$A$1071,0)),""))</f>
        <v/>
      </c>
      <c r="D4402" s="55" t="str">
        <f t="shared" si="136"/>
        <v>K</v>
      </c>
      <c r="E4402" s="55" t="str">
        <f t="shared" si="137"/>
        <v>K0034</v>
      </c>
      <c r="F4402" s="56" t="s">
        <v>16341</v>
      </c>
      <c r="G4402" s="56" t="s">
        <v>16343</v>
      </c>
      <c r="H4402" s="59"/>
      <c r="I4402" s="60"/>
      <c r="J4402" s="60"/>
      <c r="K4402" s="60"/>
      <c r="L4402" s="315" t="e">
        <v>#REF!</v>
      </c>
      <c r="M4402" s="58" t="e">
        <v>#REF!</v>
      </c>
      <c r="N4402" s="58" t="e">
        <v>#N/A</v>
      </c>
      <c r="O4402" s="58" t="e">
        <v>#N/A</v>
      </c>
      <c r="P4402" s="58" t="e">
        <v>#N/A</v>
      </c>
      <c r="Q4402" s="58" t="e">
        <v>#N/A</v>
      </c>
    </row>
    <row r="4403" spans="1:17" ht="15" customHeight="1" thickBot="1">
      <c r="A4403" s="446"/>
      <c r="B4403" s="446"/>
      <c r="C4403" s="54" t="str">
        <f>IF(A4403="CSP","Consolidated Supply Program(IIF)",IF(A4403&lt;&gt;"",INDEX('CCN &amp; Description'!$B$2:$B$1071,MATCH(VALUE(LEFT(A4403,5)),'CCN &amp; Description'!$A$2:$A$1071,0)),""))</f>
        <v/>
      </c>
      <c r="D4403" s="55" t="str">
        <f t="shared" si="136"/>
        <v>K</v>
      </c>
      <c r="E4403" s="55" t="str">
        <f t="shared" si="137"/>
        <v>K0034</v>
      </c>
      <c r="F4403" s="56" t="s">
        <v>16341</v>
      </c>
      <c r="G4403" s="56" t="s">
        <v>16343</v>
      </c>
      <c r="H4403" s="59"/>
      <c r="I4403" s="60"/>
      <c r="J4403" s="60"/>
      <c r="K4403" s="60"/>
      <c r="L4403" s="315" t="e">
        <v>#REF!</v>
      </c>
      <c r="M4403" s="58" t="e">
        <v>#REF!</v>
      </c>
      <c r="N4403" s="58" t="e">
        <v>#N/A</v>
      </c>
      <c r="O4403" s="58" t="e">
        <v>#N/A</v>
      </c>
      <c r="P4403" s="58" t="e">
        <v>#N/A</v>
      </c>
      <c r="Q4403" s="58" t="e">
        <v>#N/A</v>
      </c>
    </row>
    <row r="4404" spans="1:17" ht="15" customHeight="1" thickBot="1">
      <c r="A4404" s="446"/>
      <c r="B4404" s="446"/>
      <c r="C4404" s="54" t="str">
        <f>IF(A4404="CSP","Consolidated Supply Program(IIF)",IF(A4404&lt;&gt;"",INDEX('CCN &amp; Description'!$B$2:$B$1071,MATCH(VALUE(LEFT(A4404,5)),'CCN &amp; Description'!$A$2:$A$1071,0)),""))</f>
        <v/>
      </c>
      <c r="D4404" s="55" t="str">
        <f t="shared" si="136"/>
        <v>K</v>
      </c>
      <c r="E4404" s="55" t="str">
        <f t="shared" si="137"/>
        <v>K0035</v>
      </c>
      <c r="F4404" s="56" t="s">
        <v>9640</v>
      </c>
      <c r="G4404" s="56" t="s">
        <v>16344</v>
      </c>
      <c r="H4404" s="56" t="s">
        <v>16345</v>
      </c>
      <c r="I4404" s="57">
        <v>0</v>
      </c>
      <c r="J4404" s="57">
        <v>0</v>
      </c>
      <c r="K4404" s="57">
        <v>0</v>
      </c>
      <c r="L4404" s="315" t="e">
        <v>#REF!</v>
      </c>
      <c r="M4404" s="58" t="e">
        <v>#REF!</v>
      </c>
      <c r="N4404" s="58" t="e">
        <v>#N/A</v>
      </c>
      <c r="O4404" s="58" t="e">
        <v>#N/A</v>
      </c>
      <c r="P4404" s="58" t="e">
        <v>#N/A</v>
      </c>
      <c r="Q4404" s="58" t="e">
        <v>#N/A</v>
      </c>
    </row>
    <row r="4405" spans="1:17" ht="15" customHeight="1" thickBot="1">
      <c r="A4405" s="446"/>
      <c r="B4405" s="446"/>
      <c r="C4405" s="54" t="str">
        <f>IF(A4405="CSP","Consolidated Supply Program(IIF)",IF(A4405&lt;&gt;"",INDEX('CCN &amp; Description'!$B$2:$B$1071,MATCH(VALUE(LEFT(A4405,5)),'CCN &amp; Description'!$A$2:$A$1071,0)),""))</f>
        <v/>
      </c>
      <c r="D4405" s="55" t="str">
        <f t="shared" si="136"/>
        <v>K</v>
      </c>
      <c r="E4405" s="55" t="str">
        <f t="shared" si="137"/>
        <v>K0037</v>
      </c>
      <c r="F4405" s="56" t="s">
        <v>16346</v>
      </c>
      <c r="G4405" s="56" t="s">
        <v>16347</v>
      </c>
      <c r="H4405" s="59"/>
      <c r="I4405" s="60"/>
      <c r="J4405" s="60"/>
      <c r="K4405" s="60"/>
      <c r="L4405" s="315" t="e">
        <v>#REF!</v>
      </c>
      <c r="M4405" s="58" t="e">
        <v>#REF!</v>
      </c>
      <c r="N4405" s="58" t="e">
        <v>#N/A</v>
      </c>
      <c r="O4405" s="58" t="e">
        <v>#N/A</v>
      </c>
      <c r="P4405" s="58" t="e">
        <v>#N/A</v>
      </c>
      <c r="Q4405" s="58" t="e">
        <v>#N/A</v>
      </c>
    </row>
    <row r="4406" spans="1:17" s="110" customFormat="1" ht="15" customHeight="1" thickBot="1">
      <c r="A4406" s="446">
        <v>44112</v>
      </c>
      <c r="B4406" s="446"/>
      <c r="C4406" s="106" t="str">
        <f>IF(A4406="CSP","Consolidated Supply Program(IIF)",IF(A4406&lt;&gt;"",INDEX('CCN &amp; Description'!$B$2:$B$1071,MATCH(VALUE(LEFT(A4406,5)),'CCN &amp; Description'!$A$2:$A$1071,0)),""))</f>
        <v>COVERED STORAGE BUILDING, INSTALLATION</v>
      </c>
      <c r="D4406" s="107" t="str">
        <f t="shared" si="136"/>
        <v>K</v>
      </c>
      <c r="E4406" s="107" t="str">
        <f t="shared" si="137"/>
        <v>K0038</v>
      </c>
      <c r="F4406" s="108" t="s">
        <v>9642</v>
      </c>
      <c r="G4406" s="108" t="s">
        <v>9571</v>
      </c>
      <c r="H4406" s="108" t="s">
        <v>16348</v>
      </c>
      <c r="I4406" s="109">
        <v>1.18</v>
      </c>
      <c r="J4406" s="109">
        <v>0.96</v>
      </c>
      <c r="K4406" s="109">
        <v>0.54</v>
      </c>
      <c r="L4406" s="110" t="e">
        <v>#REF!</v>
      </c>
      <c r="M4406" s="111" t="e">
        <v>#REF!</v>
      </c>
      <c r="N4406" s="111" t="e">
        <v>#N/A</v>
      </c>
      <c r="O4406" s="111" t="e">
        <v>#N/A</v>
      </c>
      <c r="P4406" s="111" t="e">
        <v>#N/A</v>
      </c>
      <c r="Q4406" s="111" t="e">
        <v>#N/A</v>
      </c>
    </row>
    <row r="4407" spans="1:17" ht="15" customHeight="1" thickBot="1">
      <c r="A4407" s="446"/>
      <c r="B4407" s="446"/>
      <c r="C4407" s="54" t="str">
        <f>IF(A4407="CSP","Consolidated Supply Program(IIF)",IF(A4407&lt;&gt;"",INDEX('CCN &amp; Description'!$B$2:$B$1071,MATCH(VALUE(LEFT(A4407,5)),'CCN &amp; Description'!$A$2:$A$1071,0)),""))</f>
        <v/>
      </c>
      <c r="D4407" s="55" t="str">
        <f t="shared" si="136"/>
        <v>K</v>
      </c>
      <c r="E4407" s="55" t="str">
        <f t="shared" si="137"/>
        <v>K0100</v>
      </c>
      <c r="F4407" s="56" t="s">
        <v>16349</v>
      </c>
      <c r="G4407" s="56" t="s">
        <v>16350</v>
      </c>
      <c r="H4407" s="56" t="s">
        <v>16351</v>
      </c>
      <c r="I4407" s="57">
        <v>0</v>
      </c>
      <c r="J4407" s="57">
        <v>0</v>
      </c>
      <c r="K4407" s="57">
        <v>0</v>
      </c>
      <c r="L4407" s="315" t="e">
        <v>#REF!</v>
      </c>
      <c r="M4407" s="58" t="e">
        <v>#REF!</v>
      </c>
      <c r="N4407" s="58" t="e">
        <v>#N/A</v>
      </c>
      <c r="O4407" s="58" t="e">
        <v>#N/A</v>
      </c>
      <c r="P4407" s="58" t="e">
        <v>#N/A</v>
      </c>
      <c r="Q4407" s="58" t="e">
        <v>#N/A</v>
      </c>
    </row>
    <row r="4408" spans="1:17" ht="15" customHeight="1" thickBot="1">
      <c r="A4408" s="446">
        <v>0</v>
      </c>
      <c r="B4408" s="446"/>
      <c r="C4408" s="54" t="e">
        <f>IF(A4408="CSP","Consolidated Supply Program(IIF)",IF(A4408&lt;&gt;"",INDEX('CCN &amp; Description'!$B$2:$B$1071,MATCH(VALUE(LEFT(A4408,5)),'CCN &amp; Description'!$A$2:$A$1071,0)),""))</f>
        <v>#N/A</v>
      </c>
      <c r="D4408" s="55" t="str">
        <f t="shared" si="136"/>
        <v>K</v>
      </c>
      <c r="E4408" s="55" t="str">
        <f t="shared" si="137"/>
        <v>K4010</v>
      </c>
      <c r="F4408" s="56" t="s">
        <v>16352</v>
      </c>
      <c r="G4408" s="56" t="s">
        <v>16353</v>
      </c>
      <c r="H4408" s="56" t="s">
        <v>2098</v>
      </c>
      <c r="I4408" s="57">
        <v>0.33</v>
      </c>
      <c r="J4408" s="57">
        <v>0.25</v>
      </c>
      <c r="K4408" s="57">
        <v>0.08</v>
      </c>
      <c r="L4408" s="315" t="e">
        <v>#REF!</v>
      </c>
      <c r="M4408" s="58" t="e">
        <v>#REF!</v>
      </c>
      <c r="N4408" s="58" t="e">
        <v>#N/A</v>
      </c>
      <c r="O4408" s="58" t="e">
        <v>#N/A</v>
      </c>
      <c r="P4408" s="58" t="e">
        <v>#N/A</v>
      </c>
      <c r="Q4408" s="58" t="e">
        <v>#N/A</v>
      </c>
    </row>
    <row r="4409" spans="1:17" ht="15" customHeight="1" thickBot="1">
      <c r="A4409" s="446"/>
      <c r="B4409" s="446"/>
      <c r="C4409" s="54" t="str">
        <f>IF(A4409="CSP","Consolidated Supply Program(IIF)",IF(A4409&lt;&gt;"",INDEX('CCN &amp; Description'!$B$2:$B$1071,MATCH(VALUE(LEFT(A4409,5)),'CCN &amp; Description'!$A$2:$A$1071,0)),""))</f>
        <v/>
      </c>
      <c r="D4409" s="55" t="str">
        <f t="shared" si="136"/>
        <v>K</v>
      </c>
      <c r="E4409" s="55" t="str">
        <f t="shared" si="137"/>
        <v>K4012</v>
      </c>
      <c r="F4409" s="56" t="s">
        <v>16354</v>
      </c>
      <c r="G4409" s="56" t="s">
        <v>16355</v>
      </c>
      <c r="H4409" s="56" t="s">
        <v>16356</v>
      </c>
      <c r="I4409" s="57">
        <v>1.83</v>
      </c>
      <c r="J4409" s="57">
        <v>0.67</v>
      </c>
      <c r="K4409" s="57">
        <v>1.17</v>
      </c>
      <c r="L4409" s="315" t="e">
        <v>#REF!</v>
      </c>
      <c r="M4409" s="58" t="e">
        <v>#REF!</v>
      </c>
      <c r="N4409" s="58" t="e">
        <v>#N/A</v>
      </c>
      <c r="O4409" s="58" t="e">
        <v>#N/A</v>
      </c>
      <c r="P4409" s="58" t="e">
        <v>#N/A</v>
      </c>
      <c r="Q4409" s="58" t="e">
        <v>#N/A</v>
      </c>
    </row>
    <row r="4410" spans="1:17" s="110" customFormat="1" ht="15" customHeight="1" thickBot="1">
      <c r="A4410" s="446">
        <v>44112</v>
      </c>
      <c r="B4410" s="446"/>
      <c r="C4410" s="106" t="str">
        <f>IF(A4410="CSP","Consolidated Supply Program(IIF)",IF(A4410&lt;&gt;"",INDEX('CCN &amp; Description'!$B$2:$B$1071,MATCH(VALUE(LEFT(A4410,5)),'CCN &amp; Description'!$A$2:$A$1071,0)),""))</f>
        <v>COVERED STORAGE BUILDING, INSTALLATION</v>
      </c>
      <c r="D4410" s="107" t="str">
        <f t="shared" si="136"/>
        <v>K</v>
      </c>
      <c r="E4410" s="107" t="str">
        <f t="shared" si="137"/>
        <v>K4016</v>
      </c>
      <c r="F4410" s="108" t="s">
        <v>9643</v>
      </c>
      <c r="G4410" s="108" t="s">
        <v>16357</v>
      </c>
      <c r="H4410" s="108" t="s">
        <v>2098</v>
      </c>
      <c r="I4410" s="109">
        <v>0.83</v>
      </c>
      <c r="J4410" s="109">
        <v>0.17</v>
      </c>
      <c r="K4410" s="109">
        <v>0.08</v>
      </c>
      <c r="L4410" s="110" t="e">
        <v>#REF!</v>
      </c>
      <c r="M4410" s="111" t="e">
        <v>#REF!</v>
      </c>
      <c r="N4410" s="111" t="e">
        <v>#N/A</v>
      </c>
      <c r="O4410" s="111" t="e">
        <v>#N/A</v>
      </c>
      <c r="P4410" s="111" t="e">
        <v>#N/A</v>
      </c>
      <c r="Q4410" s="111" t="e">
        <v>#N/A</v>
      </c>
    </row>
    <row r="4411" spans="1:17" s="110" customFormat="1" ht="15" customHeight="1" thickBot="1">
      <c r="A4411" s="446" t="s">
        <v>814</v>
      </c>
      <c r="B4411" s="446"/>
      <c r="C4411" s="106" t="str">
        <f>IF(A4411="CSP","Consolidated Supply Program(IIF)",IF(A4411&lt;&gt;"",INDEX('CCN &amp; Description'!$B$2:$B$1071,MATCH(VALUE(LEFT(A4411,5)),'CCN &amp; Description'!$A$2:$A$1071,0)),""))</f>
        <v>Consolidated Supply Program(IIF)</v>
      </c>
      <c r="D4411" s="107" t="str">
        <f t="shared" si="136"/>
        <v>K</v>
      </c>
      <c r="E4411" s="107" t="str">
        <f t="shared" si="137"/>
        <v>K4030</v>
      </c>
      <c r="F4411" s="108" t="s">
        <v>16358</v>
      </c>
      <c r="G4411" s="108" t="s">
        <v>16359</v>
      </c>
      <c r="H4411" s="108" t="s">
        <v>2098</v>
      </c>
      <c r="I4411" s="109">
        <v>0.5</v>
      </c>
      <c r="J4411" s="109">
        <v>0.5</v>
      </c>
      <c r="K4411" s="109">
        <v>0.17</v>
      </c>
      <c r="L4411" s="110" t="e">
        <v>#REF!</v>
      </c>
      <c r="M4411" s="111" t="e">
        <v>#REF!</v>
      </c>
      <c r="N4411" s="111" t="e">
        <v>#N/A</v>
      </c>
      <c r="O4411" s="111" t="e">
        <v>#N/A</v>
      </c>
      <c r="P4411" s="111" t="e">
        <v>#N/A</v>
      </c>
      <c r="Q4411" s="111" t="e">
        <v>#N/A</v>
      </c>
    </row>
    <row r="4412" spans="1:17" ht="15" customHeight="1" thickBot="1">
      <c r="A4412" s="446"/>
      <c r="B4412" s="446"/>
      <c r="C4412" s="54" t="str">
        <f>IF(A4412="CSP","Consolidated Supply Program(IIF)",IF(A4412&lt;&gt;"",INDEX('CCN &amp; Description'!$B$2:$B$1071,MATCH(VALUE(LEFT(A4412,5)),'CCN &amp; Description'!$A$2:$A$1071,0)),""))</f>
        <v/>
      </c>
      <c r="D4412" s="55" t="str">
        <f t="shared" si="136"/>
        <v>K</v>
      </c>
      <c r="E4412" s="55" t="str">
        <f t="shared" si="137"/>
        <v>K4031</v>
      </c>
      <c r="F4412" s="56" t="s">
        <v>9645</v>
      </c>
      <c r="G4412" s="56" t="s">
        <v>16360</v>
      </c>
      <c r="H4412" s="56" t="s">
        <v>2098</v>
      </c>
      <c r="I4412" s="57">
        <v>1</v>
      </c>
      <c r="J4412" s="57">
        <v>1</v>
      </c>
      <c r="K4412" s="57">
        <v>0.5</v>
      </c>
      <c r="L4412" s="315" t="e">
        <v>#REF!</v>
      </c>
      <c r="M4412" s="58" t="e">
        <v>#REF!</v>
      </c>
      <c r="N4412" s="58" t="e">
        <v>#N/A</v>
      </c>
      <c r="O4412" s="58" t="e">
        <v>#N/A</v>
      </c>
      <c r="P4412" s="58" t="e">
        <v>#N/A</v>
      </c>
      <c r="Q4412" s="58" t="e">
        <v>#N/A</v>
      </c>
    </row>
    <row r="4413" spans="1:17" s="110" customFormat="1" ht="15" customHeight="1" thickBot="1">
      <c r="A4413" s="446">
        <v>44112</v>
      </c>
      <c r="B4413" s="446"/>
      <c r="C4413" s="106" t="str">
        <f>IF(A4413="CSP","Consolidated Supply Program(IIF)",IF(A4413&lt;&gt;"",INDEX('CCN &amp; Description'!$B$2:$B$1071,MATCH(VALUE(LEFT(A4413,5)),'CCN &amp; Description'!$A$2:$A$1071,0)),""))</f>
        <v>COVERED STORAGE BUILDING, INSTALLATION</v>
      </c>
      <c r="D4413" s="107" t="str">
        <f t="shared" si="136"/>
        <v>K</v>
      </c>
      <c r="E4413" s="107" t="str">
        <f t="shared" si="137"/>
        <v>K4032</v>
      </c>
      <c r="F4413" s="108" t="s">
        <v>9647</v>
      </c>
      <c r="G4413" s="108" t="s">
        <v>16361</v>
      </c>
      <c r="H4413" s="108" t="s">
        <v>2098</v>
      </c>
      <c r="I4413" s="109">
        <v>0.67</v>
      </c>
      <c r="J4413" s="109">
        <v>0.33</v>
      </c>
      <c r="K4413" s="109">
        <v>0.25</v>
      </c>
      <c r="L4413" s="110" t="e">
        <v>#REF!</v>
      </c>
      <c r="M4413" s="111" t="e">
        <v>#REF!</v>
      </c>
      <c r="N4413" s="111" t="e">
        <v>#N/A</v>
      </c>
      <c r="O4413" s="111" t="e">
        <v>#N/A</v>
      </c>
      <c r="P4413" s="111" t="e">
        <v>#N/A</v>
      </c>
      <c r="Q4413" s="111" t="e">
        <v>#N/A</v>
      </c>
    </row>
    <row r="4414" spans="1:17" ht="15" customHeight="1" thickBot="1">
      <c r="A4414" s="446"/>
      <c r="B4414" s="446"/>
      <c r="C4414" s="54" t="str">
        <f>IF(A4414="CSP","Consolidated Supply Program(IIF)",IF(A4414&lt;&gt;"",INDEX('CCN &amp; Description'!$B$2:$B$1071,MATCH(VALUE(LEFT(A4414,5)),'CCN &amp; Description'!$A$2:$A$1071,0)),""))</f>
        <v/>
      </c>
      <c r="D4414" s="55" t="str">
        <f t="shared" si="136"/>
        <v>K</v>
      </c>
      <c r="E4414" s="55" t="str">
        <f t="shared" si="137"/>
        <v>K4034</v>
      </c>
      <c r="F4414" s="56" t="s">
        <v>16362</v>
      </c>
      <c r="G4414" s="56" t="s">
        <v>16363</v>
      </c>
      <c r="H4414" s="56" t="s">
        <v>16364</v>
      </c>
      <c r="I4414" s="57">
        <v>0.5</v>
      </c>
      <c r="J4414" s="57">
        <v>0.17</v>
      </c>
      <c r="K4414" s="57">
        <v>0.08</v>
      </c>
      <c r="L4414" s="315" t="e">
        <v>#REF!</v>
      </c>
      <c r="M4414" s="58" t="e">
        <v>#REF!</v>
      </c>
      <c r="N4414" s="58" t="e">
        <v>#N/A</v>
      </c>
      <c r="O4414" s="58" t="e">
        <v>#N/A</v>
      </c>
      <c r="P4414" s="58" t="e">
        <v>#N/A</v>
      </c>
      <c r="Q4414" s="58" t="e">
        <v>#N/A</v>
      </c>
    </row>
    <row r="4415" spans="1:17" s="110" customFormat="1" ht="15" customHeight="1" thickBot="1">
      <c r="A4415" s="446">
        <v>14345</v>
      </c>
      <c r="B4415" s="446"/>
      <c r="C4415" s="106" t="str">
        <f>IF(A4415="CSP","Consolidated Supply Program(IIF)",IF(A4415&lt;&gt;"",INDEX('CCN &amp; Description'!$B$2:$B$1071,MATCH(VALUE(LEFT(A4415,5)),'CCN &amp; Description'!$A$2:$A$1071,0)),""))</f>
        <v>SMALL ARMS STORAGE, INSTALLATION</v>
      </c>
      <c r="D4415" s="107" t="str">
        <f t="shared" si="136"/>
        <v>K</v>
      </c>
      <c r="E4415" s="107" t="str">
        <f t="shared" si="137"/>
        <v>K4038</v>
      </c>
      <c r="F4415" s="108" t="s">
        <v>9649</v>
      </c>
      <c r="G4415" s="108" t="s">
        <v>16365</v>
      </c>
      <c r="H4415" s="108" t="s">
        <v>13625</v>
      </c>
      <c r="I4415" s="109">
        <v>0.67</v>
      </c>
      <c r="J4415" s="109">
        <v>0.75</v>
      </c>
      <c r="K4415" s="109">
        <v>0.33</v>
      </c>
      <c r="L4415" s="110" t="e">
        <v>#REF!</v>
      </c>
      <c r="M4415" s="111" t="e">
        <v>#REF!</v>
      </c>
      <c r="N4415" s="111" t="e">
        <v>#N/A</v>
      </c>
      <c r="O4415" s="111" t="e">
        <v>#N/A</v>
      </c>
      <c r="P4415" s="111" t="e">
        <v>#N/A</v>
      </c>
      <c r="Q4415" s="111" t="e">
        <v>#N/A</v>
      </c>
    </row>
    <row r="4416" spans="1:17" ht="15" customHeight="1" thickBot="1">
      <c r="A4416" s="446"/>
      <c r="B4416" s="446"/>
      <c r="C4416" s="54" t="str">
        <f>IF(A4416="CSP","Consolidated Supply Program(IIF)",IF(A4416&lt;&gt;"",INDEX('CCN &amp; Description'!$B$2:$B$1071,MATCH(VALUE(LEFT(A4416,5)),'CCN &amp; Description'!$A$2:$A$1071,0)),""))</f>
        <v/>
      </c>
      <c r="D4416" s="55" t="str">
        <f t="shared" si="136"/>
        <v>K</v>
      </c>
      <c r="E4416" s="55" t="str">
        <f t="shared" si="137"/>
        <v>K4038</v>
      </c>
      <c r="F4416" s="56" t="s">
        <v>16366</v>
      </c>
      <c r="G4416" s="56" t="s">
        <v>16365</v>
      </c>
      <c r="H4416" s="56" t="s">
        <v>13625</v>
      </c>
      <c r="I4416" s="57">
        <v>0.67</v>
      </c>
      <c r="J4416" s="57">
        <v>0.75</v>
      </c>
      <c r="K4416" s="57">
        <v>0.33</v>
      </c>
      <c r="L4416" s="315" t="e">
        <v>#REF!</v>
      </c>
      <c r="M4416" s="58" t="e">
        <v>#REF!</v>
      </c>
      <c r="N4416" s="58" t="e">
        <v>#N/A</v>
      </c>
      <c r="O4416" s="58" t="e">
        <v>#N/A</v>
      </c>
      <c r="P4416" s="58" t="e">
        <v>#N/A</v>
      </c>
      <c r="Q4416" s="58" t="e">
        <v>#N/A</v>
      </c>
    </row>
    <row r="4417" spans="1:17" ht="15" customHeight="1" thickBot="1">
      <c r="A4417" s="446"/>
      <c r="B4417" s="446"/>
      <c r="C4417" s="54" t="str">
        <f>IF(A4417="CSP","Consolidated Supply Program(IIF)",IF(A4417&lt;&gt;"",INDEX('CCN &amp; Description'!$B$2:$B$1071,MATCH(VALUE(LEFT(A4417,5)),'CCN &amp; Description'!$A$2:$A$1071,0)),""))</f>
        <v/>
      </c>
      <c r="D4417" s="55" t="str">
        <f t="shared" si="136"/>
        <v>K</v>
      </c>
      <c r="E4417" s="55" t="str">
        <f t="shared" si="137"/>
        <v>K4039</v>
      </c>
      <c r="F4417" s="56" t="s">
        <v>16367</v>
      </c>
      <c r="G4417" s="56" t="s">
        <v>15018</v>
      </c>
      <c r="H4417" s="56" t="s">
        <v>15176</v>
      </c>
      <c r="I4417" s="57">
        <v>0.42</v>
      </c>
      <c r="J4417" s="57">
        <v>0.33</v>
      </c>
      <c r="K4417" s="57">
        <v>0.17</v>
      </c>
      <c r="L4417" s="315" t="e">
        <v>#REF!</v>
      </c>
      <c r="M4417" s="58" t="e">
        <v>#REF!</v>
      </c>
      <c r="N4417" s="58" t="e">
        <v>#N/A</v>
      </c>
      <c r="O4417" s="58" t="e">
        <v>#N/A</v>
      </c>
      <c r="P4417" s="58" t="e">
        <v>#N/A</v>
      </c>
      <c r="Q4417" s="58" t="e">
        <v>#N/A</v>
      </c>
    </row>
    <row r="4418" spans="1:17" ht="15" customHeight="1" thickBot="1">
      <c r="A4418" s="446"/>
      <c r="B4418" s="446"/>
      <c r="C4418" s="54" t="str">
        <f>IF(A4418="CSP","Consolidated Supply Program(IIF)",IF(A4418&lt;&gt;"",INDEX('CCN &amp; Description'!$B$2:$B$1071,MATCH(VALUE(LEFT(A4418,5)),'CCN &amp; Description'!$A$2:$A$1071,0)),""))</f>
        <v/>
      </c>
      <c r="D4418" s="55" t="str">
        <f t="shared" ref="D4418:D4481" si="138">LEFT(F4418,1)</f>
        <v>K</v>
      </c>
      <c r="E4418" s="55" t="str">
        <f t="shared" ref="E4418:E4481" si="139">LEFT(F4418,5)</f>
        <v>K4049</v>
      </c>
      <c r="F4418" s="56" t="s">
        <v>16368</v>
      </c>
      <c r="G4418" s="56" t="s">
        <v>16369</v>
      </c>
      <c r="H4418" s="56" t="s">
        <v>2098</v>
      </c>
      <c r="I4418" s="57">
        <v>0.5</v>
      </c>
      <c r="J4418" s="57">
        <v>0.33</v>
      </c>
      <c r="K4418" s="57">
        <v>0.08</v>
      </c>
      <c r="L4418" s="315" t="e">
        <v>#REF!</v>
      </c>
      <c r="M4418" s="58" t="e">
        <v>#REF!</v>
      </c>
      <c r="N4418" s="58" t="e">
        <v>#N/A</v>
      </c>
      <c r="O4418" s="58" t="e">
        <v>#N/A</v>
      </c>
      <c r="P4418" s="58" t="e">
        <v>#N/A</v>
      </c>
      <c r="Q4418" s="58" t="e">
        <v>#N/A</v>
      </c>
    </row>
    <row r="4419" spans="1:17" ht="15" customHeight="1" thickBot="1">
      <c r="A4419" s="446"/>
      <c r="B4419" s="446"/>
      <c r="C4419" s="54" t="str">
        <f>IF(A4419="CSP","Consolidated Supply Program(IIF)",IF(A4419&lt;&gt;"",INDEX('CCN &amp; Description'!$B$2:$B$1071,MATCH(VALUE(LEFT(A4419,5)),'CCN &amp; Description'!$A$2:$A$1071,0)),""))</f>
        <v/>
      </c>
      <c r="D4419" s="55" t="str">
        <f t="shared" si="138"/>
        <v>K</v>
      </c>
      <c r="E4419" s="55" t="str">
        <f t="shared" si="139"/>
        <v>K4051</v>
      </c>
      <c r="F4419" s="56" t="s">
        <v>16370</v>
      </c>
      <c r="G4419" s="56" t="s">
        <v>16371</v>
      </c>
      <c r="H4419" s="56" t="s">
        <v>16372</v>
      </c>
      <c r="I4419" s="57">
        <v>1</v>
      </c>
      <c r="J4419" s="57">
        <v>0.67</v>
      </c>
      <c r="K4419" s="57">
        <v>0.25</v>
      </c>
      <c r="L4419" s="315" t="e">
        <v>#REF!</v>
      </c>
      <c r="M4419" s="58" t="e">
        <v>#REF!</v>
      </c>
      <c r="N4419" s="58" t="e">
        <v>#N/A</v>
      </c>
      <c r="O4419" s="58" t="e">
        <v>#N/A</v>
      </c>
      <c r="P4419" s="58" t="e">
        <v>#N/A</v>
      </c>
      <c r="Q4419" s="58" t="e">
        <v>#N/A</v>
      </c>
    </row>
    <row r="4420" spans="1:17" ht="15" customHeight="1" thickBot="1">
      <c r="A4420" s="446"/>
      <c r="B4420" s="446"/>
      <c r="C4420" s="54" t="str">
        <f>IF(A4420="CSP","Consolidated Supply Program(IIF)",IF(A4420&lt;&gt;"",INDEX('CCN &amp; Description'!$B$2:$B$1071,MATCH(VALUE(LEFT(A4420,5)),'CCN &amp; Description'!$A$2:$A$1071,0)),""))</f>
        <v/>
      </c>
      <c r="D4420" s="55" t="str">
        <f t="shared" si="138"/>
        <v>K</v>
      </c>
      <c r="E4420" s="55" t="str">
        <f t="shared" si="139"/>
        <v>K4060</v>
      </c>
      <c r="F4420" s="56" t="s">
        <v>16373</v>
      </c>
      <c r="G4420" s="56" t="s">
        <v>16374</v>
      </c>
      <c r="H4420" s="56" t="s">
        <v>16375</v>
      </c>
      <c r="I4420" s="57">
        <v>4.83</v>
      </c>
      <c r="J4420" s="57">
        <v>1.08</v>
      </c>
      <c r="K4420" s="57">
        <v>0.08</v>
      </c>
      <c r="L4420" s="315" t="e">
        <v>#REF!</v>
      </c>
      <c r="M4420" s="58" t="e">
        <v>#REF!</v>
      </c>
      <c r="N4420" s="58" t="e">
        <v>#N/A</v>
      </c>
      <c r="O4420" s="58" t="e">
        <v>#N/A</v>
      </c>
      <c r="P4420" s="58" t="e">
        <v>#N/A</v>
      </c>
      <c r="Q4420" s="58" t="e">
        <v>#N/A</v>
      </c>
    </row>
    <row r="4421" spans="1:17" ht="15" customHeight="1" thickBot="1">
      <c r="A4421" s="446"/>
      <c r="B4421" s="446"/>
      <c r="C4421" s="54" t="str">
        <f>IF(A4421="CSP","Consolidated Supply Program(IIF)",IF(A4421&lt;&gt;"",INDEX('CCN &amp; Description'!$B$2:$B$1071,MATCH(VALUE(LEFT(A4421,5)),'CCN &amp; Description'!$A$2:$A$1071,0)),""))</f>
        <v/>
      </c>
      <c r="D4421" s="55" t="str">
        <f t="shared" si="138"/>
        <v>K</v>
      </c>
      <c r="E4421" s="55" t="str">
        <f t="shared" si="139"/>
        <v>K4095</v>
      </c>
      <c r="F4421" s="56" t="s">
        <v>16376</v>
      </c>
      <c r="G4421" s="56" t="s">
        <v>16377</v>
      </c>
      <c r="H4421" s="56" t="s">
        <v>2098</v>
      </c>
      <c r="I4421" s="57">
        <v>0.67</v>
      </c>
      <c r="J4421" s="57">
        <v>0.25</v>
      </c>
      <c r="K4421" s="57">
        <v>0.17</v>
      </c>
      <c r="L4421" s="315" t="e">
        <v>#REF!</v>
      </c>
      <c r="M4421" s="58" t="e">
        <v>#REF!</v>
      </c>
      <c r="N4421" s="58" t="e">
        <v>#N/A</v>
      </c>
      <c r="O4421" s="58" t="e">
        <v>#N/A</v>
      </c>
      <c r="P4421" s="58" t="e">
        <v>#N/A</v>
      </c>
      <c r="Q4421" s="58" t="e">
        <v>#N/A</v>
      </c>
    </row>
    <row r="4422" spans="1:17" ht="15" customHeight="1" thickBot="1">
      <c r="A4422" s="446"/>
      <c r="B4422" s="446"/>
      <c r="C4422" s="54" t="str">
        <f>IF(A4422="CSP","Consolidated Supply Program(IIF)",IF(A4422&lt;&gt;"",INDEX('CCN &amp; Description'!$B$2:$B$1071,MATCH(VALUE(LEFT(A4422,5)),'CCN &amp; Description'!$A$2:$A$1071,0)),""))</f>
        <v/>
      </c>
      <c r="D4422" s="55" t="str">
        <f t="shared" si="138"/>
        <v>K</v>
      </c>
      <c r="E4422" s="55" t="str">
        <f t="shared" si="139"/>
        <v>K4123</v>
      </c>
      <c r="F4422" s="56" t="s">
        <v>16378</v>
      </c>
      <c r="G4422" s="56" t="s">
        <v>16379</v>
      </c>
      <c r="H4422" s="56" t="s">
        <v>16380</v>
      </c>
      <c r="I4422" s="57">
        <v>1</v>
      </c>
      <c r="J4422" s="57">
        <v>0.5</v>
      </c>
      <c r="K4422" s="57">
        <v>0.33</v>
      </c>
      <c r="L4422" s="315" t="e">
        <v>#REF!</v>
      </c>
      <c r="M4422" s="58" t="e">
        <v>#REF!</v>
      </c>
      <c r="N4422" s="58" t="e">
        <v>#N/A</v>
      </c>
      <c r="O4422" s="58" t="e">
        <v>#N/A</v>
      </c>
      <c r="P4422" s="58" t="e">
        <v>#N/A</v>
      </c>
      <c r="Q4422" s="58" t="e">
        <v>#N/A</v>
      </c>
    </row>
    <row r="4423" spans="1:17" ht="15" customHeight="1" thickBot="1">
      <c r="A4423" s="446"/>
      <c r="B4423" s="446"/>
      <c r="C4423" s="54" t="str">
        <f>IF(A4423="CSP","Consolidated Supply Program(IIF)",IF(A4423&lt;&gt;"",INDEX('CCN &amp; Description'!$B$2:$B$1071,MATCH(VALUE(LEFT(A4423,5)),'CCN &amp; Description'!$A$2:$A$1071,0)),""))</f>
        <v/>
      </c>
      <c r="D4423" s="55" t="str">
        <f t="shared" si="138"/>
        <v>K</v>
      </c>
      <c r="E4423" s="55" t="str">
        <f t="shared" si="139"/>
        <v>K4125</v>
      </c>
      <c r="F4423" s="56" t="s">
        <v>16381</v>
      </c>
      <c r="G4423" s="56" t="s">
        <v>16382</v>
      </c>
      <c r="H4423" s="56" t="s">
        <v>16383</v>
      </c>
      <c r="I4423" s="57">
        <v>0</v>
      </c>
      <c r="J4423" s="57">
        <v>0</v>
      </c>
      <c r="K4423" s="57">
        <v>0</v>
      </c>
      <c r="L4423" s="315" t="e">
        <v>#REF!</v>
      </c>
      <c r="M4423" s="58" t="e">
        <v>#REF!</v>
      </c>
      <c r="N4423" s="58" t="e">
        <v>#N/A</v>
      </c>
      <c r="O4423" s="58" t="e">
        <v>#N/A</v>
      </c>
      <c r="P4423" s="58" t="e">
        <v>#N/A</v>
      </c>
      <c r="Q4423" s="58" t="e">
        <v>#N/A</v>
      </c>
    </row>
    <row r="4424" spans="1:17" s="110" customFormat="1" ht="15" customHeight="1" thickBot="1">
      <c r="A4424" s="446">
        <v>44112</v>
      </c>
      <c r="B4424" s="446"/>
      <c r="C4424" s="106" t="str">
        <f>IF(A4424="CSP","Consolidated Supply Program(IIF)",IF(A4424&lt;&gt;"",INDEX('CCN &amp; Description'!$B$2:$B$1071,MATCH(VALUE(LEFT(A4424,5)),'CCN &amp; Description'!$A$2:$A$1071,0)),""))</f>
        <v>COVERED STORAGE BUILDING, INSTALLATION</v>
      </c>
      <c r="D4424" s="107" t="str">
        <f t="shared" si="138"/>
        <v>K</v>
      </c>
      <c r="E4424" s="107" t="str">
        <f t="shared" si="139"/>
        <v>K4128</v>
      </c>
      <c r="F4424" s="108" t="s">
        <v>1305</v>
      </c>
      <c r="G4424" s="108" t="s">
        <v>9651</v>
      </c>
      <c r="H4424" s="112"/>
      <c r="I4424" s="109">
        <v>0</v>
      </c>
      <c r="J4424" s="109">
        <v>0</v>
      </c>
      <c r="K4424" s="109">
        <v>0</v>
      </c>
      <c r="L4424" s="110" t="e">
        <v>#REF!</v>
      </c>
      <c r="M4424" s="111" t="e">
        <v>#REF!</v>
      </c>
      <c r="N4424" s="111" t="e">
        <v>#N/A</v>
      </c>
      <c r="O4424" s="111" t="e">
        <v>#N/A</v>
      </c>
      <c r="P4424" s="111" t="e">
        <v>#N/A</v>
      </c>
      <c r="Q4424" s="111" t="e">
        <v>#N/A</v>
      </c>
    </row>
    <row r="4425" spans="1:17" s="110" customFormat="1" ht="15" customHeight="1" thickBot="1">
      <c r="A4425" s="446"/>
      <c r="B4425" s="446"/>
      <c r="C4425" s="106" t="str">
        <f>IF(A4425="CSP","Consolidated Supply Program(IIF)",IF(A4425&lt;&gt;"",INDEX('CCN &amp; Description'!$B$2:$B$1071,MATCH(VALUE(LEFT(A4425,5)),'CCN &amp; Description'!$A$2:$A$1071,0)),""))</f>
        <v/>
      </c>
      <c r="D4425" s="107" t="str">
        <f t="shared" si="138"/>
        <v>K</v>
      </c>
      <c r="E4425" s="107" t="str">
        <f t="shared" si="139"/>
        <v>K4128</v>
      </c>
      <c r="F4425" s="108" t="s">
        <v>1449</v>
      </c>
      <c r="G4425" s="108" t="s">
        <v>9651</v>
      </c>
      <c r="H4425" s="112"/>
      <c r="I4425" s="109">
        <v>0</v>
      </c>
      <c r="J4425" s="109">
        <v>0</v>
      </c>
      <c r="K4425" s="109">
        <v>0</v>
      </c>
      <c r="L4425" s="110" t="e">
        <v>#REF!</v>
      </c>
      <c r="M4425" s="111" t="e">
        <v>#REF!</v>
      </c>
      <c r="N4425" s="111" t="e">
        <v>#N/A</v>
      </c>
      <c r="O4425" s="111" t="e">
        <v>#N/A</v>
      </c>
      <c r="P4425" s="111" t="e">
        <v>#N/A</v>
      </c>
      <c r="Q4425" s="111" t="e">
        <v>#N/A</v>
      </c>
    </row>
    <row r="4426" spans="1:17" s="110" customFormat="1" ht="15" customHeight="1" thickBot="1">
      <c r="A4426" s="446">
        <v>44112</v>
      </c>
      <c r="B4426" s="446"/>
      <c r="C4426" s="106" t="str">
        <f>IF(A4426="CSP","Consolidated Supply Program(IIF)",IF(A4426&lt;&gt;"",INDEX('CCN &amp; Description'!$B$2:$B$1071,MATCH(VALUE(LEFT(A4426,5)),'CCN &amp; Description'!$A$2:$A$1071,0)),""))</f>
        <v>COVERED STORAGE BUILDING, INSTALLATION</v>
      </c>
      <c r="D4426" s="107" t="str">
        <f t="shared" si="138"/>
        <v>K</v>
      </c>
      <c r="E4426" s="107" t="str">
        <f t="shared" si="139"/>
        <v>K4143</v>
      </c>
      <c r="F4426" s="108" t="s">
        <v>9652</v>
      </c>
      <c r="G4426" s="108" t="s">
        <v>16384</v>
      </c>
      <c r="H4426" s="108" t="s">
        <v>2098</v>
      </c>
      <c r="I4426" s="109">
        <v>1</v>
      </c>
      <c r="J4426" s="109">
        <v>0.5</v>
      </c>
      <c r="K4426" s="109">
        <v>0.33</v>
      </c>
      <c r="L4426" s="110" t="e">
        <v>#REF!</v>
      </c>
      <c r="M4426" s="111" t="e">
        <v>#REF!</v>
      </c>
      <c r="N4426" s="111" t="e">
        <v>#N/A</v>
      </c>
      <c r="O4426" s="111" t="e">
        <v>#N/A</v>
      </c>
      <c r="P4426" s="111" t="e">
        <v>#N/A</v>
      </c>
      <c r="Q4426" s="111" t="e">
        <v>#N/A</v>
      </c>
    </row>
    <row r="4427" spans="1:17" ht="15" customHeight="1" thickBot="1">
      <c r="A4427" s="446"/>
      <c r="B4427" s="446"/>
      <c r="C4427" s="54" t="str">
        <f>IF(A4427="CSP","Consolidated Supply Program(IIF)",IF(A4427&lt;&gt;"",INDEX('CCN &amp; Description'!$B$2:$B$1071,MATCH(VALUE(LEFT(A4427,5)),'CCN &amp; Description'!$A$2:$A$1071,0)),""))</f>
        <v/>
      </c>
      <c r="D4427" s="55" t="str">
        <f t="shared" si="138"/>
        <v>K</v>
      </c>
      <c r="E4427" s="55" t="str">
        <f t="shared" si="139"/>
        <v>K4146</v>
      </c>
      <c r="F4427" s="56" t="s">
        <v>16385</v>
      </c>
      <c r="G4427" s="56" t="s">
        <v>16386</v>
      </c>
      <c r="H4427" s="56" t="s">
        <v>2098</v>
      </c>
      <c r="I4427" s="57">
        <v>1.5</v>
      </c>
      <c r="J4427" s="57">
        <v>0.25</v>
      </c>
      <c r="K4427" s="57">
        <v>0.25</v>
      </c>
      <c r="L4427" s="315" t="e">
        <v>#REF!</v>
      </c>
      <c r="M4427" s="58" t="e">
        <v>#REF!</v>
      </c>
      <c r="N4427" s="58" t="e">
        <v>#N/A</v>
      </c>
      <c r="O4427" s="58" t="e">
        <v>#N/A</v>
      </c>
      <c r="P4427" s="58" t="e">
        <v>#N/A</v>
      </c>
      <c r="Q4427" s="58" t="e">
        <v>#N/A</v>
      </c>
    </row>
    <row r="4428" spans="1:17" ht="15" customHeight="1" thickBot="1">
      <c r="A4428" s="446">
        <v>44112</v>
      </c>
      <c r="B4428" s="446"/>
      <c r="C4428" s="54" t="str">
        <f>IF(A4428="CSP","Consolidated Supply Program(IIF)",IF(A4428&lt;&gt;"",INDEX('CCN &amp; Description'!$B$2:$B$1071,MATCH(VALUE(LEFT(A4428,5)),'CCN &amp; Description'!$A$2:$A$1071,0)),""))</f>
        <v>COVERED STORAGE BUILDING, INSTALLATION</v>
      </c>
      <c r="D4428" s="55" t="str">
        <f t="shared" si="138"/>
        <v>K</v>
      </c>
      <c r="E4428" s="55" t="str">
        <f t="shared" si="139"/>
        <v>K4147</v>
      </c>
      <c r="F4428" s="56" t="s">
        <v>9654</v>
      </c>
      <c r="G4428" s="56" t="s">
        <v>16387</v>
      </c>
      <c r="H4428" s="56" t="s">
        <v>2098</v>
      </c>
      <c r="I4428" s="57">
        <v>0.75</v>
      </c>
      <c r="J4428" s="57">
        <v>0.42</v>
      </c>
      <c r="K4428" s="57">
        <v>0.08</v>
      </c>
      <c r="L4428" s="315" t="e">
        <v>#REF!</v>
      </c>
      <c r="M4428" s="58" t="e">
        <v>#REF!</v>
      </c>
      <c r="N4428" s="58" t="e">
        <v>#N/A</v>
      </c>
      <c r="O4428" s="58" t="e">
        <v>#N/A</v>
      </c>
      <c r="P4428" s="58" t="e">
        <v>#N/A</v>
      </c>
      <c r="Q4428" s="58" t="e">
        <v>#N/A</v>
      </c>
    </row>
    <row r="4429" spans="1:17" s="110" customFormat="1" ht="15" customHeight="1" thickBot="1">
      <c r="A4429" s="446">
        <v>44112</v>
      </c>
      <c r="B4429" s="446"/>
      <c r="C4429" s="106" t="str">
        <f>IF(A4429="CSP","Consolidated Supply Program(IIF)",IF(A4429&lt;&gt;"",INDEX('CCN &amp; Description'!$B$2:$B$1071,MATCH(VALUE(LEFT(A4429,5)),'CCN &amp; Description'!$A$2:$A$1071,0)),""))</f>
        <v>COVERED STORAGE BUILDING, INSTALLATION</v>
      </c>
      <c r="D4429" s="107" t="str">
        <f t="shared" si="138"/>
        <v>K</v>
      </c>
      <c r="E4429" s="107" t="str">
        <f t="shared" si="139"/>
        <v>K4148</v>
      </c>
      <c r="F4429" s="108" t="s">
        <v>1308</v>
      </c>
      <c r="G4429" s="108" t="s">
        <v>16387</v>
      </c>
      <c r="H4429" s="108" t="s">
        <v>2098</v>
      </c>
      <c r="I4429" s="109">
        <v>0.67</v>
      </c>
      <c r="J4429" s="109">
        <v>0.42</v>
      </c>
      <c r="K4429" s="109">
        <v>0.08</v>
      </c>
      <c r="L4429" s="110" t="e">
        <v>#REF!</v>
      </c>
      <c r="M4429" s="111" t="e">
        <v>#REF!</v>
      </c>
      <c r="N4429" s="111" t="e">
        <v>#N/A</v>
      </c>
      <c r="O4429" s="111" t="e">
        <v>#N/A</v>
      </c>
      <c r="P4429" s="111" t="e">
        <v>#N/A</v>
      </c>
      <c r="Q4429" s="111" t="e">
        <v>#N/A</v>
      </c>
    </row>
    <row r="4430" spans="1:17" ht="15" customHeight="1" thickBot="1">
      <c r="A4430" s="446"/>
      <c r="B4430" s="446"/>
      <c r="C4430" s="54" t="str">
        <f>IF(A4430="CSP","Consolidated Supply Program(IIF)",IF(A4430&lt;&gt;"",INDEX('CCN &amp; Description'!$B$2:$B$1071,MATCH(VALUE(LEFT(A4430,5)),'CCN &amp; Description'!$A$2:$A$1071,0)),""))</f>
        <v/>
      </c>
      <c r="D4430" s="55" t="str">
        <f t="shared" si="138"/>
        <v>K</v>
      </c>
      <c r="E4430" s="55" t="str">
        <f t="shared" si="139"/>
        <v>K4172</v>
      </c>
      <c r="F4430" s="56" t="s">
        <v>16388</v>
      </c>
      <c r="G4430" s="56" t="s">
        <v>16389</v>
      </c>
      <c r="H4430" s="56" t="s">
        <v>2098</v>
      </c>
      <c r="I4430" s="57">
        <v>0</v>
      </c>
      <c r="J4430" s="57">
        <v>0</v>
      </c>
      <c r="K4430" s="57">
        <v>0</v>
      </c>
      <c r="L4430" s="315" t="e">
        <v>#REF!</v>
      </c>
      <c r="M4430" s="58" t="e">
        <v>#REF!</v>
      </c>
      <c r="N4430" s="58" t="e">
        <v>#N/A</v>
      </c>
      <c r="O4430" s="58" t="e">
        <v>#N/A</v>
      </c>
      <c r="P4430" s="58" t="e">
        <v>#N/A</v>
      </c>
      <c r="Q4430" s="58" t="e">
        <v>#N/A</v>
      </c>
    </row>
    <row r="4431" spans="1:17" ht="15" customHeight="1" thickBot="1">
      <c r="A4431" s="446"/>
      <c r="B4431" s="446"/>
      <c r="C4431" s="54" t="str">
        <f>IF(A4431="CSP","Consolidated Supply Program(IIF)",IF(A4431&lt;&gt;"",INDEX('CCN &amp; Description'!$B$2:$B$1071,MATCH(VALUE(LEFT(A4431,5)),'CCN &amp; Description'!$A$2:$A$1071,0)),""))</f>
        <v/>
      </c>
      <c r="D4431" s="55" t="str">
        <f t="shared" si="138"/>
        <v>K</v>
      </c>
      <c r="E4431" s="55" t="str">
        <f t="shared" si="139"/>
        <v>K4172</v>
      </c>
      <c r="F4431" s="56" t="s">
        <v>16388</v>
      </c>
      <c r="G4431" s="56" t="s">
        <v>16389</v>
      </c>
      <c r="H4431" s="56" t="s">
        <v>16390</v>
      </c>
      <c r="I4431" s="57">
        <v>0</v>
      </c>
      <c r="J4431" s="57">
        <v>0</v>
      </c>
      <c r="K4431" s="57">
        <v>0</v>
      </c>
      <c r="L4431" s="315" t="e">
        <v>#REF!</v>
      </c>
      <c r="M4431" s="58" t="e">
        <v>#REF!</v>
      </c>
      <c r="N4431" s="58" t="e">
        <v>#N/A</v>
      </c>
      <c r="O4431" s="58" t="e">
        <v>#N/A</v>
      </c>
      <c r="P4431" s="58" t="e">
        <v>#N/A</v>
      </c>
      <c r="Q4431" s="58" t="e">
        <v>#N/A</v>
      </c>
    </row>
    <row r="4432" spans="1:17" s="110" customFormat="1" ht="15" customHeight="1" thickBot="1">
      <c r="A4432" s="446">
        <v>44112</v>
      </c>
      <c r="B4432" s="446"/>
      <c r="C4432" s="106" t="str">
        <f>IF(A4432="CSP","Consolidated Supply Program(IIF)",IF(A4432&lt;&gt;"",INDEX('CCN &amp; Description'!$B$2:$B$1071,MATCH(VALUE(LEFT(A4432,5)),'CCN &amp; Description'!$A$2:$A$1071,0)),""))</f>
        <v>COVERED STORAGE BUILDING, INSTALLATION</v>
      </c>
      <c r="D4432" s="107" t="str">
        <f t="shared" si="138"/>
        <v>K</v>
      </c>
      <c r="E4432" s="107" t="str">
        <f t="shared" si="139"/>
        <v>K4174</v>
      </c>
      <c r="F4432" s="108" t="s">
        <v>9655</v>
      </c>
      <c r="G4432" s="108" t="s">
        <v>16391</v>
      </c>
      <c r="H4432" s="108" t="s">
        <v>2098</v>
      </c>
      <c r="I4432" s="109">
        <v>0</v>
      </c>
      <c r="J4432" s="109">
        <v>0</v>
      </c>
      <c r="K4432" s="109">
        <v>0</v>
      </c>
      <c r="L4432" s="110" t="e">
        <v>#REF!</v>
      </c>
      <c r="M4432" s="111" t="e">
        <v>#REF!</v>
      </c>
      <c r="N4432" s="111" t="e">
        <v>#N/A</v>
      </c>
      <c r="O4432" s="111" t="e">
        <v>#N/A</v>
      </c>
      <c r="P4432" s="111" t="e">
        <v>#N/A</v>
      </c>
      <c r="Q4432" s="111" t="e">
        <v>#N/A</v>
      </c>
    </row>
    <row r="4433" spans="1:17" ht="15" customHeight="1" thickBot="1">
      <c r="A4433" s="446"/>
      <c r="B4433" s="446"/>
      <c r="C4433" s="54" t="str">
        <f>IF(A4433="CSP","Consolidated Supply Program(IIF)",IF(A4433&lt;&gt;"",INDEX('CCN &amp; Description'!$B$2:$B$1071,MATCH(VALUE(LEFT(A4433,5)),'CCN &amp; Description'!$A$2:$A$1071,0)),""))</f>
        <v/>
      </c>
      <c r="D4433" s="55" t="str">
        <f t="shared" si="138"/>
        <v>K</v>
      </c>
      <c r="E4433" s="55" t="str">
        <f t="shared" si="139"/>
        <v>K4175</v>
      </c>
      <c r="F4433" s="56" t="s">
        <v>16392</v>
      </c>
      <c r="G4433" s="56" t="s">
        <v>16393</v>
      </c>
      <c r="H4433" s="56" t="s">
        <v>2098</v>
      </c>
      <c r="I4433" s="57">
        <v>0.75</v>
      </c>
      <c r="J4433" s="57">
        <v>0.5</v>
      </c>
      <c r="K4433" s="57">
        <v>0.5</v>
      </c>
      <c r="L4433" s="315" t="e">
        <v>#REF!</v>
      </c>
      <c r="M4433" s="58" t="e">
        <v>#REF!</v>
      </c>
      <c r="N4433" s="58" t="e">
        <v>#N/A</v>
      </c>
      <c r="O4433" s="58" t="e">
        <v>#N/A</v>
      </c>
      <c r="P4433" s="58" t="e">
        <v>#N/A</v>
      </c>
      <c r="Q4433" s="58" t="e">
        <v>#N/A</v>
      </c>
    </row>
    <row r="4434" spans="1:17" s="110" customFormat="1" ht="15" customHeight="1" thickBot="1">
      <c r="A4434" s="446">
        <v>44112</v>
      </c>
      <c r="B4434" s="446"/>
      <c r="C4434" s="106" t="str">
        <f>IF(A4434="CSP","Consolidated Supply Program(IIF)",IF(A4434&lt;&gt;"",INDEX('CCN &amp; Description'!$B$2:$B$1071,MATCH(VALUE(LEFT(A4434,5)),'CCN &amp; Description'!$A$2:$A$1071,0)),""))</f>
        <v>COVERED STORAGE BUILDING, INSTALLATION</v>
      </c>
      <c r="D4434" s="107" t="str">
        <f t="shared" si="138"/>
        <v>K</v>
      </c>
      <c r="E4434" s="107" t="str">
        <f t="shared" si="139"/>
        <v>K4178</v>
      </c>
      <c r="F4434" s="108" t="s">
        <v>16394</v>
      </c>
      <c r="G4434" s="108" t="s">
        <v>16395</v>
      </c>
      <c r="H4434" s="108" t="s">
        <v>15785</v>
      </c>
      <c r="I4434" s="109">
        <v>3.33</v>
      </c>
      <c r="J4434" s="109">
        <v>4</v>
      </c>
      <c r="K4434" s="109">
        <v>4.5</v>
      </c>
      <c r="L4434" s="110" t="e">
        <v>#REF!</v>
      </c>
      <c r="M4434" s="111" t="e">
        <v>#REF!</v>
      </c>
      <c r="N4434" s="111" t="e">
        <v>#N/A</v>
      </c>
      <c r="O4434" s="111" t="e">
        <v>#N/A</v>
      </c>
      <c r="P4434" s="111" t="e">
        <v>#N/A</v>
      </c>
      <c r="Q4434" s="111" t="e">
        <v>#N/A</v>
      </c>
    </row>
    <row r="4435" spans="1:17" s="110" customFormat="1" ht="15" customHeight="1" thickBot="1">
      <c r="A4435" s="446">
        <v>44112</v>
      </c>
      <c r="B4435" s="446"/>
      <c r="C4435" s="106" t="str">
        <f>IF(A4435="CSP","Consolidated Supply Program(IIF)",IF(A4435&lt;&gt;"",INDEX('CCN &amp; Description'!$B$2:$B$1071,MATCH(VALUE(LEFT(A4435,5)),'CCN &amp; Description'!$A$2:$A$1071,0)),""))</f>
        <v>COVERED STORAGE BUILDING, INSTALLATION</v>
      </c>
      <c r="D4435" s="107" t="str">
        <f t="shared" si="138"/>
        <v>K</v>
      </c>
      <c r="E4435" s="107" t="str">
        <f t="shared" si="139"/>
        <v>K4178</v>
      </c>
      <c r="F4435" s="108" t="s">
        <v>16394</v>
      </c>
      <c r="G4435" s="108" t="s">
        <v>16396</v>
      </c>
      <c r="H4435" s="108" t="s">
        <v>16397</v>
      </c>
      <c r="I4435" s="109">
        <v>4</v>
      </c>
      <c r="J4435" s="109">
        <v>3.33</v>
      </c>
      <c r="K4435" s="109">
        <v>4.5</v>
      </c>
      <c r="L4435" s="110" t="e">
        <v>#REF!</v>
      </c>
      <c r="M4435" s="111" t="e">
        <v>#REF!</v>
      </c>
      <c r="N4435" s="111" t="e">
        <v>#N/A</v>
      </c>
      <c r="O4435" s="111" t="e">
        <v>#N/A</v>
      </c>
      <c r="P4435" s="111" t="e">
        <v>#N/A</v>
      </c>
      <c r="Q4435" s="111" t="e">
        <v>#N/A</v>
      </c>
    </row>
    <row r="4436" spans="1:17" s="110" customFormat="1" ht="15" customHeight="1" thickBot="1">
      <c r="A4436" s="446">
        <v>44112</v>
      </c>
      <c r="B4436" s="446"/>
      <c r="C4436" s="106" t="str">
        <f>IF(A4436="CSP","Consolidated Supply Program(IIF)",IF(A4436&lt;&gt;"",INDEX('CCN &amp; Description'!$B$2:$B$1071,MATCH(VALUE(LEFT(A4436,5)),'CCN &amp; Description'!$A$2:$A$1071,0)),""))</f>
        <v>COVERED STORAGE BUILDING, INSTALLATION</v>
      </c>
      <c r="D4436" s="107" t="str">
        <f t="shared" si="138"/>
        <v>K</v>
      </c>
      <c r="E4436" s="107" t="str">
        <f t="shared" si="139"/>
        <v>K4178</v>
      </c>
      <c r="F4436" s="108" t="s">
        <v>16394</v>
      </c>
      <c r="G4436" s="108" t="s">
        <v>16396</v>
      </c>
      <c r="H4436" s="108" t="s">
        <v>16398</v>
      </c>
      <c r="I4436" s="109">
        <v>3.33</v>
      </c>
      <c r="J4436" s="109">
        <v>4</v>
      </c>
      <c r="K4436" s="109">
        <v>4.5</v>
      </c>
      <c r="L4436" s="110" t="e">
        <v>#REF!</v>
      </c>
      <c r="M4436" s="111" t="e">
        <v>#REF!</v>
      </c>
      <c r="N4436" s="111" t="e">
        <v>#N/A</v>
      </c>
      <c r="O4436" s="111" t="e">
        <v>#N/A</v>
      </c>
      <c r="P4436" s="111" t="e">
        <v>#N/A</v>
      </c>
      <c r="Q4436" s="111" t="e">
        <v>#N/A</v>
      </c>
    </row>
    <row r="4437" spans="1:17" ht="15" customHeight="1" thickBot="1">
      <c r="A4437" s="446">
        <v>0</v>
      </c>
      <c r="B4437" s="446"/>
      <c r="C4437" s="54" t="e">
        <f>IF(A4437="CSP","Consolidated Supply Program(IIF)",IF(A4437&lt;&gt;"",INDEX('CCN &amp; Description'!$B$2:$B$1071,MATCH(VALUE(LEFT(A4437,5)),'CCN &amp; Description'!$A$2:$A$1071,0)),""))</f>
        <v>#N/A</v>
      </c>
      <c r="D4437" s="55" t="str">
        <f t="shared" si="138"/>
        <v>K</v>
      </c>
      <c r="E4437" s="55" t="str">
        <f t="shared" si="139"/>
        <v>K4181</v>
      </c>
      <c r="F4437" s="56" t="s">
        <v>16399</v>
      </c>
      <c r="G4437" s="56" t="s">
        <v>13885</v>
      </c>
      <c r="H4437" s="56" t="s">
        <v>16400</v>
      </c>
      <c r="I4437" s="57">
        <v>0</v>
      </c>
      <c r="J4437" s="57">
        <v>0</v>
      </c>
      <c r="K4437" s="57">
        <v>0</v>
      </c>
      <c r="L4437" s="315" t="e">
        <v>#REF!</v>
      </c>
      <c r="M4437" s="58" t="e">
        <v>#REF!</v>
      </c>
      <c r="N4437" s="58" t="e">
        <v>#N/A</v>
      </c>
      <c r="O4437" s="58" t="e">
        <v>#N/A</v>
      </c>
      <c r="P4437" s="58" t="e">
        <v>#N/A</v>
      </c>
      <c r="Q4437" s="58" t="e">
        <v>#N/A</v>
      </c>
    </row>
    <row r="4438" spans="1:17" ht="15" customHeight="1" thickBot="1">
      <c r="A4438" s="446">
        <v>14345</v>
      </c>
      <c r="B4438" s="446"/>
      <c r="C4438" s="54" t="str">
        <f>IF(A4438="CSP","Consolidated Supply Program(IIF)",IF(A4438&lt;&gt;"",INDEX('CCN &amp; Description'!$B$2:$B$1071,MATCH(VALUE(LEFT(A4438,5)),'CCN &amp; Description'!$A$2:$A$1071,0)),""))</f>
        <v>SMALL ARMS STORAGE, INSTALLATION</v>
      </c>
      <c r="D4438" s="55" t="str">
        <f t="shared" si="138"/>
        <v>K</v>
      </c>
      <c r="E4438" s="55" t="str">
        <f t="shared" si="139"/>
        <v>K4182</v>
      </c>
      <c r="F4438" s="56" t="s">
        <v>16401</v>
      </c>
      <c r="G4438" s="56" t="s">
        <v>16402</v>
      </c>
      <c r="H4438" s="59"/>
      <c r="I4438" s="57">
        <v>0</v>
      </c>
      <c r="J4438" s="57">
        <v>0</v>
      </c>
      <c r="K4438" s="57">
        <v>0</v>
      </c>
      <c r="L4438" s="315" t="e">
        <v>#REF!</v>
      </c>
      <c r="M4438" s="58" t="e">
        <v>#REF!</v>
      </c>
      <c r="N4438" s="58" t="e">
        <v>#N/A</v>
      </c>
      <c r="O4438" s="58" t="e">
        <v>#N/A</v>
      </c>
      <c r="P4438" s="58" t="e">
        <v>#N/A</v>
      </c>
      <c r="Q4438" s="58" t="e">
        <v>#N/A</v>
      </c>
    </row>
    <row r="4439" spans="1:17" ht="15" customHeight="1" thickBot="1">
      <c r="A4439" s="446"/>
      <c r="B4439" s="446"/>
      <c r="C4439" s="54" t="str">
        <f>IF(A4439="CSP","Consolidated Supply Program(IIF)",IF(A4439&lt;&gt;"",INDEX('CCN &amp; Description'!$B$2:$B$1071,MATCH(VALUE(LEFT(A4439,5)),'CCN &amp; Description'!$A$2:$A$1071,0)),""))</f>
        <v/>
      </c>
      <c r="D4439" s="55" t="str">
        <f t="shared" si="138"/>
        <v>K</v>
      </c>
      <c r="E4439" s="55" t="str">
        <f t="shared" si="139"/>
        <v>K4195</v>
      </c>
      <c r="F4439" s="56" t="s">
        <v>16403</v>
      </c>
      <c r="G4439" s="56" t="s">
        <v>16404</v>
      </c>
      <c r="H4439" s="59"/>
      <c r="I4439" s="57">
        <v>0</v>
      </c>
      <c r="J4439" s="57">
        <v>0</v>
      </c>
      <c r="K4439" s="57">
        <v>0</v>
      </c>
      <c r="L4439" s="315" t="e">
        <v>#REF!</v>
      </c>
      <c r="M4439" s="58" t="e">
        <v>#REF!</v>
      </c>
      <c r="N4439" s="58" t="e">
        <v>#N/A</v>
      </c>
      <c r="O4439" s="58" t="e">
        <v>#N/A</v>
      </c>
      <c r="P4439" s="58" t="e">
        <v>#N/A</v>
      </c>
      <c r="Q4439" s="58" t="e">
        <v>#N/A</v>
      </c>
    </row>
    <row r="4440" spans="1:17" ht="15" customHeight="1" thickBot="1">
      <c r="A4440" s="446"/>
      <c r="B4440" s="446"/>
      <c r="C4440" s="54" t="str">
        <f>IF(A4440="CSP","Consolidated Supply Program(IIF)",IF(A4440&lt;&gt;"",INDEX('CCN &amp; Description'!$B$2:$B$1071,MATCH(VALUE(LEFT(A4440,5)),'CCN &amp; Description'!$A$2:$A$1071,0)),""))</f>
        <v/>
      </c>
      <c r="D4440" s="55" t="str">
        <f t="shared" si="138"/>
        <v>K</v>
      </c>
      <c r="E4440" s="55" t="str">
        <f t="shared" si="139"/>
        <v>K4200</v>
      </c>
      <c r="F4440" s="56" t="s">
        <v>16405</v>
      </c>
      <c r="G4440" s="56" t="s">
        <v>16406</v>
      </c>
      <c r="H4440" s="56" t="s">
        <v>2098</v>
      </c>
      <c r="I4440" s="57">
        <v>0</v>
      </c>
      <c r="J4440" s="57">
        <v>0</v>
      </c>
      <c r="K4440" s="57">
        <v>0</v>
      </c>
      <c r="L4440" s="315" t="e">
        <v>#REF!</v>
      </c>
      <c r="M4440" s="58" t="e">
        <v>#REF!</v>
      </c>
      <c r="N4440" s="58" t="e">
        <v>#N/A</v>
      </c>
      <c r="O4440" s="58" t="e">
        <v>#N/A</v>
      </c>
      <c r="P4440" s="58" t="e">
        <v>#N/A</v>
      </c>
      <c r="Q4440" s="58" t="e">
        <v>#N/A</v>
      </c>
    </row>
    <row r="4441" spans="1:17" ht="15" customHeight="1" thickBot="1">
      <c r="A4441" s="446"/>
      <c r="B4441" s="446"/>
      <c r="C4441" s="54" t="str">
        <f>IF(A4441="CSP","Consolidated Supply Program(IIF)",IF(A4441&lt;&gt;"",INDEX('CCN &amp; Description'!$B$2:$B$1071,MATCH(VALUE(LEFT(A4441,5)),'CCN &amp; Description'!$A$2:$A$1071,0)),""))</f>
        <v/>
      </c>
      <c r="D4441" s="55" t="str">
        <f t="shared" si="138"/>
        <v>K</v>
      </c>
      <c r="E4441" s="55" t="str">
        <f t="shared" si="139"/>
        <v>K4205</v>
      </c>
      <c r="F4441" s="56" t="s">
        <v>16407</v>
      </c>
      <c r="G4441" s="56" t="s">
        <v>16408</v>
      </c>
      <c r="H4441" s="56" t="s">
        <v>2098</v>
      </c>
      <c r="I4441" s="57">
        <v>1</v>
      </c>
      <c r="J4441" s="57">
        <v>1</v>
      </c>
      <c r="K4441" s="57">
        <v>0.25</v>
      </c>
      <c r="L4441" s="315" t="e">
        <v>#REF!</v>
      </c>
      <c r="M4441" s="58" t="e">
        <v>#REF!</v>
      </c>
      <c r="N4441" s="58" t="e">
        <v>#N/A</v>
      </c>
      <c r="O4441" s="58" t="e">
        <v>#N/A</v>
      </c>
      <c r="P4441" s="58" t="e">
        <v>#N/A</v>
      </c>
      <c r="Q4441" s="58" t="e">
        <v>#N/A</v>
      </c>
    </row>
    <row r="4442" spans="1:17" s="110" customFormat="1" ht="15" customHeight="1" thickBot="1">
      <c r="A4442" s="446">
        <v>14345</v>
      </c>
      <c r="B4442" s="446"/>
      <c r="C4442" s="106" t="str">
        <f>IF(A4442="CSP","Consolidated Supply Program(IIF)",IF(A4442&lt;&gt;"",INDEX('CCN &amp; Description'!$B$2:$B$1071,MATCH(VALUE(LEFT(A4442,5)),'CCN &amp; Description'!$A$2:$A$1071,0)),""))</f>
        <v>SMALL ARMS STORAGE, INSTALLATION</v>
      </c>
      <c r="D4442" s="107" t="str">
        <f t="shared" si="138"/>
        <v>K</v>
      </c>
      <c r="E4442" s="107" t="str">
        <f t="shared" si="139"/>
        <v>K4222</v>
      </c>
      <c r="F4442" s="108" t="s">
        <v>9657</v>
      </c>
      <c r="G4442" s="108" t="s">
        <v>15200</v>
      </c>
      <c r="H4442" s="108" t="s">
        <v>16409</v>
      </c>
      <c r="I4442" s="109">
        <v>0.25</v>
      </c>
      <c r="J4442" s="109">
        <v>0.25</v>
      </c>
      <c r="K4442" s="109">
        <v>0.08</v>
      </c>
      <c r="L4442" s="110" t="e">
        <v>#REF!</v>
      </c>
      <c r="M4442" s="111" t="e">
        <v>#REF!</v>
      </c>
      <c r="N4442" s="111" t="e">
        <v>#N/A</v>
      </c>
      <c r="O4442" s="111" t="e">
        <v>#N/A</v>
      </c>
      <c r="P4442" s="111" t="e">
        <v>#N/A</v>
      </c>
      <c r="Q4442" s="111" t="e">
        <v>#N/A</v>
      </c>
    </row>
    <row r="4443" spans="1:17" s="110" customFormat="1" ht="15" customHeight="1" thickBot="1">
      <c r="A4443" s="446">
        <v>14345</v>
      </c>
      <c r="B4443" s="446"/>
      <c r="C4443" s="106" t="str">
        <f>IF(A4443="CSP","Consolidated Supply Program(IIF)",IF(A4443&lt;&gt;"",INDEX('CCN &amp; Description'!$B$2:$B$1071,MATCH(VALUE(LEFT(A4443,5)),'CCN &amp; Description'!$A$2:$A$1071,0)),""))</f>
        <v>SMALL ARMS STORAGE, INSTALLATION</v>
      </c>
      <c r="D4443" s="107" t="str">
        <f t="shared" si="138"/>
        <v>K</v>
      </c>
      <c r="E4443" s="107" t="str">
        <f t="shared" si="139"/>
        <v>K4222</v>
      </c>
      <c r="F4443" s="108" t="s">
        <v>9657</v>
      </c>
      <c r="G4443" s="108" t="s">
        <v>16410</v>
      </c>
      <c r="H4443" s="108" t="s">
        <v>16411</v>
      </c>
      <c r="I4443" s="109">
        <v>0.25</v>
      </c>
      <c r="J4443" s="109">
        <v>0.25</v>
      </c>
      <c r="K4443" s="109">
        <v>0.08</v>
      </c>
      <c r="L4443" s="110" t="e">
        <v>#REF!</v>
      </c>
      <c r="M4443" s="111" t="e">
        <v>#REF!</v>
      </c>
      <c r="N4443" s="111" t="e">
        <v>#N/A</v>
      </c>
      <c r="O4443" s="111" t="e">
        <v>#N/A</v>
      </c>
      <c r="P4443" s="111" t="e">
        <v>#N/A</v>
      </c>
      <c r="Q4443" s="111" t="e">
        <v>#N/A</v>
      </c>
    </row>
    <row r="4444" spans="1:17" ht="15" customHeight="1" thickBot="1">
      <c r="A4444" s="446"/>
      <c r="B4444" s="446"/>
      <c r="C4444" s="54" t="str">
        <f>IF(A4444="CSP","Consolidated Supply Program(IIF)",IF(A4444&lt;&gt;"",INDEX('CCN &amp; Description'!$B$2:$B$1071,MATCH(VALUE(LEFT(A4444,5)),'CCN &amp; Description'!$A$2:$A$1071,0)),""))</f>
        <v/>
      </c>
      <c r="D4444" s="55" t="str">
        <f t="shared" si="138"/>
        <v>K</v>
      </c>
      <c r="E4444" s="55" t="str">
        <f t="shared" si="139"/>
        <v>K4222</v>
      </c>
      <c r="F4444" s="56" t="s">
        <v>16412</v>
      </c>
      <c r="G4444" s="56" t="s">
        <v>15200</v>
      </c>
      <c r="H4444" s="56" t="s">
        <v>16409</v>
      </c>
      <c r="I4444" s="57">
        <v>0.25</v>
      </c>
      <c r="J4444" s="57">
        <v>0.25</v>
      </c>
      <c r="K4444" s="57">
        <v>0.08</v>
      </c>
      <c r="L4444" s="315" t="e">
        <v>#REF!</v>
      </c>
      <c r="M4444" s="58" t="e">
        <v>#REF!</v>
      </c>
      <c r="N4444" s="58" t="e">
        <v>#N/A</v>
      </c>
      <c r="O4444" s="58" t="e">
        <v>#N/A</v>
      </c>
      <c r="P4444" s="58" t="e">
        <v>#N/A</v>
      </c>
      <c r="Q4444" s="58" t="e">
        <v>#N/A</v>
      </c>
    </row>
    <row r="4445" spans="1:17" ht="15" customHeight="1" thickBot="1">
      <c r="A4445" s="446"/>
      <c r="B4445" s="446"/>
      <c r="C4445" s="54" t="str">
        <f>IF(A4445="CSP","Consolidated Supply Program(IIF)",IF(A4445&lt;&gt;"",INDEX('CCN &amp; Description'!$B$2:$B$1071,MATCH(VALUE(LEFT(A4445,5)),'CCN &amp; Description'!$A$2:$A$1071,0)),""))</f>
        <v/>
      </c>
      <c r="D4445" s="55" t="str">
        <f t="shared" si="138"/>
        <v>K</v>
      </c>
      <c r="E4445" s="55" t="str">
        <f t="shared" si="139"/>
        <v>K4232</v>
      </c>
      <c r="F4445" s="56" t="s">
        <v>16413</v>
      </c>
      <c r="G4445" s="56" t="s">
        <v>10430</v>
      </c>
      <c r="H4445" s="56" t="s">
        <v>16414</v>
      </c>
      <c r="I4445" s="57">
        <v>8.5</v>
      </c>
      <c r="J4445" s="57">
        <v>19.989999999999998</v>
      </c>
      <c r="K4445" s="57">
        <v>8</v>
      </c>
      <c r="L4445" s="315" t="e">
        <v>#REF!</v>
      </c>
      <c r="M4445" s="58" t="e">
        <v>#REF!</v>
      </c>
      <c r="N4445" s="58" t="e">
        <v>#N/A</v>
      </c>
      <c r="O4445" s="58" t="e">
        <v>#N/A</v>
      </c>
      <c r="P4445" s="58" t="e">
        <v>#N/A</v>
      </c>
      <c r="Q4445" s="58" t="e">
        <v>#N/A</v>
      </c>
    </row>
    <row r="4446" spans="1:17" ht="15" customHeight="1" thickBot="1">
      <c r="A4446" s="446"/>
      <c r="B4446" s="446"/>
      <c r="C4446" s="54" t="str">
        <f>IF(A4446="CSP","Consolidated Supply Program(IIF)",IF(A4446&lt;&gt;"",INDEX('CCN &amp; Description'!$B$2:$B$1071,MATCH(VALUE(LEFT(A4446,5)),'CCN &amp; Description'!$A$2:$A$1071,0)),""))</f>
        <v/>
      </c>
      <c r="D4446" s="55" t="str">
        <f t="shared" si="138"/>
        <v>K</v>
      </c>
      <c r="E4446" s="55" t="str">
        <f t="shared" si="139"/>
        <v>K4233</v>
      </c>
      <c r="F4446" s="56" t="s">
        <v>16415</v>
      </c>
      <c r="G4446" s="56" t="s">
        <v>10430</v>
      </c>
      <c r="H4446" s="56" t="s">
        <v>16416</v>
      </c>
      <c r="I4446" s="57">
        <v>8</v>
      </c>
      <c r="J4446" s="57">
        <v>19.989999999999998</v>
      </c>
      <c r="K4446" s="57">
        <v>8</v>
      </c>
      <c r="L4446" s="315" t="e">
        <v>#REF!</v>
      </c>
      <c r="M4446" s="58" t="e">
        <v>#REF!</v>
      </c>
      <c r="N4446" s="58" t="e">
        <v>#N/A</v>
      </c>
      <c r="O4446" s="58" t="e">
        <v>#N/A</v>
      </c>
      <c r="P4446" s="58" t="e">
        <v>#N/A</v>
      </c>
      <c r="Q4446" s="58" t="e">
        <v>#N/A</v>
      </c>
    </row>
    <row r="4447" spans="1:17" s="110" customFormat="1" ht="15" customHeight="1" thickBot="1">
      <c r="A4447" s="446">
        <v>44112</v>
      </c>
      <c r="B4447" s="446"/>
      <c r="C4447" s="106" t="str">
        <f>IF(A4447="CSP","Consolidated Supply Program(IIF)",IF(A4447&lt;&gt;"",INDEX('CCN &amp; Description'!$B$2:$B$1071,MATCH(VALUE(LEFT(A4447,5)),'CCN &amp; Description'!$A$2:$A$1071,0)),""))</f>
        <v>COVERED STORAGE BUILDING, INSTALLATION</v>
      </c>
      <c r="D4447" s="107" t="str">
        <f t="shared" si="138"/>
        <v>K</v>
      </c>
      <c r="E4447" s="107" t="str">
        <f t="shared" si="139"/>
        <v>K4236</v>
      </c>
      <c r="F4447" s="108" t="s">
        <v>1311</v>
      </c>
      <c r="G4447" s="108" t="s">
        <v>16417</v>
      </c>
      <c r="H4447" s="108" t="s">
        <v>16418</v>
      </c>
      <c r="I4447" s="109">
        <v>2</v>
      </c>
      <c r="J4447" s="109">
        <v>0.5</v>
      </c>
      <c r="K4447" s="109">
        <v>0.33</v>
      </c>
      <c r="L4447" s="110" t="e">
        <v>#REF!</v>
      </c>
      <c r="M4447" s="111" t="e">
        <v>#REF!</v>
      </c>
      <c r="N4447" s="111" t="e">
        <v>#N/A</v>
      </c>
      <c r="O4447" s="111" t="e">
        <v>#N/A</v>
      </c>
      <c r="P4447" s="111" t="e">
        <v>#N/A</v>
      </c>
      <c r="Q4447" s="111" t="e">
        <v>#N/A</v>
      </c>
    </row>
    <row r="4448" spans="1:17" s="110" customFormat="1" ht="15" customHeight="1" thickBot="1">
      <c r="A4448" s="446">
        <v>44112</v>
      </c>
      <c r="B4448" s="446"/>
      <c r="C4448" s="106" t="str">
        <f>IF(A4448="CSP","Consolidated Supply Program(IIF)",IF(A4448&lt;&gt;"",INDEX('CCN &amp; Description'!$B$2:$B$1071,MATCH(VALUE(LEFT(A4448,5)),'CCN &amp; Description'!$A$2:$A$1071,0)),""))</f>
        <v>COVERED STORAGE BUILDING, INSTALLATION</v>
      </c>
      <c r="D4448" s="107" t="str">
        <f t="shared" si="138"/>
        <v>K</v>
      </c>
      <c r="E4448" s="107" t="str">
        <f t="shared" si="139"/>
        <v>K4236</v>
      </c>
      <c r="F4448" s="108" t="s">
        <v>1311</v>
      </c>
      <c r="G4448" s="108" t="s">
        <v>16419</v>
      </c>
      <c r="H4448" s="108" t="s">
        <v>2098</v>
      </c>
      <c r="I4448" s="109">
        <v>2</v>
      </c>
      <c r="J4448" s="109">
        <v>0.5</v>
      </c>
      <c r="K4448" s="109">
        <v>0.33</v>
      </c>
      <c r="L4448" s="110" t="e">
        <v>#REF!</v>
      </c>
      <c r="M4448" s="111" t="e">
        <v>#REF!</v>
      </c>
      <c r="N4448" s="111" t="e">
        <v>#N/A</v>
      </c>
      <c r="O4448" s="111" t="e">
        <v>#N/A</v>
      </c>
      <c r="P4448" s="111" t="e">
        <v>#N/A</v>
      </c>
      <c r="Q4448" s="111" t="e">
        <v>#N/A</v>
      </c>
    </row>
    <row r="4449" spans="1:17" ht="15" customHeight="1" thickBot="1">
      <c r="A4449" s="446"/>
      <c r="B4449" s="446"/>
      <c r="C4449" s="54" t="str">
        <f>IF(A4449="CSP","Consolidated Supply Program(IIF)",IF(A4449&lt;&gt;"",INDEX('CCN &amp; Description'!$B$2:$B$1071,MATCH(VALUE(LEFT(A4449,5)),'CCN &amp; Description'!$A$2:$A$1071,0)),""))</f>
        <v/>
      </c>
      <c r="D4449" s="55" t="str">
        <f t="shared" si="138"/>
        <v>K</v>
      </c>
      <c r="E4449" s="55" t="str">
        <f t="shared" si="139"/>
        <v>K4237</v>
      </c>
      <c r="F4449" s="56" t="s">
        <v>16420</v>
      </c>
      <c r="G4449" s="56" t="s">
        <v>10430</v>
      </c>
      <c r="H4449" s="56" t="s">
        <v>16421</v>
      </c>
      <c r="I4449" s="57">
        <v>8.5</v>
      </c>
      <c r="J4449" s="57">
        <v>19.989999999999998</v>
      </c>
      <c r="K4449" s="57">
        <v>8</v>
      </c>
      <c r="L4449" s="315" t="e">
        <v>#REF!</v>
      </c>
      <c r="M4449" s="58" t="e">
        <v>#REF!</v>
      </c>
      <c r="N4449" s="58" t="e">
        <v>#N/A</v>
      </c>
      <c r="O4449" s="58" t="e">
        <v>#N/A</v>
      </c>
      <c r="P4449" s="58" t="e">
        <v>#N/A</v>
      </c>
      <c r="Q4449" s="58" t="e">
        <v>#N/A</v>
      </c>
    </row>
    <row r="4450" spans="1:17" ht="15" customHeight="1" thickBot="1">
      <c r="A4450" s="446"/>
      <c r="B4450" s="446"/>
      <c r="C4450" s="54" t="str">
        <f>IF(A4450="CSP","Consolidated Supply Program(IIF)",IF(A4450&lt;&gt;"",INDEX('CCN &amp; Description'!$B$2:$B$1071,MATCH(VALUE(LEFT(A4450,5)),'CCN &amp; Description'!$A$2:$A$1071,0)),""))</f>
        <v/>
      </c>
      <c r="D4450" s="55" t="str">
        <f t="shared" si="138"/>
        <v>K</v>
      </c>
      <c r="E4450" s="55" t="str">
        <f t="shared" si="139"/>
        <v>K4238</v>
      </c>
      <c r="F4450" s="56" t="s">
        <v>16422</v>
      </c>
      <c r="G4450" s="56" t="s">
        <v>16423</v>
      </c>
      <c r="H4450" s="56" t="s">
        <v>16424</v>
      </c>
      <c r="I4450" s="57">
        <v>1</v>
      </c>
      <c r="J4450" s="57">
        <v>1</v>
      </c>
      <c r="K4450" s="57">
        <v>0.25</v>
      </c>
      <c r="L4450" s="315" t="e">
        <v>#REF!</v>
      </c>
      <c r="M4450" s="58" t="e">
        <v>#REF!</v>
      </c>
      <c r="N4450" s="58" t="e">
        <v>#N/A</v>
      </c>
      <c r="O4450" s="58" t="e">
        <v>#N/A</v>
      </c>
      <c r="P4450" s="58" t="e">
        <v>#N/A</v>
      </c>
      <c r="Q4450" s="58" t="e">
        <v>#N/A</v>
      </c>
    </row>
    <row r="4451" spans="1:17" ht="15" customHeight="1" thickBot="1">
      <c r="A4451" s="446"/>
      <c r="B4451" s="446"/>
      <c r="C4451" s="54" t="str">
        <f>IF(A4451="CSP","Consolidated Supply Program(IIF)",IF(A4451&lt;&gt;"",INDEX('CCN &amp; Description'!$B$2:$B$1071,MATCH(VALUE(LEFT(A4451,5)),'CCN &amp; Description'!$A$2:$A$1071,0)),""))</f>
        <v/>
      </c>
      <c r="D4451" s="55" t="str">
        <f t="shared" si="138"/>
        <v>K</v>
      </c>
      <c r="E4451" s="55" t="str">
        <f t="shared" si="139"/>
        <v>K4238</v>
      </c>
      <c r="F4451" s="56" t="s">
        <v>16422</v>
      </c>
      <c r="G4451" s="56" t="s">
        <v>16425</v>
      </c>
      <c r="H4451" s="56" t="s">
        <v>16426</v>
      </c>
      <c r="I4451" s="57">
        <v>1</v>
      </c>
      <c r="J4451" s="57">
        <v>1</v>
      </c>
      <c r="K4451" s="57">
        <v>0.25</v>
      </c>
      <c r="L4451" s="315" t="e">
        <v>#REF!</v>
      </c>
      <c r="M4451" s="58" t="e">
        <v>#REF!</v>
      </c>
      <c r="N4451" s="58" t="e">
        <v>#N/A</v>
      </c>
      <c r="O4451" s="58" t="e">
        <v>#N/A</v>
      </c>
      <c r="P4451" s="58" t="e">
        <v>#N/A</v>
      </c>
      <c r="Q4451" s="58" t="e">
        <v>#N/A</v>
      </c>
    </row>
    <row r="4452" spans="1:17" ht="15" customHeight="1" thickBot="1">
      <c r="A4452" s="446"/>
      <c r="B4452" s="446"/>
      <c r="C4452" s="54" t="str">
        <f>IF(A4452="CSP","Consolidated Supply Program(IIF)",IF(A4452&lt;&gt;"",INDEX('CCN &amp; Description'!$B$2:$B$1071,MATCH(VALUE(LEFT(A4452,5)),'CCN &amp; Description'!$A$2:$A$1071,0)),""))</f>
        <v/>
      </c>
      <c r="D4452" s="55" t="str">
        <f t="shared" si="138"/>
        <v>K</v>
      </c>
      <c r="E4452" s="55" t="str">
        <f t="shared" si="139"/>
        <v>K4239</v>
      </c>
      <c r="F4452" s="56" t="s">
        <v>16427</v>
      </c>
      <c r="G4452" s="56" t="s">
        <v>10430</v>
      </c>
      <c r="H4452" s="56" t="s">
        <v>2098</v>
      </c>
      <c r="I4452" s="57">
        <v>8</v>
      </c>
      <c r="J4452" s="57">
        <v>19.989999999999998</v>
      </c>
      <c r="K4452" s="57">
        <v>4.25</v>
      </c>
      <c r="L4452" s="315" t="e">
        <v>#REF!</v>
      </c>
      <c r="M4452" s="58" t="e">
        <v>#REF!</v>
      </c>
      <c r="N4452" s="58" t="e">
        <v>#N/A</v>
      </c>
      <c r="O4452" s="58" t="e">
        <v>#N/A</v>
      </c>
      <c r="P4452" s="58" t="e">
        <v>#N/A</v>
      </c>
      <c r="Q4452" s="58" t="e">
        <v>#N/A</v>
      </c>
    </row>
    <row r="4453" spans="1:17" ht="15" customHeight="1" thickBot="1">
      <c r="A4453" s="446"/>
      <c r="B4453" s="446"/>
      <c r="C4453" s="54" t="str">
        <f>IF(A4453="CSP","Consolidated Supply Program(IIF)",IF(A4453&lt;&gt;"",INDEX('CCN &amp; Description'!$B$2:$B$1071,MATCH(VALUE(LEFT(A4453,5)),'CCN &amp; Description'!$A$2:$A$1071,0)),""))</f>
        <v/>
      </c>
      <c r="D4453" s="55" t="str">
        <f t="shared" si="138"/>
        <v>K</v>
      </c>
      <c r="E4453" s="55" t="str">
        <f t="shared" si="139"/>
        <v>K4241</v>
      </c>
      <c r="F4453" s="56" t="s">
        <v>16428</v>
      </c>
      <c r="G4453" s="56" t="s">
        <v>10430</v>
      </c>
      <c r="H4453" s="56" t="s">
        <v>16429</v>
      </c>
      <c r="I4453" s="57">
        <v>8</v>
      </c>
      <c r="J4453" s="57">
        <v>19.989999999999998</v>
      </c>
      <c r="K4453" s="57">
        <v>6</v>
      </c>
      <c r="L4453" s="315" t="e">
        <v>#REF!</v>
      </c>
      <c r="M4453" s="58" t="e">
        <v>#REF!</v>
      </c>
      <c r="N4453" s="58" t="e">
        <v>#N/A</v>
      </c>
      <c r="O4453" s="58" t="e">
        <v>#N/A</v>
      </c>
      <c r="P4453" s="58" t="e">
        <v>#N/A</v>
      </c>
      <c r="Q4453" s="58" t="e">
        <v>#N/A</v>
      </c>
    </row>
    <row r="4454" spans="1:17" ht="15" customHeight="1" thickBot="1">
      <c r="A4454" s="446"/>
      <c r="B4454" s="446"/>
      <c r="C4454" s="54" t="str">
        <f>IF(A4454="CSP","Consolidated Supply Program(IIF)",IF(A4454&lt;&gt;"",INDEX('CCN &amp; Description'!$B$2:$B$1071,MATCH(VALUE(LEFT(A4454,5)),'CCN &amp; Description'!$A$2:$A$1071,0)),""))</f>
        <v/>
      </c>
      <c r="D4454" s="55" t="str">
        <f t="shared" si="138"/>
        <v>K</v>
      </c>
      <c r="E4454" s="55" t="str">
        <f t="shared" si="139"/>
        <v>K4242</v>
      </c>
      <c r="F4454" s="56" t="s">
        <v>16430</v>
      </c>
      <c r="G4454" s="56" t="s">
        <v>16431</v>
      </c>
      <c r="H4454" s="56" t="s">
        <v>16432</v>
      </c>
      <c r="I4454" s="57">
        <v>20</v>
      </c>
      <c r="J4454" s="57">
        <v>8</v>
      </c>
      <c r="K4454" s="57">
        <v>8.5</v>
      </c>
      <c r="L4454" s="315" t="e">
        <v>#REF!</v>
      </c>
      <c r="M4454" s="58" t="e">
        <v>#REF!</v>
      </c>
      <c r="N4454" s="58" t="e">
        <v>#N/A</v>
      </c>
      <c r="O4454" s="58" t="e">
        <v>#N/A</v>
      </c>
      <c r="P4454" s="58" t="e">
        <v>#N/A</v>
      </c>
      <c r="Q4454" s="58" t="e">
        <v>#N/A</v>
      </c>
    </row>
    <row r="4455" spans="1:17" ht="15" customHeight="1" thickBot="1">
      <c r="A4455" s="446"/>
      <c r="B4455" s="446"/>
      <c r="C4455" s="54" t="str">
        <f>IF(A4455="CSP","Consolidated Supply Program(IIF)",IF(A4455&lt;&gt;"",INDEX('CCN &amp; Description'!$B$2:$B$1071,MATCH(VALUE(LEFT(A4455,5)),'CCN &amp; Description'!$A$2:$A$1071,0)),""))</f>
        <v/>
      </c>
      <c r="D4455" s="55" t="str">
        <f t="shared" si="138"/>
        <v>K</v>
      </c>
      <c r="E4455" s="55" t="str">
        <f t="shared" si="139"/>
        <v>K4243</v>
      </c>
      <c r="F4455" s="56" t="s">
        <v>16433</v>
      </c>
      <c r="G4455" s="56" t="s">
        <v>10430</v>
      </c>
      <c r="H4455" s="56" t="s">
        <v>16434</v>
      </c>
      <c r="I4455" s="57">
        <v>8</v>
      </c>
      <c r="J4455" s="57">
        <v>19.989999999999998</v>
      </c>
      <c r="K4455" s="57">
        <v>8</v>
      </c>
      <c r="L4455" s="315" t="e">
        <v>#REF!</v>
      </c>
      <c r="M4455" s="58" t="e">
        <v>#REF!</v>
      </c>
      <c r="N4455" s="58" t="e">
        <v>#N/A</v>
      </c>
      <c r="O4455" s="58" t="e">
        <v>#N/A</v>
      </c>
      <c r="P4455" s="58" t="e">
        <v>#N/A</v>
      </c>
      <c r="Q4455" s="58" t="e">
        <v>#N/A</v>
      </c>
    </row>
    <row r="4456" spans="1:17" ht="15" customHeight="1" thickBot="1">
      <c r="A4456" s="446"/>
      <c r="B4456" s="446"/>
      <c r="C4456" s="54" t="str">
        <f>IF(A4456="CSP","Consolidated Supply Program(IIF)",IF(A4456&lt;&gt;"",INDEX('CCN &amp; Description'!$B$2:$B$1071,MATCH(VALUE(LEFT(A4456,5)),'CCN &amp; Description'!$A$2:$A$1071,0)),""))</f>
        <v/>
      </c>
      <c r="D4456" s="55" t="str">
        <f t="shared" si="138"/>
        <v>K</v>
      </c>
      <c r="E4456" s="55" t="str">
        <f t="shared" si="139"/>
        <v>K4246</v>
      </c>
      <c r="F4456" s="56" t="s">
        <v>16435</v>
      </c>
      <c r="G4456" s="56" t="s">
        <v>16436</v>
      </c>
      <c r="H4456" s="56" t="s">
        <v>2098</v>
      </c>
      <c r="I4456" s="57">
        <v>0.5</v>
      </c>
      <c r="J4456" s="57">
        <v>0.5</v>
      </c>
      <c r="K4456" s="57">
        <v>0.08</v>
      </c>
      <c r="L4456" s="315" t="e">
        <v>#REF!</v>
      </c>
      <c r="M4456" s="58" t="e">
        <v>#REF!</v>
      </c>
      <c r="N4456" s="58" t="e">
        <v>#N/A</v>
      </c>
      <c r="O4456" s="58" t="e">
        <v>#N/A</v>
      </c>
      <c r="P4456" s="58" t="e">
        <v>#N/A</v>
      </c>
      <c r="Q4456" s="58" t="e">
        <v>#N/A</v>
      </c>
    </row>
    <row r="4457" spans="1:17" s="110" customFormat="1" ht="15" customHeight="1" thickBot="1">
      <c r="A4457" s="446">
        <v>44112</v>
      </c>
      <c r="B4457" s="446"/>
      <c r="C4457" s="106" t="str">
        <f>IF(A4457="CSP","Consolidated Supply Program(IIF)",IF(A4457&lt;&gt;"",INDEX('CCN &amp; Description'!$B$2:$B$1071,MATCH(VALUE(LEFT(A4457,5)),'CCN &amp; Description'!$A$2:$A$1071,0)),""))</f>
        <v>COVERED STORAGE BUILDING, INSTALLATION</v>
      </c>
      <c r="D4457" s="107" t="str">
        <f t="shared" si="138"/>
        <v>K</v>
      </c>
      <c r="E4457" s="107" t="str">
        <f t="shared" si="139"/>
        <v>K4250</v>
      </c>
      <c r="F4457" s="108" t="s">
        <v>9659</v>
      </c>
      <c r="G4457" s="108" t="s">
        <v>9651</v>
      </c>
      <c r="H4457" s="108" t="s">
        <v>2098</v>
      </c>
      <c r="I4457" s="109">
        <v>1</v>
      </c>
      <c r="J4457" s="109">
        <v>0.33</v>
      </c>
      <c r="K4457" s="109">
        <v>1</v>
      </c>
      <c r="L4457" s="110" t="e">
        <v>#REF!</v>
      </c>
      <c r="M4457" s="111" t="e">
        <v>#REF!</v>
      </c>
      <c r="N4457" s="111" t="e">
        <v>#N/A</v>
      </c>
      <c r="O4457" s="111" t="e">
        <v>#N/A</v>
      </c>
      <c r="P4457" s="111" t="e">
        <v>#N/A</v>
      </c>
      <c r="Q4457" s="111" t="e">
        <v>#N/A</v>
      </c>
    </row>
    <row r="4458" spans="1:17" s="110" customFormat="1" ht="15" customHeight="1" thickBot="1">
      <c r="A4458" s="446">
        <v>44112</v>
      </c>
      <c r="B4458" s="446"/>
      <c r="C4458" s="106" t="str">
        <f>IF(A4458="CSP","Consolidated Supply Program(IIF)",IF(A4458&lt;&gt;"",INDEX('CCN &amp; Description'!$B$2:$B$1071,MATCH(VALUE(LEFT(A4458,5)),'CCN &amp; Description'!$A$2:$A$1071,0)),""))</f>
        <v>COVERED STORAGE BUILDING, INSTALLATION</v>
      </c>
      <c r="D4458" s="107" t="str">
        <f t="shared" si="138"/>
        <v>K</v>
      </c>
      <c r="E4458" s="107" t="str">
        <f t="shared" si="139"/>
        <v>K4250</v>
      </c>
      <c r="F4458" s="108" t="s">
        <v>9659</v>
      </c>
      <c r="G4458" s="108" t="s">
        <v>16437</v>
      </c>
      <c r="H4458" s="108" t="s">
        <v>16438</v>
      </c>
      <c r="I4458" s="109">
        <v>1</v>
      </c>
      <c r="J4458" s="109">
        <v>0.33</v>
      </c>
      <c r="K4458" s="109">
        <v>1</v>
      </c>
      <c r="L4458" s="110" t="e">
        <v>#REF!</v>
      </c>
      <c r="M4458" s="111" t="e">
        <v>#REF!</v>
      </c>
      <c r="N4458" s="111" t="e">
        <v>#N/A</v>
      </c>
      <c r="O4458" s="111" t="e">
        <v>#N/A</v>
      </c>
      <c r="P4458" s="111" t="e">
        <v>#N/A</v>
      </c>
      <c r="Q4458" s="111" t="e">
        <v>#N/A</v>
      </c>
    </row>
    <row r="4459" spans="1:17" ht="15" customHeight="1" thickBot="1">
      <c r="A4459" s="446"/>
      <c r="B4459" s="446"/>
      <c r="C4459" s="54" t="str">
        <f>IF(A4459="CSP","Consolidated Supply Program(IIF)",IF(A4459&lt;&gt;"",INDEX('CCN &amp; Description'!$B$2:$B$1071,MATCH(VALUE(LEFT(A4459,5)),'CCN &amp; Description'!$A$2:$A$1071,0)),""))</f>
        <v/>
      </c>
      <c r="D4459" s="55" t="str">
        <f t="shared" si="138"/>
        <v>K</v>
      </c>
      <c r="E4459" s="55" t="str">
        <f t="shared" si="139"/>
        <v>K4250</v>
      </c>
      <c r="F4459" s="56" t="s">
        <v>1451</v>
      </c>
      <c r="G4459" s="56" t="s">
        <v>9651</v>
      </c>
      <c r="H4459" s="56" t="s">
        <v>2098</v>
      </c>
      <c r="I4459" s="57">
        <v>1</v>
      </c>
      <c r="J4459" s="57">
        <v>0.33</v>
      </c>
      <c r="K4459" s="57">
        <v>1</v>
      </c>
      <c r="L4459" s="315" t="e">
        <v>#REF!</v>
      </c>
      <c r="M4459" s="58" t="e">
        <v>#REF!</v>
      </c>
      <c r="N4459" s="58" t="e">
        <v>#N/A</v>
      </c>
      <c r="O4459" s="58" t="e">
        <v>#N/A</v>
      </c>
      <c r="P4459" s="58" t="e">
        <v>#N/A</v>
      </c>
      <c r="Q4459" s="58" t="e">
        <v>#N/A</v>
      </c>
    </row>
    <row r="4460" spans="1:17" ht="15" customHeight="1" thickBot="1">
      <c r="A4460" s="446"/>
      <c r="B4460" s="446"/>
      <c r="C4460" s="54" t="str">
        <f>IF(A4460="CSP","Consolidated Supply Program(IIF)",IF(A4460&lt;&gt;"",INDEX('CCN &amp; Description'!$B$2:$B$1071,MATCH(VALUE(LEFT(A4460,5)),'CCN &amp; Description'!$A$2:$A$1071,0)),""))</f>
        <v/>
      </c>
      <c r="D4460" s="55" t="str">
        <f t="shared" si="138"/>
        <v>K</v>
      </c>
      <c r="E4460" s="55" t="str">
        <f t="shared" si="139"/>
        <v>K4275</v>
      </c>
      <c r="F4460" s="56" t="s">
        <v>16439</v>
      </c>
      <c r="G4460" s="56" t="s">
        <v>16440</v>
      </c>
      <c r="H4460" s="56" t="s">
        <v>2098</v>
      </c>
      <c r="I4460" s="57">
        <v>0.33</v>
      </c>
      <c r="J4460" s="57">
        <v>0.33</v>
      </c>
      <c r="K4460" s="57">
        <v>1</v>
      </c>
      <c r="L4460" s="315" t="e">
        <v>#REF!</v>
      </c>
      <c r="M4460" s="58" t="e">
        <v>#REF!</v>
      </c>
      <c r="N4460" s="58" t="e">
        <v>#N/A</v>
      </c>
      <c r="O4460" s="58" t="e">
        <v>#N/A</v>
      </c>
      <c r="P4460" s="58" t="e">
        <v>#N/A</v>
      </c>
      <c r="Q4460" s="58" t="e">
        <v>#N/A</v>
      </c>
    </row>
    <row r="4461" spans="1:17" ht="15" customHeight="1" thickBot="1">
      <c r="A4461" s="446"/>
      <c r="B4461" s="446"/>
      <c r="C4461" s="54" t="str">
        <f>IF(A4461="CSP","Consolidated Supply Program(IIF)",IF(A4461&lt;&gt;"",INDEX('CCN &amp; Description'!$B$2:$B$1071,MATCH(VALUE(LEFT(A4461,5)),'CCN &amp; Description'!$A$2:$A$1071,0)),""))</f>
        <v/>
      </c>
      <c r="D4461" s="55" t="str">
        <f t="shared" si="138"/>
        <v>K</v>
      </c>
      <c r="E4461" s="55" t="str">
        <f t="shared" si="139"/>
        <v>K4275</v>
      </c>
      <c r="F4461" s="56" t="s">
        <v>16439</v>
      </c>
      <c r="G4461" s="56" t="s">
        <v>16440</v>
      </c>
      <c r="H4461" s="56" t="s">
        <v>16441</v>
      </c>
      <c r="I4461" s="57">
        <v>0.33</v>
      </c>
      <c r="J4461" s="57">
        <v>0.33</v>
      </c>
      <c r="K4461" s="57">
        <v>1</v>
      </c>
      <c r="L4461" s="315" t="e">
        <v>#REF!</v>
      </c>
      <c r="M4461" s="58" t="e">
        <v>#REF!</v>
      </c>
      <c r="N4461" s="58" t="e">
        <v>#N/A</v>
      </c>
      <c r="O4461" s="58" t="e">
        <v>#N/A</v>
      </c>
      <c r="P4461" s="58" t="e">
        <v>#N/A</v>
      </c>
      <c r="Q4461" s="58" t="e">
        <v>#N/A</v>
      </c>
    </row>
    <row r="4462" spans="1:17" ht="15" customHeight="1" thickBot="1">
      <c r="A4462" s="446"/>
      <c r="B4462" s="446"/>
      <c r="C4462" s="54" t="str">
        <f>IF(A4462="CSP","Consolidated Supply Program(IIF)",IF(A4462&lt;&gt;"",INDEX('CCN &amp; Description'!$B$2:$B$1071,MATCH(VALUE(LEFT(A4462,5)),'CCN &amp; Description'!$A$2:$A$1071,0)),""))</f>
        <v/>
      </c>
      <c r="D4462" s="55" t="str">
        <f t="shared" si="138"/>
        <v>K</v>
      </c>
      <c r="E4462" s="55" t="str">
        <f t="shared" si="139"/>
        <v>K4285</v>
      </c>
      <c r="F4462" s="56" t="s">
        <v>16442</v>
      </c>
      <c r="G4462" s="56" t="s">
        <v>16443</v>
      </c>
      <c r="H4462" s="56" t="s">
        <v>16444</v>
      </c>
      <c r="I4462" s="57">
        <v>0.33</v>
      </c>
      <c r="J4462" s="57">
        <v>0.33</v>
      </c>
      <c r="K4462" s="57">
        <v>1</v>
      </c>
      <c r="L4462" s="315" t="e">
        <v>#REF!</v>
      </c>
      <c r="M4462" s="58" t="e">
        <v>#REF!</v>
      </c>
      <c r="N4462" s="58" t="e">
        <v>#N/A</v>
      </c>
      <c r="O4462" s="58" t="e">
        <v>#N/A</v>
      </c>
      <c r="P4462" s="58" t="e">
        <v>#N/A</v>
      </c>
      <c r="Q4462" s="58" t="e">
        <v>#N/A</v>
      </c>
    </row>
    <row r="4463" spans="1:17" s="110" customFormat="1" ht="15" customHeight="1" thickBot="1">
      <c r="A4463" s="446">
        <v>21375</v>
      </c>
      <c r="B4463" s="446"/>
      <c r="C4463" s="106" t="str">
        <f>IF(A4463="CSP","Consolidated Supply Program(IIF)",IF(A4463&lt;&gt;"",INDEX('CCN &amp; Description'!$B$2:$B$1071,MATCH(VALUE(LEFT(A4463,5)),'CCN &amp; Description'!$A$2:$A$1071,0)),""))</f>
        <v>MARINE MAINTENANCE SUPPORT FACILITY</v>
      </c>
      <c r="D4463" s="107" t="str">
        <f t="shared" si="138"/>
        <v>K</v>
      </c>
      <c r="E4463" s="107" t="str">
        <f t="shared" si="139"/>
        <v>K4286</v>
      </c>
      <c r="F4463" s="108" t="s">
        <v>9660</v>
      </c>
      <c r="G4463" s="108" t="s">
        <v>9686</v>
      </c>
      <c r="H4463" s="108" t="s">
        <v>2098</v>
      </c>
      <c r="I4463" s="109">
        <v>0</v>
      </c>
      <c r="J4463" s="109">
        <v>0</v>
      </c>
      <c r="K4463" s="109">
        <v>0</v>
      </c>
      <c r="L4463" s="110" t="e">
        <v>#REF!</v>
      </c>
      <c r="M4463" s="111" t="e">
        <v>#REF!</v>
      </c>
      <c r="N4463" s="111" t="e">
        <v>#N/A</v>
      </c>
      <c r="O4463" s="111" t="e">
        <v>#N/A</v>
      </c>
      <c r="P4463" s="111" t="e">
        <v>#N/A</v>
      </c>
      <c r="Q4463" s="111" t="e">
        <v>#N/A</v>
      </c>
    </row>
    <row r="4464" spans="1:17" s="110" customFormat="1" ht="15" customHeight="1" thickBot="1">
      <c r="A4464" s="446">
        <v>21375</v>
      </c>
      <c r="B4464" s="446"/>
      <c r="C4464" s="106" t="str">
        <f>IF(A4464="CSP","Consolidated Supply Program(IIF)",IF(A4464&lt;&gt;"",INDEX('CCN &amp; Description'!$B$2:$B$1071,MATCH(VALUE(LEFT(A4464,5)),'CCN &amp; Description'!$A$2:$A$1071,0)),""))</f>
        <v>MARINE MAINTENANCE SUPPORT FACILITY</v>
      </c>
      <c r="D4464" s="107" t="str">
        <f t="shared" si="138"/>
        <v>K</v>
      </c>
      <c r="E4464" s="107" t="str">
        <f t="shared" si="139"/>
        <v>K4287</v>
      </c>
      <c r="F4464" s="108" t="s">
        <v>9662</v>
      </c>
      <c r="G4464" s="108" t="s">
        <v>9686</v>
      </c>
      <c r="H4464" s="108" t="s">
        <v>2098</v>
      </c>
      <c r="I4464" s="109">
        <v>0</v>
      </c>
      <c r="J4464" s="109">
        <v>0</v>
      </c>
      <c r="K4464" s="109">
        <v>0</v>
      </c>
      <c r="L4464" s="110" t="e">
        <v>#REF!</v>
      </c>
      <c r="M4464" s="111" t="e">
        <v>#REF!</v>
      </c>
      <c r="N4464" s="111" t="e">
        <v>#N/A</v>
      </c>
      <c r="O4464" s="111" t="e">
        <v>#N/A</v>
      </c>
      <c r="P4464" s="111" t="e">
        <v>#N/A</v>
      </c>
      <c r="Q4464" s="111" t="e">
        <v>#N/A</v>
      </c>
    </row>
    <row r="4465" spans="1:17" ht="15" customHeight="1" thickBot="1">
      <c r="A4465" s="446"/>
      <c r="B4465" s="446"/>
      <c r="C4465" s="54" t="str">
        <f>IF(A4465="CSP","Consolidated Supply Program(IIF)",IF(A4465&lt;&gt;"",INDEX('CCN &amp; Description'!$B$2:$B$1071,MATCH(VALUE(LEFT(A4465,5)),'CCN &amp; Description'!$A$2:$A$1071,0)),""))</f>
        <v/>
      </c>
      <c r="D4465" s="55" t="str">
        <f t="shared" si="138"/>
        <v>K</v>
      </c>
      <c r="E4465" s="55" t="str">
        <f t="shared" si="139"/>
        <v>K4288</v>
      </c>
      <c r="F4465" s="56" t="s">
        <v>16445</v>
      </c>
      <c r="G4465" s="56" t="s">
        <v>16446</v>
      </c>
      <c r="H4465" s="56" t="s">
        <v>13794</v>
      </c>
      <c r="I4465" s="57">
        <v>0</v>
      </c>
      <c r="J4465" s="57">
        <v>0</v>
      </c>
      <c r="K4465" s="57">
        <v>0</v>
      </c>
      <c r="L4465" s="315" t="e">
        <v>#REF!</v>
      </c>
      <c r="M4465" s="58" t="e">
        <v>#REF!</v>
      </c>
      <c r="N4465" s="58" t="e">
        <v>#N/A</v>
      </c>
      <c r="O4465" s="58" t="e">
        <v>#N/A</v>
      </c>
      <c r="P4465" s="58" t="e">
        <v>#N/A</v>
      </c>
      <c r="Q4465" s="58" t="e">
        <v>#N/A</v>
      </c>
    </row>
    <row r="4466" spans="1:17" ht="15" customHeight="1" thickBot="1">
      <c r="A4466" s="446"/>
      <c r="B4466" s="446"/>
      <c r="C4466" s="54" t="str">
        <f>IF(A4466="CSP","Consolidated Supply Program(IIF)",IF(A4466&lt;&gt;"",INDEX('CCN &amp; Description'!$B$2:$B$1071,MATCH(VALUE(LEFT(A4466,5)),'CCN &amp; Description'!$A$2:$A$1071,0)),""))</f>
        <v/>
      </c>
      <c r="D4466" s="55" t="str">
        <f t="shared" si="138"/>
        <v>K</v>
      </c>
      <c r="E4466" s="55" t="str">
        <f t="shared" si="139"/>
        <v>K4288</v>
      </c>
      <c r="F4466" s="56" t="s">
        <v>16445</v>
      </c>
      <c r="G4466" s="56" t="s">
        <v>16447</v>
      </c>
      <c r="H4466" s="59"/>
      <c r="I4466" s="57">
        <v>0</v>
      </c>
      <c r="J4466" s="57">
        <v>0</v>
      </c>
      <c r="K4466" s="57">
        <v>0</v>
      </c>
      <c r="L4466" s="315" t="e">
        <v>#REF!</v>
      </c>
      <c r="M4466" s="58" t="e">
        <v>#REF!</v>
      </c>
      <c r="N4466" s="58" t="e">
        <v>#N/A</v>
      </c>
      <c r="O4466" s="58" t="e">
        <v>#N/A</v>
      </c>
      <c r="P4466" s="58" t="e">
        <v>#N/A</v>
      </c>
      <c r="Q4466" s="58" t="e">
        <v>#N/A</v>
      </c>
    </row>
    <row r="4467" spans="1:17" ht="15" customHeight="1" thickBot="1">
      <c r="A4467" s="446"/>
      <c r="B4467" s="446"/>
      <c r="C4467" s="54" t="str">
        <f>IF(A4467="CSP","Consolidated Supply Program(IIF)",IF(A4467&lt;&gt;"",INDEX('CCN &amp; Description'!$B$2:$B$1071,MATCH(VALUE(LEFT(A4467,5)),'CCN &amp; Description'!$A$2:$A$1071,0)),""))</f>
        <v/>
      </c>
      <c r="D4467" s="55" t="str">
        <f t="shared" si="138"/>
        <v>K</v>
      </c>
      <c r="E4467" s="55" t="str">
        <f t="shared" si="139"/>
        <v>K4289</v>
      </c>
      <c r="F4467" s="56" t="s">
        <v>16448</v>
      </c>
      <c r="G4467" s="56" t="s">
        <v>13168</v>
      </c>
      <c r="H4467" s="59"/>
      <c r="I4467" s="60"/>
      <c r="J4467" s="60"/>
      <c r="K4467" s="60"/>
      <c r="L4467" s="315" t="e">
        <v>#REF!</v>
      </c>
      <c r="M4467" s="58" t="e">
        <v>#REF!</v>
      </c>
      <c r="N4467" s="58" t="e">
        <v>#N/A</v>
      </c>
      <c r="O4467" s="58" t="e">
        <v>#N/A</v>
      </c>
      <c r="P4467" s="58" t="e">
        <v>#N/A</v>
      </c>
      <c r="Q4467" s="58" t="e">
        <v>#N/A</v>
      </c>
    </row>
    <row r="4468" spans="1:17" ht="15" customHeight="1" thickBot="1">
      <c r="A4468" s="446"/>
      <c r="B4468" s="446"/>
      <c r="C4468" s="54" t="str">
        <f>IF(A4468="CSP","Consolidated Supply Program(IIF)",IF(A4468&lt;&gt;"",INDEX('CCN &amp; Description'!$B$2:$B$1071,MATCH(VALUE(LEFT(A4468,5)),'CCN &amp; Description'!$A$2:$A$1071,0)),""))</f>
        <v/>
      </c>
      <c r="D4468" s="55" t="str">
        <f t="shared" si="138"/>
        <v>K</v>
      </c>
      <c r="E4468" s="55" t="str">
        <f t="shared" si="139"/>
        <v>K4290</v>
      </c>
      <c r="F4468" s="56" t="s">
        <v>16449</v>
      </c>
      <c r="G4468" s="56" t="s">
        <v>16450</v>
      </c>
      <c r="H4468" s="59"/>
      <c r="I4468" s="57">
        <v>0</v>
      </c>
      <c r="J4468" s="57">
        <v>0</v>
      </c>
      <c r="K4468" s="57">
        <v>0</v>
      </c>
      <c r="L4468" s="315" t="e">
        <v>#REF!</v>
      </c>
      <c r="M4468" s="58" t="e">
        <v>#REF!</v>
      </c>
      <c r="N4468" s="58" t="e">
        <v>#N/A</v>
      </c>
      <c r="O4468" s="58" t="e">
        <v>#N/A</v>
      </c>
      <c r="P4468" s="58" t="e">
        <v>#N/A</v>
      </c>
      <c r="Q4468" s="58" t="e">
        <v>#N/A</v>
      </c>
    </row>
    <row r="4469" spans="1:17" ht="15" customHeight="1" thickBot="1">
      <c r="A4469" s="446"/>
      <c r="B4469" s="446"/>
      <c r="C4469" s="54" t="str">
        <f>IF(A4469="CSP","Consolidated Supply Program(IIF)",IF(A4469&lt;&gt;"",INDEX('CCN &amp; Description'!$B$2:$B$1071,MATCH(VALUE(LEFT(A4469,5)),'CCN &amp; Description'!$A$2:$A$1071,0)),""))</f>
        <v/>
      </c>
      <c r="D4469" s="55" t="str">
        <f t="shared" si="138"/>
        <v>K</v>
      </c>
      <c r="E4469" s="55" t="str">
        <f t="shared" si="139"/>
        <v>K4291</v>
      </c>
      <c r="F4469" s="56" t="s">
        <v>16451</v>
      </c>
      <c r="G4469" s="56" t="s">
        <v>16452</v>
      </c>
      <c r="H4469" s="59"/>
      <c r="I4469" s="57">
        <v>0</v>
      </c>
      <c r="J4469" s="57">
        <v>0</v>
      </c>
      <c r="K4469" s="57">
        <v>0</v>
      </c>
      <c r="L4469" s="315" t="e">
        <v>#REF!</v>
      </c>
      <c r="M4469" s="58" t="e">
        <v>#REF!</v>
      </c>
      <c r="N4469" s="58" t="e">
        <v>#N/A</v>
      </c>
      <c r="O4469" s="58" t="e">
        <v>#N/A</v>
      </c>
      <c r="P4469" s="58" t="e">
        <v>#N/A</v>
      </c>
      <c r="Q4469" s="58" t="e">
        <v>#N/A</v>
      </c>
    </row>
    <row r="4470" spans="1:17" ht="15" customHeight="1" thickBot="1">
      <c r="A4470" s="446"/>
      <c r="B4470" s="446"/>
      <c r="C4470" s="54" t="str">
        <f>IF(A4470="CSP","Consolidated Supply Program(IIF)",IF(A4470&lt;&gt;"",INDEX('CCN &amp; Description'!$B$2:$B$1071,MATCH(VALUE(LEFT(A4470,5)),'CCN &amp; Description'!$A$2:$A$1071,0)),""))</f>
        <v/>
      </c>
      <c r="D4470" s="55" t="str">
        <f t="shared" si="138"/>
        <v>K</v>
      </c>
      <c r="E4470" s="55" t="str">
        <f t="shared" si="139"/>
        <v>K4291</v>
      </c>
      <c r="F4470" s="56" t="s">
        <v>16451</v>
      </c>
      <c r="G4470" s="56" t="s">
        <v>16452</v>
      </c>
      <c r="H4470" s="59"/>
      <c r="I4470" s="57">
        <v>0</v>
      </c>
      <c r="J4470" s="57">
        <v>0</v>
      </c>
      <c r="K4470" s="57">
        <v>0</v>
      </c>
      <c r="L4470" s="315" t="e">
        <v>#REF!</v>
      </c>
      <c r="M4470" s="58" t="e">
        <v>#REF!</v>
      </c>
      <c r="N4470" s="58" t="e">
        <v>#N/A</v>
      </c>
      <c r="O4470" s="58" t="e">
        <v>#N/A</v>
      </c>
      <c r="P4470" s="58" t="e">
        <v>#N/A</v>
      </c>
      <c r="Q4470" s="58" t="e">
        <v>#N/A</v>
      </c>
    </row>
    <row r="4471" spans="1:17" ht="15" customHeight="1" thickBot="1">
      <c r="A4471" s="446"/>
      <c r="B4471" s="446"/>
      <c r="C4471" s="54" t="str">
        <f>IF(A4471="CSP","Consolidated Supply Program(IIF)",IF(A4471&lt;&gt;"",INDEX('CCN &amp; Description'!$B$2:$B$1071,MATCH(VALUE(LEFT(A4471,5)),'CCN &amp; Description'!$A$2:$A$1071,0)),""))</f>
        <v/>
      </c>
      <c r="D4471" s="55" t="str">
        <f t="shared" si="138"/>
        <v>K</v>
      </c>
      <c r="E4471" s="55" t="str">
        <f t="shared" si="139"/>
        <v>K4292</v>
      </c>
      <c r="F4471" s="56" t="s">
        <v>16453</v>
      </c>
      <c r="G4471" s="56" t="s">
        <v>16447</v>
      </c>
      <c r="H4471" s="59"/>
      <c r="I4471" s="57">
        <v>0</v>
      </c>
      <c r="J4471" s="57">
        <v>0</v>
      </c>
      <c r="K4471" s="57">
        <v>0</v>
      </c>
      <c r="L4471" s="315" t="e">
        <v>#REF!</v>
      </c>
      <c r="M4471" s="58" t="e">
        <v>#REF!</v>
      </c>
      <c r="N4471" s="58" t="e">
        <v>#N/A</v>
      </c>
      <c r="O4471" s="58" t="e">
        <v>#N/A</v>
      </c>
      <c r="P4471" s="58" t="e">
        <v>#N/A</v>
      </c>
      <c r="Q4471" s="58" t="e">
        <v>#N/A</v>
      </c>
    </row>
    <row r="4472" spans="1:17" ht="15" customHeight="1" thickBot="1">
      <c r="A4472" s="446"/>
      <c r="B4472" s="446"/>
      <c r="C4472" s="54" t="str">
        <f>IF(A4472="CSP","Consolidated Supply Program(IIF)",IF(A4472&lt;&gt;"",INDEX('CCN &amp; Description'!$B$2:$B$1071,MATCH(VALUE(LEFT(A4472,5)),'CCN &amp; Description'!$A$2:$A$1071,0)),""))</f>
        <v/>
      </c>
      <c r="D4472" s="55" t="str">
        <f t="shared" si="138"/>
        <v>K</v>
      </c>
      <c r="E4472" s="55" t="str">
        <f t="shared" si="139"/>
        <v>K4305</v>
      </c>
      <c r="F4472" s="56" t="s">
        <v>16454</v>
      </c>
      <c r="G4472" s="56" t="s">
        <v>16450</v>
      </c>
      <c r="H4472" s="56" t="s">
        <v>2098</v>
      </c>
      <c r="I4472" s="57">
        <v>0</v>
      </c>
      <c r="J4472" s="57">
        <v>0</v>
      </c>
      <c r="K4472" s="57">
        <v>0</v>
      </c>
      <c r="L4472" s="315" t="e">
        <v>#REF!</v>
      </c>
      <c r="M4472" s="58" t="e">
        <v>#REF!</v>
      </c>
      <c r="N4472" s="58" t="e">
        <v>#N/A</v>
      </c>
      <c r="O4472" s="58" t="e">
        <v>#N/A</v>
      </c>
      <c r="P4472" s="58" t="e">
        <v>#N/A</v>
      </c>
      <c r="Q4472" s="58" t="e">
        <v>#N/A</v>
      </c>
    </row>
    <row r="4473" spans="1:17" ht="15" customHeight="1" thickBot="1">
      <c r="A4473" s="446"/>
      <c r="B4473" s="446"/>
      <c r="C4473" s="54" t="str">
        <f>IF(A4473="CSP","Consolidated Supply Program(IIF)",IF(A4473&lt;&gt;"",INDEX('CCN &amp; Description'!$B$2:$B$1071,MATCH(VALUE(LEFT(A4473,5)),'CCN &amp; Description'!$A$2:$A$1071,0)),""))</f>
        <v/>
      </c>
      <c r="D4473" s="55" t="str">
        <f t="shared" si="138"/>
        <v>K</v>
      </c>
      <c r="E4473" s="55" t="str">
        <f t="shared" si="139"/>
        <v>K4310</v>
      </c>
      <c r="F4473" s="56" t="s">
        <v>16455</v>
      </c>
      <c r="G4473" s="56" t="s">
        <v>16456</v>
      </c>
      <c r="H4473" s="59"/>
      <c r="I4473" s="57">
        <v>0</v>
      </c>
      <c r="J4473" s="57">
        <v>0</v>
      </c>
      <c r="K4473" s="57">
        <v>0</v>
      </c>
      <c r="L4473" s="315" t="e">
        <v>#REF!</v>
      </c>
      <c r="M4473" s="58" t="e">
        <v>#REF!</v>
      </c>
      <c r="N4473" s="58" t="e">
        <v>#N/A</v>
      </c>
      <c r="O4473" s="58" t="e">
        <v>#N/A</v>
      </c>
      <c r="P4473" s="58" t="e">
        <v>#N/A</v>
      </c>
      <c r="Q4473" s="58" t="e">
        <v>#N/A</v>
      </c>
    </row>
    <row r="4474" spans="1:17" s="110" customFormat="1" ht="15" customHeight="1" thickBot="1">
      <c r="A4474" s="446">
        <v>44112</v>
      </c>
      <c r="B4474" s="446"/>
      <c r="C4474" s="106" t="str">
        <f>IF(A4474="CSP","Consolidated Supply Program(IIF)",IF(A4474&lt;&gt;"",INDEX('CCN &amp; Description'!$B$2:$B$1071,MATCH(VALUE(LEFT(A4474,5)),'CCN &amp; Description'!$A$2:$A$1071,0)),""))</f>
        <v>COVERED STORAGE BUILDING, INSTALLATION</v>
      </c>
      <c r="D4474" s="107" t="str">
        <f t="shared" si="138"/>
        <v>K</v>
      </c>
      <c r="E4474" s="107" t="str">
        <f t="shared" si="139"/>
        <v>K4319</v>
      </c>
      <c r="F4474" s="108" t="s">
        <v>16457</v>
      </c>
      <c r="G4474" s="108" t="s">
        <v>9664</v>
      </c>
      <c r="H4474" s="108" t="s">
        <v>16458</v>
      </c>
      <c r="I4474" s="109">
        <v>0</v>
      </c>
      <c r="J4474" s="109">
        <v>0</v>
      </c>
      <c r="K4474" s="109">
        <v>0</v>
      </c>
      <c r="L4474" s="110" t="e">
        <v>#REF!</v>
      </c>
      <c r="M4474" s="111" t="e">
        <v>#REF!</v>
      </c>
      <c r="N4474" s="111" t="e">
        <v>#N/A</v>
      </c>
      <c r="O4474" s="111" t="e">
        <v>#N/A</v>
      </c>
      <c r="P4474" s="111" t="e">
        <v>#N/A</v>
      </c>
      <c r="Q4474" s="111" t="e">
        <v>#N/A</v>
      </c>
    </row>
    <row r="4475" spans="1:17" ht="15" customHeight="1" thickBot="1">
      <c r="A4475" s="446"/>
      <c r="B4475" s="446"/>
      <c r="C4475" s="54" t="str">
        <f>IF(A4475="CSP","Consolidated Supply Program(IIF)",IF(A4475&lt;&gt;"",INDEX('CCN &amp; Description'!$B$2:$B$1071,MATCH(VALUE(LEFT(A4475,5)),'CCN &amp; Description'!$A$2:$A$1071,0)),""))</f>
        <v/>
      </c>
      <c r="D4475" s="55" t="str">
        <f t="shared" si="138"/>
        <v>K</v>
      </c>
      <c r="E4475" s="55" t="str">
        <f t="shared" si="139"/>
        <v>K4319</v>
      </c>
      <c r="F4475" s="56" t="s">
        <v>16459</v>
      </c>
      <c r="G4475" s="56" t="s">
        <v>9664</v>
      </c>
      <c r="H4475" s="56" t="s">
        <v>16458</v>
      </c>
      <c r="I4475" s="57">
        <v>0</v>
      </c>
      <c r="J4475" s="57">
        <v>0</v>
      </c>
      <c r="K4475" s="57">
        <v>0</v>
      </c>
      <c r="L4475" s="315" t="e">
        <v>#REF!</v>
      </c>
      <c r="M4475" s="58" t="e">
        <v>#REF!</v>
      </c>
      <c r="N4475" s="58" t="e">
        <v>#N/A</v>
      </c>
      <c r="O4475" s="58" t="e">
        <v>#N/A</v>
      </c>
      <c r="P4475" s="58" t="e">
        <v>#N/A</v>
      </c>
      <c r="Q4475" s="58" t="e">
        <v>#N/A</v>
      </c>
    </row>
    <row r="4476" spans="1:17" s="110" customFormat="1" ht="15" customHeight="1" thickBot="1">
      <c r="A4476" s="446">
        <v>44112</v>
      </c>
      <c r="B4476" s="446"/>
      <c r="C4476" s="106" t="str">
        <f>IF(A4476="CSP","Consolidated Supply Program(IIF)",IF(A4476&lt;&gt;"",INDEX('CCN &amp; Description'!$B$2:$B$1071,MATCH(VALUE(LEFT(A4476,5)),'CCN &amp; Description'!$A$2:$A$1071,0)),""))</f>
        <v>COVERED STORAGE BUILDING, INSTALLATION</v>
      </c>
      <c r="D4476" s="107" t="str">
        <f t="shared" si="138"/>
        <v>K</v>
      </c>
      <c r="E4476" s="107" t="str">
        <f t="shared" si="139"/>
        <v>K4321</v>
      </c>
      <c r="F4476" s="108" t="s">
        <v>9663</v>
      </c>
      <c r="G4476" s="108" t="s">
        <v>9664</v>
      </c>
      <c r="H4476" s="112"/>
      <c r="I4476" s="109">
        <v>0</v>
      </c>
      <c r="J4476" s="109">
        <v>0</v>
      </c>
      <c r="K4476" s="109">
        <v>0</v>
      </c>
      <c r="L4476" s="110" t="e">
        <v>#REF!</v>
      </c>
      <c r="M4476" s="111" t="e">
        <v>#REF!</v>
      </c>
      <c r="N4476" s="111" t="e">
        <v>#N/A</v>
      </c>
      <c r="O4476" s="111" t="e">
        <v>#N/A</v>
      </c>
      <c r="P4476" s="111" t="e">
        <v>#N/A</v>
      </c>
      <c r="Q4476" s="111" t="e">
        <v>#N/A</v>
      </c>
    </row>
    <row r="4477" spans="1:17" ht="15" customHeight="1" thickBot="1">
      <c r="A4477" s="446"/>
      <c r="B4477" s="446"/>
      <c r="C4477" s="54" t="str">
        <f>IF(A4477="CSP","Consolidated Supply Program(IIF)",IF(A4477&lt;&gt;"",INDEX('CCN &amp; Description'!$B$2:$B$1071,MATCH(VALUE(LEFT(A4477,5)),'CCN &amp; Description'!$A$2:$A$1071,0)),""))</f>
        <v/>
      </c>
      <c r="D4477" s="55" t="str">
        <f t="shared" si="138"/>
        <v>K</v>
      </c>
      <c r="E4477" s="55" t="str">
        <f t="shared" si="139"/>
        <v>K4322</v>
      </c>
      <c r="F4477" s="56" t="s">
        <v>16460</v>
      </c>
      <c r="G4477" s="56" t="s">
        <v>9664</v>
      </c>
      <c r="H4477" s="59"/>
      <c r="I4477" s="57">
        <v>0</v>
      </c>
      <c r="J4477" s="57">
        <v>0</v>
      </c>
      <c r="K4477" s="57">
        <v>0</v>
      </c>
      <c r="L4477" s="315" t="e">
        <v>#REF!</v>
      </c>
      <c r="M4477" s="58" t="e">
        <v>#REF!</v>
      </c>
      <c r="N4477" s="58" t="e">
        <v>#N/A</v>
      </c>
      <c r="O4477" s="58" t="e">
        <v>#N/A</v>
      </c>
      <c r="P4477" s="58" t="e">
        <v>#N/A</v>
      </c>
      <c r="Q4477" s="58" t="e">
        <v>#N/A</v>
      </c>
    </row>
    <row r="4478" spans="1:17" ht="15" customHeight="1" thickBot="1">
      <c r="A4478" s="446"/>
      <c r="B4478" s="446"/>
      <c r="C4478" s="54" t="str">
        <f>IF(A4478="CSP","Consolidated Supply Program(IIF)",IF(A4478&lt;&gt;"",INDEX('CCN &amp; Description'!$B$2:$B$1071,MATCH(VALUE(LEFT(A4478,5)),'CCN &amp; Description'!$A$2:$A$1071,0)),""))</f>
        <v/>
      </c>
      <c r="D4478" s="55" t="str">
        <f t="shared" si="138"/>
        <v>K</v>
      </c>
      <c r="E4478" s="55" t="str">
        <f t="shared" si="139"/>
        <v>K4323</v>
      </c>
      <c r="F4478" s="56" t="s">
        <v>16461</v>
      </c>
      <c r="G4478" s="56" t="s">
        <v>16462</v>
      </c>
      <c r="H4478" s="59"/>
      <c r="I4478" s="57">
        <v>0</v>
      </c>
      <c r="J4478" s="57">
        <v>0</v>
      </c>
      <c r="K4478" s="57">
        <v>0</v>
      </c>
      <c r="L4478" s="315" t="e">
        <v>#REF!</v>
      </c>
      <c r="M4478" s="58" t="e">
        <v>#REF!</v>
      </c>
      <c r="N4478" s="58" t="e">
        <v>#N/A</v>
      </c>
      <c r="O4478" s="58" t="e">
        <v>#N/A</v>
      </c>
      <c r="P4478" s="58" t="e">
        <v>#N/A</v>
      </c>
      <c r="Q4478" s="58" t="e">
        <v>#N/A</v>
      </c>
    </row>
    <row r="4479" spans="1:17" ht="15" customHeight="1" thickBot="1">
      <c r="A4479" s="446"/>
      <c r="B4479" s="446"/>
      <c r="C4479" s="54" t="str">
        <f>IF(A4479="CSP","Consolidated Supply Program(IIF)",IF(A4479&lt;&gt;"",INDEX('CCN &amp; Description'!$B$2:$B$1071,MATCH(VALUE(LEFT(A4479,5)),'CCN &amp; Description'!$A$2:$A$1071,0)),""))</f>
        <v/>
      </c>
      <c r="D4479" s="55" t="str">
        <f t="shared" si="138"/>
        <v>K</v>
      </c>
      <c r="E4479" s="55" t="str">
        <f t="shared" si="139"/>
        <v>K4324</v>
      </c>
      <c r="F4479" s="56" t="s">
        <v>16463</v>
      </c>
      <c r="G4479" s="56" t="s">
        <v>9664</v>
      </c>
      <c r="H4479" s="56" t="s">
        <v>2098</v>
      </c>
      <c r="I4479" s="57">
        <v>0</v>
      </c>
      <c r="J4479" s="57">
        <v>0</v>
      </c>
      <c r="K4479" s="57">
        <v>0</v>
      </c>
      <c r="L4479" s="315" t="e">
        <v>#REF!</v>
      </c>
      <c r="M4479" s="58" t="e">
        <v>#REF!</v>
      </c>
      <c r="N4479" s="58" t="e">
        <v>#N/A</v>
      </c>
      <c r="O4479" s="58" t="e">
        <v>#N/A</v>
      </c>
      <c r="P4479" s="58" t="e">
        <v>#N/A</v>
      </c>
      <c r="Q4479" s="58" t="e">
        <v>#N/A</v>
      </c>
    </row>
    <row r="4480" spans="1:17" ht="15" customHeight="1" thickBot="1">
      <c r="A4480" s="446"/>
      <c r="B4480" s="446"/>
      <c r="C4480" s="54" t="str">
        <f>IF(A4480="CSP","Consolidated Supply Program(IIF)",IF(A4480&lt;&gt;"",INDEX('CCN &amp; Description'!$B$2:$B$1071,MATCH(VALUE(LEFT(A4480,5)),'CCN &amp; Description'!$A$2:$A$1071,0)),""))</f>
        <v/>
      </c>
      <c r="D4480" s="55" t="str">
        <f t="shared" si="138"/>
        <v>K</v>
      </c>
      <c r="E4480" s="55" t="str">
        <f t="shared" si="139"/>
        <v>K4331</v>
      </c>
      <c r="F4480" s="56" t="s">
        <v>16464</v>
      </c>
      <c r="G4480" s="56" t="s">
        <v>16465</v>
      </c>
      <c r="H4480" s="59"/>
      <c r="I4480" s="57">
        <v>0</v>
      </c>
      <c r="J4480" s="57">
        <v>0</v>
      </c>
      <c r="K4480" s="57">
        <v>0</v>
      </c>
      <c r="L4480" s="315" t="e">
        <v>#REF!</v>
      </c>
      <c r="M4480" s="58" t="e">
        <v>#REF!</v>
      </c>
      <c r="N4480" s="58" t="e">
        <v>#N/A</v>
      </c>
      <c r="O4480" s="58" t="e">
        <v>#N/A</v>
      </c>
      <c r="P4480" s="58" t="e">
        <v>#N/A</v>
      </c>
      <c r="Q4480" s="58" t="e">
        <v>#N/A</v>
      </c>
    </row>
    <row r="4481" spans="1:17" ht="15" customHeight="1" thickBot="1">
      <c r="A4481" s="446"/>
      <c r="B4481" s="446"/>
      <c r="C4481" s="54" t="str">
        <f>IF(A4481="CSP","Consolidated Supply Program(IIF)",IF(A4481&lt;&gt;"",INDEX('CCN &amp; Description'!$B$2:$B$1071,MATCH(VALUE(LEFT(A4481,5)),'CCN &amp; Description'!$A$2:$A$1071,0)),""))</f>
        <v/>
      </c>
      <c r="D4481" s="55" t="str">
        <f t="shared" si="138"/>
        <v>K</v>
      </c>
      <c r="E4481" s="55" t="str">
        <f t="shared" si="139"/>
        <v>K4332</v>
      </c>
      <c r="F4481" s="56" t="s">
        <v>16466</v>
      </c>
      <c r="G4481" s="56" t="s">
        <v>16465</v>
      </c>
      <c r="H4481" s="56" t="s">
        <v>16467</v>
      </c>
      <c r="I4481" s="57">
        <v>0.5</v>
      </c>
      <c r="J4481" s="57">
        <v>0.67</v>
      </c>
      <c r="K4481" s="57">
        <v>1</v>
      </c>
      <c r="L4481" s="315" t="e">
        <v>#REF!</v>
      </c>
      <c r="M4481" s="58" t="e">
        <v>#REF!</v>
      </c>
      <c r="N4481" s="58" t="e">
        <v>#N/A</v>
      </c>
      <c r="O4481" s="58" t="e">
        <v>#N/A</v>
      </c>
      <c r="P4481" s="58" t="e">
        <v>#N/A</v>
      </c>
      <c r="Q4481" s="58" t="e">
        <v>#N/A</v>
      </c>
    </row>
    <row r="4482" spans="1:17" ht="15" customHeight="1" thickBot="1">
      <c r="A4482" s="446">
        <v>0</v>
      </c>
      <c r="B4482" s="446"/>
      <c r="C4482" s="54" t="e">
        <f>IF(A4482="CSP","Consolidated Supply Program(IIF)",IF(A4482&lt;&gt;"",INDEX('CCN &amp; Description'!$B$2:$B$1071,MATCH(VALUE(LEFT(A4482,5)),'CCN &amp; Description'!$A$2:$A$1071,0)),""))</f>
        <v>#N/A</v>
      </c>
      <c r="D4482" s="55" t="str">
        <f t="shared" ref="D4482:D4545" si="140">LEFT(F4482,1)</f>
        <v>K</v>
      </c>
      <c r="E4482" s="55" t="str">
        <f t="shared" ref="E4482:E4545" si="141">LEFT(F4482,5)</f>
        <v>K4342</v>
      </c>
      <c r="F4482" s="56" t="s">
        <v>16468</v>
      </c>
      <c r="G4482" s="56" t="s">
        <v>16469</v>
      </c>
      <c r="H4482" s="56" t="s">
        <v>2098</v>
      </c>
      <c r="I4482" s="57">
        <v>1</v>
      </c>
      <c r="J4482" s="57">
        <v>1</v>
      </c>
      <c r="K4482" s="57">
        <v>0.42</v>
      </c>
      <c r="L4482" s="315" t="e">
        <v>#REF!</v>
      </c>
      <c r="M4482" s="58" t="e">
        <v>#REF!</v>
      </c>
      <c r="N4482" s="58" t="e">
        <v>#N/A</v>
      </c>
      <c r="O4482" s="58" t="e">
        <v>#N/A</v>
      </c>
      <c r="P4482" s="58" t="e">
        <v>#N/A</v>
      </c>
      <c r="Q4482" s="58" t="e">
        <v>#N/A</v>
      </c>
    </row>
    <row r="4483" spans="1:17" ht="15" customHeight="1" thickBot="1">
      <c r="A4483" s="446">
        <v>0</v>
      </c>
      <c r="B4483" s="446"/>
      <c r="C4483" s="54" t="e">
        <f>IF(A4483="CSP","Consolidated Supply Program(IIF)",IF(A4483&lt;&gt;"",INDEX('CCN &amp; Description'!$B$2:$B$1071,MATCH(VALUE(LEFT(A4483,5)),'CCN &amp; Description'!$A$2:$A$1071,0)),""))</f>
        <v>#N/A</v>
      </c>
      <c r="D4483" s="55" t="str">
        <f t="shared" si="140"/>
        <v>K</v>
      </c>
      <c r="E4483" s="55" t="str">
        <f t="shared" si="141"/>
        <v>K4342</v>
      </c>
      <c r="F4483" s="56" t="s">
        <v>16468</v>
      </c>
      <c r="G4483" s="56" t="s">
        <v>16470</v>
      </c>
      <c r="H4483" s="56" t="s">
        <v>16471</v>
      </c>
      <c r="I4483" s="57">
        <v>1</v>
      </c>
      <c r="J4483" s="57">
        <v>1</v>
      </c>
      <c r="K4483" s="57">
        <v>0.42</v>
      </c>
      <c r="L4483" s="315" t="e">
        <v>#REF!</v>
      </c>
      <c r="M4483" s="58" t="e">
        <v>#REF!</v>
      </c>
      <c r="N4483" s="58" t="e">
        <v>#N/A</v>
      </c>
      <c r="O4483" s="58" t="e">
        <v>#N/A</v>
      </c>
      <c r="P4483" s="58" t="e">
        <v>#N/A</v>
      </c>
      <c r="Q4483" s="58" t="e">
        <v>#N/A</v>
      </c>
    </row>
    <row r="4484" spans="1:17" s="110" customFormat="1" ht="15" customHeight="1" thickBot="1">
      <c r="A4484" s="446">
        <v>44112</v>
      </c>
      <c r="B4484" s="446"/>
      <c r="C4484" s="106" t="str">
        <f>IF(A4484="CSP","Consolidated Supply Program(IIF)",IF(A4484&lt;&gt;"",INDEX('CCN &amp; Description'!$B$2:$B$1071,MATCH(VALUE(LEFT(A4484,5)),'CCN &amp; Description'!$A$2:$A$1071,0)),""))</f>
        <v>COVERED STORAGE BUILDING, INSTALLATION</v>
      </c>
      <c r="D4484" s="107" t="str">
        <f t="shared" si="140"/>
        <v>K</v>
      </c>
      <c r="E4484" s="107" t="str">
        <f t="shared" si="141"/>
        <v>K4343</v>
      </c>
      <c r="F4484" s="108" t="s">
        <v>9665</v>
      </c>
      <c r="G4484" s="108" t="s">
        <v>16472</v>
      </c>
      <c r="H4484" s="108" t="s">
        <v>16473</v>
      </c>
      <c r="I4484" s="109">
        <v>1</v>
      </c>
      <c r="J4484" s="109">
        <v>0.67</v>
      </c>
      <c r="K4484" s="109">
        <v>0.42</v>
      </c>
      <c r="L4484" s="110" t="e">
        <v>#REF!</v>
      </c>
      <c r="M4484" s="111" t="e">
        <v>#REF!</v>
      </c>
      <c r="N4484" s="111" t="e">
        <v>#N/A</v>
      </c>
      <c r="O4484" s="111" t="e">
        <v>#N/A</v>
      </c>
      <c r="P4484" s="111" t="e">
        <v>#N/A</v>
      </c>
      <c r="Q4484" s="111" t="e">
        <v>#N/A</v>
      </c>
    </row>
    <row r="4485" spans="1:17" ht="15" customHeight="1" thickBot="1">
      <c r="A4485" s="446"/>
      <c r="B4485" s="446"/>
      <c r="C4485" s="54" t="str">
        <f>IF(A4485="CSP","Consolidated Supply Program(IIF)",IF(A4485&lt;&gt;"",INDEX('CCN &amp; Description'!$B$2:$B$1071,MATCH(VALUE(LEFT(A4485,5)),'CCN &amp; Description'!$A$2:$A$1071,0)),""))</f>
        <v/>
      </c>
      <c r="D4485" s="55" t="str">
        <f t="shared" si="140"/>
        <v>K</v>
      </c>
      <c r="E4485" s="55" t="str">
        <f t="shared" si="141"/>
        <v>K4345</v>
      </c>
      <c r="F4485" s="56" t="s">
        <v>16474</v>
      </c>
      <c r="G4485" s="56" t="s">
        <v>13287</v>
      </c>
      <c r="H4485" s="56" t="s">
        <v>16475</v>
      </c>
      <c r="I4485" s="57">
        <v>0.67</v>
      </c>
      <c r="J4485" s="57">
        <v>0.25</v>
      </c>
      <c r="K4485" s="57">
        <v>0.25</v>
      </c>
      <c r="L4485" s="315" t="e">
        <v>#REF!</v>
      </c>
      <c r="M4485" s="58" t="e">
        <v>#REF!</v>
      </c>
      <c r="N4485" s="58" t="e">
        <v>#N/A</v>
      </c>
      <c r="O4485" s="58" t="e">
        <v>#N/A</v>
      </c>
      <c r="P4485" s="58" t="e">
        <v>#N/A</v>
      </c>
      <c r="Q4485" s="58" t="e">
        <v>#N/A</v>
      </c>
    </row>
    <row r="4486" spans="1:17" ht="15" customHeight="1" thickBot="1">
      <c r="A4486" s="446"/>
      <c r="B4486" s="446"/>
      <c r="C4486" s="54" t="str">
        <f>IF(A4486="CSP","Consolidated Supply Program(IIF)",IF(A4486&lt;&gt;"",INDEX('CCN &amp; Description'!$B$2:$B$1071,MATCH(VALUE(LEFT(A4486,5)),'CCN &amp; Description'!$A$2:$A$1071,0)),""))</f>
        <v/>
      </c>
      <c r="D4486" s="55" t="str">
        <f t="shared" si="140"/>
        <v>K</v>
      </c>
      <c r="E4486" s="55" t="str">
        <f t="shared" si="141"/>
        <v>K4345</v>
      </c>
      <c r="F4486" s="56" t="s">
        <v>16474</v>
      </c>
      <c r="G4486" s="56" t="s">
        <v>16476</v>
      </c>
      <c r="H4486" s="56" t="s">
        <v>2098</v>
      </c>
      <c r="I4486" s="57">
        <v>0.57999999999999996</v>
      </c>
      <c r="J4486" s="57">
        <v>0.17</v>
      </c>
      <c r="K4486" s="57">
        <v>0.17</v>
      </c>
      <c r="L4486" s="315" t="e">
        <v>#REF!</v>
      </c>
      <c r="M4486" s="58" t="e">
        <v>#REF!</v>
      </c>
      <c r="N4486" s="58" t="e">
        <v>#N/A</v>
      </c>
      <c r="O4486" s="58" t="e">
        <v>#N/A</v>
      </c>
      <c r="P4486" s="58" t="e">
        <v>#N/A</v>
      </c>
      <c r="Q4486" s="58" t="e">
        <v>#N/A</v>
      </c>
    </row>
    <row r="4487" spans="1:17" ht="15" customHeight="1" thickBot="1">
      <c r="A4487" s="446"/>
      <c r="B4487" s="446"/>
      <c r="C4487" s="54" t="str">
        <f>IF(A4487="CSP","Consolidated Supply Program(IIF)",IF(A4487&lt;&gt;"",INDEX('CCN &amp; Description'!$B$2:$B$1071,MATCH(VALUE(LEFT(A4487,5)),'CCN &amp; Description'!$A$2:$A$1071,0)),""))</f>
        <v/>
      </c>
      <c r="D4487" s="55" t="str">
        <f t="shared" si="140"/>
        <v>K</v>
      </c>
      <c r="E4487" s="55" t="str">
        <f t="shared" si="141"/>
        <v>K4350</v>
      </c>
      <c r="F4487" s="56" t="s">
        <v>9667</v>
      </c>
      <c r="G4487" s="56" t="s">
        <v>13287</v>
      </c>
      <c r="H4487" s="56" t="s">
        <v>16477</v>
      </c>
      <c r="I4487" s="57">
        <v>0.75</v>
      </c>
      <c r="J4487" s="57">
        <v>0.25</v>
      </c>
      <c r="K4487" s="57">
        <v>0.25</v>
      </c>
      <c r="L4487" s="315" t="e">
        <v>#REF!</v>
      </c>
      <c r="M4487" s="58" t="e">
        <v>#REF!</v>
      </c>
      <c r="N4487" s="58" t="e">
        <v>#N/A</v>
      </c>
      <c r="O4487" s="58" t="e">
        <v>#N/A</v>
      </c>
      <c r="P4487" s="58" t="e">
        <v>#N/A</v>
      </c>
      <c r="Q4487" s="58" t="e">
        <v>#N/A</v>
      </c>
    </row>
    <row r="4488" spans="1:17" ht="15" customHeight="1" thickBot="1">
      <c r="A4488" s="446"/>
      <c r="B4488" s="446"/>
      <c r="C4488" s="54" t="str">
        <f>IF(A4488="CSP","Consolidated Supply Program(IIF)",IF(A4488&lt;&gt;"",INDEX('CCN &amp; Description'!$B$2:$B$1071,MATCH(VALUE(LEFT(A4488,5)),'CCN &amp; Description'!$A$2:$A$1071,0)),""))</f>
        <v/>
      </c>
      <c r="D4488" s="55" t="str">
        <f t="shared" si="140"/>
        <v>K</v>
      </c>
      <c r="E4488" s="55" t="str">
        <f t="shared" si="141"/>
        <v>K4350</v>
      </c>
      <c r="F4488" s="56" t="s">
        <v>16478</v>
      </c>
      <c r="G4488" s="56" t="s">
        <v>13287</v>
      </c>
      <c r="H4488" s="56" t="s">
        <v>16477</v>
      </c>
      <c r="I4488" s="57">
        <v>0.75</v>
      </c>
      <c r="J4488" s="57">
        <v>0.25</v>
      </c>
      <c r="K4488" s="57">
        <v>0.25</v>
      </c>
      <c r="L4488" s="315" t="e">
        <v>#REF!</v>
      </c>
      <c r="M4488" s="58" t="e">
        <v>#REF!</v>
      </c>
      <c r="N4488" s="58" t="e">
        <v>#N/A</v>
      </c>
      <c r="O4488" s="58" t="e">
        <v>#N/A</v>
      </c>
      <c r="P4488" s="58" t="e">
        <v>#N/A</v>
      </c>
      <c r="Q4488" s="58" t="e">
        <v>#N/A</v>
      </c>
    </row>
    <row r="4489" spans="1:17" ht="15" customHeight="1" thickBot="1">
      <c r="A4489" s="446"/>
      <c r="B4489" s="446"/>
      <c r="C4489" s="54" t="str">
        <f>IF(A4489="CSP","Consolidated Supply Program(IIF)",IF(A4489&lt;&gt;"",INDEX('CCN &amp; Description'!$B$2:$B$1071,MATCH(VALUE(LEFT(A4489,5)),'CCN &amp; Description'!$A$2:$A$1071,0)),""))</f>
        <v/>
      </c>
      <c r="D4489" s="55" t="str">
        <f t="shared" si="140"/>
        <v>K</v>
      </c>
      <c r="E4489" s="55" t="str">
        <f t="shared" si="141"/>
        <v>K4352</v>
      </c>
      <c r="F4489" s="56" t="s">
        <v>16479</v>
      </c>
      <c r="G4489" s="56" t="s">
        <v>13287</v>
      </c>
      <c r="H4489" s="56" t="s">
        <v>2098</v>
      </c>
      <c r="I4489" s="57">
        <v>1.33</v>
      </c>
      <c r="J4489" s="57">
        <v>0.25</v>
      </c>
      <c r="K4489" s="57">
        <v>0.25</v>
      </c>
      <c r="L4489" s="315" t="e">
        <v>#REF!</v>
      </c>
      <c r="M4489" s="58" t="e">
        <v>#REF!</v>
      </c>
      <c r="N4489" s="58" t="e">
        <v>#N/A</v>
      </c>
      <c r="O4489" s="58" t="e">
        <v>#N/A</v>
      </c>
      <c r="P4489" s="58" t="e">
        <v>#N/A</v>
      </c>
      <c r="Q4489" s="58" t="e">
        <v>#N/A</v>
      </c>
    </row>
    <row r="4490" spans="1:17" ht="15" customHeight="1" thickBot="1">
      <c r="A4490" s="446"/>
      <c r="B4490" s="446"/>
      <c r="C4490" s="54" t="str">
        <f>IF(A4490="CSP","Consolidated Supply Program(IIF)",IF(A4490&lt;&gt;"",INDEX('CCN &amp; Description'!$B$2:$B$1071,MATCH(VALUE(LEFT(A4490,5)),'CCN &amp; Description'!$A$2:$A$1071,0)),""))</f>
        <v/>
      </c>
      <c r="D4490" s="55" t="str">
        <f t="shared" si="140"/>
        <v>K</v>
      </c>
      <c r="E4490" s="55" t="str">
        <f t="shared" si="141"/>
        <v>K4360</v>
      </c>
      <c r="F4490" s="56" t="s">
        <v>16480</v>
      </c>
      <c r="G4490" s="56" t="s">
        <v>16481</v>
      </c>
      <c r="H4490" s="59"/>
      <c r="I4490" s="57">
        <v>0</v>
      </c>
      <c r="J4490" s="57">
        <v>0</v>
      </c>
      <c r="K4490" s="57">
        <v>0</v>
      </c>
      <c r="L4490" s="315" t="e">
        <v>#REF!</v>
      </c>
      <c r="M4490" s="58" t="e">
        <v>#REF!</v>
      </c>
      <c r="N4490" s="58" t="e">
        <v>#N/A</v>
      </c>
      <c r="O4490" s="58" t="e">
        <v>#N/A</v>
      </c>
      <c r="P4490" s="58" t="e">
        <v>#N/A</v>
      </c>
      <c r="Q4490" s="58" t="e">
        <v>#N/A</v>
      </c>
    </row>
    <row r="4491" spans="1:17" ht="15" customHeight="1" thickBot="1">
      <c r="A4491" s="446"/>
      <c r="B4491" s="446"/>
      <c r="C4491" s="54" t="str">
        <f>IF(A4491="CSP","Consolidated Supply Program(IIF)",IF(A4491&lt;&gt;"",INDEX('CCN &amp; Description'!$B$2:$B$1071,MATCH(VALUE(LEFT(A4491,5)),'CCN &amp; Description'!$A$2:$A$1071,0)),""))</f>
        <v/>
      </c>
      <c r="D4491" s="55" t="str">
        <f t="shared" si="140"/>
        <v>K</v>
      </c>
      <c r="E4491" s="55" t="str">
        <f t="shared" si="141"/>
        <v>K4370</v>
      </c>
      <c r="F4491" s="56" t="s">
        <v>16482</v>
      </c>
      <c r="G4491" s="56" t="s">
        <v>16483</v>
      </c>
      <c r="H4491" s="56" t="s">
        <v>16484</v>
      </c>
      <c r="I4491" s="57">
        <v>0.83</v>
      </c>
      <c r="J4491" s="57">
        <v>0.5</v>
      </c>
      <c r="K4491" s="57">
        <v>0.5</v>
      </c>
      <c r="L4491" s="315" t="e">
        <v>#REF!</v>
      </c>
      <c r="M4491" s="58" t="e">
        <v>#REF!</v>
      </c>
      <c r="N4491" s="58" t="e">
        <v>#N/A</v>
      </c>
      <c r="O4491" s="58" t="e">
        <v>#N/A</v>
      </c>
      <c r="P4491" s="58" t="e">
        <v>#N/A</v>
      </c>
      <c r="Q4491" s="58" t="e">
        <v>#N/A</v>
      </c>
    </row>
    <row r="4492" spans="1:17" ht="15" customHeight="1" thickBot="1">
      <c r="A4492" s="446"/>
      <c r="B4492" s="446"/>
      <c r="C4492" s="54" t="str">
        <f>IF(A4492="CSP","Consolidated Supply Program(IIF)",IF(A4492&lt;&gt;"",INDEX('CCN &amp; Description'!$B$2:$B$1071,MATCH(VALUE(LEFT(A4492,5)),'CCN &amp; Description'!$A$2:$A$1071,0)),""))</f>
        <v/>
      </c>
      <c r="D4492" s="55" t="str">
        <f t="shared" si="140"/>
        <v>K</v>
      </c>
      <c r="E4492" s="55" t="str">
        <f t="shared" si="141"/>
        <v>K4373</v>
      </c>
      <c r="F4492" s="56" t="s">
        <v>16485</v>
      </c>
      <c r="G4492" s="56" t="s">
        <v>16486</v>
      </c>
      <c r="H4492" s="56" t="s">
        <v>2098</v>
      </c>
      <c r="I4492" s="57">
        <v>2</v>
      </c>
      <c r="J4492" s="57">
        <v>1.08</v>
      </c>
      <c r="K4492" s="57">
        <v>1.58</v>
      </c>
      <c r="L4492" s="315" t="e">
        <v>#REF!</v>
      </c>
      <c r="M4492" s="58" t="e">
        <v>#REF!</v>
      </c>
      <c r="N4492" s="58" t="e">
        <v>#N/A</v>
      </c>
      <c r="O4492" s="58" t="e">
        <v>#N/A</v>
      </c>
      <c r="P4492" s="58" t="e">
        <v>#N/A</v>
      </c>
      <c r="Q4492" s="58" t="e">
        <v>#N/A</v>
      </c>
    </row>
    <row r="4493" spans="1:17" s="110" customFormat="1" ht="15" customHeight="1" thickBot="1">
      <c r="A4493" s="446" t="s">
        <v>814</v>
      </c>
      <c r="B4493" s="446"/>
      <c r="C4493" s="106" t="str">
        <f>IF(A4493="CSP","Consolidated Supply Program(IIF)",IF(A4493&lt;&gt;"",INDEX('CCN &amp; Description'!$B$2:$B$1071,MATCH(VALUE(LEFT(A4493,5)),'CCN &amp; Description'!$A$2:$A$1071,0)),""))</f>
        <v>Consolidated Supply Program(IIF)</v>
      </c>
      <c r="D4493" s="107" t="str">
        <f t="shared" si="140"/>
        <v>K</v>
      </c>
      <c r="E4493" s="107" t="str">
        <f t="shared" si="141"/>
        <v>K4375</v>
      </c>
      <c r="F4493" s="108" t="s">
        <v>16487</v>
      </c>
      <c r="G4493" s="108" t="s">
        <v>16488</v>
      </c>
      <c r="H4493" s="108" t="s">
        <v>2098</v>
      </c>
      <c r="I4493" s="109">
        <v>0.83</v>
      </c>
      <c r="J4493" s="109">
        <v>0.33</v>
      </c>
      <c r="K4493" s="109">
        <v>0.08</v>
      </c>
      <c r="L4493" s="110" t="e">
        <v>#REF!</v>
      </c>
      <c r="M4493" s="111" t="e">
        <v>#REF!</v>
      </c>
      <c r="N4493" s="111" t="e">
        <v>#N/A</v>
      </c>
      <c r="O4493" s="111" t="e">
        <v>#N/A</v>
      </c>
      <c r="P4493" s="111" t="e">
        <v>#N/A</v>
      </c>
      <c r="Q4493" s="111" t="e">
        <v>#N/A</v>
      </c>
    </row>
    <row r="4494" spans="1:17" s="110" customFormat="1" ht="15" customHeight="1" thickBot="1">
      <c r="A4494" s="446" t="s">
        <v>814</v>
      </c>
      <c r="B4494" s="446"/>
      <c r="C4494" s="106" t="str">
        <f>IF(A4494="CSP","Consolidated Supply Program(IIF)",IF(A4494&lt;&gt;"",INDEX('CCN &amp; Description'!$B$2:$B$1071,MATCH(VALUE(LEFT(A4494,5)),'CCN &amp; Description'!$A$2:$A$1071,0)),""))</f>
        <v>Consolidated Supply Program(IIF)</v>
      </c>
      <c r="D4494" s="107" t="str">
        <f t="shared" si="140"/>
        <v>K</v>
      </c>
      <c r="E4494" s="107" t="str">
        <f t="shared" si="141"/>
        <v>K4375</v>
      </c>
      <c r="F4494" s="108" t="s">
        <v>16487</v>
      </c>
      <c r="G4494" s="108" t="s">
        <v>13576</v>
      </c>
      <c r="H4494" s="108" t="s">
        <v>16489</v>
      </c>
      <c r="I4494" s="109">
        <v>0.83</v>
      </c>
      <c r="J4494" s="109">
        <v>0.33</v>
      </c>
      <c r="K4494" s="109">
        <v>0.08</v>
      </c>
      <c r="L4494" s="110" t="e">
        <v>#REF!</v>
      </c>
      <c r="M4494" s="111" t="e">
        <v>#REF!</v>
      </c>
      <c r="N4494" s="111" t="e">
        <v>#N/A</v>
      </c>
      <c r="O4494" s="111" t="e">
        <v>#N/A</v>
      </c>
      <c r="P4494" s="111" t="e">
        <v>#N/A</v>
      </c>
      <c r="Q4494" s="111" t="e">
        <v>#N/A</v>
      </c>
    </row>
    <row r="4495" spans="1:17" ht="15" customHeight="1" thickBot="1">
      <c r="A4495" s="446">
        <v>0</v>
      </c>
      <c r="B4495" s="446"/>
      <c r="C4495" s="54" t="e">
        <f>IF(A4495="CSP","Consolidated Supply Program(IIF)",IF(A4495&lt;&gt;"",INDEX('CCN &amp; Description'!$B$2:$B$1071,MATCH(VALUE(LEFT(A4495,5)),'CCN &amp; Description'!$A$2:$A$1071,0)),""))</f>
        <v>#N/A</v>
      </c>
      <c r="D4495" s="55" t="str">
        <f t="shared" si="140"/>
        <v>K</v>
      </c>
      <c r="E4495" s="55" t="str">
        <f t="shared" si="141"/>
        <v>K4385</v>
      </c>
      <c r="F4495" s="56" t="s">
        <v>16490</v>
      </c>
      <c r="G4495" s="56" t="s">
        <v>16491</v>
      </c>
      <c r="H4495" s="56" t="s">
        <v>13120</v>
      </c>
      <c r="I4495" s="57">
        <v>0.83</v>
      </c>
      <c r="J4495" s="57">
        <v>0.25</v>
      </c>
      <c r="K4495" s="57">
        <v>0.08</v>
      </c>
      <c r="L4495" s="315" t="e">
        <v>#REF!</v>
      </c>
      <c r="M4495" s="58" t="e">
        <v>#REF!</v>
      </c>
      <c r="N4495" s="58" t="e">
        <v>#N/A</v>
      </c>
      <c r="O4495" s="58" t="e">
        <v>#N/A</v>
      </c>
      <c r="P4495" s="58" t="e">
        <v>#N/A</v>
      </c>
      <c r="Q4495" s="58" t="e">
        <v>#N/A</v>
      </c>
    </row>
    <row r="4496" spans="1:17" ht="15" customHeight="1" thickBot="1">
      <c r="A4496" s="446">
        <v>0</v>
      </c>
      <c r="B4496" s="446"/>
      <c r="C4496" s="54" t="e">
        <f>IF(A4496="CSP","Consolidated Supply Program(IIF)",IF(A4496&lt;&gt;"",INDEX('CCN &amp; Description'!$B$2:$B$1071,MATCH(VALUE(LEFT(A4496,5)),'CCN &amp; Description'!$A$2:$A$1071,0)),""))</f>
        <v>#N/A</v>
      </c>
      <c r="D4496" s="55" t="str">
        <f t="shared" si="140"/>
        <v>K</v>
      </c>
      <c r="E4496" s="55" t="str">
        <f t="shared" si="141"/>
        <v>K4385</v>
      </c>
      <c r="F4496" s="56" t="s">
        <v>16490</v>
      </c>
      <c r="G4496" s="56" t="s">
        <v>16491</v>
      </c>
      <c r="H4496" s="56" t="s">
        <v>13160</v>
      </c>
      <c r="I4496" s="57">
        <v>0.83</v>
      </c>
      <c r="J4496" s="57">
        <v>0.33</v>
      </c>
      <c r="K4496" s="57">
        <v>0.08</v>
      </c>
      <c r="L4496" s="315" t="e">
        <v>#REF!</v>
      </c>
      <c r="M4496" s="58" t="e">
        <v>#REF!</v>
      </c>
      <c r="N4496" s="58" t="e">
        <v>#N/A</v>
      </c>
      <c r="O4496" s="58" t="e">
        <v>#N/A</v>
      </c>
      <c r="P4496" s="58" t="e">
        <v>#N/A</v>
      </c>
      <c r="Q4496" s="58" t="e">
        <v>#N/A</v>
      </c>
    </row>
    <row r="4497" spans="1:17" ht="15" customHeight="1" thickBot="1">
      <c r="A4497" s="446">
        <v>0</v>
      </c>
      <c r="B4497" s="446"/>
      <c r="C4497" s="54" t="e">
        <f>IF(A4497="CSP","Consolidated Supply Program(IIF)",IF(A4497&lt;&gt;"",INDEX('CCN &amp; Description'!$B$2:$B$1071,MATCH(VALUE(LEFT(A4497,5)),'CCN &amp; Description'!$A$2:$A$1071,0)),""))</f>
        <v>#N/A</v>
      </c>
      <c r="D4497" s="55" t="str">
        <f t="shared" si="140"/>
        <v>K</v>
      </c>
      <c r="E4497" s="55" t="str">
        <f t="shared" si="141"/>
        <v>K4385</v>
      </c>
      <c r="F4497" s="56" t="s">
        <v>16490</v>
      </c>
      <c r="G4497" s="56" t="s">
        <v>16491</v>
      </c>
      <c r="H4497" s="56" t="s">
        <v>13255</v>
      </c>
      <c r="I4497" s="57">
        <v>0.83</v>
      </c>
      <c r="J4497" s="57">
        <v>0.25</v>
      </c>
      <c r="K4497" s="57">
        <v>0.08</v>
      </c>
      <c r="L4497" s="315" t="e">
        <v>#REF!</v>
      </c>
      <c r="M4497" s="58" t="e">
        <v>#REF!</v>
      </c>
      <c r="N4497" s="58" t="e">
        <v>#N/A</v>
      </c>
      <c r="O4497" s="58" t="e">
        <v>#N/A</v>
      </c>
      <c r="P4497" s="58" t="e">
        <v>#N/A</v>
      </c>
      <c r="Q4497" s="58" t="e">
        <v>#N/A</v>
      </c>
    </row>
    <row r="4498" spans="1:17" ht="15" customHeight="1" thickBot="1">
      <c r="A4498" s="446"/>
      <c r="B4498" s="446"/>
      <c r="C4498" s="54" t="str">
        <f>IF(A4498="CSP","Consolidated Supply Program(IIF)",IF(A4498&lt;&gt;"",INDEX('CCN &amp; Description'!$B$2:$B$1071,MATCH(VALUE(LEFT(A4498,5)),'CCN &amp; Description'!$A$2:$A$1071,0)),""))</f>
        <v/>
      </c>
      <c r="D4498" s="55" t="str">
        <f t="shared" si="140"/>
        <v>K</v>
      </c>
      <c r="E4498" s="55" t="str">
        <f t="shared" si="141"/>
        <v>K4390</v>
      </c>
      <c r="F4498" s="56" t="s">
        <v>16492</v>
      </c>
      <c r="G4498" s="56" t="s">
        <v>13658</v>
      </c>
      <c r="H4498" s="56" t="s">
        <v>16493</v>
      </c>
      <c r="I4498" s="57">
        <v>0.57999999999999996</v>
      </c>
      <c r="J4498" s="57">
        <v>0.25</v>
      </c>
      <c r="K4498" s="57">
        <v>0.25</v>
      </c>
      <c r="L4498" s="315" t="e">
        <v>#REF!</v>
      </c>
      <c r="M4498" s="58" t="e">
        <v>#REF!</v>
      </c>
      <c r="N4498" s="58" t="e">
        <v>#N/A</v>
      </c>
      <c r="O4498" s="58" t="e">
        <v>#N/A</v>
      </c>
      <c r="P4498" s="58" t="e">
        <v>#N/A</v>
      </c>
      <c r="Q4498" s="58" t="e">
        <v>#N/A</v>
      </c>
    </row>
    <row r="4499" spans="1:17" ht="15" customHeight="1" thickBot="1">
      <c r="A4499" s="446"/>
      <c r="B4499" s="446"/>
      <c r="C4499" s="54" t="str">
        <f>IF(A4499="CSP","Consolidated Supply Program(IIF)",IF(A4499&lt;&gt;"",INDEX('CCN &amp; Description'!$B$2:$B$1071,MATCH(VALUE(LEFT(A4499,5)),'CCN &amp; Description'!$A$2:$A$1071,0)),""))</f>
        <v/>
      </c>
      <c r="D4499" s="55" t="str">
        <f t="shared" si="140"/>
        <v>K</v>
      </c>
      <c r="E4499" s="55" t="str">
        <f t="shared" si="141"/>
        <v>K4393</v>
      </c>
      <c r="F4499" s="56" t="s">
        <v>16494</v>
      </c>
      <c r="G4499" s="56" t="s">
        <v>16495</v>
      </c>
      <c r="H4499" s="56" t="s">
        <v>16496</v>
      </c>
      <c r="I4499" s="57">
        <v>0</v>
      </c>
      <c r="J4499" s="57">
        <v>0</v>
      </c>
      <c r="K4499" s="57">
        <v>0</v>
      </c>
      <c r="L4499" s="315" t="e">
        <v>#REF!</v>
      </c>
      <c r="M4499" s="58" t="e">
        <v>#REF!</v>
      </c>
      <c r="N4499" s="58" t="e">
        <v>#N/A</v>
      </c>
      <c r="O4499" s="58" t="e">
        <v>#N/A</v>
      </c>
      <c r="P4499" s="58" t="e">
        <v>#N/A</v>
      </c>
      <c r="Q4499" s="58" t="e">
        <v>#N/A</v>
      </c>
    </row>
    <row r="4500" spans="1:17" ht="15" customHeight="1" thickBot="1">
      <c r="A4500" s="446"/>
      <c r="B4500" s="446"/>
      <c r="C4500" s="54" t="str">
        <f>IF(A4500="CSP","Consolidated Supply Program(IIF)",IF(A4500&lt;&gt;"",INDEX('CCN &amp; Description'!$B$2:$B$1071,MATCH(VALUE(LEFT(A4500,5)),'CCN &amp; Description'!$A$2:$A$1071,0)),""))</f>
        <v/>
      </c>
      <c r="D4500" s="55" t="str">
        <f t="shared" si="140"/>
        <v>K</v>
      </c>
      <c r="E4500" s="55" t="str">
        <f t="shared" si="141"/>
        <v>K4393</v>
      </c>
      <c r="F4500" s="56" t="s">
        <v>16494</v>
      </c>
      <c r="G4500" s="56" t="s">
        <v>16495</v>
      </c>
      <c r="H4500" s="56" t="s">
        <v>16497</v>
      </c>
      <c r="I4500" s="57">
        <v>0.5</v>
      </c>
      <c r="J4500" s="57">
        <v>0.25</v>
      </c>
      <c r="K4500" s="57">
        <v>0.25</v>
      </c>
      <c r="L4500" s="315" t="e">
        <v>#REF!</v>
      </c>
      <c r="M4500" s="58" t="e">
        <v>#REF!</v>
      </c>
      <c r="N4500" s="58" t="e">
        <v>#N/A</v>
      </c>
      <c r="O4500" s="58" t="e">
        <v>#N/A</v>
      </c>
      <c r="P4500" s="58" t="e">
        <v>#N/A</v>
      </c>
      <c r="Q4500" s="58" t="e">
        <v>#N/A</v>
      </c>
    </row>
    <row r="4501" spans="1:17" ht="15" customHeight="1" thickBot="1">
      <c r="A4501" s="446"/>
      <c r="B4501" s="446"/>
      <c r="C4501" s="54" t="str">
        <f>IF(A4501="CSP","Consolidated Supply Program(IIF)",IF(A4501&lt;&gt;"",INDEX('CCN &amp; Description'!$B$2:$B$1071,MATCH(VALUE(LEFT(A4501,5)),'CCN &amp; Description'!$A$2:$A$1071,0)),""))</f>
        <v/>
      </c>
      <c r="D4501" s="55" t="str">
        <f t="shared" si="140"/>
        <v>K</v>
      </c>
      <c r="E4501" s="55" t="str">
        <f t="shared" si="141"/>
        <v>K4394</v>
      </c>
      <c r="F4501" s="56" t="s">
        <v>16498</v>
      </c>
      <c r="G4501" s="56" t="s">
        <v>16499</v>
      </c>
      <c r="H4501" s="56" t="s">
        <v>2098</v>
      </c>
      <c r="I4501" s="57">
        <v>0</v>
      </c>
      <c r="J4501" s="57">
        <v>0</v>
      </c>
      <c r="K4501" s="57">
        <v>0</v>
      </c>
      <c r="L4501" s="315" t="e">
        <v>#REF!</v>
      </c>
      <c r="M4501" s="58" t="e">
        <v>#REF!</v>
      </c>
      <c r="N4501" s="58" t="e">
        <v>#N/A</v>
      </c>
      <c r="O4501" s="58" t="e">
        <v>#N/A</v>
      </c>
      <c r="P4501" s="58" t="e">
        <v>#N/A</v>
      </c>
      <c r="Q4501" s="58" t="e">
        <v>#N/A</v>
      </c>
    </row>
    <row r="4502" spans="1:17" ht="15" customHeight="1" thickBot="1">
      <c r="A4502" s="446"/>
      <c r="B4502" s="446"/>
      <c r="C4502" s="54" t="str">
        <f>IF(A4502="CSP","Consolidated Supply Program(IIF)",IF(A4502&lt;&gt;"",INDEX('CCN &amp; Description'!$B$2:$B$1071,MATCH(VALUE(LEFT(A4502,5)),'CCN &amp; Description'!$A$2:$A$1071,0)),""))</f>
        <v/>
      </c>
      <c r="D4502" s="55" t="str">
        <f t="shared" si="140"/>
        <v>K</v>
      </c>
      <c r="E4502" s="55" t="str">
        <f t="shared" si="141"/>
        <v>K4400</v>
      </c>
      <c r="F4502" s="56" t="s">
        <v>16500</v>
      </c>
      <c r="G4502" s="56" t="s">
        <v>16501</v>
      </c>
      <c r="H4502" s="56" t="s">
        <v>16502</v>
      </c>
      <c r="I4502" s="57">
        <v>0.33</v>
      </c>
      <c r="J4502" s="57">
        <v>0.33</v>
      </c>
      <c r="K4502" s="57">
        <v>0.08</v>
      </c>
      <c r="L4502" s="315" t="e">
        <v>#REF!</v>
      </c>
      <c r="M4502" s="58" t="e">
        <v>#REF!</v>
      </c>
      <c r="N4502" s="58" t="e">
        <v>#N/A</v>
      </c>
      <c r="O4502" s="58" t="e">
        <v>#N/A</v>
      </c>
      <c r="P4502" s="58" t="e">
        <v>#N/A</v>
      </c>
      <c r="Q4502" s="58" t="e">
        <v>#N/A</v>
      </c>
    </row>
    <row r="4503" spans="1:17" ht="15" customHeight="1" thickBot="1">
      <c r="A4503" s="446"/>
      <c r="B4503" s="446"/>
      <c r="C4503" s="54" t="str">
        <f>IF(A4503="CSP","Consolidated Supply Program(IIF)",IF(A4503&lt;&gt;"",INDEX('CCN &amp; Description'!$B$2:$B$1071,MATCH(VALUE(LEFT(A4503,5)),'CCN &amp; Description'!$A$2:$A$1071,0)),""))</f>
        <v/>
      </c>
      <c r="D4503" s="55" t="str">
        <f t="shared" si="140"/>
        <v>K</v>
      </c>
      <c r="E4503" s="55" t="str">
        <f t="shared" si="141"/>
        <v>K4408</v>
      </c>
      <c r="F4503" s="56" t="s">
        <v>16503</v>
      </c>
      <c r="G4503" s="56" t="s">
        <v>16203</v>
      </c>
      <c r="H4503" s="59"/>
      <c r="I4503" s="57">
        <v>0</v>
      </c>
      <c r="J4503" s="57">
        <v>0</v>
      </c>
      <c r="K4503" s="57">
        <v>0</v>
      </c>
      <c r="L4503" s="315" t="e">
        <v>#REF!</v>
      </c>
      <c r="M4503" s="58" t="e">
        <v>#REF!</v>
      </c>
      <c r="N4503" s="58" t="e">
        <v>#N/A</v>
      </c>
      <c r="O4503" s="58" t="e">
        <v>#N/A</v>
      </c>
      <c r="P4503" s="58" t="e">
        <v>#N/A</v>
      </c>
      <c r="Q4503" s="58" t="e">
        <v>#N/A</v>
      </c>
    </row>
    <row r="4504" spans="1:17" ht="15" customHeight="1" thickBot="1">
      <c r="A4504" s="446"/>
      <c r="B4504" s="446"/>
      <c r="C4504" s="54" t="str">
        <f>IF(A4504="CSP","Consolidated Supply Program(IIF)",IF(A4504&lt;&gt;"",INDEX('CCN &amp; Description'!$B$2:$B$1071,MATCH(VALUE(LEFT(A4504,5)),'CCN &amp; Description'!$A$2:$A$1071,0)),""))</f>
        <v/>
      </c>
      <c r="D4504" s="55" t="str">
        <f t="shared" si="140"/>
        <v>K</v>
      </c>
      <c r="E4504" s="55" t="str">
        <f t="shared" si="141"/>
        <v>K4410</v>
      </c>
      <c r="F4504" s="56" t="s">
        <v>16504</v>
      </c>
      <c r="G4504" s="56" t="s">
        <v>16505</v>
      </c>
      <c r="H4504" s="56" t="s">
        <v>16506</v>
      </c>
      <c r="I4504" s="57">
        <v>1.33</v>
      </c>
      <c r="J4504" s="57">
        <v>1.33</v>
      </c>
      <c r="K4504" s="57">
        <v>1</v>
      </c>
      <c r="L4504" s="315" t="e">
        <v>#REF!</v>
      </c>
      <c r="M4504" s="58" t="e">
        <v>#REF!</v>
      </c>
      <c r="N4504" s="58" t="e">
        <v>#N/A</v>
      </c>
      <c r="O4504" s="58" t="e">
        <v>#N/A</v>
      </c>
      <c r="P4504" s="58" t="e">
        <v>#N/A</v>
      </c>
      <c r="Q4504" s="58" t="e">
        <v>#N/A</v>
      </c>
    </row>
    <row r="4505" spans="1:17" ht="15" customHeight="1" thickBot="1">
      <c r="A4505" s="446"/>
      <c r="B4505" s="446"/>
      <c r="C4505" s="54" t="str">
        <f>IF(A4505="CSP","Consolidated Supply Program(IIF)",IF(A4505&lt;&gt;"",INDEX('CCN &amp; Description'!$B$2:$B$1071,MATCH(VALUE(LEFT(A4505,5)),'CCN &amp; Description'!$A$2:$A$1071,0)),""))</f>
        <v/>
      </c>
      <c r="D4505" s="55" t="str">
        <f t="shared" si="140"/>
        <v>K</v>
      </c>
      <c r="E4505" s="55" t="str">
        <f t="shared" si="141"/>
        <v>K4411</v>
      </c>
      <c r="F4505" s="56" t="s">
        <v>16507</v>
      </c>
      <c r="G4505" s="56" t="s">
        <v>16508</v>
      </c>
      <c r="H4505" s="56" t="s">
        <v>16509</v>
      </c>
      <c r="I4505" s="57">
        <v>2</v>
      </c>
      <c r="J4505" s="57">
        <v>2</v>
      </c>
      <c r="K4505" s="57">
        <v>1</v>
      </c>
      <c r="L4505" s="315" t="e">
        <v>#REF!</v>
      </c>
      <c r="M4505" s="58" t="e">
        <v>#REF!</v>
      </c>
      <c r="N4505" s="58" t="e">
        <v>#N/A</v>
      </c>
      <c r="O4505" s="58" t="e">
        <v>#N/A</v>
      </c>
      <c r="P4505" s="58" t="e">
        <v>#N/A</v>
      </c>
      <c r="Q4505" s="58" t="e">
        <v>#N/A</v>
      </c>
    </row>
    <row r="4506" spans="1:17" ht="15" customHeight="1" thickBot="1">
      <c r="A4506" s="446"/>
      <c r="B4506" s="446"/>
      <c r="C4506" s="54" t="str">
        <f>IF(A4506="CSP","Consolidated Supply Program(IIF)",IF(A4506&lt;&gt;"",INDEX('CCN &amp; Description'!$B$2:$B$1071,MATCH(VALUE(LEFT(A4506,5)),'CCN &amp; Description'!$A$2:$A$1071,0)),""))</f>
        <v/>
      </c>
      <c r="D4506" s="55" t="str">
        <f t="shared" si="140"/>
        <v>K</v>
      </c>
      <c r="E4506" s="55" t="str">
        <f t="shared" si="141"/>
        <v>K4412</v>
      </c>
      <c r="F4506" s="56" t="s">
        <v>16510</v>
      </c>
      <c r="G4506" s="56" t="s">
        <v>12940</v>
      </c>
      <c r="H4506" s="59"/>
      <c r="I4506" s="57">
        <v>0</v>
      </c>
      <c r="J4506" s="57">
        <v>0</v>
      </c>
      <c r="K4506" s="57">
        <v>0</v>
      </c>
      <c r="L4506" s="315" t="e">
        <v>#REF!</v>
      </c>
      <c r="M4506" s="58" t="e">
        <v>#REF!</v>
      </c>
      <c r="N4506" s="58" t="e">
        <v>#N/A</v>
      </c>
      <c r="O4506" s="58" t="e">
        <v>#N/A</v>
      </c>
      <c r="P4506" s="58" t="e">
        <v>#N/A</v>
      </c>
      <c r="Q4506" s="58" t="e">
        <v>#N/A</v>
      </c>
    </row>
    <row r="4507" spans="1:17" ht="15" customHeight="1" thickBot="1">
      <c r="A4507" s="446">
        <v>0</v>
      </c>
      <c r="B4507" s="446"/>
      <c r="C4507" s="54" t="e">
        <f>IF(A4507="CSP","Consolidated Supply Program(IIF)",IF(A4507&lt;&gt;"",INDEX('CCN &amp; Description'!$B$2:$B$1071,MATCH(VALUE(LEFT(A4507,5)),'CCN &amp; Description'!$A$2:$A$1071,0)),""))</f>
        <v>#N/A</v>
      </c>
      <c r="D4507" s="55" t="str">
        <f t="shared" si="140"/>
        <v>K</v>
      </c>
      <c r="E4507" s="55" t="str">
        <f t="shared" si="141"/>
        <v>K4413</v>
      </c>
      <c r="F4507" s="56" t="s">
        <v>16511</v>
      </c>
      <c r="G4507" s="56" t="s">
        <v>16512</v>
      </c>
      <c r="H4507" s="59"/>
      <c r="I4507" s="57">
        <v>0</v>
      </c>
      <c r="J4507" s="57">
        <v>0</v>
      </c>
      <c r="K4507" s="57">
        <v>0</v>
      </c>
      <c r="L4507" s="315" t="e">
        <v>#REF!</v>
      </c>
      <c r="M4507" s="58" t="e">
        <v>#REF!</v>
      </c>
      <c r="N4507" s="58" t="e">
        <v>#N/A</v>
      </c>
      <c r="O4507" s="58" t="e">
        <v>#N/A</v>
      </c>
      <c r="P4507" s="58" t="e">
        <v>#N/A</v>
      </c>
      <c r="Q4507" s="58" t="e">
        <v>#N/A</v>
      </c>
    </row>
    <row r="4508" spans="1:17" ht="15" customHeight="1" thickBot="1">
      <c r="A4508" s="446"/>
      <c r="B4508" s="446"/>
      <c r="C4508" s="54" t="str">
        <f>IF(A4508="CSP","Consolidated Supply Program(IIF)",IF(A4508&lt;&gt;"",INDEX('CCN &amp; Description'!$B$2:$B$1071,MATCH(VALUE(LEFT(A4508,5)),'CCN &amp; Description'!$A$2:$A$1071,0)),""))</f>
        <v/>
      </c>
      <c r="D4508" s="55" t="str">
        <f t="shared" si="140"/>
        <v>K</v>
      </c>
      <c r="E4508" s="55" t="str">
        <f t="shared" si="141"/>
        <v>K4416</v>
      </c>
      <c r="F4508" s="56" t="s">
        <v>16513</v>
      </c>
      <c r="G4508" s="56" t="s">
        <v>16514</v>
      </c>
      <c r="H4508" s="56" t="s">
        <v>16515</v>
      </c>
      <c r="I4508" s="57">
        <v>0</v>
      </c>
      <c r="J4508" s="57">
        <v>0</v>
      </c>
      <c r="K4508" s="57">
        <v>0</v>
      </c>
      <c r="L4508" s="315" t="e">
        <v>#REF!</v>
      </c>
      <c r="M4508" s="58" t="e">
        <v>#REF!</v>
      </c>
      <c r="N4508" s="58" t="e">
        <v>#N/A</v>
      </c>
      <c r="O4508" s="58" t="e">
        <v>#N/A</v>
      </c>
      <c r="P4508" s="58" t="e">
        <v>#N/A</v>
      </c>
      <c r="Q4508" s="58" t="e">
        <v>#N/A</v>
      </c>
    </row>
    <row r="4509" spans="1:17" s="110" customFormat="1" ht="15" customHeight="1" thickBot="1">
      <c r="A4509" s="446" t="s">
        <v>814</v>
      </c>
      <c r="B4509" s="446"/>
      <c r="C4509" s="106" t="str">
        <f>IF(A4509="CSP","Consolidated Supply Program(IIF)",IF(A4509&lt;&gt;"",INDEX('CCN &amp; Description'!$B$2:$B$1071,MATCH(VALUE(LEFT(A4509,5)),'CCN &amp; Description'!$A$2:$A$1071,0)),""))</f>
        <v>Consolidated Supply Program(IIF)</v>
      </c>
      <c r="D4509" s="107" t="str">
        <f t="shared" si="140"/>
        <v>K</v>
      </c>
      <c r="E4509" s="107" t="str">
        <f t="shared" si="141"/>
        <v>K4429</v>
      </c>
      <c r="F4509" s="108" t="s">
        <v>16516</v>
      </c>
      <c r="G4509" s="108" t="s">
        <v>16517</v>
      </c>
      <c r="H4509" s="108" t="s">
        <v>2098</v>
      </c>
      <c r="I4509" s="109">
        <v>1</v>
      </c>
      <c r="J4509" s="109">
        <v>1</v>
      </c>
      <c r="K4509" s="109">
        <v>0.08</v>
      </c>
      <c r="L4509" s="110" t="e">
        <v>#REF!</v>
      </c>
      <c r="M4509" s="111" t="e">
        <v>#REF!</v>
      </c>
      <c r="N4509" s="111" t="e">
        <v>#N/A</v>
      </c>
      <c r="O4509" s="111" t="e">
        <v>#N/A</v>
      </c>
      <c r="P4509" s="111" t="e">
        <v>#N/A</v>
      </c>
      <c r="Q4509" s="111" t="e">
        <v>#N/A</v>
      </c>
    </row>
    <row r="4510" spans="1:17" ht="15" customHeight="1" thickBot="1">
      <c r="A4510" s="446"/>
      <c r="B4510" s="446"/>
      <c r="C4510" s="54" t="str">
        <f>IF(A4510="CSP","Consolidated Supply Program(IIF)",IF(A4510&lt;&gt;"",INDEX('CCN &amp; Description'!$B$2:$B$1071,MATCH(VALUE(LEFT(A4510,5)),'CCN &amp; Description'!$A$2:$A$1071,0)),""))</f>
        <v/>
      </c>
      <c r="D4510" s="55" t="str">
        <f t="shared" si="140"/>
        <v>K</v>
      </c>
      <c r="E4510" s="55" t="str">
        <f t="shared" si="141"/>
        <v>K4485</v>
      </c>
      <c r="F4510" s="56" t="s">
        <v>16518</v>
      </c>
      <c r="G4510" s="56" t="s">
        <v>16519</v>
      </c>
      <c r="H4510" s="56" t="s">
        <v>16520</v>
      </c>
      <c r="I4510" s="57">
        <v>0</v>
      </c>
      <c r="J4510" s="57">
        <v>0</v>
      </c>
      <c r="K4510" s="57">
        <v>0</v>
      </c>
      <c r="L4510" s="315" t="e">
        <v>#REF!</v>
      </c>
      <c r="M4510" s="58" t="e">
        <v>#REF!</v>
      </c>
      <c r="N4510" s="58" t="e">
        <v>#N/A</v>
      </c>
      <c r="O4510" s="58" t="e">
        <v>#N/A</v>
      </c>
      <c r="P4510" s="58" t="e">
        <v>#N/A</v>
      </c>
      <c r="Q4510" s="58" t="e">
        <v>#N/A</v>
      </c>
    </row>
    <row r="4511" spans="1:17" ht="15" customHeight="1" thickBot="1">
      <c r="A4511" s="446"/>
      <c r="B4511" s="446"/>
      <c r="C4511" s="54" t="str">
        <f>IF(A4511="CSP","Consolidated Supply Program(IIF)",IF(A4511&lt;&gt;"",INDEX('CCN &amp; Description'!$B$2:$B$1071,MATCH(VALUE(LEFT(A4511,5)),'CCN &amp; Description'!$A$2:$A$1071,0)),""))</f>
        <v/>
      </c>
      <c r="D4511" s="55" t="str">
        <f t="shared" si="140"/>
        <v>K</v>
      </c>
      <c r="E4511" s="55" t="str">
        <f t="shared" si="141"/>
        <v>K4485</v>
      </c>
      <c r="F4511" s="56" t="s">
        <v>16518</v>
      </c>
      <c r="G4511" s="56" t="s">
        <v>16521</v>
      </c>
      <c r="H4511" s="56" t="s">
        <v>2098</v>
      </c>
      <c r="I4511" s="57">
        <v>0</v>
      </c>
      <c r="J4511" s="57">
        <v>0</v>
      </c>
      <c r="K4511" s="57">
        <v>0</v>
      </c>
      <c r="L4511" s="315" t="e">
        <v>#REF!</v>
      </c>
      <c r="M4511" s="58" t="e">
        <v>#REF!</v>
      </c>
      <c r="N4511" s="58" t="e">
        <v>#N/A</v>
      </c>
      <c r="O4511" s="58" t="e">
        <v>#N/A</v>
      </c>
      <c r="P4511" s="58" t="e">
        <v>#N/A</v>
      </c>
      <c r="Q4511" s="58" t="e">
        <v>#N/A</v>
      </c>
    </row>
    <row r="4512" spans="1:17" s="110" customFormat="1" ht="15" customHeight="1" thickBot="1">
      <c r="A4512" s="446">
        <v>44112</v>
      </c>
      <c r="B4512" s="446"/>
      <c r="C4512" s="106" t="str">
        <f>IF(A4512="CSP","Consolidated Supply Program(IIF)",IF(A4512&lt;&gt;"",INDEX('CCN &amp; Description'!$B$2:$B$1071,MATCH(VALUE(LEFT(A4512,5)),'CCN &amp; Description'!$A$2:$A$1071,0)),""))</f>
        <v>COVERED STORAGE BUILDING, INSTALLATION</v>
      </c>
      <c r="D4512" s="107" t="str">
        <f t="shared" si="140"/>
        <v>K</v>
      </c>
      <c r="E4512" s="107" t="str">
        <f t="shared" si="141"/>
        <v>K4490</v>
      </c>
      <c r="F4512" s="108" t="s">
        <v>9669</v>
      </c>
      <c r="G4512" s="108" t="s">
        <v>16522</v>
      </c>
      <c r="H4512" s="108" t="s">
        <v>2098</v>
      </c>
      <c r="I4512" s="109">
        <v>0</v>
      </c>
      <c r="J4512" s="109">
        <v>0</v>
      </c>
      <c r="K4512" s="109">
        <v>0</v>
      </c>
      <c r="L4512" s="110" t="e">
        <v>#REF!</v>
      </c>
      <c r="M4512" s="111" t="e">
        <v>#REF!</v>
      </c>
      <c r="N4512" s="111" t="e">
        <v>#N/A</v>
      </c>
      <c r="O4512" s="111" t="e">
        <v>#N/A</v>
      </c>
      <c r="P4512" s="111" t="e">
        <v>#N/A</v>
      </c>
      <c r="Q4512" s="111" t="e">
        <v>#N/A</v>
      </c>
    </row>
    <row r="4513" spans="1:17" s="110" customFormat="1" ht="15" customHeight="1" thickBot="1">
      <c r="A4513" s="446">
        <v>44112</v>
      </c>
      <c r="B4513" s="446"/>
      <c r="C4513" s="106" t="str">
        <f>IF(A4513="CSP","Consolidated Supply Program(IIF)",IF(A4513&lt;&gt;"",INDEX('CCN &amp; Description'!$B$2:$B$1071,MATCH(VALUE(LEFT(A4513,5)),'CCN &amp; Description'!$A$2:$A$1071,0)),""))</f>
        <v>COVERED STORAGE BUILDING, INSTALLATION</v>
      </c>
      <c r="D4513" s="107" t="str">
        <f t="shared" si="140"/>
        <v>K</v>
      </c>
      <c r="E4513" s="107" t="str">
        <f t="shared" si="141"/>
        <v>K4490</v>
      </c>
      <c r="F4513" s="108" t="s">
        <v>9669</v>
      </c>
      <c r="G4513" s="108" t="s">
        <v>16523</v>
      </c>
      <c r="H4513" s="108" t="s">
        <v>16524</v>
      </c>
      <c r="I4513" s="109">
        <v>0</v>
      </c>
      <c r="J4513" s="109">
        <v>0</v>
      </c>
      <c r="K4513" s="109">
        <v>0</v>
      </c>
      <c r="L4513" s="110" t="e">
        <v>#REF!</v>
      </c>
      <c r="M4513" s="111" t="e">
        <v>#REF!</v>
      </c>
      <c r="N4513" s="111" t="e">
        <v>#N/A</v>
      </c>
      <c r="O4513" s="111" t="e">
        <v>#N/A</v>
      </c>
      <c r="P4513" s="111" t="e">
        <v>#N/A</v>
      </c>
      <c r="Q4513" s="111" t="e">
        <v>#N/A</v>
      </c>
    </row>
    <row r="4514" spans="1:17" ht="15" customHeight="1" thickBot="1">
      <c r="A4514" s="446"/>
      <c r="B4514" s="446"/>
      <c r="C4514" s="54" t="str">
        <f>IF(A4514="CSP","Consolidated Supply Program(IIF)",IF(A4514&lt;&gt;"",INDEX('CCN &amp; Description'!$B$2:$B$1071,MATCH(VALUE(LEFT(A4514,5)),'CCN &amp; Description'!$A$2:$A$1071,0)),""))</f>
        <v/>
      </c>
      <c r="D4514" s="55" t="str">
        <f t="shared" si="140"/>
        <v>K</v>
      </c>
      <c r="E4514" s="55" t="str">
        <f t="shared" si="141"/>
        <v>K4494</v>
      </c>
      <c r="F4514" s="56" t="s">
        <v>16525</v>
      </c>
      <c r="G4514" s="56" t="s">
        <v>4825</v>
      </c>
      <c r="H4514" s="59"/>
      <c r="I4514" s="57">
        <v>2</v>
      </c>
      <c r="J4514" s="57">
        <v>1</v>
      </c>
      <c r="K4514" s="57">
        <v>1.75</v>
      </c>
      <c r="L4514" s="315" t="e">
        <v>#REF!</v>
      </c>
      <c r="M4514" s="58" t="e">
        <v>#REF!</v>
      </c>
      <c r="N4514" s="58" t="e">
        <v>#N/A</v>
      </c>
      <c r="O4514" s="58" t="e">
        <v>#N/A</v>
      </c>
      <c r="P4514" s="58" t="e">
        <v>#N/A</v>
      </c>
      <c r="Q4514" s="58" t="e">
        <v>#N/A</v>
      </c>
    </row>
    <row r="4515" spans="1:17" ht="15" customHeight="1" thickBot="1">
      <c r="A4515" s="446"/>
      <c r="B4515" s="446"/>
      <c r="C4515" s="54" t="str">
        <f>IF(A4515="CSP","Consolidated Supply Program(IIF)",IF(A4515&lt;&gt;"",INDEX('CCN &amp; Description'!$B$2:$B$1071,MATCH(VALUE(LEFT(A4515,5)),'CCN &amp; Description'!$A$2:$A$1071,0)),""))</f>
        <v/>
      </c>
      <c r="D4515" s="55" t="str">
        <f t="shared" si="140"/>
        <v>K</v>
      </c>
      <c r="E4515" s="55" t="str">
        <f t="shared" si="141"/>
        <v>K4494</v>
      </c>
      <c r="F4515" s="56" t="s">
        <v>16525</v>
      </c>
      <c r="G4515" s="56" t="s">
        <v>16526</v>
      </c>
      <c r="H4515" s="59"/>
      <c r="I4515" s="57">
        <v>2</v>
      </c>
      <c r="J4515" s="57">
        <v>1</v>
      </c>
      <c r="K4515" s="57">
        <v>0</v>
      </c>
      <c r="L4515" s="315" t="e">
        <v>#REF!</v>
      </c>
      <c r="M4515" s="58" t="e">
        <v>#REF!</v>
      </c>
      <c r="N4515" s="58" t="e">
        <v>#N/A</v>
      </c>
      <c r="O4515" s="58" t="e">
        <v>#N/A</v>
      </c>
      <c r="P4515" s="58" t="e">
        <v>#N/A</v>
      </c>
      <c r="Q4515" s="58" t="e">
        <v>#N/A</v>
      </c>
    </row>
    <row r="4516" spans="1:17" ht="15" customHeight="1" thickBot="1">
      <c r="A4516" s="446">
        <v>44112</v>
      </c>
      <c r="B4516" s="446"/>
      <c r="C4516" s="54" t="str">
        <f>IF(A4516="CSP","Consolidated Supply Program(IIF)",IF(A4516&lt;&gt;"",INDEX('CCN &amp; Description'!$B$2:$B$1071,MATCH(VALUE(LEFT(A4516,5)),'CCN &amp; Description'!$A$2:$A$1071,0)),""))</f>
        <v>COVERED STORAGE BUILDING, INSTALLATION</v>
      </c>
      <c r="D4516" s="55" t="str">
        <f t="shared" si="140"/>
        <v>K</v>
      </c>
      <c r="E4516" s="55" t="str">
        <f t="shared" si="141"/>
        <v>K4496</v>
      </c>
      <c r="F4516" s="56" t="s">
        <v>9671</v>
      </c>
      <c r="G4516" s="56" t="s">
        <v>16527</v>
      </c>
      <c r="H4516" s="59"/>
      <c r="I4516" s="57">
        <v>2</v>
      </c>
      <c r="J4516" s="57">
        <v>1.08</v>
      </c>
      <c r="K4516" s="57">
        <v>0</v>
      </c>
      <c r="L4516" s="315" t="e">
        <v>#REF!</v>
      </c>
      <c r="M4516" s="58" t="e">
        <v>#REF!</v>
      </c>
      <c r="N4516" s="58" t="e">
        <v>#N/A</v>
      </c>
      <c r="O4516" s="58" t="e">
        <v>#N/A</v>
      </c>
      <c r="P4516" s="58" t="e">
        <v>#N/A</v>
      </c>
      <c r="Q4516" s="58" t="e">
        <v>#N/A</v>
      </c>
    </row>
    <row r="4517" spans="1:17" ht="15" customHeight="1" thickBot="1">
      <c r="A4517" s="446"/>
      <c r="B4517" s="446"/>
      <c r="C4517" s="54" t="str">
        <f>IF(A4517="CSP","Consolidated Supply Program(IIF)",IF(A4517&lt;&gt;"",INDEX('CCN &amp; Description'!$B$2:$B$1071,MATCH(VALUE(LEFT(A4517,5)),'CCN &amp; Description'!$A$2:$A$1071,0)),""))</f>
        <v/>
      </c>
      <c r="D4517" s="55" t="str">
        <f t="shared" si="140"/>
        <v>K</v>
      </c>
      <c r="E4517" s="55" t="str">
        <f t="shared" si="141"/>
        <v>K4500</v>
      </c>
      <c r="F4517" s="56" t="s">
        <v>16528</v>
      </c>
      <c r="G4517" s="56" t="s">
        <v>16529</v>
      </c>
      <c r="H4517" s="59"/>
      <c r="I4517" s="57">
        <v>0</v>
      </c>
      <c r="J4517" s="57">
        <v>0</v>
      </c>
      <c r="K4517" s="57">
        <v>0</v>
      </c>
      <c r="L4517" s="315" t="e">
        <v>#REF!</v>
      </c>
      <c r="M4517" s="58" t="e">
        <v>#REF!</v>
      </c>
      <c r="N4517" s="58" t="e">
        <v>#N/A</v>
      </c>
      <c r="O4517" s="58" t="e">
        <v>#N/A</v>
      </c>
      <c r="P4517" s="58" t="e">
        <v>#N/A</v>
      </c>
      <c r="Q4517" s="58" t="e">
        <v>#N/A</v>
      </c>
    </row>
    <row r="4518" spans="1:17" ht="15" customHeight="1" thickBot="1">
      <c r="A4518" s="446"/>
      <c r="B4518" s="446"/>
      <c r="C4518" s="54" t="str">
        <f>IF(A4518="CSP","Consolidated Supply Program(IIF)",IF(A4518&lt;&gt;"",INDEX('CCN &amp; Description'!$B$2:$B$1071,MATCH(VALUE(LEFT(A4518,5)),'CCN &amp; Description'!$A$2:$A$1071,0)),""))</f>
        <v/>
      </c>
      <c r="D4518" s="55" t="str">
        <f t="shared" si="140"/>
        <v>K</v>
      </c>
      <c r="E4518" s="55" t="str">
        <f t="shared" si="141"/>
        <v>K4501</v>
      </c>
      <c r="F4518" s="56" t="s">
        <v>16530</v>
      </c>
      <c r="G4518" s="56" t="s">
        <v>16531</v>
      </c>
      <c r="H4518" s="59"/>
      <c r="I4518" s="57">
        <v>0</v>
      </c>
      <c r="J4518" s="57">
        <v>0</v>
      </c>
      <c r="K4518" s="57">
        <v>0</v>
      </c>
      <c r="L4518" s="315" t="e">
        <v>#REF!</v>
      </c>
      <c r="M4518" s="58" t="e">
        <v>#REF!</v>
      </c>
      <c r="N4518" s="58" t="e">
        <v>#N/A</v>
      </c>
      <c r="O4518" s="58" t="e">
        <v>#N/A</v>
      </c>
      <c r="P4518" s="58" t="e">
        <v>#N/A</v>
      </c>
      <c r="Q4518" s="58" t="e">
        <v>#N/A</v>
      </c>
    </row>
    <row r="4519" spans="1:17" ht="15" customHeight="1" thickBot="1">
      <c r="A4519" s="446"/>
      <c r="B4519" s="446"/>
      <c r="C4519" s="54" t="str">
        <f>IF(A4519="CSP","Consolidated Supply Program(IIF)",IF(A4519&lt;&gt;"",INDEX('CCN &amp; Description'!$B$2:$B$1071,MATCH(VALUE(LEFT(A4519,5)),'CCN &amp; Description'!$A$2:$A$1071,0)),""))</f>
        <v/>
      </c>
      <c r="D4519" s="55" t="str">
        <f t="shared" si="140"/>
        <v>K</v>
      </c>
      <c r="E4519" s="55" t="str">
        <f t="shared" si="141"/>
        <v>K4502</v>
      </c>
      <c r="F4519" s="56" t="s">
        <v>16532</v>
      </c>
      <c r="G4519" s="56" t="s">
        <v>16533</v>
      </c>
      <c r="H4519" s="56" t="s">
        <v>2098</v>
      </c>
      <c r="I4519" s="57">
        <v>0</v>
      </c>
      <c r="J4519" s="57">
        <v>0</v>
      </c>
      <c r="K4519" s="57">
        <v>0</v>
      </c>
      <c r="L4519" s="315" t="e">
        <v>#REF!</v>
      </c>
      <c r="M4519" s="58" t="e">
        <v>#REF!</v>
      </c>
      <c r="N4519" s="58" t="e">
        <v>#N/A</v>
      </c>
      <c r="O4519" s="58" t="e">
        <v>#N/A</v>
      </c>
      <c r="P4519" s="58" t="e">
        <v>#N/A</v>
      </c>
      <c r="Q4519" s="58" t="e">
        <v>#N/A</v>
      </c>
    </row>
    <row r="4520" spans="1:17" ht="15" customHeight="1" thickBot="1">
      <c r="A4520" s="446"/>
      <c r="B4520" s="446"/>
      <c r="C4520" s="54" t="str">
        <f>IF(A4520="CSP","Consolidated Supply Program(IIF)",IF(A4520&lt;&gt;"",INDEX('CCN &amp; Description'!$B$2:$B$1071,MATCH(VALUE(LEFT(A4520,5)),'CCN &amp; Description'!$A$2:$A$1071,0)),""))</f>
        <v/>
      </c>
      <c r="D4520" s="55" t="str">
        <f t="shared" si="140"/>
        <v>K</v>
      </c>
      <c r="E4520" s="55" t="str">
        <f t="shared" si="141"/>
        <v>K4505</v>
      </c>
      <c r="F4520" s="56" t="s">
        <v>16534</v>
      </c>
      <c r="G4520" s="56" t="s">
        <v>16535</v>
      </c>
      <c r="H4520" s="56" t="s">
        <v>2098</v>
      </c>
      <c r="I4520" s="57">
        <v>0</v>
      </c>
      <c r="J4520" s="57">
        <v>0</v>
      </c>
      <c r="K4520" s="57">
        <v>0</v>
      </c>
      <c r="L4520" s="315" t="e">
        <v>#REF!</v>
      </c>
      <c r="M4520" s="58" t="e">
        <v>#REF!</v>
      </c>
      <c r="N4520" s="58" t="e">
        <v>#N/A</v>
      </c>
      <c r="O4520" s="58" t="e">
        <v>#N/A</v>
      </c>
      <c r="P4520" s="58" t="e">
        <v>#N/A</v>
      </c>
      <c r="Q4520" s="58" t="e">
        <v>#N/A</v>
      </c>
    </row>
    <row r="4521" spans="1:17" ht="15" customHeight="1" thickBot="1">
      <c r="A4521" s="446">
        <v>0</v>
      </c>
      <c r="B4521" s="446"/>
      <c r="C4521" s="54" t="e">
        <f>IF(A4521="CSP","Consolidated Supply Program(IIF)",IF(A4521&lt;&gt;"",INDEX('CCN &amp; Description'!$B$2:$B$1071,MATCH(VALUE(LEFT(A4521,5)),'CCN &amp; Description'!$A$2:$A$1071,0)),""))</f>
        <v>#N/A</v>
      </c>
      <c r="D4521" s="55" t="str">
        <f t="shared" si="140"/>
        <v>K</v>
      </c>
      <c r="E4521" s="55" t="str">
        <f t="shared" si="141"/>
        <v>K4507</v>
      </c>
      <c r="F4521" s="56" t="s">
        <v>16536</v>
      </c>
      <c r="G4521" s="56" t="s">
        <v>16537</v>
      </c>
      <c r="H4521" s="56" t="s">
        <v>16538</v>
      </c>
      <c r="I4521" s="57">
        <v>0</v>
      </c>
      <c r="J4521" s="57">
        <v>0</v>
      </c>
      <c r="K4521" s="57">
        <v>0</v>
      </c>
      <c r="L4521" s="315" t="e">
        <v>#REF!</v>
      </c>
      <c r="M4521" s="58" t="e">
        <v>#REF!</v>
      </c>
      <c r="N4521" s="58" t="e">
        <v>#N/A</v>
      </c>
      <c r="O4521" s="58" t="e">
        <v>#N/A</v>
      </c>
      <c r="P4521" s="58" t="e">
        <v>#N/A</v>
      </c>
      <c r="Q4521" s="58" t="e">
        <v>#N/A</v>
      </c>
    </row>
    <row r="4522" spans="1:17" ht="15" customHeight="1" thickBot="1">
      <c r="A4522" s="446"/>
      <c r="B4522" s="446"/>
      <c r="C4522" s="54" t="str">
        <f>IF(A4522="CSP","Consolidated Supply Program(IIF)",IF(A4522&lt;&gt;"",INDEX('CCN &amp; Description'!$B$2:$B$1071,MATCH(VALUE(LEFT(A4522,5)),'CCN &amp; Description'!$A$2:$A$1071,0)),""))</f>
        <v/>
      </c>
      <c r="D4522" s="55" t="str">
        <f t="shared" si="140"/>
        <v>K</v>
      </c>
      <c r="E4522" s="55" t="str">
        <f t="shared" si="141"/>
        <v>K4509</v>
      </c>
      <c r="F4522" s="56" t="s">
        <v>16539</v>
      </c>
      <c r="G4522" s="56" t="s">
        <v>16540</v>
      </c>
      <c r="H4522" s="59"/>
      <c r="I4522" s="60"/>
      <c r="J4522" s="60"/>
      <c r="K4522" s="60"/>
      <c r="L4522" s="315" t="e">
        <v>#REF!</v>
      </c>
      <c r="M4522" s="58" t="e">
        <v>#REF!</v>
      </c>
      <c r="N4522" s="58" t="e">
        <v>#N/A</v>
      </c>
      <c r="O4522" s="58" t="e">
        <v>#N/A</v>
      </c>
      <c r="P4522" s="58" t="e">
        <v>#N/A</v>
      </c>
      <c r="Q4522" s="58" t="e">
        <v>#N/A</v>
      </c>
    </row>
    <row r="4523" spans="1:17" ht="15" customHeight="1" thickBot="1">
      <c r="A4523" s="446"/>
      <c r="B4523" s="446"/>
      <c r="C4523" s="54" t="str">
        <f>IF(A4523="CSP","Consolidated Supply Program(IIF)",IF(A4523&lt;&gt;"",INDEX('CCN &amp; Description'!$B$2:$B$1071,MATCH(VALUE(LEFT(A4523,5)),'CCN &amp; Description'!$A$2:$A$1071,0)),""))</f>
        <v/>
      </c>
      <c r="D4523" s="55" t="str">
        <f t="shared" si="140"/>
        <v>K</v>
      </c>
      <c r="E4523" s="55" t="str">
        <f t="shared" si="141"/>
        <v>K4511</v>
      </c>
      <c r="F4523" s="56" t="s">
        <v>16541</v>
      </c>
      <c r="G4523" s="56" t="s">
        <v>16542</v>
      </c>
      <c r="H4523" s="59"/>
      <c r="I4523" s="57">
        <v>0</v>
      </c>
      <c r="J4523" s="57">
        <v>0</v>
      </c>
      <c r="K4523" s="57">
        <v>0</v>
      </c>
      <c r="L4523" s="315" t="e">
        <v>#REF!</v>
      </c>
      <c r="M4523" s="58" t="e">
        <v>#REF!</v>
      </c>
      <c r="N4523" s="58" t="e">
        <v>#N/A</v>
      </c>
      <c r="O4523" s="58" t="e">
        <v>#N/A</v>
      </c>
      <c r="P4523" s="58" t="e">
        <v>#N/A</v>
      </c>
      <c r="Q4523" s="58" t="e">
        <v>#N/A</v>
      </c>
    </row>
    <row r="4524" spans="1:17" ht="15" customHeight="1" thickBot="1">
      <c r="A4524" s="446"/>
      <c r="B4524" s="446"/>
      <c r="C4524" s="54" t="str">
        <f>IF(A4524="CSP","Consolidated Supply Program(IIF)",IF(A4524&lt;&gt;"",INDEX('CCN &amp; Description'!$B$2:$B$1071,MATCH(VALUE(LEFT(A4524,5)),'CCN &amp; Description'!$A$2:$A$1071,0)),""))</f>
        <v/>
      </c>
      <c r="D4524" s="55" t="str">
        <f t="shared" si="140"/>
        <v>K</v>
      </c>
      <c r="E4524" s="55" t="str">
        <f t="shared" si="141"/>
        <v>K4512</v>
      </c>
      <c r="F4524" s="56" t="s">
        <v>16543</v>
      </c>
      <c r="G4524" s="56" t="s">
        <v>16544</v>
      </c>
      <c r="H4524" s="59"/>
      <c r="I4524" s="57">
        <v>0.42</v>
      </c>
      <c r="J4524" s="57">
        <v>0.13</v>
      </c>
      <c r="K4524" s="57">
        <v>0</v>
      </c>
      <c r="L4524" s="315" t="e">
        <v>#REF!</v>
      </c>
      <c r="M4524" s="58" t="e">
        <v>#REF!</v>
      </c>
      <c r="N4524" s="58" t="e">
        <v>#N/A</v>
      </c>
      <c r="O4524" s="58" t="e">
        <v>#N/A</v>
      </c>
      <c r="P4524" s="58" t="e">
        <v>#N/A</v>
      </c>
      <c r="Q4524" s="58" t="e">
        <v>#N/A</v>
      </c>
    </row>
    <row r="4525" spans="1:17" ht="15" customHeight="1" thickBot="1">
      <c r="A4525" s="446"/>
      <c r="B4525" s="446"/>
      <c r="C4525" s="54" t="str">
        <f>IF(A4525="CSP","Consolidated Supply Program(IIF)",IF(A4525&lt;&gt;"",INDEX('CCN &amp; Description'!$B$2:$B$1071,MATCH(VALUE(LEFT(A4525,5)),'CCN &amp; Description'!$A$2:$A$1071,0)),""))</f>
        <v/>
      </c>
      <c r="D4525" s="55" t="str">
        <f t="shared" si="140"/>
        <v>K</v>
      </c>
      <c r="E4525" s="55" t="str">
        <f t="shared" si="141"/>
        <v>K4513</v>
      </c>
      <c r="F4525" s="56" t="s">
        <v>16545</v>
      </c>
      <c r="G4525" s="56" t="s">
        <v>16544</v>
      </c>
      <c r="H4525" s="59"/>
      <c r="I4525" s="57">
        <v>0.42</v>
      </c>
      <c r="J4525" s="57">
        <v>0.17</v>
      </c>
      <c r="K4525" s="57">
        <v>0</v>
      </c>
      <c r="L4525" s="315" t="e">
        <v>#REF!</v>
      </c>
      <c r="M4525" s="58" t="e">
        <v>#REF!</v>
      </c>
      <c r="N4525" s="58" t="e">
        <v>#N/A</v>
      </c>
      <c r="O4525" s="58" t="e">
        <v>#N/A</v>
      </c>
      <c r="P4525" s="58" t="e">
        <v>#N/A</v>
      </c>
      <c r="Q4525" s="58" t="e">
        <v>#N/A</v>
      </c>
    </row>
    <row r="4526" spans="1:17" ht="15" customHeight="1" thickBot="1">
      <c r="A4526" s="446">
        <v>44112</v>
      </c>
      <c r="B4526" s="446"/>
      <c r="C4526" s="54" t="str">
        <f>IF(A4526="CSP","Consolidated Supply Program(IIF)",IF(A4526&lt;&gt;"",INDEX('CCN &amp; Description'!$B$2:$B$1071,MATCH(VALUE(LEFT(A4526,5)),'CCN &amp; Description'!$A$2:$A$1071,0)),""))</f>
        <v>COVERED STORAGE BUILDING, INSTALLATION</v>
      </c>
      <c r="D4526" s="55" t="str">
        <f t="shared" si="140"/>
        <v>K</v>
      </c>
      <c r="E4526" s="55" t="str">
        <f t="shared" si="141"/>
        <v>K4514</v>
      </c>
      <c r="F4526" s="56" t="s">
        <v>16546</v>
      </c>
      <c r="G4526" s="56" t="s">
        <v>16547</v>
      </c>
      <c r="H4526" s="56" t="s">
        <v>16548</v>
      </c>
      <c r="I4526" s="57">
        <v>1</v>
      </c>
      <c r="J4526" s="57">
        <v>2</v>
      </c>
      <c r="K4526" s="57">
        <v>4</v>
      </c>
      <c r="L4526" s="315" t="e">
        <v>#REF!</v>
      </c>
      <c r="M4526" s="58" t="e">
        <v>#REF!</v>
      </c>
      <c r="N4526" s="58" t="e">
        <v>#N/A</v>
      </c>
      <c r="O4526" s="58" t="e">
        <v>#N/A</v>
      </c>
      <c r="P4526" s="58" t="e">
        <v>#N/A</v>
      </c>
      <c r="Q4526" s="58" t="e">
        <v>#N/A</v>
      </c>
    </row>
    <row r="4527" spans="1:17" s="110" customFormat="1" ht="15" customHeight="1" thickBot="1">
      <c r="A4527" s="446">
        <v>44112</v>
      </c>
      <c r="B4527" s="446"/>
      <c r="C4527" s="106" t="str">
        <f>IF(A4527="CSP","Consolidated Supply Program(IIF)",IF(A4527&lt;&gt;"",INDEX('CCN &amp; Description'!$B$2:$B$1071,MATCH(VALUE(LEFT(A4527,5)),'CCN &amp; Description'!$A$2:$A$1071,0)),""))</f>
        <v>COVERED STORAGE BUILDING, INSTALLATION</v>
      </c>
      <c r="D4527" s="107" t="str">
        <f t="shared" si="140"/>
        <v>K</v>
      </c>
      <c r="E4527" s="107" t="str">
        <f t="shared" si="141"/>
        <v>K4520</v>
      </c>
      <c r="F4527" s="108" t="s">
        <v>9675</v>
      </c>
      <c r="G4527" s="108" t="s">
        <v>16549</v>
      </c>
      <c r="H4527" s="108" t="s">
        <v>2098</v>
      </c>
      <c r="I4527" s="109">
        <v>2.58</v>
      </c>
      <c r="J4527" s="109">
        <v>0.25</v>
      </c>
      <c r="K4527" s="109">
        <v>0.08</v>
      </c>
      <c r="L4527" s="110" t="e">
        <v>#REF!</v>
      </c>
      <c r="M4527" s="111" t="e">
        <v>#REF!</v>
      </c>
      <c r="N4527" s="111" t="e">
        <v>#N/A</v>
      </c>
      <c r="O4527" s="111" t="e">
        <v>#N/A</v>
      </c>
      <c r="P4527" s="111" t="e">
        <v>#N/A</v>
      </c>
      <c r="Q4527" s="111" t="e">
        <v>#N/A</v>
      </c>
    </row>
    <row r="4528" spans="1:17" ht="15" customHeight="1" thickBot="1">
      <c r="A4528" s="446"/>
      <c r="B4528" s="446"/>
      <c r="C4528" s="54" t="str">
        <f>IF(A4528="CSP","Consolidated Supply Program(IIF)",IF(A4528&lt;&gt;"",INDEX('CCN &amp; Description'!$B$2:$B$1071,MATCH(VALUE(LEFT(A4528,5)),'CCN &amp; Description'!$A$2:$A$1071,0)),""))</f>
        <v/>
      </c>
      <c r="D4528" s="55" t="str">
        <f t="shared" si="140"/>
        <v>K</v>
      </c>
      <c r="E4528" s="55" t="str">
        <f t="shared" si="141"/>
        <v>K4521</v>
      </c>
      <c r="F4528" s="56" t="s">
        <v>9677</v>
      </c>
      <c r="G4528" s="56" t="s">
        <v>16550</v>
      </c>
      <c r="H4528" s="56" t="s">
        <v>16551</v>
      </c>
      <c r="I4528" s="57">
        <v>4</v>
      </c>
      <c r="J4528" s="57">
        <v>3.33</v>
      </c>
      <c r="K4528" s="57">
        <v>4</v>
      </c>
      <c r="L4528" s="315" t="e">
        <v>#REF!</v>
      </c>
      <c r="M4528" s="58" t="e">
        <v>#REF!</v>
      </c>
      <c r="N4528" s="58" t="e">
        <v>#N/A</v>
      </c>
      <c r="O4528" s="58" t="e">
        <v>#N/A</v>
      </c>
      <c r="P4528" s="58" t="e">
        <v>#N/A</v>
      </c>
      <c r="Q4528" s="58" t="e">
        <v>#N/A</v>
      </c>
    </row>
    <row r="4529" spans="1:17" ht="15" customHeight="1" thickBot="1">
      <c r="A4529" s="446"/>
      <c r="B4529" s="446"/>
      <c r="C4529" s="54" t="str">
        <f>IF(A4529="CSP","Consolidated Supply Program(IIF)",IF(A4529&lt;&gt;"",INDEX('CCN &amp; Description'!$B$2:$B$1071,MATCH(VALUE(LEFT(A4529,5)),'CCN &amp; Description'!$A$2:$A$1071,0)),""))</f>
        <v/>
      </c>
      <c r="D4529" s="55" t="str">
        <f t="shared" si="140"/>
        <v>K</v>
      </c>
      <c r="E4529" s="55" t="str">
        <f t="shared" si="141"/>
        <v>K4521</v>
      </c>
      <c r="F4529" s="56" t="s">
        <v>9677</v>
      </c>
      <c r="G4529" s="56" t="s">
        <v>16552</v>
      </c>
      <c r="H4529" s="56" t="s">
        <v>16553</v>
      </c>
      <c r="I4529" s="57">
        <v>4</v>
      </c>
      <c r="J4529" s="57">
        <v>3.33</v>
      </c>
      <c r="K4529" s="57">
        <v>4</v>
      </c>
      <c r="L4529" s="315" t="e">
        <v>#REF!</v>
      </c>
      <c r="M4529" s="58" t="e">
        <v>#REF!</v>
      </c>
      <c r="N4529" s="58" t="e">
        <v>#N/A</v>
      </c>
      <c r="O4529" s="58" t="e">
        <v>#N/A</v>
      </c>
      <c r="P4529" s="58" t="e">
        <v>#N/A</v>
      </c>
      <c r="Q4529" s="58" t="e">
        <v>#N/A</v>
      </c>
    </row>
    <row r="4530" spans="1:17" ht="15" customHeight="1" thickBot="1">
      <c r="A4530" s="446"/>
      <c r="B4530" s="446"/>
      <c r="C4530" s="54" t="str">
        <f>IF(A4530="CSP","Consolidated Supply Program(IIF)",IF(A4530&lt;&gt;"",INDEX('CCN &amp; Description'!$B$2:$B$1071,MATCH(VALUE(LEFT(A4530,5)),'CCN &amp; Description'!$A$2:$A$1071,0)),""))</f>
        <v/>
      </c>
      <c r="D4530" s="55" t="str">
        <f t="shared" si="140"/>
        <v>K</v>
      </c>
      <c r="E4530" s="55" t="str">
        <f t="shared" si="141"/>
        <v>K4521</v>
      </c>
      <c r="F4530" s="56" t="s">
        <v>9677</v>
      </c>
      <c r="G4530" s="56" t="s">
        <v>16552</v>
      </c>
      <c r="H4530" s="56" t="s">
        <v>16553</v>
      </c>
      <c r="I4530" s="57">
        <v>4</v>
      </c>
      <c r="J4530" s="57">
        <v>3.33</v>
      </c>
      <c r="K4530" s="57">
        <v>4</v>
      </c>
      <c r="L4530" s="315" t="e">
        <v>#REF!</v>
      </c>
      <c r="M4530" s="58" t="e">
        <v>#REF!</v>
      </c>
      <c r="N4530" s="58" t="e">
        <v>#N/A</v>
      </c>
      <c r="O4530" s="58" t="e">
        <v>#N/A</v>
      </c>
      <c r="P4530" s="58" t="e">
        <v>#N/A</v>
      </c>
      <c r="Q4530" s="58" t="e">
        <v>#N/A</v>
      </c>
    </row>
    <row r="4531" spans="1:17" ht="15" customHeight="1" thickBot="1">
      <c r="A4531" s="446"/>
      <c r="B4531" s="446"/>
      <c r="C4531" s="54" t="str">
        <f>IF(A4531="CSP","Consolidated Supply Program(IIF)",IF(A4531&lt;&gt;"",INDEX('CCN &amp; Description'!$B$2:$B$1071,MATCH(VALUE(LEFT(A4531,5)),'CCN &amp; Description'!$A$2:$A$1071,0)),""))</f>
        <v/>
      </c>
      <c r="D4531" s="55" t="str">
        <f t="shared" si="140"/>
        <v>K</v>
      </c>
      <c r="E4531" s="55" t="str">
        <f t="shared" si="141"/>
        <v>K4523</v>
      </c>
      <c r="F4531" s="56" t="s">
        <v>16554</v>
      </c>
      <c r="G4531" s="56" t="s">
        <v>16555</v>
      </c>
      <c r="H4531" s="56" t="s">
        <v>16556</v>
      </c>
      <c r="I4531" s="57">
        <v>3.08</v>
      </c>
      <c r="J4531" s="57">
        <v>2.25</v>
      </c>
      <c r="K4531" s="57">
        <v>1.58</v>
      </c>
      <c r="L4531" s="315" t="e">
        <v>#REF!</v>
      </c>
      <c r="M4531" s="58" t="e">
        <v>#REF!</v>
      </c>
      <c r="N4531" s="58" t="e">
        <v>#N/A</v>
      </c>
      <c r="O4531" s="58" t="e">
        <v>#N/A</v>
      </c>
      <c r="P4531" s="58" t="e">
        <v>#N/A</v>
      </c>
      <c r="Q4531" s="58" t="e">
        <v>#N/A</v>
      </c>
    </row>
    <row r="4532" spans="1:17" ht="15" customHeight="1" thickBot="1">
      <c r="A4532" s="446"/>
      <c r="B4532" s="446"/>
      <c r="C4532" s="54" t="str">
        <f>IF(A4532="CSP","Consolidated Supply Program(IIF)",IF(A4532&lt;&gt;"",INDEX('CCN &amp; Description'!$B$2:$B$1071,MATCH(VALUE(LEFT(A4532,5)),'CCN &amp; Description'!$A$2:$A$1071,0)),""))</f>
        <v/>
      </c>
      <c r="D4532" s="55" t="str">
        <f t="shared" si="140"/>
        <v>K</v>
      </c>
      <c r="E4532" s="55" t="str">
        <f t="shared" si="141"/>
        <v>K4530</v>
      </c>
      <c r="F4532" s="56" t="s">
        <v>16557</v>
      </c>
      <c r="G4532" s="56" t="s">
        <v>16558</v>
      </c>
      <c r="H4532" s="56" t="s">
        <v>2098</v>
      </c>
      <c r="I4532" s="57">
        <v>0.33</v>
      </c>
      <c r="J4532" s="57">
        <v>0.33</v>
      </c>
      <c r="K4532" s="57">
        <v>0.42</v>
      </c>
      <c r="L4532" s="315" t="e">
        <v>#REF!</v>
      </c>
      <c r="M4532" s="58" t="e">
        <v>#REF!</v>
      </c>
      <c r="N4532" s="58" t="e">
        <v>#N/A</v>
      </c>
      <c r="O4532" s="58" t="e">
        <v>#N/A</v>
      </c>
      <c r="P4532" s="58" t="e">
        <v>#N/A</v>
      </c>
      <c r="Q4532" s="58" t="e">
        <v>#N/A</v>
      </c>
    </row>
    <row r="4533" spans="1:17" ht="15" customHeight="1" thickBot="1">
      <c r="A4533" s="446"/>
      <c r="B4533" s="446"/>
      <c r="C4533" s="54" t="str">
        <f>IF(A4533="CSP","Consolidated Supply Program(IIF)",IF(A4533&lt;&gt;"",INDEX('CCN &amp; Description'!$B$2:$B$1071,MATCH(VALUE(LEFT(A4533,5)),'CCN &amp; Description'!$A$2:$A$1071,0)),""))</f>
        <v/>
      </c>
      <c r="D4533" s="55" t="str">
        <f t="shared" si="140"/>
        <v>K</v>
      </c>
      <c r="E4533" s="55" t="str">
        <f t="shared" si="141"/>
        <v>K4540</v>
      </c>
      <c r="F4533" s="56" t="s">
        <v>16559</v>
      </c>
      <c r="G4533" s="56" t="s">
        <v>16558</v>
      </c>
      <c r="H4533" s="56" t="s">
        <v>16560</v>
      </c>
      <c r="I4533" s="57">
        <v>0.67</v>
      </c>
      <c r="J4533" s="57">
        <v>0.67</v>
      </c>
      <c r="K4533" s="57">
        <v>0.83</v>
      </c>
      <c r="L4533" s="315" t="e">
        <v>#REF!</v>
      </c>
      <c r="M4533" s="58" t="e">
        <v>#REF!</v>
      </c>
      <c r="N4533" s="58" t="e">
        <v>#N/A</v>
      </c>
      <c r="O4533" s="58" t="e">
        <v>#N/A</v>
      </c>
      <c r="P4533" s="58" t="e">
        <v>#N/A</v>
      </c>
      <c r="Q4533" s="58" t="e">
        <v>#N/A</v>
      </c>
    </row>
    <row r="4534" spans="1:17" ht="15" customHeight="1" thickBot="1">
      <c r="A4534" s="446"/>
      <c r="B4534" s="446"/>
      <c r="C4534" s="54" t="str">
        <f>IF(A4534="CSP","Consolidated Supply Program(IIF)",IF(A4534&lt;&gt;"",INDEX('CCN &amp; Description'!$B$2:$B$1071,MATCH(VALUE(LEFT(A4534,5)),'CCN &amp; Description'!$A$2:$A$1071,0)),""))</f>
        <v/>
      </c>
      <c r="D4534" s="55" t="str">
        <f t="shared" si="140"/>
        <v>K</v>
      </c>
      <c r="E4534" s="55" t="str">
        <f t="shared" si="141"/>
        <v>K4542</v>
      </c>
      <c r="F4534" s="56" t="s">
        <v>16561</v>
      </c>
      <c r="G4534" s="56" t="s">
        <v>16142</v>
      </c>
      <c r="H4534" s="56" t="s">
        <v>16562</v>
      </c>
      <c r="I4534" s="57">
        <v>0.42</v>
      </c>
      <c r="J4534" s="57">
        <v>0.17</v>
      </c>
      <c r="K4534" s="57">
        <v>0.08</v>
      </c>
      <c r="L4534" s="315" t="e">
        <v>#REF!</v>
      </c>
      <c r="M4534" s="58" t="e">
        <v>#REF!</v>
      </c>
      <c r="N4534" s="58" t="e">
        <v>#N/A</v>
      </c>
      <c r="O4534" s="58" t="e">
        <v>#N/A</v>
      </c>
      <c r="P4534" s="58" t="e">
        <v>#N/A</v>
      </c>
      <c r="Q4534" s="58" t="e">
        <v>#N/A</v>
      </c>
    </row>
    <row r="4535" spans="1:17" ht="15" customHeight="1" thickBot="1">
      <c r="A4535" s="446" t="s">
        <v>814</v>
      </c>
      <c r="B4535" s="446"/>
      <c r="C4535" s="54" t="str">
        <f>IF(A4535="CSP","Consolidated Supply Program(IIF)",IF(A4535&lt;&gt;"",INDEX('CCN &amp; Description'!$B$2:$B$1071,MATCH(VALUE(LEFT(A4535,5)),'CCN &amp; Description'!$A$2:$A$1071,0)),""))</f>
        <v>Consolidated Supply Program(IIF)</v>
      </c>
      <c r="D4535" s="55" t="str">
        <f t="shared" si="140"/>
        <v>K</v>
      </c>
      <c r="E4535" s="55" t="str">
        <f t="shared" si="141"/>
        <v>K4585</v>
      </c>
      <c r="F4535" s="56" t="s">
        <v>16563</v>
      </c>
      <c r="G4535" s="56" t="s">
        <v>13757</v>
      </c>
      <c r="H4535" s="56" t="s">
        <v>2098</v>
      </c>
      <c r="I4535" s="57">
        <v>0.83</v>
      </c>
      <c r="J4535" s="57">
        <v>0.83</v>
      </c>
      <c r="K4535" s="57">
        <v>0.08</v>
      </c>
      <c r="L4535" s="315" t="e">
        <v>#REF!</v>
      </c>
      <c r="M4535" s="58" t="e">
        <v>#REF!</v>
      </c>
      <c r="N4535" s="58" t="e">
        <v>#N/A</v>
      </c>
      <c r="O4535" s="58" t="e">
        <v>#N/A</v>
      </c>
      <c r="P4535" s="58" t="e">
        <v>#N/A</v>
      </c>
      <c r="Q4535" s="58" t="e">
        <v>#N/A</v>
      </c>
    </row>
    <row r="4536" spans="1:17" ht="15" customHeight="1" thickBot="1">
      <c r="A4536" s="446"/>
      <c r="B4536" s="446"/>
      <c r="C4536" s="54" t="str">
        <f>IF(A4536="CSP","Consolidated Supply Program(IIF)",IF(A4536&lt;&gt;"",INDEX('CCN &amp; Description'!$B$2:$B$1071,MATCH(VALUE(LEFT(A4536,5)),'CCN &amp; Description'!$A$2:$A$1071,0)),""))</f>
        <v/>
      </c>
      <c r="D4536" s="55" t="str">
        <f t="shared" si="140"/>
        <v>K</v>
      </c>
      <c r="E4536" s="55" t="str">
        <f t="shared" si="141"/>
        <v>K4615</v>
      </c>
      <c r="F4536" s="56" t="s">
        <v>16564</v>
      </c>
      <c r="G4536" s="56" t="s">
        <v>16565</v>
      </c>
      <c r="H4536" s="56" t="s">
        <v>16566</v>
      </c>
      <c r="I4536" s="57">
        <v>0.5</v>
      </c>
      <c r="J4536" s="57">
        <v>0.5</v>
      </c>
      <c r="K4536" s="57">
        <v>0.75</v>
      </c>
      <c r="L4536" s="315" t="e">
        <v>#REF!</v>
      </c>
      <c r="M4536" s="58" t="e">
        <v>#REF!</v>
      </c>
      <c r="N4536" s="58" t="e">
        <v>#N/A</v>
      </c>
      <c r="O4536" s="58" t="e">
        <v>#N/A</v>
      </c>
      <c r="P4536" s="58" t="e">
        <v>#N/A</v>
      </c>
      <c r="Q4536" s="58" t="e">
        <v>#N/A</v>
      </c>
    </row>
    <row r="4537" spans="1:17" ht="15" customHeight="1" thickBot="1">
      <c r="A4537" s="446"/>
      <c r="B4537" s="446"/>
      <c r="C4537" s="54" t="str">
        <f>IF(A4537="CSP","Consolidated Supply Program(IIF)",IF(A4537&lt;&gt;"",INDEX('CCN &amp; Description'!$B$2:$B$1071,MATCH(VALUE(LEFT(A4537,5)),'CCN &amp; Description'!$A$2:$A$1071,0)),""))</f>
        <v/>
      </c>
      <c r="D4537" s="55" t="str">
        <f t="shared" si="140"/>
        <v>K</v>
      </c>
      <c r="E4537" s="55" t="str">
        <f t="shared" si="141"/>
        <v>K4655</v>
      </c>
      <c r="F4537" s="56" t="s">
        <v>16567</v>
      </c>
      <c r="G4537" s="56" t="s">
        <v>16568</v>
      </c>
      <c r="H4537" s="56" t="s">
        <v>16569</v>
      </c>
      <c r="I4537" s="57">
        <v>1</v>
      </c>
      <c r="J4537" s="57">
        <v>1</v>
      </c>
      <c r="K4537" s="57">
        <v>0.08</v>
      </c>
      <c r="L4537" s="315" t="e">
        <v>#REF!</v>
      </c>
      <c r="M4537" s="58" t="e">
        <v>#REF!</v>
      </c>
      <c r="N4537" s="58" t="e">
        <v>#N/A</v>
      </c>
      <c r="O4537" s="58" t="e">
        <v>#N/A</v>
      </c>
      <c r="P4537" s="58" t="e">
        <v>#N/A</v>
      </c>
      <c r="Q4537" s="58" t="e">
        <v>#N/A</v>
      </c>
    </row>
    <row r="4538" spans="1:17" ht="15" customHeight="1" thickBot="1">
      <c r="A4538" s="446"/>
      <c r="B4538" s="446"/>
      <c r="C4538" s="54" t="str">
        <f>IF(A4538="CSP","Consolidated Supply Program(IIF)",IF(A4538&lt;&gt;"",INDEX('CCN &amp; Description'!$B$2:$B$1071,MATCH(VALUE(LEFT(A4538,5)),'CCN &amp; Description'!$A$2:$A$1071,0)),""))</f>
        <v/>
      </c>
      <c r="D4538" s="55" t="str">
        <f t="shared" si="140"/>
        <v>K</v>
      </c>
      <c r="E4538" s="55" t="str">
        <f t="shared" si="141"/>
        <v>K4660</v>
      </c>
      <c r="F4538" s="56" t="s">
        <v>16570</v>
      </c>
      <c r="G4538" s="56" t="s">
        <v>16571</v>
      </c>
      <c r="H4538" s="56" t="s">
        <v>16572</v>
      </c>
      <c r="I4538" s="57">
        <v>1</v>
      </c>
      <c r="J4538" s="57">
        <v>1</v>
      </c>
      <c r="K4538" s="57">
        <v>0.08</v>
      </c>
      <c r="L4538" s="315" t="e">
        <v>#REF!</v>
      </c>
      <c r="M4538" s="58" t="e">
        <v>#REF!</v>
      </c>
      <c r="N4538" s="58" t="e">
        <v>#N/A</v>
      </c>
      <c r="O4538" s="58" t="e">
        <v>#N/A</v>
      </c>
      <c r="P4538" s="58" t="e">
        <v>#N/A</v>
      </c>
      <c r="Q4538" s="58" t="e">
        <v>#N/A</v>
      </c>
    </row>
    <row r="4539" spans="1:17" s="110" customFormat="1" ht="15" customHeight="1" thickBot="1">
      <c r="A4539" s="446">
        <v>44112</v>
      </c>
      <c r="B4539" s="446"/>
      <c r="C4539" s="106" t="str">
        <f>IF(A4539="CSP","Consolidated Supply Program(IIF)",IF(A4539&lt;&gt;"",INDEX('CCN &amp; Description'!$B$2:$B$1071,MATCH(VALUE(LEFT(A4539,5)),'CCN &amp; Description'!$A$2:$A$1071,0)),""))</f>
        <v>COVERED STORAGE BUILDING, INSTALLATION</v>
      </c>
      <c r="D4539" s="107" t="str">
        <f t="shared" si="140"/>
        <v>K</v>
      </c>
      <c r="E4539" s="107" t="str">
        <f t="shared" si="141"/>
        <v>K4665</v>
      </c>
      <c r="F4539" s="108" t="s">
        <v>9679</v>
      </c>
      <c r="G4539" s="108" t="s">
        <v>16568</v>
      </c>
      <c r="H4539" s="108" t="s">
        <v>16573</v>
      </c>
      <c r="I4539" s="109">
        <v>0.04</v>
      </c>
      <c r="J4539" s="109">
        <v>0.04</v>
      </c>
      <c r="K4539" s="109">
        <v>0.04</v>
      </c>
      <c r="L4539" s="110" t="e">
        <v>#REF!</v>
      </c>
      <c r="M4539" s="111" t="e">
        <v>#REF!</v>
      </c>
      <c r="N4539" s="111" t="e">
        <v>#N/A</v>
      </c>
      <c r="O4539" s="111" t="e">
        <v>#N/A</v>
      </c>
      <c r="P4539" s="111" t="e">
        <v>#N/A</v>
      </c>
      <c r="Q4539" s="111" t="e">
        <v>#N/A</v>
      </c>
    </row>
    <row r="4540" spans="1:17" ht="15" customHeight="1" thickBot="1">
      <c r="A4540" s="446"/>
      <c r="B4540" s="446"/>
      <c r="C4540" s="54" t="str">
        <f>IF(A4540="CSP","Consolidated Supply Program(IIF)",IF(A4540&lt;&gt;"",INDEX('CCN &amp; Description'!$B$2:$B$1071,MATCH(VALUE(LEFT(A4540,5)),'CCN &amp; Description'!$A$2:$A$1071,0)),""))</f>
        <v/>
      </c>
      <c r="D4540" s="55" t="str">
        <f t="shared" si="140"/>
        <v>K</v>
      </c>
      <c r="E4540" s="55" t="str">
        <f t="shared" si="141"/>
        <v>K4670</v>
      </c>
      <c r="F4540" s="56" t="s">
        <v>16574</v>
      </c>
      <c r="G4540" s="56" t="s">
        <v>14052</v>
      </c>
      <c r="H4540" s="56" t="s">
        <v>16575</v>
      </c>
      <c r="I4540" s="57">
        <v>0</v>
      </c>
      <c r="J4540" s="57">
        <v>0</v>
      </c>
      <c r="K4540" s="57">
        <v>0</v>
      </c>
      <c r="L4540" s="315" t="e">
        <v>#REF!</v>
      </c>
      <c r="M4540" s="58" t="e">
        <v>#REF!</v>
      </c>
      <c r="N4540" s="58" t="e">
        <v>#N/A</v>
      </c>
      <c r="O4540" s="58" t="e">
        <v>#N/A</v>
      </c>
      <c r="P4540" s="58" t="e">
        <v>#N/A</v>
      </c>
      <c r="Q4540" s="58" t="e">
        <v>#N/A</v>
      </c>
    </row>
    <row r="4541" spans="1:17" ht="15" customHeight="1" thickBot="1">
      <c r="A4541" s="446"/>
      <c r="B4541" s="446"/>
      <c r="C4541" s="54" t="str">
        <f>IF(A4541="CSP","Consolidated Supply Program(IIF)",IF(A4541&lt;&gt;"",INDEX('CCN &amp; Description'!$B$2:$B$1071,MATCH(VALUE(LEFT(A4541,5)),'CCN &amp; Description'!$A$2:$A$1071,0)),""))</f>
        <v/>
      </c>
      <c r="D4541" s="55" t="str">
        <f t="shared" si="140"/>
        <v>K</v>
      </c>
      <c r="E4541" s="55" t="str">
        <f t="shared" si="141"/>
        <v>K4675</v>
      </c>
      <c r="F4541" s="56" t="s">
        <v>16576</v>
      </c>
      <c r="G4541" s="56" t="s">
        <v>14052</v>
      </c>
      <c r="H4541" s="56" t="s">
        <v>16577</v>
      </c>
      <c r="I4541" s="57">
        <v>0</v>
      </c>
      <c r="J4541" s="57">
        <v>0</v>
      </c>
      <c r="K4541" s="57">
        <v>0</v>
      </c>
      <c r="L4541" s="315" t="e">
        <v>#REF!</v>
      </c>
      <c r="M4541" s="58" t="e">
        <v>#REF!</v>
      </c>
      <c r="N4541" s="58" t="e">
        <v>#N/A</v>
      </c>
      <c r="O4541" s="58" t="e">
        <v>#N/A</v>
      </c>
      <c r="P4541" s="58" t="e">
        <v>#N/A</v>
      </c>
      <c r="Q4541" s="58" t="e">
        <v>#N/A</v>
      </c>
    </row>
    <row r="4542" spans="1:17" ht="15" customHeight="1" thickBot="1">
      <c r="A4542" s="446"/>
      <c r="B4542" s="446"/>
      <c r="C4542" s="54" t="str">
        <f>IF(A4542="CSP","Consolidated Supply Program(IIF)",IF(A4542&lt;&gt;"",INDEX('CCN &amp; Description'!$B$2:$B$1071,MATCH(VALUE(LEFT(A4542,5)),'CCN &amp; Description'!$A$2:$A$1071,0)),""))</f>
        <v/>
      </c>
      <c r="D4542" s="55" t="str">
        <f t="shared" si="140"/>
        <v>K</v>
      </c>
      <c r="E4542" s="55" t="str">
        <f t="shared" si="141"/>
        <v>K4700</v>
      </c>
      <c r="F4542" s="56" t="s">
        <v>16578</v>
      </c>
      <c r="G4542" s="56" t="s">
        <v>16579</v>
      </c>
      <c r="H4542" s="56" t="s">
        <v>2098</v>
      </c>
      <c r="I4542" s="57">
        <v>2</v>
      </c>
      <c r="J4542" s="57">
        <v>2</v>
      </c>
      <c r="K4542" s="57">
        <v>2</v>
      </c>
      <c r="L4542" s="315" t="e">
        <v>#REF!</v>
      </c>
      <c r="M4542" s="58" t="e">
        <v>#REF!</v>
      </c>
      <c r="N4542" s="58" t="e">
        <v>#N/A</v>
      </c>
      <c r="O4542" s="58" t="e">
        <v>#N/A</v>
      </c>
      <c r="P4542" s="58" t="e">
        <v>#N/A</v>
      </c>
      <c r="Q4542" s="58" t="e">
        <v>#N/A</v>
      </c>
    </row>
    <row r="4543" spans="1:17" ht="15" customHeight="1" thickBot="1">
      <c r="A4543" s="446">
        <v>0</v>
      </c>
      <c r="B4543" s="446"/>
      <c r="C4543" s="54" t="e">
        <f>IF(A4543="CSP","Consolidated Supply Program(IIF)",IF(A4543&lt;&gt;"",INDEX('CCN &amp; Description'!$B$2:$B$1071,MATCH(VALUE(LEFT(A4543,5)),'CCN &amp; Description'!$A$2:$A$1071,0)),""))</f>
        <v>#N/A</v>
      </c>
      <c r="D4543" s="55" t="str">
        <f t="shared" si="140"/>
        <v>K</v>
      </c>
      <c r="E4543" s="55" t="str">
        <f t="shared" si="141"/>
        <v>K4701</v>
      </c>
      <c r="F4543" s="56" t="s">
        <v>16580</v>
      </c>
      <c r="G4543" s="56" t="s">
        <v>16581</v>
      </c>
      <c r="H4543" s="56" t="s">
        <v>2098</v>
      </c>
      <c r="I4543" s="57">
        <v>1</v>
      </c>
      <c r="J4543" s="57">
        <v>1</v>
      </c>
      <c r="K4543" s="57">
        <v>0.08</v>
      </c>
      <c r="L4543" s="315" t="e">
        <v>#REF!</v>
      </c>
      <c r="M4543" s="58" t="e">
        <v>#REF!</v>
      </c>
      <c r="N4543" s="58" t="e">
        <v>#N/A</v>
      </c>
      <c r="O4543" s="58" t="e">
        <v>#N/A</v>
      </c>
      <c r="P4543" s="58" t="e">
        <v>#N/A</v>
      </c>
      <c r="Q4543" s="58" t="e">
        <v>#N/A</v>
      </c>
    </row>
    <row r="4544" spans="1:17" ht="15" customHeight="1" thickBot="1">
      <c r="A4544" s="446"/>
      <c r="B4544" s="446"/>
      <c r="C4544" s="54" t="str">
        <f>IF(A4544="CSP","Consolidated Supply Program(IIF)",IF(A4544&lt;&gt;"",INDEX('CCN &amp; Description'!$B$2:$B$1071,MATCH(VALUE(LEFT(A4544,5)),'CCN &amp; Description'!$A$2:$A$1071,0)),""))</f>
        <v/>
      </c>
      <c r="D4544" s="55" t="str">
        <f t="shared" si="140"/>
        <v>K</v>
      </c>
      <c r="E4544" s="55" t="str">
        <f t="shared" si="141"/>
        <v>K4703</v>
      </c>
      <c r="F4544" s="56" t="s">
        <v>16582</v>
      </c>
      <c r="G4544" s="56" t="s">
        <v>16583</v>
      </c>
      <c r="H4544" s="56" t="s">
        <v>16426</v>
      </c>
      <c r="I4544" s="57">
        <v>1</v>
      </c>
      <c r="J4544" s="57">
        <v>1</v>
      </c>
      <c r="K4544" s="57">
        <v>0.08</v>
      </c>
      <c r="L4544" s="315" t="e">
        <v>#REF!</v>
      </c>
      <c r="M4544" s="58" t="e">
        <v>#REF!</v>
      </c>
      <c r="N4544" s="58" t="e">
        <v>#N/A</v>
      </c>
      <c r="O4544" s="58" t="e">
        <v>#N/A</v>
      </c>
      <c r="P4544" s="58" t="e">
        <v>#N/A</v>
      </c>
      <c r="Q4544" s="58" t="e">
        <v>#N/A</v>
      </c>
    </row>
    <row r="4545" spans="1:17" ht="15" customHeight="1" thickBot="1">
      <c r="A4545" s="446"/>
      <c r="B4545" s="446"/>
      <c r="C4545" s="54" t="str">
        <f>IF(A4545="CSP","Consolidated Supply Program(IIF)",IF(A4545&lt;&gt;"",INDEX('CCN &amp; Description'!$B$2:$B$1071,MATCH(VALUE(LEFT(A4545,5)),'CCN &amp; Description'!$A$2:$A$1071,0)),""))</f>
        <v/>
      </c>
      <c r="D4545" s="55" t="str">
        <f t="shared" si="140"/>
        <v>K</v>
      </c>
      <c r="E4545" s="55" t="str">
        <f t="shared" si="141"/>
        <v>K4707</v>
      </c>
      <c r="F4545" s="56" t="s">
        <v>16584</v>
      </c>
      <c r="G4545" s="56" t="s">
        <v>16583</v>
      </c>
      <c r="H4545" s="56" t="s">
        <v>16585</v>
      </c>
      <c r="I4545" s="57">
        <v>1</v>
      </c>
      <c r="J4545" s="57">
        <v>1</v>
      </c>
      <c r="K4545" s="57">
        <v>0.08</v>
      </c>
      <c r="L4545" s="315" t="e">
        <v>#REF!</v>
      </c>
      <c r="M4545" s="58" t="e">
        <v>#REF!</v>
      </c>
      <c r="N4545" s="58" t="e">
        <v>#N/A</v>
      </c>
      <c r="O4545" s="58" t="e">
        <v>#N/A</v>
      </c>
      <c r="P4545" s="58" t="e">
        <v>#N/A</v>
      </c>
      <c r="Q4545" s="58" t="e">
        <v>#N/A</v>
      </c>
    </row>
    <row r="4546" spans="1:17" ht="15" customHeight="1" thickBot="1">
      <c r="A4546" s="446"/>
      <c r="B4546" s="446"/>
      <c r="C4546" s="54" t="str">
        <f>IF(A4546="CSP","Consolidated Supply Program(IIF)",IF(A4546&lt;&gt;"",INDEX('CCN &amp; Description'!$B$2:$B$1071,MATCH(VALUE(LEFT(A4546,5)),'CCN &amp; Description'!$A$2:$A$1071,0)),""))</f>
        <v/>
      </c>
      <c r="D4546" s="55" t="str">
        <f t="shared" ref="D4546:D4609" si="142">LEFT(F4546,1)</f>
        <v>K</v>
      </c>
      <c r="E4546" s="55" t="str">
        <f t="shared" ref="E4546:E4609" si="143">LEFT(F4546,5)</f>
        <v>K4707</v>
      </c>
      <c r="F4546" s="56" t="s">
        <v>16584</v>
      </c>
      <c r="G4546" s="56" t="s">
        <v>16583</v>
      </c>
      <c r="H4546" s="56" t="s">
        <v>13955</v>
      </c>
      <c r="I4546" s="57">
        <v>1</v>
      </c>
      <c r="J4546" s="57">
        <v>1</v>
      </c>
      <c r="K4546" s="57">
        <v>0.08</v>
      </c>
      <c r="L4546" s="315" t="e">
        <v>#REF!</v>
      </c>
      <c r="M4546" s="58" t="e">
        <v>#REF!</v>
      </c>
      <c r="N4546" s="58" t="e">
        <v>#N/A</v>
      </c>
      <c r="O4546" s="58" t="e">
        <v>#N/A</v>
      </c>
      <c r="P4546" s="58" t="e">
        <v>#N/A</v>
      </c>
      <c r="Q4546" s="58" t="e">
        <v>#N/A</v>
      </c>
    </row>
    <row r="4547" spans="1:17" s="110" customFormat="1" ht="15" customHeight="1" thickBot="1">
      <c r="A4547" s="446">
        <v>44112</v>
      </c>
      <c r="B4547" s="446"/>
      <c r="C4547" s="106" t="str">
        <f>IF(A4547="CSP","Consolidated Supply Program(IIF)",IF(A4547&lt;&gt;"",INDEX('CCN &amp; Description'!$B$2:$B$1071,MATCH(VALUE(LEFT(A4547,5)),'CCN &amp; Description'!$A$2:$A$1071,0)),""))</f>
        <v>COVERED STORAGE BUILDING, INSTALLATION</v>
      </c>
      <c r="D4547" s="107" t="str">
        <f t="shared" si="142"/>
        <v>K</v>
      </c>
      <c r="E4547" s="107" t="str">
        <f t="shared" si="143"/>
        <v>K4710</v>
      </c>
      <c r="F4547" s="108" t="s">
        <v>9681</v>
      </c>
      <c r="G4547" s="108" t="s">
        <v>16586</v>
      </c>
      <c r="H4547" s="108" t="s">
        <v>16587</v>
      </c>
      <c r="I4547" s="109">
        <v>1.25</v>
      </c>
      <c r="J4547" s="109">
        <v>2.08</v>
      </c>
      <c r="K4547" s="109">
        <v>1.08</v>
      </c>
      <c r="L4547" s="110" t="e">
        <v>#REF!</v>
      </c>
      <c r="M4547" s="111" t="e">
        <v>#REF!</v>
      </c>
      <c r="N4547" s="111" t="e">
        <v>#N/A</v>
      </c>
      <c r="O4547" s="111" t="e">
        <v>#N/A</v>
      </c>
      <c r="P4547" s="111" t="e">
        <v>#N/A</v>
      </c>
      <c r="Q4547" s="111" t="e">
        <v>#N/A</v>
      </c>
    </row>
    <row r="4548" spans="1:17" ht="15" customHeight="1" thickBot="1">
      <c r="A4548" s="446"/>
      <c r="B4548" s="446"/>
      <c r="C4548" s="54" t="str">
        <f>IF(A4548="CSP","Consolidated Supply Program(IIF)",IF(A4548&lt;&gt;"",INDEX('CCN &amp; Description'!$B$2:$B$1071,MATCH(VALUE(LEFT(A4548,5)),'CCN &amp; Description'!$A$2:$A$1071,0)),""))</f>
        <v/>
      </c>
      <c r="D4548" s="55" t="str">
        <f t="shared" si="142"/>
        <v>K</v>
      </c>
      <c r="E4548" s="55" t="str">
        <f t="shared" si="143"/>
        <v>K4730</v>
      </c>
      <c r="F4548" s="56" t="s">
        <v>16588</v>
      </c>
      <c r="G4548" s="56" t="s">
        <v>16589</v>
      </c>
      <c r="H4548" s="59"/>
      <c r="I4548" s="57">
        <v>0</v>
      </c>
      <c r="J4548" s="57">
        <v>0</v>
      </c>
      <c r="K4548" s="57">
        <v>0</v>
      </c>
      <c r="L4548" s="315" t="e">
        <v>#REF!</v>
      </c>
      <c r="M4548" s="58" t="e">
        <v>#REF!</v>
      </c>
      <c r="N4548" s="58" t="e">
        <v>#N/A</v>
      </c>
      <c r="O4548" s="58" t="e">
        <v>#N/A</v>
      </c>
      <c r="P4548" s="58" t="e">
        <v>#N/A</v>
      </c>
      <c r="Q4548" s="58" t="e">
        <v>#N/A</v>
      </c>
    </row>
    <row r="4549" spans="1:17" ht="15" customHeight="1" thickBot="1">
      <c r="A4549" s="446">
        <v>0</v>
      </c>
      <c r="B4549" s="446"/>
      <c r="C4549" s="54" t="e">
        <f>IF(A4549="CSP","Consolidated Supply Program(IIF)",IF(A4549&lt;&gt;"",INDEX('CCN &amp; Description'!$B$2:$B$1071,MATCH(VALUE(LEFT(A4549,5)),'CCN &amp; Description'!$A$2:$A$1071,0)),""))</f>
        <v>#N/A</v>
      </c>
      <c r="D4549" s="55" t="str">
        <f t="shared" si="142"/>
        <v>K</v>
      </c>
      <c r="E4549" s="55" t="str">
        <f t="shared" si="143"/>
        <v>K4731</v>
      </c>
      <c r="F4549" s="56" t="s">
        <v>16590</v>
      </c>
      <c r="G4549" s="56" t="s">
        <v>16591</v>
      </c>
      <c r="H4549" s="56" t="s">
        <v>2098</v>
      </c>
      <c r="I4549" s="57">
        <v>2.5</v>
      </c>
      <c r="J4549" s="57">
        <v>0.08</v>
      </c>
      <c r="K4549" s="57">
        <v>0.08</v>
      </c>
      <c r="L4549" s="315" t="e">
        <v>#REF!</v>
      </c>
      <c r="M4549" s="58" t="e">
        <v>#REF!</v>
      </c>
      <c r="N4549" s="58" t="e">
        <v>#N/A</v>
      </c>
      <c r="O4549" s="58" t="e">
        <v>#N/A</v>
      </c>
      <c r="P4549" s="58" t="e">
        <v>#N/A</v>
      </c>
      <c r="Q4549" s="58" t="e">
        <v>#N/A</v>
      </c>
    </row>
    <row r="4550" spans="1:17" s="110" customFormat="1" ht="15" customHeight="1" thickBot="1">
      <c r="A4550" s="446">
        <v>21375</v>
      </c>
      <c r="B4550" s="446"/>
      <c r="C4550" s="106" t="str">
        <f>IF(A4550="CSP","Consolidated Supply Program(IIF)",IF(A4550&lt;&gt;"",INDEX('CCN &amp; Description'!$B$2:$B$1071,MATCH(VALUE(LEFT(A4550,5)),'CCN &amp; Description'!$A$2:$A$1071,0)),""))</f>
        <v>MARINE MAINTENANCE SUPPORT FACILITY</v>
      </c>
      <c r="D4550" s="107" t="str">
        <f t="shared" si="142"/>
        <v>K</v>
      </c>
      <c r="E4550" s="107" t="str">
        <f t="shared" si="143"/>
        <v>K4733</v>
      </c>
      <c r="F4550" s="108" t="s">
        <v>9683</v>
      </c>
      <c r="G4550" s="108" t="s">
        <v>16592</v>
      </c>
      <c r="H4550" s="108" t="s">
        <v>16593</v>
      </c>
      <c r="I4550" s="109">
        <v>1.75</v>
      </c>
      <c r="J4550" s="109">
        <v>1.33</v>
      </c>
      <c r="K4550" s="109">
        <v>1.5</v>
      </c>
      <c r="L4550" s="110" t="e">
        <v>#REF!</v>
      </c>
      <c r="M4550" s="111" t="e">
        <v>#REF!</v>
      </c>
      <c r="N4550" s="111" t="e">
        <v>#N/A</v>
      </c>
      <c r="O4550" s="111" t="e">
        <v>#N/A</v>
      </c>
      <c r="P4550" s="111" t="e">
        <v>#N/A</v>
      </c>
      <c r="Q4550" s="111" t="e">
        <v>#N/A</v>
      </c>
    </row>
    <row r="4551" spans="1:17" ht="15" customHeight="1" thickBot="1">
      <c r="A4551" s="446">
        <v>44112</v>
      </c>
      <c r="B4551" s="446"/>
      <c r="C4551" s="54" t="str">
        <f>IF(A4551="CSP","Consolidated Supply Program(IIF)",IF(A4551&lt;&gt;"",INDEX('CCN &amp; Description'!$B$2:$B$1071,MATCH(VALUE(LEFT(A4551,5)),'CCN &amp; Description'!$A$2:$A$1071,0)),""))</f>
        <v>COVERED STORAGE BUILDING, INSTALLATION</v>
      </c>
      <c r="D4551" s="55" t="str">
        <f t="shared" si="142"/>
        <v>K</v>
      </c>
      <c r="E4551" s="55" t="str">
        <f t="shared" si="143"/>
        <v>K4736</v>
      </c>
      <c r="F4551" s="56" t="s">
        <v>16594</v>
      </c>
      <c r="G4551" s="56" t="s">
        <v>16595</v>
      </c>
      <c r="H4551" s="59"/>
      <c r="I4551" s="57">
        <v>0</v>
      </c>
      <c r="J4551" s="57">
        <v>0</v>
      </c>
      <c r="K4551" s="57">
        <v>0</v>
      </c>
      <c r="L4551" s="315" t="e">
        <v>#REF!</v>
      </c>
      <c r="M4551" s="58" t="e">
        <v>#REF!</v>
      </c>
      <c r="N4551" s="58" t="e">
        <v>#N/A</v>
      </c>
      <c r="O4551" s="58" t="e">
        <v>#N/A</v>
      </c>
      <c r="P4551" s="58" t="e">
        <v>#N/A</v>
      </c>
      <c r="Q4551" s="58" t="e">
        <v>#N/A</v>
      </c>
    </row>
    <row r="4552" spans="1:17" ht="15" customHeight="1" thickBot="1">
      <c r="A4552" s="446">
        <v>44112</v>
      </c>
      <c r="B4552" s="446"/>
      <c r="C4552" s="54" t="str">
        <f>IF(A4552="CSP","Consolidated Supply Program(IIF)",IF(A4552&lt;&gt;"",INDEX('CCN &amp; Description'!$B$2:$B$1071,MATCH(VALUE(LEFT(A4552,5)),'CCN &amp; Description'!$A$2:$A$1071,0)),""))</f>
        <v>COVERED STORAGE BUILDING, INSTALLATION</v>
      </c>
      <c r="D4552" s="55" t="str">
        <f t="shared" si="142"/>
        <v>K</v>
      </c>
      <c r="E4552" s="55" t="str">
        <f t="shared" si="143"/>
        <v>K4736</v>
      </c>
      <c r="F4552" s="56" t="s">
        <v>16594</v>
      </c>
      <c r="G4552" s="56" t="s">
        <v>16595</v>
      </c>
      <c r="H4552" s="59"/>
      <c r="I4552" s="57">
        <v>0</v>
      </c>
      <c r="J4552" s="57">
        <v>0</v>
      </c>
      <c r="K4552" s="57">
        <v>0</v>
      </c>
      <c r="L4552" s="315" t="e">
        <v>#REF!</v>
      </c>
      <c r="M4552" s="58" t="e">
        <v>#REF!</v>
      </c>
      <c r="N4552" s="58" t="e">
        <v>#N/A</v>
      </c>
      <c r="O4552" s="58" t="e">
        <v>#N/A</v>
      </c>
      <c r="P4552" s="58" t="e">
        <v>#N/A</v>
      </c>
      <c r="Q4552" s="58" t="e">
        <v>#N/A</v>
      </c>
    </row>
    <row r="4553" spans="1:17" ht="15" customHeight="1" thickBot="1">
      <c r="A4553" s="446">
        <v>44112</v>
      </c>
      <c r="B4553" s="446"/>
      <c r="C4553" s="54" t="str">
        <f>IF(A4553="CSP","Consolidated Supply Program(IIF)",IF(A4553&lt;&gt;"",INDEX('CCN &amp; Description'!$B$2:$B$1071,MATCH(VALUE(LEFT(A4553,5)),'CCN &amp; Description'!$A$2:$A$1071,0)),""))</f>
        <v>COVERED STORAGE BUILDING, INSTALLATION</v>
      </c>
      <c r="D4553" s="55" t="str">
        <f t="shared" si="142"/>
        <v>K</v>
      </c>
      <c r="E4553" s="55" t="str">
        <f t="shared" si="143"/>
        <v>K4738</v>
      </c>
      <c r="F4553" s="56" t="s">
        <v>9685</v>
      </c>
      <c r="G4553" s="56" t="s">
        <v>9686</v>
      </c>
      <c r="H4553" s="59"/>
      <c r="I4553" s="57">
        <v>0</v>
      </c>
      <c r="J4553" s="57">
        <v>0</v>
      </c>
      <c r="K4553" s="57">
        <v>0</v>
      </c>
      <c r="L4553" s="315" t="e">
        <v>#REF!</v>
      </c>
      <c r="M4553" s="58" t="e">
        <v>#REF!</v>
      </c>
      <c r="N4553" s="58" t="e">
        <v>#N/A</v>
      </c>
      <c r="O4553" s="58" t="e">
        <v>#N/A</v>
      </c>
      <c r="P4553" s="58" t="e">
        <v>#N/A</v>
      </c>
      <c r="Q4553" s="58" t="e">
        <v>#N/A</v>
      </c>
    </row>
    <row r="4554" spans="1:17" ht="15" customHeight="1" thickBot="1">
      <c r="A4554" s="446"/>
      <c r="B4554" s="446"/>
      <c r="C4554" s="54" t="str">
        <f>IF(A4554="CSP","Consolidated Supply Program(IIF)",IF(A4554&lt;&gt;"",INDEX('CCN &amp; Description'!$B$2:$B$1071,MATCH(VALUE(LEFT(A4554,5)),'CCN &amp; Description'!$A$2:$A$1071,0)),""))</f>
        <v/>
      </c>
      <c r="D4554" s="55" t="str">
        <f t="shared" si="142"/>
        <v>K</v>
      </c>
      <c r="E4554" s="55" t="str">
        <f t="shared" si="143"/>
        <v>K4740</v>
      </c>
      <c r="F4554" s="56" t="s">
        <v>16596</v>
      </c>
      <c r="G4554" s="56" t="s">
        <v>16597</v>
      </c>
      <c r="H4554" s="56" t="s">
        <v>2098</v>
      </c>
      <c r="I4554" s="57">
        <v>2</v>
      </c>
      <c r="J4554" s="57">
        <v>2</v>
      </c>
      <c r="K4554" s="57">
        <v>2</v>
      </c>
      <c r="L4554" s="315" t="e">
        <v>#REF!</v>
      </c>
      <c r="M4554" s="58" t="e">
        <v>#REF!</v>
      </c>
      <c r="N4554" s="58" t="e">
        <v>#N/A</v>
      </c>
      <c r="O4554" s="58" t="e">
        <v>#N/A</v>
      </c>
      <c r="P4554" s="58" t="e">
        <v>#N/A</v>
      </c>
      <c r="Q4554" s="58" t="e">
        <v>#N/A</v>
      </c>
    </row>
    <row r="4555" spans="1:17" ht="15" customHeight="1" thickBot="1">
      <c r="A4555" s="446"/>
      <c r="B4555" s="446"/>
      <c r="C4555" s="54" t="str">
        <f>IF(A4555="CSP","Consolidated Supply Program(IIF)",IF(A4555&lt;&gt;"",INDEX('CCN &amp; Description'!$B$2:$B$1071,MATCH(VALUE(LEFT(A4555,5)),'CCN &amp; Description'!$A$2:$A$1071,0)),""))</f>
        <v/>
      </c>
      <c r="D4555" s="55" t="str">
        <f t="shared" si="142"/>
        <v>K</v>
      </c>
      <c r="E4555" s="55" t="str">
        <f t="shared" si="143"/>
        <v>K4766</v>
      </c>
      <c r="F4555" s="56" t="s">
        <v>16598</v>
      </c>
      <c r="G4555" s="56" t="s">
        <v>16599</v>
      </c>
      <c r="H4555" s="56" t="s">
        <v>2098</v>
      </c>
      <c r="I4555" s="57">
        <v>0</v>
      </c>
      <c r="J4555" s="57">
        <v>0</v>
      </c>
      <c r="K4555" s="57">
        <v>0</v>
      </c>
      <c r="L4555" s="315" t="e">
        <v>#REF!</v>
      </c>
      <c r="M4555" s="58" t="e">
        <v>#REF!</v>
      </c>
      <c r="N4555" s="58" t="e">
        <v>#N/A</v>
      </c>
      <c r="O4555" s="58" t="e">
        <v>#N/A</v>
      </c>
      <c r="P4555" s="58" t="e">
        <v>#N/A</v>
      </c>
      <c r="Q4555" s="58" t="e">
        <v>#N/A</v>
      </c>
    </row>
    <row r="4556" spans="1:17" ht="15" customHeight="1" thickBot="1">
      <c r="A4556" s="446"/>
      <c r="B4556" s="446"/>
      <c r="C4556" s="54" t="str">
        <f>IF(A4556="CSP","Consolidated Supply Program(IIF)",IF(A4556&lt;&gt;"",INDEX('CCN &amp; Description'!$B$2:$B$1071,MATCH(VALUE(LEFT(A4556,5)),'CCN &amp; Description'!$A$2:$A$1071,0)),""))</f>
        <v/>
      </c>
      <c r="D4556" s="55" t="str">
        <f t="shared" si="142"/>
        <v>K</v>
      </c>
      <c r="E4556" s="55" t="str">
        <f t="shared" si="143"/>
        <v>K4767</v>
      </c>
      <c r="F4556" s="56" t="s">
        <v>16600</v>
      </c>
      <c r="G4556" s="56" t="s">
        <v>16601</v>
      </c>
      <c r="H4556" s="59"/>
      <c r="I4556" s="57">
        <v>0</v>
      </c>
      <c r="J4556" s="57">
        <v>0</v>
      </c>
      <c r="K4556" s="57">
        <v>0</v>
      </c>
      <c r="L4556" s="315" t="e">
        <v>#REF!</v>
      </c>
      <c r="M4556" s="58" t="e">
        <v>#REF!</v>
      </c>
      <c r="N4556" s="58" t="e">
        <v>#N/A</v>
      </c>
      <c r="O4556" s="58" t="e">
        <v>#N/A</v>
      </c>
      <c r="P4556" s="58" t="e">
        <v>#N/A</v>
      </c>
      <c r="Q4556" s="58" t="e">
        <v>#N/A</v>
      </c>
    </row>
    <row r="4557" spans="1:17" ht="15" customHeight="1" thickBot="1">
      <c r="A4557" s="446"/>
      <c r="B4557" s="446"/>
      <c r="C4557" s="54" t="str">
        <f>IF(A4557="CSP","Consolidated Supply Program(IIF)",IF(A4557&lt;&gt;"",INDEX('CCN &amp; Description'!$B$2:$B$1071,MATCH(VALUE(LEFT(A4557,5)),'CCN &amp; Description'!$A$2:$A$1071,0)),""))</f>
        <v/>
      </c>
      <c r="D4557" s="55" t="str">
        <f t="shared" si="142"/>
        <v>K</v>
      </c>
      <c r="E4557" s="55" t="str">
        <f t="shared" si="143"/>
        <v>K4775</v>
      </c>
      <c r="F4557" s="56" t="s">
        <v>16602</v>
      </c>
      <c r="G4557" s="56" t="s">
        <v>14117</v>
      </c>
      <c r="H4557" s="59"/>
      <c r="I4557" s="57">
        <v>0</v>
      </c>
      <c r="J4557" s="57">
        <v>0</v>
      </c>
      <c r="K4557" s="57">
        <v>0</v>
      </c>
      <c r="L4557" s="315" t="e">
        <v>#REF!</v>
      </c>
      <c r="M4557" s="58" t="e">
        <v>#REF!</v>
      </c>
      <c r="N4557" s="58" t="e">
        <v>#N/A</v>
      </c>
      <c r="O4557" s="58" t="e">
        <v>#N/A</v>
      </c>
      <c r="P4557" s="58" t="e">
        <v>#N/A</v>
      </c>
      <c r="Q4557" s="58" t="e">
        <v>#N/A</v>
      </c>
    </row>
    <row r="4558" spans="1:17" ht="15" customHeight="1" thickBot="1">
      <c r="A4558" s="446"/>
      <c r="B4558" s="446"/>
      <c r="C4558" s="54" t="str">
        <f>IF(A4558="CSP","Consolidated Supply Program(IIF)",IF(A4558&lt;&gt;"",INDEX('CCN &amp; Description'!$B$2:$B$1071,MATCH(VALUE(LEFT(A4558,5)),'CCN &amp; Description'!$A$2:$A$1071,0)),""))</f>
        <v/>
      </c>
      <c r="D4558" s="55" t="str">
        <f t="shared" si="142"/>
        <v>K</v>
      </c>
      <c r="E4558" s="55" t="str">
        <f t="shared" si="143"/>
        <v>K4777</v>
      </c>
      <c r="F4558" s="56" t="s">
        <v>16603</v>
      </c>
      <c r="G4558" s="56" t="s">
        <v>16604</v>
      </c>
      <c r="H4558" s="59"/>
      <c r="I4558" s="57">
        <v>0</v>
      </c>
      <c r="J4558" s="57">
        <v>0</v>
      </c>
      <c r="K4558" s="57">
        <v>0</v>
      </c>
      <c r="L4558" s="315" t="e">
        <v>#REF!</v>
      </c>
      <c r="M4558" s="58" t="e">
        <v>#REF!</v>
      </c>
      <c r="N4558" s="58" t="e">
        <v>#N/A</v>
      </c>
      <c r="O4558" s="58" t="e">
        <v>#N/A</v>
      </c>
      <c r="P4558" s="58" t="e">
        <v>#N/A</v>
      </c>
      <c r="Q4558" s="58" t="e">
        <v>#N/A</v>
      </c>
    </row>
    <row r="4559" spans="1:17" ht="15" customHeight="1" thickBot="1">
      <c r="A4559" s="446"/>
      <c r="B4559" s="446"/>
      <c r="C4559" s="54" t="str">
        <f>IF(A4559="CSP","Consolidated Supply Program(IIF)",IF(A4559&lt;&gt;"",INDEX('CCN &amp; Description'!$B$2:$B$1071,MATCH(VALUE(LEFT(A4559,5)),'CCN &amp; Description'!$A$2:$A$1071,0)),""))</f>
        <v/>
      </c>
      <c r="D4559" s="55" t="str">
        <f t="shared" si="142"/>
        <v>K</v>
      </c>
      <c r="E4559" s="55" t="str">
        <f t="shared" si="143"/>
        <v>K4781</v>
      </c>
      <c r="F4559" s="56" t="s">
        <v>16605</v>
      </c>
      <c r="G4559" s="56" t="s">
        <v>14117</v>
      </c>
      <c r="H4559" s="56" t="s">
        <v>2098</v>
      </c>
      <c r="I4559" s="57">
        <v>0</v>
      </c>
      <c r="J4559" s="57">
        <v>0</v>
      </c>
      <c r="K4559" s="57">
        <v>0</v>
      </c>
      <c r="L4559" s="315" t="e">
        <v>#REF!</v>
      </c>
      <c r="M4559" s="58" t="e">
        <v>#REF!</v>
      </c>
      <c r="N4559" s="58" t="e">
        <v>#N/A</v>
      </c>
      <c r="O4559" s="58" t="e">
        <v>#N/A</v>
      </c>
      <c r="P4559" s="58" t="e">
        <v>#N/A</v>
      </c>
      <c r="Q4559" s="58" t="e">
        <v>#N/A</v>
      </c>
    </row>
    <row r="4560" spans="1:17" ht="15" customHeight="1" thickBot="1">
      <c r="A4560" s="446"/>
      <c r="B4560" s="446"/>
      <c r="C4560" s="54" t="str">
        <f>IF(A4560="CSP","Consolidated Supply Program(IIF)",IF(A4560&lt;&gt;"",INDEX('CCN &amp; Description'!$B$2:$B$1071,MATCH(VALUE(LEFT(A4560,5)),'CCN &amp; Description'!$A$2:$A$1071,0)),""))</f>
        <v/>
      </c>
      <c r="D4560" s="55" t="str">
        <f t="shared" si="142"/>
        <v>K</v>
      </c>
      <c r="E4560" s="55" t="str">
        <f t="shared" si="143"/>
        <v>K4785</v>
      </c>
      <c r="F4560" s="56" t="s">
        <v>16606</v>
      </c>
      <c r="G4560" s="56" t="s">
        <v>14117</v>
      </c>
      <c r="H4560" s="59"/>
      <c r="I4560" s="57">
        <v>1.75</v>
      </c>
      <c r="J4560" s="57">
        <v>1.17</v>
      </c>
      <c r="K4560" s="57">
        <v>0</v>
      </c>
      <c r="L4560" s="315" t="e">
        <v>#REF!</v>
      </c>
      <c r="M4560" s="58" t="e">
        <v>#REF!</v>
      </c>
      <c r="N4560" s="58" t="e">
        <v>#N/A</v>
      </c>
      <c r="O4560" s="58" t="e">
        <v>#N/A</v>
      </c>
      <c r="P4560" s="58" t="e">
        <v>#N/A</v>
      </c>
      <c r="Q4560" s="58" t="e">
        <v>#N/A</v>
      </c>
    </row>
    <row r="4561" spans="1:17" ht="15" customHeight="1" thickBot="1">
      <c r="A4561" s="446"/>
      <c r="B4561" s="446"/>
      <c r="C4561" s="54" t="str">
        <f>IF(A4561="CSP","Consolidated Supply Program(IIF)",IF(A4561&lt;&gt;"",INDEX('CCN &amp; Description'!$B$2:$B$1071,MATCH(VALUE(LEFT(A4561,5)),'CCN &amp; Description'!$A$2:$A$1071,0)),""))</f>
        <v/>
      </c>
      <c r="D4561" s="55" t="str">
        <f t="shared" si="142"/>
        <v>K</v>
      </c>
      <c r="E4561" s="55" t="str">
        <f t="shared" si="143"/>
        <v>K4795</v>
      </c>
      <c r="F4561" s="56" t="s">
        <v>16607</v>
      </c>
      <c r="G4561" s="56" t="s">
        <v>16608</v>
      </c>
      <c r="H4561" s="59"/>
      <c r="I4561" s="57">
        <v>0</v>
      </c>
      <c r="J4561" s="57">
        <v>0</v>
      </c>
      <c r="K4561" s="57">
        <v>0</v>
      </c>
      <c r="L4561" s="315" t="e">
        <v>#REF!</v>
      </c>
      <c r="M4561" s="58" t="e">
        <v>#REF!</v>
      </c>
      <c r="N4561" s="58" t="e">
        <v>#N/A</v>
      </c>
      <c r="O4561" s="58" t="e">
        <v>#N/A</v>
      </c>
      <c r="P4561" s="58" t="e">
        <v>#N/A</v>
      </c>
      <c r="Q4561" s="58" t="e">
        <v>#N/A</v>
      </c>
    </row>
    <row r="4562" spans="1:17" ht="15" customHeight="1" thickBot="1">
      <c r="A4562" s="446">
        <v>0</v>
      </c>
      <c r="B4562" s="446"/>
      <c r="C4562" s="54" t="e">
        <f>IF(A4562="CSP","Consolidated Supply Program(IIF)",IF(A4562&lt;&gt;"",INDEX('CCN &amp; Description'!$B$2:$B$1071,MATCH(VALUE(LEFT(A4562,5)),'CCN &amp; Description'!$A$2:$A$1071,0)),""))</f>
        <v>#N/A</v>
      </c>
      <c r="D4562" s="55" t="str">
        <f t="shared" si="142"/>
        <v>K</v>
      </c>
      <c r="E4562" s="55" t="str">
        <f t="shared" si="143"/>
        <v>K4805</v>
      </c>
      <c r="F4562" s="56" t="s">
        <v>16609</v>
      </c>
      <c r="G4562" s="56" t="s">
        <v>16610</v>
      </c>
      <c r="H4562" s="56" t="s">
        <v>2098</v>
      </c>
      <c r="I4562" s="57">
        <v>0</v>
      </c>
      <c r="J4562" s="57">
        <v>0</v>
      </c>
      <c r="K4562" s="57">
        <v>0</v>
      </c>
      <c r="L4562" s="315" t="e">
        <v>#REF!</v>
      </c>
      <c r="M4562" s="58" t="e">
        <v>#REF!</v>
      </c>
      <c r="N4562" s="58" t="e">
        <v>#N/A</v>
      </c>
      <c r="O4562" s="58" t="e">
        <v>#N/A</v>
      </c>
      <c r="P4562" s="58" t="e">
        <v>#N/A</v>
      </c>
      <c r="Q4562" s="58" t="e">
        <v>#N/A</v>
      </c>
    </row>
    <row r="4563" spans="1:17" s="110" customFormat="1" ht="15" customHeight="1" thickBot="1">
      <c r="A4563" s="446">
        <v>44112</v>
      </c>
      <c r="B4563" s="446"/>
      <c r="C4563" s="106" t="str">
        <f>IF(A4563="CSP","Consolidated Supply Program(IIF)",IF(A4563&lt;&gt;"",INDEX('CCN &amp; Description'!$B$2:$B$1071,MATCH(VALUE(LEFT(A4563,5)),'CCN &amp; Description'!$A$2:$A$1071,0)),""))</f>
        <v>COVERED STORAGE BUILDING, INSTALLATION</v>
      </c>
      <c r="D4563" s="107" t="str">
        <f t="shared" si="142"/>
        <v>K</v>
      </c>
      <c r="E4563" s="107" t="str">
        <f t="shared" si="143"/>
        <v>K4806</v>
      </c>
      <c r="F4563" s="108" t="s">
        <v>9687</v>
      </c>
      <c r="G4563" s="108" t="s">
        <v>16611</v>
      </c>
      <c r="H4563" s="108" t="s">
        <v>2098</v>
      </c>
      <c r="I4563" s="109">
        <v>0.67</v>
      </c>
      <c r="J4563" s="109">
        <v>0.25</v>
      </c>
      <c r="K4563" s="109">
        <v>0.17</v>
      </c>
      <c r="L4563" s="110" t="e">
        <v>#REF!</v>
      </c>
      <c r="M4563" s="111" t="e">
        <v>#REF!</v>
      </c>
      <c r="N4563" s="111" t="e">
        <v>#N/A</v>
      </c>
      <c r="O4563" s="111" t="e">
        <v>#N/A</v>
      </c>
      <c r="P4563" s="111" t="e">
        <v>#N/A</v>
      </c>
      <c r="Q4563" s="111" t="e">
        <v>#N/A</v>
      </c>
    </row>
    <row r="4564" spans="1:17" s="110" customFormat="1" ht="15" customHeight="1" thickBot="1">
      <c r="A4564" s="446">
        <v>44112</v>
      </c>
      <c r="B4564" s="446"/>
      <c r="C4564" s="106" t="str">
        <f>IF(A4564="CSP","Consolidated Supply Program(IIF)",IF(A4564&lt;&gt;"",INDEX('CCN &amp; Description'!$B$2:$B$1071,MATCH(VALUE(LEFT(A4564,5)),'CCN &amp; Description'!$A$2:$A$1071,0)),""))</f>
        <v>COVERED STORAGE BUILDING, INSTALLATION</v>
      </c>
      <c r="D4564" s="107" t="str">
        <f t="shared" si="142"/>
        <v>K</v>
      </c>
      <c r="E4564" s="107" t="str">
        <f t="shared" si="143"/>
        <v>K4807</v>
      </c>
      <c r="F4564" s="108" t="s">
        <v>9689</v>
      </c>
      <c r="G4564" s="108" t="s">
        <v>16611</v>
      </c>
      <c r="H4564" s="108" t="s">
        <v>2098</v>
      </c>
      <c r="I4564" s="109">
        <v>0.67</v>
      </c>
      <c r="J4564" s="109">
        <v>0.33</v>
      </c>
      <c r="K4564" s="109">
        <v>0.17</v>
      </c>
      <c r="L4564" s="110" t="e">
        <v>#REF!</v>
      </c>
      <c r="M4564" s="111" t="e">
        <v>#REF!</v>
      </c>
      <c r="N4564" s="111" t="e">
        <v>#N/A</v>
      </c>
      <c r="O4564" s="111" t="e">
        <v>#N/A</v>
      </c>
      <c r="P4564" s="111" t="e">
        <v>#N/A</v>
      </c>
      <c r="Q4564" s="111" t="e">
        <v>#N/A</v>
      </c>
    </row>
    <row r="4565" spans="1:17" ht="15" customHeight="1" thickBot="1">
      <c r="A4565" s="446"/>
      <c r="B4565" s="446"/>
      <c r="C4565" s="54" t="str">
        <f>IF(A4565="CSP","Consolidated Supply Program(IIF)",IF(A4565&lt;&gt;"",INDEX('CCN &amp; Description'!$B$2:$B$1071,MATCH(VALUE(LEFT(A4565,5)),'CCN &amp; Description'!$A$2:$A$1071,0)),""))</f>
        <v/>
      </c>
      <c r="D4565" s="55" t="str">
        <f t="shared" si="142"/>
        <v>K</v>
      </c>
      <c r="E4565" s="55" t="str">
        <f t="shared" si="143"/>
        <v>K4808</v>
      </c>
      <c r="F4565" s="56" t="s">
        <v>16612</v>
      </c>
      <c r="G4565" s="56" t="s">
        <v>16613</v>
      </c>
      <c r="H4565" s="59"/>
      <c r="I4565" s="57">
        <v>0</v>
      </c>
      <c r="J4565" s="57">
        <v>0</v>
      </c>
      <c r="K4565" s="57">
        <v>0</v>
      </c>
      <c r="L4565" s="315" t="e">
        <v>#REF!</v>
      </c>
      <c r="M4565" s="58" t="e">
        <v>#REF!</v>
      </c>
      <c r="N4565" s="58" t="e">
        <v>#N/A</v>
      </c>
      <c r="O4565" s="58" t="e">
        <v>#N/A</v>
      </c>
      <c r="P4565" s="58" t="e">
        <v>#N/A</v>
      </c>
      <c r="Q4565" s="58" t="e">
        <v>#N/A</v>
      </c>
    </row>
    <row r="4566" spans="1:17" ht="15" customHeight="1" thickBot="1">
      <c r="A4566" s="446">
        <v>0</v>
      </c>
      <c r="B4566" s="446"/>
      <c r="C4566" s="54" t="e">
        <f>IF(A4566="CSP","Consolidated Supply Program(IIF)",IF(A4566&lt;&gt;"",INDEX('CCN &amp; Description'!$B$2:$B$1071,MATCH(VALUE(LEFT(A4566,5)),'CCN &amp; Description'!$A$2:$A$1071,0)),""))</f>
        <v>#N/A</v>
      </c>
      <c r="D4566" s="55" t="str">
        <f t="shared" si="142"/>
        <v>K</v>
      </c>
      <c r="E4566" s="55" t="str">
        <f t="shared" si="143"/>
        <v>K4810</v>
      </c>
      <c r="F4566" s="56" t="s">
        <v>9690</v>
      </c>
      <c r="G4566" s="56" t="s">
        <v>16614</v>
      </c>
      <c r="H4566" s="56" t="s">
        <v>2098</v>
      </c>
      <c r="I4566" s="57">
        <v>1.5</v>
      </c>
      <c r="J4566" s="57">
        <v>0.25</v>
      </c>
      <c r="K4566" s="57">
        <v>0.08</v>
      </c>
      <c r="L4566" s="315" t="e">
        <v>#REF!</v>
      </c>
      <c r="M4566" s="58" t="e">
        <v>#REF!</v>
      </c>
      <c r="N4566" s="58" t="e">
        <v>#N/A</v>
      </c>
      <c r="O4566" s="58" t="e">
        <v>#N/A</v>
      </c>
      <c r="P4566" s="58" t="e">
        <v>#N/A</v>
      </c>
      <c r="Q4566" s="58" t="e">
        <v>#N/A</v>
      </c>
    </row>
    <row r="4567" spans="1:17" ht="15" customHeight="1" thickBot="1">
      <c r="A4567" s="446"/>
      <c r="B4567" s="446"/>
      <c r="C4567" s="54" t="str">
        <f>IF(A4567="CSP","Consolidated Supply Program(IIF)",IF(A4567&lt;&gt;"",INDEX('CCN &amp; Description'!$B$2:$B$1071,MATCH(VALUE(LEFT(A4567,5)),'CCN &amp; Description'!$A$2:$A$1071,0)),""))</f>
        <v/>
      </c>
      <c r="D4567" s="55" t="str">
        <f t="shared" si="142"/>
        <v>K</v>
      </c>
      <c r="E4567" s="55" t="str">
        <f t="shared" si="143"/>
        <v>K4815</v>
      </c>
      <c r="F4567" s="56" t="s">
        <v>16615</v>
      </c>
      <c r="G4567" s="56" t="s">
        <v>16616</v>
      </c>
      <c r="H4567" s="56" t="s">
        <v>1720</v>
      </c>
      <c r="I4567" s="57">
        <v>0</v>
      </c>
      <c r="J4567" s="57">
        <v>0</v>
      </c>
      <c r="K4567" s="57">
        <v>0</v>
      </c>
      <c r="L4567" s="315" t="e">
        <v>#REF!</v>
      </c>
      <c r="M4567" s="58" t="e">
        <v>#REF!</v>
      </c>
      <c r="N4567" s="58" t="e">
        <v>#N/A</v>
      </c>
      <c r="O4567" s="58" t="e">
        <v>#N/A</v>
      </c>
      <c r="P4567" s="58" t="e">
        <v>#N/A</v>
      </c>
      <c r="Q4567" s="58" t="e">
        <v>#N/A</v>
      </c>
    </row>
    <row r="4568" spans="1:17" ht="15" customHeight="1" thickBot="1">
      <c r="A4568" s="446"/>
      <c r="B4568" s="446"/>
      <c r="C4568" s="54" t="str">
        <f>IF(A4568="CSP","Consolidated Supply Program(IIF)",IF(A4568&lt;&gt;"",INDEX('CCN &amp; Description'!$B$2:$B$1071,MATCH(VALUE(LEFT(A4568,5)),'CCN &amp; Description'!$A$2:$A$1071,0)),""))</f>
        <v/>
      </c>
      <c r="D4568" s="55" t="str">
        <f t="shared" si="142"/>
        <v>K</v>
      </c>
      <c r="E4568" s="55" t="str">
        <f t="shared" si="143"/>
        <v>K4833</v>
      </c>
      <c r="F4568" s="56" t="s">
        <v>16617</v>
      </c>
      <c r="G4568" s="56" t="s">
        <v>16618</v>
      </c>
      <c r="H4568" s="56" t="s">
        <v>16619</v>
      </c>
      <c r="I4568" s="57">
        <v>0</v>
      </c>
      <c r="J4568" s="57">
        <v>0</v>
      </c>
      <c r="K4568" s="57">
        <v>0</v>
      </c>
      <c r="L4568" s="315" t="e">
        <v>#REF!</v>
      </c>
      <c r="M4568" s="58" t="e">
        <v>#REF!</v>
      </c>
      <c r="N4568" s="58" t="e">
        <v>#N/A</v>
      </c>
      <c r="O4568" s="58" t="e">
        <v>#N/A</v>
      </c>
      <c r="P4568" s="58" t="e">
        <v>#N/A</v>
      </c>
      <c r="Q4568" s="58" t="e">
        <v>#N/A</v>
      </c>
    </row>
    <row r="4569" spans="1:17" ht="15" customHeight="1" thickBot="1">
      <c r="A4569" s="446"/>
      <c r="B4569" s="446"/>
      <c r="C4569" s="54" t="str">
        <f>IF(A4569="CSP","Consolidated Supply Program(IIF)",IF(A4569&lt;&gt;"",INDEX('CCN &amp; Description'!$B$2:$B$1071,MATCH(VALUE(LEFT(A4569,5)),'CCN &amp; Description'!$A$2:$A$1071,0)),""))</f>
        <v/>
      </c>
      <c r="D4569" s="55" t="str">
        <f t="shared" si="142"/>
        <v>K</v>
      </c>
      <c r="E4569" s="55" t="str">
        <f t="shared" si="143"/>
        <v>K4834</v>
      </c>
      <c r="F4569" s="56" t="s">
        <v>16620</v>
      </c>
      <c r="G4569" s="56" t="s">
        <v>16621</v>
      </c>
      <c r="H4569" s="56" t="s">
        <v>16622</v>
      </c>
      <c r="I4569" s="57">
        <v>0</v>
      </c>
      <c r="J4569" s="57">
        <v>0</v>
      </c>
      <c r="K4569" s="57">
        <v>0</v>
      </c>
      <c r="L4569" s="315" t="e">
        <v>#REF!</v>
      </c>
      <c r="M4569" s="58" t="e">
        <v>#REF!</v>
      </c>
      <c r="N4569" s="58" t="e">
        <v>#N/A</v>
      </c>
      <c r="O4569" s="58" t="e">
        <v>#N/A</v>
      </c>
      <c r="P4569" s="58" t="e">
        <v>#N/A</v>
      </c>
      <c r="Q4569" s="58" t="e">
        <v>#N/A</v>
      </c>
    </row>
    <row r="4570" spans="1:17" ht="15" customHeight="1" thickBot="1">
      <c r="A4570" s="446"/>
      <c r="B4570" s="446"/>
      <c r="C4570" s="54" t="str">
        <f>IF(A4570="CSP","Consolidated Supply Program(IIF)",IF(A4570&lt;&gt;"",INDEX('CCN &amp; Description'!$B$2:$B$1071,MATCH(VALUE(LEFT(A4570,5)),'CCN &amp; Description'!$A$2:$A$1071,0)),""))</f>
        <v/>
      </c>
      <c r="D4570" s="55" t="str">
        <f t="shared" si="142"/>
        <v>K</v>
      </c>
      <c r="E4570" s="55" t="str">
        <f t="shared" si="143"/>
        <v>K4860</v>
      </c>
      <c r="F4570" s="56" t="s">
        <v>16623</v>
      </c>
      <c r="G4570" s="56" t="s">
        <v>16624</v>
      </c>
      <c r="H4570" s="59"/>
      <c r="I4570" s="57">
        <v>0</v>
      </c>
      <c r="J4570" s="57">
        <v>0</v>
      </c>
      <c r="K4570" s="57">
        <v>0</v>
      </c>
      <c r="L4570" s="315" t="e">
        <v>#REF!</v>
      </c>
      <c r="M4570" s="58" t="e">
        <v>#REF!</v>
      </c>
      <c r="N4570" s="58" t="e">
        <v>#N/A</v>
      </c>
      <c r="O4570" s="58" t="e">
        <v>#N/A</v>
      </c>
      <c r="P4570" s="58" t="e">
        <v>#N/A</v>
      </c>
      <c r="Q4570" s="58" t="e">
        <v>#N/A</v>
      </c>
    </row>
    <row r="4571" spans="1:17" ht="15" customHeight="1" thickBot="1">
      <c r="A4571" s="446"/>
      <c r="B4571" s="446"/>
      <c r="C4571" s="54" t="str">
        <f>IF(A4571="CSP","Consolidated Supply Program(IIF)",IF(A4571&lt;&gt;"",INDEX('CCN &amp; Description'!$B$2:$B$1071,MATCH(VALUE(LEFT(A4571,5)),'CCN &amp; Description'!$A$2:$A$1071,0)),""))</f>
        <v/>
      </c>
      <c r="D4571" s="55" t="str">
        <f t="shared" si="142"/>
        <v>K</v>
      </c>
      <c r="E4571" s="55" t="str">
        <f t="shared" si="143"/>
        <v>K4880</v>
      </c>
      <c r="F4571" s="56" t="s">
        <v>16625</v>
      </c>
      <c r="G4571" s="56" t="s">
        <v>16626</v>
      </c>
      <c r="H4571" s="56" t="s">
        <v>2098</v>
      </c>
      <c r="I4571" s="57">
        <v>0</v>
      </c>
      <c r="J4571" s="57">
        <v>0</v>
      </c>
      <c r="K4571" s="57">
        <v>0</v>
      </c>
      <c r="L4571" s="315" t="e">
        <v>#REF!</v>
      </c>
      <c r="M4571" s="58" t="e">
        <v>#REF!</v>
      </c>
      <c r="N4571" s="58" t="e">
        <v>#N/A</v>
      </c>
      <c r="O4571" s="58" t="e">
        <v>#N/A</v>
      </c>
      <c r="P4571" s="58" t="e">
        <v>#N/A</v>
      </c>
      <c r="Q4571" s="58" t="e">
        <v>#N/A</v>
      </c>
    </row>
    <row r="4572" spans="1:17" ht="15" customHeight="1" thickBot="1">
      <c r="A4572" s="446"/>
      <c r="B4572" s="446"/>
      <c r="C4572" s="54" t="str">
        <f>IF(A4572="CSP","Consolidated Supply Program(IIF)",IF(A4572&lt;&gt;"",INDEX('CCN &amp; Description'!$B$2:$B$1071,MATCH(VALUE(LEFT(A4572,5)),'CCN &amp; Description'!$A$2:$A$1071,0)),""))</f>
        <v/>
      </c>
      <c r="D4572" s="55" t="str">
        <f t="shared" si="142"/>
        <v>K</v>
      </c>
      <c r="E4572" s="55" t="str">
        <f t="shared" si="143"/>
        <v>K4885</v>
      </c>
      <c r="F4572" s="56" t="s">
        <v>16627</v>
      </c>
      <c r="G4572" s="56" t="s">
        <v>16628</v>
      </c>
      <c r="H4572" s="56" t="s">
        <v>16629</v>
      </c>
      <c r="I4572" s="57">
        <v>0.83</v>
      </c>
      <c r="J4572" s="57">
        <v>0.08</v>
      </c>
      <c r="K4572" s="57">
        <v>0</v>
      </c>
      <c r="L4572" s="315" t="e">
        <v>#REF!</v>
      </c>
      <c r="M4572" s="58" t="e">
        <v>#REF!</v>
      </c>
      <c r="N4572" s="58" t="e">
        <v>#N/A</v>
      </c>
      <c r="O4572" s="58" t="e">
        <v>#N/A</v>
      </c>
      <c r="P4572" s="58" t="e">
        <v>#N/A</v>
      </c>
      <c r="Q4572" s="58" t="e">
        <v>#N/A</v>
      </c>
    </row>
    <row r="4573" spans="1:17" ht="15" customHeight="1" thickBot="1">
      <c r="A4573" s="446"/>
      <c r="B4573" s="446"/>
      <c r="C4573" s="54" t="str">
        <f>IF(A4573="CSP","Consolidated Supply Program(IIF)",IF(A4573&lt;&gt;"",INDEX('CCN &amp; Description'!$B$2:$B$1071,MATCH(VALUE(LEFT(A4573,5)),'CCN &amp; Description'!$A$2:$A$1071,0)),""))</f>
        <v/>
      </c>
      <c r="D4573" s="55" t="str">
        <f t="shared" si="142"/>
        <v>K</v>
      </c>
      <c r="E4573" s="55" t="str">
        <f t="shared" si="143"/>
        <v>K4895</v>
      </c>
      <c r="F4573" s="56" t="s">
        <v>9692</v>
      </c>
      <c r="G4573" s="56" t="s">
        <v>16630</v>
      </c>
      <c r="H4573" s="56" t="s">
        <v>2098</v>
      </c>
      <c r="I4573" s="57">
        <v>1</v>
      </c>
      <c r="J4573" s="57">
        <v>0.17</v>
      </c>
      <c r="K4573" s="57">
        <v>0.08</v>
      </c>
      <c r="L4573" s="315" t="e">
        <v>#REF!</v>
      </c>
      <c r="M4573" s="58" t="e">
        <v>#REF!</v>
      </c>
      <c r="N4573" s="58" t="e">
        <v>#N/A</v>
      </c>
      <c r="O4573" s="58" t="e">
        <v>#N/A</v>
      </c>
      <c r="P4573" s="58" t="e">
        <v>#N/A</v>
      </c>
      <c r="Q4573" s="58" t="e">
        <v>#N/A</v>
      </c>
    </row>
    <row r="4574" spans="1:17" ht="15" customHeight="1" thickBot="1">
      <c r="A4574" s="446"/>
      <c r="B4574" s="446"/>
      <c r="C4574" s="54" t="str">
        <f>IF(A4574="CSP","Consolidated Supply Program(IIF)",IF(A4574&lt;&gt;"",INDEX('CCN &amp; Description'!$B$2:$B$1071,MATCH(VALUE(LEFT(A4574,5)),'CCN &amp; Description'!$A$2:$A$1071,0)),""))</f>
        <v/>
      </c>
      <c r="D4574" s="55" t="str">
        <f t="shared" si="142"/>
        <v>K</v>
      </c>
      <c r="E4574" s="55" t="str">
        <f t="shared" si="143"/>
        <v>K4898</v>
      </c>
      <c r="F4574" s="56" t="s">
        <v>16631</v>
      </c>
      <c r="G4574" s="56" t="s">
        <v>16632</v>
      </c>
      <c r="H4574" s="56" t="s">
        <v>2098</v>
      </c>
      <c r="I4574" s="57">
        <v>0.67</v>
      </c>
      <c r="J4574" s="57">
        <v>0.67</v>
      </c>
      <c r="K4574" s="57">
        <v>1.5</v>
      </c>
      <c r="L4574" s="315" t="e">
        <v>#REF!</v>
      </c>
      <c r="M4574" s="58" t="e">
        <v>#REF!</v>
      </c>
      <c r="N4574" s="58" t="e">
        <v>#N/A</v>
      </c>
      <c r="O4574" s="58" t="e">
        <v>#N/A</v>
      </c>
      <c r="P4574" s="58" t="e">
        <v>#N/A</v>
      </c>
      <c r="Q4574" s="58" t="e">
        <v>#N/A</v>
      </c>
    </row>
    <row r="4575" spans="1:17" ht="15" customHeight="1" thickBot="1">
      <c r="A4575" s="446">
        <v>21451</v>
      </c>
      <c r="B4575" s="446"/>
      <c r="C4575" s="54" t="str">
        <f>IF(A4575="CSP","Consolidated Supply Program(IIF)",IF(A4575&lt;&gt;"",INDEX('CCN &amp; Description'!$B$2:$B$1071,MATCH(VALUE(LEFT(A4575,5)),'CCN &amp; Description'!$A$2:$A$1071,0)),""))</f>
        <v>VEHICLE MAINTENANCE SHOP</v>
      </c>
      <c r="D4575" s="55" t="str">
        <f t="shared" si="142"/>
        <v>K</v>
      </c>
      <c r="E4575" s="55" t="str">
        <f t="shared" si="143"/>
        <v>K4901</v>
      </c>
      <c r="F4575" s="56" t="s">
        <v>16633</v>
      </c>
      <c r="G4575" s="56" t="s">
        <v>16634</v>
      </c>
      <c r="H4575" s="59"/>
      <c r="I4575" s="57">
        <v>0</v>
      </c>
      <c r="J4575" s="57">
        <v>0</v>
      </c>
      <c r="K4575" s="57">
        <v>0</v>
      </c>
      <c r="L4575" s="315" t="e">
        <v>#REF!</v>
      </c>
      <c r="M4575" s="58" t="e">
        <v>#REF!</v>
      </c>
      <c r="N4575" s="58" t="e">
        <v>#N/A</v>
      </c>
      <c r="O4575" s="58" t="e">
        <v>#N/A</v>
      </c>
      <c r="P4575" s="58" t="e">
        <v>#N/A</v>
      </c>
      <c r="Q4575" s="58" t="e">
        <v>#N/A</v>
      </c>
    </row>
    <row r="4576" spans="1:17" ht="15" customHeight="1" thickBot="1">
      <c r="A4576" s="446">
        <v>21451</v>
      </c>
      <c r="B4576" s="446"/>
      <c r="C4576" s="54" t="str">
        <f>IF(A4576="CSP","Consolidated Supply Program(IIF)",IF(A4576&lt;&gt;"",INDEX('CCN &amp; Description'!$B$2:$B$1071,MATCH(VALUE(LEFT(A4576,5)),'CCN &amp; Description'!$A$2:$A$1071,0)),""))</f>
        <v>VEHICLE MAINTENANCE SHOP</v>
      </c>
      <c r="D4576" s="55" t="str">
        <f t="shared" si="142"/>
        <v>K</v>
      </c>
      <c r="E4576" s="55" t="str">
        <f t="shared" si="143"/>
        <v>K4901</v>
      </c>
      <c r="F4576" s="56" t="s">
        <v>16633</v>
      </c>
      <c r="G4576" s="56" t="s">
        <v>16635</v>
      </c>
      <c r="H4576" s="59"/>
      <c r="I4576" s="57">
        <v>0</v>
      </c>
      <c r="J4576" s="57">
        <v>0</v>
      </c>
      <c r="K4576" s="57">
        <v>0</v>
      </c>
      <c r="L4576" s="315" t="e">
        <v>#REF!</v>
      </c>
      <c r="M4576" s="58" t="e">
        <v>#REF!</v>
      </c>
      <c r="N4576" s="58" t="e">
        <v>#N/A</v>
      </c>
      <c r="O4576" s="58" t="e">
        <v>#N/A</v>
      </c>
      <c r="P4576" s="58" t="e">
        <v>#N/A</v>
      </c>
      <c r="Q4576" s="58" t="e">
        <v>#N/A</v>
      </c>
    </row>
    <row r="4577" spans="1:17" ht="15" customHeight="1" thickBot="1">
      <c r="A4577" s="446"/>
      <c r="B4577" s="446"/>
      <c r="C4577" s="54" t="str">
        <f>IF(A4577="CSP","Consolidated Supply Program(IIF)",IF(A4577&lt;&gt;"",INDEX('CCN &amp; Description'!$B$2:$B$1071,MATCH(VALUE(LEFT(A4577,5)),'CCN &amp; Description'!$A$2:$A$1071,0)),""))</f>
        <v/>
      </c>
      <c r="D4577" s="55" t="str">
        <f t="shared" si="142"/>
        <v>K</v>
      </c>
      <c r="E4577" s="55" t="str">
        <f t="shared" si="143"/>
        <v>K4903</v>
      </c>
      <c r="F4577" s="56" t="s">
        <v>16636</v>
      </c>
      <c r="G4577" s="56" t="s">
        <v>16637</v>
      </c>
      <c r="H4577" s="59"/>
      <c r="I4577" s="57">
        <v>0</v>
      </c>
      <c r="J4577" s="57">
        <v>0</v>
      </c>
      <c r="K4577" s="57">
        <v>0</v>
      </c>
      <c r="L4577" s="315" t="e">
        <v>#REF!</v>
      </c>
      <c r="M4577" s="58" t="e">
        <v>#REF!</v>
      </c>
      <c r="N4577" s="58" t="e">
        <v>#N/A</v>
      </c>
      <c r="O4577" s="58" t="e">
        <v>#N/A</v>
      </c>
      <c r="P4577" s="58" t="e">
        <v>#N/A</v>
      </c>
      <c r="Q4577" s="58" t="e">
        <v>#N/A</v>
      </c>
    </row>
    <row r="4578" spans="1:17" ht="15" customHeight="1" thickBot="1">
      <c r="A4578" s="446"/>
      <c r="B4578" s="446"/>
      <c r="C4578" s="54" t="str">
        <f>IF(A4578="CSP","Consolidated Supply Program(IIF)",IF(A4578&lt;&gt;"",INDEX('CCN &amp; Description'!$B$2:$B$1071,MATCH(VALUE(LEFT(A4578,5)),'CCN &amp; Description'!$A$2:$A$1071,0)),""))</f>
        <v/>
      </c>
      <c r="D4578" s="55" t="str">
        <f t="shared" si="142"/>
        <v>K</v>
      </c>
      <c r="E4578" s="55" t="str">
        <f t="shared" si="143"/>
        <v>K4905</v>
      </c>
      <c r="F4578" s="56" t="s">
        <v>16638</v>
      </c>
      <c r="G4578" s="56" t="s">
        <v>15927</v>
      </c>
      <c r="H4578" s="56" t="s">
        <v>2098</v>
      </c>
      <c r="I4578" s="57">
        <v>0.5</v>
      </c>
      <c r="J4578" s="57">
        <v>0.25</v>
      </c>
      <c r="K4578" s="57">
        <v>0.08</v>
      </c>
      <c r="L4578" s="315" t="e">
        <v>#REF!</v>
      </c>
      <c r="M4578" s="58" t="e">
        <v>#REF!</v>
      </c>
      <c r="N4578" s="58" t="e">
        <v>#N/A</v>
      </c>
      <c r="O4578" s="58" t="e">
        <v>#N/A</v>
      </c>
      <c r="P4578" s="58" t="e">
        <v>#N/A</v>
      </c>
      <c r="Q4578" s="58" t="e">
        <v>#N/A</v>
      </c>
    </row>
    <row r="4579" spans="1:17" ht="15" customHeight="1" thickBot="1">
      <c r="A4579" s="446">
        <v>0</v>
      </c>
      <c r="B4579" s="446"/>
      <c r="C4579" s="54" t="e">
        <f>IF(A4579="CSP","Consolidated Supply Program(IIF)",IF(A4579&lt;&gt;"",INDEX('CCN &amp; Description'!$B$2:$B$1071,MATCH(VALUE(LEFT(A4579,5)),'CCN &amp; Description'!$A$2:$A$1071,0)),""))</f>
        <v>#N/A</v>
      </c>
      <c r="D4579" s="55" t="str">
        <f t="shared" si="142"/>
        <v>K</v>
      </c>
      <c r="E4579" s="55" t="str">
        <f t="shared" si="143"/>
        <v>K4910</v>
      </c>
      <c r="F4579" s="56" t="s">
        <v>16639</v>
      </c>
      <c r="G4579" s="56" t="s">
        <v>16640</v>
      </c>
      <c r="H4579" s="56" t="s">
        <v>2098</v>
      </c>
      <c r="I4579" s="57">
        <v>2</v>
      </c>
      <c r="J4579" s="57">
        <v>2</v>
      </c>
      <c r="K4579" s="57">
        <v>0.08</v>
      </c>
      <c r="L4579" s="315" t="e">
        <v>#REF!</v>
      </c>
      <c r="M4579" s="58" t="e">
        <v>#REF!</v>
      </c>
      <c r="N4579" s="58" t="e">
        <v>#N/A</v>
      </c>
      <c r="O4579" s="58" t="e">
        <v>#N/A</v>
      </c>
      <c r="P4579" s="58" t="e">
        <v>#N/A</v>
      </c>
      <c r="Q4579" s="58" t="e">
        <v>#N/A</v>
      </c>
    </row>
    <row r="4580" spans="1:17" ht="15" customHeight="1" thickBot="1">
      <c r="A4580" s="446"/>
      <c r="B4580" s="446"/>
      <c r="C4580" s="54" t="str">
        <f>IF(A4580="CSP","Consolidated Supply Program(IIF)",IF(A4580&lt;&gt;"",INDEX('CCN &amp; Description'!$B$2:$B$1071,MATCH(VALUE(LEFT(A4580,5)),'CCN &amp; Description'!$A$2:$A$1071,0)),""))</f>
        <v/>
      </c>
      <c r="D4580" s="55" t="str">
        <f t="shared" si="142"/>
        <v>K</v>
      </c>
      <c r="E4580" s="55" t="str">
        <f t="shared" si="143"/>
        <v>K4915</v>
      </c>
      <c r="F4580" s="56" t="s">
        <v>16641</v>
      </c>
      <c r="G4580" s="56" t="s">
        <v>16642</v>
      </c>
      <c r="H4580" s="59"/>
      <c r="I4580" s="57">
        <v>0</v>
      </c>
      <c r="J4580" s="57">
        <v>0</v>
      </c>
      <c r="K4580" s="57">
        <v>0</v>
      </c>
      <c r="L4580" s="315" t="e">
        <v>#REF!</v>
      </c>
      <c r="M4580" s="58" t="e">
        <v>#REF!</v>
      </c>
      <c r="N4580" s="58" t="e">
        <v>#N/A</v>
      </c>
      <c r="O4580" s="58" t="e">
        <v>#N/A</v>
      </c>
      <c r="P4580" s="58" t="e">
        <v>#N/A</v>
      </c>
      <c r="Q4580" s="58" t="e">
        <v>#N/A</v>
      </c>
    </row>
    <row r="4581" spans="1:17" ht="15" customHeight="1" thickBot="1">
      <c r="A4581" s="446"/>
      <c r="B4581" s="446"/>
      <c r="C4581" s="54" t="str">
        <f>IF(A4581="CSP","Consolidated Supply Program(IIF)",IF(A4581&lt;&gt;"",INDEX('CCN &amp; Description'!$B$2:$B$1071,MATCH(VALUE(LEFT(A4581,5)),'CCN &amp; Description'!$A$2:$A$1071,0)),""))</f>
        <v/>
      </c>
      <c r="D4581" s="55" t="str">
        <f t="shared" si="142"/>
        <v>K</v>
      </c>
      <c r="E4581" s="55" t="str">
        <f t="shared" si="143"/>
        <v>K4916</v>
      </c>
      <c r="F4581" s="56" t="s">
        <v>16643</v>
      </c>
      <c r="G4581" s="56" t="s">
        <v>16644</v>
      </c>
      <c r="H4581" s="59"/>
      <c r="I4581" s="57">
        <v>0</v>
      </c>
      <c r="J4581" s="57">
        <v>0</v>
      </c>
      <c r="K4581" s="57">
        <v>0</v>
      </c>
      <c r="L4581" s="315" t="e">
        <v>#REF!</v>
      </c>
      <c r="M4581" s="58" t="e">
        <v>#REF!</v>
      </c>
      <c r="N4581" s="58" t="e">
        <v>#N/A</v>
      </c>
      <c r="O4581" s="58" t="e">
        <v>#N/A</v>
      </c>
      <c r="P4581" s="58" t="e">
        <v>#N/A</v>
      </c>
      <c r="Q4581" s="58" t="e">
        <v>#N/A</v>
      </c>
    </row>
    <row r="4582" spans="1:17" ht="15" customHeight="1" thickBot="1">
      <c r="A4582" s="446"/>
      <c r="B4582" s="446"/>
      <c r="C4582" s="54" t="str">
        <f>IF(A4582="CSP","Consolidated Supply Program(IIF)",IF(A4582&lt;&gt;"",INDEX('CCN &amp; Description'!$B$2:$B$1071,MATCH(VALUE(LEFT(A4582,5)),'CCN &amp; Description'!$A$2:$A$1071,0)),""))</f>
        <v/>
      </c>
      <c r="D4582" s="55" t="str">
        <f t="shared" si="142"/>
        <v>K</v>
      </c>
      <c r="E4582" s="55" t="str">
        <f t="shared" si="143"/>
        <v>K4917</v>
      </c>
      <c r="F4582" s="56" t="s">
        <v>16645</v>
      </c>
      <c r="G4582" s="56" t="s">
        <v>16644</v>
      </c>
      <c r="H4582" s="59"/>
      <c r="I4582" s="57">
        <v>0</v>
      </c>
      <c r="J4582" s="57">
        <v>0</v>
      </c>
      <c r="K4582" s="57">
        <v>0</v>
      </c>
      <c r="L4582" s="315" t="e">
        <v>#REF!</v>
      </c>
      <c r="M4582" s="58" t="e">
        <v>#REF!</v>
      </c>
      <c r="N4582" s="58" t="e">
        <v>#N/A</v>
      </c>
      <c r="O4582" s="58" t="e">
        <v>#N/A</v>
      </c>
      <c r="P4582" s="58" t="e">
        <v>#N/A</v>
      </c>
      <c r="Q4582" s="58" t="e">
        <v>#N/A</v>
      </c>
    </row>
    <row r="4583" spans="1:17" s="110" customFormat="1" ht="15" customHeight="1" thickBot="1">
      <c r="A4583" s="446"/>
      <c r="B4583" s="446"/>
      <c r="C4583" s="106" t="str">
        <f>IF(A4583="CSP","Consolidated Supply Program(IIF)",IF(A4583&lt;&gt;"",INDEX('CCN &amp; Description'!$B$2:$B$1071,MATCH(VALUE(LEFT(A4583,5)),'CCN &amp; Description'!$A$2:$A$1071,0)),""))</f>
        <v/>
      </c>
      <c r="D4583" s="107" t="str">
        <f t="shared" si="142"/>
        <v>K</v>
      </c>
      <c r="E4583" s="107" t="str">
        <f t="shared" si="143"/>
        <v>K4918</v>
      </c>
      <c r="F4583" s="108" t="s">
        <v>9694</v>
      </c>
      <c r="G4583" s="108" t="s">
        <v>16644</v>
      </c>
      <c r="H4583" s="108" t="s">
        <v>637</v>
      </c>
      <c r="I4583" s="109">
        <v>0</v>
      </c>
      <c r="J4583" s="109">
        <v>0</v>
      </c>
      <c r="K4583" s="109">
        <v>0</v>
      </c>
      <c r="L4583" s="110" t="e">
        <v>#REF!</v>
      </c>
      <c r="M4583" s="111" t="e">
        <v>#REF!</v>
      </c>
      <c r="N4583" s="111" t="e">
        <v>#N/A</v>
      </c>
      <c r="O4583" s="111" t="e">
        <v>#N/A</v>
      </c>
      <c r="P4583" s="111" t="e">
        <v>#N/A</v>
      </c>
      <c r="Q4583" s="111" t="e">
        <v>#N/A</v>
      </c>
    </row>
    <row r="4584" spans="1:17" ht="15" customHeight="1" thickBot="1">
      <c r="A4584" s="446"/>
      <c r="B4584" s="446"/>
      <c r="C4584" s="54" t="str">
        <f>IF(A4584="CSP","Consolidated Supply Program(IIF)",IF(A4584&lt;&gt;"",INDEX('CCN &amp; Description'!$B$2:$B$1071,MATCH(VALUE(LEFT(A4584,5)),'CCN &amp; Description'!$A$2:$A$1071,0)),""))</f>
        <v/>
      </c>
      <c r="D4584" s="55" t="str">
        <f t="shared" si="142"/>
        <v>K</v>
      </c>
      <c r="E4584" s="55" t="str">
        <f t="shared" si="143"/>
        <v>K4925</v>
      </c>
      <c r="F4584" s="56" t="s">
        <v>16646</v>
      </c>
      <c r="G4584" s="56" t="s">
        <v>16647</v>
      </c>
      <c r="H4584" s="59"/>
      <c r="I4584" s="57">
        <v>0</v>
      </c>
      <c r="J4584" s="57">
        <v>0</v>
      </c>
      <c r="K4584" s="57">
        <v>0</v>
      </c>
      <c r="L4584" s="315" t="e">
        <v>#REF!</v>
      </c>
      <c r="M4584" s="58" t="e">
        <v>#REF!</v>
      </c>
      <c r="N4584" s="58" t="e">
        <v>#N/A</v>
      </c>
      <c r="O4584" s="58" t="e">
        <v>#N/A</v>
      </c>
      <c r="P4584" s="58" t="e">
        <v>#N/A</v>
      </c>
      <c r="Q4584" s="58" t="e">
        <v>#N/A</v>
      </c>
    </row>
    <row r="4585" spans="1:17" ht="15" customHeight="1" thickBot="1">
      <c r="A4585" s="446"/>
      <c r="B4585" s="446"/>
      <c r="C4585" s="54" t="str">
        <f>IF(A4585="CSP","Consolidated Supply Program(IIF)",IF(A4585&lt;&gt;"",INDEX('CCN &amp; Description'!$B$2:$B$1071,MATCH(VALUE(LEFT(A4585,5)),'CCN &amp; Description'!$A$2:$A$1071,0)),""))</f>
        <v/>
      </c>
      <c r="D4585" s="55" t="str">
        <f t="shared" si="142"/>
        <v>K</v>
      </c>
      <c r="E4585" s="55" t="str">
        <f t="shared" si="143"/>
        <v>K4941</v>
      </c>
      <c r="F4585" s="56" t="s">
        <v>16648</v>
      </c>
      <c r="G4585" s="56" t="s">
        <v>16649</v>
      </c>
      <c r="H4585" s="56" t="s">
        <v>16650</v>
      </c>
      <c r="I4585" s="57">
        <v>0.92</v>
      </c>
      <c r="J4585" s="57">
        <v>0.67</v>
      </c>
      <c r="K4585" s="57">
        <v>0.92</v>
      </c>
      <c r="L4585" s="315" t="e">
        <v>#REF!</v>
      </c>
      <c r="M4585" s="58" t="e">
        <v>#REF!</v>
      </c>
      <c r="N4585" s="58" t="e">
        <v>#N/A</v>
      </c>
      <c r="O4585" s="58" t="e">
        <v>#N/A</v>
      </c>
      <c r="P4585" s="58" t="e">
        <v>#N/A</v>
      </c>
      <c r="Q4585" s="58" t="e">
        <v>#N/A</v>
      </c>
    </row>
    <row r="4586" spans="1:17" ht="15" customHeight="1" thickBot="1">
      <c r="A4586" s="446"/>
      <c r="B4586" s="446"/>
      <c r="C4586" s="54" t="str">
        <f>IF(A4586="CSP","Consolidated Supply Program(IIF)",IF(A4586&lt;&gt;"",INDEX('CCN &amp; Description'!$B$2:$B$1071,MATCH(VALUE(LEFT(A4586,5)),'CCN &amp; Description'!$A$2:$A$1071,0)),""))</f>
        <v/>
      </c>
      <c r="D4586" s="55" t="str">
        <f t="shared" si="142"/>
        <v>K</v>
      </c>
      <c r="E4586" s="55" t="str">
        <f t="shared" si="143"/>
        <v>K4946</v>
      </c>
      <c r="F4586" s="56" t="s">
        <v>16651</v>
      </c>
      <c r="G4586" s="56" t="s">
        <v>16652</v>
      </c>
      <c r="H4586" s="56" t="s">
        <v>2098</v>
      </c>
      <c r="I4586" s="57">
        <v>0.67</v>
      </c>
      <c r="J4586" s="57">
        <v>0.17</v>
      </c>
      <c r="K4586" s="57">
        <v>0.08</v>
      </c>
      <c r="L4586" s="315" t="e">
        <v>#REF!</v>
      </c>
      <c r="M4586" s="58" t="e">
        <v>#REF!</v>
      </c>
      <c r="N4586" s="58" t="e">
        <v>#N/A</v>
      </c>
      <c r="O4586" s="58" t="e">
        <v>#N/A</v>
      </c>
      <c r="P4586" s="58" t="e">
        <v>#N/A</v>
      </c>
      <c r="Q4586" s="58" t="e">
        <v>#N/A</v>
      </c>
    </row>
    <row r="4587" spans="1:17" ht="15" customHeight="1" thickBot="1">
      <c r="A4587" s="446">
        <v>0</v>
      </c>
      <c r="B4587" s="446"/>
      <c r="C4587" s="54" t="e">
        <f>IF(A4587="CSP","Consolidated Supply Program(IIF)",IF(A4587&lt;&gt;"",INDEX('CCN &amp; Description'!$B$2:$B$1071,MATCH(VALUE(LEFT(A4587,5)),'CCN &amp; Description'!$A$2:$A$1071,0)),""))</f>
        <v>#N/A</v>
      </c>
      <c r="D4587" s="55" t="str">
        <f t="shared" si="142"/>
        <v>K</v>
      </c>
      <c r="E4587" s="55" t="str">
        <f t="shared" si="143"/>
        <v>K4947</v>
      </c>
      <c r="F4587" s="56" t="s">
        <v>16653</v>
      </c>
      <c r="G4587" s="56" t="s">
        <v>16654</v>
      </c>
      <c r="H4587" s="56" t="s">
        <v>2098</v>
      </c>
      <c r="I4587" s="57">
        <v>1.5</v>
      </c>
      <c r="J4587" s="57">
        <v>0.33</v>
      </c>
      <c r="K4587" s="57">
        <v>0.25</v>
      </c>
      <c r="L4587" s="315" t="e">
        <v>#REF!</v>
      </c>
      <c r="M4587" s="58" t="e">
        <v>#REF!</v>
      </c>
      <c r="N4587" s="58" t="e">
        <v>#N/A</v>
      </c>
      <c r="O4587" s="58" t="e">
        <v>#N/A</v>
      </c>
      <c r="P4587" s="58" t="e">
        <v>#N/A</v>
      </c>
      <c r="Q4587" s="58" t="e">
        <v>#N/A</v>
      </c>
    </row>
    <row r="4588" spans="1:17" s="110" customFormat="1" ht="15" customHeight="1" thickBot="1">
      <c r="A4588" s="446">
        <v>44112</v>
      </c>
      <c r="B4588" s="446"/>
      <c r="C4588" s="106" t="str">
        <f>IF(A4588="CSP","Consolidated Supply Program(IIF)",IF(A4588&lt;&gt;"",INDEX('CCN &amp; Description'!$B$2:$B$1071,MATCH(VALUE(LEFT(A4588,5)),'CCN &amp; Description'!$A$2:$A$1071,0)),""))</f>
        <v>COVERED STORAGE BUILDING, INSTALLATION</v>
      </c>
      <c r="D4588" s="107" t="str">
        <f t="shared" si="142"/>
        <v>K</v>
      </c>
      <c r="E4588" s="107" t="str">
        <f t="shared" si="143"/>
        <v>K4948</v>
      </c>
      <c r="F4588" s="108" t="s">
        <v>9696</v>
      </c>
      <c r="G4588" s="108" t="s">
        <v>16654</v>
      </c>
      <c r="H4588" s="108" t="s">
        <v>2098</v>
      </c>
      <c r="I4588" s="109">
        <v>1.5</v>
      </c>
      <c r="J4588" s="109">
        <v>0.33</v>
      </c>
      <c r="K4588" s="109">
        <v>0.25</v>
      </c>
      <c r="L4588" s="110" t="e">
        <v>#REF!</v>
      </c>
      <c r="M4588" s="111" t="e">
        <v>#REF!</v>
      </c>
      <c r="N4588" s="111" t="e">
        <v>#N/A</v>
      </c>
      <c r="O4588" s="111" t="e">
        <v>#N/A</v>
      </c>
      <c r="P4588" s="111" t="e">
        <v>#N/A</v>
      </c>
      <c r="Q4588" s="111" t="e">
        <v>#N/A</v>
      </c>
    </row>
    <row r="4589" spans="1:17" ht="15" customHeight="1" thickBot="1">
      <c r="A4589" s="446"/>
      <c r="B4589" s="446"/>
      <c r="C4589" s="54" t="str">
        <f>IF(A4589="CSP","Consolidated Supply Program(IIF)",IF(A4589&lt;&gt;"",INDEX('CCN &amp; Description'!$B$2:$B$1071,MATCH(VALUE(LEFT(A4589,5)),'CCN &amp; Description'!$A$2:$A$1071,0)),""))</f>
        <v/>
      </c>
      <c r="D4589" s="55" t="str">
        <f t="shared" si="142"/>
        <v>K</v>
      </c>
      <c r="E4589" s="55" t="str">
        <f t="shared" si="143"/>
        <v>K4950</v>
      </c>
      <c r="F4589" s="56" t="s">
        <v>16655</v>
      </c>
      <c r="G4589" s="56" t="s">
        <v>16656</v>
      </c>
      <c r="H4589" s="56" t="s">
        <v>2098</v>
      </c>
      <c r="I4589" s="57">
        <v>2</v>
      </c>
      <c r="J4589" s="57">
        <v>1.08</v>
      </c>
      <c r="K4589" s="57">
        <v>0.25</v>
      </c>
      <c r="L4589" s="315" t="e">
        <v>#REF!</v>
      </c>
      <c r="M4589" s="58" t="e">
        <v>#REF!</v>
      </c>
      <c r="N4589" s="58" t="e">
        <v>#N/A</v>
      </c>
      <c r="O4589" s="58" t="e">
        <v>#N/A</v>
      </c>
      <c r="P4589" s="58" t="e">
        <v>#N/A</v>
      </c>
      <c r="Q4589" s="58" t="e">
        <v>#N/A</v>
      </c>
    </row>
    <row r="4590" spans="1:17" ht="15" customHeight="1" thickBot="1">
      <c r="A4590" s="446"/>
      <c r="B4590" s="446"/>
      <c r="C4590" s="54" t="str">
        <f>IF(A4590="CSP","Consolidated Supply Program(IIF)",IF(A4590&lt;&gt;"",INDEX('CCN &amp; Description'!$B$2:$B$1071,MATCH(VALUE(LEFT(A4590,5)),'CCN &amp; Description'!$A$2:$A$1071,0)),""))</f>
        <v/>
      </c>
      <c r="D4590" s="55" t="str">
        <f t="shared" si="142"/>
        <v>K</v>
      </c>
      <c r="E4590" s="55" t="str">
        <f t="shared" si="143"/>
        <v>K4951</v>
      </c>
      <c r="F4590" s="56" t="s">
        <v>16657</v>
      </c>
      <c r="G4590" s="56" t="s">
        <v>16658</v>
      </c>
      <c r="H4590" s="59"/>
      <c r="I4590" s="57">
        <v>0</v>
      </c>
      <c r="J4590" s="57">
        <v>0</v>
      </c>
      <c r="K4590" s="57">
        <v>0</v>
      </c>
      <c r="L4590" s="315" t="e">
        <v>#REF!</v>
      </c>
      <c r="M4590" s="58" t="e">
        <v>#REF!</v>
      </c>
      <c r="N4590" s="58" t="e">
        <v>#N/A</v>
      </c>
      <c r="O4590" s="58" t="e">
        <v>#N/A</v>
      </c>
      <c r="P4590" s="58" t="e">
        <v>#N/A</v>
      </c>
      <c r="Q4590" s="58" t="e">
        <v>#N/A</v>
      </c>
    </row>
    <row r="4591" spans="1:17" ht="15" customHeight="1" thickBot="1">
      <c r="A4591" s="446"/>
      <c r="B4591" s="446"/>
      <c r="C4591" s="54" t="str">
        <f>IF(A4591="CSP","Consolidated Supply Program(IIF)",IF(A4591&lt;&gt;"",INDEX('CCN &amp; Description'!$B$2:$B$1071,MATCH(VALUE(LEFT(A4591,5)),'CCN &amp; Description'!$A$2:$A$1071,0)),""))</f>
        <v/>
      </c>
      <c r="D4591" s="55" t="str">
        <f t="shared" si="142"/>
        <v>K</v>
      </c>
      <c r="E4591" s="55" t="str">
        <f t="shared" si="143"/>
        <v>K4951</v>
      </c>
      <c r="F4591" s="56" t="s">
        <v>16657</v>
      </c>
      <c r="G4591" s="56" t="s">
        <v>16659</v>
      </c>
      <c r="H4591" s="56" t="s">
        <v>16660</v>
      </c>
      <c r="I4591" s="57">
        <v>0</v>
      </c>
      <c r="J4591" s="57">
        <v>0</v>
      </c>
      <c r="K4591" s="57">
        <v>0</v>
      </c>
      <c r="L4591" s="315" t="e">
        <v>#REF!</v>
      </c>
      <c r="M4591" s="58" t="e">
        <v>#REF!</v>
      </c>
      <c r="N4591" s="58" t="e">
        <v>#N/A</v>
      </c>
      <c r="O4591" s="58" t="e">
        <v>#N/A</v>
      </c>
      <c r="P4591" s="58" t="e">
        <v>#N/A</v>
      </c>
      <c r="Q4591" s="58" t="e">
        <v>#N/A</v>
      </c>
    </row>
    <row r="4592" spans="1:17" ht="15" customHeight="1" thickBot="1">
      <c r="A4592" s="446"/>
      <c r="B4592" s="446"/>
      <c r="C4592" s="54" t="str">
        <f>IF(A4592="CSP","Consolidated Supply Program(IIF)",IF(A4592&lt;&gt;"",INDEX('CCN &amp; Description'!$B$2:$B$1071,MATCH(VALUE(LEFT(A4592,5)),'CCN &amp; Description'!$A$2:$A$1071,0)),""))</f>
        <v/>
      </c>
      <c r="D4592" s="55" t="str">
        <f t="shared" si="142"/>
        <v>K</v>
      </c>
      <c r="E4592" s="55" t="str">
        <f t="shared" si="143"/>
        <v>K4951</v>
      </c>
      <c r="F4592" s="56" t="s">
        <v>16657</v>
      </c>
      <c r="G4592" s="56" t="s">
        <v>16659</v>
      </c>
      <c r="H4592" s="59"/>
      <c r="I4592" s="57">
        <v>0</v>
      </c>
      <c r="J4592" s="57">
        <v>0</v>
      </c>
      <c r="K4592" s="57">
        <v>0</v>
      </c>
      <c r="L4592" s="315" t="e">
        <v>#REF!</v>
      </c>
      <c r="M4592" s="58" t="e">
        <v>#REF!</v>
      </c>
      <c r="N4592" s="58" t="e">
        <v>#N/A</v>
      </c>
      <c r="O4592" s="58" t="e">
        <v>#N/A</v>
      </c>
      <c r="P4592" s="58" t="e">
        <v>#N/A</v>
      </c>
      <c r="Q4592" s="58" t="e">
        <v>#N/A</v>
      </c>
    </row>
    <row r="4593" spans="1:17" ht="15" customHeight="1" thickBot="1">
      <c r="A4593" s="446"/>
      <c r="B4593" s="446"/>
      <c r="C4593" s="54" t="str">
        <f>IF(A4593="CSP","Consolidated Supply Program(IIF)",IF(A4593&lt;&gt;"",INDEX('CCN &amp; Description'!$B$2:$B$1071,MATCH(VALUE(LEFT(A4593,5)),'CCN &amp; Description'!$A$2:$A$1071,0)),""))</f>
        <v/>
      </c>
      <c r="D4593" s="55" t="str">
        <f t="shared" si="142"/>
        <v>K</v>
      </c>
      <c r="E4593" s="55" t="str">
        <f t="shared" si="143"/>
        <v>K4951</v>
      </c>
      <c r="F4593" s="56" t="s">
        <v>16657</v>
      </c>
      <c r="G4593" s="56" t="s">
        <v>16659</v>
      </c>
      <c r="H4593" s="59"/>
      <c r="I4593" s="57">
        <v>0</v>
      </c>
      <c r="J4593" s="57">
        <v>0</v>
      </c>
      <c r="K4593" s="57">
        <v>0</v>
      </c>
      <c r="L4593" s="315" t="e">
        <v>#REF!</v>
      </c>
      <c r="M4593" s="58" t="e">
        <v>#REF!</v>
      </c>
      <c r="N4593" s="58" t="e">
        <v>#N/A</v>
      </c>
      <c r="O4593" s="58" t="e">
        <v>#N/A</v>
      </c>
      <c r="P4593" s="58" t="e">
        <v>#N/A</v>
      </c>
      <c r="Q4593" s="58" t="e">
        <v>#N/A</v>
      </c>
    </row>
    <row r="4594" spans="1:17" ht="15" customHeight="1" thickBot="1">
      <c r="A4594" s="446"/>
      <c r="B4594" s="446"/>
      <c r="C4594" s="54" t="str">
        <f>IF(A4594="CSP","Consolidated Supply Program(IIF)",IF(A4594&lt;&gt;"",INDEX('CCN &amp; Description'!$B$2:$B$1071,MATCH(VALUE(LEFT(A4594,5)),'CCN &amp; Description'!$A$2:$A$1071,0)),""))</f>
        <v/>
      </c>
      <c r="D4594" s="55" t="str">
        <f t="shared" si="142"/>
        <v>K</v>
      </c>
      <c r="E4594" s="55" t="str">
        <f t="shared" si="143"/>
        <v>K4951</v>
      </c>
      <c r="F4594" s="56" t="s">
        <v>16657</v>
      </c>
      <c r="G4594" s="56" t="s">
        <v>16658</v>
      </c>
      <c r="H4594" s="56" t="s">
        <v>2098</v>
      </c>
      <c r="I4594" s="57">
        <v>0</v>
      </c>
      <c r="J4594" s="57">
        <v>0</v>
      </c>
      <c r="K4594" s="57">
        <v>0</v>
      </c>
      <c r="L4594" s="315" t="e">
        <v>#REF!</v>
      </c>
      <c r="M4594" s="58" t="e">
        <v>#REF!</v>
      </c>
      <c r="N4594" s="58" t="e">
        <v>#N/A</v>
      </c>
      <c r="O4594" s="58" t="e">
        <v>#N/A</v>
      </c>
      <c r="P4594" s="58" t="e">
        <v>#N/A</v>
      </c>
      <c r="Q4594" s="58" t="e">
        <v>#N/A</v>
      </c>
    </row>
    <row r="4595" spans="1:17" ht="15" customHeight="1" thickBot="1">
      <c r="A4595" s="446"/>
      <c r="B4595" s="446"/>
      <c r="C4595" s="54" t="str">
        <f>IF(A4595="CSP","Consolidated Supply Program(IIF)",IF(A4595&lt;&gt;"",INDEX('CCN &amp; Description'!$B$2:$B$1071,MATCH(VALUE(LEFT(A4595,5)),'CCN &amp; Description'!$A$2:$A$1071,0)),""))</f>
        <v/>
      </c>
      <c r="D4595" s="55" t="str">
        <f t="shared" si="142"/>
        <v>K</v>
      </c>
      <c r="E4595" s="55" t="str">
        <f t="shared" si="143"/>
        <v>K4951</v>
      </c>
      <c r="F4595" s="56" t="s">
        <v>16661</v>
      </c>
      <c r="G4595" s="56" t="s">
        <v>16658</v>
      </c>
      <c r="H4595" s="56" t="s">
        <v>2098</v>
      </c>
      <c r="I4595" s="57">
        <v>0</v>
      </c>
      <c r="J4595" s="57">
        <v>0</v>
      </c>
      <c r="K4595" s="57">
        <v>0</v>
      </c>
      <c r="L4595" s="315" t="e">
        <v>#REF!</v>
      </c>
      <c r="M4595" s="58" t="e">
        <v>#REF!</v>
      </c>
      <c r="N4595" s="58" t="e">
        <v>#N/A</v>
      </c>
      <c r="O4595" s="58" t="e">
        <v>#N/A</v>
      </c>
      <c r="P4595" s="58" t="e">
        <v>#N/A</v>
      </c>
      <c r="Q4595" s="58" t="e">
        <v>#N/A</v>
      </c>
    </row>
    <row r="4596" spans="1:17" ht="15" customHeight="1" thickBot="1">
      <c r="A4596" s="446"/>
      <c r="B4596" s="446"/>
      <c r="C4596" s="54" t="str">
        <f>IF(A4596="CSP","Consolidated Supply Program(IIF)",IF(A4596&lt;&gt;"",INDEX('CCN &amp; Description'!$B$2:$B$1071,MATCH(VALUE(LEFT(A4596,5)),'CCN &amp; Description'!$A$2:$A$1071,0)),""))</f>
        <v/>
      </c>
      <c r="D4596" s="55" t="str">
        <f t="shared" si="142"/>
        <v>K</v>
      </c>
      <c r="E4596" s="55" t="str">
        <f t="shared" si="143"/>
        <v>K4952</v>
      </c>
      <c r="F4596" s="56" t="s">
        <v>16662</v>
      </c>
      <c r="G4596" s="56" t="s">
        <v>16663</v>
      </c>
      <c r="H4596" s="56" t="s">
        <v>2098</v>
      </c>
      <c r="I4596" s="57">
        <v>0.25</v>
      </c>
      <c r="J4596" s="57">
        <v>0.17</v>
      </c>
      <c r="K4596" s="57">
        <v>0.17</v>
      </c>
      <c r="L4596" s="315" t="e">
        <v>#REF!</v>
      </c>
      <c r="M4596" s="58" t="e">
        <v>#REF!</v>
      </c>
      <c r="N4596" s="58" t="e">
        <v>#N/A</v>
      </c>
      <c r="O4596" s="58" t="e">
        <v>#N/A</v>
      </c>
      <c r="P4596" s="58" t="e">
        <v>#N/A</v>
      </c>
      <c r="Q4596" s="58" t="e">
        <v>#N/A</v>
      </c>
    </row>
    <row r="4597" spans="1:17" ht="15" customHeight="1" thickBot="1">
      <c r="A4597" s="446"/>
      <c r="B4597" s="446"/>
      <c r="C4597" s="54" t="str">
        <f>IF(A4597="CSP","Consolidated Supply Program(IIF)",IF(A4597&lt;&gt;"",INDEX('CCN &amp; Description'!$B$2:$B$1071,MATCH(VALUE(LEFT(A4597,5)),'CCN &amp; Description'!$A$2:$A$1071,0)),""))</f>
        <v/>
      </c>
      <c r="D4597" s="55" t="str">
        <f t="shared" si="142"/>
        <v>K</v>
      </c>
      <c r="E4597" s="55" t="str">
        <f t="shared" si="143"/>
        <v>K4955</v>
      </c>
      <c r="F4597" s="56" t="s">
        <v>16664</v>
      </c>
      <c r="G4597" s="56" t="s">
        <v>16665</v>
      </c>
      <c r="H4597" s="59"/>
      <c r="I4597" s="57">
        <v>0</v>
      </c>
      <c r="J4597" s="57">
        <v>0</v>
      </c>
      <c r="K4597" s="57">
        <v>0</v>
      </c>
      <c r="L4597" s="315" t="e">
        <v>#REF!</v>
      </c>
      <c r="M4597" s="58" t="e">
        <v>#REF!</v>
      </c>
      <c r="N4597" s="58" t="e">
        <v>#N/A</v>
      </c>
      <c r="O4597" s="58" t="e">
        <v>#N/A</v>
      </c>
      <c r="P4597" s="58" t="e">
        <v>#N/A</v>
      </c>
      <c r="Q4597" s="58" t="e">
        <v>#N/A</v>
      </c>
    </row>
    <row r="4598" spans="1:17" ht="15" customHeight="1" thickBot="1">
      <c r="A4598" s="446"/>
      <c r="B4598" s="446"/>
      <c r="C4598" s="54" t="str">
        <f>IF(A4598="CSP","Consolidated Supply Program(IIF)",IF(A4598&lt;&gt;"",INDEX('CCN &amp; Description'!$B$2:$B$1071,MATCH(VALUE(LEFT(A4598,5)),'CCN &amp; Description'!$A$2:$A$1071,0)),""))</f>
        <v/>
      </c>
      <c r="D4598" s="55" t="str">
        <f t="shared" si="142"/>
        <v>K</v>
      </c>
      <c r="E4598" s="55" t="str">
        <f t="shared" si="143"/>
        <v>K4956</v>
      </c>
      <c r="F4598" s="56" t="s">
        <v>16666</v>
      </c>
      <c r="G4598" s="56" t="s">
        <v>16667</v>
      </c>
      <c r="H4598" s="59"/>
      <c r="I4598" s="57">
        <v>0</v>
      </c>
      <c r="J4598" s="57">
        <v>0</v>
      </c>
      <c r="K4598" s="57">
        <v>0</v>
      </c>
      <c r="L4598" s="315" t="e">
        <v>#REF!</v>
      </c>
      <c r="M4598" s="58" t="e">
        <v>#REF!</v>
      </c>
      <c r="N4598" s="58" t="e">
        <v>#N/A</v>
      </c>
      <c r="O4598" s="58" t="e">
        <v>#N/A</v>
      </c>
      <c r="P4598" s="58" t="e">
        <v>#N/A</v>
      </c>
      <c r="Q4598" s="58" t="e">
        <v>#N/A</v>
      </c>
    </row>
    <row r="4599" spans="1:17" ht="15" customHeight="1" thickBot="1">
      <c r="A4599" s="446"/>
      <c r="B4599" s="446"/>
      <c r="C4599" s="54" t="str">
        <f>IF(A4599="CSP","Consolidated Supply Program(IIF)",IF(A4599&lt;&gt;"",INDEX('CCN &amp; Description'!$B$2:$B$1071,MATCH(VALUE(LEFT(A4599,5)),'CCN &amp; Description'!$A$2:$A$1071,0)),""))</f>
        <v/>
      </c>
      <c r="D4599" s="55" t="str">
        <f t="shared" si="142"/>
        <v>K</v>
      </c>
      <c r="E4599" s="55" t="str">
        <f t="shared" si="143"/>
        <v>K4956</v>
      </c>
      <c r="F4599" s="56" t="s">
        <v>16666</v>
      </c>
      <c r="G4599" s="56" t="s">
        <v>16668</v>
      </c>
      <c r="H4599" s="56" t="s">
        <v>2098</v>
      </c>
      <c r="I4599" s="57">
        <v>0</v>
      </c>
      <c r="J4599" s="57">
        <v>0</v>
      </c>
      <c r="K4599" s="57">
        <v>0</v>
      </c>
      <c r="L4599" s="315" t="e">
        <v>#REF!</v>
      </c>
      <c r="M4599" s="58" t="e">
        <v>#REF!</v>
      </c>
      <c r="N4599" s="58" t="e">
        <v>#N/A</v>
      </c>
      <c r="O4599" s="58" t="e">
        <v>#N/A</v>
      </c>
      <c r="P4599" s="58" t="e">
        <v>#N/A</v>
      </c>
      <c r="Q4599" s="58" t="e">
        <v>#N/A</v>
      </c>
    </row>
    <row r="4600" spans="1:17" s="110" customFormat="1" ht="15" customHeight="1" thickBot="1">
      <c r="A4600" s="446">
        <v>44112</v>
      </c>
      <c r="B4600" s="446"/>
      <c r="C4600" s="106" t="str">
        <f>IF(A4600="CSP","Consolidated Supply Program(IIF)",IF(A4600&lt;&gt;"",INDEX('CCN &amp; Description'!$B$2:$B$1071,MATCH(VALUE(LEFT(A4600,5)),'CCN &amp; Description'!$A$2:$A$1071,0)),""))</f>
        <v>COVERED STORAGE BUILDING, INSTALLATION</v>
      </c>
      <c r="D4600" s="107" t="str">
        <f t="shared" si="142"/>
        <v>K</v>
      </c>
      <c r="E4600" s="107" t="str">
        <f t="shared" si="143"/>
        <v>K4957</v>
      </c>
      <c r="F4600" s="108" t="s">
        <v>1314</v>
      </c>
      <c r="G4600" s="108" t="s">
        <v>16669</v>
      </c>
      <c r="H4600" s="108" t="s">
        <v>16670</v>
      </c>
      <c r="I4600" s="109">
        <v>2.83</v>
      </c>
      <c r="J4600" s="109">
        <v>0.33</v>
      </c>
      <c r="K4600" s="109">
        <v>0.17</v>
      </c>
      <c r="L4600" s="110" t="e">
        <v>#REF!</v>
      </c>
      <c r="M4600" s="111" t="e">
        <v>#REF!</v>
      </c>
      <c r="N4600" s="111" t="e">
        <v>#N/A</v>
      </c>
      <c r="O4600" s="111" t="e">
        <v>#N/A</v>
      </c>
      <c r="P4600" s="111" t="e">
        <v>#N/A</v>
      </c>
      <c r="Q4600" s="111" t="e">
        <v>#N/A</v>
      </c>
    </row>
    <row r="4601" spans="1:17" ht="15" customHeight="1" thickBot="1">
      <c r="A4601" s="446"/>
      <c r="B4601" s="446"/>
      <c r="C4601" s="54" t="str">
        <f>IF(A4601="CSP","Consolidated Supply Program(IIF)",IF(A4601&lt;&gt;"",INDEX('CCN &amp; Description'!$B$2:$B$1071,MATCH(VALUE(LEFT(A4601,5)),'CCN &amp; Description'!$A$2:$A$1071,0)),""))</f>
        <v/>
      </c>
      <c r="D4601" s="55" t="str">
        <f t="shared" si="142"/>
        <v>K</v>
      </c>
      <c r="E4601" s="55" t="str">
        <f t="shared" si="143"/>
        <v>K4958</v>
      </c>
      <c r="F4601" s="56" t="s">
        <v>16671</v>
      </c>
      <c r="G4601" s="56" t="s">
        <v>16672</v>
      </c>
      <c r="H4601" s="56" t="s">
        <v>16673</v>
      </c>
      <c r="I4601" s="57">
        <v>1.42</v>
      </c>
      <c r="J4601" s="57">
        <v>1</v>
      </c>
      <c r="K4601" s="57">
        <v>0.25</v>
      </c>
      <c r="L4601" s="315" t="e">
        <v>#REF!</v>
      </c>
      <c r="M4601" s="58" t="e">
        <v>#REF!</v>
      </c>
      <c r="N4601" s="58" t="e">
        <v>#N/A</v>
      </c>
      <c r="O4601" s="58" t="e">
        <v>#N/A</v>
      </c>
      <c r="P4601" s="58" t="e">
        <v>#N/A</v>
      </c>
      <c r="Q4601" s="58" t="e">
        <v>#N/A</v>
      </c>
    </row>
    <row r="4602" spans="1:17" s="110" customFormat="1" ht="15" customHeight="1" thickBot="1">
      <c r="A4602" s="446">
        <v>44112</v>
      </c>
      <c r="B4602" s="446"/>
      <c r="C4602" s="106" t="str">
        <f>IF(A4602="CSP","Consolidated Supply Program(IIF)",IF(A4602&lt;&gt;"",INDEX('CCN &amp; Description'!$B$2:$B$1071,MATCH(VALUE(LEFT(A4602,5)),'CCN &amp; Description'!$A$2:$A$1071,0)),""))</f>
        <v>COVERED STORAGE BUILDING, INSTALLATION</v>
      </c>
      <c r="D4602" s="107" t="str">
        <f t="shared" si="142"/>
        <v>K</v>
      </c>
      <c r="E4602" s="107" t="str">
        <f t="shared" si="143"/>
        <v>K4959</v>
      </c>
      <c r="F4602" s="108" t="s">
        <v>9699</v>
      </c>
      <c r="G4602" s="108" t="s">
        <v>16674</v>
      </c>
      <c r="H4602" s="108" t="s">
        <v>16675</v>
      </c>
      <c r="I4602" s="109">
        <v>5.83</v>
      </c>
      <c r="J4602" s="109">
        <v>3</v>
      </c>
      <c r="K4602" s="109">
        <v>0.33</v>
      </c>
      <c r="L4602" s="110" t="e">
        <v>#REF!</v>
      </c>
      <c r="M4602" s="111" t="e">
        <v>#REF!</v>
      </c>
      <c r="N4602" s="111" t="e">
        <v>#N/A</v>
      </c>
      <c r="O4602" s="111" t="e">
        <v>#N/A</v>
      </c>
      <c r="P4602" s="111" t="e">
        <v>#N/A</v>
      </c>
      <c r="Q4602" s="111" t="e">
        <v>#N/A</v>
      </c>
    </row>
    <row r="4603" spans="1:17" s="110" customFormat="1" ht="15" customHeight="1" thickBot="1">
      <c r="A4603" s="446"/>
      <c r="B4603" s="446"/>
      <c r="C4603" s="106" t="str">
        <f>IF(A4603="CSP","Consolidated Supply Program(IIF)",IF(A4603&lt;&gt;"",INDEX('CCN &amp; Description'!$B$2:$B$1071,MATCH(VALUE(LEFT(A4603,5)),'CCN &amp; Description'!$A$2:$A$1071,0)),""))</f>
        <v/>
      </c>
      <c r="D4603" s="107" t="str">
        <f t="shared" si="142"/>
        <v>K</v>
      </c>
      <c r="E4603" s="107" t="str">
        <f t="shared" si="143"/>
        <v>K4962</v>
      </c>
      <c r="F4603" s="108" t="s">
        <v>16676</v>
      </c>
      <c r="G4603" s="108" t="s">
        <v>16677</v>
      </c>
      <c r="H4603" s="108" t="s">
        <v>16678</v>
      </c>
      <c r="I4603" s="109">
        <v>6</v>
      </c>
      <c r="J4603" s="109">
        <v>2.42</v>
      </c>
      <c r="K4603" s="109">
        <v>0.33</v>
      </c>
      <c r="L4603" s="110" t="e">
        <v>#REF!</v>
      </c>
      <c r="M4603" s="111" t="e">
        <v>#REF!</v>
      </c>
      <c r="N4603" s="111" t="e">
        <v>#N/A</v>
      </c>
      <c r="O4603" s="111" t="e">
        <v>#N/A</v>
      </c>
      <c r="P4603" s="111" t="e">
        <v>#N/A</v>
      </c>
      <c r="Q4603" s="111" t="e">
        <v>#N/A</v>
      </c>
    </row>
    <row r="4604" spans="1:17" ht="15" customHeight="1" thickBot="1">
      <c r="A4604" s="446"/>
      <c r="B4604" s="446"/>
      <c r="C4604" s="54" t="str">
        <f>IF(A4604="CSP","Consolidated Supply Program(IIF)",IF(A4604&lt;&gt;"",INDEX('CCN &amp; Description'!$B$2:$B$1071,MATCH(VALUE(LEFT(A4604,5)),'CCN &amp; Description'!$A$2:$A$1071,0)),""))</f>
        <v/>
      </c>
      <c r="D4604" s="55" t="str">
        <f t="shared" si="142"/>
        <v>K</v>
      </c>
      <c r="E4604" s="55" t="str">
        <f t="shared" si="143"/>
        <v>K4963</v>
      </c>
      <c r="F4604" s="56" t="s">
        <v>16679</v>
      </c>
      <c r="G4604" s="56" t="s">
        <v>16680</v>
      </c>
      <c r="H4604" s="59"/>
      <c r="I4604" s="57">
        <v>0</v>
      </c>
      <c r="J4604" s="57">
        <v>0</v>
      </c>
      <c r="K4604" s="57">
        <v>0</v>
      </c>
      <c r="L4604" s="315" t="e">
        <v>#REF!</v>
      </c>
      <c r="M4604" s="58" t="e">
        <v>#REF!</v>
      </c>
      <c r="N4604" s="58" t="e">
        <v>#N/A</v>
      </c>
      <c r="O4604" s="58" t="e">
        <v>#N/A</v>
      </c>
      <c r="P4604" s="58" t="e">
        <v>#N/A</v>
      </c>
      <c r="Q4604" s="58" t="e">
        <v>#N/A</v>
      </c>
    </row>
    <row r="4605" spans="1:17" ht="15" customHeight="1" thickBot="1">
      <c r="A4605" s="446"/>
      <c r="B4605" s="446"/>
      <c r="C4605" s="54" t="str">
        <f>IF(A4605="CSP","Consolidated Supply Program(IIF)",IF(A4605&lt;&gt;"",INDEX('CCN &amp; Description'!$B$2:$B$1071,MATCH(VALUE(LEFT(A4605,5)),'CCN &amp; Description'!$A$2:$A$1071,0)),""))</f>
        <v/>
      </c>
      <c r="D4605" s="55" t="str">
        <f t="shared" si="142"/>
        <v>K</v>
      </c>
      <c r="E4605" s="55" t="str">
        <f t="shared" si="143"/>
        <v>K4965</v>
      </c>
      <c r="F4605" s="56" t="s">
        <v>16681</v>
      </c>
      <c r="G4605" s="56" t="s">
        <v>16682</v>
      </c>
      <c r="H4605" s="56" t="s">
        <v>2098</v>
      </c>
      <c r="I4605" s="57">
        <v>0</v>
      </c>
      <c r="J4605" s="57">
        <v>0</v>
      </c>
      <c r="K4605" s="57">
        <v>0</v>
      </c>
      <c r="L4605" s="315" t="e">
        <v>#REF!</v>
      </c>
      <c r="M4605" s="58" t="e">
        <v>#REF!</v>
      </c>
      <c r="N4605" s="58" t="e">
        <v>#N/A</v>
      </c>
      <c r="O4605" s="58" t="e">
        <v>#N/A</v>
      </c>
      <c r="P4605" s="58" t="e">
        <v>#N/A</v>
      </c>
      <c r="Q4605" s="58" t="e">
        <v>#N/A</v>
      </c>
    </row>
    <row r="4606" spans="1:17" ht="15" customHeight="1" thickBot="1">
      <c r="A4606" s="446"/>
      <c r="B4606" s="446"/>
      <c r="C4606" s="54" t="str">
        <f>IF(A4606="CSP","Consolidated Supply Program(IIF)",IF(A4606&lt;&gt;"",INDEX('CCN &amp; Description'!$B$2:$B$1071,MATCH(VALUE(LEFT(A4606,5)),'CCN &amp; Description'!$A$2:$A$1071,0)),""))</f>
        <v/>
      </c>
      <c r="D4606" s="55" t="str">
        <f t="shared" si="142"/>
        <v>K</v>
      </c>
      <c r="E4606" s="55" t="str">
        <f t="shared" si="143"/>
        <v>K4975</v>
      </c>
      <c r="F4606" s="56" t="s">
        <v>16683</v>
      </c>
      <c r="G4606" s="56" t="s">
        <v>16684</v>
      </c>
      <c r="H4606" s="59"/>
      <c r="I4606" s="57">
        <v>0</v>
      </c>
      <c r="J4606" s="57">
        <v>0</v>
      </c>
      <c r="K4606" s="57">
        <v>0</v>
      </c>
      <c r="L4606" s="315" t="e">
        <v>#REF!</v>
      </c>
      <c r="M4606" s="58" t="e">
        <v>#REF!</v>
      </c>
      <c r="N4606" s="58" t="e">
        <v>#N/A</v>
      </c>
      <c r="O4606" s="58" t="e">
        <v>#N/A</v>
      </c>
      <c r="P4606" s="58" t="e">
        <v>#N/A</v>
      </c>
      <c r="Q4606" s="58" t="e">
        <v>#N/A</v>
      </c>
    </row>
    <row r="4607" spans="1:17" ht="15" customHeight="1" thickBot="1">
      <c r="A4607" s="446"/>
      <c r="B4607" s="446"/>
      <c r="C4607" s="54" t="str">
        <f>IF(A4607="CSP","Consolidated Supply Program(IIF)",IF(A4607&lt;&gt;"",INDEX('CCN &amp; Description'!$B$2:$B$1071,MATCH(VALUE(LEFT(A4607,5)),'CCN &amp; Description'!$A$2:$A$1071,0)),""))</f>
        <v/>
      </c>
      <c r="D4607" s="55" t="str">
        <f t="shared" si="142"/>
        <v>K</v>
      </c>
      <c r="E4607" s="55" t="str">
        <f t="shared" si="143"/>
        <v>K4975</v>
      </c>
      <c r="F4607" s="56" t="s">
        <v>16683</v>
      </c>
      <c r="G4607" s="56" t="s">
        <v>16685</v>
      </c>
      <c r="H4607" s="56" t="s">
        <v>2098</v>
      </c>
      <c r="I4607" s="57">
        <v>0</v>
      </c>
      <c r="J4607" s="57">
        <v>0</v>
      </c>
      <c r="K4607" s="57">
        <v>0</v>
      </c>
      <c r="L4607" s="315" t="e">
        <v>#REF!</v>
      </c>
      <c r="M4607" s="58" t="e">
        <v>#REF!</v>
      </c>
      <c r="N4607" s="58" t="e">
        <v>#N/A</v>
      </c>
      <c r="O4607" s="58" t="e">
        <v>#N/A</v>
      </c>
      <c r="P4607" s="58" t="e">
        <v>#N/A</v>
      </c>
      <c r="Q4607" s="58" t="e">
        <v>#N/A</v>
      </c>
    </row>
    <row r="4608" spans="1:17" ht="15" customHeight="1" thickBot="1">
      <c r="A4608" s="446">
        <v>44112</v>
      </c>
      <c r="B4608" s="446"/>
      <c r="C4608" s="54" t="str">
        <f>IF(A4608="CSP","Consolidated Supply Program(IIF)",IF(A4608&lt;&gt;"",INDEX('CCN &amp; Description'!$B$2:$B$1071,MATCH(VALUE(LEFT(A4608,5)),'CCN &amp; Description'!$A$2:$A$1071,0)),""))</f>
        <v>COVERED STORAGE BUILDING, INSTALLATION</v>
      </c>
      <c r="D4608" s="55" t="str">
        <f t="shared" si="142"/>
        <v>K</v>
      </c>
      <c r="E4608" s="55" t="str">
        <f t="shared" si="143"/>
        <v>K4978</v>
      </c>
      <c r="F4608" s="56" t="s">
        <v>16686</v>
      </c>
      <c r="G4608" s="56" t="s">
        <v>13786</v>
      </c>
      <c r="H4608" s="56" t="s">
        <v>16687</v>
      </c>
      <c r="I4608" s="57">
        <v>2</v>
      </c>
      <c r="J4608" s="57">
        <v>2</v>
      </c>
      <c r="K4608" s="57">
        <v>1</v>
      </c>
      <c r="L4608" s="315" t="e">
        <v>#REF!</v>
      </c>
      <c r="M4608" s="58" t="e">
        <v>#REF!</v>
      </c>
      <c r="N4608" s="58" t="e">
        <v>#N/A</v>
      </c>
      <c r="O4608" s="58" t="e">
        <v>#N/A</v>
      </c>
      <c r="P4608" s="58" t="e">
        <v>#N/A</v>
      </c>
      <c r="Q4608" s="58" t="e">
        <v>#N/A</v>
      </c>
    </row>
    <row r="4609" spans="1:17" ht="15" customHeight="1" thickBot="1">
      <c r="A4609" s="446"/>
      <c r="B4609" s="446"/>
      <c r="C4609" s="54" t="str">
        <f>IF(A4609="CSP","Consolidated Supply Program(IIF)",IF(A4609&lt;&gt;"",INDEX('CCN &amp; Description'!$B$2:$B$1071,MATCH(VALUE(LEFT(A4609,5)),'CCN &amp; Description'!$A$2:$A$1071,0)),""))</f>
        <v/>
      </c>
      <c r="D4609" s="55" t="str">
        <f t="shared" si="142"/>
        <v>K</v>
      </c>
      <c r="E4609" s="55" t="str">
        <f t="shared" si="143"/>
        <v>K4980</v>
      </c>
      <c r="F4609" s="56" t="s">
        <v>16688</v>
      </c>
      <c r="G4609" s="56" t="s">
        <v>16685</v>
      </c>
      <c r="H4609" s="56" t="s">
        <v>2098</v>
      </c>
      <c r="I4609" s="57">
        <v>0</v>
      </c>
      <c r="J4609" s="57">
        <v>0</v>
      </c>
      <c r="K4609" s="57">
        <v>0</v>
      </c>
      <c r="L4609" s="315" t="e">
        <v>#REF!</v>
      </c>
      <c r="M4609" s="58" t="e">
        <v>#REF!</v>
      </c>
      <c r="N4609" s="58" t="e">
        <v>#N/A</v>
      </c>
      <c r="O4609" s="58" t="e">
        <v>#N/A</v>
      </c>
      <c r="P4609" s="58" t="e">
        <v>#N/A</v>
      </c>
      <c r="Q4609" s="58" t="e">
        <v>#N/A</v>
      </c>
    </row>
    <row r="4610" spans="1:17" ht="15" customHeight="1" thickBot="1">
      <c r="A4610" s="446"/>
      <c r="B4610" s="446"/>
      <c r="C4610" s="54" t="str">
        <f>IF(A4610="CSP","Consolidated Supply Program(IIF)",IF(A4610&lt;&gt;"",INDEX('CCN &amp; Description'!$B$2:$B$1071,MATCH(VALUE(LEFT(A4610,5)),'CCN &amp; Description'!$A$2:$A$1071,0)),""))</f>
        <v/>
      </c>
      <c r="D4610" s="55" t="str">
        <f t="shared" ref="D4610:D4673" si="144">LEFT(F4610,1)</f>
        <v>K</v>
      </c>
      <c r="E4610" s="55" t="str">
        <f t="shared" ref="E4610:E4673" si="145">LEFT(F4610,5)</f>
        <v>K4984</v>
      </c>
      <c r="F4610" s="56" t="s">
        <v>16689</v>
      </c>
      <c r="G4610" s="56" t="s">
        <v>13195</v>
      </c>
      <c r="H4610" s="56" t="s">
        <v>16690</v>
      </c>
      <c r="I4610" s="57">
        <v>1</v>
      </c>
      <c r="J4610" s="57">
        <v>0.33</v>
      </c>
      <c r="K4610" s="57">
        <v>0.33</v>
      </c>
      <c r="L4610" s="315" t="e">
        <v>#REF!</v>
      </c>
      <c r="M4610" s="58" t="e">
        <v>#REF!</v>
      </c>
      <c r="N4610" s="58" t="e">
        <v>#N/A</v>
      </c>
      <c r="O4610" s="58" t="e">
        <v>#N/A</v>
      </c>
      <c r="P4610" s="58" t="e">
        <v>#N/A</v>
      </c>
      <c r="Q4610" s="58" t="e">
        <v>#N/A</v>
      </c>
    </row>
    <row r="4611" spans="1:17" ht="15" customHeight="1" thickBot="1">
      <c r="A4611" s="446"/>
      <c r="B4611" s="446"/>
      <c r="C4611" s="54" t="str">
        <f>IF(A4611="CSP","Consolidated Supply Program(IIF)",IF(A4611&lt;&gt;"",INDEX('CCN &amp; Description'!$B$2:$B$1071,MATCH(VALUE(LEFT(A4611,5)),'CCN &amp; Description'!$A$2:$A$1071,0)),""))</f>
        <v/>
      </c>
      <c r="D4611" s="55" t="str">
        <f t="shared" si="144"/>
        <v>K</v>
      </c>
      <c r="E4611" s="55" t="str">
        <f t="shared" si="145"/>
        <v>K4985</v>
      </c>
      <c r="F4611" s="56" t="s">
        <v>16691</v>
      </c>
      <c r="G4611" s="56" t="s">
        <v>16692</v>
      </c>
      <c r="H4611" s="56" t="s">
        <v>16693</v>
      </c>
      <c r="I4611" s="57">
        <v>1.83</v>
      </c>
      <c r="J4611" s="57">
        <v>1.5</v>
      </c>
      <c r="K4611" s="57">
        <v>1</v>
      </c>
      <c r="L4611" s="315" t="e">
        <v>#REF!</v>
      </c>
      <c r="M4611" s="58" t="e">
        <v>#REF!</v>
      </c>
      <c r="N4611" s="58" t="e">
        <v>#N/A</v>
      </c>
      <c r="O4611" s="58" t="e">
        <v>#N/A</v>
      </c>
      <c r="P4611" s="58" t="e">
        <v>#N/A</v>
      </c>
      <c r="Q4611" s="58" t="e">
        <v>#N/A</v>
      </c>
    </row>
    <row r="4612" spans="1:17" ht="15" customHeight="1" thickBot="1">
      <c r="A4612" s="446"/>
      <c r="B4612" s="446"/>
      <c r="C4612" s="54" t="str">
        <f>IF(A4612="CSP","Consolidated Supply Program(IIF)",IF(A4612&lt;&gt;"",INDEX('CCN &amp; Description'!$B$2:$B$1071,MATCH(VALUE(LEFT(A4612,5)),'CCN &amp; Description'!$A$2:$A$1071,0)),""))</f>
        <v/>
      </c>
      <c r="D4612" s="55" t="str">
        <f t="shared" si="144"/>
        <v>K</v>
      </c>
      <c r="E4612" s="55" t="str">
        <f t="shared" si="145"/>
        <v>K4990</v>
      </c>
      <c r="F4612" s="56" t="s">
        <v>16694</v>
      </c>
      <c r="G4612" s="56" t="s">
        <v>16695</v>
      </c>
      <c r="H4612" s="56" t="s">
        <v>16696</v>
      </c>
      <c r="I4612" s="57">
        <v>0.67</v>
      </c>
      <c r="J4612" s="57">
        <v>0.25</v>
      </c>
      <c r="K4612" s="57">
        <v>0.08</v>
      </c>
      <c r="L4612" s="315" t="e">
        <v>#REF!</v>
      </c>
      <c r="M4612" s="58" t="e">
        <v>#REF!</v>
      </c>
      <c r="N4612" s="58" t="e">
        <v>#N/A</v>
      </c>
      <c r="O4612" s="58" t="e">
        <v>#N/A</v>
      </c>
      <c r="P4612" s="58" t="e">
        <v>#N/A</v>
      </c>
      <c r="Q4612" s="58" t="e">
        <v>#N/A</v>
      </c>
    </row>
    <row r="4613" spans="1:17" ht="15" customHeight="1" thickBot="1">
      <c r="A4613" s="446"/>
      <c r="B4613" s="446"/>
      <c r="C4613" s="54" t="str">
        <f>IF(A4613="CSP","Consolidated Supply Program(IIF)",IF(A4613&lt;&gt;"",INDEX('CCN &amp; Description'!$B$2:$B$1071,MATCH(VALUE(LEFT(A4613,5)),'CCN &amp; Description'!$A$2:$A$1071,0)),""))</f>
        <v/>
      </c>
      <c r="D4613" s="55" t="str">
        <f t="shared" si="144"/>
        <v>K</v>
      </c>
      <c r="E4613" s="55" t="str">
        <f t="shared" si="145"/>
        <v>K4991</v>
      </c>
      <c r="F4613" s="56" t="s">
        <v>16697</v>
      </c>
      <c r="G4613" s="56" t="s">
        <v>9710</v>
      </c>
      <c r="H4613" s="56" t="s">
        <v>16698</v>
      </c>
      <c r="I4613" s="57">
        <v>8</v>
      </c>
      <c r="J4613" s="57">
        <v>3</v>
      </c>
      <c r="K4613" s="57">
        <v>3</v>
      </c>
      <c r="L4613" s="315" t="e">
        <v>#REF!</v>
      </c>
      <c r="M4613" s="58" t="e">
        <v>#REF!</v>
      </c>
      <c r="N4613" s="58" t="e">
        <v>#N/A</v>
      </c>
      <c r="O4613" s="58" t="e">
        <v>#N/A</v>
      </c>
      <c r="P4613" s="58" t="e">
        <v>#N/A</v>
      </c>
      <c r="Q4613" s="58" t="e">
        <v>#N/A</v>
      </c>
    </row>
    <row r="4614" spans="1:17" ht="15" customHeight="1" thickBot="1">
      <c r="A4614" s="446"/>
      <c r="B4614" s="446"/>
      <c r="C4614" s="54" t="str">
        <f>IF(A4614="CSP","Consolidated Supply Program(IIF)",IF(A4614&lt;&gt;"",INDEX('CCN &amp; Description'!$B$2:$B$1071,MATCH(VALUE(LEFT(A4614,5)),'CCN &amp; Description'!$A$2:$A$1071,0)),""))</f>
        <v/>
      </c>
      <c r="D4614" s="55" t="str">
        <f t="shared" si="144"/>
        <v>K</v>
      </c>
      <c r="E4614" s="55" t="str">
        <f t="shared" si="145"/>
        <v>K4992</v>
      </c>
      <c r="F4614" s="56" t="s">
        <v>16699</v>
      </c>
      <c r="G4614" s="56" t="s">
        <v>16700</v>
      </c>
      <c r="H4614" s="59"/>
      <c r="I4614" s="57">
        <v>0</v>
      </c>
      <c r="J4614" s="57">
        <v>0</v>
      </c>
      <c r="K4614" s="57">
        <v>0</v>
      </c>
      <c r="L4614" s="315" t="e">
        <v>#REF!</v>
      </c>
      <c r="M4614" s="58" t="e">
        <v>#REF!</v>
      </c>
      <c r="N4614" s="58" t="e">
        <v>#N/A</v>
      </c>
      <c r="O4614" s="58" t="e">
        <v>#N/A</v>
      </c>
      <c r="P4614" s="58" t="e">
        <v>#N/A</v>
      </c>
      <c r="Q4614" s="58" t="e">
        <v>#N/A</v>
      </c>
    </row>
    <row r="4615" spans="1:17" ht="15" customHeight="1" thickBot="1">
      <c r="A4615" s="446"/>
      <c r="B4615" s="446"/>
      <c r="C4615" s="54" t="str">
        <f>IF(A4615="CSP","Consolidated Supply Program(IIF)",IF(A4615&lt;&gt;"",INDEX('CCN &amp; Description'!$B$2:$B$1071,MATCH(VALUE(LEFT(A4615,5)),'CCN &amp; Description'!$A$2:$A$1071,0)),""))</f>
        <v/>
      </c>
      <c r="D4615" s="55" t="str">
        <f t="shared" si="144"/>
        <v>K</v>
      </c>
      <c r="E4615" s="55" t="str">
        <f t="shared" si="145"/>
        <v>K4993</v>
      </c>
      <c r="F4615" s="56" t="s">
        <v>16701</v>
      </c>
      <c r="G4615" s="56" t="s">
        <v>9710</v>
      </c>
      <c r="H4615" s="56" t="s">
        <v>16702</v>
      </c>
      <c r="I4615" s="57">
        <v>8</v>
      </c>
      <c r="J4615" s="57">
        <v>4</v>
      </c>
      <c r="K4615" s="57">
        <v>4</v>
      </c>
      <c r="L4615" s="315" t="e">
        <v>#REF!</v>
      </c>
      <c r="M4615" s="58" t="e">
        <v>#REF!</v>
      </c>
      <c r="N4615" s="58" t="e">
        <v>#N/A</v>
      </c>
      <c r="O4615" s="58" t="e">
        <v>#N/A</v>
      </c>
      <c r="P4615" s="58" t="e">
        <v>#N/A</v>
      </c>
      <c r="Q4615" s="58" t="e">
        <v>#N/A</v>
      </c>
    </row>
    <row r="4616" spans="1:17" ht="15" customHeight="1" thickBot="1">
      <c r="A4616" s="446"/>
      <c r="B4616" s="446"/>
      <c r="C4616" s="54" t="str">
        <f>IF(A4616="CSP","Consolidated Supply Program(IIF)",IF(A4616&lt;&gt;"",INDEX('CCN &amp; Description'!$B$2:$B$1071,MATCH(VALUE(LEFT(A4616,5)),'CCN &amp; Description'!$A$2:$A$1071,0)),""))</f>
        <v/>
      </c>
      <c r="D4616" s="55" t="str">
        <f t="shared" si="144"/>
        <v>K</v>
      </c>
      <c r="E4616" s="55" t="str">
        <f t="shared" si="145"/>
        <v>K4997</v>
      </c>
      <c r="F4616" s="56" t="s">
        <v>16703</v>
      </c>
      <c r="G4616" s="56" t="s">
        <v>16704</v>
      </c>
      <c r="H4616" s="56" t="s">
        <v>16705</v>
      </c>
      <c r="I4616" s="57">
        <v>1.83</v>
      </c>
      <c r="J4616" s="57">
        <v>1.42</v>
      </c>
      <c r="K4616" s="57">
        <v>0.67</v>
      </c>
      <c r="L4616" s="315" t="e">
        <v>#REF!</v>
      </c>
      <c r="M4616" s="58" t="e">
        <v>#REF!</v>
      </c>
      <c r="N4616" s="58" t="e">
        <v>#N/A</v>
      </c>
      <c r="O4616" s="58" t="e">
        <v>#N/A</v>
      </c>
      <c r="P4616" s="58" t="e">
        <v>#N/A</v>
      </c>
      <c r="Q4616" s="58" t="e">
        <v>#N/A</v>
      </c>
    </row>
    <row r="4617" spans="1:17" ht="15" customHeight="1" thickBot="1">
      <c r="A4617" s="446"/>
      <c r="B4617" s="446"/>
      <c r="C4617" s="54" t="str">
        <f>IF(A4617="CSP","Consolidated Supply Program(IIF)",IF(A4617&lt;&gt;"",INDEX('CCN &amp; Description'!$B$2:$B$1071,MATCH(VALUE(LEFT(A4617,5)),'CCN &amp; Description'!$A$2:$A$1071,0)),""))</f>
        <v/>
      </c>
      <c r="D4617" s="55" t="str">
        <f t="shared" si="144"/>
        <v>K</v>
      </c>
      <c r="E4617" s="55" t="str">
        <f t="shared" si="145"/>
        <v>K5000</v>
      </c>
      <c r="F4617" s="56" t="s">
        <v>16706</v>
      </c>
      <c r="G4617" s="56" t="s">
        <v>16707</v>
      </c>
      <c r="H4617" s="56" t="s">
        <v>2098</v>
      </c>
      <c r="I4617" s="57">
        <v>3</v>
      </c>
      <c r="J4617" s="57">
        <v>1.42</v>
      </c>
      <c r="K4617" s="57">
        <v>0.5</v>
      </c>
      <c r="L4617" s="315" t="e">
        <v>#REF!</v>
      </c>
      <c r="M4617" s="58" t="e">
        <v>#REF!</v>
      </c>
      <c r="N4617" s="58" t="e">
        <v>#N/A</v>
      </c>
      <c r="O4617" s="58" t="e">
        <v>#N/A</v>
      </c>
      <c r="P4617" s="58" t="e">
        <v>#N/A</v>
      </c>
      <c r="Q4617" s="58" t="e">
        <v>#N/A</v>
      </c>
    </row>
    <row r="4618" spans="1:17" ht="15" customHeight="1" thickBot="1">
      <c r="A4618" s="446"/>
      <c r="B4618" s="446"/>
      <c r="C4618" s="54" t="str">
        <f>IF(A4618="CSP","Consolidated Supply Program(IIF)",IF(A4618&lt;&gt;"",INDEX('CCN &amp; Description'!$B$2:$B$1071,MATCH(VALUE(LEFT(A4618,5)),'CCN &amp; Description'!$A$2:$A$1071,0)),""))</f>
        <v/>
      </c>
      <c r="D4618" s="55" t="str">
        <f t="shared" si="144"/>
        <v>K</v>
      </c>
      <c r="E4618" s="55" t="str">
        <f t="shared" si="145"/>
        <v>K5009</v>
      </c>
      <c r="F4618" s="56" t="s">
        <v>16708</v>
      </c>
      <c r="G4618" s="56" t="s">
        <v>16709</v>
      </c>
      <c r="H4618" s="56" t="s">
        <v>16426</v>
      </c>
      <c r="I4618" s="57">
        <v>1</v>
      </c>
      <c r="J4618" s="57">
        <v>1</v>
      </c>
      <c r="K4618" s="57">
        <v>0.08</v>
      </c>
      <c r="L4618" s="315" t="e">
        <v>#REF!</v>
      </c>
      <c r="M4618" s="58" t="e">
        <v>#REF!</v>
      </c>
      <c r="N4618" s="58" t="e">
        <v>#N/A</v>
      </c>
      <c r="O4618" s="58" t="e">
        <v>#N/A</v>
      </c>
      <c r="P4618" s="58" t="e">
        <v>#N/A</v>
      </c>
      <c r="Q4618" s="58" t="e">
        <v>#N/A</v>
      </c>
    </row>
    <row r="4619" spans="1:17" s="110" customFormat="1" ht="15" customHeight="1" thickBot="1">
      <c r="A4619" s="446">
        <v>44112</v>
      </c>
      <c r="B4619" s="446"/>
      <c r="C4619" s="106" t="str">
        <f>IF(A4619="CSP","Consolidated Supply Program(IIF)",IF(A4619&lt;&gt;"",INDEX('CCN &amp; Description'!$B$2:$B$1071,MATCH(VALUE(LEFT(A4619,5)),'CCN &amp; Description'!$A$2:$A$1071,0)),""))</f>
        <v>COVERED STORAGE BUILDING, INSTALLATION</v>
      </c>
      <c r="D4619" s="107" t="str">
        <f t="shared" si="144"/>
        <v>K</v>
      </c>
      <c r="E4619" s="107" t="str">
        <f t="shared" si="145"/>
        <v>K5013</v>
      </c>
      <c r="F4619" s="108" t="s">
        <v>16710</v>
      </c>
      <c r="G4619" s="108" t="s">
        <v>16711</v>
      </c>
      <c r="H4619" s="108" t="s">
        <v>2098</v>
      </c>
      <c r="I4619" s="109">
        <v>1</v>
      </c>
      <c r="J4619" s="109">
        <v>1.5</v>
      </c>
      <c r="K4619" s="109">
        <v>4</v>
      </c>
      <c r="L4619" s="110" t="e">
        <v>#REF!</v>
      </c>
      <c r="M4619" s="111" t="e">
        <v>#REF!</v>
      </c>
      <c r="N4619" s="111" t="e">
        <v>#N/A</v>
      </c>
      <c r="O4619" s="111" t="e">
        <v>#N/A</v>
      </c>
      <c r="P4619" s="111" t="e">
        <v>#N/A</v>
      </c>
      <c r="Q4619" s="111" t="e">
        <v>#N/A</v>
      </c>
    </row>
    <row r="4620" spans="1:17" ht="15" customHeight="1" thickBot="1">
      <c r="A4620" s="446"/>
      <c r="B4620" s="446"/>
      <c r="C4620" s="54" t="str">
        <f>IF(A4620="CSP","Consolidated Supply Program(IIF)",IF(A4620&lt;&gt;"",INDEX('CCN &amp; Description'!$B$2:$B$1071,MATCH(VALUE(LEFT(A4620,5)),'CCN &amp; Description'!$A$2:$A$1071,0)),""))</f>
        <v/>
      </c>
      <c r="D4620" s="55" t="str">
        <f t="shared" si="144"/>
        <v>K</v>
      </c>
      <c r="E4620" s="55" t="str">
        <f t="shared" si="145"/>
        <v>K5014</v>
      </c>
      <c r="F4620" s="56" t="s">
        <v>16712</v>
      </c>
      <c r="G4620" s="56" t="s">
        <v>16713</v>
      </c>
      <c r="H4620" s="56" t="s">
        <v>2098</v>
      </c>
      <c r="I4620" s="57">
        <v>1</v>
      </c>
      <c r="J4620" s="57">
        <v>1.83</v>
      </c>
      <c r="K4620" s="57">
        <v>5</v>
      </c>
      <c r="L4620" s="315" t="e">
        <v>#REF!</v>
      </c>
      <c r="M4620" s="58" t="e">
        <v>#REF!</v>
      </c>
      <c r="N4620" s="58" t="e">
        <v>#N/A</v>
      </c>
      <c r="O4620" s="58" t="e">
        <v>#N/A</v>
      </c>
      <c r="P4620" s="58" t="e">
        <v>#N/A</v>
      </c>
      <c r="Q4620" s="58" t="e">
        <v>#N/A</v>
      </c>
    </row>
    <row r="4621" spans="1:17" s="110" customFormat="1" ht="15" customHeight="1" thickBot="1">
      <c r="A4621" s="446">
        <v>44112</v>
      </c>
      <c r="B4621" s="446"/>
      <c r="C4621" s="106" t="str">
        <f>IF(A4621="CSP","Consolidated Supply Program(IIF)",IF(A4621&lt;&gt;"",INDEX('CCN &amp; Description'!$B$2:$B$1071,MATCH(VALUE(LEFT(A4621,5)),'CCN &amp; Description'!$A$2:$A$1071,0)),""))</f>
        <v>COVERED STORAGE BUILDING, INSTALLATION</v>
      </c>
      <c r="D4621" s="107" t="str">
        <f t="shared" si="144"/>
        <v>K</v>
      </c>
      <c r="E4621" s="107" t="str">
        <f t="shared" si="145"/>
        <v>K5016</v>
      </c>
      <c r="F4621" s="108" t="s">
        <v>9701</v>
      </c>
      <c r="G4621" s="108" t="s">
        <v>13885</v>
      </c>
      <c r="H4621" s="108" t="s">
        <v>16714</v>
      </c>
      <c r="I4621" s="109">
        <v>1.5</v>
      </c>
      <c r="J4621" s="109">
        <v>0.75</v>
      </c>
      <c r="K4621" s="109">
        <v>0.57999999999999996</v>
      </c>
      <c r="L4621" s="110" t="e">
        <v>#REF!</v>
      </c>
      <c r="M4621" s="111" t="e">
        <v>#REF!</v>
      </c>
      <c r="N4621" s="111" t="e">
        <v>#N/A</v>
      </c>
      <c r="O4621" s="111" t="e">
        <v>#N/A</v>
      </c>
      <c r="P4621" s="111" t="e">
        <v>#N/A</v>
      </c>
      <c r="Q4621" s="111" t="e">
        <v>#N/A</v>
      </c>
    </row>
    <row r="4622" spans="1:17" ht="15" customHeight="1" thickBot="1">
      <c r="A4622" s="446"/>
      <c r="B4622" s="446"/>
      <c r="C4622" s="54" t="str">
        <f>IF(A4622="CSP","Consolidated Supply Program(IIF)",IF(A4622&lt;&gt;"",INDEX('CCN &amp; Description'!$B$2:$B$1071,MATCH(VALUE(LEFT(A4622,5)),'CCN &amp; Description'!$A$2:$A$1071,0)),""))</f>
        <v/>
      </c>
      <c r="D4622" s="55" t="str">
        <f t="shared" si="144"/>
        <v>K</v>
      </c>
      <c r="E4622" s="55" t="str">
        <f t="shared" si="145"/>
        <v>K5018</v>
      </c>
      <c r="F4622" s="56" t="s">
        <v>16715</v>
      </c>
      <c r="G4622" s="56" t="s">
        <v>16716</v>
      </c>
      <c r="H4622" s="56" t="s">
        <v>16717</v>
      </c>
      <c r="I4622" s="57">
        <v>1</v>
      </c>
      <c r="J4622" s="57">
        <v>1</v>
      </c>
      <c r="K4622" s="57">
        <v>0.33</v>
      </c>
      <c r="L4622" s="315" t="e">
        <v>#REF!</v>
      </c>
      <c r="M4622" s="58" t="e">
        <v>#REF!</v>
      </c>
      <c r="N4622" s="58" t="e">
        <v>#N/A</v>
      </c>
      <c r="O4622" s="58" t="e">
        <v>#N/A</v>
      </c>
      <c r="P4622" s="58" t="e">
        <v>#N/A</v>
      </c>
      <c r="Q4622" s="58" t="e">
        <v>#N/A</v>
      </c>
    </row>
    <row r="4623" spans="1:17" ht="15" customHeight="1" thickBot="1">
      <c r="A4623" s="446"/>
      <c r="B4623" s="446"/>
      <c r="C4623" s="54" t="str">
        <f>IF(A4623="CSP","Consolidated Supply Program(IIF)",IF(A4623&lt;&gt;"",INDEX('CCN &amp; Description'!$B$2:$B$1071,MATCH(VALUE(LEFT(A4623,5)),'CCN &amp; Description'!$A$2:$A$1071,0)),""))</f>
        <v/>
      </c>
      <c r="D4623" s="55" t="str">
        <f t="shared" si="144"/>
        <v>K</v>
      </c>
      <c r="E4623" s="55" t="str">
        <f t="shared" si="145"/>
        <v>K5018</v>
      </c>
      <c r="F4623" s="56" t="s">
        <v>16715</v>
      </c>
      <c r="G4623" s="56" t="s">
        <v>16716</v>
      </c>
      <c r="H4623" s="56" t="s">
        <v>15280</v>
      </c>
      <c r="I4623" s="57">
        <v>1</v>
      </c>
      <c r="J4623" s="57">
        <v>1</v>
      </c>
      <c r="K4623" s="57">
        <v>0.33</v>
      </c>
      <c r="L4623" s="315" t="e">
        <v>#REF!</v>
      </c>
      <c r="M4623" s="58" t="e">
        <v>#REF!</v>
      </c>
      <c r="N4623" s="58" t="e">
        <v>#N/A</v>
      </c>
      <c r="O4623" s="58" t="e">
        <v>#N/A</v>
      </c>
      <c r="P4623" s="58" t="e">
        <v>#N/A</v>
      </c>
      <c r="Q4623" s="58" t="e">
        <v>#N/A</v>
      </c>
    </row>
    <row r="4624" spans="1:17" ht="15" customHeight="1" thickBot="1">
      <c r="A4624" s="446"/>
      <c r="B4624" s="446"/>
      <c r="C4624" s="54" t="str">
        <f>IF(A4624="CSP","Consolidated Supply Program(IIF)",IF(A4624&lt;&gt;"",INDEX('CCN &amp; Description'!$B$2:$B$1071,MATCH(VALUE(LEFT(A4624,5)),'CCN &amp; Description'!$A$2:$A$1071,0)),""))</f>
        <v/>
      </c>
      <c r="D4624" s="55" t="str">
        <f t="shared" si="144"/>
        <v>K</v>
      </c>
      <c r="E4624" s="55" t="str">
        <f t="shared" si="145"/>
        <v>K5021</v>
      </c>
      <c r="F4624" s="56" t="s">
        <v>16718</v>
      </c>
      <c r="G4624" s="56" t="s">
        <v>16719</v>
      </c>
      <c r="H4624" s="59"/>
      <c r="I4624" s="57">
        <v>0</v>
      </c>
      <c r="J4624" s="57">
        <v>0</v>
      </c>
      <c r="K4624" s="57">
        <v>0</v>
      </c>
      <c r="L4624" s="315" t="e">
        <v>#REF!</v>
      </c>
      <c r="M4624" s="58" t="e">
        <v>#REF!</v>
      </c>
      <c r="N4624" s="58" t="e">
        <v>#N/A</v>
      </c>
      <c r="O4624" s="58" t="e">
        <v>#N/A</v>
      </c>
      <c r="P4624" s="58" t="e">
        <v>#N/A</v>
      </c>
      <c r="Q4624" s="58" t="e">
        <v>#N/A</v>
      </c>
    </row>
    <row r="4625" spans="1:17" ht="15" customHeight="1" thickBot="1">
      <c r="A4625" s="446"/>
      <c r="B4625" s="446"/>
      <c r="C4625" s="54" t="str">
        <f>IF(A4625="CSP","Consolidated Supply Program(IIF)",IF(A4625&lt;&gt;"",INDEX('CCN &amp; Description'!$B$2:$B$1071,MATCH(VALUE(LEFT(A4625,5)),'CCN &amp; Description'!$A$2:$A$1071,0)),""))</f>
        <v/>
      </c>
      <c r="D4625" s="55" t="str">
        <f t="shared" si="144"/>
        <v>K</v>
      </c>
      <c r="E4625" s="55" t="str">
        <f t="shared" si="145"/>
        <v>K5022</v>
      </c>
      <c r="F4625" s="56" t="s">
        <v>16720</v>
      </c>
      <c r="G4625" s="56" t="s">
        <v>16719</v>
      </c>
      <c r="H4625" s="59"/>
      <c r="I4625" s="57">
        <v>1.25</v>
      </c>
      <c r="J4625" s="57">
        <v>0.33</v>
      </c>
      <c r="K4625" s="57">
        <v>1.25</v>
      </c>
      <c r="L4625" s="315" t="e">
        <v>#REF!</v>
      </c>
      <c r="M4625" s="58" t="e">
        <v>#REF!</v>
      </c>
      <c r="N4625" s="58" t="e">
        <v>#N/A</v>
      </c>
      <c r="O4625" s="58" t="e">
        <v>#N/A</v>
      </c>
      <c r="P4625" s="58" t="e">
        <v>#N/A</v>
      </c>
      <c r="Q4625" s="58" t="e">
        <v>#N/A</v>
      </c>
    </row>
    <row r="4626" spans="1:17" ht="15" customHeight="1" thickBot="1">
      <c r="A4626" s="446"/>
      <c r="B4626" s="446"/>
      <c r="C4626" s="54" t="str">
        <f>IF(A4626="CSP","Consolidated Supply Program(IIF)",IF(A4626&lt;&gt;"",INDEX('CCN &amp; Description'!$B$2:$B$1071,MATCH(VALUE(LEFT(A4626,5)),'CCN &amp; Description'!$A$2:$A$1071,0)),""))</f>
        <v/>
      </c>
      <c r="D4626" s="55" t="str">
        <f t="shared" si="144"/>
        <v>K</v>
      </c>
      <c r="E4626" s="55" t="str">
        <f t="shared" si="145"/>
        <v>K5023</v>
      </c>
      <c r="F4626" s="56" t="s">
        <v>16721</v>
      </c>
      <c r="G4626" s="56" t="s">
        <v>16722</v>
      </c>
      <c r="H4626" s="59"/>
      <c r="I4626" s="57">
        <v>0</v>
      </c>
      <c r="J4626" s="57">
        <v>0</v>
      </c>
      <c r="K4626" s="57">
        <v>0</v>
      </c>
      <c r="L4626" s="315" t="e">
        <v>#REF!</v>
      </c>
      <c r="M4626" s="58" t="e">
        <v>#REF!</v>
      </c>
      <c r="N4626" s="58" t="e">
        <v>#N/A</v>
      </c>
      <c r="O4626" s="58" t="e">
        <v>#N/A</v>
      </c>
      <c r="P4626" s="58" t="e">
        <v>#N/A</v>
      </c>
      <c r="Q4626" s="58" t="e">
        <v>#N/A</v>
      </c>
    </row>
    <row r="4627" spans="1:17" ht="15" customHeight="1" thickBot="1">
      <c r="A4627" s="446"/>
      <c r="B4627" s="446"/>
      <c r="C4627" s="54" t="str">
        <f>IF(A4627="CSP","Consolidated Supply Program(IIF)",IF(A4627&lt;&gt;"",INDEX('CCN &amp; Description'!$B$2:$B$1071,MATCH(VALUE(LEFT(A4627,5)),'CCN &amp; Description'!$A$2:$A$1071,0)),""))</f>
        <v/>
      </c>
      <c r="D4627" s="55" t="str">
        <f t="shared" si="144"/>
        <v>K</v>
      </c>
      <c r="E4627" s="55" t="str">
        <f t="shared" si="145"/>
        <v>K5025</v>
      </c>
      <c r="F4627" s="56" t="s">
        <v>16723</v>
      </c>
      <c r="G4627" s="56" t="s">
        <v>16724</v>
      </c>
      <c r="H4627" s="59"/>
      <c r="I4627" s="57">
        <v>0</v>
      </c>
      <c r="J4627" s="57">
        <v>0</v>
      </c>
      <c r="K4627" s="57">
        <v>0</v>
      </c>
      <c r="L4627" s="315" t="e">
        <v>#REF!</v>
      </c>
      <c r="M4627" s="58" t="e">
        <v>#REF!</v>
      </c>
      <c r="N4627" s="58" t="e">
        <v>#N/A</v>
      </c>
      <c r="O4627" s="58" t="e">
        <v>#N/A</v>
      </c>
      <c r="P4627" s="58" t="e">
        <v>#N/A</v>
      </c>
      <c r="Q4627" s="58" t="e">
        <v>#N/A</v>
      </c>
    </row>
    <row r="4628" spans="1:17" ht="15" customHeight="1" thickBot="1">
      <c r="A4628" s="446"/>
      <c r="B4628" s="446"/>
      <c r="C4628" s="54" t="str">
        <f>IF(A4628="CSP","Consolidated Supply Program(IIF)",IF(A4628&lt;&gt;"",INDEX('CCN &amp; Description'!$B$2:$B$1071,MATCH(VALUE(LEFT(A4628,5)),'CCN &amp; Description'!$A$2:$A$1071,0)),""))</f>
        <v/>
      </c>
      <c r="D4628" s="55" t="str">
        <f t="shared" si="144"/>
        <v>K</v>
      </c>
      <c r="E4628" s="55" t="str">
        <f t="shared" si="145"/>
        <v>K5028</v>
      </c>
      <c r="F4628" s="56" t="s">
        <v>16725</v>
      </c>
      <c r="G4628" s="56" t="s">
        <v>16726</v>
      </c>
      <c r="H4628" s="56" t="s">
        <v>2098</v>
      </c>
      <c r="I4628" s="57">
        <v>0</v>
      </c>
      <c r="J4628" s="57">
        <v>0</v>
      </c>
      <c r="K4628" s="57">
        <v>0</v>
      </c>
      <c r="L4628" s="315" t="e">
        <v>#REF!</v>
      </c>
      <c r="M4628" s="58" t="e">
        <v>#REF!</v>
      </c>
      <c r="N4628" s="58" t="e">
        <v>#N/A</v>
      </c>
      <c r="O4628" s="58" t="e">
        <v>#N/A</v>
      </c>
      <c r="P4628" s="58" t="e">
        <v>#N/A</v>
      </c>
      <c r="Q4628" s="58" t="e">
        <v>#N/A</v>
      </c>
    </row>
    <row r="4629" spans="1:17" ht="15" customHeight="1" thickBot="1">
      <c r="A4629" s="446"/>
      <c r="B4629" s="446"/>
      <c r="C4629" s="54" t="str">
        <f>IF(A4629="CSP","Consolidated Supply Program(IIF)",IF(A4629&lt;&gt;"",INDEX('CCN &amp; Description'!$B$2:$B$1071,MATCH(VALUE(LEFT(A4629,5)),'CCN &amp; Description'!$A$2:$A$1071,0)),""))</f>
        <v/>
      </c>
      <c r="D4629" s="55" t="str">
        <f t="shared" si="144"/>
        <v>K</v>
      </c>
      <c r="E4629" s="55" t="str">
        <f t="shared" si="145"/>
        <v>K5040</v>
      </c>
      <c r="F4629" s="56" t="s">
        <v>16727</v>
      </c>
      <c r="G4629" s="56" t="s">
        <v>16728</v>
      </c>
      <c r="H4629" s="56" t="s">
        <v>2098</v>
      </c>
      <c r="I4629" s="57">
        <v>0.25</v>
      </c>
      <c r="J4629" s="57">
        <v>0.17</v>
      </c>
      <c r="K4629" s="57">
        <v>0.08</v>
      </c>
      <c r="L4629" s="315" t="e">
        <v>#REF!</v>
      </c>
      <c r="M4629" s="58" t="e">
        <v>#REF!</v>
      </c>
      <c r="N4629" s="58" t="e">
        <v>#N/A</v>
      </c>
      <c r="O4629" s="58" t="e">
        <v>#N/A</v>
      </c>
      <c r="P4629" s="58" t="e">
        <v>#N/A</v>
      </c>
      <c r="Q4629" s="58" t="e">
        <v>#N/A</v>
      </c>
    </row>
    <row r="4630" spans="1:17" s="110" customFormat="1" ht="15" customHeight="1" thickBot="1">
      <c r="A4630" s="446">
        <v>21375</v>
      </c>
      <c r="B4630" s="446"/>
      <c r="C4630" s="106" t="str">
        <f>IF(A4630="CSP","Consolidated Supply Program(IIF)",IF(A4630&lt;&gt;"",INDEX('CCN &amp; Description'!$B$2:$B$1071,MATCH(VALUE(LEFT(A4630,5)),'CCN &amp; Description'!$A$2:$A$1071,0)),""))</f>
        <v>MARINE MAINTENANCE SUPPORT FACILITY</v>
      </c>
      <c r="D4630" s="107" t="str">
        <f t="shared" si="144"/>
        <v>K</v>
      </c>
      <c r="E4630" s="107" t="str">
        <f t="shared" si="145"/>
        <v>K5060</v>
      </c>
      <c r="F4630" s="108" t="s">
        <v>9703</v>
      </c>
      <c r="G4630" s="108" t="s">
        <v>9704</v>
      </c>
      <c r="H4630" s="112"/>
      <c r="I4630" s="109">
        <v>0</v>
      </c>
      <c r="J4630" s="109">
        <v>0</v>
      </c>
      <c r="K4630" s="109">
        <v>0</v>
      </c>
      <c r="L4630" s="110" t="e">
        <v>#REF!</v>
      </c>
      <c r="M4630" s="111" t="e">
        <v>#REF!</v>
      </c>
      <c r="N4630" s="111" t="e">
        <v>#N/A</v>
      </c>
      <c r="O4630" s="111" t="e">
        <v>#N/A</v>
      </c>
      <c r="P4630" s="111" t="e">
        <v>#N/A</v>
      </c>
      <c r="Q4630" s="111" t="e">
        <v>#N/A</v>
      </c>
    </row>
    <row r="4631" spans="1:17" ht="15" customHeight="1" thickBot="1">
      <c r="A4631" s="446"/>
      <c r="B4631" s="446"/>
      <c r="C4631" s="54" t="str">
        <f>IF(A4631="CSP","Consolidated Supply Program(IIF)",IF(A4631&lt;&gt;"",INDEX('CCN &amp; Description'!$B$2:$B$1071,MATCH(VALUE(LEFT(A4631,5)),'CCN &amp; Description'!$A$2:$A$1071,0)),""))</f>
        <v/>
      </c>
      <c r="D4631" s="55" t="str">
        <f t="shared" si="144"/>
        <v>K</v>
      </c>
      <c r="E4631" s="55" t="str">
        <f t="shared" si="145"/>
        <v>K5065</v>
      </c>
      <c r="F4631" s="56" t="s">
        <v>16729</v>
      </c>
      <c r="G4631" s="56" t="s">
        <v>11662</v>
      </c>
      <c r="H4631" s="56" t="s">
        <v>16730</v>
      </c>
      <c r="I4631" s="57">
        <v>1.92</v>
      </c>
      <c r="J4631" s="57">
        <v>1.08</v>
      </c>
      <c r="K4631" s="57">
        <v>0.5</v>
      </c>
      <c r="L4631" s="315" t="e">
        <v>#REF!</v>
      </c>
      <c r="M4631" s="58" t="e">
        <v>#REF!</v>
      </c>
      <c r="N4631" s="58" t="e">
        <v>#N/A</v>
      </c>
      <c r="O4631" s="58" t="e">
        <v>#N/A</v>
      </c>
      <c r="P4631" s="58" t="e">
        <v>#N/A</v>
      </c>
      <c r="Q4631" s="58" t="e">
        <v>#N/A</v>
      </c>
    </row>
    <row r="4632" spans="1:17" ht="15" customHeight="1" thickBot="1">
      <c r="A4632" s="446"/>
      <c r="B4632" s="446"/>
      <c r="C4632" s="54" t="str">
        <f>IF(A4632="CSP","Consolidated Supply Program(IIF)",IF(A4632&lt;&gt;"",INDEX('CCN &amp; Description'!$B$2:$B$1071,MATCH(VALUE(LEFT(A4632,5)),'CCN &amp; Description'!$A$2:$A$1071,0)),""))</f>
        <v/>
      </c>
      <c r="D4632" s="55" t="str">
        <f t="shared" si="144"/>
        <v>K</v>
      </c>
      <c r="E4632" s="55" t="str">
        <f t="shared" si="145"/>
        <v>K5080</v>
      </c>
      <c r="F4632" s="56" t="s">
        <v>16731</v>
      </c>
      <c r="G4632" s="56" t="s">
        <v>16732</v>
      </c>
      <c r="H4632" s="56" t="s">
        <v>16733</v>
      </c>
      <c r="I4632" s="57">
        <v>0</v>
      </c>
      <c r="J4632" s="57">
        <v>0</v>
      </c>
      <c r="K4632" s="57">
        <v>0</v>
      </c>
      <c r="L4632" s="315" t="e">
        <v>#REF!</v>
      </c>
      <c r="M4632" s="58" t="e">
        <v>#REF!</v>
      </c>
      <c r="N4632" s="58" t="e">
        <v>#N/A</v>
      </c>
      <c r="O4632" s="58" t="e">
        <v>#N/A</v>
      </c>
      <c r="P4632" s="58" t="e">
        <v>#N/A</v>
      </c>
      <c r="Q4632" s="58" t="e">
        <v>#N/A</v>
      </c>
    </row>
    <row r="4633" spans="1:17" ht="15" customHeight="1" thickBot="1">
      <c r="A4633" s="446"/>
      <c r="B4633" s="446"/>
      <c r="C4633" s="54" t="str">
        <f>IF(A4633="CSP","Consolidated Supply Program(IIF)",IF(A4633&lt;&gt;"",INDEX('CCN &amp; Description'!$B$2:$B$1071,MATCH(VALUE(LEFT(A4633,5)),'CCN &amp; Description'!$A$2:$A$1071,0)),""))</f>
        <v/>
      </c>
      <c r="D4633" s="55" t="str">
        <f t="shared" si="144"/>
        <v>K</v>
      </c>
      <c r="E4633" s="55" t="str">
        <f t="shared" si="145"/>
        <v>K5080</v>
      </c>
      <c r="F4633" s="56" t="s">
        <v>16731</v>
      </c>
      <c r="G4633" s="56" t="s">
        <v>16734</v>
      </c>
      <c r="H4633" s="56" t="s">
        <v>16735</v>
      </c>
      <c r="I4633" s="57">
        <v>0</v>
      </c>
      <c r="J4633" s="57">
        <v>0</v>
      </c>
      <c r="K4633" s="57">
        <v>0</v>
      </c>
      <c r="L4633" s="315" t="e">
        <v>#REF!</v>
      </c>
      <c r="M4633" s="58" t="e">
        <v>#REF!</v>
      </c>
      <c r="N4633" s="58" t="e">
        <v>#N/A</v>
      </c>
      <c r="O4633" s="58" t="e">
        <v>#N/A</v>
      </c>
      <c r="P4633" s="58" t="e">
        <v>#N/A</v>
      </c>
      <c r="Q4633" s="58" t="e">
        <v>#N/A</v>
      </c>
    </row>
    <row r="4634" spans="1:17" ht="15" customHeight="1" thickBot="1">
      <c r="A4634" s="446"/>
      <c r="B4634" s="446"/>
      <c r="C4634" s="54" t="str">
        <f>IF(A4634="CSP","Consolidated Supply Program(IIF)",IF(A4634&lt;&gt;"",INDEX('CCN &amp; Description'!$B$2:$B$1071,MATCH(VALUE(LEFT(A4634,5)),'CCN &amp; Description'!$A$2:$A$1071,0)),""))</f>
        <v/>
      </c>
      <c r="D4634" s="55" t="str">
        <f t="shared" si="144"/>
        <v>K</v>
      </c>
      <c r="E4634" s="55" t="str">
        <f t="shared" si="145"/>
        <v>K5081</v>
      </c>
      <c r="F4634" s="56" t="s">
        <v>16736</v>
      </c>
      <c r="G4634" s="56" t="s">
        <v>16732</v>
      </c>
      <c r="H4634" s="56" t="s">
        <v>16737</v>
      </c>
      <c r="I4634" s="57">
        <v>0</v>
      </c>
      <c r="J4634" s="57">
        <v>0</v>
      </c>
      <c r="K4634" s="57">
        <v>0</v>
      </c>
      <c r="L4634" s="315" t="e">
        <v>#REF!</v>
      </c>
      <c r="M4634" s="58" t="e">
        <v>#REF!</v>
      </c>
      <c r="N4634" s="58" t="e">
        <v>#N/A</v>
      </c>
      <c r="O4634" s="58" t="e">
        <v>#N/A</v>
      </c>
      <c r="P4634" s="58" t="e">
        <v>#N/A</v>
      </c>
      <c r="Q4634" s="58" t="e">
        <v>#N/A</v>
      </c>
    </row>
    <row r="4635" spans="1:17" ht="15" customHeight="1" thickBot="1">
      <c r="A4635" s="446"/>
      <c r="B4635" s="446"/>
      <c r="C4635" s="54" t="str">
        <f>IF(A4635="CSP","Consolidated Supply Program(IIF)",IF(A4635&lt;&gt;"",INDEX('CCN &amp; Description'!$B$2:$B$1071,MATCH(VALUE(LEFT(A4635,5)),'CCN &amp; Description'!$A$2:$A$1071,0)),""))</f>
        <v/>
      </c>
      <c r="D4635" s="55" t="str">
        <f t="shared" si="144"/>
        <v>K</v>
      </c>
      <c r="E4635" s="55" t="str">
        <f t="shared" si="145"/>
        <v>K6000</v>
      </c>
      <c r="F4635" s="56" t="s">
        <v>16738</v>
      </c>
      <c r="G4635" s="56" t="s">
        <v>16739</v>
      </c>
      <c r="H4635" s="59"/>
      <c r="I4635" s="60"/>
      <c r="J4635" s="60"/>
      <c r="K4635" s="60"/>
      <c r="L4635" s="315" t="e">
        <v>#REF!</v>
      </c>
      <c r="M4635" s="58" t="e">
        <v>#REF!</v>
      </c>
      <c r="N4635" s="58" t="e">
        <v>#N/A</v>
      </c>
      <c r="O4635" s="58" t="e">
        <v>#N/A</v>
      </c>
      <c r="P4635" s="58" t="e">
        <v>#N/A</v>
      </c>
      <c r="Q4635" s="58" t="e">
        <v>#N/A</v>
      </c>
    </row>
    <row r="4636" spans="1:17" ht="15" customHeight="1" thickBot="1">
      <c r="A4636" s="446"/>
      <c r="B4636" s="446"/>
      <c r="C4636" s="54" t="str">
        <f>IF(A4636="CSP","Consolidated Supply Program(IIF)",IF(A4636&lt;&gt;"",INDEX('CCN &amp; Description'!$B$2:$B$1071,MATCH(VALUE(LEFT(A4636,5)),'CCN &amp; Description'!$A$2:$A$1071,0)),""))</f>
        <v/>
      </c>
      <c r="D4636" s="55" t="str">
        <f t="shared" si="144"/>
        <v>K</v>
      </c>
      <c r="E4636" s="55" t="str">
        <f t="shared" si="145"/>
        <v>K6001</v>
      </c>
      <c r="F4636" s="56" t="s">
        <v>16740</v>
      </c>
      <c r="G4636" s="56" t="s">
        <v>13534</v>
      </c>
      <c r="H4636" s="59"/>
      <c r="I4636" s="60"/>
      <c r="J4636" s="60"/>
      <c r="K4636" s="60"/>
      <c r="L4636" s="315" t="e">
        <v>#REF!</v>
      </c>
      <c r="M4636" s="58" t="e">
        <v>#REF!</v>
      </c>
      <c r="N4636" s="58" t="e">
        <v>#N/A</v>
      </c>
      <c r="O4636" s="58" t="e">
        <v>#N/A</v>
      </c>
      <c r="P4636" s="58" t="e">
        <v>#N/A</v>
      </c>
      <c r="Q4636" s="58" t="e">
        <v>#N/A</v>
      </c>
    </row>
    <row r="4637" spans="1:17" ht="15" customHeight="1" thickBot="1">
      <c r="A4637" s="446"/>
      <c r="B4637" s="446"/>
      <c r="C4637" s="54" t="str">
        <f>IF(A4637="CSP","Consolidated Supply Program(IIF)",IF(A4637&lt;&gt;"",INDEX('CCN &amp; Description'!$B$2:$B$1071,MATCH(VALUE(LEFT(A4637,5)),'CCN &amp; Description'!$A$2:$A$1071,0)),""))</f>
        <v/>
      </c>
      <c r="D4637" s="55" t="str">
        <f t="shared" si="144"/>
        <v>K</v>
      </c>
      <c r="E4637" s="55" t="str">
        <f t="shared" si="145"/>
        <v>K6002</v>
      </c>
      <c r="F4637" s="56" t="s">
        <v>16741</v>
      </c>
      <c r="G4637" s="56" t="s">
        <v>16742</v>
      </c>
      <c r="H4637" s="59"/>
      <c r="I4637" s="60"/>
      <c r="J4637" s="60"/>
      <c r="K4637" s="60"/>
      <c r="L4637" s="315" t="e">
        <v>#REF!</v>
      </c>
      <c r="M4637" s="58" t="e">
        <v>#REF!</v>
      </c>
      <c r="N4637" s="58" t="e">
        <v>#N/A</v>
      </c>
      <c r="O4637" s="58" t="e">
        <v>#N/A</v>
      </c>
      <c r="P4637" s="58" t="e">
        <v>#N/A</v>
      </c>
      <c r="Q4637" s="58" t="e">
        <v>#N/A</v>
      </c>
    </row>
    <row r="4638" spans="1:17" ht="15" customHeight="1" thickBot="1">
      <c r="A4638" s="446"/>
      <c r="B4638" s="446"/>
      <c r="C4638" s="54" t="str">
        <f>IF(A4638="CSP","Consolidated Supply Program(IIF)",IF(A4638&lt;&gt;"",INDEX('CCN &amp; Description'!$B$2:$B$1071,MATCH(VALUE(LEFT(A4638,5)),'CCN &amp; Description'!$A$2:$A$1071,0)),""))</f>
        <v/>
      </c>
      <c r="D4638" s="55" t="str">
        <f t="shared" si="144"/>
        <v>K</v>
      </c>
      <c r="E4638" s="55" t="str">
        <f t="shared" si="145"/>
        <v>K6003</v>
      </c>
      <c r="F4638" s="56" t="s">
        <v>16743</v>
      </c>
      <c r="G4638" s="56" t="s">
        <v>16335</v>
      </c>
      <c r="H4638" s="59"/>
      <c r="I4638" s="60"/>
      <c r="J4638" s="60"/>
      <c r="K4638" s="60"/>
      <c r="L4638" s="315" t="e">
        <v>#REF!</v>
      </c>
      <c r="M4638" s="58" t="e">
        <v>#REF!</v>
      </c>
      <c r="N4638" s="58" t="e">
        <v>#N/A</v>
      </c>
      <c r="O4638" s="58" t="e">
        <v>#N/A</v>
      </c>
      <c r="P4638" s="58" t="e">
        <v>#N/A</v>
      </c>
      <c r="Q4638" s="58" t="e">
        <v>#N/A</v>
      </c>
    </row>
    <row r="4639" spans="1:17" ht="15" customHeight="1" thickBot="1">
      <c r="A4639" s="446"/>
      <c r="B4639" s="446"/>
      <c r="C4639" s="54" t="str">
        <f>IF(A4639="CSP","Consolidated Supply Program(IIF)",IF(A4639&lt;&gt;"",INDEX('CCN &amp; Description'!$B$2:$B$1071,MATCH(VALUE(LEFT(A4639,5)),'CCN &amp; Description'!$A$2:$A$1071,0)),""))</f>
        <v/>
      </c>
      <c r="D4639" s="55" t="str">
        <f t="shared" si="144"/>
        <v>K</v>
      </c>
      <c r="E4639" s="55" t="str">
        <f t="shared" si="145"/>
        <v>K6004</v>
      </c>
      <c r="F4639" s="56" t="s">
        <v>16744</v>
      </c>
      <c r="G4639" s="56" t="s">
        <v>9710</v>
      </c>
      <c r="H4639" s="59"/>
      <c r="I4639" s="60"/>
      <c r="J4639" s="60"/>
      <c r="K4639" s="60"/>
      <c r="L4639" s="315" t="e">
        <v>#REF!</v>
      </c>
      <c r="M4639" s="58" t="e">
        <v>#REF!</v>
      </c>
      <c r="N4639" s="58" t="e">
        <v>#N/A</v>
      </c>
      <c r="O4639" s="58" t="e">
        <v>#N/A</v>
      </c>
      <c r="P4639" s="58" t="e">
        <v>#N/A</v>
      </c>
      <c r="Q4639" s="58" t="e">
        <v>#N/A</v>
      </c>
    </row>
    <row r="4640" spans="1:17" ht="15" customHeight="1" thickBot="1">
      <c r="A4640" s="446"/>
      <c r="B4640" s="446"/>
      <c r="C4640" s="54" t="str">
        <f>IF(A4640="CSP","Consolidated Supply Program(IIF)",IF(A4640&lt;&gt;"",INDEX('CCN &amp; Description'!$B$2:$B$1071,MATCH(VALUE(LEFT(A4640,5)),'CCN &amp; Description'!$A$2:$A$1071,0)),""))</f>
        <v/>
      </c>
      <c r="D4640" s="55" t="str">
        <f t="shared" si="144"/>
        <v>K</v>
      </c>
      <c r="E4640" s="55" t="str">
        <f t="shared" si="145"/>
        <v>K6005</v>
      </c>
      <c r="F4640" s="56" t="s">
        <v>16745</v>
      </c>
      <c r="G4640" s="56" t="s">
        <v>9706</v>
      </c>
      <c r="H4640" s="59"/>
      <c r="I4640" s="60"/>
      <c r="J4640" s="60"/>
      <c r="K4640" s="60"/>
      <c r="L4640" s="315" t="e">
        <v>#REF!</v>
      </c>
      <c r="M4640" s="58" t="e">
        <v>#REF!</v>
      </c>
      <c r="N4640" s="58" t="e">
        <v>#N/A</v>
      </c>
      <c r="O4640" s="58" t="e">
        <v>#N/A</v>
      </c>
      <c r="P4640" s="58" t="e">
        <v>#N/A</v>
      </c>
      <c r="Q4640" s="58" t="e">
        <v>#N/A</v>
      </c>
    </row>
    <row r="4641" spans="1:17" ht="15" customHeight="1" thickBot="1">
      <c r="A4641" s="446"/>
      <c r="B4641" s="446"/>
      <c r="C4641" s="54" t="str">
        <f>IF(A4641="CSP","Consolidated Supply Program(IIF)",IF(A4641&lt;&gt;"",INDEX('CCN &amp; Description'!$B$2:$B$1071,MATCH(VALUE(LEFT(A4641,5)),'CCN &amp; Description'!$A$2:$A$1071,0)),""))</f>
        <v/>
      </c>
      <c r="D4641" s="55" t="str">
        <f t="shared" si="144"/>
        <v>K</v>
      </c>
      <c r="E4641" s="55" t="str">
        <f t="shared" si="145"/>
        <v>K6006</v>
      </c>
      <c r="F4641" s="56" t="s">
        <v>16746</v>
      </c>
      <c r="G4641" s="56" t="s">
        <v>9706</v>
      </c>
      <c r="H4641" s="59"/>
      <c r="I4641" s="60"/>
      <c r="J4641" s="60"/>
      <c r="K4641" s="60"/>
      <c r="L4641" s="315" t="e">
        <v>#REF!</v>
      </c>
      <c r="M4641" s="58" t="e">
        <v>#REF!</v>
      </c>
      <c r="N4641" s="58" t="e">
        <v>#N/A</v>
      </c>
      <c r="O4641" s="58" t="e">
        <v>#N/A</v>
      </c>
      <c r="P4641" s="58" t="e">
        <v>#N/A</v>
      </c>
      <c r="Q4641" s="58" t="e">
        <v>#N/A</v>
      </c>
    </row>
    <row r="4642" spans="1:17" ht="15" customHeight="1" thickBot="1">
      <c r="A4642" s="446"/>
      <c r="B4642" s="446"/>
      <c r="C4642" s="54" t="str">
        <f>IF(A4642="CSP","Consolidated Supply Program(IIF)",IF(A4642&lt;&gt;"",INDEX('CCN &amp; Description'!$B$2:$B$1071,MATCH(VALUE(LEFT(A4642,5)),'CCN &amp; Description'!$A$2:$A$1071,0)),""))</f>
        <v/>
      </c>
      <c r="D4642" s="55" t="str">
        <f t="shared" si="144"/>
        <v>K</v>
      </c>
      <c r="E4642" s="55" t="str">
        <f t="shared" si="145"/>
        <v>K6007</v>
      </c>
      <c r="F4642" s="56" t="s">
        <v>16747</v>
      </c>
      <c r="G4642" s="56" t="s">
        <v>9706</v>
      </c>
      <c r="H4642" s="59"/>
      <c r="I4642" s="60"/>
      <c r="J4642" s="60"/>
      <c r="K4642" s="60"/>
      <c r="L4642" s="315" t="e">
        <v>#REF!</v>
      </c>
      <c r="M4642" s="58" t="e">
        <v>#REF!</v>
      </c>
      <c r="N4642" s="58" t="e">
        <v>#N/A</v>
      </c>
      <c r="O4642" s="58" t="e">
        <v>#N/A</v>
      </c>
      <c r="P4642" s="58" t="e">
        <v>#N/A</v>
      </c>
      <c r="Q4642" s="58" t="e">
        <v>#N/A</v>
      </c>
    </row>
    <row r="4643" spans="1:17" ht="15" customHeight="1" thickBot="1">
      <c r="A4643" s="446"/>
      <c r="B4643" s="446"/>
      <c r="C4643" s="54" t="str">
        <f>IF(A4643="CSP","Consolidated Supply Program(IIF)",IF(A4643&lt;&gt;"",INDEX('CCN &amp; Description'!$B$2:$B$1071,MATCH(VALUE(LEFT(A4643,5)),'CCN &amp; Description'!$A$2:$A$1071,0)),""))</f>
        <v/>
      </c>
      <c r="D4643" s="55" t="str">
        <f t="shared" si="144"/>
        <v>K</v>
      </c>
      <c r="E4643" s="55" t="str">
        <f t="shared" si="145"/>
        <v>K6008</v>
      </c>
      <c r="F4643" s="56" t="s">
        <v>9705</v>
      </c>
      <c r="G4643" s="56" t="s">
        <v>9706</v>
      </c>
      <c r="H4643" s="59"/>
      <c r="I4643" s="60"/>
      <c r="J4643" s="60"/>
      <c r="K4643" s="60"/>
      <c r="L4643" s="315" t="e">
        <v>#REF!</v>
      </c>
      <c r="M4643" s="58" t="e">
        <v>#REF!</v>
      </c>
      <c r="N4643" s="58" t="e">
        <v>#N/A</v>
      </c>
      <c r="O4643" s="58" t="e">
        <v>#N/A</v>
      </c>
      <c r="P4643" s="58" t="e">
        <v>#N/A</v>
      </c>
      <c r="Q4643" s="58" t="e">
        <v>#N/A</v>
      </c>
    </row>
    <row r="4644" spans="1:17" ht="15" customHeight="1" thickBot="1">
      <c r="A4644" s="446"/>
      <c r="B4644" s="446"/>
      <c r="C4644" s="54" t="str">
        <f>IF(A4644="CSP","Consolidated Supply Program(IIF)",IF(A4644&lt;&gt;"",INDEX('CCN &amp; Description'!$B$2:$B$1071,MATCH(VALUE(LEFT(A4644,5)),'CCN &amp; Description'!$A$2:$A$1071,0)),""))</f>
        <v/>
      </c>
      <c r="D4644" s="55" t="str">
        <f t="shared" si="144"/>
        <v>K</v>
      </c>
      <c r="E4644" s="55" t="str">
        <f t="shared" si="145"/>
        <v>K6009</v>
      </c>
      <c r="F4644" s="56" t="s">
        <v>9707</v>
      </c>
      <c r="G4644" s="56" t="s">
        <v>9708</v>
      </c>
      <c r="H4644" s="59"/>
      <c r="I4644" s="60"/>
      <c r="J4644" s="60"/>
      <c r="K4644" s="60"/>
      <c r="L4644" s="315" t="e">
        <v>#REF!</v>
      </c>
      <c r="M4644" s="58" t="e">
        <v>#REF!</v>
      </c>
      <c r="N4644" s="58" t="e">
        <v>#N/A</v>
      </c>
      <c r="O4644" s="58" t="e">
        <v>#N/A</v>
      </c>
      <c r="P4644" s="58" t="e">
        <v>#N/A</v>
      </c>
      <c r="Q4644" s="58" t="e">
        <v>#N/A</v>
      </c>
    </row>
    <row r="4645" spans="1:17" ht="15" customHeight="1" thickBot="1">
      <c r="A4645" s="446"/>
      <c r="B4645" s="446"/>
      <c r="C4645" s="54" t="str">
        <f>IF(A4645="CSP","Consolidated Supply Program(IIF)",IF(A4645&lt;&gt;"",INDEX('CCN &amp; Description'!$B$2:$B$1071,MATCH(VALUE(LEFT(A4645,5)),'CCN &amp; Description'!$A$2:$A$1071,0)),""))</f>
        <v/>
      </c>
      <c r="D4645" s="55" t="str">
        <f t="shared" si="144"/>
        <v>K</v>
      </c>
      <c r="E4645" s="55" t="str">
        <f t="shared" si="145"/>
        <v>K6010</v>
      </c>
      <c r="F4645" s="56" t="s">
        <v>9709</v>
      </c>
      <c r="G4645" s="56" t="s">
        <v>9710</v>
      </c>
      <c r="H4645" s="59"/>
      <c r="I4645" s="60"/>
      <c r="J4645" s="60"/>
      <c r="K4645" s="60"/>
      <c r="L4645" s="315" t="e">
        <v>#REF!</v>
      </c>
      <c r="M4645" s="58" t="e">
        <v>#REF!</v>
      </c>
      <c r="N4645" s="58" t="e">
        <v>#N/A</v>
      </c>
      <c r="O4645" s="58" t="e">
        <v>#N/A</v>
      </c>
      <c r="P4645" s="58" t="e">
        <v>#N/A</v>
      </c>
      <c r="Q4645" s="58" t="e">
        <v>#N/A</v>
      </c>
    </row>
    <row r="4646" spans="1:17" ht="15" customHeight="1" thickBot="1">
      <c r="A4646" s="446"/>
      <c r="B4646" s="446"/>
      <c r="C4646" s="54" t="str">
        <f>IF(A4646="CSP","Consolidated Supply Program(IIF)",IF(A4646&lt;&gt;"",INDEX('CCN &amp; Description'!$B$2:$B$1071,MATCH(VALUE(LEFT(A4646,5)),'CCN &amp; Description'!$A$2:$A$1071,0)),""))</f>
        <v/>
      </c>
      <c r="D4646" s="55" t="str">
        <f t="shared" si="144"/>
        <v>K</v>
      </c>
      <c r="E4646" s="55" t="str">
        <f t="shared" si="145"/>
        <v>K6011</v>
      </c>
      <c r="F4646" s="56" t="s">
        <v>16748</v>
      </c>
      <c r="G4646" s="56" t="s">
        <v>16749</v>
      </c>
      <c r="H4646" s="59"/>
      <c r="I4646" s="60"/>
      <c r="J4646" s="60"/>
      <c r="K4646" s="60"/>
      <c r="L4646" s="315" t="e">
        <v>#REF!</v>
      </c>
      <c r="M4646" s="58" t="e">
        <v>#REF!</v>
      </c>
      <c r="N4646" s="58" t="e">
        <v>#N/A</v>
      </c>
      <c r="O4646" s="58" t="e">
        <v>#N/A</v>
      </c>
      <c r="P4646" s="58" t="e">
        <v>#N/A</v>
      </c>
      <c r="Q4646" s="58" t="e">
        <v>#N/A</v>
      </c>
    </row>
    <row r="4647" spans="1:17" ht="15" customHeight="1" thickBot="1">
      <c r="A4647" s="446"/>
      <c r="B4647" s="446"/>
      <c r="C4647" s="54" t="str">
        <f>IF(A4647="CSP","Consolidated Supply Program(IIF)",IF(A4647&lt;&gt;"",INDEX('CCN &amp; Description'!$B$2:$B$1071,MATCH(VALUE(LEFT(A4647,5)),'CCN &amp; Description'!$A$2:$A$1071,0)),""))</f>
        <v/>
      </c>
      <c r="D4647" s="55" t="str">
        <f t="shared" si="144"/>
        <v>K</v>
      </c>
      <c r="E4647" s="55" t="str">
        <f t="shared" si="145"/>
        <v>K6012</v>
      </c>
      <c r="F4647" s="56" t="s">
        <v>16750</v>
      </c>
      <c r="G4647" s="56" t="s">
        <v>16751</v>
      </c>
      <c r="H4647" s="59"/>
      <c r="I4647" s="60"/>
      <c r="J4647" s="60"/>
      <c r="K4647" s="60"/>
      <c r="L4647" s="315" t="e">
        <v>#REF!</v>
      </c>
      <c r="M4647" s="58" t="e">
        <v>#REF!</v>
      </c>
      <c r="N4647" s="58" t="e">
        <v>#N/A</v>
      </c>
      <c r="O4647" s="58" t="e">
        <v>#N/A</v>
      </c>
      <c r="P4647" s="58" t="e">
        <v>#N/A</v>
      </c>
      <c r="Q4647" s="58" t="e">
        <v>#N/A</v>
      </c>
    </row>
    <row r="4648" spans="1:17" ht="15" customHeight="1" thickBot="1">
      <c r="A4648" s="446"/>
      <c r="B4648" s="446"/>
      <c r="C4648" s="54" t="str">
        <f>IF(A4648="CSP","Consolidated Supply Program(IIF)",IF(A4648&lt;&gt;"",INDEX('CCN &amp; Description'!$B$2:$B$1071,MATCH(VALUE(LEFT(A4648,5)),'CCN &amp; Description'!$A$2:$A$1071,0)),""))</f>
        <v/>
      </c>
      <c r="D4648" s="55" t="str">
        <f t="shared" si="144"/>
        <v>K</v>
      </c>
      <c r="E4648" s="55" t="str">
        <f t="shared" si="145"/>
        <v>K6013</v>
      </c>
      <c r="F4648" s="56" t="s">
        <v>16752</v>
      </c>
      <c r="G4648" s="56" t="s">
        <v>9710</v>
      </c>
      <c r="H4648" s="59"/>
      <c r="I4648" s="60"/>
      <c r="J4648" s="60"/>
      <c r="K4648" s="60"/>
      <c r="L4648" s="315" t="e">
        <v>#REF!</v>
      </c>
      <c r="M4648" s="58" t="e">
        <v>#REF!</v>
      </c>
      <c r="N4648" s="58" t="e">
        <v>#N/A</v>
      </c>
      <c r="O4648" s="58" t="e">
        <v>#N/A</v>
      </c>
      <c r="P4648" s="58" t="e">
        <v>#N/A</v>
      </c>
      <c r="Q4648" s="58" t="e">
        <v>#N/A</v>
      </c>
    </row>
    <row r="4649" spans="1:17" ht="15" customHeight="1" thickBot="1">
      <c r="A4649" s="446"/>
      <c r="B4649" s="446"/>
      <c r="C4649" s="54" t="str">
        <f>IF(A4649="CSP","Consolidated Supply Program(IIF)",IF(A4649&lt;&gt;"",INDEX('CCN &amp; Description'!$B$2:$B$1071,MATCH(VALUE(LEFT(A4649,5)),'CCN &amp; Description'!$A$2:$A$1071,0)),""))</f>
        <v/>
      </c>
      <c r="D4649" s="55" t="str">
        <f t="shared" si="144"/>
        <v>K</v>
      </c>
      <c r="E4649" s="55" t="str">
        <f t="shared" si="145"/>
        <v>K6014</v>
      </c>
      <c r="F4649" s="56" t="s">
        <v>9711</v>
      </c>
      <c r="G4649" s="56" t="s">
        <v>9710</v>
      </c>
      <c r="H4649" s="59"/>
      <c r="I4649" s="60"/>
      <c r="J4649" s="60"/>
      <c r="K4649" s="60"/>
      <c r="L4649" s="315" t="e">
        <v>#REF!</v>
      </c>
      <c r="M4649" s="58" t="e">
        <v>#REF!</v>
      </c>
      <c r="N4649" s="58" t="e">
        <v>#N/A</v>
      </c>
      <c r="O4649" s="58" t="e">
        <v>#N/A</v>
      </c>
      <c r="P4649" s="58" t="e">
        <v>#N/A</v>
      </c>
      <c r="Q4649" s="58" t="e">
        <v>#N/A</v>
      </c>
    </row>
    <row r="4650" spans="1:17" ht="15" customHeight="1" thickBot="1">
      <c r="A4650" s="446"/>
      <c r="B4650" s="446"/>
      <c r="C4650" s="54" t="str">
        <f>IF(A4650="CSP","Consolidated Supply Program(IIF)",IF(A4650&lt;&gt;"",INDEX('CCN &amp; Description'!$B$2:$B$1071,MATCH(VALUE(LEFT(A4650,5)),'CCN &amp; Description'!$A$2:$A$1071,0)),""))</f>
        <v/>
      </c>
      <c r="D4650" s="55" t="str">
        <f t="shared" si="144"/>
        <v>K</v>
      </c>
      <c r="E4650" s="55" t="str">
        <f t="shared" si="145"/>
        <v>K6015</v>
      </c>
      <c r="F4650" s="56" t="s">
        <v>9712</v>
      </c>
      <c r="G4650" s="56" t="s">
        <v>9710</v>
      </c>
      <c r="H4650" s="59"/>
      <c r="I4650" s="60"/>
      <c r="J4650" s="60"/>
      <c r="K4650" s="60"/>
      <c r="L4650" s="315" t="e">
        <v>#REF!</v>
      </c>
      <c r="M4650" s="58" t="e">
        <v>#REF!</v>
      </c>
      <c r="N4650" s="58" t="e">
        <v>#N/A</v>
      </c>
      <c r="O4650" s="58" t="e">
        <v>#N/A</v>
      </c>
      <c r="P4650" s="58" t="e">
        <v>#N/A</v>
      </c>
      <c r="Q4650" s="58" t="e">
        <v>#N/A</v>
      </c>
    </row>
    <row r="4651" spans="1:17" ht="15" customHeight="1" thickBot="1">
      <c r="A4651" s="446"/>
      <c r="B4651" s="446"/>
      <c r="C4651" s="54" t="str">
        <f>IF(A4651="CSP","Consolidated Supply Program(IIF)",IF(A4651&lt;&gt;"",INDEX('CCN &amp; Description'!$B$2:$B$1071,MATCH(VALUE(LEFT(A4651,5)),'CCN &amp; Description'!$A$2:$A$1071,0)),""))</f>
        <v/>
      </c>
      <c r="D4651" s="55" t="str">
        <f t="shared" si="144"/>
        <v>K</v>
      </c>
      <c r="E4651" s="55" t="str">
        <f t="shared" si="145"/>
        <v>K6016</v>
      </c>
      <c r="F4651" s="56" t="s">
        <v>16753</v>
      </c>
      <c r="G4651" s="56" t="s">
        <v>16754</v>
      </c>
      <c r="H4651" s="59"/>
      <c r="I4651" s="60"/>
      <c r="J4651" s="60"/>
      <c r="K4651" s="60"/>
      <c r="L4651" s="315" t="e">
        <v>#REF!</v>
      </c>
      <c r="M4651" s="58" t="e">
        <v>#REF!</v>
      </c>
      <c r="N4651" s="58" t="e">
        <v>#N/A</v>
      </c>
      <c r="O4651" s="58" t="e">
        <v>#N/A</v>
      </c>
      <c r="P4651" s="58" t="e">
        <v>#N/A</v>
      </c>
      <c r="Q4651" s="58" t="e">
        <v>#N/A</v>
      </c>
    </row>
    <row r="4652" spans="1:17" ht="15" customHeight="1" thickBot="1">
      <c r="A4652" s="446"/>
      <c r="B4652" s="446"/>
      <c r="C4652" s="54" t="str">
        <f>IF(A4652="CSP","Consolidated Supply Program(IIF)",IF(A4652&lt;&gt;"",INDEX('CCN &amp; Description'!$B$2:$B$1071,MATCH(VALUE(LEFT(A4652,5)),'CCN &amp; Description'!$A$2:$A$1071,0)),""))</f>
        <v/>
      </c>
      <c r="D4652" s="55" t="str">
        <f t="shared" si="144"/>
        <v>K</v>
      </c>
      <c r="E4652" s="55" t="str">
        <f t="shared" si="145"/>
        <v>K6017</v>
      </c>
      <c r="F4652" s="56" t="s">
        <v>16755</v>
      </c>
      <c r="G4652" s="56" t="s">
        <v>16756</v>
      </c>
      <c r="H4652" s="59"/>
      <c r="I4652" s="60"/>
      <c r="J4652" s="60"/>
      <c r="K4652" s="60"/>
      <c r="L4652" s="315" t="e">
        <v>#REF!</v>
      </c>
      <c r="M4652" s="58" t="e">
        <v>#REF!</v>
      </c>
      <c r="N4652" s="58" t="e">
        <v>#N/A</v>
      </c>
      <c r="O4652" s="58" t="e">
        <v>#N/A</v>
      </c>
      <c r="P4652" s="58" t="e">
        <v>#N/A</v>
      </c>
      <c r="Q4652" s="58" t="e">
        <v>#N/A</v>
      </c>
    </row>
    <row r="4653" spans="1:17" ht="15" customHeight="1" thickBot="1">
      <c r="A4653" s="446"/>
      <c r="B4653" s="446"/>
      <c r="C4653" s="54" t="str">
        <f>IF(A4653="CSP","Consolidated Supply Program(IIF)",IF(A4653&lt;&gt;"",INDEX('CCN &amp; Description'!$B$2:$B$1071,MATCH(VALUE(LEFT(A4653,5)),'CCN &amp; Description'!$A$2:$A$1071,0)),""))</f>
        <v/>
      </c>
      <c r="D4653" s="55" t="str">
        <f t="shared" si="144"/>
        <v>K</v>
      </c>
      <c r="E4653" s="55" t="str">
        <f t="shared" si="145"/>
        <v>K6018</v>
      </c>
      <c r="F4653" s="56" t="s">
        <v>16757</v>
      </c>
      <c r="G4653" s="56" t="s">
        <v>16142</v>
      </c>
      <c r="H4653" s="59"/>
      <c r="I4653" s="60"/>
      <c r="J4653" s="60"/>
      <c r="K4653" s="60"/>
      <c r="L4653" s="315" t="e">
        <v>#REF!</v>
      </c>
      <c r="M4653" s="58" t="e">
        <v>#REF!</v>
      </c>
      <c r="N4653" s="58" t="e">
        <v>#N/A</v>
      </c>
      <c r="O4653" s="58" t="e">
        <v>#N/A</v>
      </c>
      <c r="P4653" s="58" t="e">
        <v>#N/A</v>
      </c>
      <c r="Q4653" s="58" t="e">
        <v>#N/A</v>
      </c>
    </row>
    <row r="4654" spans="1:17" ht="15" customHeight="1" thickBot="1">
      <c r="A4654" s="446"/>
      <c r="B4654" s="446"/>
      <c r="C4654" s="54" t="str">
        <f>IF(A4654="CSP","Consolidated Supply Program(IIF)",IF(A4654&lt;&gt;"",INDEX('CCN &amp; Description'!$B$2:$B$1071,MATCH(VALUE(LEFT(A4654,5)),'CCN &amp; Description'!$A$2:$A$1071,0)),""))</f>
        <v/>
      </c>
      <c r="D4654" s="55" t="str">
        <f t="shared" si="144"/>
        <v>K</v>
      </c>
      <c r="E4654" s="55" t="str">
        <f t="shared" si="145"/>
        <v>K6019</v>
      </c>
      <c r="F4654" s="56" t="s">
        <v>16758</v>
      </c>
      <c r="G4654" s="56" t="s">
        <v>9710</v>
      </c>
      <c r="H4654" s="59"/>
      <c r="I4654" s="60"/>
      <c r="J4654" s="60"/>
      <c r="K4654" s="60"/>
      <c r="L4654" s="315" t="e">
        <v>#REF!</v>
      </c>
      <c r="M4654" s="58" t="e">
        <v>#REF!</v>
      </c>
      <c r="N4654" s="58" t="e">
        <v>#N/A</v>
      </c>
      <c r="O4654" s="58" t="e">
        <v>#N/A</v>
      </c>
      <c r="P4654" s="58" t="e">
        <v>#N/A</v>
      </c>
      <c r="Q4654" s="58" t="e">
        <v>#N/A</v>
      </c>
    </row>
    <row r="4655" spans="1:17" ht="15" customHeight="1" thickBot="1">
      <c r="A4655" s="446"/>
      <c r="B4655" s="446"/>
      <c r="C4655" s="54" t="str">
        <f>IF(A4655="CSP","Consolidated Supply Program(IIF)",IF(A4655&lt;&gt;"",INDEX('CCN &amp; Description'!$B$2:$B$1071,MATCH(VALUE(LEFT(A4655,5)),'CCN &amp; Description'!$A$2:$A$1071,0)),""))</f>
        <v/>
      </c>
      <c r="D4655" s="55" t="str">
        <f t="shared" si="144"/>
        <v>K</v>
      </c>
      <c r="E4655" s="55" t="str">
        <f t="shared" si="145"/>
        <v>K6020</v>
      </c>
      <c r="F4655" s="56" t="s">
        <v>16759</v>
      </c>
      <c r="G4655" s="56" t="s">
        <v>10430</v>
      </c>
      <c r="H4655" s="56" t="s">
        <v>16760</v>
      </c>
      <c r="I4655" s="60"/>
      <c r="J4655" s="60"/>
      <c r="K4655" s="60"/>
      <c r="L4655" s="315" t="e">
        <v>#REF!</v>
      </c>
      <c r="M4655" s="58" t="e">
        <v>#REF!</v>
      </c>
      <c r="N4655" s="58" t="e">
        <v>#N/A</v>
      </c>
      <c r="O4655" s="58" t="e">
        <v>#N/A</v>
      </c>
      <c r="P4655" s="58" t="e">
        <v>#N/A</v>
      </c>
      <c r="Q4655" s="58" t="e">
        <v>#N/A</v>
      </c>
    </row>
    <row r="4656" spans="1:17" ht="15" customHeight="1" thickBot="1">
      <c r="A4656" s="446"/>
      <c r="B4656" s="446"/>
      <c r="C4656" s="54" t="str">
        <f>IF(A4656="CSP","Consolidated Supply Program(IIF)",IF(A4656&lt;&gt;"",INDEX('CCN &amp; Description'!$B$2:$B$1071,MATCH(VALUE(LEFT(A4656,5)),'CCN &amp; Description'!$A$2:$A$1071,0)),""))</f>
        <v/>
      </c>
      <c r="D4656" s="55" t="str">
        <f t="shared" si="144"/>
        <v>K</v>
      </c>
      <c r="E4656" s="55" t="str">
        <f t="shared" si="145"/>
        <v>K6020</v>
      </c>
      <c r="F4656" s="56" t="s">
        <v>16759</v>
      </c>
      <c r="G4656" s="56" t="s">
        <v>10430</v>
      </c>
      <c r="H4656" s="56" t="s">
        <v>16761</v>
      </c>
      <c r="I4656" s="60"/>
      <c r="J4656" s="60"/>
      <c r="K4656" s="60"/>
      <c r="L4656" s="315" t="e">
        <v>#REF!</v>
      </c>
      <c r="M4656" s="58" t="e">
        <v>#REF!</v>
      </c>
      <c r="N4656" s="58" t="e">
        <v>#N/A</v>
      </c>
      <c r="O4656" s="58" t="e">
        <v>#N/A</v>
      </c>
      <c r="P4656" s="58" t="e">
        <v>#N/A</v>
      </c>
      <c r="Q4656" s="58" t="e">
        <v>#N/A</v>
      </c>
    </row>
    <row r="4657" spans="1:17" ht="15" customHeight="1" thickBot="1">
      <c r="A4657" s="446"/>
      <c r="B4657" s="446"/>
      <c r="C4657" s="54" t="str">
        <f>IF(A4657="CSP","Consolidated Supply Program(IIF)",IF(A4657&lt;&gt;"",INDEX('CCN &amp; Description'!$B$2:$B$1071,MATCH(VALUE(LEFT(A4657,5)),'CCN &amp; Description'!$A$2:$A$1071,0)),""))</f>
        <v/>
      </c>
      <c r="D4657" s="55" t="str">
        <f t="shared" si="144"/>
        <v>K</v>
      </c>
      <c r="E4657" s="55" t="str">
        <f t="shared" si="145"/>
        <v>K6021</v>
      </c>
      <c r="F4657" s="56" t="s">
        <v>16762</v>
      </c>
      <c r="G4657" s="56" t="s">
        <v>16763</v>
      </c>
      <c r="H4657" s="59"/>
      <c r="I4657" s="60"/>
      <c r="J4657" s="60"/>
      <c r="K4657" s="60"/>
      <c r="L4657" s="315" t="e">
        <v>#REF!</v>
      </c>
      <c r="M4657" s="58" t="e">
        <v>#REF!</v>
      </c>
      <c r="N4657" s="58" t="e">
        <v>#N/A</v>
      </c>
      <c r="O4657" s="58" t="e">
        <v>#N/A</v>
      </c>
      <c r="P4657" s="58" t="e">
        <v>#N/A</v>
      </c>
      <c r="Q4657" s="58" t="e">
        <v>#N/A</v>
      </c>
    </row>
    <row r="4658" spans="1:17" ht="15" customHeight="1" thickBot="1">
      <c r="A4658" s="446"/>
      <c r="B4658" s="446"/>
      <c r="C4658" s="54" t="str">
        <f>IF(A4658="CSP","Consolidated Supply Program(IIF)",IF(A4658&lt;&gt;"",INDEX('CCN &amp; Description'!$B$2:$B$1071,MATCH(VALUE(LEFT(A4658,5)),'CCN &amp; Description'!$A$2:$A$1071,0)),""))</f>
        <v/>
      </c>
      <c r="D4658" s="55" t="str">
        <f t="shared" si="144"/>
        <v>K</v>
      </c>
      <c r="E4658" s="55" t="str">
        <f t="shared" si="145"/>
        <v>K6022</v>
      </c>
      <c r="F4658" s="56" t="s">
        <v>16764</v>
      </c>
      <c r="G4658" s="56" t="s">
        <v>16765</v>
      </c>
      <c r="H4658" s="59"/>
      <c r="I4658" s="60"/>
      <c r="J4658" s="60"/>
      <c r="K4658" s="60"/>
      <c r="L4658" s="315" t="e">
        <v>#REF!</v>
      </c>
      <c r="M4658" s="58" t="e">
        <v>#REF!</v>
      </c>
      <c r="N4658" s="58" t="e">
        <v>#N/A</v>
      </c>
      <c r="O4658" s="58" t="e">
        <v>#N/A</v>
      </c>
      <c r="P4658" s="58" t="e">
        <v>#N/A</v>
      </c>
      <c r="Q4658" s="58" t="e">
        <v>#N/A</v>
      </c>
    </row>
    <row r="4659" spans="1:17" ht="15" customHeight="1" thickBot="1">
      <c r="A4659" s="446"/>
      <c r="B4659" s="446"/>
      <c r="C4659" s="54" t="str">
        <f>IF(A4659="CSP","Consolidated Supply Program(IIF)",IF(A4659&lt;&gt;"",INDEX('CCN &amp; Description'!$B$2:$B$1071,MATCH(VALUE(LEFT(A4659,5)),'CCN &amp; Description'!$A$2:$A$1071,0)),""))</f>
        <v/>
      </c>
      <c r="D4659" s="55" t="str">
        <f t="shared" si="144"/>
        <v>K</v>
      </c>
      <c r="E4659" s="55" t="str">
        <f t="shared" si="145"/>
        <v>K6023</v>
      </c>
      <c r="F4659" s="56" t="s">
        <v>16766</v>
      </c>
      <c r="G4659" s="56" t="s">
        <v>16767</v>
      </c>
      <c r="H4659" s="56" t="s">
        <v>16768</v>
      </c>
      <c r="I4659" s="60"/>
      <c r="J4659" s="60"/>
      <c r="K4659" s="60"/>
      <c r="L4659" s="315" t="e">
        <v>#REF!</v>
      </c>
      <c r="M4659" s="58" t="e">
        <v>#REF!</v>
      </c>
      <c r="N4659" s="58" t="e">
        <v>#N/A</v>
      </c>
      <c r="O4659" s="58" t="e">
        <v>#N/A</v>
      </c>
      <c r="P4659" s="58" t="e">
        <v>#N/A</v>
      </c>
      <c r="Q4659" s="58" t="e">
        <v>#N/A</v>
      </c>
    </row>
    <row r="4660" spans="1:17" ht="15" customHeight="1" thickBot="1">
      <c r="A4660" s="446"/>
      <c r="B4660" s="446"/>
      <c r="C4660" s="54" t="str">
        <f>IF(A4660="CSP","Consolidated Supply Program(IIF)",IF(A4660&lt;&gt;"",INDEX('CCN &amp; Description'!$B$2:$B$1071,MATCH(VALUE(LEFT(A4660,5)),'CCN &amp; Description'!$A$2:$A$1071,0)),""))</f>
        <v/>
      </c>
      <c r="D4660" s="55" t="str">
        <f t="shared" si="144"/>
        <v>K</v>
      </c>
      <c r="E4660" s="55" t="str">
        <f t="shared" si="145"/>
        <v>K6024</v>
      </c>
      <c r="F4660" s="56" t="s">
        <v>16769</v>
      </c>
      <c r="G4660" s="56" t="s">
        <v>16770</v>
      </c>
      <c r="H4660" s="56" t="s">
        <v>16771</v>
      </c>
      <c r="I4660" s="60"/>
      <c r="J4660" s="60"/>
      <c r="K4660" s="60"/>
      <c r="L4660" s="315" t="e">
        <v>#REF!</v>
      </c>
      <c r="M4660" s="58" t="e">
        <v>#REF!</v>
      </c>
      <c r="N4660" s="58" t="e">
        <v>#N/A</v>
      </c>
      <c r="O4660" s="58" t="e">
        <v>#N/A</v>
      </c>
      <c r="P4660" s="58" t="e">
        <v>#N/A</v>
      </c>
      <c r="Q4660" s="58" t="e">
        <v>#N/A</v>
      </c>
    </row>
    <row r="4661" spans="1:17" ht="15" customHeight="1" thickBot="1">
      <c r="A4661" s="446"/>
      <c r="B4661" s="446"/>
      <c r="C4661" s="54" t="str">
        <f>IF(A4661="CSP","Consolidated Supply Program(IIF)",IF(A4661&lt;&gt;"",INDEX('CCN &amp; Description'!$B$2:$B$1071,MATCH(VALUE(LEFT(A4661,5)),'CCN &amp; Description'!$A$2:$A$1071,0)),""))</f>
        <v/>
      </c>
      <c r="D4661" s="55" t="str">
        <f t="shared" si="144"/>
        <v>K</v>
      </c>
      <c r="E4661" s="55" t="str">
        <f t="shared" si="145"/>
        <v>K6025</v>
      </c>
      <c r="F4661" s="56" t="s">
        <v>16772</v>
      </c>
      <c r="G4661" s="56" t="s">
        <v>16773</v>
      </c>
      <c r="H4661" s="56" t="s">
        <v>16774</v>
      </c>
      <c r="I4661" s="60"/>
      <c r="J4661" s="60"/>
      <c r="K4661" s="60"/>
      <c r="L4661" s="315" t="e">
        <v>#REF!</v>
      </c>
      <c r="M4661" s="58" t="e">
        <v>#REF!</v>
      </c>
      <c r="N4661" s="58" t="e">
        <v>#N/A</v>
      </c>
      <c r="O4661" s="58" t="e">
        <v>#N/A</v>
      </c>
      <c r="P4661" s="58" t="e">
        <v>#N/A</v>
      </c>
      <c r="Q4661" s="58" t="e">
        <v>#N/A</v>
      </c>
    </row>
    <row r="4662" spans="1:17" ht="15" customHeight="1" thickBot="1">
      <c r="A4662" s="446"/>
      <c r="B4662" s="446"/>
      <c r="C4662" s="54" t="str">
        <f>IF(A4662="CSP","Consolidated Supply Program(IIF)",IF(A4662&lt;&gt;"",INDEX('CCN &amp; Description'!$B$2:$B$1071,MATCH(VALUE(LEFT(A4662,5)),'CCN &amp; Description'!$A$2:$A$1071,0)),""))</f>
        <v/>
      </c>
      <c r="D4662" s="55" t="str">
        <f t="shared" si="144"/>
        <v>K</v>
      </c>
      <c r="E4662" s="55" t="str">
        <f t="shared" si="145"/>
        <v>K7000</v>
      </c>
      <c r="F4662" s="56" t="s">
        <v>16775</v>
      </c>
      <c r="G4662" s="56" t="s">
        <v>16776</v>
      </c>
      <c r="H4662" s="56" t="s">
        <v>16777</v>
      </c>
      <c r="I4662" s="57">
        <v>1.17</v>
      </c>
      <c r="J4662" s="57">
        <v>0.92</v>
      </c>
      <c r="K4662" s="57">
        <v>0.67</v>
      </c>
      <c r="L4662" s="315" t="e">
        <v>#REF!</v>
      </c>
      <c r="M4662" s="58" t="e">
        <v>#REF!</v>
      </c>
      <c r="N4662" s="58" t="e">
        <v>#N/A</v>
      </c>
      <c r="O4662" s="58" t="e">
        <v>#N/A</v>
      </c>
      <c r="P4662" s="58" t="e">
        <v>#N/A</v>
      </c>
      <c r="Q4662" s="58" t="e">
        <v>#N/A</v>
      </c>
    </row>
    <row r="4663" spans="1:17" ht="15" customHeight="1" thickBot="1">
      <c r="A4663" s="446"/>
      <c r="B4663" s="446"/>
      <c r="C4663" s="54" t="str">
        <f>IF(A4663="CSP","Consolidated Supply Program(IIF)",IF(A4663&lt;&gt;"",INDEX('CCN &amp; Description'!$B$2:$B$1071,MATCH(VALUE(LEFT(A4663,5)),'CCN &amp; Description'!$A$2:$A$1071,0)),""))</f>
        <v/>
      </c>
      <c r="D4663" s="55" t="str">
        <f t="shared" si="144"/>
        <v>K</v>
      </c>
      <c r="E4663" s="55" t="str">
        <f t="shared" si="145"/>
        <v>K7600</v>
      </c>
      <c r="F4663" s="56" t="s">
        <v>16778</v>
      </c>
      <c r="G4663" s="56" t="s">
        <v>16779</v>
      </c>
      <c r="H4663" s="56" t="s">
        <v>16780</v>
      </c>
      <c r="I4663" s="60"/>
      <c r="J4663" s="60"/>
      <c r="K4663" s="60"/>
      <c r="L4663" s="315" t="e">
        <v>#REF!</v>
      </c>
      <c r="M4663" s="58" t="e">
        <v>#REF!</v>
      </c>
      <c r="N4663" s="58" t="e">
        <v>#N/A</v>
      </c>
      <c r="O4663" s="58" t="e">
        <v>#N/A</v>
      </c>
      <c r="P4663" s="58" t="e">
        <v>#N/A</v>
      </c>
      <c r="Q4663" s="58" t="e">
        <v>#N/A</v>
      </c>
    </row>
    <row r="4664" spans="1:17" ht="15" customHeight="1" thickBot="1">
      <c r="A4664" s="446"/>
      <c r="B4664" s="446"/>
      <c r="C4664" s="54" t="str">
        <f>IF(A4664="CSP","Consolidated Supply Program(IIF)",IF(A4664&lt;&gt;"",INDEX('CCN &amp; Description'!$B$2:$B$1071,MATCH(VALUE(LEFT(A4664,5)),'CCN &amp; Description'!$A$2:$A$1071,0)),""))</f>
        <v/>
      </c>
      <c r="D4664" s="55" t="str">
        <f t="shared" si="144"/>
        <v>K</v>
      </c>
      <c r="E4664" s="55" t="str">
        <f t="shared" si="145"/>
        <v>K7601</v>
      </c>
      <c r="F4664" s="56" t="s">
        <v>16781</v>
      </c>
      <c r="G4664" s="56" t="s">
        <v>10387</v>
      </c>
      <c r="H4664" s="56" t="s">
        <v>16782</v>
      </c>
      <c r="I4664" s="60"/>
      <c r="J4664" s="60"/>
      <c r="K4664" s="60"/>
      <c r="L4664" s="315" t="e">
        <v>#REF!</v>
      </c>
      <c r="M4664" s="58" t="e">
        <v>#REF!</v>
      </c>
      <c r="N4664" s="58" t="e">
        <v>#N/A</v>
      </c>
      <c r="O4664" s="58" t="e">
        <v>#N/A</v>
      </c>
      <c r="P4664" s="58" t="e">
        <v>#N/A</v>
      </c>
      <c r="Q4664" s="58" t="e">
        <v>#N/A</v>
      </c>
    </row>
    <row r="4665" spans="1:17" ht="15" customHeight="1" thickBot="1">
      <c r="A4665" s="446"/>
      <c r="B4665" s="446"/>
      <c r="C4665" s="54" t="str">
        <f>IF(A4665="CSP","Consolidated Supply Program(IIF)",IF(A4665&lt;&gt;"",INDEX('CCN &amp; Description'!$B$2:$B$1071,MATCH(VALUE(LEFT(A4665,5)),'CCN &amp; Description'!$A$2:$A$1071,0)),""))</f>
        <v/>
      </c>
      <c r="D4665" s="55" t="str">
        <f t="shared" si="144"/>
        <v>K</v>
      </c>
      <c r="E4665" s="55" t="str">
        <f t="shared" si="145"/>
        <v>K7602</v>
      </c>
      <c r="F4665" s="56" t="s">
        <v>16783</v>
      </c>
      <c r="G4665" s="56" t="s">
        <v>16779</v>
      </c>
      <c r="H4665" s="56" t="s">
        <v>16784</v>
      </c>
      <c r="I4665" s="60"/>
      <c r="J4665" s="60"/>
      <c r="K4665" s="60"/>
      <c r="L4665" s="315" t="e">
        <v>#REF!</v>
      </c>
      <c r="M4665" s="58" t="e">
        <v>#REF!</v>
      </c>
      <c r="N4665" s="58" t="e">
        <v>#N/A</v>
      </c>
      <c r="O4665" s="58" t="e">
        <v>#N/A</v>
      </c>
      <c r="P4665" s="58" t="e">
        <v>#N/A</v>
      </c>
      <c r="Q4665" s="58" t="e">
        <v>#N/A</v>
      </c>
    </row>
    <row r="4666" spans="1:17" ht="15" customHeight="1" thickBot="1">
      <c r="A4666" s="446"/>
      <c r="B4666" s="446"/>
      <c r="C4666" s="54" t="str">
        <f>IF(A4666="CSP","Consolidated Supply Program(IIF)",IF(A4666&lt;&gt;"",INDEX('CCN &amp; Description'!$B$2:$B$1071,MATCH(VALUE(LEFT(A4666,5)),'CCN &amp; Description'!$A$2:$A$1071,0)),""))</f>
        <v/>
      </c>
      <c r="D4666" s="55" t="str">
        <f t="shared" si="144"/>
        <v>K</v>
      </c>
      <c r="E4666" s="55" t="str">
        <f t="shared" si="145"/>
        <v>K7603</v>
      </c>
      <c r="F4666" s="56" t="s">
        <v>16785</v>
      </c>
      <c r="G4666" s="56" t="s">
        <v>16786</v>
      </c>
      <c r="H4666" s="59"/>
      <c r="I4666" s="60"/>
      <c r="J4666" s="60"/>
      <c r="K4666" s="60"/>
      <c r="L4666" s="315" t="e">
        <v>#REF!</v>
      </c>
      <c r="M4666" s="58" t="e">
        <v>#REF!</v>
      </c>
      <c r="N4666" s="58" t="e">
        <v>#N/A</v>
      </c>
      <c r="O4666" s="58" t="e">
        <v>#N/A</v>
      </c>
      <c r="P4666" s="58" t="e">
        <v>#N/A</v>
      </c>
      <c r="Q4666" s="58" t="e">
        <v>#N/A</v>
      </c>
    </row>
    <row r="4667" spans="1:17" ht="15" customHeight="1" thickBot="1">
      <c r="A4667" s="446"/>
      <c r="B4667" s="446"/>
      <c r="C4667" s="54" t="str">
        <f>IF(A4667="CSP","Consolidated Supply Program(IIF)",IF(A4667&lt;&gt;"",INDEX('CCN &amp; Description'!$B$2:$B$1071,MATCH(VALUE(LEFT(A4667,5)),'CCN &amp; Description'!$A$2:$A$1071,0)),""))</f>
        <v/>
      </c>
      <c r="D4667" s="55" t="str">
        <f t="shared" si="144"/>
        <v>K</v>
      </c>
      <c r="E4667" s="55" t="str">
        <f t="shared" si="145"/>
        <v>K7604</v>
      </c>
      <c r="F4667" s="56" t="s">
        <v>16787</v>
      </c>
      <c r="G4667" s="56" t="s">
        <v>16788</v>
      </c>
      <c r="H4667" s="56" t="s">
        <v>16789</v>
      </c>
      <c r="I4667" s="60"/>
      <c r="J4667" s="60"/>
      <c r="K4667" s="60"/>
      <c r="L4667" s="315" t="e">
        <v>#REF!</v>
      </c>
      <c r="M4667" s="58" t="e">
        <v>#REF!</v>
      </c>
      <c r="N4667" s="58" t="e">
        <v>#N/A</v>
      </c>
      <c r="O4667" s="58" t="e">
        <v>#N/A</v>
      </c>
      <c r="P4667" s="58" t="e">
        <v>#N/A</v>
      </c>
      <c r="Q4667" s="58" t="e">
        <v>#N/A</v>
      </c>
    </row>
    <row r="4668" spans="1:17" ht="15" customHeight="1" thickBot="1">
      <c r="A4668" s="446"/>
      <c r="B4668" s="446"/>
      <c r="C4668" s="54" t="str">
        <f>IF(A4668="CSP","Consolidated Supply Program(IIF)",IF(A4668&lt;&gt;"",INDEX('CCN &amp; Description'!$B$2:$B$1071,MATCH(VALUE(LEFT(A4668,5)),'CCN &amp; Description'!$A$2:$A$1071,0)),""))</f>
        <v/>
      </c>
      <c r="D4668" s="55" t="str">
        <f t="shared" si="144"/>
        <v>K</v>
      </c>
      <c r="E4668" s="55" t="str">
        <f t="shared" si="145"/>
        <v>K7605</v>
      </c>
      <c r="F4668" s="56" t="s">
        <v>16790</v>
      </c>
      <c r="G4668" s="56" t="s">
        <v>16788</v>
      </c>
      <c r="H4668" s="56" t="s">
        <v>16791</v>
      </c>
      <c r="I4668" s="57">
        <v>13.33</v>
      </c>
      <c r="J4668" s="57">
        <v>7.83</v>
      </c>
      <c r="K4668" s="57">
        <v>9.16</v>
      </c>
      <c r="L4668" s="315" t="e">
        <v>#REF!</v>
      </c>
      <c r="M4668" s="58" t="e">
        <v>#REF!</v>
      </c>
      <c r="N4668" s="58" t="e">
        <v>#N/A</v>
      </c>
      <c r="O4668" s="58" t="e">
        <v>#N/A</v>
      </c>
      <c r="P4668" s="58" t="e">
        <v>#N/A</v>
      </c>
      <c r="Q4668" s="58" t="e">
        <v>#N/A</v>
      </c>
    </row>
    <row r="4669" spans="1:17" ht="15" customHeight="1" thickBot="1">
      <c r="A4669" s="446"/>
      <c r="B4669" s="446"/>
      <c r="C4669" s="54" t="str">
        <f>IF(A4669="CSP","Consolidated Supply Program(IIF)",IF(A4669&lt;&gt;"",INDEX('CCN &amp; Description'!$B$2:$B$1071,MATCH(VALUE(LEFT(A4669,5)),'CCN &amp; Description'!$A$2:$A$1071,0)),""))</f>
        <v/>
      </c>
      <c r="D4669" s="55" t="str">
        <f t="shared" si="144"/>
        <v>K</v>
      </c>
      <c r="E4669" s="55" t="str">
        <f t="shared" si="145"/>
        <v>K7606</v>
      </c>
      <c r="F4669" s="56" t="s">
        <v>16792</v>
      </c>
      <c r="G4669" s="56" t="s">
        <v>16793</v>
      </c>
      <c r="H4669" s="59"/>
      <c r="I4669" s="60"/>
      <c r="J4669" s="60"/>
      <c r="K4669" s="60"/>
      <c r="L4669" s="315" t="e">
        <v>#REF!</v>
      </c>
      <c r="M4669" s="58" t="e">
        <v>#REF!</v>
      </c>
      <c r="N4669" s="58" t="e">
        <v>#N/A</v>
      </c>
      <c r="O4669" s="58" t="e">
        <v>#N/A</v>
      </c>
      <c r="P4669" s="58" t="e">
        <v>#N/A</v>
      </c>
      <c r="Q4669" s="58" t="e">
        <v>#N/A</v>
      </c>
    </row>
    <row r="4670" spans="1:17" ht="15" customHeight="1" thickBot="1">
      <c r="A4670" s="446"/>
      <c r="B4670" s="446"/>
      <c r="C4670" s="54" t="str">
        <f>IF(A4670="CSP","Consolidated Supply Program(IIF)",IF(A4670&lt;&gt;"",INDEX('CCN &amp; Description'!$B$2:$B$1071,MATCH(VALUE(LEFT(A4670,5)),'CCN &amp; Description'!$A$2:$A$1071,0)),""))</f>
        <v/>
      </c>
      <c r="D4670" s="55" t="str">
        <f t="shared" si="144"/>
        <v>K</v>
      </c>
      <c r="E4670" s="55" t="str">
        <f t="shared" si="145"/>
        <v>K7607</v>
      </c>
      <c r="F4670" s="56" t="s">
        <v>16794</v>
      </c>
      <c r="G4670" s="56" t="s">
        <v>16795</v>
      </c>
      <c r="H4670" s="59"/>
      <c r="I4670" s="60"/>
      <c r="J4670" s="60"/>
      <c r="K4670" s="60"/>
      <c r="L4670" s="315" t="e">
        <v>#REF!</v>
      </c>
      <c r="M4670" s="58" t="e">
        <v>#REF!</v>
      </c>
      <c r="N4670" s="58" t="e">
        <v>#N/A</v>
      </c>
      <c r="O4670" s="58" t="e">
        <v>#N/A</v>
      </c>
      <c r="P4670" s="58" t="e">
        <v>#N/A</v>
      </c>
      <c r="Q4670" s="58" t="e">
        <v>#N/A</v>
      </c>
    </row>
    <row r="4671" spans="1:17" ht="15" customHeight="1" thickBot="1">
      <c r="A4671" s="446"/>
      <c r="B4671" s="446"/>
      <c r="C4671" s="54" t="str">
        <f>IF(A4671="CSP","Consolidated Supply Program(IIF)",IF(A4671&lt;&gt;"",INDEX('CCN &amp; Description'!$B$2:$B$1071,MATCH(VALUE(LEFT(A4671,5)),'CCN &amp; Description'!$A$2:$A$1071,0)),""))</f>
        <v/>
      </c>
      <c r="D4671" s="55" t="str">
        <f t="shared" si="144"/>
        <v>K</v>
      </c>
      <c r="E4671" s="55" t="str">
        <f t="shared" si="145"/>
        <v>K7608</v>
      </c>
      <c r="F4671" s="56" t="s">
        <v>16796</v>
      </c>
      <c r="G4671" s="56" t="s">
        <v>16797</v>
      </c>
      <c r="H4671" s="59"/>
      <c r="I4671" s="60"/>
      <c r="J4671" s="60"/>
      <c r="K4671" s="60"/>
      <c r="L4671" s="315" t="e">
        <v>#REF!</v>
      </c>
      <c r="M4671" s="58" t="e">
        <v>#REF!</v>
      </c>
      <c r="N4671" s="58" t="e">
        <v>#N/A</v>
      </c>
      <c r="O4671" s="58" t="e">
        <v>#N/A</v>
      </c>
      <c r="P4671" s="58" t="e">
        <v>#N/A</v>
      </c>
      <c r="Q4671" s="58" t="e">
        <v>#N/A</v>
      </c>
    </row>
    <row r="4672" spans="1:17" ht="15" customHeight="1" thickBot="1">
      <c r="A4672" s="446"/>
      <c r="B4672" s="446"/>
      <c r="C4672" s="54" t="str">
        <f>IF(A4672="CSP","Consolidated Supply Program(IIF)",IF(A4672&lt;&gt;"",INDEX('CCN &amp; Description'!$B$2:$B$1071,MATCH(VALUE(LEFT(A4672,5)),'CCN &amp; Description'!$A$2:$A$1071,0)),""))</f>
        <v/>
      </c>
      <c r="D4672" s="55" t="str">
        <f t="shared" si="144"/>
        <v>K</v>
      </c>
      <c r="E4672" s="55" t="str">
        <f t="shared" si="145"/>
        <v>K7609</v>
      </c>
      <c r="F4672" s="56" t="s">
        <v>16798</v>
      </c>
      <c r="G4672" s="56" t="s">
        <v>16799</v>
      </c>
      <c r="H4672" s="59"/>
      <c r="I4672" s="60"/>
      <c r="J4672" s="60"/>
      <c r="K4672" s="60"/>
      <c r="L4672" s="315" t="e">
        <v>#REF!</v>
      </c>
      <c r="M4672" s="58" t="e">
        <v>#REF!</v>
      </c>
      <c r="N4672" s="58" t="e">
        <v>#N/A</v>
      </c>
      <c r="O4672" s="58" t="e">
        <v>#N/A</v>
      </c>
      <c r="P4672" s="58" t="e">
        <v>#N/A</v>
      </c>
      <c r="Q4672" s="58" t="e">
        <v>#N/A</v>
      </c>
    </row>
    <row r="4673" spans="1:17" ht="15" customHeight="1" thickBot="1">
      <c r="A4673" s="446"/>
      <c r="B4673" s="446"/>
      <c r="C4673" s="54" t="str">
        <f>IF(A4673="CSP","Consolidated Supply Program(IIF)",IF(A4673&lt;&gt;"",INDEX('CCN &amp; Description'!$B$2:$B$1071,MATCH(VALUE(LEFT(A4673,5)),'CCN &amp; Description'!$A$2:$A$1071,0)),""))</f>
        <v/>
      </c>
      <c r="D4673" s="55" t="str">
        <f t="shared" si="144"/>
        <v>K</v>
      </c>
      <c r="E4673" s="55" t="str">
        <f t="shared" si="145"/>
        <v>K7610</v>
      </c>
      <c r="F4673" s="56" t="s">
        <v>16800</v>
      </c>
      <c r="G4673" s="56" t="s">
        <v>16801</v>
      </c>
      <c r="H4673" s="59"/>
      <c r="I4673" s="60"/>
      <c r="J4673" s="60"/>
      <c r="K4673" s="60"/>
      <c r="L4673" s="315" t="e">
        <v>#REF!</v>
      </c>
      <c r="M4673" s="58" t="e">
        <v>#REF!</v>
      </c>
      <c r="N4673" s="58" t="e">
        <v>#N/A</v>
      </c>
      <c r="O4673" s="58" t="e">
        <v>#N/A</v>
      </c>
      <c r="P4673" s="58" t="e">
        <v>#N/A</v>
      </c>
      <c r="Q4673" s="58" t="e">
        <v>#N/A</v>
      </c>
    </row>
    <row r="4674" spans="1:17" s="110" customFormat="1" ht="15" customHeight="1" thickBot="1">
      <c r="A4674" s="446">
        <v>21451</v>
      </c>
      <c r="B4674" s="446"/>
      <c r="C4674" s="106" t="str">
        <f>IF(A4674="CSP","Consolidated Supply Program(IIF)",IF(A4674&lt;&gt;"",INDEX('CCN &amp; Description'!$B$2:$B$1071,MATCH(VALUE(LEFT(A4674,5)),'CCN &amp; Description'!$A$2:$A$1071,0)),""))</f>
        <v>VEHICLE MAINTENANCE SHOP</v>
      </c>
      <c r="D4674" s="107" t="str">
        <f t="shared" ref="D4674:D4737" si="146">LEFT(F4674,1)</f>
        <v>K</v>
      </c>
      <c r="E4674" s="107" t="str">
        <f t="shared" ref="E4674:E4737" si="147">LEFT(F4674,5)</f>
        <v>K7900</v>
      </c>
      <c r="F4674" s="108" t="s">
        <v>1317</v>
      </c>
      <c r="G4674" s="108" t="s">
        <v>7781</v>
      </c>
      <c r="H4674" s="108" t="s">
        <v>16802</v>
      </c>
      <c r="I4674" s="109">
        <v>1.5</v>
      </c>
      <c r="J4674" s="109">
        <v>0.5</v>
      </c>
      <c r="K4674" s="109">
        <v>1.33</v>
      </c>
      <c r="L4674" s="110" t="e">
        <v>#REF!</v>
      </c>
      <c r="M4674" s="111" t="e">
        <v>#REF!</v>
      </c>
      <c r="N4674" s="111" t="e">
        <v>#N/A</v>
      </c>
      <c r="O4674" s="111" t="e">
        <v>#N/A</v>
      </c>
      <c r="P4674" s="111" t="e">
        <v>#N/A</v>
      </c>
      <c r="Q4674" s="111" t="e">
        <v>#N/A</v>
      </c>
    </row>
    <row r="4675" spans="1:17" s="110" customFormat="1" ht="15" customHeight="1" thickBot="1">
      <c r="A4675" s="446" t="s">
        <v>10112</v>
      </c>
      <c r="B4675" s="446"/>
      <c r="C4675" s="106" t="e">
        <f>IF(A4675="CSP","Consolidated Supply Program(IIF)",IF(A4675&lt;&gt;"",INDEX('CCN &amp; Description'!$B$2:$B$1071,MATCH(VALUE(LEFT(A4675,5)),'CCN &amp; Description'!$A$2:$A$1071,0)),""))</f>
        <v>#VALUE!</v>
      </c>
      <c r="D4675" s="107" t="str">
        <f t="shared" si="146"/>
        <v>K</v>
      </c>
      <c r="E4675" s="107" t="str">
        <f t="shared" si="147"/>
        <v>K7900</v>
      </c>
      <c r="F4675" s="108" t="s">
        <v>16803</v>
      </c>
      <c r="G4675" s="108" t="s">
        <v>7781</v>
      </c>
      <c r="H4675" s="108" t="s">
        <v>16802</v>
      </c>
      <c r="I4675" s="109">
        <v>1.5</v>
      </c>
      <c r="J4675" s="109">
        <v>0.5</v>
      </c>
      <c r="K4675" s="109">
        <v>1.33</v>
      </c>
      <c r="L4675" s="110" t="e">
        <v>#REF!</v>
      </c>
      <c r="M4675" s="111" t="e">
        <v>#REF!</v>
      </c>
      <c r="N4675" s="111" t="e">
        <v>#N/A</v>
      </c>
      <c r="O4675" s="111" t="e">
        <v>#N/A</v>
      </c>
      <c r="P4675" s="111" t="e">
        <v>#N/A</v>
      </c>
      <c r="Q4675" s="111" t="e">
        <v>#N/A</v>
      </c>
    </row>
    <row r="4676" spans="1:17" s="110" customFormat="1" ht="15" customHeight="1" thickBot="1">
      <c r="A4676" s="446">
        <v>21451</v>
      </c>
      <c r="B4676" s="446"/>
      <c r="C4676" s="106" t="str">
        <f>IF(A4676="CSP","Consolidated Supply Program(IIF)",IF(A4676&lt;&gt;"",INDEX('CCN &amp; Description'!$B$2:$B$1071,MATCH(VALUE(LEFT(A4676,5)),'CCN &amp; Description'!$A$2:$A$1071,0)),""))</f>
        <v>VEHICLE MAINTENANCE SHOP</v>
      </c>
      <c r="D4676" s="107" t="str">
        <f t="shared" si="146"/>
        <v>K</v>
      </c>
      <c r="E4676" s="107" t="str">
        <f t="shared" si="147"/>
        <v>K7901</v>
      </c>
      <c r="F4676" s="108" t="s">
        <v>9714</v>
      </c>
      <c r="G4676" s="108" t="s">
        <v>16804</v>
      </c>
      <c r="H4676" s="108" t="s">
        <v>16805</v>
      </c>
      <c r="I4676" s="109">
        <v>2</v>
      </c>
      <c r="J4676" s="109">
        <v>3</v>
      </c>
      <c r="K4676" s="109">
        <v>3.5</v>
      </c>
      <c r="L4676" s="110" t="e">
        <v>#REF!</v>
      </c>
      <c r="M4676" s="111" t="e">
        <v>#REF!</v>
      </c>
      <c r="N4676" s="111" t="e">
        <v>#N/A</v>
      </c>
      <c r="O4676" s="111" t="e">
        <v>#N/A</v>
      </c>
      <c r="P4676" s="111" t="e">
        <v>#N/A</v>
      </c>
      <c r="Q4676" s="111" t="e">
        <v>#N/A</v>
      </c>
    </row>
    <row r="4677" spans="1:17" s="110" customFormat="1" ht="15" customHeight="1" thickBot="1">
      <c r="A4677" s="446">
        <v>21451</v>
      </c>
      <c r="B4677" s="446"/>
      <c r="C4677" s="106" t="str">
        <f>IF(A4677="CSP","Consolidated Supply Program(IIF)",IF(A4677&lt;&gt;"",INDEX('CCN &amp; Description'!$B$2:$B$1071,MATCH(VALUE(LEFT(A4677,5)),'CCN &amp; Description'!$A$2:$A$1071,0)),""))</f>
        <v>VEHICLE MAINTENANCE SHOP</v>
      </c>
      <c r="D4677" s="107" t="str">
        <f t="shared" si="146"/>
        <v>K</v>
      </c>
      <c r="E4677" s="107" t="str">
        <f t="shared" si="147"/>
        <v>K7902</v>
      </c>
      <c r="F4677" s="108" t="s">
        <v>1320</v>
      </c>
      <c r="G4677" s="108" t="s">
        <v>12953</v>
      </c>
      <c r="H4677" s="108" t="s">
        <v>16806</v>
      </c>
      <c r="I4677" s="109">
        <v>2.67</v>
      </c>
      <c r="J4677" s="109">
        <v>1.92</v>
      </c>
      <c r="K4677" s="109">
        <v>2.75</v>
      </c>
      <c r="L4677" s="110" t="e">
        <v>#REF!</v>
      </c>
      <c r="M4677" s="111" t="e">
        <v>#REF!</v>
      </c>
      <c r="N4677" s="111" t="e">
        <v>#N/A</v>
      </c>
      <c r="O4677" s="111" t="e">
        <v>#N/A</v>
      </c>
      <c r="P4677" s="111" t="e">
        <v>#N/A</v>
      </c>
      <c r="Q4677" s="111" t="e">
        <v>#N/A</v>
      </c>
    </row>
    <row r="4678" spans="1:17" ht="15" customHeight="1" thickBot="1">
      <c r="A4678" s="446">
        <v>45110</v>
      </c>
      <c r="B4678" s="446"/>
      <c r="C4678" s="54" t="str">
        <f>IF(A4678="CSP","Consolidated Supply Program(IIF)",IF(A4678&lt;&gt;"",INDEX('CCN &amp; Description'!$B$2:$B$1071,MATCH(VALUE(LEFT(A4678,5)),'CCN &amp; Description'!$A$2:$A$1071,0)),""))</f>
        <v>OPEN STORAGE, INSTALLATION</v>
      </c>
      <c r="D4678" s="55" t="str">
        <f t="shared" si="146"/>
        <v>K</v>
      </c>
      <c r="E4678" s="55" t="str">
        <f t="shared" si="147"/>
        <v>K7903</v>
      </c>
      <c r="F4678" s="56" t="s">
        <v>16807</v>
      </c>
      <c r="G4678" s="56" t="s">
        <v>10430</v>
      </c>
      <c r="H4678" s="59"/>
      <c r="I4678" s="60"/>
      <c r="J4678" s="60"/>
      <c r="K4678" s="60"/>
      <c r="L4678" s="315" t="e">
        <v>#REF!</v>
      </c>
      <c r="M4678" s="58" t="e">
        <v>#REF!</v>
      </c>
      <c r="N4678" s="58" t="e">
        <v>#N/A</v>
      </c>
      <c r="O4678" s="58" t="e">
        <v>#N/A</v>
      </c>
      <c r="P4678" s="58" t="e">
        <v>#N/A</v>
      </c>
      <c r="Q4678" s="58" t="e">
        <v>#N/A</v>
      </c>
    </row>
    <row r="4679" spans="1:17" ht="15" customHeight="1" thickBot="1">
      <c r="A4679" s="446"/>
      <c r="B4679" s="446"/>
      <c r="C4679" s="54" t="str">
        <f>IF(A4679="CSP","Consolidated Supply Program(IIF)",IF(A4679&lt;&gt;"",INDEX('CCN &amp; Description'!$B$2:$B$1071,MATCH(VALUE(LEFT(A4679,5)),'CCN &amp; Description'!$A$2:$A$1071,0)),""))</f>
        <v/>
      </c>
      <c r="D4679" s="55" t="str">
        <f t="shared" si="146"/>
        <v>K</v>
      </c>
      <c r="E4679" s="55" t="str">
        <f t="shared" si="147"/>
        <v>K7904</v>
      </c>
      <c r="F4679" s="56" t="s">
        <v>16808</v>
      </c>
      <c r="G4679" s="56" t="s">
        <v>16809</v>
      </c>
      <c r="H4679" s="56" t="s">
        <v>16810</v>
      </c>
      <c r="I4679" s="60"/>
      <c r="J4679" s="60"/>
      <c r="K4679" s="60"/>
      <c r="L4679" s="315" t="e">
        <v>#REF!</v>
      </c>
      <c r="M4679" s="58" t="e">
        <v>#REF!</v>
      </c>
      <c r="N4679" s="58" t="e">
        <v>#N/A</v>
      </c>
      <c r="O4679" s="58" t="e">
        <v>#N/A</v>
      </c>
      <c r="P4679" s="58" t="e">
        <v>#N/A</v>
      </c>
      <c r="Q4679" s="58" t="e">
        <v>#N/A</v>
      </c>
    </row>
    <row r="4680" spans="1:17" ht="15" customHeight="1" thickBot="1">
      <c r="A4680" s="446"/>
      <c r="B4680" s="446"/>
      <c r="C4680" s="54" t="str">
        <f>IF(A4680="CSP","Consolidated Supply Program(IIF)",IF(A4680&lt;&gt;"",INDEX('CCN &amp; Description'!$B$2:$B$1071,MATCH(VALUE(LEFT(A4680,5)),'CCN &amp; Description'!$A$2:$A$1071,0)),""))</f>
        <v/>
      </c>
      <c r="D4680" s="55" t="str">
        <f t="shared" si="146"/>
        <v>K</v>
      </c>
      <c r="E4680" s="55" t="str">
        <f t="shared" si="147"/>
        <v>K7905</v>
      </c>
      <c r="F4680" s="56" t="s">
        <v>16811</v>
      </c>
      <c r="G4680" s="56" t="s">
        <v>16812</v>
      </c>
      <c r="H4680" s="56" t="s">
        <v>16813</v>
      </c>
      <c r="I4680" s="60"/>
      <c r="J4680" s="60"/>
      <c r="K4680" s="60"/>
      <c r="L4680" s="315" t="e">
        <v>#REF!</v>
      </c>
      <c r="M4680" s="58" t="e">
        <v>#REF!</v>
      </c>
      <c r="N4680" s="58" t="e">
        <v>#N/A</v>
      </c>
      <c r="O4680" s="58" t="e">
        <v>#N/A</v>
      </c>
      <c r="P4680" s="58" t="e">
        <v>#N/A</v>
      </c>
      <c r="Q4680" s="58" t="e">
        <v>#N/A</v>
      </c>
    </row>
    <row r="4681" spans="1:17" ht="15" customHeight="1" thickBot="1">
      <c r="A4681" s="446"/>
      <c r="B4681" s="446"/>
      <c r="C4681" s="54" t="str">
        <f>IF(A4681="CSP","Consolidated Supply Program(IIF)",IF(A4681&lt;&gt;"",INDEX('CCN &amp; Description'!$B$2:$B$1071,MATCH(VALUE(LEFT(A4681,5)),'CCN &amp; Description'!$A$2:$A$1071,0)),""))</f>
        <v/>
      </c>
      <c r="D4681" s="55" t="str">
        <f t="shared" si="146"/>
        <v>K</v>
      </c>
      <c r="E4681" s="55" t="str">
        <f t="shared" si="147"/>
        <v>K7906</v>
      </c>
      <c r="F4681" s="56" t="s">
        <v>16814</v>
      </c>
      <c r="G4681" s="56" t="s">
        <v>16815</v>
      </c>
      <c r="H4681" s="56" t="s">
        <v>16816</v>
      </c>
      <c r="I4681" s="57">
        <v>3.37</v>
      </c>
      <c r="J4681" s="57">
        <v>2.42</v>
      </c>
      <c r="K4681" s="60"/>
      <c r="L4681" s="315" t="e">
        <v>#REF!</v>
      </c>
      <c r="M4681" s="58" t="e">
        <v>#REF!</v>
      </c>
      <c r="N4681" s="58" t="e">
        <v>#N/A</v>
      </c>
      <c r="O4681" s="58" t="e">
        <v>#N/A</v>
      </c>
      <c r="P4681" s="58" t="e">
        <v>#N/A</v>
      </c>
      <c r="Q4681" s="58" t="e">
        <v>#N/A</v>
      </c>
    </row>
    <row r="4682" spans="1:17" s="110" customFormat="1" ht="15" customHeight="1" thickBot="1">
      <c r="A4682" s="446">
        <v>21451</v>
      </c>
      <c r="B4682" s="446"/>
      <c r="C4682" s="106" t="str">
        <f>IF(A4682="CSP","Consolidated Supply Program(IIF)",IF(A4682&lt;&gt;"",INDEX('CCN &amp; Description'!$B$2:$B$1071,MATCH(VALUE(LEFT(A4682,5)),'CCN &amp; Description'!$A$2:$A$1071,0)),""))</f>
        <v>VEHICLE MAINTENANCE SHOP</v>
      </c>
      <c r="D4682" s="107" t="str">
        <f t="shared" si="146"/>
        <v>M</v>
      </c>
      <c r="E4682" s="107" t="str">
        <f t="shared" si="147"/>
        <v>M0001</v>
      </c>
      <c r="F4682" s="108" t="s">
        <v>1323</v>
      </c>
      <c r="G4682" s="108" t="s">
        <v>9716</v>
      </c>
      <c r="H4682" s="112"/>
      <c r="I4682" s="113"/>
      <c r="J4682" s="113"/>
      <c r="K4682" s="113"/>
      <c r="L4682" s="110" t="e">
        <v>#REF!</v>
      </c>
      <c r="M4682" s="111" t="e">
        <v>#REF!</v>
      </c>
      <c r="N4682" s="111" t="e">
        <v>#N/A</v>
      </c>
      <c r="O4682" s="111" t="e">
        <v>#N/A</v>
      </c>
      <c r="P4682" s="111" t="e">
        <v>#N/A</v>
      </c>
      <c r="Q4682" s="111" t="e">
        <v>#N/A</v>
      </c>
    </row>
    <row r="4683" spans="1:17" ht="15" customHeight="1" thickBot="1">
      <c r="A4683" s="446"/>
      <c r="B4683" s="446"/>
      <c r="C4683" s="54" t="str">
        <f>IF(A4683="CSP","Consolidated Supply Program(IIF)",IF(A4683&lt;&gt;"",INDEX('CCN &amp; Description'!$B$2:$B$1071,MATCH(VALUE(LEFT(A4683,5)),'CCN &amp; Description'!$A$2:$A$1071,0)),""))</f>
        <v/>
      </c>
      <c r="D4683" s="55" t="str">
        <f t="shared" si="146"/>
        <v>M</v>
      </c>
      <c r="E4683" s="55" t="str">
        <f t="shared" si="147"/>
        <v>M0002</v>
      </c>
      <c r="F4683" s="56" t="s">
        <v>16817</v>
      </c>
      <c r="G4683" s="56" t="s">
        <v>13393</v>
      </c>
      <c r="H4683" s="59"/>
      <c r="I4683" s="57">
        <v>2.75</v>
      </c>
      <c r="J4683" s="57">
        <v>1.58</v>
      </c>
      <c r="K4683" s="57">
        <v>1.58</v>
      </c>
      <c r="L4683" s="315" t="e">
        <v>#REF!</v>
      </c>
      <c r="M4683" s="58" t="e">
        <v>#REF!</v>
      </c>
      <c r="N4683" s="58" t="e">
        <v>#N/A</v>
      </c>
      <c r="O4683" s="58" t="e">
        <v>#N/A</v>
      </c>
      <c r="P4683" s="58" t="e">
        <v>#N/A</v>
      </c>
      <c r="Q4683" s="58" t="e">
        <v>#N/A</v>
      </c>
    </row>
    <row r="4684" spans="1:17" ht="15" customHeight="1" thickBot="1">
      <c r="A4684" s="446"/>
      <c r="B4684" s="446"/>
      <c r="C4684" s="54" t="str">
        <f>IF(A4684="CSP","Consolidated Supply Program(IIF)",IF(A4684&lt;&gt;"",INDEX('CCN &amp; Description'!$B$2:$B$1071,MATCH(VALUE(LEFT(A4684,5)),'CCN &amp; Description'!$A$2:$A$1071,0)),""))</f>
        <v/>
      </c>
      <c r="D4684" s="55" t="str">
        <f t="shared" si="146"/>
        <v>M</v>
      </c>
      <c r="E4684" s="55" t="str">
        <f t="shared" si="147"/>
        <v>M0003</v>
      </c>
      <c r="F4684" s="56" t="s">
        <v>16818</v>
      </c>
      <c r="G4684" s="56" t="s">
        <v>13391</v>
      </c>
      <c r="H4684" s="56" t="s">
        <v>16819</v>
      </c>
      <c r="I4684" s="57">
        <v>3.17</v>
      </c>
      <c r="J4684" s="57">
        <v>0.5</v>
      </c>
      <c r="K4684" s="57">
        <v>0.25</v>
      </c>
      <c r="L4684" s="315" t="e">
        <v>#REF!</v>
      </c>
      <c r="M4684" s="58" t="e">
        <v>#REF!</v>
      </c>
      <c r="N4684" s="58" t="e">
        <v>#N/A</v>
      </c>
      <c r="O4684" s="58" t="e">
        <v>#N/A</v>
      </c>
      <c r="P4684" s="58" t="e">
        <v>#N/A</v>
      </c>
      <c r="Q4684" s="58" t="e">
        <v>#N/A</v>
      </c>
    </row>
    <row r="4685" spans="1:17" ht="15" customHeight="1" thickBot="1">
      <c r="A4685" s="446"/>
      <c r="B4685" s="446"/>
      <c r="C4685" s="54" t="str">
        <f>IF(A4685="CSP","Consolidated Supply Program(IIF)",IF(A4685&lt;&gt;"",INDEX('CCN &amp; Description'!$B$2:$B$1071,MATCH(VALUE(LEFT(A4685,5)),'CCN &amp; Description'!$A$2:$A$1071,0)),""))</f>
        <v/>
      </c>
      <c r="D4685" s="55" t="str">
        <f t="shared" si="146"/>
        <v>M</v>
      </c>
      <c r="E4685" s="55" t="str">
        <f t="shared" si="147"/>
        <v>M0004</v>
      </c>
      <c r="F4685" s="56" t="s">
        <v>16820</v>
      </c>
      <c r="G4685" s="56" t="s">
        <v>13436</v>
      </c>
      <c r="H4685" s="59"/>
      <c r="I4685" s="60"/>
      <c r="J4685" s="60"/>
      <c r="K4685" s="60"/>
      <c r="L4685" s="315" t="e">
        <v>#REF!</v>
      </c>
      <c r="M4685" s="58" t="e">
        <v>#REF!</v>
      </c>
      <c r="N4685" s="58" t="e">
        <v>#N/A</v>
      </c>
      <c r="O4685" s="58" t="e">
        <v>#N/A</v>
      </c>
      <c r="P4685" s="58" t="e">
        <v>#N/A</v>
      </c>
      <c r="Q4685" s="58" t="e">
        <v>#N/A</v>
      </c>
    </row>
    <row r="4686" spans="1:17" ht="15" customHeight="1" thickBot="1">
      <c r="A4686" s="446"/>
      <c r="B4686" s="446"/>
      <c r="C4686" s="54" t="str">
        <f>IF(A4686="CSP","Consolidated Supply Program(IIF)",IF(A4686&lt;&gt;"",INDEX('CCN &amp; Description'!$B$2:$B$1071,MATCH(VALUE(LEFT(A4686,5)),'CCN &amp; Description'!$A$2:$A$1071,0)),""))</f>
        <v/>
      </c>
      <c r="D4686" s="55" t="str">
        <f t="shared" si="146"/>
        <v>M</v>
      </c>
      <c r="E4686" s="55" t="str">
        <f t="shared" si="147"/>
        <v>M5000</v>
      </c>
      <c r="F4686" s="56" t="s">
        <v>16821</v>
      </c>
      <c r="G4686" s="56" t="s">
        <v>16822</v>
      </c>
      <c r="H4686" s="59"/>
      <c r="I4686" s="57">
        <v>0</v>
      </c>
      <c r="J4686" s="57">
        <v>0</v>
      </c>
      <c r="K4686" s="57">
        <v>0</v>
      </c>
      <c r="L4686" s="315" t="e">
        <v>#REF!</v>
      </c>
      <c r="M4686" s="58" t="e">
        <v>#REF!</v>
      </c>
      <c r="N4686" s="58" t="e">
        <v>#N/A</v>
      </c>
      <c r="O4686" s="58" t="e">
        <v>#N/A</v>
      </c>
      <c r="P4686" s="58" t="e">
        <v>#N/A</v>
      </c>
      <c r="Q4686" s="58" t="e">
        <v>#N/A</v>
      </c>
    </row>
    <row r="4687" spans="1:17" s="110" customFormat="1" ht="15" customHeight="1" thickBot="1">
      <c r="A4687" s="446">
        <v>21375</v>
      </c>
      <c r="B4687" s="446"/>
      <c r="C4687" s="106" t="str">
        <f>IF(A4687="CSP","Consolidated Supply Program(IIF)",IF(A4687&lt;&gt;"",INDEX('CCN &amp; Description'!$B$2:$B$1071,MATCH(VALUE(LEFT(A4687,5)),'CCN &amp; Description'!$A$2:$A$1071,0)),""))</f>
        <v>MARINE MAINTENANCE SUPPORT FACILITY</v>
      </c>
      <c r="D4687" s="107" t="str">
        <f t="shared" si="146"/>
        <v>M</v>
      </c>
      <c r="E4687" s="107" t="str">
        <f t="shared" si="147"/>
        <v>M5001</v>
      </c>
      <c r="F4687" s="108" t="s">
        <v>9717</v>
      </c>
      <c r="G4687" s="108" t="s">
        <v>9571</v>
      </c>
      <c r="H4687" s="108" t="s">
        <v>16292</v>
      </c>
      <c r="I4687" s="109">
        <v>0.96</v>
      </c>
      <c r="J4687" s="109">
        <v>0.85</v>
      </c>
      <c r="K4687" s="109">
        <v>0.57999999999999996</v>
      </c>
      <c r="L4687" s="110" t="e">
        <v>#REF!</v>
      </c>
      <c r="M4687" s="111" t="e">
        <v>#REF!</v>
      </c>
      <c r="N4687" s="111" t="e">
        <v>#N/A</v>
      </c>
      <c r="O4687" s="111" t="e">
        <v>#N/A</v>
      </c>
      <c r="P4687" s="111" t="e">
        <v>#N/A</v>
      </c>
      <c r="Q4687" s="111" t="e">
        <v>#N/A</v>
      </c>
    </row>
    <row r="4688" spans="1:17" s="110" customFormat="1" ht="15" customHeight="1" thickBot="1">
      <c r="A4688" s="446">
        <v>21375</v>
      </c>
      <c r="B4688" s="446"/>
      <c r="C4688" s="106" t="str">
        <f>IF(A4688="CSP","Consolidated Supply Program(IIF)",IF(A4688&lt;&gt;"",INDEX('CCN &amp; Description'!$B$2:$B$1071,MATCH(VALUE(LEFT(A4688,5)),'CCN &amp; Description'!$A$2:$A$1071,0)),""))</f>
        <v>MARINE MAINTENANCE SUPPORT FACILITY</v>
      </c>
      <c r="D4688" s="107" t="str">
        <f t="shared" si="146"/>
        <v>M</v>
      </c>
      <c r="E4688" s="107" t="str">
        <f t="shared" si="147"/>
        <v>M5001</v>
      </c>
      <c r="F4688" s="108" t="s">
        <v>9717</v>
      </c>
      <c r="G4688" s="108" t="s">
        <v>9571</v>
      </c>
      <c r="H4688" s="108" t="s">
        <v>16823</v>
      </c>
      <c r="I4688" s="109">
        <v>0</v>
      </c>
      <c r="J4688" s="109">
        <v>0</v>
      </c>
      <c r="K4688" s="109">
        <v>0</v>
      </c>
      <c r="L4688" s="110" t="e">
        <v>#REF!</v>
      </c>
      <c r="M4688" s="111" t="e">
        <v>#REF!</v>
      </c>
      <c r="N4688" s="111" t="e">
        <v>#N/A</v>
      </c>
      <c r="O4688" s="111" t="e">
        <v>#N/A</v>
      </c>
      <c r="P4688" s="111" t="e">
        <v>#N/A</v>
      </c>
      <c r="Q4688" s="111" t="e">
        <v>#N/A</v>
      </c>
    </row>
    <row r="4689" spans="1:17" ht="15" customHeight="1" thickBot="1">
      <c r="A4689" s="446"/>
      <c r="B4689" s="446"/>
      <c r="C4689" s="54" t="str">
        <f>IF(A4689="CSP","Consolidated Supply Program(IIF)",IF(A4689&lt;&gt;"",INDEX('CCN &amp; Description'!$B$2:$B$1071,MATCH(VALUE(LEFT(A4689,5)),'CCN &amp; Description'!$A$2:$A$1071,0)),""))</f>
        <v/>
      </c>
      <c r="D4689" s="55" t="str">
        <f t="shared" si="146"/>
        <v>M</v>
      </c>
      <c r="E4689" s="55" t="str">
        <f t="shared" si="147"/>
        <v>M5002</v>
      </c>
      <c r="F4689" s="56" t="s">
        <v>16824</v>
      </c>
      <c r="G4689" s="56" t="s">
        <v>15240</v>
      </c>
      <c r="H4689" s="56" t="s">
        <v>16825</v>
      </c>
      <c r="I4689" s="57">
        <v>7.08</v>
      </c>
      <c r="J4689" s="57">
        <v>4.83</v>
      </c>
      <c r="K4689" s="57">
        <v>4.75</v>
      </c>
      <c r="L4689" s="315" t="e">
        <v>#REF!</v>
      </c>
      <c r="M4689" s="58" t="e">
        <v>#REF!</v>
      </c>
      <c r="N4689" s="58" t="e">
        <v>#N/A</v>
      </c>
      <c r="O4689" s="58" t="e">
        <v>#N/A</v>
      </c>
      <c r="P4689" s="58" t="e">
        <v>#N/A</v>
      </c>
      <c r="Q4689" s="58" t="e">
        <v>#N/A</v>
      </c>
    </row>
    <row r="4690" spans="1:17" ht="15" customHeight="1" thickBot="1">
      <c r="A4690" s="446"/>
      <c r="B4690" s="446"/>
      <c r="C4690" s="54" t="str">
        <f>IF(A4690="CSP","Consolidated Supply Program(IIF)",IF(A4690&lt;&gt;"",INDEX('CCN &amp; Description'!$B$2:$B$1071,MATCH(VALUE(LEFT(A4690,5)),'CCN &amp; Description'!$A$2:$A$1071,0)),""))</f>
        <v/>
      </c>
      <c r="D4690" s="55" t="str">
        <f t="shared" si="146"/>
        <v>M</v>
      </c>
      <c r="E4690" s="55" t="str">
        <f t="shared" si="147"/>
        <v>M5002</v>
      </c>
      <c r="F4690" s="56" t="s">
        <v>16824</v>
      </c>
      <c r="G4690" s="56" t="s">
        <v>16826</v>
      </c>
      <c r="H4690" s="56" t="s">
        <v>16827</v>
      </c>
      <c r="I4690" s="57">
        <v>7.08</v>
      </c>
      <c r="J4690" s="57">
        <v>4.83</v>
      </c>
      <c r="K4690" s="57">
        <v>4.75</v>
      </c>
      <c r="L4690" s="315" t="e">
        <v>#REF!</v>
      </c>
      <c r="M4690" s="58" t="e">
        <v>#REF!</v>
      </c>
      <c r="N4690" s="58" t="e">
        <v>#N/A</v>
      </c>
      <c r="O4690" s="58" t="e">
        <v>#N/A</v>
      </c>
      <c r="P4690" s="58" t="e">
        <v>#N/A</v>
      </c>
      <c r="Q4690" s="58" t="e">
        <v>#N/A</v>
      </c>
    </row>
    <row r="4691" spans="1:17" ht="15" customHeight="1" thickBot="1">
      <c r="A4691" s="446">
        <v>21451</v>
      </c>
      <c r="B4691" s="446"/>
      <c r="C4691" s="54" t="str">
        <f>IF(A4691="CSP","Consolidated Supply Program(IIF)",IF(A4691&lt;&gt;"",INDEX('CCN &amp; Description'!$B$2:$B$1071,MATCH(VALUE(LEFT(A4691,5)),'CCN &amp; Description'!$A$2:$A$1071,0)),""))</f>
        <v>VEHICLE MAINTENANCE SHOP</v>
      </c>
      <c r="D4691" s="55" t="str">
        <f t="shared" si="146"/>
        <v>M</v>
      </c>
      <c r="E4691" s="55" t="str">
        <f t="shared" si="147"/>
        <v>M5005</v>
      </c>
      <c r="F4691" s="56" t="s">
        <v>16828</v>
      </c>
      <c r="G4691" s="56" t="s">
        <v>16829</v>
      </c>
      <c r="H4691" s="59"/>
      <c r="I4691" s="57">
        <v>0</v>
      </c>
      <c r="J4691" s="57">
        <v>0</v>
      </c>
      <c r="K4691" s="57">
        <v>0</v>
      </c>
      <c r="L4691" s="315" t="e">
        <v>#REF!</v>
      </c>
      <c r="M4691" s="58" t="e">
        <v>#REF!</v>
      </c>
      <c r="N4691" s="58" t="e">
        <v>#N/A</v>
      </c>
      <c r="O4691" s="58" t="e">
        <v>#N/A</v>
      </c>
      <c r="P4691" s="58" t="e">
        <v>#N/A</v>
      </c>
      <c r="Q4691" s="58" t="e">
        <v>#N/A</v>
      </c>
    </row>
    <row r="4692" spans="1:17" ht="15" customHeight="1" thickBot="1">
      <c r="A4692" s="446"/>
      <c r="B4692" s="446"/>
      <c r="C4692" s="54" t="str">
        <f>IF(A4692="CSP","Consolidated Supply Program(IIF)",IF(A4692&lt;&gt;"",INDEX('CCN &amp; Description'!$B$2:$B$1071,MATCH(VALUE(LEFT(A4692,5)),'CCN &amp; Description'!$A$2:$A$1071,0)),""))</f>
        <v/>
      </c>
      <c r="D4692" s="55" t="str">
        <f t="shared" si="146"/>
        <v>M</v>
      </c>
      <c r="E4692" s="55" t="str">
        <f t="shared" si="147"/>
        <v>M5010</v>
      </c>
      <c r="F4692" s="56" t="s">
        <v>16830</v>
      </c>
      <c r="G4692" s="56" t="s">
        <v>16831</v>
      </c>
      <c r="H4692" s="59"/>
      <c r="I4692" s="57">
        <v>0</v>
      </c>
      <c r="J4692" s="57">
        <v>0</v>
      </c>
      <c r="K4692" s="57">
        <v>0</v>
      </c>
      <c r="L4692" s="315" t="e">
        <v>#REF!</v>
      </c>
      <c r="M4692" s="58" t="e">
        <v>#REF!</v>
      </c>
      <c r="N4692" s="58" t="e">
        <v>#N/A</v>
      </c>
      <c r="O4692" s="58" t="e">
        <v>#N/A</v>
      </c>
      <c r="P4692" s="58" t="e">
        <v>#N/A</v>
      </c>
      <c r="Q4692" s="58" t="e">
        <v>#N/A</v>
      </c>
    </row>
    <row r="4693" spans="1:17" ht="15" customHeight="1" thickBot="1">
      <c r="A4693" s="446"/>
      <c r="B4693" s="446"/>
      <c r="C4693" s="54" t="str">
        <f>IF(A4693="CSP","Consolidated Supply Program(IIF)",IF(A4693&lt;&gt;"",INDEX('CCN &amp; Description'!$B$2:$B$1071,MATCH(VALUE(LEFT(A4693,5)),'CCN &amp; Description'!$A$2:$A$1071,0)),""))</f>
        <v/>
      </c>
      <c r="D4693" s="55" t="str">
        <f t="shared" si="146"/>
        <v>M</v>
      </c>
      <c r="E4693" s="55" t="str">
        <f t="shared" si="147"/>
        <v>M5015</v>
      </c>
      <c r="F4693" s="56" t="s">
        <v>16832</v>
      </c>
      <c r="G4693" s="56" t="s">
        <v>16833</v>
      </c>
      <c r="H4693" s="59"/>
      <c r="I4693" s="57">
        <v>0</v>
      </c>
      <c r="J4693" s="57">
        <v>0</v>
      </c>
      <c r="K4693" s="57">
        <v>0</v>
      </c>
      <c r="L4693" s="315" t="e">
        <v>#REF!</v>
      </c>
      <c r="M4693" s="58" t="e">
        <v>#REF!</v>
      </c>
      <c r="N4693" s="58" t="e">
        <v>#N/A</v>
      </c>
      <c r="O4693" s="58" t="e">
        <v>#N/A</v>
      </c>
      <c r="P4693" s="58" t="e">
        <v>#N/A</v>
      </c>
      <c r="Q4693" s="58" t="e">
        <v>#N/A</v>
      </c>
    </row>
    <row r="4694" spans="1:17" ht="15" customHeight="1" thickBot="1">
      <c r="A4694" s="446">
        <v>21410</v>
      </c>
      <c r="B4694" s="446"/>
      <c r="C4694" s="54" t="str">
        <f>IF(A4694="CSP","Consolidated Supply Program(IIF)",IF(A4694&lt;&gt;"",INDEX('CCN &amp; Description'!$B$2:$B$1071,MATCH(VALUE(LEFT(A4694,5)),'CCN &amp; Description'!$A$2:$A$1071,0)),""))</f>
        <v>VEHICLE MAINTENANCE SHOP</v>
      </c>
      <c r="D4694" s="55" t="str">
        <f t="shared" si="146"/>
        <v>M</v>
      </c>
      <c r="E4694" s="55" t="str">
        <f t="shared" si="147"/>
        <v>M5017</v>
      </c>
      <c r="F4694" s="56" t="s">
        <v>16834</v>
      </c>
      <c r="G4694" s="56" t="s">
        <v>16835</v>
      </c>
      <c r="H4694" s="59"/>
      <c r="I4694" s="57">
        <v>1.75</v>
      </c>
      <c r="J4694" s="57">
        <v>1.5</v>
      </c>
      <c r="K4694" s="57">
        <v>0.67</v>
      </c>
      <c r="L4694" s="315" t="e">
        <v>#REF!</v>
      </c>
      <c r="M4694" s="58" t="e">
        <v>#REF!</v>
      </c>
      <c r="N4694" s="58" t="e">
        <v>#N/A</v>
      </c>
      <c r="O4694" s="58" t="e">
        <v>#N/A</v>
      </c>
      <c r="P4694" s="58" t="e">
        <v>#N/A</v>
      </c>
      <c r="Q4694" s="58" t="e">
        <v>#N/A</v>
      </c>
    </row>
    <row r="4695" spans="1:17" ht="15" customHeight="1" thickBot="1">
      <c r="A4695" s="446"/>
      <c r="B4695" s="446"/>
      <c r="C4695" s="54" t="str">
        <f>IF(A4695="CSP","Consolidated Supply Program(IIF)",IF(A4695&lt;&gt;"",INDEX('CCN &amp; Description'!$B$2:$B$1071,MATCH(VALUE(LEFT(A4695,5)),'CCN &amp; Description'!$A$2:$A$1071,0)),""))</f>
        <v/>
      </c>
      <c r="D4695" s="55" t="str">
        <f t="shared" si="146"/>
        <v>M</v>
      </c>
      <c r="E4695" s="55" t="str">
        <f t="shared" si="147"/>
        <v>M5025</v>
      </c>
      <c r="F4695" s="56" t="s">
        <v>16836</v>
      </c>
      <c r="G4695" s="56" t="s">
        <v>16837</v>
      </c>
      <c r="H4695" s="59"/>
      <c r="I4695" s="57">
        <v>0.67</v>
      </c>
      <c r="J4695" s="57">
        <v>0.17</v>
      </c>
      <c r="K4695" s="57">
        <v>0.17</v>
      </c>
      <c r="L4695" s="315" t="e">
        <v>#REF!</v>
      </c>
      <c r="M4695" s="58" t="e">
        <v>#REF!</v>
      </c>
      <c r="N4695" s="58" t="e">
        <v>#N/A</v>
      </c>
      <c r="O4695" s="58" t="e">
        <v>#N/A</v>
      </c>
      <c r="P4695" s="58" t="e">
        <v>#N/A</v>
      </c>
      <c r="Q4695" s="58" t="e">
        <v>#N/A</v>
      </c>
    </row>
    <row r="4696" spans="1:17" s="110" customFormat="1" ht="15" customHeight="1" thickBot="1">
      <c r="A4696" s="446">
        <v>21451</v>
      </c>
      <c r="B4696" s="446"/>
      <c r="C4696" s="106" t="str">
        <f>IF(A4696="CSP","Consolidated Supply Program(IIF)",IF(A4696&lt;&gt;"",INDEX('CCN &amp; Description'!$B$2:$B$1071,MATCH(VALUE(LEFT(A4696,5)),'CCN &amp; Description'!$A$2:$A$1071,0)),""))</f>
        <v>VEHICLE MAINTENANCE SHOP</v>
      </c>
      <c r="D4696" s="107" t="str">
        <f t="shared" si="146"/>
        <v>M</v>
      </c>
      <c r="E4696" s="107" t="str">
        <f t="shared" si="147"/>
        <v>M5030</v>
      </c>
      <c r="F4696" s="108" t="s">
        <v>1326</v>
      </c>
      <c r="G4696" s="108" t="s">
        <v>9716</v>
      </c>
      <c r="H4696" s="108" t="s">
        <v>16838</v>
      </c>
      <c r="I4696" s="109">
        <v>3.92</v>
      </c>
      <c r="J4696" s="109">
        <v>2.08</v>
      </c>
      <c r="K4696" s="109">
        <v>1.17</v>
      </c>
      <c r="L4696" s="110" t="e">
        <v>#REF!</v>
      </c>
      <c r="M4696" s="111" t="e">
        <v>#REF!</v>
      </c>
      <c r="N4696" s="111" t="e">
        <v>#N/A</v>
      </c>
      <c r="O4696" s="111" t="e">
        <v>#N/A</v>
      </c>
      <c r="P4696" s="111" t="e">
        <v>#N/A</v>
      </c>
      <c r="Q4696" s="111" t="e">
        <v>#N/A</v>
      </c>
    </row>
    <row r="4697" spans="1:17" s="110" customFormat="1" ht="15" customHeight="1" thickBot="1">
      <c r="A4697" s="446" t="s">
        <v>9833</v>
      </c>
      <c r="B4697" s="446"/>
      <c r="C4697" s="106" t="e">
        <f>IF(A4697="CSP","Consolidated Supply Program(IIF)",IF(A4697&lt;&gt;"",INDEX('CCN &amp; Description'!$B$2:$B$1071,MATCH(VALUE(LEFT(A4697,5)),'CCN &amp; Description'!$A$2:$A$1071,0)),""))</f>
        <v>#VALUE!</v>
      </c>
      <c r="D4697" s="107" t="str">
        <f t="shared" si="146"/>
        <v>M</v>
      </c>
      <c r="E4697" s="107" t="str">
        <f t="shared" si="147"/>
        <v>M5030</v>
      </c>
      <c r="F4697" s="108" t="s">
        <v>1457</v>
      </c>
      <c r="G4697" s="108" t="s">
        <v>9716</v>
      </c>
      <c r="H4697" s="108" t="s">
        <v>16838</v>
      </c>
      <c r="I4697" s="109">
        <v>3.92</v>
      </c>
      <c r="J4697" s="109">
        <v>2.08</v>
      </c>
      <c r="K4697" s="109">
        <v>1.17</v>
      </c>
      <c r="L4697" s="110" t="e">
        <v>#REF!</v>
      </c>
      <c r="M4697" s="111" t="e">
        <v>#REF!</v>
      </c>
      <c r="N4697" s="111" t="e">
        <v>#N/A</v>
      </c>
      <c r="O4697" s="111" t="e">
        <v>#N/A</v>
      </c>
      <c r="P4697" s="111" t="e">
        <v>#N/A</v>
      </c>
      <c r="Q4697" s="111" t="e">
        <v>#N/A</v>
      </c>
    </row>
    <row r="4698" spans="1:17" ht="15" customHeight="1" thickBot="1">
      <c r="A4698" s="446"/>
      <c r="B4698" s="446"/>
      <c r="C4698" s="54" t="str">
        <f>IF(A4698="CSP","Consolidated Supply Program(IIF)",IF(A4698&lt;&gt;"",INDEX('CCN &amp; Description'!$B$2:$B$1071,MATCH(VALUE(LEFT(A4698,5)),'CCN &amp; Description'!$A$2:$A$1071,0)),""))</f>
        <v/>
      </c>
      <c r="D4698" s="55" t="str">
        <f t="shared" si="146"/>
        <v>M</v>
      </c>
      <c r="E4698" s="55" t="str">
        <f t="shared" si="147"/>
        <v>M5045</v>
      </c>
      <c r="F4698" s="56" t="s">
        <v>16839</v>
      </c>
      <c r="G4698" s="56" t="s">
        <v>16840</v>
      </c>
      <c r="H4698" s="59"/>
      <c r="I4698" s="57">
        <v>4</v>
      </c>
      <c r="J4698" s="57">
        <v>3.33</v>
      </c>
      <c r="K4698" s="57">
        <v>3.42</v>
      </c>
      <c r="L4698" s="315" t="e">
        <v>#REF!</v>
      </c>
      <c r="M4698" s="58" t="e">
        <v>#REF!</v>
      </c>
      <c r="N4698" s="58" t="e">
        <v>#N/A</v>
      </c>
      <c r="O4698" s="58" t="e">
        <v>#N/A</v>
      </c>
      <c r="P4698" s="58" t="e">
        <v>#N/A</v>
      </c>
      <c r="Q4698" s="58" t="e">
        <v>#N/A</v>
      </c>
    </row>
    <row r="4699" spans="1:17" ht="15" customHeight="1" thickBot="1">
      <c r="A4699" s="446"/>
      <c r="B4699" s="446"/>
      <c r="C4699" s="54" t="str">
        <f>IF(A4699="CSP","Consolidated Supply Program(IIF)",IF(A4699&lt;&gt;"",INDEX('CCN &amp; Description'!$B$2:$B$1071,MATCH(VALUE(LEFT(A4699,5)),'CCN &amp; Description'!$A$2:$A$1071,0)),""))</f>
        <v/>
      </c>
      <c r="D4699" s="55" t="str">
        <f t="shared" si="146"/>
        <v>M</v>
      </c>
      <c r="E4699" s="55" t="str">
        <f t="shared" si="147"/>
        <v>M6001</v>
      </c>
      <c r="F4699" s="56" t="s">
        <v>16841</v>
      </c>
      <c r="G4699" s="56" t="s">
        <v>16842</v>
      </c>
      <c r="H4699" s="59"/>
      <c r="I4699" s="60"/>
      <c r="J4699" s="60"/>
      <c r="K4699" s="60"/>
      <c r="L4699" s="315" t="e">
        <v>#REF!</v>
      </c>
      <c r="M4699" s="58" t="e">
        <v>#REF!</v>
      </c>
      <c r="N4699" s="58" t="e">
        <v>#N/A</v>
      </c>
      <c r="O4699" s="58" t="e">
        <v>#N/A</v>
      </c>
      <c r="P4699" s="58" t="e">
        <v>#N/A</v>
      </c>
      <c r="Q4699" s="58" t="e">
        <v>#N/A</v>
      </c>
    </row>
    <row r="4700" spans="1:17" ht="15" customHeight="1" thickBot="1">
      <c r="A4700" s="446"/>
      <c r="B4700" s="446"/>
      <c r="C4700" s="54" t="str">
        <f>IF(A4700="CSP","Consolidated Supply Program(IIF)",IF(A4700&lt;&gt;"",INDEX('CCN &amp; Description'!$B$2:$B$1071,MATCH(VALUE(LEFT(A4700,5)),'CCN &amp; Description'!$A$2:$A$1071,0)),""))</f>
        <v/>
      </c>
      <c r="D4700" s="55" t="str">
        <f t="shared" si="146"/>
        <v>N</v>
      </c>
      <c r="E4700" s="55" t="str">
        <f t="shared" si="147"/>
        <v>N0001</v>
      </c>
      <c r="F4700" s="56" t="s">
        <v>9718</v>
      </c>
      <c r="G4700" s="56" t="s">
        <v>9719</v>
      </c>
      <c r="H4700" s="59"/>
      <c r="I4700" s="57">
        <v>3</v>
      </c>
      <c r="J4700" s="57">
        <v>1.5</v>
      </c>
      <c r="K4700" s="57">
        <v>1.5</v>
      </c>
      <c r="L4700" s="315" t="e">
        <v>#REF!</v>
      </c>
      <c r="M4700" s="58" t="e">
        <v>#REF!</v>
      </c>
      <c r="N4700" s="58" t="e">
        <v>#N/A</v>
      </c>
      <c r="O4700" s="58" t="e">
        <v>#N/A</v>
      </c>
      <c r="P4700" s="58" t="e">
        <v>#N/A</v>
      </c>
      <c r="Q4700" s="58" t="e">
        <v>#N/A</v>
      </c>
    </row>
    <row r="4701" spans="1:17" ht="15" customHeight="1" thickBot="1">
      <c r="A4701" s="446"/>
      <c r="B4701" s="446"/>
      <c r="C4701" s="54" t="str">
        <f>IF(A4701="CSP","Consolidated Supply Program(IIF)",IF(A4701&lt;&gt;"",INDEX('CCN &amp; Description'!$B$2:$B$1071,MATCH(VALUE(LEFT(A4701,5)),'CCN &amp; Description'!$A$2:$A$1071,0)),""))</f>
        <v/>
      </c>
      <c r="D4701" s="55" t="str">
        <f t="shared" si="146"/>
        <v>N</v>
      </c>
      <c r="E4701" s="55" t="str">
        <f t="shared" si="147"/>
        <v>N0002</v>
      </c>
      <c r="F4701" s="56" t="s">
        <v>9720</v>
      </c>
      <c r="G4701" s="56" t="s">
        <v>9719</v>
      </c>
      <c r="H4701" s="59"/>
      <c r="I4701" s="57">
        <v>3</v>
      </c>
      <c r="J4701" s="57">
        <v>1.5</v>
      </c>
      <c r="K4701" s="57">
        <v>1.5</v>
      </c>
      <c r="L4701" s="315" t="e">
        <v>#REF!</v>
      </c>
      <c r="M4701" s="58" t="e">
        <v>#REF!</v>
      </c>
      <c r="N4701" s="58" t="e">
        <v>#N/A</v>
      </c>
      <c r="O4701" s="58" t="e">
        <v>#N/A</v>
      </c>
      <c r="P4701" s="58" t="e">
        <v>#N/A</v>
      </c>
      <c r="Q4701" s="58" t="e">
        <v>#N/A</v>
      </c>
    </row>
    <row r="4702" spans="1:17" ht="15" customHeight="1" thickBot="1">
      <c r="A4702" s="446"/>
      <c r="B4702" s="446"/>
      <c r="C4702" s="54" t="str">
        <f>IF(A4702="CSP","Consolidated Supply Program(IIF)",IF(A4702&lt;&gt;"",INDEX('CCN &amp; Description'!$B$2:$B$1071,MATCH(VALUE(LEFT(A4702,5)),'CCN &amp; Description'!$A$2:$A$1071,0)),""))</f>
        <v/>
      </c>
      <c r="D4702" s="55" t="str">
        <f t="shared" si="146"/>
        <v>N</v>
      </c>
      <c r="E4702" s="55" t="str">
        <f t="shared" si="147"/>
        <v>N0003</v>
      </c>
      <c r="F4702" s="56" t="s">
        <v>16843</v>
      </c>
      <c r="G4702" s="56" t="s">
        <v>16844</v>
      </c>
      <c r="H4702" s="59"/>
      <c r="I4702" s="60"/>
      <c r="J4702" s="60"/>
      <c r="K4702" s="60"/>
      <c r="L4702" s="315" t="e">
        <v>#REF!</v>
      </c>
      <c r="M4702" s="58" t="e">
        <v>#REF!</v>
      </c>
      <c r="N4702" s="58" t="e">
        <v>#N/A</v>
      </c>
      <c r="O4702" s="58" t="e">
        <v>#N/A</v>
      </c>
      <c r="P4702" s="58" t="e">
        <v>#N/A</v>
      </c>
      <c r="Q4702" s="58" t="e">
        <v>#N/A</v>
      </c>
    </row>
    <row r="4703" spans="1:17" ht="15" customHeight="1" thickBot="1">
      <c r="A4703" s="446"/>
      <c r="B4703" s="446"/>
      <c r="C4703" s="54" t="str">
        <f>IF(A4703="CSP","Consolidated Supply Program(IIF)",IF(A4703&lt;&gt;"",INDEX('CCN &amp; Description'!$B$2:$B$1071,MATCH(VALUE(LEFT(A4703,5)),'CCN &amp; Description'!$A$2:$A$1071,0)),""))</f>
        <v/>
      </c>
      <c r="D4703" s="55" t="str">
        <f t="shared" si="146"/>
        <v>N</v>
      </c>
      <c r="E4703" s="55" t="str">
        <f t="shared" si="147"/>
        <v>N0004</v>
      </c>
      <c r="F4703" s="56" t="s">
        <v>16845</v>
      </c>
      <c r="G4703" s="56" t="s">
        <v>16846</v>
      </c>
      <c r="H4703" s="59"/>
      <c r="I4703" s="60"/>
      <c r="J4703" s="60"/>
      <c r="K4703" s="60"/>
      <c r="L4703" s="315" t="e">
        <v>#REF!</v>
      </c>
      <c r="M4703" s="58" t="e">
        <v>#REF!</v>
      </c>
      <c r="N4703" s="58" t="e">
        <v>#N/A</v>
      </c>
      <c r="O4703" s="58" t="e">
        <v>#N/A</v>
      </c>
      <c r="P4703" s="58" t="e">
        <v>#N/A</v>
      </c>
      <c r="Q4703" s="58" t="e">
        <v>#N/A</v>
      </c>
    </row>
    <row r="4704" spans="1:17" ht="15" customHeight="1" thickBot="1">
      <c r="A4704" s="446"/>
      <c r="B4704" s="446"/>
      <c r="C4704" s="54" t="str">
        <f>IF(A4704="CSP","Consolidated Supply Program(IIF)",IF(A4704&lt;&gt;"",INDEX('CCN &amp; Description'!$B$2:$B$1071,MATCH(VALUE(LEFT(A4704,5)),'CCN &amp; Description'!$A$2:$A$1071,0)),""))</f>
        <v/>
      </c>
      <c r="D4704" s="55" t="str">
        <f t="shared" si="146"/>
        <v>N</v>
      </c>
      <c r="E4704" s="55" t="str">
        <f t="shared" si="147"/>
        <v>N0005</v>
      </c>
      <c r="F4704" s="56" t="s">
        <v>16847</v>
      </c>
      <c r="G4704" s="56" t="s">
        <v>16848</v>
      </c>
      <c r="H4704" s="59"/>
      <c r="I4704" s="60"/>
      <c r="J4704" s="60"/>
      <c r="K4704" s="60"/>
      <c r="L4704" s="315" t="e">
        <v>#REF!</v>
      </c>
      <c r="M4704" s="58" t="e">
        <v>#REF!</v>
      </c>
      <c r="N4704" s="58" t="e">
        <v>#N/A</v>
      </c>
      <c r="O4704" s="58" t="e">
        <v>#N/A</v>
      </c>
      <c r="P4704" s="58" t="e">
        <v>#N/A</v>
      </c>
      <c r="Q4704" s="58" t="e">
        <v>#N/A</v>
      </c>
    </row>
    <row r="4705" spans="1:17" ht="15" customHeight="1" thickBot="1">
      <c r="A4705" s="446"/>
      <c r="B4705" s="446"/>
      <c r="C4705" s="54" t="str">
        <f>IF(A4705="CSP","Consolidated Supply Program(IIF)",IF(A4705&lt;&gt;"",INDEX('CCN &amp; Description'!$B$2:$B$1071,MATCH(VALUE(LEFT(A4705,5)),'CCN &amp; Description'!$A$2:$A$1071,0)),""))</f>
        <v/>
      </c>
      <c r="D4705" s="55" t="str">
        <f t="shared" si="146"/>
        <v>N</v>
      </c>
      <c r="E4705" s="55" t="str">
        <f t="shared" si="147"/>
        <v>N0006</v>
      </c>
      <c r="F4705" s="56" t="s">
        <v>16849</v>
      </c>
      <c r="G4705" s="56" t="s">
        <v>16850</v>
      </c>
      <c r="H4705" s="59"/>
      <c r="I4705" s="60"/>
      <c r="J4705" s="60"/>
      <c r="K4705" s="60"/>
      <c r="L4705" s="315" t="e">
        <v>#REF!</v>
      </c>
      <c r="M4705" s="58" t="e">
        <v>#REF!</v>
      </c>
      <c r="N4705" s="58" t="e">
        <v>#N/A</v>
      </c>
      <c r="O4705" s="58" t="e">
        <v>#N/A</v>
      </c>
      <c r="P4705" s="58" t="e">
        <v>#N/A</v>
      </c>
      <c r="Q4705" s="58" t="e">
        <v>#N/A</v>
      </c>
    </row>
    <row r="4706" spans="1:17" ht="15" customHeight="1" thickBot="1">
      <c r="A4706" s="446"/>
      <c r="B4706" s="446"/>
      <c r="C4706" s="54" t="str">
        <f>IF(A4706="CSP","Consolidated Supply Program(IIF)",IF(A4706&lt;&gt;"",INDEX('CCN &amp; Description'!$B$2:$B$1071,MATCH(VALUE(LEFT(A4706,5)),'CCN &amp; Description'!$A$2:$A$1071,0)),""))</f>
        <v/>
      </c>
      <c r="D4706" s="55" t="str">
        <f t="shared" si="146"/>
        <v>N</v>
      </c>
      <c r="E4706" s="55" t="str">
        <f t="shared" si="147"/>
        <v>N0011</v>
      </c>
      <c r="F4706" s="56" t="s">
        <v>16851</v>
      </c>
      <c r="G4706" s="56" t="s">
        <v>16852</v>
      </c>
      <c r="H4706" s="59"/>
      <c r="I4706" s="60"/>
      <c r="J4706" s="60"/>
      <c r="K4706" s="60"/>
      <c r="L4706" s="315" t="e">
        <v>#REF!</v>
      </c>
      <c r="M4706" s="58" t="e">
        <v>#REF!</v>
      </c>
      <c r="N4706" s="58" t="e">
        <v>#N/A</v>
      </c>
      <c r="O4706" s="58" t="e">
        <v>#N/A</v>
      </c>
      <c r="P4706" s="58" t="e">
        <v>#N/A</v>
      </c>
      <c r="Q4706" s="58" t="e">
        <v>#N/A</v>
      </c>
    </row>
    <row r="4707" spans="1:17" ht="15" customHeight="1" thickBot="1">
      <c r="A4707" s="446"/>
      <c r="B4707" s="446"/>
      <c r="C4707" s="54" t="str">
        <f>IF(A4707="CSP","Consolidated Supply Program(IIF)",IF(A4707&lt;&gt;"",INDEX('CCN &amp; Description'!$B$2:$B$1071,MATCH(VALUE(LEFT(A4707,5)),'CCN &amp; Description'!$A$2:$A$1071,0)),""))</f>
        <v/>
      </c>
      <c r="D4707" s="55" t="str">
        <f t="shared" si="146"/>
        <v>N</v>
      </c>
      <c r="E4707" s="55" t="str">
        <f t="shared" si="147"/>
        <v>N0012</v>
      </c>
      <c r="F4707" s="56" t="s">
        <v>16853</v>
      </c>
      <c r="G4707" s="56" t="s">
        <v>15388</v>
      </c>
      <c r="H4707" s="59"/>
      <c r="I4707" s="57">
        <v>3.71</v>
      </c>
      <c r="J4707" s="57">
        <v>0.56999999999999995</v>
      </c>
      <c r="K4707" s="57">
        <v>0.56999999999999995</v>
      </c>
      <c r="L4707" s="315" t="e">
        <v>#REF!</v>
      </c>
      <c r="M4707" s="58" t="e">
        <v>#REF!</v>
      </c>
      <c r="N4707" s="58" t="e">
        <v>#N/A</v>
      </c>
      <c r="O4707" s="58" t="e">
        <v>#N/A</v>
      </c>
      <c r="P4707" s="58" t="e">
        <v>#N/A</v>
      </c>
      <c r="Q4707" s="58" t="e">
        <v>#N/A</v>
      </c>
    </row>
    <row r="4708" spans="1:17" ht="15" customHeight="1" thickBot="1">
      <c r="A4708" s="446"/>
      <c r="B4708" s="446"/>
      <c r="C4708" s="54" t="str">
        <f>IF(A4708="CSP","Consolidated Supply Program(IIF)",IF(A4708&lt;&gt;"",INDEX('CCN &amp; Description'!$B$2:$B$1071,MATCH(VALUE(LEFT(A4708,5)),'CCN &amp; Description'!$A$2:$A$1071,0)),""))</f>
        <v/>
      </c>
      <c r="D4708" s="55" t="str">
        <f t="shared" si="146"/>
        <v>N</v>
      </c>
      <c r="E4708" s="55" t="str">
        <f t="shared" si="147"/>
        <v>N0013</v>
      </c>
      <c r="F4708" s="56" t="s">
        <v>16854</v>
      </c>
      <c r="G4708" s="56" t="s">
        <v>16855</v>
      </c>
      <c r="H4708" s="59"/>
      <c r="I4708" s="60"/>
      <c r="J4708" s="60"/>
      <c r="K4708" s="60"/>
      <c r="L4708" s="315" t="e">
        <v>#REF!</v>
      </c>
      <c r="M4708" s="58" t="e">
        <v>#REF!</v>
      </c>
      <c r="N4708" s="58" t="e">
        <v>#N/A</v>
      </c>
      <c r="O4708" s="58" t="e">
        <v>#N/A</v>
      </c>
      <c r="P4708" s="58" t="e">
        <v>#N/A</v>
      </c>
      <c r="Q4708" s="58" t="e">
        <v>#N/A</v>
      </c>
    </row>
    <row r="4709" spans="1:17" ht="15" customHeight="1" thickBot="1">
      <c r="A4709" s="446"/>
      <c r="B4709" s="446"/>
      <c r="C4709" s="54" t="str">
        <f>IF(A4709="CSP","Consolidated Supply Program(IIF)",IF(A4709&lt;&gt;"",INDEX('CCN &amp; Description'!$B$2:$B$1071,MATCH(VALUE(LEFT(A4709,5)),'CCN &amp; Description'!$A$2:$A$1071,0)),""))</f>
        <v/>
      </c>
      <c r="D4709" s="55" t="str">
        <f t="shared" si="146"/>
        <v>N</v>
      </c>
      <c r="E4709" s="55" t="str">
        <f t="shared" si="147"/>
        <v>N0015</v>
      </c>
      <c r="F4709" s="56" t="s">
        <v>9721</v>
      </c>
      <c r="G4709" s="56" t="s">
        <v>9722</v>
      </c>
      <c r="H4709" s="59"/>
      <c r="I4709" s="57">
        <v>0.42</v>
      </c>
      <c r="J4709" s="57">
        <v>0.16</v>
      </c>
      <c r="K4709" s="57">
        <v>0.09</v>
      </c>
      <c r="L4709" s="315" t="e">
        <v>#REF!</v>
      </c>
      <c r="M4709" s="58" t="e">
        <v>#REF!</v>
      </c>
      <c r="N4709" s="58" t="e">
        <v>#N/A</v>
      </c>
      <c r="O4709" s="58" t="e">
        <v>#N/A</v>
      </c>
      <c r="P4709" s="58" t="e">
        <v>#N/A</v>
      </c>
      <c r="Q4709" s="58" t="e">
        <v>#N/A</v>
      </c>
    </row>
    <row r="4710" spans="1:17" ht="15" customHeight="1" thickBot="1">
      <c r="A4710" s="446"/>
      <c r="B4710" s="446"/>
      <c r="C4710" s="54" t="str">
        <f>IF(A4710="CSP","Consolidated Supply Program(IIF)",IF(A4710&lt;&gt;"",INDEX('CCN &amp; Description'!$B$2:$B$1071,MATCH(VALUE(LEFT(A4710,5)),'CCN &amp; Description'!$A$2:$A$1071,0)),""))</f>
        <v/>
      </c>
      <c r="D4710" s="55" t="str">
        <f t="shared" si="146"/>
        <v>N</v>
      </c>
      <c r="E4710" s="55" t="str">
        <f t="shared" si="147"/>
        <v>N1000</v>
      </c>
      <c r="F4710" s="56" t="s">
        <v>16856</v>
      </c>
      <c r="G4710" s="56" t="s">
        <v>16857</v>
      </c>
      <c r="H4710" s="56" t="s">
        <v>16858</v>
      </c>
      <c r="I4710" s="57">
        <v>0</v>
      </c>
      <c r="J4710" s="57">
        <v>0</v>
      </c>
      <c r="K4710" s="57">
        <v>0</v>
      </c>
      <c r="L4710" s="315" t="e">
        <v>#REF!</v>
      </c>
      <c r="M4710" s="58" t="e">
        <v>#REF!</v>
      </c>
      <c r="N4710" s="58" t="e">
        <v>#N/A</v>
      </c>
      <c r="O4710" s="58" t="e">
        <v>#N/A</v>
      </c>
      <c r="P4710" s="58" t="e">
        <v>#N/A</v>
      </c>
      <c r="Q4710" s="58" t="e">
        <v>#N/A</v>
      </c>
    </row>
    <row r="4711" spans="1:17" ht="15" customHeight="1" thickBot="1">
      <c r="A4711" s="446">
        <v>44112</v>
      </c>
      <c r="B4711" s="446">
        <v>44112</v>
      </c>
      <c r="C4711" s="54" t="str">
        <f>IF(A4711="CSP","Consolidated Supply Program(IIF)",IF(A4711&lt;&gt;"",INDEX('CCN &amp; Description'!$B$2:$B$1071,MATCH(VALUE(LEFT(A4711,5)),'CCN &amp; Description'!$A$2:$A$1071,0)),""))</f>
        <v>COVERED STORAGE BUILDING, INSTALLATION</v>
      </c>
      <c r="D4711" s="55" t="str">
        <f t="shared" si="146"/>
        <v>N</v>
      </c>
      <c r="E4711" s="55" t="str">
        <f t="shared" si="147"/>
        <v>N1020</v>
      </c>
      <c r="F4711" s="56" t="s">
        <v>9723</v>
      </c>
      <c r="G4711" s="56" t="s">
        <v>2921</v>
      </c>
      <c r="H4711" s="56" t="s">
        <v>16859</v>
      </c>
      <c r="I4711" s="57">
        <v>1.5</v>
      </c>
      <c r="J4711" s="57">
        <v>1.17</v>
      </c>
      <c r="K4711" s="57">
        <v>0.42</v>
      </c>
      <c r="L4711" s="315" t="e">
        <v>#REF!</v>
      </c>
      <c r="M4711" s="58" t="e">
        <v>#REF!</v>
      </c>
      <c r="N4711" s="58" t="e">
        <v>#N/A</v>
      </c>
      <c r="O4711" s="58" t="e">
        <v>#N/A</v>
      </c>
      <c r="P4711" s="58" t="e">
        <v>#N/A</v>
      </c>
      <c r="Q4711" s="58" t="e">
        <v>#N/A</v>
      </c>
    </row>
    <row r="4712" spans="1:17" ht="15" customHeight="1" thickBot="1">
      <c r="A4712" s="446"/>
      <c r="B4712" s="446"/>
      <c r="C4712" s="54" t="str">
        <f>IF(A4712="CSP","Consolidated Supply Program(IIF)",IF(A4712&lt;&gt;"",INDEX('CCN &amp; Description'!$B$2:$B$1071,MATCH(VALUE(LEFT(A4712,5)),'CCN &amp; Description'!$A$2:$A$1071,0)),""))</f>
        <v/>
      </c>
      <c r="D4712" s="55" t="str">
        <f t="shared" si="146"/>
        <v>N</v>
      </c>
      <c r="E4712" s="55" t="str">
        <f t="shared" si="147"/>
        <v>N1020</v>
      </c>
      <c r="F4712" s="56" t="s">
        <v>16860</v>
      </c>
      <c r="G4712" s="56" t="s">
        <v>2921</v>
      </c>
      <c r="H4712" s="56" t="s">
        <v>16859</v>
      </c>
      <c r="I4712" s="57">
        <v>1.5</v>
      </c>
      <c r="J4712" s="57">
        <v>1.17</v>
      </c>
      <c r="K4712" s="57">
        <v>0.42</v>
      </c>
      <c r="L4712" s="315" t="e">
        <v>#REF!</v>
      </c>
      <c r="M4712" s="58" t="e">
        <v>#REF!</v>
      </c>
      <c r="N4712" s="58" t="e">
        <v>#N/A</v>
      </c>
      <c r="O4712" s="58" t="e">
        <v>#N/A</v>
      </c>
      <c r="P4712" s="58" t="e">
        <v>#N/A</v>
      </c>
      <c r="Q4712" s="58" t="e">
        <v>#N/A</v>
      </c>
    </row>
    <row r="4713" spans="1:17" ht="15" customHeight="1" thickBot="1">
      <c r="A4713" s="446"/>
      <c r="B4713" s="446"/>
      <c r="C4713" s="54" t="str">
        <f>IF(A4713="CSP","Consolidated Supply Program(IIF)",IF(A4713&lt;&gt;"",INDEX('CCN &amp; Description'!$B$2:$B$1071,MATCH(VALUE(LEFT(A4713,5)),'CCN &amp; Description'!$A$2:$A$1071,0)),""))</f>
        <v/>
      </c>
      <c r="D4713" s="55" t="str">
        <f t="shared" si="146"/>
        <v>N</v>
      </c>
      <c r="E4713" s="55" t="str">
        <f t="shared" si="147"/>
        <v>N6001</v>
      </c>
      <c r="F4713" s="56" t="s">
        <v>16861</v>
      </c>
      <c r="G4713" s="56" t="s">
        <v>14883</v>
      </c>
      <c r="H4713" s="56" t="s">
        <v>16862</v>
      </c>
      <c r="I4713" s="60"/>
      <c r="J4713" s="60"/>
      <c r="K4713" s="60"/>
      <c r="L4713" s="315" t="e">
        <v>#REF!</v>
      </c>
      <c r="M4713" s="58" t="e">
        <v>#REF!</v>
      </c>
      <c r="N4713" s="58" t="e">
        <v>#N/A</v>
      </c>
      <c r="O4713" s="58" t="e">
        <v>#N/A</v>
      </c>
      <c r="P4713" s="58" t="e">
        <v>#N/A</v>
      </c>
      <c r="Q4713" s="58" t="e">
        <v>#N/A</v>
      </c>
    </row>
    <row r="4714" spans="1:17" ht="15" customHeight="1" thickBot="1">
      <c r="A4714" s="446"/>
      <c r="B4714" s="446"/>
      <c r="C4714" s="54" t="str">
        <f>IF(A4714="CSP","Consolidated Supply Program(IIF)",IF(A4714&lt;&gt;"",INDEX('CCN &amp; Description'!$B$2:$B$1071,MATCH(VALUE(LEFT(A4714,5)),'CCN &amp; Description'!$A$2:$A$1071,0)),""))</f>
        <v/>
      </c>
      <c r="D4714" s="55" t="str">
        <f t="shared" si="146"/>
        <v>N</v>
      </c>
      <c r="E4714" s="55" t="str">
        <f t="shared" si="147"/>
        <v>N6002</v>
      </c>
      <c r="F4714" s="56" t="s">
        <v>16863</v>
      </c>
      <c r="G4714" s="56" t="s">
        <v>16864</v>
      </c>
      <c r="H4714" s="59"/>
      <c r="I4714" s="60"/>
      <c r="J4714" s="60"/>
      <c r="K4714" s="60"/>
      <c r="L4714" s="315" t="e">
        <v>#REF!</v>
      </c>
      <c r="M4714" s="58" t="e">
        <v>#REF!</v>
      </c>
      <c r="N4714" s="58" t="e">
        <v>#N/A</v>
      </c>
      <c r="O4714" s="58" t="e">
        <v>#N/A</v>
      </c>
      <c r="P4714" s="58" t="e">
        <v>#N/A</v>
      </c>
      <c r="Q4714" s="58" t="e">
        <v>#N/A</v>
      </c>
    </row>
    <row r="4715" spans="1:17" ht="15" customHeight="1" thickBot="1">
      <c r="A4715" s="446"/>
      <c r="B4715" s="446"/>
      <c r="C4715" s="54" t="str">
        <f>IF(A4715="CSP","Consolidated Supply Program(IIF)",IF(A4715&lt;&gt;"",INDEX('CCN &amp; Description'!$B$2:$B$1071,MATCH(VALUE(LEFT(A4715,5)),'CCN &amp; Description'!$A$2:$A$1071,0)),""))</f>
        <v/>
      </c>
      <c r="D4715" s="55" t="str">
        <f t="shared" si="146"/>
        <v>N</v>
      </c>
      <c r="E4715" s="55" t="str">
        <f t="shared" si="147"/>
        <v>N6002</v>
      </c>
      <c r="F4715" s="56" t="s">
        <v>16863</v>
      </c>
      <c r="G4715" s="56" t="s">
        <v>16865</v>
      </c>
      <c r="H4715" s="59"/>
      <c r="I4715" s="60"/>
      <c r="J4715" s="60"/>
      <c r="K4715" s="60"/>
      <c r="L4715" s="315" t="e">
        <v>#REF!</v>
      </c>
      <c r="M4715" s="58" t="e">
        <v>#REF!</v>
      </c>
      <c r="N4715" s="58" t="e">
        <v>#N/A</v>
      </c>
      <c r="O4715" s="58" t="e">
        <v>#N/A</v>
      </c>
      <c r="P4715" s="58" t="e">
        <v>#N/A</v>
      </c>
      <c r="Q4715" s="58" t="e">
        <v>#N/A</v>
      </c>
    </row>
    <row r="4716" spans="1:17" ht="15" customHeight="1" thickBot="1">
      <c r="A4716" s="446"/>
      <c r="B4716" s="446"/>
      <c r="C4716" s="54" t="str">
        <f>IF(A4716="CSP","Consolidated Supply Program(IIF)",IF(A4716&lt;&gt;"",INDEX('CCN &amp; Description'!$B$2:$B$1071,MATCH(VALUE(LEFT(A4716,5)),'CCN &amp; Description'!$A$2:$A$1071,0)),""))</f>
        <v/>
      </c>
      <c r="D4716" s="55" t="str">
        <f t="shared" si="146"/>
        <v>N</v>
      </c>
      <c r="E4716" s="55" t="str">
        <f t="shared" si="147"/>
        <v>N6003</v>
      </c>
      <c r="F4716" s="56" t="s">
        <v>16866</v>
      </c>
      <c r="G4716" s="56" t="s">
        <v>8979</v>
      </c>
      <c r="H4716" s="59"/>
      <c r="I4716" s="60"/>
      <c r="J4716" s="60"/>
      <c r="K4716" s="60"/>
      <c r="L4716" s="315" t="e">
        <v>#REF!</v>
      </c>
      <c r="M4716" s="58" t="e">
        <v>#REF!</v>
      </c>
      <c r="N4716" s="58" t="e">
        <v>#N/A</v>
      </c>
      <c r="O4716" s="58" t="e">
        <v>#N/A</v>
      </c>
      <c r="P4716" s="58" t="e">
        <v>#N/A</v>
      </c>
      <c r="Q4716" s="58" t="e">
        <v>#N/A</v>
      </c>
    </row>
    <row r="4717" spans="1:17" ht="15" customHeight="1" thickBot="1">
      <c r="A4717" s="446"/>
      <c r="B4717" s="446"/>
      <c r="C4717" s="54" t="str">
        <f>IF(A4717="CSP","Consolidated Supply Program(IIF)",IF(A4717&lt;&gt;"",INDEX('CCN &amp; Description'!$B$2:$B$1071,MATCH(VALUE(LEFT(A4717,5)),'CCN &amp; Description'!$A$2:$A$1071,0)),""))</f>
        <v/>
      </c>
      <c r="D4717" s="55" t="str">
        <f t="shared" si="146"/>
        <v>N</v>
      </c>
      <c r="E4717" s="55" t="str">
        <f t="shared" si="147"/>
        <v>N6004</v>
      </c>
      <c r="F4717" s="56" t="s">
        <v>16867</v>
      </c>
      <c r="G4717" s="56" t="s">
        <v>16868</v>
      </c>
      <c r="H4717" s="56" t="s">
        <v>12509</v>
      </c>
      <c r="I4717" s="57">
        <v>1.83</v>
      </c>
      <c r="J4717" s="57">
        <v>1.83</v>
      </c>
      <c r="K4717" s="57">
        <v>0.08</v>
      </c>
      <c r="L4717" s="315" t="e">
        <v>#REF!</v>
      </c>
      <c r="M4717" s="58" t="e">
        <v>#REF!</v>
      </c>
      <c r="N4717" s="58" t="e">
        <v>#N/A</v>
      </c>
      <c r="O4717" s="58" t="e">
        <v>#N/A</v>
      </c>
      <c r="P4717" s="58" t="e">
        <v>#N/A</v>
      </c>
      <c r="Q4717" s="58" t="e">
        <v>#N/A</v>
      </c>
    </row>
    <row r="4718" spans="1:17" ht="15" customHeight="1" thickBot="1">
      <c r="A4718" s="446"/>
      <c r="B4718" s="446"/>
      <c r="C4718" s="54" t="str">
        <f>IF(A4718="CSP","Consolidated Supply Program(IIF)",IF(A4718&lt;&gt;"",INDEX('CCN &amp; Description'!$B$2:$B$1071,MATCH(VALUE(LEFT(A4718,5)),'CCN &amp; Description'!$A$2:$A$1071,0)),""))</f>
        <v/>
      </c>
      <c r="D4718" s="55" t="str">
        <f t="shared" si="146"/>
        <v>N</v>
      </c>
      <c r="E4718" s="55" t="str">
        <f t="shared" si="147"/>
        <v>N6005</v>
      </c>
      <c r="F4718" s="56" t="s">
        <v>16869</v>
      </c>
      <c r="G4718" s="56" t="s">
        <v>16870</v>
      </c>
      <c r="H4718" s="56" t="s">
        <v>16871</v>
      </c>
      <c r="I4718" s="60"/>
      <c r="J4718" s="60"/>
      <c r="K4718" s="60"/>
      <c r="L4718" s="315" t="e">
        <v>#REF!</v>
      </c>
      <c r="M4718" s="58" t="e">
        <v>#REF!</v>
      </c>
      <c r="N4718" s="58" t="e">
        <v>#N/A</v>
      </c>
      <c r="O4718" s="58" t="e">
        <v>#N/A</v>
      </c>
      <c r="P4718" s="58" t="e">
        <v>#N/A</v>
      </c>
      <c r="Q4718" s="58" t="e">
        <v>#N/A</v>
      </c>
    </row>
    <row r="4719" spans="1:17" ht="15" customHeight="1" thickBot="1">
      <c r="A4719" s="446"/>
      <c r="B4719" s="446"/>
      <c r="C4719" s="54" t="str">
        <f>IF(A4719="CSP","Consolidated Supply Program(IIF)",IF(A4719&lt;&gt;"",INDEX('CCN &amp; Description'!$B$2:$B$1071,MATCH(VALUE(LEFT(A4719,5)),'CCN &amp; Description'!$A$2:$A$1071,0)),""))</f>
        <v/>
      </c>
      <c r="D4719" s="55" t="str">
        <f t="shared" si="146"/>
        <v>N</v>
      </c>
      <c r="E4719" s="55" t="str">
        <f t="shared" si="147"/>
        <v>N6006</v>
      </c>
      <c r="F4719" s="56" t="s">
        <v>16872</v>
      </c>
      <c r="G4719" s="56" t="s">
        <v>16873</v>
      </c>
      <c r="H4719" s="59"/>
      <c r="I4719" s="60"/>
      <c r="J4719" s="60"/>
      <c r="K4719" s="60"/>
      <c r="L4719" s="315" t="e">
        <v>#REF!</v>
      </c>
      <c r="M4719" s="58" t="e">
        <v>#REF!</v>
      </c>
      <c r="N4719" s="58" t="e">
        <v>#N/A</v>
      </c>
      <c r="O4719" s="58" t="e">
        <v>#N/A</v>
      </c>
      <c r="P4719" s="58" t="e">
        <v>#N/A</v>
      </c>
      <c r="Q4719" s="58" t="e">
        <v>#N/A</v>
      </c>
    </row>
    <row r="4720" spans="1:17" ht="15" customHeight="1" thickBot="1">
      <c r="A4720" s="446"/>
      <c r="B4720" s="446"/>
      <c r="C4720" s="54" t="str">
        <f>IF(A4720="CSP","Consolidated Supply Program(IIF)",IF(A4720&lt;&gt;"",INDEX('CCN &amp; Description'!$B$2:$B$1071,MATCH(VALUE(LEFT(A4720,5)),'CCN &amp; Description'!$A$2:$A$1071,0)),""))</f>
        <v/>
      </c>
      <c r="D4720" s="55" t="str">
        <f t="shared" si="146"/>
        <v>N</v>
      </c>
      <c r="E4720" s="55" t="str">
        <f t="shared" si="147"/>
        <v>N6006</v>
      </c>
      <c r="F4720" s="56" t="s">
        <v>16872</v>
      </c>
      <c r="G4720" s="56" t="s">
        <v>16874</v>
      </c>
      <c r="H4720" s="59"/>
      <c r="I4720" s="60"/>
      <c r="J4720" s="60"/>
      <c r="K4720" s="60"/>
      <c r="L4720" s="315" t="e">
        <v>#REF!</v>
      </c>
      <c r="M4720" s="58" t="e">
        <v>#REF!</v>
      </c>
      <c r="N4720" s="58" t="e">
        <v>#N/A</v>
      </c>
      <c r="O4720" s="58" t="e">
        <v>#N/A</v>
      </c>
      <c r="P4720" s="58" t="e">
        <v>#N/A</v>
      </c>
      <c r="Q4720" s="58" t="e">
        <v>#N/A</v>
      </c>
    </row>
    <row r="4721" spans="1:17" ht="15" customHeight="1" thickBot="1">
      <c r="A4721" s="446"/>
      <c r="B4721" s="446"/>
      <c r="C4721" s="54" t="str">
        <f>IF(A4721="CSP","Consolidated Supply Program(IIF)",IF(A4721&lt;&gt;"",INDEX('CCN &amp; Description'!$B$2:$B$1071,MATCH(VALUE(LEFT(A4721,5)),'CCN &amp; Description'!$A$2:$A$1071,0)),""))</f>
        <v/>
      </c>
      <c r="D4721" s="55" t="str">
        <f t="shared" si="146"/>
        <v>N</v>
      </c>
      <c r="E4721" s="55" t="str">
        <f t="shared" si="147"/>
        <v>N6007</v>
      </c>
      <c r="F4721" s="56" t="s">
        <v>16875</v>
      </c>
      <c r="G4721" s="56" t="s">
        <v>16876</v>
      </c>
      <c r="H4721" s="59"/>
      <c r="I4721" s="60"/>
      <c r="J4721" s="60"/>
      <c r="K4721" s="60"/>
      <c r="L4721" s="315" t="e">
        <v>#REF!</v>
      </c>
      <c r="M4721" s="58" t="e">
        <v>#REF!</v>
      </c>
      <c r="N4721" s="58" t="e">
        <v>#N/A</v>
      </c>
      <c r="O4721" s="58" t="e">
        <v>#N/A</v>
      </c>
      <c r="P4721" s="58" t="e">
        <v>#N/A</v>
      </c>
      <c r="Q4721" s="58" t="e">
        <v>#N/A</v>
      </c>
    </row>
    <row r="4722" spans="1:17" ht="15" customHeight="1" thickBot="1">
      <c r="A4722" s="446"/>
      <c r="B4722" s="446"/>
      <c r="C4722" s="54" t="str">
        <f>IF(A4722="CSP","Consolidated Supply Program(IIF)",IF(A4722&lt;&gt;"",INDEX('CCN &amp; Description'!$B$2:$B$1071,MATCH(VALUE(LEFT(A4722,5)),'CCN &amp; Description'!$A$2:$A$1071,0)),""))</f>
        <v/>
      </c>
      <c r="D4722" s="55" t="str">
        <f t="shared" si="146"/>
        <v>N</v>
      </c>
      <c r="E4722" s="55" t="str">
        <f t="shared" si="147"/>
        <v>N6007</v>
      </c>
      <c r="F4722" s="56" t="s">
        <v>16875</v>
      </c>
      <c r="G4722" s="56" t="s">
        <v>16877</v>
      </c>
      <c r="H4722" s="59"/>
      <c r="I4722" s="60"/>
      <c r="J4722" s="60"/>
      <c r="K4722" s="60"/>
      <c r="L4722" s="315" t="e">
        <v>#REF!</v>
      </c>
      <c r="M4722" s="58" t="e">
        <v>#REF!</v>
      </c>
      <c r="N4722" s="58" t="e">
        <v>#N/A</v>
      </c>
      <c r="O4722" s="58" t="e">
        <v>#N/A</v>
      </c>
      <c r="P4722" s="58" t="e">
        <v>#N/A</v>
      </c>
      <c r="Q4722" s="58" t="e">
        <v>#N/A</v>
      </c>
    </row>
    <row r="4723" spans="1:17" ht="15" customHeight="1" thickBot="1">
      <c r="A4723" s="446"/>
      <c r="B4723" s="446"/>
      <c r="C4723" s="54" t="str">
        <f>IF(A4723="CSP","Consolidated Supply Program(IIF)",IF(A4723&lt;&gt;"",INDEX('CCN &amp; Description'!$B$2:$B$1071,MATCH(VALUE(LEFT(A4723,5)),'CCN &amp; Description'!$A$2:$A$1071,0)),""))</f>
        <v/>
      </c>
      <c r="D4723" s="55" t="str">
        <f t="shared" si="146"/>
        <v>N</v>
      </c>
      <c r="E4723" s="55" t="str">
        <f t="shared" si="147"/>
        <v>N6007</v>
      </c>
      <c r="F4723" s="56" t="s">
        <v>16875</v>
      </c>
      <c r="G4723" s="56" t="s">
        <v>16878</v>
      </c>
      <c r="H4723" s="59"/>
      <c r="I4723" s="60"/>
      <c r="J4723" s="60"/>
      <c r="K4723" s="60"/>
      <c r="L4723" s="315" t="e">
        <v>#REF!</v>
      </c>
      <c r="M4723" s="58" t="e">
        <v>#REF!</v>
      </c>
      <c r="N4723" s="58" t="e">
        <v>#N/A</v>
      </c>
      <c r="O4723" s="58" t="e">
        <v>#N/A</v>
      </c>
      <c r="P4723" s="58" t="e">
        <v>#N/A</v>
      </c>
      <c r="Q4723" s="58" t="e">
        <v>#N/A</v>
      </c>
    </row>
    <row r="4724" spans="1:17" ht="15" customHeight="1" thickBot="1">
      <c r="A4724" s="446"/>
      <c r="B4724" s="446"/>
      <c r="C4724" s="54" t="str">
        <f>IF(A4724="CSP","Consolidated Supply Program(IIF)",IF(A4724&lt;&gt;"",INDEX('CCN &amp; Description'!$B$2:$B$1071,MATCH(VALUE(LEFT(A4724,5)),'CCN &amp; Description'!$A$2:$A$1071,0)),""))</f>
        <v/>
      </c>
      <c r="D4724" s="55" t="str">
        <f t="shared" si="146"/>
        <v>N</v>
      </c>
      <c r="E4724" s="55" t="str">
        <f t="shared" si="147"/>
        <v>N6007</v>
      </c>
      <c r="F4724" s="56" t="s">
        <v>16875</v>
      </c>
      <c r="G4724" s="56" t="s">
        <v>16879</v>
      </c>
      <c r="H4724" s="59"/>
      <c r="I4724" s="60"/>
      <c r="J4724" s="60"/>
      <c r="K4724" s="60"/>
      <c r="L4724" s="315" t="e">
        <v>#REF!</v>
      </c>
      <c r="M4724" s="58" t="e">
        <v>#REF!</v>
      </c>
      <c r="N4724" s="58" t="e">
        <v>#N/A</v>
      </c>
      <c r="O4724" s="58" t="e">
        <v>#N/A</v>
      </c>
      <c r="P4724" s="58" t="e">
        <v>#N/A</v>
      </c>
      <c r="Q4724" s="58" t="e">
        <v>#N/A</v>
      </c>
    </row>
    <row r="4725" spans="1:17" ht="15" customHeight="1" thickBot="1">
      <c r="A4725" s="446"/>
      <c r="B4725" s="446"/>
      <c r="C4725" s="54" t="str">
        <f>IF(A4725="CSP","Consolidated Supply Program(IIF)",IF(A4725&lt;&gt;"",INDEX('CCN &amp; Description'!$B$2:$B$1071,MATCH(VALUE(LEFT(A4725,5)),'CCN &amp; Description'!$A$2:$A$1071,0)),""))</f>
        <v/>
      </c>
      <c r="D4725" s="55" t="str">
        <f t="shared" si="146"/>
        <v>N</v>
      </c>
      <c r="E4725" s="55" t="str">
        <f t="shared" si="147"/>
        <v>N6007</v>
      </c>
      <c r="F4725" s="56" t="s">
        <v>16875</v>
      </c>
      <c r="G4725" s="56" t="s">
        <v>16880</v>
      </c>
      <c r="H4725" s="59"/>
      <c r="I4725" s="60"/>
      <c r="J4725" s="60"/>
      <c r="K4725" s="60"/>
      <c r="L4725" s="315" t="e">
        <v>#REF!</v>
      </c>
      <c r="M4725" s="58" t="e">
        <v>#REF!</v>
      </c>
      <c r="N4725" s="58" t="e">
        <v>#N/A</v>
      </c>
      <c r="O4725" s="58" t="e">
        <v>#N/A</v>
      </c>
      <c r="P4725" s="58" t="e">
        <v>#N/A</v>
      </c>
      <c r="Q4725" s="58" t="e">
        <v>#N/A</v>
      </c>
    </row>
    <row r="4726" spans="1:17" ht="15" customHeight="1" thickBot="1">
      <c r="A4726" s="446"/>
      <c r="B4726" s="446"/>
      <c r="C4726" s="54" t="str">
        <f>IF(A4726="CSP","Consolidated Supply Program(IIF)",IF(A4726&lt;&gt;"",INDEX('CCN &amp; Description'!$B$2:$B$1071,MATCH(VALUE(LEFT(A4726,5)),'CCN &amp; Description'!$A$2:$A$1071,0)),""))</f>
        <v/>
      </c>
      <c r="D4726" s="55" t="str">
        <f t="shared" si="146"/>
        <v>N</v>
      </c>
      <c r="E4726" s="55" t="str">
        <f t="shared" si="147"/>
        <v>N6007</v>
      </c>
      <c r="F4726" s="56" t="s">
        <v>16875</v>
      </c>
      <c r="G4726" s="56" t="s">
        <v>16877</v>
      </c>
      <c r="H4726" s="59"/>
      <c r="I4726" s="60"/>
      <c r="J4726" s="60"/>
      <c r="K4726" s="60"/>
      <c r="L4726" s="315" t="e">
        <v>#REF!</v>
      </c>
      <c r="M4726" s="58" t="e">
        <v>#REF!</v>
      </c>
      <c r="N4726" s="58" t="e">
        <v>#N/A</v>
      </c>
      <c r="O4726" s="58" t="e">
        <v>#N/A</v>
      </c>
      <c r="P4726" s="58" t="e">
        <v>#N/A</v>
      </c>
      <c r="Q4726" s="58" t="e">
        <v>#N/A</v>
      </c>
    </row>
    <row r="4727" spans="1:17" ht="15" customHeight="1" thickBot="1">
      <c r="A4727" s="446"/>
      <c r="B4727" s="446"/>
      <c r="C4727" s="54" t="str">
        <f>IF(A4727="CSP","Consolidated Supply Program(IIF)",IF(A4727&lt;&gt;"",INDEX('CCN &amp; Description'!$B$2:$B$1071,MATCH(VALUE(LEFT(A4727,5)),'CCN &amp; Description'!$A$2:$A$1071,0)),""))</f>
        <v/>
      </c>
      <c r="D4727" s="55" t="str">
        <f t="shared" si="146"/>
        <v>N</v>
      </c>
      <c r="E4727" s="55" t="str">
        <f t="shared" si="147"/>
        <v>N6008</v>
      </c>
      <c r="F4727" s="56" t="s">
        <v>16881</v>
      </c>
      <c r="G4727" s="56" t="s">
        <v>16882</v>
      </c>
      <c r="H4727" s="59"/>
      <c r="I4727" s="60"/>
      <c r="J4727" s="60"/>
      <c r="K4727" s="60"/>
      <c r="L4727" s="315" t="e">
        <v>#REF!</v>
      </c>
      <c r="M4727" s="58" t="e">
        <v>#REF!</v>
      </c>
      <c r="N4727" s="58" t="e">
        <v>#N/A</v>
      </c>
      <c r="O4727" s="58" t="e">
        <v>#N/A</v>
      </c>
      <c r="P4727" s="58" t="e">
        <v>#N/A</v>
      </c>
      <c r="Q4727" s="58" t="e">
        <v>#N/A</v>
      </c>
    </row>
    <row r="4728" spans="1:17" ht="15" customHeight="1" thickBot="1">
      <c r="A4728" s="446"/>
      <c r="B4728" s="446"/>
      <c r="C4728" s="54" t="str">
        <f>IF(A4728="CSP","Consolidated Supply Program(IIF)",IF(A4728&lt;&gt;"",INDEX('CCN &amp; Description'!$B$2:$B$1071,MATCH(VALUE(LEFT(A4728,5)),'CCN &amp; Description'!$A$2:$A$1071,0)),""))</f>
        <v/>
      </c>
      <c r="D4728" s="55" t="str">
        <f t="shared" si="146"/>
        <v>N</v>
      </c>
      <c r="E4728" s="55" t="str">
        <f t="shared" si="147"/>
        <v>N6008</v>
      </c>
      <c r="F4728" s="56" t="s">
        <v>16881</v>
      </c>
      <c r="G4728" s="56" t="s">
        <v>16883</v>
      </c>
      <c r="H4728" s="59"/>
      <c r="I4728" s="60"/>
      <c r="J4728" s="60"/>
      <c r="K4728" s="60"/>
      <c r="L4728" s="315" t="e">
        <v>#REF!</v>
      </c>
      <c r="M4728" s="58" t="e">
        <v>#REF!</v>
      </c>
      <c r="N4728" s="58" t="e">
        <v>#N/A</v>
      </c>
      <c r="O4728" s="58" t="e">
        <v>#N/A</v>
      </c>
      <c r="P4728" s="58" t="e">
        <v>#N/A</v>
      </c>
      <c r="Q4728" s="58" t="e">
        <v>#N/A</v>
      </c>
    </row>
    <row r="4729" spans="1:17" ht="15" customHeight="1" thickBot="1">
      <c r="A4729" s="446"/>
      <c r="B4729" s="446"/>
      <c r="C4729" s="54" t="str">
        <f>IF(A4729="CSP","Consolidated Supply Program(IIF)",IF(A4729&lt;&gt;"",INDEX('CCN &amp; Description'!$B$2:$B$1071,MATCH(VALUE(LEFT(A4729,5)),'CCN &amp; Description'!$A$2:$A$1071,0)),""))</f>
        <v/>
      </c>
      <c r="D4729" s="55" t="str">
        <f t="shared" si="146"/>
        <v>N</v>
      </c>
      <c r="E4729" s="55" t="str">
        <f t="shared" si="147"/>
        <v>N6009</v>
      </c>
      <c r="F4729" s="56" t="s">
        <v>16884</v>
      </c>
      <c r="G4729" s="56" t="s">
        <v>16885</v>
      </c>
      <c r="H4729" s="59"/>
      <c r="I4729" s="60"/>
      <c r="J4729" s="60"/>
      <c r="K4729" s="60"/>
      <c r="L4729" s="315" t="e">
        <v>#REF!</v>
      </c>
      <c r="M4729" s="58" t="e">
        <v>#REF!</v>
      </c>
      <c r="N4729" s="58" t="e">
        <v>#N/A</v>
      </c>
      <c r="O4729" s="58" t="e">
        <v>#N/A</v>
      </c>
      <c r="P4729" s="58" t="e">
        <v>#N/A</v>
      </c>
      <c r="Q4729" s="58" t="e">
        <v>#N/A</v>
      </c>
    </row>
    <row r="4730" spans="1:17" ht="15" customHeight="1" thickBot="1">
      <c r="A4730" s="446"/>
      <c r="B4730" s="446"/>
      <c r="C4730" s="54" t="str">
        <f>IF(A4730="CSP","Consolidated Supply Program(IIF)",IF(A4730&lt;&gt;"",INDEX('CCN &amp; Description'!$B$2:$B$1071,MATCH(VALUE(LEFT(A4730,5)),'CCN &amp; Description'!$A$2:$A$1071,0)),""))</f>
        <v/>
      </c>
      <c r="D4730" s="55" t="str">
        <f t="shared" si="146"/>
        <v>N</v>
      </c>
      <c r="E4730" s="55" t="str">
        <f t="shared" si="147"/>
        <v>N6011</v>
      </c>
      <c r="F4730" s="56" t="s">
        <v>16886</v>
      </c>
      <c r="G4730" s="56" t="s">
        <v>16887</v>
      </c>
      <c r="H4730" s="59"/>
      <c r="I4730" s="60"/>
      <c r="J4730" s="60"/>
      <c r="K4730" s="60"/>
      <c r="L4730" s="315" t="e">
        <v>#REF!</v>
      </c>
      <c r="M4730" s="58" t="e">
        <v>#REF!</v>
      </c>
      <c r="N4730" s="58" t="e">
        <v>#N/A</v>
      </c>
      <c r="O4730" s="58" t="e">
        <v>#N/A</v>
      </c>
      <c r="P4730" s="58" t="e">
        <v>#N/A</v>
      </c>
      <c r="Q4730" s="58" t="e">
        <v>#N/A</v>
      </c>
    </row>
    <row r="4731" spans="1:17" ht="15" customHeight="1" thickBot="1">
      <c r="A4731" s="446"/>
      <c r="B4731" s="446"/>
      <c r="C4731" s="54" t="str">
        <f>IF(A4731="CSP","Consolidated Supply Program(IIF)",IF(A4731&lt;&gt;"",INDEX('CCN &amp; Description'!$B$2:$B$1071,MATCH(VALUE(LEFT(A4731,5)),'CCN &amp; Description'!$A$2:$A$1071,0)),""))</f>
        <v/>
      </c>
      <c r="D4731" s="55" t="str">
        <f t="shared" si="146"/>
        <v>N</v>
      </c>
      <c r="E4731" s="55" t="str">
        <f t="shared" si="147"/>
        <v>N6011</v>
      </c>
      <c r="F4731" s="56" t="s">
        <v>16886</v>
      </c>
      <c r="G4731" s="56" t="s">
        <v>16888</v>
      </c>
      <c r="H4731" s="59"/>
      <c r="I4731" s="60"/>
      <c r="J4731" s="60"/>
      <c r="K4731" s="60"/>
      <c r="L4731" s="315" t="e">
        <v>#REF!</v>
      </c>
      <c r="M4731" s="58" t="e">
        <v>#REF!</v>
      </c>
      <c r="N4731" s="58" t="e">
        <v>#N/A</v>
      </c>
      <c r="O4731" s="58" t="e">
        <v>#N/A</v>
      </c>
      <c r="P4731" s="58" t="e">
        <v>#N/A</v>
      </c>
      <c r="Q4731" s="58" t="e">
        <v>#N/A</v>
      </c>
    </row>
    <row r="4732" spans="1:17" ht="15" customHeight="1" thickBot="1">
      <c r="A4732" s="446"/>
      <c r="B4732" s="446"/>
      <c r="C4732" s="54" t="str">
        <f>IF(A4732="CSP","Consolidated Supply Program(IIF)",IF(A4732&lt;&gt;"",INDEX('CCN &amp; Description'!$B$2:$B$1071,MATCH(VALUE(LEFT(A4732,5)),'CCN &amp; Description'!$A$2:$A$1071,0)),""))</f>
        <v/>
      </c>
      <c r="D4732" s="55" t="str">
        <f t="shared" si="146"/>
        <v>N</v>
      </c>
      <c r="E4732" s="55" t="str">
        <f t="shared" si="147"/>
        <v>N6011</v>
      </c>
      <c r="F4732" s="56" t="s">
        <v>16886</v>
      </c>
      <c r="G4732" s="56" t="s">
        <v>16889</v>
      </c>
      <c r="H4732" s="59"/>
      <c r="I4732" s="60"/>
      <c r="J4732" s="60"/>
      <c r="K4732" s="60"/>
      <c r="L4732" s="315" t="e">
        <v>#REF!</v>
      </c>
      <c r="M4732" s="58" t="e">
        <v>#REF!</v>
      </c>
      <c r="N4732" s="58" t="e">
        <v>#N/A</v>
      </c>
      <c r="O4732" s="58" t="e">
        <v>#N/A</v>
      </c>
      <c r="P4732" s="58" t="e">
        <v>#N/A</v>
      </c>
      <c r="Q4732" s="58" t="e">
        <v>#N/A</v>
      </c>
    </row>
    <row r="4733" spans="1:17" ht="15" customHeight="1" thickBot="1">
      <c r="A4733" s="446"/>
      <c r="B4733" s="446"/>
      <c r="C4733" s="54" t="str">
        <f>IF(A4733="CSP","Consolidated Supply Program(IIF)",IF(A4733&lt;&gt;"",INDEX('CCN &amp; Description'!$B$2:$B$1071,MATCH(VALUE(LEFT(A4733,5)),'CCN &amp; Description'!$A$2:$A$1071,0)),""))</f>
        <v/>
      </c>
      <c r="D4733" s="55" t="str">
        <f t="shared" si="146"/>
        <v>N</v>
      </c>
      <c r="E4733" s="55" t="str">
        <f t="shared" si="147"/>
        <v>N6011</v>
      </c>
      <c r="F4733" s="56" t="s">
        <v>16886</v>
      </c>
      <c r="G4733" s="56" t="s">
        <v>16889</v>
      </c>
      <c r="H4733" s="59"/>
      <c r="I4733" s="60"/>
      <c r="J4733" s="60"/>
      <c r="K4733" s="60"/>
      <c r="L4733" s="315" t="e">
        <v>#REF!</v>
      </c>
      <c r="M4733" s="58" t="e">
        <v>#REF!</v>
      </c>
      <c r="N4733" s="58" t="e">
        <v>#N/A</v>
      </c>
      <c r="O4733" s="58" t="e">
        <v>#N/A</v>
      </c>
      <c r="P4733" s="58" t="e">
        <v>#N/A</v>
      </c>
      <c r="Q4733" s="58" t="e">
        <v>#N/A</v>
      </c>
    </row>
    <row r="4734" spans="1:17" ht="15" customHeight="1" thickBot="1">
      <c r="A4734" s="446"/>
      <c r="B4734" s="446"/>
      <c r="C4734" s="54" t="str">
        <f>IF(A4734="CSP","Consolidated Supply Program(IIF)",IF(A4734&lt;&gt;"",INDEX('CCN &amp; Description'!$B$2:$B$1071,MATCH(VALUE(LEFT(A4734,5)),'CCN &amp; Description'!$A$2:$A$1071,0)),""))</f>
        <v/>
      </c>
      <c r="D4734" s="55" t="str">
        <f t="shared" si="146"/>
        <v>N</v>
      </c>
      <c r="E4734" s="55" t="str">
        <f t="shared" si="147"/>
        <v>N6013</v>
      </c>
      <c r="F4734" s="56" t="s">
        <v>16890</v>
      </c>
      <c r="G4734" s="56" t="s">
        <v>16891</v>
      </c>
      <c r="H4734" s="59"/>
      <c r="I4734" s="60"/>
      <c r="J4734" s="60"/>
      <c r="K4734" s="60"/>
      <c r="L4734" s="315" t="e">
        <v>#REF!</v>
      </c>
      <c r="M4734" s="58" t="e">
        <v>#REF!</v>
      </c>
      <c r="N4734" s="58" t="e">
        <v>#N/A</v>
      </c>
      <c r="O4734" s="58" t="e">
        <v>#N/A</v>
      </c>
      <c r="P4734" s="58" t="e">
        <v>#N/A</v>
      </c>
      <c r="Q4734" s="58" t="e">
        <v>#N/A</v>
      </c>
    </row>
    <row r="4735" spans="1:17" ht="15" customHeight="1" thickBot="1">
      <c r="A4735" s="446"/>
      <c r="B4735" s="446"/>
      <c r="C4735" s="54" t="str">
        <f>IF(A4735="CSP","Consolidated Supply Program(IIF)",IF(A4735&lt;&gt;"",INDEX('CCN &amp; Description'!$B$2:$B$1071,MATCH(VALUE(LEFT(A4735,5)),'CCN &amp; Description'!$A$2:$A$1071,0)),""))</f>
        <v/>
      </c>
      <c r="D4735" s="55" t="str">
        <f t="shared" si="146"/>
        <v>N</v>
      </c>
      <c r="E4735" s="55" t="str">
        <f t="shared" si="147"/>
        <v>N6013</v>
      </c>
      <c r="F4735" s="56" t="s">
        <v>16890</v>
      </c>
      <c r="G4735" s="56" t="s">
        <v>16892</v>
      </c>
      <c r="H4735" s="59"/>
      <c r="I4735" s="60"/>
      <c r="J4735" s="60"/>
      <c r="K4735" s="60"/>
      <c r="L4735" s="315" t="e">
        <v>#REF!</v>
      </c>
      <c r="M4735" s="58" t="e">
        <v>#REF!</v>
      </c>
      <c r="N4735" s="58" t="e">
        <v>#N/A</v>
      </c>
      <c r="O4735" s="58" t="e">
        <v>#N/A</v>
      </c>
      <c r="P4735" s="58" t="e">
        <v>#N/A</v>
      </c>
      <c r="Q4735" s="58" t="e">
        <v>#N/A</v>
      </c>
    </row>
    <row r="4736" spans="1:17" ht="15" customHeight="1" thickBot="1">
      <c r="A4736" s="446"/>
      <c r="B4736" s="446"/>
      <c r="C4736" s="54" t="str">
        <f>IF(A4736="CSP","Consolidated Supply Program(IIF)",IF(A4736&lt;&gt;"",INDEX('CCN &amp; Description'!$B$2:$B$1071,MATCH(VALUE(LEFT(A4736,5)),'CCN &amp; Description'!$A$2:$A$1071,0)),""))</f>
        <v/>
      </c>
      <c r="D4736" s="55" t="str">
        <f t="shared" si="146"/>
        <v>N</v>
      </c>
      <c r="E4736" s="55" t="str">
        <f t="shared" si="147"/>
        <v>N6013</v>
      </c>
      <c r="F4736" s="56" t="s">
        <v>16890</v>
      </c>
      <c r="G4736" s="56" t="s">
        <v>16893</v>
      </c>
      <c r="H4736" s="59"/>
      <c r="I4736" s="60"/>
      <c r="J4736" s="60"/>
      <c r="K4736" s="60"/>
      <c r="L4736" s="315" t="e">
        <v>#REF!</v>
      </c>
      <c r="M4736" s="58" t="e">
        <v>#REF!</v>
      </c>
      <c r="N4736" s="58" t="e">
        <v>#N/A</v>
      </c>
      <c r="O4736" s="58" t="e">
        <v>#N/A</v>
      </c>
      <c r="P4736" s="58" t="e">
        <v>#N/A</v>
      </c>
      <c r="Q4736" s="58" t="e">
        <v>#N/A</v>
      </c>
    </row>
    <row r="4737" spans="1:17" ht="15" customHeight="1" thickBot="1">
      <c r="A4737" s="446"/>
      <c r="B4737" s="446"/>
      <c r="C4737" s="54" t="str">
        <f>IF(A4737="CSP","Consolidated Supply Program(IIF)",IF(A4737&lt;&gt;"",INDEX('CCN &amp; Description'!$B$2:$B$1071,MATCH(VALUE(LEFT(A4737,5)),'CCN &amp; Description'!$A$2:$A$1071,0)),""))</f>
        <v/>
      </c>
      <c r="D4737" s="55" t="str">
        <f t="shared" si="146"/>
        <v>N</v>
      </c>
      <c r="E4737" s="55" t="str">
        <f t="shared" si="147"/>
        <v>N6013</v>
      </c>
      <c r="F4737" s="56" t="s">
        <v>16890</v>
      </c>
      <c r="G4737" s="56" t="s">
        <v>16894</v>
      </c>
      <c r="H4737" s="59"/>
      <c r="I4737" s="60"/>
      <c r="J4737" s="60"/>
      <c r="K4737" s="60"/>
      <c r="L4737" s="315" t="e">
        <v>#REF!</v>
      </c>
      <c r="M4737" s="58" t="e">
        <v>#REF!</v>
      </c>
      <c r="N4737" s="58" t="e">
        <v>#N/A</v>
      </c>
      <c r="O4737" s="58" t="e">
        <v>#N/A</v>
      </c>
      <c r="P4737" s="58" t="e">
        <v>#N/A</v>
      </c>
      <c r="Q4737" s="58" t="e">
        <v>#N/A</v>
      </c>
    </row>
    <row r="4738" spans="1:17" ht="15" customHeight="1" thickBot="1">
      <c r="A4738" s="446"/>
      <c r="B4738" s="446"/>
      <c r="C4738" s="54" t="str">
        <f>IF(A4738="CSP","Consolidated Supply Program(IIF)",IF(A4738&lt;&gt;"",INDEX('CCN &amp; Description'!$B$2:$B$1071,MATCH(VALUE(LEFT(A4738,5)),'CCN &amp; Description'!$A$2:$A$1071,0)),""))</f>
        <v/>
      </c>
      <c r="D4738" s="55" t="str">
        <f t="shared" ref="D4738:D4801" si="148">LEFT(F4738,1)</f>
        <v>N</v>
      </c>
      <c r="E4738" s="55" t="str">
        <f t="shared" ref="E4738:E4801" si="149">LEFT(F4738,5)</f>
        <v>N6013</v>
      </c>
      <c r="F4738" s="56" t="s">
        <v>16890</v>
      </c>
      <c r="G4738" s="56" t="s">
        <v>16895</v>
      </c>
      <c r="H4738" s="59"/>
      <c r="I4738" s="60"/>
      <c r="J4738" s="60"/>
      <c r="K4738" s="60"/>
      <c r="L4738" s="315" t="e">
        <v>#REF!</v>
      </c>
      <c r="M4738" s="58" t="e">
        <v>#REF!</v>
      </c>
      <c r="N4738" s="58" t="e">
        <v>#N/A</v>
      </c>
      <c r="O4738" s="58" t="e">
        <v>#N/A</v>
      </c>
      <c r="P4738" s="58" t="e">
        <v>#N/A</v>
      </c>
      <c r="Q4738" s="58" t="e">
        <v>#N/A</v>
      </c>
    </row>
    <row r="4739" spans="1:17" ht="15" customHeight="1" thickBot="1">
      <c r="A4739" s="446"/>
      <c r="B4739" s="446"/>
      <c r="C4739" s="54" t="str">
        <f>IF(A4739="CSP","Consolidated Supply Program(IIF)",IF(A4739&lt;&gt;"",INDEX('CCN &amp; Description'!$B$2:$B$1071,MATCH(VALUE(LEFT(A4739,5)),'CCN &amp; Description'!$A$2:$A$1071,0)),""))</f>
        <v/>
      </c>
      <c r="D4739" s="55" t="str">
        <f t="shared" si="148"/>
        <v>N</v>
      </c>
      <c r="E4739" s="55" t="str">
        <f t="shared" si="149"/>
        <v>N6013</v>
      </c>
      <c r="F4739" s="56" t="s">
        <v>16890</v>
      </c>
      <c r="G4739" s="56" t="s">
        <v>16896</v>
      </c>
      <c r="H4739" s="59"/>
      <c r="I4739" s="60"/>
      <c r="J4739" s="60"/>
      <c r="K4739" s="60"/>
      <c r="L4739" s="315" t="e">
        <v>#REF!</v>
      </c>
      <c r="M4739" s="58" t="e">
        <v>#REF!</v>
      </c>
      <c r="N4739" s="58" t="e">
        <v>#N/A</v>
      </c>
      <c r="O4739" s="58" t="e">
        <v>#N/A</v>
      </c>
      <c r="P4739" s="58" t="e">
        <v>#N/A</v>
      </c>
      <c r="Q4739" s="58" t="e">
        <v>#N/A</v>
      </c>
    </row>
    <row r="4740" spans="1:17" ht="15" customHeight="1" thickBot="1">
      <c r="A4740" s="446"/>
      <c r="B4740" s="446"/>
      <c r="C4740" s="54" t="str">
        <f>IF(A4740="CSP","Consolidated Supply Program(IIF)",IF(A4740&lt;&gt;"",INDEX('CCN &amp; Description'!$B$2:$B$1071,MATCH(VALUE(LEFT(A4740,5)),'CCN &amp; Description'!$A$2:$A$1071,0)),""))</f>
        <v/>
      </c>
      <c r="D4740" s="55" t="str">
        <f t="shared" si="148"/>
        <v>N</v>
      </c>
      <c r="E4740" s="55" t="str">
        <f t="shared" si="149"/>
        <v>N6014</v>
      </c>
      <c r="F4740" s="56" t="s">
        <v>16897</v>
      </c>
      <c r="G4740" s="56" t="s">
        <v>16898</v>
      </c>
      <c r="H4740" s="59"/>
      <c r="I4740" s="60"/>
      <c r="J4740" s="60"/>
      <c r="K4740" s="60"/>
      <c r="L4740" s="315" t="e">
        <v>#REF!</v>
      </c>
      <c r="M4740" s="58" t="e">
        <v>#REF!</v>
      </c>
      <c r="N4740" s="58" t="e">
        <v>#N/A</v>
      </c>
      <c r="O4740" s="58" t="e">
        <v>#N/A</v>
      </c>
      <c r="P4740" s="58" t="e">
        <v>#N/A</v>
      </c>
      <c r="Q4740" s="58" t="e">
        <v>#N/A</v>
      </c>
    </row>
    <row r="4741" spans="1:17" ht="15" customHeight="1" thickBot="1">
      <c r="A4741" s="446"/>
      <c r="B4741" s="446"/>
      <c r="C4741" s="54" t="str">
        <f>IF(A4741="CSP","Consolidated Supply Program(IIF)",IF(A4741&lt;&gt;"",INDEX('CCN &amp; Description'!$B$2:$B$1071,MATCH(VALUE(LEFT(A4741,5)),'CCN &amp; Description'!$A$2:$A$1071,0)),""))</f>
        <v/>
      </c>
      <c r="D4741" s="55" t="str">
        <f t="shared" si="148"/>
        <v>N</v>
      </c>
      <c r="E4741" s="55" t="str">
        <f t="shared" si="149"/>
        <v>N6014</v>
      </c>
      <c r="F4741" s="56" t="s">
        <v>16897</v>
      </c>
      <c r="G4741" s="56" t="s">
        <v>16899</v>
      </c>
      <c r="H4741" s="59"/>
      <c r="I4741" s="60"/>
      <c r="J4741" s="60"/>
      <c r="K4741" s="60"/>
      <c r="L4741" s="315" t="e">
        <v>#REF!</v>
      </c>
      <c r="M4741" s="58" t="e">
        <v>#REF!</v>
      </c>
      <c r="N4741" s="58" t="e">
        <v>#N/A</v>
      </c>
      <c r="O4741" s="58" t="e">
        <v>#N/A</v>
      </c>
      <c r="P4741" s="58" t="e">
        <v>#N/A</v>
      </c>
      <c r="Q4741" s="58" t="e">
        <v>#N/A</v>
      </c>
    </row>
    <row r="4742" spans="1:17" ht="15" customHeight="1" thickBot="1">
      <c r="A4742" s="446"/>
      <c r="B4742" s="446"/>
      <c r="C4742" s="54" t="str">
        <f>IF(A4742="CSP","Consolidated Supply Program(IIF)",IF(A4742&lt;&gt;"",INDEX('CCN &amp; Description'!$B$2:$B$1071,MATCH(VALUE(LEFT(A4742,5)),'CCN &amp; Description'!$A$2:$A$1071,0)),""))</f>
        <v/>
      </c>
      <c r="D4742" s="55" t="str">
        <f t="shared" si="148"/>
        <v>N</v>
      </c>
      <c r="E4742" s="55" t="str">
        <f t="shared" si="149"/>
        <v>N6014</v>
      </c>
      <c r="F4742" s="56" t="s">
        <v>16897</v>
      </c>
      <c r="G4742" s="56" t="s">
        <v>16900</v>
      </c>
      <c r="H4742" s="59"/>
      <c r="I4742" s="60"/>
      <c r="J4742" s="60"/>
      <c r="K4742" s="60"/>
      <c r="L4742" s="315" t="e">
        <v>#REF!</v>
      </c>
      <c r="M4742" s="58" t="e">
        <v>#REF!</v>
      </c>
      <c r="N4742" s="58" t="e">
        <v>#N/A</v>
      </c>
      <c r="O4742" s="58" t="e">
        <v>#N/A</v>
      </c>
      <c r="P4742" s="58" t="e">
        <v>#N/A</v>
      </c>
      <c r="Q4742" s="58" t="e">
        <v>#N/A</v>
      </c>
    </row>
    <row r="4743" spans="1:17" ht="15" customHeight="1" thickBot="1">
      <c r="A4743" s="446"/>
      <c r="B4743" s="446"/>
      <c r="C4743" s="54" t="str">
        <f>IF(A4743="CSP","Consolidated Supply Program(IIF)",IF(A4743&lt;&gt;"",INDEX('CCN &amp; Description'!$B$2:$B$1071,MATCH(VALUE(LEFT(A4743,5)),'CCN &amp; Description'!$A$2:$A$1071,0)),""))</f>
        <v/>
      </c>
      <c r="D4743" s="55" t="str">
        <f t="shared" si="148"/>
        <v>N</v>
      </c>
      <c r="E4743" s="55" t="str">
        <f t="shared" si="149"/>
        <v>N6015</v>
      </c>
      <c r="F4743" s="56" t="s">
        <v>16901</v>
      </c>
      <c r="G4743" s="56" t="s">
        <v>16902</v>
      </c>
      <c r="H4743" s="59"/>
      <c r="I4743" s="60"/>
      <c r="J4743" s="60"/>
      <c r="K4743" s="60"/>
      <c r="L4743" s="315" t="e">
        <v>#REF!</v>
      </c>
      <c r="M4743" s="58" t="e">
        <v>#REF!</v>
      </c>
      <c r="N4743" s="58" t="e">
        <v>#N/A</v>
      </c>
      <c r="O4743" s="58" t="e">
        <v>#N/A</v>
      </c>
      <c r="P4743" s="58" t="e">
        <v>#N/A</v>
      </c>
      <c r="Q4743" s="58" t="e">
        <v>#N/A</v>
      </c>
    </row>
    <row r="4744" spans="1:17" ht="15" customHeight="1" thickBot="1">
      <c r="A4744" s="446"/>
      <c r="B4744" s="446"/>
      <c r="C4744" s="54" t="str">
        <f>IF(A4744="CSP","Consolidated Supply Program(IIF)",IF(A4744&lt;&gt;"",INDEX('CCN &amp; Description'!$B$2:$B$1071,MATCH(VALUE(LEFT(A4744,5)),'CCN &amp; Description'!$A$2:$A$1071,0)),""))</f>
        <v/>
      </c>
      <c r="D4744" s="55" t="str">
        <f t="shared" si="148"/>
        <v>N</v>
      </c>
      <c r="E4744" s="55" t="str">
        <f t="shared" si="149"/>
        <v>N6016</v>
      </c>
      <c r="F4744" s="56" t="s">
        <v>16903</v>
      </c>
      <c r="G4744" s="56" t="s">
        <v>16904</v>
      </c>
      <c r="H4744" s="56" t="s">
        <v>16905</v>
      </c>
      <c r="I4744" s="57">
        <v>0</v>
      </c>
      <c r="J4744" s="57">
        <v>0</v>
      </c>
      <c r="K4744" s="57">
        <v>0</v>
      </c>
      <c r="L4744" s="315" t="e">
        <v>#REF!</v>
      </c>
      <c r="M4744" s="58" t="e">
        <v>#REF!</v>
      </c>
      <c r="N4744" s="58" t="e">
        <v>#N/A</v>
      </c>
      <c r="O4744" s="58" t="e">
        <v>#N/A</v>
      </c>
      <c r="P4744" s="58" t="e">
        <v>#N/A</v>
      </c>
      <c r="Q4744" s="58" t="e">
        <v>#N/A</v>
      </c>
    </row>
    <row r="4745" spans="1:17" ht="15" customHeight="1" thickBot="1">
      <c r="A4745" s="446"/>
      <c r="B4745" s="446"/>
      <c r="C4745" s="54" t="str">
        <f>IF(A4745="CSP","Consolidated Supply Program(IIF)",IF(A4745&lt;&gt;"",INDEX('CCN &amp; Description'!$B$2:$B$1071,MATCH(VALUE(LEFT(A4745,5)),'CCN &amp; Description'!$A$2:$A$1071,0)),""))</f>
        <v/>
      </c>
      <c r="D4745" s="55" t="str">
        <f t="shared" si="148"/>
        <v>N</v>
      </c>
      <c r="E4745" s="55" t="str">
        <f t="shared" si="149"/>
        <v>N6017</v>
      </c>
      <c r="F4745" s="56" t="s">
        <v>16906</v>
      </c>
      <c r="G4745" s="56" t="s">
        <v>16907</v>
      </c>
      <c r="H4745" s="59"/>
      <c r="I4745" s="60"/>
      <c r="J4745" s="60"/>
      <c r="K4745" s="60"/>
      <c r="L4745" s="315" t="e">
        <v>#REF!</v>
      </c>
      <c r="M4745" s="58" t="e">
        <v>#REF!</v>
      </c>
      <c r="N4745" s="58" t="e">
        <v>#N/A</v>
      </c>
      <c r="O4745" s="58" t="e">
        <v>#N/A</v>
      </c>
      <c r="P4745" s="58" t="e">
        <v>#N/A</v>
      </c>
      <c r="Q4745" s="58" t="e">
        <v>#N/A</v>
      </c>
    </row>
    <row r="4746" spans="1:17" s="110" customFormat="1" ht="15" customHeight="1" thickBot="1">
      <c r="A4746" s="446">
        <v>21375</v>
      </c>
      <c r="B4746" s="446"/>
      <c r="C4746" s="106" t="str">
        <f>IF(A4746="CSP","Consolidated Supply Program(IIF)",IF(A4746&lt;&gt;"",INDEX('CCN &amp; Description'!$B$2:$B$1071,MATCH(VALUE(LEFT(A4746,5)),'CCN &amp; Description'!$A$2:$A$1071,0)),""))</f>
        <v>MARINE MAINTENANCE SUPPORT FACILITY</v>
      </c>
      <c r="D4746" s="107" t="str">
        <f t="shared" si="148"/>
        <v>N</v>
      </c>
      <c r="E4746" s="107" t="str">
        <f t="shared" si="149"/>
        <v>N6020</v>
      </c>
      <c r="F4746" s="108" t="s">
        <v>9725</v>
      </c>
      <c r="G4746" s="108" t="s">
        <v>9726</v>
      </c>
      <c r="H4746" s="112"/>
      <c r="I4746" s="109">
        <v>0</v>
      </c>
      <c r="J4746" s="109">
        <v>0</v>
      </c>
      <c r="K4746" s="109">
        <v>0</v>
      </c>
      <c r="L4746" s="110" t="e">
        <v>#REF!</v>
      </c>
      <c r="M4746" s="111" t="e">
        <v>#REF!</v>
      </c>
      <c r="N4746" s="111" t="e">
        <v>#N/A</v>
      </c>
      <c r="O4746" s="111" t="e">
        <v>#N/A</v>
      </c>
      <c r="P4746" s="111" t="e">
        <v>#N/A</v>
      </c>
      <c r="Q4746" s="111" t="e">
        <v>#N/A</v>
      </c>
    </row>
    <row r="4747" spans="1:17" ht="15" customHeight="1" thickBot="1">
      <c r="A4747" s="446"/>
      <c r="B4747" s="446"/>
      <c r="C4747" s="54" t="str">
        <f>IF(A4747="CSP","Consolidated Supply Program(IIF)",IF(A4747&lt;&gt;"",INDEX('CCN &amp; Description'!$B$2:$B$1071,MATCH(VALUE(LEFT(A4747,5)),'CCN &amp; Description'!$A$2:$A$1071,0)),""))</f>
        <v/>
      </c>
      <c r="D4747" s="55" t="str">
        <f t="shared" si="148"/>
        <v>N</v>
      </c>
      <c r="E4747" s="55" t="str">
        <f t="shared" si="149"/>
        <v>N6021</v>
      </c>
      <c r="F4747" s="56" t="s">
        <v>16908</v>
      </c>
      <c r="G4747" s="56" t="s">
        <v>16909</v>
      </c>
      <c r="H4747" s="56" t="s">
        <v>16910</v>
      </c>
      <c r="I4747" s="57">
        <v>2</v>
      </c>
      <c r="J4747" s="57">
        <v>2.42</v>
      </c>
      <c r="K4747" s="57">
        <v>1.08</v>
      </c>
      <c r="L4747" s="315" t="e">
        <v>#REF!</v>
      </c>
      <c r="M4747" s="58" t="e">
        <v>#REF!</v>
      </c>
      <c r="N4747" s="58" t="e">
        <v>#N/A</v>
      </c>
      <c r="O4747" s="58" t="e">
        <v>#N/A</v>
      </c>
      <c r="P4747" s="58" t="e">
        <v>#N/A</v>
      </c>
      <c r="Q4747" s="58" t="e">
        <v>#N/A</v>
      </c>
    </row>
    <row r="4748" spans="1:17" ht="15" customHeight="1" thickBot="1">
      <c r="A4748" s="446"/>
      <c r="B4748" s="446"/>
      <c r="C4748" s="54" t="str">
        <f>IF(A4748="CSP","Consolidated Supply Program(IIF)",IF(A4748&lt;&gt;"",INDEX('CCN &amp; Description'!$B$2:$B$1071,MATCH(VALUE(LEFT(A4748,5)),'CCN &amp; Description'!$A$2:$A$1071,0)),""))</f>
        <v/>
      </c>
      <c r="D4748" s="55" t="str">
        <f t="shared" si="148"/>
        <v>N</v>
      </c>
      <c r="E4748" s="55" t="str">
        <f t="shared" si="149"/>
        <v>N6022</v>
      </c>
      <c r="F4748" s="56" t="s">
        <v>16911</v>
      </c>
      <c r="G4748" s="56" t="s">
        <v>16912</v>
      </c>
      <c r="H4748" s="56" t="s">
        <v>16913</v>
      </c>
      <c r="I4748" s="57">
        <v>0</v>
      </c>
      <c r="J4748" s="57">
        <v>0</v>
      </c>
      <c r="K4748" s="57">
        <v>0</v>
      </c>
      <c r="L4748" s="315" t="e">
        <v>#REF!</v>
      </c>
      <c r="M4748" s="58" t="e">
        <v>#REF!</v>
      </c>
      <c r="N4748" s="58" t="e">
        <v>#N/A</v>
      </c>
      <c r="O4748" s="58" t="e">
        <v>#N/A</v>
      </c>
      <c r="P4748" s="58" t="e">
        <v>#N/A</v>
      </c>
      <c r="Q4748" s="58" t="e">
        <v>#N/A</v>
      </c>
    </row>
    <row r="4749" spans="1:17" ht="15" customHeight="1" thickBot="1">
      <c r="A4749" s="446">
        <v>21451</v>
      </c>
      <c r="B4749" s="446"/>
      <c r="C4749" s="54" t="str">
        <f>IF(A4749="CSP","Consolidated Supply Program(IIF)",IF(A4749&lt;&gt;"",INDEX('CCN &amp; Description'!$B$2:$B$1071,MATCH(VALUE(LEFT(A4749,5)),'CCN &amp; Description'!$A$2:$A$1071,0)),""))</f>
        <v>VEHICLE MAINTENANCE SHOP</v>
      </c>
      <c r="D4749" s="55" t="str">
        <f t="shared" si="148"/>
        <v>N</v>
      </c>
      <c r="E4749" s="55" t="str">
        <f t="shared" si="149"/>
        <v>N6027</v>
      </c>
      <c r="F4749" s="56" t="s">
        <v>16914</v>
      </c>
      <c r="G4749" s="56" t="s">
        <v>16915</v>
      </c>
      <c r="H4749" s="56" t="s">
        <v>16916</v>
      </c>
      <c r="I4749" s="57">
        <v>0</v>
      </c>
      <c r="J4749" s="57">
        <v>0</v>
      </c>
      <c r="K4749" s="57">
        <v>0</v>
      </c>
      <c r="L4749" s="315" t="e">
        <v>#REF!</v>
      </c>
      <c r="M4749" s="58" t="e">
        <v>#REF!</v>
      </c>
      <c r="N4749" s="58" t="e">
        <v>#N/A</v>
      </c>
      <c r="O4749" s="58" t="e">
        <v>#N/A</v>
      </c>
      <c r="P4749" s="58" t="e">
        <v>#N/A</v>
      </c>
      <c r="Q4749" s="58" t="e">
        <v>#N/A</v>
      </c>
    </row>
    <row r="4750" spans="1:17" ht="15" customHeight="1" thickBot="1">
      <c r="A4750" s="446"/>
      <c r="B4750" s="446"/>
      <c r="C4750" s="54" t="str">
        <f>IF(A4750="CSP","Consolidated Supply Program(IIF)",IF(A4750&lt;&gt;"",INDEX('CCN &amp; Description'!$B$2:$B$1071,MATCH(VALUE(LEFT(A4750,5)),'CCN &amp; Description'!$A$2:$A$1071,0)),""))</f>
        <v/>
      </c>
      <c r="D4750" s="55" t="str">
        <f t="shared" si="148"/>
        <v>N</v>
      </c>
      <c r="E4750" s="55" t="str">
        <f t="shared" si="149"/>
        <v>N6037</v>
      </c>
      <c r="F4750" s="56" t="s">
        <v>16917</v>
      </c>
      <c r="G4750" s="56" t="s">
        <v>16918</v>
      </c>
      <c r="H4750" s="56" t="s">
        <v>16919</v>
      </c>
      <c r="I4750" s="57">
        <v>0</v>
      </c>
      <c r="J4750" s="57">
        <v>0</v>
      </c>
      <c r="K4750" s="57">
        <v>0</v>
      </c>
      <c r="L4750" s="315" t="e">
        <v>#REF!</v>
      </c>
      <c r="M4750" s="58" t="e">
        <v>#REF!</v>
      </c>
      <c r="N4750" s="58" t="e">
        <v>#N/A</v>
      </c>
      <c r="O4750" s="58" t="e">
        <v>#N/A</v>
      </c>
      <c r="P4750" s="58" t="e">
        <v>#N/A</v>
      </c>
      <c r="Q4750" s="58" t="e">
        <v>#N/A</v>
      </c>
    </row>
    <row r="4751" spans="1:17" ht="15" customHeight="1" thickBot="1">
      <c r="A4751" s="446"/>
      <c r="B4751" s="446"/>
      <c r="C4751" s="54" t="str">
        <f>IF(A4751="CSP","Consolidated Supply Program(IIF)",IF(A4751&lt;&gt;"",INDEX('CCN &amp; Description'!$B$2:$B$1071,MATCH(VALUE(LEFT(A4751,5)),'CCN &amp; Description'!$A$2:$A$1071,0)),""))</f>
        <v/>
      </c>
      <c r="D4751" s="55" t="str">
        <f t="shared" si="148"/>
        <v>N</v>
      </c>
      <c r="E4751" s="55" t="str">
        <f t="shared" si="149"/>
        <v>N6037</v>
      </c>
      <c r="F4751" s="56" t="s">
        <v>16917</v>
      </c>
      <c r="G4751" s="56" t="s">
        <v>16918</v>
      </c>
      <c r="H4751" s="56" t="s">
        <v>16920</v>
      </c>
      <c r="I4751" s="57">
        <v>0</v>
      </c>
      <c r="J4751" s="57">
        <v>0</v>
      </c>
      <c r="K4751" s="57">
        <v>0</v>
      </c>
      <c r="L4751" s="315" t="e">
        <v>#REF!</v>
      </c>
      <c r="M4751" s="58" t="e">
        <v>#REF!</v>
      </c>
      <c r="N4751" s="58" t="e">
        <v>#N/A</v>
      </c>
      <c r="O4751" s="58" t="e">
        <v>#N/A</v>
      </c>
      <c r="P4751" s="58" t="e">
        <v>#N/A</v>
      </c>
      <c r="Q4751" s="58" t="e">
        <v>#N/A</v>
      </c>
    </row>
    <row r="4752" spans="1:17" ht="15" customHeight="1" thickBot="1">
      <c r="A4752" s="446"/>
      <c r="B4752" s="446"/>
      <c r="C4752" s="54" t="str">
        <f>IF(A4752="CSP","Consolidated Supply Program(IIF)",IF(A4752&lt;&gt;"",INDEX('CCN &amp; Description'!$B$2:$B$1071,MATCH(VALUE(LEFT(A4752,5)),'CCN &amp; Description'!$A$2:$A$1071,0)),""))</f>
        <v/>
      </c>
      <c r="D4752" s="55" t="str">
        <f t="shared" si="148"/>
        <v>N</v>
      </c>
      <c r="E4752" s="55" t="str">
        <f t="shared" si="149"/>
        <v>N6037</v>
      </c>
      <c r="F4752" s="56" t="s">
        <v>16917</v>
      </c>
      <c r="G4752" s="56" t="s">
        <v>16918</v>
      </c>
      <c r="H4752" s="56" t="s">
        <v>16921</v>
      </c>
      <c r="I4752" s="57">
        <v>0</v>
      </c>
      <c r="J4752" s="57">
        <v>0</v>
      </c>
      <c r="K4752" s="57">
        <v>0</v>
      </c>
      <c r="L4752" s="315" t="e">
        <v>#REF!</v>
      </c>
      <c r="M4752" s="58" t="e">
        <v>#REF!</v>
      </c>
      <c r="N4752" s="58" t="e">
        <v>#N/A</v>
      </c>
      <c r="O4752" s="58" t="e">
        <v>#N/A</v>
      </c>
      <c r="P4752" s="58" t="e">
        <v>#N/A</v>
      </c>
      <c r="Q4752" s="58" t="e">
        <v>#N/A</v>
      </c>
    </row>
    <row r="4753" spans="1:17" ht="15" customHeight="1" thickBot="1">
      <c r="A4753" s="446"/>
      <c r="B4753" s="446"/>
      <c r="C4753" s="54" t="str">
        <f>IF(A4753="CSP","Consolidated Supply Program(IIF)",IF(A4753&lt;&gt;"",INDEX('CCN &amp; Description'!$B$2:$B$1071,MATCH(VALUE(LEFT(A4753,5)),'CCN &amp; Description'!$A$2:$A$1071,0)),""))</f>
        <v/>
      </c>
      <c r="D4753" s="55" t="str">
        <f t="shared" si="148"/>
        <v>N</v>
      </c>
      <c r="E4753" s="55" t="str">
        <f t="shared" si="149"/>
        <v>N6037</v>
      </c>
      <c r="F4753" s="56" t="s">
        <v>16917</v>
      </c>
      <c r="G4753" s="56" t="s">
        <v>16918</v>
      </c>
      <c r="H4753" s="56" t="s">
        <v>16919</v>
      </c>
      <c r="I4753" s="57">
        <v>0</v>
      </c>
      <c r="J4753" s="57">
        <v>0</v>
      </c>
      <c r="K4753" s="57">
        <v>0</v>
      </c>
      <c r="L4753" s="315" t="e">
        <v>#REF!</v>
      </c>
      <c r="M4753" s="58" t="e">
        <v>#REF!</v>
      </c>
      <c r="N4753" s="58" t="e">
        <v>#N/A</v>
      </c>
      <c r="O4753" s="58" t="e">
        <v>#N/A</v>
      </c>
      <c r="P4753" s="58" t="e">
        <v>#N/A</v>
      </c>
      <c r="Q4753" s="58" t="e">
        <v>#N/A</v>
      </c>
    </row>
    <row r="4754" spans="1:17" ht="15" customHeight="1" thickBot="1">
      <c r="A4754" s="446"/>
      <c r="B4754" s="446"/>
      <c r="C4754" s="54" t="str">
        <f>IF(A4754="CSP","Consolidated Supply Program(IIF)",IF(A4754&lt;&gt;"",INDEX('CCN &amp; Description'!$B$2:$B$1071,MATCH(VALUE(LEFT(A4754,5)),'CCN &amp; Description'!$A$2:$A$1071,0)),""))</f>
        <v/>
      </c>
      <c r="D4754" s="55" t="str">
        <f t="shared" si="148"/>
        <v>N</v>
      </c>
      <c r="E4754" s="55" t="str">
        <f t="shared" si="149"/>
        <v>N6150</v>
      </c>
      <c r="F4754" s="56" t="s">
        <v>16922</v>
      </c>
      <c r="G4754" s="56" t="s">
        <v>16923</v>
      </c>
      <c r="H4754" s="56" t="s">
        <v>16924</v>
      </c>
      <c r="I4754" s="60"/>
      <c r="J4754" s="60"/>
      <c r="K4754" s="60"/>
      <c r="L4754" s="315" t="e">
        <v>#REF!</v>
      </c>
      <c r="M4754" s="58" t="e">
        <v>#REF!</v>
      </c>
      <c r="N4754" s="58" t="e">
        <v>#N/A</v>
      </c>
      <c r="O4754" s="58" t="e">
        <v>#N/A</v>
      </c>
      <c r="P4754" s="58" t="e">
        <v>#N/A</v>
      </c>
      <c r="Q4754" s="58" t="e">
        <v>#N/A</v>
      </c>
    </row>
    <row r="4755" spans="1:17" ht="15" customHeight="1" thickBot="1">
      <c r="A4755" s="446"/>
      <c r="B4755" s="446"/>
      <c r="C4755" s="54" t="str">
        <f>IF(A4755="CSP","Consolidated Supply Program(IIF)",IF(A4755&lt;&gt;"",INDEX('CCN &amp; Description'!$B$2:$B$1071,MATCH(VALUE(LEFT(A4755,5)),'CCN &amp; Description'!$A$2:$A$1071,0)),""))</f>
        <v/>
      </c>
      <c r="D4755" s="55" t="str">
        <f t="shared" si="148"/>
        <v>N</v>
      </c>
      <c r="E4755" s="55" t="str">
        <f t="shared" si="149"/>
        <v>N6160</v>
      </c>
      <c r="F4755" s="56" t="s">
        <v>16925</v>
      </c>
      <c r="G4755" s="56" t="s">
        <v>16695</v>
      </c>
      <c r="H4755" s="59"/>
      <c r="I4755" s="60"/>
      <c r="J4755" s="60"/>
      <c r="K4755" s="60"/>
      <c r="L4755" s="315" t="e">
        <v>#REF!</v>
      </c>
      <c r="M4755" s="58" t="e">
        <v>#REF!</v>
      </c>
      <c r="N4755" s="58" t="e">
        <v>#N/A</v>
      </c>
      <c r="O4755" s="58" t="e">
        <v>#N/A</v>
      </c>
      <c r="P4755" s="58" t="e">
        <v>#N/A</v>
      </c>
      <c r="Q4755" s="58" t="e">
        <v>#N/A</v>
      </c>
    </row>
    <row r="4756" spans="1:17" ht="15" customHeight="1" thickBot="1">
      <c r="A4756" s="446"/>
      <c r="B4756" s="446"/>
      <c r="C4756" s="54" t="str">
        <f>IF(A4756="CSP","Consolidated Supply Program(IIF)",IF(A4756&lt;&gt;"",INDEX('CCN &amp; Description'!$B$2:$B$1071,MATCH(VALUE(LEFT(A4756,5)),'CCN &amp; Description'!$A$2:$A$1071,0)),""))</f>
        <v/>
      </c>
      <c r="D4756" s="55" t="str">
        <f t="shared" si="148"/>
        <v>N</v>
      </c>
      <c r="E4756" s="55" t="str">
        <f t="shared" si="149"/>
        <v>N6170</v>
      </c>
      <c r="F4756" s="56" t="s">
        <v>16926</v>
      </c>
      <c r="G4756" s="56" t="s">
        <v>16927</v>
      </c>
      <c r="H4756" s="59"/>
      <c r="I4756" s="57">
        <v>0</v>
      </c>
      <c r="J4756" s="57">
        <v>0</v>
      </c>
      <c r="K4756" s="57">
        <v>0</v>
      </c>
      <c r="L4756" s="315" t="e">
        <v>#REF!</v>
      </c>
      <c r="M4756" s="58" t="e">
        <v>#REF!</v>
      </c>
      <c r="N4756" s="58" t="e">
        <v>#N/A</v>
      </c>
      <c r="O4756" s="58" t="e">
        <v>#N/A</v>
      </c>
      <c r="P4756" s="58" t="e">
        <v>#N/A</v>
      </c>
      <c r="Q4756" s="58" t="e">
        <v>#N/A</v>
      </c>
    </row>
    <row r="4757" spans="1:17" ht="15" customHeight="1" thickBot="1">
      <c r="A4757" s="446"/>
      <c r="B4757" s="446"/>
      <c r="C4757" s="54" t="str">
        <f>IF(A4757="CSP","Consolidated Supply Program(IIF)",IF(A4757&lt;&gt;"",INDEX('CCN &amp; Description'!$B$2:$B$1071,MATCH(VALUE(LEFT(A4757,5)),'CCN &amp; Description'!$A$2:$A$1071,0)),""))</f>
        <v/>
      </c>
      <c r="D4757" s="55" t="str">
        <f t="shared" si="148"/>
        <v>N</v>
      </c>
      <c r="E4757" s="55" t="str">
        <f t="shared" si="149"/>
        <v>N6172</v>
      </c>
      <c r="F4757" s="56" t="s">
        <v>16928</v>
      </c>
      <c r="G4757" s="56" t="s">
        <v>15147</v>
      </c>
      <c r="H4757" s="59"/>
      <c r="I4757" s="57">
        <v>2</v>
      </c>
      <c r="J4757" s="57">
        <v>2</v>
      </c>
      <c r="K4757" s="57">
        <v>1.5</v>
      </c>
      <c r="L4757" s="315" t="e">
        <v>#REF!</v>
      </c>
      <c r="M4757" s="58" t="e">
        <v>#REF!</v>
      </c>
      <c r="N4757" s="58" t="e">
        <v>#N/A</v>
      </c>
      <c r="O4757" s="58" t="e">
        <v>#N/A</v>
      </c>
      <c r="P4757" s="58" t="e">
        <v>#N/A</v>
      </c>
      <c r="Q4757" s="58" t="e">
        <v>#N/A</v>
      </c>
    </row>
    <row r="4758" spans="1:17" ht="15" customHeight="1" thickBot="1">
      <c r="A4758" s="446"/>
      <c r="B4758" s="446"/>
      <c r="C4758" s="54" t="str">
        <f>IF(A4758="CSP","Consolidated Supply Program(IIF)",IF(A4758&lt;&gt;"",INDEX('CCN &amp; Description'!$B$2:$B$1071,MATCH(VALUE(LEFT(A4758,5)),'CCN &amp; Description'!$A$2:$A$1071,0)),""))</f>
        <v/>
      </c>
      <c r="D4758" s="55" t="str">
        <f t="shared" si="148"/>
        <v>N</v>
      </c>
      <c r="E4758" s="55" t="str">
        <f t="shared" si="149"/>
        <v>N6180</v>
      </c>
      <c r="F4758" s="56" t="s">
        <v>16929</v>
      </c>
      <c r="G4758" s="56" t="s">
        <v>16930</v>
      </c>
      <c r="H4758" s="56" t="s">
        <v>16931</v>
      </c>
      <c r="I4758" s="57">
        <v>1.5</v>
      </c>
      <c r="J4758" s="57">
        <v>4</v>
      </c>
      <c r="K4758" s="57">
        <v>6.25</v>
      </c>
      <c r="L4758" s="315" t="e">
        <v>#REF!</v>
      </c>
      <c r="M4758" s="58" t="e">
        <v>#REF!</v>
      </c>
      <c r="N4758" s="58" t="e">
        <v>#N/A</v>
      </c>
      <c r="O4758" s="58" t="e">
        <v>#N/A</v>
      </c>
      <c r="P4758" s="58" t="e">
        <v>#N/A</v>
      </c>
      <c r="Q4758" s="58" t="e">
        <v>#N/A</v>
      </c>
    </row>
    <row r="4759" spans="1:17" ht="15" customHeight="1" thickBot="1">
      <c r="A4759" s="446"/>
      <c r="B4759" s="446"/>
      <c r="C4759" s="54" t="str">
        <f>IF(A4759="CSP","Consolidated Supply Program(IIF)",IF(A4759&lt;&gt;"",INDEX('CCN &amp; Description'!$B$2:$B$1071,MATCH(VALUE(LEFT(A4759,5)),'CCN &amp; Description'!$A$2:$A$1071,0)),""))</f>
        <v/>
      </c>
      <c r="D4759" s="55" t="str">
        <f t="shared" si="148"/>
        <v>Q</v>
      </c>
      <c r="E4759" s="55" t="str">
        <f t="shared" si="149"/>
        <v>Q0001</v>
      </c>
      <c r="F4759" s="56" t="s">
        <v>16932</v>
      </c>
      <c r="G4759" s="56" t="s">
        <v>15501</v>
      </c>
      <c r="H4759" s="59"/>
      <c r="I4759" s="60"/>
      <c r="J4759" s="60"/>
      <c r="K4759" s="60"/>
      <c r="L4759" s="315" t="e">
        <v>#REF!</v>
      </c>
      <c r="M4759" s="58" t="e">
        <v>#REF!</v>
      </c>
      <c r="N4759" s="58" t="e">
        <v>#N/A</v>
      </c>
      <c r="O4759" s="58" t="e">
        <v>#N/A</v>
      </c>
      <c r="P4759" s="58" t="e">
        <v>#N/A</v>
      </c>
      <c r="Q4759" s="58" t="e">
        <v>#N/A</v>
      </c>
    </row>
    <row r="4760" spans="1:17" ht="15" customHeight="1" thickBot="1">
      <c r="A4760" s="446"/>
      <c r="B4760" s="446"/>
      <c r="C4760" s="54" t="str">
        <f>IF(A4760="CSP","Consolidated Supply Program(IIF)",IF(A4760&lt;&gt;"",INDEX('CCN &amp; Description'!$B$2:$B$1071,MATCH(VALUE(LEFT(A4760,5)),'CCN &amp; Description'!$A$2:$A$1071,0)),""))</f>
        <v/>
      </c>
      <c r="D4760" s="55" t="str">
        <f t="shared" si="148"/>
        <v>Q</v>
      </c>
      <c r="E4760" s="55" t="str">
        <f t="shared" si="149"/>
        <v>Q0003</v>
      </c>
      <c r="F4760" s="56" t="s">
        <v>16933</v>
      </c>
      <c r="G4760" s="56" t="s">
        <v>13213</v>
      </c>
      <c r="H4760" s="56" t="s">
        <v>16934</v>
      </c>
      <c r="I4760" s="60"/>
      <c r="J4760" s="60"/>
      <c r="K4760" s="60"/>
      <c r="L4760" s="315" t="e">
        <v>#REF!</v>
      </c>
      <c r="M4760" s="58" t="e">
        <v>#REF!</v>
      </c>
      <c r="N4760" s="58" t="e">
        <v>#N/A</v>
      </c>
      <c r="O4760" s="58" t="e">
        <v>#N/A</v>
      </c>
      <c r="P4760" s="58" t="e">
        <v>#N/A</v>
      </c>
      <c r="Q4760" s="58" t="e">
        <v>#N/A</v>
      </c>
    </row>
    <row r="4761" spans="1:17" ht="15" customHeight="1" thickBot="1">
      <c r="A4761" s="446"/>
      <c r="B4761" s="446"/>
      <c r="C4761" s="54" t="str">
        <f>IF(A4761="CSP","Consolidated Supply Program(IIF)",IF(A4761&lt;&gt;"",INDEX('CCN &amp; Description'!$B$2:$B$1071,MATCH(VALUE(LEFT(A4761,5)),'CCN &amp; Description'!$A$2:$A$1071,0)),""))</f>
        <v/>
      </c>
      <c r="D4761" s="55" t="str">
        <f t="shared" si="148"/>
        <v>Q</v>
      </c>
      <c r="E4761" s="55" t="str">
        <f t="shared" si="149"/>
        <v>Q0004</v>
      </c>
      <c r="F4761" s="56" t="s">
        <v>16935</v>
      </c>
      <c r="G4761" s="56" t="s">
        <v>13213</v>
      </c>
      <c r="H4761" s="59"/>
      <c r="I4761" s="60"/>
      <c r="J4761" s="60"/>
      <c r="K4761" s="60"/>
      <c r="L4761" s="315" t="e">
        <v>#REF!</v>
      </c>
      <c r="M4761" s="58" t="e">
        <v>#REF!</v>
      </c>
      <c r="N4761" s="58" t="e">
        <v>#N/A</v>
      </c>
      <c r="O4761" s="58" t="e">
        <v>#N/A</v>
      </c>
      <c r="P4761" s="58" t="e">
        <v>#N/A</v>
      </c>
      <c r="Q4761" s="58" t="e">
        <v>#N/A</v>
      </c>
    </row>
    <row r="4762" spans="1:17" ht="15" customHeight="1" thickBot="1">
      <c r="A4762" s="446"/>
      <c r="B4762" s="446"/>
      <c r="C4762" s="54" t="str">
        <f>IF(A4762="CSP","Consolidated Supply Program(IIF)",IF(A4762&lt;&gt;"",INDEX('CCN &amp; Description'!$B$2:$B$1071,MATCH(VALUE(LEFT(A4762,5)),'CCN &amp; Description'!$A$2:$A$1071,0)),""))</f>
        <v/>
      </c>
      <c r="D4762" s="55" t="str">
        <f t="shared" si="148"/>
        <v>Q</v>
      </c>
      <c r="E4762" s="55" t="str">
        <f t="shared" si="149"/>
        <v>Q0005</v>
      </c>
      <c r="F4762" s="56" t="s">
        <v>16936</v>
      </c>
      <c r="G4762" s="56" t="s">
        <v>16937</v>
      </c>
      <c r="H4762" s="59"/>
      <c r="I4762" s="60"/>
      <c r="J4762" s="60"/>
      <c r="K4762" s="60"/>
      <c r="L4762" s="315" t="e">
        <v>#REF!</v>
      </c>
      <c r="M4762" s="58" t="e">
        <v>#REF!</v>
      </c>
      <c r="N4762" s="58" t="e">
        <v>#N/A</v>
      </c>
      <c r="O4762" s="58" t="e">
        <v>#N/A</v>
      </c>
      <c r="P4762" s="58" t="e">
        <v>#N/A</v>
      </c>
      <c r="Q4762" s="58" t="e">
        <v>#N/A</v>
      </c>
    </row>
    <row r="4763" spans="1:17" ht="15" customHeight="1" thickBot="1">
      <c r="A4763" s="446"/>
      <c r="B4763" s="446"/>
      <c r="C4763" s="54" t="str">
        <f>IF(A4763="CSP","Consolidated Supply Program(IIF)",IF(A4763&lt;&gt;"",INDEX('CCN &amp; Description'!$B$2:$B$1071,MATCH(VALUE(LEFT(A4763,5)),'CCN &amp; Description'!$A$2:$A$1071,0)),""))</f>
        <v/>
      </c>
      <c r="D4763" s="55" t="str">
        <f t="shared" si="148"/>
        <v>Q</v>
      </c>
      <c r="E4763" s="55" t="str">
        <f t="shared" si="149"/>
        <v>Q0006</v>
      </c>
      <c r="F4763" s="56" t="s">
        <v>16938</v>
      </c>
      <c r="G4763" s="56" t="s">
        <v>16939</v>
      </c>
      <c r="H4763" s="56" t="s">
        <v>16940</v>
      </c>
      <c r="I4763" s="60"/>
      <c r="J4763" s="60"/>
      <c r="K4763" s="60"/>
      <c r="L4763" s="315" t="e">
        <v>#REF!</v>
      </c>
      <c r="M4763" s="58" t="e">
        <v>#REF!</v>
      </c>
      <c r="N4763" s="58" t="e">
        <v>#N/A</v>
      </c>
      <c r="O4763" s="58" t="e">
        <v>#N/A</v>
      </c>
      <c r="P4763" s="58" t="e">
        <v>#N/A</v>
      </c>
      <c r="Q4763" s="58" t="e">
        <v>#N/A</v>
      </c>
    </row>
    <row r="4764" spans="1:17" ht="15" customHeight="1" thickBot="1">
      <c r="A4764" s="446"/>
      <c r="B4764" s="446"/>
      <c r="C4764" s="54" t="str">
        <f>IF(A4764="CSP","Consolidated Supply Program(IIF)",IF(A4764&lt;&gt;"",INDEX('CCN &amp; Description'!$B$2:$B$1071,MATCH(VALUE(LEFT(A4764,5)),'CCN &amp; Description'!$A$2:$A$1071,0)),""))</f>
        <v/>
      </c>
      <c r="D4764" s="55" t="str">
        <f t="shared" si="148"/>
        <v>Q</v>
      </c>
      <c r="E4764" s="55" t="str">
        <f t="shared" si="149"/>
        <v>Q0007</v>
      </c>
      <c r="F4764" s="56" t="s">
        <v>16941</v>
      </c>
      <c r="G4764" s="56" t="s">
        <v>14837</v>
      </c>
      <c r="H4764" s="59"/>
      <c r="I4764" s="60"/>
      <c r="J4764" s="60"/>
      <c r="K4764" s="60"/>
      <c r="L4764" s="315" t="e">
        <v>#REF!</v>
      </c>
      <c r="M4764" s="58" t="e">
        <v>#REF!</v>
      </c>
      <c r="N4764" s="58" t="e">
        <v>#N/A</v>
      </c>
      <c r="O4764" s="58" t="e">
        <v>#N/A</v>
      </c>
      <c r="P4764" s="58" t="e">
        <v>#N/A</v>
      </c>
      <c r="Q4764" s="58" t="e">
        <v>#N/A</v>
      </c>
    </row>
    <row r="4765" spans="1:17" ht="15" customHeight="1" thickBot="1">
      <c r="A4765" s="446"/>
      <c r="B4765" s="446"/>
      <c r="C4765" s="54" t="str">
        <f>IF(A4765="CSP","Consolidated Supply Program(IIF)",IF(A4765&lt;&gt;"",INDEX('CCN &amp; Description'!$B$2:$B$1071,MATCH(VALUE(LEFT(A4765,5)),'CCN &amp; Description'!$A$2:$A$1071,0)),""))</f>
        <v/>
      </c>
      <c r="D4765" s="55" t="str">
        <f t="shared" si="148"/>
        <v>Q</v>
      </c>
      <c r="E4765" s="55" t="str">
        <f t="shared" si="149"/>
        <v>Q0008</v>
      </c>
      <c r="F4765" s="56" t="s">
        <v>16942</v>
      </c>
      <c r="G4765" s="56" t="s">
        <v>14829</v>
      </c>
      <c r="H4765" s="59"/>
      <c r="I4765" s="60"/>
      <c r="J4765" s="60"/>
      <c r="K4765" s="60"/>
      <c r="L4765" s="315" t="e">
        <v>#REF!</v>
      </c>
      <c r="M4765" s="58" t="e">
        <v>#REF!</v>
      </c>
      <c r="N4765" s="58" t="e">
        <v>#N/A</v>
      </c>
      <c r="O4765" s="58" t="e">
        <v>#N/A</v>
      </c>
      <c r="P4765" s="58" t="e">
        <v>#N/A</v>
      </c>
      <c r="Q4765" s="58" t="e">
        <v>#N/A</v>
      </c>
    </row>
    <row r="4766" spans="1:17" ht="15" customHeight="1" thickBot="1">
      <c r="A4766" s="446"/>
      <c r="B4766" s="446"/>
      <c r="C4766" s="54" t="str">
        <f>IF(A4766="CSP","Consolidated Supply Program(IIF)",IF(A4766&lt;&gt;"",INDEX('CCN &amp; Description'!$B$2:$B$1071,MATCH(VALUE(LEFT(A4766,5)),'CCN &amp; Description'!$A$2:$A$1071,0)),""))</f>
        <v/>
      </c>
      <c r="D4766" s="55" t="str">
        <f t="shared" si="148"/>
        <v>Q</v>
      </c>
      <c r="E4766" s="55" t="str">
        <f t="shared" si="149"/>
        <v>Q0009</v>
      </c>
      <c r="F4766" s="56" t="s">
        <v>16943</v>
      </c>
      <c r="G4766" s="56" t="s">
        <v>14862</v>
      </c>
      <c r="H4766" s="59"/>
      <c r="I4766" s="60"/>
      <c r="J4766" s="60"/>
      <c r="K4766" s="60"/>
      <c r="L4766" s="315" t="e">
        <v>#REF!</v>
      </c>
      <c r="M4766" s="58" t="e">
        <v>#REF!</v>
      </c>
      <c r="N4766" s="58" t="e">
        <v>#N/A</v>
      </c>
      <c r="O4766" s="58" t="e">
        <v>#N/A</v>
      </c>
      <c r="P4766" s="58" t="e">
        <v>#N/A</v>
      </c>
      <c r="Q4766" s="58" t="e">
        <v>#N/A</v>
      </c>
    </row>
    <row r="4767" spans="1:17" ht="15" customHeight="1" thickBot="1">
      <c r="A4767" s="446"/>
      <c r="B4767" s="446"/>
      <c r="C4767" s="54" t="str">
        <f>IF(A4767="CSP","Consolidated Supply Program(IIF)",IF(A4767&lt;&gt;"",INDEX('CCN &amp; Description'!$B$2:$B$1071,MATCH(VALUE(LEFT(A4767,5)),'CCN &amp; Description'!$A$2:$A$1071,0)),""))</f>
        <v/>
      </c>
      <c r="D4767" s="55" t="str">
        <f t="shared" si="148"/>
        <v>Q</v>
      </c>
      <c r="E4767" s="55" t="str">
        <f t="shared" si="149"/>
        <v>Q0010</v>
      </c>
      <c r="F4767" s="56" t="s">
        <v>16944</v>
      </c>
      <c r="G4767" s="56" t="s">
        <v>14890</v>
      </c>
      <c r="H4767" s="59"/>
      <c r="I4767" s="60"/>
      <c r="J4767" s="60"/>
      <c r="K4767" s="60"/>
      <c r="L4767" s="315" t="e">
        <v>#REF!</v>
      </c>
      <c r="M4767" s="58" t="e">
        <v>#REF!</v>
      </c>
      <c r="N4767" s="58" t="e">
        <v>#N/A</v>
      </c>
      <c r="O4767" s="58" t="e">
        <v>#N/A</v>
      </c>
      <c r="P4767" s="58" t="e">
        <v>#N/A</v>
      </c>
      <c r="Q4767" s="58" t="e">
        <v>#N/A</v>
      </c>
    </row>
    <row r="4768" spans="1:17" ht="15" customHeight="1" thickBot="1">
      <c r="A4768" s="446"/>
      <c r="B4768" s="446"/>
      <c r="C4768" s="54" t="str">
        <f>IF(A4768="CSP","Consolidated Supply Program(IIF)",IF(A4768&lt;&gt;"",INDEX('CCN &amp; Description'!$B$2:$B$1071,MATCH(VALUE(LEFT(A4768,5)),'CCN &amp; Description'!$A$2:$A$1071,0)),""))</f>
        <v/>
      </c>
      <c r="D4768" s="55" t="str">
        <f t="shared" si="148"/>
        <v>Q</v>
      </c>
      <c r="E4768" s="55" t="str">
        <f t="shared" si="149"/>
        <v>Q0010</v>
      </c>
      <c r="F4768" s="56" t="s">
        <v>16944</v>
      </c>
      <c r="G4768" s="56" t="s">
        <v>14890</v>
      </c>
      <c r="H4768" s="59"/>
      <c r="I4768" s="60"/>
      <c r="J4768" s="60"/>
      <c r="K4768" s="60"/>
      <c r="L4768" s="315" t="e">
        <v>#REF!</v>
      </c>
      <c r="M4768" s="58" t="e">
        <v>#REF!</v>
      </c>
      <c r="N4768" s="58" t="e">
        <v>#N/A</v>
      </c>
      <c r="O4768" s="58" t="e">
        <v>#N/A</v>
      </c>
      <c r="P4768" s="58" t="e">
        <v>#N/A</v>
      </c>
      <c r="Q4768" s="58" t="e">
        <v>#N/A</v>
      </c>
    </row>
    <row r="4769" spans="1:17" ht="15" customHeight="1" thickBot="1">
      <c r="A4769" s="446"/>
      <c r="B4769" s="446"/>
      <c r="C4769" s="54" t="str">
        <f>IF(A4769="CSP","Consolidated Supply Program(IIF)",IF(A4769&lt;&gt;"",INDEX('CCN &amp; Description'!$B$2:$B$1071,MATCH(VALUE(LEFT(A4769,5)),'CCN &amp; Description'!$A$2:$A$1071,0)),""))</f>
        <v/>
      </c>
      <c r="D4769" s="55" t="str">
        <f t="shared" si="148"/>
        <v>Q</v>
      </c>
      <c r="E4769" s="55" t="str">
        <f t="shared" si="149"/>
        <v>Q0010</v>
      </c>
      <c r="F4769" s="56" t="s">
        <v>16944</v>
      </c>
      <c r="G4769" s="56" t="s">
        <v>14890</v>
      </c>
      <c r="H4769" s="59"/>
      <c r="I4769" s="60"/>
      <c r="J4769" s="60"/>
      <c r="K4769" s="60"/>
      <c r="L4769" s="315" t="e">
        <v>#REF!</v>
      </c>
      <c r="M4769" s="58" t="e">
        <v>#REF!</v>
      </c>
      <c r="N4769" s="58" t="e">
        <v>#N/A</v>
      </c>
      <c r="O4769" s="58" t="e">
        <v>#N/A</v>
      </c>
      <c r="P4769" s="58" t="e">
        <v>#N/A</v>
      </c>
      <c r="Q4769" s="58" t="e">
        <v>#N/A</v>
      </c>
    </row>
    <row r="4770" spans="1:17" ht="15" customHeight="1" thickBot="1">
      <c r="A4770" s="446"/>
      <c r="B4770" s="446"/>
      <c r="C4770" s="54" t="str">
        <f>IF(A4770="CSP","Consolidated Supply Program(IIF)",IF(A4770&lt;&gt;"",INDEX('CCN &amp; Description'!$B$2:$B$1071,MATCH(VALUE(LEFT(A4770,5)),'CCN &amp; Description'!$A$2:$A$1071,0)),""))</f>
        <v/>
      </c>
      <c r="D4770" s="55" t="str">
        <f t="shared" si="148"/>
        <v>Q</v>
      </c>
      <c r="E4770" s="55" t="str">
        <f t="shared" si="149"/>
        <v>Q0011</v>
      </c>
      <c r="F4770" s="56" t="s">
        <v>16945</v>
      </c>
      <c r="G4770" s="56" t="s">
        <v>14883</v>
      </c>
      <c r="H4770" s="59"/>
      <c r="I4770" s="60"/>
      <c r="J4770" s="60"/>
      <c r="K4770" s="60"/>
      <c r="L4770" s="315" t="e">
        <v>#REF!</v>
      </c>
      <c r="M4770" s="58" t="e">
        <v>#REF!</v>
      </c>
      <c r="N4770" s="58" t="e">
        <v>#N/A</v>
      </c>
      <c r="O4770" s="58" t="e">
        <v>#N/A</v>
      </c>
      <c r="P4770" s="58" t="e">
        <v>#N/A</v>
      </c>
      <c r="Q4770" s="58" t="e">
        <v>#N/A</v>
      </c>
    </row>
    <row r="4771" spans="1:17" ht="15" customHeight="1" thickBot="1">
      <c r="A4771" s="446"/>
      <c r="B4771" s="446"/>
      <c r="C4771" s="54" t="str">
        <f>IF(A4771="CSP","Consolidated Supply Program(IIF)",IF(A4771&lt;&gt;"",INDEX('CCN &amp; Description'!$B$2:$B$1071,MATCH(VALUE(LEFT(A4771,5)),'CCN &amp; Description'!$A$2:$A$1071,0)),""))</f>
        <v/>
      </c>
      <c r="D4771" s="55" t="str">
        <f t="shared" si="148"/>
        <v>Q</v>
      </c>
      <c r="E4771" s="55" t="str">
        <f t="shared" si="149"/>
        <v>Q0012</v>
      </c>
      <c r="F4771" s="56" t="s">
        <v>16946</v>
      </c>
      <c r="G4771" s="56" t="s">
        <v>16947</v>
      </c>
      <c r="H4771" s="59"/>
      <c r="I4771" s="60"/>
      <c r="J4771" s="60"/>
      <c r="K4771" s="60"/>
      <c r="L4771" s="315" t="e">
        <v>#REF!</v>
      </c>
      <c r="M4771" s="58" t="e">
        <v>#REF!</v>
      </c>
      <c r="N4771" s="58" t="e">
        <v>#N/A</v>
      </c>
      <c r="O4771" s="58" t="e">
        <v>#N/A</v>
      </c>
      <c r="P4771" s="58" t="e">
        <v>#N/A</v>
      </c>
      <c r="Q4771" s="58" t="e">
        <v>#N/A</v>
      </c>
    </row>
    <row r="4772" spans="1:17" ht="15" customHeight="1" thickBot="1">
      <c r="A4772" s="446"/>
      <c r="B4772" s="446"/>
      <c r="C4772" s="54" t="str">
        <f>IF(A4772="CSP","Consolidated Supply Program(IIF)",IF(A4772&lt;&gt;"",INDEX('CCN &amp; Description'!$B$2:$B$1071,MATCH(VALUE(LEFT(A4772,5)),'CCN &amp; Description'!$A$2:$A$1071,0)),""))</f>
        <v/>
      </c>
      <c r="D4772" s="55" t="str">
        <f t="shared" si="148"/>
        <v>Q</v>
      </c>
      <c r="E4772" s="55" t="str">
        <f t="shared" si="149"/>
        <v>Q0013</v>
      </c>
      <c r="F4772" s="56" t="s">
        <v>16948</v>
      </c>
      <c r="G4772" s="56" t="s">
        <v>14829</v>
      </c>
      <c r="H4772" s="59"/>
      <c r="I4772" s="60"/>
      <c r="J4772" s="60"/>
      <c r="K4772" s="60"/>
      <c r="L4772" s="315" t="e">
        <v>#REF!</v>
      </c>
      <c r="M4772" s="58" t="e">
        <v>#REF!</v>
      </c>
      <c r="N4772" s="58" t="e">
        <v>#N/A</v>
      </c>
      <c r="O4772" s="58" t="e">
        <v>#N/A</v>
      </c>
      <c r="P4772" s="58" t="e">
        <v>#N/A</v>
      </c>
      <c r="Q4772" s="58" t="e">
        <v>#N/A</v>
      </c>
    </row>
    <row r="4773" spans="1:17" ht="15" customHeight="1" thickBot="1">
      <c r="A4773" s="446"/>
      <c r="B4773" s="446"/>
      <c r="C4773" s="54" t="str">
        <f>IF(A4773="CSP","Consolidated Supply Program(IIF)",IF(A4773&lt;&gt;"",INDEX('CCN &amp; Description'!$B$2:$B$1071,MATCH(VALUE(LEFT(A4773,5)),'CCN &amp; Description'!$A$2:$A$1071,0)),""))</f>
        <v/>
      </c>
      <c r="D4773" s="55" t="str">
        <f t="shared" si="148"/>
        <v>Q</v>
      </c>
      <c r="E4773" s="55" t="str">
        <f t="shared" si="149"/>
        <v>Q0013</v>
      </c>
      <c r="F4773" s="56" t="s">
        <v>16948</v>
      </c>
      <c r="G4773" s="56" t="s">
        <v>14829</v>
      </c>
      <c r="H4773" s="59"/>
      <c r="I4773" s="60"/>
      <c r="J4773" s="60"/>
      <c r="K4773" s="60"/>
      <c r="L4773" s="315" t="e">
        <v>#REF!</v>
      </c>
      <c r="M4773" s="58" t="e">
        <v>#REF!</v>
      </c>
      <c r="N4773" s="58" t="e">
        <v>#N/A</v>
      </c>
      <c r="O4773" s="58" t="e">
        <v>#N/A</v>
      </c>
      <c r="P4773" s="58" t="e">
        <v>#N/A</v>
      </c>
      <c r="Q4773" s="58" t="e">
        <v>#N/A</v>
      </c>
    </row>
    <row r="4774" spans="1:17" ht="15" customHeight="1" thickBot="1">
      <c r="A4774" s="446"/>
      <c r="B4774" s="446"/>
      <c r="C4774" s="54" t="str">
        <f>IF(A4774="CSP","Consolidated Supply Program(IIF)",IF(A4774&lt;&gt;"",INDEX('CCN &amp; Description'!$B$2:$B$1071,MATCH(VALUE(LEFT(A4774,5)),'CCN &amp; Description'!$A$2:$A$1071,0)),""))</f>
        <v/>
      </c>
      <c r="D4774" s="55" t="str">
        <f t="shared" si="148"/>
        <v>Q</v>
      </c>
      <c r="E4774" s="55" t="str">
        <f t="shared" si="149"/>
        <v>Q0014</v>
      </c>
      <c r="F4774" s="56" t="s">
        <v>16949</v>
      </c>
      <c r="G4774" s="56" t="s">
        <v>11209</v>
      </c>
      <c r="H4774" s="59"/>
      <c r="I4774" s="60"/>
      <c r="J4774" s="60"/>
      <c r="K4774" s="60"/>
      <c r="L4774" s="315" t="e">
        <v>#REF!</v>
      </c>
      <c r="M4774" s="58" t="e">
        <v>#REF!</v>
      </c>
      <c r="N4774" s="58" t="e">
        <v>#N/A</v>
      </c>
      <c r="O4774" s="58" t="e">
        <v>#N/A</v>
      </c>
      <c r="P4774" s="58" t="e">
        <v>#N/A</v>
      </c>
      <c r="Q4774" s="58" t="e">
        <v>#N/A</v>
      </c>
    </row>
    <row r="4775" spans="1:17" ht="15" customHeight="1" thickBot="1">
      <c r="A4775" s="446"/>
      <c r="B4775" s="446"/>
      <c r="C4775" s="54" t="str">
        <f>IF(A4775="CSP","Consolidated Supply Program(IIF)",IF(A4775&lt;&gt;"",INDEX('CCN &amp; Description'!$B$2:$B$1071,MATCH(VALUE(LEFT(A4775,5)),'CCN &amp; Description'!$A$2:$A$1071,0)),""))</f>
        <v/>
      </c>
      <c r="D4775" s="55" t="str">
        <f t="shared" si="148"/>
        <v>Q</v>
      </c>
      <c r="E4775" s="55" t="str">
        <f t="shared" si="149"/>
        <v>Q0015</v>
      </c>
      <c r="F4775" s="56" t="s">
        <v>16950</v>
      </c>
      <c r="G4775" s="56" t="s">
        <v>16951</v>
      </c>
      <c r="H4775" s="59"/>
      <c r="I4775" s="60"/>
      <c r="J4775" s="60"/>
      <c r="K4775" s="60"/>
      <c r="L4775" s="315" t="e">
        <v>#REF!</v>
      </c>
      <c r="M4775" s="58" t="e">
        <v>#REF!</v>
      </c>
      <c r="N4775" s="58" t="e">
        <v>#N/A</v>
      </c>
      <c r="O4775" s="58" t="e">
        <v>#N/A</v>
      </c>
      <c r="P4775" s="58" t="e">
        <v>#N/A</v>
      </c>
      <c r="Q4775" s="58" t="e">
        <v>#N/A</v>
      </c>
    </row>
    <row r="4776" spans="1:17" ht="15" customHeight="1" thickBot="1">
      <c r="A4776" s="446"/>
      <c r="B4776" s="446"/>
      <c r="C4776" s="54" t="str">
        <f>IF(A4776="CSP","Consolidated Supply Program(IIF)",IF(A4776&lt;&gt;"",INDEX('CCN &amp; Description'!$B$2:$B$1071,MATCH(VALUE(LEFT(A4776,5)),'CCN &amp; Description'!$A$2:$A$1071,0)),""))</f>
        <v/>
      </c>
      <c r="D4776" s="55" t="str">
        <f t="shared" si="148"/>
        <v>Q</v>
      </c>
      <c r="E4776" s="55" t="str">
        <f t="shared" si="149"/>
        <v>Q0015</v>
      </c>
      <c r="F4776" s="56" t="s">
        <v>16950</v>
      </c>
      <c r="G4776" s="56" t="s">
        <v>16951</v>
      </c>
      <c r="H4776" s="59"/>
      <c r="I4776" s="60"/>
      <c r="J4776" s="60"/>
      <c r="K4776" s="60"/>
      <c r="L4776" s="315" t="e">
        <v>#REF!</v>
      </c>
      <c r="M4776" s="58" t="e">
        <v>#REF!</v>
      </c>
      <c r="N4776" s="58" t="e">
        <v>#N/A</v>
      </c>
      <c r="O4776" s="58" t="e">
        <v>#N/A</v>
      </c>
      <c r="P4776" s="58" t="e">
        <v>#N/A</v>
      </c>
      <c r="Q4776" s="58" t="e">
        <v>#N/A</v>
      </c>
    </row>
    <row r="4777" spans="1:17" ht="15" customHeight="1" thickBot="1">
      <c r="A4777" s="446"/>
      <c r="B4777" s="446"/>
      <c r="C4777" s="54" t="str">
        <f>IF(A4777="CSP","Consolidated Supply Program(IIF)",IF(A4777&lt;&gt;"",INDEX('CCN &amp; Description'!$B$2:$B$1071,MATCH(VALUE(LEFT(A4777,5)),'CCN &amp; Description'!$A$2:$A$1071,0)),""))</f>
        <v/>
      </c>
      <c r="D4777" s="55" t="str">
        <f t="shared" si="148"/>
        <v>Q</v>
      </c>
      <c r="E4777" s="55" t="str">
        <f t="shared" si="149"/>
        <v>Q0016</v>
      </c>
      <c r="F4777" s="56" t="s">
        <v>16952</v>
      </c>
      <c r="G4777" s="56" t="s">
        <v>9838</v>
      </c>
      <c r="H4777" s="59"/>
      <c r="I4777" s="60"/>
      <c r="J4777" s="60"/>
      <c r="K4777" s="60"/>
      <c r="L4777" s="315" t="e">
        <v>#REF!</v>
      </c>
      <c r="M4777" s="58" t="e">
        <v>#REF!</v>
      </c>
      <c r="N4777" s="58" t="e">
        <v>#N/A</v>
      </c>
      <c r="O4777" s="58" t="e">
        <v>#N/A</v>
      </c>
      <c r="P4777" s="58" t="e">
        <v>#N/A</v>
      </c>
      <c r="Q4777" s="58" t="e">
        <v>#N/A</v>
      </c>
    </row>
    <row r="4778" spans="1:17" ht="15" customHeight="1" thickBot="1">
      <c r="A4778" s="446"/>
      <c r="B4778" s="446"/>
      <c r="C4778" s="54" t="str">
        <f>IF(A4778="CSP","Consolidated Supply Program(IIF)",IF(A4778&lt;&gt;"",INDEX('CCN &amp; Description'!$B$2:$B$1071,MATCH(VALUE(LEFT(A4778,5)),'CCN &amp; Description'!$A$2:$A$1071,0)),""))</f>
        <v/>
      </c>
      <c r="D4778" s="55" t="str">
        <f t="shared" si="148"/>
        <v>Q</v>
      </c>
      <c r="E4778" s="55" t="str">
        <f t="shared" si="149"/>
        <v>Q0016</v>
      </c>
      <c r="F4778" s="56" t="s">
        <v>16952</v>
      </c>
      <c r="G4778" s="56" t="s">
        <v>9838</v>
      </c>
      <c r="H4778" s="59"/>
      <c r="I4778" s="60"/>
      <c r="J4778" s="60"/>
      <c r="K4778" s="60"/>
      <c r="L4778" s="315" t="e">
        <v>#REF!</v>
      </c>
      <c r="M4778" s="58" t="e">
        <v>#REF!</v>
      </c>
      <c r="N4778" s="58" t="e">
        <v>#N/A</v>
      </c>
      <c r="O4778" s="58" t="e">
        <v>#N/A</v>
      </c>
      <c r="P4778" s="58" t="e">
        <v>#N/A</v>
      </c>
      <c r="Q4778" s="58" t="e">
        <v>#N/A</v>
      </c>
    </row>
    <row r="4779" spans="1:17" ht="15" customHeight="1" thickBot="1">
      <c r="A4779" s="446"/>
      <c r="B4779" s="446"/>
      <c r="C4779" s="54" t="str">
        <f>IF(A4779="CSP","Consolidated Supply Program(IIF)",IF(A4779&lt;&gt;"",INDEX('CCN &amp; Description'!$B$2:$B$1071,MATCH(VALUE(LEFT(A4779,5)),'CCN &amp; Description'!$A$2:$A$1071,0)),""))</f>
        <v/>
      </c>
      <c r="D4779" s="55" t="str">
        <f t="shared" si="148"/>
        <v>Q</v>
      </c>
      <c r="E4779" s="55" t="str">
        <f t="shared" si="149"/>
        <v>Q0017</v>
      </c>
      <c r="F4779" s="56" t="s">
        <v>16953</v>
      </c>
      <c r="G4779" s="56" t="s">
        <v>2202</v>
      </c>
      <c r="H4779" s="59"/>
      <c r="I4779" s="60"/>
      <c r="J4779" s="60"/>
      <c r="K4779" s="60"/>
      <c r="L4779" s="315" t="e">
        <v>#REF!</v>
      </c>
      <c r="M4779" s="58" t="e">
        <v>#REF!</v>
      </c>
      <c r="N4779" s="58" t="e">
        <v>#N/A</v>
      </c>
      <c r="O4779" s="58" t="e">
        <v>#N/A</v>
      </c>
      <c r="P4779" s="58" t="e">
        <v>#N/A</v>
      </c>
      <c r="Q4779" s="58" t="e">
        <v>#N/A</v>
      </c>
    </row>
    <row r="4780" spans="1:17" ht="15" customHeight="1" thickBot="1">
      <c r="A4780" s="446"/>
      <c r="B4780" s="446"/>
      <c r="C4780" s="54" t="str">
        <f>IF(A4780="CSP","Consolidated Supply Program(IIF)",IF(A4780&lt;&gt;"",INDEX('CCN &amp; Description'!$B$2:$B$1071,MATCH(VALUE(LEFT(A4780,5)),'CCN &amp; Description'!$A$2:$A$1071,0)),""))</f>
        <v/>
      </c>
      <c r="D4780" s="55" t="str">
        <f t="shared" si="148"/>
        <v>Q</v>
      </c>
      <c r="E4780" s="55" t="str">
        <f t="shared" si="149"/>
        <v>Q0018</v>
      </c>
      <c r="F4780" s="56" t="s">
        <v>16954</v>
      </c>
      <c r="G4780" s="56" t="s">
        <v>9838</v>
      </c>
      <c r="H4780" s="56" t="s">
        <v>16955</v>
      </c>
      <c r="I4780" s="60"/>
      <c r="J4780" s="60"/>
      <c r="K4780" s="60"/>
      <c r="L4780" s="315" t="e">
        <v>#REF!</v>
      </c>
      <c r="M4780" s="58" t="e">
        <v>#REF!</v>
      </c>
      <c r="N4780" s="58" t="e">
        <v>#N/A</v>
      </c>
      <c r="O4780" s="58" t="e">
        <v>#N/A</v>
      </c>
      <c r="P4780" s="58" t="e">
        <v>#N/A</v>
      </c>
      <c r="Q4780" s="58" t="e">
        <v>#N/A</v>
      </c>
    </row>
    <row r="4781" spans="1:17" ht="15" customHeight="1" thickBot="1">
      <c r="A4781" s="446"/>
      <c r="B4781" s="446"/>
      <c r="C4781" s="54" t="str">
        <f>IF(A4781="CSP","Consolidated Supply Program(IIF)",IF(A4781&lt;&gt;"",INDEX('CCN &amp; Description'!$B$2:$B$1071,MATCH(VALUE(LEFT(A4781,5)),'CCN &amp; Description'!$A$2:$A$1071,0)),""))</f>
        <v/>
      </c>
      <c r="D4781" s="55" t="str">
        <f t="shared" si="148"/>
        <v>Q</v>
      </c>
      <c r="E4781" s="55" t="str">
        <f t="shared" si="149"/>
        <v>Q0018</v>
      </c>
      <c r="F4781" s="56" t="s">
        <v>16954</v>
      </c>
      <c r="G4781" s="56" t="s">
        <v>9838</v>
      </c>
      <c r="H4781" s="59"/>
      <c r="I4781" s="60"/>
      <c r="J4781" s="60"/>
      <c r="K4781" s="60"/>
      <c r="L4781" s="315" t="e">
        <v>#REF!</v>
      </c>
      <c r="M4781" s="58" t="e">
        <v>#REF!</v>
      </c>
      <c r="N4781" s="58" t="e">
        <v>#N/A</v>
      </c>
      <c r="O4781" s="58" t="e">
        <v>#N/A</v>
      </c>
      <c r="P4781" s="58" t="e">
        <v>#N/A</v>
      </c>
      <c r="Q4781" s="58" t="e">
        <v>#N/A</v>
      </c>
    </row>
    <row r="4782" spans="1:17" ht="15" customHeight="1" thickBot="1">
      <c r="A4782" s="446"/>
      <c r="B4782" s="446"/>
      <c r="C4782" s="54" t="str">
        <f>IF(A4782="CSP","Consolidated Supply Program(IIF)",IF(A4782&lt;&gt;"",INDEX('CCN &amp; Description'!$B$2:$B$1071,MATCH(VALUE(LEFT(A4782,5)),'CCN &amp; Description'!$A$2:$A$1071,0)),""))</f>
        <v/>
      </c>
      <c r="D4782" s="55" t="str">
        <f t="shared" si="148"/>
        <v>Q</v>
      </c>
      <c r="E4782" s="55" t="str">
        <f t="shared" si="149"/>
        <v>Q0019</v>
      </c>
      <c r="F4782" s="56" t="s">
        <v>16956</v>
      </c>
      <c r="G4782" s="56" t="s">
        <v>16957</v>
      </c>
      <c r="H4782" s="59"/>
      <c r="I4782" s="60"/>
      <c r="J4782" s="60"/>
      <c r="K4782" s="60"/>
      <c r="L4782" s="315" t="e">
        <v>#REF!</v>
      </c>
      <c r="M4782" s="58" t="e">
        <v>#REF!</v>
      </c>
      <c r="N4782" s="58" t="e">
        <v>#N/A</v>
      </c>
      <c r="O4782" s="58" t="e">
        <v>#N/A</v>
      </c>
      <c r="P4782" s="58" t="e">
        <v>#N/A</v>
      </c>
      <c r="Q4782" s="58" t="e">
        <v>#N/A</v>
      </c>
    </row>
    <row r="4783" spans="1:17" ht="15" customHeight="1" thickBot="1">
      <c r="A4783" s="446"/>
      <c r="B4783" s="446"/>
      <c r="C4783" s="54" t="str">
        <f>IF(A4783="CSP","Consolidated Supply Program(IIF)",IF(A4783&lt;&gt;"",INDEX('CCN &amp; Description'!$B$2:$B$1071,MATCH(VALUE(LEFT(A4783,5)),'CCN &amp; Description'!$A$2:$A$1071,0)),""))</f>
        <v/>
      </c>
      <c r="D4783" s="55" t="str">
        <f t="shared" si="148"/>
        <v>Q</v>
      </c>
      <c r="E4783" s="55" t="str">
        <f t="shared" si="149"/>
        <v>Q0022</v>
      </c>
      <c r="F4783" s="56" t="s">
        <v>16958</v>
      </c>
      <c r="G4783" s="56" t="s">
        <v>10206</v>
      </c>
      <c r="H4783" s="59"/>
      <c r="I4783" s="60"/>
      <c r="J4783" s="60"/>
      <c r="K4783" s="60"/>
      <c r="L4783" s="315" t="e">
        <v>#REF!</v>
      </c>
      <c r="M4783" s="58" t="e">
        <v>#REF!</v>
      </c>
      <c r="N4783" s="58" t="e">
        <v>#N/A</v>
      </c>
      <c r="O4783" s="58" t="e">
        <v>#N/A</v>
      </c>
      <c r="P4783" s="58" t="e">
        <v>#N/A</v>
      </c>
      <c r="Q4783" s="58" t="e">
        <v>#N/A</v>
      </c>
    </row>
    <row r="4784" spans="1:17" ht="15" customHeight="1" thickBot="1">
      <c r="A4784" s="446"/>
      <c r="B4784" s="446"/>
      <c r="C4784" s="54" t="str">
        <f>IF(A4784="CSP","Consolidated Supply Program(IIF)",IF(A4784&lt;&gt;"",INDEX('CCN &amp; Description'!$B$2:$B$1071,MATCH(VALUE(LEFT(A4784,5)),'CCN &amp; Description'!$A$2:$A$1071,0)),""))</f>
        <v/>
      </c>
      <c r="D4784" s="55" t="str">
        <f t="shared" si="148"/>
        <v>Q</v>
      </c>
      <c r="E4784" s="55" t="str">
        <f t="shared" si="149"/>
        <v>Q0022</v>
      </c>
      <c r="F4784" s="56" t="s">
        <v>16958</v>
      </c>
      <c r="G4784" s="56" t="s">
        <v>9838</v>
      </c>
      <c r="H4784" s="59"/>
      <c r="I4784" s="60"/>
      <c r="J4784" s="60"/>
      <c r="K4784" s="60"/>
      <c r="L4784" s="315" t="e">
        <v>#REF!</v>
      </c>
      <c r="M4784" s="58" t="e">
        <v>#REF!</v>
      </c>
      <c r="N4784" s="58" t="e">
        <v>#N/A</v>
      </c>
      <c r="O4784" s="58" t="e">
        <v>#N/A</v>
      </c>
      <c r="P4784" s="58" t="e">
        <v>#N/A</v>
      </c>
      <c r="Q4784" s="58" t="e">
        <v>#N/A</v>
      </c>
    </row>
    <row r="4785" spans="1:17" ht="15" customHeight="1" thickBot="1">
      <c r="A4785" s="446"/>
      <c r="B4785" s="446"/>
      <c r="C4785" s="54" t="str">
        <f>IF(A4785="CSP","Consolidated Supply Program(IIF)",IF(A4785&lt;&gt;"",INDEX('CCN &amp; Description'!$B$2:$B$1071,MATCH(VALUE(LEFT(A4785,5)),'CCN &amp; Description'!$A$2:$A$1071,0)),""))</f>
        <v/>
      </c>
      <c r="D4785" s="55" t="str">
        <f t="shared" si="148"/>
        <v>Q</v>
      </c>
      <c r="E4785" s="55" t="str">
        <f t="shared" si="149"/>
        <v>Q0022</v>
      </c>
      <c r="F4785" s="56" t="s">
        <v>16958</v>
      </c>
      <c r="G4785" s="56" t="s">
        <v>9838</v>
      </c>
      <c r="H4785" s="59"/>
      <c r="I4785" s="60"/>
      <c r="J4785" s="60"/>
      <c r="K4785" s="60"/>
      <c r="L4785" s="315" t="e">
        <v>#REF!</v>
      </c>
      <c r="M4785" s="58" t="e">
        <v>#REF!</v>
      </c>
      <c r="N4785" s="58" t="e">
        <v>#N/A</v>
      </c>
      <c r="O4785" s="58" t="e">
        <v>#N/A</v>
      </c>
      <c r="P4785" s="58" t="e">
        <v>#N/A</v>
      </c>
      <c r="Q4785" s="58" t="e">
        <v>#N/A</v>
      </c>
    </row>
    <row r="4786" spans="1:17" ht="15" customHeight="1" thickBot="1">
      <c r="A4786" s="446"/>
      <c r="B4786" s="446"/>
      <c r="C4786" s="54" t="str">
        <f>IF(A4786="CSP","Consolidated Supply Program(IIF)",IF(A4786&lt;&gt;"",INDEX('CCN &amp; Description'!$B$2:$B$1071,MATCH(VALUE(LEFT(A4786,5)),'CCN &amp; Description'!$A$2:$A$1071,0)),""))</f>
        <v/>
      </c>
      <c r="D4786" s="55" t="str">
        <f t="shared" si="148"/>
        <v>Q</v>
      </c>
      <c r="E4786" s="55" t="str">
        <f t="shared" si="149"/>
        <v>Q0023</v>
      </c>
      <c r="F4786" s="56" t="s">
        <v>16959</v>
      </c>
      <c r="G4786" s="56" t="s">
        <v>16960</v>
      </c>
      <c r="H4786" s="59"/>
      <c r="I4786" s="60"/>
      <c r="J4786" s="60"/>
      <c r="K4786" s="60"/>
      <c r="L4786" s="315" t="e">
        <v>#REF!</v>
      </c>
      <c r="M4786" s="58" t="e">
        <v>#REF!</v>
      </c>
      <c r="N4786" s="58" t="e">
        <v>#N/A</v>
      </c>
      <c r="O4786" s="58" t="e">
        <v>#N/A</v>
      </c>
      <c r="P4786" s="58" t="e">
        <v>#N/A</v>
      </c>
      <c r="Q4786" s="58" t="e">
        <v>#N/A</v>
      </c>
    </row>
    <row r="4787" spans="1:17" ht="15" customHeight="1" thickBot="1">
      <c r="A4787" s="446"/>
      <c r="B4787" s="446"/>
      <c r="C4787" s="54" t="str">
        <f>IF(A4787="CSP","Consolidated Supply Program(IIF)",IF(A4787&lt;&gt;"",INDEX('CCN &amp; Description'!$B$2:$B$1071,MATCH(VALUE(LEFT(A4787,5)),'CCN &amp; Description'!$A$2:$A$1071,0)),""))</f>
        <v/>
      </c>
      <c r="D4787" s="55" t="str">
        <f t="shared" si="148"/>
        <v>Q</v>
      </c>
      <c r="E4787" s="55" t="str">
        <f t="shared" si="149"/>
        <v>Q0027</v>
      </c>
      <c r="F4787" s="56" t="s">
        <v>16961</v>
      </c>
      <c r="G4787" s="56" t="s">
        <v>15053</v>
      </c>
      <c r="H4787" s="59"/>
      <c r="I4787" s="60"/>
      <c r="J4787" s="60"/>
      <c r="K4787" s="60"/>
      <c r="L4787" s="315" t="e">
        <v>#REF!</v>
      </c>
      <c r="M4787" s="58" t="e">
        <v>#REF!</v>
      </c>
      <c r="N4787" s="58" t="e">
        <v>#N/A</v>
      </c>
      <c r="O4787" s="58" t="e">
        <v>#N/A</v>
      </c>
      <c r="P4787" s="58" t="e">
        <v>#N/A</v>
      </c>
      <c r="Q4787" s="58" t="e">
        <v>#N/A</v>
      </c>
    </row>
    <row r="4788" spans="1:17" ht="15" customHeight="1" thickBot="1">
      <c r="A4788" s="446"/>
      <c r="B4788" s="446"/>
      <c r="C4788" s="54" t="str">
        <f>IF(A4788="CSP","Consolidated Supply Program(IIF)",IF(A4788&lt;&gt;"",INDEX('CCN &amp; Description'!$B$2:$B$1071,MATCH(VALUE(LEFT(A4788,5)),'CCN &amp; Description'!$A$2:$A$1071,0)),""))</f>
        <v/>
      </c>
      <c r="D4788" s="55" t="str">
        <f t="shared" si="148"/>
        <v>Q</v>
      </c>
      <c r="E4788" s="55" t="str">
        <f t="shared" si="149"/>
        <v>Q0028</v>
      </c>
      <c r="F4788" s="56" t="s">
        <v>16962</v>
      </c>
      <c r="G4788" s="56" t="s">
        <v>15351</v>
      </c>
      <c r="H4788" s="59"/>
      <c r="I4788" s="60"/>
      <c r="J4788" s="60"/>
      <c r="K4788" s="60"/>
      <c r="L4788" s="315" t="e">
        <v>#REF!</v>
      </c>
      <c r="M4788" s="58" t="e">
        <v>#REF!</v>
      </c>
      <c r="N4788" s="58" t="e">
        <v>#N/A</v>
      </c>
      <c r="O4788" s="58" t="e">
        <v>#N/A</v>
      </c>
      <c r="P4788" s="58" t="e">
        <v>#N/A</v>
      </c>
      <c r="Q4788" s="58" t="e">
        <v>#N/A</v>
      </c>
    </row>
    <row r="4789" spans="1:17" ht="15" customHeight="1" thickBot="1">
      <c r="A4789" s="446"/>
      <c r="B4789" s="446"/>
      <c r="C4789" s="54" t="str">
        <f>IF(A4789="CSP","Consolidated Supply Program(IIF)",IF(A4789&lt;&gt;"",INDEX('CCN &amp; Description'!$B$2:$B$1071,MATCH(VALUE(LEFT(A4789,5)),'CCN &amp; Description'!$A$2:$A$1071,0)),""))</f>
        <v/>
      </c>
      <c r="D4789" s="55" t="str">
        <f t="shared" si="148"/>
        <v>Q</v>
      </c>
      <c r="E4789" s="55" t="str">
        <f t="shared" si="149"/>
        <v>Q0029</v>
      </c>
      <c r="F4789" s="56" t="s">
        <v>16963</v>
      </c>
      <c r="G4789" s="56" t="s">
        <v>16960</v>
      </c>
      <c r="H4789" s="59"/>
      <c r="I4789" s="60"/>
      <c r="J4789" s="60"/>
      <c r="K4789" s="60"/>
      <c r="L4789" s="315" t="e">
        <v>#REF!</v>
      </c>
      <c r="M4789" s="58" t="e">
        <v>#REF!</v>
      </c>
      <c r="N4789" s="58" t="e">
        <v>#N/A</v>
      </c>
      <c r="O4789" s="58" t="e">
        <v>#N/A</v>
      </c>
      <c r="P4789" s="58" t="e">
        <v>#N/A</v>
      </c>
      <c r="Q4789" s="58" t="e">
        <v>#N/A</v>
      </c>
    </row>
    <row r="4790" spans="1:17" ht="15" customHeight="1" thickBot="1">
      <c r="A4790" s="446"/>
      <c r="B4790" s="446"/>
      <c r="C4790" s="54" t="str">
        <f>IF(A4790="CSP","Consolidated Supply Program(IIF)",IF(A4790&lt;&gt;"",INDEX('CCN &amp; Description'!$B$2:$B$1071,MATCH(VALUE(LEFT(A4790,5)),'CCN &amp; Description'!$A$2:$A$1071,0)),""))</f>
        <v/>
      </c>
      <c r="D4790" s="55" t="str">
        <f t="shared" si="148"/>
        <v>Q</v>
      </c>
      <c r="E4790" s="55" t="str">
        <f t="shared" si="149"/>
        <v>Q0030</v>
      </c>
      <c r="F4790" s="56" t="s">
        <v>16964</v>
      </c>
      <c r="G4790" s="56" t="s">
        <v>10313</v>
      </c>
      <c r="H4790" s="59"/>
      <c r="I4790" s="60"/>
      <c r="J4790" s="60"/>
      <c r="K4790" s="60"/>
      <c r="L4790" s="315" t="e">
        <v>#REF!</v>
      </c>
      <c r="M4790" s="58" t="e">
        <v>#REF!</v>
      </c>
      <c r="N4790" s="58" t="e">
        <v>#N/A</v>
      </c>
      <c r="O4790" s="58" t="e">
        <v>#N/A</v>
      </c>
      <c r="P4790" s="58" t="e">
        <v>#N/A</v>
      </c>
      <c r="Q4790" s="58" t="e">
        <v>#N/A</v>
      </c>
    </row>
    <row r="4791" spans="1:17" ht="15" customHeight="1" thickBot="1">
      <c r="A4791" s="446"/>
      <c r="B4791" s="446"/>
      <c r="C4791" s="54" t="str">
        <f>IF(A4791="CSP","Consolidated Supply Program(IIF)",IF(A4791&lt;&gt;"",INDEX('CCN &amp; Description'!$B$2:$B$1071,MATCH(VALUE(LEFT(A4791,5)),'CCN &amp; Description'!$A$2:$A$1071,0)),""))</f>
        <v/>
      </c>
      <c r="D4791" s="55" t="str">
        <f t="shared" si="148"/>
        <v>Q</v>
      </c>
      <c r="E4791" s="55" t="str">
        <f t="shared" si="149"/>
        <v>Q0031</v>
      </c>
      <c r="F4791" s="56" t="s">
        <v>16965</v>
      </c>
      <c r="G4791" s="56" t="s">
        <v>10313</v>
      </c>
      <c r="H4791" s="59"/>
      <c r="I4791" s="60"/>
      <c r="J4791" s="60"/>
      <c r="K4791" s="60"/>
      <c r="L4791" s="315" t="e">
        <v>#REF!</v>
      </c>
      <c r="M4791" s="58" t="e">
        <v>#REF!</v>
      </c>
      <c r="N4791" s="58" t="e">
        <v>#N/A</v>
      </c>
      <c r="O4791" s="58" t="e">
        <v>#N/A</v>
      </c>
      <c r="P4791" s="58" t="e">
        <v>#N/A</v>
      </c>
      <c r="Q4791" s="58" t="e">
        <v>#N/A</v>
      </c>
    </row>
    <row r="4792" spans="1:17" ht="15" customHeight="1" thickBot="1">
      <c r="A4792" s="446"/>
      <c r="B4792" s="446"/>
      <c r="C4792" s="54" t="str">
        <f>IF(A4792="CSP","Consolidated Supply Program(IIF)",IF(A4792&lt;&gt;"",INDEX('CCN &amp; Description'!$B$2:$B$1071,MATCH(VALUE(LEFT(A4792,5)),'CCN &amp; Description'!$A$2:$A$1071,0)),""))</f>
        <v/>
      </c>
      <c r="D4792" s="55" t="str">
        <f t="shared" si="148"/>
        <v>Q</v>
      </c>
      <c r="E4792" s="55" t="str">
        <f t="shared" si="149"/>
        <v>Q0032</v>
      </c>
      <c r="F4792" s="56" t="s">
        <v>16966</v>
      </c>
      <c r="G4792" s="56" t="s">
        <v>16960</v>
      </c>
      <c r="H4792" s="59"/>
      <c r="I4792" s="60"/>
      <c r="J4792" s="60"/>
      <c r="K4792" s="60"/>
      <c r="L4792" s="315" t="e">
        <v>#REF!</v>
      </c>
      <c r="M4792" s="58" t="e">
        <v>#REF!</v>
      </c>
      <c r="N4792" s="58" t="e">
        <v>#N/A</v>
      </c>
      <c r="O4792" s="58" t="e">
        <v>#N/A</v>
      </c>
      <c r="P4792" s="58" t="e">
        <v>#N/A</v>
      </c>
      <c r="Q4792" s="58" t="e">
        <v>#N/A</v>
      </c>
    </row>
    <row r="4793" spans="1:17" ht="15" customHeight="1" thickBot="1">
      <c r="A4793" s="446"/>
      <c r="B4793" s="446"/>
      <c r="C4793" s="54" t="str">
        <f>IF(A4793="CSP","Consolidated Supply Program(IIF)",IF(A4793&lt;&gt;"",INDEX('CCN &amp; Description'!$B$2:$B$1071,MATCH(VALUE(LEFT(A4793,5)),'CCN &amp; Description'!$A$2:$A$1071,0)),""))</f>
        <v/>
      </c>
      <c r="D4793" s="55" t="str">
        <f t="shared" si="148"/>
        <v>Q</v>
      </c>
      <c r="E4793" s="55" t="str">
        <f t="shared" si="149"/>
        <v>Q0037</v>
      </c>
      <c r="F4793" s="56" t="s">
        <v>16967</v>
      </c>
      <c r="G4793" s="56" t="s">
        <v>16947</v>
      </c>
      <c r="H4793" s="56" t="s">
        <v>16968</v>
      </c>
      <c r="I4793" s="60"/>
      <c r="J4793" s="60"/>
      <c r="K4793" s="60"/>
      <c r="L4793" s="315" t="e">
        <v>#REF!</v>
      </c>
      <c r="M4793" s="58" t="e">
        <v>#REF!</v>
      </c>
      <c r="N4793" s="58" t="e">
        <v>#N/A</v>
      </c>
      <c r="O4793" s="58" t="e">
        <v>#N/A</v>
      </c>
      <c r="P4793" s="58" t="e">
        <v>#N/A</v>
      </c>
      <c r="Q4793" s="58" t="e">
        <v>#N/A</v>
      </c>
    </row>
    <row r="4794" spans="1:17" ht="15" customHeight="1" thickBot="1">
      <c r="A4794" s="446"/>
      <c r="B4794" s="446"/>
      <c r="C4794" s="54" t="str">
        <f>IF(A4794="CSP","Consolidated Supply Program(IIF)",IF(A4794&lt;&gt;"",INDEX('CCN &amp; Description'!$B$2:$B$1071,MATCH(VALUE(LEFT(A4794,5)),'CCN &amp; Description'!$A$2:$A$1071,0)),""))</f>
        <v/>
      </c>
      <c r="D4794" s="55" t="str">
        <f t="shared" si="148"/>
        <v>Q</v>
      </c>
      <c r="E4794" s="55" t="str">
        <f t="shared" si="149"/>
        <v>Q0037</v>
      </c>
      <c r="F4794" s="56" t="s">
        <v>16967</v>
      </c>
      <c r="G4794" s="56" t="s">
        <v>16947</v>
      </c>
      <c r="H4794" s="59"/>
      <c r="I4794" s="60"/>
      <c r="J4794" s="60"/>
      <c r="K4794" s="60"/>
      <c r="L4794" s="315" t="e">
        <v>#REF!</v>
      </c>
      <c r="M4794" s="58" t="e">
        <v>#REF!</v>
      </c>
      <c r="N4794" s="58" t="e">
        <v>#N/A</v>
      </c>
      <c r="O4794" s="58" t="e">
        <v>#N/A</v>
      </c>
      <c r="P4794" s="58" t="e">
        <v>#N/A</v>
      </c>
      <c r="Q4794" s="58" t="e">
        <v>#N/A</v>
      </c>
    </row>
    <row r="4795" spans="1:17" ht="15" customHeight="1" thickBot="1">
      <c r="A4795" s="446"/>
      <c r="B4795" s="446"/>
      <c r="C4795" s="54" t="str">
        <f>IF(A4795="CSP","Consolidated Supply Program(IIF)",IF(A4795&lt;&gt;"",INDEX('CCN &amp; Description'!$B$2:$B$1071,MATCH(VALUE(LEFT(A4795,5)),'CCN &amp; Description'!$A$2:$A$1071,0)),""))</f>
        <v/>
      </c>
      <c r="D4795" s="55" t="str">
        <f t="shared" si="148"/>
        <v>Q</v>
      </c>
      <c r="E4795" s="55" t="str">
        <f t="shared" si="149"/>
        <v>Q0038</v>
      </c>
      <c r="F4795" s="56" t="s">
        <v>16969</v>
      </c>
      <c r="G4795" s="56" t="s">
        <v>11697</v>
      </c>
      <c r="H4795" s="59"/>
      <c r="I4795" s="60"/>
      <c r="J4795" s="60"/>
      <c r="K4795" s="60"/>
      <c r="L4795" s="315" t="e">
        <v>#REF!</v>
      </c>
      <c r="M4795" s="58" t="e">
        <v>#REF!</v>
      </c>
      <c r="N4795" s="58" t="e">
        <v>#N/A</v>
      </c>
      <c r="O4795" s="58" t="e">
        <v>#N/A</v>
      </c>
      <c r="P4795" s="58" t="e">
        <v>#N/A</v>
      </c>
      <c r="Q4795" s="58" t="e">
        <v>#N/A</v>
      </c>
    </row>
    <row r="4796" spans="1:17" ht="15" customHeight="1" thickBot="1">
      <c r="A4796" s="446"/>
      <c r="B4796" s="446"/>
      <c r="C4796" s="54" t="str">
        <f>IF(A4796="CSP","Consolidated Supply Program(IIF)",IF(A4796&lt;&gt;"",INDEX('CCN &amp; Description'!$B$2:$B$1071,MATCH(VALUE(LEFT(A4796,5)),'CCN &amp; Description'!$A$2:$A$1071,0)),""))</f>
        <v/>
      </c>
      <c r="D4796" s="55" t="str">
        <f t="shared" si="148"/>
        <v>Q</v>
      </c>
      <c r="E4796" s="55" t="str">
        <f t="shared" si="149"/>
        <v>Q0039</v>
      </c>
      <c r="F4796" s="56" t="s">
        <v>16970</v>
      </c>
      <c r="G4796" s="56" t="s">
        <v>10587</v>
      </c>
      <c r="H4796" s="59"/>
      <c r="I4796" s="60"/>
      <c r="J4796" s="60"/>
      <c r="K4796" s="60"/>
      <c r="L4796" s="315" t="e">
        <v>#REF!</v>
      </c>
      <c r="M4796" s="58" t="e">
        <v>#REF!</v>
      </c>
      <c r="N4796" s="58" t="e">
        <v>#N/A</v>
      </c>
      <c r="O4796" s="58" t="e">
        <v>#N/A</v>
      </c>
      <c r="P4796" s="58" t="e">
        <v>#N/A</v>
      </c>
      <c r="Q4796" s="58" t="e">
        <v>#N/A</v>
      </c>
    </row>
    <row r="4797" spans="1:17" ht="15" customHeight="1" thickBot="1">
      <c r="A4797" s="446"/>
      <c r="B4797" s="446"/>
      <c r="C4797" s="54" t="str">
        <f>IF(A4797="CSP","Consolidated Supply Program(IIF)",IF(A4797&lt;&gt;"",INDEX('CCN &amp; Description'!$B$2:$B$1071,MATCH(VALUE(LEFT(A4797,5)),'CCN &amp; Description'!$A$2:$A$1071,0)),""))</f>
        <v/>
      </c>
      <c r="D4797" s="55" t="str">
        <f t="shared" si="148"/>
        <v>Q</v>
      </c>
      <c r="E4797" s="55" t="str">
        <f t="shared" si="149"/>
        <v>Q0040</v>
      </c>
      <c r="F4797" s="56" t="s">
        <v>16971</v>
      </c>
      <c r="G4797" s="56" t="s">
        <v>1989</v>
      </c>
      <c r="H4797" s="59"/>
      <c r="I4797" s="60"/>
      <c r="J4797" s="60"/>
      <c r="K4797" s="60"/>
      <c r="L4797" s="315" t="e">
        <v>#REF!</v>
      </c>
      <c r="M4797" s="58" t="e">
        <v>#REF!</v>
      </c>
      <c r="N4797" s="58" t="e">
        <v>#N/A</v>
      </c>
      <c r="O4797" s="58" t="e">
        <v>#N/A</v>
      </c>
      <c r="P4797" s="58" t="e">
        <v>#N/A</v>
      </c>
      <c r="Q4797" s="58" t="e">
        <v>#N/A</v>
      </c>
    </row>
    <row r="4798" spans="1:17" ht="15" customHeight="1" thickBot="1">
      <c r="A4798" s="446"/>
      <c r="B4798" s="446"/>
      <c r="C4798" s="54" t="str">
        <f>IF(A4798="CSP","Consolidated Supply Program(IIF)",IF(A4798&lt;&gt;"",INDEX('CCN &amp; Description'!$B$2:$B$1071,MATCH(VALUE(LEFT(A4798,5)),'CCN &amp; Description'!$A$2:$A$1071,0)),""))</f>
        <v/>
      </c>
      <c r="D4798" s="55" t="str">
        <f t="shared" si="148"/>
        <v>Q</v>
      </c>
      <c r="E4798" s="55" t="str">
        <f t="shared" si="149"/>
        <v>Q0040</v>
      </c>
      <c r="F4798" s="56" t="s">
        <v>16971</v>
      </c>
      <c r="G4798" s="56" t="s">
        <v>1989</v>
      </c>
      <c r="H4798" s="59"/>
      <c r="I4798" s="60"/>
      <c r="J4798" s="60"/>
      <c r="K4798" s="60"/>
      <c r="L4798" s="315" t="e">
        <v>#REF!</v>
      </c>
      <c r="M4798" s="58" t="e">
        <v>#REF!</v>
      </c>
      <c r="N4798" s="58" t="e">
        <v>#N/A</v>
      </c>
      <c r="O4798" s="58" t="e">
        <v>#N/A</v>
      </c>
      <c r="P4798" s="58" t="e">
        <v>#N/A</v>
      </c>
      <c r="Q4798" s="58" t="e">
        <v>#N/A</v>
      </c>
    </row>
    <row r="4799" spans="1:17" ht="15" customHeight="1" thickBot="1">
      <c r="A4799" s="446"/>
      <c r="B4799" s="446"/>
      <c r="C4799" s="54" t="str">
        <f>IF(A4799="CSP","Consolidated Supply Program(IIF)",IF(A4799&lt;&gt;"",INDEX('CCN &amp; Description'!$B$2:$B$1071,MATCH(VALUE(LEFT(A4799,5)),'CCN &amp; Description'!$A$2:$A$1071,0)),""))</f>
        <v/>
      </c>
      <c r="D4799" s="55" t="str">
        <f t="shared" si="148"/>
        <v>Q</v>
      </c>
      <c r="E4799" s="55" t="str">
        <f t="shared" si="149"/>
        <v>Q0040</v>
      </c>
      <c r="F4799" s="56" t="s">
        <v>16971</v>
      </c>
      <c r="G4799" s="56" t="s">
        <v>1989</v>
      </c>
      <c r="H4799" s="59"/>
      <c r="I4799" s="60"/>
      <c r="J4799" s="60"/>
      <c r="K4799" s="60"/>
      <c r="L4799" s="315" t="e">
        <v>#REF!</v>
      </c>
      <c r="M4799" s="58" t="e">
        <v>#REF!</v>
      </c>
      <c r="N4799" s="58" t="e">
        <v>#N/A</v>
      </c>
      <c r="O4799" s="58" t="e">
        <v>#N/A</v>
      </c>
      <c r="P4799" s="58" t="e">
        <v>#N/A</v>
      </c>
      <c r="Q4799" s="58" t="e">
        <v>#N/A</v>
      </c>
    </row>
    <row r="4800" spans="1:17" ht="15" customHeight="1" thickBot="1">
      <c r="A4800" s="446"/>
      <c r="B4800" s="446"/>
      <c r="C4800" s="54" t="str">
        <f>IF(A4800="CSP","Consolidated Supply Program(IIF)",IF(A4800&lt;&gt;"",INDEX('CCN &amp; Description'!$B$2:$B$1071,MATCH(VALUE(LEFT(A4800,5)),'CCN &amp; Description'!$A$2:$A$1071,0)),""))</f>
        <v/>
      </c>
      <c r="D4800" s="55" t="str">
        <f t="shared" si="148"/>
        <v>Q</v>
      </c>
      <c r="E4800" s="55" t="str">
        <f t="shared" si="149"/>
        <v>Q0041</v>
      </c>
      <c r="F4800" s="56" t="s">
        <v>16972</v>
      </c>
      <c r="G4800" s="56" t="s">
        <v>16973</v>
      </c>
      <c r="H4800" s="59"/>
      <c r="I4800" s="60"/>
      <c r="J4800" s="60"/>
      <c r="K4800" s="60"/>
      <c r="L4800" s="315" t="e">
        <v>#REF!</v>
      </c>
      <c r="M4800" s="58" t="e">
        <v>#REF!</v>
      </c>
      <c r="N4800" s="58" t="e">
        <v>#N/A</v>
      </c>
      <c r="O4800" s="58" t="e">
        <v>#N/A</v>
      </c>
      <c r="P4800" s="58" t="e">
        <v>#N/A</v>
      </c>
      <c r="Q4800" s="58" t="e">
        <v>#N/A</v>
      </c>
    </row>
    <row r="4801" spans="1:17" ht="15" customHeight="1" thickBot="1">
      <c r="A4801" s="446"/>
      <c r="B4801" s="446"/>
      <c r="C4801" s="54" t="str">
        <f>IF(A4801="CSP","Consolidated Supply Program(IIF)",IF(A4801&lt;&gt;"",INDEX('CCN &amp; Description'!$B$2:$B$1071,MATCH(VALUE(LEFT(A4801,5)),'CCN &amp; Description'!$A$2:$A$1071,0)),""))</f>
        <v/>
      </c>
      <c r="D4801" s="55" t="str">
        <f t="shared" si="148"/>
        <v>Q</v>
      </c>
      <c r="E4801" s="55" t="str">
        <f t="shared" si="149"/>
        <v>Q1001</v>
      </c>
      <c r="F4801" s="56" t="s">
        <v>16974</v>
      </c>
      <c r="G4801" s="56" t="s">
        <v>1989</v>
      </c>
      <c r="H4801" s="59"/>
      <c r="I4801" s="60"/>
      <c r="J4801" s="60"/>
      <c r="K4801" s="60"/>
      <c r="L4801" s="315" t="e">
        <v>#REF!</v>
      </c>
      <c r="M4801" s="58" t="e">
        <v>#REF!</v>
      </c>
      <c r="N4801" s="58" t="e">
        <v>#N/A</v>
      </c>
      <c r="O4801" s="58" t="e">
        <v>#N/A</v>
      </c>
      <c r="P4801" s="58" t="e">
        <v>#N/A</v>
      </c>
      <c r="Q4801" s="58" t="e">
        <v>#N/A</v>
      </c>
    </row>
    <row r="4802" spans="1:17" ht="15" customHeight="1" thickBot="1">
      <c r="A4802" s="446"/>
      <c r="B4802" s="446"/>
      <c r="C4802" s="54" t="str">
        <f>IF(A4802="CSP","Consolidated Supply Program(IIF)",IF(A4802&lt;&gt;"",INDEX('CCN &amp; Description'!$B$2:$B$1071,MATCH(VALUE(LEFT(A4802,5)),'CCN &amp; Description'!$A$2:$A$1071,0)),""))</f>
        <v/>
      </c>
      <c r="D4802" s="55" t="str">
        <f t="shared" ref="D4802:D4865" si="150">LEFT(F4802,1)</f>
        <v>Q</v>
      </c>
      <c r="E4802" s="55" t="str">
        <f t="shared" ref="E4802:E4865" si="151">LEFT(F4802,5)</f>
        <v>Q1002</v>
      </c>
      <c r="F4802" s="56" t="s">
        <v>16975</v>
      </c>
      <c r="G4802" s="56" t="s">
        <v>16976</v>
      </c>
      <c r="H4802" s="56" t="s">
        <v>16977</v>
      </c>
      <c r="I4802" s="60"/>
      <c r="J4802" s="60"/>
      <c r="K4802" s="60"/>
      <c r="L4802" s="315" t="e">
        <v>#REF!</v>
      </c>
      <c r="M4802" s="58" t="e">
        <v>#REF!</v>
      </c>
      <c r="N4802" s="58" t="e">
        <v>#N/A</v>
      </c>
      <c r="O4802" s="58" t="e">
        <v>#N/A</v>
      </c>
      <c r="P4802" s="58" t="e">
        <v>#N/A</v>
      </c>
      <c r="Q4802" s="58" t="e">
        <v>#N/A</v>
      </c>
    </row>
    <row r="4803" spans="1:17" ht="15" customHeight="1" thickBot="1">
      <c r="A4803" s="446"/>
      <c r="B4803" s="446"/>
      <c r="C4803" s="54" t="str">
        <f>IF(A4803="CSP","Consolidated Supply Program(IIF)",IF(A4803&lt;&gt;"",INDEX('CCN &amp; Description'!$B$2:$B$1071,MATCH(VALUE(LEFT(A4803,5)),'CCN &amp; Description'!$A$2:$A$1071,0)),""))</f>
        <v/>
      </c>
      <c r="D4803" s="55" t="str">
        <f t="shared" si="150"/>
        <v>Q</v>
      </c>
      <c r="E4803" s="55" t="str">
        <f t="shared" si="151"/>
        <v>Q1003</v>
      </c>
      <c r="F4803" s="56" t="s">
        <v>16978</v>
      </c>
      <c r="G4803" s="56" t="s">
        <v>14873</v>
      </c>
      <c r="H4803" s="59"/>
      <c r="I4803" s="60"/>
      <c r="J4803" s="60"/>
      <c r="K4803" s="60"/>
      <c r="L4803" s="315" t="e">
        <v>#REF!</v>
      </c>
      <c r="M4803" s="58" t="e">
        <v>#REF!</v>
      </c>
      <c r="N4803" s="58" t="e">
        <v>#N/A</v>
      </c>
      <c r="O4803" s="58" t="e">
        <v>#N/A</v>
      </c>
      <c r="P4803" s="58" t="e">
        <v>#N/A</v>
      </c>
      <c r="Q4803" s="58" t="e">
        <v>#N/A</v>
      </c>
    </row>
    <row r="4804" spans="1:17" ht="15" customHeight="1" thickBot="1">
      <c r="A4804" s="446"/>
      <c r="B4804" s="446"/>
      <c r="C4804" s="54" t="str">
        <f>IF(A4804="CSP","Consolidated Supply Program(IIF)",IF(A4804&lt;&gt;"",INDEX('CCN &amp; Description'!$B$2:$B$1071,MATCH(VALUE(LEFT(A4804,5)),'CCN &amp; Description'!$A$2:$A$1071,0)),""))</f>
        <v/>
      </c>
      <c r="D4804" s="55" t="str">
        <f t="shared" si="150"/>
        <v>Q</v>
      </c>
      <c r="E4804" s="55" t="str">
        <f t="shared" si="151"/>
        <v>Q1004</v>
      </c>
      <c r="F4804" s="56" t="s">
        <v>16979</v>
      </c>
      <c r="G4804" s="56" t="s">
        <v>16980</v>
      </c>
      <c r="H4804" s="59"/>
      <c r="I4804" s="60"/>
      <c r="J4804" s="60"/>
      <c r="K4804" s="60"/>
      <c r="L4804" s="315" t="e">
        <v>#REF!</v>
      </c>
      <c r="M4804" s="58" t="e">
        <v>#REF!</v>
      </c>
      <c r="N4804" s="58" t="e">
        <v>#N/A</v>
      </c>
      <c r="O4804" s="58" t="e">
        <v>#N/A</v>
      </c>
      <c r="P4804" s="58" t="e">
        <v>#N/A</v>
      </c>
      <c r="Q4804" s="58" t="e">
        <v>#N/A</v>
      </c>
    </row>
    <row r="4805" spans="1:17" ht="15" customHeight="1" thickBot="1">
      <c r="A4805" s="446"/>
      <c r="B4805" s="446"/>
      <c r="C4805" s="54" t="str">
        <f>IF(A4805="CSP","Consolidated Supply Program(IIF)",IF(A4805&lt;&gt;"",INDEX('CCN &amp; Description'!$B$2:$B$1071,MATCH(VALUE(LEFT(A4805,5)),'CCN &amp; Description'!$A$2:$A$1071,0)),""))</f>
        <v/>
      </c>
      <c r="D4805" s="55" t="str">
        <f t="shared" si="150"/>
        <v>Q</v>
      </c>
      <c r="E4805" s="55" t="str">
        <f t="shared" si="151"/>
        <v>Q1005</v>
      </c>
      <c r="F4805" s="56" t="s">
        <v>16981</v>
      </c>
      <c r="G4805" s="56" t="s">
        <v>16982</v>
      </c>
      <c r="H4805" s="59"/>
      <c r="I4805" s="60"/>
      <c r="J4805" s="60"/>
      <c r="K4805" s="60"/>
      <c r="L4805" s="315" t="e">
        <v>#REF!</v>
      </c>
      <c r="M4805" s="58" t="e">
        <v>#REF!</v>
      </c>
      <c r="N4805" s="58" t="e">
        <v>#N/A</v>
      </c>
      <c r="O4805" s="58" t="e">
        <v>#N/A</v>
      </c>
      <c r="P4805" s="58" t="e">
        <v>#N/A</v>
      </c>
      <c r="Q4805" s="58" t="e">
        <v>#N/A</v>
      </c>
    </row>
    <row r="4806" spans="1:17" ht="15" customHeight="1" thickBot="1">
      <c r="A4806" s="446"/>
      <c r="B4806" s="446"/>
      <c r="C4806" s="54" t="str">
        <f>IF(A4806="CSP","Consolidated Supply Program(IIF)",IF(A4806&lt;&gt;"",INDEX('CCN &amp; Description'!$B$2:$B$1071,MATCH(VALUE(LEFT(A4806,5)),'CCN &amp; Description'!$A$2:$A$1071,0)),""))</f>
        <v/>
      </c>
      <c r="D4806" s="55" t="str">
        <f t="shared" si="150"/>
        <v>Q</v>
      </c>
      <c r="E4806" s="55" t="str">
        <f t="shared" si="151"/>
        <v>Q1006</v>
      </c>
      <c r="F4806" s="56" t="s">
        <v>16983</v>
      </c>
      <c r="G4806" s="56" t="s">
        <v>9838</v>
      </c>
      <c r="H4806" s="59"/>
      <c r="I4806" s="60"/>
      <c r="J4806" s="60"/>
      <c r="K4806" s="60"/>
      <c r="L4806" s="315" t="e">
        <v>#REF!</v>
      </c>
      <c r="M4806" s="58" t="e">
        <v>#REF!</v>
      </c>
      <c r="N4806" s="58" t="e">
        <v>#N/A</v>
      </c>
      <c r="O4806" s="58" t="e">
        <v>#N/A</v>
      </c>
      <c r="P4806" s="58" t="e">
        <v>#N/A</v>
      </c>
      <c r="Q4806" s="58" t="e">
        <v>#N/A</v>
      </c>
    </row>
    <row r="4807" spans="1:17" ht="15" customHeight="1" thickBot="1">
      <c r="A4807" s="446"/>
      <c r="B4807" s="446"/>
      <c r="C4807" s="54" t="str">
        <f>IF(A4807="CSP","Consolidated Supply Program(IIF)",IF(A4807&lt;&gt;"",INDEX('CCN &amp; Description'!$B$2:$B$1071,MATCH(VALUE(LEFT(A4807,5)),'CCN &amp; Description'!$A$2:$A$1071,0)),""))</f>
        <v/>
      </c>
      <c r="D4807" s="55" t="str">
        <f t="shared" si="150"/>
        <v>Q</v>
      </c>
      <c r="E4807" s="55" t="str">
        <f t="shared" si="151"/>
        <v>Q1007</v>
      </c>
      <c r="F4807" s="56" t="s">
        <v>16984</v>
      </c>
      <c r="G4807" s="56" t="s">
        <v>9838</v>
      </c>
      <c r="H4807" s="59"/>
      <c r="I4807" s="60"/>
      <c r="J4807" s="60"/>
      <c r="K4807" s="60"/>
      <c r="L4807" s="315" t="e">
        <v>#REF!</v>
      </c>
      <c r="M4807" s="58" t="e">
        <v>#REF!</v>
      </c>
      <c r="N4807" s="58" t="e">
        <v>#N/A</v>
      </c>
      <c r="O4807" s="58" t="e">
        <v>#N/A</v>
      </c>
      <c r="P4807" s="58" t="e">
        <v>#N/A</v>
      </c>
      <c r="Q4807" s="58" t="e">
        <v>#N/A</v>
      </c>
    </row>
    <row r="4808" spans="1:17" ht="15" customHeight="1" thickBot="1">
      <c r="A4808" s="446"/>
      <c r="B4808" s="446"/>
      <c r="C4808" s="54" t="str">
        <f>IF(A4808="CSP","Consolidated Supply Program(IIF)",IF(A4808&lt;&gt;"",INDEX('CCN &amp; Description'!$B$2:$B$1071,MATCH(VALUE(LEFT(A4808,5)),'CCN &amp; Description'!$A$2:$A$1071,0)),""))</f>
        <v/>
      </c>
      <c r="D4808" s="55" t="str">
        <f t="shared" si="150"/>
        <v>Q</v>
      </c>
      <c r="E4808" s="55" t="str">
        <f t="shared" si="151"/>
        <v>Q1007</v>
      </c>
      <c r="F4808" s="56" t="s">
        <v>16984</v>
      </c>
      <c r="G4808" s="56" t="s">
        <v>9838</v>
      </c>
      <c r="H4808" s="59"/>
      <c r="I4808" s="60"/>
      <c r="J4808" s="60"/>
      <c r="K4808" s="60"/>
      <c r="L4808" s="315" t="e">
        <v>#REF!</v>
      </c>
      <c r="M4808" s="58" t="e">
        <v>#REF!</v>
      </c>
      <c r="N4808" s="58" t="e">
        <v>#N/A</v>
      </c>
      <c r="O4808" s="58" t="e">
        <v>#N/A</v>
      </c>
      <c r="P4808" s="58" t="e">
        <v>#N/A</v>
      </c>
      <c r="Q4808" s="58" t="e">
        <v>#N/A</v>
      </c>
    </row>
    <row r="4809" spans="1:17" ht="15" customHeight="1" thickBot="1">
      <c r="A4809" s="446"/>
      <c r="B4809" s="446"/>
      <c r="C4809" s="54" t="str">
        <f>IF(A4809="CSP","Consolidated Supply Program(IIF)",IF(A4809&lt;&gt;"",INDEX('CCN &amp; Description'!$B$2:$B$1071,MATCH(VALUE(LEFT(A4809,5)),'CCN &amp; Description'!$A$2:$A$1071,0)),""))</f>
        <v/>
      </c>
      <c r="D4809" s="55" t="str">
        <f t="shared" si="150"/>
        <v>Q</v>
      </c>
      <c r="E4809" s="55" t="str">
        <f t="shared" si="151"/>
        <v>Q1008</v>
      </c>
      <c r="F4809" s="56" t="s">
        <v>16985</v>
      </c>
      <c r="G4809" s="56" t="s">
        <v>9838</v>
      </c>
      <c r="H4809" s="59"/>
      <c r="I4809" s="60"/>
      <c r="J4809" s="60"/>
      <c r="K4809" s="60"/>
      <c r="L4809" s="315" t="e">
        <v>#REF!</v>
      </c>
      <c r="M4809" s="58" t="e">
        <v>#REF!</v>
      </c>
      <c r="N4809" s="58" t="e">
        <v>#N/A</v>
      </c>
      <c r="O4809" s="58" t="e">
        <v>#N/A</v>
      </c>
      <c r="P4809" s="58" t="e">
        <v>#N/A</v>
      </c>
      <c r="Q4809" s="58" t="e">
        <v>#N/A</v>
      </c>
    </row>
    <row r="4810" spans="1:17" ht="15" customHeight="1" thickBot="1">
      <c r="A4810" s="446"/>
      <c r="B4810" s="446"/>
      <c r="C4810" s="54" t="str">
        <f>IF(A4810="CSP","Consolidated Supply Program(IIF)",IF(A4810&lt;&gt;"",INDEX('CCN &amp; Description'!$B$2:$B$1071,MATCH(VALUE(LEFT(A4810,5)),'CCN &amp; Description'!$A$2:$A$1071,0)),""))</f>
        <v/>
      </c>
      <c r="D4810" s="55" t="str">
        <f t="shared" si="150"/>
        <v>Q</v>
      </c>
      <c r="E4810" s="55" t="str">
        <f t="shared" si="151"/>
        <v>Q1009</v>
      </c>
      <c r="F4810" s="56" t="s">
        <v>16986</v>
      </c>
      <c r="G4810" s="56" t="s">
        <v>9838</v>
      </c>
      <c r="H4810" s="59"/>
      <c r="I4810" s="60"/>
      <c r="J4810" s="60"/>
      <c r="K4810" s="60"/>
      <c r="L4810" s="315" t="e">
        <v>#REF!</v>
      </c>
      <c r="M4810" s="58" t="e">
        <v>#REF!</v>
      </c>
      <c r="N4810" s="58" t="e">
        <v>#N/A</v>
      </c>
      <c r="O4810" s="58" t="e">
        <v>#N/A</v>
      </c>
      <c r="P4810" s="58" t="e">
        <v>#N/A</v>
      </c>
      <c r="Q4810" s="58" t="e">
        <v>#N/A</v>
      </c>
    </row>
    <row r="4811" spans="1:17" ht="15" customHeight="1" thickBot="1">
      <c r="A4811" s="446"/>
      <c r="B4811" s="446"/>
      <c r="C4811" s="54" t="str">
        <f>IF(A4811="CSP","Consolidated Supply Program(IIF)",IF(A4811&lt;&gt;"",INDEX('CCN &amp; Description'!$B$2:$B$1071,MATCH(VALUE(LEFT(A4811,5)),'CCN &amp; Description'!$A$2:$A$1071,0)),""))</f>
        <v/>
      </c>
      <c r="D4811" s="55" t="str">
        <f t="shared" si="150"/>
        <v>Q</v>
      </c>
      <c r="E4811" s="55" t="str">
        <f t="shared" si="151"/>
        <v>Q1010</v>
      </c>
      <c r="F4811" s="56" t="s">
        <v>16987</v>
      </c>
      <c r="G4811" s="56" t="s">
        <v>2530</v>
      </c>
      <c r="H4811" s="59"/>
      <c r="I4811" s="60"/>
      <c r="J4811" s="60"/>
      <c r="K4811" s="60"/>
      <c r="L4811" s="315" t="e">
        <v>#REF!</v>
      </c>
      <c r="M4811" s="58" t="e">
        <v>#REF!</v>
      </c>
      <c r="N4811" s="58" t="e">
        <v>#N/A</v>
      </c>
      <c r="O4811" s="58" t="e">
        <v>#N/A</v>
      </c>
      <c r="P4811" s="58" t="e">
        <v>#N/A</v>
      </c>
      <c r="Q4811" s="58" t="e">
        <v>#N/A</v>
      </c>
    </row>
    <row r="4812" spans="1:17" ht="15" customHeight="1" thickBot="1">
      <c r="A4812" s="446"/>
      <c r="B4812" s="446"/>
      <c r="C4812" s="54" t="str">
        <f>IF(A4812="CSP","Consolidated Supply Program(IIF)",IF(A4812&lt;&gt;"",INDEX('CCN &amp; Description'!$B$2:$B$1071,MATCH(VALUE(LEFT(A4812,5)),'CCN &amp; Description'!$A$2:$A$1071,0)),""))</f>
        <v/>
      </c>
      <c r="D4812" s="55" t="str">
        <f t="shared" si="150"/>
        <v>Q</v>
      </c>
      <c r="E4812" s="55" t="str">
        <f t="shared" si="151"/>
        <v>Q1011</v>
      </c>
      <c r="F4812" s="56" t="s">
        <v>16988</v>
      </c>
      <c r="G4812" s="56" t="s">
        <v>2530</v>
      </c>
      <c r="H4812" s="59"/>
      <c r="I4812" s="60"/>
      <c r="J4812" s="60"/>
      <c r="K4812" s="60"/>
      <c r="L4812" s="315" t="e">
        <v>#REF!</v>
      </c>
      <c r="M4812" s="58" t="e">
        <v>#REF!</v>
      </c>
      <c r="N4812" s="58" t="e">
        <v>#N/A</v>
      </c>
      <c r="O4812" s="58" t="e">
        <v>#N/A</v>
      </c>
      <c r="P4812" s="58" t="e">
        <v>#N/A</v>
      </c>
      <c r="Q4812" s="58" t="e">
        <v>#N/A</v>
      </c>
    </row>
    <row r="4813" spans="1:17" ht="15" customHeight="1" thickBot="1">
      <c r="A4813" s="446"/>
      <c r="B4813" s="446"/>
      <c r="C4813" s="54" t="str">
        <f>IF(A4813="CSP","Consolidated Supply Program(IIF)",IF(A4813&lt;&gt;"",INDEX('CCN &amp; Description'!$B$2:$B$1071,MATCH(VALUE(LEFT(A4813,5)),'CCN &amp; Description'!$A$2:$A$1071,0)),""))</f>
        <v/>
      </c>
      <c r="D4813" s="55" t="str">
        <f t="shared" si="150"/>
        <v>Q</v>
      </c>
      <c r="E4813" s="55" t="str">
        <f t="shared" si="151"/>
        <v>Q1012</v>
      </c>
      <c r="F4813" s="56" t="s">
        <v>16989</v>
      </c>
      <c r="G4813" s="56" t="s">
        <v>16990</v>
      </c>
      <c r="H4813" s="59"/>
      <c r="I4813" s="60"/>
      <c r="J4813" s="60"/>
      <c r="K4813" s="60"/>
      <c r="L4813" s="315" t="e">
        <v>#REF!</v>
      </c>
      <c r="M4813" s="58" t="e">
        <v>#REF!</v>
      </c>
      <c r="N4813" s="58" t="e">
        <v>#N/A</v>
      </c>
      <c r="O4813" s="58" t="e">
        <v>#N/A</v>
      </c>
      <c r="P4813" s="58" t="e">
        <v>#N/A</v>
      </c>
      <c r="Q4813" s="58" t="e">
        <v>#N/A</v>
      </c>
    </row>
    <row r="4814" spans="1:17" ht="15" customHeight="1" thickBot="1">
      <c r="A4814" s="446"/>
      <c r="B4814" s="446"/>
      <c r="C4814" s="54" t="str">
        <f>IF(A4814="CSP","Consolidated Supply Program(IIF)",IF(A4814&lt;&gt;"",INDEX('CCN &amp; Description'!$B$2:$B$1071,MATCH(VALUE(LEFT(A4814,5)),'CCN &amp; Description'!$A$2:$A$1071,0)),""))</f>
        <v/>
      </c>
      <c r="D4814" s="55" t="str">
        <f t="shared" si="150"/>
        <v>Q</v>
      </c>
      <c r="E4814" s="55" t="str">
        <f t="shared" si="151"/>
        <v>Q1013</v>
      </c>
      <c r="F4814" s="56" t="s">
        <v>16991</v>
      </c>
      <c r="G4814" s="56" t="s">
        <v>9775</v>
      </c>
      <c r="H4814" s="59"/>
      <c r="I4814" s="60"/>
      <c r="J4814" s="60"/>
      <c r="K4814" s="60"/>
      <c r="L4814" s="315" t="e">
        <v>#REF!</v>
      </c>
      <c r="M4814" s="58" t="e">
        <v>#REF!</v>
      </c>
      <c r="N4814" s="58" t="e">
        <v>#N/A</v>
      </c>
      <c r="O4814" s="58" t="e">
        <v>#N/A</v>
      </c>
      <c r="P4814" s="58" t="e">
        <v>#N/A</v>
      </c>
      <c r="Q4814" s="58" t="e">
        <v>#N/A</v>
      </c>
    </row>
    <row r="4815" spans="1:17" ht="15" customHeight="1" thickBot="1">
      <c r="A4815" s="446"/>
      <c r="B4815" s="446"/>
      <c r="C4815" s="54" t="str">
        <f>IF(A4815="CSP","Consolidated Supply Program(IIF)",IF(A4815&lt;&gt;"",INDEX('CCN &amp; Description'!$B$2:$B$1071,MATCH(VALUE(LEFT(A4815,5)),'CCN &amp; Description'!$A$2:$A$1071,0)),""))</f>
        <v/>
      </c>
      <c r="D4815" s="55" t="str">
        <f t="shared" si="150"/>
        <v>Q</v>
      </c>
      <c r="E4815" s="55" t="str">
        <f t="shared" si="151"/>
        <v>Q1014</v>
      </c>
      <c r="F4815" s="56" t="s">
        <v>16992</v>
      </c>
      <c r="G4815" s="56" t="s">
        <v>10313</v>
      </c>
      <c r="H4815" s="56" t="s">
        <v>16993</v>
      </c>
      <c r="I4815" s="60"/>
      <c r="J4815" s="60"/>
      <c r="K4815" s="60"/>
      <c r="L4815" s="315" t="e">
        <v>#REF!</v>
      </c>
      <c r="M4815" s="58" t="e">
        <v>#REF!</v>
      </c>
      <c r="N4815" s="58" t="e">
        <v>#N/A</v>
      </c>
      <c r="O4815" s="58" t="e">
        <v>#N/A</v>
      </c>
      <c r="P4815" s="58" t="e">
        <v>#N/A</v>
      </c>
      <c r="Q4815" s="58" t="e">
        <v>#N/A</v>
      </c>
    </row>
    <row r="4816" spans="1:17" ht="15" customHeight="1" thickBot="1">
      <c r="A4816" s="446"/>
      <c r="B4816" s="446"/>
      <c r="C4816" s="54" t="str">
        <f>IF(A4816="CSP","Consolidated Supply Program(IIF)",IF(A4816&lt;&gt;"",INDEX('CCN &amp; Description'!$B$2:$B$1071,MATCH(VALUE(LEFT(A4816,5)),'CCN &amp; Description'!$A$2:$A$1071,0)),""))</f>
        <v/>
      </c>
      <c r="D4816" s="55" t="str">
        <f t="shared" si="150"/>
        <v>Q</v>
      </c>
      <c r="E4816" s="55" t="str">
        <f t="shared" si="151"/>
        <v>Q1014</v>
      </c>
      <c r="F4816" s="56" t="s">
        <v>16992</v>
      </c>
      <c r="G4816" s="56" t="s">
        <v>9836</v>
      </c>
      <c r="H4816" s="59"/>
      <c r="I4816" s="60"/>
      <c r="J4816" s="60"/>
      <c r="K4816" s="60"/>
      <c r="L4816" s="315" t="e">
        <v>#REF!</v>
      </c>
      <c r="M4816" s="58" t="e">
        <v>#REF!</v>
      </c>
      <c r="N4816" s="58" t="e">
        <v>#N/A</v>
      </c>
      <c r="O4816" s="58" t="e">
        <v>#N/A</v>
      </c>
      <c r="P4816" s="58" t="e">
        <v>#N/A</v>
      </c>
      <c r="Q4816" s="58" t="e">
        <v>#N/A</v>
      </c>
    </row>
    <row r="4817" spans="1:17" ht="15" customHeight="1" thickBot="1">
      <c r="A4817" s="446"/>
      <c r="B4817" s="446"/>
      <c r="C4817" s="54" t="str">
        <f>IF(A4817="CSP","Consolidated Supply Program(IIF)",IF(A4817&lt;&gt;"",INDEX('CCN &amp; Description'!$B$2:$B$1071,MATCH(VALUE(LEFT(A4817,5)),'CCN &amp; Description'!$A$2:$A$1071,0)),""))</f>
        <v/>
      </c>
      <c r="D4817" s="55" t="str">
        <f t="shared" si="150"/>
        <v>Q</v>
      </c>
      <c r="E4817" s="55" t="str">
        <f t="shared" si="151"/>
        <v>Q1015</v>
      </c>
      <c r="F4817" s="56" t="s">
        <v>16994</v>
      </c>
      <c r="G4817" s="56" t="s">
        <v>9967</v>
      </c>
      <c r="H4817" s="59"/>
      <c r="I4817" s="60"/>
      <c r="J4817" s="60"/>
      <c r="K4817" s="60"/>
      <c r="L4817" s="315" t="e">
        <v>#REF!</v>
      </c>
      <c r="M4817" s="58" t="e">
        <v>#REF!</v>
      </c>
      <c r="N4817" s="58" t="e">
        <v>#N/A</v>
      </c>
      <c r="O4817" s="58" t="e">
        <v>#N/A</v>
      </c>
      <c r="P4817" s="58" t="e">
        <v>#N/A</v>
      </c>
      <c r="Q4817" s="58" t="e">
        <v>#N/A</v>
      </c>
    </row>
    <row r="4818" spans="1:17" ht="15" customHeight="1" thickBot="1">
      <c r="A4818" s="446"/>
      <c r="B4818" s="446"/>
      <c r="C4818" s="54" t="str">
        <f>IF(A4818="CSP","Consolidated Supply Program(IIF)",IF(A4818&lt;&gt;"",INDEX('CCN &amp; Description'!$B$2:$B$1071,MATCH(VALUE(LEFT(A4818,5)),'CCN &amp; Description'!$A$2:$A$1071,0)),""))</f>
        <v/>
      </c>
      <c r="D4818" s="55" t="str">
        <f t="shared" si="150"/>
        <v>Q</v>
      </c>
      <c r="E4818" s="55" t="str">
        <f t="shared" si="151"/>
        <v>Q1016</v>
      </c>
      <c r="F4818" s="56" t="s">
        <v>16995</v>
      </c>
      <c r="G4818" s="56" t="s">
        <v>12117</v>
      </c>
      <c r="H4818" s="59"/>
      <c r="I4818" s="60"/>
      <c r="J4818" s="60"/>
      <c r="K4818" s="60"/>
      <c r="L4818" s="315" t="e">
        <v>#REF!</v>
      </c>
      <c r="M4818" s="58" t="e">
        <v>#REF!</v>
      </c>
      <c r="N4818" s="58" t="e">
        <v>#N/A</v>
      </c>
      <c r="O4818" s="58" t="e">
        <v>#N/A</v>
      </c>
      <c r="P4818" s="58" t="e">
        <v>#N/A</v>
      </c>
      <c r="Q4818" s="58" t="e">
        <v>#N/A</v>
      </c>
    </row>
    <row r="4819" spans="1:17" ht="15" customHeight="1" thickBot="1">
      <c r="A4819" s="446"/>
      <c r="B4819" s="446"/>
      <c r="C4819" s="54" t="str">
        <f>IF(A4819="CSP","Consolidated Supply Program(IIF)",IF(A4819&lt;&gt;"",INDEX('CCN &amp; Description'!$B$2:$B$1071,MATCH(VALUE(LEFT(A4819,5)),'CCN &amp; Description'!$A$2:$A$1071,0)),""))</f>
        <v/>
      </c>
      <c r="D4819" s="55" t="str">
        <f t="shared" si="150"/>
        <v>Q</v>
      </c>
      <c r="E4819" s="55" t="str">
        <f t="shared" si="151"/>
        <v>Q1017</v>
      </c>
      <c r="F4819" s="56" t="s">
        <v>16996</v>
      </c>
      <c r="G4819" s="56" t="s">
        <v>16997</v>
      </c>
      <c r="H4819" s="59"/>
      <c r="I4819" s="60"/>
      <c r="J4819" s="60"/>
      <c r="K4819" s="60"/>
      <c r="L4819" s="315" t="e">
        <v>#REF!</v>
      </c>
      <c r="M4819" s="58" t="e">
        <v>#REF!</v>
      </c>
      <c r="N4819" s="58" t="e">
        <v>#N/A</v>
      </c>
      <c r="O4819" s="58" t="e">
        <v>#N/A</v>
      </c>
      <c r="P4819" s="58" t="e">
        <v>#N/A</v>
      </c>
      <c r="Q4819" s="58" t="e">
        <v>#N/A</v>
      </c>
    </row>
    <row r="4820" spans="1:17" ht="15" customHeight="1" thickBot="1">
      <c r="A4820" s="446"/>
      <c r="B4820" s="446"/>
      <c r="C4820" s="54" t="str">
        <f>IF(A4820="CSP","Consolidated Supply Program(IIF)",IF(A4820&lt;&gt;"",INDEX('CCN &amp; Description'!$B$2:$B$1071,MATCH(VALUE(LEFT(A4820,5)),'CCN &amp; Description'!$A$2:$A$1071,0)),""))</f>
        <v/>
      </c>
      <c r="D4820" s="55" t="str">
        <f t="shared" si="150"/>
        <v>Q</v>
      </c>
      <c r="E4820" s="55" t="str">
        <f t="shared" si="151"/>
        <v>Q1018</v>
      </c>
      <c r="F4820" s="56" t="s">
        <v>16998</v>
      </c>
      <c r="G4820" s="56" t="s">
        <v>10863</v>
      </c>
      <c r="H4820" s="59"/>
      <c r="I4820" s="60"/>
      <c r="J4820" s="60"/>
      <c r="K4820" s="60"/>
      <c r="L4820" s="315" t="e">
        <v>#REF!</v>
      </c>
      <c r="M4820" s="58" t="e">
        <v>#REF!</v>
      </c>
      <c r="N4820" s="58" t="e">
        <v>#N/A</v>
      </c>
      <c r="O4820" s="58" t="e">
        <v>#N/A</v>
      </c>
      <c r="P4820" s="58" t="e">
        <v>#N/A</v>
      </c>
      <c r="Q4820" s="58" t="e">
        <v>#N/A</v>
      </c>
    </row>
    <row r="4821" spans="1:17" ht="15" customHeight="1" thickBot="1">
      <c r="A4821" s="446"/>
      <c r="B4821" s="446"/>
      <c r="C4821" s="54" t="str">
        <f>IF(A4821="CSP","Consolidated Supply Program(IIF)",IF(A4821&lt;&gt;"",INDEX('CCN &amp; Description'!$B$2:$B$1071,MATCH(VALUE(LEFT(A4821,5)),'CCN &amp; Description'!$A$2:$A$1071,0)),""))</f>
        <v/>
      </c>
      <c r="D4821" s="55" t="str">
        <f t="shared" si="150"/>
        <v>Q</v>
      </c>
      <c r="E4821" s="55" t="str">
        <f t="shared" si="151"/>
        <v>Q1019</v>
      </c>
      <c r="F4821" s="56" t="s">
        <v>16999</v>
      </c>
      <c r="G4821" s="56" t="s">
        <v>16997</v>
      </c>
      <c r="H4821" s="59"/>
      <c r="I4821" s="60"/>
      <c r="J4821" s="60"/>
      <c r="K4821" s="60"/>
      <c r="L4821" s="315" t="e">
        <v>#REF!</v>
      </c>
      <c r="M4821" s="58" t="e">
        <v>#REF!</v>
      </c>
      <c r="N4821" s="58" t="e">
        <v>#N/A</v>
      </c>
      <c r="O4821" s="58" t="e">
        <v>#N/A</v>
      </c>
      <c r="P4821" s="58" t="e">
        <v>#N/A</v>
      </c>
      <c r="Q4821" s="58" t="e">
        <v>#N/A</v>
      </c>
    </row>
    <row r="4822" spans="1:17" ht="15" customHeight="1" thickBot="1">
      <c r="A4822" s="446"/>
      <c r="B4822" s="446"/>
      <c r="C4822" s="54" t="str">
        <f>IF(A4822="CSP","Consolidated Supply Program(IIF)",IF(A4822&lt;&gt;"",INDEX('CCN &amp; Description'!$B$2:$B$1071,MATCH(VALUE(LEFT(A4822,5)),'CCN &amp; Description'!$A$2:$A$1071,0)),""))</f>
        <v/>
      </c>
      <c r="D4822" s="55" t="str">
        <f t="shared" si="150"/>
        <v>Q</v>
      </c>
      <c r="E4822" s="55" t="str">
        <f t="shared" si="151"/>
        <v>Q1020</v>
      </c>
      <c r="F4822" s="56" t="s">
        <v>17000</v>
      </c>
      <c r="G4822" s="56" t="s">
        <v>17001</v>
      </c>
      <c r="H4822" s="59"/>
      <c r="I4822" s="60"/>
      <c r="J4822" s="60"/>
      <c r="K4822" s="60"/>
      <c r="L4822" s="315" t="e">
        <v>#REF!</v>
      </c>
      <c r="M4822" s="58" t="e">
        <v>#REF!</v>
      </c>
      <c r="N4822" s="58" t="e">
        <v>#N/A</v>
      </c>
      <c r="O4822" s="58" t="e">
        <v>#N/A</v>
      </c>
      <c r="P4822" s="58" t="e">
        <v>#N/A</v>
      </c>
      <c r="Q4822" s="58" t="e">
        <v>#N/A</v>
      </c>
    </row>
    <row r="4823" spans="1:17" ht="15" customHeight="1" thickBot="1">
      <c r="A4823" s="446"/>
      <c r="B4823" s="446"/>
      <c r="C4823" s="54" t="str">
        <f>IF(A4823="CSP","Consolidated Supply Program(IIF)",IF(A4823&lt;&gt;"",INDEX('CCN &amp; Description'!$B$2:$B$1071,MATCH(VALUE(LEFT(A4823,5)),'CCN &amp; Description'!$A$2:$A$1071,0)),""))</f>
        <v/>
      </c>
      <c r="D4823" s="55" t="str">
        <f t="shared" si="150"/>
        <v>Q</v>
      </c>
      <c r="E4823" s="55" t="str">
        <f t="shared" si="151"/>
        <v>Q1021</v>
      </c>
      <c r="F4823" s="56" t="s">
        <v>17002</v>
      </c>
      <c r="G4823" s="56" t="s">
        <v>10863</v>
      </c>
      <c r="H4823" s="59"/>
      <c r="I4823" s="60"/>
      <c r="J4823" s="60"/>
      <c r="K4823" s="60"/>
      <c r="L4823" s="315" t="e">
        <v>#REF!</v>
      </c>
      <c r="M4823" s="58" t="e">
        <v>#REF!</v>
      </c>
      <c r="N4823" s="58" t="e">
        <v>#N/A</v>
      </c>
      <c r="O4823" s="58" t="e">
        <v>#N/A</v>
      </c>
      <c r="P4823" s="58" t="e">
        <v>#N/A</v>
      </c>
      <c r="Q4823" s="58" t="e">
        <v>#N/A</v>
      </c>
    </row>
    <row r="4824" spans="1:17" ht="15" customHeight="1" thickBot="1">
      <c r="A4824" s="446"/>
      <c r="B4824" s="446"/>
      <c r="C4824" s="54" t="str">
        <f>IF(A4824="CSP","Consolidated Supply Program(IIF)",IF(A4824&lt;&gt;"",INDEX('CCN &amp; Description'!$B$2:$B$1071,MATCH(VALUE(LEFT(A4824,5)),'CCN &amp; Description'!$A$2:$A$1071,0)),""))</f>
        <v/>
      </c>
      <c r="D4824" s="55" t="str">
        <f t="shared" si="150"/>
        <v>Q</v>
      </c>
      <c r="E4824" s="55" t="str">
        <f t="shared" si="151"/>
        <v>Q1022</v>
      </c>
      <c r="F4824" s="56" t="s">
        <v>17003</v>
      </c>
      <c r="G4824" s="56" t="s">
        <v>10863</v>
      </c>
      <c r="H4824" s="59"/>
      <c r="I4824" s="60"/>
      <c r="J4824" s="60"/>
      <c r="K4824" s="60"/>
      <c r="L4824" s="315" t="e">
        <v>#REF!</v>
      </c>
      <c r="M4824" s="58" t="e">
        <v>#REF!</v>
      </c>
      <c r="N4824" s="58" t="e">
        <v>#N/A</v>
      </c>
      <c r="O4824" s="58" t="e">
        <v>#N/A</v>
      </c>
      <c r="P4824" s="58" t="e">
        <v>#N/A</v>
      </c>
      <c r="Q4824" s="58" t="e">
        <v>#N/A</v>
      </c>
    </row>
    <row r="4825" spans="1:17" ht="15" customHeight="1" thickBot="1">
      <c r="A4825" s="446"/>
      <c r="B4825" s="446"/>
      <c r="C4825" s="54" t="str">
        <f>IF(A4825="CSP","Consolidated Supply Program(IIF)",IF(A4825&lt;&gt;"",INDEX('CCN &amp; Description'!$B$2:$B$1071,MATCH(VALUE(LEFT(A4825,5)),'CCN &amp; Description'!$A$2:$A$1071,0)),""))</f>
        <v/>
      </c>
      <c r="D4825" s="55" t="str">
        <f t="shared" si="150"/>
        <v>Q</v>
      </c>
      <c r="E4825" s="55" t="str">
        <f t="shared" si="151"/>
        <v>Q1023</v>
      </c>
      <c r="F4825" s="56" t="s">
        <v>17004</v>
      </c>
      <c r="G4825" s="56" t="s">
        <v>17005</v>
      </c>
      <c r="H4825" s="59"/>
      <c r="I4825" s="60"/>
      <c r="J4825" s="60"/>
      <c r="K4825" s="60"/>
      <c r="L4825" s="315" t="e">
        <v>#REF!</v>
      </c>
      <c r="M4825" s="58" t="e">
        <v>#REF!</v>
      </c>
      <c r="N4825" s="58" t="e">
        <v>#N/A</v>
      </c>
      <c r="O4825" s="58" t="e">
        <v>#N/A</v>
      </c>
      <c r="P4825" s="58" t="e">
        <v>#N/A</v>
      </c>
      <c r="Q4825" s="58" t="e">
        <v>#N/A</v>
      </c>
    </row>
    <row r="4826" spans="1:17" ht="15" customHeight="1" thickBot="1">
      <c r="A4826" s="446"/>
      <c r="B4826" s="446"/>
      <c r="C4826" s="54" t="str">
        <f>IF(A4826="CSP","Consolidated Supply Program(IIF)",IF(A4826&lt;&gt;"",INDEX('CCN &amp; Description'!$B$2:$B$1071,MATCH(VALUE(LEFT(A4826,5)),'CCN &amp; Description'!$A$2:$A$1071,0)),""))</f>
        <v/>
      </c>
      <c r="D4826" s="55" t="str">
        <f t="shared" si="150"/>
        <v>Q</v>
      </c>
      <c r="E4826" s="55" t="str">
        <f t="shared" si="151"/>
        <v>Q1024</v>
      </c>
      <c r="F4826" s="56" t="s">
        <v>17006</v>
      </c>
      <c r="G4826" s="56" t="s">
        <v>9967</v>
      </c>
      <c r="H4826" s="56" t="s">
        <v>17007</v>
      </c>
      <c r="I4826" s="60"/>
      <c r="J4826" s="60"/>
      <c r="K4826" s="60"/>
      <c r="L4826" s="315" t="e">
        <v>#REF!</v>
      </c>
      <c r="M4826" s="58" t="e">
        <v>#REF!</v>
      </c>
      <c r="N4826" s="58" t="e">
        <v>#N/A</v>
      </c>
      <c r="O4826" s="58" t="e">
        <v>#N/A</v>
      </c>
      <c r="P4826" s="58" t="e">
        <v>#N/A</v>
      </c>
      <c r="Q4826" s="58" t="e">
        <v>#N/A</v>
      </c>
    </row>
    <row r="4827" spans="1:17" ht="15" customHeight="1" thickBot="1">
      <c r="A4827" s="446"/>
      <c r="B4827" s="446"/>
      <c r="C4827" s="54" t="str">
        <f>IF(A4827="CSP","Consolidated Supply Program(IIF)",IF(A4827&lt;&gt;"",INDEX('CCN &amp; Description'!$B$2:$B$1071,MATCH(VALUE(LEFT(A4827,5)),'CCN &amp; Description'!$A$2:$A$1071,0)),""))</f>
        <v/>
      </c>
      <c r="D4827" s="55" t="str">
        <f t="shared" si="150"/>
        <v>Q</v>
      </c>
      <c r="E4827" s="55" t="str">
        <f t="shared" si="151"/>
        <v>Q1025</v>
      </c>
      <c r="F4827" s="56" t="s">
        <v>17008</v>
      </c>
      <c r="G4827" s="56" t="s">
        <v>17009</v>
      </c>
      <c r="H4827" s="59"/>
      <c r="I4827" s="60"/>
      <c r="J4827" s="60"/>
      <c r="K4827" s="60"/>
      <c r="L4827" s="315" t="e">
        <v>#REF!</v>
      </c>
      <c r="M4827" s="58" t="e">
        <v>#REF!</v>
      </c>
      <c r="N4827" s="58" t="e">
        <v>#N/A</v>
      </c>
      <c r="O4827" s="58" t="e">
        <v>#N/A</v>
      </c>
      <c r="P4827" s="58" t="e">
        <v>#N/A</v>
      </c>
      <c r="Q4827" s="58" t="e">
        <v>#N/A</v>
      </c>
    </row>
    <row r="4828" spans="1:17" ht="15" customHeight="1" thickBot="1">
      <c r="A4828" s="446"/>
      <c r="B4828" s="446"/>
      <c r="C4828" s="54" t="str">
        <f>IF(A4828="CSP","Consolidated Supply Program(IIF)",IF(A4828&lt;&gt;"",INDEX('CCN &amp; Description'!$B$2:$B$1071,MATCH(VALUE(LEFT(A4828,5)),'CCN &amp; Description'!$A$2:$A$1071,0)),""))</f>
        <v/>
      </c>
      <c r="D4828" s="55" t="str">
        <f t="shared" si="150"/>
        <v>Q</v>
      </c>
      <c r="E4828" s="55" t="str">
        <f t="shared" si="151"/>
        <v>Q1026</v>
      </c>
      <c r="F4828" s="56" t="s">
        <v>17010</v>
      </c>
      <c r="G4828" s="56" t="s">
        <v>17011</v>
      </c>
      <c r="H4828" s="56" t="s">
        <v>17012</v>
      </c>
      <c r="I4828" s="60"/>
      <c r="J4828" s="60"/>
      <c r="K4828" s="60"/>
      <c r="L4828" s="315" t="e">
        <v>#REF!</v>
      </c>
      <c r="M4828" s="58" t="e">
        <v>#REF!</v>
      </c>
      <c r="N4828" s="58" t="e">
        <v>#N/A</v>
      </c>
      <c r="O4828" s="58" t="e">
        <v>#N/A</v>
      </c>
      <c r="P4828" s="58" t="e">
        <v>#N/A</v>
      </c>
      <c r="Q4828" s="58" t="e">
        <v>#N/A</v>
      </c>
    </row>
    <row r="4829" spans="1:17" ht="15" customHeight="1" thickBot="1">
      <c r="A4829" s="446"/>
      <c r="B4829" s="446"/>
      <c r="C4829" s="54" t="str">
        <f>IF(A4829="CSP","Consolidated Supply Program(IIF)",IF(A4829&lt;&gt;"",INDEX('CCN &amp; Description'!$B$2:$B$1071,MATCH(VALUE(LEFT(A4829,5)),'CCN &amp; Description'!$A$2:$A$1071,0)),""))</f>
        <v/>
      </c>
      <c r="D4829" s="55" t="str">
        <f t="shared" si="150"/>
        <v>Q</v>
      </c>
      <c r="E4829" s="55" t="str">
        <f t="shared" si="151"/>
        <v>Q1027</v>
      </c>
      <c r="F4829" s="56" t="s">
        <v>17013</v>
      </c>
      <c r="G4829" s="56" t="s">
        <v>17014</v>
      </c>
      <c r="H4829" s="56" t="s">
        <v>17015</v>
      </c>
      <c r="I4829" s="60"/>
      <c r="J4829" s="60"/>
      <c r="K4829" s="60"/>
      <c r="L4829" s="315" t="e">
        <v>#REF!</v>
      </c>
      <c r="M4829" s="58" t="e">
        <v>#REF!</v>
      </c>
      <c r="N4829" s="58" t="e">
        <v>#N/A</v>
      </c>
      <c r="O4829" s="58" t="e">
        <v>#N/A</v>
      </c>
      <c r="P4829" s="58" t="e">
        <v>#N/A</v>
      </c>
      <c r="Q4829" s="58" t="e">
        <v>#N/A</v>
      </c>
    </row>
    <row r="4830" spans="1:17" ht="15" customHeight="1" thickBot="1">
      <c r="A4830" s="446"/>
      <c r="B4830" s="446"/>
      <c r="C4830" s="54" t="str">
        <f>IF(A4830="CSP","Consolidated Supply Program(IIF)",IF(A4830&lt;&gt;"",INDEX('CCN &amp; Description'!$B$2:$B$1071,MATCH(VALUE(LEFT(A4830,5)),'CCN &amp; Description'!$A$2:$A$1071,0)),""))</f>
        <v/>
      </c>
      <c r="D4830" s="55" t="str">
        <f t="shared" si="150"/>
        <v>Q</v>
      </c>
      <c r="E4830" s="55" t="str">
        <f t="shared" si="151"/>
        <v>Q1028</v>
      </c>
      <c r="F4830" s="56" t="s">
        <v>17016</v>
      </c>
      <c r="G4830" s="56" t="s">
        <v>17017</v>
      </c>
      <c r="H4830" s="56" t="s">
        <v>17018</v>
      </c>
      <c r="I4830" s="60"/>
      <c r="J4830" s="60"/>
      <c r="K4830" s="60"/>
      <c r="L4830" s="315" t="e">
        <v>#REF!</v>
      </c>
      <c r="M4830" s="58" t="e">
        <v>#REF!</v>
      </c>
      <c r="N4830" s="58" t="e">
        <v>#N/A</v>
      </c>
      <c r="O4830" s="58" t="e">
        <v>#N/A</v>
      </c>
      <c r="P4830" s="58" t="e">
        <v>#N/A</v>
      </c>
      <c r="Q4830" s="58" t="e">
        <v>#N/A</v>
      </c>
    </row>
    <row r="4831" spans="1:17" ht="15" customHeight="1" thickBot="1">
      <c r="A4831" s="446"/>
      <c r="B4831" s="446"/>
      <c r="C4831" s="54" t="str">
        <f>IF(A4831="CSP","Consolidated Supply Program(IIF)",IF(A4831&lt;&gt;"",INDEX('CCN &amp; Description'!$B$2:$B$1071,MATCH(VALUE(LEFT(A4831,5)),'CCN &amp; Description'!$A$2:$A$1071,0)),""))</f>
        <v/>
      </c>
      <c r="D4831" s="55" t="str">
        <f t="shared" si="150"/>
        <v>Q</v>
      </c>
      <c r="E4831" s="55" t="str">
        <f t="shared" si="151"/>
        <v>Q1028</v>
      </c>
      <c r="F4831" s="56" t="s">
        <v>17016</v>
      </c>
      <c r="G4831" s="56" t="s">
        <v>9775</v>
      </c>
      <c r="H4831" s="59"/>
      <c r="I4831" s="60"/>
      <c r="J4831" s="60"/>
      <c r="K4831" s="60"/>
      <c r="L4831" s="315" t="e">
        <v>#REF!</v>
      </c>
      <c r="M4831" s="58" t="e">
        <v>#REF!</v>
      </c>
      <c r="N4831" s="58" t="e">
        <v>#N/A</v>
      </c>
      <c r="O4831" s="58" t="e">
        <v>#N/A</v>
      </c>
      <c r="P4831" s="58" t="e">
        <v>#N/A</v>
      </c>
      <c r="Q4831" s="58" t="e">
        <v>#N/A</v>
      </c>
    </row>
    <row r="4832" spans="1:17" ht="15" customHeight="1" thickBot="1">
      <c r="A4832" s="446"/>
      <c r="B4832" s="446"/>
      <c r="C4832" s="54" t="str">
        <f>IF(A4832="CSP","Consolidated Supply Program(IIF)",IF(A4832&lt;&gt;"",INDEX('CCN &amp; Description'!$B$2:$B$1071,MATCH(VALUE(LEFT(A4832,5)),'CCN &amp; Description'!$A$2:$A$1071,0)),""))</f>
        <v/>
      </c>
      <c r="D4832" s="55" t="str">
        <f t="shared" si="150"/>
        <v>Q</v>
      </c>
      <c r="E4832" s="55" t="str">
        <f t="shared" si="151"/>
        <v>Q1029</v>
      </c>
      <c r="F4832" s="56" t="s">
        <v>17019</v>
      </c>
      <c r="G4832" s="56" t="s">
        <v>10159</v>
      </c>
      <c r="H4832" s="56" t="s">
        <v>17020</v>
      </c>
      <c r="I4832" s="60"/>
      <c r="J4832" s="60"/>
      <c r="K4832" s="60"/>
      <c r="L4832" s="315" t="e">
        <v>#REF!</v>
      </c>
      <c r="M4832" s="58" t="e">
        <v>#REF!</v>
      </c>
      <c r="N4832" s="58" t="e">
        <v>#N/A</v>
      </c>
      <c r="O4832" s="58" t="e">
        <v>#N/A</v>
      </c>
      <c r="P4832" s="58" t="e">
        <v>#N/A</v>
      </c>
      <c r="Q4832" s="58" t="e">
        <v>#N/A</v>
      </c>
    </row>
    <row r="4833" spans="1:17" ht="15" customHeight="1" thickBot="1">
      <c r="A4833" s="446"/>
      <c r="B4833" s="446"/>
      <c r="C4833" s="54" t="str">
        <f>IF(A4833="CSP","Consolidated Supply Program(IIF)",IF(A4833&lt;&gt;"",INDEX('CCN &amp; Description'!$B$2:$B$1071,MATCH(VALUE(LEFT(A4833,5)),'CCN &amp; Description'!$A$2:$A$1071,0)),""))</f>
        <v/>
      </c>
      <c r="D4833" s="55" t="str">
        <f t="shared" si="150"/>
        <v>Q</v>
      </c>
      <c r="E4833" s="55" t="str">
        <f t="shared" si="151"/>
        <v>Q1029</v>
      </c>
      <c r="F4833" s="56" t="s">
        <v>17019</v>
      </c>
      <c r="G4833" s="56" t="s">
        <v>10159</v>
      </c>
      <c r="H4833" s="56" t="s">
        <v>17021</v>
      </c>
      <c r="I4833" s="60"/>
      <c r="J4833" s="60"/>
      <c r="K4833" s="60"/>
      <c r="L4833" s="315" t="e">
        <v>#REF!</v>
      </c>
      <c r="M4833" s="58" t="e">
        <v>#REF!</v>
      </c>
      <c r="N4833" s="58" t="e">
        <v>#N/A</v>
      </c>
      <c r="O4833" s="58" t="e">
        <v>#N/A</v>
      </c>
      <c r="P4833" s="58" t="e">
        <v>#N/A</v>
      </c>
      <c r="Q4833" s="58" t="e">
        <v>#N/A</v>
      </c>
    </row>
    <row r="4834" spans="1:17" ht="15" customHeight="1" thickBot="1">
      <c r="A4834" s="446"/>
      <c r="B4834" s="446"/>
      <c r="C4834" s="54" t="str">
        <f>IF(A4834="CSP","Consolidated Supply Program(IIF)",IF(A4834&lt;&gt;"",INDEX('CCN &amp; Description'!$B$2:$B$1071,MATCH(VALUE(LEFT(A4834,5)),'CCN &amp; Description'!$A$2:$A$1071,0)),""))</f>
        <v/>
      </c>
      <c r="D4834" s="55" t="str">
        <f t="shared" si="150"/>
        <v>Q</v>
      </c>
      <c r="E4834" s="55" t="str">
        <f t="shared" si="151"/>
        <v>Q1029</v>
      </c>
      <c r="F4834" s="56" t="s">
        <v>17019</v>
      </c>
      <c r="G4834" s="56" t="s">
        <v>10159</v>
      </c>
      <c r="H4834" s="56" t="s">
        <v>17021</v>
      </c>
      <c r="I4834" s="60"/>
      <c r="J4834" s="60"/>
      <c r="K4834" s="60"/>
      <c r="L4834" s="315" t="e">
        <v>#REF!</v>
      </c>
      <c r="M4834" s="58" t="e">
        <v>#REF!</v>
      </c>
      <c r="N4834" s="58" t="e">
        <v>#N/A</v>
      </c>
      <c r="O4834" s="58" t="e">
        <v>#N/A</v>
      </c>
      <c r="P4834" s="58" t="e">
        <v>#N/A</v>
      </c>
      <c r="Q4834" s="58" t="e">
        <v>#N/A</v>
      </c>
    </row>
    <row r="4835" spans="1:17" ht="15" customHeight="1" thickBot="1">
      <c r="A4835" s="446"/>
      <c r="B4835" s="446"/>
      <c r="C4835" s="54" t="str">
        <f>IF(A4835="CSP","Consolidated Supply Program(IIF)",IF(A4835&lt;&gt;"",INDEX('CCN &amp; Description'!$B$2:$B$1071,MATCH(VALUE(LEFT(A4835,5)),'CCN &amp; Description'!$A$2:$A$1071,0)),""))</f>
        <v/>
      </c>
      <c r="D4835" s="55" t="str">
        <f t="shared" si="150"/>
        <v>Q</v>
      </c>
      <c r="E4835" s="55" t="str">
        <f t="shared" si="151"/>
        <v>Q1030</v>
      </c>
      <c r="F4835" s="56" t="s">
        <v>17022</v>
      </c>
      <c r="G4835" s="56" t="s">
        <v>17023</v>
      </c>
      <c r="H4835" s="59"/>
      <c r="I4835" s="60"/>
      <c r="J4835" s="60"/>
      <c r="K4835" s="60"/>
      <c r="L4835" s="315" t="e">
        <v>#REF!</v>
      </c>
      <c r="M4835" s="58" t="e">
        <v>#REF!</v>
      </c>
      <c r="N4835" s="58" t="e">
        <v>#N/A</v>
      </c>
      <c r="O4835" s="58" t="e">
        <v>#N/A</v>
      </c>
      <c r="P4835" s="58" t="e">
        <v>#N/A</v>
      </c>
      <c r="Q4835" s="58" t="e">
        <v>#N/A</v>
      </c>
    </row>
    <row r="4836" spans="1:17" ht="15" customHeight="1" thickBot="1">
      <c r="A4836" s="446"/>
      <c r="B4836" s="446"/>
      <c r="C4836" s="54" t="str">
        <f>IF(A4836="CSP","Consolidated Supply Program(IIF)",IF(A4836&lt;&gt;"",INDEX('CCN &amp; Description'!$B$2:$B$1071,MATCH(VALUE(LEFT(A4836,5)),'CCN &amp; Description'!$A$2:$A$1071,0)),""))</f>
        <v/>
      </c>
      <c r="D4836" s="55" t="str">
        <f t="shared" si="150"/>
        <v>Q</v>
      </c>
      <c r="E4836" s="55" t="str">
        <f t="shared" si="151"/>
        <v>Q1031</v>
      </c>
      <c r="F4836" s="56" t="s">
        <v>17024</v>
      </c>
      <c r="G4836" s="56" t="s">
        <v>17025</v>
      </c>
      <c r="H4836" s="59"/>
      <c r="I4836" s="60"/>
      <c r="J4836" s="60"/>
      <c r="K4836" s="60"/>
      <c r="L4836" s="315" t="e">
        <v>#REF!</v>
      </c>
      <c r="M4836" s="58" t="e">
        <v>#REF!</v>
      </c>
      <c r="N4836" s="58" t="e">
        <v>#N/A</v>
      </c>
      <c r="O4836" s="58" t="e">
        <v>#N/A</v>
      </c>
      <c r="P4836" s="58" t="e">
        <v>#N/A</v>
      </c>
      <c r="Q4836" s="58" t="e">
        <v>#N/A</v>
      </c>
    </row>
    <row r="4837" spans="1:17" ht="15" customHeight="1" thickBot="1">
      <c r="A4837" s="446"/>
      <c r="B4837" s="446"/>
      <c r="C4837" s="54" t="str">
        <f>IF(A4837="CSP","Consolidated Supply Program(IIF)",IF(A4837&lt;&gt;"",INDEX('CCN &amp; Description'!$B$2:$B$1071,MATCH(VALUE(LEFT(A4837,5)),'CCN &amp; Description'!$A$2:$A$1071,0)),""))</f>
        <v/>
      </c>
      <c r="D4837" s="55" t="str">
        <f t="shared" si="150"/>
        <v>Q</v>
      </c>
      <c r="E4837" s="55" t="str">
        <f t="shared" si="151"/>
        <v>Q1031</v>
      </c>
      <c r="F4837" s="56" t="s">
        <v>17024</v>
      </c>
      <c r="G4837" s="56" t="s">
        <v>17026</v>
      </c>
      <c r="H4837" s="59"/>
      <c r="I4837" s="60"/>
      <c r="J4837" s="60"/>
      <c r="K4837" s="60"/>
      <c r="L4837" s="315" t="e">
        <v>#REF!</v>
      </c>
      <c r="M4837" s="58" t="e">
        <v>#REF!</v>
      </c>
      <c r="N4837" s="58" t="e">
        <v>#N/A</v>
      </c>
      <c r="O4837" s="58" t="e">
        <v>#N/A</v>
      </c>
      <c r="P4837" s="58" t="e">
        <v>#N/A</v>
      </c>
      <c r="Q4837" s="58" t="e">
        <v>#N/A</v>
      </c>
    </row>
    <row r="4838" spans="1:17" ht="15" customHeight="1" thickBot="1">
      <c r="A4838" s="446"/>
      <c r="B4838" s="446"/>
      <c r="C4838" s="54" t="str">
        <f>IF(A4838="CSP","Consolidated Supply Program(IIF)",IF(A4838&lt;&gt;"",INDEX('CCN &amp; Description'!$B$2:$B$1071,MATCH(VALUE(LEFT(A4838,5)),'CCN &amp; Description'!$A$2:$A$1071,0)),""))</f>
        <v/>
      </c>
      <c r="D4838" s="55" t="str">
        <f t="shared" si="150"/>
        <v>Q</v>
      </c>
      <c r="E4838" s="55" t="str">
        <f t="shared" si="151"/>
        <v>Q1032</v>
      </c>
      <c r="F4838" s="56" t="s">
        <v>17027</v>
      </c>
      <c r="G4838" s="56" t="s">
        <v>10060</v>
      </c>
      <c r="H4838" s="59"/>
      <c r="I4838" s="60"/>
      <c r="J4838" s="60"/>
      <c r="K4838" s="60"/>
      <c r="L4838" s="315" t="e">
        <v>#REF!</v>
      </c>
      <c r="M4838" s="58" t="e">
        <v>#REF!</v>
      </c>
      <c r="N4838" s="58" t="e">
        <v>#N/A</v>
      </c>
      <c r="O4838" s="58" t="e">
        <v>#N/A</v>
      </c>
      <c r="P4838" s="58" t="e">
        <v>#N/A</v>
      </c>
      <c r="Q4838" s="58" t="e">
        <v>#N/A</v>
      </c>
    </row>
    <row r="4839" spans="1:17" ht="15" customHeight="1" thickBot="1">
      <c r="A4839" s="446"/>
      <c r="B4839" s="446"/>
      <c r="C4839" s="54" t="str">
        <f>IF(A4839="CSP","Consolidated Supply Program(IIF)",IF(A4839&lt;&gt;"",INDEX('CCN &amp; Description'!$B$2:$B$1071,MATCH(VALUE(LEFT(A4839,5)),'CCN &amp; Description'!$A$2:$A$1071,0)),""))</f>
        <v/>
      </c>
      <c r="D4839" s="55" t="str">
        <f t="shared" si="150"/>
        <v>Q</v>
      </c>
      <c r="E4839" s="55" t="str">
        <f t="shared" si="151"/>
        <v>Q1032</v>
      </c>
      <c r="F4839" s="56" t="s">
        <v>17027</v>
      </c>
      <c r="G4839" s="56" t="s">
        <v>12751</v>
      </c>
      <c r="H4839" s="59"/>
      <c r="I4839" s="60"/>
      <c r="J4839" s="60"/>
      <c r="K4839" s="60"/>
      <c r="L4839" s="315" t="e">
        <v>#REF!</v>
      </c>
      <c r="M4839" s="58" t="e">
        <v>#REF!</v>
      </c>
      <c r="N4839" s="58" t="e">
        <v>#N/A</v>
      </c>
      <c r="O4839" s="58" t="e">
        <v>#N/A</v>
      </c>
      <c r="P4839" s="58" t="e">
        <v>#N/A</v>
      </c>
      <c r="Q4839" s="58" t="e">
        <v>#N/A</v>
      </c>
    </row>
    <row r="4840" spans="1:17" ht="15" customHeight="1" thickBot="1">
      <c r="A4840" s="446"/>
      <c r="B4840" s="446"/>
      <c r="C4840" s="54" t="str">
        <f>IF(A4840="CSP","Consolidated Supply Program(IIF)",IF(A4840&lt;&gt;"",INDEX('CCN &amp; Description'!$B$2:$B$1071,MATCH(VALUE(LEFT(A4840,5)),'CCN &amp; Description'!$A$2:$A$1071,0)),""))</f>
        <v/>
      </c>
      <c r="D4840" s="55" t="str">
        <f t="shared" si="150"/>
        <v>Q</v>
      </c>
      <c r="E4840" s="55" t="str">
        <f t="shared" si="151"/>
        <v>Q1032</v>
      </c>
      <c r="F4840" s="56" t="s">
        <v>17027</v>
      </c>
      <c r="G4840" s="56" t="s">
        <v>9838</v>
      </c>
      <c r="H4840" s="56" t="s">
        <v>17028</v>
      </c>
      <c r="I4840" s="60"/>
      <c r="J4840" s="60"/>
      <c r="K4840" s="60"/>
      <c r="L4840" s="315" t="e">
        <v>#REF!</v>
      </c>
      <c r="M4840" s="58" t="e">
        <v>#REF!</v>
      </c>
      <c r="N4840" s="58" t="e">
        <v>#N/A</v>
      </c>
      <c r="O4840" s="58" t="e">
        <v>#N/A</v>
      </c>
      <c r="P4840" s="58" t="e">
        <v>#N/A</v>
      </c>
      <c r="Q4840" s="58" t="e">
        <v>#N/A</v>
      </c>
    </row>
    <row r="4841" spans="1:17" ht="15" customHeight="1" thickBot="1">
      <c r="A4841" s="446"/>
      <c r="B4841" s="446"/>
      <c r="C4841" s="54" t="str">
        <f>IF(A4841="CSP","Consolidated Supply Program(IIF)",IF(A4841&lt;&gt;"",INDEX('CCN &amp; Description'!$B$2:$B$1071,MATCH(VALUE(LEFT(A4841,5)),'CCN &amp; Description'!$A$2:$A$1071,0)),""))</f>
        <v/>
      </c>
      <c r="D4841" s="55" t="str">
        <f t="shared" si="150"/>
        <v>Q</v>
      </c>
      <c r="E4841" s="55" t="str">
        <f t="shared" si="151"/>
        <v>Q1033</v>
      </c>
      <c r="F4841" s="56" t="s">
        <v>17029</v>
      </c>
      <c r="G4841" s="56" t="s">
        <v>9954</v>
      </c>
      <c r="H4841" s="59"/>
      <c r="I4841" s="60"/>
      <c r="J4841" s="60"/>
      <c r="K4841" s="60"/>
      <c r="L4841" s="315" t="e">
        <v>#REF!</v>
      </c>
      <c r="M4841" s="58" t="e">
        <v>#REF!</v>
      </c>
      <c r="N4841" s="58" t="e">
        <v>#N/A</v>
      </c>
      <c r="O4841" s="58" t="e">
        <v>#N/A</v>
      </c>
      <c r="P4841" s="58" t="e">
        <v>#N/A</v>
      </c>
      <c r="Q4841" s="58" t="e">
        <v>#N/A</v>
      </c>
    </row>
    <row r="4842" spans="1:17" ht="15" customHeight="1" thickBot="1">
      <c r="A4842" s="446"/>
      <c r="B4842" s="446"/>
      <c r="C4842" s="54" t="str">
        <f>IF(A4842="CSP","Consolidated Supply Program(IIF)",IF(A4842&lt;&gt;"",INDEX('CCN &amp; Description'!$B$2:$B$1071,MATCH(VALUE(LEFT(A4842,5)),'CCN &amp; Description'!$A$2:$A$1071,0)),""))</f>
        <v/>
      </c>
      <c r="D4842" s="55" t="str">
        <f t="shared" si="150"/>
        <v>Q</v>
      </c>
      <c r="E4842" s="55" t="str">
        <f t="shared" si="151"/>
        <v>Q1034</v>
      </c>
      <c r="F4842" s="56" t="s">
        <v>17030</v>
      </c>
      <c r="G4842" s="56" t="s">
        <v>17031</v>
      </c>
      <c r="H4842" s="59"/>
      <c r="I4842" s="60"/>
      <c r="J4842" s="60"/>
      <c r="K4842" s="60"/>
      <c r="L4842" s="315" t="e">
        <v>#REF!</v>
      </c>
      <c r="M4842" s="58" t="e">
        <v>#REF!</v>
      </c>
      <c r="N4842" s="58" t="e">
        <v>#N/A</v>
      </c>
      <c r="O4842" s="58" t="e">
        <v>#N/A</v>
      </c>
      <c r="P4842" s="58" t="e">
        <v>#N/A</v>
      </c>
      <c r="Q4842" s="58" t="e">
        <v>#N/A</v>
      </c>
    </row>
    <row r="4843" spans="1:17" ht="15" customHeight="1" thickBot="1">
      <c r="A4843" s="446"/>
      <c r="B4843" s="446"/>
      <c r="C4843" s="54" t="str">
        <f>IF(A4843="CSP","Consolidated Supply Program(IIF)",IF(A4843&lt;&gt;"",INDEX('CCN &amp; Description'!$B$2:$B$1071,MATCH(VALUE(LEFT(A4843,5)),'CCN &amp; Description'!$A$2:$A$1071,0)),""))</f>
        <v/>
      </c>
      <c r="D4843" s="55" t="str">
        <f t="shared" si="150"/>
        <v>Q</v>
      </c>
      <c r="E4843" s="55" t="str">
        <f t="shared" si="151"/>
        <v>Q1034</v>
      </c>
      <c r="F4843" s="56" t="s">
        <v>17030</v>
      </c>
      <c r="G4843" s="56" t="s">
        <v>17031</v>
      </c>
      <c r="H4843" s="59"/>
      <c r="I4843" s="60"/>
      <c r="J4843" s="60"/>
      <c r="K4843" s="60"/>
      <c r="L4843" s="315" t="e">
        <v>#REF!</v>
      </c>
      <c r="M4843" s="58" t="e">
        <v>#REF!</v>
      </c>
      <c r="N4843" s="58" t="e">
        <v>#N/A</v>
      </c>
      <c r="O4843" s="58" t="e">
        <v>#N/A</v>
      </c>
      <c r="P4843" s="58" t="e">
        <v>#N/A</v>
      </c>
      <c r="Q4843" s="58" t="e">
        <v>#N/A</v>
      </c>
    </row>
    <row r="4844" spans="1:17" ht="15" customHeight="1" thickBot="1">
      <c r="A4844" s="446"/>
      <c r="B4844" s="446"/>
      <c r="C4844" s="54" t="str">
        <f>IF(A4844="CSP","Consolidated Supply Program(IIF)",IF(A4844&lt;&gt;"",INDEX('CCN &amp; Description'!$B$2:$B$1071,MATCH(VALUE(LEFT(A4844,5)),'CCN &amp; Description'!$A$2:$A$1071,0)),""))</f>
        <v/>
      </c>
      <c r="D4844" s="55" t="str">
        <f t="shared" si="150"/>
        <v>Q</v>
      </c>
      <c r="E4844" s="55" t="str">
        <f t="shared" si="151"/>
        <v>Q1035</v>
      </c>
      <c r="F4844" s="56" t="s">
        <v>17032</v>
      </c>
      <c r="G4844" s="56" t="s">
        <v>9954</v>
      </c>
      <c r="H4844" s="56" t="s">
        <v>17033</v>
      </c>
      <c r="I4844" s="60"/>
      <c r="J4844" s="60"/>
      <c r="K4844" s="60"/>
      <c r="L4844" s="315" t="e">
        <v>#REF!</v>
      </c>
      <c r="M4844" s="58" t="e">
        <v>#REF!</v>
      </c>
      <c r="N4844" s="58" t="e">
        <v>#N/A</v>
      </c>
      <c r="O4844" s="58" t="e">
        <v>#N/A</v>
      </c>
      <c r="P4844" s="58" t="e">
        <v>#N/A</v>
      </c>
      <c r="Q4844" s="58" t="e">
        <v>#N/A</v>
      </c>
    </row>
    <row r="4845" spans="1:17" ht="15" customHeight="1" thickBot="1">
      <c r="A4845" s="446"/>
      <c r="B4845" s="446"/>
      <c r="C4845" s="54" t="str">
        <f>IF(A4845="CSP","Consolidated Supply Program(IIF)",IF(A4845&lt;&gt;"",INDEX('CCN &amp; Description'!$B$2:$B$1071,MATCH(VALUE(LEFT(A4845,5)),'CCN &amp; Description'!$A$2:$A$1071,0)),""))</f>
        <v/>
      </c>
      <c r="D4845" s="55" t="str">
        <f t="shared" si="150"/>
        <v>Q</v>
      </c>
      <c r="E4845" s="55" t="str">
        <f t="shared" si="151"/>
        <v>Q1036</v>
      </c>
      <c r="F4845" s="56" t="s">
        <v>17034</v>
      </c>
      <c r="G4845" s="56" t="s">
        <v>17035</v>
      </c>
      <c r="H4845" s="59"/>
      <c r="I4845" s="60"/>
      <c r="J4845" s="60"/>
      <c r="K4845" s="60"/>
      <c r="L4845" s="315" t="e">
        <v>#REF!</v>
      </c>
      <c r="M4845" s="58" t="e">
        <v>#REF!</v>
      </c>
      <c r="N4845" s="58" t="e">
        <v>#N/A</v>
      </c>
      <c r="O4845" s="58" t="e">
        <v>#N/A</v>
      </c>
      <c r="P4845" s="58" t="e">
        <v>#N/A</v>
      </c>
      <c r="Q4845" s="58" t="e">
        <v>#N/A</v>
      </c>
    </row>
    <row r="4846" spans="1:17" ht="15" customHeight="1" thickBot="1">
      <c r="A4846" s="446"/>
      <c r="B4846" s="446"/>
      <c r="C4846" s="54" t="str">
        <f>IF(A4846="CSP","Consolidated Supply Program(IIF)",IF(A4846&lt;&gt;"",INDEX('CCN &amp; Description'!$B$2:$B$1071,MATCH(VALUE(LEFT(A4846,5)),'CCN &amp; Description'!$A$2:$A$1071,0)),""))</f>
        <v/>
      </c>
      <c r="D4846" s="55" t="str">
        <f t="shared" si="150"/>
        <v>Q</v>
      </c>
      <c r="E4846" s="55" t="str">
        <f t="shared" si="151"/>
        <v>Q1037</v>
      </c>
      <c r="F4846" s="56" t="s">
        <v>17036</v>
      </c>
      <c r="G4846" s="56" t="s">
        <v>17035</v>
      </c>
      <c r="H4846" s="59"/>
      <c r="I4846" s="60"/>
      <c r="J4846" s="60"/>
      <c r="K4846" s="60"/>
      <c r="L4846" s="315" t="e">
        <v>#REF!</v>
      </c>
      <c r="M4846" s="58" t="e">
        <v>#REF!</v>
      </c>
      <c r="N4846" s="58" t="e">
        <v>#N/A</v>
      </c>
      <c r="O4846" s="58" t="e">
        <v>#N/A</v>
      </c>
      <c r="P4846" s="58" t="e">
        <v>#N/A</v>
      </c>
      <c r="Q4846" s="58" t="e">
        <v>#N/A</v>
      </c>
    </row>
    <row r="4847" spans="1:17" ht="15" customHeight="1" thickBot="1">
      <c r="A4847" s="446"/>
      <c r="B4847" s="446"/>
      <c r="C4847" s="54" t="str">
        <f>IF(A4847="CSP","Consolidated Supply Program(IIF)",IF(A4847&lt;&gt;"",INDEX('CCN &amp; Description'!$B$2:$B$1071,MATCH(VALUE(LEFT(A4847,5)),'CCN &amp; Description'!$A$2:$A$1071,0)),""))</f>
        <v/>
      </c>
      <c r="D4847" s="55" t="str">
        <f t="shared" si="150"/>
        <v>Q</v>
      </c>
      <c r="E4847" s="55" t="str">
        <f t="shared" si="151"/>
        <v>Q1038</v>
      </c>
      <c r="F4847" s="56" t="s">
        <v>17037</v>
      </c>
      <c r="G4847" s="56" t="s">
        <v>9954</v>
      </c>
      <c r="H4847" s="59"/>
      <c r="I4847" s="60"/>
      <c r="J4847" s="60"/>
      <c r="K4847" s="60"/>
      <c r="L4847" s="315" t="e">
        <v>#REF!</v>
      </c>
      <c r="M4847" s="58" t="e">
        <v>#REF!</v>
      </c>
      <c r="N4847" s="58" t="e">
        <v>#N/A</v>
      </c>
      <c r="O4847" s="58" t="e">
        <v>#N/A</v>
      </c>
      <c r="P4847" s="58" t="e">
        <v>#N/A</v>
      </c>
      <c r="Q4847" s="58" t="e">
        <v>#N/A</v>
      </c>
    </row>
    <row r="4848" spans="1:17" ht="15" customHeight="1" thickBot="1">
      <c r="A4848" s="446"/>
      <c r="B4848" s="446"/>
      <c r="C4848" s="54" t="str">
        <f>IF(A4848="CSP","Consolidated Supply Program(IIF)",IF(A4848&lt;&gt;"",INDEX('CCN &amp; Description'!$B$2:$B$1071,MATCH(VALUE(LEFT(A4848,5)),'CCN &amp; Description'!$A$2:$A$1071,0)),""))</f>
        <v/>
      </c>
      <c r="D4848" s="55" t="str">
        <f t="shared" si="150"/>
        <v>Q</v>
      </c>
      <c r="E4848" s="55" t="str">
        <f t="shared" si="151"/>
        <v>Q1039</v>
      </c>
      <c r="F4848" s="56" t="s">
        <v>17038</v>
      </c>
      <c r="G4848" s="56" t="s">
        <v>9954</v>
      </c>
      <c r="H4848" s="59"/>
      <c r="I4848" s="60"/>
      <c r="J4848" s="60"/>
      <c r="K4848" s="60"/>
      <c r="L4848" s="315" t="e">
        <v>#REF!</v>
      </c>
      <c r="M4848" s="58" t="e">
        <v>#REF!</v>
      </c>
      <c r="N4848" s="58" t="e">
        <v>#N/A</v>
      </c>
      <c r="O4848" s="58" t="e">
        <v>#N/A</v>
      </c>
      <c r="P4848" s="58" t="e">
        <v>#N/A</v>
      </c>
      <c r="Q4848" s="58" t="e">
        <v>#N/A</v>
      </c>
    </row>
    <row r="4849" spans="1:17" ht="15" customHeight="1" thickBot="1">
      <c r="A4849" s="446"/>
      <c r="B4849" s="446"/>
      <c r="C4849" s="54" t="str">
        <f>IF(A4849="CSP","Consolidated Supply Program(IIF)",IF(A4849&lt;&gt;"",INDEX('CCN &amp; Description'!$B$2:$B$1071,MATCH(VALUE(LEFT(A4849,5)),'CCN &amp; Description'!$A$2:$A$1071,0)),""))</f>
        <v/>
      </c>
      <c r="D4849" s="55" t="str">
        <f t="shared" si="150"/>
        <v>Q</v>
      </c>
      <c r="E4849" s="55" t="str">
        <f t="shared" si="151"/>
        <v>Q1040</v>
      </c>
      <c r="F4849" s="56" t="s">
        <v>17039</v>
      </c>
      <c r="G4849" s="56" t="s">
        <v>9954</v>
      </c>
      <c r="H4849" s="59"/>
      <c r="I4849" s="60"/>
      <c r="J4849" s="60"/>
      <c r="K4849" s="60"/>
      <c r="L4849" s="315" t="e">
        <v>#REF!</v>
      </c>
      <c r="M4849" s="58" t="e">
        <v>#REF!</v>
      </c>
      <c r="N4849" s="58" t="e">
        <v>#N/A</v>
      </c>
      <c r="O4849" s="58" t="e">
        <v>#N/A</v>
      </c>
      <c r="P4849" s="58" t="e">
        <v>#N/A</v>
      </c>
      <c r="Q4849" s="58" t="e">
        <v>#N/A</v>
      </c>
    </row>
    <row r="4850" spans="1:17" ht="15" customHeight="1" thickBot="1">
      <c r="A4850" s="446"/>
      <c r="B4850" s="446"/>
      <c r="C4850" s="54" t="str">
        <f>IF(A4850="CSP","Consolidated Supply Program(IIF)",IF(A4850&lt;&gt;"",INDEX('CCN &amp; Description'!$B$2:$B$1071,MATCH(VALUE(LEFT(A4850,5)),'CCN &amp; Description'!$A$2:$A$1071,0)),""))</f>
        <v/>
      </c>
      <c r="D4850" s="55" t="str">
        <f t="shared" si="150"/>
        <v>Q</v>
      </c>
      <c r="E4850" s="55" t="str">
        <f t="shared" si="151"/>
        <v>Q1041</v>
      </c>
      <c r="F4850" s="56" t="s">
        <v>17040</v>
      </c>
      <c r="G4850" s="56" t="s">
        <v>17031</v>
      </c>
      <c r="H4850" s="59"/>
      <c r="I4850" s="60"/>
      <c r="J4850" s="60"/>
      <c r="K4850" s="60"/>
      <c r="L4850" s="315" t="e">
        <v>#REF!</v>
      </c>
      <c r="M4850" s="58" t="e">
        <v>#REF!</v>
      </c>
      <c r="N4850" s="58" t="e">
        <v>#N/A</v>
      </c>
      <c r="O4850" s="58" t="e">
        <v>#N/A</v>
      </c>
      <c r="P4850" s="58" t="e">
        <v>#N/A</v>
      </c>
      <c r="Q4850" s="58" t="e">
        <v>#N/A</v>
      </c>
    </row>
    <row r="4851" spans="1:17" ht="15" customHeight="1" thickBot="1">
      <c r="A4851" s="446"/>
      <c r="B4851" s="446"/>
      <c r="C4851" s="54" t="str">
        <f>IF(A4851="CSP","Consolidated Supply Program(IIF)",IF(A4851&lt;&gt;"",INDEX('CCN &amp; Description'!$B$2:$B$1071,MATCH(VALUE(LEFT(A4851,5)),'CCN &amp; Description'!$A$2:$A$1071,0)),""))</f>
        <v/>
      </c>
      <c r="D4851" s="55" t="str">
        <f t="shared" si="150"/>
        <v>Q</v>
      </c>
      <c r="E4851" s="55" t="str">
        <f t="shared" si="151"/>
        <v>Q1042</v>
      </c>
      <c r="F4851" s="56" t="s">
        <v>17041</v>
      </c>
      <c r="G4851" s="56" t="s">
        <v>17042</v>
      </c>
      <c r="H4851" s="56" t="s">
        <v>17043</v>
      </c>
      <c r="I4851" s="60"/>
      <c r="J4851" s="60"/>
      <c r="K4851" s="60"/>
      <c r="L4851" s="315" t="e">
        <v>#REF!</v>
      </c>
      <c r="M4851" s="58" t="e">
        <v>#REF!</v>
      </c>
      <c r="N4851" s="58" t="e">
        <v>#N/A</v>
      </c>
      <c r="O4851" s="58" t="e">
        <v>#N/A</v>
      </c>
      <c r="P4851" s="58" t="e">
        <v>#N/A</v>
      </c>
      <c r="Q4851" s="58" t="e">
        <v>#N/A</v>
      </c>
    </row>
    <row r="4852" spans="1:17" ht="15" customHeight="1" thickBot="1">
      <c r="A4852" s="446"/>
      <c r="B4852" s="446"/>
      <c r="C4852" s="54" t="str">
        <f>IF(A4852="CSP","Consolidated Supply Program(IIF)",IF(A4852&lt;&gt;"",INDEX('CCN &amp; Description'!$B$2:$B$1071,MATCH(VALUE(LEFT(A4852,5)),'CCN &amp; Description'!$A$2:$A$1071,0)),""))</f>
        <v/>
      </c>
      <c r="D4852" s="55" t="str">
        <f t="shared" si="150"/>
        <v>Q</v>
      </c>
      <c r="E4852" s="55" t="str">
        <f t="shared" si="151"/>
        <v>Q1043</v>
      </c>
      <c r="F4852" s="56" t="s">
        <v>17044</v>
      </c>
      <c r="G4852" s="56" t="s">
        <v>17023</v>
      </c>
      <c r="H4852" s="59"/>
      <c r="I4852" s="60"/>
      <c r="J4852" s="60"/>
      <c r="K4852" s="60"/>
      <c r="L4852" s="315" t="e">
        <v>#REF!</v>
      </c>
      <c r="M4852" s="58" t="e">
        <v>#REF!</v>
      </c>
      <c r="N4852" s="58" t="e">
        <v>#N/A</v>
      </c>
      <c r="O4852" s="58" t="e">
        <v>#N/A</v>
      </c>
      <c r="P4852" s="58" t="e">
        <v>#N/A</v>
      </c>
      <c r="Q4852" s="58" t="e">
        <v>#N/A</v>
      </c>
    </row>
    <row r="4853" spans="1:17" ht="15" customHeight="1" thickBot="1">
      <c r="A4853" s="446"/>
      <c r="B4853" s="446"/>
      <c r="C4853" s="54" t="str">
        <f>IF(A4853="CSP","Consolidated Supply Program(IIF)",IF(A4853&lt;&gt;"",INDEX('CCN &amp; Description'!$B$2:$B$1071,MATCH(VALUE(LEFT(A4853,5)),'CCN &amp; Description'!$A$2:$A$1071,0)),""))</f>
        <v/>
      </c>
      <c r="D4853" s="55" t="str">
        <f t="shared" si="150"/>
        <v>Q</v>
      </c>
      <c r="E4853" s="55" t="str">
        <f t="shared" si="151"/>
        <v>Q1043</v>
      </c>
      <c r="F4853" s="56" t="s">
        <v>17044</v>
      </c>
      <c r="G4853" s="56" t="s">
        <v>17025</v>
      </c>
      <c r="H4853" s="59"/>
      <c r="I4853" s="60"/>
      <c r="J4853" s="60"/>
      <c r="K4853" s="60"/>
      <c r="L4853" s="315" t="e">
        <v>#REF!</v>
      </c>
      <c r="M4853" s="58" t="e">
        <v>#REF!</v>
      </c>
      <c r="N4853" s="58" t="e">
        <v>#N/A</v>
      </c>
      <c r="O4853" s="58" t="e">
        <v>#N/A</v>
      </c>
      <c r="P4853" s="58" t="e">
        <v>#N/A</v>
      </c>
      <c r="Q4853" s="58" t="e">
        <v>#N/A</v>
      </c>
    </row>
    <row r="4854" spans="1:17" ht="15" customHeight="1" thickBot="1">
      <c r="A4854" s="446"/>
      <c r="B4854" s="446"/>
      <c r="C4854" s="54" t="str">
        <f>IF(A4854="CSP","Consolidated Supply Program(IIF)",IF(A4854&lt;&gt;"",INDEX('CCN &amp; Description'!$B$2:$B$1071,MATCH(VALUE(LEFT(A4854,5)),'CCN &amp; Description'!$A$2:$A$1071,0)),""))</f>
        <v/>
      </c>
      <c r="D4854" s="55" t="str">
        <f t="shared" si="150"/>
        <v>Q</v>
      </c>
      <c r="E4854" s="55" t="str">
        <f t="shared" si="151"/>
        <v>Q1044</v>
      </c>
      <c r="F4854" s="56" t="s">
        <v>17045</v>
      </c>
      <c r="G4854" s="56" t="s">
        <v>11179</v>
      </c>
      <c r="H4854" s="56" t="s">
        <v>17046</v>
      </c>
      <c r="I4854" s="60"/>
      <c r="J4854" s="60"/>
      <c r="K4854" s="60"/>
      <c r="L4854" s="315" t="e">
        <v>#REF!</v>
      </c>
      <c r="M4854" s="58" t="e">
        <v>#REF!</v>
      </c>
      <c r="N4854" s="58" t="e">
        <v>#N/A</v>
      </c>
      <c r="O4854" s="58" t="e">
        <v>#N/A</v>
      </c>
      <c r="P4854" s="58" t="e">
        <v>#N/A</v>
      </c>
      <c r="Q4854" s="58" t="e">
        <v>#N/A</v>
      </c>
    </row>
    <row r="4855" spans="1:17" ht="15" customHeight="1" thickBot="1">
      <c r="A4855" s="446"/>
      <c r="B4855" s="446"/>
      <c r="C4855" s="54" t="str">
        <f>IF(A4855="CSP","Consolidated Supply Program(IIF)",IF(A4855&lt;&gt;"",INDEX('CCN &amp; Description'!$B$2:$B$1071,MATCH(VALUE(LEFT(A4855,5)),'CCN &amp; Description'!$A$2:$A$1071,0)),""))</f>
        <v/>
      </c>
      <c r="D4855" s="55" t="str">
        <f t="shared" si="150"/>
        <v>Q</v>
      </c>
      <c r="E4855" s="55" t="str">
        <f t="shared" si="151"/>
        <v>Q1045</v>
      </c>
      <c r="F4855" s="56" t="s">
        <v>17047</v>
      </c>
      <c r="G4855" s="56" t="s">
        <v>17048</v>
      </c>
      <c r="H4855" s="56" t="s">
        <v>17049</v>
      </c>
      <c r="I4855" s="60"/>
      <c r="J4855" s="60"/>
      <c r="K4855" s="60"/>
      <c r="L4855" s="315" t="e">
        <v>#REF!</v>
      </c>
      <c r="M4855" s="58" t="e">
        <v>#REF!</v>
      </c>
      <c r="N4855" s="58" t="e">
        <v>#N/A</v>
      </c>
      <c r="O4855" s="58" t="e">
        <v>#N/A</v>
      </c>
      <c r="P4855" s="58" t="e">
        <v>#N/A</v>
      </c>
      <c r="Q4855" s="58" t="e">
        <v>#N/A</v>
      </c>
    </row>
    <row r="4856" spans="1:17" ht="15" customHeight="1" thickBot="1">
      <c r="A4856" s="446"/>
      <c r="B4856" s="446"/>
      <c r="C4856" s="54" t="str">
        <f>IF(A4856="CSP","Consolidated Supply Program(IIF)",IF(A4856&lt;&gt;"",INDEX('CCN &amp; Description'!$B$2:$B$1071,MATCH(VALUE(LEFT(A4856,5)),'CCN &amp; Description'!$A$2:$A$1071,0)),""))</f>
        <v/>
      </c>
      <c r="D4856" s="55" t="str">
        <f t="shared" si="150"/>
        <v>Q</v>
      </c>
      <c r="E4856" s="55" t="str">
        <f t="shared" si="151"/>
        <v>Q1046</v>
      </c>
      <c r="F4856" s="56" t="s">
        <v>17050</v>
      </c>
      <c r="G4856" s="56" t="s">
        <v>17048</v>
      </c>
      <c r="H4856" s="56" t="s">
        <v>17051</v>
      </c>
      <c r="I4856" s="60"/>
      <c r="J4856" s="60"/>
      <c r="K4856" s="60"/>
      <c r="L4856" s="315" t="e">
        <v>#REF!</v>
      </c>
      <c r="M4856" s="58" t="e">
        <v>#REF!</v>
      </c>
      <c r="N4856" s="58" t="e">
        <v>#N/A</v>
      </c>
      <c r="O4856" s="58" t="e">
        <v>#N/A</v>
      </c>
      <c r="P4856" s="58" t="e">
        <v>#N/A</v>
      </c>
      <c r="Q4856" s="58" t="e">
        <v>#N/A</v>
      </c>
    </row>
    <row r="4857" spans="1:17" ht="15" customHeight="1" thickBot="1">
      <c r="A4857" s="446"/>
      <c r="B4857" s="446"/>
      <c r="C4857" s="54" t="str">
        <f>IF(A4857="CSP","Consolidated Supply Program(IIF)",IF(A4857&lt;&gt;"",INDEX('CCN &amp; Description'!$B$2:$B$1071,MATCH(VALUE(LEFT(A4857,5)),'CCN &amp; Description'!$A$2:$A$1071,0)),""))</f>
        <v/>
      </c>
      <c r="D4857" s="55" t="str">
        <f t="shared" si="150"/>
        <v>Q</v>
      </c>
      <c r="E4857" s="55" t="str">
        <f t="shared" si="151"/>
        <v>Q1047</v>
      </c>
      <c r="F4857" s="56" t="s">
        <v>17052</v>
      </c>
      <c r="G4857" s="56" t="s">
        <v>17053</v>
      </c>
      <c r="H4857" s="56" t="s">
        <v>17054</v>
      </c>
      <c r="I4857" s="60"/>
      <c r="J4857" s="60"/>
      <c r="K4857" s="60"/>
      <c r="L4857" s="315" t="e">
        <v>#REF!</v>
      </c>
      <c r="M4857" s="58" t="e">
        <v>#REF!</v>
      </c>
      <c r="N4857" s="58" t="e">
        <v>#N/A</v>
      </c>
      <c r="O4857" s="58" t="e">
        <v>#N/A</v>
      </c>
      <c r="P4857" s="58" t="e">
        <v>#N/A</v>
      </c>
      <c r="Q4857" s="58" t="e">
        <v>#N/A</v>
      </c>
    </row>
    <row r="4858" spans="1:17" ht="15" customHeight="1" thickBot="1">
      <c r="A4858" s="446"/>
      <c r="B4858" s="446"/>
      <c r="C4858" s="54" t="str">
        <f>IF(A4858="CSP","Consolidated Supply Program(IIF)",IF(A4858&lt;&gt;"",INDEX('CCN &amp; Description'!$B$2:$B$1071,MATCH(VALUE(LEFT(A4858,5)),'CCN &amp; Description'!$A$2:$A$1071,0)),""))</f>
        <v/>
      </c>
      <c r="D4858" s="55" t="str">
        <f t="shared" si="150"/>
        <v>Q</v>
      </c>
      <c r="E4858" s="55" t="str">
        <f t="shared" si="151"/>
        <v>Q1048</v>
      </c>
      <c r="F4858" s="56" t="s">
        <v>17055</v>
      </c>
      <c r="G4858" s="56" t="s">
        <v>17056</v>
      </c>
      <c r="H4858" s="56" t="s">
        <v>17057</v>
      </c>
      <c r="I4858" s="60"/>
      <c r="J4858" s="60"/>
      <c r="K4858" s="60"/>
      <c r="L4858" s="315" t="e">
        <v>#REF!</v>
      </c>
      <c r="M4858" s="58" t="e">
        <v>#REF!</v>
      </c>
      <c r="N4858" s="58" t="e">
        <v>#N/A</v>
      </c>
      <c r="O4858" s="58" t="e">
        <v>#N/A</v>
      </c>
      <c r="P4858" s="58" t="e">
        <v>#N/A</v>
      </c>
      <c r="Q4858" s="58" t="e">
        <v>#N/A</v>
      </c>
    </row>
    <row r="4859" spans="1:17" ht="15" customHeight="1" thickBot="1">
      <c r="A4859" s="446"/>
      <c r="B4859" s="446"/>
      <c r="C4859" s="54" t="str">
        <f>IF(A4859="CSP","Consolidated Supply Program(IIF)",IF(A4859&lt;&gt;"",INDEX('CCN &amp; Description'!$B$2:$B$1071,MATCH(VALUE(LEFT(A4859,5)),'CCN &amp; Description'!$A$2:$A$1071,0)),""))</f>
        <v/>
      </c>
      <c r="D4859" s="55" t="str">
        <f t="shared" si="150"/>
        <v>Q</v>
      </c>
      <c r="E4859" s="55" t="str">
        <f t="shared" si="151"/>
        <v>Q1049</v>
      </c>
      <c r="F4859" s="56" t="s">
        <v>17058</v>
      </c>
      <c r="G4859" s="56" t="s">
        <v>17035</v>
      </c>
      <c r="H4859" s="56" t="s">
        <v>17059</v>
      </c>
      <c r="I4859" s="60"/>
      <c r="J4859" s="60"/>
      <c r="K4859" s="60"/>
      <c r="L4859" s="315" t="e">
        <v>#REF!</v>
      </c>
      <c r="M4859" s="58" t="e">
        <v>#REF!</v>
      </c>
      <c r="N4859" s="58" t="e">
        <v>#N/A</v>
      </c>
      <c r="O4859" s="58" t="e">
        <v>#N/A</v>
      </c>
      <c r="P4859" s="58" t="e">
        <v>#N/A</v>
      </c>
      <c r="Q4859" s="58" t="e">
        <v>#N/A</v>
      </c>
    </row>
    <row r="4860" spans="1:17" ht="15" customHeight="1" thickBot="1">
      <c r="A4860" s="446"/>
      <c r="B4860" s="446"/>
      <c r="C4860" s="54" t="str">
        <f>IF(A4860="CSP","Consolidated Supply Program(IIF)",IF(A4860&lt;&gt;"",INDEX('CCN &amp; Description'!$B$2:$B$1071,MATCH(VALUE(LEFT(A4860,5)),'CCN &amp; Description'!$A$2:$A$1071,0)),""))</f>
        <v/>
      </c>
      <c r="D4860" s="55" t="str">
        <f t="shared" si="150"/>
        <v>Q</v>
      </c>
      <c r="E4860" s="55" t="str">
        <f t="shared" si="151"/>
        <v>Q1050</v>
      </c>
      <c r="F4860" s="56" t="s">
        <v>17060</v>
      </c>
      <c r="G4860" s="56" t="s">
        <v>10863</v>
      </c>
      <c r="H4860" s="56" t="s">
        <v>17061</v>
      </c>
      <c r="I4860" s="60"/>
      <c r="J4860" s="60"/>
      <c r="K4860" s="60"/>
      <c r="L4860" s="315" t="e">
        <v>#REF!</v>
      </c>
      <c r="M4860" s="58" t="e">
        <v>#REF!</v>
      </c>
      <c r="N4860" s="58" t="e">
        <v>#N/A</v>
      </c>
      <c r="O4860" s="58" t="e">
        <v>#N/A</v>
      </c>
      <c r="P4860" s="58" t="e">
        <v>#N/A</v>
      </c>
      <c r="Q4860" s="58" t="e">
        <v>#N/A</v>
      </c>
    </row>
    <row r="4861" spans="1:17" ht="15" customHeight="1" thickBot="1">
      <c r="A4861" s="446"/>
      <c r="B4861" s="446"/>
      <c r="C4861" s="54" t="str">
        <f>IF(A4861="CSP","Consolidated Supply Program(IIF)",IF(A4861&lt;&gt;"",INDEX('CCN &amp; Description'!$B$2:$B$1071,MATCH(VALUE(LEFT(A4861,5)),'CCN &amp; Description'!$A$2:$A$1071,0)),""))</f>
        <v/>
      </c>
      <c r="D4861" s="55" t="str">
        <f t="shared" si="150"/>
        <v>Q</v>
      </c>
      <c r="E4861" s="55" t="str">
        <f t="shared" si="151"/>
        <v>Q1051</v>
      </c>
      <c r="F4861" s="56" t="s">
        <v>17062</v>
      </c>
      <c r="G4861" s="56" t="s">
        <v>10863</v>
      </c>
      <c r="H4861" s="56" t="s">
        <v>17063</v>
      </c>
      <c r="I4861" s="60"/>
      <c r="J4861" s="60"/>
      <c r="K4861" s="60"/>
      <c r="L4861" s="315" t="e">
        <v>#REF!</v>
      </c>
      <c r="M4861" s="58" t="e">
        <v>#REF!</v>
      </c>
      <c r="N4861" s="58" t="e">
        <v>#N/A</v>
      </c>
      <c r="O4861" s="58" t="e">
        <v>#N/A</v>
      </c>
      <c r="P4861" s="58" t="e">
        <v>#N/A</v>
      </c>
      <c r="Q4861" s="58" t="e">
        <v>#N/A</v>
      </c>
    </row>
    <row r="4862" spans="1:17" ht="15" customHeight="1" thickBot="1">
      <c r="A4862" s="446"/>
      <c r="B4862" s="446"/>
      <c r="C4862" s="54" t="str">
        <f>IF(A4862="CSP","Consolidated Supply Program(IIF)",IF(A4862&lt;&gt;"",INDEX('CCN &amp; Description'!$B$2:$B$1071,MATCH(VALUE(LEFT(A4862,5)),'CCN &amp; Description'!$A$2:$A$1071,0)),""))</f>
        <v/>
      </c>
      <c r="D4862" s="55" t="str">
        <f t="shared" si="150"/>
        <v>Q</v>
      </c>
      <c r="E4862" s="55" t="str">
        <f t="shared" si="151"/>
        <v>Q1052</v>
      </c>
      <c r="F4862" s="56" t="s">
        <v>17064</v>
      </c>
      <c r="G4862" s="56" t="s">
        <v>17065</v>
      </c>
      <c r="H4862" s="56" t="s">
        <v>17066</v>
      </c>
      <c r="I4862" s="60"/>
      <c r="J4862" s="60"/>
      <c r="K4862" s="60"/>
      <c r="L4862" s="315" t="e">
        <v>#REF!</v>
      </c>
      <c r="M4862" s="58" t="e">
        <v>#REF!</v>
      </c>
      <c r="N4862" s="58" t="e">
        <v>#N/A</v>
      </c>
      <c r="O4862" s="58" t="e">
        <v>#N/A</v>
      </c>
      <c r="P4862" s="58" t="e">
        <v>#N/A</v>
      </c>
      <c r="Q4862" s="58" t="e">
        <v>#N/A</v>
      </c>
    </row>
    <row r="4863" spans="1:17" ht="15" customHeight="1" thickBot="1">
      <c r="A4863" s="446"/>
      <c r="B4863" s="446"/>
      <c r="C4863" s="54" t="str">
        <f>IF(A4863="CSP","Consolidated Supply Program(IIF)",IF(A4863&lt;&gt;"",INDEX('CCN &amp; Description'!$B$2:$B$1071,MATCH(VALUE(LEFT(A4863,5)),'CCN &amp; Description'!$A$2:$A$1071,0)),""))</f>
        <v/>
      </c>
      <c r="D4863" s="55" t="str">
        <f t="shared" si="150"/>
        <v>Q</v>
      </c>
      <c r="E4863" s="55" t="str">
        <f t="shared" si="151"/>
        <v>Q1053</v>
      </c>
      <c r="F4863" s="56" t="s">
        <v>17067</v>
      </c>
      <c r="G4863" s="56" t="s">
        <v>17035</v>
      </c>
      <c r="H4863" s="56" t="s">
        <v>17068</v>
      </c>
      <c r="I4863" s="60"/>
      <c r="J4863" s="60"/>
      <c r="K4863" s="60"/>
      <c r="L4863" s="315" t="e">
        <v>#REF!</v>
      </c>
      <c r="M4863" s="58" t="e">
        <v>#REF!</v>
      </c>
      <c r="N4863" s="58" t="e">
        <v>#N/A</v>
      </c>
      <c r="O4863" s="58" t="e">
        <v>#N/A</v>
      </c>
      <c r="P4863" s="58" t="e">
        <v>#N/A</v>
      </c>
      <c r="Q4863" s="58" t="e">
        <v>#N/A</v>
      </c>
    </row>
    <row r="4864" spans="1:17" ht="15" customHeight="1" thickBot="1">
      <c r="A4864" s="446"/>
      <c r="B4864" s="446"/>
      <c r="C4864" s="54" t="str">
        <f>IF(A4864="CSP","Consolidated Supply Program(IIF)",IF(A4864&lt;&gt;"",INDEX('CCN &amp; Description'!$B$2:$B$1071,MATCH(VALUE(LEFT(A4864,5)),'CCN &amp; Description'!$A$2:$A$1071,0)),""))</f>
        <v/>
      </c>
      <c r="D4864" s="55" t="str">
        <f t="shared" si="150"/>
        <v>Q</v>
      </c>
      <c r="E4864" s="55" t="str">
        <f t="shared" si="151"/>
        <v>Q1054</v>
      </c>
      <c r="F4864" s="56" t="s">
        <v>17069</v>
      </c>
      <c r="G4864" s="56" t="s">
        <v>10863</v>
      </c>
      <c r="H4864" s="56" t="s">
        <v>17070</v>
      </c>
      <c r="I4864" s="60"/>
      <c r="J4864" s="60"/>
      <c r="K4864" s="60"/>
      <c r="L4864" s="315" t="e">
        <v>#REF!</v>
      </c>
      <c r="M4864" s="58" t="e">
        <v>#REF!</v>
      </c>
      <c r="N4864" s="58" t="e">
        <v>#N/A</v>
      </c>
      <c r="O4864" s="58" t="e">
        <v>#N/A</v>
      </c>
      <c r="P4864" s="58" t="e">
        <v>#N/A</v>
      </c>
      <c r="Q4864" s="58" t="e">
        <v>#N/A</v>
      </c>
    </row>
    <row r="4865" spans="1:17" ht="15" customHeight="1" thickBot="1">
      <c r="A4865" s="446"/>
      <c r="B4865" s="446"/>
      <c r="C4865" s="54" t="str">
        <f>IF(A4865="CSP","Consolidated Supply Program(IIF)",IF(A4865&lt;&gt;"",INDEX('CCN &amp; Description'!$B$2:$B$1071,MATCH(VALUE(LEFT(A4865,5)),'CCN &amp; Description'!$A$2:$A$1071,0)),""))</f>
        <v/>
      </c>
      <c r="D4865" s="55" t="str">
        <f t="shared" si="150"/>
        <v>Q</v>
      </c>
      <c r="E4865" s="55" t="str">
        <f t="shared" si="151"/>
        <v>Q1055</v>
      </c>
      <c r="F4865" s="56" t="s">
        <v>17071</v>
      </c>
      <c r="G4865" s="56" t="s">
        <v>17035</v>
      </c>
      <c r="H4865" s="56" t="s">
        <v>17072</v>
      </c>
      <c r="I4865" s="60"/>
      <c r="J4865" s="60"/>
      <c r="K4865" s="60"/>
      <c r="L4865" s="315" t="e">
        <v>#REF!</v>
      </c>
      <c r="M4865" s="58" t="e">
        <v>#REF!</v>
      </c>
      <c r="N4865" s="58" t="e">
        <v>#N/A</v>
      </c>
      <c r="O4865" s="58" t="e">
        <v>#N/A</v>
      </c>
      <c r="P4865" s="58" t="e">
        <v>#N/A</v>
      </c>
      <c r="Q4865" s="58" t="e">
        <v>#N/A</v>
      </c>
    </row>
    <row r="4866" spans="1:17" ht="15" customHeight="1" thickBot="1">
      <c r="A4866" s="446"/>
      <c r="B4866" s="446"/>
      <c r="C4866" s="54" t="str">
        <f>IF(A4866="CSP","Consolidated Supply Program(IIF)",IF(A4866&lt;&gt;"",INDEX('CCN &amp; Description'!$B$2:$B$1071,MATCH(VALUE(LEFT(A4866,5)),'CCN &amp; Description'!$A$2:$A$1071,0)),""))</f>
        <v/>
      </c>
      <c r="D4866" s="55" t="str">
        <f t="shared" ref="D4866:D4929" si="152">LEFT(F4866,1)</f>
        <v>Q</v>
      </c>
      <c r="E4866" s="55" t="str">
        <f t="shared" ref="E4866:E4929" si="153">LEFT(F4866,5)</f>
        <v>Q1056</v>
      </c>
      <c r="F4866" s="56" t="s">
        <v>17073</v>
      </c>
      <c r="G4866" s="56" t="s">
        <v>17074</v>
      </c>
      <c r="H4866" s="56" t="s">
        <v>17075</v>
      </c>
      <c r="I4866" s="60"/>
      <c r="J4866" s="60"/>
      <c r="K4866" s="60"/>
      <c r="L4866" s="315" t="e">
        <v>#REF!</v>
      </c>
      <c r="M4866" s="58" t="e">
        <v>#REF!</v>
      </c>
      <c r="N4866" s="58" t="e">
        <v>#N/A</v>
      </c>
      <c r="O4866" s="58" t="e">
        <v>#N/A</v>
      </c>
      <c r="P4866" s="58" t="e">
        <v>#N/A</v>
      </c>
      <c r="Q4866" s="58" t="e">
        <v>#N/A</v>
      </c>
    </row>
    <row r="4867" spans="1:17" ht="15" customHeight="1" thickBot="1">
      <c r="A4867" s="446"/>
      <c r="B4867" s="446"/>
      <c r="C4867" s="54" t="str">
        <f>IF(A4867="CSP","Consolidated Supply Program(IIF)",IF(A4867&lt;&gt;"",INDEX('CCN &amp; Description'!$B$2:$B$1071,MATCH(VALUE(LEFT(A4867,5)),'CCN &amp; Description'!$A$2:$A$1071,0)),""))</f>
        <v/>
      </c>
      <c r="D4867" s="55" t="str">
        <f t="shared" si="152"/>
        <v>Q</v>
      </c>
      <c r="E4867" s="55" t="str">
        <f t="shared" si="153"/>
        <v>Q1057</v>
      </c>
      <c r="F4867" s="56" t="s">
        <v>17076</v>
      </c>
      <c r="G4867" s="56" t="s">
        <v>9759</v>
      </c>
      <c r="H4867" s="59"/>
      <c r="I4867" s="60"/>
      <c r="J4867" s="60"/>
      <c r="K4867" s="60"/>
      <c r="L4867" s="315" t="e">
        <v>#REF!</v>
      </c>
      <c r="M4867" s="58" t="e">
        <v>#REF!</v>
      </c>
      <c r="N4867" s="58" t="e">
        <v>#N/A</v>
      </c>
      <c r="O4867" s="58" t="e">
        <v>#N/A</v>
      </c>
      <c r="P4867" s="58" t="e">
        <v>#N/A</v>
      </c>
      <c r="Q4867" s="58" t="e">
        <v>#N/A</v>
      </c>
    </row>
    <row r="4868" spans="1:17" ht="15" customHeight="1" thickBot="1">
      <c r="A4868" s="446"/>
      <c r="B4868" s="446"/>
      <c r="C4868" s="54" t="str">
        <f>IF(A4868="CSP","Consolidated Supply Program(IIF)",IF(A4868&lt;&gt;"",INDEX('CCN &amp; Description'!$B$2:$B$1071,MATCH(VALUE(LEFT(A4868,5)),'CCN &amp; Description'!$A$2:$A$1071,0)),""))</f>
        <v/>
      </c>
      <c r="D4868" s="55" t="str">
        <f t="shared" si="152"/>
        <v>Q</v>
      </c>
      <c r="E4868" s="55" t="str">
        <f t="shared" si="153"/>
        <v>Q1058</v>
      </c>
      <c r="F4868" s="56" t="s">
        <v>17077</v>
      </c>
      <c r="G4868" s="56" t="s">
        <v>17078</v>
      </c>
      <c r="H4868" s="59"/>
      <c r="I4868" s="60"/>
      <c r="J4868" s="60"/>
      <c r="K4868" s="60"/>
      <c r="L4868" s="315" t="e">
        <v>#REF!</v>
      </c>
      <c r="M4868" s="58" t="e">
        <v>#REF!</v>
      </c>
      <c r="N4868" s="58" t="e">
        <v>#N/A</v>
      </c>
      <c r="O4868" s="58" t="e">
        <v>#N/A</v>
      </c>
      <c r="P4868" s="58" t="e">
        <v>#N/A</v>
      </c>
      <c r="Q4868" s="58" t="e">
        <v>#N/A</v>
      </c>
    </row>
    <row r="4869" spans="1:17" ht="15" customHeight="1" thickBot="1">
      <c r="A4869" s="446"/>
      <c r="B4869" s="446"/>
      <c r="C4869" s="54" t="str">
        <f>IF(A4869="CSP","Consolidated Supply Program(IIF)",IF(A4869&lt;&gt;"",INDEX('CCN &amp; Description'!$B$2:$B$1071,MATCH(VALUE(LEFT(A4869,5)),'CCN &amp; Description'!$A$2:$A$1071,0)),""))</f>
        <v/>
      </c>
      <c r="D4869" s="55" t="str">
        <f t="shared" si="152"/>
        <v>Q</v>
      </c>
      <c r="E4869" s="55" t="str">
        <f t="shared" si="153"/>
        <v>Q1059</v>
      </c>
      <c r="F4869" s="56" t="s">
        <v>17079</v>
      </c>
      <c r="G4869" s="56" t="s">
        <v>17080</v>
      </c>
      <c r="H4869" s="56" t="s">
        <v>14888</v>
      </c>
      <c r="I4869" s="60"/>
      <c r="J4869" s="60"/>
      <c r="K4869" s="60"/>
      <c r="L4869" s="315" t="e">
        <v>#REF!</v>
      </c>
      <c r="M4869" s="58" t="e">
        <v>#REF!</v>
      </c>
      <c r="N4869" s="58" t="e">
        <v>#N/A</v>
      </c>
      <c r="O4869" s="58" t="e">
        <v>#N/A</v>
      </c>
      <c r="P4869" s="58" t="e">
        <v>#N/A</v>
      </c>
      <c r="Q4869" s="58" t="e">
        <v>#N/A</v>
      </c>
    </row>
    <row r="4870" spans="1:17" ht="15" customHeight="1" thickBot="1">
      <c r="A4870" s="446"/>
      <c r="B4870" s="446"/>
      <c r="C4870" s="54" t="str">
        <f>IF(A4870="CSP","Consolidated Supply Program(IIF)",IF(A4870&lt;&gt;"",INDEX('CCN &amp; Description'!$B$2:$B$1071,MATCH(VALUE(LEFT(A4870,5)),'CCN &amp; Description'!$A$2:$A$1071,0)),""))</f>
        <v/>
      </c>
      <c r="D4870" s="55" t="str">
        <f t="shared" si="152"/>
        <v>Q</v>
      </c>
      <c r="E4870" s="55" t="str">
        <f t="shared" si="153"/>
        <v>Q1059</v>
      </c>
      <c r="F4870" s="56" t="s">
        <v>17079</v>
      </c>
      <c r="G4870" s="56" t="s">
        <v>17080</v>
      </c>
      <c r="H4870" s="59"/>
      <c r="I4870" s="60"/>
      <c r="J4870" s="60"/>
      <c r="K4870" s="60"/>
      <c r="L4870" s="315" t="e">
        <v>#REF!</v>
      </c>
      <c r="M4870" s="58" t="e">
        <v>#REF!</v>
      </c>
      <c r="N4870" s="58" t="e">
        <v>#N/A</v>
      </c>
      <c r="O4870" s="58" t="e">
        <v>#N/A</v>
      </c>
      <c r="P4870" s="58" t="e">
        <v>#N/A</v>
      </c>
      <c r="Q4870" s="58" t="e">
        <v>#N/A</v>
      </c>
    </row>
    <row r="4871" spans="1:17" ht="15" customHeight="1" thickBot="1">
      <c r="A4871" s="446"/>
      <c r="B4871" s="446"/>
      <c r="C4871" s="54" t="str">
        <f>IF(A4871="CSP","Consolidated Supply Program(IIF)",IF(A4871&lt;&gt;"",INDEX('CCN &amp; Description'!$B$2:$B$1071,MATCH(VALUE(LEFT(A4871,5)),'CCN &amp; Description'!$A$2:$A$1071,0)),""))</f>
        <v/>
      </c>
      <c r="D4871" s="55" t="str">
        <f t="shared" si="152"/>
        <v>Q</v>
      </c>
      <c r="E4871" s="55" t="str">
        <f t="shared" si="153"/>
        <v>Q1060</v>
      </c>
      <c r="F4871" s="56" t="s">
        <v>17081</v>
      </c>
      <c r="G4871" s="56" t="s">
        <v>14829</v>
      </c>
      <c r="H4871" s="59"/>
      <c r="I4871" s="60"/>
      <c r="J4871" s="60"/>
      <c r="K4871" s="60"/>
      <c r="L4871" s="315" t="e">
        <v>#REF!</v>
      </c>
      <c r="M4871" s="58" t="e">
        <v>#REF!</v>
      </c>
      <c r="N4871" s="58" t="e">
        <v>#N/A</v>
      </c>
      <c r="O4871" s="58" t="e">
        <v>#N/A</v>
      </c>
      <c r="P4871" s="58" t="e">
        <v>#N/A</v>
      </c>
      <c r="Q4871" s="58" t="e">
        <v>#N/A</v>
      </c>
    </row>
    <row r="4872" spans="1:17" ht="15" customHeight="1" thickBot="1">
      <c r="A4872" s="446"/>
      <c r="B4872" s="446"/>
      <c r="C4872" s="54" t="str">
        <f>IF(A4872="CSP","Consolidated Supply Program(IIF)",IF(A4872&lt;&gt;"",INDEX('CCN &amp; Description'!$B$2:$B$1071,MATCH(VALUE(LEFT(A4872,5)),'CCN &amp; Description'!$A$2:$A$1071,0)),""))</f>
        <v/>
      </c>
      <c r="D4872" s="55" t="str">
        <f t="shared" si="152"/>
        <v>Q</v>
      </c>
      <c r="E4872" s="55" t="str">
        <f t="shared" si="153"/>
        <v>Q1061</v>
      </c>
      <c r="F4872" s="56" t="s">
        <v>17082</v>
      </c>
      <c r="G4872" s="56" t="s">
        <v>17083</v>
      </c>
      <c r="H4872" s="56" t="s">
        <v>17084</v>
      </c>
      <c r="I4872" s="60"/>
      <c r="J4872" s="60"/>
      <c r="K4872" s="60"/>
      <c r="L4872" s="315" t="e">
        <v>#REF!</v>
      </c>
      <c r="M4872" s="58" t="e">
        <v>#REF!</v>
      </c>
      <c r="N4872" s="58" t="e">
        <v>#N/A</v>
      </c>
      <c r="O4872" s="58" t="e">
        <v>#N/A</v>
      </c>
      <c r="P4872" s="58" t="e">
        <v>#N/A</v>
      </c>
      <c r="Q4872" s="58" t="e">
        <v>#N/A</v>
      </c>
    </row>
    <row r="4873" spans="1:17" ht="15" customHeight="1" thickBot="1">
      <c r="A4873" s="446"/>
      <c r="B4873" s="446"/>
      <c r="C4873" s="54" t="str">
        <f>IF(A4873="CSP","Consolidated Supply Program(IIF)",IF(A4873&lt;&gt;"",INDEX('CCN &amp; Description'!$B$2:$B$1071,MATCH(VALUE(LEFT(A4873,5)),'CCN &amp; Description'!$A$2:$A$1071,0)),""))</f>
        <v/>
      </c>
      <c r="D4873" s="55" t="str">
        <f t="shared" si="152"/>
        <v>Q</v>
      </c>
      <c r="E4873" s="55" t="str">
        <f t="shared" si="153"/>
        <v>Q1061</v>
      </c>
      <c r="F4873" s="56" t="s">
        <v>17082</v>
      </c>
      <c r="G4873" s="56" t="s">
        <v>17083</v>
      </c>
      <c r="H4873" s="59"/>
      <c r="I4873" s="60"/>
      <c r="J4873" s="60"/>
      <c r="K4873" s="60"/>
      <c r="L4873" s="315" t="e">
        <v>#REF!</v>
      </c>
      <c r="M4873" s="58" t="e">
        <v>#REF!</v>
      </c>
      <c r="N4873" s="58" t="e">
        <v>#N/A</v>
      </c>
      <c r="O4873" s="58" t="e">
        <v>#N/A</v>
      </c>
      <c r="P4873" s="58" t="e">
        <v>#N/A</v>
      </c>
      <c r="Q4873" s="58" t="e">
        <v>#N/A</v>
      </c>
    </row>
    <row r="4874" spans="1:17" ht="15" customHeight="1" thickBot="1">
      <c r="A4874" s="446"/>
      <c r="B4874" s="446"/>
      <c r="C4874" s="54" t="str">
        <f>IF(A4874="CSP","Consolidated Supply Program(IIF)",IF(A4874&lt;&gt;"",INDEX('CCN &amp; Description'!$B$2:$B$1071,MATCH(VALUE(LEFT(A4874,5)),'CCN &amp; Description'!$A$2:$A$1071,0)),""))</f>
        <v/>
      </c>
      <c r="D4874" s="55" t="str">
        <f t="shared" si="152"/>
        <v>Q</v>
      </c>
      <c r="E4874" s="55" t="str">
        <f t="shared" si="153"/>
        <v>Q1062</v>
      </c>
      <c r="F4874" s="56" t="s">
        <v>17085</v>
      </c>
      <c r="G4874" s="56" t="s">
        <v>10206</v>
      </c>
      <c r="H4874" s="56" t="s">
        <v>17086</v>
      </c>
      <c r="I4874" s="60"/>
      <c r="J4874" s="60"/>
      <c r="K4874" s="60"/>
      <c r="L4874" s="315" t="e">
        <v>#REF!</v>
      </c>
      <c r="M4874" s="58" t="e">
        <v>#REF!</v>
      </c>
      <c r="N4874" s="58" t="e">
        <v>#N/A</v>
      </c>
      <c r="O4874" s="58" t="e">
        <v>#N/A</v>
      </c>
      <c r="P4874" s="58" t="e">
        <v>#N/A</v>
      </c>
      <c r="Q4874" s="58" t="e">
        <v>#N/A</v>
      </c>
    </row>
    <row r="4875" spans="1:17" ht="15" customHeight="1" thickBot="1">
      <c r="A4875" s="446"/>
      <c r="B4875" s="446"/>
      <c r="C4875" s="54" t="str">
        <f>IF(A4875="CSP","Consolidated Supply Program(IIF)",IF(A4875&lt;&gt;"",INDEX('CCN &amp; Description'!$B$2:$B$1071,MATCH(VALUE(LEFT(A4875,5)),'CCN &amp; Description'!$A$2:$A$1071,0)),""))</f>
        <v/>
      </c>
      <c r="D4875" s="55" t="str">
        <f t="shared" si="152"/>
        <v>Q</v>
      </c>
      <c r="E4875" s="55" t="str">
        <f t="shared" si="153"/>
        <v>Q1062</v>
      </c>
      <c r="F4875" s="56" t="s">
        <v>17085</v>
      </c>
      <c r="G4875" s="56" t="s">
        <v>9838</v>
      </c>
      <c r="H4875" s="59"/>
      <c r="I4875" s="60"/>
      <c r="J4875" s="60"/>
      <c r="K4875" s="60"/>
      <c r="L4875" s="315" t="e">
        <v>#REF!</v>
      </c>
      <c r="M4875" s="58" t="e">
        <v>#REF!</v>
      </c>
      <c r="N4875" s="58" t="e">
        <v>#N/A</v>
      </c>
      <c r="O4875" s="58" t="e">
        <v>#N/A</v>
      </c>
      <c r="P4875" s="58" t="e">
        <v>#N/A</v>
      </c>
      <c r="Q4875" s="58" t="e">
        <v>#N/A</v>
      </c>
    </row>
    <row r="4876" spans="1:17" ht="15" customHeight="1" thickBot="1">
      <c r="A4876" s="446"/>
      <c r="B4876" s="446"/>
      <c r="C4876" s="54" t="str">
        <f>IF(A4876="CSP","Consolidated Supply Program(IIF)",IF(A4876&lt;&gt;"",INDEX('CCN &amp; Description'!$B$2:$B$1071,MATCH(VALUE(LEFT(A4876,5)),'CCN &amp; Description'!$A$2:$A$1071,0)),""))</f>
        <v/>
      </c>
      <c r="D4876" s="55" t="str">
        <f t="shared" si="152"/>
        <v>Q</v>
      </c>
      <c r="E4876" s="55" t="str">
        <f t="shared" si="153"/>
        <v>Q1064</v>
      </c>
      <c r="F4876" s="56" t="s">
        <v>17087</v>
      </c>
      <c r="G4876" s="56" t="s">
        <v>17088</v>
      </c>
      <c r="H4876" s="59"/>
      <c r="I4876" s="60"/>
      <c r="J4876" s="60"/>
      <c r="K4876" s="60"/>
      <c r="L4876" s="315" t="e">
        <v>#REF!</v>
      </c>
      <c r="M4876" s="58" t="e">
        <v>#REF!</v>
      </c>
      <c r="N4876" s="58" t="e">
        <v>#N/A</v>
      </c>
      <c r="O4876" s="58" t="e">
        <v>#N/A</v>
      </c>
      <c r="P4876" s="58" t="e">
        <v>#N/A</v>
      </c>
      <c r="Q4876" s="58" t="e">
        <v>#N/A</v>
      </c>
    </row>
    <row r="4877" spans="1:17" ht="15" customHeight="1" thickBot="1">
      <c r="A4877" s="446"/>
      <c r="B4877" s="446"/>
      <c r="C4877" s="54" t="str">
        <f>IF(A4877="CSP","Consolidated Supply Program(IIF)",IF(A4877&lt;&gt;"",INDEX('CCN &amp; Description'!$B$2:$B$1071,MATCH(VALUE(LEFT(A4877,5)),'CCN &amp; Description'!$A$2:$A$1071,0)),""))</f>
        <v/>
      </c>
      <c r="D4877" s="55" t="str">
        <f t="shared" si="152"/>
        <v>Q</v>
      </c>
      <c r="E4877" s="55" t="str">
        <f t="shared" si="153"/>
        <v>Q1065</v>
      </c>
      <c r="F4877" s="56" t="s">
        <v>17089</v>
      </c>
      <c r="G4877" s="56" t="s">
        <v>17023</v>
      </c>
      <c r="H4877" s="59"/>
      <c r="I4877" s="60"/>
      <c r="J4877" s="60"/>
      <c r="K4877" s="60"/>
      <c r="L4877" s="315" t="e">
        <v>#REF!</v>
      </c>
      <c r="M4877" s="58" t="e">
        <v>#REF!</v>
      </c>
      <c r="N4877" s="58" t="e">
        <v>#N/A</v>
      </c>
      <c r="O4877" s="58" t="e">
        <v>#N/A</v>
      </c>
      <c r="P4877" s="58" t="e">
        <v>#N/A</v>
      </c>
      <c r="Q4877" s="58" t="e">
        <v>#N/A</v>
      </c>
    </row>
    <row r="4878" spans="1:17" ht="15" customHeight="1" thickBot="1">
      <c r="A4878" s="446"/>
      <c r="B4878" s="446"/>
      <c r="C4878" s="54" t="str">
        <f>IF(A4878="CSP","Consolidated Supply Program(IIF)",IF(A4878&lt;&gt;"",INDEX('CCN &amp; Description'!$B$2:$B$1071,MATCH(VALUE(LEFT(A4878,5)),'CCN &amp; Description'!$A$2:$A$1071,0)),""))</f>
        <v/>
      </c>
      <c r="D4878" s="55" t="str">
        <f t="shared" si="152"/>
        <v>Q</v>
      </c>
      <c r="E4878" s="55" t="str">
        <f t="shared" si="153"/>
        <v>Q1065</v>
      </c>
      <c r="F4878" s="56" t="s">
        <v>17089</v>
      </c>
      <c r="G4878" s="56" t="s">
        <v>17090</v>
      </c>
      <c r="H4878" s="59"/>
      <c r="I4878" s="60"/>
      <c r="J4878" s="60"/>
      <c r="K4878" s="60"/>
      <c r="L4878" s="315" t="e">
        <v>#REF!</v>
      </c>
      <c r="M4878" s="58" t="e">
        <v>#REF!</v>
      </c>
      <c r="N4878" s="58" t="e">
        <v>#N/A</v>
      </c>
      <c r="O4878" s="58" t="e">
        <v>#N/A</v>
      </c>
      <c r="P4878" s="58" t="e">
        <v>#N/A</v>
      </c>
      <c r="Q4878" s="58" t="e">
        <v>#N/A</v>
      </c>
    </row>
    <row r="4879" spans="1:17" ht="15" customHeight="1" thickBot="1">
      <c r="A4879" s="446"/>
      <c r="B4879" s="446"/>
      <c r="C4879" s="54" t="str">
        <f>IF(A4879="CSP","Consolidated Supply Program(IIF)",IF(A4879&lt;&gt;"",INDEX('CCN &amp; Description'!$B$2:$B$1071,MATCH(VALUE(LEFT(A4879,5)),'CCN &amp; Description'!$A$2:$A$1071,0)),""))</f>
        <v/>
      </c>
      <c r="D4879" s="55" t="str">
        <f t="shared" si="152"/>
        <v>Q</v>
      </c>
      <c r="E4879" s="55" t="str">
        <f t="shared" si="153"/>
        <v>Q1065</v>
      </c>
      <c r="F4879" s="56" t="s">
        <v>17089</v>
      </c>
      <c r="G4879" s="56" t="s">
        <v>17023</v>
      </c>
      <c r="H4879" s="56" t="s">
        <v>17091</v>
      </c>
      <c r="I4879" s="60"/>
      <c r="J4879" s="60"/>
      <c r="K4879" s="60"/>
      <c r="L4879" s="315" t="e">
        <v>#REF!</v>
      </c>
      <c r="M4879" s="58" t="e">
        <v>#REF!</v>
      </c>
      <c r="N4879" s="58" t="e">
        <v>#N/A</v>
      </c>
      <c r="O4879" s="58" t="e">
        <v>#N/A</v>
      </c>
      <c r="P4879" s="58" t="e">
        <v>#N/A</v>
      </c>
      <c r="Q4879" s="58" t="e">
        <v>#N/A</v>
      </c>
    </row>
    <row r="4880" spans="1:17" ht="15" customHeight="1" thickBot="1">
      <c r="A4880" s="446"/>
      <c r="B4880" s="446"/>
      <c r="C4880" s="54" t="str">
        <f>IF(A4880="CSP","Consolidated Supply Program(IIF)",IF(A4880&lt;&gt;"",INDEX('CCN &amp; Description'!$B$2:$B$1071,MATCH(VALUE(LEFT(A4880,5)),'CCN &amp; Description'!$A$2:$A$1071,0)),""))</f>
        <v/>
      </c>
      <c r="D4880" s="55" t="str">
        <f t="shared" si="152"/>
        <v>Q</v>
      </c>
      <c r="E4880" s="55" t="str">
        <f t="shared" si="153"/>
        <v>Q1066</v>
      </c>
      <c r="F4880" s="56" t="s">
        <v>17092</v>
      </c>
      <c r="G4880" s="56" t="s">
        <v>9954</v>
      </c>
      <c r="H4880" s="59"/>
      <c r="I4880" s="60"/>
      <c r="J4880" s="60"/>
      <c r="K4880" s="60"/>
      <c r="L4880" s="315" t="e">
        <v>#REF!</v>
      </c>
      <c r="M4880" s="58" t="e">
        <v>#REF!</v>
      </c>
      <c r="N4880" s="58" t="e">
        <v>#N/A</v>
      </c>
      <c r="O4880" s="58" t="e">
        <v>#N/A</v>
      </c>
      <c r="P4880" s="58" t="e">
        <v>#N/A</v>
      </c>
      <c r="Q4880" s="58" t="e">
        <v>#N/A</v>
      </c>
    </row>
    <row r="4881" spans="1:17" ht="15" customHeight="1" thickBot="1">
      <c r="A4881" s="446"/>
      <c r="B4881" s="446"/>
      <c r="C4881" s="54" t="str">
        <f>IF(A4881="CSP","Consolidated Supply Program(IIF)",IF(A4881&lt;&gt;"",INDEX('CCN &amp; Description'!$B$2:$B$1071,MATCH(VALUE(LEFT(A4881,5)),'CCN &amp; Description'!$A$2:$A$1071,0)),""))</f>
        <v/>
      </c>
      <c r="D4881" s="55" t="str">
        <f t="shared" si="152"/>
        <v>Q</v>
      </c>
      <c r="E4881" s="55" t="str">
        <f t="shared" si="153"/>
        <v>Q1067</v>
      </c>
      <c r="F4881" s="56" t="s">
        <v>17093</v>
      </c>
      <c r="G4881" s="56" t="s">
        <v>9954</v>
      </c>
      <c r="H4881" s="59"/>
      <c r="I4881" s="60"/>
      <c r="J4881" s="60"/>
      <c r="K4881" s="60"/>
      <c r="L4881" s="315" t="e">
        <v>#REF!</v>
      </c>
      <c r="M4881" s="58" t="e">
        <v>#REF!</v>
      </c>
      <c r="N4881" s="58" t="e">
        <v>#N/A</v>
      </c>
      <c r="O4881" s="58" t="e">
        <v>#N/A</v>
      </c>
      <c r="P4881" s="58" t="e">
        <v>#N/A</v>
      </c>
      <c r="Q4881" s="58" t="e">
        <v>#N/A</v>
      </c>
    </row>
    <row r="4882" spans="1:17" ht="15" customHeight="1" thickBot="1">
      <c r="A4882" s="446"/>
      <c r="B4882" s="446"/>
      <c r="C4882" s="54" t="str">
        <f>IF(A4882="CSP","Consolidated Supply Program(IIF)",IF(A4882&lt;&gt;"",INDEX('CCN &amp; Description'!$B$2:$B$1071,MATCH(VALUE(LEFT(A4882,5)),'CCN &amp; Description'!$A$2:$A$1071,0)),""))</f>
        <v/>
      </c>
      <c r="D4882" s="55" t="str">
        <f t="shared" si="152"/>
        <v>Q</v>
      </c>
      <c r="E4882" s="55" t="str">
        <f t="shared" si="153"/>
        <v>Q1069</v>
      </c>
      <c r="F4882" s="56" t="s">
        <v>17094</v>
      </c>
      <c r="G4882" s="56" t="s">
        <v>9954</v>
      </c>
      <c r="H4882" s="59"/>
      <c r="I4882" s="60"/>
      <c r="J4882" s="60"/>
      <c r="K4882" s="60"/>
      <c r="L4882" s="315" t="e">
        <v>#REF!</v>
      </c>
      <c r="M4882" s="58" t="e">
        <v>#REF!</v>
      </c>
      <c r="N4882" s="58" t="e">
        <v>#N/A</v>
      </c>
      <c r="O4882" s="58" t="e">
        <v>#N/A</v>
      </c>
      <c r="P4882" s="58" t="e">
        <v>#N/A</v>
      </c>
      <c r="Q4882" s="58" t="e">
        <v>#N/A</v>
      </c>
    </row>
    <row r="4883" spans="1:17" ht="15" customHeight="1" thickBot="1">
      <c r="A4883" s="446"/>
      <c r="B4883" s="446"/>
      <c r="C4883" s="54" t="str">
        <f>IF(A4883="CSP","Consolidated Supply Program(IIF)",IF(A4883&lt;&gt;"",INDEX('CCN &amp; Description'!$B$2:$B$1071,MATCH(VALUE(LEFT(A4883,5)),'CCN &amp; Description'!$A$2:$A$1071,0)),""))</f>
        <v/>
      </c>
      <c r="D4883" s="55" t="str">
        <f t="shared" si="152"/>
        <v>Q</v>
      </c>
      <c r="E4883" s="55" t="str">
        <f t="shared" si="153"/>
        <v>Q1070</v>
      </c>
      <c r="F4883" s="56" t="s">
        <v>17095</v>
      </c>
      <c r="G4883" s="56" t="s">
        <v>17096</v>
      </c>
      <c r="H4883" s="59"/>
      <c r="I4883" s="60"/>
      <c r="J4883" s="60"/>
      <c r="K4883" s="60"/>
      <c r="L4883" s="315" t="e">
        <v>#REF!</v>
      </c>
      <c r="M4883" s="58" t="e">
        <v>#REF!</v>
      </c>
      <c r="N4883" s="58" t="e">
        <v>#N/A</v>
      </c>
      <c r="O4883" s="58" t="e">
        <v>#N/A</v>
      </c>
      <c r="P4883" s="58" t="e">
        <v>#N/A</v>
      </c>
      <c r="Q4883" s="58" t="e">
        <v>#N/A</v>
      </c>
    </row>
    <row r="4884" spans="1:17" ht="15" customHeight="1" thickBot="1">
      <c r="A4884" s="446"/>
      <c r="B4884" s="446"/>
      <c r="C4884" s="54" t="str">
        <f>IF(A4884="CSP","Consolidated Supply Program(IIF)",IF(A4884&lt;&gt;"",INDEX('CCN &amp; Description'!$B$2:$B$1071,MATCH(VALUE(LEFT(A4884,5)),'CCN &amp; Description'!$A$2:$A$1071,0)),""))</f>
        <v/>
      </c>
      <c r="D4884" s="55" t="str">
        <f t="shared" si="152"/>
        <v>Q</v>
      </c>
      <c r="E4884" s="55" t="str">
        <f t="shared" si="153"/>
        <v>Q1071</v>
      </c>
      <c r="F4884" s="56" t="s">
        <v>17097</v>
      </c>
      <c r="G4884" s="56" t="s">
        <v>9954</v>
      </c>
      <c r="H4884" s="59"/>
      <c r="I4884" s="60"/>
      <c r="J4884" s="60"/>
      <c r="K4884" s="60"/>
      <c r="L4884" s="315" t="e">
        <v>#REF!</v>
      </c>
      <c r="M4884" s="58" t="e">
        <v>#REF!</v>
      </c>
      <c r="N4884" s="58" t="e">
        <v>#N/A</v>
      </c>
      <c r="O4884" s="58" t="e">
        <v>#N/A</v>
      </c>
      <c r="P4884" s="58" t="e">
        <v>#N/A</v>
      </c>
      <c r="Q4884" s="58" t="e">
        <v>#N/A</v>
      </c>
    </row>
    <row r="4885" spans="1:17" ht="15" customHeight="1" thickBot="1">
      <c r="A4885" s="446"/>
      <c r="B4885" s="446"/>
      <c r="C4885" s="54" t="str">
        <f>IF(A4885="CSP","Consolidated Supply Program(IIF)",IF(A4885&lt;&gt;"",INDEX('CCN &amp; Description'!$B$2:$B$1071,MATCH(VALUE(LEFT(A4885,5)),'CCN &amp; Description'!$A$2:$A$1071,0)),""))</f>
        <v/>
      </c>
      <c r="D4885" s="55" t="str">
        <f t="shared" si="152"/>
        <v>Q</v>
      </c>
      <c r="E4885" s="55" t="str">
        <f t="shared" si="153"/>
        <v>Q1072</v>
      </c>
      <c r="F4885" s="56" t="s">
        <v>17098</v>
      </c>
      <c r="G4885" s="56" t="s">
        <v>9954</v>
      </c>
      <c r="H4885" s="59"/>
      <c r="I4885" s="60"/>
      <c r="J4885" s="60"/>
      <c r="K4885" s="60"/>
      <c r="L4885" s="315" t="e">
        <v>#REF!</v>
      </c>
      <c r="M4885" s="58" t="e">
        <v>#REF!</v>
      </c>
      <c r="N4885" s="58" t="e">
        <v>#N/A</v>
      </c>
      <c r="O4885" s="58" t="e">
        <v>#N/A</v>
      </c>
      <c r="P4885" s="58" t="e">
        <v>#N/A</v>
      </c>
      <c r="Q4885" s="58" t="e">
        <v>#N/A</v>
      </c>
    </row>
    <row r="4886" spans="1:17" ht="15" customHeight="1" thickBot="1">
      <c r="A4886" s="446"/>
      <c r="B4886" s="446"/>
      <c r="C4886" s="54" t="str">
        <f>IF(A4886="CSP","Consolidated Supply Program(IIF)",IF(A4886&lt;&gt;"",INDEX('CCN &amp; Description'!$B$2:$B$1071,MATCH(VALUE(LEFT(A4886,5)),'CCN &amp; Description'!$A$2:$A$1071,0)),""))</f>
        <v/>
      </c>
      <c r="D4886" s="55" t="str">
        <f t="shared" si="152"/>
        <v>Q</v>
      </c>
      <c r="E4886" s="55" t="str">
        <f t="shared" si="153"/>
        <v>Q1073</v>
      </c>
      <c r="F4886" s="56" t="s">
        <v>17099</v>
      </c>
      <c r="G4886" s="56" t="s">
        <v>17100</v>
      </c>
      <c r="H4886" s="59"/>
      <c r="I4886" s="60"/>
      <c r="J4886" s="60"/>
      <c r="K4886" s="60"/>
      <c r="L4886" s="315" t="e">
        <v>#REF!</v>
      </c>
      <c r="M4886" s="58" t="e">
        <v>#REF!</v>
      </c>
      <c r="N4886" s="58" t="e">
        <v>#N/A</v>
      </c>
      <c r="O4886" s="58" t="e">
        <v>#N/A</v>
      </c>
      <c r="P4886" s="58" t="e">
        <v>#N/A</v>
      </c>
      <c r="Q4886" s="58" t="e">
        <v>#N/A</v>
      </c>
    </row>
    <row r="4887" spans="1:17" ht="15" customHeight="1" thickBot="1">
      <c r="A4887" s="446"/>
      <c r="B4887" s="446"/>
      <c r="C4887" s="54" t="str">
        <f>IF(A4887="CSP","Consolidated Supply Program(IIF)",IF(A4887&lt;&gt;"",INDEX('CCN &amp; Description'!$B$2:$B$1071,MATCH(VALUE(LEFT(A4887,5)),'CCN &amp; Description'!$A$2:$A$1071,0)),""))</f>
        <v/>
      </c>
      <c r="D4887" s="55" t="str">
        <f t="shared" si="152"/>
        <v>Q</v>
      </c>
      <c r="E4887" s="55" t="str">
        <f t="shared" si="153"/>
        <v>Q1073</v>
      </c>
      <c r="F4887" s="56" t="s">
        <v>17099</v>
      </c>
      <c r="G4887" s="56" t="s">
        <v>17100</v>
      </c>
      <c r="H4887" s="56" t="s">
        <v>17101</v>
      </c>
      <c r="I4887" s="60"/>
      <c r="J4887" s="60"/>
      <c r="K4887" s="60"/>
      <c r="L4887" s="315" t="e">
        <v>#REF!</v>
      </c>
      <c r="M4887" s="58" t="e">
        <v>#REF!</v>
      </c>
      <c r="N4887" s="58" t="e">
        <v>#N/A</v>
      </c>
      <c r="O4887" s="58" t="e">
        <v>#N/A</v>
      </c>
      <c r="P4887" s="58" t="e">
        <v>#N/A</v>
      </c>
      <c r="Q4887" s="58" t="e">
        <v>#N/A</v>
      </c>
    </row>
    <row r="4888" spans="1:17" ht="15" customHeight="1" thickBot="1">
      <c r="A4888" s="446"/>
      <c r="B4888" s="446"/>
      <c r="C4888" s="54" t="str">
        <f>IF(A4888="CSP","Consolidated Supply Program(IIF)",IF(A4888&lt;&gt;"",INDEX('CCN &amp; Description'!$B$2:$B$1071,MATCH(VALUE(LEFT(A4888,5)),'CCN &amp; Description'!$A$2:$A$1071,0)),""))</f>
        <v/>
      </c>
      <c r="D4888" s="55" t="str">
        <f t="shared" si="152"/>
        <v>Q</v>
      </c>
      <c r="E4888" s="55" t="str">
        <f t="shared" si="153"/>
        <v>Q1074</v>
      </c>
      <c r="F4888" s="56" t="s">
        <v>17102</v>
      </c>
      <c r="G4888" s="56" t="s">
        <v>9954</v>
      </c>
      <c r="H4888" s="59"/>
      <c r="I4888" s="60"/>
      <c r="J4888" s="60"/>
      <c r="K4888" s="60"/>
      <c r="L4888" s="315" t="e">
        <v>#REF!</v>
      </c>
      <c r="M4888" s="58" t="e">
        <v>#REF!</v>
      </c>
      <c r="N4888" s="58" t="e">
        <v>#N/A</v>
      </c>
      <c r="O4888" s="58" t="e">
        <v>#N/A</v>
      </c>
      <c r="P4888" s="58" t="e">
        <v>#N/A</v>
      </c>
      <c r="Q4888" s="58" t="e">
        <v>#N/A</v>
      </c>
    </row>
    <row r="4889" spans="1:17" ht="15" customHeight="1" thickBot="1">
      <c r="A4889" s="446"/>
      <c r="B4889" s="446"/>
      <c r="C4889" s="54" t="str">
        <f>IF(A4889="CSP","Consolidated Supply Program(IIF)",IF(A4889&lt;&gt;"",INDEX('CCN &amp; Description'!$B$2:$B$1071,MATCH(VALUE(LEFT(A4889,5)),'CCN &amp; Description'!$A$2:$A$1071,0)),""))</f>
        <v/>
      </c>
      <c r="D4889" s="55" t="str">
        <f t="shared" si="152"/>
        <v>Q</v>
      </c>
      <c r="E4889" s="55" t="str">
        <f t="shared" si="153"/>
        <v>Q1075</v>
      </c>
      <c r="F4889" s="56" t="s">
        <v>17103</v>
      </c>
      <c r="G4889" s="56" t="s">
        <v>17104</v>
      </c>
      <c r="H4889" s="59"/>
      <c r="I4889" s="60"/>
      <c r="J4889" s="60"/>
      <c r="K4889" s="60"/>
      <c r="L4889" s="315" t="e">
        <v>#REF!</v>
      </c>
      <c r="M4889" s="58" t="e">
        <v>#REF!</v>
      </c>
      <c r="N4889" s="58" t="e">
        <v>#N/A</v>
      </c>
      <c r="O4889" s="58" t="e">
        <v>#N/A</v>
      </c>
      <c r="P4889" s="58" t="e">
        <v>#N/A</v>
      </c>
      <c r="Q4889" s="58" t="e">
        <v>#N/A</v>
      </c>
    </row>
    <row r="4890" spans="1:17" ht="15" customHeight="1" thickBot="1">
      <c r="A4890" s="446"/>
      <c r="B4890" s="446"/>
      <c r="C4890" s="54" t="str">
        <f>IF(A4890="CSP","Consolidated Supply Program(IIF)",IF(A4890&lt;&gt;"",INDEX('CCN &amp; Description'!$B$2:$B$1071,MATCH(VALUE(LEFT(A4890,5)),'CCN &amp; Description'!$A$2:$A$1071,0)),""))</f>
        <v/>
      </c>
      <c r="D4890" s="55" t="str">
        <f t="shared" si="152"/>
        <v>Q</v>
      </c>
      <c r="E4890" s="55" t="str">
        <f t="shared" si="153"/>
        <v>Q1076</v>
      </c>
      <c r="F4890" s="56" t="s">
        <v>17105</v>
      </c>
      <c r="G4890" s="56" t="s">
        <v>11697</v>
      </c>
      <c r="H4890" s="59"/>
      <c r="I4890" s="60"/>
      <c r="J4890" s="60"/>
      <c r="K4890" s="60"/>
      <c r="L4890" s="315" t="e">
        <v>#REF!</v>
      </c>
      <c r="M4890" s="58" t="e">
        <v>#REF!</v>
      </c>
      <c r="N4890" s="58" t="e">
        <v>#N/A</v>
      </c>
      <c r="O4890" s="58" t="e">
        <v>#N/A</v>
      </c>
      <c r="P4890" s="58" t="e">
        <v>#N/A</v>
      </c>
      <c r="Q4890" s="58" t="e">
        <v>#N/A</v>
      </c>
    </row>
    <row r="4891" spans="1:17" ht="15" customHeight="1" thickBot="1">
      <c r="A4891" s="446"/>
      <c r="B4891" s="446"/>
      <c r="C4891" s="54" t="str">
        <f>IF(A4891="CSP","Consolidated Supply Program(IIF)",IF(A4891&lt;&gt;"",INDEX('CCN &amp; Description'!$B$2:$B$1071,MATCH(VALUE(LEFT(A4891,5)),'CCN &amp; Description'!$A$2:$A$1071,0)),""))</f>
        <v/>
      </c>
      <c r="D4891" s="55" t="str">
        <f t="shared" si="152"/>
        <v>Q</v>
      </c>
      <c r="E4891" s="55" t="str">
        <f t="shared" si="153"/>
        <v>Q1077</v>
      </c>
      <c r="F4891" s="56" t="s">
        <v>17106</v>
      </c>
      <c r="G4891" s="56" t="s">
        <v>9954</v>
      </c>
      <c r="H4891" s="56" t="s">
        <v>17107</v>
      </c>
      <c r="I4891" s="60"/>
      <c r="J4891" s="60"/>
      <c r="K4891" s="60"/>
      <c r="L4891" s="315" t="e">
        <v>#REF!</v>
      </c>
      <c r="M4891" s="58" t="e">
        <v>#REF!</v>
      </c>
      <c r="N4891" s="58" t="e">
        <v>#N/A</v>
      </c>
      <c r="O4891" s="58" t="e">
        <v>#N/A</v>
      </c>
      <c r="P4891" s="58" t="e">
        <v>#N/A</v>
      </c>
      <c r="Q4891" s="58" t="e">
        <v>#N/A</v>
      </c>
    </row>
    <row r="4892" spans="1:17" ht="15" customHeight="1" thickBot="1">
      <c r="A4892" s="446"/>
      <c r="B4892" s="446"/>
      <c r="C4892" s="54" t="str">
        <f>IF(A4892="CSP","Consolidated Supply Program(IIF)",IF(A4892&lt;&gt;"",INDEX('CCN &amp; Description'!$B$2:$B$1071,MATCH(VALUE(LEFT(A4892,5)),'CCN &amp; Description'!$A$2:$A$1071,0)),""))</f>
        <v/>
      </c>
      <c r="D4892" s="55" t="str">
        <f t="shared" si="152"/>
        <v>Q</v>
      </c>
      <c r="E4892" s="55" t="str">
        <f t="shared" si="153"/>
        <v>Q1077</v>
      </c>
      <c r="F4892" s="56" t="s">
        <v>17106</v>
      </c>
      <c r="G4892" s="56" t="s">
        <v>1989</v>
      </c>
      <c r="H4892" s="59"/>
      <c r="I4892" s="60"/>
      <c r="J4892" s="60"/>
      <c r="K4892" s="60"/>
      <c r="L4892" s="315" t="e">
        <v>#REF!</v>
      </c>
      <c r="M4892" s="58" t="e">
        <v>#REF!</v>
      </c>
      <c r="N4892" s="58" t="e">
        <v>#N/A</v>
      </c>
      <c r="O4892" s="58" t="e">
        <v>#N/A</v>
      </c>
      <c r="P4892" s="58" t="e">
        <v>#N/A</v>
      </c>
      <c r="Q4892" s="58" t="e">
        <v>#N/A</v>
      </c>
    </row>
    <row r="4893" spans="1:17" ht="15" customHeight="1" thickBot="1">
      <c r="A4893" s="446"/>
      <c r="B4893" s="446"/>
      <c r="C4893" s="54" t="str">
        <f>IF(A4893="CSP","Consolidated Supply Program(IIF)",IF(A4893&lt;&gt;"",INDEX('CCN &amp; Description'!$B$2:$B$1071,MATCH(VALUE(LEFT(A4893,5)),'CCN &amp; Description'!$A$2:$A$1071,0)),""))</f>
        <v/>
      </c>
      <c r="D4893" s="55" t="str">
        <f t="shared" si="152"/>
        <v>Q</v>
      </c>
      <c r="E4893" s="55" t="str">
        <f t="shared" si="153"/>
        <v>Q1078</v>
      </c>
      <c r="F4893" s="56" t="s">
        <v>17108</v>
      </c>
      <c r="G4893" s="56" t="s">
        <v>17109</v>
      </c>
      <c r="H4893" s="59"/>
      <c r="I4893" s="60"/>
      <c r="J4893" s="60"/>
      <c r="K4893" s="60"/>
      <c r="L4893" s="315" t="e">
        <v>#REF!</v>
      </c>
      <c r="M4893" s="58" t="e">
        <v>#REF!</v>
      </c>
      <c r="N4893" s="58" t="e">
        <v>#N/A</v>
      </c>
      <c r="O4893" s="58" t="e">
        <v>#N/A</v>
      </c>
      <c r="P4893" s="58" t="e">
        <v>#N/A</v>
      </c>
      <c r="Q4893" s="58" t="e">
        <v>#N/A</v>
      </c>
    </row>
    <row r="4894" spans="1:17" ht="15" customHeight="1" thickBot="1">
      <c r="A4894" s="446"/>
      <c r="B4894" s="446"/>
      <c r="C4894" s="54" t="str">
        <f>IF(A4894="CSP","Consolidated Supply Program(IIF)",IF(A4894&lt;&gt;"",INDEX('CCN &amp; Description'!$B$2:$B$1071,MATCH(VALUE(LEFT(A4894,5)),'CCN &amp; Description'!$A$2:$A$1071,0)),""))</f>
        <v/>
      </c>
      <c r="D4894" s="55" t="str">
        <f t="shared" si="152"/>
        <v>Q</v>
      </c>
      <c r="E4894" s="55" t="str">
        <f t="shared" si="153"/>
        <v>Q1079</v>
      </c>
      <c r="F4894" s="56" t="s">
        <v>17110</v>
      </c>
      <c r="G4894" s="56" t="s">
        <v>10471</v>
      </c>
      <c r="H4894" s="56" t="s">
        <v>17111</v>
      </c>
      <c r="I4894" s="60"/>
      <c r="J4894" s="60"/>
      <c r="K4894" s="60"/>
      <c r="L4894" s="315" t="e">
        <v>#REF!</v>
      </c>
      <c r="M4894" s="58" t="e">
        <v>#REF!</v>
      </c>
      <c r="N4894" s="58" t="e">
        <v>#N/A</v>
      </c>
      <c r="O4894" s="58" t="e">
        <v>#N/A</v>
      </c>
      <c r="P4894" s="58" t="e">
        <v>#N/A</v>
      </c>
      <c r="Q4894" s="58" t="e">
        <v>#N/A</v>
      </c>
    </row>
    <row r="4895" spans="1:17" ht="15" customHeight="1" thickBot="1">
      <c r="A4895" s="446"/>
      <c r="B4895" s="446"/>
      <c r="C4895" s="54" t="str">
        <f>IF(A4895="CSP","Consolidated Supply Program(IIF)",IF(A4895&lt;&gt;"",INDEX('CCN &amp; Description'!$B$2:$B$1071,MATCH(VALUE(LEFT(A4895,5)),'CCN &amp; Description'!$A$2:$A$1071,0)),""))</f>
        <v/>
      </c>
      <c r="D4895" s="55" t="str">
        <f t="shared" si="152"/>
        <v>Q</v>
      </c>
      <c r="E4895" s="55" t="str">
        <f t="shared" si="153"/>
        <v>Q1080</v>
      </c>
      <c r="F4895" s="56" t="s">
        <v>17112</v>
      </c>
      <c r="G4895" s="56" t="s">
        <v>17113</v>
      </c>
      <c r="H4895" s="59"/>
      <c r="I4895" s="60"/>
      <c r="J4895" s="60"/>
      <c r="K4895" s="60"/>
      <c r="L4895" s="315" t="e">
        <v>#REF!</v>
      </c>
      <c r="M4895" s="58" t="e">
        <v>#REF!</v>
      </c>
      <c r="N4895" s="58" t="e">
        <v>#N/A</v>
      </c>
      <c r="O4895" s="58" t="e">
        <v>#N/A</v>
      </c>
      <c r="P4895" s="58" t="e">
        <v>#N/A</v>
      </c>
      <c r="Q4895" s="58" t="e">
        <v>#N/A</v>
      </c>
    </row>
    <row r="4896" spans="1:17" ht="15" customHeight="1" thickBot="1">
      <c r="A4896" s="446"/>
      <c r="B4896" s="446"/>
      <c r="C4896" s="54" t="str">
        <f>IF(A4896="CSP","Consolidated Supply Program(IIF)",IF(A4896&lt;&gt;"",INDEX('CCN &amp; Description'!$B$2:$B$1071,MATCH(VALUE(LEFT(A4896,5)),'CCN &amp; Description'!$A$2:$A$1071,0)),""))</f>
        <v/>
      </c>
      <c r="D4896" s="55" t="str">
        <f t="shared" si="152"/>
        <v>Q</v>
      </c>
      <c r="E4896" s="55" t="str">
        <f t="shared" si="153"/>
        <v>Q1081</v>
      </c>
      <c r="F4896" s="56" t="s">
        <v>17114</v>
      </c>
      <c r="G4896" s="56" t="s">
        <v>9838</v>
      </c>
      <c r="H4896" s="56" t="s">
        <v>17115</v>
      </c>
      <c r="I4896" s="60"/>
      <c r="J4896" s="60"/>
      <c r="K4896" s="60"/>
      <c r="L4896" s="315" t="e">
        <v>#REF!</v>
      </c>
      <c r="M4896" s="58" t="e">
        <v>#REF!</v>
      </c>
      <c r="N4896" s="58" t="e">
        <v>#N/A</v>
      </c>
      <c r="O4896" s="58" t="e">
        <v>#N/A</v>
      </c>
      <c r="P4896" s="58" t="e">
        <v>#N/A</v>
      </c>
      <c r="Q4896" s="58" t="e">
        <v>#N/A</v>
      </c>
    </row>
    <row r="4897" spans="1:17" ht="15" customHeight="1" thickBot="1">
      <c r="A4897" s="446"/>
      <c r="B4897" s="446"/>
      <c r="C4897" s="54" t="str">
        <f>IF(A4897="CSP","Consolidated Supply Program(IIF)",IF(A4897&lt;&gt;"",INDEX('CCN &amp; Description'!$B$2:$B$1071,MATCH(VALUE(LEFT(A4897,5)),'CCN &amp; Description'!$A$2:$A$1071,0)),""))</f>
        <v/>
      </c>
      <c r="D4897" s="55" t="str">
        <f t="shared" si="152"/>
        <v>Q</v>
      </c>
      <c r="E4897" s="55" t="str">
        <f t="shared" si="153"/>
        <v>Q1082</v>
      </c>
      <c r="F4897" s="56" t="s">
        <v>17116</v>
      </c>
      <c r="G4897" s="56" t="s">
        <v>17104</v>
      </c>
      <c r="H4897" s="56" t="s">
        <v>17117</v>
      </c>
      <c r="I4897" s="60"/>
      <c r="J4897" s="60"/>
      <c r="K4897" s="60"/>
      <c r="L4897" s="315" t="e">
        <v>#REF!</v>
      </c>
      <c r="M4897" s="58" t="e">
        <v>#REF!</v>
      </c>
      <c r="N4897" s="58" t="e">
        <v>#N/A</v>
      </c>
      <c r="O4897" s="58" t="e">
        <v>#N/A</v>
      </c>
      <c r="P4897" s="58" t="e">
        <v>#N/A</v>
      </c>
      <c r="Q4897" s="58" t="e">
        <v>#N/A</v>
      </c>
    </row>
    <row r="4898" spans="1:17" ht="15" customHeight="1" thickBot="1">
      <c r="A4898" s="446"/>
      <c r="B4898" s="446"/>
      <c r="C4898" s="54" t="str">
        <f>IF(A4898="CSP","Consolidated Supply Program(IIF)",IF(A4898&lt;&gt;"",INDEX('CCN &amp; Description'!$B$2:$B$1071,MATCH(VALUE(LEFT(A4898,5)),'CCN &amp; Description'!$A$2:$A$1071,0)),""))</f>
        <v/>
      </c>
      <c r="D4898" s="55" t="str">
        <f t="shared" si="152"/>
        <v>Q</v>
      </c>
      <c r="E4898" s="55" t="str">
        <f t="shared" si="153"/>
        <v>Q1082</v>
      </c>
      <c r="F4898" s="56" t="s">
        <v>17116</v>
      </c>
      <c r="G4898" s="56" t="s">
        <v>17104</v>
      </c>
      <c r="H4898" s="56" t="s">
        <v>17118</v>
      </c>
      <c r="I4898" s="60"/>
      <c r="J4898" s="60"/>
      <c r="K4898" s="60"/>
      <c r="L4898" s="315" t="e">
        <v>#REF!</v>
      </c>
      <c r="M4898" s="58" t="e">
        <v>#REF!</v>
      </c>
      <c r="N4898" s="58" t="e">
        <v>#N/A</v>
      </c>
      <c r="O4898" s="58" t="e">
        <v>#N/A</v>
      </c>
      <c r="P4898" s="58" t="e">
        <v>#N/A</v>
      </c>
      <c r="Q4898" s="58" t="e">
        <v>#N/A</v>
      </c>
    </row>
    <row r="4899" spans="1:17" ht="15" customHeight="1" thickBot="1">
      <c r="A4899" s="446"/>
      <c r="B4899" s="446"/>
      <c r="C4899" s="54" t="str">
        <f>IF(A4899="CSP","Consolidated Supply Program(IIF)",IF(A4899&lt;&gt;"",INDEX('CCN &amp; Description'!$B$2:$B$1071,MATCH(VALUE(LEFT(A4899,5)),'CCN &amp; Description'!$A$2:$A$1071,0)),""))</f>
        <v/>
      </c>
      <c r="D4899" s="55" t="str">
        <f t="shared" si="152"/>
        <v>Q</v>
      </c>
      <c r="E4899" s="55" t="str">
        <f t="shared" si="153"/>
        <v>Q1083</v>
      </c>
      <c r="F4899" s="56" t="s">
        <v>17119</v>
      </c>
      <c r="G4899" s="56" t="s">
        <v>9937</v>
      </c>
      <c r="H4899" s="56" t="s">
        <v>17120</v>
      </c>
      <c r="I4899" s="60"/>
      <c r="J4899" s="60"/>
      <c r="K4899" s="60"/>
      <c r="L4899" s="315" t="e">
        <v>#REF!</v>
      </c>
      <c r="M4899" s="58" t="e">
        <v>#REF!</v>
      </c>
      <c r="N4899" s="58" t="e">
        <v>#N/A</v>
      </c>
      <c r="O4899" s="58" t="e">
        <v>#N/A</v>
      </c>
      <c r="P4899" s="58" t="e">
        <v>#N/A</v>
      </c>
      <c r="Q4899" s="58" t="e">
        <v>#N/A</v>
      </c>
    </row>
    <row r="4900" spans="1:17" ht="15" customHeight="1" thickBot="1">
      <c r="A4900" s="446"/>
      <c r="B4900" s="446"/>
      <c r="C4900" s="54" t="str">
        <f>IF(A4900="CSP","Consolidated Supply Program(IIF)",IF(A4900&lt;&gt;"",INDEX('CCN &amp; Description'!$B$2:$B$1071,MATCH(VALUE(LEFT(A4900,5)),'CCN &amp; Description'!$A$2:$A$1071,0)),""))</f>
        <v/>
      </c>
      <c r="D4900" s="55" t="str">
        <f t="shared" si="152"/>
        <v>Q</v>
      </c>
      <c r="E4900" s="55" t="str">
        <f t="shared" si="153"/>
        <v>Q1084</v>
      </c>
      <c r="F4900" s="56" t="s">
        <v>17121</v>
      </c>
      <c r="G4900" s="56" t="s">
        <v>9838</v>
      </c>
      <c r="H4900" s="56" t="s">
        <v>17122</v>
      </c>
      <c r="I4900" s="60"/>
      <c r="J4900" s="60"/>
      <c r="K4900" s="60"/>
      <c r="L4900" s="315" t="e">
        <v>#REF!</v>
      </c>
      <c r="M4900" s="58" t="e">
        <v>#REF!</v>
      </c>
      <c r="N4900" s="58" t="e">
        <v>#N/A</v>
      </c>
      <c r="O4900" s="58" t="e">
        <v>#N/A</v>
      </c>
      <c r="P4900" s="58" t="e">
        <v>#N/A</v>
      </c>
      <c r="Q4900" s="58" t="e">
        <v>#N/A</v>
      </c>
    </row>
    <row r="4901" spans="1:17" ht="15" customHeight="1" thickBot="1">
      <c r="A4901" s="446"/>
      <c r="B4901" s="446"/>
      <c r="C4901" s="54" t="str">
        <f>IF(A4901="CSP","Consolidated Supply Program(IIF)",IF(A4901&lt;&gt;"",INDEX('CCN &amp; Description'!$B$2:$B$1071,MATCH(VALUE(LEFT(A4901,5)),'CCN &amp; Description'!$A$2:$A$1071,0)),""))</f>
        <v/>
      </c>
      <c r="D4901" s="55" t="str">
        <f t="shared" si="152"/>
        <v>Q</v>
      </c>
      <c r="E4901" s="55" t="str">
        <f t="shared" si="153"/>
        <v>Q1085</v>
      </c>
      <c r="F4901" s="56" t="s">
        <v>17123</v>
      </c>
      <c r="G4901" s="56" t="s">
        <v>10313</v>
      </c>
      <c r="H4901" s="56" t="s">
        <v>17124</v>
      </c>
      <c r="I4901" s="60"/>
      <c r="J4901" s="60"/>
      <c r="K4901" s="60"/>
      <c r="L4901" s="315" t="e">
        <v>#REF!</v>
      </c>
      <c r="M4901" s="58" t="e">
        <v>#REF!</v>
      </c>
      <c r="N4901" s="58" t="e">
        <v>#N/A</v>
      </c>
      <c r="O4901" s="58" t="e">
        <v>#N/A</v>
      </c>
      <c r="P4901" s="58" t="e">
        <v>#N/A</v>
      </c>
      <c r="Q4901" s="58" t="e">
        <v>#N/A</v>
      </c>
    </row>
    <row r="4902" spans="1:17" ht="15" customHeight="1" thickBot="1">
      <c r="A4902" s="446"/>
      <c r="B4902" s="446"/>
      <c r="C4902" s="54" t="str">
        <f>IF(A4902="CSP","Consolidated Supply Program(IIF)",IF(A4902&lt;&gt;"",INDEX('CCN &amp; Description'!$B$2:$B$1071,MATCH(VALUE(LEFT(A4902,5)),'CCN &amp; Description'!$A$2:$A$1071,0)),""))</f>
        <v/>
      </c>
      <c r="D4902" s="55" t="str">
        <f t="shared" si="152"/>
        <v>Q</v>
      </c>
      <c r="E4902" s="55" t="str">
        <f t="shared" si="153"/>
        <v>Q1086</v>
      </c>
      <c r="F4902" s="56" t="s">
        <v>17125</v>
      </c>
      <c r="G4902" s="56" t="s">
        <v>17126</v>
      </c>
      <c r="H4902" s="59"/>
      <c r="I4902" s="60"/>
      <c r="J4902" s="60"/>
      <c r="K4902" s="60"/>
      <c r="L4902" s="315" t="e">
        <v>#REF!</v>
      </c>
      <c r="M4902" s="58" t="e">
        <v>#REF!</v>
      </c>
      <c r="N4902" s="58" t="e">
        <v>#N/A</v>
      </c>
      <c r="O4902" s="58" t="e">
        <v>#N/A</v>
      </c>
      <c r="P4902" s="58" t="e">
        <v>#N/A</v>
      </c>
      <c r="Q4902" s="58" t="e">
        <v>#N/A</v>
      </c>
    </row>
    <row r="4903" spans="1:17" ht="15" customHeight="1" thickBot="1">
      <c r="A4903" s="446"/>
      <c r="B4903" s="446"/>
      <c r="C4903" s="54" t="str">
        <f>IF(A4903="CSP","Consolidated Supply Program(IIF)",IF(A4903&lt;&gt;"",INDEX('CCN &amp; Description'!$B$2:$B$1071,MATCH(VALUE(LEFT(A4903,5)),'CCN &amp; Description'!$A$2:$A$1071,0)),""))</f>
        <v/>
      </c>
      <c r="D4903" s="55" t="str">
        <f t="shared" si="152"/>
        <v>Q</v>
      </c>
      <c r="E4903" s="55" t="str">
        <f t="shared" si="153"/>
        <v>Q1087</v>
      </c>
      <c r="F4903" s="56" t="s">
        <v>17127</v>
      </c>
      <c r="G4903" s="56" t="s">
        <v>9967</v>
      </c>
      <c r="H4903" s="56" t="s">
        <v>17128</v>
      </c>
      <c r="I4903" s="60"/>
      <c r="J4903" s="60"/>
      <c r="K4903" s="60"/>
      <c r="L4903" s="315" t="e">
        <v>#REF!</v>
      </c>
      <c r="M4903" s="58" t="e">
        <v>#REF!</v>
      </c>
      <c r="N4903" s="58" t="e">
        <v>#N/A</v>
      </c>
      <c r="O4903" s="58" t="e">
        <v>#N/A</v>
      </c>
      <c r="P4903" s="58" t="e">
        <v>#N/A</v>
      </c>
      <c r="Q4903" s="58" t="e">
        <v>#N/A</v>
      </c>
    </row>
    <row r="4904" spans="1:17" ht="15" customHeight="1" thickBot="1">
      <c r="A4904" s="446"/>
      <c r="B4904" s="446"/>
      <c r="C4904" s="54" t="str">
        <f>IF(A4904="CSP","Consolidated Supply Program(IIF)",IF(A4904&lt;&gt;"",INDEX('CCN &amp; Description'!$B$2:$B$1071,MATCH(VALUE(LEFT(A4904,5)),'CCN &amp; Description'!$A$2:$A$1071,0)),""))</f>
        <v/>
      </c>
      <c r="D4904" s="55" t="str">
        <f t="shared" si="152"/>
        <v>Q</v>
      </c>
      <c r="E4904" s="55" t="str">
        <f t="shared" si="153"/>
        <v>Q1088</v>
      </c>
      <c r="F4904" s="56" t="s">
        <v>17129</v>
      </c>
      <c r="G4904" s="56" t="s">
        <v>9937</v>
      </c>
      <c r="H4904" s="59"/>
      <c r="I4904" s="60"/>
      <c r="J4904" s="60"/>
      <c r="K4904" s="60"/>
      <c r="L4904" s="315" t="e">
        <v>#REF!</v>
      </c>
      <c r="M4904" s="58" t="e">
        <v>#REF!</v>
      </c>
      <c r="N4904" s="58" t="e">
        <v>#N/A</v>
      </c>
      <c r="O4904" s="58" t="e">
        <v>#N/A</v>
      </c>
      <c r="P4904" s="58" t="e">
        <v>#N/A</v>
      </c>
      <c r="Q4904" s="58" t="e">
        <v>#N/A</v>
      </c>
    </row>
    <row r="4905" spans="1:17" ht="15" customHeight="1" thickBot="1">
      <c r="A4905" s="446"/>
      <c r="B4905" s="446"/>
      <c r="C4905" s="54" t="str">
        <f>IF(A4905="CSP","Consolidated Supply Program(IIF)",IF(A4905&lt;&gt;"",INDEX('CCN &amp; Description'!$B$2:$B$1071,MATCH(VALUE(LEFT(A4905,5)),'CCN &amp; Description'!$A$2:$A$1071,0)),""))</f>
        <v/>
      </c>
      <c r="D4905" s="55" t="str">
        <f t="shared" si="152"/>
        <v>Q</v>
      </c>
      <c r="E4905" s="55" t="str">
        <f t="shared" si="153"/>
        <v>Q1089</v>
      </c>
      <c r="F4905" s="56" t="s">
        <v>17130</v>
      </c>
      <c r="G4905" s="56" t="s">
        <v>11417</v>
      </c>
      <c r="H4905" s="59"/>
      <c r="I4905" s="60"/>
      <c r="J4905" s="60"/>
      <c r="K4905" s="60"/>
      <c r="L4905" s="315" t="e">
        <v>#REF!</v>
      </c>
      <c r="M4905" s="58" t="e">
        <v>#REF!</v>
      </c>
      <c r="N4905" s="58" t="e">
        <v>#N/A</v>
      </c>
      <c r="O4905" s="58" t="e">
        <v>#N/A</v>
      </c>
      <c r="P4905" s="58" t="e">
        <v>#N/A</v>
      </c>
      <c r="Q4905" s="58" t="e">
        <v>#N/A</v>
      </c>
    </row>
    <row r="4906" spans="1:17" ht="15" customHeight="1" thickBot="1">
      <c r="A4906" s="446"/>
      <c r="B4906" s="446"/>
      <c r="C4906" s="54" t="str">
        <f>IF(A4906="CSP","Consolidated Supply Program(IIF)",IF(A4906&lt;&gt;"",INDEX('CCN &amp; Description'!$B$2:$B$1071,MATCH(VALUE(LEFT(A4906,5)),'CCN &amp; Description'!$A$2:$A$1071,0)),""))</f>
        <v/>
      </c>
      <c r="D4906" s="55" t="str">
        <f t="shared" si="152"/>
        <v>Q</v>
      </c>
      <c r="E4906" s="55" t="str">
        <f t="shared" si="153"/>
        <v>Q1090</v>
      </c>
      <c r="F4906" s="56" t="s">
        <v>17131</v>
      </c>
      <c r="G4906" s="56" t="s">
        <v>9954</v>
      </c>
      <c r="H4906" s="59"/>
      <c r="I4906" s="60"/>
      <c r="J4906" s="60"/>
      <c r="K4906" s="60"/>
      <c r="L4906" s="315" t="e">
        <v>#REF!</v>
      </c>
      <c r="M4906" s="58" t="e">
        <v>#REF!</v>
      </c>
      <c r="N4906" s="58" t="e">
        <v>#N/A</v>
      </c>
      <c r="O4906" s="58" t="e">
        <v>#N/A</v>
      </c>
      <c r="P4906" s="58" t="e">
        <v>#N/A</v>
      </c>
      <c r="Q4906" s="58" t="e">
        <v>#N/A</v>
      </c>
    </row>
    <row r="4907" spans="1:17" ht="15" customHeight="1" thickBot="1">
      <c r="A4907" s="446"/>
      <c r="B4907" s="446"/>
      <c r="C4907" s="54" t="str">
        <f>IF(A4907="CSP","Consolidated Supply Program(IIF)",IF(A4907&lt;&gt;"",INDEX('CCN &amp; Description'!$B$2:$B$1071,MATCH(VALUE(LEFT(A4907,5)),'CCN &amp; Description'!$A$2:$A$1071,0)),""))</f>
        <v/>
      </c>
      <c r="D4907" s="55" t="str">
        <f t="shared" si="152"/>
        <v>Q</v>
      </c>
      <c r="E4907" s="55" t="str">
        <f t="shared" si="153"/>
        <v>Q1091</v>
      </c>
      <c r="F4907" s="56" t="s">
        <v>17132</v>
      </c>
      <c r="G4907" s="56" t="s">
        <v>17133</v>
      </c>
      <c r="H4907" s="59"/>
      <c r="I4907" s="60"/>
      <c r="J4907" s="60"/>
      <c r="K4907" s="60"/>
      <c r="L4907" s="315" t="e">
        <v>#REF!</v>
      </c>
      <c r="M4907" s="58" t="e">
        <v>#REF!</v>
      </c>
      <c r="N4907" s="58" t="e">
        <v>#N/A</v>
      </c>
      <c r="O4907" s="58" t="e">
        <v>#N/A</v>
      </c>
      <c r="P4907" s="58" t="e">
        <v>#N/A</v>
      </c>
      <c r="Q4907" s="58" t="e">
        <v>#N/A</v>
      </c>
    </row>
    <row r="4908" spans="1:17" ht="15" customHeight="1" thickBot="1">
      <c r="A4908" s="446"/>
      <c r="B4908" s="446"/>
      <c r="C4908" s="54" t="str">
        <f>IF(A4908="CSP","Consolidated Supply Program(IIF)",IF(A4908&lt;&gt;"",INDEX('CCN &amp; Description'!$B$2:$B$1071,MATCH(VALUE(LEFT(A4908,5)),'CCN &amp; Description'!$A$2:$A$1071,0)),""))</f>
        <v/>
      </c>
      <c r="D4908" s="55" t="str">
        <f t="shared" si="152"/>
        <v>Q</v>
      </c>
      <c r="E4908" s="55" t="str">
        <f t="shared" si="153"/>
        <v>Q1092</v>
      </c>
      <c r="F4908" s="56" t="s">
        <v>17134</v>
      </c>
      <c r="G4908" s="56" t="s">
        <v>17135</v>
      </c>
      <c r="H4908" s="59"/>
      <c r="I4908" s="60"/>
      <c r="J4908" s="60"/>
      <c r="K4908" s="60"/>
      <c r="L4908" s="315" t="e">
        <v>#REF!</v>
      </c>
      <c r="M4908" s="58" t="e">
        <v>#REF!</v>
      </c>
      <c r="N4908" s="58" t="e">
        <v>#N/A</v>
      </c>
      <c r="O4908" s="58" t="e">
        <v>#N/A</v>
      </c>
      <c r="P4908" s="58" t="e">
        <v>#N/A</v>
      </c>
      <c r="Q4908" s="58" t="e">
        <v>#N/A</v>
      </c>
    </row>
    <row r="4909" spans="1:17" ht="15" customHeight="1" thickBot="1">
      <c r="A4909" s="446"/>
      <c r="B4909" s="446"/>
      <c r="C4909" s="54" t="str">
        <f>IF(A4909="CSP","Consolidated Supply Program(IIF)",IF(A4909&lt;&gt;"",INDEX('CCN &amp; Description'!$B$2:$B$1071,MATCH(VALUE(LEFT(A4909,5)),'CCN &amp; Description'!$A$2:$A$1071,0)),""))</f>
        <v/>
      </c>
      <c r="D4909" s="55" t="str">
        <f t="shared" si="152"/>
        <v>Q</v>
      </c>
      <c r="E4909" s="55" t="str">
        <f t="shared" si="153"/>
        <v>Q1093</v>
      </c>
      <c r="F4909" s="56" t="s">
        <v>17136</v>
      </c>
      <c r="G4909" s="56" t="s">
        <v>9775</v>
      </c>
      <c r="H4909" s="56" t="s">
        <v>17137</v>
      </c>
      <c r="I4909" s="60"/>
      <c r="J4909" s="60"/>
      <c r="K4909" s="60"/>
      <c r="L4909" s="315" t="e">
        <v>#REF!</v>
      </c>
      <c r="M4909" s="58" t="e">
        <v>#REF!</v>
      </c>
      <c r="N4909" s="58" t="e">
        <v>#N/A</v>
      </c>
      <c r="O4909" s="58" t="e">
        <v>#N/A</v>
      </c>
      <c r="P4909" s="58" t="e">
        <v>#N/A</v>
      </c>
      <c r="Q4909" s="58" t="e">
        <v>#N/A</v>
      </c>
    </row>
    <row r="4910" spans="1:17" ht="15" customHeight="1" thickBot="1">
      <c r="A4910" s="446"/>
      <c r="B4910" s="446"/>
      <c r="C4910" s="54" t="str">
        <f>IF(A4910="CSP","Consolidated Supply Program(IIF)",IF(A4910&lt;&gt;"",INDEX('CCN &amp; Description'!$B$2:$B$1071,MATCH(VALUE(LEFT(A4910,5)),'CCN &amp; Description'!$A$2:$A$1071,0)),""))</f>
        <v/>
      </c>
      <c r="D4910" s="55" t="str">
        <f t="shared" si="152"/>
        <v>Q</v>
      </c>
      <c r="E4910" s="55" t="str">
        <f t="shared" si="153"/>
        <v>Q1093</v>
      </c>
      <c r="F4910" s="56" t="s">
        <v>17136</v>
      </c>
      <c r="G4910" s="56" t="s">
        <v>17138</v>
      </c>
      <c r="H4910" s="59"/>
      <c r="I4910" s="60"/>
      <c r="J4910" s="60"/>
      <c r="K4910" s="60"/>
      <c r="L4910" s="315" t="e">
        <v>#REF!</v>
      </c>
      <c r="M4910" s="58" t="e">
        <v>#REF!</v>
      </c>
      <c r="N4910" s="58" t="e">
        <v>#N/A</v>
      </c>
      <c r="O4910" s="58" t="e">
        <v>#N/A</v>
      </c>
      <c r="P4910" s="58" t="e">
        <v>#N/A</v>
      </c>
      <c r="Q4910" s="58" t="e">
        <v>#N/A</v>
      </c>
    </row>
    <row r="4911" spans="1:17" ht="15" customHeight="1" thickBot="1">
      <c r="A4911" s="446"/>
      <c r="B4911" s="446"/>
      <c r="C4911" s="54" t="str">
        <f>IF(A4911="CSP","Consolidated Supply Program(IIF)",IF(A4911&lt;&gt;"",INDEX('CCN &amp; Description'!$B$2:$B$1071,MATCH(VALUE(LEFT(A4911,5)),'CCN &amp; Description'!$A$2:$A$1071,0)),""))</f>
        <v/>
      </c>
      <c r="D4911" s="55" t="str">
        <f t="shared" si="152"/>
        <v>Q</v>
      </c>
      <c r="E4911" s="55" t="str">
        <f t="shared" si="153"/>
        <v>Q1093</v>
      </c>
      <c r="F4911" s="56" t="s">
        <v>17136</v>
      </c>
      <c r="G4911" s="56" t="s">
        <v>17138</v>
      </c>
      <c r="H4911" s="59"/>
      <c r="I4911" s="60"/>
      <c r="J4911" s="60"/>
      <c r="K4911" s="60"/>
      <c r="L4911" s="315" t="e">
        <v>#REF!</v>
      </c>
      <c r="M4911" s="58" t="e">
        <v>#REF!</v>
      </c>
      <c r="N4911" s="58" t="e">
        <v>#N/A</v>
      </c>
      <c r="O4911" s="58" t="e">
        <v>#N/A</v>
      </c>
      <c r="P4911" s="58" t="e">
        <v>#N/A</v>
      </c>
      <c r="Q4911" s="58" t="e">
        <v>#N/A</v>
      </c>
    </row>
    <row r="4912" spans="1:17" ht="15" customHeight="1" thickBot="1">
      <c r="A4912" s="446"/>
      <c r="B4912" s="446"/>
      <c r="C4912" s="54" t="str">
        <f>IF(A4912="CSP","Consolidated Supply Program(IIF)",IF(A4912&lt;&gt;"",INDEX('CCN &amp; Description'!$B$2:$B$1071,MATCH(VALUE(LEFT(A4912,5)),'CCN &amp; Description'!$A$2:$A$1071,0)),""))</f>
        <v/>
      </c>
      <c r="D4912" s="55" t="str">
        <f t="shared" si="152"/>
        <v>Q</v>
      </c>
      <c r="E4912" s="55" t="str">
        <f t="shared" si="153"/>
        <v>Q1094</v>
      </c>
      <c r="F4912" s="56" t="s">
        <v>17139</v>
      </c>
      <c r="G4912" s="56" t="s">
        <v>17140</v>
      </c>
      <c r="H4912" s="59"/>
      <c r="I4912" s="60"/>
      <c r="J4912" s="60"/>
      <c r="K4912" s="60"/>
      <c r="L4912" s="315" t="e">
        <v>#REF!</v>
      </c>
      <c r="M4912" s="58" t="e">
        <v>#REF!</v>
      </c>
      <c r="N4912" s="58" t="e">
        <v>#N/A</v>
      </c>
      <c r="O4912" s="58" t="e">
        <v>#N/A</v>
      </c>
      <c r="P4912" s="58" t="e">
        <v>#N/A</v>
      </c>
      <c r="Q4912" s="58" t="e">
        <v>#N/A</v>
      </c>
    </row>
    <row r="4913" spans="1:17" ht="15" customHeight="1" thickBot="1">
      <c r="A4913" s="446"/>
      <c r="B4913" s="446"/>
      <c r="C4913" s="54" t="str">
        <f>IF(A4913="CSP","Consolidated Supply Program(IIF)",IF(A4913&lt;&gt;"",INDEX('CCN &amp; Description'!$B$2:$B$1071,MATCH(VALUE(LEFT(A4913,5)),'CCN &amp; Description'!$A$2:$A$1071,0)),""))</f>
        <v/>
      </c>
      <c r="D4913" s="55" t="str">
        <f t="shared" si="152"/>
        <v>Q</v>
      </c>
      <c r="E4913" s="55" t="str">
        <f t="shared" si="153"/>
        <v>Q1094</v>
      </c>
      <c r="F4913" s="56" t="s">
        <v>17139</v>
      </c>
      <c r="G4913" s="56" t="s">
        <v>17141</v>
      </c>
      <c r="H4913" s="59"/>
      <c r="I4913" s="60"/>
      <c r="J4913" s="60"/>
      <c r="K4913" s="60"/>
      <c r="L4913" s="315" t="e">
        <v>#REF!</v>
      </c>
      <c r="M4913" s="58" t="e">
        <v>#REF!</v>
      </c>
      <c r="N4913" s="58" t="e">
        <v>#N/A</v>
      </c>
      <c r="O4913" s="58" t="e">
        <v>#N/A</v>
      </c>
      <c r="P4913" s="58" t="e">
        <v>#N/A</v>
      </c>
      <c r="Q4913" s="58" t="e">
        <v>#N/A</v>
      </c>
    </row>
    <row r="4914" spans="1:17" ht="15" customHeight="1" thickBot="1">
      <c r="A4914" s="446"/>
      <c r="B4914" s="446"/>
      <c r="C4914" s="54" t="str">
        <f>IF(A4914="CSP","Consolidated Supply Program(IIF)",IF(A4914&lt;&gt;"",INDEX('CCN &amp; Description'!$B$2:$B$1071,MATCH(VALUE(LEFT(A4914,5)),'CCN &amp; Description'!$A$2:$A$1071,0)),""))</f>
        <v/>
      </c>
      <c r="D4914" s="55" t="str">
        <f t="shared" si="152"/>
        <v>Q</v>
      </c>
      <c r="E4914" s="55" t="str">
        <f t="shared" si="153"/>
        <v>Q1095</v>
      </c>
      <c r="F4914" s="56" t="s">
        <v>17142</v>
      </c>
      <c r="G4914" s="56" t="s">
        <v>9838</v>
      </c>
      <c r="H4914" s="56" t="s">
        <v>17143</v>
      </c>
      <c r="I4914" s="60"/>
      <c r="J4914" s="60"/>
      <c r="K4914" s="60"/>
      <c r="L4914" s="315" t="e">
        <v>#REF!</v>
      </c>
      <c r="M4914" s="58" t="e">
        <v>#REF!</v>
      </c>
      <c r="N4914" s="58" t="e">
        <v>#N/A</v>
      </c>
      <c r="O4914" s="58" t="e">
        <v>#N/A</v>
      </c>
      <c r="P4914" s="58" t="e">
        <v>#N/A</v>
      </c>
      <c r="Q4914" s="58" t="e">
        <v>#N/A</v>
      </c>
    </row>
    <row r="4915" spans="1:17" ht="15" customHeight="1" thickBot="1">
      <c r="A4915" s="446"/>
      <c r="B4915" s="446"/>
      <c r="C4915" s="54" t="str">
        <f>IF(A4915="CSP","Consolidated Supply Program(IIF)",IF(A4915&lt;&gt;"",INDEX('CCN &amp; Description'!$B$2:$B$1071,MATCH(VALUE(LEFT(A4915,5)),'CCN &amp; Description'!$A$2:$A$1071,0)),""))</f>
        <v/>
      </c>
      <c r="D4915" s="55" t="str">
        <f t="shared" si="152"/>
        <v>Q</v>
      </c>
      <c r="E4915" s="55" t="str">
        <f t="shared" si="153"/>
        <v>Q1096</v>
      </c>
      <c r="F4915" s="56" t="s">
        <v>17144</v>
      </c>
      <c r="G4915" s="56" t="s">
        <v>10060</v>
      </c>
      <c r="H4915" s="59"/>
      <c r="I4915" s="60"/>
      <c r="J4915" s="60"/>
      <c r="K4915" s="60"/>
      <c r="L4915" s="315" t="e">
        <v>#REF!</v>
      </c>
      <c r="M4915" s="58" t="e">
        <v>#REF!</v>
      </c>
      <c r="N4915" s="58" t="e">
        <v>#N/A</v>
      </c>
      <c r="O4915" s="58" t="e">
        <v>#N/A</v>
      </c>
      <c r="P4915" s="58" t="e">
        <v>#N/A</v>
      </c>
      <c r="Q4915" s="58" t="e">
        <v>#N/A</v>
      </c>
    </row>
    <row r="4916" spans="1:17" ht="15" customHeight="1" thickBot="1">
      <c r="A4916" s="446"/>
      <c r="B4916" s="446"/>
      <c r="C4916" s="54" t="str">
        <f>IF(A4916="CSP","Consolidated Supply Program(IIF)",IF(A4916&lt;&gt;"",INDEX('CCN &amp; Description'!$B$2:$B$1071,MATCH(VALUE(LEFT(A4916,5)),'CCN &amp; Description'!$A$2:$A$1071,0)),""))</f>
        <v/>
      </c>
      <c r="D4916" s="55" t="str">
        <f t="shared" si="152"/>
        <v>Q</v>
      </c>
      <c r="E4916" s="55" t="str">
        <f t="shared" si="153"/>
        <v>Q1097</v>
      </c>
      <c r="F4916" s="56" t="s">
        <v>17145</v>
      </c>
      <c r="G4916" s="56" t="s">
        <v>10206</v>
      </c>
      <c r="H4916" s="59"/>
      <c r="I4916" s="60"/>
      <c r="J4916" s="60"/>
      <c r="K4916" s="60"/>
      <c r="L4916" s="315" t="e">
        <v>#REF!</v>
      </c>
      <c r="M4916" s="58" t="e">
        <v>#REF!</v>
      </c>
      <c r="N4916" s="58" t="e">
        <v>#N/A</v>
      </c>
      <c r="O4916" s="58" t="e">
        <v>#N/A</v>
      </c>
      <c r="P4916" s="58" t="e">
        <v>#N/A</v>
      </c>
      <c r="Q4916" s="58" t="e">
        <v>#N/A</v>
      </c>
    </row>
    <row r="4917" spans="1:17" ht="15" customHeight="1" thickBot="1">
      <c r="A4917" s="446"/>
      <c r="B4917" s="446"/>
      <c r="C4917" s="54" t="str">
        <f>IF(A4917="CSP","Consolidated Supply Program(IIF)",IF(A4917&lt;&gt;"",INDEX('CCN &amp; Description'!$B$2:$B$1071,MATCH(VALUE(LEFT(A4917,5)),'CCN &amp; Description'!$A$2:$A$1071,0)),""))</f>
        <v/>
      </c>
      <c r="D4917" s="55" t="str">
        <f t="shared" si="152"/>
        <v>Q</v>
      </c>
      <c r="E4917" s="55" t="str">
        <f t="shared" si="153"/>
        <v>Q1098</v>
      </c>
      <c r="F4917" s="56" t="s">
        <v>17146</v>
      </c>
      <c r="G4917" s="56" t="s">
        <v>17083</v>
      </c>
      <c r="H4917" s="59"/>
      <c r="I4917" s="60"/>
      <c r="J4917" s="60"/>
      <c r="K4917" s="60"/>
      <c r="L4917" s="315" t="e">
        <v>#REF!</v>
      </c>
      <c r="M4917" s="58" t="e">
        <v>#REF!</v>
      </c>
      <c r="N4917" s="58" t="e">
        <v>#N/A</v>
      </c>
      <c r="O4917" s="58" t="e">
        <v>#N/A</v>
      </c>
      <c r="P4917" s="58" t="e">
        <v>#N/A</v>
      </c>
      <c r="Q4917" s="58" t="e">
        <v>#N/A</v>
      </c>
    </row>
    <row r="4918" spans="1:17" ht="15" customHeight="1" thickBot="1">
      <c r="A4918" s="446"/>
      <c r="B4918" s="446"/>
      <c r="C4918" s="54" t="str">
        <f>IF(A4918="CSP","Consolidated Supply Program(IIF)",IF(A4918&lt;&gt;"",INDEX('CCN &amp; Description'!$B$2:$B$1071,MATCH(VALUE(LEFT(A4918,5)),'CCN &amp; Description'!$A$2:$A$1071,0)),""))</f>
        <v/>
      </c>
      <c r="D4918" s="55" t="str">
        <f t="shared" si="152"/>
        <v>Q</v>
      </c>
      <c r="E4918" s="55" t="str">
        <f t="shared" si="153"/>
        <v>Q1099</v>
      </c>
      <c r="F4918" s="56" t="s">
        <v>17147</v>
      </c>
      <c r="G4918" s="56" t="s">
        <v>17148</v>
      </c>
      <c r="H4918" s="59"/>
      <c r="I4918" s="60"/>
      <c r="J4918" s="60"/>
      <c r="K4918" s="60"/>
      <c r="L4918" s="315" t="e">
        <v>#REF!</v>
      </c>
      <c r="M4918" s="58" t="e">
        <v>#REF!</v>
      </c>
      <c r="N4918" s="58" t="e">
        <v>#N/A</v>
      </c>
      <c r="O4918" s="58" t="e">
        <v>#N/A</v>
      </c>
      <c r="P4918" s="58" t="e">
        <v>#N/A</v>
      </c>
      <c r="Q4918" s="58" t="e">
        <v>#N/A</v>
      </c>
    </row>
    <row r="4919" spans="1:17" ht="15" customHeight="1" thickBot="1">
      <c r="A4919" s="446"/>
      <c r="B4919" s="446"/>
      <c r="C4919" s="54" t="str">
        <f>IF(A4919="CSP","Consolidated Supply Program(IIF)",IF(A4919&lt;&gt;"",INDEX('CCN &amp; Description'!$B$2:$B$1071,MATCH(VALUE(LEFT(A4919,5)),'CCN &amp; Description'!$A$2:$A$1071,0)),""))</f>
        <v/>
      </c>
      <c r="D4919" s="55" t="str">
        <f t="shared" si="152"/>
        <v>Q</v>
      </c>
      <c r="E4919" s="55" t="str">
        <f t="shared" si="153"/>
        <v>Q1100</v>
      </c>
      <c r="F4919" s="56" t="s">
        <v>17149</v>
      </c>
      <c r="G4919" s="56" t="s">
        <v>17150</v>
      </c>
      <c r="H4919" s="56" t="s">
        <v>17151</v>
      </c>
      <c r="I4919" s="60"/>
      <c r="J4919" s="60"/>
      <c r="K4919" s="60"/>
      <c r="L4919" s="315" t="e">
        <v>#REF!</v>
      </c>
      <c r="M4919" s="58" t="e">
        <v>#REF!</v>
      </c>
      <c r="N4919" s="58" t="e">
        <v>#N/A</v>
      </c>
      <c r="O4919" s="58" t="e">
        <v>#N/A</v>
      </c>
      <c r="P4919" s="58" t="e">
        <v>#N/A</v>
      </c>
      <c r="Q4919" s="58" t="e">
        <v>#N/A</v>
      </c>
    </row>
    <row r="4920" spans="1:17" ht="15" customHeight="1" thickBot="1">
      <c r="A4920" s="446"/>
      <c r="B4920" s="446"/>
      <c r="C4920" s="54" t="str">
        <f>IF(A4920="CSP","Consolidated Supply Program(IIF)",IF(A4920&lt;&gt;"",INDEX('CCN &amp; Description'!$B$2:$B$1071,MATCH(VALUE(LEFT(A4920,5)),'CCN &amp; Description'!$A$2:$A$1071,0)),""))</f>
        <v/>
      </c>
      <c r="D4920" s="55" t="str">
        <f t="shared" si="152"/>
        <v>Q</v>
      </c>
      <c r="E4920" s="55" t="str">
        <f t="shared" si="153"/>
        <v>Q1101</v>
      </c>
      <c r="F4920" s="56" t="s">
        <v>17152</v>
      </c>
      <c r="G4920" s="56" t="s">
        <v>17153</v>
      </c>
      <c r="H4920" s="59"/>
      <c r="I4920" s="60"/>
      <c r="J4920" s="60"/>
      <c r="K4920" s="60"/>
      <c r="L4920" s="315" t="e">
        <v>#REF!</v>
      </c>
      <c r="M4920" s="58" t="e">
        <v>#REF!</v>
      </c>
      <c r="N4920" s="58" t="e">
        <v>#N/A</v>
      </c>
      <c r="O4920" s="58" t="e">
        <v>#N/A</v>
      </c>
      <c r="P4920" s="58" t="e">
        <v>#N/A</v>
      </c>
      <c r="Q4920" s="58" t="e">
        <v>#N/A</v>
      </c>
    </row>
    <row r="4921" spans="1:17" ht="15" customHeight="1" thickBot="1">
      <c r="A4921" s="446"/>
      <c r="B4921" s="446"/>
      <c r="C4921" s="54" t="str">
        <f>IF(A4921="CSP","Consolidated Supply Program(IIF)",IF(A4921&lt;&gt;"",INDEX('CCN &amp; Description'!$B$2:$B$1071,MATCH(VALUE(LEFT(A4921,5)),'CCN &amp; Description'!$A$2:$A$1071,0)),""))</f>
        <v/>
      </c>
      <c r="D4921" s="55" t="str">
        <f t="shared" si="152"/>
        <v>Q</v>
      </c>
      <c r="E4921" s="55" t="str">
        <f t="shared" si="153"/>
        <v>Q1102</v>
      </c>
      <c r="F4921" s="56" t="s">
        <v>17154</v>
      </c>
      <c r="G4921" s="56" t="s">
        <v>16997</v>
      </c>
      <c r="H4921" s="56" t="s">
        <v>17155</v>
      </c>
      <c r="I4921" s="60"/>
      <c r="J4921" s="60"/>
      <c r="K4921" s="60"/>
      <c r="L4921" s="315" t="e">
        <v>#REF!</v>
      </c>
      <c r="M4921" s="58" t="e">
        <v>#REF!</v>
      </c>
      <c r="N4921" s="58" t="e">
        <v>#N/A</v>
      </c>
      <c r="O4921" s="58" t="e">
        <v>#N/A</v>
      </c>
      <c r="P4921" s="58" t="e">
        <v>#N/A</v>
      </c>
      <c r="Q4921" s="58" t="e">
        <v>#N/A</v>
      </c>
    </row>
    <row r="4922" spans="1:17" ht="15" customHeight="1" thickBot="1">
      <c r="A4922" s="446"/>
      <c r="B4922" s="446"/>
      <c r="C4922" s="54" t="str">
        <f>IF(A4922="CSP","Consolidated Supply Program(IIF)",IF(A4922&lt;&gt;"",INDEX('CCN &amp; Description'!$B$2:$B$1071,MATCH(VALUE(LEFT(A4922,5)),'CCN &amp; Description'!$A$2:$A$1071,0)),""))</f>
        <v/>
      </c>
      <c r="D4922" s="55" t="str">
        <f t="shared" si="152"/>
        <v>Q</v>
      </c>
      <c r="E4922" s="55" t="str">
        <f t="shared" si="153"/>
        <v>Q1103</v>
      </c>
      <c r="F4922" s="56" t="s">
        <v>17156</v>
      </c>
      <c r="G4922" s="56" t="s">
        <v>9759</v>
      </c>
      <c r="H4922" s="56" t="s">
        <v>17157</v>
      </c>
      <c r="I4922" s="60"/>
      <c r="J4922" s="60"/>
      <c r="K4922" s="60"/>
      <c r="L4922" s="315" t="e">
        <v>#REF!</v>
      </c>
      <c r="M4922" s="58" t="e">
        <v>#REF!</v>
      </c>
      <c r="N4922" s="58" t="e">
        <v>#N/A</v>
      </c>
      <c r="O4922" s="58" t="e">
        <v>#N/A</v>
      </c>
      <c r="P4922" s="58" t="e">
        <v>#N/A</v>
      </c>
      <c r="Q4922" s="58" t="e">
        <v>#N/A</v>
      </c>
    </row>
    <row r="4923" spans="1:17" ht="15" customHeight="1" thickBot="1">
      <c r="A4923" s="446"/>
      <c r="B4923" s="446"/>
      <c r="C4923" s="54" t="str">
        <f>IF(A4923="CSP","Consolidated Supply Program(IIF)",IF(A4923&lt;&gt;"",INDEX('CCN &amp; Description'!$B$2:$B$1071,MATCH(VALUE(LEFT(A4923,5)),'CCN &amp; Description'!$A$2:$A$1071,0)),""))</f>
        <v/>
      </c>
      <c r="D4923" s="55" t="str">
        <f t="shared" si="152"/>
        <v>Q</v>
      </c>
      <c r="E4923" s="55" t="str">
        <f t="shared" si="153"/>
        <v>Q1104</v>
      </c>
      <c r="F4923" s="56" t="s">
        <v>17158</v>
      </c>
      <c r="G4923" s="56" t="s">
        <v>17159</v>
      </c>
      <c r="H4923" s="59"/>
      <c r="I4923" s="60"/>
      <c r="J4923" s="60"/>
      <c r="K4923" s="60"/>
      <c r="L4923" s="315" t="e">
        <v>#REF!</v>
      </c>
      <c r="M4923" s="58" t="e">
        <v>#REF!</v>
      </c>
      <c r="N4923" s="58" t="e">
        <v>#N/A</v>
      </c>
      <c r="O4923" s="58" t="e">
        <v>#N/A</v>
      </c>
      <c r="P4923" s="58" t="e">
        <v>#N/A</v>
      </c>
      <c r="Q4923" s="58" t="e">
        <v>#N/A</v>
      </c>
    </row>
    <row r="4924" spans="1:17" ht="15" customHeight="1" thickBot="1">
      <c r="A4924" s="446"/>
      <c r="B4924" s="446"/>
      <c r="C4924" s="54" t="str">
        <f>IF(A4924="CSP","Consolidated Supply Program(IIF)",IF(A4924&lt;&gt;"",INDEX('CCN &amp; Description'!$B$2:$B$1071,MATCH(VALUE(LEFT(A4924,5)),'CCN &amp; Description'!$A$2:$A$1071,0)),""))</f>
        <v/>
      </c>
      <c r="D4924" s="55" t="str">
        <f t="shared" si="152"/>
        <v>Q</v>
      </c>
      <c r="E4924" s="55" t="str">
        <f t="shared" si="153"/>
        <v>Q1105</v>
      </c>
      <c r="F4924" s="56" t="s">
        <v>17160</v>
      </c>
      <c r="G4924" s="56" t="s">
        <v>17159</v>
      </c>
      <c r="H4924" s="59"/>
      <c r="I4924" s="60"/>
      <c r="J4924" s="60"/>
      <c r="K4924" s="60"/>
      <c r="L4924" s="315" t="e">
        <v>#REF!</v>
      </c>
      <c r="M4924" s="58" t="e">
        <v>#REF!</v>
      </c>
      <c r="N4924" s="58" t="e">
        <v>#N/A</v>
      </c>
      <c r="O4924" s="58" t="e">
        <v>#N/A</v>
      </c>
      <c r="P4924" s="58" t="e">
        <v>#N/A</v>
      </c>
      <c r="Q4924" s="58" t="e">
        <v>#N/A</v>
      </c>
    </row>
    <row r="4925" spans="1:17" ht="15" customHeight="1" thickBot="1">
      <c r="A4925" s="446"/>
      <c r="B4925" s="446"/>
      <c r="C4925" s="54" t="str">
        <f>IF(A4925="CSP","Consolidated Supply Program(IIF)",IF(A4925&lt;&gt;"",INDEX('CCN &amp; Description'!$B$2:$B$1071,MATCH(VALUE(LEFT(A4925,5)),'CCN &amp; Description'!$A$2:$A$1071,0)),""))</f>
        <v/>
      </c>
      <c r="D4925" s="55" t="str">
        <f t="shared" si="152"/>
        <v>Q</v>
      </c>
      <c r="E4925" s="55" t="str">
        <f t="shared" si="153"/>
        <v>Q1106</v>
      </c>
      <c r="F4925" s="56" t="s">
        <v>17161</v>
      </c>
      <c r="G4925" s="56" t="s">
        <v>17074</v>
      </c>
      <c r="H4925" s="56" t="s">
        <v>17162</v>
      </c>
      <c r="I4925" s="60"/>
      <c r="J4925" s="60"/>
      <c r="K4925" s="60"/>
      <c r="L4925" s="315" t="e">
        <v>#REF!</v>
      </c>
      <c r="M4925" s="58" t="e">
        <v>#REF!</v>
      </c>
      <c r="N4925" s="58" t="e">
        <v>#N/A</v>
      </c>
      <c r="O4925" s="58" t="e">
        <v>#N/A</v>
      </c>
      <c r="P4925" s="58" t="e">
        <v>#N/A</v>
      </c>
      <c r="Q4925" s="58" t="e">
        <v>#N/A</v>
      </c>
    </row>
    <row r="4926" spans="1:17" ht="15" customHeight="1" thickBot="1">
      <c r="A4926" s="446"/>
      <c r="B4926" s="446"/>
      <c r="C4926" s="54" t="str">
        <f>IF(A4926="CSP","Consolidated Supply Program(IIF)",IF(A4926&lt;&gt;"",INDEX('CCN &amp; Description'!$B$2:$B$1071,MATCH(VALUE(LEFT(A4926,5)),'CCN &amp; Description'!$A$2:$A$1071,0)),""))</f>
        <v/>
      </c>
      <c r="D4926" s="55" t="str">
        <f t="shared" si="152"/>
        <v>Q</v>
      </c>
      <c r="E4926" s="55" t="str">
        <f t="shared" si="153"/>
        <v>Q1107</v>
      </c>
      <c r="F4926" s="56" t="s">
        <v>17163</v>
      </c>
      <c r="G4926" s="56" t="s">
        <v>17164</v>
      </c>
      <c r="H4926" s="59"/>
      <c r="I4926" s="60"/>
      <c r="J4926" s="60"/>
      <c r="K4926" s="60"/>
      <c r="L4926" s="315" t="e">
        <v>#REF!</v>
      </c>
      <c r="M4926" s="58" t="e">
        <v>#REF!</v>
      </c>
      <c r="N4926" s="58" t="e">
        <v>#N/A</v>
      </c>
      <c r="O4926" s="58" t="e">
        <v>#N/A</v>
      </c>
      <c r="P4926" s="58" t="e">
        <v>#N/A</v>
      </c>
      <c r="Q4926" s="58" t="e">
        <v>#N/A</v>
      </c>
    </row>
    <row r="4927" spans="1:17" ht="15" customHeight="1" thickBot="1">
      <c r="A4927" s="446"/>
      <c r="B4927" s="446"/>
      <c r="C4927" s="54" t="str">
        <f>IF(A4927="CSP","Consolidated Supply Program(IIF)",IF(A4927&lt;&gt;"",INDEX('CCN &amp; Description'!$B$2:$B$1071,MATCH(VALUE(LEFT(A4927,5)),'CCN &amp; Description'!$A$2:$A$1071,0)),""))</f>
        <v/>
      </c>
      <c r="D4927" s="55" t="str">
        <f t="shared" si="152"/>
        <v>Q</v>
      </c>
      <c r="E4927" s="55" t="str">
        <f t="shared" si="153"/>
        <v>Q1108</v>
      </c>
      <c r="F4927" s="56" t="s">
        <v>17165</v>
      </c>
      <c r="G4927" s="56" t="s">
        <v>17166</v>
      </c>
      <c r="H4927" s="59"/>
      <c r="I4927" s="60"/>
      <c r="J4927" s="60"/>
      <c r="K4927" s="60"/>
      <c r="L4927" s="315" t="e">
        <v>#REF!</v>
      </c>
      <c r="M4927" s="58" t="e">
        <v>#REF!</v>
      </c>
      <c r="N4927" s="58" t="e">
        <v>#N/A</v>
      </c>
      <c r="O4927" s="58" t="e">
        <v>#N/A</v>
      </c>
      <c r="P4927" s="58" t="e">
        <v>#N/A</v>
      </c>
      <c r="Q4927" s="58" t="e">
        <v>#N/A</v>
      </c>
    </row>
    <row r="4928" spans="1:17" ht="15" customHeight="1" thickBot="1">
      <c r="A4928" s="446"/>
      <c r="B4928" s="446"/>
      <c r="C4928" s="54" t="str">
        <f>IF(A4928="CSP","Consolidated Supply Program(IIF)",IF(A4928&lt;&gt;"",INDEX('CCN &amp; Description'!$B$2:$B$1071,MATCH(VALUE(LEFT(A4928,5)),'CCN &amp; Description'!$A$2:$A$1071,0)),""))</f>
        <v/>
      </c>
      <c r="D4928" s="55" t="str">
        <f t="shared" si="152"/>
        <v>Q</v>
      </c>
      <c r="E4928" s="55" t="str">
        <f t="shared" si="153"/>
        <v>Q1109</v>
      </c>
      <c r="F4928" s="56" t="s">
        <v>17167</v>
      </c>
      <c r="G4928" s="56" t="s">
        <v>9975</v>
      </c>
      <c r="H4928" s="56" t="s">
        <v>17168</v>
      </c>
      <c r="I4928" s="60"/>
      <c r="J4928" s="60"/>
      <c r="K4928" s="60"/>
      <c r="L4928" s="315" t="e">
        <v>#REF!</v>
      </c>
      <c r="M4928" s="58" t="e">
        <v>#REF!</v>
      </c>
      <c r="N4928" s="58" t="e">
        <v>#N/A</v>
      </c>
      <c r="O4928" s="58" t="e">
        <v>#N/A</v>
      </c>
      <c r="P4928" s="58" t="e">
        <v>#N/A</v>
      </c>
      <c r="Q4928" s="58" t="e">
        <v>#N/A</v>
      </c>
    </row>
    <row r="4929" spans="1:17" ht="15" customHeight="1" thickBot="1">
      <c r="A4929" s="446"/>
      <c r="B4929" s="446"/>
      <c r="C4929" s="54" t="str">
        <f>IF(A4929="CSP","Consolidated Supply Program(IIF)",IF(A4929&lt;&gt;"",INDEX('CCN &amp; Description'!$B$2:$B$1071,MATCH(VALUE(LEFT(A4929,5)),'CCN &amp; Description'!$A$2:$A$1071,0)),""))</f>
        <v/>
      </c>
      <c r="D4929" s="55" t="str">
        <f t="shared" si="152"/>
        <v>Q</v>
      </c>
      <c r="E4929" s="55" t="str">
        <f t="shared" si="153"/>
        <v>Q1110</v>
      </c>
      <c r="F4929" s="56" t="s">
        <v>17169</v>
      </c>
      <c r="G4929" s="56" t="s">
        <v>17074</v>
      </c>
      <c r="H4929" s="56" t="s">
        <v>17170</v>
      </c>
      <c r="I4929" s="60"/>
      <c r="J4929" s="60"/>
      <c r="K4929" s="60"/>
      <c r="L4929" s="315" t="e">
        <v>#REF!</v>
      </c>
      <c r="M4929" s="58" t="e">
        <v>#REF!</v>
      </c>
      <c r="N4929" s="58" t="e">
        <v>#N/A</v>
      </c>
      <c r="O4929" s="58" t="e">
        <v>#N/A</v>
      </c>
      <c r="P4929" s="58" t="e">
        <v>#N/A</v>
      </c>
      <c r="Q4929" s="58" t="e">
        <v>#N/A</v>
      </c>
    </row>
    <row r="4930" spans="1:17" ht="15" customHeight="1" thickBot="1">
      <c r="A4930" s="446"/>
      <c r="B4930" s="446"/>
      <c r="C4930" s="54" t="str">
        <f>IF(A4930="CSP","Consolidated Supply Program(IIF)",IF(A4930&lt;&gt;"",INDEX('CCN &amp; Description'!$B$2:$B$1071,MATCH(VALUE(LEFT(A4930,5)),'CCN &amp; Description'!$A$2:$A$1071,0)),""))</f>
        <v/>
      </c>
      <c r="D4930" s="55" t="str">
        <f t="shared" ref="D4930:D4993" si="154">LEFT(F4930,1)</f>
        <v>Q</v>
      </c>
      <c r="E4930" s="55" t="str">
        <f t="shared" ref="E4930:E4993" si="155">LEFT(F4930,5)</f>
        <v>Q1111</v>
      </c>
      <c r="F4930" s="56" t="s">
        <v>17171</v>
      </c>
      <c r="G4930" s="56" t="s">
        <v>17172</v>
      </c>
      <c r="H4930" s="56" t="s">
        <v>17173</v>
      </c>
      <c r="I4930" s="60"/>
      <c r="J4930" s="60"/>
      <c r="K4930" s="60"/>
      <c r="L4930" s="315" t="e">
        <v>#REF!</v>
      </c>
      <c r="M4930" s="58" t="e">
        <v>#REF!</v>
      </c>
      <c r="N4930" s="58" t="e">
        <v>#N/A</v>
      </c>
      <c r="O4930" s="58" t="e">
        <v>#N/A</v>
      </c>
      <c r="P4930" s="58" t="e">
        <v>#N/A</v>
      </c>
      <c r="Q4930" s="58" t="e">
        <v>#N/A</v>
      </c>
    </row>
    <row r="4931" spans="1:17" ht="15" customHeight="1" thickBot="1">
      <c r="A4931" s="446"/>
      <c r="B4931" s="446"/>
      <c r="C4931" s="54" t="str">
        <f>IF(A4931="CSP","Consolidated Supply Program(IIF)",IF(A4931&lt;&gt;"",INDEX('CCN &amp; Description'!$B$2:$B$1071,MATCH(VALUE(LEFT(A4931,5)),'CCN &amp; Description'!$A$2:$A$1071,0)),""))</f>
        <v/>
      </c>
      <c r="D4931" s="55" t="str">
        <f t="shared" si="154"/>
        <v>Q</v>
      </c>
      <c r="E4931" s="55" t="str">
        <f t="shared" si="155"/>
        <v>Q1112</v>
      </c>
      <c r="F4931" s="56" t="s">
        <v>17174</v>
      </c>
      <c r="G4931" s="56" t="s">
        <v>17150</v>
      </c>
      <c r="H4931" s="56" t="s">
        <v>17175</v>
      </c>
      <c r="I4931" s="60"/>
      <c r="J4931" s="60"/>
      <c r="K4931" s="60"/>
      <c r="L4931" s="315" t="e">
        <v>#REF!</v>
      </c>
      <c r="M4931" s="58" t="e">
        <v>#REF!</v>
      </c>
      <c r="N4931" s="58" t="e">
        <v>#N/A</v>
      </c>
      <c r="O4931" s="58" t="e">
        <v>#N/A</v>
      </c>
      <c r="P4931" s="58" t="e">
        <v>#N/A</v>
      </c>
      <c r="Q4931" s="58" t="e">
        <v>#N/A</v>
      </c>
    </row>
    <row r="4932" spans="1:17" ht="15" customHeight="1" thickBot="1">
      <c r="A4932" s="446"/>
      <c r="B4932" s="446"/>
      <c r="C4932" s="54" t="str">
        <f>IF(A4932="CSP","Consolidated Supply Program(IIF)",IF(A4932&lt;&gt;"",INDEX('CCN &amp; Description'!$B$2:$B$1071,MATCH(VALUE(LEFT(A4932,5)),'CCN &amp; Description'!$A$2:$A$1071,0)),""))</f>
        <v/>
      </c>
      <c r="D4932" s="55" t="str">
        <f t="shared" si="154"/>
        <v>Q</v>
      </c>
      <c r="E4932" s="55" t="str">
        <f t="shared" si="155"/>
        <v>Q1113</v>
      </c>
      <c r="F4932" s="56" t="s">
        <v>17176</v>
      </c>
      <c r="G4932" s="56" t="s">
        <v>17177</v>
      </c>
      <c r="H4932" s="59"/>
      <c r="I4932" s="60"/>
      <c r="J4932" s="60"/>
      <c r="K4932" s="60"/>
      <c r="L4932" s="315" t="e">
        <v>#REF!</v>
      </c>
      <c r="M4932" s="58" t="e">
        <v>#REF!</v>
      </c>
      <c r="N4932" s="58" t="e">
        <v>#N/A</v>
      </c>
      <c r="O4932" s="58" t="e">
        <v>#N/A</v>
      </c>
      <c r="P4932" s="58" t="e">
        <v>#N/A</v>
      </c>
      <c r="Q4932" s="58" t="e">
        <v>#N/A</v>
      </c>
    </row>
    <row r="4933" spans="1:17" ht="15" customHeight="1" thickBot="1">
      <c r="A4933" s="446"/>
      <c r="B4933" s="446"/>
      <c r="C4933" s="54" t="str">
        <f>IF(A4933="CSP","Consolidated Supply Program(IIF)",IF(A4933&lt;&gt;"",INDEX('CCN &amp; Description'!$B$2:$B$1071,MATCH(VALUE(LEFT(A4933,5)),'CCN &amp; Description'!$A$2:$A$1071,0)),""))</f>
        <v/>
      </c>
      <c r="D4933" s="55" t="str">
        <f t="shared" si="154"/>
        <v>Q</v>
      </c>
      <c r="E4933" s="55" t="str">
        <f t="shared" si="155"/>
        <v>Q1114</v>
      </c>
      <c r="F4933" s="56" t="s">
        <v>17178</v>
      </c>
      <c r="G4933" s="56" t="s">
        <v>17179</v>
      </c>
      <c r="H4933" s="56" t="s">
        <v>17180</v>
      </c>
      <c r="I4933" s="60"/>
      <c r="J4933" s="60"/>
      <c r="K4933" s="60"/>
      <c r="L4933" s="315" t="e">
        <v>#REF!</v>
      </c>
      <c r="M4933" s="58" t="e">
        <v>#REF!</v>
      </c>
      <c r="N4933" s="58" t="e">
        <v>#N/A</v>
      </c>
      <c r="O4933" s="58" t="e">
        <v>#N/A</v>
      </c>
      <c r="P4933" s="58" t="e">
        <v>#N/A</v>
      </c>
      <c r="Q4933" s="58" t="e">
        <v>#N/A</v>
      </c>
    </row>
    <row r="4934" spans="1:17" ht="15" customHeight="1" thickBot="1">
      <c r="A4934" s="446"/>
      <c r="B4934" s="446"/>
      <c r="C4934" s="54" t="str">
        <f>IF(A4934="CSP","Consolidated Supply Program(IIF)",IF(A4934&lt;&gt;"",INDEX('CCN &amp; Description'!$B$2:$B$1071,MATCH(VALUE(LEFT(A4934,5)),'CCN &amp; Description'!$A$2:$A$1071,0)),""))</f>
        <v/>
      </c>
      <c r="D4934" s="55" t="str">
        <f t="shared" si="154"/>
        <v>Q</v>
      </c>
      <c r="E4934" s="55" t="str">
        <f t="shared" si="155"/>
        <v>Q1115</v>
      </c>
      <c r="F4934" s="56" t="s">
        <v>17181</v>
      </c>
      <c r="G4934" s="56" t="s">
        <v>17053</v>
      </c>
      <c r="H4934" s="56" t="s">
        <v>17182</v>
      </c>
      <c r="I4934" s="60"/>
      <c r="J4934" s="60"/>
      <c r="K4934" s="60"/>
      <c r="L4934" s="315" t="e">
        <v>#REF!</v>
      </c>
      <c r="M4934" s="58" t="e">
        <v>#REF!</v>
      </c>
      <c r="N4934" s="58" t="e">
        <v>#N/A</v>
      </c>
      <c r="O4934" s="58" t="e">
        <v>#N/A</v>
      </c>
      <c r="P4934" s="58" t="e">
        <v>#N/A</v>
      </c>
      <c r="Q4934" s="58" t="e">
        <v>#N/A</v>
      </c>
    </row>
    <row r="4935" spans="1:17" ht="15" customHeight="1" thickBot="1">
      <c r="A4935" s="446"/>
      <c r="B4935" s="446"/>
      <c r="C4935" s="54" t="str">
        <f>IF(A4935="CSP","Consolidated Supply Program(IIF)",IF(A4935&lt;&gt;"",INDEX('CCN &amp; Description'!$B$2:$B$1071,MATCH(VALUE(LEFT(A4935,5)),'CCN &amp; Description'!$A$2:$A$1071,0)),""))</f>
        <v/>
      </c>
      <c r="D4935" s="55" t="str">
        <f t="shared" si="154"/>
        <v>Q</v>
      </c>
      <c r="E4935" s="55" t="str">
        <f t="shared" si="155"/>
        <v>Q1116</v>
      </c>
      <c r="F4935" s="56" t="s">
        <v>17183</v>
      </c>
      <c r="G4935" s="56" t="s">
        <v>17053</v>
      </c>
      <c r="H4935" s="56" t="s">
        <v>17184</v>
      </c>
      <c r="I4935" s="60"/>
      <c r="J4935" s="60"/>
      <c r="K4935" s="60"/>
      <c r="L4935" s="315" t="e">
        <v>#REF!</v>
      </c>
      <c r="M4935" s="58" t="e">
        <v>#REF!</v>
      </c>
      <c r="N4935" s="58" t="e">
        <v>#N/A</v>
      </c>
      <c r="O4935" s="58" t="e">
        <v>#N/A</v>
      </c>
      <c r="P4935" s="58" t="e">
        <v>#N/A</v>
      </c>
      <c r="Q4935" s="58" t="e">
        <v>#N/A</v>
      </c>
    </row>
    <row r="4936" spans="1:17" ht="15" customHeight="1" thickBot="1">
      <c r="A4936" s="446"/>
      <c r="B4936" s="446"/>
      <c r="C4936" s="54" t="str">
        <f>IF(A4936="CSP","Consolidated Supply Program(IIF)",IF(A4936&lt;&gt;"",INDEX('CCN &amp; Description'!$B$2:$B$1071,MATCH(VALUE(LEFT(A4936,5)),'CCN &amp; Description'!$A$2:$A$1071,0)),""))</f>
        <v/>
      </c>
      <c r="D4936" s="55" t="str">
        <f t="shared" si="154"/>
        <v>Q</v>
      </c>
      <c r="E4936" s="55" t="str">
        <f t="shared" si="155"/>
        <v>Q1117</v>
      </c>
      <c r="F4936" s="56" t="s">
        <v>17185</v>
      </c>
      <c r="G4936" s="56" t="s">
        <v>17179</v>
      </c>
      <c r="H4936" s="56" t="s">
        <v>17186</v>
      </c>
      <c r="I4936" s="60"/>
      <c r="J4936" s="60"/>
      <c r="K4936" s="60"/>
      <c r="L4936" s="315" t="e">
        <v>#REF!</v>
      </c>
      <c r="M4936" s="58" t="e">
        <v>#REF!</v>
      </c>
      <c r="N4936" s="58" t="e">
        <v>#N/A</v>
      </c>
      <c r="O4936" s="58" t="e">
        <v>#N/A</v>
      </c>
      <c r="P4936" s="58" t="e">
        <v>#N/A</v>
      </c>
      <c r="Q4936" s="58" t="e">
        <v>#N/A</v>
      </c>
    </row>
    <row r="4937" spans="1:17" ht="15" customHeight="1" thickBot="1">
      <c r="A4937" s="446"/>
      <c r="B4937" s="446"/>
      <c r="C4937" s="54" t="str">
        <f>IF(A4937="CSP","Consolidated Supply Program(IIF)",IF(A4937&lt;&gt;"",INDEX('CCN &amp; Description'!$B$2:$B$1071,MATCH(VALUE(LEFT(A4937,5)),'CCN &amp; Description'!$A$2:$A$1071,0)),""))</f>
        <v/>
      </c>
      <c r="D4937" s="55" t="str">
        <f t="shared" si="154"/>
        <v>Q</v>
      </c>
      <c r="E4937" s="55" t="str">
        <f t="shared" si="155"/>
        <v>Q1118</v>
      </c>
      <c r="F4937" s="56" t="s">
        <v>17187</v>
      </c>
      <c r="G4937" s="56" t="s">
        <v>10060</v>
      </c>
      <c r="H4937" s="56" t="s">
        <v>17188</v>
      </c>
      <c r="I4937" s="60"/>
      <c r="J4937" s="60"/>
      <c r="K4937" s="60"/>
      <c r="L4937" s="315" t="e">
        <v>#REF!</v>
      </c>
      <c r="M4937" s="58" t="e">
        <v>#REF!</v>
      </c>
      <c r="N4937" s="58" t="e">
        <v>#N/A</v>
      </c>
      <c r="O4937" s="58" t="e">
        <v>#N/A</v>
      </c>
      <c r="P4937" s="58" t="e">
        <v>#N/A</v>
      </c>
      <c r="Q4937" s="58" t="e">
        <v>#N/A</v>
      </c>
    </row>
    <row r="4938" spans="1:17" ht="15" customHeight="1" thickBot="1">
      <c r="A4938" s="446"/>
      <c r="B4938" s="446"/>
      <c r="C4938" s="54" t="str">
        <f>IF(A4938="CSP","Consolidated Supply Program(IIF)",IF(A4938&lt;&gt;"",INDEX('CCN &amp; Description'!$B$2:$B$1071,MATCH(VALUE(LEFT(A4938,5)),'CCN &amp; Description'!$A$2:$A$1071,0)),""))</f>
        <v/>
      </c>
      <c r="D4938" s="55" t="str">
        <f t="shared" si="154"/>
        <v>Q</v>
      </c>
      <c r="E4938" s="55" t="str">
        <f t="shared" si="155"/>
        <v>Q1119</v>
      </c>
      <c r="F4938" s="56" t="s">
        <v>17189</v>
      </c>
      <c r="G4938" s="56" t="s">
        <v>17190</v>
      </c>
      <c r="H4938" s="59"/>
      <c r="I4938" s="60"/>
      <c r="J4938" s="60"/>
      <c r="K4938" s="60"/>
      <c r="L4938" s="315" t="e">
        <v>#REF!</v>
      </c>
      <c r="M4938" s="58" t="e">
        <v>#REF!</v>
      </c>
      <c r="N4938" s="58" t="e">
        <v>#N/A</v>
      </c>
      <c r="O4938" s="58" t="e">
        <v>#N/A</v>
      </c>
      <c r="P4938" s="58" t="e">
        <v>#N/A</v>
      </c>
      <c r="Q4938" s="58" t="e">
        <v>#N/A</v>
      </c>
    </row>
    <row r="4939" spans="1:17" ht="15" customHeight="1" thickBot="1">
      <c r="A4939" s="446"/>
      <c r="B4939" s="446"/>
      <c r="C4939" s="54" t="str">
        <f>IF(A4939="CSP","Consolidated Supply Program(IIF)",IF(A4939&lt;&gt;"",INDEX('CCN &amp; Description'!$B$2:$B$1071,MATCH(VALUE(LEFT(A4939,5)),'CCN &amp; Description'!$A$2:$A$1071,0)),""))</f>
        <v/>
      </c>
      <c r="D4939" s="55" t="str">
        <f t="shared" si="154"/>
        <v>Q</v>
      </c>
      <c r="E4939" s="55" t="str">
        <f t="shared" si="155"/>
        <v>Q1120</v>
      </c>
      <c r="F4939" s="56" t="s">
        <v>17191</v>
      </c>
      <c r="G4939" s="56" t="s">
        <v>16973</v>
      </c>
      <c r="H4939" s="59"/>
      <c r="I4939" s="60"/>
      <c r="J4939" s="60"/>
      <c r="K4939" s="60"/>
      <c r="L4939" s="315" t="e">
        <v>#REF!</v>
      </c>
      <c r="M4939" s="58" t="e">
        <v>#REF!</v>
      </c>
      <c r="N4939" s="58" t="e">
        <v>#N/A</v>
      </c>
      <c r="O4939" s="58" t="e">
        <v>#N/A</v>
      </c>
      <c r="P4939" s="58" t="e">
        <v>#N/A</v>
      </c>
      <c r="Q4939" s="58" t="e">
        <v>#N/A</v>
      </c>
    </row>
    <row r="4940" spans="1:17" ht="15" customHeight="1" thickBot="1">
      <c r="A4940" s="446"/>
      <c r="B4940" s="446"/>
      <c r="C4940" s="54" t="str">
        <f>IF(A4940="CSP","Consolidated Supply Program(IIF)",IF(A4940&lt;&gt;"",INDEX('CCN &amp; Description'!$B$2:$B$1071,MATCH(VALUE(LEFT(A4940,5)),'CCN &amp; Description'!$A$2:$A$1071,0)),""))</f>
        <v/>
      </c>
      <c r="D4940" s="55" t="str">
        <f t="shared" si="154"/>
        <v>Q</v>
      </c>
      <c r="E4940" s="55" t="str">
        <f t="shared" si="155"/>
        <v>Q1121</v>
      </c>
      <c r="F4940" s="56" t="s">
        <v>17192</v>
      </c>
      <c r="G4940" s="56" t="s">
        <v>10863</v>
      </c>
      <c r="H4940" s="56" t="s">
        <v>17193</v>
      </c>
      <c r="I4940" s="60"/>
      <c r="J4940" s="60"/>
      <c r="K4940" s="60"/>
      <c r="L4940" s="315" t="e">
        <v>#REF!</v>
      </c>
      <c r="M4940" s="58" t="e">
        <v>#REF!</v>
      </c>
      <c r="N4940" s="58" t="e">
        <v>#N/A</v>
      </c>
      <c r="O4940" s="58" t="e">
        <v>#N/A</v>
      </c>
      <c r="P4940" s="58" t="e">
        <v>#N/A</v>
      </c>
      <c r="Q4940" s="58" t="e">
        <v>#N/A</v>
      </c>
    </row>
    <row r="4941" spans="1:17" ht="15" customHeight="1" thickBot="1">
      <c r="A4941" s="446"/>
      <c r="B4941" s="446"/>
      <c r="C4941" s="54" t="str">
        <f>IF(A4941="CSP","Consolidated Supply Program(IIF)",IF(A4941&lt;&gt;"",INDEX('CCN &amp; Description'!$B$2:$B$1071,MATCH(VALUE(LEFT(A4941,5)),'CCN &amp; Description'!$A$2:$A$1071,0)),""))</f>
        <v/>
      </c>
      <c r="D4941" s="55" t="str">
        <f t="shared" si="154"/>
        <v>Q</v>
      </c>
      <c r="E4941" s="55" t="str">
        <f t="shared" si="155"/>
        <v>Q1122</v>
      </c>
      <c r="F4941" s="56" t="s">
        <v>17194</v>
      </c>
      <c r="G4941" s="56" t="s">
        <v>17035</v>
      </c>
      <c r="H4941" s="56" t="s">
        <v>17195</v>
      </c>
      <c r="I4941" s="60"/>
      <c r="J4941" s="60"/>
      <c r="K4941" s="60"/>
      <c r="L4941" s="315" t="e">
        <v>#REF!</v>
      </c>
      <c r="M4941" s="58" t="e">
        <v>#REF!</v>
      </c>
      <c r="N4941" s="58" t="e">
        <v>#N/A</v>
      </c>
      <c r="O4941" s="58" t="e">
        <v>#N/A</v>
      </c>
      <c r="P4941" s="58" t="e">
        <v>#N/A</v>
      </c>
      <c r="Q4941" s="58" t="e">
        <v>#N/A</v>
      </c>
    </row>
    <row r="4942" spans="1:17" ht="15" customHeight="1" thickBot="1">
      <c r="A4942" s="446"/>
      <c r="B4942" s="446"/>
      <c r="C4942" s="54" t="str">
        <f>IF(A4942="CSP","Consolidated Supply Program(IIF)",IF(A4942&lt;&gt;"",INDEX('CCN &amp; Description'!$B$2:$B$1071,MATCH(VALUE(LEFT(A4942,5)),'CCN &amp; Description'!$A$2:$A$1071,0)),""))</f>
        <v/>
      </c>
      <c r="D4942" s="55" t="str">
        <f t="shared" si="154"/>
        <v>Q</v>
      </c>
      <c r="E4942" s="55" t="str">
        <f t="shared" si="155"/>
        <v>Q1123</v>
      </c>
      <c r="F4942" s="56" t="s">
        <v>17196</v>
      </c>
      <c r="G4942" s="56" t="s">
        <v>10863</v>
      </c>
      <c r="H4942" s="56" t="s">
        <v>17197</v>
      </c>
      <c r="I4942" s="60"/>
      <c r="J4942" s="60"/>
      <c r="K4942" s="60"/>
      <c r="L4942" s="315" t="e">
        <v>#REF!</v>
      </c>
      <c r="M4942" s="58" t="e">
        <v>#REF!</v>
      </c>
      <c r="N4942" s="58" t="e">
        <v>#N/A</v>
      </c>
      <c r="O4942" s="58" t="e">
        <v>#N/A</v>
      </c>
      <c r="P4942" s="58" t="e">
        <v>#N/A</v>
      </c>
      <c r="Q4942" s="58" t="e">
        <v>#N/A</v>
      </c>
    </row>
    <row r="4943" spans="1:17" ht="15" customHeight="1" thickBot="1">
      <c r="A4943" s="446"/>
      <c r="B4943" s="446"/>
      <c r="C4943" s="54" t="str">
        <f>IF(A4943="CSP","Consolidated Supply Program(IIF)",IF(A4943&lt;&gt;"",INDEX('CCN &amp; Description'!$B$2:$B$1071,MATCH(VALUE(LEFT(A4943,5)),'CCN &amp; Description'!$A$2:$A$1071,0)),""))</f>
        <v/>
      </c>
      <c r="D4943" s="55" t="str">
        <f t="shared" si="154"/>
        <v>Q</v>
      </c>
      <c r="E4943" s="55" t="str">
        <f t="shared" si="155"/>
        <v>Q1124</v>
      </c>
      <c r="F4943" s="56" t="s">
        <v>17198</v>
      </c>
      <c r="G4943" s="56" t="s">
        <v>10863</v>
      </c>
      <c r="H4943" s="56" t="s">
        <v>17199</v>
      </c>
      <c r="I4943" s="60"/>
      <c r="J4943" s="60"/>
      <c r="K4943" s="60"/>
      <c r="L4943" s="315" t="e">
        <v>#REF!</v>
      </c>
      <c r="M4943" s="58" t="e">
        <v>#REF!</v>
      </c>
      <c r="N4943" s="58" t="e">
        <v>#N/A</v>
      </c>
      <c r="O4943" s="58" t="e">
        <v>#N/A</v>
      </c>
      <c r="P4943" s="58" t="e">
        <v>#N/A</v>
      </c>
      <c r="Q4943" s="58" t="e">
        <v>#N/A</v>
      </c>
    </row>
    <row r="4944" spans="1:17" ht="15" customHeight="1" thickBot="1">
      <c r="A4944" s="446"/>
      <c r="B4944" s="446"/>
      <c r="C4944" s="54" t="str">
        <f>IF(A4944="CSP","Consolidated Supply Program(IIF)",IF(A4944&lt;&gt;"",INDEX('CCN &amp; Description'!$B$2:$B$1071,MATCH(VALUE(LEFT(A4944,5)),'CCN &amp; Description'!$A$2:$A$1071,0)),""))</f>
        <v/>
      </c>
      <c r="D4944" s="55" t="str">
        <f t="shared" si="154"/>
        <v>Q</v>
      </c>
      <c r="E4944" s="55" t="str">
        <f t="shared" si="155"/>
        <v>Q1125</v>
      </c>
      <c r="F4944" s="56" t="s">
        <v>17200</v>
      </c>
      <c r="G4944" s="56" t="s">
        <v>10863</v>
      </c>
      <c r="H4944" s="56" t="s">
        <v>17201</v>
      </c>
      <c r="I4944" s="60"/>
      <c r="J4944" s="60"/>
      <c r="K4944" s="60"/>
      <c r="L4944" s="315" t="e">
        <v>#REF!</v>
      </c>
      <c r="M4944" s="58" t="e">
        <v>#REF!</v>
      </c>
      <c r="N4944" s="58" t="e">
        <v>#N/A</v>
      </c>
      <c r="O4944" s="58" t="e">
        <v>#N/A</v>
      </c>
      <c r="P4944" s="58" t="e">
        <v>#N/A</v>
      </c>
      <c r="Q4944" s="58" t="e">
        <v>#N/A</v>
      </c>
    </row>
    <row r="4945" spans="1:17" ht="15" customHeight="1" thickBot="1">
      <c r="A4945" s="446"/>
      <c r="B4945" s="446"/>
      <c r="C4945" s="54" t="str">
        <f>IF(A4945="CSP","Consolidated Supply Program(IIF)",IF(A4945&lt;&gt;"",INDEX('CCN &amp; Description'!$B$2:$B$1071,MATCH(VALUE(LEFT(A4945,5)),'CCN &amp; Description'!$A$2:$A$1071,0)),""))</f>
        <v/>
      </c>
      <c r="D4945" s="55" t="str">
        <f t="shared" si="154"/>
        <v>Q</v>
      </c>
      <c r="E4945" s="55" t="str">
        <f t="shared" si="155"/>
        <v>Q1126</v>
      </c>
      <c r="F4945" s="56" t="s">
        <v>17202</v>
      </c>
      <c r="G4945" s="56" t="s">
        <v>17203</v>
      </c>
      <c r="H4945" s="56" t="s">
        <v>17204</v>
      </c>
      <c r="I4945" s="60"/>
      <c r="J4945" s="60"/>
      <c r="K4945" s="60"/>
      <c r="L4945" s="315" t="e">
        <v>#REF!</v>
      </c>
      <c r="M4945" s="58" t="e">
        <v>#REF!</v>
      </c>
      <c r="N4945" s="58" t="e">
        <v>#N/A</v>
      </c>
      <c r="O4945" s="58" t="e">
        <v>#N/A</v>
      </c>
      <c r="P4945" s="58" t="e">
        <v>#N/A</v>
      </c>
      <c r="Q4945" s="58" t="e">
        <v>#N/A</v>
      </c>
    </row>
    <row r="4946" spans="1:17" ht="15" customHeight="1" thickBot="1">
      <c r="A4946" s="446"/>
      <c r="B4946" s="446"/>
      <c r="C4946" s="54" t="str">
        <f>IF(A4946="CSP","Consolidated Supply Program(IIF)",IF(A4946&lt;&gt;"",INDEX('CCN &amp; Description'!$B$2:$B$1071,MATCH(VALUE(LEFT(A4946,5)),'CCN &amp; Description'!$A$2:$A$1071,0)),""))</f>
        <v/>
      </c>
      <c r="D4946" s="55" t="str">
        <f t="shared" si="154"/>
        <v>Q</v>
      </c>
      <c r="E4946" s="55" t="str">
        <f t="shared" si="155"/>
        <v>Q1127</v>
      </c>
      <c r="F4946" s="56" t="s">
        <v>17205</v>
      </c>
      <c r="G4946" s="56" t="s">
        <v>17035</v>
      </c>
      <c r="H4946" s="56" t="s">
        <v>17206</v>
      </c>
      <c r="I4946" s="60"/>
      <c r="J4946" s="60"/>
      <c r="K4946" s="60"/>
      <c r="L4946" s="315" t="e">
        <v>#REF!</v>
      </c>
      <c r="M4946" s="58" t="e">
        <v>#REF!</v>
      </c>
      <c r="N4946" s="58" t="e">
        <v>#N/A</v>
      </c>
      <c r="O4946" s="58" t="e">
        <v>#N/A</v>
      </c>
      <c r="P4946" s="58" t="e">
        <v>#N/A</v>
      </c>
      <c r="Q4946" s="58" t="e">
        <v>#N/A</v>
      </c>
    </row>
    <row r="4947" spans="1:17" ht="15" customHeight="1" thickBot="1">
      <c r="A4947" s="446"/>
      <c r="B4947" s="446"/>
      <c r="C4947" s="54" t="str">
        <f>IF(A4947="CSP","Consolidated Supply Program(IIF)",IF(A4947&lt;&gt;"",INDEX('CCN &amp; Description'!$B$2:$B$1071,MATCH(VALUE(LEFT(A4947,5)),'CCN &amp; Description'!$A$2:$A$1071,0)),""))</f>
        <v/>
      </c>
      <c r="D4947" s="55" t="str">
        <f t="shared" si="154"/>
        <v>Q</v>
      </c>
      <c r="E4947" s="55" t="str">
        <f t="shared" si="155"/>
        <v>Q1128</v>
      </c>
      <c r="F4947" s="56" t="s">
        <v>17207</v>
      </c>
      <c r="G4947" s="56" t="s">
        <v>17208</v>
      </c>
      <c r="H4947" s="56" t="s">
        <v>17209</v>
      </c>
      <c r="I4947" s="60"/>
      <c r="J4947" s="60"/>
      <c r="K4947" s="60"/>
      <c r="L4947" s="315" t="e">
        <v>#REF!</v>
      </c>
      <c r="M4947" s="58" t="e">
        <v>#REF!</v>
      </c>
      <c r="N4947" s="58" t="e">
        <v>#N/A</v>
      </c>
      <c r="O4947" s="58" t="e">
        <v>#N/A</v>
      </c>
      <c r="P4947" s="58" t="e">
        <v>#N/A</v>
      </c>
      <c r="Q4947" s="58" t="e">
        <v>#N/A</v>
      </c>
    </row>
    <row r="4948" spans="1:17" ht="15" customHeight="1" thickBot="1">
      <c r="A4948" s="446"/>
      <c r="B4948" s="446"/>
      <c r="C4948" s="54" t="str">
        <f>IF(A4948="CSP","Consolidated Supply Program(IIF)",IF(A4948&lt;&gt;"",INDEX('CCN &amp; Description'!$B$2:$B$1071,MATCH(VALUE(LEFT(A4948,5)),'CCN &amp; Description'!$A$2:$A$1071,0)),""))</f>
        <v/>
      </c>
      <c r="D4948" s="55" t="str">
        <f t="shared" si="154"/>
        <v>Q</v>
      </c>
      <c r="E4948" s="55" t="str">
        <f t="shared" si="155"/>
        <v>Q1129</v>
      </c>
      <c r="F4948" s="56" t="s">
        <v>17210</v>
      </c>
      <c r="G4948" s="56" t="s">
        <v>2202</v>
      </c>
      <c r="H4948" s="56" t="s">
        <v>17210</v>
      </c>
      <c r="I4948" s="60"/>
      <c r="J4948" s="60"/>
      <c r="K4948" s="60"/>
      <c r="L4948" s="315" t="e">
        <v>#REF!</v>
      </c>
      <c r="M4948" s="58" t="e">
        <v>#REF!</v>
      </c>
      <c r="N4948" s="58" t="e">
        <v>#N/A</v>
      </c>
      <c r="O4948" s="58" t="e">
        <v>#N/A</v>
      </c>
      <c r="P4948" s="58" t="e">
        <v>#N/A</v>
      </c>
      <c r="Q4948" s="58" t="e">
        <v>#N/A</v>
      </c>
    </row>
    <row r="4949" spans="1:17" ht="15" customHeight="1" thickBot="1">
      <c r="A4949" s="446"/>
      <c r="B4949" s="446"/>
      <c r="C4949" s="54" t="str">
        <f>IF(A4949="CSP","Consolidated Supply Program(IIF)",IF(A4949&lt;&gt;"",INDEX('CCN &amp; Description'!$B$2:$B$1071,MATCH(VALUE(LEFT(A4949,5)),'CCN &amp; Description'!$A$2:$A$1071,0)),""))</f>
        <v/>
      </c>
      <c r="D4949" s="55" t="str">
        <f t="shared" si="154"/>
        <v>Q</v>
      </c>
      <c r="E4949" s="55" t="str">
        <f t="shared" si="155"/>
        <v>Q1130</v>
      </c>
      <c r="F4949" s="56" t="s">
        <v>17211</v>
      </c>
      <c r="G4949" s="56" t="s">
        <v>17212</v>
      </c>
      <c r="H4949" s="59"/>
      <c r="I4949" s="60"/>
      <c r="J4949" s="60"/>
      <c r="K4949" s="60"/>
      <c r="L4949" s="315" t="e">
        <v>#REF!</v>
      </c>
      <c r="M4949" s="58" t="e">
        <v>#REF!</v>
      </c>
      <c r="N4949" s="58" t="e">
        <v>#N/A</v>
      </c>
      <c r="O4949" s="58" t="e">
        <v>#N/A</v>
      </c>
      <c r="P4949" s="58" t="e">
        <v>#N/A</v>
      </c>
      <c r="Q4949" s="58" t="e">
        <v>#N/A</v>
      </c>
    </row>
    <row r="4950" spans="1:17" ht="15" customHeight="1" thickBot="1">
      <c r="A4950" s="446"/>
      <c r="B4950" s="446"/>
      <c r="C4950" s="54" t="str">
        <f>IF(A4950="CSP","Consolidated Supply Program(IIF)",IF(A4950&lt;&gt;"",INDEX('CCN &amp; Description'!$B$2:$B$1071,MATCH(VALUE(LEFT(A4950,5)),'CCN &amp; Description'!$A$2:$A$1071,0)),""))</f>
        <v/>
      </c>
      <c r="D4950" s="55" t="str">
        <f t="shared" si="154"/>
        <v>Q</v>
      </c>
      <c r="E4950" s="55" t="str">
        <f t="shared" si="155"/>
        <v>Q1131</v>
      </c>
      <c r="F4950" s="56" t="s">
        <v>17213</v>
      </c>
      <c r="G4950" s="56" t="s">
        <v>2202</v>
      </c>
      <c r="H4950" s="56" t="s">
        <v>17214</v>
      </c>
      <c r="I4950" s="60"/>
      <c r="J4950" s="60"/>
      <c r="K4950" s="60"/>
      <c r="L4950" s="315" t="e">
        <v>#REF!</v>
      </c>
      <c r="M4950" s="58" t="e">
        <v>#REF!</v>
      </c>
      <c r="N4950" s="58" t="e">
        <v>#N/A</v>
      </c>
      <c r="O4950" s="58" t="e">
        <v>#N/A</v>
      </c>
      <c r="P4950" s="58" t="e">
        <v>#N/A</v>
      </c>
      <c r="Q4950" s="58" t="e">
        <v>#N/A</v>
      </c>
    </row>
    <row r="4951" spans="1:17" ht="15" customHeight="1" thickBot="1">
      <c r="A4951" s="446"/>
      <c r="B4951" s="446"/>
      <c r="C4951" s="54" t="str">
        <f>IF(A4951="CSP","Consolidated Supply Program(IIF)",IF(A4951&lt;&gt;"",INDEX('CCN &amp; Description'!$B$2:$B$1071,MATCH(VALUE(LEFT(A4951,5)),'CCN &amp; Description'!$A$2:$A$1071,0)),""))</f>
        <v/>
      </c>
      <c r="D4951" s="55" t="str">
        <f t="shared" si="154"/>
        <v>Q</v>
      </c>
      <c r="E4951" s="55" t="str">
        <f t="shared" si="155"/>
        <v>Q1132</v>
      </c>
      <c r="F4951" s="56" t="s">
        <v>17215</v>
      </c>
      <c r="G4951" s="56" t="s">
        <v>17216</v>
      </c>
      <c r="H4951" s="59"/>
      <c r="I4951" s="60"/>
      <c r="J4951" s="60"/>
      <c r="K4951" s="60"/>
      <c r="L4951" s="315" t="e">
        <v>#REF!</v>
      </c>
      <c r="M4951" s="58" t="e">
        <v>#REF!</v>
      </c>
      <c r="N4951" s="58" t="e">
        <v>#N/A</v>
      </c>
      <c r="O4951" s="58" t="e">
        <v>#N/A</v>
      </c>
      <c r="P4951" s="58" t="e">
        <v>#N/A</v>
      </c>
      <c r="Q4951" s="58" t="e">
        <v>#N/A</v>
      </c>
    </row>
    <row r="4952" spans="1:17" ht="15" customHeight="1" thickBot="1">
      <c r="A4952" s="446"/>
      <c r="B4952" s="446"/>
      <c r="C4952" s="54" t="str">
        <f>IF(A4952="CSP","Consolidated Supply Program(IIF)",IF(A4952&lt;&gt;"",INDEX('CCN &amp; Description'!$B$2:$B$1071,MATCH(VALUE(LEFT(A4952,5)),'CCN &amp; Description'!$A$2:$A$1071,0)),""))</f>
        <v/>
      </c>
      <c r="D4952" s="55" t="str">
        <f t="shared" si="154"/>
        <v>Q</v>
      </c>
      <c r="E4952" s="55" t="str">
        <f t="shared" si="155"/>
        <v>Q1133</v>
      </c>
      <c r="F4952" s="56" t="s">
        <v>17217</v>
      </c>
      <c r="G4952" s="56" t="s">
        <v>15974</v>
      </c>
      <c r="H4952" s="56" t="s">
        <v>17218</v>
      </c>
      <c r="I4952" s="60"/>
      <c r="J4952" s="60"/>
      <c r="K4952" s="60"/>
      <c r="L4952" s="315" t="e">
        <v>#REF!</v>
      </c>
      <c r="M4952" s="58" t="e">
        <v>#REF!</v>
      </c>
      <c r="N4952" s="58" t="e">
        <v>#N/A</v>
      </c>
      <c r="O4952" s="58" t="e">
        <v>#N/A</v>
      </c>
      <c r="P4952" s="58" t="e">
        <v>#N/A</v>
      </c>
      <c r="Q4952" s="58" t="e">
        <v>#N/A</v>
      </c>
    </row>
    <row r="4953" spans="1:17" ht="15" customHeight="1" thickBot="1">
      <c r="A4953" s="446"/>
      <c r="B4953" s="446"/>
      <c r="C4953" s="54" t="str">
        <f>IF(A4953="CSP","Consolidated Supply Program(IIF)",IF(A4953&lt;&gt;"",INDEX('CCN &amp; Description'!$B$2:$B$1071,MATCH(VALUE(LEFT(A4953,5)),'CCN &amp; Description'!$A$2:$A$1071,0)),""))</f>
        <v/>
      </c>
      <c r="D4953" s="55" t="str">
        <f t="shared" si="154"/>
        <v>Q</v>
      </c>
      <c r="E4953" s="55" t="str">
        <f t="shared" si="155"/>
        <v>Q1134</v>
      </c>
      <c r="F4953" s="56" t="s">
        <v>17219</v>
      </c>
      <c r="G4953" s="56" t="s">
        <v>9838</v>
      </c>
      <c r="H4953" s="56" t="s">
        <v>17220</v>
      </c>
      <c r="I4953" s="60"/>
      <c r="J4953" s="60"/>
      <c r="K4953" s="60"/>
      <c r="L4953" s="315" t="e">
        <v>#REF!</v>
      </c>
      <c r="M4953" s="58" t="e">
        <v>#REF!</v>
      </c>
      <c r="N4953" s="58" t="e">
        <v>#N/A</v>
      </c>
      <c r="O4953" s="58" t="e">
        <v>#N/A</v>
      </c>
      <c r="P4953" s="58" t="e">
        <v>#N/A</v>
      </c>
      <c r="Q4953" s="58" t="e">
        <v>#N/A</v>
      </c>
    </row>
    <row r="4954" spans="1:17" ht="15" customHeight="1" thickBot="1">
      <c r="A4954" s="446"/>
      <c r="B4954" s="446"/>
      <c r="C4954" s="54" t="str">
        <f>IF(A4954="CSP","Consolidated Supply Program(IIF)",IF(A4954&lt;&gt;"",INDEX('CCN &amp; Description'!$B$2:$B$1071,MATCH(VALUE(LEFT(A4954,5)),'CCN &amp; Description'!$A$2:$A$1071,0)),""))</f>
        <v/>
      </c>
      <c r="D4954" s="55" t="str">
        <f t="shared" si="154"/>
        <v>Q</v>
      </c>
      <c r="E4954" s="55" t="str">
        <f t="shared" si="155"/>
        <v>Q1135</v>
      </c>
      <c r="F4954" s="56" t="s">
        <v>17221</v>
      </c>
      <c r="G4954" s="56" t="s">
        <v>9838</v>
      </c>
      <c r="H4954" s="56" t="s">
        <v>17222</v>
      </c>
      <c r="I4954" s="60"/>
      <c r="J4954" s="60"/>
      <c r="K4954" s="60"/>
      <c r="L4954" s="315" t="e">
        <v>#REF!</v>
      </c>
      <c r="M4954" s="58" t="e">
        <v>#REF!</v>
      </c>
      <c r="N4954" s="58" t="e">
        <v>#N/A</v>
      </c>
      <c r="O4954" s="58" t="e">
        <v>#N/A</v>
      </c>
      <c r="P4954" s="58" t="e">
        <v>#N/A</v>
      </c>
      <c r="Q4954" s="58" t="e">
        <v>#N/A</v>
      </c>
    </row>
    <row r="4955" spans="1:17" ht="15" customHeight="1" thickBot="1">
      <c r="A4955" s="446"/>
      <c r="B4955" s="446"/>
      <c r="C4955" s="54" t="str">
        <f>IF(A4955="CSP","Consolidated Supply Program(IIF)",IF(A4955&lt;&gt;"",INDEX('CCN &amp; Description'!$B$2:$B$1071,MATCH(VALUE(LEFT(A4955,5)),'CCN &amp; Description'!$A$2:$A$1071,0)),""))</f>
        <v/>
      </c>
      <c r="D4955" s="55" t="str">
        <f t="shared" si="154"/>
        <v>Q</v>
      </c>
      <c r="E4955" s="55" t="str">
        <f t="shared" si="155"/>
        <v>Q1136</v>
      </c>
      <c r="F4955" s="56" t="s">
        <v>17223</v>
      </c>
      <c r="G4955" s="56" t="s">
        <v>9838</v>
      </c>
      <c r="H4955" s="59"/>
      <c r="I4955" s="60"/>
      <c r="J4955" s="60"/>
      <c r="K4955" s="60"/>
      <c r="L4955" s="315" t="e">
        <v>#REF!</v>
      </c>
      <c r="M4955" s="58" t="e">
        <v>#REF!</v>
      </c>
      <c r="N4955" s="58" t="e">
        <v>#N/A</v>
      </c>
      <c r="O4955" s="58" t="e">
        <v>#N/A</v>
      </c>
      <c r="P4955" s="58" t="e">
        <v>#N/A</v>
      </c>
      <c r="Q4955" s="58" t="e">
        <v>#N/A</v>
      </c>
    </row>
    <row r="4956" spans="1:17" ht="15" customHeight="1" thickBot="1">
      <c r="A4956" s="446"/>
      <c r="B4956" s="446"/>
      <c r="C4956" s="54" t="str">
        <f>IF(A4956="CSP","Consolidated Supply Program(IIF)",IF(A4956&lt;&gt;"",INDEX('CCN &amp; Description'!$B$2:$B$1071,MATCH(VALUE(LEFT(A4956,5)),'CCN &amp; Description'!$A$2:$A$1071,0)),""))</f>
        <v/>
      </c>
      <c r="D4956" s="55" t="str">
        <f t="shared" si="154"/>
        <v>Q</v>
      </c>
      <c r="E4956" s="55" t="str">
        <f t="shared" si="155"/>
        <v>Q1137</v>
      </c>
      <c r="F4956" s="56" t="s">
        <v>17224</v>
      </c>
      <c r="G4956" s="56" t="s">
        <v>17225</v>
      </c>
      <c r="H4956" s="59"/>
      <c r="I4956" s="60"/>
      <c r="J4956" s="60"/>
      <c r="K4956" s="60"/>
      <c r="L4956" s="315" t="e">
        <v>#REF!</v>
      </c>
      <c r="M4956" s="58" t="e">
        <v>#REF!</v>
      </c>
      <c r="N4956" s="58" t="e">
        <v>#N/A</v>
      </c>
      <c r="O4956" s="58" t="e">
        <v>#N/A</v>
      </c>
      <c r="P4956" s="58" t="e">
        <v>#N/A</v>
      </c>
      <c r="Q4956" s="58" t="e">
        <v>#N/A</v>
      </c>
    </row>
    <row r="4957" spans="1:17" ht="15" customHeight="1" thickBot="1">
      <c r="A4957" s="446"/>
      <c r="B4957" s="446"/>
      <c r="C4957" s="54" t="str">
        <f>IF(A4957="CSP","Consolidated Supply Program(IIF)",IF(A4957&lt;&gt;"",INDEX('CCN &amp; Description'!$B$2:$B$1071,MATCH(VALUE(LEFT(A4957,5)),'CCN &amp; Description'!$A$2:$A$1071,0)),""))</f>
        <v/>
      </c>
      <c r="D4957" s="55" t="str">
        <f t="shared" si="154"/>
        <v>Q</v>
      </c>
      <c r="E4957" s="55" t="str">
        <f t="shared" si="155"/>
        <v>Q1138</v>
      </c>
      <c r="F4957" s="56" t="s">
        <v>17226</v>
      </c>
      <c r="G4957" s="56" t="s">
        <v>10313</v>
      </c>
      <c r="H4957" s="56" t="s">
        <v>17227</v>
      </c>
      <c r="I4957" s="60"/>
      <c r="J4957" s="60"/>
      <c r="K4957" s="60"/>
      <c r="L4957" s="315" t="e">
        <v>#REF!</v>
      </c>
      <c r="M4957" s="58" t="e">
        <v>#REF!</v>
      </c>
      <c r="N4957" s="58" t="e">
        <v>#N/A</v>
      </c>
      <c r="O4957" s="58" t="e">
        <v>#N/A</v>
      </c>
      <c r="P4957" s="58" t="e">
        <v>#N/A</v>
      </c>
      <c r="Q4957" s="58" t="e">
        <v>#N/A</v>
      </c>
    </row>
    <row r="4958" spans="1:17" ht="15" customHeight="1" thickBot="1">
      <c r="A4958" s="446"/>
      <c r="B4958" s="446"/>
      <c r="C4958" s="54" t="str">
        <f>IF(A4958="CSP","Consolidated Supply Program(IIF)",IF(A4958&lt;&gt;"",INDEX('CCN &amp; Description'!$B$2:$B$1071,MATCH(VALUE(LEFT(A4958,5)),'CCN &amp; Description'!$A$2:$A$1071,0)),""))</f>
        <v/>
      </c>
      <c r="D4958" s="55" t="str">
        <f t="shared" si="154"/>
        <v>Q</v>
      </c>
      <c r="E4958" s="55" t="str">
        <f t="shared" si="155"/>
        <v>Q1139</v>
      </c>
      <c r="F4958" s="56" t="s">
        <v>17228</v>
      </c>
      <c r="G4958" s="56" t="s">
        <v>17001</v>
      </c>
      <c r="H4958" s="56" t="s">
        <v>17229</v>
      </c>
      <c r="I4958" s="60"/>
      <c r="J4958" s="60"/>
      <c r="K4958" s="60"/>
      <c r="L4958" s="315" t="e">
        <v>#REF!</v>
      </c>
      <c r="M4958" s="58" t="e">
        <v>#REF!</v>
      </c>
      <c r="N4958" s="58" t="e">
        <v>#N/A</v>
      </c>
      <c r="O4958" s="58" t="e">
        <v>#N/A</v>
      </c>
      <c r="P4958" s="58" t="e">
        <v>#N/A</v>
      </c>
      <c r="Q4958" s="58" t="e">
        <v>#N/A</v>
      </c>
    </row>
    <row r="4959" spans="1:17" ht="15" customHeight="1" thickBot="1">
      <c r="A4959" s="446"/>
      <c r="B4959" s="446"/>
      <c r="C4959" s="54" t="str">
        <f>IF(A4959="CSP","Consolidated Supply Program(IIF)",IF(A4959&lt;&gt;"",INDEX('CCN &amp; Description'!$B$2:$B$1071,MATCH(VALUE(LEFT(A4959,5)),'CCN &amp; Description'!$A$2:$A$1071,0)),""))</f>
        <v/>
      </c>
      <c r="D4959" s="55" t="str">
        <f t="shared" si="154"/>
        <v>Q</v>
      </c>
      <c r="E4959" s="55" t="str">
        <f t="shared" si="155"/>
        <v>Q1140</v>
      </c>
      <c r="F4959" s="56" t="s">
        <v>17230</v>
      </c>
      <c r="G4959" s="56" t="s">
        <v>10313</v>
      </c>
      <c r="H4959" s="56" t="s">
        <v>17231</v>
      </c>
      <c r="I4959" s="60"/>
      <c r="J4959" s="60"/>
      <c r="K4959" s="60"/>
      <c r="L4959" s="315" t="e">
        <v>#REF!</v>
      </c>
      <c r="M4959" s="58" t="e">
        <v>#REF!</v>
      </c>
      <c r="N4959" s="58" t="e">
        <v>#N/A</v>
      </c>
      <c r="O4959" s="58" t="e">
        <v>#N/A</v>
      </c>
      <c r="P4959" s="58" t="e">
        <v>#N/A</v>
      </c>
      <c r="Q4959" s="58" t="e">
        <v>#N/A</v>
      </c>
    </row>
    <row r="4960" spans="1:17" ht="15" customHeight="1" thickBot="1">
      <c r="A4960" s="446"/>
      <c r="B4960" s="446"/>
      <c r="C4960" s="54" t="str">
        <f>IF(A4960="CSP","Consolidated Supply Program(IIF)",IF(A4960&lt;&gt;"",INDEX('CCN &amp; Description'!$B$2:$B$1071,MATCH(VALUE(LEFT(A4960,5)),'CCN &amp; Description'!$A$2:$A$1071,0)),""))</f>
        <v/>
      </c>
      <c r="D4960" s="55" t="str">
        <f t="shared" si="154"/>
        <v>Q</v>
      </c>
      <c r="E4960" s="55" t="str">
        <f t="shared" si="155"/>
        <v>Q1141</v>
      </c>
      <c r="F4960" s="56" t="s">
        <v>17232</v>
      </c>
      <c r="G4960" s="56" t="s">
        <v>14829</v>
      </c>
      <c r="H4960" s="56" t="s">
        <v>17233</v>
      </c>
      <c r="I4960" s="60"/>
      <c r="J4960" s="60"/>
      <c r="K4960" s="60"/>
      <c r="L4960" s="315" t="e">
        <v>#REF!</v>
      </c>
      <c r="M4960" s="58" t="e">
        <v>#REF!</v>
      </c>
      <c r="N4960" s="58" t="e">
        <v>#N/A</v>
      </c>
      <c r="O4960" s="58" t="e">
        <v>#N/A</v>
      </c>
      <c r="P4960" s="58" t="e">
        <v>#N/A</v>
      </c>
      <c r="Q4960" s="58" t="e">
        <v>#N/A</v>
      </c>
    </row>
    <row r="4961" spans="1:17" ht="15" customHeight="1" thickBot="1">
      <c r="A4961" s="446"/>
      <c r="B4961" s="446"/>
      <c r="C4961" s="54" t="str">
        <f>IF(A4961="CSP","Consolidated Supply Program(IIF)",IF(A4961&lt;&gt;"",INDEX('CCN &amp; Description'!$B$2:$B$1071,MATCH(VALUE(LEFT(A4961,5)),'CCN &amp; Description'!$A$2:$A$1071,0)),""))</f>
        <v/>
      </c>
      <c r="D4961" s="55" t="str">
        <f t="shared" si="154"/>
        <v>Q</v>
      </c>
      <c r="E4961" s="55" t="str">
        <f t="shared" si="155"/>
        <v>Q1142</v>
      </c>
      <c r="F4961" s="56" t="s">
        <v>17234</v>
      </c>
      <c r="G4961" s="56" t="s">
        <v>11179</v>
      </c>
      <c r="H4961" s="56" t="s">
        <v>17235</v>
      </c>
      <c r="I4961" s="60"/>
      <c r="J4961" s="60"/>
      <c r="K4961" s="60"/>
      <c r="L4961" s="315" t="e">
        <v>#REF!</v>
      </c>
      <c r="M4961" s="58" t="e">
        <v>#REF!</v>
      </c>
      <c r="N4961" s="58" t="e">
        <v>#N/A</v>
      </c>
      <c r="O4961" s="58" t="e">
        <v>#N/A</v>
      </c>
      <c r="P4961" s="58" t="e">
        <v>#N/A</v>
      </c>
      <c r="Q4961" s="58" t="e">
        <v>#N/A</v>
      </c>
    </row>
    <row r="4962" spans="1:17" ht="15" customHeight="1" thickBot="1">
      <c r="A4962" s="446"/>
      <c r="B4962" s="446"/>
      <c r="C4962" s="54" t="str">
        <f>IF(A4962="CSP","Consolidated Supply Program(IIF)",IF(A4962&lt;&gt;"",INDEX('CCN &amp; Description'!$B$2:$B$1071,MATCH(VALUE(LEFT(A4962,5)),'CCN &amp; Description'!$A$2:$A$1071,0)),""))</f>
        <v/>
      </c>
      <c r="D4962" s="55" t="str">
        <f t="shared" si="154"/>
        <v>Q</v>
      </c>
      <c r="E4962" s="55" t="str">
        <f t="shared" si="155"/>
        <v>Q1143</v>
      </c>
      <c r="F4962" s="56" t="s">
        <v>17236</v>
      </c>
      <c r="G4962" s="56" t="s">
        <v>17237</v>
      </c>
      <c r="H4962" s="56" t="s">
        <v>17238</v>
      </c>
      <c r="I4962" s="60"/>
      <c r="J4962" s="60"/>
      <c r="K4962" s="60"/>
      <c r="L4962" s="315" t="e">
        <v>#REF!</v>
      </c>
      <c r="M4962" s="58" t="e">
        <v>#REF!</v>
      </c>
      <c r="N4962" s="58" t="e">
        <v>#N/A</v>
      </c>
      <c r="O4962" s="58" t="e">
        <v>#N/A</v>
      </c>
      <c r="P4962" s="58" t="e">
        <v>#N/A</v>
      </c>
      <c r="Q4962" s="58" t="e">
        <v>#N/A</v>
      </c>
    </row>
    <row r="4963" spans="1:17" ht="15" customHeight="1" thickBot="1">
      <c r="A4963" s="446"/>
      <c r="B4963" s="446"/>
      <c r="C4963" s="54" t="str">
        <f>IF(A4963="CSP","Consolidated Supply Program(IIF)",IF(A4963&lt;&gt;"",INDEX('CCN &amp; Description'!$B$2:$B$1071,MATCH(VALUE(LEFT(A4963,5)),'CCN &amp; Description'!$A$2:$A$1071,0)),""))</f>
        <v/>
      </c>
      <c r="D4963" s="55" t="str">
        <f t="shared" si="154"/>
        <v>Q</v>
      </c>
      <c r="E4963" s="55" t="str">
        <f t="shared" si="155"/>
        <v>Q1144</v>
      </c>
      <c r="F4963" s="56" t="s">
        <v>17239</v>
      </c>
      <c r="G4963" s="56" t="s">
        <v>17240</v>
      </c>
      <c r="H4963" s="59"/>
      <c r="I4963" s="60"/>
      <c r="J4963" s="60"/>
      <c r="K4963" s="60"/>
      <c r="L4963" s="315" t="e">
        <v>#REF!</v>
      </c>
      <c r="M4963" s="58" t="e">
        <v>#REF!</v>
      </c>
      <c r="N4963" s="58" t="e">
        <v>#N/A</v>
      </c>
      <c r="O4963" s="58" t="e">
        <v>#N/A</v>
      </c>
      <c r="P4963" s="58" t="e">
        <v>#N/A</v>
      </c>
      <c r="Q4963" s="58" t="e">
        <v>#N/A</v>
      </c>
    </row>
    <row r="4964" spans="1:17" ht="15" customHeight="1" thickBot="1">
      <c r="A4964" s="446"/>
      <c r="B4964" s="446"/>
      <c r="C4964" s="54" t="str">
        <f>IF(A4964="CSP","Consolidated Supply Program(IIF)",IF(A4964&lt;&gt;"",INDEX('CCN &amp; Description'!$B$2:$B$1071,MATCH(VALUE(LEFT(A4964,5)),'CCN &amp; Description'!$A$2:$A$1071,0)),""))</f>
        <v/>
      </c>
      <c r="D4964" s="55" t="str">
        <f t="shared" si="154"/>
        <v>Q</v>
      </c>
      <c r="E4964" s="55" t="str">
        <f t="shared" si="155"/>
        <v>Q1145</v>
      </c>
      <c r="F4964" s="56" t="s">
        <v>17241</v>
      </c>
      <c r="G4964" s="56" t="s">
        <v>10313</v>
      </c>
      <c r="H4964" s="56" t="s">
        <v>17242</v>
      </c>
      <c r="I4964" s="60"/>
      <c r="J4964" s="60"/>
      <c r="K4964" s="60"/>
      <c r="L4964" s="315" t="e">
        <v>#REF!</v>
      </c>
      <c r="M4964" s="58" t="e">
        <v>#REF!</v>
      </c>
      <c r="N4964" s="58" t="e">
        <v>#N/A</v>
      </c>
      <c r="O4964" s="58" t="e">
        <v>#N/A</v>
      </c>
      <c r="P4964" s="58" t="e">
        <v>#N/A</v>
      </c>
      <c r="Q4964" s="58" t="e">
        <v>#N/A</v>
      </c>
    </row>
    <row r="4965" spans="1:17" ht="15" customHeight="1" thickBot="1">
      <c r="A4965" s="446"/>
      <c r="B4965" s="446"/>
      <c r="C4965" s="54" t="str">
        <f>IF(A4965="CSP","Consolidated Supply Program(IIF)",IF(A4965&lt;&gt;"",INDEX('CCN &amp; Description'!$B$2:$B$1071,MATCH(VALUE(LEFT(A4965,5)),'CCN &amp; Description'!$A$2:$A$1071,0)),""))</f>
        <v/>
      </c>
      <c r="D4965" s="55" t="str">
        <f t="shared" si="154"/>
        <v>Q</v>
      </c>
      <c r="E4965" s="55" t="str">
        <f t="shared" si="155"/>
        <v>Q1146</v>
      </c>
      <c r="F4965" s="56" t="s">
        <v>17243</v>
      </c>
      <c r="G4965" s="56" t="s">
        <v>9954</v>
      </c>
      <c r="H4965" s="56" t="s">
        <v>17244</v>
      </c>
      <c r="I4965" s="60"/>
      <c r="J4965" s="60"/>
      <c r="K4965" s="60"/>
      <c r="L4965" s="315" t="e">
        <v>#REF!</v>
      </c>
      <c r="M4965" s="58" t="e">
        <v>#REF!</v>
      </c>
      <c r="N4965" s="58" t="e">
        <v>#N/A</v>
      </c>
      <c r="O4965" s="58" t="e">
        <v>#N/A</v>
      </c>
      <c r="P4965" s="58" t="e">
        <v>#N/A</v>
      </c>
      <c r="Q4965" s="58" t="e">
        <v>#N/A</v>
      </c>
    </row>
    <row r="4966" spans="1:17" ht="15" customHeight="1" thickBot="1">
      <c r="A4966" s="446"/>
      <c r="B4966" s="446"/>
      <c r="C4966" s="54" t="str">
        <f>IF(A4966="CSP","Consolidated Supply Program(IIF)",IF(A4966&lt;&gt;"",INDEX('CCN &amp; Description'!$B$2:$B$1071,MATCH(VALUE(LEFT(A4966,5)),'CCN &amp; Description'!$A$2:$A$1071,0)),""))</f>
        <v/>
      </c>
      <c r="D4966" s="55" t="str">
        <f t="shared" si="154"/>
        <v>Q</v>
      </c>
      <c r="E4966" s="55" t="str">
        <f t="shared" si="155"/>
        <v>Q1147</v>
      </c>
      <c r="F4966" s="56" t="s">
        <v>17245</v>
      </c>
      <c r="G4966" s="56" t="s">
        <v>17104</v>
      </c>
      <c r="H4966" s="56" t="s">
        <v>17246</v>
      </c>
      <c r="I4966" s="60"/>
      <c r="J4966" s="60"/>
      <c r="K4966" s="60"/>
      <c r="L4966" s="315" t="e">
        <v>#REF!</v>
      </c>
      <c r="M4966" s="58" t="e">
        <v>#REF!</v>
      </c>
      <c r="N4966" s="58" t="e">
        <v>#N/A</v>
      </c>
      <c r="O4966" s="58" t="e">
        <v>#N/A</v>
      </c>
      <c r="P4966" s="58" t="e">
        <v>#N/A</v>
      </c>
      <c r="Q4966" s="58" t="e">
        <v>#N/A</v>
      </c>
    </row>
    <row r="4967" spans="1:17" ht="15" customHeight="1" thickBot="1">
      <c r="A4967" s="446"/>
      <c r="B4967" s="446"/>
      <c r="C4967" s="54" t="str">
        <f>IF(A4967="CSP","Consolidated Supply Program(IIF)",IF(A4967&lt;&gt;"",INDEX('CCN &amp; Description'!$B$2:$B$1071,MATCH(VALUE(LEFT(A4967,5)),'CCN &amp; Description'!$A$2:$A$1071,0)),""))</f>
        <v/>
      </c>
      <c r="D4967" s="55" t="str">
        <f t="shared" si="154"/>
        <v>Q</v>
      </c>
      <c r="E4967" s="55" t="str">
        <f t="shared" si="155"/>
        <v>Q1148</v>
      </c>
      <c r="F4967" s="56" t="s">
        <v>17247</v>
      </c>
      <c r="G4967" s="56" t="s">
        <v>10340</v>
      </c>
      <c r="H4967" s="56" t="s">
        <v>17248</v>
      </c>
      <c r="I4967" s="60"/>
      <c r="J4967" s="60"/>
      <c r="K4967" s="60"/>
      <c r="L4967" s="315" t="e">
        <v>#REF!</v>
      </c>
      <c r="M4967" s="58" t="e">
        <v>#REF!</v>
      </c>
      <c r="N4967" s="58" t="e">
        <v>#N/A</v>
      </c>
      <c r="O4967" s="58" t="e">
        <v>#N/A</v>
      </c>
      <c r="P4967" s="58" t="e">
        <v>#N/A</v>
      </c>
      <c r="Q4967" s="58" t="e">
        <v>#N/A</v>
      </c>
    </row>
    <row r="4968" spans="1:17" ht="15" customHeight="1" thickBot="1">
      <c r="A4968" s="446"/>
      <c r="B4968" s="446"/>
      <c r="C4968" s="54" t="str">
        <f>IF(A4968="CSP","Consolidated Supply Program(IIF)",IF(A4968&lt;&gt;"",INDEX('CCN &amp; Description'!$B$2:$B$1071,MATCH(VALUE(LEFT(A4968,5)),'CCN &amp; Description'!$A$2:$A$1071,0)),""))</f>
        <v/>
      </c>
      <c r="D4968" s="55" t="str">
        <f t="shared" si="154"/>
        <v>Q</v>
      </c>
      <c r="E4968" s="55" t="str">
        <f t="shared" si="155"/>
        <v>Q1149</v>
      </c>
      <c r="F4968" s="56" t="s">
        <v>17249</v>
      </c>
      <c r="G4968" s="56" t="s">
        <v>10313</v>
      </c>
      <c r="H4968" s="56" t="s">
        <v>17250</v>
      </c>
      <c r="I4968" s="60"/>
      <c r="J4968" s="60"/>
      <c r="K4968" s="60"/>
      <c r="L4968" s="315" t="e">
        <v>#REF!</v>
      </c>
      <c r="M4968" s="58" t="e">
        <v>#REF!</v>
      </c>
      <c r="N4968" s="58" t="e">
        <v>#N/A</v>
      </c>
      <c r="O4968" s="58" t="e">
        <v>#N/A</v>
      </c>
      <c r="P4968" s="58" t="e">
        <v>#N/A</v>
      </c>
      <c r="Q4968" s="58" t="e">
        <v>#N/A</v>
      </c>
    </row>
    <row r="4969" spans="1:17" ht="15" customHeight="1" thickBot="1">
      <c r="A4969" s="446"/>
      <c r="B4969" s="446"/>
      <c r="C4969" s="54" t="str">
        <f>IF(A4969="CSP","Consolidated Supply Program(IIF)",IF(A4969&lt;&gt;"",INDEX('CCN &amp; Description'!$B$2:$B$1071,MATCH(VALUE(LEFT(A4969,5)),'CCN &amp; Description'!$A$2:$A$1071,0)),""))</f>
        <v/>
      </c>
      <c r="D4969" s="55" t="str">
        <f t="shared" si="154"/>
        <v>Q</v>
      </c>
      <c r="E4969" s="55" t="str">
        <f t="shared" si="155"/>
        <v>Q3001</v>
      </c>
      <c r="F4969" s="56" t="s">
        <v>17251</v>
      </c>
      <c r="G4969" s="56" t="s">
        <v>17252</v>
      </c>
      <c r="H4969" s="59"/>
      <c r="I4969" s="60"/>
      <c r="J4969" s="60"/>
      <c r="K4969" s="60"/>
      <c r="L4969" s="315" t="e">
        <v>#REF!</v>
      </c>
      <c r="M4969" s="58" t="e">
        <v>#REF!</v>
      </c>
      <c r="N4969" s="58" t="e">
        <v>#N/A</v>
      </c>
      <c r="O4969" s="58" t="e">
        <v>#N/A</v>
      </c>
      <c r="P4969" s="58" t="e">
        <v>#N/A</v>
      </c>
      <c r="Q4969" s="58" t="e">
        <v>#N/A</v>
      </c>
    </row>
    <row r="4970" spans="1:17" ht="15" customHeight="1" thickBot="1">
      <c r="A4970" s="446"/>
      <c r="B4970" s="446"/>
      <c r="C4970" s="54" t="str">
        <f>IF(A4970="CSP","Consolidated Supply Program(IIF)",IF(A4970&lt;&gt;"",INDEX('CCN &amp; Description'!$B$2:$B$1071,MATCH(VALUE(LEFT(A4970,5)),'CCN &amp; Description'!$A$2:$A$1071,0)),""))</f>
        <v/>
      </c>
      <c r="D4970" s="55" t="str">
        <f t="shared" si="154"/>
        <v>Q</v>
      </c>
      <c r="E4970" s="55" t="str">
        <f t="shared" si="155"/>
        <v>Q3002</v>
      </c>
      <c r="F4970" s="56" t="s">
        <v>17253</v>
      </c>
      <c r="G4970" s="56" t="s">
        <v>17254</v>
      </c>
      <c r="H4970" s="59"/>
      <c r="I4970" s="60"/>
      <c r="J4970" s="60"/>
      <c r="K4970" s="60"/>
      <c r="L4970" s="315" t="e">
        <v>#REF!</v>
      </c>
      <c r="M4970" s="58" t="e">
        <v>#REF!</v>
      </c>
      <c r="N4970" s="58" t="e">
        <v>#N/A</v>
      </c>
      <c r="O4970" s="58" t="e">
        <v>#N/A</v>
      </c>
      <c r="P4970" s="58" t="e">
        <v>#N/A</v>
      </c>
      <c r="Q4970" s="58" t="e">
        <v>#N/A</v>
      </c>
    </row>
    <row r="4971" spans="1:17" ht="15" customHeight="1" thickBot="1">
      <c r="A4971" s="446"/>
      <c r="B4971" s="446"/>
      <c r="C4971" s="54" t="str">
        <f>IF(A4971="CSP","Consolidated Supply Program(IIF)",IF(A4971&lt;&gt;"",INDEX('CCN &amp; Description'!$B$2:$B$1071,MATCH(VALUE(LEFT(A4971,5)),'CCN &amp; Description'!$A$2:$A$1071,0)),""))</f>
        <v/>
      </c>
      <c r="D4971" s="55" t="str">
        <f t="shared" si="154"/>
        <v>Q</v>
      </c>
      <c r="E4971" s="55" t="str">
        <f t="shared" si="155"/>
        <v>Q3003</v>
      </c>
      <c r="F4971" s="56" t="s">
        <v>17255</v>
      </c>
      <c r="G4971" s="56" t="s">
        <v>17256</v>
      </c>
      <c r="H4971" s="59"/>
      <c r="I4971" s="60"/>
      <c r="J4971" s="60"/>
      <c r="K4971" s="60"/>
      <c r="L4971" s="315" t="e">
        <v>#REF!</v>
      </c>
      <c r="M4971" s="58" t="e">
        <v>#REF!</v>
      </c>
      <c r="N4971" s="58" t="e">
        <v>#N/A</v>
      </c>
      <c r="O4971" s="58" t="e">
        <v>#N/A</v>
      </c>
      <c r="P4971" s="58" t="e">
        <v>#N/A</v>
      </c>
      <c r="Q4971" s="58" t="e">
        <v>#N/A</v>
      </c>
    </row>
    <row r="4972" spans="1:17" ht="15" customHeight="1" thickBot="1">
      <c r="A4972" s="446"/>
      <c r="B4972" s="446"/>
      <c r="C4972" s="54" t="str">
        <f>IF(A4972="CSP","Consolidated Supply Program(IIF)",IF(A4972&lt;&gt;"",INDEX('CCN &amp; Description'!$B$2:$B$1071,MATCH(VALUE(LEFT(A4972,5)),'CCN &amp; Description'!$A$2:$A$1071,0)),""))</f>
        <v/>
      </c>
      <c r="D4972" s="55" t="str">
        <f t="shared" si="154"/>
        <v>Q</v>
      </c>
      <c r="E4972" s="55" t="str">
        <f t="shared" si="155"/>
        <v>Q3004</v>
      </c>
      <c r="F4972" s="56" t="s">
        <v>17257</v>
      </c>
      <c r="G4972" s="56" t="s">
        <v>17258</v>
      </c>
      <c r="H4972" s="56" t="s">
        <v>17259</v>
      </c>
      <c r="I4972" s="60"/>
      <c r="J4972" s="60"/>
      <c r="K4972" s="60"/>
      <c r="L4972" s="315" t="e">
        <v>#REF!</v>
      </c>
      <c r="M4972" s="58" t="e">
        <v>#REF!</v>
      </c>
      <c r="N4972" s="58" t="e">
        <v>#N/A</v>
      </c>
      <c r="O4972" s="58" t="e">
        <v>#N/A</v>
      </c>
      <c r="P4972" s="58" t="e">
        <v>#N/A</v>
      </c>
      <c r="Q4972" s="58" t="e">
        <v>#N/A</v>
      </c>
    </row>
    <row r="4973" spans="1:17" ht="15" customHeight="1" thickBot="1">
      <c r="A4973" s="446"/>
      <c r="B4973" s="446"/>
      <c r="C4973" s="54" t="str">
        <f>IF(A4973="CSP","Consolidated Supply Program(IIF)",IF(A4973&lt;&gt;"",INDEX('CCN &amp; Description'!$B$2:$B$1071,MATCH(VALUE(LEFT(A4973,5)),'CCN &amp; Description'!$A$2:$A$1071,0)),""))</f>
        <v/>
      </c>
      <c r="D4973" s="55" t="str">
        <f t="shared" si="154"/>
        <v>Q</v>
      </c>
      <c r="E4973" s="55" t="str">
        <f t="shared" si="155"/>
        <v>Q3005</v>
      </c>
      <c r="F4973" s="56" t="s">
        <v>17260</v>
      </c>
      <c r="G4973" s="56" t="s">
        <v>17261</v>
      </c>
      <c r="H4973" s="56" t="s">
        <v>17262</v>
      </c>
      <c r="I4973" s="60"/>
      <c r="J4973" s="60"/>
      <c r="K4973" s="60"/>
      <c r="L4973" s="315" t="e">
        <v>#REF!</v>
      </c>
      <c r="M4973" s="58" t="e">
        <v>#REF!</v>
      </c>
      <c r="N4973" s="58" t="e">
        <v>#N/A</v>
      </c>
      <c r="O4973" s="58" t="e">
        <v>#N/A</v>
      </c>
      <c r="P4973" s="58" t="e">
        <v>#N/A</v>
      </c>
      <c r="Q4973" s="58" t="e">
        <v>#N/A</v>
      </c>
    </row>
    <row r="4974" spans="1:17" ht="15" customHeight="1" thickBot="1">
      <c r="A4974" s="446"/>
      <c r="B4974" s="446"/>
      <c r="C4974" s="54" t="str">
        <f>IF(A4974="CSP","Consolidated Supply Program(IIF)",IF(A4974&lt;&gt;"",INDEX('CCN &amp; Description'!$B$2:$B$1071,MATCH(VALUE(LEFT(A4974,5)),'CCN &amp; Description'!$A$2:$A$1071,0)),""))</f>
        <v/>
      </c>
      <c r="D4974" s="55" t="str">
        <f t="shared" si="154"/>
        <v>Q</v>
      </c>
      <c r="E4974" s="55" t="str">
        <f t="shared" si="155"/>
        <v>Q4001</v>
      </c>
      <c r="F4974" s="56" t="s">
        <v>17263</v>
      </c>
      <c r="G4974" s="56" t="s">
        <v>17264</v>
      </c>
      <c r="H4974" s="59"/>
      <c r="I4974" s="60"/>
      <c r="J4974" s="60"/>
      <c r="K4974" s="60"/>
      <c r="L4974" s="315" t="e">
        <v>#REF!</v>
      </c>
      <c r="M4974" s="58" t="e">
        <v>#REF!</v>
      </c>
      <c r="N4974" s="58" t="e">
        <v>#N/A</v>
      </c>
      <c r="O4974" s="58" t="e">
        <v>#N/A</v>
      </c>
      <c r="P4974" s="58" t="e">
        <v>#N/A</v>
      </c>
      <c r="Q4974" s="58" t="e">
        <v>#N/A</v>
      </c>
    </row>
    <row r="4975" spans="1:17" ht="15" customHeight="1" thickBot="1">
      <c r="A4975" s="446"/>
      <c r="B4975" s="446"/>
      <c r="C4975" s="54" t="str">
        <f>IF(A4975="CSP","Consolidated Supply Program(IIF)",IF(A4975&lt;&gt;"",INDEX('CCN &amp; Description'!$B$2:$B$1071,MATCH(VALUE(LEFT(A4975,5)),'CCN &amp; Description'!$A$2:$A$1071,0)),""))</f>
        <v/>
      </c>
      <c r="D4975" s="55" t="str">
        <f t="shared" si="154"/>
        <v>Q</v>
      </c>
      <c r="E4975" s="55" t="str">
        <f t="shared" si="155"/>
        <v>Q4002</v>
      </c>
      <c r="F4975" s="56" t="s">
        <v>17265</v>
      </c>
      <c r="G4975" s="56" t="s">
        <v>13213</v>
      </c>
      <c r="H4975" s="59"/>
      <c r="I4975" s="60"/>
      <c r="J4975" s="60"/>
      <c r="K4975" s="60"/>
      <c r="L4975" s="315" t="e">
        <v>#REF!</v>
      </c>
      <c r="M4975" s="58" t="e">
        <v>#REF!</v>
      </c>
      <c r="N4975" s="58" t="e">
        <v>#N/A</v>
      </c>
      <c r="O4975" s="58" t="e">
        <v>#N/A</v>
      </c>
      <c r="P4975" s="58" t="e">
        <v>#N/A</v>
      </c>
      <c r="Q4975" s="58" t="e">
        <v>#N/A</v>
      </c>
    </row>
    <row r="4976" spans="1:17" ht="15" customHeight="1" thickBot="1">
      <c r="A4976" s="446"/>
      <c r="B4976" s="446"/>
      <c r="C4976" s="54" t="str">
        <f>IF(A4976="CSP","Consolidated Supply Program(IIF)",IF(A4976&lt;&gt;"",INDEX('CCN &amp; Description'!$B$2:$B$1071,MATCH(VALUE(LEFT(A4976,5)),'CCN &amp; Description'!$A$2:$A$1071,0)),""))</f>
        <v/>
      </c>
      <c r="D4976" s="55" t="str">
        <f t="shared" si="154"/>
        <v>Q</v>
      </c>
      <c r="E4976" s="55" t="str">
        <f t="shared" si="155"/>
        <v>Q4003</v>
      </c>
      <c r="F4976" s="56" t="s">
        <v>17266</v>
      </c>
      <c r="G4976" s="56" t="s">
        <v>14430</v>
      </c>
      <c r="H4976" s="56" t="s">
        <v>17267</v>
      </c>
      <c r="I4976" s="60"/>
      <c r="J4976" s="60"/>
      <c r="K4976" s="60"/>
      <c r="L4976" s="315" t="e">
        <v>#REF!</v>
      </c>
      <c r="M4976" s="58" t="e">
        <v>#REF!</v>
      </c>
      <c r="N4976" s="58" t="e">
        <v>#N/A</v>
      </c>
      <c r="O4976" s="58" t="e">
        <v>#N/A</v>
      </c>
      <c r="P4976" s="58" t="e">
        <v>#N/A</v>
      </c>
      <c r="Q4976" s="58" t="e">
        <v>#N/A</v>
      </c>
    </row>
    <row r="4977" spans="1:17" ht="15" customHeight="1" thickBot="1">
      <c r="A4977" s="446"/>
      <c r="B4977" s="446"/>
      <c r="C4977" s="54" t="str">
        <f>IF(A4977="CSP","Consolidated Supply Program(IIF)",IF(A4977&lt;&gt;"",INDEX('CCN &amp; Description'!$B$2:$B$1071,MATCH(VALUE(LEFT(A4977,5)),'CCN &amp; Description'!$A$2:$A$1071,0)),""))</f>
        <v/>
      </c>
      <c r="D4977" s="55" t="str">
        <f t="shared" si="154"/>
        <v>Q</v>
      </c>
      <c r="E4977" s="55" t="str">
        <f t="shared" si="155"/>
        <v>Q4004</v>
      </c>
      <c r="F4977" s="56" t="s">
        <v>17268</v>
      </c>
      <c r="G4977" s="56" t="s">
        <v>17269</v>
      </c>
      <c r="H4977" s="59"/>
      <c r="I4977" s="60"/>
      <c r="J4977" s="60"/>
      <c r="K4977" s="60"/>
      <c r="L4977" s="315" t="e">
        <v>#REF!</v>
      </c>
      <c r="M4977" s="58" t="e">
        <v>#REF!</v>
      </c>
      <c r="N4977" s="58" t="e">
        <v>#N/A</v>
      </c>
      <c r="O4977" s="58" t="e">
        <v>#N/A</v>
      </c>
      <c r="P4977" s="58" t="e">
        <v>#N/A</v>
      </c>
      <c r="Q4977" s="58" t="e">
        <v>#N/A</v>
      </c>
    </row>
    <row r="4978" spans="1:17" ht="15" customHeight="1" thickBot="1">
      <c r="A4978" s="446"/>
      <c r="B4978" s="446"/>
      <c r="C4978" s="54" t="str">
        <f>IF(A4978="CSP","Consolidated Supply Program(IIF)",IF(A4978&lt;&gt;"",INDEX('CCN &amp; Description'!$B$2:$B$1071,MATCH(VALUE(LEFT(A4978,5)),'CCN &amp; Description'!$A$2:$A$1071,0)),""))</f>
        <v/>
      </c>
      <c r="D4978" s="55" t="str">
        <f t="shared" si="154"/>
        <v>Q</v>
      </c>
      <c r="E4978" s="55" t="str">
        <f t="shared" si="155"/>
        <v>Q4005</v>
      </c>
      <c r="F4978" s="56" t="s">
        <v>17270</v>
      </c>
      <c r="G4978" s="56" t="s">
        <v>17271</v>
      </c>
      <c r="H4978" s="56" t="s">
        <v>17272</v>
      </c>
      <c r="I4978" s="60"/>
      <c r="J4978" s="60"/>
      <c r="K4978" s="60"/>
      <c r="L4978" s="315" t="e">
        <v>#REF!</v>
      </c>
      <c r="M4978" s="58" t="e">
        <v>#REF!</v>
      </c>
      <c r="N4978" s="58" t="e">
        <v>#N/A</v>
      </c>
      <c r="O4978" s="58" t="e">
        <v>#N/A</v>
      </c>
      <c r="P4978" s="58" t="e">
        <v>#N/A</v>
      </c>
      <c r="Q4978" s="58" t="e">
        <v>#N/A</v>
      </c>
    </row>
    <row r="4979" spans="1:17" ht="15" customHeight="1" thickBot="1">
      <c r="A4979" s="446"/>
      <c r="B4979" s="446"/>
      <c r="C4979" s="54" t="str">
        <f>IF(A4979="CSP","Consolidated Supply Program(IIF)",IF(A4979&lt;&gt;"",INDEX('CCN &amp; Description'!$B$2:$B$1071,MATCH(VALUE(LEFT(A4979,5)),'CCN &amp; Description'!$A$2:$A$1071,0)),""))</f>
        <v/>
      </c>
      <c r="D4979" s="55" t="str">
        <f t="shared" si="154"/>
        <v>Q</v>
      </c>
      <c r="E4979" s="55" t="str">
        <f t="shared" si="155"/>
        <v>Q4006</v>
      </c>
      <c r="F4979" s="56" t="s">
        <v>17273</v>
      </c>
      <c r="G4979" s="56" t="s">
        <v>14469</v>
      </c>
      <c r="H4979" s="56" t="s">
        <v>17274</v>
      </c>
      <c r="I4979" s="60"/>
      <c r="J4979" s="60"/>
      <c r="K4979" s="60"/>
      <c r="L4979" s="315" t="e">
        <v>#REF!</v>
      </c>
      <c r="M4979" s="58" t="e">
        <v>#REF!</v>
      </c>
      <c r="N4979" s="58" t="e">
        <v>#N/A</v>
      </c>
      <c r="O4979" s="58" t="e">
        <v>#N/A</v>
      </c>
      <c r="P4979" s="58" t="e">
        <v>#N/A</v>
      </c>
      <c r="Q4979" s="58" t="e">
        <v>#N/A</v>
      </c>
    </row>
    <row r="4980" spans="1:17" ht="15" customHeight="1" thickBot="1">
      <c r="A4980" s="446"/>
      <c r="B4980" s="446"/>
      <c r="C4980" s="54" t="str">
        <f>IF(A4980="CSP","Consolidated Supply Program(IIF)",IF(A4980&lt;&gt;"",INDEX('CCN &amp; Description'!$B$2:$B$1071,MATCH(VALUE(LEFT(A4980,5)),'CCN &amp; Description'!$A$2:$A$1071,0)),""))</f>
        <v/>
      </c>
      <c r="D4980" s="55" t="str">
        <f t="shared" si="154"/>
        <v>Q</v>
      </c>
      <c r="E4980" s="55" t="str">
        <f t="shared" si="155"/>
        <v>Q4007</v>
      </c>
      <c r="F4980" s="56" t="s">
        <v>17275</v>
      </c>
      <c r="G4980" s="56" t="s">
        <v>14473</v>
      </c>
      <c r="H4980" s="56" t="s">
        <v>17276</v>
      </c>
      <c r="I4980" s="60"/>
      <c r="J4980" s="60"/>
      <c r="K4980" s="60"/>
      <c r="L4980" s="315" t="e">
        <v>#REF!</v>
      </c>
      <c r="M4980" s="58" t="e">
        <v>#REF!</v>
      </c>
      <c r="N4980" s="58" t="e">
        <v>#N/A</v>
      </c>
      <c r="O4980" s="58" t="e">
        <v>#N/A</v>
      </c>
      <c r="P4980" s="58" t="e">
        <v>#N/A</v>
      </c>
      <c r="Q4980" s="58" t="e">
        <v>#N/A</v>
      </c>
    </row>
    <row r="4981" spans="1:17" ht="15" customHeight="1" thickBot="1">
      <c r="A4981" s="446"/>
      <c r="B4981" s="446"/>
      <c r="C4981" s="54" t="str">
        <f>IF(A4981="CSP","Consolidated Supply Program(IIF)",IF(A4981&lt;&gt;"",INDEX('CCN &amp; Description'!$B$2:$B$1071,MATCH(VALUE(LEFT(A4981,5)),'CCN &amp; Description'!$A$2:$A$1071,0)),""))</f>
        <v/>
      </c>
      <c r="D4981" s="55" t="str">
        <f t="shared" si="154"/>
        <v>Q</v>
      </c>
      <c r="E4981" s="55" t="str">
        <f t="shared" si="155"/>
        <v>Q5001</v>
      </c>
      <c r="F4981" s="56" t="s">
        <v>17277</v>
      </c>
      <c r="G4981" s="56" t="s">
        <v>17278</v>
      </c>
      <c r="H4981" s="59"/>
      <c r="I4981" s="60"/>
      <c r="J4981" s="60"/>
      <c r="K4981" s="60"/>
      <c r="L4981" s="315" t="e">
        <v>#REF!</v>
      </c>
      <c r="M4981" s="58" t="e">
        <v>#REF!</v>
      </c>
      <c r="N4981" s="58" t="e">
        <v>#N/A</v>
      </c>
      <c r="O4981" s="58" t="e">
        <v>#N/A</v>
      </c>
      <c r="P4981" s="58" t="e">
        <v>#N/A</v>
      </c>
      <c r="Q4981" s="58" t="e">
        <v>#N/A</v>
      </c>
    </row>
    <row r="4982" spans="1:17" ht="15" customHeight="1" thickBot="1">
      <c r="A4982" s="446"/>
      <c r="B4982" s="446"/>
      <c r="C4982" s="54" t="str">
        <f>IF(A4982="CSP","Consolidated Supply Program(IIF)",IF(A4982&lt;&gt;"",INDEX('CCN &amp; Description'!$B$2:$B$1071,MATCH(VALUE(LEFT(A4982,5)),'CCN &amp; Description'!$A$2:$A$1071,0)),""))</f>
        <v/>
      </c>
      <c r="D4982" s="55" t="str">
        <f t="shared" si="154"/>
        <v>Q</v>
      </c>
      <c r="E4982" s="55" t="str">
        <f t="shared" si="155"/>
        <v>Q5002</v>
      </c>
      <c r="F4982" s="56" t="s">
        <v>17279</v>
      </c>
      <c r="G4982" s="56" t="s">
        <v>15346</v>
      </c>
      <c r="H4982" s="59"/>
      <c r="I4982" s="60"/>
      <c r="J4982" s="60"/>
      <c r="K4982" s="60"/>
      <c r="L4982" s="315" t="e">
        <v>#REF!</v>
      </c>
      <c r="M4982" s="58" t="e">
        <v>#REF!</v>
      </c>
      <c r="N4982" s="58" t="e">
        <v>#N/A</v>
      </c>
      <c r="O4982" s="58" t="e">
        <v>#N/A</v>
      </c>
      <c r="P4982" s="58" t="e">
        <v>#N/A</v>
      </c>
      <c r="Q4982" s="58" t="e">
        <v>#N/A</v>
      </c>
    </row>
    <row r="4983" spans="1:17" ht="15" customHeight="1" thickBot="1">
      <c r="A4983" s="446"/>
      <c r="B4983" s="446"/>
      <c r="C4983" s="54" t="str">
        <f>IF(A4983="CSP","Consolidated Supply Program(IIF)",IF(A4983&lt;&gt;"",INDEX('CCN &amp; Description'!$B$2:$B$1071,MATCH(VALUE(LEFT(A4983,5)),'CCN &amp; Description'!$A$2:$A$1071,0)),""))</f>
        <v/>
      </c>
      <c r="D4983" s="55" t="str">
        <f t="shared" si="154"/>
        <v>Q</v>
      </c>
      <c r="E4983" s="55" t="str">
        <f t="shared" si="155"/>
        <v>Q5003</v>
      </c>
      <c r="F4983" s="56" t="s">
        <v>17280</v>
      </c>
      <c r="G4983" s="56" t="s">
        <v>10434</v>
      </c>
      <c r="H4983" s="59"/>
      <c r="I4983" s="60"/>
      <c r="J4983" s="60"/>
      <c r="K4983" s="60"/>
      <c r="L4983" s="315" t="e">
        <v>#REF!</v>
      </c>
      <c r="M4983" s="58" t="e">
        <v>#REF!</v>
      </c>
      <c r="N4983" s="58" t="e">
        <v>#N/A</v>
      </c>
      <c r="O4983" s="58" t="e">
        <v>#N/A</v>
      </c>
      <c r="P4983" s="58" t="e">
        <v>#N/A</v>
      </c>
      <c r="Q4983" s="58" t="e">
        <v>#N/A</v>
      </c>
    </row>
    <row r="4984" spans="1:17" ht="15" customHeight="1" thickBot="1">
      <c r="A4984" s="446"/>
      <c r="B4984" s="446"/>
      <c r="C4984" s="54" t="str">
        <f>IF(A4984="CSP","Consolidated Supply Program(IIF)",IF(A4984&lt;&gt;"",INDEX('CCN &amp; Description'!$B$2:$B$1071,MATCH(VALUE(LEFT(A4984,5)),'CCN &amp; Description'!$A$2:$A$1071,0)),""))</f>
        <v/>
      </c>
      <c r="D4984" s="55" t="str">
        <f t="shared" si="154"/>
        <v>Q</v>
      </c>
      <c r="E4984" s="55" t="str">
        <f t="shared" si="155"/>
        <v>Q5004</v>
      </c>
      <c r="F4984" s="56" t="s">
        <v>17281</v>
      </c>
      <c r="G4984" s="56" t="s">
        <v>17282</v>
      </c>
      <c r="H4984" s="59"/>
      <c r="I4984" s="60"/>
      <c r="J4984" s="60"/>
      <c r="K4984" s="60"/>
      <c r="L4984" s="315" t="e">
        <v>#REF!</v>
      </c>
      <c r="M4984" s="58" t="e">
        <v>#REF!</v>
      </c>
      <c r="N4984" s="58" t="e">
        <v>#N/A</v>
      </c>
      <c r="O4984" s="58" t="e">
        <v>#N/A</v>
      </c>
      <c r="P4984" s="58" t="e">
        <v>#N/A</v>
      </c>
      <c r="Q4984" s="58" t="e">
        <v>#N/A</v>
      </c>
    </row>
    <row r="4985" spans="1:17" ht="15" customHeight="1" thickBot="1">
      <c r="A4985" s="446"/>
      <c r="B4985" s="446"/>
      <c r="C4985" s="54" t="str">
        <f>IF(A4985="CSP","Consolidated Supply Program(IIF)",IF(A4985&lt;&gt;"",INDEX('CCN &amp; Description'!$B$2:$B$1071,MATCH(VALUE(LEFT(A4985,5)),'CCN &amp; Description'!$A$2:$A$1071,0)),""))</f>
        <v/>
      </c>
      <c r="D4985" s="55" t="str">
        <f t="shared" si="154"/>
        <v>Q</v>
      </c>
      <c r="E4985" s="55" t="str">
        <f t="shared" si="155"/>
        <v>Q5005</v>
      </c>
      <c r="F4985" s="56" t="s">
        <v>17283</v>
      </c>
      <c r="G4985" s="56" t="s">
        <v>15014</v>
      </c>
      <c r="H4985" s="59"/>
      <c r="I4985" s="60"/>
      <c r="J4985" s="60"/>
      <c r="K4985" s="60"/>
      <c r="L4985" s="315" t="e">
        <v>#REF!</v>
      </c>
      <c r="M4985" s="58" t="e">
        <v>#REF!</v>
      </c>
      <c r="N4985" s="58" t="e">
        <v>#N/A</v>
      </c>
      <c r="O4985" s="58" t="e">
        <v>#N/A</v>
      </c>
      <c r="P4985" s="58" t="e">
        <v>#N/A</v>
      </c>
      <c r="Q4985" s="58" t="e">
        <v>#N/A</v>
      </c>
    </row>
    <row r="4986" spans="1:17" ht="15" customHeight="1" thickBot="1">
      <c r="A4986" s="446"/>
      <c r="B4986" s="446"/>
      <c r="C4986" s="54" t="str">
        <f>IF(A4986="CSP","Consolidated Supply Program(IIF)",IF(A4986&lt;&gt;"",INDEX('CCN &amp; Description'!$B$2:$B$1071,MATCH(VALUE(LEFT(A4986,5)),'CCN &amp; Description'!$A$2:$A$1071,0)),""))</f>
        <v/>
      </c>
      <c r="D4986" s="55" t="str">
        <f t="shared" si="154"/>
        <v>Q</v>
      </c>
      <c r="E4986" s="55" t="str">
        <f t="shared" si="155"/>
        <v>Q5006</v>
      </c>
      <c r="F4986" s="56" t="s">
        <v>17284</v>
      </c>
      <c r="G4986" s="56" t="s">
        <v>17285</v>
      </c>
      <c r="H4986" s="59"/>
      <c r="I4986" s="60"/>
      <c r="J4986" s="60"/>
      <c r="K4986" s="60"/>
      <c r="L4986" s="315" t="e">
        <v>#REF!</v>
      </c>
      <c r="M4986" s="58" t="e">
        <v>#REF!</v>
      </c>
      <c r="N4986" s="58" t="e">
        <v>#N/A</v>
      </c>
      <c r="O4986" s="58" t="e">
        <v>#N/A</v>
      </c>
      <c r="P4986" s="58" t="e">
        <v>#N/A</v>
      </c>
      <c r="Q4986" s="58" t="e">
        <v>#N/A</v>
      </c>
    </row>
    <row r="4987" spans="1:17" ht="15" customHeight="1" thickBot="1">
      <c r="A4987" s="446"/>
      <c r="B4987" s="446"/>
      <c r="C4987" s="54" t="str">
        <f>IF(A4987="CSP","Consolidated Supply Program(IIF)",IF(A4987&lt;&gt;"",INDEX('CCN &amp; Description'!$B$2:$B$1071,MATCH(VALUE(LEFT(A4987,5)),'CCN &amp; Description'!$A$2:$A$1071,0)),""))</f>
        <v/>
      </c>
      <c r="D4987" s="55" t="str">
        <f t="shared" si="154"/>
        <v>Q</v>
      </c>
      <c r="E4987" s="55" t="str">
        <f t="shared" si="155"/>
        <v>Q5007</v>
      </c>
      <c r="F4987" s="56" t="s">
        <v>17286</v>
      </c>
      <c r="G4987" s="56" t="s">
        <v>17285</v>
      </c>
      <c r="H4987" s="59"/>
      <c r="I4987" s="60"/>
      <c r="J4987" s="60"/>
      <c r="K4987" s="60"/>
      <c r="L4987" s="315" t="e">
        <v>#REF!</v>
      </c>
      <c r="M4987" s="58" t="e">
        <v>#REF!</v>
      </c>
      <c r="N4987" s="58" t="e">
        <v>#N/A</v>
      </c>
      <c r="O4987" s="58" t="e">
        <v>#N/A</v>
      </c>
      <c r="P4987" s="58" t="e">
        <v>#N/A</v>
      </c>
      <c r="Q4987" s="58" t="e">
        <v>#N/A</v>
      </c>
    </row>
    <row r="4988" spans="1:17" ht="15" customHeight="1" thickBot="1">
      <c r="A4988" s="446"/>
      <c r="B4988" s="446"/>
      <c r="C4988" s="54" t="str">
        <f>IF(A4988="CSP","Consolidated Supply Program(IIF)",IF(A4988&lt;&gt;"",INDEX('CCN &amp; Description'!$B$2:$B$1071,MATCH(VALUE(LEFT(A4988,5)),'CCN &amp; Description'!$A$2:$A$1071,0)),""))</f>
        <v/>
      </c>
      <c r="D4988" s="55" t="str">
        <f t="shared" si="154"/>
        <v>Q</v>
      </c>
      <c r="E4988" s="55" t="str">
        <f t="shared" si="155"/>
        <v>Q5008</v>
      </c>
      <c r="F4988" s="56" t="s">
        <v>17287</v>
      </c>
      <c r="G4988" s="56" t="s">
        <v>17288</v>
      </c>
      <c r="H4988" s="59"/>
      <c r="I4988" s="60"/>
      <c r="J4988" s="60"/>
      <c r="K4988" s="60"/>
      <c r="L4988" s="315" t="e">
        <v>#REF!</v>
      </c>
      <c r="M4988" s="58" t="e">
        <v>#REF!</v>
      </c>
      <c r="N4988" s="58" t="e">
        <v>#N/A</v>
      </c>
      <c r="O4988" s="58" t="e">
        <v>#N/A</v>
      </c>
      <c r="P4988" s="58" t="e">
        <v>#N/A</v>
      </c>
      <c r="Q4988" s="58" t="e">
        <v>#N/A</v>
      </c>
    </row>
    <row r="4989" spans="1:17" ht="15" customHeight="1" thickBot="1">
      <c r="A4989" s="446"/>
      <c r="B4989" s="446"/>
      <c r="C4989" s="54" t="str">
        <f>IF(A4989="CSP","Consolidated Supply Program(IIF)",IF(A4989&lt;&gt;"",INDEX('CCN &amp; Description'!$B$2:$B$1071,MATCH(VALUE(LEFT(A4989,5)),'CCN &amp; Description'!$A$2:$A$1071,0)),""))</f>
        <v/>
      </c>
      <c r="D4989" s="55" t="str">
        <f t="shared" si="154"/>
        <v>Q</v>
      </c>
      <c r="E4989" s="55" t="str">
        <f t="shared" si="155"/>
        <v>Q5009</v>
      </c>
      <c r="F4989" s="56" t="s">
        <v>17289</v>
      </c>
      <c r="G4989" s="56" t="s">
        <v>14954</v>
      </c>
      <c r="H4989" s="59"/>
      <c r="I4989" s="60"/>
      <c r="J4989" s="60"/>
      <c r="K4989" s="60"/>
      <c r="L4989" s="315" t="e">
        <v>#REF!</v>
      </c>
      <c r="M4989" s="58" t="e">
        <v>#REF!</v>
      </c>
      <c r="N4989" s="58" t="e">
        <v>#N/A</v>
      </c>
      <c r="O4989" s="58" t="e">
        <v>#N/A</v>
      </c>
      <c r="P4989" s="58" t="e">
        <v>#N/A</v>
      </c>
      <c r="Q4989" s="58" t="e">
        <v>#N/A</v>
      </c>
    </row>
    <row r="4990" spans="1:17" ht="15" customHeight="1" thickBot="1">
      <c r="A4990" s="446"/>
      <c r="B4990" s="446"/>
      <c r="C4990" s="54" t="str">
        <f>IF(A4990="CSP","Consolidated Supply Program(IIF)",IF(A4990&lt;&gt;"",INDEX('CCN &amp; Description'!$B$2:$B$1071,MATCH(VALUE(LEFT(A4990,5)),'CCN &amp; Description'!$A$2:$A$1071,0)),""))</f>
        <v/>
      </c>
      <c r="D4990" s="55" t="str">
        <f t="shared" si="154"/>
        <v>Q</v>
      </c>
      <c r="E4990" s="55" t="str">
        <f t="shared" si="155"/>
        <v>Q5010</v>
      </c>
      <c r="F4990" s="56" t="s">
        <v>17290</v>
      </c>
      <c r="G4990" s="56" t="s">
        <v>17288</v>
      </c>
      <c r="H4990" s="59"/>
      <c r="I4990" s="60"/>
      <c r="J4990" s="60"/>
      <c r="K4990" s="60"/>
      <c r="L4990" s="315" t="e">
        <v>#REF!</v>
      </c>
      <c r="M4990" s="58" t="e">
        <v>#REF!</v>
      </c>
      <c r="N4990" s="58" t="e">
        <v>#N/A</v>
      </c>
      <c r="O4990" s="58" t="e">
        <v>#N/A</v>
      </c>
      <c r="P4990" s="58" t="e">
        <v>#N/A</v>
      </c>
      <c r="Q4990" s="58" t="e">
        <v>#N/A</v>
      </c>
    </row>
    <row r="4991" spans="1:17" ht="15" customHeight="1" thickBot="1">
      <c r="A4991" s="446"/>
      <c r="B4991" s="446"/>
      <c r="C4991" s="54" t="str">
        <f>IF(A4991="CSP","Consolidated Supply Program(IIF)",IF(A4991&lt;&gt;"",INDEX('CCN &amp; Description'!$B$2:$B$1071,MATCH(VALUE(LEFT(A4991,5)),'CCN &amp; Description'!$A$2:$A$1071,0)),""))</f>
        <v/>
      </c>
      <c r="D4991" s="55" t="str">
        <f t="shared" si="154"/>
        <v>Q</v>
      </c>
      <c r="E4991" s="55" t="str">
        <f t="shared" si="155"/>
        <v>Q5011</v>
      </c>
      <c r="F4991" s="56" t="s">
        <v>17291</v>
      </c>
      <c r="G4991" s="56" t="s">
        <v>15077</v>
      </c>
      <c r="H4991" s="59"/>
      <c r="I4991" s="60"/>
      <c r="J4991" s="60"/>
      <c r="K4991" s="60"/>
      <c r="L4991" s="315" t="e">
        <v>#REF!</v>
      </c>
      <c r="M4991" s="58" t="e">
        <v>#REF!</v>
      </c>
      <c r="N4991" s="58" t="e">
        <v>#N/A</v>
      </c>
      <c r="O4991" s="58" t="e">
        <v>#N/A</v>
      </c>
      <c r="P4991" s="58" t="e">
        <v>#N/A</v>
      </c>
      <c r="Q4991" s="58" t="e">
        <v>#N/A</v>
      </c>
    </row>
    <row r="4992" spans="1:17" ht="15" customHeight="1" thickBot="1">
      <c r="A4992" s="446"/>
      <c r="B4992" s="446"/>
      <c r="C4992" s="54" t="str">
        <f>IF(A4992="CSP","Consolidated Supply Program(IIF)",IF(A4992&lt;&gt;"",INDEX('CCN &amp; Description'!$B$2:$B$1071,MATCH(VALUE(LEFT(A4992,5)),'CCN &amp; Description'!$A$2:$A$1071,0)),""))</f>
        <v/>
      </c>
      <c r="D4992" s="55" t="str">
        <f t="shared" si="154"/>
        <v>Q</v>
      </c>
      <c r="E4992" s="55" t="str">
        <f t="shared" si="155"/>
        <v>Q5012</v>
      </c>
      <c r="F4992" s="56" t="s">
        <v>17292</v>
      </c>
      <c r="G4992" s="56" t="s">
        <v>15077</v>
      </c>
      <c r="H4992" s="59"/>
      <c r="I4992" s="60"/>
      <c r="J4992" s="60"/>
      <c r="K4992" s="60"/>
      <c r="L4992" s="315" t="e">
        <v>#REF!</v>
      </c>
      <c r="M4992" s="58" t="e">
        <v>#REF!</v>
      </c>
      <c r="N4992" s="58" t="e">
        <v>#N/A</v>
      </c>
      <c r="O4992" s="58" t="e">
        <v>#N/A</v>
      </c>
      <c r="P4992" s="58" t="e">
        <v>#N/A</v>
      </c>
      <c r="Q4992" s="58" t="e">
        <v>#N/A</v>
      </c>
    </row>
    <row r="4993" spans="1:17" ht="15" customHeight="1" thickBot="1">
      <c r="A4993" s="446"/>
      <c r="B4993" s="446"/>
      <c r="C4993" s="54" t="str">
        <f>IF(A4993="CSP","Consolidated Supply Program(IIF)",IF(A4993&lt;&gt;"",INDEX('CCN &amp; Description'!$B$2:$B$1071,MATCH(VALUE(LEFT(A4993,5)),'CCN &amp; Description'!$A$2:$A$1071,0)),""))</f>
        <v/>
      </c>
      <c r="D4993" s="55" t="str">
        <f t="shared" si="154"/>
        <v>Q</v>
      </c>
      <c r="E4993" s="55" t="str">
        <f t="shared" si="155"/>
        <v>Q5013</v>
      </c>
      <c r="F4993" s="56" t="s">
        <v>17293</v>
      </c>
      <c r="G4993" s="56" t="s">
        <v>14954</v>
      </c>
      <c r="H4993" s="59"/>
      <c r="I4993" s="60"/>
      <c r="J4993" s="60"/>
      <c r="K4993" s="60"/>
      <c r="L4993" s="315" t="e">
        <v>#REF!</v>
      </c>
      <c r="M4993" s="58" t="e">
        <v>#REF!</v>
      </c>
      <c r="N4993" s="58" t="e">
        <v>#N/A</v>
      </c>
      <c r="O4993" s="58" t="e">
        <v>#N/A</v>
      </c>
      <c r="P4993" s="58" t="e">
        <v>#N/A</v>
      </c>
      <c r="Q4993" s="58" t="e">
        <v>#N/A</v>
      </c>
    </row>
    <row r="4994" spans="1:17" ht="15" customHeight="1" thickBot="1">
      <c r="A4994" s="446"/>
      <c r="B4994" s="446"/>
      <c r="C4994" s="54" t="str">
        <f>IF(A4994="CSP","Consolidated Supply Program(IIF)",IF(A4994&lt;&gt;"",INDEX('CCN &amp; Description'!$B$2:$B$1071,MATCH(VALUE(LEFT(A4994,5)),'CCN &amp; Description'!$A$2:$A$1071,0)),""))</f>
        <v/>
      </c>
      <c r="D4994" s="55" t="str">
        <f t="shared" ref="D4994:D5057" si="156">LEFT(F4994,1)</f>
        <v>Q</v>
      </c>
      <c r="E4994" s="55" t="str">
        <f t="shared" ref="E4994:E5057" si="157">LEFT(F4994,5)</f>
        <v>Q5014</v>
      </c>
      <c r="F4994" s="56" t="s">
        <v>17294</v>
      </c>
      <c r="G4994" s="56" t="s">
        <v>15077</v>
      </c>
      <c r="H4994" s="59"/>
      <c r="I4994" s="60"/>
      <c r="J4994" s="60"/>
      <c r="K4994" s="60"/>
      <c r="L4994" s="315" t="e">
        <v>#REF!</v>
      </c>
      <c r="M4994" s="58" t="e">
        <v>#REF!</v>
      </c>
      <c r="N4994" s="58" t="e">
        <v>#N/A</v>
      </c>
      <c r="O4994" s="58" t="e">
        <v>#N/A</v>
      </c>
      <c r="P4994" s="58" t="e">
        <v>#N/A</v>
      </c>
      <c r="Q4994" s="58" t="e">
        <v>#N/A</v>
      </c>
    </row>
    <row r="4995" spans="1:17" ht="15" customHeight="1" thickBot="1">
      <c r="A4995" s="446"/>
      <c r="B4995" s="446"/>
      <c r="C4995" s="54" t="str">
        <f>IF(A4995="CSP","Consolidated Supply Program(IIF)",IF(A4995&lt;&gt;"",INDEX('CCN &amp; Description'!$B$2:$B$1071,MATCH(VALUE(LEFT(A4995,5)),'CCN &amp; Description'!$A$2:$A$1071,0)),""))</f>
        <v/>
      </c>
      <c r="D4995" s="55" t="str">
        <f t="shared" si="156"/>
        <v>Q</v>
      </c>
      <c r="E4995" s="55" t="str">
        <f t="shared" si="157"/>
        <v>Q5015</v>
      </c>
      <c r="F4995" s="56" t="s">
        <v>17295</v>
      </c>
      <c r="G4995" s="56" t="s">
        <v>17042</v>
      </c>
      <c r="H4995" s="59"/>
      <c r="I4995" s="60"/>
      <c r="J4995" s="60"/>
      <c r="K4995" s="60"/>
      <c r="L4995" s="315" t="e">
        <v>#REF!</v>
      </c>
      <c r="M4995" s="58" t="e">
        <v>#REF!</v>
      </c>
      <c r="N4995" s="58" t="e">
        <v>#N/A</v>
      </c>
      <c r="O4995" s="58" t="e">
        <v>#N/A</v>
      </c>
      <c r="P4995" s="58" t="e">
        <v>#N/A</v>
      </c>
      <c r="Q4995" s="58" t="e">
        <v>#N/A</v>
      </c>
    </row>
    <row r="4996" spans="1:17" ht="15" customHeight="1" thickBot="1">
      <c r="A4996" s="446"/>
      <c r="B4996" s="446"/>
      <c r="C4996" s="54" t="str">
        <f>IF(A4996="CSP","Consolidated Supply Program(IIF)",IF(A4996&lt;&gt;"",INDEX('CCN &amp; Description'!$B$2:$B$1071,MATCH(VALUE(LEFT(A4996,5)),'CCN &amp; Description'!$A$2:$A$1071,0)),""))</f>
        <v/>
      </c>
      <c r="D4996" s="55" t="str">
        <f t="shared" si="156"/>
        <v>Q</v>
      </c>
      <c r="E4996" s="55" t="str">
        <f t="shared" si="157"/>
        <v>Q5016</v>
      </c>
      <c r="F4996" s="56" t="s">
        <v>17296</v>
      </c>
      <c r="G4996" s="56" t="s">
        <v>14873</v>
      </c>
      <c r="H4996" s="56" t="s">
        <v>17297</v>
      </c>
      <c r="I4996" s="60"/>
      <c r="J4996" s="60"/>
      <c r="K4996" s="60"/>
      <c r="L4996" s="315" t="e">
        <v>#REF!</v>
      </c>
      <c r="M4996" s="58" t="e">
        <v>#REF!</v>
      </c>
      <c r="N4996" s="58" t="e">
        <v>#N/A</v>
      </c>
      <c r="O4996" s="58" t="e">
        <v>#N/A</v>
      </c>
      <c r="P4996" s="58" t="e">
        <v>#N/A</v>
      </c>
      <c r="Q4996" s="58" t="e">
        <v>#N/A</v>
      </c>
    </row>
    <row r="4997" spans="1:17" ht="15" customHeight="1" thickBot="1">
      <c r="A4997" s="446"/>
      <c r="B4997" s="446"/>
      <c r="C4997" s="54" t="str">
        <f>IF(A4997="CSP","Consolidated Supply Program(IIF)",IF(A4997&lt;&gt;"",INDEX('CCN &amp; Description'!$B$2:$B$1071,MATCH(VALUE(LEFT(A4997,5)),'CCN &amp; Description'!$A$2:$A$1071,0)),""))</f>
        <v/>
      </c>
      <c r="D4997" s="55" t="str">
        <f t="shared" si="156"/>
        <v>Q</v>
      </c>
      <c r="E4997" s="55" t="str">
        <f t="shared" si="157"/>
        <v>Q5017</v>
      </c>
      <c r="F4997" s="56" t="s">
        <v>17298</v>
      </c>
      <c r="G4997" s="56" t="s">
        <v>9750</v>
      </c>
      <c r="H4997" s="56" t="s">
        <v>17299</v>
      </c>
      <c r="I4997" s="60"/>
      <c r="J4997" s="60"/>
      <c r="K4997" s="60"/>
      <c r="L4997" s="315" t="e">
        <v>#REF!</v>
      </c>
      <c r="M4997" s="58" t="e">
        <v>#REF!</v>
      </c>
      <c r="N4997" s="58" t="e">
        <v>#N/A</v>
      </c>
      <c r="O4997" s="58" t="e">
        <v>#N/A</v>
      </c>
      <c r="P4997" s="58" t="e">
        <v>#N/A</v>
      </c>
      <c r="Q4997" s="58" t="e">
        <v>#N/A</v>
      </c>
    </row>
    <row r="4998" spans="1:17" ht="15" customHeight="1" thickBot="1">
      <c r="A4998" s="446"/>
      <c r="B4998" s="446"/>
      <c r="C4998" s="54" t="str">
        <f>IF(A4998="CSP","Consolidated Supply Program(IIF)",IF(A4998&lt;&gt;"",INDEX('CCN &amp; Description'!$B$2:$B$1071,MATCH(VALUE(LEFT(A4998,5)),'CCN &amp; Description'!$A$2:$A$1071,0)),""))</f>
        <v/>
      </c>
      <c r="D4998" s="55" t="str">
        <f t="shared" si="156"/>
        <v>Q</v>
      </c>
      <c r="E4998" s="55" t="str">
        <f t="shared" si="157"/>
        <v>Q5018</v>
      </c>
      <c r="F4998" s="56" t="s">
        <v>17300</v>
      </c>
      <c r="G4998" s="56" t="s">
        <v>15077</v>
      </c>
      <c r="H4998" s="56" t="s">
        <v>17301</v>
      </c>
      <c r="I4998" s="60"/>
      <c r="J4998" s="60"/>
      <c r="K4998" s="60"/>
      <c r="L4998" s="315" t="e">
        <v>#REF!</v>
      </c>
      <c r="M4998" s="58" t="e">
        <v>#REF!</v>
      </c>
      <c r="N4998" s="58" t="e">
        <v>#N/A</v>
      </c>
      <c r="O4998" s="58" t="e">
        <v>#N/A</v>
      </c>
      <c r="P4998" s="58" t="e">
        <v>#N/A</v>
      </c>
      <c r="Q4998" s="58" t="e">
        <v>#N/A</v>
      </c>
    </row>
    <row r="4999" spans="1:17" ht="15" customHeight="1" thickBot="1">
      <c r="A4999" s="446"/>
      <c r="B4999" s="446"/>
      <c r="C4999" s="54" t="str">
        <f>IF(A4999="CSP","Consolidated Supply Program(IIF)",IF(A4999&lt;&gt;"",INDEX('CCN &amp; Description'!$B$2:$B$1071,MATCH(VALUE(LEFT(A4999,5)),'CCN &amp; Description'!$A$2:$A$1071,0)),""))</f>
        <v/>
      </c>
      <c r="D4999" s="55" t="str">
        <f t="shared" si="156"/>
        <v>Q</v>
      </c>
      <c r="E4999" s="55" t="str">
        <f t="shared" si="157"/>
        <v>Q5019</v>
      </c>
      <c r="F4999" s="56" t="s">
        <v>17302</v>
      </c>
      <c r="G4999" s="56" t="s">
        <v>14825</v>
      </c>
      <c r="H4999" s="56" t="s">
        <v>17303</v>
      </c>
      <c r="I4999" s="60"/>
      <c r="J4999" s="60"/>
      <c r="K4999" s="60"/>
      <c r="L4999" s="315" t="e">
        <v>#REF!</v>
      </c>
      <c r="M4999" s="58" t="e">
        <v>#REF!</v>
      </c>
      <c r="N4999" s="58" t="e">
        <v>#N/A</v>
      </c>
      <c r="O4999" s="58" t="e">
        <v>#N/A</v>
      </c>
      <c r="P4999" s="58" t="e">
        <v>#N/A</v>
      </c>
      <c r="Q4999" s="58" t="e">
        <v>#N/A</v>
      </c>
    </row>
    <row r="5000" spans="1:17" ht="15" customHeight="1" thickBot="1">
      <c r="A5000" s="446"/>
      <c r="B5000" s="446"/>
      <c r="C5000" s="54" t="str">
        <f>IF(A5000="CSP","Consolidated Supply Program(IIF)",IF(A5000&lt;&gt;"",INDEX('CCN &amp; Description'!$B$2:$B$1071,MATCH(VALUE(LEFT(A5000,5)),'CCN &amp; Description'!$A$2:$A$1071,0)),""))</f>
        <v/>
      </c>
      <c r="D5000" s="55" t="str">
        <f t="shared" si="156"/>
        <v>S</v>
      </c>
      <c r="E5000" s="55" t="str">
        <f t="shared" si="157"/>
        <v>S0001</v>
      </c>
      <c r="F5000" s="56" t="s">
        <v>17304</v>
      </c>
      <c r="G5000" s="56" t="s">
        <v>17305</v>
      </c>
      <c r="H5000" s="59"/>
      <c r="I5000" s="57">
        <v>0</v>
      </c>
      <c r="J5000" s="57">
        <v>0</v>
      </c>
      <c r="K5000" s="57">
        <v>0</v>
      </c>
      <c r="L5000" s="315" t="e">
        <v>#REF!</v>
      </c>
      <c r="M5000" s="58" t="e">
        <v>#REF!</v>
      </c>
      <c r="N5000" s="58" t="e">
        <v>#N/A</v>
      </c>
      <c r="O5000" s="58" t="e">
        <v>#N/A</v>
      </c>
      <c r="P5000" s="58" t="e">
        <v>#N/A</v>
      </c>
      <c r="Q5000" s="58" t="e">
        <v>#N/A</v>
      </c>
    </row>
    <row r="5001" spans="1:17" ht="15" customHeight="1" thickBot="1">
      <c r="A5001" s="446"/>
      <c r="B5001" s="446"/>
      <c r="C5001" s="54" t="str">
        <f>IF(A5001="CSP","Consolidated Supply Program(IIF)",IF(A5001&lt;&gt;"",INDEX('CCN &amp; Description'!$B$2:$B$1071,MATCH(VALUE(LEFT(A5001,5)),'CCN &amp; Description'!$A$2:$A$1071,0)),""))</f>
        <v/>
      </c>
      <c r="D5001" s="55" t="str">
        <f t="shared" si="156"/>
        <v>S</v>
      </c>
      <c r="E5001" s="55" t="str">
        <f t="shared" si="157"/>
        <v>S0002</v>
      </c>
      <c r="F5001" s="56" t="s">
        <v>17306</v>
      </c>
      <c r="G5001" s="56" t="s">
        <v>17307</v>
      </c>
      <c r="H5001" s="59"/>
      <c r="I5001" s="57">
        <v>0</v>
      </c>
      <c r="J5001" s="57">
        <v>0</v>
      </c>
      <c r="K5001" s="57">
        <v>0</v>
      </c>
      <c r="L5001" s="315" t="e">
        <v>#REF!</v>
      </c>
      <c r="M5001" s="58" t="e">
        <v>#REF!</v>
      </c>
      <c r="N5001" s="58" t="e">
        <v>#N/A</v>
      </c>
      <c r="O5001" s="58" t="e">
        <v>#N/A</v>
      </c>
      <c r="P5001" s="58" t="e">
        <v>#N/A</v>
      </c>
      <c r="Q5001" s="58" t="e">
        <v>#N/A</v>
      </c>
    </row>
    <row r="5002" spans="1:17" ht="15" customHeight="1" thickBot="1">
      <c r="A5002" s="446"/>
      <c r="B5002" s="446"/>
      <c r="C5002" s="54" t="str">
        <f>IF(A5002="CSP","Consolidated Supply Program(IIF)",IF(A5002&lt;&gt;"",INDEX('CCN &amp; Description'!$B$2:$B$1071,MATCH(VALUE(LEFT(A5002,5)),'CCN &amp; Description'!$A$2:$A$1071,0)),""))</f>
        <v/>
      </c>
      <c r="D5002" s="55" t="str">
        <f t="shared" si="156"/>
        <v>S</v>
      </c>
      <c r="E5002" s="55" t="str">
        <f t="shared" si="157"/>
        <v>S0003</v>
      </c>
      <c r="F5002" s="56" t="s">
        <v>17308</v>
      </c>
      <c r="G5002" s="56" t="s">
        <v>17307</v>
      </c>
      <c r="H5002" s="59"/>
      <c r="I5002" s="57">
        <v>0</v>
      </c>
      <c r="J5002" s="57">
        <v>0</v>
      </c>
      <c r="K5002" s="57">
        <v>0</v>
      </c>
      <c r="L5002" s="315" t="e">
        <v>#REF!</v>
      </c>
      <c r="M5002" s="58" t="e">
        <v>#REF!</v>
      </c>
      <c r="N5002" s="58" t="e">
        <v>#N/A</v>
      </c>
      <c r="O5002" s="58" t="e">
        <v>#N/A</v>
      </c>
      <c r="P5002" s="58" t="e">
        <v>#N/A</v>
      </c>
      <c r="Q5002" s="58" t="e">
        <v>#N/A</v>
      </c>
    </row>
    <row r="5003" spans="1:17" ht="15" customHeight="1" thickBot="1">
      <c r="A5003" s="446"/>
      <c r="B5003" s="446"/>
      <c r="C5003" s="54" t="str">
        <f>IF(A5003="CSP","Consolidated Supply Program(IIF)",IF(A5003&lt;&gt;"",INDEX('CCN &amp; Description'!$B$2:$B$1071,MATCH(VALUE(LEFT(A5003,5)),'CCN &amp; Description'!$A$2:$A$1071,0)),""))</f>
        <v/>
      </c>
      <c r="D5003" s="55" t="str">
        <f t="shared" si="156"/>
        <v>S</v>
      </c>
      <c r="E5003" s="55" t="str">
        <f t="shared" si="157"/>
        <v>S0004</v>
      </c>
      <c r="F5003" s="56" t="s">
        <v>17309</v>
      </c>
      <c r="G5003" s="56" t="s">
        <v>17307</v>
      </c>
      <c r="H5003" s="59"/>
      <c r="I5003" s="57">
        <v>0</v>
      </c>
      <c r="J5003" s="57">
        <v>0</v>
      </c>
      <c r="K5003" s="57">
        <v>0</v>
      </c>
      <c r="L5003" s="315" t="e">
        <v>#REF!</v>
      </c>
      <c r="M5003" s="58" t="e">
        <v>#REF!</v>
      </c>
      <c r="N5003" s="58" t="e">
        <v>#N/A</v>
      </c>
      <c r="O5003" s="58" t="e">
        <v>#N/A</v>
      </c>
      <c r="P5003" s="58" t="e">
        <v>#N/A</v>
      </c>
      <c r="Q5003" s="58" t="e">
        <v>#N/A</v>
      </c>
    </row>
    <row r="5004" spans="1:17" ht="15" customHeight="1" thickBot="1">
      <c r="A5004" s="446"/>
      <c r="B5004" s="446"/>
      <c r="C5004" s="54" t="str">
        <f>IF(A5004="CSP","Consolidated Supply Program(IIF)",IF(A5004&lt;&gt;"",INDEX('CCN &amp; Description'!$B$2:$B$1071,MATCH(VALUE(LEFT(A5004,5)),'CCN &amp; Description'!$A$2:$A$1071,0)),""))</f>
        <v/>
      </c>
      <c r="D5004" s="55" t="str">
        <f t="shared" si="156"/>
        <v>S</v>
      </c>
      <c r="E5004" s="55" t="str">
        <f t="shared" si="157"/>
        <v>S0005</v>
      </c>
      <c r="F5004" s="56" t="s">
        <v>17310</v>
      </c>
      <c r="G5004" s="56" t="s">
        <v>17311</v>
      </c>
      <c r="H5004" s="59"/>
      <c r="I5004" s="57">
        <v>0</v>
      </c>
      <c r="J5004" s="57">
        <v>0</v>
      </c>
      <c r="K5004" s="57">
        <v>0</v>
      </c>
      <c r="L5004" s="315" t="e">
        <v>#REF!</v>
      </c>
      <c r="M5004" s="58" t="e">
        <v>#REF!</v>
      </c>
      <c r="N5004" s="58" t="e">
        <v>#N/A</v>
      </c>
      <c r="O5004" s="58" t="e">
        <v>#N/A</v>
      </c>
      <c r="P5004" s="58" t="e">
        <v>#N/A</v>
      </c>
      <c r="Q5004" s="58" t="e">
        <v>#N/A</v>
      </c>
    </row>
    <row r="5005" spans="1:17" ht="15" customHeight="1" thickBot="1">
      <c r="A5005" s="446"/>
      <c r="B5005" s="446"/>
      <c r="C5005" s="54" t="str">
        <f>IF(A5005="CSP","Consolidated Supply Program(IIF)",IF(A5005&lt;&gt;"",INDEX('CCN &amp; Description'!$B$2:$B$1071,MATCH(VALUE(LEFT(A5005,5)),'CCN &amp; Description'!$A$2:$A$1071,0)),""))</f>
        <v/>
      </c>
      <c r="D5005" s="55" t="str">
        <f t="shared" si="156"/>
        <v>S</v>
      </c>
      <c r="E5005" s="55" t="str">
        <f t="shared" si="157"/>
        <v>S0006</v>
      </c>
      <c r="F5005" s="56" t="s">
        <v>17312</v>
      </c>
      <c r="G5005" s="56" t="s">
        <v>17311</v>
      </c>
      <c r="H5005" s="59"/>
      <c r="I5005" s="57">
        <v>0</v>
      </c>
      <c r="J5005" s="57">
        <v>0</v>
      </c>
      <c r="K5005" s="57">
        <v>0</v>
      </c>
      <c r="L5005" s="315" t="e">
        <v>#REF!</v>
      </c>
      <c r="M5005" s="58" t="e">
        <v>#REF!</v>
      </c>
      <c r="N5005" s="58" t="e">
        <v>#N/A</v>
      </c>
      <c r="O5005" s="58" t="e">
        <v>#N/A</v>
      </c>
      <c r="P5005" s="58" t="e">
        <v>#N/A</v>
      </c>
      <c r="Q5005" s="58" t="e">
        <v>#N/A</v>
      </c>
    </row>
    <row r="5006" spans="1:17" ht="15" customHeight="1" thickBot="1">
      <c r="A5006" s="446"/>
      <c r="B5006" s="446"/>
      <c r="C5006" s="54" t="str">
        <f>IF(A5006="CSP","Consolidated Supply Program(IIF)",IF(A5006&lt;&gt;"",INDEX('CCN &amp; Description'!$B$2:$B$1071,MATCH(VALUE(LEFT(A5006,5)),'CCN &amp; Description'!$A$2:$A$1071,0)),""))</f>
        <v/>
      </c>
      <c r="D5006" s="55" t="str">
        <f t="shared" si="156"/>
        <v>S</v>
      </c>
      <c r="E5006" s="55" t="str">
        <f t="shared" si="157"/>
        <v>S0007</v>
      </c>
      <c r="F5006" s="56" t="s">
        <v>17313</v>
      </c>
      <c r="G5006" s="56" t="s">
        <v>17307</v>
      </c>
      <c r="H5006" s="59"/>
      <c r="I5006" s="57">
        <v>0</v>
      </c>
      <c r="J5006" s="57">
        <v>0</v>
      </c>
      <c r="K5006" s="57">
        <v>0</v>
      </c>
      <c r="L5006" s="315" t="e">
        <v>#REF!</v>
      </c>
      <c r="M5006" s="58" t="e">
        <v>#REF!</v>
      </c>
      <c r="N5006" s="58" t="e">
        <v>#N/A</v>
      </c>
      <c r="O5006" s="58" t="e">
        <v>#N/A</v>
      </c>
      <c r="P5006" s="58" t="e">
        <v>#N/A</v>
      </c>
      <c r="Q5006" s="58" t="e">
        <v>#N/A</v>
      </c>
    </row>
    <row r="5007" spans="1:17" ht="15" customHeight="1" thickBot="1">
      <c r="A5007" s="446"/>
      <c r="B5007" s="446"/>
      <c r="C5007" s="54" t="str">
        <f>IF(A5007="CSP","Consolidated Supply Program(IIF)",IF(A5007&lt;&gt;"",INDEX('CCN &amp; Description'!$B$2:$B$1071,MATCH(VALUE(LEFT(A5007,5)),'CCN &amp; Description'!$A$2:$A$1071,0)),""))</f>
        <v/>
      </c>
      <c r="D5007" s="55" t="str">
        <f t="shared" si="156"/>
        <v>S</v>
      </c>
      <c r="E5007" s="55" t="str">
        <f t="shared" si="157"/>
        <v>S0008</v>
      </c>
      <c r="F5007" s="56" t="s">
        <v>17314</v>
      </c>
      <c r="G5007" s="56" t="s">
        <v>17307</v>
      </c>
      <c r="H5007" s="59"/>
      <c r="I5007" s="57">
        <v>0</v>
      </c>
      <c r="J5007" s="57">
        <v>0</v>
      </c>
      <c r="K5007" s="57">
        <v>0</v>
      </c>
      <c r="L5007" s="315" t="e">
        <v>#REF!</v>
      </c>
      <c r="M5007" s="58" t="e">
        <v>#REF!</v>
      </c>
      <c r="N5007" s="58" t="e">
        <v>#N/A</v>
      </c>
      <c r="O5007" s="58" t="e">
        <v>#N/A</v>
      </c>
      <c r="P5007" s="58" t="e">
        <v>#N/A</v>
      </c>
      <c r="Q5007" s="58" t="e">
        <v>#N/A</v>
      </c>
    </row>
    <row r="5008" spans="1:17" ht="15" customHeight="1" thickBot="1">
      <c r="A5008" s="446"/>
      <c r="B5008" s="446"/>
      <c r="C5008" s="54" t="str">
        <f>IF(A5008="CSP","Consolidated Supply Program(IIF)",IF(A5008&lt;&gt;"",INDEX('CCN &amp; Description'!$B$2:$B$1071,MATCH(VALUE(LEFT(A5008,5)),'CCN &amp; Description'!$A$2:$A$1071,0)),""))</f>
        <v/>
      </c>
      <c r="D5008" s="55" t="str">
        <f t="shared" si="156"/>
        <v>S</v>
      </c>
      <c r="E5008" s="55" t="str">
        <f t="shared" si="157"/>
        <v>S0009</v>
      </c>
      <c r="F5008" s="56" t="s">
        <v>17315</v>
      </c>
      <c r="G5008" s="56" t="s">
        <v>17307</v>
      </c>
      <c r="H5008" s="59"/>
      <c r="I5008" s="57">
        <v>0</v>
      </c>
      <c r="J5008" s="57">
        <v>0</v>
      </c>
      <c r="K5008" s="57">
        <v>0</v>
      </c>
      <c r="L5008" s="315" t="e">
        <v>#REF!</v>
      </c>
      <c r="M5008" s="58" t="e">
        <v>#REF!</v>
      </c>
      <c r="N5008" s="58" t="e">
        <v>#N/A</v>
      </c>
      <c r="O5008" s="58" t="e">
        <v>#N/A</v>
      </c>
      <c r="P5008" s="58" t="e">
        <v>#N/A</v>
      </c>
      <c r="Q5008" s="58" t="e">
        <v>#N/A</v>
      </c>
    </row>
    <row r="5009" spans="1:17" ht="15" customHeight="1" thickBot="1">
      <c r="A5009" s="446"/>
      <c r="B5009" s="446"/>
      <c r="C5009" s="54" t="str">
        <f>IF(A5009="CSP","Consolidated Supply Program(IIF)",IF(A5009&lt;&gt;"",INDEX('CCN &amp; Description'!$B$2:$B$1071,MATCH(VALUE(LEFT(A5009,5)),'CCN &amp; Description'!$A$2:$A$1071,0)),""))</f>
        <v/>
      </c>
      <c r="D5009" s="55" t="str">
        <f t="shared" si="156"/>
        <v>S</v>
      </c>
      <c r="E5009" s="55" t="str">
        <f t="shared" si="157"/>
        <v>S0010</v>
      </c>
      <c r="F5009" s="56" t="s">
        <v>17316</v>
      </c>
      <c r="G5009" s="56" t="s">
        <v>17307</v>
      </c>
      <c r="H5009" s="59"/>
      <c r="I5009" s="57">
        <v>0</v>
      </c>
      <c r="J5009" s="57">
        <v>0</v>
      </c>
      <c r="K5009" s="57">
        <v>0</v>
      </c>
      <c r="L5009" s="315" t="e">
        <v>#REF!</v>
      </c>
      <c r="M5009" s="58" t="e">
        <v>#REF!</v>
      </c>
      <c r="N5009" s="58" t="e">
        <v>#N/A</v>
      </c>
      <c r="O5009" s="58" t="e">
        <v>#N/A</v>
      </c>
      <c r="P5009" s="58" t="e">
        <v>#N/A</v>
      </c>
      <c r="Q5009" s="58" t="e">
        <v>#N/A</v>
      </c>
    </row>
    <row r="5010" spans="1:17" ht="15" customHeight="1" thickBot="1">
      <c r="A5010" s="446"/>
      <c r="B5010" s="446"/>
      <c r="C5010" s="54" t="str">
        <f>IF(A5010="CSP","Consolidated Supply Program(IIF)",IF(A5010&lt;&gt;"",INDEX('CCN &amp; Description'!$B$2:$B$1071,MATCH(VALUE(LEFT(A5010,5)),'CCN &amp; Description'!$A$2:$A$1071,0)),""))</f>
        <v/>
      </c>
      <c r="D5010" s="55" t="str">
        <f t="shared" si="156"/>
        <v>S</v>
      </c>
      <c r="E5010" s="55" t="str">
        <f t="shared" si="157"/>
        <v>S0011</v>
      </c>
      <c r="F5010" s="56" t="s">
        <v>17317</v>
      </c>
      <c r="G5010" s="56" t="s">
        <v>17307</v>
      </c>
      <c r="H5010" s="59"/>
      <c r="I5010" s="57">
        <v>0</v>
      </c>
      <c r="J5010" s="57">
        <v>0</v>
      </c>
      <c r="K5010" s="57">
        <v>0</v>
      </c>
      <c r="L5010" s="315" t="e">
        <v>#REF!</v>
      </c>
      <c r="M5010" s="58" t="e">
        <v>#REF!</v>
      </c>
      <c r="N5010" s="58" t="e">
        <v>#N/A</v>
      </c>
      <c r="O5010" s="58" t="e">
        <v>#N/A</v>
      </c>
      <c r="P5010" s="58" t="e">
        <v>#N/A</v>
      </c>
      <c r="Q5010" s="58" t="e">
        <v>#N/A</v>
      </c>
    </row>
    <row r="5011" spans="1:17" ht="15" customHeight="1" thickBot="1">
      <c r="A5011" s="446"/>
      <c r="B5011" s="446"/>
      <c r="C5011" s="54" t="str">
        <f>IF(A5011="CSP","Consolidated Supply Program(IIF)",IF(A5011&lt;&gt;"",INDEX('CCN &amp; Description'!$B$2:$B$1071,MATCH(VALUE(LEFT(A5011,5)),'CCN &amp; Description'!$A$2:$A$1071,0)),""))</f>
        <v/>
      </c>
      <c r="D5011" s="55" t="str">
        <f t="shared" si="156"/>
        <v>S</v>
      </c>
      <c r="E5011" s="55" t="str">
        <f t="shared" si="157"/>
        <v>S0012</v>
      </c>
      <c r="F5011" s="56" t="s">
        <v>17318</v>
      </c>
      <c r="G5011" s="56" t="s">
        <v>17307</v>
      </c>
      <c r="H5011" s="59"/>
      <c r="I5011" s="57">
        <v>0</v>
      </c>
      <c r="J5011" s="57">
        <v>0</v>
      </c>
      <c r="K5011" s="57">
        <v>0</v>
      </c>
      <c r="L5011" s="315" t="e">
        <v>#REF!</v>
      </c>
      <c r="M5011" s="58" t="e">
        <v>#REF!</v>
      </c>
      <c r="N5011" s="58" t="e">
        <v>#N/A</v>
      </c>
      <c r="O5011" s="58" t="e">
        <v>#N/A</v>
      </c>
      <c r="P5011" s="58" t="e">
        <v>#N/A</v>
      </c>
      <c r="Q5011" s="58" t="e">
        <v>#N/A</v>
      </c>
    </row>
    <row r="5012" spans="1:17" ht="15" customHeight="1" thickBot="1">
      <c r="A5012" s="446"/>
      <c r="B5012" s="446"/>
      <c r="C5012" s="54" t="str">
        <f>IF(A5012="CSP","Consolidated Supply Program(IIF)",IF(A5012&lt;&gt;"",INDEX('CCN &amp; Description'!$B$2:$B$1071,MATCH(VALUE(LEFT(A5012,5)),'CCN &amp; Description'!$A$2:$A$1071,0)),""))</f>
        <v/>
      </c>
      <c r="D5012" s="55" t="str">
        <f t="shared" si="156"/>
        <v>S</v>
      </c>
      <c r="E5012" s="55" t="str">
        <f t="shared" si="157"/>
        <v>S0013</v>
      </c>
      <c r="F5012" s="56" t="s">
        <v>17319</v>
      </c>
      <c r="G5012" s="56" t="s">
        <v>17307</v>
      </c>
      <c r="H5012" s="59"/>
      <c r="I5012" s="57">
        <v>0</v>
      </c>
      <c r="J5012" s="57">
        <v>0</v>
      </c>
      <c r="K5012" s="57">
        <v>0</v>
      </c>
      <c r="L5012" s="315" t="e">
        <v>#REF!</v>
      </c>
      <c r="M5012" s="58" t="e">
        <v>#REF!</v>
      </c>
      <c r="N5012" s="58" t="e">
        <v>#N/A</v>
      </c>
      <c r="O5012" s="58" t="e">
        <v>#N/A</v>
      </c>
      <c r="P5012" s="58" t="e">
        <v>#N/A</v>
      </c>
      <c r="Q5012" s="58" t="e">
        <v>#N/A</v>
      </c>
    </row>
    <row r="5013" spans="1:17" ht="15" customHeight="1" thickBot="1">
      <c r="A5013" s="446"/>
      <c r="B5013" s="446"/>
      <c r="C5013" s="54" t="str">
        <f>IF(A5013="CSP","Consolidated Supply Program(IIF)",IF(A5013&lt;&gt;"",INDEX('CCN &amp; Description'!$B$2:$B$1071,MATCH(VALUE(LEFT(A5013,5)),'CCN &amp; Description'!$A$2:$A$1071,0)),""))</f>
        <v/>
      </c>
      <c r="D5013" s="55" t="str">
        <f t="shared" si="156"/>
        <v>S</v>
      </c>
      <c r="E5013" s="55" t="str">
        <f t="shared" si="157"/>
        <v>S0014</v>
      </c>
      <c r="F5013" s="56" t="s">
        <v>17320</v>
      </c>
      <c r="G5013" s="56" t="s">
        <v>17307</v>
      </c>
      <c r="H5013" s="59"/>
      <c r="I5013" s="57">
        <v>0</v>
      </c>
      <c r="J5013" s="57">
        <v>0</v>
      </c>
      <c r="K5013" s="57">
        <v>0</v>
      </c>
      <c r="L5013" s="315" t="e">
        <v>#REF!</v>
      </c>
      <c r="M5013" s="58" t="e">
        <v>#REF!</v>
      </c>
      <c r="N5013" s="58" t="e">
        <v>#N/A</v>
      </c>
      <c r="O5013" s="58" t="e">
        <v>#N/A</v>
      </c>
      <c r="P5013" s="58" t="e">
        <v>#N/A</v>
      </c>
      <c r="Q5013" s="58" t="e">
        <v>#N/A</v>
      </c>
    </row>
    <row r="5014" spans="1:17" ht="15" customHeight="1" thickBot="1">
      <c r="A5014" s="446"/>
      <c r="B5014" s="446"/>
      <c r="C5014" s="54" t="str">
        <f>IF(A5014="CSP","Consolidated Supply Program(IIF)",IF(A5014&lt;&gt;"",INDEX('CCN &amp; Description'!$B$2:$B$1071,MATCH(VALUE(LEFT(A5014,5)),'CCN &amp; Description'!$A$2:$A$1071,0)),""))</f>
        <v/>
      </c>
      <c r="D5014" s="55" t="str">
        <f t="shared" si="156"/>
        <v>S</v>
      </c>
      <c r="E5014" s="55" t="str">
        <f t="shared" si="157"/>
        <v>S0015</v>
      </c>
      <c r="F5014" s="56" t="s">
        <v>17321</v>
      </c>
      <c r="G5014" s="56" t="s">
        <v>17311</v>
      </c>
      <c r="H5014" s="59"/>
      <c r="I5014" s="57">
        <v>0</v>
      </c>
      <c r="J5014" s="57">
        <v>0</v>
      </c>
      <c r="K5014" s="57">
        <v>0</v>
      </c>
      <c r="L5014" s="315" t="e">
        <v>#REF!</v>
      </c>
      <c r="M5014" s="58" t="e">
        <v>#REF!</v>
      </c>
      <c r="N5014" s="58" t="e">
        <v>#N/A</v>
      </c>
      <c r="O5014" s="58" t="e">
        <v>#N/A</v>
      </c>
      <c r="P5014" s="58" t="e">
        <v>#N/A</v>
      </c>
      <c r="Q5014" s="58" t="e">
        <v>#N/A</v>
      </c>
    </row>
    <row r="5015" spans="1:17" ht="15" customHeight="1" thickBot="1">
      <c r="A5015" s="446"/>
      <c r="B5015" s="446"/>
      <c r="C5015" s="54" t="str">
        <f>IF(A5015="CSP","Consolidated Supply Program(IIF)",IF(A5015&lt;&gt;"",INDEX('CCN &amp; Description'!$B$2:$B$1071,MATCH(VALUE(LEFT(A5015,5)),'CCN &amp; Description'!$A$2:$A$1071,0)),""))</f>
        <v/>
      </c>
      <c r="D5015" s="55" t="str">
        <f t="shared" si="156"/>
        <v>S</v>
      </c>
      <c r="E5015" s="55" t="str">
        <f t="shared" si="157"/>
        <v>S0016</v>
      </c>
      <c r="F5015" s="56" t="s">
        <v>17322</v>
      </c>
      <c r="G5015" s="56" t="s">
        <v>17307</v>
      </c>
      <c r="H5015" s="59"/>
      <c r="I5015" s="57">
        <v>0</v>
      </c>
      <c r="J5015" s="57">
        <v>0</v>
      </c>
      <c r="K5015" s="57">
        <v>0</v>
      </c>
      <c r="L5015" s="315" t="e">
        <v>#REF!</v>
      </c>
      <c r="M5015" s="58" t="e">
        <v>#REF!</v>
      </c>
      <c r="N5015" s="58" t="e">
        <v>#N/A</v>
      </c>
      <c r="O5015" s="58" t="e">
        <v>#N/A</v>
      </c>
      <c r="P5015" s="58" t="e">
        <v>#N/A</v>
      </c>
      <c r="Q5015" s="58" t="e">
        <v>#N/A</v>
      </c>
    </row>
    <row r="5016" spans="1:17" ht="15" customHeight="1" thickBot="1">
      <c r="A5016" s="446"/>
      <c r="B5016" s="446"/>
      <c r="C5016" s="54" t="str">
        <f>IF(A5016="CSP","Consolidated Supply Program(IIF)",IF(A5016&lt;&gt;"",INDEX('CCN &amp; Description'!$B$2:$B$1071,MATCH(VALUE(LEFT(A5016,5)),'CCN &amp; Description'!$A$2:$A$1071,0)),""))</f>
        <v/>
      </c>
      <c r="D5016" s="55" t="str">
        <f t="shared" si="156"/>
        <v>S</v>
      </c>
      <c r="E5016" s="55" t="str">
        <f t="shared" si="157"/>
        <v>S0017</v>
      </c>
      <c r="F5016" s="56" t="s">
        <v>17323</v>
      </c>
      <c r="G5016" s="56" t="s">
        <v>17307</v>
      </c>
      <c r="H5016" s="59"/>
      <c r="I5016" s="57">
        <v>0</v>
      </c>
      <c r="J5016" s="57">
        <v>0</v>
      </c>
      <c r="K5016" s="57">
        <v>0</v>
      </c>
      <c r="L5016" s="315" t="e">
        <v>#REF!</v>
      </c>
      <c r="M5016" s="58" t="e">
        <v>#REF!</v>
      </c>
      <c r="N5016" s="58" t="e">
        <v>#N/A</v>
      </c>
      <c r="O5016" s="58" t="e">
        <v>#N/A</v>
      </c>
      <c r="P5016" s="58" t="e">
        <v>#N/A</v>
      </c>
      <c r="Q5016" s="58" t="e">
        <v>#N/A</v>
      </c>
    </row>
    <row r="5017" spans="1:17" ht="15" customHeight="1" thickBot="1">
      <c r="A5017" s="446"/>
      <c r="B5017" s="446"/>
      <c r="C5017" s="54" t="str">
        <f>IF(A5017="CSP","Consolidated Supply Program(IIF)",IF(A5017&lt;&gt;"",INDEX('CCN &amp; Description'!$B$2:$B$1071,MATCH(VALUE(LEFT(A5017,5)),'CCN &amp; Description'!$A$2:$A$1071,0)),""))</f>
        <v/>
      </c>
      <c r="D5017" s="55" t="str">
        <f t="shared" si="156"/>
        <v>S</v>
      </c>
      <c r="E5017" s="55" t="str">
        <f t="shared" si="157"/>
        <v>S0018</v>
      </c>
      <c r="F5017" s="56" t="s">
        <v>17324</v>
      </c>
      <c r="G5017" s="56" t="s">
        <v>17307</v>
      </c>
      <c r="H5017" s="59"/>
      <c r="I5017" s="57">
        <v>0</v>
      </c>
      <c r="J5017" s="57">
        <v>0</v>
      </c>
      <c r="K5017" s="57">
        <v>0</v>
      </c>
      <c r="L5017" s="315" t="e">
        <v>#REF!</v>
      </c>
      <c r="M5017" s="58" t="e">
        <v>#REF!</v>
      </c>
      <c r="N5017" s="58" t="e">
        <v>#N/A</v>
      </c>
      <c r="O5017" s="58" t="e">
        <v>#N/A</v>
      </c>
      <c r="P5017" s="58" t="e">
        <v>#N/A</v>
      </c>
      <c r="Q5017" s="58" t="e">
        <v>#N/A</v>
      </c>
    </row>
    <row r="5018" spans="1:17" ht="15" customHeight="1" thickBot="1">
      <c r="A5018" s="446"/>
      <c r="B5018" s="446"/>
      <c r="C5018" s="54" t="str">
        <f>IF(A5018="CSP","Consolidated Supply Program(IIF)",IF(A5018&lt;&gt;"",INDEX('CCN &amp; Description'!$B$2:$B$1071,MATCH(VALUE(LEFT(A5018,5)),'CCN &amp; Description'!$A$2:$A$1071,0)),""))</f>
        <v/>
      </c>
      <c r="D5018" s="55" t="str">
        <f t="shared" si="156"/>
        <v>S</v>
      </c>
      <c r="E5018" s="55" t="str">
        <f t="shared" si="157"/>
        <v>S0019</v>
      </c>
      <c r="F5018" s="56" t="s">
        <v>17325</v>
      </c>
      <c r="G5018" s="56" t="s">
        <v>17311</v>
      </c>
      <c r="H5018" s="59"/>
      <c r="I5018" s="57">
        <v>0</v>
      </c>
      <c r="J5018" s="57">
        <v>0</v>
      </c>
      <c r="K5018" s="57">
        <v>0</v>
      </c>
      <c r="L5018" s="315" t="e">
        <v>#REF!</v>
      </c>
      <c r="M5018" s="58" t="e">
        <v>#REF!</v>
      </c>
      <c r="N5018" s="58" t="e">
        <v>#N/A</v>
      </c>
      <c r="O5018" s="58" t="e">
        <v>#N/A</v>
      </c>
      <c r="P5018" s="58" t="e">
        <v>#N/A</v>
      </c>
      <c r="Q5018" s="58" t="e">
        <v>#N/A</v>
      </c>
    </row>
    <row r="5019" spans="1:17" ht="15" customHeight="1" thickBot="1">
      <c r="A5019" s="446"/>
      <c r="B5019" s="446"/>
      <c r="C5019" s="54" t="str">
        <f>IF(A5019="CSP","Consolidated Supply Program(IIF)",IF(A5019&lt;&gt;"",INDEX('CCN &amp; Description'!$B$2:$B$1071,MATCH(VALUE(LEFT(A5019,5)),'CCN &amp; Description'!$A$2:$A$1071,0)),""))</f>
        <v/>
      </c>
      <c r="D5019" s="55" t="str">
        <f t="shared" si="156"/>
        <v>S</v>
      </c>
      <c r="E5019" s="55" t="str">
        <f t="shared" si="157"/>
        <v>S0020</v>
      </c>
      <c r="F5019" s="56" t="s">
        <v>17326</v>
      </c>
      <c r="G5019" s="56" t="s">
        <v>17327</v>
      </c>
      <c r="H5019" s="59"/>
      <c r="I5019" s="57">
        <v>0</v>
      </c>
      <c r="J5019" s="57">
        <v>0</v>
      </c>
      <c r="K5019" s="57">
        <v>0</v>
      </c>
      <c r="L5019" s="315" t="e">
        <v>#REF!</v>
      </c>
      <c r="M5019" s="58" t="e">
        <v>#REF!</v>
      </c>
      <c r="N5019" s="58" t="e">
        <v>#N/A</v>
      </c>
      <c r="O5019" s="58" t="e">
        <v>#N/A</v>
      </c>
      <c r="P5019" s="58" t="e">
        <v>#N/A</v>
      </c>
      <c r="Q5019" s="58" t="e">
        <v>#N/A</v>
      </c>
    </row>
    <row r="5020" spans="1:17" ht="15" customHeight="1" thickBot="1">
      <c r="A5020" s="446"/>
      <c r="B5020" s="446"/>
      <c r="C5020" s="54" t="str">
        <f>IF(A5020="CSP","Consolidated Supply Program(IIF)",IF(A5020&lt;&gt;"",INDEX('CCN &amp; Description'!$B$2:$B$1071,MATCH(VALUE(LEFT(A5020,5)),'CCN &amp; Description'!$A$2:$A$1071,0)),""))</f>
        <v/>
      </c>
      <c r="D5020" s="55" t="str">
        <f t="shared" si="156"/>
        <v>S</v>
      </c>
      <c r="E5020" s="55" t="str">
        <f t="shared" si="157"/>
        <v>S0021</v>
      </c>
      <c r="F5020" s="56" t="s">
        <v>17328</v>
      </c>
      <c r="G5020" s="56" t="s">
        <v>17311</v>
      </c>
      <c r="H5020" s="59"/>
      <c r="I5020" s="57">
        <v>0</v>
      </c>
      <c r="J5020" s="57">
        <v>0</v>
      </c>
      <c r="K5020" s="57">
        <v>0</v>
      </c>
      <c r="L5020" s="315" t="e">
        <v>#REF!</v>
      </c>
      <c r="M5020" s="58" t="e">
        <v>#REF!</v>
      </c>
      <c r="N5020" s="58" t="e">
        <v>#N/A</v>
      </c>
      <c r="O5020" s="58" t="e">
        <v>#N/A</v>
      </c>
      <c r="P5020" s="58" t="e">
        <v>#N/A</v>
      </c>
      <c r="Q5020" s="58" t="e">
        <v>#N/A</v>
      </c>
    </row>
    <row r="5021" spans="1:17" ht="15" customHeight="1" thickBot="1">
      <c r="A5021" s="446"/>
      <c r="B5021" s="446"/>
      <c r="C5021" s="54" t="str">
        <f>IF(A5021="CSP","Consolidated Supply Program(IIF)",IF(A5021&lt;&gt;"",INDEX('CCN &amp; Description'!$B$2:$B$1071,MATCH(VALUE(LEFT(A5021,5)),'CCN &amp; Description'!$A$2:$A$1071,0)),""))</f>
        <v/>
      </c>
      <c r="D5021" s="55" t="str">
        <f t="shared" si="156"/>
        <v>S</v>
      </c>
      <c r="E5021" s="55" t="str">
        <f t="shared" si="157"/>
        <v>S0022</v>
      </c>
      <c r="F5021" s="56" t="s">
        <v>17329</v>
      </c>
      <c r="G5021" s="56" t="s">
        <v>17307</v>
      </c>
      <c r="H5021" s="59"/>
      <c r="I5021" s="57">
        <v>0</v>
      </c>
      <c r="J5021" s="57">
        <v>0</v>
      </c>
      <c r="K5021" s="57">
        <v>0</v>
      </c>
      <c r="L5021" s="315" t="e">
        <v>#REF!</v>
      </c>
      <c r="M5021" s="58" t="e">
        <v>#REF!</v>
      </c>
      <c r="N5021" s="58" t="e">
        <v>#N/A</v>
      </c>
      <c r="O5021" s="58" t="e">
        <v>#N/A</v>
      </c>
      <c r="P5021" s="58" t="e">
        <v>#N/A</v>
      </c>
      <c r="Q5021" s="58" t="e">
        <v>#N/A</v>
      </c>
    </row>
    <row r="5022" spans="1:17" ht="15" customHeight="1" thickBot="1">
      <c r="A5022" s="446"/>
      <c r="B5022" s="446"/>
      <c r="C5022" s="54" t="str">
        <f>IF(A5022="CSP","Consolidated Supply Program(IIF)",IF(A5022&lt;&gt;"",INDEX('CCN &amp; Description'!$B$2:$B$1071,MATCH(VALUE(LEFT(A5022,5)),'CCN &amp; Description'!$A$2:$A$1071,0)),""))</f>
        <v/>
      </c>
      <c r="D5022" s="55" t="str">
        <f t="shared" si="156"/>
        <v>S</v>
      </c>
      <c r="E5022" s="55" t="str">
        <f t="shared" si="157"/>
        <v>S0023</v>
      </c>
      <c r="F5022" s="56" t="s">
        <v>17330</v>
      </c>
      <c r="G5022" s="56" t="s">
        <v>17311</v>
      </c>
      <c r="H5022" s="59"/>
      <c r="I5022" s="57">
        <v>0</v>
      </c>
      <c r="J5022" s="57">
        <v>0</v>
      </c>
      <c r="K5022" s="57">
        <v>0</v>
      </c>
      <c r="L5022" s="315" t="e">
        <v>#REF!</v>
      </c>
      <c r="M5022" s="58" t="e">
        <v>#REF!</v>
      </c>
      <c r="N5022" s="58" t="e">
        <v>#N/A</v>
      </c>
      <c r="O5022" s="58" t="e">
        <v>#N/A</v>
      </c>
      <c r="P5022" s="58" t="e">
        <v>#N/A</v>
      </c>
      <c r="Q5022" s="58" t="e">
        <v>#N/A</v>
      </c>
    </row>
    <row r="5023" spans="1:17" ht="15" customHeight="1" thickBot="1">
      <c r="A5023" s="446"/>
      <c r="B5023" s="446"/>
      <c r="C5023" s="54" t="str">
        <f>IF(A5023="CSP","Consolidated Supply Program(IIF)",IF(A5023&lt;&gt;"",INDEX('CCN &amp; Description'!$B$2:$B$1071,MATCH(VALUE(LEFT(A5023,5)),'CCN &amp; Description'!$A$2:$A$1071,0)),""))</f>
        <v/>
      </c>
      <c r="D5023" s="55" t="str">
        <f t="shared" si="156"/>
        <v>S</v>
      </c>
      <c r="E5023" s="55" t="str">
        <f t="shared" si="157"/>
        <v>S0024</v>
      </c>
      <c r="F5023" s="56" t="s">
        <v>17331</v>
      </c>
      <c r="G5023" s="56" t="s">
        <v>17307</v>
      </c>
      <c r="H5023" s="59"/>
      <c r="I5023" s="57">
        <v>0</v>
      </c>
      <c r="J5023" s="57">
        <v>0</v>
      </c>
      <c r="K5023" s="57">
        <v>0</v>
      </c>
      <c r="L5023" s="315" t="e">
        <v>#REF!</v>
      </c>
      <c r="M5023" s="58" t="e">
        <v>#REF!</v>
      </c>
      <c r="N5023" s="58" t="e">
        <v>#N/A</v>
      </c>
      <c r="O5023" s="58" t="e">
        <v>#N/A</v>
      </c>
      <c r="P5023" s="58" t="e">
        <v>#N/A</v>
      </c>
      <c r="Q5023" s="58" t="e">
        <v>#N/A</v>
      </c>
    </row>
    <row r="5024" spans="1:17" ht="15" customHeight="1" thickBot="1">
      <c r="A5024" s="446"/>
      <c r="B5024" s="446"/>
      <c r="C5024" s="54" t="str">
        <f>IF(A5024="CSP","Consolidated Supply Program(IIF)",IF(A5024&lt;&gt;"",INDEX('CCN &amp; Description'!$B$2:$B$1071,MATCH(VALUE(LEFT(A5024,5)),'CCN &amp; Description'!$A$2:$A$1071,0)),""))</f>
        <v/>
      </c>
      <c r="D5024" s="55" t="str">
        <f t="shared" si="156"/>
        <v>S</v>
      </c>
      <c r="E5024" s="55" t="str">
        <f t="shared" si="157"/>
        <v>S0025</v>
      </c>
      <c r="F5024" s="56" t="s">
        <v>17332</v>
      </c>
      <c r="G5024" s="56" t="s">
        <v>17307</v>
      </c>
      <c r="H5024" s="59"/>
      <c r="I5024" s="57">
        <v>0</v>
      </c>
      <c r="J5024" s="57">
        <v>0</v>
      </c>
      <c r="K5024" s="57">
        <v>0</v>
      </c>
      <c r="L5024" s="315" t="e">
        <v>#REF!</v>
      </c>
      <c r="M5024" s="58" t="e">
        <v>#REF!</v>
      </c>
      <c r="N5024" s="58" t="e">
        <v>#N/A</v>
      </c>
      <c r="O5024" s="58" t="e">
        <v>#N/A</v>
      </c>
      <c r="P5024" s="58" t="e">
        <v>#N/A</v>
      </c>
      <c r="Q5024" s="58" t="e">
        <v>#N/A</v>
      </c>
    </row>
    <row r="5025" spans="1:17" ht="15" customHeight="1" thickBot="1">
      <c r="A5025" s="446"/>
      <c r="B5025" s="446"/>
      <c r="C5025" s="54" t="str">
        <f>IF(A5025="CSP","Consolidated Supply Program(IIF)",IF(A5025&lt;&gt;"",INDEX('CCN &amp; Description'!$B$2:$B$1071,MATCH(VALUE(LEFT(A5025,5)),'CCN &amp; Description'!$A$2:$A$1071,0)),""))</f>
        <v/>
      </c>
      <c r="D5025" s="55" t="str">
        <f t="shared" si="156"/>
        <v>S</v>
      </c>
      <c r="E5025" s="55" t="str">
        <f t="shared" si="157"/>
        <v>S0026</v>
      </c>
      <c r="F5025" s="56" t="s">
        <v>17333</v>
      </c>
      <c r="G5025" s="56" t="s">
        <v>17307</v>
      </c>
      <c r="H5025" s="59"/>
      <c r="I5025" s="57">
        <v>0</v>
      </c>
      <c r="J5025" s="57">
        <v>0</v>
      </c>
      <c r="K5025" s="57">
        <v>0</v>
      </c>
      <c r="L5025" s="315" t="e">
        <v>#REF!</v>
      </c>
      <c r="M5025" s="58" t="e">
        <v>#REF!</v>
      </c>
      <c r="N5025" s="58" t="e">
        <v>#N/A</v>
      </c>
      <c r="O5025" s="58" t="e">
        <v>#N/A</v>
      </c>
      <c r="P5025" s="58" t="e">
        <v>#N/A</v>
      </c>
      <c r="Q5025" s="58" t="e">
        <v>#N/A</v>
      </c>
    </row>
    <row r="5026" spans="1:17" ht="15" customHeight="1" thickBot="1">
      <c r="A5026" s="446"/>
      <c r="B5026" s="446"/>
      <c r="C5026" s="54" t="str">
        <f>IF(A5026="CSP","Consolidated Supply Program(IIF)",IF(A5026&lt;&gt;"",INDEX('CCN &amp; Description'!$B$2:$B$1071,MATCH(VALUE(LEFT(A5026,5)),'CCN &amp; Description'!$A$2:$A$1071,0)),""))</f>
        <v/>
      </c>
      <c r="D5026" s="55" t="str">
        <f t="shared" si="156"/>
        <v>S</v>
      </c>
      <c r="E5026" s="55" t="str">
        <f t="shared" si="157"/>
        <v>S0027</v>
      </c>
      <c r="F5026" s="56" t="s">
        <v>17334</v>
      </c>
      <c r="G5026" s="56" t="s">
        <v>17307</v>
      </c>
      <c r="H5026" s="59"/>
      <c r="I5026" s="57">
        <v>0</v>
      </c>
      <c r="J5026" s="57">
        <v>0</v>
      </c>
      <c r="K5026" s="57">
        <v>0</v>
      </c>
      <c r="L5026" s="315" t="e">
        <v>#REF!</v>
      </c>
      <c r="M5026" s="58" t="e">
        <v>#REF!</v>
      </c>
      <c r="N5026" s="58" t="e">
        <v>#N/A</v>
      </c>
      <c r="O5026" s="58" t="e">
        <v>#N/A</v>
      </c>
      <c r="P5026" s="58" t="e">
        <v>#N/A</v>
      </c>
      <c r="Q5026" s="58" t="e">
        <v>#N/A</v>
      </c>
    </row>
    <row r="5027" spans="1:17" ht="15" customHeight="1" thickBot="1">
      <c r="A5027" s="446"/>
      <c r="B5027" s="446"/>
      <c r="C5027" s="54" t="str">
        <f>IF(A5027="CSP","Consolidated Supply Program(IIF)",IF(A5027&lt;&gt;"",INDEX('CCN &amp; Description'!$B$2:$B$1071,MATCH(VALUE(LEFT(A5027,5)),'CCN &amp; Description'!$A$2:$A$1071,0)),""))</f>
        <v/>
      </c>
      <c r="D5027" s="55" t="str">
        <f t="shared" si="156"/>
        <v>S</v>
      </c>
      <c r="E5027" s="55" t="str">
        <f t="shared" si="157"/>
        <v>S0030</v>
      </c>
      <c r="F5027" s="56" t="s">
        <v>17335</v>
      </c>
      <c r="G5027" s="56" t="s">
        <v>17336</v>
      </c>
      <c r="H5027" s="59"/>
      <c r="I5027" s="57">
        <v>0</v>
      </c>
      <c r="J5027" s="57">
        <v>0</v>
      </c>
      <c r="K5027" s="57">
        <v>1</v>
      </c>
      <c r="L5027" s="315" t="e">
        <v>#REF!</v>
      </c>
      <c r="M5027" s="58" t="e">
        <v>#REF!</v>
      </c>
      <c r="N5027" s="58" t="e">
        <v>#N/A</v>
      </c>
      <c r="O5027" s="58" t="e">
        <v>#N/A</v>
      </c>
      <c r="P5027" s="58" t="e">
        <v>#N/A</v>
      </c>
      <c r="Q5027" s="58" t="e">
        <v>#N/A</v>
      </c>
    </row>
    <row r="5028" spans="1:17" ht="15" customHeight="1" thickBot="1">
      <c r="A5028" s="446"/>
      <c r="B5028" s="446"/>
      <c r="C5028" s="54" t="str">
        <f>IF(A5028="CSP","Consolidated Supply Program(IIF)",IF(A5028&lt;&gt;"",INDEX('CCN &amp; Description'!$B$2:$B$1071,MATCH(VALUE(LEFT(A5028,5)),'CCN &amp; Description'!$A$2:$A$1071,0)),""))</f>
        <v/>
      </c>
      <c r="D5028" s="55" t="str">
        <f t="shared" si="156"/>
        <v>S</v>
      </c>
      <c r="E5028" s="55" t="str">
        <f t="shared" si="157"/>
        <v>S0060</v>
      </c>
      <c r="F5028" s="56" t="s">
        <v>17337</v>
      </c>
      <c r="G5028" s="56" t="s">
        <v>17305</v>
      </c>
      <c r="H5028" s="56" t="s">
        <v>17337</v>
      </c>
      <c r="I5028" s="57">
        <v>0</v>
      </c>
      <c r="J5028" s="57">
        <v>0</v>
      </c>
      <c r="K5028" s="57">
        <v>0</v>
      </c>
      <c r="L5028" s="315" t="e">
        <v>#REF!</v>
      </c>
      <c r="M5028" s="58" t="e">
        <v>#REF!</v>
      </c>
      <c r="N5028" s="58" t="e">
        <v>#N/A</v>
      </c>
      <c r="O5028" s="58" t="e">
        <v>#N/A</v>
      </c>
      <c r="P5028" s="58" t="e">
        <v>#N/A</v>
      </c>
      <c r="Q5028" s="58" t="e">
        <v>#N/A</v>
      </c>
    </row>
    <row r="5029" spans="1:17" ht="15" customHeight="1" thickBot="1">
      <c r="A5029" s="446"/>
      <c r="B5029" s="446"/>
      <c r="C5029" s="54" t="str">
        <f>IF(A5029="CSP","Consolidated Supply Program(IIF)",IF(A5029&lt;&gt;"",INDEX('CCN &amp; Description'!$B$2:$B$1071,MATCH(VALUE(LEFT(A5029,5)),'CCN &amp; Description'!$A$2:$A$1071,0)),""))</f>
        <v/>
      </c>
      <c r="D5029" s="55" t="str">
        <f t="shared" si="156"/>
        <v>S</v>
      </c>
      <c r="E5029" s="55" t="str">
        <f t="shared" si="157"/>
        <v>S0061</v>
      </c>
      <c r="F5029" s="56" t="s">
        <v>17338</v>
      </c>
      <c r="G5029" s="56" t="s">
        <v>17305</v>
      </c>
      <c r="H5029" s="56" t="s">
        <v>17338</v>
      </c>
      <c r="I5029" s="57">
        <v>0</v>
      </c>
      <c r="J5029" s="57">
        <v>0</v>
      </c>
      <c r="K5029" s="57">
        <v>0</v>
      </c>
      <c r="L5029" s="315" t="e">
        <v>#REF!</v>
      </c>
      <c r="M5029" s="58" t="e">
        <v>#REF!</v>
      </c>
      <c r="N5029" s="58" t="e">
        <v>#N/A</v>
      </c>
      <c r="O5029" s="58" t="e">
        <v>#N/A</v>
      </c>
      <c r="P5029" s="58" t="e">
        <v>#N/A</v>
      </c>
      <c r="Q5029" s="58" t="e">
        <v>#N/A</v>
      </c>
    </row>
    <row r="5030" spans="1:17" ht="15" customHeight="1" thickBot="1">
      <c r="A5030" s="446"/>
      <c r="B5030" s="446"/>
      <c r="C5030" s="54" t="str">
        <f>IF(A5030="CSP","Consolidated Supply Program(IIF)",IF(A5030&lt;&gt;"",INDEX('CCN &amp; Description'!$B$2:$B$1071,MATCH(VALUE(LEFT(A5030,5)),'CCN &amp; Description'!$A$2:$A$1071,0)),""))</f>
        <v/>
      </c>
      <c r="D5030" s="55" t="str">
        <f t="shared" si="156"/>
        <v>S</v>
      </c>
      <c r="E5030" s="55" t="str">
        <f t="shared" si="157"/>
        <v>S0071</v>
      </c>
      <c r="F5030" s="56" t="s">
        <v>17339</v>
      </c>
      <c r="G5030" s="56" t="s">
        <v>17311</v>
      </c>
      <c r="H5030" s="59"/>
      <c r="I5030" s="57">
        <v>4</v>
      </c>
      <c r="J5030" s="57">
        <v>3.33</v>
      </c>
      <c r="K5030" s="57">
        <v>2.17</v>
      </c>
      <c r="L5030" s="315" t="e">
        <v>#REF!</v>
      </c>
      <c r="M5030" s="58" t="e">
        <v>#REF!</v>
      </c>
      <c r="N5030" s="58" t="e">
        <v>#N/A</v>
      </c>
      <c r="O5030" s="58" t="e">
        <v>#N/A</v>
      </c>
      <c r="P5030" s="58" t="e">
        <v>#N/A</v>
      </c>
      <c r="Q5030" s="58" t="e">
        <v>#N/A</v>
      </c>
    </row>
    <row r="5031" spans="1:17" ht="15" customHeight="1" thickBot="1">
      <c r="A5031" s="446"/>
      <c r="B5031" s="446"/>
      <c r="C5031" s="54" t="str">
        <f>IF(A5031="CSP","Consolidated Supply Program(IIF)",IF(A5031&lt;&gt;"",INDEX('CCN &amp; Description'!$B$2:$B$1071,MATCH(VALUE(LEFT(A5031,5)),'CCN &amp; Description'!$A$2:$A$1071,0)),""))</f>
        <v/>
      </c>
      <c r="D5031" s="55" t="str">
        <f t="shared" si="156"/>
        <v>S</v>
      </c>
      <c r="E5031" s="55" t="str">
        <f t="shared" si="157"/>
        <v>S0072</v>
      </c>
      <c r="F5031" s="56" t="s">
        <v>17340</v>
      </c>
      <c r="G5031" s="56" t="s">
        <v>17311</v>
      </c>
      <c r="H5031" s="59"/>
      <c r="I5031" s="57">
        <v>4</v>
      </c>
      <c r="J5031" s="57">
        <v>3.33</v>
      </c>
      <c r="K5031" s="57">
        <v>2.17</v>
      </c>
      <c r="L5031" s="315" t="e">
        <v>#REF!</v>
      </c>
      <c r="M5031" s="58" t="e">
        <v>#REF!</v>
      </c>
      <c r="N5031" s="58" t="e">
        <v>#N/A</v>
      </c>
      <c r="O5031" s="58" t="e">
        <v>#N/A</v>
      </c>
      <c r="P5031" s="58" t="e">
        <v>#N/A</v>
      </c>
      <c r="Q5031" s="58" t="e">
        <v>#N/A</v>
      </c>
    </row>
    <row r="5032" spans="1:17" ht="15" customHeight="1" thickBot="1">
      <c r="A5032" s="446"/>
      <c r="B5032" s="446"/>
      <c r="C5032" s="54" t="str">
        <f>IF(A5032="CSP","Consolidated Supply Program(IIF)",IF(A5032&lt;&gt;"",INDEX('CCN &amp; Description'!$B$2:$B$1071,MATCH(VALUE(LEFT(A5032,5)),'CCN &amp; Description'!$A$2:$A$1071,0)),""))</f>
        <v/>
      </c>
      <c r="D5032" s="55" t="str">
        <f t="shared" si="156"/>
        <v>S</v>
      </c>
      <c r="E5032" s="55" t="str">
        <f t="shared" si="157"/>
        <v>S0073</v>
      </c>
      <c r="F5032" s="56" t="s">
        <v>17341</v>
      </c>
      <c r="G5032" s="56" t="s">
        <v>17311</v>
      </c>
      <c r="H5032" s="59"/>
      <c r="I5032" s="57">
        <v>4</v>
      </c>
      <c r="J5032" s="57">
        <v>3.33</v>
      </c>
      <c r="K5032" s="57">
        <v>2.17</v>
      </c>
      <c r="L5032" s="315" t="e">
        <v>#REF!</v>
      </c>
      <c r="M5032" s="58" t="e">
        <v>#REF!</v>
      </c>
      <c r="N5032" s="58" t="e">
        <v>#N/A</v>
      </c>
      <c r="O5032" s="58" t="e">
        <v>#N/A</v>
      </c>
      <c r="P5032" s="58" t="e">
        <v>#N/A</v>
      </c>
      <c r="Q5032" s="58" t="e">
        <v>#N/A</v>
      </c>
    </row>
    <row r="5033" spans="1:17" ht="15" customHeight="1" thickBot="1">
      <c r="A5033" s="446"/>
      <c r="B5033" s="446"/>
      <c r="C5033" s="54" t="str">
        <f>IF(A5033="CSP","Consolidated Supply Program(IIF)",IF(A5033&lt;&gt;"",INDEX('CCN &amp; Description'!$B$2:$B$1071,MATCH(VALUE(LEFT(A5033,5)),'CCN &amp; Description'!$A$2:$A$1071,0)),""))</f>
        <v/>
      </c>
      <c r="D5033" s="55" t="str">
        <f t="shared" si="156"/>
        <v>S</v>
      </c>
      <c r="E5033" s="55" t="str">
        <f t="shared" si="157"/>
        <v>S0074</v>
      </c>
      <c r="F5033" s="56" t="s">
        <v>17342</v>
      </c>
      <c r="G5033" s="56" t="s">
        <v>17311</v>
      </c>
      <c r="H5033" s="59"/>
      <c r="I5033" s="57">
        <v>4</v>
      </c>
      <c r="J5033" s="57">
        <v>3.33</v>
      </c>
      <c r="K5033" s="57">
        <v>2.17</v>
      </c>
      <c r="L5033" s="315" t="e">
        <v>#REF!</v>
      </c>
      <c r="M5033" s="58" t="e">
        <v>#REF!</v>
      </c>
      <c r="N5033" s="58" t="e">
        <v>#N/A</v>
      </c>
      <c r="O5033" s="58" t="e">
        <v>#N/A</v>
      </c>
      <c r="P5033" s="58" t="e">
        <v>#N/A</v>
      </c>
      <c r="Q5033" s="58" t="e">
        <v>#N/A</v>
      </c>
    </row>
    <row r="5034" spans="1:17" ht="15" customHeight="1" thickBot="1">
      <c r="A5034" s="446"/>
      <c r="B5034" s="446"/>
      <c r="C5034" s="54" t="str">
        <f>IF(A5034="CSP","Consolidated Supply Program(IIF)",IF(A5034&lt;&gt;"",INDEX('CCN &amp; Description'!$B$2:$B$1071,MATCH(VALUE(LEFT(A5034,5)),'CCN &amp; Description'!$A$2:$A$1071,0)),""))</f>
        <v/>
      </c>
      <c r="D5034" s="55" t="str">
        <f t="shared" si="156"/>
        <v>S</v>
      </c>
      <c r="E5034" s="55" t="str">
        <f t="shared" si="157"/>
        <v>S0075</v>
      </c>
      <c r="F5034" s="56" t="s">
        <v>17343</v>
      </c>
      <c r="G5034" s="56" t="s">
        <v>17311</v>
      </c>
      <c r="H5034" s="59"/>
      <c r="I5034" s="57">
        <v>4</v>
      </c>
      <c r="J5034" s="57">
        <v>3.33</v>
      </c>
      <c r="K5034" s="57">
        <v>2.17</v>
      </c>
      <c r="L5034" s="315" t="e">
        <v>#REF!</v>
      </c>
      <c r="M5034" s="58" t="e">
        <v>#REF!</v>
      </c>
      <c r="N5034" s="58" t="e">
        <v>#N/A</v>
      </c>
      <c r="O5034" s="58" t="e">
        <v>#N/A</v>
      </c>
      <c r="P5034" s="58" t="e">
        <v>#N/A</v>
      </c>
      <c r="Q5034" s="58" t="e">
        <v>#N/A</v>
      </c>
    </row>
    <row r="5035" spans="1:17" ht="15" customHeight="1" thickBot="1">
      <c r="A5035" s="446"/>
      <c r="B5035" s="446"/>
      <c r="C5035" s="54" t="str">
        <f>IF(A5035="CSP","Consolidated Supply Program(IIF)",IF(A5035&lt;&gt;"",INDEX('CCN &amp; Description'!$B$2:$B$1071,MATCH(VALUE(LEFT(A5035,5)),'CCN &amp; Description'!$A$2:$A$1071,0)),""))</f>
        <v/>
      </c>
      <c r="D5035" s="55" t="str">
        <f t="shared" si="156"/>
        <v>S</v>
      </c>
      <c r="E5035" s="55" t="str">
        <f t="shared" si="157"/>
        <v>S0076</v>
      </c>
      <c r="F5035" s="56" t="s">
        <v>17344</v>
      </c>
      <c r="G5035" s="56" t="s">
        <v>17311</v>
      </c>
      <c r="H5035" s="59"/>
      <c r="I5035" s="57">
        <v>4</v>
      </c>
      <c r="J5035" s="57">
        <v>3.33</v>
      </c>
      <c r="K5035" s="57">
        <v>2.17</v>
      </c>
      <c r="L5035" s="315" t="e">
        <v>#REF!</v>
      </c>
      <c r="M5035" s="58" t="e">
        <v>#REF!</v>
      </c>
      <c r="N5035" s="58" t="e">
        <v>#N/A</v>
      </c>
      <c r="O5035" s="58" t="e">
        <v>#N/A</v>
      </c>
      <c r="P5035" s="58" t="e">
        <v>#N/A</v>
      </c>
      <c r="Q5035" s="58" t="e">
        <v>#N/A</v>
      </c>
    </row>
    <row r="5036" spans="1:17" ht="15" customHeight="1" thickBot="1">
      <c r="A5036" s="446"/>
      <c r="B5036" s="446"/>
      <c r="C5036" s="54" t="str">
        <f>IF(A5036="CSP","Consolidated Supply Program(IIF)",IF(A5036&lt;&gt;"",INDEX('CCN &amp; Description'!$B$2:$B$1071,MATCH(VALUE(LEFT(A5036,5)),'CCN &amp; Description'!$A$2:$A$1071,0)),""))</f>
        <v/>
      </c>
      <c r="D5036" s="55" t="str">
        <f t="shared" si="156"/>
        <v>S</v>
      </c>
      <c r="E5036" s="55" t="str">
        <f t="shared" si="157"/>
        <v>S0077</v>
      </c>
      <c r="F5036" s="56" t="s">
        <v>17345</v>
      </c>
      <c r="G5036" s="56" t="s">
        <v>17311</v>
      </c>
      <c r="H5036" s="59"/>
      <c r="I5036" s="57">
        <v>4</v>
      </c>
      <c r="J5036" s="57">
        <v>3.33</v>
      </c>
      <c r="K5036" s="57">
        <v>2.17</v>
      </c>
      <c r="L5036" s="315" t="e">
        <v>#REF!</v>
      </c>
      <c r="M5036" s="58" t="e">
        <v>#REF!</v>
      </c>
      <c r="N5036" s="58" t="e">
        <v>#N/A</v>
      </c>
      <c r="O5036" s="58" t="e">
        <v>#N/A</v>
      </c>
      <c r="P5036" s="58" t="e">
        <v>#N/A</v>
      </c>
      <c r="Q5036" s="58" t="e">
        <v>#N/A</v>
      </c>
    </row>
    <row r="5037" spans="1:17" ht="15" customHeight="1" thickBot="1">
      <c r="A5037" s="446"/>
      <c r="B5037" s="446"/>
      <c r="C5037" s="54" t="str">
        <f>IF(A5037="CSP","Consolidated Supply Program(IIF)",IF(A5037&lt;&gt;"",INDEX('CCN &amp; Description'!$B$2:$B$1071,MATCH(VALUE(LEFT(A5037,5)),'CCN &amp; Description'!$A$2:$A$1071,0)),""))</f>
        <v/>
      </c>
      <c r="D5037" s="55" t="str">
        <f t="shared" si="156"/>
        <v>S</v>
      </c>
      <c r="E5037" s="55" t="str">
        <f t="shared" si="157"/>
        <v>S0078</v>
      </c>
      <c r="F5037" s="56" t="s">
        <v>17346</v>
      </c>
      <c r="G5037" s="56" t="s">
        <v>17311</v>
      </c>
      <c r="H5037" s="59"/>
      <c r="I5037" s="57">
        <v>4</v>
      </c>
      <c r="J5037" s="57">
        <v>3.33</v>
      </c>
      <c r="K5037" s="57">
        <v>2.17</v>
      </c>
      <c r="L5037" s="315" t="e">
        <v>#REF!</v>
      </c>
      <c r="M5037" s="58" t="e">
        <v>#REF!</v>
      </c>
      <c r="N5037" s="58" t="e">
        <v>#N/A</v>
      </c>
      <c r="O5037" s="58" t="e">
        <v>#N/A</v>
      </c>
      <c r="P5037" s="58" t="e">
        <v>#N/A</v>
      </c>
      <c r="Q5037" s="58" t="e">
        <v>#N/A</v>
      </c>
    </row>
    <row r="5038" spans="1:17" ht="15" customHeight="1" thickBot="1">
      <c r="A5038" s="446"/>
      <c r="B5038" s="446"/>
      <c r="C5038" s="54" t="str">
        <f>IF(A5038="CSP","Consolidated Supply Program(IIF)",IF(A5038&lt;&gt;"",INDEX('CCN &amp; Description'!$B$2:$B$1071,MATCH(VALUE(LEFT(A5038,5)),'CCN &amp; Description'!$A$2:$A$1071,0)),""))</f>
        <v/>
      </c>
      <c r="D5038" s="55" t="str">
        <f t="shared" si="156"/>
        <v>S</v>
      </c>
      <c r="E5038" s="55" t="str">
        <f t="shared" si="157"/>
        <v>S0079</v>
      </c>
      <c r="F5038" s="56" t="s">
        <v>17347</v>
      </c>
      <c r="G5038" s="56" t="s">
        <v>17311</v>
      </c>
      <c r="H5038" s="59"/>
      <c r="I5038" s="57">
        <v>4</v>
      </c>
      <c r="J5038" s="57">
        <v>3.33</v>
      </c>
      <c r="K5038" s="57">
        <v>2.17</v>
      </c>
      <c r="L5038" s="315" t="e">
        <v>#REF!</v>
      </c>
      <c r="M5038" s="58" t="e">
        <v>#REF!</v>
      </c>
      <c r="N5038" s="58" t="e">
        <v>#N/A</v>
      </c>
      <c r="O5038" s="58" t="e">
        <v>#N/A</v>
      </c>
      <c r="P5038" s="58" t="e">
        <v>#N/A</v>
      </c>
      <c r="Q5038" s="58" t="e">
        <v>#N/A</v>
      </c>
    </row>
    <row r="5039" spans="1:17" ht="15" customHeight="1" thickBot="1">
      <c r="A5039" s="446"/>
      <c r="B5039" s="446"/>
      <c r="C5039" s="54" t="str">
        <f>IF(A5039="CSP","Consolidated Supply Program(IIF)",IF(A5039&lt;&gt;"",INDEX('CCN &amp; Description'!$B$2:$B$1071,MATCH(VALUE(LEFT(A5039,5)),'CCN &amp; Description'!$A$2:$A$1071,0)),""))</f>
        <v/>
      </c>
      <c r="D5039" s="55" t="str">
        <f t="shared" si="156"/>
        <v>S</v>
      </c>
      <c r="E5039" s="55" t="str">
        <f t="shared" si="157"/>
        <v>S0080</v>
      </c>
      <c r="F5039" s="56" t="s">
        <v>17348</v>
      </c>
      <c r="G5039" s="56" t="s">
        <v>17311</v>
      </c>
      <c r="H5039" s="59"/>
      <c r="I5039" s="57">
        <v>4</v>
      </c>
      <c r="J5039" s="57">
        <v>3.33</v>
      </c>
      <c r="K5039" s="57">
        <v>2.17</v>
      </c>
      <c r="L5039" s="315" t="e">
        <v>#REF!</v>
      </c>
      <c r="M5039" s="58" t="e">
        <v>#REF!</v>
      </c>
      <c r="N5039" s="58" t="e">
        <v>#N/A</v>
      </c>
      <c r="O5039" s="58" t="e">
        <v>#N/A</v>
      </c>
      <c r="P5039" s="58" t="e">
        <v>#N/A</v>
      </c>
      <c r="Q5039" s="58" t="e">
        <v>#N/A</v>
      </c>
    </row>
    <row r="5040" spans="1:17" ht="15" customHeight="1" thickBot="1">
      <c r="A5040" s="446"/>
      <c r="B5040" s="446"/>
      <c r="C5040" s="54" t="str">
        <f>IF(A5040="CSP","Consolidated Supply Program(IIF)",IF(A5040&lt;&gt;"",INDEX('CCN &amp; Description'!$B$2:$B$1071,MATCH(VALUE(LEFT(A5040,5)),'CCN &amp; Description'!$A$2:$A$1071,0)),""))</f>
        <v/>
      </c>
      <c r="D5040" s="55" t="str">
        <f t="shared" si="156"/>
        <v>S</v>
      </c>
      <c r="E5040" s="55" t="str">
        <f t="shared" si="157"/>
        <v>S0081</v>
      </c>
      <c r="F5040" s="56" t="s">
        <v>17349</v>
      </c>
      <c r="G5040" s="56" t="s">
        <v>17311</v>
      </c>
      <c r="H5040" s="59"/>
      <c r="I5040" s="57">
        <v>4</v>
      </c>
      <c r="J5040" s="57">
        <v>3.33</v>
      </c>
      <c r="K5040" s="57">
        <v>2.17</v>
      </c>
      <c r="L5040" s="315" t="e">
        <v>#REF!</v>
      </c>
      <c r="M5040" s="58" t="e">
        <v>#REF!</v>
      </c>
      <c r="N5040" s="58" t="e">
        <v>#N/A</v>
      </c>
      <c r="O5040" s="58" t="e">
        <v>#N/A</v>
      </c>
      <c r="P5040" s="58" t="e">
        <v>#N/A</v>
      </c>
      <c r="Q5040" s="58" t="e">
        <v>#N/A</v>
      </c>
    </row>
    <row r="5041" spans="1:17" ht="15" customHeight="1" thickBot="1">
      <c r="A5041" s="446"/>
      <c r="B5041" s="446"/>
      <c r="C5041" s="54" t="str">
        <f>IF(A5041="CSP","Consolidated Supply Program(IIF)",IF(A5041&lt;&gt;"",INDEX('CCN &amp; Description'!$B$2:$B$1071,MATCH(VALUE(LEFT(A5041,5)),'CCN &amp; Description'!$A$2:$A$1071,0)),""))</f>
        <v/>
      </c>
      <c r="D5041" s="55" t="str">
        <f t="shared" si="156"/>
        <v>S</v>
      </c>
      <c r="E5041" s="55" t="str">
        <f t="shared" si="157"/>
        <v>S0082</v>
      </c>
      <c r="F5041" s="56" t="s">
        <v>17350</v>
      </c>
      <c r="G5041" s="56" t="s">
        <v>17311</v>
      </c>
      <c r="H5041" s="59"/>
      <c r="I5041" s="57">
        <v>4</v>
      </c>
      <c r="J5041" s="57">
        <v>3.33</v>
      </c>
      <c r="K5041" s="57">
        <v>2.17</v>
      </c>
      <c r="L5041" s="315" t="e">
        <v>#REF!</v>
      </c>
      <c r="M5041" s="58" t="e">
        <v>#REF!</v>
      </c>
      <c r="N5041" s="58" t="e">
        <v>#N/A</v>
      </c>
      <c r="O5041" s="58" t="e">
        <v>#N/A</v>
      </c>
      <c r="P5041" s="58" t="e">
        <v>#N/A</v>
      </c>
      <c r="Q5041" s="58" t="e">
        <v>#N/A</v>
      </c>
    </row>
    <row r="5042" spans="1:17" ht="15" customHeight="1" thickBot="1">
      <c r="A5042" s="446"/>
      <c r="B5042" s="446"/>
      <c r="C5042" s="54" t="str">
        <f>IF(A5042="CSP","Consolidated Supply Program(IIF)",IF(A5042&lt;&gt;"",INDEX('CCN &amp; Description'!$B$2:$B$1071,MATCH(VALUE(LEFT(A5042,5)),'CCN &amp; Description'!$A$2:$A$1071,0)),""))</f>
        <v/>
      </c>
      <c r="D5042" s="55" t="str">
        <f t="shared" si="156"/>
        <v>S</v>
      </c>
      <c r="E5042" s="55" t="str">
        <f t="shared" si="157"/>
        <v>S0083</v>
      </c>
      <c r="F5042" s="56" t="s">
        <v>17351</v>
      </c>
      <c r="G5042" s="56" t="s">
        <v>17352</v>
      </c>
      <c r="H5042" s="59"/>
      <c r="I5042" s="57">
        <v>4</v>
      </c>
      <c r="J5042" s="57">
        <v>3.33</v>
      </c>
      <c r="K5042" s="57">
        <v>2.17</v>
      </c>
      <c r="L5042" s="315" t="e">
        <v>#REF!</v>
      </c>
      <c r="M5042" s="58" t="e">
        <v>#REF!</v>
      </c>
      <c r="N5042" s="58" t="e">
        <v>#N/A</v>
      </c>
      <c r="O5042" s="58" t="e">
        <v>#N/A</v>
      </c>
      <c r="P5042" s="58" t="e">
        <v>#N/A</v>
      </c>
      <c r="Q5042" s="58" t="e">
        <v>#N/A</v>
      </c>
    </row>
    <row r="5043" spans="1:17" ht="15" customHeight="1" thickBot="1">
      <c r="A5043" s="446"/>
      <c r="B5043" s="446"/>
      <c r="C5043" s="54" t="str">
        <f>IF(A5043="CSP","Consolidated Supply Program(IIF)",IF(A5043&lt;&gt;"",INDEX('CCN &amp; Description'!$B$2:$B$1071,MATCH(VALUE(LEFT(A5043,5)),'CCN &amp; Description'!$A$2:$A$1071,0)),""))</f>
        <v/>
      </c>
      <c r="D5043" s="55" t="str">
        <f t="shared" si="156"/>
        <v>S</v>
      </c>
      <c r="E5043" s="55" t="str">
        <f t="shared" si="157"/>
        <v>S0084</v>
      </c>
      <c r="F5043" s="56" t="s">
        <v>17353</v>
      </c>
      <c r="G5043" s="56" t="s">
        <v>17311</v>
      </c>
      <c r="H5043" s="59"/>
      <c r="I5043" s="57">
        <v>4</v>
      </c>
      <c r="J5043" s="57">
        <v>3.33</v>
      </c>
      <c r="K5043" s="57">
        <v>2.17</v>
      </c>
      <c r="L5043" s="315" t="e">
        <v>#REF!</v>
      </c>
      <c r="M5043" s="58" t="e">
        <v>#REF!</v>
      </c>
      <c r="N5043" s="58" t="e">
        <v>#N/A</v>
      </c>
      <c r="O5043" s="58" t="e">
        <v>#N/A</v>
      </c>
      <c r="P5043" s="58" t="e">
        <v>#N/A</v>
      </c>
      <c r="Q5043" s="58" t="e">
        <v>#N/A</v>
      </c>
    </row>
    <row r="5044" spans="1:17" ht="15" customHeight="1" thickBot="1">
      <c r="A5044" s="446"/>
      <c r="B5044" s="446"/>
      <c r="C5044" s="54" t="str">
        <f>IF(A5044="CSP","Consolidated Supply Program(IIF)",IF(A5044&lt;&gt;"",INDEX('CCN &amp; Description'!$B$2:$B$1071,MATCH(VALUE(LEFT(A5044,5)),'CCN &amp; Description'!$A$2:$A$1071,0)),""))</f>
        <v/>
      </c>
      <c r="D5044" s="55" t="str">
        <f t="shared" si="156"/>
        <v>S</v>
      </c>
      <c r="E5044" s="55" t="str">
        <f t="shared" si="157"/>
        <v>S0085</v>
      </c>
      <c r="F5044" s="56" t="s">
        <v>17354</v>
      </c>
      <c r="G5044" s="56" t="s">
        <v>17311</v>
      </c>
      <c r="H5044" s="59"/>
      <c r="I5044" s="57">
        <v>4</v>
      </c>
      <c r="J5044" s="57">
        <v>3.33</v>
      </c>
      <c r="K5044" s="57">
        <v>2.17</v>
      </c>
      <c r="L5044" s="315" t="e">
        <v>#REF!</v>
      </c>
      <c r="M5044" s="58" t="e">
        <v>#REF!</v>
      </c>
      <c r="N5044" s="58" t="e">
        <v>#N/A</v>
      </c>
      <c r="O5044" s="58" t="e">
        <v>#N/A</v>
      </c>
      <c r="P5044" s="58" t="e">
        <v>#N/A</v>
      </c>
      <c r="Q5044" s="58" t="e">
        <v>#N/A</v>
      </c>
    </row>
    <row r="5045" spans="1:17" ht="15" customHeight="1" thickBot="1">
      <c r="A5045" s="446"/>
      <c r="B5045" s="446"/>
      <c r="C5045" s="54" t="str">
        <f>IF(A5045="CSP","Consolidated Supply Program(IIF)",IF(A5045&lt;&gt;"",INDEX('CCN &amp; Description'!$B$2:$B$1071,MATCH(VALUE(LEFT(A5045,5)),'CCN &amp; Description'!$A$2:$A$1071,0)),""))</f>
        <v/>
      </c>
      <c r="D5045" s="55" t="str">
        <f t="shared" si="156"/>
        <v>S</v>
      </c>
      <c r="E5045" s="55" t="str">
        <f t="shared" si="157"/>
        <v>S0086</v>
      </c>
      <c r="F5045" s="56" t="s">
        <v>17355</v>
      </c>
      <c r="G5045" s="56" t="s">
        <v>17311</v>
      </c>
      <c r="H5045" s="59"/>
      <c r="I5045" s="57">
        <v>4</v>
      </c>
      <c r="J5045" s="57">
        <v>3.33</v>
      </c>
      <c r="K5045" s="57">
        <v>2.17</v>
      </c>
      <c r="L5045" s="315" t="e">
        <v>#REF!</v>
      </c>
      <c r="M5045" s="58" t="e">
        <v>#REF!</v>
      </c>
      <c r="N5045" s="58" t="e">
        <v>#N/A</v>
      </c>
      <c r="O5045" s="58" t="e">
        <v>#N/A</v>
      </c>
      <c r="P5045" s="58" t="e">
        <v>#N/A</v>
      </c>
      <c r="Q5045" s="58" t="e">
        <v>#N/A</v>
      </c>
    </row>
    <row r="5046" spans="1:17" ht="15" customHeight="1" thickBot="1">
      <c r="A5046" s="446"/>
      <c r="B5046" s="446"/>
      <c r="C5046" s="54" t="str">
        <f>IF(A5046="CSP","Consolidated Supply Program(IIF)",IF(A5046&lt;&gt;"",INDEX('CCN &amp; Description'!$B$2:$B$1071,MATCH(VALUE(LEFT(A5046,5)),'CCN &amp; Description'!$A$2:$A$1071,0)),""))</f>
        <v/>
      </c>
      <c r="D5046" s="55" t="str">
        <f t="shared" si="156"/>
        <v>S</v>
      </c>
      <c r="E5046" s="55" t="str">
        <f t="shared" si="157"/>
        <v>S0087</v>
      </c>
      <c r="F5046" s="56" t="s">
        <v>17356</v>
      </c>
      <c r="G5046" s="56" t="s">
        <v>17311</v>
      </c>
      <c r="H5046" s="59"/>
      <c r="I5046" s="57">
        <v>4</v>
      </c>
      <c r="J5046" s="57">
        <v>3.33</v>
      </c>
      <c r="K5046" s="57">
        <v>2.17</v>
      </c>
      <c r="L5046" s="315" t="e">
        <v>#REF!</v>
      </c>
      <c r="M5046" s="58" t="e">
        <v>#REF!</v>
      </c>
      <c r="N5046" s="58" t="e">
        <v>#N/A</v>
      </c>
      <c r="O5046" s="58" t="e">
        <v>#N/A</v>
      </c>
      <c r="P5046" s="58" t="e">
        <v>#N/A</v>
      </c>
      <c r="Q5046" s="58" t="e">
        <v>#N/A</v>
      </c>
    </row>
    <row r="5047" spans="1:17" ht="15" customHeight="1" thickBot="1">
      <c r="A5047" s="446"/>
      <c r="B5047" s="446"/>
      <c r="C5047" s="54" t="str">
        <f>IF(A5047="CSP","Consolidated Supply Program(IIF)",IF(A5047&lt;&gt;"",INDEX('CCN &amp; Description'!$B$2:$B$1071,MATCH(VALUE(LEFT(A5047,5)),'CCN &amp; Description'!$A$2:$A$1071,0)),""))</f>
        <v/>
      </c>
      <c r="D5047" s="55" t="str">
        <f t="shared" si="156"/>
        <v>S</v>
      </c>
      <c r="E5047" s="55" t="str">
        <f t="shared" si="157"/>
        <v>S0088</v>
      </c>
      <c r="F5047" s="56" t="s">
        <v>17357</v>
      </c>
      <c r="G5047" s="56" t="s">
        <v>17311</v>
      </c>
      <c r="H5047" s="59"/>
      <c r="I5047" s="57">
        <v>4</v>
      </c>
      <c r="J5047" s="57">
        <v>3.33</v>
      </c>
      <c r="K5047" s="57">
        <v>2.17</v>
      </c>
      <c r="L5047" s="315" t="e">
        <v>#REF!</v>
      </c>
      <c r="M5047" s="58" t="e">
        <v>#REF!</v>
      </c>
      <c r="N5047" s="58" t="e">
        <v>#N/A</v>
      </c>
      <c r="O5047" s="58" t="e">
        <v>#N/A</v>
      </c>
      <c r="P5047" s="58" t="e">
        <v>#N/A</v>
      </c>
      <c r="Q5047" s="58" t="e">
        <v>#N/A</v>
      </c>
    </row>
    <row r="5048" spans="1:17" ht="15" customHeight="1" thickBot="1">
      <c r="A5048" s="446"/>
      <c r="B5048" s="446"/>
      <c r="C5048" s="54" t="str">
        <f>IF(A5048="CSP","Consolidated Supply Program(IIF)",IF(A5048&lt;&gt;"",INDEX('CCN &amp; Description'!$B$2:$B$1071,MATCH(VALUE(LEFT(A5048,5)),'CCN &amp; Description'!$A$2:$A$1071,0)),""))</f>
        <v/>
      </c>
      <c r="D5048" s="55" t="str">
        <f t="shared" si="156"/>
        <v>S</v>
      </c>
      <c r="E5048" s="55" t="str">
        <f t="shared" si="157"/>
        <v>S0089</v>
      </c>
      <c r="F5048" s="56" t="s">
        <v>17358</v>
      </c>
      <c r="G5048" s="56" t="s">
        <v>17311</v>
      </c>
      <c r="H5048" s="59"/>
      <c r="I5048" s="57">
        <v>4</v>
      </c>
      <c r="J5048" s="57">
        <v>3.33</v>
      </c>
      <c r="K5048" s="57">
        <v>2.17</v>
      </c>
      <c r="L5048" s="315" t="e">
        <v>#REF!</v>
      </c>
      <c r="M5048" s="58" t="e">
        <v>#REF!</v>
      </c>
      <c r="N5048" s="58" t="e">
        <v>#N/A</v>
      </c>
      <c r="O5048" s="58" t="e">
        <v>#N/A</v>
      </c>
      <c r="P5048" s="58" t="e">
        <v>#N/A</v>
      </c>
      <c r="Q5048" s="58" t="e">
        <v>#N/A</v>
      </c>
    </row>
    <row r="5049" spans="1:17" ht="15" customHeight="1" thickBot="1">
      <c r="A5049" s="446"/>
      <c r="B5049" s="446"/>
      <c r="C5049" s="54" t="str">
        <f>IF(A5049="CSP","Consolidated Supply Program(IIF)",IF(A5049&lt;&gt;"",INDEX('CCN &amp; Description'!$B$2:$B$1071,MATCH(VALUE(LEFT(A5049,5)),'CCN &amp; Description'!$A$2:$A$1071,0)),""))</f>
        <v/>
      </c>
      <c r="D5049" s="55" t="str">
        <f t="shared" si="156"/>
        <v>S</v>
      </c>
      <c r="E5049" s="55" t="str">
        <f t="shared" si="157"/>
        <v>S0130</v>
      </c>
      <c r="F5049" s="56" t="s">
        <v>17359</v>
      </c>
      <c r="G5049" s="56" t="s">
        <v>17360</v>
      </c>
      <c r="H5049" s="59"/>
      <c r="I5049" s="57">
        <v>0</v>
      </c>
      <c r="J5049" s="57">
        <v>0</v>
      </c>
      <c r="K5049" s="57">
        <v>0</v>
      </c>
      <c r="L5049" s="315" t="e">
        <v>#REF!</v>
      </c>
      <c r="M5049" s="58" t="e">
        <v>#REF!</v>
      </c>
      <c r="N5049" s="58" t="e">
        <v>#N/A</v>
      </c>
      <c r="O5049" s="58" t="e">
        <v>#N/A</v>
      </c>
      <c r="P5049" s="58" t="e">
        <v>#N/A</v>
      </c>
      <c r="Q5049" s="58" t="e">
        <v>#N/A</v>
      </c>
    </row>
    <row r="5050" spans="1:17" ht="15" customHeight="1" thickBot="1">
      <c r="A5050" s="446"/>
      <c r="B5050" s="446"/>
      <c r="C5050" s="54" t="str">
        <f>IF(A5050="CSP","Consolidated Supply Program(IIF)",IF(A5050&lt;&gt;"",INDEX('CCN &amp; Description'!$B$2:$B$1071,MATCH(VALUE(LEFT(A5050,5)),'CCN &amp; Description'!$A$2:$A$1071,0)),""))</f>
        <v/>
      </c>
      <c r="D5050" s="55" t="str">
        <f t="shared" si="156"/>
        <v>S</v>
      </c>
      <c r="E5050" s="55" t="str">
        <f t="shared" si="157"/>
        <v>S0131</v>
      </c>
      <c r="F5050" s="56" t="s">
        <v>17361</v>
      </c>
      <c r="G5050" s="56" t="s">
        <v>17362</v>
      </c>
      <c r="H5050" s="59"/>
      <c r="I5050" s="57">
        <v>0</v>
      </c>
      <c r="J5050" s="57">
        <v>0</v>
      </c>
      <c r="K5050" s="57">
        <v>0</v>
      </c>
      <c r="L5050" s="315" t="e">
        <v>#REF!</v>
      </c>
      <c r="M5050" s="58" t="e">
        <v>#REF!</v>
      </c>
      <c r="N5050" s="58" t="e">
        <v>#N/A</v>
      </c>
      <c r="O5050" s="58" t="e">
        <v>#N/A</v>
      </c>
      <c r="P5050" s="58" t="e">
        <v>#N/A</v>
      </c>
      <c r="Q5050" s="58" t="e">
        <v>#N/A</v>
      </c>
    </row>
    <row r="5051" spans="1:17" ht="15" customHeight="1" thickBot="1">
      <c r="A5051" s="446"/>
      <c r="B5051" s="446"/>
      <c r="C5051" s="54" t="str">
        <f>IF(A5051="CSP","Consolidated Supply Program(IIF)",IF(A5051&lt;&gt;"",INDEX('CCN &amp; Description'!$B$2:$B$1071,MATCH(VALUE(LEFT(A5051,5)),'CCN &amp; Description'!$A$2:$A$1071,0)),""))</f>
        <v/>
      </c>
      <c r="D5051" s="55" t="str">
        <f t="shared" si="156"/>
        <v>S</v>
      </c>
      <c r="E5051" s="55" t="str">
        <f t="shared" si="157"/>
        <v>S0132</v>
      </c>
      <c r="F5051" s="56" t="s">
        <v>17363</v>
      </c>
      <c r="G5051" s="56" t="s">
        <v>17364</v>
      </c>
      <c r="H5051" s="59"/>
      <c r="I5051" s="57">
        <v>0</v>
      </c>
      <c r="J5051" s="57">
        <v>0</v>
      </c>
      <c r="K5051" s="57">
        <v>0</v>
      </c>
      <c r="L5051" s="315" t="e">
        <v>#REF!</v>
      </c>
      <c r="M5051" s="58" t="e">
        <v>#REF!</v>
      </c>
      <c r="N5051" s="58" t="e">
        <v>#N/A</v>
      </c>
      <c r="O5051" s="58" t="e">
        <v>#N/A</v>
      </c>
      <c r="P5051" s="58" t="e">
        <v>#N/A</v>
      </c>
      <c r="Q5051" s="58" t="e">
        <v>#N/A</v>
      </c>
    </row>
    <row r="5052" spans="1:17" ht="15" customHeight="1" thickBot="1">
      <c r="A5052" s="446"/>
      <c r="B5052" s="446"/>
      <c r="C5052" s="54" t="str">
        <f>IF(A5052="CSP","Consolidated Supply Program(IIF)",IF(A5052&lt;&gt;"",INDEX('CCN &amp; Description'!$B$2:$B$1071,MATCH(VALUE(LEFT(A5052,5)),'CCN &amp; Description'!$A$2:$A$1071,0)),""))</f>
        <v/>
      </c>
      <c r="D5052" s="55" t="str">
        <f t="shared" si="156"/>
        <v>S</v>
      </c>
      <c r="E5052" s="55" t="str">
        <f t="shared" si="157"/>
        <v>S0133</v>
      </c>
      <c r="F5052" s="56" t="s">
        <v>17365</v>
      </c>
      <c r="G5052" s="56" t="s">
        <v>17366</v>
      </c>
      <c r="H5052" s="59"/>
      <c r="I5052" s="57">
        <v>0</v>
      </c>
      <c r="J5052" s="57">
        <v>0</v>
      </c>
      <c r="K5052" s="57">
        <v>0</v>
      </c>
      <c r="L5052" s="315" t="e">
        <v>#REF!</v>
      </c>
      <c r="M5052" s="58" t="e">
        <v>#REF!</v>
      </c>
      <c r="N5052" s="58" t="e">
        <v>#N/A</v>
      </c>
      <c r="O5052" s="58" t="e">
        <v>#N/A</v>
      </c>
      <c r="P5052" s="58" t="e">
        <v>#N/A</v>
      </c>
      <c r="Q5052" s="58" t="e">
        <v>#N/A</v>
      </c>
    </row>
    <row r="5053" spans="1:17" ht="15" customHeight="1" thickBot="1">
      <c r="A5053" s="446"/>
      <c r="B5053" s="446"/>
      <c r="C5053" s="54" t="str">
        <f>IF(A5053="CSP","Consolidated Supply Program(IIF)",IF(A5053&lt;&gt;"",INDEX('CCN &amp; Description'!$B$2:$B$1071,MATCH(VALUE(LEFT(A5053,5)),'CCN &amp; Description'!$A$2:$A$1071,0)),""))</f>
        <v/>
      </c>
      <c r="D5053" s="55" t="str">
        <f t="shared" si="156"/>
        <v>S</v>
      </c>
      <c r="E5053" s="55" t="str">
        <f t="shared" si="157"/>
        <v>S0134</v>
      </c>
      <c r="F5053" s="56" t="s">
        <v>17367</v>
      </c>
      <c r="G5053" s="56" t="s">
        <v>17368</v>
      </c>
      <c r="H5053" s="59"/>
      <c r="I5053" s="57">
        <v>0</v>
      </c>
      <c r="J5053" s="57">
        <v>0</v>
      </c>
      <c r="K5053" s="57">
        <v>0</v>
      </c>
      <c r="L5053" s="315" t="e">
        <v>#REF!</v>
      </c>
      <c r="M5053" s="58" t="e">
        <v>#REF!</v>
      </c>
      <c r="N5053" s="58" t="e">
        <v>#N/A</v>
      </c>
      <c r="O5053" s="58" t="e">
        <v>#N/A</v>
      </c>
      <c r="P5053" s="58" t="e">
        <v>#N/A</v>
      </c>
      <c r="Q5053" s="58" t="e">
        <v>#N/A</v>
      </c>
    </row>
    <row r="5054" spans="1:17" ht="15" customHeight="1" thickBot="1">
      <c r="A5054" s="446"/>
      <c r="B5054" s="446"/>
      <c r="C5054" s="54" t="str">
        <f>IF(A5054="CSP","Consolidated Supply Program(IIF)",IF(A5054&lt;&gt;"",INDEX('CCN &amp; Description'!$B$2:$B$1071,MATCH(VALUE(LEFT(A5054,5)),'CCN &amp; Description'!$A$2:$A$1071,0)),""))</f>
        <v/>
      </c>
      <c r="D5054" s="55" t="str">
        <f t="shared" si="156"/>
        <v>S</v>
      </c>
      <c r="E5054" s="55" t="str">
        <f t="shared" si="157"/>
        <v>S0135</v>
      </c>
      <c r="F5054" s="56" t="s">
        <v>17369</v>
      </c>
      <c r="G5054" s="56" t="s">
        <v>17370</v>
      </c>
      <c r="H5054" s="59"/>
      <c r="I5054" s="57">
        <v>0</v>
      </c>
      <c r="J5054" s="57">
        <v>0</v>
      </c>
      <c r="K5054" s="57">
        <v>0</v>
      </c>
      <c r="L5054" s="315" t="e">
        <v>#REF!</v>
      </c>
      <c r="M5054" s="58" t="e">
        <v>#REF!</v>
      </c>
      <c r="N5054" s="58" t="e">
        <v>#N/A</v>
      </c>
      <c r="O5054" s="58" t="e">
        <v>#N/A</v>
      </c>
      <c r="P5054" s="58" t="e">
        <v>#N/A</v>
      </c>
      <c r="Q5054" s="58" t="e">
        <v>#N/A</v>
      </c>
    </row>
    <row r="5055" spans="1:17" ht="15" customHeight="1" thickBot="1">
      <c r="A5055" s="446"/>
      <c r="B5055" s="446"/>
      <c r="C5055" s="54" t="str">
        <f>IF(A5055="CSP","Consolidated Supply Program(IIF)",IF(A5055&lt;&gt;"",INDEX('CCN &amp; Description'!$B$2:$B$1071,MATCH(VALUE(LEFT(A5055,5)),'CCN &amp; Description'!$A$2:$A$1071,0)),""))</f>
        <v/>
      </c>
      <c r="D5055" s="55" t="str">
        <f t="shared" si="156"/>
        <v>S</v>
      </c>
      <c r="E5055" s="55" t="str">
        <f t="shared" si="157"/>
        <v>S0136</v>
      </c>
      <c r="F5055" s="56" t="s">
        <v>17371</v>
      </c>
      <c r="G5055" s="56" t="s">
        <v>17372</v>
      </c>
      <c r="H5055" s="59"/>
      <c r="I5055" s="57">
        <v>0</v>
      </c>
      <c r="J5055" s="57">
        <v>0</v>
      </c>
      <c r="K5055" s="57">
        <v>0</v>
      </c>
      <c r="L5055" s="315" t="e">
        <v>#REF!</v>
      </c>
      <c r="M5055" s="58" t="e">
        <v>#REF!</v>
      </c>
      <c r="N5055" s="58" t="e">
        <v>#N/A</v>
      </c>
      <c r="O5055" s="58" t="e">
        <v>#N/A</v>
      </c>
      <c r="P5055" s="58" t="e">
        <v>#N/A</v>
      </c>
      <c r="Q5055" s="58" t="e">
        <v>#N/A</v>
      </c>
    </row>
    <row r="5056" spans="1:17" ht="15" customHeight="1" thickBot="1">
      <c r="A5056" s="446"/>
      <c r="B5056" s="446"/>
      <c r="C5056" s="54" t="str">
        <f>IF(A5056="CSP","Consolidated Supply Program(IIF)",IF(A5056&lt;&gt;"",INDEX('CCN &amp; Description'!$B$2:$B$1071,MATCH(VALUE(LEFT(A5056,5)),'CCN &amp; Description'!$A$2:$A$1071,0)),""))</f>
        <v/>
      </c>
      <c r="D5056" s="55" t="str">
        <f t="shared" si="156"/>
        <v>S</v>
      </c>
      <c r="E5056" s="55" t="str">
        <f t="shared" si="157"/>
        <v>S0140</v>
      </c>
      <c r="F5056" s="56" t="s">
        <v>17373</v>
      </c>
      <c r="G5056" s="56" t="s">
        <v>17307</v>
      </c>
      <c r="H5056" s="59"/>
      <c r="I5056" s="57">
        <v>0</v>
      </c>
      <c r="J5056" s="57">
        <v>0</v>
      </c>
      <c r="K5056" s="57">
        <v>0</v>
      </c>
      <c r="L5056" s="315" t="e">
        <v>#REF!</v>
      </c>
      <c r="M5056" s="58" t="e">
        <v>#REF!</v>
      </c>
      <c r="N5056" s="58" t="e">
        <v>#N/A</v>
      </c>
      <c r="O5056" s="58" t="e">
        <v>#N/A</v>
      </c>
      <c r="P5056" s="58" t="e">
        <v>#N/A</v>
      </c>
      <c r="Q5056" s="58" t="e">
        <v>#N/A</v>
      </c>
    </row>
    <row r="5057" spans="1:17" ht="15" customHeight="1" thickBot="1">
      <c r="A5057" s="446"/>
      <c r="B5057" s="446"/>
      <c r="C5057" s="54" t="str">
        <f>IF(A5057="CSP","Consolidated Supply Program(IIF)",IF(A5057&lt;&gt;"",INDEX('CCN &amp; Description'!$B$2:$B$1071,MATCH(VALUE(LEFT(A5057,5)),'CCN &amp; Description'!$A$2:$A$1071,0)),""))</f>
        <v/>
      </c>
      <c r="D5057" s="55" t="str">
        <f t="shared" si="156"/>
        <v>S</v>
      </c>
      <c r="E5057" s="55" t="str">
        <f t="shared" si="157"/>
        <v>S0141</v>
      </c>
      <c r="F5057" s="56" t="s">
        <v>17374</v>
      </c>
      <c r="G5057" s="56" t="s">
        <v>17368</v>
      </c>
      <c r="H5057" s="59"/>
      <c r="I5057" s="57">
        <v>0</v>
      </c>
      <c r="J5057" s="57">
        <v>0</v>
      </c>
      <c r="K5057" s="57">
        <v>0</v>
      </c>
      <c r="L5057" s="315" t="e">
        <v>#REF!</v>
      </c>
      <c r="M5057" s="58" t="e">
        <v>#REF!</v>
      </c>
      <c r="N5057" s="58" t="e">
        <v>#N/A</v>
      </c>
      <c r="O5057" s="58" t="e">
        <v>#N/A</v>
      </c>
      <c r="P5057" s="58" t="e">
        <v>#N/A</v>
      </c>
      <c r="Q5057" s="58" t="e">
        <v>#N/A</v>
      </c>
    </row>
    <row r="5058" spans="1:17" ht="15" customHeight="1" thickBot="1">
      <c r="A5058" s="446"/>
      <c r="B5058" s="446"/>
      <c r="C5058" s="54" t="str">
        <f>IF(A5058="CSP","Consolidated Supply Program(IIF)",IF(A5058&lt;&gt;"",INDEX('CCN &amp; Description'!$B$2:$B$1071,MATCH(VALUE(LEFT(A5058,5)),'CCN &amp; Description'!$A$2:$A$1071,0)),""))</f>
        <v/>
      </c>
      <c r="D5058" s="55" t="str">
        <f t="shared" ref="D5058:D5121" si="158">LEFT(F5058,1)</f>
        <v>S</v>
      </c>
      <c r="E5058" s="55" t="str">
        <f t="shared" ref="E5058:E5121" si="159">LEFT(F5058,5)</f>
        <v>S0142</v>
      </c>
      <c r="F5058" s="56" t="s">
        <v>17375</v>
      </c>
      <c r="G5058" s="56" t="s">
        <v>17307</v>
      </c>
      <c r="H5058" s="59"/>
      <c r="I5058" s="57">
        <v>0</v>
      </c>
      <c r="J5058" s="57">
        <v>0</v>
      </c>
      <c r="K5058" s="57">
        <v>0</v>
      </c>
      <c r="L5058" s="315" t="e">
        <v>#REF!</v>
      </c>
      <c r="M5058" s="58" t="e">
        <v>#REF!</v>
      </c>
      <c r="N5058" s="58" t="e">
        <v>#N/A</v>
      </c>
      <c r="O5058" s="58" t="e">
        <v>#N/A</v>
      </c>
      <c r="P5058" s="58" t="e">
        <v>#N/A</v>
      </c>
      <c r="Q5058" s="58" t="e">
        <v>#N/A</v>
      </c>
    </row>
    <row r="5059" spans="1:17" ht="15" customHeight="1" thickBot="1">
      <c r="A5059" s="446"/>
      <c r="B5059" s="446"/>
      <c r="C5059" s="54" t="str">
        <f>IF(A5059="CSP","Consolidated Supply Program(IIF)",IF(A5059&lt;&gt;"",INDEX('CCN &amp; Description'!$B$2:$B$1071,MATCH(VALUE(LEFT(A5059,5)),'CCN &amp; Description'!$A$2:$A$1071,0)),""))</f>
        <v/>
      </c>
      <c r="D5059" s="55" t="str">
        <f t="shared" si="158"/>
        <v>S</v>
      </c>
      <c r="E5059" s="55" t="str">
        <f t="shared" si="159"/>
        <v>S0143</v>
      </c>
      <c r="F5059" s="56" t="s">
        <v>17376</v>
      </c>
      <c r="G5059" s="56" t="s">
        <v>17368</v>
      </c>
      <c r="H5059" s="59"/>
      <c r="I5059" s="57">
        <v>0</v>
      </c>
      <c r="J5059" s="57">
        <v>0</v>
      </c>
      <c r="K5059" s="57">
        <v>0</v>
      </c>
      <c r="L5059" s="315" t="e">
        <v>#REF!</v>
      </c>
      <c r="M5059" s="58" t="e">
        <v>#REF!</v>
      </c>
      <c r="N5059" s="58" t="e">
        <v>#N/A</v>
      </c>
      <c r="O5059" s="58" t="e">
        <v>#N/A</v>
      </c>
      <c r="P5059" s="58" t="e">
        <v>#N/A</v>
      </c>
      <c r="Q5059" s="58" t="e">
        <v>#N/A</v>
      </c>
    </row>
    <row r="5060" spans="1:17" ht="15" customHeight="1" thickBot="1">
      <c r="A5060" s="446"/>
      <c r="B5060" s="446"/>
      <c r="C5060" s="54" t="str">
        <f>IF(A5060="CSP","Consolidated Supply Program(IIF)",IF(A5060&lt;&gt;"",INDEX('CCN &amp; Description'!$B$2:$B$1071,MATCH(VALUE(LEFT(A5060,5)),'CCN &amp; Description'!$A$2:$A$1071,0)),""))</f>
        <v/>
      </c>
      <c r="D5060" s="55" t="str">
        <f t="shared" si="158"/>
        <v>S</v>
      </c>
      <c r="E5060" s="55" t="str">
        <f t="shared" si="159"/>
        <v>S0144</v>
      </c>
      <c r="F5060" s="56" t="s">
        <v>17377</v>
      </c>
      <c r="G5060" s="56" t="s">
        <v>17307</v>
      </c>
      <c r="H5060" s="59"/>
      <c r="I5060" s="57">
        <v>0</v>
      </c>
      <c r="J5060" s="57">
        <v>0</v>
      </c>
      <c r="K5060" s="57">
        <v>0</v>
      </c>
      <c r="L5060" s="315" t="e">
        <v>#REF!</v>
      </c>
      <c r="M5060" s="58" t="e">
        <v>#REF!</v>
      </c>
      <c r="N5060" s="58" t="e">
        <v>#N/A</v>
      </c>
      <c r="O5060" s="58" t="e">
        <v>#N/A</v>
      </c>
      <c r="P5060" s="58" t="e">
        <v>#N/A</v>
      </c>
      <c r="Q5060" s="58" t="e">
        <v>#N/A</v>
      </c>
    </row>
    <row r="5061" spans="1:17" ht="15" customHeight="1" thickBot="1">
      <c r="A5061" s="446"/>
      <c r="B5061" s="446"/>
      <c r="C5061" s="54" t="str">
        <f>IF(A5061="CSP","Consolidated Supply Program(IIF)",IF(A5061&lt;&gt;"",INDEX('CCN &amp; Description'!$B$2:$B$1071,MATCH(VALUE(LEFT(A5061,5)),'CCN &amp; Description'!$A$2:$A$1071,0)),""))</f>
        <v/>
      </c>
      <c r="D5061" s="55" t="str">
        <f t="shared" si="158"/>
        <v>S</v>
      </c>
      <c r="E5061" s="55" t="str">
        <f t="shared" si="159"/>
        <v>S0145</v>
      </c>
      <c r="F5061" s="56" t="s">
        <v>17378</v>
      </c>
      <c r="G5061" s="56" t="s">
        <v>17307</v>
      </c>
      <c r="H5061" s="59"/>
      <c r="I5061" s="57">
        <v>0</v>
      </c>
      <c r="J5061" s="57">
        <v>0</v>
      </c>
      <c r="K5061" s="57">
        <v>0</v>
      </c>
      <c r="L5061" s="315" t="e">
        <v>#REF!</v>
      </c>
      <c r="M5061" s="58" t="e">
        <v>#REF!</v>
      </c>
      <c r="N5061" s="58" t="e">
        <v>#N/A</v>
      </c>
      <c r="O5061" s="58" t="e">
        <v>#N/A</v>
      </c>
      <c r="P5061" s="58" t="e">
        <v>#N/A</v>
      </c>
      <c r="Q5061" s="58" t="e">
        <v>#N/A</v>
      </c>
    </row>
    <row r="5062" spans="1:17" ht="15" customHeight="1" thickBot="1">
      <c r="A5062" s="446"/>
      <c r="B5062" s="446"/>
      <c r="C5062" s="54" t="str">
        <f>IF(A5062="CSP","Consolidated Supply Program(IIF)",IF(A5062&lt;&gt;"",INDEX('CCN &amp; Description'!$B$2:$B$1071,MATCH(VALUE(LEFT(A5062,5)),'CCN &amp; Description'!$A$2:$A$1071,0)),""))</f>
        <v/>
      </c>
      <c r="D5062" s="55" t="str">
        <f t="shared" si="158"/>
        <v>S</v>
      </c>
      <c r="E5062" s="55" t="str">
        <f t="shared" si="159"/>
        <v>S0146</v>
      </c>
      <c r="F5062" s="56" t="s">
        <v>17379</v>
      </c>
      <c r="G5062" s="56" t="s">
        <v>17307</v>
      </c>
      <c r="H5062" s="59"/>
      <c r="I5062" s="57">
        <v>0</v>
      </c>
      <c r="J5062" s="57">
        <v>0</v>
      </c>
      <c r="K5062" s="57">
        <v>0</v>
      </c>
      <c r="L5062" s="315" t="e">
        <v>#REF!</v>
      </c>
      <c r="M5062" s="58" t="e">
        <v>#REF!</v>
      </c>
      <c r="N5062" s="58" t="e">
        <v>#N/A</v>
      </c>
      <c r="O5062" s="58" t="e">
        <v>#N/A</v>
      </c>
      <c r="P5062" s="58" t="e">
        <v>#N/A</v>
      </c>
      <c r="Q5062" s="58" t="e">
        <v>#N/A</v>
      </c>
    </row>
    <row r="5063" spans="1:17" ht="15" customHeight="1" thickBot="1">
      <c r="A5063" s="446"/>
      <c r="B5063" s="446"/>
      <c r="C5063" s="54" t="str">
        <f>IF(A5063="CSP","Consolidated Supply Program(IIF)",IF(A5063&lt;&gt;"",INDEX('CCN &amp; Description'!$B$2:$B$1071,MATCH(VALUE(LEFT(A5063,5)),'CCN &amp; Description'!$A$2:$A$1071,0)),""))</f>
        <v/>
      </c>
      <c r="D5063" s="55" t="str">
        <f t="shared" si="158"/>
        <v>S</v>
      </c>
      <c r="E5063" s="55" t="str">
        <f t="shared" si="159"/>
        <v>S0147</v>
      </c>
      <c r="F5063" s="56" t="s">
        <v>17380</v>
      </c>
      <c r="G5063" s="56" t="s">
        <v>17307</v>
      </c>
      <c r="H5063" s="59"/>
      <c r="I5063" s="57">
        <v>0</v>
      </c>
      <c r="J5063" s="57">
        <v>0</v>
      </c>
      <c r="K5063" s="57">
        <v>0</v>
      </c>
      <c r="L5063" s="315" t="e">
        <v>#REF!</v>
      </c>
      <c r="M5063" s="58" t="e">
        <v>#REF!</v>
      </c>
      <c r="N5063" s="58" t="e">
        <v>#N/A</v>
      </c>
      <c r="O5063" s="58" t="e">
        <v>#N/A</v>
      </c>
      <c r="P5063" s="58" t="e">
        <v>#N/A</v>
      </c>
      <c r="Q5063" s="58" t="e">
        <v>#N/A</v>
      </c>
    </row>
    <row r="5064" spans="1:17" ht="15" customHeight="1" thickBot="1">
      <c r="A5064" s="446"/>
      <c r="B5064" s="446"/>
      <c r="C5064" s="54" t="str">
        <f>IF(A5064="CSP","Consolidated Supply Program(IIF)",IF(A5064&lt;&gt;"",INDEX('CCN &amp; Description'!$B$2:$B$1071,MATCH(VALUE(LEFT(A5064,5)),'CCN &amp; Description'!$A$2:$A$1071,0)),""))</f>
        <v/>
      </c>
      <c r="D5064" s="55" t="str">
        <f t="shared" si="158"/>
        <v>S</v>
      </c>
      <c r="E5064" s="55" t="str">
        <f t="shared" si="159"/>
        <v>S0148</v>
      </c>
      <c r="F5064" s="56" t="s">
        <v>17381</v>
      </c>
      <c r="G5064" s="56" t="s">
        <v>17307</v>
      </c>
      <c r="H5064" s="59"/>
      <c r="I5064" s="57">
        <v>0</v>
      </c>
      <c r="J5064" s="57">
        <v>0</v>
      </c>
      <c r="K5064" s="57">
        <v>0</v>
      </c>
      <c r="L5064" s="315" t="e">
        <v>#REF!</v>
      </c>
      <c r="M5064" s="58" t="e">
        <v>#REF!</v>
      </c>
      <c r="N5064" s="58" t="e">
        <v>#N/A</v>
      </c>
      <c r="O5064" s="58" t="e">
        <v>#N/A</v>
      </c>
      <c r="P5064" s="58" t="e">
        <v>#N/A</v>
      </c>
      <c r="Q5064" s="58" t="e">
        <v>#N/A</v>
      </c>
    </row>
    <row r="5065" spans="1:17" ht="15" customHeight="1" thickBot="1">
      <c r="A5065" s="446"/>
      <c r="B5065" s="446"/>
      <c r="C5065" s="54" t="str">
        <f>IF(A5065="CSP","Consolidated Supply Program(IIF)",IF(A5065&lt;&gt;"",INDEX('CCN &amp; Description'!$B$2:$B$1071,MATCH(VALUE(LEFT(A5065,5)),'CCN &amp; Description'!$A$2:$A$1071,0)),""))</f>
        <v/>
      </c>
      <c r="D5065" s="55" t="str">
        <f t="shared" si="158"/>
        <v>S</v>
      </c>
      <c r="E5065" s="55" t="str">
        <f t="shared" si="159"/>
        <v>S0149</v>
      </c>
      <c r="F5065" s="56" t="s">
        <v>17382</v>
      </c>
      <c r="G5065" s="56" t="s">
        <v>17368</v>
      </c>
      <c r="H5065" s="59"/>
      <c r="I5065" s="57">
        <v>0</v>
      </c>
      <c r="J5065" s="57">
        <v>0</v>
      </c>
      <c r="K5065" s="57">
        <v>0</v>
      </c>
      <c r="L5065" s="315" t="e">
        <v>#REF!</v>
      </c>
      <c r="M5065" s="58" t="e">
        <v>#REF!</v>
      </c>
      <c r="N5065" s="58" t="e">
        <v>#N/A</v>
      </c>
      <c r="O5065" s="58" t="e">
        <v>#N/A</v>
      </c>
      <c r="P5065" s="58" t="e">
        <v>#N/A</v>
      </c>
      <c r="Q5065" s="58" t="e">
        <v>#N/A</v>
      </c>
    </row>
    <row r="5066" spans="1:17" ht="15" customHeight="1" thickBot="1">
      <c r="A5066" s="446"/>
      <c r="B5066" s="446"/>
      <c r="C5066" s="54" t="str">
        <f>IF(A5066="CSP","Consolidated Supply Program(IIF)",IF(A5066&lt;&gt;"",INDEX('CCN &amp; Description'!$B$2:$B$1071,MATCH(VALUE(LEFT(A5066,5)),'CCN &amp; Description'!$A$2:$A$1071,0)),""))</f>
        <v/>
      </c>
      <c r="D5066" s="55" t="str">
        <f t="shared" si="158"/>
        <v>S</v>
      </c>
      <c r="E5066" s="55" t="str">
        <f t="shared" si="159"/>
        <v>S0150</v>
      </c>
      <c r="F5066" s="56" t="s">
        <v>17383</v>
      </c>
      <c r="G5066" s="56" t="s">
        <v>17307</v>
      </c>
      <c r="H5066" s="59"/>
      <c r="I5066" s="57">
        <v>0</v>
      </c>
      <c r="J5066" s="57">
        <v>0</v>
      </c>
      <c r="K5066" s="57">
        <v>0</v>
      </c>
      <c r="L5066" s="315" t="e">
        <v>#REF!</v>
      </c>
      <c r="M5066" s="58" t="e">
        <v>#REF!</v>
      </c>
      <c r="N5066" s="58" t="e">
        <v>#N/A</v>
      </c>
      <c r="O5066" s="58" t="e">
        <v>#N/A</v>
      </c>
      <c r="P5066" s="58" t="e">
        <v>#N/A</v>
      </c>
      <c r="Q5066" s="58" t="e">
        <v>#N/A</v>
      </c>
    </row>
    <row r="5067" spans="1:17" ht="15" customHeight="1" thickBot="1">
      <c r="A5067" s="446"/>
      <c r="B5067" s="446"/>
      <c r="C5067" s="54" t="str">
        <f>IF(A5067="CSP","Consolidated Supply Program(IIF)",IF(A5067&lt;&gt;"",INDEX('CCN &amp; Description'!$B$2:$B$1071,MATCH(VALUE(LEFT(A5067,5)),'CCN &amp; Description'!$A$2:$A$1071,0)),""))</f>
        <v/>
      </c>
      <c r="D5067" s="55" t="str">
        <f t="shared" si="158"/>
        <v>S</v>
      </c>
      <c r="E5067" s="55" t="str">
        <f t="shared" si="159"/>
        <v>S0151</v>
      </c>
      <c r="F5067" s="56" t="s">
        <v>17384</v>
      </c>
      <c r="G5067" s="56" t="s">
        <v>17307</v>
      </c>
      <c r="H5067" s="59"/>
      <c r="I5067" s="57">
        <v>0</v>
      </c>
      <c r="J5067" s="57">
        <v>0</v>
      </c>
      <c r="K5067" s="57">
        <v>0</v>
      </c>
      <c r="L5067" s="315" t="e">
        <v>#REF!</v>
      </c>
      <c r="M5067" s="58" t="e">
        <v>#REF!</v>
      </c>
      <c r="N5067" s="58" t="e">
        <v>#N/A</v>
      </c>
      <c r="O5067" s="58" t="e">
        <v>#N/A</v>
      </c>
      <c r="P5067" s="58" t="e">
        <v>#N/A</v>
      </c>
      <c r="Q5067" s="58" t="e">
        <v>#N/A</v>
      </c>
    </row>
    <row r="5068" spans="1:17" ht="15" customHeight="1" thickBot="1">
      <c r="A5068" s="446"/>
      <c r="B5068" s="446"/>
      <c r="C5068" s="54" t="str">
        <f>IF(A5068="CSP","Consolidated Supply Program(IIF)",IF(A5068&lt;&gt;"",INDEX('CCN &amp; Description'!$B$2:$B$1071,MATCH(VALUE(LEFT(A5068,5)),'CCN &amp; Description'!$A$2:$A$1071,0)),""))</f>
        <v/>
      </c>
      <c r="D5068" s="55" t="str">
        <f t="shared" si="158"/>
        <v>S</v>
      </c>
      <c r="E5068" s="55" t="str">
        <f t="shared" si="159"/>
        <v>S0152</v>
      </c>
      <c r="F5068" s="56" t="s">
        <v>17385</v>
      </c>
      <c r="G5068" s="56" t="s">
        <v>17307</v>
      </c>
      <c r="H5068" s="59"/>
      <c r="I5068" s="57">
        <v>0</v>
      </c>
      <c r="J5068" s="57">
        <v>0</v>
      </c>
      <c r="K5068" s="57">
        <v>0</v>
      </c>
      <c r="L5068" s="315" t="e">
        <v>#REF!</v>
      </c>
      <c r="M5068" s="58" t="e">
        <v>#REF!</v>
      </c>
      <c r="N5068" s="58" t="e">
        <v>#N/A</v>
      </c>
      <c r="O5068" s="58" t="e">
        <v>#N/A</v>
      </c>
      <c r="P5068" s="58" t="e">
        <v>#N/A</v>
      </c>
      <c r="Q5068" s="58" t="e">
        <v>#N/A</v>
      </c>
    </row>
    <row r="5069" spans="1:17" ht="15" customHeight="1" thickBot="1">
      <c r="A5069" s="446"/>
      <c r="B5069" s="446"/>
      <c r="C5069" s="54" t="str">
        <f>IF(A5069="CSP","Consolidated Supply Program(IIF)",IF(A5069&lt;&gt;"",INDEX('CCN &amp; Description'!$B$2:$B$1071,MATCH(VALUE(LEFT(A5069,5)),'CCN &amp; Description'!$A$2:$A$1071,0)),""))</f>
        <v/>
      </c>
      <c r="D5069" s="55" t="str">
        <f t="shared" si="158"/>
        <v>S</v>
      </c>
      <c r="E5069" s="55" t="str">
        <f t="shared" si="159"/>
        <v>S0153</v>
      </c>
      <c r="F5069" s="56" t="s">
        <v>17386</v>
      </c>
      <c r="G5069" s="56" t="s">
        <v>17307</v>
      </c>
      <c r="H5069" s="59"/>
      <c r="I5069" s="57">
        <v>0</v>
      </c>
      <c r="J5069" s="57">
        <v>0</v>
      </c>
      <c r="K5069" s="57">
        <v>0</v>
      </c>
      <c r="L5069" s="315" t="e">
        <v>#REF!</v>
      </c>
      <c r="M5069" s="58" t="e">
        <v>#REF!</v>
      </c>
      <c r="N5069" s="58" t="e">
        <v>#N/A</v>
      </c>
      <c r="O5069" s="58" t="e">
        <v>#N/A</v>
      </c>
      <c r="P5069" s="58" t="e">
        <v>#N/A</v>
      </c>
      <c r="Q5069" s="58" t="e">
        <v>#N/A</v>
      </c>
    </row>
    <row r="5070" spans="1:17" ht="15" customHeight="1" thickBot="1">
      <c r="A5070" s="446"/>
      <c r="B5070" s="446"/>
      <c r="C5070" s="54" t="str">
        <f>IF(A5070="CSP","Consolidated Supply Program(IIF)",IF(A5070&lt;&gt;"",INDEX('CCN &amp; Description'!$B$2:$B$1071,MATCH(VALUE(LEFT(A5070,5)),'CCN &amp; Description'!$A$2:$A$1071,0)),""))</f>
        <v/>
      </c>
      <c r="D5070" s="55" t="str">
        <f t="shared" si="158"/>
        <v>U</v>
      </c>
      <c r="E5070" s="55" t="str">
        <f t="shared" si="159"/>
        <v>U0001</v>
      </c>
      <c r="F5070" s="56" t="s">
        <v>17387</v>
      </c>
      <c r="G5070" s="56" t="s">
        <v>17388</v>
      </c>
      <c r="H5070" s="56" t="s">
        <v>17389</v>
      </c>
      <c r="I5070" s="57">
        <v>18.489999999999998</v>
      </c>
      <c r="J5070" s="57">
        <v>5.33</v>
      </c>
      <c r="K5070" s="57">
        <v>7</v>
      </c>
      <c r="L5070" s="315" t="e">
        <v>#REF!</v>
      </c>
      <c r="M5070" s="58" t="e">
        <v>#REF!</v>
      </c>
      <c r="N5070" s="58" t="e">
        <v>#N/A</v>
      </c>
      <c r="O5070" s="58" t="e">
        <v>#N/A</v>
      </c>
      <c r="P5070" s="58" t="e">
        <v>#N/A</v>
      </c>
      <c r="Q5070" s="58" t="e">
        <v>#N/A</v>
      </c>
    </row>
    <row r="5071" spans="1:17" ht="15" customHeight="1" thickBot="1">
      <c r="A5071" s="446"/>
      <c r="B5071" s="446"/>
      <c r="C5071" s="54" t="str">
        <f>IF(A5071="CSP","Consolidated Supply Program(IIF)",IF(A5071&lt;&gt;"",INDEX('CCN &amp; Description'!$B$2:$B$1071,MATCH(VALUE(LEFT(A5071,5)),'CCN &amp; Description'!$A$2:$A$1071,0)),""))</f>
        <v/>
      </c>
      <c r="D5071" s="55" t="str">
        <f t="shared" si="158"/>
        <v>U</v>
      </c>
      <c r="E5071" s="55" t="str">
        <f t="shared" si="159"/>
        <v>U0002</v>
      </c>
      <c r="F5071" s="56" t="s">
        <v>17390</v>
      </c>
      <c r="G5071" s="56" t="s">
        <v>17391</v>
      </c>
      <c r="H5071" s="59"/>
      <c r="I5071" s="57">
        <v>0</v>
      </c>
      <c r="J5071" s="57">
        <v>0</v>
      </c>
      <c r="K5071" s="57">
        <v>0</v>
      </c>
      <c r="L5071" s="315" t="e">
        <v>#REF!</v>
      </c>
      <c r="M5071" s="58" t="e">
        <v>#REF!</v>
      </c>
      <c r="N5071" s="58" t="e">
        <v>#N/A</v>
      </c>
      <c r="O5071" s="58" t="e">
        <v>#N/A</v>
      </c>
      <c r="P5071" s="58" t="e">
        <v>#N/A</v>
      </c>
      <c r="Q5071" s="58" t="e">
        <v>#N/A</v>
      </c>
    </row>
    <row r="5072" spans="1:17" ht="15" customHeight="1" thickBot="1">
      <c r="A5072" s="446"/>
      <c r="B5072" s="446"/>
      <c r="C5072" s="54" t="str">
        <f>IF(A5072="CSP","Consolidated Supply Program(IIF)",IF(A5072&lt;&gt;"",INDEX('CCN &amp; Description'!$B$2:$B$1071,MATCH(VALUE(LEFT(A5072,5)),'CCN &amp; Description'!$A$2:$A$1071,0)),""))</f>
        <v/>
      </c>
      <c r="D5072" s="55" t="str">
        <f t="shared" si="158"/>
        <v>U</v>
      </c>
      <c r="E5072" s="55" t="str">
        <f t="shared" si="159"/>
        <v>U0003</v>
      </c>
      <c r="F5072" s="56" t="s">
        <v>17392</v>
      </c>
      <c r="G5072" s="56" t="s">
        <v>17393</v>
      </c>
      <c r="H5072" s="56" t="s">
        <v>17394</v>
      </c>
      <c r="I5072" s="57">
        <v>0</v>
      </c>
      <c r="J5072" s="57">
        <v>0</v>
      </c>
      <c r="K5072" s="57">
        <v>0</v>
      </c>
      <c r="L5072" s="315" t="e">
        <v>#REF!</v>
      </c>
      <c r="M5072" s="58" t="e">
        <v>#REF!</v>
      </c>
      <c r="N5072" s="58" t="e">
        <v>#N/A</v>
      </c>
      <c r="O5072" s="58" t="e">
        <v>#N/A</v>
      </c>
      <c r="P5072" s="58" t="e">
        <v>#N/A</v>
      </c>
      <c r="Q5072" s="58" t="e">
        <v>#N/A</v>
      </c>
    </row>
    <row r="5073" spans="1:17" ht="15" customHeight="1" thickBot="1">
      <c r="A5073" s="446"/>
      <c r="B5073" s="446"/>
      <c r="C5073" s="54" t="str">
        <f>IF(A5073="CSP","Consolidated Supply Program(IIF)",IF(A5073&lt;&gt;"",INDEX('CCN &amp; Description'!$B$2:$B$1071,MATCH(VALUE(LEFT(A5073,5)),'CCN &amp; Description'!$A$2:$A$1071,0)),""))</f>
        <v/>
      </c>
      <c r="D5073" s="55" t="str">
        <f t="shared" si="158"/>
        <v>U</v>
      </c>
      <c r="E5073" s="55" t="str">
        <f t="shared" si="159"/>
        <v>U0005</v>
      </c>
      <c r="F5073" s="56" t="s">
        <v>17395</v>
      </c>
      <c r="G5073" s="56" t="s">
        <v>17396</v>
      </c>
      <c r="H5073" s="59"/>
      <c r="I5073" s="57">
        <v>0</v>
      </c>
      <c r="J5073" s="57">
        <v>0</v>
      </c>
      <c r="K5073" s="57">
        <v>0</v>
      </c>
      <c r="L5073" s="315" t="e">
        <v>#REF!</v>
      </c>
      <c r="M5073" s="58" t="e">
        <v>#REF!</v>
      </c>
      <c r="N5073" s="58" t="e">
        <v>#N/A</v>
      </c>
      <c r="O5073" s="58" t="e">
        <v>#N/A</v>
      </c>
      <c r="P5073" s="58" t="e">
        <v>#N/A</v>
      </c>
      <c r="Q5073" s="58" t="e">
        <v>#N/A</v>
      </c>
    </row>
    <row r="5074" spans="1:17" ht="15" customHeight="1" thickBot="1">
      <c r="A5074" s="446"/>
      <c r="B5074" s="446"/>
      <c r="C5074" s="54" t="str">
        <f>IF(A5074="CSP","Consolidated Supply Program(IIF)",IF(A5074&lt;&gt;"",INDEX('CCN &amp; Description'!$B$2:$B$1071,MATCH(VALUE(LEFT(A5074,5)),'CCN &amp; Description'!$A$2:$A$1071,0)),""))</f>
        <v/>
      </c>
      <c r="D5074" s="55" t="str">
        <f t="shared" si="158"/>
        <v>U</v>
      </c>
      <c r="E5074" s="55" t="str">
        <f t="shared" si="159"/>
        <v>U0006</v>
      </c>
      <c r="F5074" s="56" t="s">
        <v>17397</v>
      </c>
      <c r="G5074" s="56" t="s">
        <v>14530</v>
      </c>
      <c r="H5074" s="59"/>
      <c r="I5074" s="57">
        <v>0</v>
      </c>
      <c r="J5074" s="57">
        <v>0</v>
      </c>
      <c r="K5074" s="57">
        <v>0</v>
      </c>
      <c r="L5074" s="315" t="e">
        <v>#REF!</v>
      </c>
      <c r="M5074" s="58" t="e">
        <v>#REF!</v>
      </c>
      <c r="N5074" s="58" t="e">
        <v>#N/A</v>
      </c>
      <c r="O5074" s="58" t="e">
        <v>#N/A</v>
      </c>
      <c r="P5074" s="58" t="e">
        <v>#N/A</v>
      </c>
      <c r="Q5074" s="58" t="e">
        <v>#N/A</v>
      </c>
    </row>
    <row r="5075" spans="1:17" ht="15" customHeight="1" thickBot="1">
      <c r="A5075" s="446"/>
      <c r="B5075" s="446"/>
      <c r="C5075" s="54" t="str">
        <f>IF(A5075="CSP","Consolidated Supply Program(IIF)",IF(A5075&lt;&gt;"",INDEX('CCN &amp; Description'!$B$2:$B$1071,MATCH(VALUE(LEFT(A5075,5)),'CCN &amp; Description'!$A$2:$A$1071,0)),""))</f>
        <v/>
      </c>
      <c r="D5075" s="55" t="str">
        <f t="shared" si="158"/>
        <v>U</v>
      </c>
      <c r="E5075" s="55" t="str">
        <f t="shared" si="159"/>
        <v>U0007</v>
      </c>
      <c r="F5075" s="56" t="s">
        <v>17398</v>
      </c>
      <c r="G5075" s="56" t="s">
        <v>14530</v>
      </c>
      <c r="H5075" s="59"/>
      <c r="I5075" s="57">
        <v>0</v>
      </c>
      <c r="J5075" s="57">
        <v>0</v>
      </c>
      <c r="K5075" s="57">
        <v>0</v>
      </c>
      <c r="L5075" s="315" t="e">
        <v>#REF!</v>
      </c>
      <c r="M5075" s="58" t="e">
        <v>#REF!</v>
      </c>
      <c r="N5075" s="58" t="e">
        <v>#N/A</v>
      </c>
      <c r="O5075" s="58" t="e">
        <v>#N/A</v>
      </c>
      <c r="P5075" s="58" t="e">
        <v>#N/A</v>
      </c>
      <c r="Q5075" s="58" t="e">
        <v>#N/A</v>
      </c>
    </row>
    <row r="5076" spans="1:17" ht="15" customHeight="1" thickBot="1">
      <c r="A5076" s="446"/>
      <c r="B5076" s="446"/>
      <c r="C5076" s="54" t="str">
        <f>IF(A5076="CSP","Consolidated Supply Program(IIF)",IF(A5076&lt;&gt;"",INDEX('CCN &amp; Description'!$B$2:$B$1071,MATCH(VALUE(LEFT(A5076,5)),'CCN &amp; Description'!$A$2:$A$1071,0)),""))</f>
        <v/>
      </c>
      <c r="D5076" s="55" t="str">
        <f t="shared" si="158"/>
        <v>U</v>
      </c>
      <c r="E5076" s="55" t="str">
        <f t="shared" si="159"/>
        <v>U0007</v>
      </c>
      <c r="F5076" s="56" t="s">
        <v>17398</v>
      </c>
      <c r="G5076" s="56" t="s">
        <v>14530</v>
      </c>
      <c r="H5076" s="56" t="s">
        <v>17399</v>
      </c>
      <c r="I5076" s="57">
        <v>0</v>
      </c>
      <c r="J5076" s="57">
        <v>0</v>
      </c>
      <c r="K5076" s="57">
        <v>0</v>
      </c>
      <c r="L5076" s="315" t="e">
        <v>#REF!</v>
      </c>
      <c r="M5076" s="58" t="e">
        <v>#REF!</v>
      </c>
      <c r="N5076" s="58" t="e">
        <v>#N/A</v>
      </c>
      <c r="O5076" s="58" t="e">
        <v>#N/A</v>
      </c>
      <c r="P5076" s="58" t="e">
        <v>#N/A</v>
      </c>
      <c r="Q5076" s="58" t="e">
        <v>#N/A</v>
      </c>
    </row>
    <row r="5077" spans="1:17" s="110" customFormat="1" ht="15" customHeight="1" thickBot="1">
      <c r="A5077" s="446" t="s">
        <v>9833</v>
      </c>
      <c r="B5077" s="446"/>
      <c r="C5077" s="106" t="e">
        <f>IF(A5077="CSP","Consolidated Supply Program(IIF)",IF(A5077&lt;&gt;"",INDEX('CCN &amp; Description'!$B$2:$B$1071,MATCH(VALUE(LEFT(A5077,5)),'CCN &amp; Description'!$A$2:$A$1071,0)),""))</f>
        <v>#VALUE!</v>
      </c>
      <c r="D5077" s="107" t="str">
        <f t="shared" si="158"/>
        <v>U</v>
      </c>
      <c r="E5077" s="107" t="str">
        <f t="shared" si="159"/>
        <v>U0008</v>
      </c>
      <c r="F5077" s="108" t="s">
        <v>17400</v>
      </c>
      <c r="G5077" s="108" t="s">
        <v>17401</v>
      </c>
      <c r="H5077" s="108" t="s">
        <v>17402</v>
      </c>
      <c r="I5077" s="109">
        <v>0</v>
      </c>
      <c r="J5077" s="109">
        <v>0</v>
      </c>
      <c r="K5077" s="109">
        <v>0</v>
      </c>
      <c r="L5077" s="110" t="e">
        <v>#REF!</v>
      </c>
      <c r="M5077" s="111" t="e">
        <v>#REF!</v>
      </c>
      <c r="N5077" s="111" t="e">
        <v>#N/A</v>
      </c>
      <c r="O5077" s="111" t="e">
        <v>#N/A</v>
      </c>
      <c r="P5077" s="111" t="e">
        <v>#N/A</v>
      </c>
      <c r="Q5077" s="111" t="e">
        <v>#N/A</v>
      </c>
    </row>
    <row r="5078" spans="1:17" s="110" customFormat="1" ht="15" customHeight="1" thickBot="1">
      <c r="A5078" s="446" t="s">
        <v>9833</v>
      </c>
      <c r="B5078" s="446"/>
      <c r="C5078" s="106" t="e">
        <f>IF(A5078="CSP","Consolidated Supply Program(IIF)",IF(A5078&lt;&gt;"",INDEX('CCN &amp; Description'!$B$2:$B$1071,MATCH(VALUE(LEFT(A5078,5)),'CCN &amp; Description'!$A$2:$A$1071,0)),""))</f>
        <v>#VALUE!</v>
      </c>
      <c r="D5078" s="107" t="str">
        <f t="shared" si="158"/>
        <v>U</v>
      </c>
      <c r="E5078" s="107" t="str">
        <f t="shared" si="159"/>
        <v>U0008</v>
      </c>
      <c r="F5078" s="108" t="s">
        <v>17400</v>
      </c>
      <c r="G5078" s="108" t="s">
        <v>14530</v>
      </c>
      <c r="H5078" s="112"/>
      <c r="I5078" s="109">
        <v>0</v>
      </c>
      <c r="J5078" s="109">
        <v>0</v>
      </c>
      <c r="K5078" s="109">
        <v>0</v>
      </c>
      <c r="L5078" s="110" t="e">
        <v>#REF!</v>
      </c>
      <c r="M5078" s="111" t="e">
        <v>#REF!</v>
      </c>
      <c r="N5078" s="111" t="e">
        <v>#N/A</v>
      </c>
      <c r="O5078" s="111" t="e">
        <v>#N/A</v>
      </c>
      <c r="P5078" s="111" t="e">
        <v>#N/A</v>
      </c>
      <c r="Q5078" s="111" t="e">
        <v>#N/A</v>
      </c>
    </row>
    <row r="5079" spans="1:17" ht="15" customHeight="1" thickBot="1">
      <c r="A5079" s="446"/>
      <c r="B5079" s="446"/>
      <c r="C5079" s="54" t="str">
        <f>IF(A5079="CSP","Consolidated Supply Program(IIF)",IF(A5079&lt;&gt;"",INDEX('CCN &amp; Description'!$B$2:$B$1071,MATCH(VALUE(LEFT(A5079,5)),'CCN &amp; Description'!$A$2:$A$1071,0)),""))</f>
        <v/>
      </c>
      <c r="D5079" s="55" t="str">
        <f t="shared" si="158"/>
        <v>U</v>
      </c>
      <c r="E5079" s="55" t="str">
        <f t="shared" si="159"/>
        <v>U0009</v>
      </c>
      <c r="F5079" s="56" t="s">
        <v>17403</v>
      </c>
      <c r="G5079" s="56" t="s">
        <v>17404</v>
      </c>
      <c r="H5079" s="59"/>
      <c r="I5079" s="57">
        <v>0</v>
      </c>
      <c r="J5079" s="57">
        <v>0</v>
      </c>
      <c r="K5079" s="57">
        <v>0</v>
      </c>
      <c r="L5079" s="315" t="e">
        <v>#REF!</v>
      </c>
      <c r="M5079" s="58" t="e">
        <v>#REF!</v>
      </c>
      <c r="N5079" s="58" t="e">
        <v>#N/A</v>
      </c>
      <c r="O5079" s="58" t="e">
        <v>#N/A</v>
      </c>
      <c r="P5079" s="58" t="e">
        <v>#N/A</v>
      </c>
      <c r="Q5079" s="58" t="e">
        <v>#N/A</v>
      </c>
    </row>
    <row r="5080" spans="1:17" ht="15" customHeight="1" thickBot="1">
      <c r="A5080" s="446"/>
      <c r="B5080" s="446"/>
      <c r="C5080" s="54" t="str">
        <f>IF(A5080="CSP","Consolidated Supply Program(IIF)",IF(A5080&lt;&gt;"",INDEX('CCN &amp; Description'!$B$2:$B$1071,MATCH(VALUE(LEFT(A5080,5)),'CCN &amp; Description'!$A$2:$A$1071,0)),""))</f>
        <v/>
      </c>
      <c r="D5080" s="55" t="str">
        <f t="shared" si="158"/>
        <v>U</v>
      </c>
      <c r="E5080" s="55" t="str">
        <f t="shared" si="159"/>
        <v>U0010</v>
      </c>
      <c r="F5080" s="56" t="s">
        <v>17405</v>
      </c>
      <c r="G5080" s="56" t="s">
        <v>17406</v>
      </c>
      <c r="H5080" s="56" t="s">
        <v>17407</v>
      </c>
      <c r="I5080" s="57">
        <v>0</v>
      </c>
      <c r="J5080" s="57">
        <v>0</v>
      </c>
      <c r="K5080" s="57">
        <v>0</v>
      </c>
      <c r="L5080" s="315" t="e">
        <v>#REF!</v>
      </c>
      <c r="M5080" s="58" t="e">
        <v>#REF!</v>
      </c>
      <c r="N5080" s="58" t="e">
        <v>#N/A</v>
      </c>
      <c r="O5080" s="58" t="e">
        <v>#N/A</v>
      </c>
      <c r="P5080" s="58" t="e">
        <v>#N/A</v>
      </c>
      <c r="Q5080" s="58" t="e">
        <v>#N/A</v>
      </c>
    </row>
    <row r="5081" spans="1:17" s="110" customFormat="1" ht="15" customHeight="1" thickBot="1">
      <c r="A5081" s="446" t="s">
        <v>9833</v>
      </c>
      <c r="B5081" s="446"/>
      <c r="C5081" s="106" t="e">
        <f>IF(A5081="CSP","Consolidated Supply Program(IIF)",IF(A5081&lt;&gt;"",INDEX('CCN &amp; Description'!$B$2:$B$1071,MATCH(VALUE(LEFT(A5081,5)),'CCN &amp; Description'!$A$2:$A$1071,0)),""))</f>
        <v>#VALUE!</v>
      </c>
      <c r="D5081" s="107" t="str">
        <f t="shared" si="158"/>
        <v>U</v>
      </c>
      <c r="E5081" s="107" t="str">
        <f t="shared" si="159"/>
        <v>U0011</v>
      </c>
      <c r="F5081" s="108" t="s">
        <v>17408</v>
      </c>
      <c r="G5081" s="108" t="s">
        <v>17409</v>
      </c>
      <c r="H5081" s="108" t="s">
        <v>17410</v>
      </c>
      <c r="I5081" s="109">
        <v>0</v>
      </c>
      <c r="J5081" s="109">
        <v>0</v>
      </c>
      <c r="K5081" s="109">
        <v>0</v>
      </c>
      <c r="L5081" s="110" t="e">
        <v>#REF!</v>
      </c>
      <c r="M5081" s="111" t="e">
        <v>#REF!</v>
      </c>
      <c r="N5081" s="111" t="e">
        <v>#N/A</v>
      </c>
      <c r="O5081" s="111" t="e">
        <v>#N/A</v>
      </c>
      <c r="P5081" s="111" t="e">
        <v>#N/A</v>
      </c>
      <c r="Q5081" s="111" t="e">
        <v>#N/A</v>
      </c>
    </row>
    <row r="5082" spans="1:17" s="110" customFormat="1" ht="15" customHeight="1" thickBot="1">
      <c r="A5082" s="446" t="s">
        <v>9833</v>
      </c>
      <c r="B5082" s="446"/>
      <c r="C5082" s="106" t="e">
        <f>IF(A5082="CSP","Consolidated Supply Program(IIF)",IF(A5082&lt;&gt;"",INDEX('CCN &amp; Description'!$B$2:$B$1071,MATCH(VALUE(LEFT(A5082,5)),'CCN &amp; Description'!$A$2:$A$1071,0)),""))</f>
        <v>#VALUE!</v>
      </c>
      <c r="D5082" s="107" t="str">
        <f t="shared" si="158"/>
        <v>U</v>
      </c>
      <c r="E5082" s="107" t="str">
        <f t="shared" si="159"/>
        <v>U0011</v>
      </c>
      <c r="F5082" s="108" t="s">
        <v>17408</v>
      </c>
      <c r="G5082" s="108" t="s">
        <v>17411</v>
      </c>
      <c r="H5082" s="108" t="s">
        <v>17412</v>
      </c>
      <c r="I5082" s="109">
        <v>0</v>
      </c>
      <c r="J5082" s="109">
        <v>0</v>
      </c>
      <c r="K5082" s="109">
        <v>0</v>
      </c>
      <c r="L5082" s="110" t="e">
        <v>#REF!</v>
      </c>
      <c r="M5082" s="111" t="e">
        <v>#REF!</v>
      </c>
      <c r="N5082" s="111" t="e">
        <v>#N/A</v>
      </c>
      <c r="O5082" s="111" t="e">
        <v>#N/A</v>
      </c>
      <c r="P5082" s="111" t="e">
        <v>#N/A</v>
      </c>
      <c r="Q5082" s="111" t="e">
        <v>#N/A</v>
      </c>
    </row>
    <row r="5083" spans="1:17" ht="15" customHeight="1" thickBot="1">
      <c r="A5083" s="446"/>
      <c r="B5083" s="446"/>
      <c r="C5083" s="54" t="str">
        <f>IF(A5083="CSP","Consolidated Supply Program(IIF)",IF(A5083&lt;&gt;"",INDEX('CCN &amp; Description'!$B$2:$B$1071,MATCH(VALUE(LEFT(A5083,5)),'CCN &amp; Description'!$A$2:$A$1071,0)),""))</f>
        <v/>
      </c>
      <c r="D5083" s="55" t="str">
        <f t="shared" si="158"/>
        <v>U</v>
      </c>
      <c r="E5083" s="55" t="str">
        <f t="shared" si="159"/>
        <v>U0012</v>
      </c>
      <c r="F5083" s="56" t="s">
        <v>17413</v>
      </c>
      <c r="G5083" s="56" t="s">
        <v>17414</v>
      </c>
      <c r="H5083" s="56" t="s">
        <v>13023</v>
      </c>
      <c r="I5083" s="57">
        <v>0</v>
      </c>
      <c r="J5083" s="57">
        <v>0</v>
      </c>
      <c r="K5083" s="57">
        <v>0</v>
      </c>
      <c r="L5083" s="315" t="e">
        <v>#REF!</v>
      </c>
      <c r="M5083" s="58" t="e">
        <v>#REF!</v>
      </c>
      <c r="N5083" s="58" t="e">
        <v>#N/A</v>
      </c>
      <c r="O5083" s="58" t="e">
        <v>#N/A</v>
      </c>
      <c r="P5083" s="58" t="e">
        <v>#N/A</v>
      </c>
      <c r="Q5083" s="58" t="e">
        <v>#N/A</v>
      </c>
    </row>
    <row r="5084" spans="1:17" s="110" customFormat="1" ht="15" customHeight="1" thickBot="1">
      <c r="A5084" s="446" t="s">
        <v>9833</v>
      </c>
      <c r="B5084" s="446"/>
      <c r="C5084" s="106" t="e">
        <f>IF(A5084="CSP","Consolidated Supply Program(IIF)",IF(A5084&lt;&gt;"",INDEX('CCN &amp; Description'!$B$2:$B$1071,MATCH(VALUE(LEFT(A5084,5)),'CCN &amp; Description'!$A$2:$A$1071,0)),""))</f>
        <v>#VALUE!</v>
      </c>
      <c r="D5084" s="107" t="str">
        <f t="shared" si="158"/>
        <v>U</v>
      </c>
      <c r="E5084" s="107" t="str">
        <f t="shared" si="159"/>
        <v>U0013</v>
      </c>
      <c r="F5084" s="108" t="s">
        <v>17415</v>
      </c>
      <c r="G5084" s="108" t="s">
        <v>17416</v>
      </c>
      <c r="H5084" s="108" t="s">
        <v>17417</v>
      </c>
      <c r="I5084" s="109">
        <v>0</v>
      </c>
      <c r="J5084" s="109">
        <v>0</v>
      </c>
      <c r="K5084" s="109">
        <v>0</v>
      </c>
      <c r="L5084" s="110" t="e">
        <v>#REF!</v>
      </c>
      <c r="M5084" s="111" t="e">
        <v>#REF!</v>
      </c>
      <c r="N5084" s="111" t="e">
        <v>#N/A</v>
      </c>
      <c r="O5084" s="111" t="e">
        <v>#N/A</v>
      </c>
      <c r="P5084" s="111" t="e">
        <v>#N/A</v>
      </c>
      <c r="Q5084" s="111" t="e">
        <v>#N/A</v>
      </c>
    </row>
    <row r="5085" spans="1:17" s="110" customFormat="1" ht="15" customHeight="1" thickBot="1">
      <c r="A5085" s="446">
        <v>14312</v>
      </c>
      <c r="B5085" s="446"/>
      <c r="C5085" s="106" t="str">
        <f>IF(A5085="CSP","Consolidated Supply Program(IIF)",IF(A5085&lt;&gt;"",INDEX('CCN &amp; Description'!$B$2:$B$1071,MATCH(VALUE(LEFT(A5085,5)),'CCN &amp; Description'!$A$2:$A$1071,0)),""))</f>
        <v>VEHICLE STAGING AREA, SURFACED</v>
      </c>
      <c r="D5085" s="107" t="str">
        <f t="shared" si="158"/>
        <v>U</v>
      </c>
      <c r="E5085" s="107" t="str">
        <f t="shared" si="159"/>
        <v>U0014</v>
      </c>
      <c r="F5085" s="108" t="s">
        <v>17418</v>
      </c>
      <c r="G5085" s="108" t="s">
        <v>14530</v>
      </c>
      <c r="H5085" s="108" t="s">
        <v>17419</v>
      </c>
      <c r="I5085" s="109">
        <v>6.66</v>
      </c>
      <c r="J5085" s="109">
        <v>6.66</v>
      </c>
      <c r="K5085" s="109">
        <v>6.75</v>
      </c>
      <c r="L5085" s="110" t="e">
        <v>#REF!</v>
      </c>
      <c r="M5085" s="111" t="e">
        <v>#REF!</v>
      </c>
      <c r="N5085" s="111" t="e">
        <v>#N/A</v>
      </c>
      <c r="O5085" s="111" t="e">
        <v>#N/A</v>
      </c>
      <c r="P5085" s="111" t="e">
        <v>#N/A</v>
      </c>
      <c r="Q5085" s="111" t="e">
        <v>#N/A</v>
      </c>
    </row>
    <row r="5086" spans="1:17" ht="15" customHeight="1" thickBot="1">
      <c r="A5086" s="446"/>
      <c r="B5086" s="446"/>
      <c r="C5086" s="54" t="str">
        <f>IF(A5086="CSP","Consolidated Supply Program(IIF)",IF(A5086&lt;&gt;"",INDEX('CCN &amp; Description'!$B$2:$B$1071,MATCH(VALUE(LEFT(A5086,5)),'CCN &amp; Description'!$A$2:$A$1071,0)),""))</f>
        <v/>
      </c>
      <c r="D5086" s="55" t="str">
        <f t="shared" si="158"/>
        <v>U</v>
      </c>
      <c r="E5086" s="55" t="str">
        <f t="shared" si="159"/>
        <v>U0015</v>
      </c>
      <c r="F5086" s="56" t="s">
        <v>17420</v>
      </c>
      <c r="G5086" s="56" t="s">
        <v>17421</v>
      </c>
      <c r="H5086" s="56" t="s">
        <v>17422</v>
      </c>
      <c r="I5086" s="57">
        <v>0</v>
      </c>
      <c r="J5086" s="57">
        <v>0</v>
      </c>
      <c r="K5086" s="57">
        <v>0</v>
      </c>
      <c r="L5086" s="315" t="e">
        <v>#REF!</v>
      </c>
      <c r="M5086" s="58" t="e">
        <v>#REF!</v>
      </c>
      <c r="N5086" s="58" t="e">
        <v>#N/A</v>
      </c>
      <c r="O5086" s="58" t="e">
        <v>#N/A</v>
      </c>
      <c r="P5086" s="58" t="e">
        <v>#N/A</v>
      </c>
      <c r="Q5086" s="58" t="e">
        <v>#N/A</v>
      </c>
    </row>
    <row r="5087" spans="1:17" s="110" customFormat="1" ht="15" customHeight="1" thickBot="1">
      <c r="A5087" s="446">
        <v>14312</v>
      </c>
      <c r="B5087" s="446"/>
      <c r="C5087" s="106" t="str">
        <f>IF(A5087="CSP","Consolidated Supply Program(IIF)",IF(A5087&lt;&gt;"",INDEX('CCN &amp; Description'!$B$2:$B$1071,MATCH(VALUE(LEFT(A5087,5)),'CCN &amp; Description'!$A$2:$A$1071,0)),""))</f>
        <v>VEHICLE STAGING AREA, SURFACED</v>
      </c>
      <c r="D5087" s="107" t="str">
        <f t="shared" si="158"/>
        <v>U</v>
      </c>
      <c r="E5087" s="107" t="str">
        <f t="shared" si="159"/>
        <v>U0016</v>
      </c>
      <c r="F5087" s="108" t="s">
        <v>17423</v>
      </c>
      <c r="G5087" s="108" t="s">
        <v>17424</v>
      </c>
      <c r="H5087" s="108" t="s">
        <v>17425</v>
      </c>
      <c r="I5087" s="109">
        <v>8</v>
      </c>
      <c r="J5087" s="109">
        <v>5</v>
      </c>
      <c r="K5087" s="109">
        <v>8</v>
      </c>
      <c r="L5087" s="110" t="e">
        <v>#REF!</v>
      </c>
      <c r="M5087" s="111" t="e">
        <v>#REF!</v>
      </c>
      <c r="N5087" s="111" t="e">
        <v>#N/A</v>
      </c>
      <c r="O5087" s="111" t="e">
        <v>#N/A</v>
      </c>
      <c r="P5087" s="111" t="e">
        <v>#N/A</v>
      </c>
      <c r="Q5087" s="111" t="e">
        <v>#N/A</v>
      </c>
    </row>
    <row r="5088" spans="1:17" ht="15" customHeight="1" thickBot="1">
      <c r="A5088" s="446"/>
      <c r="B5088" s="446"/>
      <c r="C5088" s="54" t="str">
        <f>IF(A5088="CSP","Consolidated Supply Program(IIF)",IF(A5088&lt;&gt;"",INDEX('CCN &amp; Description'!$B$2:$B$1071,MATCH(VALUE(LEFT(A5088,5)),'CCN &amp; Description'!$A$2:$A$1071,0)),""))</f>
        <v/>
      </c>
      <c r="D5088" s="55" t="str">
        <f t="shared" si="158"/>
        <v>U</v>
      </c>
      <c r="E5088" s="55" t="str">
        <f t="shared" si="159"/>
        <v>U0017</v>
      </c>
      <c r="F5088" s="56" t="s">
        <v>17426</v>
      </c>
      <c r="G5088" s="56" t="s">
        <v>17427</v>
      </c>
      <c r="H5088" s="56" t="s">
        <v>17428</v>
      </c>
      <c r="I5088" s="57">
        <v>0</v>
      </c>
      <c r="J5088" s="57">
        <v>0</v>
      </c>
      <c r="K5088" s="57">
        <v>0</v>
      </c>
      <c r="L5088" s="315" t="e">
        <v>#REF!</v>
      </c>
      <c r="M5088" s="58" t="e">
        <v>#REF!</v>
      </c>
      <c r="N5088" s="58" t="e">
        <v>#N/A</v>
      </c>
      <c r="O5088" s="58" t="e">
        <v>#N/A</v>
      </c>
      <c r="P5088" s="58" t="e">
        <v>#N/A</v>
      </c>
      <c r="Q5088" s="58" t="e">
        <v>#N/A</v>
      </c>
    </row>
    <row r="5089" spans="1:17" ht="15" customHeight="1" thickBot="1">
      <c r="A5089" s="446"/>
      <c r="B5089" s="446"/>
      <c r="C5089" s="54" t="str">
        <f>IF(A5089="CSP","Consolidated Supply Program(IIF)",IF(A5089&lt;&gt;"",INDEX('CCN &amp; Description'!$B$2:$B$1071,MATCH(VALUE(LEFT(A5089,5)),'CCN &amp; Description'!$A$2:$A$1071,0)),""))</f>
        <v/>
      </c>
      <c r="D5089" s="55" t="str">
        <f t="shared" si="158"/>
        <v>U</v>
      </c>
      <c r="E5089" s="55" t="str">
        <f t="shared" si="159"/>
        <v>U0018</v>
      </c>
      <c r="F5089" s="56" t="s">
        <v>17429</v>
      </c>
      <c r="G5089" s="56" t="s">
        <v>17430</v>
      </c>
      <c r="H5089" s="59"/>
      <c r="I5089" s="60"/>
      <c r="J5089" s="60"/>
      <c r="K5089" s="60"/>
      <c r="L5089" s="315" t="e">
        <v>#REF!</v>
      </c>
      <c r="M5089" s="58" t="e">
        <v>#REF!</v>
      </c>
      <c r="N5089" s="58" t="e">
        <v>#N/A</v>
      </c>
      <c r="O5089" s="58" t="e">
        <v>#N/A</v>
      </c>
      <c r="P5089" s="58" t="e">
        <v>#N/A</v>
      </c>
      <c r="Q5089" s="58" t="e">
        <v>#N/A</v>
      </c>
    </row>
    <row r="5090" spans="1:17" ht="15" customHeight="1" thickBot="1">
      <c r="A5090" s="446"/>
      <c r="B5090" s="446"/>
      <c r="C5090" s="54" t="str">
        <f>IF(A5090="CSP","Consolidated Supply Program(IIF)",IF(A5090&lt;&gt;"",INDEX('CCN &amp; Description'!$B$2:$B$1071,MATCH(VALUE(LEFT(A5090,5)),'CCN &amp; Description'!$A$2:$A$1071,0)),""))</f>
        <v/>
      </c>
      <c r="D5090" s="55" t="str">
        <f t="shared" si="158"/>
        <v>U</v>
      </c>
      <c r="E5090" s="55" t="str">
        <f t="shared" si="159"/>
        <v>U0019</v>
      </c>
      <c r="F5090" s="56" t="s">
        <v>17431</v>
      </c>
      <c r="G5090" s="56" t="s">
        <v>17432</v>
      </c>
      <c r="H5090" s="59"/>
      <c r="I5090" s="60"/>
      <c r="J5090" s="60"/>
      <c r="K5090" s="60"/>
      <c r="L5090" s="315" t="e">
        <v>#REF!</v>
      </c>
      <c r="M5090" s="58" t="e">
        <v>#REF!</v>
      </c>
      <c r="N5090" s="58" t="e">
        <v>#N/A</v>
      </c>
      <c r="O5090" s="58" t="e">
        <v>#N/A</v>
      </c>
      <c r="P5090" s="58" t="e">
        <v>#N/A</v>
      </c>
      <c r="Q5090" s="58" t="e">
        <v>#N/A</v>
      </c>
    </row>
    <row r="5091" spans="1:17" s="110" customFormat="1" ht="15" customHeight="1" thickBot="1">
      <c r="A5091" s="446" t="s">
        <v>9833</v>
      </c>
      <c r="B5091" s="446"/>
      <c r="C5091" s="106" t="e">
        <f>IF(A5091="CSP","Consolidated Supply Program(IIF)",IF(A5091&lt;&gt;"",INDEX('CCN &amp; Description'!$B$2:$B$1071,MATCH(VALUE(LEFT(A5091,5)),'CCN &amp; Description'!$A$2:$A$1071,0)),""))</f>
        <v>#VALUE!</v>
      </c>
      <c r="D5091" s="107" t="str">
        <f t="shared" si="158"/>
        <v>U</v>
      </c>
      <c r="E5091" s="107" t="str">
        <f t="shared" si="159"/>
        <v>U0020</v>
      </c>
      <c r="F5091" s="108" t="s">
        <v>17433</v>
      </c>
      <c r="G5091" s="108" t="s">
        <v>17434</v>
      </c>
      <c r="H5091" s="108" t="s">
        <v>17435</v>
      </c>
      <c r="I5091" s="109">
        <v>8</v>
      </c>
      <c r="J5091" s="109">
        <v>3</v>
      </c>
      <c r="K5091" s="113"/>
      <c r="L5091" s="110" t="e">
        <v>#REF!</v>
      </c>
      <c r="M5091" s="111" t="e">
        <v>#REF!</v>
      </c>
      <c r="N5091" s="111" t="e">
        <v>#N/A</v>
      </c>
      <c r="O5091" s="111" t="e">
        <v>#N/A</v>
      </c>
      <c r="P5091" s="111" t="e">
        <v>#N/A</v>
      </c>
      <c r="Q5091" s="111" t="e">
        <v>#N/A</v>
      </c>
    </row>
    <row r="5092" spans="1:17" s="110" customFormat="1" ht="15" customHeight="1" thickBot="1">
      <c r="A5092" s="446"/>
      <c r="B5092" s="446"/>
      <c r="C5092" s="106" t="str">
        <f>IF(A5092="CSP","Consolidated Supply Program(IIF)",IF(A5092&lt;&gt;"",INDEX('CCN &amp; Description'!$B$2:$B$1071,MATCH(VALUE(LEFT(A5092,5)),'CCN &amp; Description'!$A$2:$A$1071,0)),""))</f>
        <v/>
      </c>
      <c r="D5092" s="107" t="str">
        <f t="shared" si="158"/>
        <v>U</v>
      </c>
      <c r="E5092" s="107" t="str">
        <f t="shared" si="159"/>
        <v>U0021</v>
      </c>
      <c r="F5092" s="108" t="s">
        <v>9727</v>
      </c>
      <c r="G5092" s="108" t="s">
        <v>17436</v>
      </c>
      <c r="H5092" s="108" t="s">
        <v>17437</v>
      </c>
      <c r="I5092" s="109">
        <v>7.22</v>
      </c>
      <c r="J5092" s="109">
        <v>4.29</v>
      </c>
      <c r="K5092" s="109">
        <v>6.25</v>
      </c>
      <c r="L5092" s="110" t="e">
        <v>#REF!</v>
      </c>
      <c r="M5092" s="111" t="e">
        <v>#REF!</v>
      </c>
      <c r="N5092" s="111" t="e">
        <v>#N/A</v>
      </c>
      <c r="O5092" s="111" t="e">
        <v>#N/A</v>
      </c>
      <c r="P5092" s="111" t="e">
        <v>#N/A</v>
      </c>
      <c r="Q5092" s="111" t="e">
        <v>#N/A</v>
      </c>
    </row>
    <row r="5093" spans="1:17" s="110" customFormat="1" ht="15" customHeight="1" thickBot="1">
      <c r="A5093" s="446"/>
      <c r="B5093" s="446"/>
      <c r="C5093" s="106" t="str">
        <f>IF(A5093="CSP","Consolidated Supply Program(IIF)",IF(A5093&lt;&gt;"",INDEX('CCN &amp; Description'!$B$2:$B$1071,MATCH(VALUE(LEFT(A5093,5)),'CCN &amp; Description'!$A$2:$A$1071,0)),""))</f>
        <v/>
      </c>
      <c r="D5093" s="107" t="str">
        <f t="shared" si="158"/>
        <v>U</v>
      </c>
      <c r="E5093" s="107" t="str">
        <f t="shared" si="159"/>
        <v>U3010</v>
      </c>
      <c r="F5093" s="108" t="s">
        <v>17438</v>
      </c>
      <c r="G5093" s="108" t="s">
        <v>17439</v>
      </c>
      <c r="H5093" s="108" t="s">
        <v>17440</v>
      </c>
      <c r="I5093" s="109">
        <v>2.83</v>
      </c>
      <c r="J5093" s="109">
        <v>1.58</v>
      </c>
      <c r="K5093" s="109">
        <v>1</v>
      </c>
      <c r="L5093" s="110" t="e">
        <v>#REF!</v>
      </c>
      <c r="M5093" s="111" t="e">
        <v>#REF!</v>
      </c>
      <c r="N5093" s="111" t="e">
        <v>#N/A</v>
      </c>
      <c r="O5093" s="111" t="e">
        <v>#N/A</v>
      </c>
      <c r="P5093" s="111" t="e">
        <v>#N/A</v>
      </c>
      <c r="Q5093" s="111" t="e">
        <v>#N/A</v>
      </c>
    </row>
    <row r="5094" spans="1:17" s="110" customFormat="1" ht="15" customHeight="1" thickBot="1">
      <c r="A5094" s="446"/>
      <c r="B5094" s="446"/>
      <c r="C5094" s="106" t="str">
        <f>IF(A5094="CSP","Consolidated Supply Program(IIF)",IF(A5094&lt;&gt;"",INDEX('CCN &amp; Description'!$B$2:$B$1071,MATCH(VALUE(LEFT(A5094,5)),'CCN &amp; Description'!$A$2:$A$1071,0)),""))</f>
        <v/>
      </c>
      <c r="D5094" s="107" t="str">
        <f t="shared" si="158"/>
        <v>U</v>
      </c>
      <c r="E5094" s="107" t="str">
        <f t="shared" si="159"/>
        <v>U3010</v>
      </c>
      <c r="F5094" s="108" t="s">
        <v>17438</v>
      </c>
      <c r="G5094" s="108" t="s">
        <v>17439</v>
      </c>
      <c r="H5094" s="108" t="s">
        <v>17441</v>
      </c>
      <c r="I5094" s="109">
        <v>2.83</v>
      </c>
      <c r="J5094" s="109">
        <v>1.58</v>
      </c>
      <c r="K5094" s="109">
        <v>1</v>
      </c>
      <c r="L5094" s="110" t="e">
        <v>#REF!</v>
      </c>
      <c r="M5094" s="111" t="e">
        <v>#REF!</v>
      </c>
      <c r="N5094" s="111" t="e">
        <v>#N/A</v>
      </c>
      <c r="O5094" s="111" t="e">
        <v>#N/A</v>
      </c>
      <c r="P5094" s="111" t="e">
        <v>#N/A</v>
      </c>
      <c r="Q5094" s="111" t="e">
        <v>#N/A</v>
      </c>
    </row>
    <row r="5095" spans="1:17" ht="15" customHeight="1" thickBot="1">
      <c r="A5095" s="446"/>
      <c r="B5095" s="446"/>
      <c r="C5095" s="54" t="str">
        <f>IF(A5095="CSP","Consolidated Supply Program(IIF)",IF(A5095&lt;&gt;"",INDEX('CCN &amp; Description'!$B$2:$B$1071,MATCH(VALUE(LEFT(A5095,5)),'CCN &amp; Description'!$A$2:$A$1071,0)),""))</f>
        <v/>
      </c>
      <c r="D5095" s="55" t="str">
        <f t="shared" si="158"/>
        <v>U</v>
      </c>
      <c r="E5095" s="55" t="str">
        <f t="shared" si="159"/>
        <v>U3020</v>
      </c>
      <c r="F5095" s="56" t="s">
        <v>17442</v>
      </c>
      <c r="G5095" s="56" t="s">
        <v>14317</v>
      </c>
      <c r="H5095" s="56" t="s">
        <v>17443</v>
      </c>
      <c r="I5095" s="57">
        <v>30.24</v>
      </c>
      <c r="J5095" s="57">
        <v>7.33</v>
      </c>
      <c r="K5095" s="57">
        <v>9.5</v>
      </c>
      <c r="L5095" s="315" t="e">
        <v>#REF!</v>
      </c>
      <c r="M5095" s="58" t="e">
        <v>#REF!</v>
      </c>
      <c r="N5095" s="58" t="e">
        <v>#N/A</v>
      </c>
      <c r="O5095" s="58" t="e">
        <v>#N/A</v>
      </c>
      <c r="P5095" s="58" t="e">
        <v>#N/A</v>
      </c>
      <c r="Q5095" s="58" t="e">
        <v>#N/A</v>
      </c>
    </row>
    <row r="5096" spans="1:17" ht="15" customHeight="1" thickBot="1">
      <c r="A5096" s="446"/>
      <c r="B5096" s="446"/>
      <c r="C5096" s="54" t="str">
        <f>IF(A5096="CSP","Consolidated Supply Program(IIF)",IF(A5096&lt;&gt;"",INDEX('CCN &amp; Description'!$B$2:$B$1071,MATCH(VALUE(LEFT(A5096,5)),'CCN &amp; Description'!$A$2:$A$1071,0)),""))</f>
        <v/>
      </c>
      <c r="D5096" s="55" t="str">
        <f t="shared" si="158"/>
        <v>U</v>
      </c>
      <c r="E5096" s="55" t="str">
        <f t="shared" si="159"/>
        <v>U3020</v>
      </c>
      <c r="F5096" s="56" t="s">
        <v>17442</v>
      </c>
      <c r="G5096" s="56" t="s">
        <v>17444</v>
      </c>
      <c r="H5096" s="56" t="s">
        <v>17445</v>
      </c>
      <c r="I5096" s="57">
        <v>30.25</v>
      </c>
      <c r="J5096" s="57">
        <v>7.33</v>
      </c>
      <c r="K5096" s="57">
        <v>9.5</v>
      </c>
      <c r="L5096" s="315" t="e">
        <v>#REF!</v>
      </c>
      <c r="M5096" s="58" t="e">
        <v>#REF!</v>
      </c>
      <c r="N5096" s="58" t="e">
        <v>#N/A</v>
      </c>
      <c r="O5096" s="58" t="e">
        <v>#N/A</v>
      </c>
      <c r="P5096" s="58" t="e">
        <v>#N/A</v>
      </c>
      <c r="Q5096" s="58" t="e">
        <v>#N/A</v>
      </c>
    </row>
    <row r="5097" spans="1:17" s="110" customFormat="1" ht="15" customHeight="1" thickBot="1">
      <c r="A5097" s="446"/>
      <c r="B5097" s="446"/>
      <c r="C5097" s="106" t="str">
        <f>IF(A5097="CSP","Consolidated Supply Program(IIF)",IF(A5097&lt;&gt;"",INDEX('CCN &amp; Description'!$B$2:$B$1071,MATCH(VALUE(LEFT(A5097,5)),'CCN &amp; Description'!$A$2:$A$1071,0)),""))</f>
        <v/>
      </c>
      <c r="D5097" s="107" t="str">
        <f t="shared" si="158"/>
        <v>U</v>
      </c>
      <c r="E5097" s="107" t="str">
        <f t="shared" si="159"/>
        <v>U3021</v>
      </c>
      <c r="F5097" s="108" t="s">
        <v>17446</v>
      </c>
      <c r="G5097" s="108" t="s">
        <v>14317</v>
      </c>
      <c r="H5097" s="108" t="s">
        <v>17447</v>
      </c>
      <c r="I5097" s="109">
        <v>0</v>
      </c>
      <c r="J5097" s="109">
        <v>0</v>
      </c>
      <c r="K5097" s="109">
        <v>0</v>
      </c>
      <c r="L5097" s="110" t="e">
        <v>#REF!</v>
      </c>
      <c r="M5097" s="111" t="e">
        <v>#REF!</v>
      </c>
      <c r="N5097" s="111" t="e">
        <v>#N/A</v>
      </c>
      <c r="O5097" s="111" t="e">
        <v>#N/A</v>
      </c>
      <c r="P5097" s="111" t="e">
        <v>#N/A</v>
      </c>
      <c r="Q5097" s="111" t="e">
        <v>#N/A</v>
      </c>
    </row>
    <row r="5098" spans="1:17" s="110" customFormat="1" ht="15" customHeight="1" thickBot="1">
      <c r="A5098" s="446"/>
      <c r="B5098" s="446"/>
      <c r="C5098" s="106" t="str">
        <f>IF(A5098="CSP","Consolidated Supply Program(IIF)",IF(A5098&lt;&gt;"",INDEX('CCN &amp; Description'!$B$2:$B$1071,MATCH(VALUE(LEFT(A5098,5)),'CCN &amp; Description'!$A$2:$A$1071,0)),""))</f>
        <v/>
      </c>
      <c r="D5098" s="107" t="str">
        <f t="shared" si="158"/>
        <v>U</v>
      </c>
      <c r="E5098" s="107" t="str">
        <f t="shared" si="159"/>
        <v>U3021</v>
      </c>
      <c r="F5098" s="108" t="s">
        <v>17446</v>
      </c>
      <c r="G5098" s="108" t="s">
        <v>14317</v>
      </c>
      <c r="H5098" s="108" t="s">
        <v>17448</v>
      </c>
      <c r="I5098" s="109">
        <v>36.75</v>
      </c>
      <c r="J5098" s="109">
        <v>7.5</v>
      </c>
      <c r="K5098" s="109">
        <v>9.5</v>
      </c>
      <c r="L5098" s="110" t="e">
        <v>#REF!</v>
      </c>
      <c r="M5098" s="111" t="e">
        <v>#REF!</v>
      </c>
      <c r="N5098" s="111" t="e">
        <v>#N/A</v>
      </c>
      <c r="O5098" s="111" t="e">
        <v>#N/A</v>
      </c>
      <c r="P5098" s="111" t="e">
        <v>#N/A</v>
      </c>
      <c r="Q5098" s="111" t="e">
        <v>#N/A</v>
      </c>
    </row>
    <row r="5099" spans="1:17" ht="15" customHeight="1" thickBot="1">
      <c r="A5099" s="446"/>
      <c r="B5099" s="446"/>
      <c r="C5099" s="54" t="str">
        <f>IF(A5099="CSP","Consolidated Supply Program(IIF)",IF(A5099&lt;&gt;"",INDEX('CCN &amp; Description'!$B$2:$B$1071,MATCH(VALUE(LEFT(A5099,5)),'CCN &amp; Description'!$A$2:$A$1071,0)),""))</f>
        <v/>
      </c>
      <c r="D5099" s="55" t="str">
        <f t="shared" si="158"/>
        <v>U</v>
      </c>
      <c r="E5099" s="55" t="str">
        <f t="shared" si="159"/>
        <v>U3030</v>
      </c>
      <c r="F5099" s="56" t="s">
        <v>17449</v>
      </c>
      <c r="G5099" s="56" t="s">
        <v>17450</v>
      </c>
      <c r="H5099" s="59"/>
      <c r="I5099" s="57">
        <v>0</v>
      </c>
      <c r="J5099" s="57">
        <v>0</v>
      </c>
      <c r="K5099" s="57">
        <v>0</v>
      </c>
      <c r="L5099" s="315" t="e">
        <v>#REF!</v>
      </c>
      <c r="M5099" s="58" t="e">
        <v>#REF!</v>
      </c>
      <c r="N5099" s="58" t="e">
        <v>#N/A</v>
      </c>
      <c r="O5099" s="58" t="e">
        <v>#N/A</v>
      </c>
      <c r="P5099" s="58" t="e">
        <v>#N/A</v>
      </c>
      <c r="Q5099" s="58" t="e">
        <v>#N/A</v>
      </c>
    </row>
    <row r="5100" spans="1:17" ht="15" customHeight="1" thickBot="1">
      <c r="A5100" s="446"/>
      <c r="B5100" s="446"/>
      <c r="C5100" s="54" t="str">
        <f>IF(A5100="CSP","Consolidated Supply Program(IIF)",IF(A5100&lt;&gt;"",INDEX('CCN &amp; Description'!$B$2:$B$1071,MATCH(VALUE(LEFT(A5100,5)),'CCN &amp; Description'!$A$2:$A$1071,0)),""))</f>
        <v/>
      </c>
      <c r="D5100" s="55" t="str">
        <f t="shared" si="158"/>
        <v>U</v>
      </c>
      <c r="E5100" s="55" t="str">
        <f t="shared" si="159"/>
        <v>U3031</v>
      </c>
      <c r="F5100" s="56" t="s">
        <v>17451</v>
      </c>
      <c r="G5100" s="56" t="s">
        <v>17452</v>
      </c>
      <c r="H5100" s="56" t="s">
        <v>17453</v>
      </c>
      <c r="I5100" s="57">
        <v>0</v>
      </c>
      <c r="J5100" s="57">
        <v>0</v>
      </c>
      <c r="K5100" s="57">
        <v>0</v>
      </c>
      <c r="L5100" s="315" t="e">
        <v>#REF!</v>
      </c>
      <c r="M5100" s="58" t="e">
        <v>#REF!</v>
      </c>
      <c r="N5100" s="58" t="e">
        <v>#N/A</v>
      </c>
      <c r="O5100" s="58" t="e">
        <v>#N/A</v>
      </c>
      <c r="P5100" s="58" t="e">
        <v>#N/A</v>
      </c>
      <c r="Q5100" s="58" t="e">
        <v>#N/A</v>
      </c>
    </row>
    <row r="5101" spans="1:17" ht="15" customHeight="1" thickBot="1">
      <c r="A5101" s="446"/>
      <c r="B5101" s="446"/>
      <c r="C5101" s="54" t="str">
        <f>IF(A5101="CSP","Consolidated Supply Program(IIF)",IF(A5101&lt;&gt;"",INDEX('CCN &amp; Description'!$B$2:$B$1071,MATCH(VALUE(LEFT(A5101,5)),'CCN &amp; Description'!$A$2:$A$1071,0)),""))</f>
        <v/>
      </c>
      <c r="D5101" s="55" t="str">
        <f t="shared" si="158"/>
        <v>U</v>
      </c>
      <c r="E5101" s="55" t="str">
        <f t="shared" si="159"/>
        <v>U3040</v>
      </c>
      <c r="F5101" s="56" t="s">
        <v>17454</v>
      </c>
      <c r="G5101" s="56" t="s">
        <v>17455</v>
      </c>
      <c r="H5101" s="56" t="s">
        <v>17456</v>
      </c>
      <c r="I5101" s="57">
        <v>8.25</v>
      </c>
      <c r="J5101" s="57">
        <v>3.67</v>
      </c>
      <c r="K5101" s="57">
        <v>3.67</v>
      </c>
      <c r="L5101" s="315" t="e">
        <v>#REF!</v>
      </c>
      <c r="M5101" s="58" t="e">
        <v>#REF!</v>
      </c>
      <c r="N5101" s="58" t="e">
        <v>#N/A</v>
      </c>
      <c r="O5101" s="58" t="e">
        <v>#N/A</v>
      </c>
      <c r="P5101" s="58" t="e">
        <v>#N/A</v>
      </c>
      <c r="Q5101" s="58" t="e">
        <v>#N/A</v>
      </c>
    </row>
    <row r="5102" spans="1:17" ht="15" customHeight="1" thickBot="1">
      <c r="A5102" s="446"/>
      <c r="B5102" s="446"/>
      <c r="C5102" s="54" t="str">
        <f>IF(A5102="CSP","Consolidated Supply Program(IIF)",IF(A5102&lt;&gt;"",INDEX('CCN &amp; Description'!$B$2:$B$1071,MATCH(VALUE(LEFT(A5102,5)),'CCN &amp; Description'!$A$2:$A$1071,0)),""))</f>
        <v/>
      </c>
      <c r="D5102" s="55" t="str">
        <f t="shared" si="158"/>
        <v>U</v>
      </c>
      <c r="E5102" s="55" t="str">
        <f t="shared" si="159"/>
        <v>U3065</v>
      </c>
      <c r="F5102" s="56" t="s">
        <v>17457</v>
      </c>
      <c r="G5102" s="56" t="s">
        <v>17458</v>
      </c>
      <c r="H5102" s="59"/>
      <c r="I5102" s="57">
        <v>0</v>
      </c>
      <c r="J5102" s="57">
        <v>0</v>
      </c>
      <c r="K5102" s="57">
        <v>0</v>
      </c>
      <c r="L5102" s="315" t="e">
        <v>#REF!</v>
      </c>
      <c r="M5102" s="58" t="e">
        <v>#REF!</v>
      </c>
      <c r="N5102" s="58" t="e">
        <v>#N/A</v>
      </c>
      <c r="O5102" s="58" t="e">
        <v>#N/A</v>
      </c>
      <c r="P5102" s="58" t="e">
        <v>#N/A</v>
      </c>
      <c r="Q5102" s="58" t="e">
        <v>#N/A</v>
      </c>
    </row>
    <row r="5103" spans="1:17" ht="15" customHeight="1" thickBot="1">
      <c r="A5103" s="446"/>
      <c r="B5103" s="446"/>
      <c r="C5103" s="54" t="str">
        <f>IF(A5103="CSP","Consolidated Supply Program(IIF)",IF(A5103&lt;&gt;"",INDEX('CCN &amp; Description'!$B$2:$B$1071,MATCH(VALUE(LEFT(A5103,5)),'CCN &amp; Description'!$A$2:$A$1071,0)),""))</f>
        <v/>
      </c>
      <c r="D5103" s="55" t="str">
        <f t="shared" si="158"/>
        <v>U</v>
      </c>
      <c r="E5103" s="55" t="str">
        <f t="shared" si="159"/>
        <v>U3090</v>
      </c>
      <c r="F5103" s="56" t="s">
        <v>17459</v>
      </c>
      <c r="G5103" s="56" t="s">
        <v>17460</v>
      </c>
      <c r="H5103" s="59"/>
      <c r="I5103" s="57">
        <v>0</v>
      </c>
      <c r="J5103" s="57">
        <v>0</v>
      </c>
      <c r="K5103" s="57">
        <v>0</v>
      </c>
      <c r="L5103" s="315" t="e">
        <v>#REF!</v>
      </c>
      <c r="M5103" s="58" t="e">
        <v>#REF!</v>
      </c>
      <c r="N5103" s="58" t="e">
        <v>#N/A</v>
      </c>
      <c r="O5103" s="58" t="e">
        <v>#N/A</v>
      </c>
      <c r="P5103" s="58" t="e">
        <v>#N/A</v>
      </c>
      <c r="Q5103" s="58" t="e">
        <v>#N/A</v>
      </c>
    </row>
    <row r="5104" spans="1:17" ht="15" customHeight="1" thickBot="1">
      <c r="A5104" s="446"/>
      <c r="B5104" s="446"/>
      <c r="C5104" s="54" t="str">
        <f>IF(A5104="CSP","Consolidated Supply Program(IIF)",IF(A5104&lt;&gt;"",INDEX('CCN &amp; Description'!$B$2:$B$1071,MATCH(VALUE(LEFT(A5104,5)),'CCN &amp; Description'!$A$2:$A$1071,0)),""))</f>
        <v/>
      </c>
      <c r="D5104" s="55" t="str">
        <f t="shared" si="158"/>
        <v>U</v>
      </c>
      <c r="E5104" s="55" t="str">
        <f t="shared" si="159"/>
        <v>U3090</v>
      </c>
      <c r="F5104" s="56" t="s">
        <v>17459</v>
      </c>
      <c r="G5104" s="56" t="s">
        <v>17460</v>
      </c>
      <c r="H5104" s="56" t="s">
        <v>17461</v>
      </c>
      <c r="I5104" s="57">
        <v>0</v>
      </c>
      <c r="J5104" s="57">
        <v>0</v>
      </c>
      <c r="K5104" s="57">
        <v>0</v>
      </c>
      <c r="L5104" s="315" t="e">
        <v>#REF!</v>
      </c>
      <c r="M5104" s="58" t="e">
        <v>#REF!</v>
      </c>
      <c r="N5104" s="58" t="e">
        <v>#N/A</v>
      </c>
      <c r="O5104" s="58" t="e">
        <v>#N/A</v>
      </c>
      <c r="P5104" s="58" t="e">
        <v>#N/A</v>
      </c>
      <c r="Q5104" s="58" t="e">
        <v>#N/A</v>
      </c>
    </row>
    <row r="5105" spans="1:17" ht="15" customHeight="1" thickBot="1">
      <c r="A5105" s="446"/>
      <c r="B5105" s="446"/>
      <c r="C5105" s="54" t="str">
        <f>IF(A5105="CSP","Consolidated Supply Program(IIF)",IF(A5105&lt;&gt;"",INDEX('CCN &amp; Description'!$B$2:$B$1071,MATCH(VALUE(LEFT(A5105,5)),'CCN &amp; Description'!$A$2:$A$1071,0)),""))</f>
        <v/>
      </c>
      <c r="D5105" s="55" t="str">
        <f t="shared" si="158"/>
        <v>U</v>
      </c>
      <c r="E5105" s="55" t="str">
        <f t="shared" si="159"/>
        <v>U3170</v>
      </c>
      <c r="F5105" s="56" t="s">
        <v>17462</v>
      </c>
      <c r="G5105" s="56" t="s">
        <v>17463</v>
      </c>
      <c r="H5105" s="56" t="s">
        <v>17464</v>
      </c>
      <c r="I5105" s="57">
        <v>21</v>
      </c>
      <c r="J5105" s="57">
        <v>8</v>
      </c>
      <c r="K5105" s="57">
        <v>8</v>
      </c>
      <c r="L5105" s="315" t="e">
        <v>#REF!</v>
      </c>
      <c r="M5105" s="58" t="e">
        <v>#REF!</v>
      </c>
      <c r="N5105" s="58" t="e">
        <v>#N/A</v>
      </c>
      <c r="O5105" s="58" t="e">
        <v>#N/A</v>
      </c>
      <c r="P5105" s="58" t="e">
        <v>#N/A</v>
      </c>
      <c r="Q5105" s="58" t="e">
        <v>#N/A</v>
      </c>
    </row>
    <row r="5106" spans="1:17" ht="15" customHeight="1" thickBot="1">
      <c r="A5106" s="446"/>
      <c r="B5106" s="446"/>
      <c r="C5106" s="54" t="str">
        <f>IF(A5106="CSP","Consolidated Supply Program(IIF)",IF(A5106&lt;&gt;"",INDEX('CCN &amp; Description'!$B$2:$B$1071,MATCH(VALUE(LEFT(A5106,5)),'CCN &amp; Description'!$A$2:$A$1071,0)),""))</f>
        <v/>
      </c>
      <c r="D5106" s="55" t="str">
        <f t="shared" si="158"/>
        <v>U</v>
      </c>
      <c r="E5106" s="55" t="str">
        <f t="shared" si="159"/>
        <v>U3180</v>
      </c>
      <c r="F5106" s="56" t="s">
        <v>17465</v>
      </c>
      <c r="G5106" s="56" t="s">
        <v>17466</v>
      </c>
      <c r="H5106" s="56" t="s">
        <v>17467</v>
      </c>
      <c r="I5106" s="57">
        <v>0</v>
      </c>
      <c r="J5106" s="57">
        <v>0</v>
      </c>
      <c r="K5106" s="57">
        <v>0</v>
      </c>
      <c r="L5106" s="315" t="e">
        <v>#REF!</v>
      </c>
      <c r="M5106" s="58" t="e">
        <v>#REF!</v>
      </c>
      <c r="N5106" s="58" t="e">
        <v>#N/A</v>
      </c>
      <c r="O5106" s="58" t="e">
        <v>#N/A</v>
      </c>
      <c r="P5106" s="58" t="e">
        <v>#N/A</v>
      </c>
      <c r="Q5106" s="58" t="e">
        <v>#N/A</v>
      </c>
    </row>
    <row r="5107" spans="1:17" ht="15" customHeight="1" thickBot="1">
      <c r="A5107" s="446"/>
      <c r="B5107" s="446"/>
      <c r="C5107" s="54" t="str">
        <f>IF(A5107="CSP","Consolidated Supply Program(IIF)",IF(A5107&lt;&gt;"",INDEX('CCN &amp; Description'!$B$2:$B$1071,MATCH(VALUE(LEFT(A5107,5)),'CCN &amp; Description'!$A$2:$A$1071,0)),""))</f>
        <v/>
      </c>
      <c r="D5107" s="55" t="str">
        <f t="shared" si="158"/>
        <v>U</v>
      </c>
      <c r="E5107" s="55" t="str">
        <f t="shared" si="159"/>
        <v>U3187</v>
      </c>
      <c r="F5107" s="56" t="s">
        <v>17468</v>
      </c>
      <c r="G5107" s="56" t="s">
        <v>17469</v>
      </c>
      <c r="H5107" s="56" t="s">
        <v>17470</v>
      </c>
      <c r="I5107" s="57">
        <v>0</v>
      </c>
      <c r="J5107" s="57">
        <v>0</v>
      </c>
      <c r="K5107" s="57">
        <v>0</v>
      </c>
      <c r="L5107" s="315" t="e">
        <v>#REF!</v>
      </c>
      <c r="M5107" s="58" t="e">
        <v>#REF!</v>
      </c>
      <c r="N5107" s="58" t="e">
        <v>#N/A</v>
      </c>
      <c r="O5107" s="58" t="e">
        <v>#N/A</v>
      </c>
      <c r="P5107" s="58" t="e">
        <v>#N/A</v>
      </c>
      <c r="Q5107" s="58" t="e">
        <v>#N/A</v>
      </c>
    </row>
    <row r="5108" spans="1:17" ht="15" customHeight="1" thickBot="1">
      <c r="A5108" s="446"/>
      <c r="B5108" s="446"/>
      <c r="C5108" s="54" t="str">
        <f>IF(A5108="CSP","Consolidated Supply Program(IIF)",IF(A5108&lt;&gt;"",INDEX('CCN &amp; Description'!$B$2:$B$1071,MATCH(VALUE(LEFT(A5108,5)),'CCN &amp; Description'!$A$2:$A$1071,0)),""))</f>
        <v/>
      </c>
      <c r="D5108" s="55" t="str">
        <f t="shared" si="158"/>
        <v>U</v>
      </c>
      <c r="E5108" s="55" t="str">
        <f t="shared" si="159"/>
        <v>U3190</v>
      </c>
      <c r="F5108" s="56" t="s">
        <v>17471</v>
      </c>
      <c r="G5108" s="56" t="s">
        <v>17472</v>
      </c>
      <c r="H5108" s="56" t="s">
        <v>17467</v>
      </c>
      <c r="I5108" s="57">
        <v>0</v>
      </c>
      <c r="J5108" s="57">
        <v>0</v>
      </c>
      <c r="K5108" s="57">
        <v>0</v>
      </c>
      <c r="L5108" s="315" t="e">
        <v>#REF!</v>
      </c>
      <c r="M5108" s="58" t="e">
        <v>#REF!</v>
      </c>
      <c r="N5108" s="58" t="e">
        <v>#N/A</v>
      </c>
      <c r="O5108" s="58" t="e">
        <v>#N/A</v>
      </c>
      <c r="P5108" s="58" t="e">
        <v>#N/A</v>
      </c>
      <c r="Q5108" s="58" t="e">
        <v>#N/A</v>
      </c>
    </row>
    <row r="5109" spans="1:17" ht="15" customHeight="1" thickBot="1">
      <c r="A5109" s="446"/>
      <c r="B5109" s="446"/>
      <c r="C5109" s="54" t="str">
        <f>IF(A5109="CSP","Consolidated Supply Program(IIF)",IF(A5109&lt;&gt;"",INDEX('CCN &amp; Description'!$B$2:$B$1071,MATCH(VALUE(LEFT(A5109,5)),'CCN &amp; Description'!$A$2:$A$1071,0)),""))</f>
        <v/>
      </c>
      <c r="D5109" s="55" t="str">
        <f t="shared" si="158"/>
        <v>U</v>
      </c>
      <c r="E5109" s="55" t="str">
        <f t="shared" si="159"/>
        <v>U3200</v>
      </c>
      <c r="F5109" s="56" t="s">
        <v>17473</v>
      </c>
      <c r="G5109" s="56" t="s">
        <v>17474</v>
      </c>
      <c r="H5109" s="56" t="s">
        <v>17475</v>
      </c>
      <c r="I5109" s="57">
        <v>0</v>
      </c>
      <c r="J5109" s="57">
        <v>0</v>
      </c>
      <c r="K5109" s="57">
        <v>0</v>
      </c>
      <c r="L5109" s="315" t="e">
        <v>#REF!</v>
      </c>
      <c r="M5109" s="58" t="e">
        <v>#REF!</v>
      </c>
      <c r="N5109" s="58" t="e">
        <v>#N/A</v>
      </c>
      <c r="O5109" s="58" t="e">
        <v>#N/A</v>
      </c>
      <c r="P5109" s="58" t="e">
        <v>#N/A</v>
      </c>
      <c r="Q5109" s="58" t="e">
        <v>#N/A</v>
      </c>
    </row>
    <row r="5110" spans="1:17" ht="15" customHeight="1" thickBot="1">
      <c r="A5110" s="446"/>
      <c r="B5110" s="446"/>
      <c r="C5110" s="54" t="str">
        <f>IF(A5110="CSP","Consolidated Supply Program(IIF)",IF(A5110&lt;&gt;"",INDEX('CCN &amp; Description'!$B$2:$B$1071,MATCH(VALUE(LEFT(A5110,5)),'CCN &amp; Description'!$A$2:$A$1071,0)),""))</f>
        <v/>
      </c>
      <c r="D5110" s="55" t="str">
        <f t="shared" si="158"/>
        <v>U</v>
      </c>
      <c r="E5110" s="55" t="str">
        <f t="shared" si="159"/>
        <v>U3210</v>
      </c>
      <c r="F5110" s="56" t="s">
        <v>17476</v>
      </c>
      <c r="G5110" s="56" t="s">
        <v>17474</v>
      </c>
      <c r="H5110" s="56" t="s">
        <v>17475</v>
      </c>
      <c r="I5110" s="57">
        <v>0</v>
      </c>
      <c r="J5110" s="57">
        <v>0</v>
      </c>
      <c r="K5110" s="57">
        <v>0</v>
      </c>
      <c r="L5110" s="315" t="e">
        <v>#REF!</v>
      </c>
      <c r="M5110" s="58" t="e">
        <v>#REF!</v>
      </c>
      <c r="N5110" s="58" t="e">
        <v>#N/A</v>
      </c>
      <c r="O5110" s="58" t="e">
        <v>#N/A</v>
      </c>
      <c r="P5110" s="58" t="e">
        <v>#N/A</v>
      </c>
      <c r="Q5110" s="58" t="e">
        <v>#N/A</v>
      </c>
    </row>
    <row r="5111" spans="1:17" ht="15" customHeight="1" thickBot="1">
      <c r="A5111" s="446"/>
      <c r="B5111" s="446"/>
      <c r="C5111" s="54" t="str">
        <f>IF(A5111="CSP","Consolidated Supply Program(IIF)",IF(A5111&lt;&gt;"",INDEX('CCN &amp; Description'!$B$2:$B$1071,MATCH(VALUE(LEFT(A5111,5)),'CCN &amp; Description'!$A$2:$A$1071,0)),""))</f>
        <v/>
      </c>
      <c r="D5111" s="55" t="str">
        <f t="shared" si="158"/>
        <v>U</v>
      </c>
      <c r="E5111" s="55" t="str">
        <f t="shared" si="159"/>
        <v>U3220</v>
      </c>
      <c r="F5111" s="56" t="s">
        <v>17477</v>
      </c>
      <c r="G5111" s="56" t="s">
        <v>17474</v>
      </c>
      <c r="H5111" s="59"/>
      <c r="I5111" s="57">
        <v>0</v>
      </c>
      <c r="J5111" s="57">
        <v>0</v>
      </c>
      <c r="K5111" s="57">
        <v>0</v>
      </c>
      <c r="L5111" s="315" t="e">
        <v>#REF!</v>
      </c>
      <c r="M5111" s="58" t="e">
        <v>#REF!</v>
      </c>
      <c r="N5111" s="58" t="e">
        <v>#N/A</v>
      </c>
      <c r="O5111" s="58" t="e">
        <v>#N/A</v>
      </c>
      <c r="P5111" s="58" t="e">
        <v>#N/A</v>
      </c>
      <c r="Q5111" s="58" t="e">
        <v>#N/A</v>
      </c>
    </row>
    <row r="5112" spans="1:17" ht="15" customHeight="1" thickBot="1">
      <c r="A5112" s="446"/>
      <c r="B5112" s="446"/>
      <c r="C5112" s="54" t="str">
        <f>IF(A5112="CSP","Consolidated Supply Program(IIF)",IF(A5112&lt;&gt;"",INDEX('CCN &amp; Description'!$B$2:$B$1071,MATCH(VALUE(LEFT(A5112,5)),'CCN &amp; Description'!$A$2:$A$1071,0)),""))</f>
        <v/>
      </c>
      <c r="D5112" s="55" t="str">
        <f t="shared" si="158"/>
        <v>U</v>
      </c>
      <c r="E5112" s="55" t="str">
        <f t="shared" si="159"/>
        <v>U3225</v>
      </c>
      <c r="F5112" s="56" t="s">
        <v>17478</v>
      </c>
      <c r="G5112" s="56" t="s">
        <v>17474</v>
      </c>
      <c r="H5112" s="59"/>
      <c r="I5112" s="57">
        <v>0</v>
      </c>
      <c r="J5112" s="57">
        <v>0</v>
      </c>
      <c r="K5112" s="57">
        <v>0</v>
      </c>
      <c r="L5112" s="315" t="e">
        <v>#REF!</v>
      </c>
      <c r="M5112" s="58" t="e">
        <v>#REF!</v>
      </c>
      <c r="N5112" s="58" t="e">
        <v>#N/A</v>
      </c>
      <c r="O5112" s="58" t="e">
        <v>#N/A</v>
      </c>
      <c r="P5112" s="58" t="e">
        <v>#N/A</v>
      </c>
      <c r="Q5112" s="58" t="e">
        <v>#N/A</v>
      </c>
    </row>
    <row r="5113" spans="1:17" ht="15" customHeight="1" thickBot="1">
      <c r="A5113" s="446"/>
      <c r="B5113" s="446"/>
      <c r="C5113" s="54" t="str">
        <f>IF(A5113="CSP","Consolidated Supply Program(IIF)",IF(A5113&lt;&gt;"",INDEX('CCN &amp; Description'!$B$2:$B$1071,MATCH(VALUE(LEFT(A5113,5)),'CCN &amp; Description'!$A$2:$A$1071,0)),""))</f>
        <v/>
      </c>
      <c r="D5113" s="55" t="str">
        <f t="shared" si="158"/>
        <v>V</v>
      </c>
      <c r="E5113" s="55" t="str">
        <f t="shared" si="159"/>
        <v>V0002</v>
      </c>
      <c r="F5113" s="56" t="s">
        <v>17479</v>
      </c>
      <c r="G5113" s="56" t="s">
        <v>17480</v>
      </c>
      <c r="H5113" s="56" t="s">
        <v>17481</v>
      </c>
      <c r="I5113" s="57">
        <v>0.5</v>
      </c>
      <c r="J5113" s="57">
        <v>0.5</v>
      </c>
      <c r="K5113" s="57">
        <v>1</v>
      </c>
      <c r="L5113" s="315" t="e">
        <v>#REF!</v>
      </c>
      <c r="M5113" s="58" t="e">
        <v>#REF!</v>
      </c>
      <c r="N5113" s="58" t="e">
        <v>#N/A</v>
      </c>
      <c r="O5113" s="58" t="e">
        <v>#N/A</v>
      </c>
      <c r="P5113" s="58" t="e">
        <v>#N/A</v>
      </c>
      <c r="Q5113" s="58" t="e">
        <v>#N/A</v>
      </c>
    </row>
    <row r="5114" spans="1:17" ht="15" customHeight="1" thickBot="1">
      <c r="A5114" s="446"/>
      <c r="B5114" s="446"/>
      <c r="C5114" s="54" t="str">
        <f>IF(A5114="CSP","Consolidated Supply Program(IIF)",IF(A5114&lt;&gt;"",INDEX('CCN &amp; Description'!$B$2:$B$1071,MATCH(VALUE(LEFT(A5114,5)),'CCN &amp; Description'!$A$2:$A$1071,0)),""))</f>
        <v/>
      </c>
      <c r="D5114" s="55" t="str">
        <f t="shared" si="158"/>
        <v>V</v>
      </c>
      <c r="E5114" s="55" t="str">
        <f t="shared" si="159"/>
        <v>V0003</v>
      </c>
      <c r="F5114" s="56" t="s">
        <v>17482</v>
      </c>
      <c r="G5114" s="56" t="s">
        <v>17483</v>
      </c>
      <c r="H5114" s="56" t="s">
        <v>17484</v>
      </c>
      <c r="I5114" s="57">
        <v>1</v>
      </c>
      <c r="J5114" s="57">
        <v>0.5</v>
      </c>
      <c r="K5114" s="57">
        <v>0.08</v>
      </c>
      <c r="L5114" s="315" t="e">
        <v>#REF!</v>
      </c>
      <c r="M5114" s="58" t="e">
        <v>#REF!</v>
      </c>
      <c r="N5114" s="58" t="e">
        <v>#N/A</v>
      </c>
      <c r="O5114" s="58" t="e">
        <v>#N/A</v>
      </c>
      <c r="P5114" s="58" t="e">
        <v>#N/A</v>
      </c>
      <c r="Q5114" s="58" t="e">
        <v>#N/A</v>
      </c>
    </row>
    <row r="5115" spans="1:17" ht="15" customHeight="1" thickBot="1">
      <c r="A5115" s="446"/>
      <c r="B5115" s="446"/>
      <c r="C5115" s="54" t="str">
        <f>IF(A5115="CSP","Consolidated Supply Program(IIF)",IF(A5115&lt;&gt;"",INDEX('CCN &amp; Description'!$B$2:$B$1071,MATCH(VALUE(LEFT(A5115,5)),'CCN &amp; Description'!$A$2:$A$1071,0)),""))</f>
        <v/>
      </c>
      <c r="D5115" s="55" t="str">
        <f t="shared" si="158"/>
        <v>V</v>
      </c>
      <c r="E5115" s="55" t="str">
        <f t="shared" si="159"/>
        <v>V0004</v>
      </c>
      <c r="F5115" s="56" t="s">
        <v>17485</v>
      </c>
      <c r="G5115" s="56" t="s">
        <v>17486</v>
      </c>
      <c r="H5115" s="56" t="s">
        <v>17487</v>
      </c>
      <c r="I5115" s="57">
        <v>1</v>
      </c>
      <c r="J5115" s="57">
        <v>0.83</v>
      </c>
      <c r="K5115" s="57">
        <v>0.17</v>
      </c>
      <c r="L5115" s="315" t="e">
        <v>#REF!</v>
      </c>
      <c r="M5115" s="58" t="e">
        <v>#REF!</v>
      </c>
      <c r="N5115" s="58" t="e">
        <v>#N/A</v>
      </c>
      <c r="O5115" s="58" t="e">
        <v>#N/A</v>
      </c>
      <c r="P5115" s="58" t="e">
        <v>#N/A</v>
      </c>
      <c r="Q5115" s="58" t="e">
        <v>#N/A</v>
      </c>
    </row>
    <row r="5116" spans="1:17" ht="15" customHeight="1" thickBot="1">
      <c r="A5116" s="446"/>
      <c r="B5116" s="446"/>
      <c r="C5116" s="54" t="str">
        <f>IF(A5116="CSP","Consolidated Supply Program(IIF)",IF(A5116&lt;&gt;"",INDEX('CCN &amp; Description'!$B$2:$B$1071,MATCH(VALUE(LEFT(A5116,5)),'CCN &amp; Description'!$A$2:$A$1071,0)),""))</f>
        <v/>
      </c>
      <c r="D5116" s="55" t="str">
        <f t="shared" si="158"/>
        <v>V</v>
      </c>
      <c r="E5116" s="55" t="str">
        <f t="shared" si="159"/>
        <v>V0005</v>
      </c>
      <c r="F5116" s="56" t="s">
        <v>17488</v>
      </c>
      <c r="G5116" s="56" t="s">
        <v>17489</v>
      </c>
      <c r="H5116" s="56" t="s">
        <v>17490</v>
      </c>
      <c r="I5116" s="57">
        <v>1</v>
      </c>
      <c r="J5116" s="57">
        <v>0.83</v>
      </c>
      <c r="K5116" s="57">
        <v>0.17</v>
      </c>
      <c r="L5116" s="315" t="e">
        <v>#REF!</v>
      </c>
      <c r="M5116" s="58" t="e">
        <v>#REF!</v>
      </c>
      <c r="N5116" s="58" t="e">
        <v>#N/A</v>
      </c>
      <c r="O5116" s="58" t="e">
        <v>#N/A</v>
      </c>
      <c r="P5116" s="58" t="e">
        <v>#N/A</v>
      </c>
      <c r="Q5116" s="58" t="e">
        <v>#N/A</v>
      </c>
    </row>
    <row r="5117" spans="1:17" ht="15" customHeight="1" thickBot="1">
      <c r="A5117" s="446"/>
      <c r="B5117" s="446"/>
      <c r="C5117" s="54" t="str">
        <f>IF(A5117="CSP","Consolidated Supply Program(IIF)",IF(A5117&lt;&gt;"",INDEX('CCN &amp; Description'!$B$2:$B$1071,MATCH(VALUE(LEFT(A5117,5)),'CCN &amp; Description'!$A$2:$A$1071,0)),""))</f>
        <v/>
      </c>
      <c r="D5117" s="55" t="str">
        <f t="shared" si="158"/>
        <v>V</v>
      </c>
      <c r="E5117" s="55" t="str">
        <f t="shared" si="159"/>
        <v>V0005</v>
      </c>
      <c r="F5117" s="56" t="s">
        <v>17488</v>
      </c>
      <c r="G5117" s="56" t="s">
        <v>17491</v>
      </c>
      <c r="H5117" s="59"/>
      <c r="I5117" s="57">
        <v>1</v>
      </c>
      <c r="J5117" s="57">
        <v>0.83</v>
      </c>
      <c r="K5117" s="57">
        <v>0.17</v>
      </c>
      <c r="L5117" s="315" t="e">
        <v>#REF!</v>
      </c>
      <c r="M5117" s="58" t="e">
        <v>#REF!</v>
      </c>
      <c r="N5117" s="58" t="e">
        <v>#N/A</v>
      </c>
      <c r="O5117" s="58" t="e">
        <v>#N/A</v>
      </c>
      <c r="P5117" s="58" t="e">
        <v>#N/A</v>
      </c>
      <c r="Q5117" s="58" t="e">
        <v>#N/A</v>
      </c>
    </row>
    <row r="5118" spans="1:17" ht="15" customHeight="1" thickBot="1">
      <c r="A5118" s="446"/>
      <c r="B5118" s="446"/>
      <c r="C5118" s="54" t="str">
        <f>IF(A5118="CSP","Consolidated Supply Program(IIF)",IF(A5118&lt;&gt;"",INDEX('CCN &amp; Description'!$B$2:$B$1071,MATCH(VALUE(LEFT(A5118,5)),'CCN &amp; Description'!$A$2:$A$1071,0)),""))</f>
        <v/>
      </c>
      <c r="D5118" s="55" t="str">
        <f t="shared" si="158"/>
        <v>V</v>
      </c>
      <c r="E5118" s="55" t="str">
        <f t="shared" si="159"/>
        <v>V0006</v>
      </c>
      <c r="F5118" s="56" t="s">
        <v>17492</v>
      </c>
      <c r="G5118" s="56" t="s">
        <v>17493</v>
      </c>
      <c r="H5118" s="56" t="s">
        <v>17494</v>
      </c>
      <c r="I5118" s="57">
        <v>1</v>
      </c>
      <c r="J5118" s="57">
        <v>0.83</v>
      </c>
      <c r="K5118" s="57">
        <v>0.17</v>
      </c>
      <c r="L5118" s="315" t="e">
        <v>#REF!</v>
      </c>
      <c r="M5118" s="58" t="e">
        <v>#REF!</v>
      </c>
      <c r="N5118" s="58" t="e">
        <v>#N/A</v>
      </c>
      <c r="O5118" s="58" t="e">
        <v>#N/A</v>
      </c>
      <c r="P5118" s="58" t="e">
        <v>#N/A</v>
      </c>
      <c r="Q5118" s="58" t="e">
        <v>#N/A</v>
      </c>
    </row>
    <row r="5119" spans="1:17" ht="15" customHeight="1" thickBot="1">
      <c r="A5119" s="446"/>
      <c r="B5119" s="446"/>
      <c r="C5119" s="54" t="str">
        <f>IF(A5119="CSP","Consolidated Supply Program(IIF)",IF(A5119&lt;&gt;"",INDEX('CCN &amp; Description'!$B$2:$B$1071,MATCH(VALUE(LEFT(A5119,5)),'CCN &amp; Description'!$A$2:$A$1071,0)),""))</f>
        <v/>
      </c>
      <c r="D5119" s="55" t="str">
        <f t="shared" si="158"/>
        <v>V</v>
      </c>
      <c r="E5119" s="55" t="str">
        <f t="shared" si="159"/>
        <v>V0006</v>
      </c>
      <c r="F5119" s="56" t="s">
        <v>17492</v>
      </c>
      <c r="G5119" s="56" t="s">
        <v>17493</v>
      </c>
      <c r="H5119" s="56" t="s">
        <v>17495</v>
      </c>
      <c r="I5119" s="57">
        <v>1</v>
      </c>
      <c r="J5119" s="57">
        <v>0.83</v>
      </c>
      <c r="K5119" s="57">
        <v>0.17</v>
      </c>
      <c r="L5119" s="315" t="e">
        <v>#REF!</v>
      </c>
      <c r="M5119" s="58" t="e">
        <v>#REF!</v>
      </c>
      <c r="N5119" s="58" t="e">
        <v>#N/A</v>
      </c>
      <c r="O5119" s="58" t="e">
        <v>#N/A</v>
      </c>
      <c r="P5119" s="58" t="e">
        <v>#N/A</v>
      </c>
      <c r="Q5119" s="58" t="e">
        <v>#N/A</v>
      </c>
    </row>
    <row r="5120" spans="1:17" ht="15" customHeight="1" thickBot="1">
      <c r="A5120" s="446"/>
      <c r="B5120" s="446"/>
      <c r="C5120" s="54" t="str">
        <f>IF(A5120="CSP","Consolidated Supply Program(IIF)",IF(A5120&lt;&gt;"",INDEX('CCN &amp; Description'!$B$2:$B$1071,MATCH(VALUE(LEFT(A5120,5)),'CCN &amp; Description'!$A$2:$A$1071,0)),""))</f>
        <v/>
      </c>
      <c r="D5120" s="55" t="str">
        <f t="shared" si="158"/>
        <v>V</v>
      </c>
      <c r="E5120" s="55" t="str">
        <f t="shared" si="159"/>
        <v>V0007</v>
      </c>
      <c r="F5120" s="56" t="s">
        <v>17496</v>
      </c>
      <c r="G5120" s="56" t="s">
        <v>17497</v>
      </c>
      <c r="H5120" s="56" t="s">
        <v>2098</v>
      </c>
      <c r="I5120" s="57">
        <v>1</v>
      </c>
      <c r="J5120" s="57">
        <v>0.83</v>
      </c>
      <c r="K5120" s="57">
        <v>0.17</v>
      </c>
      <c r="L5120" s="315" t="e">
        <v>#REF!</v>
      </c>
      <c r="M5120" s="58" t="e">
        <v>#REF!</v>
      </c>
      <c r="N5120" s="58" t="e">
        <v>#N/A</v>
      </c>
      <c r="O5120" s="58" t="e">
        <v>#N/A</v>
      </c>
      <c r="P5120" s="58" t="e">
        <v>#N/A</v>
      </c>
      <c r="Q5120" s="58" t="e">
        <v>#N/A</v>
      </c>
    </row>
    <row r="5121" spans="1:17" ht="15" customHeight="1" thickBot="1">
      <c r="A5121" s="446"/>
      <c r="B5121" s="446"/>
      <c r="C5121" s="54" t="str">
        <f>IF(A5121="CSP","Consolidated Supply Program(IIF)",IF(A5121&lt;&gt;"",INDEX('CCN &amp; Description'!$B$2:$B$1071,MATCH(VALUE(LEFT(A5121,5)),'CCN &amp; Description'!$A$2:$A$1071,0)),""))</f>
        <v/>
      </c>
      <c r="D5121" s="55" t="str">
        <f t="shared" si="158"/>
        <v>V</v>
      </c>
      <c r="E5121" s="55" t="str">
        <f t="shared" si="159"/>
        <v>V0007</v>
      </c>
      <c r="F5121" s="56" t="s">
        <v>17496</v>
      </c>
      <c r="G5121" s="56" t="s">
        <v>17497</v>
      </c>
      <c r="H5121" s="56" t="s">
        <v>2098</v>
      </c>
      <c r="I5121" s="57">
        <v>1</v>
      </c>
      <c r="J5121" s="57">
        <v>0.83</v>
      </c>
      <c r="K5121" s="57">
        <v>0.17</v>
      </c>
      <c r="L5121" s="315" t="e">
        <v>#REF!</v>
      </c>
      <c r="M5121" s="58" t="e">
        <v>#REF!</v>
      </c>
      <c r="N5121" s="58" t="e">
        <v>#N/A</v>
      </c>
      <c r="O5121" s="58" t="e">
        <v>#N/A</v>
      </c>
      <c r="P5121" s="58" t="e">
        <v>#N/A</v>
      </c>
      <c r="Q5121" s="58" t="e">
        <v>#N/A</v>
      </c>
    </row>
    <row r="5122" spans="1:17" ht="15" customHeight="1" thickBot="1">
      <c r="A5122" s="446"/>
      <c r="B5122" s="446"/>
      <c r="C5122" s="54" t="str">
        <f>IF(A5122="CSP","Consolidated Supply Program(IIF)",IF(A5122&lt;&gt;"",INDEX('CCN &amp; Description'!$B$2:$B$1071,MATCH(VALUE(LEFT(A5122,5)),'CCN &amp; Description'!$A$2:$A$1071,0)),""))</f>
        <v/>
      </c>
      <c r="D5122" s="55" t="str">
        <f t="shared" ref="D5122:D5185" si="160">LEFT(F5122,1)</f>
        <v>V</v>
      </c>
      <c r="E5122" s="55" t="str">
        <f t="shared" ref="E5122:E5185" si="161">LEFT(F5122,5)</f>
        <v>V0009</v>
      </c>
      <c r="F5122" s="56" t="s">
        <v>17498</v>
      </c>
      <c r="G5122" s="56" t="s">
        <v>17499</v>
      </c>
      <c r="H5122" s="56" t="s">
        <v>17500</v>
      </c>
      <c r="I5122" s="57">
        <v>0</v>
      </c>
      <c r="J5122" s="57">
        <v>0</v>
      </c>
      <c r="K5122" s="57">
        <v>0</v>
      </c>
      <c r="L5122" s="315" t="e">
        <v>#REF!</v>
      </c>
      <c r="M5122" s="58" t="e">
        <v>#REF!</v>
      </c>
      <c r="N5122" s="58" t="e">
        <v>#N/A</v>
      </c>
      <c r="O5122" s="58" t="e">
        <v>#N/A</v>
      </c>
      <c r="P5122" s="58" t="e">
        <v>#N/A</v>
      </c>
      <c r="Q5122" s="58" t="e">
        <v>#N/A</v>
      </c>
    </row>
    <row r="5123" spans="1:17" ht="15" customHeight="1" thickBot="1">
      <c r="A5123" s="446"/>
      <c r="B5123" s="446"/>
      <c r="C5123" s="54" t="str">
        <f>IF(A5123="CSP","Consolidated Supply Program(IIF)",IF(A5123&lt;&gt;"",INDEX('CCN &amp; Description'!$B$2:$B$1071,MATCH(VALUE(LEFT(A5123,5)),'CCN &amp; Description'!$A$2:$A$1071,0)),""))</f>
        <v/>
      </c>
      <c r="D5123" s="55" t="str">
        <f t="shared" si="160"/>
        <v>V</v>
      </c>
      <c r="E5123" s="55" t="str">
        <f t="shared" si="161"/>
        <v>V0009</v>
      </c>
      <c r="F5123" s="56" t="s">
        <v>17498</v>
      </c>
      <c r="G5123" s="56" t="s">
        <v>17501</v>
      </c>
      <c r="H5123" s="56" t="s">
        <v>17502</v>
      </c>
      <c r="I5123" s="57">
        <v>1</v>
      </c>
      <c r="J5123" s="57">
        <v>1</v>
      </c>
      <c r="K5123" s="57">
        <v>0</v>
      </c>
      <c r="L5123" s="315" t="e">
        <v>#REF!</v>
      </c>
      <c r="M5123" s="58" t="e">
        <v>#REF!</v>
      </c>
      <c r="N5123" s="58" t="e">
        <v>#N/A</v>
      </c>
      <c r="O5123" s="58" t="e">
        <v>#N/A</v>
      </c>
      <c r="P5123" s="58" t="e">
        <v>#N/A</v>
      </c>
      <c r="Q5123" s="58" t="e">
        <v>#N/A</v>
      </c>
    </row>
    <row r="5124" spans="1:17" ht="15" customHeight="1" thickBot="1">
      <c r="A5124" s="446"/>
      <c r="B5124" s="446"/>
      <c r="C5124" s="54" t="str">
        <f>IF(A5124="CSP","Consolidated Supply Program(IIF)",IF(A5124&lt;&gt;"",INDEX('CCN &amp; Description'!$B$2:$B$1071,MATCH(VALUE(LEFT(A5124,5)),'CCN &amp; Description'!$A$2:$A$1071,0)),""))</f>
        <v/>
      </c>
      <c r="D5124" s="55" t="str">
        <f t="shared" si="160"/>
        <v>V</v>
      </c>
      <c r="E5124" s="55" t="str">
        <f t="shared" si="161"/>
        <v>V0009</v>
      </c>
      <c r="F5124" s="56" t="s">
        <v>17498</v>
      </c>
      <c r="G5124" s="56" t="s">
        <v>17501</v>
      </c>
      <c r="H5124" s="56" t="s">
        <v>17503</v>
      </c>
      <c r="I5124" s="57">
        <v>1</v>
      </c>
      <c r="J5124" s="57">
        <v>1</v>
      </c>
      <c r="K5124" s="57">
        <v>0.5</v>
      </c>
      <c r="L5124" s="315" t="e">
        <v>#REF!</v>
      </c>
      <c r="M5124" s="58" t="e">
        <v>#REF!</v>
      </c>
      <c r="N5124" s="58" t="e">
        <v>#N/A</v>
      </c>
      <c r="O5124" s="58" t="e">
        <v>#N/A</v>
      </c>
      <c r="P5124" s="58" t="e">
        <v>#N/A</v>
      </c>
      <c r="Q5124" s="58" t="e">
        <v>#N/A</v>
      </c>
    </row>
    <row r="5125" spans="1:17" ht="15" customHeight="1" thickBot="1">
      <c r="A5125" s="446"/>
      <c r="B5125" s="446"/>
      <c r="C5125" s="54" t="str">
        <f>IF(A5125="CSP","Consolidated Supply Program(IIF)",IF(A5125&lt;&gt;"",INDEX('CCN &amp; Description'!$B$2:$B$1071,MATCH(VALUE(LEFT(A5125,5)),'CCN &amp; Description'!$A$2:$A$1071,0)),""))</f>
        <v/>
      </c>
      <c r="D5125" s="55" t="str">
        <f t="shared" si="160"/>
        <v>V</v>
      </c>
      <c r="E5125" s="55" t="str">
        <f t="shared" si="161"/>
        <v>V0011</v>
      </c>
      <c r="F5125" s="56" t="s">
        <v>9729</v>
      </c>
      <c r="G5125" s="56" t="s">
        <v>17504</v>
      </c>
      <c r="H5125" s="56" t="s">
        <v>17505</v>
      </c>
      <c r="I5125" s="57">
        <v>0</v>
      </c>
      <c r="J5125" s="57">
        <v>0</v>
      </c>
      <c r="K5125" s="57">
        <v>0</v>
      </c>
      <c r="L5125" s="315" t="e">
        <v>#REF!</v>
      </c>
      <c r="M5125" s="58" t="e">
        <v>#REF!</v>
      </c>
      <c r="N5125" s="58" t="e">
        <v>#N/A</v>
      </c>
      <c r="O5125" s="58" t="e">
        <v>#N/A</v>
      </c>
      <c r="P5125" s="58" t="e">
        <v>#N/A</v>
      </c>
      <c r="Q5125" s="58" t="e">
        <v>#N/A</v>
      </c>
    </row>
    <row r="5126" spans="1:17" ht="15" customHeight="1" thickBot="1">
      <c r="A5126" s="446"/>
      <c r="B5126" s="446"/>
      <c r="C5126" s="54" t="str">
        <f>IF(A5126="CSP","Consolidated Supply Program(IIF)",IF(A5126&lt;&gt;"",INDEX('CCN &amp; Description'!$B$2:$B$1071,MATCH(VALUE(LEFT(A5126,5)),'CCN &amp; Description'!$A$2:$A$1071,0)),""))</f>
        <v/>
      </c>
      <c r="D5126" s="55" t="str">
        <f t="shared" si="160"/>
        <v>V</v>
      </c>
      <c r="E5126" s="55" t="str">
        <f t="shared" si="161"/>
        <v>V0012</v>
      </c>
      <c r="F5126" s="56" t="s">
        <v>9731</v>
      </c>
      <c r="G5126" s="56" t="s">
        <v>17506</v>
      </c>
      <c r="H5126" s="56" t="s">
        <v>17507</v>
      </c>
      <c r="I5126" s="57">
        <v>0</v>
      </c>
      <c r="J5126" s="57">
        <v>0</v>
      </c>
      <c r="K5126" s="57">
        <v>0</v>
      </c>
      <c r="L5126" s="315" t="e">
        <v>#REF!</v>
      </c>
      <c r="M5126" s="58" t="e">
        <v>#REF!</v>
      </c>
      <c r="N5126" s="58" t="e">
        <v>#N/A</v>
      </c>
      <c r="O5126" s="58" t="e">
        <v>#N/A</v>
      </c>
      <c r="P5126" s="58" t="e">
        <v>#N/A</v>
      </c>
      <c r="Q5126" s="58" t="e">
        <v>#N/A</v>
      </c>
    </row>
    <row r="5127" spans="1:17" ht="15" customHeight="1" thickBot="1">
      <c r="A5127" s="446"/>
      <c r="B5127" s="446"/>
      <c r="C5127" s="54" t="str">
        <f>IF(A5127="CSP","Consolidated Supply Program(IIF)",IF(A5127&lt;&gt;"",INDEX('CCN &amp; Description'!$B$2:$B$1071,MATCH(VALUE(LEFT(A5127,5)),'CCN &amp; Description'!$A$2:$A$1071,0)),""))</f>
        <v/>
      </c>
      <c r="D5127" s="55" t="str">
        <f t="shared" si="160"/>
        <v>V</v>
      </c>
      <c r="E5127" s="55" t="str">
        <f t="shared" si="161"/>
        <v>V0013</v>
      </c>
      <c r="F5127" s="56" t="s">
        <v>17508</v>
      </c>
      <c r="G5127" s="56" t="s">
        <v>17509</v>
      </c>
      <c r="H5127" s="56" t="s">
        <v>17510</v>
      </c>
      <c r="I5127" s="57">
        <v>0.79</v>
      </c>
      <c r="J5127" s="57">
        <v>0.83</v>
      </c>
      <c r="K5127" s="57">
        <v>0.42</v>
      </c>
      <c r="L5127" s="315" t="e">
        <v>#REF!</v>
      </c>
      <c r="M5127" s="58" t="e">
        <v>#REF!</v>
      </c>
      <c r="N5127" s="58" t="e">
        <v>#N/A</v>
      </c>
      <c r="O5127" s="58" t="e">
        <v>#N/A</v>
      </c>
      <c r="P5127" s="58" t="e">
        <v>#N/A</v>
      </c>
      <c r="Q5127" s="58" t="e">
        <v>#N/A</v>
      </c>
    </row>
    <row r="5128" spans="1:17" ht="15" customHeight="1" thickBot="1">
      <c r="A5128" s="446"/>
      <c r="B5128" s="446"/>
      <c r="C5128" s="54" t="str">
        <f>IF(A5128="CSP","Consolidated Supply Program(IIF)",IF(A5128&lt;&gt;"",INDEX('CCN &amp; Description'!$B$2:$B$1071,MATCH(VALUE(LEFT(A5128,5)),'CCN &amp; Description'!$A$2:$A$1071,0)),""))</f>
        <v/>
      </c>
      <c r="D5128" s="55" t="str">
        <f t="shared" si="160"/>
        <v>V</v>
      </c>
      <c r="E5128" s="55" t="str">
        <f t="shared" si="161"/>
        <v>V0014</v>
      </c>
      <c r="F5128" s="56" t="s">
        <v>17511</v>
      </c>
      <c r="G5128" s="56" t="s">
        <v>17512</v>
      </c>
      <c r="H5128" s="56" t="s">
        <v>2098</v>
      </c>
      <c r="I5128" s="57">
        <v>1</v>
      </c>
      <c r="J5128" s="57">
        <v>0.83</v>
      </c>
      <c r="K5128" s="57">
        <v>1</v>
      </c>
      <c r="L5128" s="315" t="e">
        <v>#REF!</v>
      </c>
      <c r="M5128" s="58" t="e">
        <v>#REF!</v>
      </c>
      <c r="N5128" s="58" t="e">
        <v>#N/A</v>
      </c>
      <c r="O5128" s="58" t="e">
        <v>#N/A</v>
      </c>
      <c r="P5128" s="58" t="e">
        <v>#N/A</v>
      </c>
      <c r="Q5128" s="58" t="e">
        <v>#N/A</v>
      </c>
    </row>
    <row r="5129" spans="1:17" ht="15" customHeight="1" thickBot="1">
      <c r="A5129" s="446"/>
      <c r="B5129" s="446"/>
      <c r="C5129" s="54" t="str">
        <f>IF(A5129="CSP","Consolidated Supply Program(IIF)",IF(A5129&lt;&gt;"",INDEX('CCN &amp; Description'!$B$2:$B$1071,MATCH(VALUE(LEFT(A5129,5)),'CCN &amp; Description'!$A$2:$A$1071,0)),""))</f>
        <v/>
      </c>
      <c r="D5129" s="55" t="str">
        <f t="shared" si="160"/>
        <v>V</v>
      </c>
      <c r="E5129" s="55" t="str">
        <f t="shared" si="161"/>
        <v>V0015</v>
      </c>
      <c r="F5129" s="56" t="s">
        <v>17513</v>
      </c>
      <c r="G5129" s="56" t="s">
        <v>17514</v>
      </c>
      <c r="H5129" s="56" t="s">
        <v>17515</v>
      </c>
      <c r="I5129" s="57">
        <v>1</v>
      </c>
      <c r="J5129" s="57">
        <v>1</v>
      </c>
      <c r="K5129" s="57">
        <v>0.5</v>
      </c>
      <c r="L5129" s="315" t="e">
        <v>#REF!</v>
      </c>
      <c r="M5129" s="58" t="e">
        <v>#REF!</v>
      </c>
      <c r="N5129" s="58" t="e">
        <v>#N/A</v>
      </c>
      <c r="O5129" s="58" t="e">
        <v>#N/A</v>
      </c>
      <c r="P5129" s="58" t="e">
        <v>#N/A</v>
      </c>
      <c r="Q5129" s="58" t="e">
        <v>#N/A</v>
      </c>
    </row>
    <row r="5130" spans="1:17" ht="15" customHeight="1" thickBot="1">
      <c r="A5130" s="446"/>
      <c r="B5130" s="446"/>
      <c r="C5130" s="54" t="str">
        <f>IF(A5130="CSP","Consolidated Supply Program(IIF)",IF(A5130&lt;&gt;"",INDEX('CCN &amp; Description'!$B$2:$B$1071,MATCH(VALUE(LEFT(A5130,5)),'CCN &amp; Description'!$A$2:$A$1071,0)),""))</f>
        <v/>
      </c>
      <c r="D5130" s="55" t="str">
        <f t="shared" si="160"/>
        <v>V</v>
      </c>
      <c r="E5130" s="55" t="str">
        <f t="shared" si="161"/>
        <v>V0015</v>
      </c>
      <c r="F5130" s="56" t="s">
        <v>17513</v>
      </c>
      <c r="G5130" s="56" t="s">
        <v>17514</v>
      </c>
      <c r="H5130" s="56" t="s">
        <v>17516</v>
      </c>
      <c r="I5130" s="57">
        <v>1</v>
      </c>
      <c r="J5130" s="57">
        <v>1</v>
      </c>
      <c r="K5130" s="57">
        <v>0.5</v>
      </c>
      <c r="L5130" s="315" t="e">
        <v>#REF!</v>
      </c>
      <c r="M5130" s="58" t="e">
        <v>#REF!</v>
      </c>
      <c r="N5130" s="58" t="e">
        <v>#N/A</v>
      </c>
      <c r="O5130" s="58" t="e">
        <v>#N/A</v>
      </c>
      <c r="P5130" s="58" t="e">
        <v>#N/A</v>
      </c>
      <c r="Q5130" s="58" t="e">
        <v>#N/A</v>
      </c>
    </row>
    <row r="5131" spans="1:17" ht="15" customHeight="1" thickBot="1">
      <c r="A5131" s="446"/>
      <c r="B5131" s="446"/>
      <c r="C5131" s="54" t="str">
        <f>IF(A5131="CSP","Consolidated Supply Program(IIF)",IF(A5131&lt;&gt;"",INDEX('CCN &amp; Description'!$B$2:$B$1071,MATCH(VALUE(LEFT(A5131,5)),'CCN &amp; Description'!$A$2:$A$1071,0)),""))</f>
        <v/>
      </c>
      <c r="D5131" s="55" t="str">
        <f t="shared" si="160"/>
        <v>V</v>
      </c>
      <c r="E5131" s="55" t="str">
        <f t="shared" si="161"/>
        <v>V0016</v>
      </c>
      <c r="F5131" s="56" t="s">
        <v>17517</v>
      </c>
      <c r="G5131" s="56" t="s">
        <v>17518</v>
      </c>
      <c r="H5131" s="56" t="s">
        <v>2098</v>
      </c>
      <c r="I5131" s="57">
        <v>1</v>
      </c>
      <c r="J5131" s="57">
        <v>1</v>
      </c>
      <c r="K5131" s="57">
        <v>0.5</v>
      </c>
      <c r="L5131" s="315" t="e">
        <v>#REF!</v>
      </c>
      <c r="M5131" s="58" t="e">
        <v>#REF!</v>
      </c>
      <c r="N5131" s="58" t="e">
        <v>#N/A</v>
      </c>
      <c r="O5131" s="58" t="e">
        <v>#N/A</v>
      </c>
      <c r="P5131" s="58" t="e">
        <v>#N/A</v>
      </c>
      <c r="Q5131" s="58" t="e">
        <v>#N/A</v>
      </c>
    </row>
    <row r="5132" spans="1:17" ht="15" customHeight="1" thickBot="1">
      <c r="A5132" s="446"/>
      <c r="B5132" s="446"/>
      <c r="C5132" s="54" t="str">
        <f>IF(A5132="CSP","Consolidated Supply Program(IIF)",IF(A5132&lt;&gt;"",INDEX('CCN &amp; Description'!$B$2:$B$1071,MATCH(VALUE(LEFT(A5132,5)),'CCN &amp; Description'!$A$2:$A$1071,0)),""))</f>
        <v/>
      </c>
      <c r="D5132" s="55" t="str">
        <f t="shared" si="160"/>
        <v>V</v>
      </c>
      <c r="E5132" s="55" t="str">
        <f t="shared" si="161"/>
        <v>V0016</v>
      </c>
      <c r="F5132" s="56" t="s">
        <v>17517</v>
      </c>
      <c r="G5132" s="56" t="s">
        <v>17518</v>
      </c>
      <c r="H5132" s="56" t="s">
        <v>17519</v>
      </c>
      <c r="I5132" s="57">
        <v>1</v>
      </c>
      <c r="J5132" s="57">
        <v>1</v>
      </c>
      <c r="K5132" s="57">
        <v>0.5</v>
      </c>
      <c r="L5132" s="315" t="e">
        <v>#REF!</v>
      </c>
      <c r="M5132" s="58" t="e">
        <v>#REF!</v>
      </c>
      <c r="N5132" s="58" t="e">
        <v>#N/A</v>
      </c>
      <c r="O5132" s="58" t="e">
        <v>#N/A</v>
      </c>
      <c r="P5132" s="58" t="e">
        <v>#N/A</v>
      </c>
      <c r="Q5132" s="58" t="e">
        <v>#N/A</v>
      </c>
    </row>
    <row r="5133" spans="1:17" ht="15" customHeight="1" thickBot="1">
      <c r="A5133" s="446"/>
      <c r="B5133" s="446"/>
      <c r="C5133" s="54" t="str">
        <f>IF(A5133="CSP","Consolidated Supply Program(IIF)",IF(A5133&lt;&gt;"",INDEX('CCN &amp; Description'!$B$2:$B$1071,MATCH(VALUE(LEFT(A5133,5)),'CCN &amp; Description'!$A$2:$A$1071,0)),""))</f>
        <v/>
      </c>
      <c r="D5133" s="55" t="str">
        <f t="shared" si="160"/>
        <v>V</v>
      </c>
      <c r="E5133" s="55" t="str">
        <f t="shared" si="161"/>
        <v>V0017</v>
      </c>
      <c r="F5133" s="56" t="s">
        <v>17520</v>
      </c>
      <c r="G5133" s="56" t="s">
        <v>17521</v>
      </c>
      <c r="H5133" s="56" t="s">
        <v>2098</v>
      </c>
      <c r="I5133" s="57">
        <v>1</v>
      </c>
      <c r="J5133" s="57">
        <v>1</v>
      </c>
      <c r="K5133" s="57">
        <v>0.5</v>
      </c>
      <c r="L5133" s="315" t="e">
        <v>#REF!</v>
      </c>
      <c r="M5133" s="58" t="e">
        <v>#REF!</v>
      </c>
      <c r="N5133" s="58" t="e">
        <v>#N/A</v>
      </c>
      <c r="O5133" s="58" t="e">
        <v>#N/A</v>
      </c>
      <c r="P5133" s="58" t="e">
        <v>#N/A</v>
      </c>
      <c r="Q5133" s="58" t="e">
        <v>#N/A</v>
      </c>
    </row>
    <row r="5134" spans="1:17" ht="15" customHeight="1" thickBot="1">
      <c r="A5134" s="446"/>
      <c r="B5134" s="446"/>
      <c r="C5134" s="54" t="str">
        <f>IF(A5134="CSP","Consolidated Supply Program(IIF)",IF(A5134&lt;&gt;"",INDEX('CCN &amp; Description'!$B$2:$B$1071,MATCH(VALUE(LEFT(A5134,5)),'CCN &amp; Description'!$A$2:$A$1071,0)),""))</f>
        <v/>
      </c>
      <c r="D5134" s="55" t="str">
        <f t="shared" si="160"/>
        <v>V</v>
      </c>
      <c r="E5134" s="55" t="str">
        <f t="shared" si="161"/>
        <v>V0017</v>
      </c>
      <c r="F5134" s="56" t="s">
        <v>17520</v>
      </c>
      <c r="G5134" s="56" t="s">
        <v>17521</v>
      </c>
      <c r="H5134" s="56" t="s">
        <v>17522</v>
      </c>
      <c r="I5134" s="57">
        <v>1</v>
      </c>
      <c r="J5134" s="57">
        <v>1</v>
      </c>
      <c r="K5134" s="57">
        <v>0.5</v>
      </c>
      <c r="L5134" s="315" t="e">
        <v>#REF!</v>
      </c>
      <c r="M5134" s="58" t="e">
        <v>#REF!</v>
      </c>
      <c r="N5134" s="58" t="e">
        <v>#N/A</v>
      </c>
      <c r="O5134" s="58" t="e">
        <v>#N/A</v>
      </c>
      <c r="P5134" s="58" t="e">
        <v>#N/A</v>
      </c>
      <c r="Q5134" s="58" t="e">
        <v>#N/A</v>
      </c>
    </row>
    <row r="5135" spans="1:17" ht="15" customHeight="1" thickBot="1">
      <c r="A5135" s="446"/>
      <c r="B5135" s="446"/>
      <c r="C5135" s="54" t="str">
        <f>IF(A5135="CSP","Consolidated Supply Program(IIF)",IF(A5135&lt;&gt;"",INDEX('CCN &amp; Description'!$B$2:$B$1071,MATCH(VALUE(LEFT(A5135,5)),'CCN &amp; Description'!$A$2:$A$1071,0)),""))</f>
        <v/>
      </c>
      <c r="D5135" s="55" t="str">
        <f t="shared" si="160"/>
        <v>V</v>
      </c>
      <c r="E5135" s="55" t="str">
        <f t="shared" si="161"/>
        <v>V0018</v>
      </c>
      <c r="F5135" s="56" t="s">
        <v>17523</v>
      </c>
      <c r="G5135" s="56" t="s">
        <v>17518</v>
      </c>
      <c r="H5135" s="56" t="s">
        <v>2098</v>
      </c>
      <c r="I5135" s="57">
        <v>1</v>
      </c>
      <c r="J5135" s="57">
        <v>1</v>
      </c>
      <c r="K5135" s="57">
        <v>0.5</v>
      </c>
      <c r="L5135" s="315" t="e">
        <v>#REF!</v>
      </c>
      <c r="M5135" s="58" t="e">
        <v>#REF!</v>
      </c>
      <c r="N5135" s="58" t="e">
        <v>#N/A</v>
      </c>
      <c r="O5135" s="58" t="e">
        <v>#N/A</v>
      </c>
      <c r="P5135" s="58" t="e">
        <v>#N/A</v>
      </c>
      <c r="Q5135" s="58" t="e">
        <v>#N/A</v>
      </c>
    </row>
    <row r="5136" spans="1:17" ht="15" customHeight="1" thickBot="1">
      <c r="A5136" s="446"/>
      <c r="B5136" s="446"/>
      <c r="C5136" s="54" t="str">
        <f>IF(A5136="CSP","Consolidated Supply Program(IIF)",IF(A5136&lt;&gt;"",INDEX('CCN &amp; Description'!$B$2:$B$1071,MATCH(VALUE(LEFT(A5136,5)),'CCN &amp; Description'!$A$2:$A$1071,0)),""))</f>
        <v/>
      </c>
      <c r="D5136" s="55" t="str">
        <f t="shared" si="160"/>
        <v>V</v>
      </c>
      <c r="E5136" s="55" t="str">
        <f t="shared" si="161"/>
        <v>V0018</v>
      </c>
      <c r="F5136" s="56" t="s">
        <v>17523</v>
      </c>
      <c r="G5136" s="56" t="s">
        <v>17518</v>
      </c>
      <c r="H5136" s="56" t="s">
        <v>17524</v>
      </c>
      <c r="I5136" s="57">
        <v>1</v>
      </c>
      <c r="J5136" s="57">
        <v>1</v>
      </c>
      <c r="K5136" s="57">
        <v>0.5</v>
      </c>
      <c r="L5136" s="315" t="e">
        <v>#REF!</v>
      </c>
      <c r="M5136" s="58" t="e">
        <v>#REF!</v>
      </c>
      <c r="N5136" s="58" t="e">
        <v>#N/A</v>
      </c>
      <c r="O5136" s="58" t="e">
        <v>#N/A</v>
      </c>
      <c r="P5136" s="58" t="e">
        <v>#N/A</v>
      </c>
      <c r="Q5136" s="58" t="e">
        <v>#N/A</v>
      </c>
    </row>
    <row r="5137" spans="1:17" ht="15" customHeight="1" thickBot="1">
      <c r="A5137" s="446"/>
      <c r="B5137" s="446"/>
      <c r="C5137" s="54" t="str">
        <f>IF(A5137="CSP","Consolidated Supply Program(IIF)",IF(A5137&lt;&gt;"",INDEX('CCN &amp; Description'!$B$2:$B$1071,MATCH(VALUE(LEFT(A5137,5)),'CCN &amp; Description'!$A$2:$A$1071,0)),""))</f>
        <v/>
      </c>
      <c r="D5137" s="55" t="str">
        <f t="shared" si="160"/>
        <v>V</v>
      </c>
      <c r="E5137" s="55" t="str">
        <f t="shared" si="161"/>
        <v>V0019</v>
      </c>
      <c r="F5137" s="56" t="s">
        <v>17525</v>
      </c>
      <c r="G5137" s="56" t="s">
        <v>17526</v>
      </c>
      <c r="H5137" s="56" t="s">
        <v>2098</v>
      </c>
      <c r="I5137" s="57">
        <v>0</v>
      </c>
      <c r="J5137" s="57">
        <v>0</v>
      </c>
      <c r="K5137" s="57">
        <v>0</v>
      </c>
      <c r="L5137" s="315" t="e">
        <v>#REF!</v>
      </c>
      <c r="M5137" s="58" t="e">
        <v>#REF!</v>
      </c>
      <c r="N5137" s="58" t="e">
        <v>#N/A</v>
      </c>
      <c r="O5137" s="58" t="e">
        <v>#N/A</v>
      </c>
      <c r="P5137" s="58" t="e">
        <v>#N/A</v>
      </c>
      <c r="Q5137" s="58" t="e">
        <v>#N/A</v>
      </c>
    </row>
    <row r="5138" spans="1:17" ht="15" customHeight="1" thickBot="1">
      <c r="A5138" s="446"/>
      <c r="B5138" s="446"/>
      <c r="C5138" s="54" t="str">
        <f>IF(A5138="CSP","Consolidated Supply Program(IIF)",IF(A5138&lt;&gt;"",INDEX('CCN &amp; Description'!$B$2:$B$1071,MATCH(VALUE(LEFT(A5138,5)),'CCN &amp; Description'!$A$2:$A$1071,0)),""))</f>
        <v/>
      </c>
      <c r="D5138" s="55" t="str">
        <f t="shared" si="160"/>
        <v>V</v>
      </c>
      <c r="E5138" s="55" t="str">
        <f t="shared" si="161"/>
        <v>V0020</v>
      </c>
      <c r="F5138" s="56" t="s">
        <v>17527</v>
      </c>
      <c r="G5138" s="56" t="s">
        <v>17528</v>
      </c>
      <c r="H5138" s="56" t="s">
        <v>17529</v>
      </c>
      <c r="I5138" s="57">
        <v>0</v>
      </c>
      <c r="J5138" s="57">
        <v>0</v>
      </c>
      <c r="K5138" s="57">
        <v>0</v>
      </c>
      <c r="L5138" s="315" t="e">
        <v>#REF!</v>
      </c>
      <c r="M5138" s="58" t="e">
        <v>#REF!</v>
      </c>
      <c r="N5138" s="58" t="e">
        <v>#N/A</v>
      </c>
      <c r="O5138" s="58" t="e">
        <v>#N/A</v>
      </c>
      <c r="P5138" s="58" t="e">
        <v>#N/A</v>
      </c>
      <c r="Q5138" s="58" t="e">
        <v>#N/A</v>
      </c>
    </row>
    <row r="5139" spans="1:17" ht="15" customHeight="1" thickBot="1">
      <c r="A5139" s="446"/>
      <c r="B5139" s="446"/>
      <c r="C5139" s="54" t="str">
        <f>IF(A5139="CSP","Consolidated Supply Program(IIF)",IF(A5139&lt;&gt;"",INDEX('CCN &amp; Description'!$B$2:$B$1071,MATCH(VALUE(LEFT(A5139,5)),'CCN &amp; Description'!$A$2:$A$1071,0)),""))</f>
        <v/>
      </c>
      <c r="D5139" s="55" t="str">
        <f t="shared" si="160"/>
        <v>V</v>
      </c>
      <c r="E5139" s="55" t="str">
        <f t="shared" si="161"/>
        <v>V0021</v>
      </c>
      <c r="F5139" s="56" t="s">
        <v>17530</v>
      </c>
      <c r="G5139" s="56" t="s">
        <v>17497</v>
      </c>
      <c r="H5139" s="56" t="s">
        <v>2098</v>
      </c>
      <c r="I5139" s="57">
        <v>1</v>
      </c>
      <c r="J5139" s="57">
        <v>1</v>
      </c>
      <c r="K5139" s="57">
        <v>0.5</v>
      </c>
      <c r="L5139" s="315" t="e">
        <v>#REF!</v>
      </c>
      <c r="M5139" s="58" t="e">
        <v>#REF!</v>
      </c>
      <c r="N5139" s="58" t="e">
        <v>#N/A</v>
      </c>
      <c r="O5139" s="58" t="e">
        <v>#N/A</v>
      </c>
      <c r="P5139" s="58" t="e">
        <v>#N/A</v>
      </c>
      <c r="Q5139" s="58" t="e">
        <v>#N/A</v>
      </c>
    </row>
    <row r="5140" spans="1:17" ht="15" customHeight="1" thickBot="1">
      <c r="A5140" s="446"/>
      <c r="B5140" s="446"/>
      <c r="C5140" s="54" t="str">
        <f>IF(A5140="CSP","Consolidated Supply Program(IIF)",IF(A5140&lt;&gt;"",INDEX('CCN &amp; Description'!$B$2:$B$1071,MATCH(VALUE(LEFT(A5140,5)),'CCN &amp; Description'!$A$2:$A$1071,0)),""))</f>
        <v/>
      </c>
      <c r="D5140" s="55" t="str">
        <f t="shared" si="160"/>
        <v>V</v>
      </c>
      <c r="E5140" s="55" t="str">
        <f t="shared" si="161"/>
        <v>V0021</v>
      </c>
      <c r="F5140" s="56" t="s">
        <v>17530</v>
      </c>
      <c r="G5140" s="56" t="s">
        <v>17531</v>
      </c>
      <c r="H5140" s="56" t="s">
        <v>17532</v>
      </c>
      <c r="I5140" s="57">
        <v>1</v>
      </c>
      <c r="J5140" s="57">
        <v>1</v>
      </c>
      <c r="K5140" s="57">
        <v>0.5</v>
      </c>
      <c r="L5140" s="315" t="e">
        <v>#REF!</v>
      </c>
      <c r="M5140" s="58" t="e">
        <v>#REF!</v>
      </c>
      <c r="N5140" s="58" t="e">
        <v>#N/A</v>
      </c>
      <c r="O5140" s="58" t="e">
        <v>#N/A</v>
      </c>
      <c r="P5140" s="58" t="e">
        <v>#N/A</v>
      </c>
      <c r="Q5140" s="58" t="e">
        <v>#N/A</v>
      </c>
    </row>
    <row r="5141" spans="1:17" ht="15" customHeight="1" thickBot="1">
      <c r="A5141" s="446"/>
      <c r="B5141" s="446"/>
      <c r="C5141" s="54" t="str">
        <f>IF(A5141="CSP","Consolidated Supply Program(IIF)",IF(A5141&lt;&gt;"",INDEX('CCN &amp; Description'!$B$2:$B$1071,MATCH(VALUE(LEFT(A5141,5)),'CCN &amp; Description'!$A$2:$A$1071,0)),""))</f>
        <v/>
      </c>
      <c r="D5141" s="55" t="str">
        <f t="shared" si="160"/>
        <v>V</v>
      </c>
      <c r="E5141" s="55" t="str">
        <f t="shared" si="161"/>
        <v>V0022</v>
      </c>
      <c r="F5141" s="56" t="s">
        <v>17533</v>
      </c>
      <c r="G5141" s="56" t="s">
        <v>17534</v>
      </c>
      <c r="H5141" s="59"/>
      <c r="I5141" s="57">
        <v>1</v>
      </c>
      <c r="J5141" s="57">
        <v>1</v>
      </c>
      <c r="K5141" s="57">
        <v>0.5</v>
      </c>
      <c r="L5141" s="315" t="e">
        <v>#REF!</v>
      </c>
      <c r="M5141" s="58" t="e">
        <v>#REF!</v>
      </c>
      <c r="N5141" s="58" t="e">
        <v>#N/A</v>
      </c>
      <c r="O5141" s="58" t="e">
        <v>#N/A</v>
      </c>
      <c r="P5141" s="58" t="e">
        <v>#N/A</v>
      </c>
      <c r="Q5141" s="58" t="e">
        <v>#N/A</v>
      </c>
    </row>
    <row r="5142" spans="1:17" ht="15" customHeight="1" thickBot="1">
      <c r="A5142" s="446"/>
      <c r="B5142" s="446"/>
      <c r="C5142" s="54" t="str">
        <f>IF(A5142="CSP","Consolidated Supply Program(IIF)",IF(A5142&lt;&gt;"",INDEX('CCN &amp; Description'!$B$2:$B$1071,MATCH(VALUE(LEFT(A5142,5)),'CCN &amp; Description'!$A$2:$A$1071,0)),""))</f>
        <v/>
      </c>
      <c r="D5142" s="55" t="str">
        <f t="shared" si="160"/>
        <v>V</v>
      </c>
      <c r="E5142" s="55" t="str">
        <f t="shared" si="161"/>
        <v>V0022</v>
      </c>
      <c r="F5142" s="56" t="s">
        <v>17533</v>
      </c>
      <c r="G5142" s="56" t="s">
        <v>13448</v>
      </c>
      <c r="H5142" s="56" t="s">
        <v>2098</v>
      </c>
      <c r="I5142" s="57">
        <v>1</v>
      </c>
      <c r="J5142" s="57">
        <v>1</v>
      </c>
      <c r="K5142" s="57">
        <v>0.5</v>
      </c>
      <c r="L5142" s="315" t="e">
        <v>#REF!</v>
      </c>
      <c r="M5142" s="58" t="e">
        <v>#REF!</v>
      </c>
      <c r="N5142" s="58" t="e">
        <v>#N/A</v>
      </c>
      <c r="O5142" s="58" t="e">
        <v>#N/A</v>
      </c>
      <c r="P5142" s="58" t="e">
        <v>#N/A</v>
      </c>
      <c r="Q5142" s="58" t="e">
        <v>#N/A</v>
      </c>
    </row>
    <row r="5143" spans="1:17" ht="15" customHeight="1" thickBot="1">
      <c r="A5143" s="446"/>
      <c r="B5143" s="446"/>
      <c r="C5143" s="54" t="str">
        <f>IF(A5143="CSP","Consolidated Supply Program(IIF)",IF(A5143&lt;&gt;"",INDEX('CCN &amp; Description'!$B$2:$B$1071,MATCH(VALUE(LEFT(A5143,5)),'CCN &amp; Description'!$A$2:$A$1071,0)),""))</f>
        <v/>
      </c>
      <c r="D5143" s="55" t="str">
        <f t="shared" si="160"/>
        <v>V</v>
      </c>
      <c r="E5143" s="55" t="str">
        <f t="shared" si="161"/>
        <v>V0023</v>
      </c>
      <c r="F5143" s="56" t="s">
        <v>17535</v>
      </c>
      <c r="G5143" s="56" t="s">
        <v>9710</v>
      </c>
      <c r="H5143" s="56" t="s">
        <v>17536</v>
      </c>
      <c r="I5143" s="57">
        <v>10.25</v>
      </c>
      <c r="J5143" s="57">
        <v>2.92</v>
      </c>
      <c r="K5143" s="57">
        <v>2.92</v>
      </c>
      <c r="L5143" s="315" t="e">
        <v>#REF!</v>
      </c>
      <c r="M5143" s="58" t="e">
        <v>#REF!</v>
      </c>
      <c r="N5143" s="58" t="e">
        <v>#N/A</v>
      </c>
      <c r="O5143" s="58" t="e">
        <v>#N/A</v>
      </c>
      <c r="P5143" s="58" t="e">
        <v>#N/A</v>
      </c>
      <c r="Q5143" s="58" t="e">
        <v>#N/A</v>
      </c>
    </row>
    <row r="5144" spans="1:17" ht="15" customHeight="1" thickBot="1">
      <c r="A5144" s="446"/>
      <c r="B5144" s="446"/>
      <c r="C5144" s="54" t="str">
        <f>IF(A5144="CSP","Consolidated Supply Program(IIF)",IF(A5144&lt;&gt;"",INDEX('CCN &amp; Description'!$B$2:$B$1071,MATCH(VALUE(LEFT(A5144,5)),'CCN &amp; Description'!$A$2:$A$1071,0)),""))</f>
        <v/>
      </c>
      <c r="D5144" s="55" t="str">
        <f t="shared" si="160"/>
        <v>V</v>
      </c>
      <c r="E5144" s="55" t="str">
        <f t="shared" si="161"/>
        <v>V0024</v>
      </c>
      <c r="F5144" s="56" t="s">
        <v>17537</v>
      </c>
      <c r="G5144" s="56" t="s">
        <v>17538</v>
      </c>
      <c r="H5144" s="56" t="s">
        <v>17539</v>
      </c>
      <c r="I5144" s="60"/>
      <c r="J5144" s="60"/>
      <c r="K5144" s="60"/>
      <c r="L5144" s="315" t="e">
        <v>#REF!</v>
      </c>
      <c r="M5144" s="58" t="e">
        <v>#REF!</v>
      </c>
      <c r="N5144" s="58" t="e">
        <v>#N/A</v>
      </c>
      <c r="O5144" s="58" t="e">
        <v>#N/A</v>
      </c>
      <c r="P5144" s="58" t="e">
        <v>#N/A</v>
      </c>
      <c r="Q5144" s="58" t="e">
        <v>#N/A</v>
      </c>
    </row>
    <row r="5145" spans="1:17" ht="15" customHeight="1" thickBot="1">
      <c r="A5145" s="446"/>
      <c r="B5145" s="446"/>
      <c r="C5145" s="54" t="str">
        <f>IF(A5145="CSP","Consolidated Supply Program(IIF)",IF(A5145&lt;&gt;"",INDEX('CCN &amp; Description'!$B$2:$B$1071,MATCH(VALUE(LEFT(A5145,5)),'CCN &amp; Description'!$A$2:$A$1071,0)),""))</f>
        <v/>
      </c>
      <c r="D5145" s="55" t="str">
        <f t="shared" si="160"/>
        <v>V</v>
      </c>
      <c r="E5145" s="55" t="str">
        <f t="shared" si="161"/>
        <v>V0025</v>
      </c>
      <c r="F5145" s="56" t="s">
        <v>17540</v>
      </c>
      <c r="G5145" s="56" t="s">
        <v>13578</v>
      </c>
      <c r="H5145" s="56" t="s">
        <v>17541</v>
      </c>
      <c r="I5145" s="57">
        <v>1</v>
      </c>
      <c r="J5145" s="57">
        <v>0.5</v>
      </c>
      <c r="K5145" s="57">
        <v>0.17</v>
      </c>
      <c r="L5145" s="315" t="e">
        <v>#REF!</v>
      </c>
      <c r="M5145" s="58" t="e">
        <v>#REF!</v>
      </c>
      <c r="N5145" s="58" t="e">
        <v>#N/A</v>
      </c>
      <c r="O5145" s="58" t="e">
        <v>#N/A</v>
      </c>
      <c r="P5145" s="58" t="e">
        <v>#N/A</v>
      </c>
      <c r="Q5145" s="58" t="e">
        <v>#N/A</v>
      </c>
    </row>
    <row r="5146" spans="1:17" ht="15" customHeight="1" thickBot="1">
      <c r="A5146" s="446"/>
      <c r="B5146" s="446"/>
      <c r="C5146" s="54" t="str">
        <f>IF(A5146="CSP","Consolidated Supply Program(IIF)",IF(A5146&lt;&gt;"",INDEX('CCN &amp; Description'!$B$2:$B$1071,MATCH(VALUE(LEFT(A5146,5)),'CCN &amp; Description'!$A$2:$A$1071,0)),""))</f>
        <v/>
      </c>
      <c r="D5146" s="55" t="str">
        <f t="shared" si="160"/>
        <v>V</v>
      </c>
      <c r="E5146" s="55" t="str">
        <f t="shared" si="161"/>
        <v>V0026</v>
      </c>
      <c r="F5146" s="56" t="s">
        <v>17542</v>
      </c>
      <c r="G5146" s="56" t="s">
        <v>17543</v>
      </c>
      <c r="H5146" s="56" t="s">
        <v>17544</v>
      </c>
      <c r="I5146" s="60"/>
      <c r="J5146" s="60"/>
      <c r="K5146" s="60"/>
      <c r="L5146" s="315" t="e">
        <v>#REF!</v>
      </c>
      <c r="M5146" s="58" t="e">
        <v>#REF!</v>
      </c>
      <c r="N5146" s="58" t="e">
        <v>#N/A</v>
      </c>
      <c r="O5146" s="58" t="e">
        <v>#N/A</v>
      </c>
      <c r="P5146" s="58" t="e">
        <v>#N/A</v>
      </c>
      <c r="Q5146" s="58" t="e">
        <v>#N/A</v>
      </c>
    </row>
    <row r="5147" spans="1:17" ht="15" customHeight="1" thickBot="1">
      <c r="A5147" s="446"/>
      <c r="B5147" s="446"/>
      <c r="C5147" s="54" t="str">
        <f>IF(A5147="CSP","Consolidated Supply Program(IIF)",IF(A5147&lt;&gt;"",INDEX('CCN &amp; Description'!$B$2:$B$1071,MATCH(VALUE(LEFT(A5147,5)),'CCN &amp; Description'!$A$2:$A$1071,0)),""))</f>
        <v/>
      </c>
      <c r="D5147" s="55" t="str">
        <f t="shared" si="160"/>
        <v>V</v>
      </c>
      <c r="E5147" s="55" t="str">
        <f t="shared" si="161"/>
        <v>V0026</v>
      </c>
      <c r="F5147" s="56" t="s">
        <v>17542</v>
      </c>
      <c r="G5147" s="56" t="s">
        <v>17543</v>
      </c>
      <c r="H5147" s="56" t="s">
        <v>17545</v>
      </c>
      <c r="I5147" s="60"/>
      <c r="J5147" s="60"/>
      <c r="K5147" s="60"/>
      <c r="L5147" s="315" t="e">
        <v>#REF!</v>
      </c>
      <c r="M5147" s="58" t="e">
        <v>#REF!</v>
      </c>
      <c r="N5147" s="58" t="e">
        <v>#N/A</v>
      </c>
      <c r="O5147" s="58" t="e">
        <v>#N/A</v>
      </c>
      <c r="P5147" s="58" t="e">
        <v>#N/A</v>
      </c>
      <c r="Q5147" s="58" t="e">
        <v>#N/A</v>
      </c>
    </row>
    <row r="5148" spans="1:17" ht="15" customHeight="1" thickBot="1">
      <c r="A5148" s="446"/>
      <c r="B5148" s="446"/>
      <c r="C5148" s="54" t="str">
        <f>IF(A5148="CSP","Consolidated Supply Program(IIF)",IF(A5148&lt;&gt;"",INDEX('CCN &amp; Description'!$B$2:$B$1071,MATCH(VALUE(LEFT(A5148,5)),'CCN &amp; Description'!$A$2:$A$1071,0)),""))</f>
        <v/>
      </c>
      <c r="D5148" s="55" t="str">
        <f t="shared" si="160"/>
        <v>V</v>
      </c>
      <c r="E5148" s="55" t="str">
        <f t="shared" si="161"/>
        <v>V0027</v>
      </c>
      <c r="F5148" s="56" t="s">
        <v>17546</v>
      </c>
      <c r="G5148" s="56" t="s">
        <v>17547</v>
      </c>
      <c r="H5148" s="56" t="s">
        <v>17548</v>
      </c>
      <c r="I5148" s="60"/>
      <c r="J5148" s="60"/>
      <c r="K5148" s="60"/>
      <c r="L5148" s="315" t="e">
        <v>#REF!</v>
      </c>
      <c r="M5148" s="58" t="e">
        <v>#REF!</v>
      </c>
      <c r="N5148" s="58" t="e">
        <v>#N/A</v>
      </c>
      <c r="O5148" s="58" t="e">
        <v>#N/A</v>
      </c>
      <c r="P5148" s="58" t="e">
        <v>#N/A</v>
      </c>
      <c r="Q5148" s="58" t="e">
        <v>#N/A</v>
      </c>
    </row>
    <row r="5149" spans="1:17" ht="15" customHeight="1" thickBot="1">
      <c r="A5149" s="446"/>
      <c r="B5149" s="446"/>
      <c r="C5149" s="54" t="str">
        <f>IF(A5149="CSP","Consolidated Supply Program(IIF)",IF(A5149&lt;&gt;"",INDEX('CCN &amp; Description'!$B$2:$B$1071,MATCH(VALUE(LEFT(A5149,5)),'CCN &amp; Description'!$A$2:$A$1071,0)),""))</f>
        <v/>
      </c>
      <c r="D5149" s="55" t="str">
        <f t="shared" si="160"/>
        <v>V</v>
      </c>
      <c r="E5149" s="55" t="str">
        <f t="shared" si="161"/>
        <v>V0028</v>
      </c>
      <c r="F5149" s="56" t="s">
        <v>17549</v>
      </c>
      <c r="G5149" s="56" t="s">
        <v>17550</v>
      </c>
      <c r="H5149" s="56" t="s">
        <v>17551</v>
      </c>
      <c r="I5149" s="60"/>
      <c r="J5149" s="60"/>
      <c r="K5149" s="60"/>
      <c r="L5149" s="315" t="e">
        <v>#REF!</v>
      </c>
      <c r="M5149" s="58" t="e">
        <v>#REF!</v>
      </c>
      <c r="N5149" s="58" t="e">
        <v>#N/A</v>
      </c>
      <c r="O5149" s="58" t="e">
        <v>#N/A</v>
      </c>
      <c r="P5149" s="58" t="e">
        <v>#N/A</v>
      </c>
      <c r="Q5149" s="58" t="e">
        <v>#N/A</v>
      </c>
    </row>
    <row r="5150" spans="1:17" ht="15" customHeight="1" thickBot="1">
      <c r="A5150" s="446"/>
      <c r="B5150" s="446"/>
      <c r="C5150" s="54" t="str">
        <f>IF(A5150="CSP","Consolidated Supply Program(IIF)",IF(A5150&lt;&gt;"",INDEX('CCN &amp; Description'!$B$2:$B$1071,MATCH(VALUE(LEFT(A5150,5)),'CCN &amp; Description'!$A$2:$A$1071,0)),""))</f>
        <v/>
      </c>
      <c r="D5150" s="55" t="str">
        <f t="shared" si="160"/>
        <v>V</v>
      </c>
      <c r="E5150" s="55" t="str">
        <f t="shared" si="161"/>
        <v>V1009</v>
      </c>
      <c r="F5150" s="56" t="s">
        <v>17552</v>
      </c>
      <c r="G5150" s="56" t="s">
        <v>17553</v>
      </c>
      <c r="H5150" s="56" t="s">
        <v>2098</v>
      </c>
      <c r="I5150" s="57">
        <v>1</v>
      </c>
      <c r="J5150" s="57">
        <v>1</v>
      </c>
      <c r="K5150" s="57">
        <v>0.5</v>
      </c>
      <c r="L5150" s="315" t="e">
        <v>#REF!</v>
      </c>
      <c r="M5150" s="58" t="e">
        <v>#REF!</v>
      </c>
      <c r="N5150" s="58" t="e">
        <v>#N/A</v>
      </c>
      <c r="O5150" s="58" t="e">
        <v>#N/A</v>
      </c>
      <c r="P5150" s="58" t="e">
        <v>#N/A</v>
      </c>
      <c r="Q5150" s="58" t="e">
        <v>#N/A</v>
      </c>
    </row>
    <row r="5151" spans="1:17" ht="15" customHeight="1" thickBot="1">
      <c r="A5151" s="446"/>
      <c r="B5151" s="446"/>
      <c r="C5151" s="54" t="str">
        <f>IF(A5151="CSP","Consolidated Supply Program(IIF)",IF(A5151&lt;&gt;"",INDEX('CCN &amp; Description'!$B$2:$B$1071,MATCH(VALUE(LEFT(A5151,5)),'CCN &amp; Description'!$A$2:$A$1071,0)),""))</f>
        <v/>
      </c>
      <c r="D5151" s="55" t="str">
        <f t="shared" si="160"/>
        <v>V</v>
      </c>
      <c r="E5151" s="55" t="str">
        <f t="shared" si="161"/>
        <v>V4005</v>
      </c>
      <c r="F5151" s="56" t="s">
        <v>17554</v>
      </c>
      <c r="G5151" s="56" t="s">
        <v>17555</v>
      </c>
      <c r="H5151" s="56" t="s">
        <v>2098</v>
      </c>
      <c r="I5151" s="57">
        <v>0.67</v>
      </c>
      <c r="J5151" s="57">
        <v>0.67</v>
      </c>
      <c r="K5151" s="57">
        <v>0.17</v>
      </c>
      <c r="L5151" s="315" t="e">
        <v>#REF!</v>
      </c>
      <c r="M5151" s="58" t="e">
        <v>#REF!</v>
      </c>
      <c r="N5151" s="58" t="e">
        <v>#N/A</v>
      </c>
      <c r="O5151" s="58" t="e">
        <v>#N/A</v>
      </c>
      <c r="P5151" s="58" t="e">
        <v>#N/A</v>
      </c>
      <c r="Q5151" s="58" t="e">
        <v>#N/A</v>
      </c>
    </row>
    <row r="5152" spans="1:17" ht="15" customHeight="1" thickBot="1">
      <c r="A5152" s="446"/>
      <c r="B5152" s="446"/>
      <c r="C5152" s="54" t="str">
        <f>IF(A5152="CSP","Consolidated Supply Program(IIF)",IF(A5152&lt;&gt;"",INDEX('CCN &amp; Description'!$B$2:$B$1071,MATCH(VALUE(LEFT(A5152,5)),'CCN &amp; Description'!$A$2:$A$1071,0)),""))</f>
        <v/>
      </c>
      <c r="D5152" s="55" t="str">
        <f t="shared" si="160"/>
        <v>V</v>
      </c>
      <c r="E5152" s="55" t="str">
        <f t="shared" si="161"/>
        <v>V4005</v>
      </c>
      <c r="F5152" s="56" t="s">
        <v>17554</v>
      </c>
      <c r="G5152" s="56" t="s">
        <v>17556</v>
      </c>
      <c r="H5152" s="56" t="s">
        <v>17557</v>
      </c>
      <c r="I5152" s="57">
        <v>0.67</v>
      </c>
      <c r="J5152" s="57">
        <v>0.67</v>
      </c>
      <c r="K5152" s="57">
        <v>0.17</v>
      </c>
      <c r="L5152" s="315" t="e">
        <v>#REF!</v>
      </c>
      <c r="M5152" s="58" t="e">
        <v>#REF!</v>
      </c>
      <c r="N5152" s="58" t="e">
        <v>#N/A</v>
      </c>
      <c r="O5152" s="58" t="e">
        <v>#N/A</v>
      </c>
      <c r="P5152" s="58" t="e">
        <v>#N/A</v>
      </c>
      <c r="Q5152" s="58" t="e">
        <v>#N/A</v>
      </c>
    </row>
    <row r="5153" spans="1:17" ht="15" customHeight="1" thickBot="1">
      <c r="A5153" s="446"/>
      <c r="B5153" s="446"/>
      <c r="C5153" s="54" t="str">
        <f>IF(A5153="CSP","Consolidated Supply Program(IIF)",IF(A5153&lt;&gt;"",INDEX('CCN &amp; Description'!$B$2:$B$1071,MATCH(VALUE(LEFT(A5153,5)),'CCN &amp; Description'!$A$2:$A$1071,0)),""))</f>
        <v/>
      </c>
      <c r="D5153" s="55" t="str">
        <f t="shared" si="160"/>
        <v>V</v>
      </c>
      <c r="E5153" s="55" t="str">
        <f t="shared" si="161"/>
        <v>V4005</v>
      </c>
      <c r="F5153" s="56" t="s">
        <v>17554</v>
      </c>
      <c r="G5153" s="56" t="s">
        <v>17556</v>
      </c>
      <c r="H5153" s="56" t="s">
        <v>17557</v>
      </c>
      <c r="I5153" s="57">
        <v>0.67</v>
      </c>
      <c r="J5153" s="57">
        <v>0.67</v>
      </c>
      <c r="K5153" s="57">
        <v>0.17</v>
      </c>
      <c r="L5153" s="315" t="e">
        <v>#REF!</v>
      </c>
      <c r="M5153" s="58" t="e">
        <v>#REF!</v>
      </c>
      <c r="N5153" s="58" t="e">
        <v>#N/A</v>
      </c>
      <c r="O5153" s="58" t="e">
        <v>#N/A</v>
      </c>
      <c r="P5153" s="58" t="e">
        <v>#N/A</v>
      </c>
      <c r="Q5153" s="58" t="e">
        <v>#N/A</v>
      </c>
    </row>
    <row r="5154" spans="1:17" ht="15" customHeight="1" thickBot="1">
      <c r="A5154" s="446"/>
      <c r="B5154" s="446"/>
      <c r="C5154" s="54" t="str">
        <f>IF(A5154="CSP","Consolidated Supply Program(IIF)",IF(A5154&lt;&gt;"",INDEX('CCN &amp; Description'!$B$2:$B$1071,MATCH(VALUE(LEFT(A5154,5)),'CCN &amp; Description'!$A$2:$A$1071,0)),""))</f>
        <v/>
      </c>
      <c r="D5154" s="55" t="str">
        <f t="shared" si="160"/>
        <v>V</v>
      </c>
      <c r="E5154" s="55" t="str">
        <f t="shared" si="161"/>
        <v>V4009</v>
      </c>
      <c r="F5154" s="56" t="s">
        <v>17558</v>
      </c>
      <c r="G5154" s="56" t="s">
        <v>17559</v>
      </c>
      <c r="H5154" s="56" t="s">
        <v>2098</v>
      </c>
      <c r="I5154" s="57">
        <v>1</v>
      </c>
      <c r="J5154" s="57">
        <v>1</v>
      </c>
      <c r="K5154" s="57">
        <v>0.5</v>
      </c>
      <c r="L5154" s="315" t="e">
        <v>#REF!</v>
      </c>
      <c r="M5154" s="58" t="e">
        <v>#REF!</v>
      </c>
      <c r="N5154" s="58" t="e">
        <v>#N/A</v>
      </c>
      <c r="O5154" s="58" t="e">
        <v>#N/A</v>
      </c>
      <c r="P5154" s="58" t="e">
        <v>#N/A</v>
      </c>
      <c r="Q5154" s="58" t="e">
        <v>#N/A</v>
      </c>
    </row>
    <row r="5155" spans="1:17" ht="15" customHeight="1" thickBot="1">
      <c r="A5155" s="446"/>
      <c r="B5155" s="446"/>
      <c r="C5155" s="54" t="str">
        <f>IF(A5155="CSP","Consolidated Supply Program(IIF)",IF(A5155&lt;&gt;"",INDEX('CCN &amp; Description'!$B$2:$B$1071,MATCH(VALUE(LEFT(A5155,5)),'CCN &amp; Description'!$A$2:$A$1071,0)),""))</f>
        <v/>
      </c>
      <c r="D5155" s="55" t="str">
        <f t="shared" si="160"/>
        <v>V</v>
      </c>
      <c r="E5155" s="55" t="str">
        <f t="shared" si="161"/>
        <v>V4010</v>
      </c>
      <c r="F5155" s="56" t="s">
        <v>17560</v>
      </c>
      <c r="G5155" s="56" t="s">
        <v>17561</v>
      </c>
      <c r="H5155" s="56" t="s">
        <v>17562</v>
      </c>
      <c r="I5155" s="57">
        <v>2</v>
      </c>
      <c r="J5155" s="57">
        <v>2</v>
      </c>
      <c r="K5155" s="57">
        <v>5</v>
      </c>
      <c r="L5155" s="315" t="e">
        <v>#REF!</v>
      </c>
      <c r="M5155" s="58" t="e">
        <v>#REF!</v>
      </c>
      <c r="N5155" s="58" t="e">
        <v>#N/A</v>
      </c>
      <c r="O5155" s="58" t="e">
        <v>#N/A</v>
      </c>
      <c r="P5155" s="58" t="e">
        <v>#N/A</v>
      </c>
      <c r="Q5155" s="58" t="e">
        <v>#N/A</v>
      </c>
    </row>
    <row r="5156" spans="1:17" ht="15" customHeight="1" thickBot="1">
      <c r="A5156" s="446"/>
      <c r="B5156" s="446"/>
      <c r="C5156" s="54" t="str">
        <f>IF(A5156="CSP","Consolidated Supply Program(IIF)",IF(A5156&lt;&gt;"",INDEX('CCN &amp; Description'!$B$2:$B$1071,MATCH(VALUE(LEFT(A5156,5)),'CCN &amp; Description'!$A$2:$A$1071,0)),""))</f>
        <v/>
      </c>
      <c r="D5156" s="55" t="str">
        <f t="shared" si="160"/>
        <v>V</v>
      </c>
      <c r="E5156" s="55" t="str">
        <f t="shared" si="161"/>
        <v>V4010</v>
      </c>
      <c r="F5156" s="56" t="s">
        <v>17563</v>
      </c>
      <c r="G5156" s="56" t="s">
        <v>17561</v>
      </c>
      <c r="H5156" s="56" t="s">
        <v>17562</v>
      </c>
      <c r="I5156" s="57">
        <v>2</v>
      </c>
      <c r="J5156" s="57">
        <v>2</v>
      </c>
      <c r="K5156" s="57">
        <v>5</v>
      </c>
      <c r="L5156" s="315" t="e">
        <v>#REF!</v>
      </c>
      <c r="M5156" s="58" t="e">
        <v>#REF!</v>
      </c>
      <c r="N5156" s="58" t="e">
        <v>#N/A</v>
      </c>
      <c r="O5156" s="58" t="e">
        <v>#N/A</v>
      </c>
      <c r="P5156" s="58" t="e">
        <v>#N/A</v>
      </c>
      <c r="Q5156" s="58" t="e">
        <v>#N/A</v>
      </c>
    </row>
    <row r="5157" spans="1:17" ht="15" customHeight="1" thickBot="1">
      <c r="A5157" s="446"/>
      <c r="B5157" s="446"/>
      <c r="C5157" s="54" t="str">
        <f>IF(A5157="CSP","Consolidated Supply Program(IIF)",IF(A5157&lt;&gt;"",INDEX('CCN &amp; Description'!$B$2:$B$1071,MATCH(VALUE(LEFT(A5157,5)),'CCN &amp; Description'!$A$2:$A$1071,0)),""))</f>
        <v/>
      </c>
      <c r="D5157" s="55" t="str">
        <f t="shared" si="160"/>
        <v>V</v>
      </c>
      <c r="E5157" s="55" t="str">
        <f t="shared" si="161"/>
        <v>V4011</v>
      </c>
      <c r="F5157" s="56" t="s">
        <v>17564</v>
      </c>
      <c r="G5157" s="56" t="s">
        <v>17561</v>
      </c>
      <c r="H5157" s="56" t="s">
        <v>17562</v>
      </c>
      <c r="I5157" s="57">
        <v>2</v>
      </c>
      <c r="J5157" s="57">
        <v>2</v>
      </c>
      <c r="K5157" s="57">
        <v>5</v>
      </c>
      <c r="L5157" s="315" t="e">
        <v>#REF!</v>
      </c>
      <c r="M5157" s="58" t="e">
        <v>#REF!</v>
      </c>
      <c r="N5157" s="58" t="e">
        <v>#N/A</v>
      </c>
      <c r="O5157" s="58" t="e">
        <v>#N/A</v>
      </c>
      <c r="P5157" s="58" t="e">
        <v>#N/A</v>
      </c>
      <c r="Q5157" s="58" t="e">
        <v>#N/A</v>
      </c>
    </row>
    <row r="5158" spans="1:17" ht="15" customHeight="1" thickBot="1">
      <c r="A5158" s="446"/>
      <c r="B5158" s="446"/>
      <c r="C5158" s="54" t="str">
        <f>IF(A5158="CSP","Consolidated Supply Program(IIF)",IF(A5158&lt;&gt;"",INDEX('CCN &amp; Description'!$B$2:$B$1071,MATCH(VALUE(LEFT(A5158,5)),'CCN &amp; Description'!$A$2:$A$1071,0)),""))</f>
        <v/>
      </c>
      <c r="D5158" s="55" t="str">
        <f t="shared" si="160"/>
        <v>V</v>
      </c>
      <c r="E5158" s="55" t="str">
        <f t="shared" si="161"/>
        <v>V4011</v>
      </c>
      <c r="F5158" s="56" t="s">
        <v>17565</v>
      </c>
      <c r="G5158" s="56" t="s">
        <v>17561</v>
      </c>
      <c r="H5158" s="56" t="s">
        <v>17562</v>
      </c>
      <c r="I5158" s="57">
        <v>2</v>
      </c>
      <c r="J5158" s="57">
        <v>2</v>
      </c>
      <c r="K5158" s="57">
        <v>5</v>
      </c>
      <c r="L5158" s="315" t="e">
        <v>#REF!</v>
      </c>
      <c r="M5158" s="58" t="e">
        <v>#REF!</v>
      </c>
      <c r="N5158" s="58" t="e">
        <v>#N/A</v>
      </c>
      <c r="O5158" s="58" t="e">
        <v>#N/A</v>
      </c>
      <c r="P5158" s="58" t="e">
        <v>#N/A</v>
      </c>
      <c r="Q5158" s="58" t="e">
        <v>#N/A</v>
      </c>
    </row>
    <row r="5159" spans="1:17" ht="15" customHeight="1" thickBot="1">
      <c r="A5159" s="446"/>
      <c r="B5159" s="446"/>
      <c r="C5159" s="54" t="str">
        <f>IF(A5159="CSP","Consolidated Supply Program(IIF)",IF(A5159&lt;&gt;"",INDEX('CCN &amp; Description'!$B$2:$B$1071,MATCH(VALUE(LEFT(A5159,5)),'CCN &amp; Description'!$A$2:$A$1071,0)),""))</f>
        <v/>
      </c>
      <c r="D5159" s="55" t="str">
        <f t="shared" si="160"/>
        <v>V</v>
      </c>
      <c r="E5159" s="55" t="str">
        <f t="shared" si="161"/>
        <v>V4012</v>
      </c>
      <c r="F5159" s="56" t="s">
        <v>17566</v>
      </c>
      <c r="G5159" s="56" t="s">
        <v>17567</v>
      </c>
      <c r="H5159" s="56" t="s">
        <v>17568</v>
      </c>
      <c r="I5159" s="57">
        <v>4.33</v>
      </c>
      <c r="J5159" s="57">
        <v>1.08</v>
      </c>
      <c r="K5159" s="57">
        <v>0.57999999999999996</v>
      </c>
      <c r="L5159" s="315" t="e">
        <v>#REF!</v>
      </c>
      <c r="M5159" s="58" t="e">
        <v>#REF!</v>
      </c>
      <c r="N5159" s="58" t="e">
        <v>#N/A</v>
      </c>
      <c r="O5159" s="58" t="e">
        <v>#N/A</v>
      </c>
      <c r="P5159" s="58" t="e">
        <v>#N/A</v>
      </c>
      <c r="Q5159" s="58" t="e">
        <v>#N/A</v>
      </c>
    </row>
    <row r="5160" spans="1:17" ht="15" customHeight="1" thickBot="1">
      <c r="A5160" s="446"/>
      <c r="B5160" s="446"/>
      <c r="C5160" s="54" t="str">
        <f>IF(A5160="CSP","Consolidated Supply Program(IIF)",IF(A5160&lt;&gt;"",INDEX('CCN &amp; Description'!$B$2:$B$1071,MATCH(VALUE(LEFT(A5160,5)),'CCN &amp; Description'!$A$2:$A$1071,0)),""))</f>
        <v/>
      </c>
      <c r="D5160" s="55" t="str">
        <f t="shared" si="160"/>
        <v>V</v>
      </c>
      <c r="E5160" s="55" t="str">
        <f t="shared" si="161"/>
        <v>V4012</v>
      </c>
      <c r="F5160" s="56" t="s">
        <v>17566</v>
      </c>
      <c r="G5160" s="56" t="s">
        <v>17567</v>
      </c>
      <c r="H5160" s="56" t="s">
        <v>17568</v>
      </c>
      <c r="I5160" s="57">
        <v>4.33</v>
      </c>
      <c r="J5160" s="57">
        <v>1.08</v>
      </c>
      <c r="K5160" s="57">
        <v>0.57999999999999996</v>
      </c>
      <c r="L5160" s="315" t="e">
        <v>#REF!</v>
      </c>
      <c r="M5160" s="58" t="e">
        <v>#REF!</v>
      </c>
      <c r="N5160" s="58" t="e">
        <v>#N/A</v>
      </c>
      <c r="O5160" s="58" t="e">
        <v>#N/A</v>
      </c>
      <c r="P5160" s="58" t="e">
        <v>#N/A</v>
      </c>
      <c r="Q5160" s="58" t="e">
        <v>#N/A</v>
      </c>
    </row>
    <row r="5161" spans="1:17" ht="15" customHeight="1" thickBot="1">
      <c r="A5161" s="446"/>
      <c r="B5161" s="446"/>
      <c r="C5161" s="54" t="str">
        <f>IF(A5161="CSP","Consolidated Supply Program(IIF)",IF(A5161&lt;&gt;"",INDEX('CCN &amp; Description'!$B$2:$B$1071,MATCH(VALUE(LEFT(A5161,5)),'CCN &amp; Description'!$A$2:$A$1071,0)),""))</f>
        <v/>
      </c>
      <c r="D5161" s="55" t="str">
        <f t="shared" si="160"/>
        <v>V</v>
      </c>
      <c r="E5161" s="55" t="str">
        <f t="shared" si="161"/>
        <v>V4012</v>
      </c>
      <c r="F5161" s="56" t="s">
        <v>17569</v>
      </c>
      <c r="G5161" s="56" t="s">
        <v>17567</v>
      </c>
      <c r="H5161" s="56" t="s">
        <v>17568</v>
      </c>
      <c r="I5161" s="57">
        <v>4.33</v>
      </c>
      <c r="J5161" s="57">
        <v>1.08</v>
      </c>
      <c r="K5161" s="57">
        <v>0.57999999999999996</v>
      </c>
      <c r="L5161" s="315" t="e">
        <v>#REF!</v>
      </c>
      <c r="M5161" s="58" t="e">
        <v>#REF!</v>
      </c>
      <c r="N5161" s="58" t="e">
        <v>#N/A</v>
      </c>
      <c r="O5161" s="58" t="e">
        <v>#N/A</v>
      </c>
      <c r="P5161" s="58" t="e">
        <v>#N/A</v>
      </c>
      <c r="Q5161" s="58" t="e">
        <v>#N/A</v>
      </c>
    </row>
    <row r="5162" spans="1:17" ht="15" customHeight="1" thickBot="1">
      <c r="A5162" s="446"/>
      <c r="B5162" s="446"/>
      <c r="C5162" s="54" t="str">
        <f>IF(A5162="CSP","Consolidated Supply Program(IIF)",IF(A5162&lt;&gt;"",INDEX('CCN &amp; Description'!$B$2:$B$1071,MATCH(VALUE(LEFT(A5162,5)),'CCN &amp; Description'!$A$2:$A$1071,0)),""))</f>
        <v/>
      </c>
      <c r="D5162" s="55" t="str">
        <f t="shared" si="160"/>
        <v>V</v>
      </c>
      <c r="E5162" s="55" t="str">
        <f t="shared" si="161"/>
        <v>V4076</v>
      </c>
      <c r="F5162" s="56" t="s">
        <v>17570</v>
      </c>
      <c r="G5162" s="56" t="s">
        <v>13168</v>
      </c>
      <c r="H5162" s="59"/>
      <c r="I5162" s="60"/>
      <c r="J5162" s="60"/>
      <c r="K5162" s="60"/>
      <c r="L5162" s="315" t="e">
        <v>#REF!</v>
      </c>
      <c r="M5162" s="58" t="e">
        <v>#REF!</v>
      </c>
      <c r="N5162" s="58" t="e">
        <v>#N/A</v>
      </c>
      <c r="O5162" s="58" t="e">
        <v>#N/A</v>
      </c>
      <c r="P5162" s="58" t="e">
        <v>#N/A</v>
      </c>
      <c r="Q5162" s="58" t="e">
        <v>#N/A</v>
      </c>
    </row>
    <row r="5163" spans="1:17" ht="15" customHeight="1" thickBot="1">
      <c r="A5163" s="446"/>
      <c r="B5163" s="446"/>
      <c r="C5163" s="54" t="str">
        <f>IF(A5163="CSP","Consolidated Supply Program(IIF)",IF(A5163&lt;&gt;"",INDEX('CCN &amp; Description'!$B$2:$B$1071,MATCH(VALUE(LEFT(A5163,5)),'CCN &amp; Description'!$A$2:$A$1071,0)),""))</f>
        <v/>
      </c>
      <c r="D5163" s="55" t="str">
        <f t="shared" si="160"/>
        <v>V</v>
      </c>
      <c r="E5163" s="55" t="str">
        <f t="shared" si="161"/>
        <v>V4078</v>
      </c>
      <c r="F5163" s="56" t="s">
        <v>17571</v>
      </c>
      <c r="G5163" s="56" t="s">
        <v>17572</v>
      </c>
      <c r="H5163" s="59"/>
      <c r="I5163" s="57">
        <v>0.67</v>
      </c>
      <c r="J5163" s="57">
        <v>0.67</v>
      </c>
      <c r="K5163" s="57">
        <v>0.17</v>
      </c>
      <c r="L5163" s="315" t="e">
        <v>#REF!</v>
      </c>
      <c r="M5163" s="58" t="e">
        <v>#REF!</v>
      </c>
      <c r="N5163" s="58" t="e">
        <v>#N/A</v>
      </c>
      <c r="O5163" s="58" t="e">
        <v>#N/A</v>
      </c>
      <c r="P5163" s="58" t="e">
        <v>#N/A</v>
      </c>
      <c r="Q5163" s="58" t="e">
        <v>#N/A</v>
      </c>
    </row>
    <row r="5164" spans="1:17" ht="15" customHeight="1" thickBot="1">
      <c r="A5164" s="446"/>
      <c r="B5164" s="446"/>
      <c r="C5164" s="54" t="str">
        <f>IF(A5164="CSP","Consolidated Supply Program(IIF)",IF(A5164&lt;&gt;"",INDEX('CCN &amp; Description'!$B$2:$B$1071,MATCH(VALUE(LEFT(A5164,5)),'CCN &amp; Description'!$A$2:$A$1071,0)),""))</f>
        <v/>
      </c>
      <c r="D5164" s="55" t="str">
        <f t="shared" si="160"/>
        <v>V</v>
      </c>
      <c r="E5164" s="55" t="str">
        <f t="shared" si="161"/>
        <v>V4120</v>
      </c>
      <c r="F5164" s="56" t="s">
        <v>17573</v>
      </c>
      <c r="G5164" s="56" t="s">
        <v>17574</v>
      </c>
      <c r="H5164" s="59"/>
      <c r="I5164" s="57">
        <v>1.5</v>
      </c>
      <c r="J5164" s="57">
        <v>1.5</v>
      </c>
      <c r="K5164" s="57">
        <v>0.25</v>
      </c>
      <c r="L5164" s="315" t="e">
        <v>#REF!</v>
      </c>
      <c r="M5164" s="58" t="e">
        <v>#REF!</v>
      </c>
      <c r="N5164" s="58" t="e">
        <v>#N/A</v>
      </c>
      <c r="O5164" s="58" t="e">
        <v>#N/A</v>
      </c>
      <c r="P5164" s="58" t="e">
        <v>#N/A</v>
      </c>
      <c r="Q5164" s="58" t="e">
        <v>#N/A</v>
      </c>
    </row>
    <row r="5165" spans="1:17" ht="15" customHeight="1" thickBot="1">
      <c r="A5165" s="446"/>
      <c r="B5165" s="446"/>
      <c r="C5165" s="54" t="str">
        <f>IF(A5165="CSP","Consolidated Supply Program(IIF)",IF(A5165&lt;&gt;"",INDEX('CCN &amp; Description'!$B$2:$B$1071,MATCH(VALUE(LEFT(A5165,5)),'CCN &amp; Description'!$A$2:$A$1071,0)),""))</f>
        <v/>
      </c>
      <c r="D5165" s="55" t="str">
        <f t="shared" si="160"/>
        <v>V</v>
      </c>
      <c r="E5165" s="55" t="str">
        <f t="shared" si="161"/>
        <v>V4122</v>
      </c>
      <c r="F5165" s="56" t="s">
        <v>17575</v>
      </c>
      <c r="G5165" s="56" t="s">
        <v>17576</v>
      </c>
      <c r="H5165" s="59"/>
      <c r="I5165" s="57">
        <v>1</v>
      </c>
      <c r="J5165" s="57">
        <v>1</v>
      </c>
      <c r="K5165" s="57">
        <v>0.33</v>
      </c>
      <c r="L5165" s="315" t="e">
        <v>#REF!</v>
      </c>
      <c r="M5165" s="58" t="e">
        <v>#REF!</v>
      </c>
      <c r="N5165" s="58" t="e">
        <v>#N/A</v>
      </c>
      <c r="O5165" s="58" t="e">
        <v>#N/A</v>
      </c>
      <c r="P5165" s="58" t="e">
        <v>#N/A</v>
      </c>
      <c r="Q5165" s="58" t="e">
        <v>#N/A</v>
      </c>
    </row>
    <row r="5166" spans="1:17" ht="15" customHeight="1" thickBot="1">
      <c r="A5166" s="446"/>
      <c r="B5166" s="446"/>
      <c r="C5166" s="54" t="str">
        <f>IF(A5166="CSP","Consolidated Supply Program(IIF)",IF(A5166&lt;&gt;"",INDEX('CCN &amp; Description'!$B$2:$B$1071,MATCH(VALUE(LEFT(A5166,5)),'CCN &amp; Description'!$A$2:$A$1071,0)),""))</f>
        <v/>
      </c>
      <c r="D5166" s="55" t="str">
        <f t="shared" si="160"/>
        <v>V</v>
      </c>
      <c r="E5166" s="55" t="str">
        <f t="shared" si="161"/>
        <v>V4126</v>
      </c>
      <c r="F5166" s="56" t="s">
        <v>17577</v>
      </c>
      <c r="G5166" s="56" t="s">
        <v>13581</v>
      </c>
      <c r="H5166" s="56" t="s">
        <v>17578</v>
      </c>
      <c r="I5166" s="57">
        <v>1.08</v>
      </c>
      <c r="J5166" s="57">
        <v>0.67</v>
      </c>
      <c r="K5166" s="57">
        <v>0.33</v>
      </c>
      <c r="L5166" s="315" t="e">
        <v>#REF!</v>
      </c>
      <c r="M5166" s="58" t="e">
        <v>#REF!</v>
      </c>
      <c r="N5166" s="58" t="e">
        <v>#N/A</v>
      </c>
      <c r="O5166" s="58" t="e">
        <v>#N/A</v>
      </c>
      <c r="P5166" s="58" t="e">
        <v>#N/A</v>
      </c>
      <c r="Q5166" s="58" t="e">
        <v>#N/A</v>
      </c>
    </row>
    <row r="5167" spans="1:17" ht="15" customHeight="1" thickBot="1">
      <c r="A5167" s="446"/>
      <c r="B5167" s="446"/>
      <c r="C5167" s="54" t="str">
        <f>IF(A5167="CSP","Consolidated Supply Program(IIF)",IF(A5167&lt;&gt;"",INDEX('CCN &amp; Description'!$B$2:$B$1071,MATCH(VALUE(LEFT(A5167,5)),'CCN &amp; Description'!$A$2:$A$1071,0)),""))</f>
        <v/>
      </c>
      <c r="D5167" s="55" t="str">
        <f t="shared" si="160"/>
        <v>V</v>
      </c>
      <c r="E5167" s="55" t="str">
        <f t="shared" si="161"/>
        <v>V4150</v>
      </c>
      <c r="F5167" s="56" t="s">
        <v>17579</v>
      </c>
      <c r="G5167" s="56" t="s">
        <v>13437</v>
      </c>
      <c r="H5167" s="59"/>
      <c r="I5167" s="60"/>
      <c r="J5167" s="60"/>
      <c r="K5167" s="60"/>
      <c r="L5167" s="315" t="e">
        <v>#REF!</v>
      </c>
      <c r="M5167" s="58" t="e">
        <v>#REF!</v>
      </c>
      <c r="N5167" s="58" t="e">
        <v>#N/A</v>
      </c>
      <c r="O5167" s="58" t="e">
        <v>#N/A</v>
      </c>
      <c r="P5167" s="58" t="e">
        <v>#N/A</v>
      </c>
      <c r="Q5167" s="58" t="e">
        <v>#N/A</v>
      </c>
    </row>
    <row r="5168" spans="1:17" ht="15" customHeight="1" thickBot="1">
      <c r="A5168" s="446"/>
      <c r="B5168" s="446"/>
      <c r="C5168" s="54" t="str">
        <f>IF(A5168="CSP","Consolidated Supply Program(IIF)",IF(A5168&lt;&gt;"",INDEX('CCN &amp; Description'!$B$2:$B$1071,MATCH(VALUE(LEFT(A5168,5)),'CCN &amp; Description'!$A$2:$A$1071,0)),""))</f>
        <v/>
      </c>
      <c r="D5168" s="55" t="str">
        <f t="shared" si="160"/>
        <v>V</v>
      </c>
      <c r="E5168" s="55" t="str">
        <f t="shared" si="161"/>
        <v>V4160</v>
      </c>
      <c r="F5168" s="56" t="s">
        <v>17580</v>
      </c>
      <c r="G5168" s="56" t="s">
        <v>17581</v>
      </c>
      <c r="H5168" s="56" t="s">
        <v>2098</v>
      </c>
      <c r="I5168" s="57">
        <v>1</v>
      </c>
      <c r="J5168" s="57">
        <v>0.33</v>
      </c>
      <c r="K5168" s="57">
        <v>1</v>
      </c>
      <c r="L5168" s="315" t="e">
        <v>#REF!</v>
      </c>
      <c r="M5168" s="58" t="e">
        <v>#REF!</v>
      </c>
      <c r="N5168" s="58" t="e">
        <v>#N/A</v>
      </c>
      <c r="O5168" s="58" t="e">
        <v>#N/A</v>
      </c>
      <c r="P5168" s="58" t="e">
        <v>#N/A</v>
      </c>
      <c r="Q5168" s="58" t="e">
        <v>#N/A</v>
      </c>
    </row>
    <row r="5169" spans="1:17" ht="15" customHeight="1" thickBot="1">
      <c r="A5169" s="446"/>
      <c r="B5169" s="446"/>
      <c r="C5169" s="54" t="str">
        <f>IF(A5169="CSP","Consolidated Supply Program(IIF)",IF(A5169&lt;&gt;"",INDEX('CCN &amp; Description'!$B$2:$B$1071,MATCH(VALUE(LEFT(A5169,5)),'CCN &amp; Description'!$A$2:$A$1071,0)),""))</f>
        <v/>
      </c>
      <c r="D5169" s="55" t="str">
        <f t="shared" si="160"/>
        <v>V</v>
      </c>
      <c r="E5169" s="55" t="str">
        <f t="shared" si="161"/>
        <v>V4165</v>
      </c>
      <c r="F5169" s="56" t="s">
        <v>17582</v>
      </c>
      <c r="G5169" s="56" t="s">
        <v>17583</v>
      </c>
      <c r="H5169" s="59"/>
      <c r="I5169" s="60"/>
      <c r="J5169" s="60"/>
      <c r="K5169" s="60"/>
      <c r="L5169" s="315" t="e">
        <v>#REF!</v>
      </c>
      <c r="M5169" s="58" t="e">
        <v>#REF!</v>
      </c>
      <c r="N5169" s="58" t="e">
        <v>#N/A</v>
      </c>
      <c r="O5169" s="58" t="e">
        <v>#N/A</v>
      </c>
      <c r="P5169" s="58" t="e">
        <v>#N/A</v>
      </c>
      <c r="Q5169" s="58" t="e">
        <v>#N/A</v>
      </c>
    </row>
    <row r="5170" spans="1:17" ht="15" customHeight="1" thickBot="1">
      <c r="A5170" s="446"/>
      <c r="B5170" s="446"/>
      <c r="C5170" s="54" t="str">
        <f>IF(A5170="CSP","Consolidated Supply Program(IIF)",IF(A5170&lt;&gt;"",INDEX('CCN &amp; Description'!$B$2:$B$1071,MATCH(VALUE(LEFT(A5170,5)),'CCN &amp; Description'!$A$2:$A$1071,0)),""))</f>
        <v/>
      </c>
      <c r="D5170" s="55" t="str">
        <f t="shared" si="160"/>
        <v>V</v>
      </c>
      <c r="E5170" s="55" t="str">
        <f t="shared" si="161"/>
        <v>V4188</v>
      </c>
      <c r="F5170" s="56" t="s">
        <v>17584</v>
      </c>
      <c r="G5170" s="56" t="s">
        <v>16408</v>
      </c>
      <c r="H5170" s="56" t="s">
        <v>2098</v>
      </c>
      <c r="I5170" s="57">
        <v>1</v>
      </c>
      <c r="J5170" s="57">
        <v>1</v>
      </c>
      <c r="K5170" s="57">
        <v>0.08</v>
      </c>
      <c r="L5170" s="315" t="e">
        <v>#REF!</v>
      </c>
      <c r="M5170" s="58" t="e">
        <v>#REF!</v>
      </c>
      <c r="N5170" s="58" t="e">
        <v>#N/A</v>
      </c>
      <c r="O5170" s="58" t="e">
        <v>#N/A</v>
      </c>
      <c r="P5170" s="58" t="e">
        <v>#N/A</v>
      </c>
      <c r="Q5170" s="58" t="e">
        <v>#N/A</v>
      </c>
    </row>
    <row r="5171" spans="1:17" ht="15" customHeight="1" thickBot="1">
      <c r="A5171" s="446"/>
      <c r="B5171" s="446"/>
      <c r="C5171" s="54" t="str">
        <f>IF(A5171="CSP","Consolidated Supply Program(IIF)",IF(A5171&lt;&gt;"",INDEX('CCN &amp; Description'!$B$2:$B$1071,MATCH(VALUE(LEFT(A5171,5)),'CCN &amp; Description'!$A$2:$A$1071,0)),""))</f>
        <v/>
      </c>
      <c r="D5171" s="55" t="str">
        <f t="shared" si="160"/>
        <v>V</v>
      </c>
      <c r="E5171" s="55" t="str">
        <f t="shared" si="161"/>
        <v>V4203</v>
      </c>
      <c r="F5171" s="56" t="s">
        <v>17585</v>
      </c>
      <c r="G5171" s="56" t="s">
        <v>13578</v>
      </c>
      <c r="H5171" s="56" t="s">
        <v>2098</v>
      </c>
      <c r="I5171" s="57">
        <v>1</v>
      </c>
      <c r="J5171" s="57">
        <v>0.33</v>
      </c>
      <c r="K5171" s="57">
        <v>0.08</v>
      </c>
      <c r="L5171" s="315" t="e">
        <v>#REF!</v>
      </c>
      <c r="M5171" s="58" t="e">
        <v>#REF!</v>
      </c>
      <c r="N5171" s="58" t="e">
        <v>#N/A</v>
      </c>
      <c r="O5171" s="58" t="e">
        <v>#N/A</v>
      </c>
      <c r="P5171" s="58" t="e">
        <v>#N/A</v>
      </c>
      <c r="Q5171" s="58" t="e">
        <v>#N/A</v>
      </c>
    </row>
    <row r="5172" spans="1:17" ht="15" customHeight="1" thickBot="1">
      <c r="A5172" s="446"/>
      <c r="B5172" s="446"/>
      <c r="C5172" s="54" t="str">
        <f>IF(A5172="CSP","Consolidated Supply Program(IIF)",IF(A5172&lt;&gt;"",INDEX('CCN &amp; Description'!$B$2:$B$1071,MATCH(VALUE(LEFT(A5172,5)),'CCN &amp; Description'!$A$2:$A$1071,0)),""))</f>
        <v/>
      </c>
      <c r="D5172" s="55" t="str">
        <f t="shared" si="160"/>
        <v>V</v>
      </c>
      <c r="E5172" s="55" t="str">
        <f t="shared" si="161"/>
        <v>V4204</v>
      </c>
      <c r="F5172" s="56" t="s">
        <v>17586</v>
      </c>
      <c r="G5172" s="56" t="s">
        <v>17587</v>
      </c>
      <c r="H5172" s="56" t="s">
        <v>17588</v>
      </c>
      <c r="I5172" s="57">
        <v>1</v>
      </c>
      <c r="J5172" s="57">
        <v>0.33</v>
      </c>
      <c r="K5172" s="57">
        <v>0.08</v>
      </c>
      <c r="L5172" s="315" t="e">
        <v>#REF!</v>
      </c>
      <c r="M5172" s="58" t="e">
        <v>#REF!</v>
      </c>
      <c r="N5172" s="58" t="e">
        <v>#N/A</v>
      </c>
      <c r="O5172" s="58" t="e">
        <v>#N/A</v>
      </c>
      <c r="P5172" s="58" t="e">
        <v>#N/A</v>
      </c>
      <c r="Q5172" s="58" t="e">
        <v>#N/A</v>
      </c>
    </row>
    <row r="5173" spans="1:17" ht="15" customHeight="1" thickBot="1">
      <c r="A5173" s="446"/>
      <c r="B5173" s="446"/>
      <c r="C5173" s="54" t="str">
        <f>IF(A5173="CSP","Consolidated Supply Program(IIF)",IF(A5173&lt;&gt;"",INDEX('CCN &amp; Description'!$B$2:$B$1071,MATCH(VALUE(LEFT(A5173,5)),'CCN &amp; Description'!$A$2:$A$1071,0)),""))</f>
        <v/>
      </c>
      <c r="D5173" s="55" t="str">
        <f t="shared" si="160"/>
        <v>V</v>
      </c>
      <c r="E5173" s="55" t="str">
        <f t="shared" si="161"/>
        <v>V4227</v>
      </c>
      <c r="F5173" s="56" t="s">
        <v>17589</v>
      </c>
      <c r="G5173" s="56" t="s">
        <v>17590</v>
      </c>
      <c r="H5173" s="59"/>
      <c r="I5173" s="60"/>
      <c r="J5173" s="60"/>
      <c r="K5173" s="60"/>
      <c r="L5173" s="315" t="e">
        <v>#REF!</v>
      </c>
      <c r="M5173" s="58" t="e">
        <v>#REF!</v>
      </c>
      <c r="N5173" s="58" t="e">
        <v>#N/A</v>
      </c>
      <c r="O5173" s="58" t="e">
        <v>#N/A</v>
      </c>
      <c r="P5173" s="58" t="e">
        <v>#N/A</v>
      </c>
      <c r="Q5173" s="58" t="e">
        <v>#N/A</v>
      </c>
    </row>
    <row r="5174" spans="1:17" ht="15" customHeight="1" thickBot="1">
      <c r="A5174" s="446"/>
      <c r="B5174" s="446"/>
      <c r="C5174" s="54" t="str">
        <f>IF(A5174="CSP","Consolidated Supply Program(IIF)",IF(A5174&lt;&gt;"",INDEX('CCN &amp; Description'!$B$2:$B$1071,MATCH(VALUE(LEFT(A5174,5)),'CCN &amp; Description'!$A$2:$A$1071,0)),""))</f>
        <v/>
      </c>
      <c r="D5174" s="55" t="str">
        <f t="shared" si="160"/>
        <v>V</v>
      </c>
      <c r="E5174" s="55" t="str">
        <f t="shared" si="161"/>
        <v>V4227</v>
      </c>
      <c r="F5174" s="56" t="s">
        <v>17589</v>
      </c>
      <c r="G5174" s="56" t="s">
        <v>17591</v>
      </c>
      <c r="H5174" s="56" t="s">
        <v>2098</v>
      </c>
      <c r="I5174" s="57">
        <v>0.33</v>
      </c>
      <c r="J5174" s="57">
        <v>0.33</v>
      </c>
      <c r="K5174" s="57">
        <v>0.25</v>
      </c>
      <c r="L5174" s="315" t="e">
        <v>#REF!</v>
      </c>
      <c r="M5174" s="58" t="e">
        <v>#REF!</v>
      </c>
      <c r="N5174" s="58" t="e">
        <v>#N/A</v>
      </c>
      <c r="O5174" s="58" t="e">
        <v>#N/A</v>
      </c>
      <c r="P5174" s="58" t="e">
        <v>#N/A</v>
      </c>
      <c r="Q5174" s="58" t="e">
        <v>#N/A</v>
      </c>
    </row>
    <row r="5175" spans="1:17" ht="15" customHeight="1" thickBot="1">
      <c r="A5175" s="446"/>
      <c r="B5175" s="446"/>
      <c r="C5175" s="54" t="str">
        <f>IF(A5175="CSP","Consolidated Supply Program(IIF)",IF(A5175&lt;&gt;"",INDEX('CCN &amp; Description'!$B$2:$B$1071,MATCH(VALUE(LEFT(A5175,5)),'CCN &amp; Description'!$A$2:$A$1071,0)),""))</f>
        <v/>
      </c>
      <c r="D5175" s="55" t="str">
        <f t="shared" si="160"/>
        <v>V</v>
      </c>
      <c r="E5175" s="55" t="str">
        <f t="shared" si="161"/>
        <v>V4245</v>
      </c>
      <c r="F5175" s="56" t="s">
        <v>17592</v>
      </c>
      <c r="G5175" s="56" t="s">
        <v>17593</v>
      </c>
      <c r="H5175" s="56" t="s">
        <v>17594</v>
      </c>
      <c r="I5175" s="57">
        <v>0.08</v>
      </c>
      <c r="J5175" s="57">
        <v>0.08</v>
      </c>
      <c r="K5175" s="57">
        <v>0.08</v>
      </c>
      <c r="L5175" s="315" t="e">
        <v>#REF!</v>
      </c>
      <c r="M5175" s="58" t="e">
        <v>#REF!</v>
      </c>
      <c r="N5175" s="58" t="e">
        <v>#N/A</v>
      </c>
      <c r="O5175" s="58" t="e">
        <v>#N/A</v>
      </c>
      <c r="P5175" s="58" t="e">
        <v>#N/A</v>
      </c>
      <c r="Q5175" s="58" t="e">
        <v>#N/A</v>
      </c>
    </row>
    <row r="5176" spans="1:17" ht="15" customHeight="1" thickBot="1">
      <c r="A5176" s="446"/>
      <c r="B5176" s="446"/>
      <c r="C5176" s="54" t="str">
        <f>IF(A5176="CSP","Consolidated Supply Program(IIF)",IF(A5176&lt;&gt;"",INDEX('CCN &amp; Description'!$B$2:$B$1071,MATCH(VALUE(LEFT(A5176,5)),'CCN &amp; Description'!$A$2:$A$1071,0)),""))</f>
        <v/>
      </c>
      <c r="D5176" s="55" t="str">
        <f t="shared" si="160"/>
        <v>V</v>
      </c>
      <c r="E5176" s="55" t="str">
        <f t="shared" si="161"/>
        <v>V4260</v>
      </c>
      <c r="F5176" s="56" t="s">
        <v>17595</v>
      </c>
      <c r="G5176" s="56" t="s">
        <v>17596</v>
      </c>
      <c r="H5176" s="56" t="s">
        <v>17597</v>
      </c>
      <c r="I5176" s="57">
        <v>1</v>
      </c>
      <c r="J5176" s="57">
        <v>1</v>
      </c>
      <c r="K5176" s="57">
        <v>0.08</v>
      </c>
      <c r="L5176" s="315" t="e">
        <v>#REF!</v>
      </c>
      <c r="M5176" s="58" t="e">
        <v>#REF!</v>
      </c>
      <c r="N5176" s="58" t="e">
        <v>#N/A</v>
      </c>
      <c r="O5176" s="58" t="e">
        <v>#N/A</v>
      </c>
      <c r="P5176" s="58" t="e">
        <v>#N/A</v>
      </c>
      <c r="Q5176" s="58" t="e">
        <v>#N/A</v>
      </c>
    </row>
    <row r="5177" spans="1:17" ht="15" customHeight="1" thickBot="1">
      <c r="A5177" s="446"/>
      <c r="B5177" s="446"/>
      <c r="C5177" s="54" t="str">
        <f>IF(A5177="CSP","Consolidated Supply Program(IIF)",IF(A5177&lt;&gt;"",INDEX('CCN &amp; Description'!$B$2:$B$1071,MATCH(VALUE(LEFT(A5177,5)),'CCN &amp; Description'!$A$2:$A$1071,0)),""))</f>
        <v/>
      </c>
      <c r="D5177" s="55" t="str">
        <f t="shared" si="160"/>
        <v>V</v>
      </c>
      <c r="E5177" s="55" t="str">
        <f t="shared" si="161"/>
        <v>V4260</v>
      </c>
      <c r="F5177" s="56" t="s">
        <v>17595</v>
      </c>
      <c r="G5177" s="56" t="s">
        <v>17596</v>
      </c>
      <c r="H5177" s="56" t="s">
        <v>17597</v>
      </c>
      <c r="I5177" s="57">
        <v>1</v>
      </c>
      <c r="J5177" s="57">
        <v>1</v>
      </c>
      <c r="K5177" s="57">
        <v>0.08</v>
      </c>
      <c r="L5177" s="315" t="e">
        <v>#REF!</v>
      </c>
      <c r="M5177" s="58" t="e">
        <v>#REF!</v>
      </c>
      <c r="N5177" s="58" t="e">
        <v>#N/A</v>
      </c>
      <c r="O5177" s="58" t="e">
        <v>#N/A</v>
      </c>
      <c r="P5177" s="58" t="e">
        <v>#N/A</v>
      </c>
      <c r="Q5177" s="58" t="e">
        <v>#N/A</v>
      </c>
    </row>
    <row r="5178" spans="1:17" ht="15" customHeight="1" thickBot="1">
      <c r="A5178" s="446"/>
      <c r="B5178" s="446"/>
      <c r="C5178" s="54" t="str">
        <f>IF(A5178="CSP","Consolidated Supply Program(IIF)",IF(A5178&lt;&gt;"",INDEX('CCN &amp; Description'!$B$2:$B$1071,MATCH(VALUE(LEFT(A5178,5)),'CCN &amp; Description'!$A$2:$A$1071,0)),""))</f>
        <v/>
      </c>
      <c r="D5178" s="55" t="str">
        <f t="shared" si="160"/>
        <v>V</v>
      </c>
      <c r="E5178" s="55" t="str">
        <f t="shared" si="161"/>
        <v>V4275</v>
      </c>
      <c r="F5178" s="56" t="s">
        <v>17598</v>
      </c>
      <c r="G5178" s="56" t="s">
        <v>17599</v>
      </c>
      <c r="H5178" s="56" t="s">
        <v>17600</v>
      </c>
      <c r="I5178" s="57">
        <v>0.33</v>
      </c>
      <c r="J5178" s="57">
        <v>0.33</v>
      </c>
      <c r="K5178" s="57">
        <v>0.08</v>
      </c>
      <c r="L5178" s="315" t="e">
        <v>#REF!</v>
      </c>
      <c r="M5178" s="58" t="e">
        <v>#REF!</v>
      </c>
      <c r="N5178" s="58" t="e">
        <v>#N/A</v>
      </c>
      <c r="O5178" s="58" t="e">
        <v>#N/A</v>
      </c>
      <c r="P5178" s="58" t="e">
        <v>#N/A</v>
      </c>
      <c r="Q5178" s="58" t="e">
        <v>#N/A</v>
      </c>
    </row>
    <row r="5179" spans="1:17" ht="15" customHeight="1" thickBot="1">
      <c r="A5179" s="446"/>
      <c r="B5179" s="446"/>
      <c r="C5179" s="54" t="str">
        <f>IF(A5179="CSP","Consolidated Supply Program(IIF)",IF(A5179&lt;&gt;"",INDEX('CCN &amp; Description'!$B$2:$B$1071,MATCH(VALUE(LEFT(A5179,5)),'CCN &amp; Description'!$A$2:$A$1071,0)),""))</f>
        <v/>
      </c>
      <c r="D5179" s="55" t="str">
        <f t="shared" si="160"/>
        <v>V</v>
      </c>
      <c r="E5179" s="55" t="str">
        <f t="shared" si="161"/>
        <v>V4280</v>
      </c>
      <c r="F5179" s="56" t="s">
        <v>17601</v>
      </c>
      <c r="G5179" s="56" t="s">
        <v>17602</v>
      </c>
      <c r="H5179" s="56" t="s">
        <v>17603</v>
      </c>
      <c r="I5179" s="57">
        <v>0.83</v>
      </c>
      <c r="J5179" s="57">
        <v>0.33</v>
      </c>
      <c r="K5179" s="57">
        <v>0.08</v>
      </c>
      <c r="L5179" s="315" t="e">
        <v>#REF!</v>
      </c>
      <c r="M5179" s="58" t="e">
        <v>#REF!</v>
      </c>
      <c r="N5179" s="58" t="e">
        <v>#N/A</v>
      </c>
      <c r="O5179" s="58" t="e">
        <v>#N/A</v>
      </c>
      <c r="P5179" s="58" t="e">
        <v>#N/A</v>
      </c>
      <c r="Q5179" s="58" t="e">
        <v>#N/A</v>
      </c>
    </row>
    <row r="5180" spans="1:17" ht="15" customHeight="1" thickBot="1">
      <c r="A5180" s="446"/>
      <c r="B5180" s="446"/>
      <c r="C5180" s="54" t="str">
        <f>IF(A5180="CSP","Consolidated Supply Program(IIF)",IF(A5180&lt;&gt;"",INDEX('CCN &amp; Description'!$B$2:$B$1071,MATCH(VALUE(LEFT(A5180,5)),'CCN &amp; Description'!$A$2:$A$1071,0)),""))</f>
        <v/>
      </c>
      <c r="D5180" s="55" t="str">
        <f t="shared" si="160"/>
        <v>V</v>
      </c>
      <c r="E5180" s="55" t="str">
        <f t="shared" si="161"/>
        <v>V4290</v>
      </c>
      <c r="F5180" s="56" t="s">
        <v>17604</v>
      </c>
      <c r="G5180" s="56" t="s">
        <v>17605</v>
      </c>
      <c r="H5180" s="56" t="s">
        <v>2098</v>
      </c>
      <c r="I5180" s="57">
        <v>0.83</v>
      </c>
      <c r="J5180" s="57">
        <v>0.33</v>
      </c>
      <c r="K5180" s="57">
        <v>0.08</v>
      </c>
      <c r="L5180" s="315" t="e">
        <v>#REF!</v>
      </c>
      <c r="M5180" s="58" t="e">
        <v>#REF!</v>
      </c>
      <c r="N5180" s="58" t="e">
        <v>#N/A</v>
      </c>
      <c r="O5180" s="58" t="e">
        <v>#N/A</v>
      </c>
      <c r="P5180" s="58" t="e">
        <v>#N/A</v>
      </c>
      <c r="Q5180" s="58" t="e">
        <v>#N/A</v>
      </c>
    </row>
    <row r="5181" spans="1:17" ht="15" customHeight="1" thickBot="1">
      <c r="A5181" s="446"/>
      <c r="B5181" s="446"/>
      <c r="C5181" s="54" t="str">
        <f>IF(A5181="CSP","Consolidated Supply Program(IIF)",IF(A5181&lt;&gt;"",INDEX('CCN &amp; Description'!$B$2:$B$1071,MATCH(VALUE(LEFT(A5181,5)),'CCN &amp; Description'!$A$2:$A$1071,0)),""))</f>
        <v/>
      </c>
      <c r="D5181" s="55" t="str">
        <f t="shared" si="160"/>
        <v>V</v>
      </c>
      <c r="E5181" s="55" t="str">
        <f t="shared" si="161"/>
        <v>V4310</v>
      </c>
      <c r="F5181" s="56" t="s">
        <v>17606</v>
      </c>
      <c r="G5181" s="56" t="s">
        <v>17607</v>
      </c>
      <c r="H5181" s="56" t="s">
        <v>17608</v>
      </c>
      <c r="I5181" s="57">
        <v>0.83</v>
      </c>
      <c r="J5181" s="57">
        <v>0.33</v>
      </c>
      <c r="K5181" s="57">
        <v>0.08</v>
      </c>
      <c r="L5181" s="315" t="e">
        <v>#REF!</v>
      </c>
      <c r="M5181" s="58" t="e">
        <v>#REF!</v>
      </c>
      <c r="N5181" s="58" t="e">
        <v>#N/A</v>
      </c>
      <c r="O5181" s="58" t="e">
        <v>#N/A</v>
      </c>
      <c r="P5181" s="58" t="e">
        <v>#N/A</v>
      </c>
      <c r="Q5181" s="58" t="e">
        <v>#N/A</v>
      </c>
    </row>
    <row r="5182" spans="1:17" ht="15" customHeight="1" thickBot="1">
      <c r="A5182" s="446"/>
      <c r="B5182" s="446"/>
      <c r="C5182" s="54" t="str">
        <f>IF(A5182="CSP","Consolidated Supply Program(IIF)",IF(A5182&lt;&gt;"",INDEX('CCN &amp; Description'!$B$2:$B$1071,MATCH(VALUE(LEFT(A5182,5)),'CCN &amp; Description'!$A$2:$A$1071,0)),""))</f>
        <v/>
      </c>
      <c r="D5182" s="55" t="str">
        <f t="shared" si="160"/>
        <v>V</v>
      </c>
      <c r="E5182" s="55" t="str">
        <f t="shared" si="161"/>
        <v>V4311</v>
      </c>
      <c r="F5182" s="56" t="s">
        <v>17609</v>
      </c>
      <c r="G5182" s="56" t="s">
        <v>17610</v>
      </c>
      <c r="H5182" s="56" t="s">
        <v>17611</v>
      </c>
      <c r="I5182" s="57">
        <v>1</v>
      </c>
      <c r="J5182" s="57">
        <v>0.67</v>
      </c>
      <c r="K5182" s="57">
        <v>0.17</v>
      </c>
      <c r="L5182" s="315" t="e">
        <v>#REF!</v>
      </c>
      <c r="M5182" s="58" t="e">
        <v>#REF!</v>
      </c>
      <c r="N5182" s="58" t="e">
        <v>#N/A</v>
      </c>
      <c r="O5182" s="58" t="e">
        <v>#N/A</v>
      </c>
      <c r="P5182" s="58" t="e">
        <v>#N/A</v>
      </c>
      <c r="Q5182" s="58" t="e">
        <v>#N/A</v>
      </c>
    </row>
    <row r="5183" spans="1:17" ht="15" customHeight="1" thickBot="1">
      <c r="A5183" s="446"/>
      <c r="B5183" s="446"/>
      <c r="C5183" s="54" t="str">
        <f>IF(A5183="CSP","Consolidated Supply Program(IIF)",IF(A5183&lt;&gt;"",INDEX('CCN &amp; Description'!$B$2:$B$1071,MATCH(VALUE(LEFT(A5183,5)),'CCN &amp; Description'!$A$2:$A$1071,0)),""))</f>
        <v/>
      </c>
      <c r="D5183" s="55" t="str">
        <f t="shared" si="160"/>
        <v>V</v>
      </c>
      <c r="E5183" s="55" t="str">
        <f t="shared" si="161"/>
        <v>V4311</v>
      </c>
      <c r="F5183" s="56" t="s">
        <v>17609</v>
      </c>
      <c r="G5183" s="56" t="s">
        <v>17610</v>
      </c>
      <c r="H5183" s="56" t="s">
        <v>17612</v>
      </c>
      <c r="I5183" s="57">
        <v>1</v>
      </c>
      <c r="J5183" s="57">
        <v>0.67</v>
      </c>
      <c r="K5183" s="57">
        <v>0.17</v>
      </c>
      <c r="L5183" s="315" t="e">
        <v>#REF!</v>
      </c>
      <c r="M5183" s="58" t="e">
        <v>#REF!</v>
      </c>
      <c r="N5183" s="58" t="e">
        <v>#N/A</v>
      </c>
      <c r="O5183" s="58" t="e">
        <v>#N/A</v>
      </c>
      <c r="P5183" s="58" t="e">
        <v>#N/A</v>
      </c>
      <c r="Q5183" s="58" t="e">
        <v>#N/A</v>
      </c>
    </row>
    <row r="5184" spans="1:17" ht="15" customHeight="1" thickBot="1">
      <c r="A5184" s="446"/>
      <c r="B5184" s="446"/>
      <c r="C5184" s="54" t="str">
        <f>IF(A5184="CSP","Consolidated Supply Program(IIF)",IF(A5184&lt;&gt;"",INDEX('CCN &amp; Description'!$B$2:$B$1071,MATCH(VALUE(LEFT(A5184,5)),'CCN &amp; Description'!$A$2:$A$1071,0)),""))</f>
        <v/>
      </c>
      <c r="D5184" s="55" t="str">
        <f t="shared" si="160"/>
        <v>V</v>
      </c>
      <c r="E5184" s="55" t="str">
        <f t="shared" si="161"/>
        <v>V4311</v>
      </c>
      <c r="F5184" s="56" t="s">
        <v>17609</v>
      </c>
      <c r="G5184" s="56" t="s">
        <v>17610</v>
      </c>
      <c r="H5184" s="56" t="s">
        <v>17613</v>
      </c>
      <c r="I5184" s="57">
        <v>1</v>
      </c>
      <c r="J5184" s="57">
        <v>0.67</v>
      </c>
      <c r="K5184" s="57">
        <v>0.17</v>
      </c>
      <c r="L5184" s="315" t="e">
        <v>#REF!</v>
      </c>
      <c r="M5184" s="58" t="e">
        <v>#REF!</v>
      </c>
      <c r="N5184" s="58" t="e">
        <v>#N/A</v>
      </c>
      <c r="O5184" s="58" t="e">
        <v>#N/A</v>
      </c>
      <c r="P5184" s="58" t="e">
        <v>#N/A</v>
      </c>
      <c r="Q5184" s="58" t="e">
        <v>#N/A</v>
      </c>
    </row>
    <row r="5185" spans="1:17" ht="15" customHeight="1" thickBot="1">
      <c r="A5185" s="446"/>
      <c r="B5185" s="446"/>
      <c r="C5185" s="54" t="str">
        <f>IF(A5185="CSP","Consolidated Supply Program(IIF)",IF(A5185&lt;&gt;"",INDEX('CCN &amp; Description'!$B$2:$B$1071,MATCH(VALUE(LEFT(A5185,5)),'CCN &amp; Description'!$A$2:$A$1071,0)),""))</f>
        <v/>
      </c>
      <c r="D5185" s="55" t="str">
        <f t="shared" si="160"/>
        <v>V</v>
      </c>
      <c r="E5185" s="55" t="str">
        <f t="shared" si="161"/>
        <v>V4311</v>
      </c>
      <c r="F5185" s="56" t="s">
        <v>17609</v>
      </c>
      <c r="G5185" s="56" t="s">
        <v>17610</v>
      </c>
      <c r="H5185" s="56" t="s">
        <v>17614</v>
      </c>
      <c r="I5185" s="57">
        <v>1</v>
      </c>
      <c r="J5185" s="57">
        <v>0.67</v>
      </c>
      <c r="K5185" s="57">
        <v>0.17</v>
      </c>
      <c r="L5185" s="315" t="e">
        <v>#REF!</v>
      </c>
      <c r="M5185" s="58" t="e">
        <v>#REF!</v>
      </c>
      <c r="N5185" s="58" t="e">
        <v>#N/A</v>
      </c>
      <c r="O5185" s="58" t="e">
        <v>#N/A</v>
      </c>
      <c r="P5185" s="58" t="e">
        <v>#N/A</v>
      </c>
      <c r="Q5185" s="58" t="e">
        <v>#N/A</v>
      </c>
    </row>
    <row r="5186" spans="1:17" ht="15" customHeight="1" thickBot="1">
      <c r="A5186" s="446"/>
      <c r="B5186" s="446"/>
      <c r="C5186" s="54" t="str">
        <f>IF(A5186="CSP","Consolidated Supply Program(IIF)",IF(A5186&lt;&gt;"",INDEX('CCN &amp; Description'!$B$2:$B$1071,MATCH(VALUE(LEFT(A5186,5)),'CCN &amp; Description'!$A$2:$A$1071,0)),""))</f>
        <v/>
      </c>
      <c r="D5186" s="55" t="str">
        <f t="shared" ref="D5186:D5223" si="162">LEFT(F5186,1)</f>
        <v>V</v>
      </c>
      <c r="E5186" s="55" t="str">
        <f t="shared" ref="E5186:E5223" si="163">LEFT(F5186,5)</f>
        <v>V4311</v>
      </c>
      <c r="F5186" s="56" t="s">
        <v>17609</v>
      </c>
      <c r="G5186" s="56" t="s">
        <v>17610</v>
      </c>
      <c r="H5186" s="56" t="s">
        <v>17615</v>
      </c>
      <c r="I5186" s="57">
        <v>1</v>
      </c>
      <c r="J5186" s="57">
        <v>0.67</v>
      </c>
      <c r="K5186" s="57">
        <v>0.17</v>
      </c>
      <c r="L5186" s="315" t="e">
        <v>#REF!</v>
      </c>
      <c r="M5186" s="58" t="e">
        <v>#REF!</v>
      </c>
      <c r="N5186" s="58" t="e">
        <v>#N/A</v>
      </c>
      <c r="O5186" s="58" t="e">
        <v>#N/A</v>
      </c>
      <c r="P5186" s="58" t="e">
        <v>#N/A</v>
      </c>
      <c r="Q5186" s="58" t="e">
        <v>#N/A</v>
      </c>
    </row>
    <row r="5187" spans="1:17" ht="15" customHeight="1" thickBot="1">
      <c r="A5187" s="446"/>
      <c r="B5187" s="446"/>
      <c r="C5187" s="54" t="str">
        <f>IF(A5187="CSP","Consolidated Supply Program(IIF)",IF(A5187&lt;&gt;"",INDEX('CCN &amp; Description'!$B$2:$B$1071,MATCH(VALUE(LEFT(A5187,5)),'CCN &amp; Description'!$A$2:$A$1071,0)),""))</f>
        <v/>
      </c>
      <c r="D5187" s="55" t="str">
        <f t="shared" si="162"/>
        <v>V</v>
      </c>
      <c r="E5187" s="55" t="str">
        <f t="shared" si="163"/>
        <v>V4312</v>
      </c>
      <c r="F5187" s="56" t="s">
        <v>17616</v>
      </c>
      <c r="G5187" s="56" t="s">
        <v>17617</v>
      </c>
      <c r="H5187" s="56" t="s">
        <v>17618</v>
      </c>
      <c r="I5187" s="57">
        <v>1</v>
      </c>
      <c r="J5187" s="57">
        <v>0.33</v>
      </c>
      <c r="K5187" s="57">
        <v>0.08</v>
      </c>
      <c r="L5187" s="315" t="e">
        <v>#REF!</v>
      </c>
      <c r="M5187" s="58" t="e">
        <v>#REF!</v>
      </c>
      <c r="N5187" s="58" t="e">
        <v>#N/A</v>
      </c>
      <c r="O5187" s="58" t="e">
        <v>#N/A</v>
      </c>
      <c r="P5187" s="58" t="e">
        <v>#N/A</v>
      </c>
      <c r="Q5187" s="58" t="e">
        <v>#N/A</v>
      </c>
    </row>
    <row r="5188" spans="1:17" ht="15" customHeight="1" thickBot="1">
      <c r="A5188" s="446"/>
      <c r="B5188" s="446"/>
      <c r="C5188" s="54" t="str">
        <f>IF(A5188="CSP","Consolidated Supply Program(IIF)",IF(A5188&lt;&gt;"",INDEX('CCN &amp; Description'!$B$2:$B$1071,MATCH(VALUE(LEFT(A5188,5)),'CCN &amp; Description'!$A$2:$A$1071,0)),""))</f>
        <v/>
      </c>
      <c r="D5188" s="55" t="str">
        <f t="shared" si="162"/>
        <v>V</v>
      </c>
      <c r="E5188" s="55" t="str">
        <f t="shared" si="163"/>
        <v>V4312</v>
      </c>
      <c r="F5188" s="56" t="s">
        <v>17616</v>
      </c>
      <c r="G5188" s="56" t="s">
        <v>17619</v>
      </c>
      <c r="H5188" s="56" t="s">
        <v>17620</v>
      </c>
      <c r="I5188" s="57">
        <v>1</v>
      </c>
      <c r="J5188" s="57">
        <v>0.33</v>
      </c>
      <c r="K5188" s="57">
        <v>0.08</v>
      </c>
      <c r="L5188" s="315" t="e">
        <v>#REF!</v>
      </c>
      <c r="M5188" s="58" t="e">
        <v>#REF!</v>
      </c>
      <c r="N5188" s="58" t="e">
        <v>#N/A</v>
      </c>
      <c r="O5188" s="58" t="e">
        <v>#N/A</v>
      </c>
      <c r="P5188" s="58" t="e">
        <v>#N/A</v>
      </c>
      <c r="Q5188" s="58" t="e">
        <v>#N/A</v>
      </c>
    </row>
    <row r="5189" spans="1:17" ht="15" customHeight="1" thickBot="1">
      <c r="A5189" s="446"/>
      <c r="B5189" s="446"/>
      <c r="C5189" s="54" t="str">
        <f>IF(A5189="CSP","Consolidated Supply Program(IIF)",IF(A5189&lt;&gt;"",INDEX('CCN &amp; Description'!$B$2:$B$1071,MATCH(VALUE(LEFT(A5189,5)),'CCN &amp; Description'!$A$2:$A$1071,0)),""))</f>
        <v/>
      </c>
      <c r="D5189" s="55" t="str">
        <f t="shared" si="162"/>
        <v>V</v>
      </c>
      <c r="E5189" s="55" t="str">
        <f t="shared" si="163"/>
        <v>V4320</v>
      </c>
      <c r="F5189" s="56" t="s">
        <v>17621</v>
      </c>
      <c r="G5189" s="56" t="s">
        <v>14079</v>
      </c>
      <c r="H5189" s="56" t="s">
        <v>2098</v>
      </c>
      <c r="I5189" s="57">
        <v>1</v>
      </c>
      <c r="J5189" s="57">
        <v>1</v>
      </c>
      <c r="K5189" s="57">
        <v>0.17</v>
      </c>
      <c r="L5189" s="315" t="e">
        <v>#REF!</v>
      </c>
      <c r="M5189" s="58" t="e">
        <v>#REF!</v>
      </c>
      <c r="N5189" s="58" t="e">
        <v>#N/A</v>
      </c>
      <c r="O5189" s="58" t="e">
        <v>#N/A</v>
      </c>
      <c r="P5189" s="58" t="e">
        <v>#N/A</v>
      </c>
      <c r="Q5189" s="58" t="e">
        <v>#N/A</v>
      </c>
    </row>
    <row r="5190" spans="1:17" ht="15" customHeight="1" thickBot="1">
      <c r="A5190" s="446"/>
      <c r="B5190" s="446"/>
      <c r="C5190" s="54" t="str">
        <f>IF(A5190="CSP","Consolidated Supply Program(IIF)",IF(A5190&lt;&gt;"",INDEX('CCN &amp; Description'!$B$2:$B$1071,MATCH(VALUE(LEFT(A5190,5)),'CCN &amp; Description'!$A$2:$A$1071,0)),""))</f>
        <v/>
      </c>
      <c r="D5190" s="55" t="str">
        <f t="shared" si="162"/>
        <v>V</v>
      </c>
      <c r="E5190" s="55" t="str">
        <f t="shared" si="163"/>
        <v>V4340</v>
      </c>
      <c r="F5190" s="56" t="s">
        <v>17622</v>
      </c>
      <c r="G5190" s="56" t="s">
        <v>17623</v>
      </c>
      <c r="H5190" s="56" t="s">
        <v>17624</v>
      </c>
      <c r="I5190" s="57">
        <v>3.83</v>
      </c>
      <c r="J5190" s="57">
        <v>2</v>
      </c>
      <c r="K5190" s="57">
        <v>0.83</v>
      </c>
      <c r="L5190" s="315" t="e">
        <v>#REF!</v>
      </c>
      <c r="M5190" s="58" t="e">
        <v>#REF!</v>
      </c>
      <c r="N5190" s="58" t="e">
        <v>#N/A</v>
      </c>
      <c r="O5190" s="58" t="e">
        <v>#N/A</v>
      </c>
      <c r="P5190" s="58" t="e">
        <v>#N/A</v>
      </c>
      <c r="Q5190" s="58" t="e">
        <v>#N/A</v>
      </c>
    </row>
    <row r="5191" spans="1:17" ht="15" customHeight="1" thickBot="1">
      <c r="A5191" s="446"/>
      <c r="B5191" s="446"/>
      <c r="C5191" s="54" t="str">
        <f>IF(A5191="CSP","Consolidated Supply Program(IIF)",IF(A5191&lt;&gt;"",INDEX('CCN &amp; Description'!$B$2:$B$1071,MATCH(VALUE(LEFT(A5191,5)),'CCN &amp; Description'!$A$2:$A$1071,0)),""))</f>
        <v/>
      </c>
      <c r="D5191" s="55" t="str">
        <f t="shared" si="162"/>
        <v>V</v>
      </c>
      <c r="E5191" s="55" t="str">
        <f t="shared" si="163"/>
        <v>V4351</v>
      </c>
      <c r="F5191" s="56" t="s">
        <v>17625</v>
      </c>
      <c r="G5191" s="56" t="s">
        <v>17626</v>
      </c>
      <c r="H5191" s="56" t="s">
        <v>2098</v>
      </c>
      <c r="I5191" s="57">
        <v>1.25</v>
      </c>
      <c r="J5191" s="57">
        <v>0.92</v>
      </c>
      <c r="K5191" s="57">
        <v>0.08</v>
      </c>
      <c r="L5191" s="315" t="e">
        <v>#REF!</v>
      </c>
      <c r="M5191" s="58" t="e">
        <v>#REF!</v>
      </c>
      <c r="N5191" s="58" t="e">
        <v>#N/A</v>
      </c>
      <c r="O5191" s="58" t="e">
        <v>#N/A</v>
      </c>
      <c r="P5191" s="58" t="e">
        <v>#N/A</v>
      </c>
      <c r="Q5191" s="58" t="e">
        <v>#N/A</v>
      </c>
    </row>
    <row r="5192" spans="1:17" ht="15" customHeight="1" thickBot="1">
      <c r="A5192" s="446"/>
      <c r="B5192" s="446"/>
      <c r="C5192" s="54" t="str">
        <f>IF(A5192="CSP","Consolidated Supply Program(IIF)",IF(A5192&lt;&gt;"",INDEX('CCN &amp; Description'!$B$2:$B$1071,MATCH(VALUE(LEFT(A5192,5)),'CCN &amp; Description'!$A$2:$A$1071,0)),""))</f>
        <v/>
      </c>
      <c r="D5192" s="55" t="str">
        <f t="shared" si="162"/>
        <v>V</v>
      </c>
      <c r="E5192" s="55" t="str">
        <f t="shared" si="163"/>
        <v>V4355</v>
      </c>
      <c r="F5192" s="56" t="s">
        <v>17627</v>
      </c>
      <c r="G5192" s="56" t="s">
        <v>17628</v>
      </c>
      <c r="H5192" s="56" t="s">
        <v>17629</v>
      </c>
      <c r="I5192" s="57">
        <v>2.67</v>
      </c>
      <c r="J5192" s="57">
        <v>1</v>
      </c>
      <c r="K5192" s="57">
        <v>0.83</v>
      </c>
      <c r="L5192" s="315" t="e">
        <v>#REF!</v>
      </c>
      <c r="M5192" s="58" t="e">
        <v>#REF!</v>
      </c>
      <c r="N5192" s="58" t="e">
        <v>#N/A</v>
      </c>
      <c r="O5192" s="58" t="e">
        <v>#N/A</v>
      </c>
      <c r="P5192" s="58" t="e">
        <v>#N/A</v>
      </c>
      <c r="Q5192" s="58" t="e">
        <v>#N/A</v>
      </c>
    </row>
    <row r="5193" spans="1:17" ht="15" customHeight="1" thickBot="1">
      <c r="A5193" s="446"/>
      <c r="B5193" s="446"/>
      <c r="C5193" s="54" t="str">
        <f>IF(A5193="CSP","Consolidated Supply Program(IIF)",IF(A5193&lt;&gt;"",INDEX('CCN &amp; Description'!$B$2:$B$1071,MATCH(VALUE(LEFT(A5193,5)),'CCN &amp; Description'!$A$2:$A$1071,0)),""))</f>
        <v/>
      </c>
      <c r="D5193" s="55" t="str">
        <f t="shared" si="162"/>
        <v>V</v>
      </c>
      <c r="E5193" s="55" t="str">
        <f t="shared" si="163"/>
        <v>V4355</v>
      </c>
      <c r="F5193" s="56" t="s">
        <v>17627</v>
      </c>
      <c r="G5193" s="56" t="s">
        <v>17630</v>
      </c>
      <c r="H5193" s="56" t="s">
        <v>17631</v>
      </c>
      <c r="I5193" s="57">
        <v>2.67</v>
      </c>
      <c r="J5193" s="57">
        <v>1</v>
      </c>
      <c r="K5193" s="57">
        <v>0.83</v>
      </c>
      <c r="L5193" s="315" t="e">
        <v>#REF!</v>
      </c>
      <c r="M5193" s="58" t="e">
        <v>#REF!</v>
      </c>
      <c r="N5193" s="58" t="e">
        <v>#N/A</v>
      </c>
      <c r="O5193" s="58" t="e">
        <v>#N/A</v>
      </c>
      <c r="P5193" s="58" t="e">
        <v>#N/A</v>
      </c>
      <c r="Q5193" s="58" t="e">
        <v>#N/A</v>
      </c>
    </row>
    <row r="5194" spans="1:17" ht="15" customHeight="1" thickBot="1">
      <c r="A5194" s="446"/>
      <c r="B5194" s="446"/>
      <c r="C5194" s="54" t="str">
        <f>IF(A5194="CSP","Consolidated Supply Program(IIF)",IF(A5194&lt;&gt;"",INDEX('CCN &amp; Description'!$B$2:$B$1071,MATCH(VALUE(LEFT(A5194,5)),'CCN &amp; Description'!$A$2:$A$1071,0)),""))</f>
        <v/>
      </c>
      <c r="D5194" s="55" t="str">
        <f t="shared" si="162"/>
        <v>V</v>
      </c>
      <c r="E5194" s="55" t="str">
        <f t="shared" si="163"/>
        <v>V4356</v>
      </c>
      <c r="F5194" s="56" t="s">
        <v>17632</v>
      </c>
      <c r="G5194" s="56" t="s">
        <v>17633</v>
      </c>
      <c r="H5194" s="56" t="s">
        <v>16585</v>
      </c>
      <c r="I5194" s="57">
        <v>0.5</v>
      </c>
      <c r="J5194" s="57">
        <v>0.25</v>
      </c>
      <c r="K5194" s="57">
        <v>0.17</v>
      </c>
      <c r="L5194" s="315" t="e">
        <v>#REF!</v>
      </c>
      <c r="M5194" s="58" t="e">
        <v>#REF!</v>
      </c>
      <c r="N5194" s="58" t="e">
        <v>#N/A</v>
      </c>
      <c r="O5194" s="58" t="e">
        <v>#N/A</v>
      </c>
      <c r="P5194" s="58" t="e">
        <v>#N/A</v>
      </c>
      <c r="Q5194" s="58" t="e">
        <v>#N/A</v>
      </c>
    </row>
    <row r="5195" spans="1:17" ht="15" customHeight="1" thickBot="1">
      <c r="A5195" s="446"/>
      <c r="B5195" s="446"/>
      <c r="C5195" s="54" t="str">
        <f>IF(A5195="CSP","Consolidated Supply Program(IIF)",IF(A5195&lt;&gt;"",INDEX('CCN &amp; Description'!$B$2:$B$1071,MATCH(VALUE(LEFT(A5195,5)),'CCN &amp; Description'!$A$2:$A$1071,0)),""))</f>
        <v/>
      </c>
      <c r="D5195" s="55" t="str">
        <f t="shared" si="162"/>
        <v>V</v>
      </c>
      <c r="E5195" s="55" t="str">
        <f t="shared" si="163"/>
        <v>V4360</v>
      </c>
      <c r="F5195" s="56" t="s">
        <v>17634</v>
      </c>
      <c r="G5195" s="56" t="s">
        <v>17635</v>
      </c>
      <c r="H5195" s="56" t="s">
        <v>17636</v>
      </c>
      <c r="I5195" s="57">
        <v>0.5</v>
      </c>
      <c r="J5195" s="57">
        <v>0.17</v>
      </c>
      <c r="K5195" s="57">
        <v>0.08</v>
      </c>
      <c r="L5195" s="315" t="e">
        <v>#REF!</v>
      </c>
      <c r="M5195" s="58" t="e">
        <v>#REF!</v>
      </c>
      <c r="N5195" s="58" t="e">
        <v>#N/A</v>
      </c>
      <c r="O5195" s="58" t="e">
        <v>#N/A</v>
      </c>
      <c r="P5195" s="58" t="e">
        <v>#N/A</v>
      </c>
      <c r="Q5195" s="58" t="e">
        <v>#N/A</v>
      </c>
    </row>
    <row r="5196" spans="1:17" ht="15" customHeight="1" thickBot="1">
      <c r="A5196" s="446"/>
      <c r="B5196" s="446"/>
      <c r="C5196" s="54" t="str">
        <f>IF(A5196="CSP","Consolidated Supply Program(IIF)",IF(A5196&lt;&gt;"",INDEX('CCN &amp; Description'!$B$2:$B$1071,MATCH(VALUE(LEFT(A5196,5)),'CCN &amp; Description'!$A$2:$A$1071,0)),""))</f>
        <v/>
      </c>
      <c r="D5196" s="55" t="str">
        <f t="shared" si="162"/>
        <v>V</v>
      </c>
      <c r="E5196" s="55" t="str">
        <f t="shared" si="163"/>
        <v>V4380</v>
      </c>
      <c r="F5196" s="56" t="s">
        <v>17637</v>
      </c>
      <c r="G5196" s="56" t="s">
        <v>14208</v>
      </c>
      <c r="H5196" s="56" t="s">
        <v>17638</v>
      </c>
      <c r="I5196" s="57">
        <v>1</v>
      </c>
      <c r="J5196" s="57">
        <v>1</v>
      </c>
      <c r="K5196" s="57">
        <v>0.08</v>
      </c>
      <c r="L5196" s="315" t="e">
        <v>#REF!</v>
      </c>
      <c r="M5196" s="58" t="e">
        <v>#REF!</v>
      </c>
      <c r="N5196" s="58" t="e">
        <v>#N/A</v>
      </c>
      <c r="O5196" s="58" t="e">
        <v>#N/A</v>
      </c>
      <c r="P5196" s="58" t="e">
        <v>#N/A</v>
      </c>
      <c r="Q5196" s="58" t="e">
        <v>#N/A</v>
      </c>
    </row>
    <row r="5197" spans="1:17" ht="15" customHeight="1" thickBot="1">
      <c r="A5197" s="446"/>
      <c r="B5197" s="446"/>
      <c r="C5197" s="54" t="str">
        <f>IF(A5197="CSP","Consolidated Supply Program(IIF)",IF(A5197&lt;&gt;"",INDEX('CCN &amp; Description'!$B$2:$B$1071,MATCH(VALUE(LEFT(A5197,5)),'CCN &amp; Description'!$A$2:$A$1071,0)),""))</f>
        <v/>
      </c>
      <c r="D5197" s="55" t="str">
        <f t="shared" si="162"/>
        <v>V</v>
      </c>
      <c r="E5197" s="55" t="str">
        <f t="shared" si="163"/>
        <v>V4390</v>
      </c>
      <c r="F5197" s="56" t="s">
        <v>17639</v>
      </c>
      <c r="G5197" s="56" t="s">
        <v>14201</v>
      </c>
      <c r="H5197" s="56" t="s">
        <v>2098</v>
      </c>
      <c r="I5197" s="57">
        <v>1</v>
      </c>
      <c r="J5197" s="57">
        <v>1</v>
      </c>
      <c r="K5197" s="57">
        <v>0.17</v>
      </c>
      <c r="L5197" s="315" t="e">
        <v>#REF!</v>
      </c>
      <c r="M5197" s="58" t="e">
        <v>#REF!</v>
      </c>
      <c r="N5197" s="58" t="e">
        <v>#N/A</v>
      </c>
      <c r="O5197" s="58" t="e">
        <v>#N/A</v>
      </c>
      <c r="P5197" s="58" t="e">
        <v>#N/A</v>
      </c>
      <c r="Q5197" s="58" t="e">
        <v>#N/A</v>
      </c>
    </row>
    <row r="5198" spans="1:17" ht="15" customHeight="1" thickBot="1">
      <c r="A5198" s="446"/>
      <c r="B5198" s="446"/>
      <c r="C5198" s="54" t="str">
        <f>IF(A5198="CSP","Consolidated Supply Program(IIF)",IF(A5198&lt;&gt;"",INDEX('CCN &amp; Description'!$B$2:$B$1071,MATCH(VALUE(LEFT(A5198,5)),'CCN &amp; Description'!$A$2:$A$1071,0)),""))</f>
        <v/>
      </c>
      <c r="D5198" s="55" t="str">
        <f t="shared" si="162"/>
        <v>V</v>
      </c>
      <c r="E5198" s="55" t="str">
        <f t="shared" si="163"/>
        <v>V4431</v>
      </c>
      <c r="F5198" s="56" t="s">
        <v>17640</v>
      </c>
      <c r="G5198" s="56" t="s">
        <v>17547</v>
      </c>
      <c r="H5198" s="56" t="s">
        <v>17641</v>
      </c>
      <c r="I5198" s="57">
        <v>1.25</v>
      </c>
      <c r="J5198" s="57">
        <v>0.33</v>
      </c>
      <c r="K5198" s="57">
        <v>0.08</v>
      </c>
      <c r="L5198" s="315" t="e">
        <v>#REF!</v>
      </c>
      <c r="M5198" s="58" t="e">
        <v>#REF!</v>
      </c>
      <c r="N5198" s="58" t="e">
        <v>#N/A</v>
      </c>
      <c r="O5198" s="58" t="e">
        <v>#N/A</v>
      </c>
      <c r="P5198" s="58" t="e">
        <v>#N/A</v>
      </c>
      <c r="Q5198" s="58" t="e">
        <v>#N/A</v>
      </c>
    </row>
    <row r="5199" spans="1:17" ht="15" customHeight="1" thickBot="1">
      <c r="A5199" s="446"/>
      <c r="B5199" s="446"/>
      <c r="C5199" s="54" t="str">
        <f>IF(A5199="CSP","Consolidated Supply Program(IIF)",IF(A5199&lt;&gt;"",INDEX('CCN &amp; Description'!$B$2:$B$1071,MATCH(VALUE(LEFT(A5199,5)),'CCN &amp; Description'!$A$2:$A$1071,0)),""))</f>
        <v/>
      </c>
      <c r="D5199" s="55" t="str">
        <f t="shared" si="162"/>
        <v>V</v>
      </c>
      <c r="E5199" s="55" t="str">
        <f t="shared" si="163"/>
        <v>V4440</v>
      </c>
      <c r="F5199" s="56" t="s">
        <v>17642</v>
      </c>
      <c r="G5199" s="56" t="s">
        <v>17643</v>
      </c>
      <c r="H5199" s="59"/>
      <c r="I5199" s="57">
        <v>1</v>
      </c>
      <c r="J5199" s="57">
        <v>0.5</v>
      </c>
      <c r="K5199" s="57">
        <v>0.33</v>
      </c>
      <c r="L5199" s="315" t="e">
        <v>#REF!</v>
      </c>
      <c r="M5199" s="58" t="e">
        <v>#REF!</v>
      </c>
      <c r="N5199" s="58" t="e">
        <v>#N/A</v>
      </c>
      <c r="O5199" s="58" t="e">
        <v>#N/A</v>
      </c>
      <c r="P5199" s="58" t="e">
        <v>#N/A</v>
      </c>
      <c r="Q5199" s="58" t="e">
        <v>#N/A</v>
      </c>
    </row>
    <row r="5200" spans="1:17" ht="15" customHeight="1" thickBot="1">
      <c r="A5200" s="446"/>
      <c r="B5200" s="446"/>
      <c r="C5200" s="54" t="str">
        <f>IF(A5200="CSP","Consolidated Supply Program(IIF)",IF(A5200&lt;&gt;"",INDEX('CCN &amp; Description'!$B$2:$B$1071,MATCH(VALUE(LEFT(A5200,5)),'CCN &amp; Description'!$A$2:$A$1071,0)),""))</f>
        <v/>
      </c>
      <c r="D5200" s="55" t="str">
        <f t="shared" si="162"/>
        <v>V</v>
      </c>
      <c r="E5200" s="55" t="str">
        <f t="shared" si="163"/>
        <v>V4440</v>
      </c>
      <c r="F5200" s="56" t="s">
        <v>17642</v>
      </c>
      <c r="G5200" s="56" t="s">
        <v>17644</v>
      </c>
      <c r="H5200" s="56" t="s">
        <v>17645</v>
      </c>
      <c r="I5200" s="57">
        <v>1</v>
      </c>
      <c r="J5200" s="57">
        <v>0.5</v>
      </c>
      <c r="K5200" s="57">
        <v>0.33</v>
      </c>
      <c r="L5200" s="315" t="e">
        <v>#REF!</v>
      </c>
      <c r="M5200" s="58" t="e">
        <v>#REF!</v>
      </c>
      <c r="N5200" s="58" t="e">
        <v>#N/A</v>
      </c>
      <c r="O5200" s="58" t="e">
        <v>#N/A</v>
      </c>
      <c r="P5200" s="58" t="e">
        <v>#N/A</v>
      </c>
      <c r="Q5200" s="58" t="e">
        <v>#N/A</v>
      </c>
    </row>
    <row r="5201" spans="1:17" ht="15" customHeight="1" thickBot="1">
      <c r="A5201" s="446"/>
      <c r="B5201" s="446"/>
      <c r="C5201" s="54" t="str">
        <f>IF(A5201="CSP","Consolidated Supply Program(IIF)",IF(A5201&lt;&gt;"",INDEX('CCN &amp; Description'!$B$2:$B$1071,MATCH(VALUE(LEFT(A5201,5)),'CCN &amp; Description'!$A$2:$A$1071,0)),""))</f>
        <v/>
      </c>
      <c r="D5201" s="55" t="str">
        <f t="shared" si="162"/>
        <v>V</v>
      </c>
      <c r="E5201" s="55" t="str">
        <f t="shared" si="163"/>
        <v>V4480</v>
      </c>
      <c r="F5201" s="56" t="s">
        <v>17646</v>
      </c>
      <c r="G5201" s="56" t="s">
        <v>17647</v>
      </c>
      <c r="H5201" s="56" t="s">
        <v>17648</v>
      </c>
      <c r="I5201" s="57">
        <v>1</v>
      </c>
      <c r="J5201" s="57">
        <v>1</v>
      </c>
      <c r="K5201" s="57">
        <v>0.33</v>
      </c>
      <c r="L5201" s="315" t="e">
        <v>#REF!</v>
      </c>
      <c r="M5201" s="58" t="e">
        <v>#REF!</v>
      </c>
      <c r="N5201" s="58" t="e">
        <v>#N/A</v>
      </c>
      <c r="O5201" s="58" t="e">
        <v>#N/A</v>
      </c>
      <c r="P5201" s="58" t="e">
        <v>#N/A</v>
      </c>
      <c r="Q5201" s="58" t="e">
        <v>#N/A</v>
      </c>
    </row>
    <row r="5202" spans="1:17" ht="15" customHeight="1" thickBot="1">
      <c r="A5202" s="446"/>
      <c r="B5202" s="446"/>
      <c r="C5202" s="54" t="str">
        <f>IF(A5202="CSP","Consolidated Supply Program(IIF)",IF(A5202&lt;&gt;"",INDEX('CCN &amp; Description'!$B$2:$B$1071,MATCH(VALUE(LEFT(A5202,5)),'CCN &amp; Description'!$A$2:$A$1071,0)),""))</f>
        <v/>
      </c>
      <c r="D5202" s="55" t="str">
        <f t="shared" si="162"/>
        <v>V</v>
      </c>
      <c r="E5202" s="55" t="str">
        <f t="shared" si="163"/>
        <v>V4480</v>
      </c>
      <c r="F5202" s="56" t="s">
        <v>17646</v>
      </c>
      <c r="G5202" s="56" t="s">
        <v>17649</v>
      </c>
      <c r="H5202" s="56" t="s">
        <v>17650</v>
      </c>
      <c r="I5202" s="57">
        <v>1</v>
      </c>
      <c r="J5202" s="57">
        <v>1</v>
      </c>
      <c r="K5202" s="57">
        <v>0.33</v>
      </c>
      <c r="L5202" s="315" t="e">
        <v>#REF!</v>
      </c>
      <c r="M5202" s="58" t="e">
        <v>#REF!</v>
      </c>
      <c r="N5202" s="58" t="e">
        <v>#N/A</v>
      </c>
      <c r="O5202" s="58" t="e">
        <v>#N/A</v>
      </c>
      <c r="P5202" s="58" t="e">
        <v>#N/A</v>
      </c>
      <c r="Q5202" s="58" t="e">
        <v>#N/A</v>
      </c>
    </row>
    <row r="5203" spans="1:17" ht="15" customHeight="1" thickBot="1">
      <c r="A5203" s="446"/>
      <c r="B5203" s="446"/>
      <c r="C5203" s="54" t="str">
        <f>IF(A5203="CSP","Consolidated Supply Program(IIF)",IF(A5203&lt;&gt;"",INDEX('CCN &amp; Description'!$B$2:$B$1071,MATCH(VALUE(LEFT(A5203,5)),'CCN &amp; Description'!$A$2:$A$1071,0)),""))</f>
        <v/>
      </c>
      <c r="D5203" s="55" t="str">
        <f t="shared" si="162"/>
        <v>V</v>
      </c>
      <c r="E5203" s="55" t="str">
        <f t="shared" si="163"/>
        <v>V4480</v>
      </c>
      <c r="F5203" s="56" t="s">
        <v>17646</v>
      </c>
      <c r="G5203" s="56" t="s">
        <v>17649</v>
      </c>
      <c r="H5203" s="56" t="s">
        <v>17651</v>
      </c>
      <c r="I5203" s="57">
        <v>1</v>
      </c>
      <c r="J5203" s="57">
        <v>1</v>
      </c>
      <c r="K5203" s="57">
        <v>0.33</v>
      </c>
      <c r="L5203" s="315" t="e">
        <v>#REF!</v>
      </c>
      <c r="M5203" s="58" t="e">
        <v>#REF!</v>
      </c>
      <c r="N5203" s="58" t="e">
        <v>#N/A</v>
      </c>
      <c r="O5203" s="58" t="e">
        <v>#N/A</v>
      </c>
      <c r="P5203" s="58" t="e">
        <v>#N/A</v>
      </c>
      <c r="Q5203" s="58" t="e">
        <v>#N/A</v>
      </c>
    </row>
    <row r="5204" spans="1:17" ht="15" customHeight="1" thickBot="1">
      <c r="A5204" s="446"/>
      <c r="B5204" s="446"/>
      <c r="C5204" s="54" t="str">
        <f>IF(A5204="CSP","Consolidated Supply Program(IIF)",IF(A5204&lt;&gt;"",INDEX('CCN &amp; Description'!$B$2:$B$1071,MATCH(VALUE(LEFT(A5204,5)),'CCN &amp; Description'!$A$2:$A$1071,0)),""))</f>
        <v/>
      </c>
      <c r="D5204" s="55" t="str">
        <f t="shared" si="162"/>
        <v>V</v>
      </c>
      <c r="E5204" s="55" t="str">
        <f t="shared" si="163"/>
        <v>V4486</v>
      </c>
      <c r="F5204" s="56" t="s">
        <v>17652</v>
      </c>
      <c r="G5204" s="56" t="s">
        <v>17653</v>
      </c>
      <c r="H5204" s="56" t="s">
        <v>17654</v>
      </c>
      <c r="I5204" s="57">
        <v>1</v>
      </c>
      <c r="J5204" s="57">
        <v>1</v>
      </c>
      <c r="K5204" s="57">
        <v>0.33</v>
      </c>
      <c r="L5204" s="315" t="e">
        <v>#REF!</v>
      </c>
      <c r="M5204" s="58" t="e">
        <v>#REF!</v>
      </c>
      <c r="N5204" s="58" t="e">
        <v>#N/A</v>
      </c>
      <c r="O5204" s="58" t="e">
        <v>#N/A</v>
      </c>
      <c r="P5204" s="58" t="e">
        <v>#N/A</v>
      </c>
      <c r="Q5204" s="58" t="e">
        <v>#N/A</v>
      </c>
    </row>
    <row r="5205" spans="1:17" ht="15" customHeight="1" thickBot="1">
      <c r="A5205" s="446"/>
      <c r="B5205" s="446"/>
      <c r="C5205" s="54" t="str">
        <f>IF(A5205="CSP","Consolidated Supply Program(IIF)",IF(A5205&lt;&gt;"",INDEX('CCN &amp; Description'!$B$2:$B$1071,MATCH(VALUE(LEFT(A5205,5)),'CCN &amp; Description'!$A$2:$A$1071,0)),""))</f>
        <v/>
      </c>
      <c r="D5205" s="55" t="str">
        <f t="shared" si="162"/>
        <v>V</v>
      </c>
      <c r="E5205" s="55" t="str">
        <f t="shared" si="163"/>
        <v>V4504</v>
      </c>
      <c r="F5205" s="56" t="s">
        <v>9733</v>
      </c>
      <c r="G5205" s="56" t="s">
        <v>17655</v>
      </c>
      <c r="H5205" s="56" t="s">
        <v>17656</v>
      </c>
      <c r="I5205" s="57">
        <v>1</v>
      </c>
      <c r="J5205" s="57">
        <v>1</v>
      </c>
      <c r="K5205" s="57">
        <v>0.25</v>
      </c>
      <c r="L5205" s="315" t="e">
        <v>#REF!</v>
      </c>
      <c r="M5205" s="58" t="e">
        <v>#REF!</v>
      </c>
      <c r="N5205" s="58" t="e">
        <v>#N/A</v>
      </c>
      <c r="O5205" s="58" t="e">
        <v>#N/A</v>
      </c>
      <c r="P5205" s="58" t="e">
        <v>#N/A</v>
      </c>
      <c r="Q5205" s="58" t="e">
        <v>#N/A</v>
      </c>
    </row>
    <row r="5206" spans="1:17" ht="15" customHeight="1" thickBot="1">
      <c r="A5206" s="446"/>
      <c r="B5206" s="446"/>
      <c r="C5206" s="54" t="str">
        <f>IF(A5206="CSP","Consolidated Supply Program(IIF)",IF(A5206&lt;&gt;"",INDEX('CCN &amp; Description'!$B$2:$B$1071,MATCH(VALUE(LEFT(A5206,5)),'CCN &amp; Description'!$A$2:$A$1071,0)),""))</f>
        <v/>
      </c>
      <c r="D5206" s="55" t="str">
        <f t="shared" si="162"/>
        <v>V</v>
      </c>
      <c r="E5206" s="55" t="str">
        <f t="shared" si="163"/>
        <v>V4510</v>
      </c>
      <c r="F5206" s="56" t="s">
        <v>17657</v>
      </c>
      <c r="G5206" s="56" t="s">
        <v>17658</v>
      </c>
      <c r="H5206" s="56" t="s">
        <v>17659</v>
      </c>
      <c r="I5206" s="57">
        <v>1.33</v>
      </c>
      <c r="J5206" s="57">
        <v>0.33</v>
      </c>
      <c r="K5206" s="57">
        <v>0.5</v>
      </c>
      <c r="L5206" s="315" t="e">
        <v>#REF!</v>
      </c>
      <c r="M5206" s="58" t="e">
        <v>#REF!</v>
      </c>
      <c r="N5206" s="58" t="e">
        <v>#N/A</v>
      </c>
      <c r="O5206" s="58" t="e">
        <v>#N/A</v>
      </c>
      <c r="P5206" s="58" t="e">
        <v>#N/A</v>
      </c>
      <c r="Q5206" s="58" t="e">
        <v>#N/A</v>
      </c>
    </row>
    <row r="5207" spans="1:17" ht="15" customHeight="1" thickBot="1">
      <c r="A5207" s="446"/>
      <c r="B5207" s="446"/>
      <c r="C5207" s="54" t="str">
        <f>IF(A5207="CSP","Consolidated Supply Program(IIF)",IF(A5207&lt;&gt;"",INDEX('CCN &amp; Description'!$B$2:$B$1071,MATCH(VALUE(LEFT(A5207,5)),'CCN &amp; Description'!$A$2:$A$1071,0)),""))</f>
        <v/>
      </c>
      <c r="D5207" s="55" t="str">
        <f t="shared" si="162"/>
        <v>V</v>
      </c>
      <c r="E5207" s="55" t="str">
        <f t="shared" si="163"/>
        <v>V4540</v>
      </c>
      <c r="F5207" s="56" t="s">
        <v>17660</v>
      </c>
      <c r="G5207" s="56" t="s">
        <v>13445</v>
      </c>
      <c r="H5207" s="56" t="s">
        <v>13446</v>
      </c>
      <c r="I5207" s="57">
        <v>2</v>
      </c>
      <c r="J5207" s="57">
        <v>1.5</v>
      </c>
      <c r="K5207" s="57">
        <v>2</v>
      </c>
      <c r="L5207" s="315" t="e">
        <v>#REF!</v>
      </c>
      <c r="M5207" s="58" t="e">
        <v>#REF!</v>
      </c>
      <c r="N5207" s="58" t="e">
        <v>#N/A</v>
      </c>
      <c r="O5207" s="58" t="e">
        <v>#N/A</v>
      </c>
      <c r="P5207" s="58" t="e">
        <v>#N/A</v>
      </c>
      <c r="Q5207" s="58" t="e">
        <v>#N/A</v>
      </c>
    </row>
    <row r="5208" spans="1:17" ht="15" customHeight="1" thickBot="1">
      <c r="A5208" s="446"/>
      <c r="B5208" s="446"/>
      <c r="C5208" s="54" t="str">
        <f>IF(A5208="CSP","Consolidated Supply Program(IIF)",IF(A5208&lt;&gt;"",INDEX('CCN &amp; Description'!$B$2:$B$1071,MATCH(VALUE(LEFT(A5208,5)),'CCN &amp; Description'!$A$2:$A$1071,0)),""))</f>
        <v/>
      </c>
      <c r="D5208" s="55" t="str">
        <f t="shared" si="162"/>
        <v>V</v>
      </c>
      <c r="E5208" s="55" t="str">
        <f t="shared" si="163"/>
        <v>V4550</v>
      </c>
      <c r="F5208" s="56" t="s">
        <v>17661</v>
      </c>
      <c r="G5208" s="56" t="s">
        <v>13445</v>
      </c>
      <c r="H5208" s="56" t="s">
        <v>17662</v>
      </c>
      <c r="I5208" s="57">
        <v>3</v>
      </c>
      <c r="J5208" s="57">
        <v>2</v>
      </c>
      <c r="K5208" s="57">
        <v>4</v>
      </c>
      <c r="L5208" s="315" t="e">
        <v>#REF!</v>
      </c>
      <c r="M5208" s="58" t="e">
        <v>#REF!</v>
      </c>
      <c r="N5208" s="58" t="e">
        <v>#N/A</v>
      </c>
      <c r="O5208" s="58" t="e">
        <v>#N/A</v>
      </c>
      <c r="P5208" s="58" t="e">
        <v>#N/A</v>
      </c>
      <c r="Q5208" s="58" t="e">
        <v>#N/A</v>
      </c>
    </row>
    <row r="5209" spans="1:17" ht="15" customHeight="1" thickBot="1">
      <c r="A5209" s="446"/>
      <c r="B5209" s="446"/>
      <c r="C5209" s="54" t="str">
        <f>IF(A5209="CSP","Consolidated Supply Program(IIF)",IF(A5209&lt;&gt;"",INDEX('CCN &amp; Description'!$B$2:$B$1071,MATCH(VALUE(LEFT(A5209,5)),'CCN &amp; Description'!$A$2:$A$1071,0)),""))</f>
        <v/>
      </c>
      <c r="D5209" s="55" t="str">
        <f t="shared" si="162"/>
        <v>V</v>
      </c>
      <c r="E5209" s="55" t="str">
        <f t="shared" si="163"/>
        <v>V4550</v>
      </c>
      <c r="F5209" s="56" t="s">
        <v>17661</v>
      </c>
      <c r="G5209" s="56" t="s">
        <v>13445</v>
      </c>
      <c r="H5209" s="56" t="s">
        <v>17663</v>
      </c>
      <c r="I5209" s="57">
        <v>3</v>
      </c>
      <c r="J5209" s="57">
        <v>2</v>
      </c>
      <c r="K5209" s="57">
        <v>4</v>
      </c>
      <c r="L5209" s="315" t="e">
        <v>#REF!</v>
      </c>
      <c r="M5209" s="58" t="e">
        <v>#REF!</v>
      </c>
      <c r="N5209" s="58" t="e">
        <v>#N/A</v>
      </c>
      <c r="O5209" s="58" t="e">
        <v>#N/A</v>
      </c>
      <c r="P5209" s="58" t="e">
        <v>#N/A</v>
      </c>
      <c r="Q5209" s="58" t="e">
        <v>#N/A</v>
      </c>
    </row>
    <row r="5210" spans="1:17" ht="15" customHeight="1" thickBot="1">
      <c r="A5210" s="446"/>
      <c r="B5210" s="446"/>
      <c r="C5210" s="54" t="str">
        <f>IF(A5210="CSP","Consolidated Supply Program(IIF)",IF(A5210&lt;&gt;"",INDEX('CCN &amp; Description'!$B$2:$B$1071,MATCH(VALUE(LEFT(A5210,5)),'CCN &amp; Description'!$A$2:$A$1071,0)),""))</f>
        <v/>
      </c>
      <c r="D5210" s="55" t="str">
        <f t="shared" si="162"/>
        <v>V</v>
      </c>
      <c r="E5210" s="55" t="str">
        <f t="shared" si="163"/>
        <v>V4560</v>
      </c>
      <c r="F5210" s="56" t="s">
        <v>17664</v>
      </c>
      <c r="G5210" s="56" t="s">
        <v>17665</v>
      </c>
      <c r="H5210" s="59"/>
      <c r="I5210" s="60"/>
      <c r="J5210" s="60"/>
      <c r="K5210" s="60"/>
      <c r="L5210" s="315" t="e">
        <v>#REF!</v>
      </c>
      <c r="M5210" s="58" t="e">
        <v>#REF!</v>
      </c>
      <c r="N5210" s="58" t="e">
        <v>#N/A</v>
      </c>
      <c r="O5210" s="58" t="e">
        <v>#N/A</v>
      </c>
      <c r="P5210" s="58" t="e">
        <v>#N/A</v>
      </c>
      <c r="Q5210" s="58" t="e">
        <v>#N/A</v>
      </c>
    </row>
    <row r="5211" spans="1:17" ht="15" customHeight="1" thickBot="1">
      <c r="A5211" s="446"/>
      <c r="B5211" s="446"/>
      <c r="C5211" s="54" t="str">
        <f>IF(A5211="CSP","Consolidated Supply Program(IIF)",IF(A5211&lt;&gt;"",INDEX('CCN &amp; Description'!$B$2:$B$1071,MATCH(VALUE(LEFT(A5211,5)),'CCN &amp; Description'!$A$2:$A$1071,0)),""))</f>
        <v/>
      </c>
      <c r="D5211" s="55" t="str">
        <f t="shared" si="162"/>
        <v>V</v>
      </c>
      <c r="E5211" s="55" t="str">
        <f t="shared" si="163"/>
        <v>V4561</v>
      </c>
      <c r="F5211" s="56" t="s">
        <v>17666</v>
      </c>
      <c r="G5211" s="56" t="s">
        <v>17550</v>
      </c>
      <c r="H5211" s="56" t="s">
        <v>17667</v>
      </c>
      <c r="I5211" s="57">
        <v>4.83</v>
      </c>
      <c r="J5211" s="57">
        <v>0.08</v>
      </c>
      <c r="K5211" s="57">
        <v>0.08</v>
      </c>
      <c r="L5211" s="315" t="e">
        <v>#REF!</v>
      </c>
      <c r="M5211" s="58" t="e">
        <v>#REF!</v>
      </c>
      <c r="N5211" s="58" t="e">
        <v>#N/A</v>
      </c>
      <c r="O5211" s="58" t="e">
        <v>#N/A</v>
      </c>
      <c r="P5211" s="58" t="e">
        <v>#N/A</v>
      </c>
      <c r="Q5211" s="58" t="e">
        <v>#N/A</v>
      </c>
    </row>
    <row r="5212" spans="1:17" ht="15" customHeight="1" thickBot="1">
      <c r="A5212" s="446"/>
      <c r="B5212" s="446"/>
      <c r="C5212" s="54" t="str">
        <f>IF(A5212="CSP","Consolidated Supply Program(IIF)",IF(A5212&lt;&gt;"",INDEX('CCN &amp; Description'!$B$2:$B$1071,MATCH(VALUE(LEFT(A5212,5)),'CCN &amp; Description'!$A$2:$A$1071,0)),""))</f>
        <v/>
      </c>
      <c r="D5212" s="55" t="str">
        <f t="shared" si="162"/>
        <v>V</v>
      </c>
      <c r="E5212" s="55" t="str">
        <f t="shared" si="163"/>
        <v>V4566</v>
      </c>
      <c r="F5212" s="56" t="s">
        <v>17668</v>
      </c>
      <c r="G5212" s="56" t="s">
        <v>17669</v>
      </c>
      <c r="H5212" s="56" t="s">
        <v>17670</v>
      </c>
      <c r="I5212" s="57">
        <v>14.99</v>
      </c>
      <c r="J5212" s="57">
        <v>8</v>
      </c>
      <c r="K5212" s="57">
        <v>7</v>
      </c>
      <c r="L5212" s="315" t="e">
        <v>#REF!</v>
      </c>
      <c r="M5212" s="58" t="e">
        <v>#REF!</v>
      </c>
      <c r="N5212" s="58" t="e">
        <v>#N/A</v>
      </c>
      <c r="O5212" s="58" t="e">
        <v>#N/A</v>
      </c>
      <c r="P5212" s="58" t="e">
        <v>#N/A</v>
      </c>
      <c r="Q5212" s="58" t="e">
        <v>#N/A</v>
      </c>
    </row>
    <row r="5213" spans="1:17" ht="15" customHeight="1" thickBot="1">
      <c r="A5213" s="446"/>
      <c r="B5213" s="446"/>
      <c r="C5213" s="54" t="str">
        <f>IF(A5213="CSP","Consolidated Supply Program(IIF)",IF(A5213&lt;&gt;"",INDEX('CCN &amp; Description'!$B$2:$B$1071,MATCH(VALUE(LEFT(A5213,5)),'CCN &amp; Description'!$A$2:$A$1071,0)),""))</f>
        <v/>
      </c>
      <c r="D5213" s="55" t="str">
        <f t="shared" si="162"/>
        <v>V</v>
      </c>
      <c r="E5213" s="55" t="str">
        <f t="shared" si="163"/>
        <v>V4570</v>
      </c>
      <c r="F5213" s="56" t="s">
        <v>17671</v>
      </c>
      <c r="G5213" s="56" t="s">
        <v>17672</v>
      </c>
      <c r="H5213" s="56" t="s">
        <v>17673</v>
      </c>
      <c r="I5213" s="57">
        <v>2</v>
      </c>
      <c r="J5213" s="57">
        <v>1</v>
      </c>
      <c r="K5213" s="57">
        <v>99.96</v>
      </c>
      <c r="L5213" s="315" t="e">
        <v>#REF!</v>
      </c>
      <c r="M5213" s="58" t="e">
        <v>#REF!</v>
      </c>
      <c r="N5213" s="58" t="e">
        <v>#N/A</v>
      </c>
      <c r="O5213" s="58" t="e">
        <v>#N/A</v>
      </c>
      <c r="P5213" s="58" t="e">
        <v>#N/A</v>
      </c>
      <c r="Q5213" s="58" t="e">
        <v>#N/A</v>
      </c>
    </row>
    <row r="5214" spans="1:17" ht="15" customHeight="1" thickBot="1">
      <c r="A5214" s="446"/>
      <c r="B5214" s="446"/>
      <c r="C5214" s="54" t="str">
        <f>IF(A5214="CSP","Consolidated Supply Program(IIF)",IF(A5214&lt;&gt;"",INDEX('CCN &amp; Description'!$B$2:$B$1071,MATCH(VALUE(LEFT(A5214,5)),'CCN &amp; Description'!$A$2:$A$1071,0)),""))</f>
        <v/>
      </c>
      <c r="D5214" s="55" t="str">
        <f t="shared" si="162"/>
        <v>V</v>
      </c>
      <c r="E5214" s="55" t="str">
        <f t="shared" si="163"/>
        <v>V4601</v>
      </c>
      <c r="F5214" s="56" t="s">
        <v>17674</v>
      </c>
      <c r="G5214" s="56" t="s">
        <v>17538</v>
      </c>
      <c r="H5214" s="56" t="s">
        <v>17675</v>
      </c>
      <c r="I5214" s="57">
        <v>6.5</v>
      </c>
      <c r="J5214" s="57">
        <v>0.25</v>
      </c>
      <c r="K5214" s="57">
        <v>0.33</v>
      </c>
      <c r="L5214" s="315" t="e">
        <v>#REF!</v>
      </c>
      <c r="M5214" s="58" t="e">
        <v>#REF!</v>
      </c>
      <c r="N5214" s="58" t="e">
        <v>#N/A</v>
      </c>
      <c r="O5214" s="58" t="e">
        <v>#N/A</v>
      </c>
      <c r="P5214" s="58" t="e">
        <v>#N/A</v>
      </c>
      <c r="Q5214" s="58" t="e">
        <v>#N/A</v>
      </c>
    </row>
    <row r="5215" spans="1:17" ht="15" customHeight="1" thickBot="1">
      <c r="A5215" s="446"/>
      <c r="B5215" s="446"/>
      <c r="C5215" s="54" t="str">
        <f>IF(A5215="CSP","Consolidated Supply Program(IIF)",IF(A5215&lt;&gt;"",INDEX('CCN &amp; Description'!$B$2:$B$1071,MATCH(VALUE(LEFT(A5215,5)),'CCN &amp; Description'!$A$2:$A$1071,0)),""))</f>
        <v/>
      </c>
      <c r="D5215" s="55" t="str">
        <f t="shared" si="162"/>
        <v>V</v>
      </c>
      <c r="E5215" s="55" t="str">
        <f t="shared" si="163"/>
        <v>V4601</v>
      </c>
      <c r="F5215" s="56" t="s">
        <v>17674</v>
      </c>
      <c r="G5215" s="56" t="s">
        <v>17538</v>
      </c>
      <c r="H5215" s="56" t="s">
        <v>17676</v>
      </c>
      <c r="I5215" s="57">
        <v>6.5</v>
      </c>
      <c r="J5215" s="57">
        <v>0.25</v>
      </c>
      <c r="K5215" s="57">
        <v>0.33</v>
      </c>
      <c r="L5215" s="315" t="e">
        <v>#REF!</v>
      </c>
      <c r="M5215" s="58" t="e">
        <v>#REF!</v>
      </c>
      <c r="N5215" s="58" t="e">
        <v>#N/A</v>
      </c>
      <c r="O5215" s="58" t="e">
        <v>#N/A</v>
      </c>
      <c r="P5215" s="58" t="e">
        <v>#N/A</v>
      </c>
      <c r="Q5215" s="58" t="e">
        <v>#N/A</v>
      </c>
    </row>
    <row r="5216" spans="1:17" ht="15" customHeight="1" thickBot="1">
      <c r="A5216" s="446"/>
      <c r="B5216" s="446"/>
      <c r="C5216" s="54" t="str">
        <f>IF(A5216="CSP","Consolidated Supply Program(IIF)",IF(A5216&lt;&gt;"",INDEX('CCN &amp; Description'!$B$2:$B$1071,MATCH(VALUE(LEFT(A5216,5)),'CCN &amp; Description'!$A$2:$A$1071,0)),""))</f>
        <v/>
      </c>
      <c r="D5216" s="55" t="str">
        <f t="shared" si="162"/>
        <v>V</v>
      </c>
      <c r="E5216" s="55" t="str">
        <f t="shared" si="163"/>
        <v>V4601</v>
      </c>
      <c r="F5216" s="56" t="s">
        <v>17674</v>
      </c>
      <c r="G5216" s="56" t="s">
        <v>17538</v>
      </c>
      <c r="H5216" s="56" t="s">
        <v>17675</v>
      </c>
      <c r="I5216" s="57">
        <v>6.5</v>
      </c>
      <c r="J5216" s="57">
        <v>0.25</v>
      </c>
      <c r="K5216" s="57">
        <v>0.33</v>
      </c>
      <c r="L5216" s="315" t="e">
        <v>#REF!</v>
      </c>
      <c r="M5216" s="58" t="e">
        <v>#REF!</v>
      </c>
      <c r="N5216" s="58" t="e">
        <v>#N/A</v>
      </c>
      <c r="O5216" s="58" t="e">
        <v>#N/A</v>
      </c>
      <c r="P5216" s="58" t="e">
        <v>#N/A</v>
      </c>
      <c r="Q5216" s="58" t="e">
        <v>#N/A</v>
      </c>
    </row>
    <row r="5217" spans="1:17" ht="15" customHeight="1" thickBot="1">
      <c r="A5217" s="446"/>
      <c r="B5217" s="446"/>
      <c r="C5217" s="54" t="str">
        <f>IF(A5217="CSP","Consolidated Supply Program(IIF)",IF(A5217&lt;&gt;"",INDEX('CCN &amp; Description'!$B$2:$B$1071,MATCH(VALUE(LEFT(A5217,5)),'CCN &amp; Description'!$A$2:$A$1071,0)),""))</f>
        <v/>
      </c>
      <c r="D5217" s="55" t="str">
        <f t="shared" si="162"/>
        <v>V</v>
      </c>
      <c r="E5217" s="55" t="str">
        <f t="shared" si="163"/>
        <v>V4635</v>
      </c>
      <c r="F5217" s="56" t="s">
        <v>17677</v>
      </c>
      <c r="G5217" s="56" t="s">
        <v>9710</v>
      </c>
      <c r="H5217" s="56" t="s">
        <v>17678</v>
      </c>
      <c r="I5217" s="57">
        <v>5</v>
      </c>
      <c r="J5217" s="57">
        <v>4</v>
      </c>
      <c r="K5217" s="57">
        <v>3</v>
      </c>
      <c r="L5217" s="315" t="e">
        <v>#REF!</v>
      </c>
      <c r="M5217" s="58" t="e">
        <v>#REF!</v>
      </c>
      <c r="N5217" s="58" t="e">
        <v>#N/A</v>
      </c>
      <c r="O5217" s="58" t="e">
        <v>#N/A</v>
      </c>
      <c r="P5217" s="58" t="e">
        <v>#N/A</v>
      </c>
      <c r="Q5217" s="58" t="e">
        <v>#N/A</v>
      </c>
    </row>
    <row r="5218" spans="1:17" ht="15" customHeight="1" thickBot="1">
      <c r="A5218" s="446"/>
      <c r="B5218" s="446"/>
      <c r="C5218" s="54" t="str">
        <f>IF(A5218="CSP","Consolidated Supply Program(IIF)",IF(A5218&lt;&gt;"",INDEX('CCN &amp; Description'!$B$2:$B$1071,MATCH(VALUE(LEFT(A5218,5)),'CCN &amp; Description'!$A$2:$A$1071,0)),""))</f>
        <v/>
      </c>
      <c r="D5218" s="55" t="str">
        <f t="shared" si="162"/>
        <v>V</v>
      </c>
      <c r="E5218" s="55" t="str">
        <f t="shared" si="163"/>
        <v>V4635</v>
      </c>
      <c r="F5218" s="56" t="s">
        <v>17677</v>
      </c>
      <c r="G5218" s="56" t="s">
        <v>9710</v>
      </c>
      <c r="H5218" s="56" t="s">
        <v>17678</v>
      </c>
      <c r="I5218" s="57">
        <v>5</v>
      </c>
      <c r="J5218" s="57">
        <v>4</v>
      </c>
      <c r="K5218" s="57">
        <v>3</v>
      </c>
      <c r="L5218" s="315" t="e">
        <v>#REF!</v>
      </c>
      <c r="M5218" s="58" t="e">
        <v>#REF!</v>
      </c>
      <c r="N5218" s="58" t="e">
        <v>#N/A</v>
      </c>
      <c r="O5218" s="58" t="e">
        <v>#N/A</v>
      </c>
      <c r="P5218" s="58" t="e">
        <v>#N/A</v>
      </c>
      <c r="Q5218" s="58" t="e">
        <v>#N/A</v>
      </c>
    </row>
    <row r="5219" spans="1:17" ht="15" customHeight="1" thickBot="1">
      <c r="A5219" s="446"/>
      <c r="B5219" s="446"/>
      <c r="C5219" s="54" t="str">
        <f>IF(A5219="CSP","Consolidated Supply Program(IIF)",IF(A5219&lt;&gt;"",INDEX('CCN &amp; Description'!$B$2:$B$1071,MATCH(VALUE(LEFT(A5219,5)),'CCN &amp; Description'!$A$2:$A$1071,0)),""))</f>
        <v/>
      </c>
      <c r="D5219" s="55" t="str">
        <f t="shared" si="162"/>
        <v>V</v>
      </c>
      <c r="E5219" s="55" t="str">
        <f t="shared" si="163"/>
        <v>V4652</v>
      </c>
      <c r="F5219" s="56" t="s">
        <v>17679</v>
      </c>
      <c r="G5219" s="56" t="s">
        <v>9710</v>
      </c>
      <c r="H5219" s="56" t="s">
        <v>17680</v>
      </c>
      <c r="I5219" s="57">
        <v>8.5</v>
      </c>
      <c r="J5219" s="57">
        <v>9.17</v>
      </c>
      <c r="K5219" s="57">
        <v>4.58</v>
      </c>
      <c r="L5219" s="315" t="e">
        <v>#REF!</v>
      </c>
      <c r="M5219" s="58" t="e">
        <v>#REF!</v>
      </c>
      <c r="N5219" s="58" t="e">
        <v>#N/A</v>
      </c>
      <c r="O5219" s="58" t="e">
        <v>#N/A</v>
      </c>
      <c r="P5219" s="58" t="e">
        <v>#N/A</v>
      </c>
      <c r="Q5219" s="58" t="e">
        <v>#N/A</v>
      </c>
    </row>
    <row r="5220" spans="1:17" ht="15" customHeight="1" thickBot="1">
      <c r="A5220" s="446" t="s">
        <v>9833</v>
      </c>
      <c r="B5220" s="446"/>
      <c r="C5220" s="54" t="e">
        <f>IF(A5220="CSP","Consolidated Supply Program(IIF)",IF(A5220&lt;&gt;"",INDEX('CCN &amp; Description'!$B$2:$B$1071,MATCH(VALUE(LEFT(A5220,5)),'CCN &amp; Description'!$A$2:$A$1071,0)),""))</f>
        <v>#VALUE!</v>
      </c>
      <c r="D5220" s="55" t="str">
        <f t="shared" si="162"/>
        <v>X</v>
      </c>
      <c r="E5220" s="55" t="str">
        <f t="shared" si="163"/>
        <v>X0001</v>
      </c>
      <c r="F5220" s="56" t="s">
        <v>17681</v>
      </c>
      <c r="G5220" s="56" t="s">
        <v>15016</v>
      </c>
      <c r="H5220" s="56" t="s">
        <v>15017</v>
      </c>
      <c r="I5220" s="57">
        <v>8.83</v>
      </c>
      <c r="J5220" s="57">
        <v>5</v>
      </c>
      <c r="K5220" s="60"/>
      <c r="L5220" s="315" t="e">
        <v>#REF!</v>
      </c>
      <c r="M5220" s="58" t="e">
        <v>#REF!</v>
      </c>
      <c r="N5220" s="58" t="e">
        <v>#N/A</v>
      </c>
      <c r="O5220" s="58" t="e">
        <v>#N/A</v>
      </c>
      <c r="P5220" s="58" t="e">
        <v>#N/A</v>
      </c>
      <c r="Q5220" s="58" t="e">
        <v>#N/A</v>
      </c>
    </row>
    <row r="5221" spans="1:17" ht="15" customHeight="1" thickBot="1">
      <c r="A5221" s="446"/>
      <c r="B5221" s="446"/>
      <c r="C5221" s="54" t="str">
        <f>IF(A5221="CSP","Consolidated Supply Program(IIF)",IF(A5221&lt;&gt;"",INDEX('CCN &amp; Description'!$B$2:$B$1071,MATCH(VALUE(LEFT(A5221,5)),'CCN &amp; Description'!$A$2:$A$1071,0)),""))</f>
        <v/>
      </c>
      <c r="D5221" s="55" t="str">
        <f t="shared" si="162"/>
        <v>X</v>
      </c>
      <c r="E5221" s="55" t="str">
        <f t="shared" si="163"/>
        <v>X6057</v>
      </c>
      <c r="F5221" s="56" t="s">
        <v>17682</v>
      </c>
      <c r="G5221" s="56" t="s">
        <v>17683</v>
      </c>
      <c r="H5221" s="56" t="s">
        <v>17684</v>
      </c>
      <c r="I5221" s="57">
        <v>1</v>
      </c>
      <c r="J5221" s="57">
        <v>5</v>
      </c>
      <c r="K5221" s="57">
        <v>3</v>
      </c>
      <c r="L5221" s="315" t="e">
        <v>#REF!</v>
      </c>
      <c r="M5221" s="58" t="e">
        <v>#REF!</v>
      </c>
      <c r="N5221" s="58" t="e">
        <v>#N/A</v>
      </c>
      <c r="O5221" s="58" t="e">
        <v>#N/A</v>
      </c>
      <c r="P5221" s="58" t="e">
        <v>#N/A</v>
      </c>
      <c r="Q5221" s="58" t="e">
        <v>#N/A</v>
      </c>
    </row>
    <row r="5222" spans="1:17" s="110" customFormat="1" ht="15" customHeight="1" thickBot="1">
      <c r="A5222" s="446">
        <v>44112</v>
      </c>
      <c r="B5222" s="446"/>
      <c r="C5222" s="106" t="str">
        <f>IF(A5222="CSP","Consolidated Supply Program(IIF)",IF(A5222&lt;&gt;"",INDEX('CCN &amp; Description'!$B$2:$B$1071,MATCH(VALUE(LEFT(A5222,5)),'CCN &amp; Description'!$A$2:$A$1071,0)),""))</f>
        <v>COVERED STORAGE BUILDING, INSTALLATION</v>
      </c>
      <c r="D5222" s="107" t="str">
        <f t="shared" si="162"/>
        <v>X</v>
      </c>
      <c r="E5222" s="107" t="str">
        <f t="shared" si="163"/>
        <v>X6058</v>
      </c>
      <c r="F5222" s="108" t="s">
        <v>9735</v>
      </c>
      <c r="G5222" s="108" t="s">
        <v>17685</v>
      </c>
      <c r="H5222" s="108" t="s">
        <v>17686</v>
      </c>
      <c r="I5222" s="109">
        <v>1</v>
      </c>
      <c r="J5222" s="109">
        <v>5</v>
      </c>
      <c r="K5222" s="109">
        <v>3</v>
      </c>
      <c r="L5222" s="110" t="e">
        <v>#REF!</v>
      </c>
      <c r="M5222" s="111" t="e">
        <v>#REF!</v>
      </c>
      <c r="N5222" s="111" t="e">
        <v>#N/A</v>
      </c>
      <c r="O5222" s="111" t="e">
        <v>#N/A</v>
      </c>
      <c r="P5222" s="111" t="e">
        <v>#N/A</v>
      </c>
      <c r="Q5222" s="111" t="e">
        <v>#N/A</v>
      </c>
    </row>
    <row r="5223" spans="1:17" ht="14.5" customHeight="1">
      <c r="A5223" s="446"/>
      <c r="B5223" s="446"/>
      <c r="C5223" s="54" t="str">
        <f>IF(A5223="CSP","Consolidated Supply Program(IIF)",IF(A5223&lt;&gt;"",INDEX('CCN &amp; Description'!$B$2:$B$1071,MATCH(VALUE(LEFT(A5223,5)),'CCN &amp; Description'!$A$2:$A$1071,0)),""))</f>
        <v/>
      </c>
      <c r="D5223" s="55" t="str">
        <f t="shared" si="162"/>
        <v>X</v>
      </c>
      <c r="E5223" s="55" t="str">
        <f t="shared" si="163"/>
        <v>X6085</v>
      </c>
      <c r="F5223" s="61" t="s">
        <v>17687</v>
      </c>
      <c r="G5223" s="61" t="s">
        <v>17688</v>
      </c>
      <c r="H5223" s="61" t="s">
        <v>17689</v>
      </c>
      <c r="I5223" s="62">
        <v>3</v>
      </c>
      <c r="J5223" s="62">
        <v>4</v>
      </c>
      <c r="K5223" s="62">
        <v>0.5</v>
      </c>
      <c r="L5223" s="315" t="e">
        <v>#REF!</v>
      </c>
      <c r="M5223" s="58" t="e">
        <v>#REF!</v>
      </c>
      <c r="N5223" s="58" t="e">
        <v>#N/A</v>
      </c>
      <c r="O5223" s="58" t="e">
        <v>#N/A</v>
      </c>
      <c r="P5223" s="58" t="e">
        <v>#N/A</v>
      </c>
      <c r="Q5223" s="58" t="e">
        <v>#N/A</v>
      </c>
    </row>
  </sheetData>
  <autoFilter ref="A1:Q5223" xr:uid="{00000000-0009-0000-0000-000010000000}"/>
  <pageMargins left="0.7" right="0.7" top="0.75" bottom="0.75" header="0.3" footer="0.3"/>
  <pageSetup orientation="portrait" r:id="rId1"/>
  <headerFooter>
    <oddFooter>&amp;L_x000D_&amp;1#&amp;"Calibri"&amp;10&amp;K000000 DISTRIBUTION: DoD COMMUNITY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71"/>
  <sheetViews>
    <sheetView workbookViewId="0">
      <selection activeCell="C5" sqref="C5"/>
    </sheetView>
  </sheetViews>
  <sheetFormatPr defaultColWidth="9.1796875" defaultRowHeight="14.5"/>
  <cols>
    <col min="1" max="1" width="16.26953125" style="64" bestFit="1" customWidth="1"/>
    <col min="2" max="2" width="66.26953125" style="65" bestFit="1" customWidth="1"/>
    <col min="3" max="3" width="9.1796875" style="65" customWidth="1"/>
    <col min="4" max="16384" width="9.1796875" style="65"/>
  </cols>
  <sheetData>
    <row r="1" spans="1:2">
      <c r="A1" s="448" t="s">
        <v>19</v>
      </c>
      <c r="B1" s="449" t="s">
        <v>9737</v>
      </c>
    </row>
    <row r="2" spans="1:2">
      <c r="A2" s="448">
        <v>11110</v>
      </c>
      <c r="B2" s="315" t="s">
        <v>17690</v>
      </c>
    </row>
    <row r="3" spans="1:2">
      <c r="A3" s="448">
        <v>11112</v>
      </c>
      <c r="B3" s="315" t="s">
        <v>17691</v>
      </c>
    </row>
    <row r="4" spans="1:2">
      <c r="A4" s="448">
        <v>11115</v>
      </c>
      <c r="B4" s="315" t="s">
        <v>17692</v>
      </c>
    </row>
    <row r="5" spans="1:2">
      <c r="A5" s="448">
        <v>11120</v>
      </c>
      <c r="B5" s="315" t="s">
        <v>17692</v>
      </c>
    </row>
    <row r="6" spans="1:2">
      <c r="A6" s="448">
        <v>11125</v>
      </c>
      <c r="B6" s="315" t="s">
        <v>17690</v>
      </c>
    </row>
    <row r="7" spans="1:2">
      <c r="A7" s="448">
        <v>11130</v>
      </c>
      <c r="B7" s="315" t="s">
        <v>17693</v>
      </c>
    </row>
    <row r="8" spans="1:2">
      <c r="A8" s="448">
        <v>11210</v>
      </c>
      <c r="B8" s="315" t="s">
        <v>17694</v>
      </c>
    </row>
    <row r="9" spans="1:2">
      <c r="A9" s="448">
        <v>11320</v>
      </c>
      <c r="B9" s="315" t="s">
        <v>17695</v>
      </c>
    </row>
    <row r="10" spans="1:2">
      <c r="A10" s="448">
        <v>11340</v>
      </c>
      <c r="B10" s="315" t="s">
        <v>17695</v>
      </c>
    </row>
    <row r="11" spans="1:2">
      <c r="A11" s="448">
        <v>11610</v>
      </c>
      <c r="B11" s="315" t="s">
        <v>17696</v>
      </c>
    </row>
    <row r="12" spans="1:2">
      <c r="A12" s="448">
        <v>11612</v>
      </c>
      <c r="B12" s="315" t="s">
        <v>17697</v>
      </c>
    </row>
    <row r="13" spans="1:2">
      <c r="A13" s="448">
        <v>11615</v>
      </c>
      <c r="B13" s="315" t="s">
        <v>17698</v>
      </c>
    </row>
    <row r="14" spans="1:2">
      <c r="A14" s="448">
        <v>11620</v>
      </c>
      <c r="B14" s="315" t="s">
        <v>17699</v>
      </c>
    </row>
    <row r="15" spans="1:2">
      <c r="A15" s="448">
        <v>11635</v>
      </c>
      <c r="B15" s="315" t="s">
        <v>17695</v>
      </c>
    </row>
    <row r="16" spans="1:2">
      <c r="A16" s="448">
        <v>11640</v>
      </c>
      <c r="B16" s="315" t="s">
        <v>17700</v>
      </c>
    </row>
    <row r="17" spans="1:2">
      <c r="A17" s="448">
        <v>11642</v>
      </c>
      <c r="B17" s="315" t="s">
        <v>17700</v>
      </c>
    </row>
    <row r="18" spans="1:2">
      <c r="A18" s="448">
        <v>11645</v>
      </c>
      <c r="B18" s="315" t="s">
        <v>17700</v>
      </c>
    </row>
    <row r="19" spans="1:2">
      <c r="A19" s="448">
        <v>11650</v>
      </c>
      <c r="B19" s="315" t="s">
        <v>17695</v>
      </c>
    </row>
    <row r="20" spans="1:2">
      <c r="A20" s="448">
        <v>11655</v>
      </c>
      <c r="B20" s="315" t="s">
        <v>17695</v>
      </c>
    </row>
    <row r="21" spans="1:2">
      <c r="A21" s="448">
        <v>11656</v>
      </c>
      <c r="B21" s="315" t="s">
        <v>17695</v>
      </c>
    </row>
    <row r="22" spans="1:2">
      <c r="A22" s="448">
        <v>11660</v>
      </c>
      <c r="B22" s="315" t="s">
        <v>17700</v>
      </c>
    </row>
    <row r="23" spans="1:2">
      <c r="A23" s="448">
        <v>11665</v>
      </c>
      <c r="B23" s="315" t="s">
        <v>17700</v>
      </c>
    </row>
    <row r="24" spans="1:2">
      <c r="A24" s="448">
        <v>12110</v>
      </c>
      <c r="B24" s="315" t="s">
        <v>17701</v>
      </c>
    </row>
    <row r="25" spans="1:2">
      <c r="A25" s="448">
        <v>12120</v>
      </c>
      <c r="B25" s="315" t="s">
        <v>17701</v>
      </c>
    </row>
    <row r="26" spans="1:2">
      <c r="A26" s="448">
        <v>12130</v>
      </c>
      <c r="B26" s="315" t="s">
        <v>17702</v>
      </c>
    </row>
    <row r="27" spans="1:2">
      <c r="A27" s="448">
        <v>12150</v>
      </c>
      <c r="B27" s="315" t="s">
        <v>17703</v>
      </c>
    </row>
    <row r="28" spans="1:2">
      <c r="A28" s="448">
        <v>12210</v>
      </c>
      <c r="B28" s="315" t="s">
        <v>17704</v>
      </c>
    </row>
    <row r="29" spans="1:2">
      <c r="A29" s="448">
        <v>12220</v>
      </c>
      <c r="B29" s="315" t="s">
        <v>17704</v>
      </c>
    </row>
    <row r="30" spans="1:2">
      <c r="A30" s="448">
        <v>12230</v>
      </c>
      <c r="B30" s="315" t="s">
        <v>17703</v>
      </c>
    </row>
    <row r="31" spans="1:2">
      <c r="A31" s="448">
        <v>12310</v>
      </c>
      <c r="B31" s="315" t="s">
        <v>17705</v>
      </c>
    </row>
    <row r="32" spans="1:2">
      <c r="A32" s="448">
        <v>12315</v>
      </c>
      <c r="B32" s="315" t="s">
        <v>17706</v>
      </c>
    </row>
    <row r="33" spans="1:2">
      <c r="A33" s="448">
        <v>12316</v>
      </c>
      <c r="B33" s="315" t="s">
        <v>17707</v>
      </c>
    </row>
    <row r="34" spans="1:2">
      <c r="A34" s="448">
        <v>12317</v>
      </c>
      <c r="B34" s="315" t="s">
        <v>17707</v>
      </c>
    </row>
    <row r="35" spans="1:2">
      <c r="A35" s="448">
        <v>12330</v>
      </c>
      <c r="B35" s="315" t="s">
        <v>17708</v>
      </c>
    </row>
    <row r="36" spans="1:2">
      <c r="A36" s="448">
        <v>12340</v>
      </c>
      <c r="B36" s="315" t="s">
        <v>17708</v>
      </c>
    </row>
    <row r="37" spans="1:2">
      <c r="A37" s="448">
        <v>12350</v>
      </c>
      <c r="B37" s="315" t="s">
        <v>17708</v>
      </c>
    </row>
    <row r="38" spans="1:2">
      <c r="A38" s="448">
        <v>12510</v>
      </c>
      <c r="B38" s="315" t="s">
        <v>17709</v>
      </c>
    </row>
    <row r="39" spans="1:2">
      <c r="A39" s="448">
        <v>12516</v>
      </c>
      <c r="B39" s="315" t="s">
        <v>17710</v>
      </c>
    </row>
    <row r="40" spans="1:2">
      <c r="A40" s="448">
        <v>12520</v>
      </c>
      <c r="B40" s="315" t="s">
        <v>17706</v>
      </c>
    </row>
    <row r="41" spans="1:2">
      <c r="A41" s="448">
        <v>12521</v>
      </c>
      <c r="B41" s="315" t="s">
        <v>17711</v>
      </c>
    </row>
    <row r="42" spans="1:2">
      <c r="A42" s="448">
        <v>12530</v>
      </c>
      <c r="B42" s="315" t="s">
        <v>17712</v>
      </c>
    </row>
    <row r="43" spans="1:2">
      <c r="A43" s="448">
        <v>12610</v>
      </c>
      <c r="B43" s="315" t="s">
        <v>17713</v>
      </c>
    </row>
    <row r="44" spans="1:2">
      <c r="A44" s="448">
        <v>12615</v>
      </c>
      <c r="B44" s="315" t="s">
        <v>17712</v>
      </c>
    </row>
    <row r="45" spans="1:2">
      <c r="A45" s="448">
        <v>12630</v>
      </c>
      <c r="B45" s="315" t="s">
        <v>17713</v>
      </c>
    </row>
    <row r="46" spans="1:2">
      <c r="A46" s="448">
        <v>12640</v>
      </c>
      <c r="B46" s="315" t="s">
        <v>17713</v>
      </c>
    </row>
    <row r="47" spans="1:2">
      <c r="A47" s="448">
        <v>13110</v>
      </c>
      <c r="B47" s="315" t="s">
        <v>17714</v>
      </c>
    </row>
    <row r="48" spans="1:2">
      <c r="A48" s="448">
        <v>13115</v>
      </c>
      <c r="B48" s="315" t="s">
        <v>17714</v>
      </c>
    </row>
    <row r="49" spans="1:2">
      <c r="A49" s="448">
        <v>13117</v>
      </c>
      <c r="B49" s="315" t="s">
        <v>17714</v>
      </c>
    </row>
    <row r="50" spans="1:2">
      <c r="A50" s="448">
        <v>13120</v>
      </c>
      <c r="B50" s="315" t="s">
        <v>17714</v>
      </c>
    </row>
    <row r="51" spans="1:2">
      <c r="A51" s="448">
        <v>13122</v>
      </c>
      <c r="B51" s="315" t="s">
        <v>17714</v>
      </c>
    </row>
    <row r="52" spans="1:2">
      <c r="A52" s="448">
        <v>13124</v>
      </c>
      <c r="B52" s="315" t="s">
        <v>17715</v>
      </c>
    </row>
    <row r="53" spans="1:2">
      <c r="A53" s="448">
        <v>13125</v>
      </c>
      <c r="B53" s="315" t="s">
        <v>17714</v>
      </c>
    </row>
    <row r="54" spans="1:2">
      <c r="A54" s="448">
        <v>13130</v>
      </c>
      <c r="B54" s="315" t="s">
        <v>17714</v>
      </c>
    </row>
    <row r="55" spans="1:2">
      <c r="A55" s="448">
        <v>13135</v>
      </c>
      <c r="B55" s="315" t="s">
        <v>17714</v>
      </c>
    </row>
    <row r="56" spans="1:2">
      <c r="A56" s="448">
        <v>13140</v>
      </c>
      <c r="B56" s="315" t="s">
        <v>17714</v>
      </c>
    </row>
    <row r="57" spans="1:2">
      <c r="A57" s="448">
        <v>13142</v>
      </c>
      <c r="B57" s="315" t="s">
        <v>17714</v>
      </c>
    </row>
    <row r="58" spans="1:2">
      <c r="A58" s="448">
        <v>13145</v>
      </c>
      <c r="B58" s="315" t="s">
        <v>17714</v>
      </c>
    </row>
    <row r="59" spans="1:2">
      <c r="A59" s="448">
        <v>13150</v>
      </c>
      <c r="B59" s="315" t="s">
        <v>17714</v>
      </c>
    </row>
    <row r="60" spans="1:2">
      <c r="A60" s="448">
        <v>13155</v>
      </c>
      <c r="B60" s="315" t="s">
        <v>17714</v>
      </c>
    </row>
    <row r="61" spans="1:2">
      <c r="A61" s="448">
        <v>13156</v>
      </c>
      <c r="B61" s="315" t="s">
        <v>17714</v>
      </c>
    </row>
    <row r="62" spans="1:2">
      <c r="A62" s="448">
        <v>13160</v>
      </c>
      <c r="B62" s="315" t="s">
        <v>17714</v>
      </c>
    </row>
    <row r="63" spans="1:2">
      <c r="A63" s="448">
        <v>13165</v>
      </c>
      <c r="B63" s="315" t="s">
        <v>17714</v>
      </c>
    </row>
    <row r="64" spans="1:2">
      <c r="A64" s="448">
        <v>13210</v>
      </c>
      <c r="B64" s="315" t="s">
        <v>17716</v>
      </c>
    </row>
    <row r="65" spans="1:2">
      <c r="A65" s="448">
        <v>13250</v>
      </c>
      <c r="B65" s="315" t="s">
        <v>17716</v>
      </c>
    </row>
    <row r="66" spans="1:2">
      <c r="A66" s="448">
        <v>13255</v>
      </c>
      <c r="B66" s="315" t="s">
        <v>17716</v>
      </c>
    </row>
    <row r="67" spans="1:2">
      <c r="A67" s="448">
        <v>13315</v>
      </c>
      <c r="B67" s="315" t="s">
        <v>17717</v>
      </c>
    </row>
    <row r="68" spans="1:2">
      <c r="A68" s="448">
        <v>13320</v>
      </c>
      <c r="B68" s="315" t="s">
        <v>17717</v>
      </c>
    </row>
    <row r="69" spans="1:2">
      <c r="A69" s="448">
        <v>13325</v>
      </c>
      <c r="B69" s="315" t="s">
        <v>17717</v>
      </c>
    </row>
    <row r="70" spans="1:2">
      <c r="A70" s="448">
        <v>13330</v>
      </c>
      <c r="B70" s="315" t="s">
        <v>17717</v>
      </c>
    </row>
    <row r="71" spans="1:2">
      <c r="A71" s="448">
        <v>13335</v>
      </c>
      <c r="B71" s="315" t="s">
        <v>17717</v>
      </c>
    </row>
    <row r="72" spans="1:2">
      <c r="A72" s="448">
        <v>13365</v>
      </c>
      <c r="B72" s="315" t="s">
        <v>17717</v>
      </c>
    </row>
    <row r="73" spans="1:2">
      <c r="A73" s="448">
        <v>13371</v>
      </c>
      <c r="B73" s="315" t="s">
        <v>17717</v>
      </c>
    </row>
    <row r="74" spans="1:2">
      <c r="A74" s="448">
        <v>13372</v>
      </c>
      <c r="B74" s="315" t="s">
        <v>17717</v>
      </c>
    </row>
    <row r="75" spans="1:2">
      <c r="A75" s="448">
        <v>13373</v>
      </c>
      <c r="B75" s="315" t="s">
        <v>17717</v>
      </c>
    </row>
    <row r="76" spans="1:2">
      <c r="A76" s="448">
        <v>13374</v>
      </c>
      <c r="B76" s="315" t="s">
        <v>17717</v>
      </c>
    </row>
    <row r="77" spans="1:2">
      <c r="A77" s="448">
        <v>13375</v>
      </c>
      <c r="B77" s="315" t="s">
        <v>17717</v>
      </c>
    </row>
    <row r="78" spans="1:2">
      <c r="A78" s="448">
        <v>13376</v>
      </c>
      <c r="B78" s="315" t="s">
        <v>17717</v>
      </c>
    </row>
    <row r="79" spans="1:2">
      <c r="A79" s="448">
        <v>13380</v>
      </c>
      <c r="B79" s="315" t="s">
        <v>17717</v>
      </c>
    </row>
    <row r="80" spans="1:2">
      <c r="A80" s="448">
        <v>13410</v>
      </c>
      <c r="B80" s="315" t="s">
        <v>17718</v>
      </c>
    </row>
    <row r="81" spans="1:2">
      <c r="A81" s="448">
        <v>13420</v>
      </c>
      <c r="B81" s="315" t="s">
        <v>17718</v>
      </c>
    </row>
    <row r="82" spans="1:2">
      <c r="A82" s="448">
        <v>13440</v>
      </c>
      <c r="B82" s="315" t="s">
        <v>17718</v>
      </c>
    </row>
    <row r="83" spans="1:2">
      <c r="A83" s="448">
        <v>13441</v>
      </c>
      <c r="B83" s="315" t="s">
        <v>17718</v>
      </c>
    </row>
    <row r="84" spans="1:2">
      <c r="A84" s="448">
        <v>13442</v>
      </c>
      <c r="B84" s="315" t="s">
        <v>17718</v>
      </c>
    </row>
    <row r="85" spans="1:2">
      <c r="A85" s="448">
        <v>13443</v>
      </c>
      <c r="B85" s="315" t="s">
        <v>17718</v>
      </c>
    </row>
    <row r="86" spans="1:2">
      <c r="A86" s="448">
        <v>13444</v>
      </c>
      <c r="B86" s="315" t="s">
        <v>17718</v>
      </c>
    </row>
    <row r="87" spans="1:2">
      <c r="A87" s="448">
        <v>13445</v>
      </c>
      <c r="B87" s="315" t="s">
        <v>17718</v>
      </c>
    </row>
    <row r="88" spans="1:2">
      <c r="A88" s="448">
        <v>13450</v>
      </c>
      <c r="B88" s="315" t="s">
        <v>17718</v>
      </c>
    </row>
    <row r="89" spans="1:2">
      <c r="A89" s="448">
        <v>13455</v>
      </c>
      <c r="B89" s="315" t="s">
        <v>17718</v>
      </c>
    </row>
    <row r="90" spans="1:2">
      <c r="A90" s="448">
        <v>13456</v>
      </c>
      <c r="B90" s="315" t="s">
        <v>17718</v>
      </c>
    </row>
    <row r="91" spans="1:2">
      <c r="A91" s="448">
        <v>13460</v>
      </c>
      <c r="B91" s="315" t="s">
        <v>17718</v>
      </c>
    </row>
    <row r="92" spans="1:2">
      <c r="A92" s="448">
        <v>13462</v>
      </c>
      <c r="B92" s="315" t="s">
        <v>17718</v>
      </c>
    </row>
    <row r="93" spans="1:2">
      <c r="A93" s="448">
        <v>13464</v>
      </c>
      <c r="B93" s="315" t="s">
        <v>17718</v>
      </c>
    </row>
    <row r="94" spans="1:2">
      <c r="A94" s="448">
        <v>13466</v>
      </c>
      <c r="B94" s="315" t="s">
        <v>17718</v>
      </c>
    </row>
    <row r="95" spans="1:2">
      <c r="A95" s="448">
        <v>13470</v>
      </c>
      <c r="B95" s="315" t="s">
        <v>17718</v>
      </c>
    </row>
    <row r="96" spans="1:2">
      <c r="A96" s="448">
        <v>13471</v>
      </c>
      <c r="B96" s="315" t="s">
        <v>17718</v>
      </c>
    </row>
    <row r="97" spans="1:2">
      <c r="A97" s="448">
        <v>13510</v>
      </c>
      <c r="B97" s="315" t="s">
        <v>17719</v>
      </c>
    </row>
    <row r="98" spans="1:2">
      <c r="A98" s="448">
        <v>13520</v>
      </c>
      <c r="B98" s="315" t="s">
        <v>17719</v>
      </c>
    </row>
    <row r="99" spans="1:2">
      <c r="A99" s="448">
        <v>13610</v>
      </c>
      <c r="B99" s="315" t="s">
        <v>17720</v>
      </c>
    </row>
    <row r="100" spans="1:2">
      <c r="A100" s="448">
        <v>13620</v>
      </c>
      <c r="B100" s="315" t="s">
        <v>17720</v>
      </c>
    </row>
    <row r="101" spans="1:2">
      <c r="A101" s="448">
        <v>13630</v>
      </c>
      <c r="B101" s="315" t="s">
        <v>17720</v>
      </c>
    </row>
    <row r="102" spans="1:2">
      <c r="A102" s="448">
        <v>13635</v>
      </c>
      <c r="B102" s="315" t="s">
        <v>17720</v>
      </c>
    </row>
    <row r="103" spans="1:2">
      <c r="A103" s="448">
        <v>13636</v>
      </c>
      <c r="B103" s="315" t="s">
        <v>17721</v>
      </c>
    </row>
    <row r="104" spans="1:2">
      <c r="A104" s="448">
        <v>13645</v>
      </c>
      <c r="B104" s="315" t="s">
        <v>17721</v>
      </c>
    </row>
    <row r="105" spans="1:2">
      <c r="A105" s="448">
        <v>13650</v>
      </c>
      <c r="B105" s="315" t="s">
        <v>17720</v>
      </c>
    </row>
    <row r="106" spans="1:2">
      <c r="A106" s="448">
        <v>13655</v>
      </c>
      <c r="B106" s="315" t="s">
        <v>17721</v>
      </c>
    </row>
    <row r="107" spans="1:2">
      <c r="A107" s="448">
        <v>13660</v>
      </c>
      <c r="B107" s="315" t="s">
        <v>17721</v>
      </c>
    </row>
    <row r="108" spans="1:2">
      <c r="A108" s="448">
        <v>13665</v>
      </c>
      <c r="B108" s="315" t="s">
        <v>17720</v>
      </c>
    </row>
    <row r="109" spans="1:2">
      <c r="A109" s="448">
        <v>13710</v>
      </c>
      <c r="B109" s="315" t="s">
        <v>17722</v>
      </c>
    </row>
    <row r="110" spans="1:2">
      <c r="A110" s="448">
        <v>13720</v>
      </c>
      <c r="B110" s="315" t="s">
        <v>17722</v>
      </c>
    </row>
    <row r="111" spans="1:2">
      <c r="A111" s="448">
        <v>13810</v>
      </c>
      <c r="B111" s="315" t="s">
        <v>17723</v>
      </c>
    </row>
    <row r="112" spans="1:2">
      <c r="A112" s="448">
        <v>13820</v>
      </c>
      <c r="B112" s="315" t="s">
        <v>17723</v>
      </c>
    </row>
    <row r="113" spans="1:2">
      <c r="A113" s="448">
        <v>13825</v>
      </c>
      <c r="B113" s="315" t="s">
        <v>17723</v>
      </c>
    </row>
    <row r="114" spans="1:2">
      <c r="A114" s="448">
        <v>14111</v>
      </c>
      <c r="B114" s="315" t="s">
        <v>17724</v>
      </c>
    </row>
    <row r="115" spans="1:2">
      <c r="A115" s="448">
        <v>14112</v>
      </c>
      <c r="B115" s="315" t="s">
        <v>17724</v>
      </c>
    </row>
    <row r="116" spans="1:2">
      <c r="A116" s="448">
        <v>14113</v>
      </c>
      <c r="B116" s="315" t="s">
        <v>17724</v>
      </c>
    </row>
    <row r="117" spans="1:2">
      <c r="A117" s="448">
        <v>14120</v>
      </c>
      <c r="B117" s="315" t="s">
        <v>17725</v>
      </c>
    </row>
    <row r="118" spans="1:2">
      <c r="A118" s="448">
        <v>14125</v>
      </c>
      <c r="B118" s="315" t="s">
        <v>17725</v>
      </c>
    </row>
    <row r="119" spans="1:2">
      <c r="A119" s="448">
        <v>14130</v>
      </c>
      <c r="B119" s="315" t="s">
        <v>17724</v>
      </c>
    </row>
    <row r="120" spans="1:2">
      <c r="A120" s="448">
        <v>14140</v>
      </c>
      <c r="B120" s="315" t="s">
        <v>17724</v>
      </c>
    </row>
    <row r="121" spans="1:2">
      <c r="A121" s="448">
        <v>14141</v>
      </c>
      <c r="B121" s="315" t="s">
        <v>17724</v>
      </c>
    </row>
    <row r="122" spans="1:2">
      <c r="A122" s="448">
        <v>14142</v>
      </c>
      <c r="B122" s="315" t="s">
        <v>17726</v>
      </c>
    </row>
    <row r="123" spans="1:2">
      <c r="A123" s="448">
        <v>14160</v>
      </c>
      <c r="B123" s="315" t="s">
        <v>17727</v>
      </c>
    </row>
    <row r="124" spans="1:2">
      <c r="A124" s="448">
        <v>14165</v>
      </c>
      <c r="B124" s="315" t="s">
        <v>17727</v>
      </c>
    </row>
    <row r="125" spans="1:2">
      <c r="A125" s="448">
        <v>14170</v>
      </c>
      <c r="B125" s="315" t="s">
        <v>17728</v>
      </c>
    </row>
    <row r="126" spans="1:2">
      <c r="A126" s="448">
        <v>14181</v>
      </c>
      <c r="B126" s="315" t="s">
        <v>17724</v>
      </c>
    </row>
    <row r="127" spans="1:2">
      <c r="A127" s="448">
        <v>14182</v>
      </c>
      <c r="B127" s="315" t="s">
        <v>17724</v>
      </c>
    </row>
    <row r="128" spans="1:2">
      <c r="A128" s="448">
        <v>14187</v>
      </c>
      <c r="B128" s="315" t="s">
        <v>17729</v>
      </c>
    </row>
    <row r="129" spans="1:2">
      <c r="A129" s="448">
        <v>14188</v>
      </c>
      <c r="B129" s="315" t="s">
        <v>17730</v>
      </c>
    </row>
    <row r="130" spans="1:2">
      <c r="A130" s="448">
        <v>14210</v>
      </c>
      <c r="B130" s="315" t="s">
        <v>17731</v>
      </c>
    </row>
    <row r="131" spans="1:2">
      <c r="A131" s="448">
        <v>14219</v>
      </c>
      <c r="B131" s="315" t="s">
        <v>17731</v>
      </c>
    </row>
    <row r="132" spans="1:2">
      <c r="A132" s="448">
        <v>14220</v>
      </c>
      <c r="B132" s="315" t="s">
        <v>17732</v>
      </c>
    </row>
    <row r="133" spans="1:2">
      <c r="A133" s="448">
        <v>14309</v>
      </c>
      <c r="B133" s="315" t="s">
        <v>17726</v>
      </c>
    </row>
    <row r="134" spans="1:2">
      <c r="A134" s="448">
        <v>14310</v>
      </c>
      <c r="B134" s="315" t="s">
        <v>17733</v>
      </c>
    </row>
    <row r="135" spans="1:2">
      <c r="A135" s="448">
        <v>14311</v>
      </c>
      <c r="B135" s="315" t="s">
        <v>17726</v>
      </c>
    </row>
    <row r="136" spans="1:2">
      <c r="A136" s="448">
        <v>14312</v>
      </c>
      <c r="B136" s="315" t="s">
        <v>17734</v>
      </c>
    </row>
    <row r="137" spans="1:2">
      <c r="A137" s="448">
        <v>14315</v>
      </c>
      <c r="B137" s="315" t="s">
        <v>17735</v>
      </c>
    </row>
    <row r="138" spans="1:2">
      <c r="A138" s="448">
        <v>14317</v>
      </c>
      <c r="B138" s="315" t="s">
        <v>17726</v>
      </c>
    </row>
    <row r="139" spans="1:2">
      <c r="A139" s="448">
        <v>14320</v>
      </c>
      <c r="B139" s="315" t="s">
        <v>17726</v>
      </c>
    </row>
    <row r="140" spans="1:2">
      <c r="A140" s="448">
        <v>14321</v>
      </c>
      <c r="B140" s="315" t="s">
        <v>17736</v>
      </c>
    </row>
    <row r="141" spans="1:2">
      <c r="A141" s="448">
        <v>14322</v>
      </c>
      <c r="B141" s="315" t="s">
        <v>17726</v>
      </c>
    </row>
    <row r="142" spans="1:2">
      <c r="A142" s="448">
        <v>14323</v>
      </c>
      <c r="B142" s="315" t="s">
        <v>17726</v>
      </c>
    </row>
    <row r="143" spans="1:2">
      <c r="A143" s="448">
        <v>14324</v>
      </c>
      <c r="B143" s="315" t="s">
        <v>17726</v>
      </c>
    </row>
    <row r="144" spans="1:2">
      <c r="A144" s="448">
        <v>14325</v>
      </c>
      <c r="B144" s="315" t="s">
        <v>17726</v>
      </c>
    </row>
    <row r="145" spans="1:2">
      <c r="A145" s="448">
        <v>14326</v>
      </c>
      <c r="B145" s="315" t="s">
        <v>17726</v>
      </c>
    </row>
    <row r="146" spans="1:2">
      <c r="A146" s="448">
        <v>14335</v>
      </c>
      <c r="B146" s="315" t="s">
        <v>17726</v>
      </c>
    </row>
    <row r="147" spans="1:2">
      <c r="A147" s="448">
        <v>14340</v>
      </c>
      <c r="B147" s="315" t="s">
        <v>17737</v>
      </c>
    </row>
    <row r="148" spans="1:2">
      <c r="A148" s="448">
        <v>14341</v>
      </c>
      <c r="B148" s="315" t="s">
        <v>17738</v>
      </c>
    </row>
    <row r="149" spans="1:2">
      <c r="A149" s="448">
        <v>14345</v>
      </c>
      <c r="B149" s="315" t="s">
        <v>17739</v>
      </c>
    </row>
    <row r="150" spans="1:2">
      <c r="A150" s="448">
        <v>14346</v>
      </c>
      <c r="B150" s="315" t="s">
        <v>17740</v>
      </c>
    </row>
    <row r="151" spans="1:2">
      <c r="A151" s="448">
        <v>14347</v>
      </c>
      <c r="B151" s="315" t="s">
        <v>17740</v>
      </c>
    </row>
    <row r="152" spans="1:2">
      <c r="A152" s="448">
        <v>14355</v>
      </c>
      <c r="B152" s="315" t="s">
        <v>17726</v>
      </c>
    </row>
    <row r="153" spans="1:2">
      <c r="A153" s="448">
        <v>14360</v>
      </c>
      <c r="B153" s="315" t="s">
        <v>17738</v>
      </c>
    </row>
    <row r="154" spans="1:2">
      <c r="A154" s="448">
        <v>14365</v>
      </c>
      <c r="B154" s="315" t="s">
        <v>17738</v>
      </c>
    </row>
    <row r="155" spans="1:2">
      <c r="A155" s="448">
        <v>14370</v>
      </c>
      <c r="B155" s="315" t="s">
        <v>17741</v>
      </c>
    </row>
    <row r="156" spans="1:2">
      <c r="A156" s="448">
        <v>14375</v>
      </c>
      <c r="B156" s="315" t="s">
        <v>17741</v>
      </c>
    </row>
    <row r="157" spans="1:2">
      <c r="A157" s="448">
        <v>14377</v>
      </c>
      <c r="B157" s="315" t="s">
        <v>17736</v>
      </c>
    </row>
    <row r="158" spans="1:2">
      <c r="A158" s="448">
        <v>14378</v>
      </c>
      <c r="B158" s="315" t="s">
        <v>17736</v>
      </c>
    </row>
    <row r="159" spans="1:2">
      <c r="A159" s="448">
        <v>14380</v>
      </c>
      <c r="B159" s="315" t="s">
        <v>17714</v>
      </c>
    </row>
    <row r="160" spans="1:2">
      <c r="A160" s="448">
        <v>14385</v>
      </c>
      <c r="B160" s="315" t="s">
        <v>17714</v>
      </c>
    </row>
    <row r="161" spans="1:2">
      <c r="A161" s="448">
        <v>14810</v>
      </c>
      <c r="B161" s="315" t="s">
        <v>17742</v>
      </c>
    </row>
    <row r="162" spans="1:2">
      <c r="A162" s="448">
        <v>14815</v>
      </c>
      <c r="B162" s="315" t="s">
        <v>17743</v>
      </c>
    </row>
    <row r="163" spans="1:2">
      <c r="A163" s="448">
        <v>14817</v>
      </c>
      <c r="B163" s="315" t="s">
        <v>17744</v>
      </c>
    </row>
    <row r="164" spans="1:2">
      <c r="A164" s="448">
        <v>14820</v>
      </c>
      <c r="B164" s="315" t="s">
        <v>17745</v>
      </c>
    </row>
    <row r="165" spans="1:2">
      <c r="A165" s="448">
        <v>14825</v>
      </c>
      <c r="B165" s="315" t="s">
        <v>17746</v>
      </c>
    </row>
    <row r="166" spans="1:2">
      <c r="A166" s="448">
        <v>14830</v>
      </c>
      <c r="B166" s="315" t="s">
        <v>17747</v>
      </c>
    </row>
    <row r="167" spans="1:2">
      <c r="A167" s="448">
        <v>14835</v>
      </c>
      <c r="B167" s="315" t="s">
        <v>17746</v>
      </c>
    </row>
    <row r="168" spans="1:2">
      <c r="A168" s="448">
        <v>14840</v>
      </c>
      <c r="B168" s="315" t="s">
        <v>17746</v>
      </c>
    </row>
    <row r="169" spans="1:2">
      <c r="A169" s="448">
        <v>14845</v>
      </c>
      <c r="B169" s="315" t="s">
        <v>17746</v>
      </c>
    </row>
    <row r="170" spans="1:2">
      <c r="A170" s="448">
        <v>14910</v>
      </c>
      <c r="B170" s="315" t="s">
        <v>17748</v>
      </c>
    </row>
    <row r="171" spans="1:2">
      <c r="A171" s="448">
        <v>14915</v>
      </c>
      <c r="B171" s="315" t="s">
        <v>17749</v>
      </c>
    </row>
    <row r="172" spans="1:2">
      <c r="A172" s="448">
        <v>14920</v>
      </c>
      <c r="B172" s="315" t="s">
        <v>17750</v>
      </c>
    </row>
    <row r="173" spans="1:2">
      <c r="A173" s="448">
        <v>14930</v>
      </c>
      <c r="B173" s="315" t="s">
        <v>17751</v>
      </c>
    </row>
    <row r="174" spans="1:2">
      <c r="A174" s="448">
        <v>14945</v>
      </c>
      <c r="B174" s="315" t="s">
        <v>17752</v>
      </c>
    </row>
    <row r="175" spans="1:2">
      <c r="A175" s="448">
        <v>14950</v>
      </c>
      <c r="B175" s="315" t="s">
        <v>17753</v>
      </c>
    </row>
    <row r="176" spans="1:2">
      <c r="A176" s="448">
        <v>14985</v>
      </c>
      <c r="B176" s="315" t="s">
        <v>17749</v>
      </c>
    </row>
    <row r="177" spans="1:2">
      <c r="A177" s="448">
        <v>14986</v>
      </c>
      <c r="B177" s="315" t="s">
        <v>17754</v>
      </c>
    </row>
    <row r="178" spans="1:2">
      <c r="A178" s="448">
        <v>15110</v>
      </c>
      <c r="B178" s="315" t="s">
        <v>17755</v>
      </c>
    </row>
    <row r="179" spans="1:2">
      <c r="A179" s="448">
        <v>15120</v>
      </c>
      <c r="B179" s="315" t="s">
        <v>17755</v>
      </c>
    </row>
    <row r="180" spans="1:2">
      <c r="A180" s="448">
        <v>15140</v>
      </c>
      <c r="B180" s="315" t="s">
        <v>17755</v>
      </c>
    </row>
    <row r="181" spans="1:2">
      <c r="A181" s="448">
        <v>15150</v>
      </c>
      <c r="B181" s="315" t="s">
        <v>17755</v>
      </c>
    </row>
    <row r="182" spans="1:2">
      <c r="A182" s="448">
        <v>15160</v>
      </c>
      <c r="B182" s="315" t="s">
        <v>17755</v>
      </c>
    </row>
    <row r="183" spans="1:2">
      <c r="A183" s="448">
        <v>15170</v>
      </c>
      <c r="B183" s="315" t="s">
        <v>17755</v>
      </c>
    </row>
    <row r="184" spans="1:2">
      <c r="A184" s="448">
        <v>15171</v>
      </c>
      <c r="B184" s="315" t="s">
        <v>17755</v>
      </c>
    </row>
    <row r="185" spans="1:2">
      <c r="A185" s="448">
        <v>15180</v>
      </c>
      <c r="B185" s="315" t="s">
        <v>17755</v>
      </c>
    </row>
    <row r="186" spans="1:2">
      <c r="A186" s="448">
        <v>15190</v>
      </c>
      <c r="B186" s="315" t="s">
        <v>17756</v>
      </c>
    </row>
    <row r="187" spans="1:2">
      <c r="A187" s="448">
        <v>15210</v>
      </c>
      <c r="B187" s="315" t="s">
        <v>17757</v>
      </c>
    </row>
    <row r="188" spans="1:2">
      <c r="A188" s="448">
        <v>15220</v>
      </c>
      <c r="B188" s="315" t="s">
        <v>17757</v>
      </c>
    </row>
    <row r="189" spans="1:2">
      <c r="A189" s="448">
        <v>15230</v>
      </c>
      <c r="B189" s="315" t="s">
        <v>17757</v>
      </c>
    </row>
    <row r="190" spans="1:2">
      <c r="A190" s="448">
        <v>15240</v>
      </c>
      <c r="B190" s="315" t="s">
        <v>17757</v>
      </c>
    </row>
    <row r="191" spans="1:2">
      <c r="A191" s="448">
        <v>15250</v>
      </c>
      <c r="B191" s="315" t="s">
        <v>17757</v>
      </c>
    </row>
    <row r="192" spans="1:2">
      <c r="A192" s="448">
        <v>15260</v>
      </c>
      <c r="B192" s="315" t="s">
        <v>17757</v>
      </c>
    </row>
    <row r="193" spans="1:2">
      <c r="A193" s="448">
        <v>15270</v>
      </c>
      <c r="B193" s="315" t="s">
        <v>17757</v>
      </c>
    </row>
    <row r="194" spans="1:2">
      <c r="A194" s="448">
        <v>15271</v>
      </c>
      <c r="B194" s="315" t="s">
        <v>17757</v>
      </c>
    </row>
    <row r="195" spans="1:2">
      <c r="A195" s="448">
        <v>15280</v>
      </c>
      <c r="B195" s="315" t="s">
        <v>17757</v>
      </c>
    </row>
    <row r="196" spans="1:2">
      <c r="A196" s="448">
        <v>15310</v>
      </c>
      <c r="B196" s="315" t="s">
        <v>17758</v>
      </c>
    </row>
    <row r="197" spans="1:2">
      <c r="A197" s="448">
        <v>15410</v>
      </c>
      <c r="B197" s="315" t="s">
        <v>17759</v>
      </c>
    </row>
    <row r="198" spans="1:2">
      <c r="A198" s="448">
        <v>15420</v>
      </c>
      <c r="B198" s="315" t="s">
        <v>17757</v>
      </c>
    </row>
    <row r="199" spans="1:2">
      <c r="A199" s="448">
        <v>15430</v>
      </c>
      <c r="B199" s="315" t="s">
        <v>17759</v>
      </c>
    </row>
    <row r="200" spans="1:2">
      <c r="A200" s="448">
        <v>15510</v>
      </c>
      <c r="B200" s="315" t="s">
        <v>17760</v>
      </c>
    </row>
    <row r="201" spans="1:2">
      <c r="A201" s="448">
        <v>15511</v>
      </c>
      <c r="B201" s="315" t="s">
        <v>17761</v>
      </c>
    </row>
    <row r="202" spans="1:2">
      <c r="A202" s="448">
        <v>15520</v>
      </c>
      <c r="B202" s="315" t="s">
        <v>17760</v>
      </c>
    </row>
    <row r="203" spans="1:2">
      <c r="A203" s="448">
        <v>15521</v>
      </c>
      <c r="B203" s="315" t="s">
        <v>17761</v>
      </c>
    </row>
    <row r="204" spans="1:2">
      <c r="A204" s="448">
        <v>15522</v>
      </c>
      <c r="B204" s="315" t="s">
        <v>17762</v>
      </c>
    </row>
    <row r="205" spans="1:2">
      <c r="A205" s="448">
        <v>15610</v>
      </c>
      <c r="B205" s="315" t="s">
        <v>17736</v>
      </c>
    </row>
    <row r="206" spans="1:2">
      <c r="A206" s="448">
        <v>15620</v>
      </c>
      <c r="B206" s="315" t="s">
        <v>17736</v>
      </c>
    </row>
    <row r="207" spans="1:2">
      <c r="A207" s="448">
        <v>15910</v>
      </c>
      <c r="B207" s="315" t="s">
        <v>17762</v>
      </c>
    </row>
    <row r="208" spans="1:2">
      <c r="A208" s="448">
        <v>15920</v>
      </c>
      <c r="B208" s="315" t="s">
        <v>17738</v>
      </c>
    </row>
    <row r="209" spans="1:2">
      <c r="A209" s="448">
        <v>15921</v>
      </c>
      <c r="B209" s="315" t="s">
        <v>17763</v>
      </c>
    </row>
    <row r="210" spans="1:2">
      <c r="A210" s="448">
        <v>15930</v>
      </c>
      <c r="B210" s="315" t="s">
        <v>17738</v>
      </c>
    </row>
    <row r="211" spans="1:2">
      <c r="A211" s="448">
        <v>15950</v>
      </c>
      <c r="B211" s="315" t="s">
        <v>17760</v>
      </c>
    </row>
    <row r="212" spans="1:2">
      <c r="A212" s="448">
        <v>15964</v>
      </c>
      <c r="B212" s="315" t="s">
        <v>17738</v>
      </c>
    </row>
    <row r="213" spans="1:2">
      <c r="A213" s="448">
        <v>15966</v>
      </c>
      <c r="B213" s="315" t="s">
        <v>17762</v>
      </c>
    </row>
    <row r="214" spans="1:2">
      <c r="A214" s="448">
        <v>16120</v>
      </c>
      <c r="B214" s="315" t="s">
        <v>17764</v>
      </c>
    </row>
    <row r="215" spans="1:2">
      <c r="A215" s="448">
        <v>16130</v>
      </c>
      <c r="B215" s="315" t="s">
        <v>17764</v>
      </c>
    </row>
    <row r="216" spans="1:2">
      <c r="A216" s="448">
        <v>16210</v>
      </c>
      <c r="B216" s="315" t="s">
        <v>17765</v>
      </c>
    </row>
    <row r="217" spans="1:2">
      <c r="A217" s="448">
        <v>16310</v>
      </c>
      <c r="B217" s="315" t="s">
        <v>17766</v>
      </c>
    </row>
    <row r="218" spans="1:2">
      <c r="A218" s="448">
        <v>16320</v>
      </c>
      <c r="B218" s="315" t="s">
        <v>17766</v>
      </c>
    </row>
    <row r="219" spans="1:2">
      <c r="A219" s="448">
        <v>16330</v>
      </c>
      <c r="B219" s="315" t="s">
        <v>17766</v>
      </c>
    </row>
    <row r="220" spans="1:2">
      <c r="A220" s="448">
        <v>16410</v>
      </c>
      <c r="B220" s="315" t="s">
        <v>17767</v>
      </c>
    </row>
    <row r="221" spans="1:2">
      <c r="A221" s="448">
        <v>16420</v>
      </c>
      <c r="B221" s="315" t="s">
        <v>17767</v>
      </c>
    </row>
    <row r="222" spans="1:2">
      <c r="A222" s="448">
        <v>16430</v>
      </c>
      <c r="B222" s="315" t="s">
        <v>17768</v>
      </c>
    </row>
    <row r="223" spans="1:2">
      <c r="A223" s="448">
        <v>16910</v>
      </c>
      <c r="B223" s="315" t="s">
        <v>17764</v>
      </c>
    </row>
    <row r="224" spans="1:2">
      <c r="A224" s="448">
        <v>17110</v>
      </c>
      <c r="B224" s="315" t="s">
        <v>17769</v>
      </c>
    </row>
    <row r="225" spans="1:2">
      <c r="A225" s="448">
        <v>17115</v>
      </c>
      <c r="B225" s="315" t="s">
        <v>17770</v>
      </c>
    </row>
    <row r="226" spans="1:2">
      <c r="A226" s="448">
        <v>17117</v>
      </c>
      <c r="B226" s="315" t="s">
        <v>17727</v>
      </c>
    </row>
    <row r="227" spans="1:2">
      <c r="A227" s="448">
        <v>17120</v>
      </c>
      <c r="B227" s="315" t="s">
        <v>17771</v>
      </c>
    </row>
    <row r="228" spans="1:2">
      <c r="A228" s="448">
        <v>17121</v>
      </c>
      <c r="B228" s="315" t="s">
        <v>17771</v>
      </c>
    </row>
    <row r="229" spans="1:2">
      <c r="A229" s="448">
        <v>17125</v>
      </c>
      <c r="B229" s="315" t="s">
        <v>17772</v>
      </c>
    </row>
    <row r="230" spans="1:2">
      <c r="A230" s="448">
        <v>17130</v>
      </c>
      <c r="B230" s="315" t="s">
        <v>17773</v>
      </c>
    </row>
    <row r="231" spans="1:2">
      <c r="A231" s="448">
        <v>17135</v>
      </c>
      <c r="B231" s="315" t="s">
        <v>17774</v>
      </c>
    </row>
    <row r="232" spans="1:2">
      <c r="A232" s="448">
        <v>17136</v>
      </c>
      <c r="B232" s="315" t="s">
        <v>17775</v>
      </c>
    </row>
    <row r="233" spans="1:2">
      <c r="A233" s="448">
        <v>17140</v>
      </c>
      <c r="B233" s="315" t="s">
        <v>17770</v>
      </c>
    </row>
    <row r="234" spans="1:2">
      <c r="A234" s="448">
        <v>17145</v>
      </c>
      <c r="B234" s="315" t="s">
        <v>17776</v>
      </c>
    </row>
    <row r="235" spans="1:2">
      <c r="A235" s="448">
        <v>17150</v>
      </c>
      <c r="B235" s="315" t="s">
        <v>17777</v>
      </c>
    </row>
    <row r="236" spans="1:2">
      <c r="A236" s="448">
        <v>17160</v>
      </c>
      <c r="B236" s="315" t="s">
        <v>17778</v>
      </c>
    </row>
    <row r="237" spans="1:2">
      <c r="A237" s="448">
        <v>17177</v>
      </c>
      <c r="B237" s="315" t="s">
        <v>17776</v>
      </c>
    </row>
    <row r="238" spans="1:2">
      <c r="A238" s="448">
        <v>17230</v>
      </c>
      <c r="B238" s="315" t="s">
        <v>17779</v>
      </c>
    </row>
    <row r="239" spans="1:2">
      <c r="A239" s="448">
        <v>17310</v>
      </c>
      <c r="B239" s="315" t="s">
        <v>17735</v>
      </c>
    </row>
    <row r="240" spans="1:2">
      <c r="A240" s="448">
        <v>17311</v>
      </c>
      <c r="B240" s="315" t="s">
        <v>17735</v>
      </c>
    </row>
    <row r="241" spans="1:2">
      <c r="A241" s="448">
        <v>17320</v>
      </c>
      <c r="B241" s="315" t="s">
        <v>17776</v>
      </c>
    </row>
    <row r="242" spans="1:2">
      <c r="A242" s="448">
        <v>17330</v>
      </c>
      <c r="B242" s="315" t="s">
        <v>17780</v>
      </c>
    </row>
    <row r="243" spans="1:2">
      <c r="A243" s="448">
        <v>17410</v>
      </c>
      <c r="B243" s="315" t="s">
        <v>17781</v>
      </c>
    </row>
    <row r="244" spans="1:2">
      <c r="A244" s="448">
        <v>17411</v>
      </c>
      <c r="B244" s="315" t="s">
        <v>17781</v>
      </c>
    </row>
    <row r="245" spans="1:2">
      <c r="A245" s="448">
        <v>17412</v>
      </c>
      <c r="B245" s="315" t="s">
        <v>17781</v>
      </c>
    </row>
    <row r="246" spans="1:2">
      <c r="A246" s="448">
        <v>17413</v>
      </c>
      <c r="B246" s="315" t="s">
        <v>17781</v>
      </c>
    </row>
    <row r="247" spans="1:2">
      <c r="A247" s="448">
        <v>17420</v>
      </c>
      <c r="B247" s="315" t="s">
        <v>17782</v>
      </c>
    </row>
    <row r="248" spans="1:2">
      <c r="A248" s="448">
        <v>17430</v>
      </c>
      <c r="B248" s="315" t="s">
        <v>17783</v>
      </c>
    </row>
    <row r="249" spans="1:2">
      <c r="A249" s="448">
        <v>17431</v>
      </c>
      <c r="B249" s="315" t="s">
        <v>17783</v>
      </c>
    </row>
    <row r="250" spans="1:2">
      <c r="A250" s="448">
        <v>17440</v>
      </c>
      <c r="B250" s="315" t="s">
        <v>17784</v>
      </c>
    </row>
    <row r="251" spans="1:2">
      <c r="A251" s="448">
        <v>17501</v>
      </c>
      <c r="B251" s="315" t="s">
        <v>17785</v>
      </c>
    </row>
    <row r="252" spans="1:2">
      <c r="A252" s="448">
        <v>17502</v>
      </c>
      <c r="B252" s="315" t="s">
        <v>17785</v>
      </c>
    </row>
    <row r="253" spans="1:2">
      <c r="A253" s="448">
        <v>17510</v>
      </c>
      <c r="B253" s="315" t="s">
        <v>17786</v>
      </c>
    </row>
    <row r="254" spans="1:2">
      <c r="A254" s="448">
        <v>17520</v>
      </c>
      <c r="B254" s="315" t="s">
        <v>17787</v>
      </c>
    </row>
    <row r="255" spans="1:2">
      <c r="A255" s="448">
        <v>17530</v>
      </c>
      <c r="B255" s="315" t="s">
        <v>17788</v>
      </c>
    </row>
    <row r="256" spans="1:2">
      <c r="A256" s="448">
        <v>17531</v>
      </c>
      <c r="B256" s="315" t="s">
        <v>17788</v>
      </c>
    </row>
    <row r="257" spans="1:2">
      <c r="A257" s="448">
        <v>17532</v>
      </c>
      <c r="B257" s="315" t="s">
        <v>17788</v>
      </c>
    </row>
    <row r="258" spans="1:2">
      <c r="A258" s="448">
        <v>17550</v>
      </c>
      <c r="B258" s="315" t="s">
        <v>17789</v>
      </c>
    </row>
    <row r="259" spans="1:2">
      <c r="A259" s="448">
        <v>17560</v>
      </c>
      <c r="B259" s="315" t="s">
        <v>17790</v>
      </c>
    </row>
    <row r="260" spans="1:2">
      <c r="A260" s="448">
        <v>17561</v>
      </c>
      <c r="B260" s="315" t="s">
        <v>17790</v>
      </c>
    </row>
    <row r="261" spans="1:2">
      <c r="A261" s="448">
        <v>17570</v>
      </c>
      <c r="B261" s="315" t="s">
        <v>17791</v>
      </c>
    </row>
    <row r="262" spans="1:2">
      <c r="A262" s="448">
        <v>17571</v>
      </c>
      <c r="B262" s="315" t="s">
        <v>17791</v>
      </c>
    </row>
    <row r="263" spans="1:2">
      <c r="A263" s="448">
        <v>17572</v>
      </c>
      <c r="B263" s="315" t="s">
        <v>17791</v>
      </c>
    </row>
    <row r="264" spans="1:2">
      <c r="A264" s="448">
        <v>17573</v>
      </c>
      <c r="B264" s="315" t="s">
        <v>17792</v>
      </c>
    </row>
    <row r="265" spans="1:2">
      <c r="A265" s="448">
        <v>17580</v>
      </c>
      <c r="B265" s="315" t="s">
        <v>17792</v>
      </c>
    </row>
    <row r="266" spans="1:2">
      <c r="A266" s="448">
        <v>17581</v>
      </c>
      <c r="B266" s="315" t="s">
        <v>17792</v>
      </c>
    </row>
    <row r="267" spans="1:2">
      <c r="A267" s="448">
        <v>17582</v>
      </c>
      <c r="B267" s="315" t="s">
        <v>17792</v>
      </c>
    </row>
    <row r="268" spans="1:2">
      <c r="A268" s="448">
        <v>17610</v>
      </c>
      <c r="B268" s="315" t="s">
        <v>17793</v>
      </c>
    </row>
    <row r="269" spans="1:2">
      <c r="A269" s="448">
        <v>17620</v>
      </c>
      <c r="B269" s="315" t="s">
        <v>17794</v>
      </c>
    </row>
    <row r="270" spans="1:2">
      <c r="A270" s="448">
        <v>17630</v>
      </c>
      <c r="B270" s="315" t="s">
        <v>17795</v>
      </c>
    </row>
    <row r="271" spans="1:2">
      <c r="A271" s="448">
        <v>17631</v>
      </c>
      <c r="B271" s="315" t="s">
        <v>17795</v>
      </c>
    </row>
    <row r="272" spans="1:2">
      <c r="A272" s="448">
        <v>17640</v>
      </c>
      <c r="B272" s="315" t="s">
        <v>17796</v>
      </c>
    </row>
    <row r="273" spans="1:2">
      <c r="A273" s="448">
        <v>17641</v>
      </c>
      <c r="B273" s="315" t="s">
        <v>17796</v>
      </c>
    </row>
    <row r="274" spans="1:2">
      <c r="A274" s="448">
        <v>17650</v>
      </c>
      <c r="B274" s="315" t="s">
        <v>17797</v>
      </c>
    </row>
    <row r="275" spans="1:2">
      <c r="A275" s="448">
        <v>17660</v>
      </c>
      <c r="B275" s="315" t="s">
        <v>17798</v>
      </c>
    </row>
    <row r="276" spans="1:2">
      <c r="A276" s="448">
        <v>17670</v>
      </c>
      <c r="B276" s="315" t="s">
        <v>17799</v>
      </c>
    </row>
    <row r="277" spans="1:2">
      <c r="A277" s="448">
        <v>17671</v>
      </c>
      <c r="B277" s="315" t="s">
        <v>17799</v>
      </c>
    </row>
    <row r="278" spans="1:2">
      <c r="A278" s="448">
        <v>17680</v>
      </c>
      <c r="B278" s="315" t="s">
        <v>17800</v>
      </c>
    </row>
    <row r="279" spans="1:2">
      <c r="A279" s="448">
        <v>17681</v>
      </c>
      <c r="B279" s="315" t="s">
        <v>17800</v>
      </c>
    </row>
    <row r="280" spans="1:2">
      <c r="A280" s="448">
        <v>17690</v>
      </c>
      <c r="B280" s="315" t="s">
        <v>17801</v>
      </c>
    </row>
    <row r="281" spans="1:2">
      <c r="A281" s="448">
        <v>17691</v>
      </c>
      <c r="B281" s="315" t="s">
        <v>17801</v>
      </c>
    </row>
    <row r="282" spans="1:2">
      <c r="A282" s="448">
        <v>17710</v>
      </c>
      <c r="B282" s="315" t="s">
        <v>17802</v>
      </c>
    </row>
    <row r="283" spans="1:2">
      <c r="A283" s="448">
        <v>17711</v>
      </c>
      <c r="B283" s="315" t="s">
        <v>17802</v>
      </c>
    </row>
    <row r="284" spans="1:2">
      <c r="A284" s="448">
        <v>17720</v>
      </c>
      <c r="B284" s="315" t="s">
        <v>17803</v>
      </c>
    </row>
    <row r="285" spans="1:2">
      <c r="A285" s="448">
        <v>17721</v>
      </c>
      <c r="B285" s="315" t="s">
        <v>17803</v>
      </c>
    </row>
    <row r="286" spans="1:2">
      <c r="A286" s="448">
        <v>17722</v>
      </c>
      <c r="B286" s="315" t="s">
        <v>17803</v>
      </c>
    </row>
    <row r="287" spans="1:2">
      <c r="A287" s="448">
        <v>17730</v>
      </c>
      <c r="B287" s="315" t="s">
        <v>17804</v>
      </c>
    </row>
    <row r="288" spans="1:2">
      <c r="A288" s="448">
        <v>17740</v>
      </c>
      <c r="B288" s="315" t="s">
        <v>17805</v>
      </c>
    </row>
    <row r="289" spans="1:2">
      <c r="A289" s="448">
        <v>17750</v>
      </c>
      <c r="B289" s="315" t="s">
        <v>17806</v>
      </c>
    </row>
    <row r="290" spans="1:2">
      <c r="A290" s="448">
        <v>17751</v>
      </c>
      <c r="B290" s="315" t="s">
        <v>17806</v>
      </c>
    </row>
    <row r="291" spans="1:2">
      <c r="A291" s="448">
        <v>17752</v>
      </c>
      <c r="B291" s="315" t="s">
        <v>17806</v>
      </c>
    </row>
    <row r="292" spans="1:2">
      <c r="A292" s="448">
        <v>17753</v>
      </c>
      <c r="B292" s="315" t="s">
        <v>17806</v>
      </c>
    </row>
    <row r="293" spans="1:2">
      <c r="A293" s="448">
        <v>17760</v>
      </c>
      <c r="B293" s="315" t="s">
        <v>17807</v>
      </c>
    </row>
    <row r="294" spans="1:2">
      <c r="A294" s="448">
        <v>17810</v>
      </c>
      <c r="B294" s="315" t="s">
        <v>17808</v>
      </c>
    </row>
    <row r="295" spans="1:2">
      <c r="A295" s="448">
        <v>17820</v>
      </c>
      <c r="B295" s="315" t="s">
        <v>17809</v>
      </c>
    </row>
    <row r="296" spans="1:2">
      <c r="A296" s="448">
        <v>17821</v>
      </c>
      <c r="B296" s="315" t="s">
        <v>17809</v>
      </c>
    </row>
    <row r="297" spans="1:2">
      <c r="A297" s="448">
        <v>17830</v>
      </c>
      <c r="B297" s="315" t="s">
        <v>17810</v>
      </c>
    </row>
    <row r="298" spans="1:2">
      <c r="A298" s="448">
        <v>17901</v>
      </c>
      <c r="B298" s="315" t="s">
        <v>17811</v>
      </c>
    </row>
    <row r="299" spans="1:2">
      <c r="A299" s="448">
        <v>17902</v>
      </c>
      <c r="B299" s="315" t="s">
        <v>17811</v>
      </c>
    </row>
    <row r="300" spans="1:2">
      <c r="A300" s="448">
        <v>17903</v>
      </c>
      <c r="B300" s="315" t="s">
        <v>17811</v>
      </c>
    </row>
    <row r="301" spans="1:2">
      <c r="A301" s="448">
        <v>17904</v>
      </c>
      <c r="B301" s="315" t="s">
        <v>17811</v>
      </c>
    </row>
    <row r="302" spans="1:2">
      <c r="A302" s="448">
        <v>17905</v>
      </c>
      <c r="B302" s="315" t="s">
        <v>17811</v>
      </c>
    </row>
    <row r="303" spans="1:2">
      <c r="A303" s="448">
        <v>17906</v>
      </c>
      <c r="B303" s="315" t="s">
        <v>17811</v>
      </c>
    </row>
    <row r="304" spans="1:2">
      <c r="A304" s="448">
        <v>17907</v>
      </c>
      <c r="B304" s="315" t="s">
        <v>17811</v>
      </c>
    </row>
    <row r="305" spans="1:2">
      <c r="A305" s="448">
        <v>17908</v>
      </c>
      <c r="B305" s="315" t="s">
        <v>17811</v>
      </c>
    </row>
    <row r="306" spans="1:2">
      <c r="A306" s="448">
        <v>17909</v>
      </c>
      <c r="B306" s="315" t="s">
        <v>17811</v>
      </c>
    </row>
    <row r="307" spans="1:2">
      <c r="A307" s="448">
        <v>17910</v>
      </c>
      <c r="B307" s="315" t="s">
        <v>17812</v>
      </c>
    </row>
    <row r="308" spans="1:2">
      <c r="A308" s="448">
        <v>17911</v>
      </c>
      <c r="B308" s="315" t="s">
        <v>17811</v>
      </c>
    </row>
    <row r="309" spans="1:2">
      <c r="A309" s="448">
        <v>17912</v>
      </c>
      <c r="B309" s="315" t="s">
        <v>17811</v>
      </c>
    </row>
    <row r="310" spans="1:2">
      <c r="A310" s="448">
        <v>17913</v>
      </c>
      <c r="B310" s="315" t="s">
        <v>17811</v>
      </c>
    </row>
    <row r="311" spans="1:2">
      <c r="A311" s="448">
        <v>17914</v>
      </c>
      <c r="B311" s="315" t="s">
        <v>17811</v>
      </c>
    </row>
    <row r="312" spans="1:2">
      <c r="A312" s="448">
        <v>17915</v>
      </c>
      <c r="B312" s="315" t="s">
        <v>17811</v>
      </c>
    </row>
    <row r="313" spans="1:2">
      <c r="A313" s="448">
        <v>17916</v>
      </c>
      <c r="B313" s="315" t="s">
        <v>17811</v>
      </c>
    </row>
    <row r="314" spans="1:2">
      <c r="A314" s="448">
        <v>17917</v>
      </c>
      <c r="B314" s="315" t="s">
        <v>17811</v>
      </c>
    </row>
    <row r="315" spans="1:2">
      <c r="A315" s="448">
        <v>17918</v>
      </c>
      <c r="B315" s="315" t="s">
        <v>17811</v>
      </c>
    </row>
    <row r="316" spans="1:2">
      <c r="A316" s="448">
        <v>17919</v>
      </c>
      <c r="B316" s="315" t="s">
        <v>17811</v>
      </c>
    </row>
    <row r="317" spans="1:2">
      <c r="A317" s="448">
        <v>17920</v>
      </c>
      <c r="B317" s="315" t="s">
        <v>17811</v>
      </c>
    </row>
    <row r="318" spans="1:2">
      <c r="A318" s="448">
        <v>17921</v>
      </c>
      <c r="B318" s="315" t="s">
        <v>17811</v>
      </c>
    </row>
    <row r="319" spans="1:2">
      <c r="A319" s="448">
        <v>17922</v>
      </c>
      <c r="B319" s="315" t="s">
        <v>17811</v>
      </c>
    </row>
    <row r="320" spans="1:2">
      <c r="A320" s="448">
        <v>17924</v>
      </c>
      <c r="B320" s="315" t="s">
        <v>17811</v>
      </c>
    </row>
    <row r="321" spans="1:2">
      <c r="A321" s="448">
        <v>17925</v>
      </c>
      <c r="B321" s="315" t="s">
        <v>17811</v>
      </c>
    </row>
    <row r="322" spans="1:2">
      <c r="A322" s="448">
        <v>17926</v>
      </c>
      <c r="B322" s="315" t="s">
        <v>17813</v>
      </c>
    </row>
    <row r="323" spans="1:2">
      <c r="A323" s="448">
        <v>17930</v>
      </c>
      <c r="B323" s="315" t="s">
        <v>17799</v>
      </c>
    </row>
    <row r="324" spans="1:2">
      <c r="A324" s="448">
        <v>17931</v>
      </c>
      <c r="B324" s="315" t="s">
        <v>17811</v>
      </c>
    </row>
    <row r="325" spans="1:2">
      <c r="A325" s="448">
        <v>17932</v>
      </c>
      <c r="B325" s="315" t="s">
        <v>17811</v>
      </c>
    </row>
    <row r="326" spans="1:2">
      <c r="A326" s="448">
        <v>17933</v>
      </c>
      <c r="B326" s="315" t="s">
        <v>17811</v>
      </c>
    </row>
    <row r="327" spans="1:2">
      <c r="A327" s="448">
        <v>17935</v>
      </c>
      <c r="B327" s="315" t="s">
        <v>17814</v>
      </c>
    </row>
    <row r="328" spans="1:2">
      <c r="A328" s="448">
        <v>17936</v>
      </c>
      <c r="B328" s="315" t="s">
        <v>17812</v>
      </c>
    </row>
    <row r="329" spans="1:2">
      <c r="A329" s="448">
        <v>17937</v>
      </c>
      <c r="B329" s="315" t="s">
        <v>17812</v>
      </c>
    </row>
    <row r="330" spans="1:2">
      <c r="A330" s="448">
        <v>17938</v>
      </c>
      <c r="B330" s="315" t="s">
        <v>17815</v>
      </c>
    </row>
    <row r="331" spans="1:2">
      <c r="A331" s="448">
        <v>17940</v>
      </c>
      <c r="B331" s="315" t="s">
        <v>17785</v>
      </c>
    </row>
    <row r="332" spans="1:2">
      <c r="A332" s="448">
        <v>17941</v>
      </c>
      <c r="B332" s="315" t="s">
        <v>17816</v>
      </c>
    </row>
    <row r="333" spans="1:2">
      <c r="A333" s="448">
        <v>17945</v>
      </c>
      <c r="B333" s="315" t="s">
        <v>17811</v>
      </c>
    </row>
    <row r="334" spans="1:2">
      <c r="A334" s="448">
        <v>17950</v>
      </c>
      <c r="B334" s="315" t="s">
        <v>17811</v>
      </c>
    </row>
    <row r="335" spans="1:2">
      <c r="A335" s="448">
        <v>17951</v>
      </c>
      <c r="B335" s="315" t="s">
        <v>17817</v>
      </c>
    </row>
    <row r="336" spans="1:2">
      <c r="A336" s="448">
        <v>17955</v>
      </c>
      <c r="B336" s="315" t="s">
        <v>17818</v>
      </c>
    </row>
    <row r="337" spans="1:2">
      <c r="A337" s="448">
        <v>17960</v>
      </c>
      <c r="B337" s="315" t="s">
        <v>17819</v>
      </c>
    </row>
    <row r="338" spans="1:2">
      <c r="A338" s="448">
        <v>17961</v>
      </c>
      <c r="B338" s="315" t="s">
        <v>17811</v>
      </c>
    </row>
    <row r="339" spans="1:2">
      <c r="A339" s="448">
        <v>17962</v>
      </c>
      <c r="B339" s="315" t="s">
        <v>17811</v>
      </c>
    </row>
    <row r="340" spans="1:2">
      <c r="A340" s="448">
        <v>17963</v>
      </c>
      <c r="B340" s="315" t="s">
        <v>17820</v>
      </c>
    </row>
    <row r="341" spans="1:2">
      <c r="A341" s="448">
        <v>17970</v>
      </c>
      <c r="B341" s="315" t="s">
        <v>17811</v>
      </c>
    </row>
    <row r="342" spans="1:2">
      <c r="A342" s="448">
        <v>17971</v>
      </c>
      <c r="B342" s="315" t="s">
        <v>17811</v>
      </c>
    </row>
    <row r="343" spans="1:2">
      <c r="A343" s="448">
        <v>17972</v>
      </c>
      <c r="B343" s="315" t="s">
        <v>17811</v>
      </c>
    </row>
    <row r="344" spans="1:2">
      <c r="A344" s="448">
        <v>17981</v>
      </c>
      <c r="B344" s="315" t="s">
        <v>17821</v>
      </c>
    </row>
    <row r="345" spans="1:2">
      <c r="A345" s="448">
        <v>17991</v>
      </c>
      <c r="B345" s="315" t="s">
        <v>17822</v>
      </c>
    </row>
    <row r="346" spans="1:2">
      <c r="A346" s="448">
        <v>17992</v>
      </c>
      <c r="B346" s="315" t="s">
        <v>17822</v>
      </c>
    </row>
    <row r="347" spans="1:2">
      <c r="A347" s="448">
        <v>21101</v>
      </c>
      <c r="B347" s="315" t="s">
        <v>17823</v>
      </c>
    </row>
    <row r="348" spans="1:2">
      <c r="A348" s="448">
        <v>21103</v>
      </c>
      <c r="B348" s="315" t="s">
        <v>17824</v>
      </c>
    </row>
    <row r="349" spans="1:2">
      <c r="A349" s="448">
        <v>21104</v>
      </c>
      <c r="B349" s="315" t="s">
        <v>17825</v>
      </c>
    </row>
    <row r="350" spans="1:2">
      <c r="A350" s="448">
        <v>21105</v>
      </c>
      <c r="B350" s="315" t="s">
        <v>17825</v>
      </c>
    </row>
    <row r="351" spans="1:2">
      <c r="A351" s="448">
        <v>21106</v>
      </c>
      <c r="B351" s="315" t="s">
        <v>17826</v>
      </c>
    </row>
    <row r="352" spans="1:2">
      <c r="A352" s="448">
        <v>21107</v>
      </c>
      <c r="B352" s="315" t="s">
        <v>17826</v>
      </c>
    </row>
    <row r="353" spans="1:2">
      <c r="A353" s="448">
        <v>21108</v>
      </c>
      <c r="B353" s="315" t="s">
        <v>17826</v>
      </c>
    </row>
    <row r="354" spans="1:2">
      <c r="A354" s="448">
        <v>21109</v>
      </c>
      <c r="B354" s="315" t="s">
        <v>17827</v>
      </c>
    </row>
    <row r="355" spans="1:2">
      <c r="A355" s="448">
        <v>21110</v>
      </c>
      <c r="B355" s="315" t="s">
        <v>17828</v>
      </c>
    </row>
    <row r="356" spans="1:2">
      <c r="A356" s="448">
        <v>21111</v>
      </c>
      <c r="B356" s="315" t="s">
        <v>17828</v>
      </c>
    </row>
    <row r="357" spans="1:2">
      <c r="A357" s="448">
        <v>21112</v>
      </c>
      <c r="B357" s="315" t="s">
        <v>17828</v>
      </c>
    </row>
    <row r="358" spans="1:2">
      <c r="A358" s="448">
        <v>21113</v>
      </c>
      <c r="B358" s="315" t="s">
        <v>17828</v>
      </c>
    </row>
    <row r="359" spans="1:2">
      <c r="A359" s="448">
        <v>21114</v>
      </c>
      <c r="B359" s="315" t="s">
        <v>17828</v>
      </c>
    </row>
    <row r="360" spans="1:2">
      <c r="A360" s="448">
        <v>21115</v>
      </c>
      <c r="B360" s="315" t="s">
        <v>17826</v>
      </c>
    </row>
    <row r="361" spans="1:2">
      <c r="A361" s="448">
        <v>21116</v>
      </c>
      <c r="B361" s="315" t="s">
        <v>17828</v>
      </c>
    </row>
    <row r="362" spans="1:2">
      <c r="A362" s="448">
        <v>21117</v>
      </c>
      <c r="B362" s="315" t="s">
        <v>17828</v>
      </c>
    </row>
    <row r="363" spans="1:2">
      <c r="A363" s="448">
        <v>21120</v>
      </c>
      <c r="B363" s="315" t="s">
        <v>17828</v>
      </c>
    </row>
    <row r="364" spans="1:2">
      <c r="A364" s="448">
        <v>21121</v>
      </c>
      <c r="B364" s="315" t="s">
        <v>17826</v>
      </c>
    </row>
    <row r="365" spans="1:2">
      <c r="A365" s="448">
        <v>21122</v>
      </c>
      <c r="B365" s="315" t="s">
        <v>17828</v>
      </c>
    </row>
    <row r="366" spans="1:2">
      <c r="A366" s="448">
        <v>21123</v>
      </c>
      <c r="B366" s="315" t="s">
        <v>17828</v>
      </c>
    </row>
    <row r="367" spans="1:2">
      <c r="A367" s="448">
        <v>21124</v>
      </c>
      <c r="B367" s="315" t="s">
        <v>17828</v>
      </c>
    </row>
    <row r="368" spans="1:2">
      <c r="A368" s="448">
        <v>21125</v>
      </c>
      <c r="B368" s="315" t="s">
        <v>17828</v>
      </c>
    </row>
    <row r="369" spans="1:2">
      <c r="A369" s="448">
        <v>21126</v>
      </c>
      <c r="B369" s="315" t="s">
        <v>17828</v>
      </c>
    </row>
    <row r="370" spans="1:2">
      <c r="A370" s="448">
        <v>21127</v>
      </c>
      <c r="B370" s="315" t="s">
        <v>17828</v>
      </c>
    </row>
    <row r="371" spans="1:2">
      <c r="A371" s="448">
        <v>21130</v>
      </c>
      <c r="B371" s="315" t="s">
        <v>17828</v>
      </c>
    </row>
    <row r="372" spans="1:2">
      <c r="A372" s="448">
        <v>21131</v>
      </c>
      <c r="B372" s="315" t="s">
        <v>17828</v>
      </c>
    </row>
    <row r="373" spans="1:2">
      <c r="A373" s="448">
        <v>21132</v>
      </c>
      <c r="B373" s="315" t="s">
        <v>17828</v>
      </c>
    </row>
    <row r="374" spans="1:2">
      <c r="A374" s="448">
        <v>21133</v>
      </c>
      <c r="B374" s="315" t="s">
        <v>17828</v>
      </c>
    </row>
    <row r="375" spans="1:2">
      <c r="A375" s="448">
        <v>21134</v>
      </c>
      <c r="B375" s="315" t="s">
        <v>17828</v>
      </c>
    </row>
    <row r="376" spans="1:2">
      <c r="A376" s="448">
        <v>21135</v>
      </c>
      <c r="B376" s="315" t="s">
        <v>17828</v>
      </c>
    </row>
    <row r="377" spans="1:2">
      <c r="A377" s="448">
        <v>21136</v>
      </c>
      <c r="B377" s="315" t="s">
        <v>17828</v>
      </c>
    </row>
    <row r="378" spans="1:2">
      <c r="A378" s="448">
        <v>21137</v>
      </c>
      <c r="B378" s="315" t="s">
        <v>17828</v>
      </c>
    </row>
    <row r="379" spans="1:2">
      <c r="A379" s="448">
        <v>21138</v>
      </c>
      <c r="B379" s="315" t="s">
        <v>17828</v>
      </c>
    </row>
    <row r="380" spans="1:2">
      <c r="A380" s="448">
        <v>21139</v>
      </c>
      <c r="B380" s="315" t="s">
        <v>17828</v>
      </c>
    </row>
    <row r="381" spans="1:2">
      <c r="A381" s="448">
        <v>21140</v>
      </c>
      <c r="B381" s="315" t="s">
        <v>17828</v>
      </c>
    </row>
    <row r="382" spans="1:2">
      <c r="A382" s="448">
        <v>21141</v>
      </c>
      <c r="B382" s="315" t="s">
        <v>17828</v>
      </c>
    </row>
    <row r="383" spans="1:2">
      <c r="A383" s="448">
        <v>21142</v>
      </c>
      <c r="B383" s="315" t="s">
        <v>17828</v>
      </c>
    </row>
    <row r="384" spans="1:2">
      <c r="A384" s="448">
        <v>21143</v>
      </c>
      <c r="B384" s="315" t="s">
        <v>17828</v>
      </c>
    </row>
    <row r="385" spans="1:2">
      <c r="A385" s="448">
        <v>21144</v>
      </c>
      <c r="B385" s="315" t="s">
        <v>17828</v>
      </c>
    </row>
    <row r="386" spans="1:2">
      <c r="A386" s="448">
        <v>21145</v>
      </c>
      <c r="B386" s="315" t="s">
        <v>17826</v>
      </c>
    </row>
    <row r="387" spans="1:2">
      <c r="A387" s="448">
        <v>21150</v>
      </c>
      <c r="B387" s="315" t="s">
        <v>17828</v>
      </c>
    </row>
    <row r="388" spans="1:2">
      <c r="A388" s="448">
        <v>21151</v>
      </c>
      <c r="B388" s="315" t="s">
        <v>17828</v>
      </c>
    </row>
    <row r="389" spans="1:2">
      <c r="A389" s="448">
        <v>21152</v>
      </c>
      <c r="B389" s="315" t="s">
        <v>17828</v>
      </c>
    </row>
    <row r="390" spans="1:2">
      <c r="A390" s="448">
        <v>21153</v>
      </c>
      <c r="B390" s="315" t="s">
        <v>17828</v>
      </c>
    </row>
    <row r="391" spans="1:2">
      <c r="A391" s="448">
        <v>21154</v>
      </c>
      <c r="B391" s="315" t="s">
        <v>17826</v>
      </c>
    </row>
    <row r="392" spans="1:2">
      <c r="A392" s="448">
        <v>21155</v>
      </c>
      <c r="B392" s="315" t="s">
        <v>17829</v>
      </c>
    </row>
    <row r="393" spans="1:2">
      <c r="A393" s="448">
        <v>21160</v>
      </c>
      <c r="B393" s="315" t="s">
        <v>17828</v>
      </c>
    </row>
    <row r="394" spans="1:2">
      <c r="A394" s="448">
        <v>21161</v>
      </c>
      <c r="B394" s="315" t="s">
        <v>17828</v>
      </c>
    </row>
    <row r="395" spans="1:2">
      <c r="A395" s="448">
        <v>21162</v>
      </c>
      <c r="B395" s="315" t="s">
        <v>17828</v>
      </c>
    </row>
    <row r="396" spans="1:2">
      <c r="A396" s="448">
        <v>21163</v>
      </c>
      <c r="B396" s="315" t="s">
        <v>17828</v>
      </c>
    </row>
    <row r="397" spans="1:2">
      <c r="A397" s="448">
        <v>21164</v>
      </c>
      <c r="B397" s="315" t="s">
        <v>17828</v>
      </c>
    </row>
    <row r="398" spans="1:2">
      <c r="A398" s="448">
        <v>21165</v>
      </c>
      <c r="B398" s="315" t="s">
        <v>17826</v>
      </c>
    </row>
    <row r="399" spans="1:2">
      <c r="A399" s="448">
        <v>21170</v>
      </c>
      <c r="B399" s="315" t="s">
        <v>17828</v>
      </c>
    </row>
    <row r="400" spans="1:2">
      <c r="A400" s="448">
        <v>21171</v>
      </c>
      <c r="B400" s="315" t="s">
        <v>17828</v>
      </c>
    </row>
    <row r="401" spans="1:2">
      <c r="A401" s="448">
        <v>21172</v>
      </c>
      <c r="B401" s="315" t="s">
        <v>17828</v>
      </c>
    </row>
    <row r="402" spans="1:2">
      <c r="A402" s="448">
        <v>21173</v>
      </c>
      <c r="B402" s="315" t="s">
        <v>17828</v>
      </c>
    </row>
    <row r="403" spans="1:2">
      <c r="A403" s="448">
        <v>21174</v>
      </c>
      <c r="B403" s="315" t="s">
        <v>17828</v>
      </c>
    </row>
    <row r="404" spans="1:2">
      <c r="A404" s="448">
        <v>21175</v>
      </c>
      <c r="B404" s="315" t="s">
        <v>17830</v>
      </c>
    </row>
    <row r="405" spans="1:2">
      <c r="A405" s="448">
        <v>21176</v>
      </c>
      <c r="B405" s="315" t="s">
        <v>17828</v>
      </c>
    </row>
    <row r="406" spans="1:2">
      <c r="A406" s="448">
        <v>21180</v>
      </c>
      <c r="B406" s="315" t="s">
        <v>17828</v>
      </c>
    </row>
    <row r="407" spans="1:2">
      <c r="A407" s="448">
        <v>21181</v>
      </c>
      <c r="B407" s="315" t="s">
        <v>17831</v>
      </c>
    </row>
    <row r="408" spans="1:2">
      <c r="A408" s="448">
        <v>21182</v>
      </c>
      <c r="B408" s="315" t="s">
        <v>17828</v>
      </c>
    </row>
    <row r="409" spans="1:2">
      <c r="A409" s="448">
        <v>21183</v>
      </c>
      <c r="B409" s="315" t="s">
        <v>17831</v>
      </c>
    </row>
    <row r="410" spans="1:2">
      <c r="A410" s="448">
        <v>21184</v>
      </c>
      <c r="B410" s="315" t="s">
        <v>17828</v>
      </c>
    </row>
    <row r="411" spans="1:2">
      <c r="A411" s="448">
        <v>21185</v>
      </c>
      <c r="B411" s="315" t="s">
        <v>17828</v>
      </c>
    </row>
    <row r="412" spans="1:2">
      <c r="A412" s="448">
        <v>21186</v>
      </c>
      <c r="B412" s="315" t="s">
        <v>17828</v>
      </c>
    </row>
    <row r="413" spans="1:2">
      <c r="A413" s="448">
        <v>21187</v>
      </c>
      <c r="B413" s="315" t="s">
        <v>17828</v>
      </c>
    </row>
    <row r="414" spans="1:2">
      <c r="A414" s="448">
        <v>21188</v>
      </c>
      <c r="B414" s="315" t="s">
        <v>17831</v>
      </c>
    </row>
    <row r="415" spans="1:2">
      <c r="A415" s="448">
        <v>21189</v>
      </c>
      <c r="B415" s="315" t="s">
        <v>17831</v>
      </c>
    </row>
    <row r="416" spans="1:2">
      <c r="A416" s="448">
        <v>21190</v>
      </c>
      <c r="B416" s="315" t="s">
        <v>17828</v>
      </c>
    </row>
    <row r="417" spans="1:2">
      <c r="A417" s="448">
        <v>21191</v>
      </c>
      <c r="B417" s="315" t="s">
        <v>17831</v>
      </c>
    </row>
    <row r="418" spans="1:2">
      <c r="A418" s="448">
        <v>21192</v>
      </c>
      <c r="B418" s="315" t="s">
        <v>17828</v>
      </c>
    </row>
    <row r="419" spans="1:2">
      <c r="A419" s="448">
        <v>21193</v>
      </c>
      <c r="B419" s="315" t="s">
        <v>17828</v>
      </c>
    </row>
    <row r="420" spans="1:2">
      <c r="A420" s="448">
        <v>21194</v>
      </c>
      <c r="B420" s="315" t="s">
        <v>17831</v>
      </c>
    </row>
    <row r="421" spans="1:2">
      <c r="A421" s="448">
        <v>21195</v>
      </c>
      <c r="B421" s="315" t="s">
        <v>17828</v>
      </c>
    </row>
    <row r="422" spans="1:2">
      <c r="A422" s="448">
        <v>21196</v>
      </c>
      <c r="B422" s="315" t="s">
        <v>17828</v>
      </c>
    </row>
    <row r="423" spans="1:2">
      <c r="A423" s="448">
        <v>21197</v>
      </c>
      <c r="B423" s="315" t="s">
        <v>17828</v>
      </c>
    </row>
    <row r="424" spans="1:2">
      <c r="A424" s="448">
        <v>21198</v>
      </c>
      <c r="B424" s="315" t="s">
        <v>17828</v>
      </c>
    </row>
    <row r="425" spans="1:2">
      <c r="A425" s="448">
        <v>21199</v>
      </c>
      <c r="B425" s="315" t="s">
        <v>17832</v>
      </c>
    </row>
    <row r="426" spans="1:2">
      <c r="A426" s="448">
        <v>21210</v>
      </c>
      <c r="B426" s="315" t="s">
        <v>17833</v>
      </c>
    </row>
    <row r="427" spans="1:2">
      <c r="A427" s="448">
        <v>21220</v>
      </c>
      <c r="B427" s="315" t="s">
        <v>17834</v>
      </c>
    </row>
    <row r="428" spans="1:2">
      <c r="A428" s="448">
        <v>21230</v>
      </c>
      <c r="B428" s="315" t="s">
        <v>17833</v>
      </c>
    </row>
    <row r="429" spans="1:2">
      <c r="A429" s="448">
        <v>21240</v>
      </c>
      <c r="B429" s="315" t="s">
        <v>17835</v>
      </c>
    </row>
    <row r="430" spans="1:2">
      <c r="A430" s="448">
        <v>21250</v>
      </c>
      <c r="B430" s="315" t="s">
        <v>17836</v>
      </c>
    </row>
    <row r="431" spans="1:2">
      <c r="A431" s="448">
        <v>21277</v>
      </c>
      <c r="B431" s="315" t="s">
        <v>17833</v>
      </c>
    </row>
    <row r="432" spans="1:2">
      <c r="A432" s="448">
        <v>21310</v>
      </c>
      <c r="B432" s="315" t="s">
        <v>17837</v>
      </c>
    </row>
    <row r="433" spans="1:2">
      <c r="A433" s="448">
        <v>21320</v>
      </c>
      <c r="B433" s="315" t="s">
        <v>17838</v>
      </c>
    </row>
    <row r="434" spans="1:2">
      <c r="A434" s="448">
        <v>21330</v>
      </c>
      <c r="B434" s="315" t="s">
        <v>17839</v>
      </c>
    </row>
    <row r="435" spans="1:2">
      <c r="A435" s="448">
        <v>21340</v>
      </c>
      <c r="B435" s="315" t="s">
        <v>17840</v>
      </c>
    </row>
    <row r="436" spans="1:2">
      <c r="A436" s="448">
        <v>21341</v>
      </c>
      <c r="B436" s="315" t="s">
        <v>17839</v>
      </c>
    </row>
    <row r="437" spans="1:2">
      <c r="A437" s="448">
        <v>21342</v>
      </c>
      <c r="B437" s="315" t="s">
        <v>17839</v>
      </c>
    </row>
    <row r="438" spans="1:2">
      <c r="A438" s="448">
        <v>21343</v>
      </c>
      <c r="B438" s="315" t="s">
        <v>17839</v>
      </c>
    </row>
    <row r="439" spans="1:2">
      <c r="A439" s="448">
        <v>21344</v>
      </c>
      <c r="B439" s="315" t="s">
        <v>17839</v>
      </c>
    </row>
    <row r="440" spans="1:2">
      <c r="A440" s="448">
        <v>21345</v>
      </c>
      <c r="B440" s="315" t="s">
        <v>17839</v>
      </c>
    </row>
    <row r="441" spans="1:2">
      <c r="A441" s="448">
        <v>21348</v>
      </c>
      <c r="B441" s="315" t="s">
        <v>17839</v>
      </c>
    </row>
    <row r="442" spans="1:2">
      <c r="A442" s="448">
        <v>21349</v>
      </c>
      <c r="B442" s="315" t="s">
        <v>17839</v>
      </c>
    </row>
    <row r="443" spans="1:2">
      <c r="A443" s="448">
        <v>21350</v>
      </c>
      <c r="B443" s="315" t="s">
        <v>17839</v>
      </c>
    </row>
    <row r="444" spans="1:2">
      <c r="A444" s="448">
        <v>21351</v>
      </c>
      <c r="B444" s="315" t="s">
        <v>17839</v>
      </c>
    </row>
    <row r="445" spans="1:2">
      <c r="A445" s="448">
        <v>21352</v>
      </c>
      <c r="B445" s="315" t="s">
        <v>17839</v>
      </c>
    </row>
    <row r="446" spans="1:2">
      <c r="A446" s="448">
        <v>21353</v>
      </c>
      <c r="B446" s="315" t="s">
        <v>17839</v>
      </c>
    </row>
    <row r="447" spans="1:2">
      <c r="A447" s="448">
        <v>21354</v>
      </c>
      <c r="B447" s="315" t="s">
        <v>17839</v>
      </c>
    </row>
    <row r="448" spans="1:2">
      <c r="A448" s="448">
        <v>21355</v>
      </c>
      <c r="B448" s="315" t="s">
        <v>17839</v>
      </c>
    </row>
    <row r="449" spans="1:2">
      <c r="A449" s="448">
        <v>21356</v>
      </c>
      <c r="B449" s="315" t="s">
        <v>17839</v>
      </c>
    </row>
    <row r="450" spans="1:2">
      <c r="A450" s="448">
        <v>21357</v>
      </c>
      <c r="B450" s="315" t="s">
        <v>17839</v>
      </c>
    </row>
    <row r="451" spans="1:2">
      <c r="A451" s="448">
        <v>21358</v>
      </c>
      <c r="B451" s="315" t="s">
        <v>17839</v>
      </c>
    </row>
    <row r="452" spans="1:2">
      <c r="A452" s="448">
        <v>21359</v>
      </c>
      <c r="B452" s="315" t="s">
        <v>17839</v>
      </c>
    </row>
    <row r="453" spans="1:2">
      <c r="A453" s="448">
        <v>21360</v>
      </c>
      <c r="B453" s="315" t="s">
        <v>17839</v>
      </c>
    </row>
    <row r="454" spans="1:2">
      <c r="A454" s="448">
        <v>21361</v>
      </c>
      <c r="B454" s="315" t="s">
        <v>17839</v>
      </c>
    </row>
    <row r="455" spans="1:2">
      <c r="A455" s="448">
        <v>21362</v>
      </c>
      <c r="B455" s="315" t="s">
        <v>17839</v>
      </c>
    </row>
    <row r="456" spans="1:2">
      <c r="A456" s="448">
        <v>21363</v>
      </c>
      <c r="B456" s="315" t="s">
        <v>17839</v>
      </c>
    </row>
    <row r="457" spans="1:2">
      <c r="A457" s="448">
        <v>21364</v>
      </c>
      <c r="B457" s="315" t="s">
        <v>17839</v>
      </c>
    </row>
    <row r="458" spans="1:2">
      <c r="A458" s="448">
        <v>21365</v>
      </c>
      <c r="B458" s="315" t="s">
        <v>17841</v>
      </c>
    </row>
    <row r="459" spans="1:2">
      <c r="A459" s="448">
        <v>21366</v>
      </c>
      <c r="B459" s="315" t="s">
        <v>17839</v>
      </c>
    </row>
    <row r="460" spans="1:2">
      <c r="A460" s="448">
        <v>21367</v>
      </c>
      <c r="B460" s="315" t="s">
        <v>17842</v>
      </c>
    </row>
    <row r="461" spans="1:2">
      <c r="A461" s="448">
        <v>21368</v>
      </c>
      <c r="B461" s="315" t="s">
        <v>17842</v>
      </c>
    </row>
    <row r="462" spans="1:2">
      <c r="A462" s="448">
        <v>21370</v>
      </c>
      <c r="B462" s="315" t="s">
        <v>17842</v>
      </c>
    </row>
    <row r="463" spans="1:2">
      <c r="A463" s="448">
        <v>21373</v>
      </c>
      <c r="B463" s="315" t="s">
        <v>17843</v>
      </c>
    </row>
    <row r="464" spans="1:2">
      <c r="A464" s="448">
        <v>21375</v>
      </c>
      <c r="B464" s="315" t="s">
        <v>17842</v>
      </c>
    </row>
    <row r="465" spans="1:2">
      <c r="A465" s="448">
        <v>21377</v>
      </c>
      <c r="B465" s="315" t="s">
        <v>17844</v>
      </c>
    </row>
    <row r="466" spans="1:2">
      <c r="A466" s="448">
        <v>21410</v>
      </c>
      <c r="B466" s="315" t="s">
        <v>17845</v>
      </c>
    </row>
    <row r="467" spans="1:2">
      <c r="A467" s="448">
        <v>21420</v>
      </c>
      <c r="B467" s="315" t="s">
        <v>17845</v>
      </c>
    </row>
    <row r="468" spans="1:2">
      <c r="A468" s="448">
        <v>21430</v>
      </c>
      <c r="B468" s="315" t="s">
        <v>17845</v>
      </c>
    </row>
    <row r="469" spans="1:2">
      <c r="A469" s="448">
        <v>21440</v>
      </c>
      <c r="B469" s="315" t="s">
        <v>17726</v>
      </c>
    </row>
    <row r="470" spans="1:2">
      <c r="A470" s="448">
        <v>21451</v>
      </c>
      <c r="B470" s="315" t="s">
        <v>17845</v>
      </c>
    </row>
    <row r="471" spans="1:2">
      <c r="A471" s="448">
        <v>21453</v>
      </c>
      <c r="B471" s="315" t="s">
        <v>17845</v>
      </c>
    </row>
    <row r="472" spans="1:2">
      <c r="A472" s="448">
        <v>21455</v>
      </c>
      <c r="B472" s="315" t="s">
        <v>17846</v>
      </c>
    </row>
    <row r="473" spans="1:2">
      <c r="A473" s="448">
        <v>21456</v>
      </c>
      <c r="B473" s="315" t="s">
        <v>17846</v>
      </c>
    </row>
    <row r="474" spans="1:2">
      <c r="A474" s="448">
        <v>21510</v>
      </c>
      <c r="B474" s="315" t="s">
        <v>17847</v>
      </c>
    </row>
    <row r="475" spans="1:2">
      <c r="A475" s="448">
        <v>21520</v>
      </c>
      <c r="B475" s="315" t="s">
        <v>17847</v>
      </c>
    </row>
    <row r="476" spans="1:2">
      <c r="A476" s="448">
        <v>21530</v>
      </c>
      <c r="B476" s="315" t="s">
        <v>17847</v>
      </c>
    </row>
    <row r="477" spans="1:2">
      <c r="A477" s="448">
        <v>21540</v>
      </c>
      <c r="B477" s="315" t="s">
        <v>17842</v>
      </c>
    </row>
    <row r="478" spans="1:2">
      <c r="A478" s="448">
        <v>21550</v>
      </c>
      <c r="B478" s="315" t="s">
        <v>17847</v>
      </c>
    </row>
    <row r="479" spans="1:2">
      <c r="A479" s="448">
        <v>21560</v>
      </c>
      <c r="B479" s="315" t="s">
        <v>17848</v>
      </c>
    </row>
    <row r="480" spans="1:2">
      <c r="A480" s="448">
        <v>21605</v>
      </c>
      <c r="B480" s="315" t="s">
        <v>17849</v>
      </c>
    </row>
    <row r="481" spans="1:2">
      <c r="A481" s="448">
        <v>21610</v>
      </c>
      <c r="B481" s="315" t="s">
        <v>17849</v>
      </c>
    </row>
    <row r="482" spans="1:2">
      <c r="A482" s="448">
        <v>21620</v>
      </c>
      <c r="B482" s="315" t="s">
        <v>17849</v>
      </c>
    </row>
    <row r="483" spans="1:2">
      <c r="A483" s="448">
        <v>21630</v>
      </c>
      <c r="B483" s="315" t="s">
        <v>17849</v>
      </c>
    </row>
    <row r="484" spans="1:2">
      <c r="A484" s="448">
        <v>21640</v>
      </c>
      <c r="B484" s="315" t="s">
        <v>17849</v>
      </c>
    </row>
    <row r="485" spans="1:2">
      <c r="A485" s="448">
        <v>21650</v>
      </c>
      <c r="B485" s="315" t="s">
        <v>17850</v>
      </c>
    </row>
    <row r="486" spans="1:2">
      <c r="A486" s="448">
        <v>21655</v>
      </c>
      <c r="B486" s="315" t="s">
        <v>17851</v>
      </c>
    </row>
    <row r="487" spans="1:2">
      <c r="A487" s="448">
        <v>21660</v>
      </c>
      <c r="B487" s="315" t="s">
        <v>17849</v>
      </c>
    </row>
    <row r="488" spans="1:2">
      <c r="A488" s="448">
        <v>21677</v>
      </c>
      <c r="B488" s="315" t="s">
        <v>17849</v>
      </c>
    </row>
    <row r="489" spans="1:2">
      <c r="A489" s="448">
        <v>21710</v>
      </c>
      <c r="B489" s="315" t="s">
        <v>17852</v>
      </c>
    </row>
    <row r="490" spans="1:2">
      <c r="A490" s="448">
        <v>21720</v>
      </c>
      <c r="B490" s="315" t="s">
        <v>17853</v>
      </c>
    </row>
    <row r="491" spans="1:2">
      <c r="A491" s="448">
        <v>21730</v>
      </c>
      <c r="B491" s="315" t="s">
        <v>17852</v>
      </c>
    </row>
    <row r="492" spans="1:2">
      <c r="A492" s="448">
        <v>21740</v>
      </c>
      <c r="B492" s="315" t="s">
        <v>17853</v>
      </c>
    </row>
    <row r="493" spans="1:2">
      <c r="A493" s="448">
        <v>21750</v>
      </c>
      <c r="B493" s="315" t="s">
        <v>17853</v>
      </c>
    </row>
    <row r="494" spans="1:2">
      <c r="A494" s="448">
        <v>21777</v>
      </c>
      <c r="B494" s="315" t="s">
        <v>17852</v>
      </c>
    </row>
    <row r="495" spans="1:2">
      <c r="A495" s="448">
        <v>21810</v>
      </c>
      <c r="B495" s="315" t="s">
        <v>17854</v>
      </c>
    </row>
    <row r="496" spans="1:2">
      <c r="A496" s="448">
        <v>21820</v>
      </c>
      <c r="B496" s="315" t="s">
        <v>17854</v>
      </c>
    </row>
    <row r="497" spans="1:2">
      <c r="A497" s="448">
        <v>21825</v>
      </c>
      <c r="B497" s="315" t="s">
        <v>17855</v>
      </c>
    </row>
    <row r="498" spans="1:2">
      <c r="A498" s="448">
        <v>21830</v>
      </c>
      <c r="B498" s="315" t="s">
        <v>17854</v>
      </c>
    </row>
    <row r="499" spans="1:2">
      <c r="A499" s="448">
        <v>21835</v>
      </c>
      <c r="B499" s="315" t="s">
        <v>17854</v>
      </c>
    </row>
    <row r="500" spans="1:2">
      <c r="A500" s="448">
        <v>21840</v>
      </c>
      <c r="B500" s="315" t="s">
        <v>17856</v>
      </c>
    </row>
    <row r="501" spans="1:2">
      <c r="A501" s="448">
        <v>21845</v>
      </c>
      <c r="B501" s="315" t="s">
        <v>17854</v>
      </c>
    </row>
    <row r="502" spans="1:2">
      <c r="A502" s="448">
        <v>21850</v>
      </c>
      <c r="B502" s="315" t="s">
        <v>17855</v>
      </c>
    </row>
    <row r="503" spans="1:2">
      <c r="A503" s="448">
        <v>21851</v>
      </c>
      <c r="B503" s="315" t="s">
        <v>17855</v>
      </c>
    </row>
    <row r="504" spans="1:2">
      <c r="A504" s="448">
        <v>21860</v>
      </c>
      <c r="B504" s="315" t="s">
        <v>17855</v>
      </c>
    </row>
    <row r="505" spans="1:2">
      <c r="A505" s="448">
        <v>21861</v>
      </c>
      <c r="B505" s="315" t="s">
        <v>17855</v>
      </c>
    </row>
    <row r="506" spans="1:2">
      <c r="A506" s="448">
        <v>21862</v>
      </c>
      <c r="B506" s="315" t="s">
        <v>17854</v>
      </c>
    </row>
    <row r="507" spans="1:2">
      <c r="A507" s="448">
        <v>21865</v>
      </c>
      <c r="B507" s="315" t="s">
        <v>17854</v>
      </c>
    </row>
    <row r="508" spans="1:2">
      <c r="A508" s="448">
        <v>21868</v>
      </c>
      <c r="B508" s="315" t="s">
        <v>17854</v>
      </c>
    </row>
    <row r="509" spans="1:2">
      <c r="A509" s="448">
        <v>21870</v>
      </c>
      <c r="B509" s="315" t="s">
        <v>17854</v>
      </c>
    </row>
    <row r="510" spans="1:2">
      <c r="A510" s="448">
        <v>21871</v>
      </c>
      <c r="B510" s="315" t="s">
        <v>17854</v>
      </c>
    </row>
    <row r="511" spans="1:2">
      <c r="A511" s="448">
        <v>21877</v>
      </c>
      <c r="B511" s="315" t="s">
        <v>17854</v>
      </c>
    </row>
    <row r="512" spans="1:2">
      <c r="A512" s="448">
        <v>21880</v>
      </c>
      <c r="B512" s="315" t="s">
        <v>17854</v>
      </c>
    </row>
    <row r="513" spans="1:2">
      <c r="A513" s="448">
        <v>21890</v>
      </c>
      <c r="B513" s="315" t="s">
        <v>17854</v>
      </c>
    </row>
    <row r="514" spans="1:2">
      <c r="A514" s="448">
        <v>21891</v>
      </c>
      <c r="B514" s="315" t="s">
        <v>17855</v>
      </c>
    </row>
    <row r="515" spans="1:2">
      <c r="A515" s="448">
        <v>21892</v>
      </c>
      <c r="B515" s="315" t="s">
        <v>17854</v>
      </c>
    </row>
    <row r="516" spans="1:2">
      <c r="A516" s="448">
        <v>21910</v>
      </c>
      <c r="B516" s="315" t="s">
        <v>17857</v>
      </c>
    </row>
    <row r="517" spans="1:2">
      <c r="A517" s="448">
        <v>21920</v>
      </c>
      <c r="B517" s="315" t="s">
        <v>17754</v>
      </c>
    </row>
    <row r="518" spans="1:2">
      <c r="A518" s="448">
        <v>21925</v>
      </c>
      <c r="B518" s="315" t="s">
        <v>17857</v>
      </c>
    </row>
    <row r="519" spans="1:2">
      <c r="A519" s="448">
        <v>21930</v>
      </c>
      <c r="B519" s="315" t="s">
        <v>17857</v>
      </c>
    </row>
    <row r="520" spans="1:2">
      <c r="A520" s="448">
        <v>21931</v>
      </c>
      <c r="B520" s="315" t="s">
        <v>17858</v>
      </c>
    </row>
    <row r="521" spans="1:2">
      <c r="A521" s="448">
        <v>21940</v>
      </c>
      <c r="B521" s="315" t="s">
        <v>17858</v>
      </c>
    </row>
    <row r="522" spans="1:2">
      <c r="A522" s="448">
        <v>21977</v>
      </c>
      <c r="B522" s="315" t="s">
        <v>17857</v>
      </c>
    </row>
    <row r="523" spans="1:2">
      <c r="A523" s="448">
        <v>22110</v>
      </c>
      <c r="B523" s="315" t="s">
        <v>17859</v>
      </c>
    </row>
    <row r="524" spans="1:2">
      <c r="A524" s="448">
        <v>22120</v>
      </c>
      <c r="B524" s="315" t="s">
        <v>17859</v>
      </c>
    </row>
    <row r="525" spans="1:2">
      <c r="A525" s="448">
        <v>22130</v>
      </c>
      <c r="B525" s="315" t="s">
        <v>17859</v>
      </c>
    </row>
    <row r="526" spans="1:2">
      <c r="A526" s="448">
        <v>22210</v>
      </c>
      <c r="B526" s="315" t="s">
        <v>17860</v>
      </c>
    </row>
    <row r="527" spans="1:2">
      <c r="A527" s="448">
        <v>22220</v>
      </c>
      <c r="B527" s="315" t="s">
        <v>17860</v>
      </c>
    </row>
    <row r="528" spans="1:2">
      <c r="A528" s="448">
        <v>22310</v>
      </c>
      <c r="B528" s="315" t="s">
        <v>17861</v>
      </c>
    </row>
    <row r="529" spans="1:2">
      <c r="A529" s="448">
        <v>22330</v>
      </c>
      <c r="B529" s="315" t="s">
        <v>17862</v>
      </c>
    </row>
    <row r="530" spans="1:2">
      <c r="A530" s="448">
        <v>22410</v>
      </c>
      <c r="B530" s="315" t="s">
        <v>17863</v>
      </c>
    </row>
    <row r="531" spans="1:2">
      <c r="A531" s="448">
        <v>22420</v>
      </c>
      <c r="B531" s="315" t="s">
        <v>17863</v>
      </c>
    </row>
    <row r="532" spans="1:2">
      <c r="A532" s="448">
        <v>22510</v>
      </c>
      <c r="B532" s="315" t="s">
        <v>17864</v>
      </c>
    </row>
    <row r="533" spans="1:2">
      <c r="A533" s="448">
        <v>22520</v>
      </c>
      <c r="B533" s="315" t="s">
        <v>17864</v>
      </c>
    </row>
    <row r="534" spans="1:2">
      <c r="A534" s="448">
        <v>22530</v>
      </c>
      <c r="B534" s="315" t="s">
        <v>17864</v>
      </c>
    </row>
    <row r="535" spans="1:2">
      <c r="A535" s="448">
        <v>22540</v>
      </c>
      <c r="B535" s="315" t="s">
        <v>17864</v>
      </c>
    </row>
    <row r="536" spans="1:2">
      <c r="A536" s="448">
        <v>22550</v>
      </c>
      <c r="B536" s="315" t="s">
        <v>17864</v>
      </c>
    </row>
    <row r="537" spans="1:2">
      <c r="A537" s="448">
        <v>22560</v>
      </c>
      <c r="B537" s="315" t="s">
        <v>17864</v>
      </c>
    </row>
    <row r="538" spans="1:2">
      <c r="A538" s="448">
        <v>22610</v>
      </c>
      <c r="B538" s="315" t="s">
        <v>17865</v>
      </c>
    </row>
    <row r="539" spans="1:2">
      <c r="A539" s="448">
        <v>22615</v>
      </c>
      <c r="B539" s="315" t="s">
        <v>17865</v>
      </c>
    </row>
    <row r="540" spans="1:2">
      <c r="A540" s="448">
        <v>22620</v>
      </c>
      <c r="B540" s="315" t="s">
        <v>17865</v>
      </c>
    </row>
    <row r="541" spans="1:2">
      <c r="A541" s="448">
        <v>22625</v>
      </c>
      <c r="B541" s="315" t="s">
        <v>17865</v>
      </c>
    </row>
    <row r="542" spans="1:2">
      <c r="A542" s="448">
        <v>22630</v>
      </c>
      <c r="B542" s="315" t="s">
        <v>17865</v>
      </c>
    </row>
    <row r="543" spans="1:2">
      <c r="A543" s="448">
        <v>22635</v>
      </c>
      <c r="B543" s="315" t="s">
        <v>17865</v>
      </c>
    </row>
    <row r="544" spans="1:2">
      <c r="A544" s="448">
        <v>22640</v>
      </c>
      <c r="B544" s="315" t="s">
        <v>17865</v>
      </c>
    </row>
    <row r="545" spans="1:2">
      <c r="A545" s="448">
        <v>22645</v>
      </c>
      <c r="B545" s="315" t="s">
        <v>17865</v>
      </c>
    </row>
    <row r="546" spans="1:2">
      <c r="A546" s="448">
        <v>22650</v>
      </c>
      <c r="B546" s="315" t="s">
        <v>17865</v>
      </c>
    </row>
    <row r="547" spans="1:2">
      <c r="A547" s="448">
        <v>22655</v>
      </c>
      <c r="B547" s="315" t="s">
        <v>17865</v>
      </c>
    </row>
    <row r="548" spans="1:2">
      <c r="A548" s="448">
        <v>22656</v>
      </c>
      <c r="B548" s="315" t="s">
        <v>17866</v>
      </c>
    </row>
    <row r="549" spans="1:2">
      <c r="A549" s="448">
        <v>22660</v>
      </c>
      <c r="B549" s="315" t="s">
        <v>17865</v>
      </c>
    </row>
    <row r="550" spans="1:2">
      <c r="A550" s="448">
        <v>22665</v>
      </c>
      <c r="B550" s="315" t="s">
        <v>17865</v>
      </c>
    </row>
    <row r="551" spans="1:2">
      <c r="A551" s="448">
        <v>22666</v>
      </c>
      <c r="B551" s="315" t="s">
        <v>17866</v>
      </c>
    </row>
    <row r="552" spans="1:2">
      <c r="A552" s="448">
        <v>22670</v>
      </c>
      <c r="B552" s="315" t="s">
        <v>17865</v>
      </c>
    </row>
    <row r="553" spans="1:2">
      <c r="A553" s="448">
        <v>22675</v>
      </c>
      <c r="B553" s="315" t="s">
        <v>17865</v>
      </c>
    </row>
    <row r="554" spans="1:2">
      <c r="A554" s="448">
        <v>22680</v>
      </c>
      <c r="B554" s="315" t="s">
        <v>17865</v>
      </c>
    </row>
    <row r="555" spans="1:2">
      <c r="A555" s="448">
        <v>22681</v>
      </c>
      <c r="B555" s="315" t="s">
        <v>17867</v>
      </c>
    </row>
    <row r="556" spans="1:2">
      <c r="A556" s="448">
        <v>22682</v>
      </c>
      <c r="B556" s="315" t="s">
        <v>17868</v>
      </c>
    </row>
    <row r="557" spans="1:2">
      <c r="A557" s="448">
        <v>22685</v>
      </c>
      <c r="B557" s="315" t="s">
        <v>17865</v>
      </c>
    </row>
    <row r="558" spans="1:2">
      <c r="A558" s="448">
        <v>22686</v>
      </c>
      <c r="B558" s="315" t="s">
        <v>17865</v>
      </c>
    </row>
    <row r="559" spans="1:2">
      <c r="A559" s="448">
        <v>22688</v>
      </c>
      <c r="B559" s="315" t="s">
        <v>17865</v>
      </c>
    </row>
    <row r="560" spans="1:2">
      <c r="A560" s="448">
        <v>22710</v>
      </c>
      <c r="B560" s="315" t="s">
        <v>17869</v>
      </c>
    </row>
    <row r="561" spans="1:2">
      <c r="A561" s="448">
        <v>22720</v>
      </c>
      <c r="B561" s="315" t="s">
        <v>17869</v>
      </c>
    </row>
    <row r="562" spans="1:2">
      <c r="A562" s="448">
        <v>22730</v>
      </c>
      <c r="B562" s="315" t="s">
        <v>17869</v>
      </c>
    </row>
    <row r="563" spans="1:2">
      <c r="A563" s="448">
        <v>22735</v>
      </c>
      <c r="B563" s="315" t="s">
        <v>17869</v>
      </c>
    </row>
    <row r="564" spans="1:2">
      <c r="A564" s="448">
        <v>22810</v>
      </c>
      <c r="B564" s="315" t="s">
        <v>17870</v>
      </c>
    </row>
    <row r="565" spans="1:2">
      <c r="A565" s="448">
        <v>22820</v>
      </c>
      <c r="B565" s="315" t="s">
        <v>17870</v>
      </c>
    </row>
    <row r="566" spans="1:2">
      <c r="A566" s="448">
        <v>22830</v>
      </c>
      <c r="B566" s="315" t="s">
        <v>17870</v>
      </c>
    </row>
    <row r="567" spans="1:2">
      <c r="A567" s="448">
        <v>22835</v>
      </c>
      <c r="B567" s="315" t="s">
        <v>17871</v>
      </c>
    </row>
    <row r="568" spans="1:2">
      <c r="A568" s="448">
        <v>22910</v>
      </c>
      <c r="B568" s="315" t="s">
        <v>17872</v>
      </c>
    </row>
    <row r="569" spans="1:2">
      <c r="A569" s="448">
        <v>22920</v>
      </c>
      <c r="B569" s="315" t="s">
        <v>17872</v>
      </c>
    </row>
    <row r="570" spans="1:2">
      <c r="A570" s="448">
        <v>22930</v>
      </c>
      <c r="B570" s="315" t="s">
        <v>17872</v>
      </c>
    </row>
    <row r="571" spans="1:2">
      <c r="A571" s="448">
        <v>22950</v>
      </c>
      <c r="B571" s="315" t="s">
        <v>17873</v>
      </c>
    </row>
    <row r="572" spans="1:2">
      <c r="A572" s="448">
        <v>22977</v>
      </c>
      <c r="B572" s="315" t="s">
        <v>17870</v>
      </c>
    </row>
    <row r="573" spans="1:2">
      <c r="A573" s="448">
        <v>22980</v>
      </c>
      <c r="B573" s="315" t="s">
        <v>17870</v>
      </c>
    </row>
    <row r="574" spans="1:2">
      <c r="A574" s="448">
        <v>31010</v>
      </c>
      <c r="B574" s="315" t="s">
        <v>17778</v>
      </c>
    </row>
    <row r="575" spans="1:2">
      <c r="A575" s="448">
        <v>31011</v>
      </c>
      <c r="B575" s="315" t="s">
        <v>17874</v>
      </c>
    </row>
    <row r="576" spans="1:2">
      <c r="A576" s="448">
        <v>31013</v>
      </c>
      <c r="B576" s="315" t="s">
        <v>17874</v>
      </c>
    </row>
    <row r="577" spans="1:2">
      <c r="A577" s="448">
        <v>31015</v>
      </c>
      <c r="B577" s="315" t="s">
        <v>17874</v>
      </c>
    </row>
    <row r="578" spans="1:2">
      <c r="A578" s="448">
        <v>31017</v>
      </c>
      <c r="B578" s="315" t="s">
        <v>17874</v>
      </c>
    </row>
    <row r="579" spans="1:2">
      <c r="A579" s="448">
        <v>31019</v>
      </c>
      <c r="B579" s="315" t="s">
        <v>17874</v>
      </c>
    </row>
    <row r="580" spans="1:2">
      <c r="A580" s="448">
        <v>31021</v>
      </c>
      <c r="B580" s="315" t="s">
        <v>17874</v>
      </c>
    </row>
    <row r="581" spans="1:2">
      <c r="A581" s="448">
        <v>31023</v>
      </c>
      <c r="B581" s="315" t="s">
        <v>17874</v>
      </c>
    </row>
    <row r="582" spans="1:2">
      <c r="A582" s="448">
        <v>31025</v>
      </c>
      <c r="B582" s="315" t="s">
        <v>17874</v>
      </c>
    </row>
    <row r="583" spans="1:2">
      <c r="A583" s="448">
        <v>31027</v>
      </c>
      <c r="B583" s="315" t="s">
        <v>17874</v>
      </c>
    </row>
    <row r="584" spans="1:2">
      <c r="A584" s="448">
        <v>31029</v>
      </c>
      <c r="B584" s="315" t="s">
        <v>17874</v>
      </c>
    </row>
    <row r="585" spans="1:2">
      <c r="A585" s="448">
        <v>31031</v>
      </c>
      <c r="B585" s="315" t="s">
        <v>17875</v>
      </c>
    </row>
    <row r="586" spans="1:2">
      <c r="A586" s="448">
        <v>31033</v>
      </c>
      <c r="B586" s="315" t="s">
        <v>17874</v>
      </c>
    </row>
    <row r="587" spans="1:2">
      <c r="A587" s="448">
        <v>31037</v>
      </c>
      <c r="B587" s="315" t="s">
        <v>17874</v>
      </c>
    </row>
    <row r="588" spans="1:2">
      <c r="A588" s="448">
        <v>31039</v>
      </c>
      <c r="B588" s="315" t="s">
        <v>17876</v>
      </c>
    </row>
    <row r="589" spans="1:2">
      <c r="A589" s="448">
        <v>31040</v>
      </c>
      <c r="B589" s="315" t="s">
        <v>17877</v>
      </c>
    </row>
    <row r="590" spans="1:2">
      <c r="A590" s="448">
        <v>31105</v>
      </c>
      <c r="B590" s="315" t="s">
        <v>17825</v>
      </c>
    </row>
    <row r="591" spans="1:2">
      <c r="A591" s="448">
        <v>31106</v>
      </c>
      <c r="B591" s="315" t="s">
        <v>17826</v>
      </c>
    </row>
    <row r="592" spans="1:2">
      <c r="A592" s="448">
        <v>31107</v>
      </c>
      <c r="B592" s="315" t="s">
        <v>17826</v>
      </c>
    </row>
    <row r="593" spans="1:2">
      <c r="A593" s="448">
        <v>31110</v>
      </c>
      <c r="B593" s="315" t="s">
        <v>17878</v>
      </c>
    </row>
    <row r="594" spans="1:2">
      <c r="A594" s="448">
        <v>31120</v>
      </c>
      <c r="B594" s="315" t="s">
        <v>17878</v>
      </c>
    </row>
    <row r="595" spans="1:2">
      <c r="A595" s="448">
        <v>31125</v>
      </c>
      <c r="B595" s="315" t="s">
        <v>17878</v>
      </c>
    </row>
    <row r="596" spans="1:2">
      <c r="A596" s="448">
        <v>31210</v>
      </c>
      <c r="B596" s="315" t="s">
        <v>17879</v>
      </c>
    </row>
    <row r="597" spans="1:2">
      <c r="A597" s="448">
        <v>31220</v>
      </c>
      <c r="B597" s="315" t="s">
        <v>17879</v>
      </c>
    </row>
    <row r="598" spans="1:2">
      <c r="A598" s="448">
        <v>31225</v>
      </c>
      <c r="B598" s="315" t="s">
        <v>17879</v>
      </c>
    </row>
    <row r="599" spans="1:2">
      <c r="A599" s="448">
        <v>31230</v>
      </c>
      <c r="B599" s="315" t="s">
        <v>17879</v>
      </c>
    </row>
    <row r="600" spans="1:2">
      <c r="A600" s="448">
        <v>31310</v>
      </c>
      <c r="B600" s="315" t="s">
        <v>17880</v>
      </c>
    </row>
    <row r="601" spans="1:2">
      <c r="A601" s="448">
        <v>31320</v>
      </c>
      <c r="B601" s="315" t="s">
        <v>17880</v>
      </c>
    </row>
    <row r="602" spans="1:2">
      <c r="A602" s="448">
        <v>31325</v>
      </c>
      <c r="B602" s="315" t="s">
        <v>17880</v>
      </c>
    </row>
    <row r="603" spans="1:2">
      <c r="A603" s="448">
        <v>31410</v>
      </c>
      <c r="B603" s="315" t="s">
        <v>17881</v>
      </c>
    </row>
    <row r="604" spans="1:2">
      <c r="A604" s="448">
        <v>31510</v>
      </c>
      <c r="B604" s="315" t="s">
        <v>17882</v>
      </c>
    </row>
    <row r="605" spans="1:2">
      <c r="A605" s="448">
        <v>31515</v>
      </c>
      <c r="B605" s="315" t="s">
        <v>17882</v>
      </c>
    </row>
    <row r="606" spans="1:2">
      <c r="A606" s="448">
        <v>31520</v>
      </c>
      <c r="B606" s="315" t="s">
        <v>17882</v>
      </c>
    </row>
    <row r="607" spans="1:2">
      <c r="A607" s="448">
        <v>31525</v>
      </c>
      <c r="B607" s="315" t="s">
        <v>17882</v>
      </c>
    </row>
    <row r="608" spans="1:2">
      <c r="A608" s="448">
        <v>31530</v>
      </c>
      <c r="B608" s="315" t="s">
        <v>17882</v>
      </c>
    </row>
    <row r="609" spans="1:2">
      <c r="A609" s="448">
        <v>31610</v>
      </c>
      <c r="B609" s="315" t="s">
        <v>17883</v>
      </c>
    </row>
    <row r="610" spans="1:2">
      <c r="A610" s="448">
        <v>31710</v>
      </c>
      <c r="B610" s="315" t="s">
        <v>17884</v>
      </c>
    </row>
    <row r="611" spans="1:2">
      <c r="A611" s="448">
        <v>31715</v>
      </c>
      <c r="B611" s="315" t="s">
        <v>17884</v>
      </c>
    </row>
    <row r="612" spans="1:2">
      <c r="A612" s="448">
        <v>31720</v>
      </c>
      <c r="B612" s="315" t="s">
        <v>17884</v>
      </c>
    </row>
    <row r="613" spans="1:2">
      <c r="A613" s="448">
        <v>31725</v>
      </c>
      <c r="B613" s="315" t="s">
        <v>17884</v>
      </c>
    </row>
    <row r="614" spans="1:2">
      <c r="A614" s="448">
        <v>31810</v>
      </c>
      <c r="B614" s="315" t="s">
        <v>17885</v>
      </c>
    </row>
    <row r="615" spans="1:2">
      <c r="A615" s="448">
        <v>31815</v>
      </c>
      <c r="B615" s="315" t="s">
        <v>17885</v>
      </c>
    </row>
    <row r="616" spans="1:2">
      <c r="A616" s="448">
        <v>31910</v>
      </c>
      <c r="B616" s="315" t="s">
        <v>17886</v>
      </c>
    </row>
    <row r="617" spans="1:2">
      <c r="A617" s="448">
        <v>31915</v>
      </c>
      <c r="B617" s="315" t="s">
        <v>17886</v>
      </c>
    </row>
    <row r="618" spans="1:2">
      <c r="A618" s="448">
        <v>31920</v>
      </c>
      <c r="B618" s="315" t="s">
        <v>17886</v>
      </c>
    </row>
    <row r="619" spans="1:2">
      <c r="A619" s="448">
        <v>31925</v>
      </c>
      <c r="B619" s="315" t="s">
        <v>17886</v>
      </c>
    </row>
    <row r="620" spans="1:2">
      <c r="A620" s="448">
        <v>31930</v>
      </c>
      <c r="B620" s="315" t="s">
        <v>17886</v>
      </c>
    </row>
    <row r="621" spans="1:2">
      <c r="A621" s="448">
        <v>31935</v>
      </c>
      <c r="B621" s="315" t="s">
        <v>17886</v>
      </c>
    </row>
    <row r="622" spans="1:2">
      <c r="A622" s="448">
        <v>31940</v>
      </c>
      <c r="B622" s="315" t="s">
        <v>17886</v>
      </c>
    </row>
    <row r="623" spans="1:2">
      <c r="A623" s="448">
        <v>32010</v>
      </c>
      <c r="B623" s="315" t="s">
        <v>17887</v>
      </c>
    </row>
    <row r="624" spans="1:2">
      <c r="A624" s="448">
        <v>32020</v>
      </c>
      <c r="B624" s="315" t="s">
        <v>17887</v>
      </c>
    </row>
    <row r="625" spans="1:2">
      <c r="A625" s="448">
        <v>32110</v>
      </c>
      <c r="B625" s="315" t="s">
        <v>17888</v>
      </c>
    </row>
    <row r="626" spans="1:2">
      <c r="A626" s="448">
        <v>37110</v>
      </c>
      <c r="B626" s="315" t="s">
        <v>17889</v>
      </c>
    </row>
    <row r="627" spans="1:2">
      <c r="A627" s="448">
        <v>37111</v>
      </c>
      <c r="B627" s="315" t="s">
        <v>17889</v>
      </c>
    </row>
    <row r="628" spans="1:2">
      <c r="A628" s="448">
        <v>37112</v>
      </c>
      <c r="B628" s="315" t="s">
        <v>17889</v>
      </c>
    </row>
    <row r="629" spans="1:2">
      <c r="A629" s="448">
        <v>37113</v>
      </c>
      <c r="B629" s="315" t="s">
        <v>17889</v>
      </c>
    </row>
    <row r="630" spans="1:2">
      <c r="A630" s="448">
        <v>37114</v>
      </c>
      <c r="B630" s="315" t="s">
        <v>17889</v>
      </c>
    </row>
    <row r="631" spans="1:2">
      <c r="A631" s="448">
        <v>37115</v>
      </c>
      <c r="B631" s="315" t="s">
        <v>17889</v>
      </c>
    </row>
    <row r="632" spans="1:2">
      <c r="A632" s="448">
        <v>37116</v>
      </c>
      <c r="B632" s="315" t="s">
        <v>17889</v>
      </c>
    </row>
    <row r="633" spans="1:2">
      <c r="A633" s="448">
        <v>37117</v>
      </c>
      <c r="B633" s="315" t="s">
        <v>17889</v>
      </c>
    </row>
    <row r="634" spans="1:2">
      <c r="A634" s="448">
        <v>37118</v>
      </c>
      <c r="B634" s="315" t="s">
        <v>17889</v>
      </c>
    </row>
    <row r="635" spans="1:2">
      <c r="A635" s="448">
        <v>37119</v>
      </c>
      <c r="B635" s="315" t="s">
        <v>17889</v>
      </c>
    </row>
    <row r="636" spans="1:2">
      <c r="A636" s="448">
        <v>37120</v>
      </c>
      <c r="B636" s="315" t="s">
        <v>17889</v>
      </c>
    </row>
    <row r="637" spans="1:2">
      <c r="A637" s="448">
        <v>39010</v>
      </c>
      <c r="B637" s="315" t="s">
        <v>17752</v>
      </c>
    </row>
    <row r="638" spans="1:2">
      <c r="A638" s="448">
        <v>39011</v>
      </c>
      <c r="B638" s="315" t="s">
        <v>17752</v>
      </c>
    </row>
    <row r="639" spans="1:2">
      <c r="A639" s="448">
        <v>39012</v>
      </c>
      <c r="B639" s="315" t="s">
        <v>17752</v>
      </c>
    </row>
    <row r="640" spans="1:2">
      <c r="A640" s="448">
        <v>39013</v>
      </c>
      <c r="B640" s="315" t="s">
        <v>17752</v>
      </c>
    </row>
    <row r="641" spans="1:2">
      <c r="A641" s="448">
        <v>39014</v>
      </c>
      <c r="B641" s="315" t="s">
        <v>17752</v>
      </c>
    </row>
    <row r="642" spans="1:2">
      <c r="A642" s="448">
        <v>39015</v>
      </c>
      <c r="B642" s="315" t="s">
        <v>17752</v>
      </c>
    </row>
    <row r="643" spans="1:2">
      <c r="A643" s="448">
        <v>39016</v>
      </c>
      <c r="B643" s="315" t="s">
        <v>17752</v>
      </c>
    </row>
    <row r="644" spans="1:2">
      <c r="A644" s="448">
        <v>39017</v>
      </c>
      <c r="B644" s="315" t="s">
        <v>17752</v>
      </c>
    </row>
    <row r="645" spans="1:2">
      <c r="A645" s="448">
        <v>39018</v>
      </c>
      <c r="B645" s="315" t="s">
        <v>17752</v>
      </c>
    </row>
    <row r="646" spans="1:2">
      <c r="A646" s="448">
        <v>39019</v>
      </c>
      <c r="B646" s="315" t="s">
        <v>17752</v>
      </c>
    </row>
    <row r="647" spans="1:2">
      <c r="A647" s="448">
        <v>39020</v>
      </c>
      <c r="B647" s="315" t="s">
        <v>17752</v>
      </c>
    </row>
    <row r="648" spans="1:2">
      <c r="A648" s="448">
        <v>41110</v>
      </c>
      <c r="B648" s="315" t="s">
        <v>17890</v>
      </c>
    </row>
    <row r="649" spans="1:2">
      <c r="A649" s="448">
        <v>41111</v>
      </c>
      <c r="B649" s="315" t="s">
        <v>17891</v>
      </c>
    </row>
    <row r="650" spans="1:2">
      <c r="A650" s="448">
        <v>41112</v>
      </c>
      <c r="B650" s="315" t="s">
        <v>17892</v>
      </c>
    </row>
    <row r="651" spans="1:2">
      <c r="A651" s="448">
        <v>41120</v>
      </c>
      <c r="B651" s="315" t="s">
        <v>17890</v>
      </c>
    </row>
    <row r="652" spans="1:2">
      <c r="A652" s="448">
        <v>41121</v>
      </c>
      <c r="B652" s="315" t="s">
        <v>17891</v>
      </c>
    </row>
    <row r="653" spans="1:2">
      <c r="A653" s="448">
        <v>41122</v>
      </c>
      <c r="B653" s="315" t="s">
        <v>17892</v>
      </c>
    </row>
    <row r="654" spans="1:2">
      <c r="A654" s="448">
        <v>41130</v>
      </c>
      <c r="B654" s="315" t="s">
        <v>17890</v>
      </c>
    </row>
    <row r="655" spans="1:2">
      <c r="A655" s="448">
        <v>41131</v>
      </c>
      <c r="B655" s="315" t="s">
        <v>17891</v>
      </c>
    </row>
    <row r="656" spans="1:2">
      <c r="A656" s="448">
        <v>41132</v>
      </c>
      <c r="B656" s="315" t="s">
        <v>17892</v>
      </c>
    </row>
    <row r="657" spans="1:2">
      <c r="A657" s="448">
        <v>41140</v>
      </c>
      <c r="B657" s="315" t="s">
        <v>17890</v>
      </c>
    </row>
    <row r="658" spans="1:2">
      <c r="A658" s="448">
        <v>41141</v>
      </c>
      <c r="B658" s="315" t="s">
        <v>17891</v>
      </c>
    </row>
    <row r="659" spans="1:2">
      <c r="A659" s="448">
        <v>41142</v>
      </c>
      <c r="B659" s="315" t="s">
        <v>17892</v>
      </c>
    </row>
    <row r="660" spans="1:2">
      <c r="A660" s="448">
        <v>41150</v>
      </c>
      <c r="B660" s="315" t="s">
        <v>17890</v>
      </c>
    </row>
    <row r="661" spans="1:2">
      <c r="A661" s="448">
        <v>41151</v>
      </c>
      <c r="B661" s="315" t="s">
        <v>17891</v>
      </c>
    </row>
    <row r="662" spans="1:2">
      <c r="A662" s="448">
        <v>41152</v>
      </c>
      <c r="B662" s="315" t="s">
        <v>17892</v>
      </c>
    </row>
    <row r="663" spans="1:2">
      <c r="A663" s="448">
        <v>41155</v>
      </c>
      <c r="B663" s="315" t="s">
        <v>17893</v>
      </c>
    </row>
    <row r="664" spans="1:2">
      <c r="A664" s="448">
        <v>41160</v>
      </c>
      <c r="B664" s="315" t="s">
        <v>17893</v>
      </c>
    </row>
    <row r="665" spans="1:2">
      <c r="A665" s="448">
        <v>41182</v>
      </c>
      <c r="B665" s="315" t="s">
        <v>17890</v>
      </c>
    </row>
    <row r="666" spans="1:2">
      <c r="A666" s="448">
        <v>41184</v>
      </c>
      <c r="B666" s="315" t="s">
        <v>17890</v>
      </c>
    </row>
    <row r="667" spans="1:2">
      <c r="A667" s="448">
        <v>41215</v>
      </c>
      <c r="B667" s="315" t="s">
        <v>17894</v>
      </c>
    </row>
    <row r="668" spans="1:2">
      <c r="A668" s="448">
        <v>41225</v>
      </c>
      <c r="B668" s="315" t="s">
        <v>17894</v>
      </c>
    </row>
    <row r="669" spans="1:2">
      <c r="A669" s="448">
        <v>41235</v>
      </c>
      <c r="B669" s="315" t="s">
        <v>17894</v>
      </c>
    </row>
    <row r="670" spans="1:2">
      <c r="A670" s="448">
        <v>41240</v>
      </c>
      <c r="B670" s="315" t="s">
        <v>17894</v>
      </c>
    </row>
    <row r="671" spans="1:2">
      <c r="A671" s="448">
        <v>41245</v>
      </c>
      <c r="B671" s="315" t="s">
        <v>17894</v>
      </c>
    </row>
    <row r="672" spans="1:2">
      <c r="A672" s="448">
        <v>41250</v>
      </c>
      <c r="B672" s="315" t="s">
        <v>17894</v>
      </c>
    </row>
    <row r="673" spans="1:2">
      <c r="A673" s="448">
        <v>42122</v>
      </c>
      <c r="B673" s="315" t="s">
        <v>17895</v>
      </c>
    </row>
    <row r="674" spans="1:2">
      <c r="A674" s="448">
        <v>42132</v>
      </c>
      <c r="B674" s="315" t="s">
        <v>17895</v>
      </c>
    </row>
    <row r="675" spans="1:2">
      <c r="A675" s="448">
        <v>42135</v>
      </c>
      <c r="B675" s="315" t="s">
        <v>17896</v>
      </c>
    </row>
    <row r="676" spans="1:2">
      <c r="A676" s="448">
        <v>42142</v>
      </c>
      <c r="B676" s="315" t="s">
        <v>17895</v>
      </c>
    </row>
    <row r="677" spans="1:2">
      <c r="A677" s="448">
        <v>42148</v>
      </c>
      <c r="B677" s="315" t="s">
        <v>17895</v>
      </c>
    </row>
    <row r="678" spans="1:2">
      <c r="A678" s="448">
        <v>42162</v>
      </c>
      <c r="B678" s="315" t="s">
        <v>17895</v>
      </c>
    </row>
    <row r="679" spans="1:2">
      <c r="A679" s="448">
        <v>42182</v>
      </c>
      <c r="B679" s="315" t="s">
        <v>17897</v>
      </c>
    </row>
    <row r="680" spans="1:2">
      <c r="A680" s="448">
        <v>42310</v>
      </c>
      <c r="B680" s="315" t="s">
        <v>17898</v>
      </c>
    </row>
    <row r="681" spans="1:2">
      <c r="A681" s="448">
        <v>42320</v>
      </c>
      <c r="B681" s="315" t="s">
        <v>17704</v>
      </c>
    </row>
    <row r="682" spans="1:2">
      <c r="A682" s="448">
        <v>42410</v>
      </c>
      <c r="B682" s="315" t="s">
        <v>17899</v>
      </c>
    </row>
    <row r="683" spans="1:2">
      <c r="A683" s="448">
        <v>42510</v>
      </c>
      <c r="B683" s="315" t="s">
        <v>17900</v>
      </c>
    </row>
    <row r="684" spans="1:2">
      <c r="A684" s="448">
        <v>42511</v>
      </c>
      <c r="B684" s="315" t="s">
        <v>17900</v>
      </c>
    </row>
    <row r="685" spans="1:2">
      <c r="A685" s="448">
        <v>42520</v>
      </c>
      <c r="B685" s="315" t="s">
        <v>17900</v>
      </c>
    </row>
    <row r="686" spans="1:2">
      <c r="A686" s="448">
        <v>42530</v>
      </c>
      <c r="B686" s="315" t="s">
        <v>17900</v>
      </c>
    </row>
    <row r="687" spans="1:2">
      <c r="A687" s="448">
        <v>43110</v>
      </c>
      <c r="B687" s="315" t="s">
        <v>17901</v>
      </c>
    </row>
    <row r="688" spans="1:2">
      <c r="A688" s="448">
        <v>44110</v>
      </c>
      <c r="B688" s="315" t="s">
        <v>17844</v>
      </c>
    </row>
    <row r="689" spans="1:2">
      <c r="A689" s="448">
        <v>44111</v>
      </c>
      <c r="B689" s="315" t="s">
        <v>17844</v>
      </c>
    </row>
    <row r="690" spans="1:2">
      <c r="A690" s="448">
        <v>44112</v>
      </c>
      <c r="B690" s="315" t="s">
        <v>17844</v>
      </c>
    </row>
    <row r="691" spans="1:2">
      <c r="A691" s="448">
        <v>44113</v>
      </c>
      <c r="B691" s="315" t="s">
        <v>17902</v>
      </c>
    </row>
    <row r="692" spans="1:2">
      <c r="A692" s="448">
        <v>44114</v>
      </c>
      <c r="B692" s="315" t="s">
        <v>17902</v>
      </c>
    </row>
    <row r="693" spans="1:2">
      <c r="A693" s="448">
        <v>44120</v>
      </c>
      <c r="B693" s="315" t="s">
        <v>17903</v>
      </c>
    </row>
    <row r="694" spans="1:2">
      <c r="A694" s="448">
        <v>44130</v>
      </c>
      <c r="B694" s="315" t="s">
        <v>17904</v>
      </c>
    </row>
    <row r="695" spans="1:2">
      <c r="A695" s="448">
        <v>44135</v>
      </c>
      <c r="B695" s="315" t="s">
        <v>17754</v>
      </c>
    </row>
    <row r="696" spans="1:2">
      <c r="A696" s="448">
        <v>44140</v>
      </c>
      <c r="B696" s="315" t="s">
        <v>17844</v>
      </c>
    </row>
    <row r="697" spans="1:2">
      <c r="A697" s="448">
        <v>44170</v>
      </c>
      <c r="B697" s="315" t="s">
        <v>17844</v>
      </c>
    </row>
    <row r="698" spans="1:2">
      <c r="A698" s="448">
        <v>44171</v>
      </c>
      <c r="B698" s="315" t="s">
        <v>17844</v>
      </c>
    </row>
    <row r="699" spans="1:2">
      <c r="A699" s="448">
        <v>44172</v>
      </c>
      <c r="B699" s="315" t="s">
        <v>17844</v>
      </c>
    </row>
    <row r="700" spans="1:2">
      <c r="A700" s="448">
        <v>44173</v>
      </c>
      <c r="B700" s="315" t="s">
        <v>17844</v>
      </c>
    </row>
    <row r="701" spans="1:2">
      <c r="A701" s="448">
        <v>45110</v>
      </c>
      <c r="B701" s="315" t="s">
        <v>17905</v>
      </c>
    </row>
    <row r="702" spans="1:2">
      <c r="A702" s="448">
        <v>45170</v>
      </c>
      <c r="B702" s="315" t="s">
        <v>17905</v>
      </c>
    </row>
    <row r="703" spans="1:2">
      <c r="A703" s="448">
        <v>51010</v>
      </c>
      <c r="B703" s="315" t="s">
        <v>17906</v>
      </c>
    </row>
    <row r="704" spans="1:2">
      <c r="A704" s="448">
        <v>51011</v>
      </c>
      <c r="B704" s="315" t="s">
        <v>17906</v>
      </c>
    </row>
    <row r="705" spans="1:2">
      <c r="A705" s="448">
        <v>51012</v>
      </c>
      <c r="B705" s="315" t="s">
        <v>17907</v>
      </c>
    </row>
    <row r="706" spans="1:2">
      <c r="A706" s="448">
        <v>51015</v>
      </c>
      <c r="B706" s="315" t="s">
        <v>17906</v>
      </c>
    </row>
    <row r="707" spans="1:2">
      <c r="A707" s="448">
        <v>51016</v>
      </c>
      <c r="B707" s="315" t="s">
        <v>17778</v>
      </c>
    </row>
    <row r="708" spans="1:2">
      <c r="A708" s="448">
        <v>51020</v>
      </c>
      <c r="B708" s="315" t="s">
        <v>17906</v>
      </c>
    </row>
    <row r="709" spans="1:2">
      <c r="A709" s="448">
        <v>51077</v>
      </c>
      <c r="B709" s="315" t="s">
        <v>17907</v>
      </c>
    </row>
    <row r="710" spans="1:2">
      <c r="A710" s="448">
        <v>53010</v>
      </c>
      <c r="B710" s="315" t="s">
        <v>17908</v>
      </c>
    </row>
    <row r="711" spans="1:2">
      <c r="A711" s="448">
        <v>53020</v>
      </c>
      <c r="B711" s="315" t="s">
        <v>17871</v>
      </c>
    </row>
    <row r="712" spans="1:2">
      <c r="A712" s="448">
        <v>53025</v>
      </c>
      <c r="B712" s="315" t="s">
        <v>17908</v>
      </c>
    </row>
    <row r="713" spans="1:2">
      <c r="A713" s="448">
        <v>53030</v>
      </c>
      <c r="B713" s="315" t="s">
        <v>17909</v>
      </c>
    </row>
    <row r="714" spans="1:2">
      <c r="A714" s="448">
        <v>53040</v>
      </c>
      <c r="B714" s="315" t="s">
        <v>17910</v>
      </c>
    </row>
    <row r="715" spans="1:2">
      <c r="A715" s="448">
        <v>53045</v>
      </c>
      <c r="B715" s="315" t="s">
        <v>17910</v>
      </c>
    </row>
    <row r="716" spans="1:2">
      <c r="A716" s="448">
        <v>53050</v>
      </c>
      <c r="B716" s="315" t="s">
        <v>17871</v>
      </c>
    </row>
    <row r="717" spans="1:2">
      <c r="A717" s="448">
        <v>53060</v>
      </c>
      <c r="B717" s="315" t="s">
        <v>17907</v>
      </c>
    </row>
    <row r="718" spans="1:2">
      <c r="A718" s="448">
        <v>53070</v>
      </c>
      <c r="B718" s="315" t="s">
        <v>17733</v>
      </c>
    </row>
    <row r="719" spans="1:2">
      <c r="A719" s="448">
        <v>54010</v>
      </c>
      <c r="B719" s="315" t="s">
        <v>17911</v>
      </c>
    </row>
    <row r="720" spans="1:2">
      <c r="A720" s="448">
        <v>55010</v>
      </c>
      <c r="B720" s="315" t="s">
        <v>17908</v>
      </c>
    </row>
    <row r="721" spans="1:2">
      <c r="A721" s="448">
        <v>55020</v>
      </c>
      <c r="B721" s="315" t="s">
        <v>17912</v>
      </c>
    </row>
    <row r="722" spans="1:2">
      <c r="A722" s="448">
        <v>55030</v>
      </c>
      <c r="B722" s="315" t="s">
        <v>17908</v>
      </c>
    </row>
    <row r="723" spans="1:2">
      <c r="A723" s="448">
        <v>61010</v>
      </c>
      <c r="B723" s="315" t="s">
        <v>17778</v>
      </c>
    </row>
    <row r="724" spans="1:2">
      <c r="A724" s="448">
        <v>61030</v>
      </c>
      <c r="B724" s="315" t="s">
        <v>17778</v>
      </c>
    </row>
    <row r="725" spans="1:2">
      <c r="A725" s="448">
        <v>61040</v>
      </c>
      <c r="B725" s="315" t="s">
        <v>17778</v>
      </c>
    </row>
    <row r="726" spans="1:2">
      <c r="A726" s="448">
        <v>61050</v>
      </c>
      <c r="B726" s="315" t="s">
        <v>17778</v>
      </c>
    </row>
    <row r="727" spans="1:2">
      <c r="A727" s="448">
        <v>61070</v>
      </c>
      <c r="B727" s="315" t="s">
        <v>17913</v>
      </c>
    </row>
    <row r="728" spans="1:2">
      <c r="A728" s="448">
        <v>61071</v>
      </c>
      <c r="B728" s="315" t="s">
        <v>17913</v>
      </c>
    </row>
    <row r="729" spans="1:2">
      <c r="A729" s="448">
        <v>61072</v>
      </c>
      <c r="B729" s="315" t="s">
        <v>17913</v>
      </c>
    </row>
    <row r="730" spans="1:2">
      <c r="A730" s="448">
        <v>61073</v>
      </c>
      <c r="B730" s="315" t="s">
        <v>17914</v>
      </c>
    </row>
    <row r="731" spans="1:2">
      <c r="A731" s="448">
        <v>61074</v>
      </c>
      <c r="B731" s="315" t="s">
        <v>17908</v>
      </c>
    </row>
    <row r="732" spans="1:2">
      <c r="A732" s="448">
        <v>61077</v>
      </c>
      <c r="B732" s="315" t="s">
        <v>17778</v>
      </c>
    </row>
    <row r="733" spans="1:2">
      <c r="A733" s="448">
        <v>62010</v>
      </c>
      <c r="B733" s="315" t="s">
        <v>17915</v>
      </c>
    </row>
    <row r="734" spans="1:2">
      <c r="A734" s="448">
        <v>62077</v>
      </c>
      <c r="B734" s="315" t="s">
        <v>17915</v>
      </c>
    </row>
    <row r="735" spans="1:2">
      <c r="A735" s="448">
        <v>69010</v>
      </c>
      <c r="B735" s="315" t="s">
        <v>17916</v>
      </c>
    </row>
    <row r="736" spans="1:2">
      <c r="A736" s="448">
        <v>69015</v>
      </c>
      <c r="B736" s="315" t="s">
        <v>17916</v>
      </c>
    </row>
    <row r="737" spans="1:2">
      <c r="A737" s="448">
        <v>69025</v>
      </c>
      <c r="B737" s="315" t="s">
        <v>17916</v>
      </c>
    </row>
    <row r="738" spans="1:2">
      <c r="A738" s="448">
        <v>69030</v>
      </c>
      <c r="B738" s="315" t="s">
        <v>17916</v>
      </c>
    </row>
    <row r="739" spans="1:2">
      <c r="A739" s="448">
        <v>71120</v>
      </c>
      <c r="B739" s="315" t="s">
        <v>17917</v>
      </c>
    </row>
    <row r="740" spans="1:2">
      <c r="A740" s="448">
        <v>71125</v>
      </c>
      <c r="B740" s="315" t="s">
        <v>17917</v>
      </c>
    </row>
    <row r="741" spans="1:2">
      <c r="A741" s="448">
        <v>71129</v>
      </c>
      <c r="B741" s="315" t="s">
        <v>17917</v>
      </c>
    </row>
    <row r="742" spans="1:2">
      <c r="A742" s="448">
        <v>71130</v>
      </c>
      <c r="B742" s="315" t="s">
        <v>17917</v>
      </c>
    </row>
    <row r="743" spans="1:2">
      <c r="A743" s="448">
        <v>71134</v>
      </c>
      <c r="B743" s="315" t="s">
        <v>17917</v>
      </c>
    </row>
    <row r="744" spans="1:2">
      <c r="A744" s="448">
        <v>71135</v>
      </c>
      <c r="B744" s="315" t="s">
        <v>17917</v>
      </c>
    </row>
    <row r="745" spans="1:2">
      <c r="A745" s="448">
        <v>71139</v>
      </c>
      <c r="B745" s="315" t="s">
        <v>17917</v>
      </c>
    </row>
    <row r="746" spans="1:2">
      <c r="A746" s="448">
        <v>71145</v>
      </c>
      <c r="B746" s="315" t="s">
        <v>17918</v>
      </c>
    </row>
    <row r="747" spans="1:2">
      <c r="A747" s="448">
        <v>71150</v>
      </c>
      <c r="B747" s="315" t="s">
        <v>17917</v>
      </c>
    </row>
    <row r="748" spans="1:2">
      <c r="A748" s="448">
        <v>71155</v>
      </c>
      <c r="B748" s="315" t="s">
        <v>17917</v>
      </c>
    </row>
    <row r="749" spans="1:2">
      <c r="A749" s="448">
        <v>71159</v>
      </c>
      <c r="B749" s="315" t="s">
        <v>17917</v>
      </c>
    </row>
    <row r="750" spans="1:2">
      <c r="A750" s="448">
        <v>71311</v>
      </c>
      <c r="B750" s="315" t="s">
        <v>17919</v>
      </c>
    </row>
    <row r="751" spans="1:2">
      <c r="A751" s="448">
        <v>71410</v>
      </c>
      <c r="B751" s="315" t="s">
        <v>17920</v>
      </c>
    </row>
    <row r="752" spans="1:2">
      <c r="A752" s="448">
        <v>71420</v>
      </c>
      <c r="B752" s="315" t="s">
        <v>17921</v>
      </c>
    </row>
    <row r="753" spans="1:2">
      <c r="A753" s="448">
        <v>71430</v>
      </c>
      <c r="B753" s="315" t="s">
        <v>17922</v>
      </c>
    </row>
    <row r="754" spans="1:2">
      <c r="A754" s="448">
        <v>71431</v>
      </c>
      <c r="B754" s="315" t="s">
        <v>17922</v>
      </c>
    </row>
    <row r="755" spans="1:2">
      <c r="A755" s="448">
        <v>71432</v>
      </c>
      <c r="B755" s="315" t="s">
        <v>17923</v>
      </c>
    </row>
    <row r="756" spans="1:2">
      <c r="A756" s="448">
        <v>71433</v>
      </c>
      <c r="B756" s="315" t="s">
        <v>17778</v>
      </c>
    </row>
    <row r="757" spans="1:2">
      <c r="A757" s="448">
        <v>71477</v>
      </c>
      <c r="B757" s="315" t="s">
        <v>17924</v>
      </c>
    </row>
    <row r="758" spans="1:2">
      <c r="A758" s="448">
        <v>72111</v>
      </c>
      <c r="B758" s="315" t="s">
        <v>17925</v>
      </c>
    </row>
    <row r="759" spans="1:2">
      <c r="A759" s="448">
        <v>72114</v>
      </c>
      <c r="B759" s="315" t="s">
        <v>17926</v>
      </c>
    </row>
    <row r="760" spans="1:2">
      <c r="A760" s="448">
        <v>72115</v>
      </c>
      <c r="B760" s="315" t="s">
        <v>17927</v>
      </c>
    </row>
    <row r="761" spans="1:2">
      <c r="A761" s="448">
        <v>72127</v>
      </c>
      <c r="B761" s="315" t="s">
        <v>17928</v>
      </c>
    </row>
    <row r="762" spans="1:2">
      <c r="A762" s="448">
        <v>72140</v>
      </c>
      <c r="B762" s="315" t="s">
        <v>17929</v>
      </c>
    </row>
    <row r="763" spans="1:2">
      <c r="A763" s="448">
        <v>72141</v>
      </c>
      <c r="B763" s="315" t="s">
        <v>17930</v>
      </c>
    </row>
    <row r="764" spans="1:2">
      <c r="A764" s="448">
        <v>72145</v>
      </c>
      <c r="B764" s="315" t="s">
        <v>17931</v>
      </c>
    </row>
    <row r="765" spans="1:2">
      <c r="A765" s="448">
        <v>72146</v>
      </c>
      <c r="B765" s="315" t="s">
        <v>17925</v>
      </c>
    </row>
    <row r="766" spans="1:2">
      <c r="A766" s="448">
        <v>72147</v>
      </c>
      <c r="B766" s="315" t="s">
        <v>17932</v>
      </c>
    </row>
    <row r="767" spans="1:2">
      <c r="A767" s="448">
        <v>72210</v>
      </c>
      <c r="B767" s="315" t="s">
        <v>17931</v>
      </c>
    </row>
    <row r="768" spans="1:2">
      <c r="A768" s="448">
        <v>72235</v>
      </c>
      <c r="B768" s="315" t="s">
        <v>17931</v>
      </c>
    </row>
    <row r="769" spans="1:2">
      <c r="A769" s="448">
        <v>72250</v>
      </c>
      <c r="B769" s="315" t="s">
        <v>17933</v>
      </c>
    </row>
    <row r="770" spans="1:2">
      <c r="A770" s="448">
        <v>72260</v>
      </c>
      <c r="B770" s="315" t="s">
        <v>17778</v>
      </c>
    </row>
    <row r="771" spans="1:2">
      <c r="A771" s="448">
        <v>72320</v>
      </c>
      <c r="B771" s="315" t="s">
        <v>17934</v>
      </c>
    </row>
    <row r="772" spans="1:2">
      <c r="A772" s="448">
        <v>72330</v>
      </c>
      <c r="B772" s="315" t="s">
        <v>17935</v>
      </c>
    </row>
    <row r="773" spans="1:2">
      <c r="A773" s="448">
        <v>72340</v>
      </c>
      <c r="B773" s="315" t="s">
        <v>17936</v>
      </c>
    </row>
    <row r="774" spans="1:2">
      <c r="A774" s="448">
        <v>72350</v>
      </c>
      <c r="B774" s="315" t="s">
        <v>17937</v>
      </c>
    </row>
    <row r="775" spans="1:2">
      <c r="A775" s="448">
        <v>72360</v>
      </c>
      <c r="B775" s="315" t="s">
        <v>17938</v>
      </c>
    </row>
    <row r="776" spans="1:2">
      <c r="A776" s="448">
        <v>72361</v>
      </c>
      <c r="B776" s="315" t="s">
        <v>17939</v>
      </c>
    </row>
    <row r="777" spans="1:2">
      <c r="A777" s="448">
        <v>72377</v>
      </c>
      <c r="B777" s="315" t="s">
        <v>17844</v>
      </c>
    </row>
    <row r="778" spans="1:2">
      <c r="A778" s="448">
        <v>72411</v>
      </c>
      <c r="B778" s="315" t="s">
        <v>17940</v>
      </c>
    </row>
    <row r="779" spans="1:2">
      <c r="A779" s="448">
        <v>72415</v>
      </c>
      <c r="B779" s="315" t="s">
        <v>17930</v>
      </c>
    </row>
    <row r="780" spans="1:2">
      <c r="A780" s="448">
        <v>72510</v>
      </c>
      <c r="B780" s="315" t="s">
        <v>17941</v>
      </c>
    </row>
    <row r="781" spans="1:2">
      <c r="A781" s="448">
        <v>72511</v>
      </c>
      <c r="B781" s="315" t="s">
        <v>17942</v>
      </c>
    </row>
    <row r="782" spans="1:2">
      <c r="A782" s="448">
        <v>73010</v>
      </c>
      <c r="B782" s="315" t="s">
        <v>17943</v>
      </c>
    </row>
    <row r="783" spans="1:2">
      <c r="A783" s="448">
        <v>73011</v>
      </c>
      <c r="B783" s="315" t="s">
        <v>17943</v>
      </c>
    </row>
    <row r="784" spans="1:2">
      <c r="A784" s="448">
        <v>73012</v>
      </c>
      <c r="B784" s="315" t="s">
        <v>17943</v>
      </c>
    </row>
    <row r="785" spans="1:2">
      <c r="A785" s="448">
        <v>73013</v>
      </c>
      <c r="B785" s="315" t="s">
        <v>17944</v>
      </c>
    </row>
    <row r="786" spans="1:2">
      <c r="A786" s="448">
        <v>73015</v>
      </c>
      <c r="B786" s="315" t="s">
        <v>17929</v>
      </c>
    </row>
    <row r="787" spans="1:2">
      <c r="A787" s="448">
        <v>73020</v>
      </c>
      <c r="B787" s="315" t="s">
        <v>17945</v>
      </c>
    </row>
    <row r="788" spans="1:2">
      <c r="A788" s="448">
        <v>73021</v>
      </c>
      <c r="B788" s="315" t="s">
        <v>17946</v>
      </c>
    </row>
    <row r="789" spans="1:2">
      <c r="A789" s="448">
        <v>73025</v>
      </c>
      <c r="B789" s="315" t="s">
        <v>17946</v>
      </c>
    </row>
    <row r="790" spans="1:2">
      <c r="A790" s="448">
        <v>73030</v>
      </c>
      <c r="B790" s="315" t="s">
        <v>17947</v>
      </c>
    </row>
    <row r="791" spans="1:2">
      <c r="A791" s="448">
        <v>73035</v>
      </c>
      <c r="B791" s="315" t="s">
        <v>17948</v>
      </c>
    </row>
    <row r="792" spans="1:2">
      <c r="A792" s="448">
        <v>73036</v>
      </c>
      <c r="B792" s="315" t="s">
        <v>17949</v>
      </c>
    </row>
    <row r="793" spans="1:2">
      <c r="A793" s="448">
        <v>73040</v>
      </c>
      <c r="B793" s="315" t="s">
        <v>17935</v>
      </c>
    </row>
    <row r="794" spans="1:2">
      <c r="A794" s="448">
        <v>73061</v>
      </c>
      <c r="B794" s="315" t="s">
        <v>17950</v>
      </c>
    </row>
    <row r="795" spans="1:2">
      <c r="A795" s="448">
        <v>73065</v>
      </c>
      <c r="B795" s="315" t="s">
        <v>17951</v>
      </c>
    </row>
    <row r="796" spans="1:2">
      <c r="A796" s="448">
        <v>73066</v>
      </c>
      <c r="B796" s="315" t="s">
        <v>17952</v>
      </c>
    </row>
    <row r="797" spans="1:2">
      <c r="A797" s="448">
        <v>73067</v>
      </c>
      <c r="B797" s="315" t="s">
        <v>17953</v>
      </c>
    </row>
    <row r="798" spans="1:2">
      <c r="A798" s="448">
        <v>73074</v>
      </c>
      <c r="B798" s="315" t="s">
        <v>17954</v>
      </c>
    </row>
    <row r="799" spans="1:2">
      <c r="A799" s="448">
        <v>73075</v>
      </c>
      <c r="B799" s="315" t="s">
        <v>17955</v>
      </c>
    </row>
    <row r="800" spans="1:2">
      <c r="A800" s="448">
        <v>73076</v>
      </c>
      <c r="B800" s="315" t="s">
        <v>17956</v>
      </c>
    </row>
    <row r="801" spans="1:2">
      <c r="A801" s="448">
        <v>73077</v>
      </c>
      <c r="B801" s="315" t="s">
        <v>17844</v>
      </c>
    </row>
    <row r="802" spans="1:2">
      <c r="A802" s="448">
        <v>73078</v>
      </c>
      <c r="B802" s="315" t="s">
        <v>17957</v>
      </c>
    </row>
    <row r="803" spans="1:2">
      <c r="A803" s="448">
        <v>73082</v>
      </c>
      <c r="B803" s="315" t="s">
        <v>17958</v>
      </c>
    </row>
    <row r="804" spans="1:2">
      <c r="A804" s="448">
        <v>73083</v>
      </c>
      <c r="B804" s="315" t="s">
        <v>17959</v>
      </c>
    </row>
    <row r="805" spans="1:2">
      <c r="A805" s="448">
        <v>73085</v>
      </c>
      <c r="B805" s="315" t="s">
        <v>17960</v>
      </c>
    </row>
    <row r="806" spans="1:2">
      <c r="A806" s="448">
        <v>73540</v>
      </c>
      <c r="B806" s="315" t="s">
        <v>17961</v>
      </c>
    </row>
    <row r="807" spans="1:2">
      <c r="A807" s="448">
        <v>74001</v>
      </c>
      <c r="B807" s="315" t="s">
        <v>17962</v>
      </c>
    </row>
    <row r="808" spans="1:2">
      <c r="A808" s="448">
        <v>74002</v>
      </c>
      <c r="B808" s="315" t="s">
        <v>17962</v>
      </c>
    </row>
    <row r="809" spans="1:2">
      <c r="A809" s="448">
        <v>74003</v>
      </c>
      <c r="B809" s="315" t="s">
        <v>17963</v>
      </c>
    </row>
    <row r="810" spans="1:2">
      <c r="A810" s="448">
        <v>74004</v>
      </c>
      <c r="B810" s="315" t="s">
        <v>17964</v>
      </c>
    </row>
    <row r="811" spans="1:2">
      <c r="A811" s="448">
        <v>74008</v>
      </c>
      <c r="B811" s="315" t="s">
        <v>17962</v>
      </c>
    </row>
    <row r="812" spans="1:2">
      <c r="A812" s="448">
        <v>74009</v>
      </c>
      <c r="B812" s="315" t="s">
        <v>17962</v>
      </c>
    </row>
    <row r="813" spans="1:2">
      <c r="A813" s="448">
        <v>74011</v>
      </c>
      <c r="B813" s="315" t="s">
        <v>17962</v>
      </c>
    </row>
    <row r="814" spans="1:2">
      <c r="A814" s="448">
        <v>74012</v>
      </c>
      <c r="B814" s="315" t="s">
        <v>17778</v>
      </c>
    </row>
    <row r="815" spans="1:2">
      <c r="A815" s="448">
        <v>74013</v>
      </c>
      <c r="B815" s="315" t="s">
        <v>17935</v>
      </c>
    </row>
    <row r="816" spans="1:2">
      <c r="A816" s="448">
        <v>74016</v>
      </c>
      <c r="B816" s="315" t="s">
        <v>17963</v>
      </c>
    </row>
    <row r="817" spans="1:2">
      <c r="A817" s="448">
        <v>74018</v>
      </c>
      <c r="B817" s="315" t="s">
        <v>17965</v>
      </c>
    </row>
    <row r="818" spans="1:2">
      <c r="A818" s="448">
        <v>74019</v>
      </c>
      <c r="B818" s="315" t="s">
        <v>17965</v>
      </c>
    </row>
    <row r="819" spans="1:2">
      <c r="A819" s="448">
        <v>74020</v>
      </c>
      <c r="B819" s="315" t="s">
        <v>17966</v>
      </c>
    </row>
    <row r="820" spans="1:2">
      <c r="A820" s="448">
        <v>74021</v>
      </c>
      <c r="B820" s="315" t="s">
        <v>17923</v>
      </c>
    </row>
    <row r="821" spans="1:2">
      <c r="A821" s="448">
        <v>74023</v>
      </c>
      <c r="B821" s="315" t="s">
        <v>17967</v>
      </c>
    </row>
    <row r="822" spans="1:2">
      <c r="A822" s="448">
        <v>74024</v>
      </c>
      <c r="B822" s="315" t="s">
        <v>17968</v>
      </c>
    </row>
    <row r="823" spans="1:2">
      <c r="A823" s="448">
        <v>74025</v>
      </c>
      <c r="B823" s="315" t="s">
        <v>17969</v>
      </c>
    </row>
    <row r="824" spans="1:2">
      <c r="A824" s="448">
        <v>74026</v>
      </c>
      <c r="B824" s="315" t="s">
        <v>17949</v>
      </c>
    </row>
    <row r="825" spans="1:2">
      <c r="A825" s="448">
        <v>74027</v>
      </c>
      <c r="B825" s="315" t="s">
        <v>17727</v>
      </c>
    </row>
    <row r="826" spans="1:2">
      <c r="A826" s="448">
        <v>74028</v>
      </c>
      <c r="B826" s="315" t="s">
        <v>17970</v>
      </c>
    </row>
    <row r="827" spans="1:2">
      <c r="A827" s="448">
        <v>74030</v>
      </c>
      <c r="B827" s="315" t="s">
        <v>17971</v>
      </c>
    </row>
    <row r="828" spans="1:2">
      <c r="A828" s="448">
        <v>74032</v>
      </c>
      <c r="B828" s="315" t="s">
        <v>17972</v>
      </c>
    </row>
    <row r="829" spans="1:2">
      <c r="A829" s="448">
        <v>74034</v>
      </c>
      <c r="B829" s="315" t="s">
        <v>17973</v>
      </c>
    </row>
    <row r="830" spans="1:2">
      <c r="A830" s="448">
        <v>74036</v>
      </c>
      <c r="B830" s="315" t="s">
        <v>17974</v>
      </c>
    </row>
    <row r="831" spans="1:2">
      <c r="A831" s="448">
        <v>74037</v>
      </c>
      <c r="B831" s="315" t="s">
        <v>17975</v>
      </c>
    </row>
    <row r="832" spans="1:2">
      <c r="A832" s="448">
        <v>74038</v>
      </c>
      <c r="B832" s="315" t="s">
        <v>17976</v>
      </c>
    </row>
    <row r="833" spans="1:2">
      <c r="A833" s="448">
        <v>74040</v>
      </c>
      <c r="B833" s="315" t="s">
        <v>17977</v>
      </c>
    </row>
    <row r="834" spans="1:2">
      <c r="A834" s="448">
        <v>74042</v>
      </c>
      <c r="B834" s="315" t="s">
        <v>17970</v>
      </c>
    </row>
    <row r="835" spans="1:2">
      <c r="A835" s="448">
        <v>74044</v>
      </c>
      <c r="B835" s="315" t="s">
        <v>17978</v>
      </c>
    </row>
    <row r="836" spans="1:2">
      <c r="A836" s="448">
        <v>74045</v>
      </c>
      <c r="B836" s="315" t="s">
        <v>17978</v>
      </c>
    </row>
    <row r="837" spans="1:2">
      <c r="A837" s="448">
        <v>74046</v>
      </c>
      <c r="B837" s="315" t="s">
        <v>17979</v>
      </c>
    </row>
    <row r="838" spans="1:2">
      <c r="A838" s="448">
        <v>74047</v>
      </c>
      <c r="B838" s="315" t="s">
        <v>17975</v>
      </c>
    </row>
    <row r="839" spans="1:2">
      <c r="A839" s="448">
        <v>74049</v>
      </c>
      <c r="B839" s="315" t="s">
        <v>17978</v>
      </c>
    </row>
    <row r="840" spans="1:2">
      <c r="A840" s="448">
        <v>74052</v>
      </c>
      <c r="B840" s="315" t="s">
        <v>17980</v>
      </c>
    </row>
    <row r="841" spans="1:2">
      <c r="A841" s="448">
        <v>74053</v>
      </c>
      <c r="B841" s="315" t="s">
        <v>17981</v>
      </c>
    </row>
    <row r="842" spans="1:2">
      <c r="A842" s="448">
        <v>74054</v>
      </c>
      <c r="B842" s="315" t="s">
        <v>17970</v>
      </c>
    </row>
    <row r="843" spans="1:2">
      <c r="A843" s="448">
        <v>74055</v>
      </c>
      <c r="B843" s="315" t="s">
        <v>17970</v>
      </c>
    </row>
    <row r="844" spans="1:2">
      <c r="A844" s="448">
        <v>74056</v>
      </c>
      <c r="B844" s="315" t="s">
        <v>17772</v>
      </c>
    </row>
    <row r="845" spans="1:2">
      <c r="A845" s="448">
        <v>74067</v>
      </c>
      <c r="B845" s="315" t="s">
        <v>17982</v>
      </c>
    </row>
    <row r="846" spans="1:2">
      <c r="A846" s="448">
        <v>74068</v>
      </c>
      <c r="B846" s="315" t="s">
        <v>17982</v>
      </c>
    </row>
    <row r="847" spans="1:2">
      <c r="A847" s="448">
        <v>74071</v>
      </c>
      <c r="B847" s="315" t="s">
        <v>17962</v>
      </c>
    </row>
    <row r="848" spans="1:2">
      <c r="A848" s="448">
        <v>74074</v>
      </c>
      <c r="B848" s="315" t="s">
        <v>17983</v>
      </c>
    </row>
    <row r="849" spans="1:2">
      <c r="A849" s="448">
        <v>74075</v>
      </c>
      <c r="B849" s="315" t="s">
        <v>17984</v>
      </c>
    </row>
    <row r="850" spans="1:2">
      <c r="A850" s="448">
        <v>74076</v>
      </c>
      <c r="B850" s="315" t="s">
        <v>17985</v>
      </c>
    </row>
    <row r="851" spans="1:2">
      <c r="A851" s="448">
        <v>74077</v>
      </c>
      <c r="B851" s="315" t="s">
        <v>17844</v>
      </c>
    </row>
    <row r="852" spans="1:2">
      <c r="A852" s="448">
        <v>74078</v>
      </c>
      <c r="B852" s="315" t="s">
        <v>17986</v>
      </c>
    </row>
    <row r="853" spans="1:2">
      <c r="A853" s="448">
        <v>74079</v>
      </c>
      <c r="B853" s="315" t="s">
        <v>17987</v>
      </c>
    </row>
    <row r="854" spans="1:2">
      <c r="A854" s="448">
        <v>74080</v>
      </c>
      <c r="B854" s="315" t="s">
        <v>17988</v>
      </c>
    </row>
    <row r="855" spans="1:2">
      <c r="A855" s="448">
        <v>74081</v>
      </c>
      <c r="B855" s="315" t="s">
        <v>17989</v>
      </c>
    </row>
    <row r="856" spans="1:2">
      <c r="A856" s="448">
        <v>74085</v>
      </c>
      <c r="B856" s="315" t="s">
        <v>17990</v>
      </c>
    </row>
    <row r="857" spans="1:2">
      <c r="A857" s="448">
        <v>74086</v>
      </c>
      <c r="B857" s="315" t="s">
        <v>17990</v>
      </c>
    </row>
    <row r="858" spans="1:2">
      <c r="A858" s="448">
        <v>74087</v>
      </c>
      <c r="B858" s="315" t="s">
        <v>17991</v>
      </c>
    </row>
    <row r="859" spans="1:2">
      <c r="A859" s="448">
        <v>74088</v>
      </c>
      <c r="B859" s="315" t="s">
        <v>17992</v>
      </c>
    </row>
    <row r="860" spans="1:2">
      <c r="A860" s="448">
        <v>74089</v>
      </c>
      <c r="B860" s="315" t="s">
        <v>17955</v>
      </c>
    </row>
    <row r="861" spans="1:2">
      <c r="A861" s="448">
        <v>74090</v>
      </c>
      <c r="B861" s="315" t="s">
        <v>17980</v>
      </c>
    </row>
    <row r="862" spans="1:2">
      <c r="A862" s="448">
        <v>74091</v>
      </c>
      <c r="B862" s="315" t="s">
        <v>17972</v>
      </c>
    </row>
    <row r="863" spans="1:2">
      <c r="A863" s="448">
        <v>74092</v>
      </c>
      <c r="B863" s="315" t="s">
        <v>17993</v>
      </c>
    </row>
    <row r="864" spans="1:2">
      <c r="A864" s="448">
        <v>74093</v>
      </c>
      <c r="B864" s="315" t="s">
        <v>17952</v>
      </c>
    </row>
    <row r="865" spans="1:2">
      <c r="A865" s="448">
        <v>74094</v>
      </c>
      <c r="B865" s="315" t="s">
        <v>17966</v>
      </c>
    </row>
    <row r="866" spans="1:2">
      <c r="A866" s="448">
        <v>74095</v>
      </c>
      <c r="B866" s="315" t="s">
        <v>17966</v>
      </c>
    </row>
    <row r="867" spans="1:2">
      <c r="A867" s="448">
        <v>74097</v>
      </c>
      <c r="B867" s="315" t="s">
        <v>17966</v>
      </c>
    </row>
    <row r="868" spans="1:2">
      <c r="A868" s="448">
        <v>74098</v>
      </c>
      <c r="B868" s="315" t="s">
        <v>17778</v>
      </c>
    </row>
    <row r="869" spans="1:2">
      <c r="A869" s="448">
        <v>75010</v>
      </c>
      <c r="B869" s="315" t="s">
        <v>17994</v>
      </c>
    </row>
    <row r="870" spans="1:2">
      <c r="A870" s="448">
        <v>75020</v>
      </c>
      <c r="B870" s="315" t="s">
        <v>17995</v>
      </c>
    </row>
    <row r="871" spans="1:2">
      <c r="A871" s="448">
        <v>75021</v>
      </c>
      <c r="B871" s="315" t="s">
        <v>17994</v>
      </c>
    </row>
    <row r="872" spans="1:2">
      <c r="A872" s="448">
        <v>75022</v>
      </c>
      <c r="B872" s="315" t="s">
        <v>17996</v>
      </c>
    </row>
    <row r="873" spans="1:2">
      <c r="A873" s="448">
        <v>75023</v>
      </c>
      <c r="B873" s="315" t="s">
        <v>17997</v>
      </c>
    </row>
    <row r="874" spans="1:2">
      <c r="A874" s="448">
        <v>75030</v>
      </c>
      <c r="B874" s="315" t="s">
        <v>17998</v>
      </c>
    </row>
    <row r="875" spans="1:2">
      <c r="A875" s="448">
        <v>75033</v>
      </c>
      <c r="B875" s="315" t="s">
        <v>17997</v>
      </c>
    </row>
    <row r="876" spans="1:2">
      <c r="A876" s="448">
        <v>75034</v>
      </c>
      <c r="B876" s="315" t="s">
        <v>17998</v>
      </c>
    </row>
    <row r="877" spans="1:2">
      <c r="A877" s="448">
        <v>75036</v>
      </c>
      <c r="B877" s="315" t="s">
        <v>17719</v>
      </c>
    </row>
    <row r="878" spans="1:2">
      <c r="A878" s="448">
        <v>75037</v>
      </c>
      <c r="B878" s="315" t="s">
        <v>17997</v>
      </c>
    </row>
    <row r="879" spans="1:2">
      <c r="A879" s="448">
        <v>75038</v>
      </c>
      <c r="B879" s="315" t="s">
        <v>17905</v>
      </c>
    </row>
    <row r="880" spans="1:2">
      <c r="A880" s="448">
        <v>75039</v>
      </c>
      <c r="B880" s="315" t="s">
        <v>17734</v>
      </c>
    </row>
    <row r="881" spans="1:2">
      <c r="A881" s="448">
        <v>75040</v>
      </c>
      <c r="B881" s="315" t="s">
        <v>17999</v>
      </c>
    </row>
    <row r="882" spans="1:2">
      <c r="A882" s="448">
        <v>75050</v>
      </c>
      <c r="B882" s="315" t="s">
        <v>18000</v>
      </c>
    </row>
    <row r="883" spans="1:2">
      <c r="A883" s="448">
        <v>75052</v>
      </c>
      <c r="B883" s="315" t="s">
        <v>17997</v>
      </c>
    </row>
    <row r="884" spans="1:2">
      <c r="A884" s="448">
        <v>75054</v>
      </c>
      <c r="B884" s="315" t="s">
        <v>17986</v>
      </c>
    </row>
    <row r="885" spans="1:2">
      <c r="A885" s="448">
        <v>75056</v>
      </c>
      <c r="B885" s="315" t="s">
        <v>18001</v>
      </c>
    </row>
    <row r="886" spans="1:2">
      <c r="A886" s="448">
        <v>75057</v>
      </c>
      <c r="B886" s="315" t="s">
        <v>18002</v>
      </c>
    </row>
    <row r="887" spans="1:2">
      <c r="A887" s="448">
        <v>75058</v>
      </c>
      <c r="B887" s="315" t="s">
        <v>18003</v>
      </c>
    </row>
    <row r="888" spans="1:2">
      <c r="A888" s="448">
        <v>75059</v>
      </c>
      <c r="B888" s="315" t="s">
        <v>18003</v>
      </c>
    </row>
    <row r="889" spans="1:2">
      <c r="A889" s="448">
        <v>75060</v>
      </c>
      <c r="B889" s="315" t="s">
        <v>18004</v>
      </c>
    </row>
    <row r="890" spans="1:2">
      <c r="A890" s="448">
        <v>75061</v>
      </c>
      <c r="B890" s="315" t="s">
        <v>18005</v>
      </c>
    </row>
    <row r="891" spans="1:2">
      <c r="A891" s="448">
        <v>75110</v>
      </c>
      <c r="B891" s="315" t="s">
        <v>18006</v>
      </c>
    </row>
    <row r="892" spans="1:2">
      <c r="A892" s="448">
        <v>76010</v>
      </c>
      <c r="B892" s="315" t="s">
        <v>18007</v>
      </c>
    </row>
    <row r="893" spans="1:2">
      <c r="A893" s="448">
        <v>76020</v>
      </c>
      <c r="B893" s="315" t="s">
        <v>18008</v>
      </c>
    </row>
    <row r="894" spans="1:2">
      <c r="A894" s="448">
        <v>76030</v>
      </c>
      <c r="B894" s="315" t="s">
        <v>18009</v>
      </c>
    </row>
    <row r="895" spans="1:2">
      <c r="A895" s="448">
        <v>81109</v>
      </c>
      <c r="B895" s="315" t="s">
        <v>17706</v>
      </c>
    </row>
    <row r="896" spans="1:2">
      <c r="A896" s="448">
        <v>81110</v>
      </c>
      <c r="B896" s="315" t="s">
        <v>18010</v>
      </c>
    </row>
    <row r="897" spans="1:2">
      <c r="A897" s="448">
        <v>81125</v>
      </c>
      <c r="B897" s="315" t="s">
        <v>18010</v>
      </c>
    </row>
    <row r="898" spans="1:2">
      <c r="A898" s="448">
        <v>81145</v>
      </c>
      <c r="B898" s="315" t="s">
        <v>18010</v>
      </c>
    </row>
    <row r="899" spans="1:2">
      <c r="A899" s="448">
        <v>81146</v>
      </c>
      <c r="B899" s="315" t="s">
        <v>18011</v>
      </c>
    </row>
    <row r="900" spans="1:2">
      <c r="A900" s="448">
        <v>81150</v>
      </c>
      <c r="B900" s="315" t="s">
        <v>18012</v>
      </c>
    </row>
    <row r="901" spans="1:2">
      <c r="A901" s="448">
        <v>81159</v>
      </c>
      <c r="B901" s="315" t="s">
        <v>17706</v>
      </c>
    </row>
    <row r="902" spans="1:2">
      <c r="A902" s="448">
        <v>81160</v>
      </c>
      <c r="B902" s="315" t="s">
        <v>18013</v>
      </c>
    </row>
    <row r="903" spans="1:2">
      <c r="A903" s="448">
        <v>81209</v>
      </c>
      <c r="B903" s="315" t="s">
        <v>17706</v>
      </c>
    </row>
    <row r="904" spans="1:2">
      <c r="A904" s="448">
        <v>81212</v>
      </c>
      <c r="B904" s="315" t="s">
        <v>18014</v>
      </c>
    </row>
    <row r="905" spans="1:2">
      <c r="A905" s="448">
        <v>81220</v>
      </c>
      <c r="B905" s="315" t="s">
        <v>18015</v>
      </c>
    </row>
    <row r="906" spans="1:2">
      <c r="A906" s="448">
        <v>81231</v>
      </c>
      <c r="B906" s="315" t="s">
        <v>18016</v>
      </c>
    </row>
    <row r="907" spans="1:2">
      <c r="A907" s="448">
        <v>81232</v>
      </c>
      <c r="B907" s="315" t="s">
        <v>18017</v>
      </c>
    </row>
    <row r="908" spans="1:2">
      <c r="A908" s="448">
        <v>81240</v>
      </c>
      <c r="B908" s="315" t="s">
        <v>18015</v>
      </c>
    </row>
    <row r="909" spans="1:2">
      <c r="A909" s="448">
        <v>81310</v>
      </c>
      <c r="B909" s="315" t="s">
        <v>17706</v>
      </c>
    </row>
    <row r="910" spans="1:2">
      <c r="A910" s="448">
        <v>81320</v>
      </c>
      <c r="B910" s="315" t="s">
        <v>18018</v>
      </c>
    </row>
    <row r="911" spans="1:2">
      <c r="A911" s="448">
        <v>81330</v>
      </c>
      <c r="B911" s="315" t="s">
        <v>18019</v>
      </c>
    </row>
    <row r="912" spans="1:2">
      <c r="A912" s="448">
        <v>81340</v>
      </c>
      <c r="B912" s="315" t="s">
        <v>18020</v>
      </c>
    </row>
    <row r="913" spans="1:2">
      <c r="A913" s="448">
        <v>82109</v>
      </c>
      <c r="B913" s="315" t="s">
        <v>17706</v>
      </c>
    </row>
    <row r="914" spans="1:2">
      <c r="A914" s="448">
        <v>82112</v>
      </c>
      <c r="B914" s="315" t="s">
        <v>18021</v>
      </c>
    </row>
    <row r="915" spans="1:2">
      <c r="A915" s="448">
        <v>82122</v>
      </c>
      <c r="B915" s="315" t="s">
        <v>18021</v>
      </c>
    </row>
    <row r="916" spans="1:2">
      <c r="A916" s="448">
        <v>82130</v>
      </c>
      <c r="B916" s="315" t="s">
        <v>18021</v>
      </c>
    </row>
    <row r="917" spans="1:2">
      <c r="A917" s="448">
        <v>82140</v>
      </c>
      <c r="B917" s="315" t="s">
        <v>18021</v>
      </c>
    </row>
    <row r="918" spans="1:2">
      <c r="A918" s="448">
        <v>82150</v>
      </c>
      <c r="B918" s="315" t="s">
        <v>18021</v>
      </c>
    </row>
    <row r="919" spans="1:2">
      <c r="A919" s="448">
        <v>82160</v>
      </c>
      <c r="B919" s="315" t="s">
        <v>17712</v>
      </c>
    </row>
    <row r="920" spans="1:2">
      <c r="A920" s="448">
        <v>82161</v>
      </c>
      <c r="B920" s="315" t="s">
        <v>17712</v>
      </c>
    </row>
    <row r="921" spans="1:2">
      <c r="A921" s="448">
        <v>82209</v>
      </c>
      <c r="B921" s="315" t="s">
        <v>17706</v>
      </c>
    </row>
    <row r="922" spans="1:2">
      <c r="A922" s="448">
        <v>82210</v>
      </c>
      <c r="B922" s="315" t="s">
        <v>18022</v>
      </c>
    </row>
    <row r="923" spans="1:2">
      <c r="A923" s="448">
        <v>82212</v>
      </c>
      <c r="B923" s="315" t="s">
        <v>18023</v>
      </c>
    </row>
    <row r="924" spans="1:2">
      <c r="A924" s="448">
        <v>82214</v>
      </c>
      <c r="B924" s="315" t="s">
        <v>18023</v>
      </c>
    </row>
    <row r="925" spans="1:2">
      <c r="A925" s="448">
        <v>82216</v>
      </c>
      <c r="B925" s="315" t="s">
        <v>18023</v>
      </c>
    </row>
    <row r="926" spans="1:2">
      <c r="A926" s="448">
        <v>82226</v>
      </c>
      <c r="B926" s="315" t="s">
        <v>18023</v>
      </c>
    </row>
    <row r="927" spans="1:2">
      <c r="A927" s="448">
        <v>82309</v>
      </c>
      <c r="B927" s="315" t="s">
        <v>17706</v>
      </c>
    </row>
    <row r="928" spans="1:2">
      <c r="A928" s="448">
        <v>82310</v>
      </c>
      <c r="B928" s="315" t="s">
        <v>18024</v>
      </c>
    </row>
    <row r="929" spans="1:2">
      <c r="A929" s="448">
        <v>82315</v>
      </c>
      <c r="B929" s="315" t="s">
        <v>17706</v>
      </c>
    </row>
    <row r="930" spans="1:2">
      <c r="A930" s="448">
        <v>82320</v>
      </c>
      <c r="B930" s="315" t="s">
        <v>18025</v>
      </c>
    </row>
    <row r="931" spans="1:2">
      <c r="A931" s="448">
        <v>82410</v>
      </c>
      <c r="B931" s="315" t="s">
        <v>18026</v>
      </c>
    </row>
    <row r="932" spans="1:2">
      <c r="A932" s="448">
        <v>82610</v>
      </c>
      <c r="B932" s="315" t="s">
        <v>17706</v>
      </c>
    </row>
    <row r="933" spans="1:2">
      <c r="A933" s="448">
        <v>82620</v>
      </c>
      <c r="B933" s="315" t="s">
        <v>18027</v>
      </c>
    </row>
    <row r="934" spans="1:2">
      <c r="A934" s="448">
        <v>82710</v>
      </c>
      <c r="B934" s="315" t="s">
        <v>17706</v>
      </c>
    </row>
    <row r="935" spans="1:2">
      <c r="A935" s="448">
        <v>82720</v>
      </c>
      <c r="B935" s="315" t="s">
        <v>18028</v>
      </c>
    </row>
    <row r="936" spans="1:2">
      <c r="A936" s="448">
        <v>83109</v>
      </c>
      <c r="B936" s="315" t="s">
        <v>17706</v>
      </c>
    </row>
    <row r="937" spans="1:2">
      <c r="A937" s="448">
        <v>83110</v>
      </c>
      <c r="B937" s="315" t="s">
        <v>18029</v>
      </c>
    </row>
    <row r="938" spans="1:2">
      <c r="A938" s="448">
        <v>83111</v>
      </c>
      <c r="B938" s="315" t="s">
        <v>18030</v>
      </c>
    </row>
    <row r="939" spans="1:2">
      <c r="A939" s="448">
        <v>83114</v>
      </c>
      <c r="B939" s="315" t="s">
        <v>17706</v>
      </c>
    </row>
    <row r="940" spans="1:2">
      <c r="A940" s="448">
        <v>83115</v>
      </c>
      <c r="B940" s="315" t="s">
        <v>18031</v>
      </c>
    </row>
    <row r="941" spans="1:2">
      <c r="A941" s="448">
        <v>83116</v>
      </c>
      <c r="B941" s="315" t="s">
        <v>18030</v>
      </c>
    </row>
    <row r="942" spans="1:2">
      <c r="A942" s="448">
        <v>83120</v>
      </c>
      <c r="B942" s="315" t="s">
        <v>18032</v>
      </c>
    </row>
    <row r="943" spans="1:2">
      <c r="A943" s="448">
        <v>83130</v>
      </c>
      <c r="B943" s="315" t="s">
        <v>18033</v>
      </c>
    </row>
    <row r="944" spans="1:2">
      <c r="A944" s="448">
        <v>83131</v>
      </c>
      <c r="B944" s="315" t="s">
        <v>18034</v>
      </c>
    </row>
    <row r="945" spans="1:2">
      <c r="A945" s="448">
        <v>83139</v>
      </c>
      <c r="B945" s="315" t="s">
        <v>17706</v>
      </c>
    </row>
    <row r="946" spans="1:2">
      <c r="A946" s="448">
        <v>83140</v>
      </c>
      <c r="B946" s="315" t="s">
        <v>18035</v>
      </c>
    </row>
    <row r="947" spans="1:2">
      <c r="A947" s="448">
        <v>83141</v>
      </c>
      <c r="B947" s="315" t="s">
        <v>18035</v>
      </c>
    </row>
    <row r="948" spans="1:2">
      <c r="A948" s="448">
        <v>83142</v>
      </c>
      <c r="B948" s="315" t="s">
        <v>18035</v>
      </c>
    </row>
    <row r="949" spans="1:2">
      <c r="A949" s="448">
        <v>83143</v>
      </c>
      <c r="B949" s="315" t="s">
        <v>17706</v>
      </c>
    </row>
    <row r="950" spans="1:2">
      <c r="A950" s="448">
        <v>83210</v>
      </c>
      <c r="B950" s="315" t="s">
        <v>18032</v>
      </c>
    </row>
    <row r="951" spans="1:2">
      <c r="A951" s="448">
        <v>83220</v>
      </c>
      <c r="B951" s="315" t="s">
        <v>18032</v>
      </c>
    </row>
    <row r="952" spans="1:2">
      <c r="A952" s="448">
        <v>83229</v>
      </c>
      <c r="B952" s="315" t="s">
        <v>17706</v>
      </c>
    </row>
    <row r="953" spans="1:2">
      <c r="A953" s="448">
        <v>83230</v>
      </c>
      <c r="B953" s="315" t="s">
        <v>18036</v>
      </c>
    </row>
    <row r="954" spans="1:2">
      <c r="A954" s="448">
        <v>83231</v>
      </c>
      <c r="B954" s="315" t="s">
        <v>18036</v>
      </c>
    </row>
    <row r="955" spans="1:2">
      <c r="A955" s="448">
        <v>83240</v>
      </c>
      <c r="B955" s="315" t="s">
        <v>18032</v>
      </c>
    </row>
    <row r="956" spans="1:2">
      <c r="A956" s="448">
        <v>83241</v>
      </c>
      <c r="B956" s="315" t="s">
        <v>18036</v>
      </c>
    </row>
    <row r="957" spans="1:2">
      <c r="A957" s="448">
        <v>83309</v>
      </c>
      <c r="B957" s="315" t="s">
        <v>18037</v>
      </c>
    </row>
    <row r="958" spans="1:2">
      <c r="A958" s="448">
        <v>83310</v>
      </c>
      <c r="B958" s="315" t="s">
        <v>18037</v>
      </c>
    </row>
    <row r="959" spans="1:2">
      <c r="A959" s="448">
        <v>83315</v>
      </c>
      <c r="B959" s="315" t="s">
        <v>18038</v>
      </c>
    </row>
    <row r="960" spans="1:2">
      <c r="A960" s="448">
        <v>83320</v>
      </c>
      <c r="B960" s="315" t="s">
        <v>17958</v>
      </c>
    </row>
    <row r="961" spans="1:2">
      <c r="A961" s="448">
        <v>83321</v>
      </c>
      <c r="B961" s="315" t="s">
        <v>17958</v>
      </c>
    </row>
    <row r="962" spans="1:2">
      <c r="A962" s="448">
        <v>83330</v>
      </c>
      <c r="B962" s="315" t="s">
        <v>18039</v>
      </c>
    </row>
    <row r="963" spans="1:2">
      <c r="A963" s="448">
        <v>83340</v>
      </c>
      <c r="B963" s="315" t="s">
        <v>17706</v>
      </c>
    </row>
    <row r="964" spans="1:2">
      <c r="A964" s="448">
        <v>84109</v>
      </c>
      <c r="B964" s="315" t="s">
        <v>17706</v>
      </c>
    </row>
    <row r="965" spans="1:2">
      <c r="A965" s="448">
        <v>84110</v>
      </c>
      <c r="B965" s="315" t="s">
        <v>18040</v>
      </c>
    </row>
    <row r="966" spans="1:2">
      <c r="A966" s="448">
        <v>84115</v>
      </c>
      <c r="B966" s="315" t="s">
        <v>18040</v>
      </c>
    </row>
    <row r="967" spans="1:2">
      <c r="A967" s="448">
        <v>84120</v>
      </c>
      <c r="B967" s="315" t="s">
        <v>18041</v>
      </c>
    </row>
    <row r="968" spans="1:2">
      <c r="A968" s="448">
        <v>84125</v>
      </c>
      <c r="B968" s="315" t="s">
        <v>18042</v>
      </c>
    </row>
    <row r="969" spans="1:2">
      <c r="A969" s="448">
        <v>84130</v>
      </c>
      <c r="B969" s="315" t="s">
        <v>18043</v>
      </c>
    </row>
    <row r="970" spans="1:2">
      <c r="A970" s="448">
        <v>84140</v>
      </c>
      <c r="B970" s="315" t="s">
        <v>18043</v>
      </c>
    </row>
    <row r="971" spans="1:2">
      <c r="A971" s="448">
        <v>84150</v>
      </c>
      <c r="B971" s="315" t="s">
        <v>18044</v>
      </c>
    </row>
    <row r="972" spans="1:2">
      <c r="A972" s="448">
        <v>84151</v>
      </c>
      <c r="B972" s="315" t="s">
        <v>18045</v>
      </c>
    </row>
    <row r="973" spans="1:2">
      <c r="A973" s="448">
        <v>84152</v>
      </c>
      <c r="B973" s="315" t="s">
        <v>18046</v>
      </c>
    </row>
    <row r="974" spans="1:2">
      <c r="A974" s="448">
        <v>84209</v>
      </c>
      <c r="B974" s="315" t="s">
        <v>17706</v>
      </c>
    </row>
    <row r="975" spans="1:2">
      <c r="A975" s="448">
        <v>84210</v>
      </c>
      <c r="B975" s="315" t="s">
        <v>18041</v>
      </c>
    </row>
    <row r="976" spans="1:2">
      <c r="A976" s="448">
        <v>84215</v>
      </c>
      <c r="B976" s="315" t="s">
        <v>18047</v>
      </c>
    </row>
    <row r="977" spans="1:2">
      <c r="A977" s="448">
        <v>84310</v>
      </c>
      <c r="B977" s="315" t="s">
        <v>18048</v>
      </c>
    </row>
    <row r="978" spans="1:2">
      <c r="A978" s="448">
        <v>84320</v>
      </c>
      <c r="B978" s="315" t="s">
        <v>18049</v>
      </c>
    </row>
    <row r="979" spans="1:2">
      <c r="A979" s="448">
        <v>84330</v>
      </c>
      <c r="B979" s="315" t="s">
        <v>18050</v>
      </c>
    </row>
    <row r="980" spans="1:2">
      <c r="A980" s="448">
        <v>84335</v>
      </c>
      <c r="B980" s="315" t="s">
        <v>18051</v>
      </c>
    </row>
    <row r="981" spans="1:2">
      <c r="A981" s="448">
        <v>84340</v>
      </c>
      <c r="B981" s="315" t="s">
        <v>18052</v>
      </c>
    </row>
    <row r="982" spans="1:2">
      <c r="A982" s="448">
        <v>84350</v>
      </c>
      <c r="B982" s="315" t="s">
        <v>17706</v>
      </c>
    </row>
    <row r="983" spans="1:2">
      <c r="A983" s="448">
        <v>84410</v>
      </c>
      <c r="B983" s="315" t="s">
        <v>17706</v>
      </c>
    </row>
    <row r="984" spans="1:2">
      <c r="A984" s="448">
        <v>84420</v>
      </c>
      <c r="B984" s="315" t="s">
        <v>18053</v>
      </c>
    </row>
    <row r="985" spans="1:2">
      <c r="A985" s="448">
        <v>84430</v>
      </c>
      <c r="B985" s="315" t="s">
        <v>18054</v>
      </c>
    </row>
    <row r="986" spans="1:2">
      <c r="A986" s="448">
        <v>84440</v>
      </c>
      <c r="B986" s="315" t="s">
        <v>18046</v>
      </c>
    </row>
    <row r="987" spans="1:2">
      <c r="A987" s="448">
        <v>84450</v>
      </c>
      <c r="B987" s="315" t="s">
        <v>18045</v>
      </c>
    </row>
    <row r="988" spans="1:2">
      <c r="A988" s="448">
        <v>84520</v>
      </c>
      <c r="B988" s="315" t="s">
        <v>18055</v>
      </c>
    </row>
    <row r="989" spans="1:2">
      <c r="A989" s="448">
        <v>85110</v>
      </c>
      <c r="B989" s="315" t="s">
        <v>18056</v>
      </c>
    </row>
    <row r="990" spans="1:2">
      <c r="A990" s="448">
        <v>85111</v>
      </c>
      <c r="B990" s="315" t="s">
        <v>18057</v>
      </c>
    </row>
    <row r="991" spans="1:2">
      <c r="A991" s="448">
        <v>85115</v>
      </c>
      <c r="B991" s="315" t="s">
        <v>17762</v>
      </c>
    </row>
    <row r="992" spans="1:2">
      <c r="A992" s="448">
        <v>85120</v>
      </c>
      <c r="B992" s="315" t="s">
        <v>18058</v>
      </c>
    </row>
    <row r="993" spans="1:2">
      <c r="A993" s="448">
        <v>85121</v>
      </c>
      <c r="B993" s="315" t="s">
        <v>18059</v>
      </c>
    </row>
    <row r="994" spans="1:2">
      <c r="A994" s="448">
        <v>85122</v>
      </c>
      <c r="B994" s="315" t="s">
        <v>17734</v>
      </c>
    </row>
    <row r="995" spans="1:2">
      <c r="A995" s="448">
        <v>85123</v>
      </c>
      <c r="B995" s="315" t="s">
        <v>18060</v>
      </c>
    </row>
    <row r="996" spans="1:2">
      <c r="A996" s="448">
        <v>85125</v>
      </c>
      <c r="B996" s="315" t="s">
        <v>18061</v>
      </c>
    </row>
    <row r="997" spans="1:2">
      <c r="A997" s="448">
        <v>85210</v>
      </c>
      <c r="B997" s="315" t="s">
        <v>18062</v>
      </c>
    </row>
    <row r="998" spans="1:2">
      <c r="A998" s="448">
        <v>85215</v>
      </c>
      <c r="B998" s="315" t="s">
        <v>18063</v>
      </c>
    </row>
    <row r="999" spans="1:2">
      <c r="A999" s="448">
        <v>85220</v>
      </c>
      <c r="B999" s="315" t="s">
        <v>18064</v>
      </c>
    </row>
    <row r="1000" spans="1:2">
      <c r="A1000" s="448">
        <v>85230</v>
      </c>
      <c r="B1000" s="315" t="s">
        <v>18065</v>
      </c>
    </row>
    <row r="1001" spans="1:2">
      <c r="A1001" s="448">
        <v>85235</v>
      </c>
      <c r="B1001" s="315" t="s">
        <v>18039</v>
      </c>
    </row>
    <row r="1002" spans="1:2">
      <c r="A1002" s="448">
        <v>85240</v>
      </c>
      <c r="B1002" s="315" t="s">
        <v>18039</v>
      </c>
    </row>
    <row r="1003" spans="1:2">
      <c r="A1003" s="448">
        <v>85241</v>
      </c>
      <c r="B1003" s="315" t="s">
        <v>18039</v>
      </c>
    </row>
    <row r="1004" spans="1:2">
      <c r="A1004" s="448">
        <v>85310</v>
      </c>
      <c r="B1004" s="315" t="s">
        <v>18063</v>
      </c>
    </row>
    <row r="1005" spans="1:2">
      <c r="A1005" s="448">
        <v>86010</v>
      </c>
      <c r="B1005" s="315" t="s">
        <v>18066</v>
      </c>
    </row>
    <row r="1006" spans="1:2">
      <c r="A1006" s="448">
        <v>86020</v>
      </c>
      <c r="B1006" s="315" t="s">
        <v>17748</v>
      </c>
    </row>
    <row r="1007" spans="1:2">
      <c r="A1007" s="448">
        <v>86030</v>
      </c>
      <c r="B1007" s="315" t="s">
        <v>18067</v>
      </c>
    </row>
    <row r="1008" spans="1:2">
      <c r="A1008" s="448">
        <v>86040</v>
      </c>
      <c r="B1008" s="315" t="s">
        <v>18066</v>
      </c>
    </row>
    <row r="1009" spans="1:2">
      <c r="A1009" s="448">
        <v>86041</v>
      </c>
      <c r="B1009" s="315" t="s">
        <v>18068</v>
      </c>
    </row>
    <row r="1010" spans="1:2">
      <c r="A1010" s="448">
        <v>87110</v>
      </c>
      <c r="B1010" s="315" t="s">
        <v>18032</v>
      </c>
    </row>
    <row r="1011" spans="1:2">
      <c r="A1011" s="448">
        <v>87111</v>
      </c>
      <c r="B1011" s="315" t="s">
        <v>18030</v>
      </c>
    </row>
    <row r="1012" spans="1:2">
      <c r="A1012" s="448">
        <v>87115</v>
      </c>
      <c r="B1012" s="315" t="s">
        <v>18054</v>
      </c>
    </row>
    <row r="1013" spans="1:2">
      <c r="A1013" s="448">
        <v>87116</v>
      </c>
      <c r="B1013" s="315" t="s">
        <v>18069</v>
      </c>
    </row>
    <row r="1014" spans="1:2">
      <c r="A1014" s="448">
        <v>87120</v>
      </c>
      <c r="B1014" s="315" t="s">
        <v>18070</v>
      </c>
    </row>
    <row r="1015" spans="1:2">
      <c r="A1015" s="448">
        <v>87125</v>
      </c>
      <c r="B1015" s="315" t="s">
        <v>17768</v>
      </c>
    </row>
    <row r="1016" spans="1:2">
      <c r="A1016" s="448">
        <v>87126</v>
      </c>
      <c r="B1016" s="315" t="s">
        <v>17768</v>
      </c>
    </row>
    <row r="1017" spans="1:2">
      <c r="A1017" s="448">
        <v>87130</v>
      </c>
      <c r="B1017" s="315" t="s">
        <v>18055</v>
      </c>
    </row>
    <row r="1018" spans="1:2">
      <c r="A1018" s="448">
        <v>87135</v>
      </c>
      <c r="B1018" s="315" t="s">
        <v>18071</v>
      </c>
    </row>
    <row r="1019" spans="1:2">
      <c r="A1019" s="448">
        <v>87145</v>
      </c>
      <c r="B1019" s="315" t="s">
        <v>17768</v>
      </c>
    </row>
    <row r="1020" spans="1:2">
      <c r="A1020" s="448">
        <v>87210</v>
      </c>
      <c r="B1020" s="315" t="s">
        <v>18072</v>
      </c>
    </row>
    <row r="1021" spans="1:2">
      <c r="A1021" s="448">
        <v>87211</v>
      </c>
      <c r="B1021" s="315" t="s">
        <v>18073</v>
      </c>
    </row>
    <row r="1022" spans="1:2">
      <c r="A1022" s="448">
        <v>87215</v>
      </c>
      <c r="B1022" s="315" t="s">
        <v>18072</v>
      </c>
    </row>
    <row r="1023" spans="1:2">
      <c r="A1023" s="448">
        <v>87220</v>
      </c>
      <c r="B1023" s="315" t="s">
        <v>17814</v>
      </c>
    </row>
    <row r="1024" spans="1:2">
      <c r="A1024" s="448">
        <v>87230</v>
      </c>
      <c r="B1024" s="315" t="s">
        <v>18074</v>
      </c>
    </row>
    <row r="1025" spans="1:2">
      <c r="A1025" s="448">
        <v>88010</v>
      </c>
      <c r="B1025" s="315" t="s">
        <v>17719</v>
      </c>
    </row>
    <row r="1026" spans="1:2">
      <c r="A1026" s="448">
        <v>88020</v>
      </c>
      <c r="B1026" s="315" t="s">
        <v>17719</v>
      </c>
    </row>
    <row r="1027" spans="1:2">
      <c r="A1027" s="448">
        <v>88030</v>
      </c>
      <c r="B1027" s="315" t="s">
        <v>17719</v>
      </c>
    </row>
    <row r="1028" spans="1:2">
      <c r="A1028" s="448">
        <v>88040</v>
      </c>
      <c r="B1028" s="315" t="s">
        <v>17719</v>
      </c>
    </row>
    <row r="1029" spans="1:2">
      <c r="A1029" s="448">
        <v>89009</v>
      </c>
      <c r="B1029" s="315" t="s">
        <v>17706</v>
      </c>
    </row>
    <row r="1030" spans="1:2">
      <c r="A1030" s="448">
        <v>89011</v>
      </c>
      <c r="B1030" s="315" t="s">
        <v>18075</v>
      </c>
    </row>
    <row r="1031" spans="1:2">
      <c r="A1031" s="448">
        <v>89015</v>
      </c>
      <c r="B1031" s="315" t="s">
        <v>18076</v>
      </c>
    </row>
    <row r="1032" spans="1:2">
      <c r="A1032" s="448">
        <v>89018</v>
      </c>
      <c r="B1032" s="315" t="s">
        <v>18077</v>
      </c>
    </row>
    <row r="1033" spans="1:2">
      <c r="A1033" s="448">
        <v>89020</v>
      </c>
      <c r="B1033" s="315" t="s">
        <v>18076</v>
      </c>
    </row>
    <row r="1034" spans="1:2">
      <c r="A1034" s="448">
        <v>89021</v>
      </c>
      <c r="B1034" s="315" t="s">
        <v>18075</v>
      </c>
    </row>
    <row r="1035" spans="1:2">
      <c r="A1035" s="448">
        <v>89025</v>
      </c>
      <c r="B1035" s="315" t="s">
        <v>18076</v>
      </c>
    </row>
    <row r="1036" spans="1:2">
      <c r="A1036" s="448">
        <v>89027</v>
      </c>
      <c r="B1036" s="315" t="s">
        <v>17957</v>
      </c>
    </row>
    <row r="1037" spans="1:2">
      <c r="A1037" s="448">
        <v>89030</v>
      </c>
      <c r="B1037" s="315" t="s">
        <v>18076</v>
      </c>
    </row>
    <row r="1038" spans="1:2">
      <c r="A1038" s="448">
        <v>89031</v>
      </c>
      <c r="B1038" s="315" t="s">
        <v>18075</v>
      </c>
    </row>
    <row r="1039" spans="1:2">
      <c r="A1039" s="448">
        <v>89045</v>
      </c>
      <c r="B1039" s="315" t="s">
        <v>17706</v>
      </c>
    </row>
    <row r="1040" spans="1:2">
      <c r="A1040" s="448">
        <v>89046</v>
      </c>
      <c r="B1040" s="315" t="s">
        <v>18078</v>
      </c>
    </row>
    <row r="1041" spans="1:2">
      <c r="A1041" s="448">
        <v>89050</v>
      </c>
      <c r="B1041" s="315" t="s">
        <v>17719</v>
      </c>
    </row>
    <row r="1042" spans="1:2">
      <c r="A1042" s="448">
        <v>89051</v>
      </c>
      <c r="B1042" s="315" t="s">
        <v>17706</v>
      </c>
    </row>
    <row r="1043" spans="1:2">
      <c r="A1043" s="448">
        <v>89056</v>
      </c>
      <c r="B1043" s="315" t="s">
        <v>18068</v>
      </c>
    </row>
    <row r="1044" spans="1:2">
      <c r="A1044" s="448">
        <v>89077</v>
      </c>
      <c r="B1044" s="315" t="s">
        <v>17706</v>
      </c>
    </row>
    <row r="1045" spans="1:2">
      <c r="A1045" s="448">
        <v>89320</v>
      </c>
      <c r="B1045" s="315" t="s">
        <v>18079</v>
      </c>
    </row>
    <row r="1046" spans="1:2">
      <c r="A1046" s="448">
        <v>91110</v>
      </c>
      <c r="B1046" s="315" t="s">
        <v>18080</v>
      </c>
    </row>
    <row r="1047" spans="1:2">
      <c r="A1047" s="448">
        <v>91120</v>
      </c>
      <c r="B1047" s="315" t="s">
        <v>18080</v>
      </c>
    </row>
    <row r="1048" spans="1:2">
      <c r="A1048" s="448">
        <v>91130</v>
      </c>
      <c r="B1048" s="315" t="s">
        <v>18080</v>
      </c>
    </row>
    <row r="1049" spans="1:2">
      <c r="A1049" s="448">
        <v>91140</v>
      </c>
      <c r="B1049" s="315" t="s">
        <v>18080</v>
      </c>
    </row>
    <row r="1050" spans="1:2">
      <c r="A1050" s="448">
        <v>91150</v>
      </c>
      <c r="B1050" s="315" t="s">
        <v>18080</v>
      </c>
    </row>
    <row r="1051" spans="1:2">
      <c r="A1051" s="448">
        <v>91210</v>
      </c>
      <c r="B1051" s="315" t="s">
        <v>18081</v>
      </c>
    </row>
    <row r="1052" spans="1:2">
      <c r="A1052" s="448">
        <v>91215</v>
      </c>
      <c r="B1052" s="315" t="s">
        <v>18082</v>
      </c>
    </row>
    <row r="1053" spans="1:2">
      <c r="A1053" s="448">
        <v>91220</v>
      </c>
      <c r="B1053" s="315" t="s">
        <v>18081</v>
      </c>
    </row>
    <row r="1054" spans="1:2">
      <c r="A1054" s="448">
        <v>91310</v>
      </c>
      <c r="B1054" s="315" t="s">
        <v>18083</v>
      </c>
    </row>
    <row r="1055" spans="1:2">
      <c r="A1055" s="448">
        <v>91320</v>
      </c>
      <c r="B1055" s="315" t="s">
        <v>18083</v>
      </c>
    </row>
    <row r="1056" spans="1:2">
      <c r="A1056" s="448">
        <v>91410</v>
      </c>
      <c r="B1056" s="315" t="s">
        <v>18084</v>
      </c>
    </row>
    <row r="1057" spans="1:2">
      <c r="A1057" s="448">
        <v>91420</v>
      </c>
      <c r="B1057" s="315" t="s">
        <v>18084</v>
      </c>
    </row>
    <row r="1058" spans="1:2">
      <c r="A1058" s="448">
        <v>92110</v>
      </c>
      <c r="B1058" s="315" t="s">
        <v>18085</v>
      </c>
    </row>
    <row r="1059" spans="1:2">
      <c r="A1059" s="448">
        <v>92120</v>
      </c>
      <c r="B1059" s="315" t="s">
        <v>18085</v>
      </c>
    </row>
    <row r="1060" spans="1:2">
      <c r="A1060" s="448">
        <v>92130</v>
      </c>
      <c r="B1060" s="315" t="s">
        <v>18085</v>
      </c>
    </row>
    <row r="1061" spans="1:2">
      <c r="A1061" s="448">
        <v>92140</v>
      </c>
      <c r="B1061" s="315" t="s">
        <v>18085</v>
      </c>
    </row>
    <row r="1062" spans="1:2">
      <c r="A1062" s="448">
        <v>92150</v>
      </c>
      <c r="B1062" s="315" t="s">
        <v>18085</v>
      </c>
    </row>
    <row r="1063" spans="1:2">
      <c r="A1063" s="448">
        <v>92210</v>
      </c>
      <c r="B1063" s="315" t="s">
        <v>18086</v>
      </c>
    </row>
    <row r="1064" spans="1:2">
      <c r="A1064" s="448">
        <v>92220</v>
      </c>
      <c r="B1064" s="315" t="s">
        <v>18086</v>
      </c>
    </row>
    <row r="1065" spans="1:2">
      <c r="A1065" s="448">
        <v>92230</v>
      </c>
      <c r="B1065" s="315" t="s">
        <v>18086</v>
      </c>
    </row>
    <row r="1066" spans="1:2">
      <c r="A1066" s="448">
        <v>92310</v>
      </c>
      <c r="B1066" s="315" t="s">
        <v>18087</v>
      </c>
    </row>
    <row r="1067" spans="1:2">
      <c r="A1067" s="448">
        <v>92320</v>
      </c>
      <c r="B1067" s="315" t="s">
        <v>18087</v>
      </c>
    </row>
    <row r="1068" spans="1:2">
      <c r="A1068" s="448">
        <v>92330</v>
      </c>
      <c r="B1068" s="315" t="s">
        <v>18087</v>
      </c>
    </row>
    <row r="1069" spans="1:2">
      <c r="A1069" s="448">
        <v>92340</v>
      </c>
      <c r="B1069" s="315" t="s">
        <v>18087</v>
      </c>
    </row>
    <row r="1070" spans="1:2">
      <c r="A1070" s="448">
        <v>92350</v>
      </c>
      <c r="B1070" s="315" t="s">
        <v>18087</v>
      </c>
    </row>
    <row r="1071" spans="1:2">
      <c r="A1071" s="448">
        <v>92360</v>
      </c>
      <c r="B1071" s="315" t="s">
        <v>18087</v>
      </c>
    </row>
  </sheetData>
  <pageMargins left="0.7" right="0.7" top="0.75" bottom="0.75" header="0.3" footer="0.3"/>
  <pageSetup orientation="portrait" r:id="rId1"/>
  <headerFooter>
    <oddFooter>&amp;L_x000D_&amp;1#&amp;"Calibri"&amp;10&amp;K000000 DISTRIBUTION: DoD COMMUNITY ONLY</oddFooter>
  </headerFooter>
</worksheet>
</file>

<file path=docMetadata/LabelInfo.xml><?xml version="1.0" encoding="utf-8"?>
<clbl:labelList xmlns:clbl="http://schemas.microsoft.com/office/2020/mipLabelMetadata">
  <clbl:label id="{89f80511-b267-4892-be9d-6cc8d3fffe7e}" enabled="1" method="Standard" siteId="{f4c44cda-18c6-46b0-80f2-e290072444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19</vt:i4>
      </vt:variant>
    </vt:vector>
  </HeadingPairs>
  <TitlesOfParts>
    <vt:vector size="37" baseType="lpstr">
      <vt:lpstr>Header </vt:lpstr>
      <vt:lpstr>UNIT_ROLLUP</vt:lpstr>
      <vt:lpstr>Mission Statement</vt:lpstr>
      <vt:lpstr>TO</vt:lpstr>
      <vt:lpstr>TE</vt:lpstr>
      <vt:lpstr>14312</vt:lpstr>
      <vt:lpstr>14326</vt:lpstr>
      <vt:lpstr>14345</vt:lpstr>
      <vt:lpstr>21451</vt:lpstr>
      <vt:lpstr>21710</vt:lpstr>
      <vt:lpstr>21730</vt:lpstr>
      <vt:lpstr>44112</vt:lpstr>
      <vt:lpstr>45110</vt:lpstr>
      <vt:lpstr>21455</vt:lpstr>
      <vt:lpstr>61072</vt:lpstr>
      <vt:lpstr>TAMCN Info</vt:lpstr>
      <vt:lpstr>TAMCN &amp; CCN</vt:lpstr>
      <vt:lpstr>CCN &amp; Description</vt:lpstr>
      <vt:lpstr>'14312'!Print_Area</vt:lpstr>
      <vt:lpstr>'14345'!Print_Area</vt:lpstr>
      <vt:lpstr>'21451'!Print_Area</vt:lpstr>
      <vt:lpstr>'21455'!Print_Area</vt:lpstr>
      <vt:lpstr>'21710'!Print_Area</vt:lpstr>
      <vt:lpstr>'21730'!Print_Area</vt:lpstr>
      <vt:lpstr>'45110'!Print_Area</vt:lpstr>
      <vt:lpstr>'61072'!Print_Area</vt:lpstr>
      <vt:lpstr>TE!Print_Area</vt:lpstr>
      <vt:lpstr>TO!Print_Area</vt:lpstr>
      <vt:lpstr>UNIT_ROLLUP!Print_Area</vt:lpstr>
      <vt:lpstr>TE!Print_Titles</vt:lpstr>
      <vt:lpstr>TO!Print_Titles</vt:lpstr>
      <vt:lpstr>'14345'!UIC_HS</vt:lpstr>
      <vt:lpstr>'21451'!UIC_HS</vt:lpstr>
      <vt:lpstr>'CCN &amp; Description'!UIC_HS</vt:lpstr>
      <vt:lpstr>'TAMCN &amp; CCN'!UIC_HS</vt:lpstr>
      <vt:lpstr>'TAMCN Info'!UIC_HS</vt:lpstr>
      <vt:lpstr>UIC_HS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Brunson, James J CIV NAVFAC MIDLANT, AM</dc:creator>
  <cp:keywords/>
  <dc:description/>
  <cp:lastModifiedBy>Potter CTR Anthony L</cp:lastModifiedBy>
  <cp:revision/>
  <dcterms:created xsi:type="dcterms:W3CDTF">2017-03-06T19:11:02Z</dcterms:created>
  <dcterms:modified xsi:type="dcterms:W3CDTF">2026-02-28T01:25:46Z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0x0101003A73738C4156A34EA20D97AC3D61E441</vt:lpwstr>
  </property>
  <property fmtid="{D5CDD505-2E9C-101B-9397-08002B2CF9AE}" pid="3" name="MediaServiceImageTags">
    <vt:lpwstr/>
  </property>
</Properties>
</file>